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codeName="DieseArbeitsmappe" defaultThemeVersion="124226"/>
  <mc:AlternateContent xmlns:mc="http://schemas.openxmlformats.org/markup-compatibility/2006">
    <mc:Choice Requires="x15">
      <x15ac:absPath xmlns:x15ac="http://schemas.microsoft.com/office/spreadsheetml/2010/11/ac" url="K:\UW\Klemenz\Fördermittel Allgemein\ZIM\ZIM Kalkulationstool\"/>
    </mc:Choice>
  </mc:AlternateContent>
  <xr:revisionPtr revIDLastSave="0" documentId="13_ncr:1_{D0E26D8C-F3CC-4309-B314-A85228522220}" xr6:coauthVersionLast="47" xr6:coauthVersionMax="47" xr10:uidLastSave="{00000000-0000-0000-0000-000000000000}"/>
  <workbookProtection workbookAlgorithmName="SHA-512" workbookHashValue="Ce2V4nUr9ELLNcJbd4zaMxmsu1UdW8xcENQeBfGLJcS2SlbdXhfZzkJj7RriZ6JfzWtXldt0l/2rn0mZbanavw==" workbookSaltValue="nQ9fqwokiHIPV5mmmsLbTQ==" workbookSpinCount="100000" lockStructure="1"/>
  <bookViews>
    <workbookView xWindow="-120" yWindow="-120" windowWidth="29040" windowHeight="17640" tabRatio="733" xr2:uid="{00000000-000D-0000-FFFF-FFFF00000000}"/>
  </bookViews>
  <sheets>
    <sheet name="Projektkostenkalkulation EP" sheetId="2" r:id="rId1"/>
    <sheet name="Personalkap. (Anl.5)" sheetId="3" r:id="rId2"/>
    <sheet name="Arbeitspaketeplan (Erg. Anl. 5)" sheetId="5" r:id="rId3"/>
    <sheet name="Fact-Sheet" sheetId="1" r:id="rId4"/>
    <sheet name="Stundennachweis" sheetId="9" r:id="rId5"/>
    <sheet name="Fördermitteldisp." sheetId="12" r:id="rId6"/>
    <sheet name="Contr. MA 1" sheetId="10" r:id="rId7"/>
    <sheet name="Contr. MA 2" sheetId="14" r:id="rId8"/>
    <sheet name="Contr. MA 3" sheetId="15" r:id="rId9"/>
    <sheet name="Contr. MA 4" sheetId="16" r:id="rId10"/>
    <sheet name="Contr. MA 5" sheetId="17" r:id="rId11"/>
    <sheet name="Contr. MA 6" sheetId="18" r:id="rId12"/>
    <sheet name="Fördermittelabrufe" sheetId="13" r:id="rId13"/>
    <sheet name="Datenquellen" sheetId="7" r:id="rId14"/>
  </sheets>
  <definedNames>
    <definedName name="Foerderquote">Datenquellen!$B$7:$B$13</definedName>
    <definedName name="Gemeinkostenzuschlag">Datenquellen!$A$7:$A$8</definedName>
    <definedName name="Projektform">Datenquellen!$A$16:$A$17</definedName>
    <definedName name="solver_adj" localSheetId="3" hidden="1">'Fact-Sheet'!$B$22:$B$27</definedName>
    <definedName name="solver_cvg" localSheetId="3" hidden="1">0.0001</definedName>
    <definedName name="solver_drv" localSheetId="3" hidden="1">1</definedName>
    <definedName name="solver_est" localSheetId="3" hidden="1">1</definedName>
    <definedName name="solver_itr" localSheetId="3" hidden="1">100</definedName>
    <definedName name="solver_lhs1" localSheetId="3" hidden="1">'Fact-Sheet'!$B$27</definedName>
    <definedName name="solver_lhs2" localSheetId="3" hidden="1">'Fact-Sheet'!$B$22</definedName>
    <definedName name="solver_lhs3" localSheetId="3" hidden="1">'Fact-Sheet'!$B$23</definedName>
    <definedName name="solver_lhs4" localSheetId="3" hidden="1">'Fact-Sheet'!$B$24</definedName>
    <definedName name="solver_lhs5" localSheetId="3" hidden="1">'Fact-Sheet'!$B$25</definedName>
    <definedName name="solver_lhs6" localSheetId="3" hidden="1">'Fact-Sheet'!$B$26</definedName>
    <definedName name="solver_lhs7" localSheetId="3" hidden="1">'Fact-Sheet'!$B$22:$B$27</definedName>
    <definedName name="solver_lhs8" localSheetId="3" hidden="1">'Fact-Sheet'!$B$22:$B$27</definedName>
    <definedName name="solver_lin" localSheetId="3" hidden="1">2</definedName>
    <definedName name="solver_neg" localSheetId="3" hidden="1">2</definedName>
    <definedName name="solver_num" localSheetId="3" hidden="1">7</definedName>
    <definedName name="solver_nwt" localSheetId="3" hidden="1">1</definedName>
    <definedName name="solver_opt" localSheetId="3" hidden="1">'Fact-Sheet'!$B$28</definedName>
    <definedName name="solver_pre" localSheetId="3" hidden="1">0.000001</definedName>
    <definedName name="solver_rel1" localSheetId="3" hidden="1">1</definedName>
    <definedName name="solver_rel2" localSheetId="3" hidden="1">1</definedName>
    <definedName name="solver_rel3" localSheetId="3" hidden="1">1</definedName>
    <definedName name="solver_rel4" localSheetId="3" hidden="1">1</definedName>
    <definedName name="solver_rel5" localSheetId="3" hidden="1">1</definedName>
    <definedName name="solver_rel6" localSheetId="3" hidden="1">1</definedName>
    <definedName name="solver_rel7" localSheetId="3" hidden="1">3</definedName>
    <definedName name="solver_rel8" localSheetId="3" hidden="1">3</definedName>
    <definedName name="solver_rhs1" localSheetId="3" hidden="1">21</definedName>
    <definedName name="solver_rhs2" localSheetId="3" hidden="1">10.5</definedName>
    <definedName name="solver_rhs3" localSheetId="3" hidden="1">10.5</definedName>
    <definedName name="solver_rhs4" localSheetId="3" hidden="1">21</definedName>
    <definedName name="solver_rhs5" localSheetId="3" hidden="1">21</definedName>
    <definedName name="solver_rhs6" localSheetId="3" hidden="1">21</definedName>
    <definedName name="solver_rhs7" localSheetId="3" hidden="1">0</definedName>
    <definedName name="solver_rhs8" localSheetId="3" hidden="1">0</definedName>
    <definedName name="solver_scl" localSheetId="3" hidden="1">2</definedName>
    <definedName name="solver_sho" localSheetId="3" hidden="1">2</definedName>
    <definedName name="solver_tim" localSheetId="3" hidden="1">100</definedName>
    <definedName name="solver_tol" localSheetId="3" hidden="1">0.05</definedName>
    <definedName name="solver_typ" localSheetId="3" hidden="1">3</definedName>
    <definedName name="solver_val" localSheetId="3" hidden="1">175000</definedName>
  </definedNames>
  <calcPr calcId="191029"/>
  <customWorkbookViews>
    <customWorkbookView name="klemenz - Persönliche Ansicht" guid="{2BF345B3-A780-4297-BB09-90C964A70DEB}" mergeInterval="0" personalView="1" maximized="1" xWindow="1" yWindow="1" windowWidth="1916" windowHeight="967"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39" i="2" l="1"/>
  <c r="Z40" i="2" s="1"/>
  <c r="AG6" i="10"/>
  <c r="V24" i="2" l="1"/>
  <c r="W24" i="2"/>
  <c r="V32" i="2"/>
  <c r="W32" i="2"/>
  <c r="T4" i="9" l="1"/>
  <c r="AG18" i="18" l="1"/>
  <c r="AG18" i="17"/>
  <c r="AG18" i="16"/>
  <c r="AG18" i="15"/>
  <c r="F6" i="13" s="1"/>
  <c r="AG18" i="14"/>
  <c r="F5" i="13" s="1"/>
  <c r="A1" i="18"/>
  <c r="A1" i="17"/>
  <c r="A1" i="16"/>
  <c r="A1" i="15"/>
  <c r="A1" i="14"/>
  <c r="A1" i="10"/>
  <c r="F9" i="13"/>
  <c r="F8" i="13"/>
  <c r="F7" i="13"/>
  <c r="B2" i="18"/>
  <c r="AK2" i="17"/>
  <c r="B2" i="17"/>
  <c r="B2" i="16"/>
  <c r="AK2" i="15"/>
  <c r="B2" i="14"/>
  <c r="BP39" i="10"/>
  <c r="M11" i="13" s="1"/>
  <c r="BP36" i="10"/>
  <c r="L11" i="13" s="1"/>
  <c r="BP33" i="10"/>
  <c r="K11" i="13" s="1"/>
  <c r="BP30" i="10"/>
  <c r="J11" i="13" s="1"/>
  <c r="BP27" i="10"/>
  <c r="I11" i="13" s="1"/>
  <c r="BP24" i="10"/>
  <c r="H11" i="13" s="1"/>
  <c r="BP21" i="10"/>
  <c r="G11" i="13" s="1"/>
  <c r="BP18" i="10"/>
  <c r="F11" i="13" s="1"/>
  <c r="BP15" i="10"/>
  <c r="E11" i="13" s="1"/>
  <c r="BP12" i="10"/>
  <c r="D11" i="13" s="1"/>
  <c r="BP9" i="10"/>
  <c r="C11" i="13" s="1"/>
  <c r="BP6" i="10"/>
  <c r="B11" i="13" s="1"/>
  <c r="AK2" i="10"/>
  <c r="BP39" i="18"/>
  <c r="M16" i="13" s="1"/>
  <c r="BP36" i="18"/>
  <c r="L16" i="13" s="1"/>
  <c r="BP33" i="18"/>
  <c r="K16" i="13" s="1"/>
  <c r="BP30" i="18"/>
  <c r="J16" i="13" s="1"/>
  <c r="BP27" i="18"/>
  <c r="I16" i="13" s="1"/>
  <c r="BP24" i="18"/>
  <c r="H16" i="13" s="1"/>
  <c r="BP21" i="18"/>
  <c r="G16" i="13" s="1"/>
  <c r="BP18" i="18"/>
  <c r="F16" i="13" s="1"/>
  <c r="BP15" i="18"/>
  <c r="E16" i="13" s="1"/>
  <c r="BP12" i="18"/>
  <c r="D16" i="13" s="1"/>
  <c r="BP9" i="18"/>
  <c r="C16" i="13" s="1"/>
  <c r="BP6" i="18"/>
  <c r="B16" i="13" s="1"/>
  <c r="AG39" i="18"/>
  <c r="M9" i="13" s="1"/>
  <c r="AG36" i="18"/>
  <c r="L9" i="13" s="1"/>
  <c r="AG33" i="18"/>
  <c r="K9" i="13" s="1"/>
  <c r="AG30" i="18"/>
  <c r="J9" i="13" s="1"/>
  <c r="AG27" i="18"/>
  <c r="I9" i="13" s="1"/>
  <c r="AG24" i="18"/>
  <c r="H9" i="13" s="1"/>
  <c r="AG21" i="18"/>
  <c r="G9" i="13" s="1"/>
  <c r="AG15" i="18"/>
  <c r="E9" i="13" s="1"/>
  <c r="AG12" i="18"/>
  <c r="D9" i="13" s="1"/>
  <c r="AG9" i="18"/>
  <c r="C9" i="13" s="1"/>
  <c r="AG6" i="18"/>
  <c r="B9" i="13" s="1"/>
  <c r="AK2" i="18"/>
  <c r="BP39" i="17"/>
  <c r="M15" i="13" s="1"/>
  <c r="BP36" i="17"/>
  <c r="L15" i="13" s="1"/>
  <c r="BP33" i="17"/>
  <c r="K15" i="13" s="1"/>
  <c r="BP30" i="17"/>
  <c r="J15" i="13" s="1"/>
  <c r="BP27" i="17"/>
  <c r="I15" i="13" s="1"/>
  <c r="BP24" i="17"/>
  <c r="H15" i="13" s="1"/>
  <c r="BP21" i="17"/>
  <c r="G15" i="13" s="1"/>
  <c r="BP18" i="17"/>
  <c r="F15" i="13" s="1"/>
  <c r="BP15" i="17"/>
  <c r="E15" i="13" s="1"/>
  <c r="BP12" i="17"/>
  <c r="D15" i="13" s="1"/>
  <c r="BP9" i="17"/>
  <c r="C15" i="13" s="1"/>
  <c r="BP6" i="17"/>
  <c r="B15" i="13" s="1"/>
  <c r="AG39" i="17"/>
  <c r="M8" i="13" s="1"/>
  <c r="AG36" i="17"/>
  <c r="L8" i="13" s="1"/>
  <c r="AG33" i="17"/>
  <c r="K8" i="13" s="1"/>
  <c r="AG30" i="17"/>
  <c r="J8" i="13" s="1"/>
  <c r="AG27" i="17"/>
  <c r="I8" i="13" s="1"/>
  <c r="AG24" i="17"/>
  <c r="H8" i="13" s="1"/>
  <c r="AG21" i="17"/>
  <c r="G8" i="13" s="1"/>
  <c r="AG15" i="17"/>
  <c r="E8" i="13" s="1"/>
  <c r="AG12" i="17"/>
  <c r="D8" i="13" s="1"/>
  <c r="AG9" i="17"/>
  <c r="C8" i="13" s="1"/>
  <c r="AG6" i="17"/>
  <c r="B8" i="13" s="1"/>
  <c r="BP39" i="16"/>
  <c r="M14" i="13" s="1"/>
  <c r="BP36" i="16"/>
  <c r="L14" i="13" s="1"/>
  <c r="BP33" i="16"/>
  <c r="K14" i="13" s="1"/>
  <c r="BP30" i="16"/>
  <c r="J14" i="13" s="1"/>
  <c r="BP27" i="16"/>
  <c r="I14" i="13" s="1"/>
  <c r="BP24" i="16"/>
  <c r="H14" i="13" s="1"/>
  <c r="BP21" i="16"/>
  <c r="G14" i="13" s="1"/>
  <c r="BP18" i="16"/>
  <c r="F14" i="13" s="1"/>
  <c r="BP15" i="16"/>
  <c r="E14" i="13" s="1"/>
  <c r="BP12" i="16"/>
  <c r="D14" i="13" s="1"/>
  <c r="BP9" i="16"/>
  <c r="C14" i="13" s="1"/>
  <c r="BP6" i="16"/>
  <c r="B14" i="13" s="1"/>
  <c r="AG39" i="16"/>
  <c r="M7" i="13" s="1"/>
  <c r="AG36" i="16"/>
  <c r="L7" i="13" s="1"/>
  <c r="AG33" i="16"/>
  <c r="K7" i="13" s="1"/>
  <c r="AG30" i="16"/>
  <c r="J7" i="13" s="1"/>
  <c r="AG27" i="16"/>
  <c r="I7" i="13" s="1"/>
  <c r="AG24" i="16"/>
  <c r="H7" i="13" s="1"/>
  <c r="AG21" i="16"/>
  <c r="G7" i="13" s="1"/>
  <c r="AG15" i="16"/>
  <c r="E7" i="13" s="1"/>
  <c r="AG12" i="16"/>
  <c r="D7" i="13" s="1"/>
  <c r="AG9" i="16"/>
  <c r="C7" i="13" s="1"/>
  <c r="AG6" i="16"/>
  <c r="B7" i="13" s="1"/>
  <c r="AK2" i="16"/>
  <c r="BP39" i="15"/>
  <c r="M13" i="13" s="1"/>
  <c r="BP36" i="15"/>
  <c r="L13" i="13" s="1"/>
  <c r="BP33" i="15"/>
  <c r="K13" i="13" s="1"/>
  <c r="BP30" i="15"/>
  <c r="J13" i="13" s="1"/>
  <c r="BP27" i="15"/>
  <c r="I13" i="13" s="1"/>
  <c r="BP24" i="15"/>
  <c r="H13" i="13" s="1"/>
  <c r="BP21" i="15"/>
  <c r="G13" i="13" s="1"/>
  <c r="BP18" i="15"/>
  <c r="F13" i="13" s="1"/>
  <c r="BP15" i="15"/>
  <c r="E13" i="13" s="1"/>
  <c r="BP12" i="15"/>
  <c r="D13" i="13" s="1"/>
  <c r="BP9" i="15"/>
  <c r="C13" i="13" s="1"/>
  <c r="BP6" i="15"/>
  <c r="B13" i="13" s="1"/>
  <c r="AG39" i="15"/>
  <c r="M6" i="13" s="1"/>
  <c r="AG36" i="15"/>
  <c r="L6" i="13" s="1"/>
  <c r="AG33" i="15"/>
  <c r="K6" i="13" s="1"/>
  <c r="AG30" i="15"/>
  <c r="J6" i="13" s="1"/>
  <c r="AG27" i="15"/>
  <c r="I6" i="13" s="1"/>
  <c r="AG24" i="15"/>
  <c r="H6" i="13" s="1"/>
  <c r="AG21" i="15"/>
  <c r="G6" i="13" s="1"/>
  <c r="AG15" i="15"/>
  <c r="E6" i="13" s="1"/>
  <c r="AG12" i="15"/>
  <c r="D6" i="13" s="1"/>
  <c r="AG9" i="15"/>
  <c r="C6" i="13" s="1"/>
  <c r="AG6" i="15"/>
  <c r="B6" i="13" s="1"/>
  <c r="B2" i="15"/>
  <c r="BP39" i="14"/>
  <c r="M12" i="13" s="1"/>
  <c r="BP36" i="14"/>
  <c r="L12" i="13" s="1"/>
  <c r="BP33" i="14"/>
  <c r="K12" i="13" s="1"/>
  <c r="BP30" i="14"/>
  <c r="J12" i="13" s="1"/>
  <c r="BP27" i="14"/>
  <c r="I12" i="13" s="1"/>
  <c r="BP24" i="14"/>
  <c r="H12" i="13" s="1"/>
  <c r="BP21" i="14"/>
  <c r="G12" i="13" s="1"/>
  <c r="BP18" i="14"/>
  <c r="F12" i="13" s="1"/>
  <c r="BP15" i="14"/>
  <c r="E12" i="13" s="1"/>
  <c r="BP12" i="14"/>
  <c r="D12" i="13" s="1"/>
  <c r="BP9" i="14"/>
  <c r="C12" i="13" s="1"/>
  <c r="BP6" i="14"/>
  <c r="B12" i="13" s="1"/>
  <c r="AG39" i="14"/>
  <c r="M5" i="13" s="1"/>
  <c r="AG36" i="14"/>
  <c r="L5" i="13" s="1"/>
  <c r="AG33" i="14"/>
  <c r="K5" i="13" s="1"/>
  <c r="AG30" i="14"/>
  <c r="J5" i="13" s="1"/>
  <c r="AG27" i="14"/>
  <c r="I5" i="13" s="1"/>
  <c r="AG24" i="14"/>
  <c r="H5" i="13" s="1"/>
  <c r="AG21" i="14"/>
  <c r="G5" i="13" s="1"/>
  <c r="AG15" i="14"/>
  <c r="E5" i="13" s="1"/>
  <c r="AG12" i="14"/>
  <c r="D5" i="13" s="1"/>
  <c r="AG9" i="14"/>
  <c r="C5" i="13" s="1"/>
  <c r="AG6" i="14"/>
  <c r="B5" i="13" s="1"/>
  <c r="AK2" i="14"/>
  <c r="E4" i="7"/>
  <c r="F36" i="7"/>
  <c r="F41" i="7" s="1"/>
  <c r="F23" i="7"/>
  <c r="F27" i="7" s="1"/>
  <c r="F10" i="7"/>
  <c r="F9" i="7" s="1"/>
  <c r="A1" i="2"/>
  <c r="B28" i="13"/>
  <c r="C28" i="13" s="1"/>
  <c r="F35" i="7" l="1"/>
  <c r="F40" i="7"/>
  <c r="F39" i="7"/>
  <c r="F37" i="7"/>
  <c r="F28" i="7"/>
  <c r="F24" i="7"/>
  <c r="F26" i="7"/>
  <c r="F22" i="7"/>
  <c r="F15" i="7"/>
  <c r="F14" i="7"/>
  <c r="F13" i="7"/>
  <c r="F11" i="7"/>
  <c r="B8" i="2"/>
  <c r="GR4" i="9"/>
  <c r="GR38" i="9"/>
  <c r="GR72" i="9"/>
  <c r="GR106" i="9"/>
  <c r="GR140" i="9"/>
  <c r="GR174" i="9"/>
  <c r="GR208" i="9"/>
  <c r="GR242" i="9"/>
  <c r="FH242" i="9"/>
  <c r="FH208" i="9"/>
  <c r="FH174" i="9"/>
  <c r="FH140" i="9"/>
  <c r="FH106" i="9"/>
  <c r="FH72" i="9"/>
  <c r="FH38" i="9"/>
  <c r="FH4" i="9"/>
  <c r="DX242" i="9"/>
  <c r="DX208" i="9"/>
  <c r="DX174" i="9"/>
  <c r="DX140" i="9"/>
  <c r="DX106" i="9"/>
  <c r="DX72" i="9"/>
  <c r="DX38" i="9"/>
  <c r="DX4" i="9"/>
  <c r="CN4" i="9"/>
  <c r="CN38" i="9"/>
  <c r="CN72" i="9"/>
  <c r="CN106" i="9"/>
  <c r="CN140" i="9"/>
  <c r="CN174" i="9"/>
  <c r="CN208" i="9"/>
  <c r="CN242" i="9"/>
  <c r="BD242" i="9"/>
  <c r="BD208" i="9"/>
  <c r="BD174" i="9"/>
  <c r="BD140" i="9"/>
  <c r="BD106" i="9"/>
  <c r="BD72" i="9"/>
  <c r="BD38" i="9"/>
  <c r="BD4" i="9"/>
  <c r="B4" i="16" l="1"/>
  <c r="B4" i="18"/>
  <c r="B4" i="17"/>
  <c r="B4" i="15"/>
  <c r="B4" i="14"/>
  <c r="F45" i="7"/>
  <c r="F33" i="7"/>
  <c r="F38" i="7"/>
  <c r="F43" i="7"/>
  <c r="F44" i="7"/>
  <c r="F42" i="7"/>
  <c r="F34" i="7"/>
  <c r="F17" i="7"/>
  <c r="F7" i="7"/>
  <c r="F18" i="7"/>
  <c r="F8" i="7"/>
  <c r="F19" i="7"/>
  <c r="F12" i="7"/>
  <c r="F16" i="7"/>
  <c r="F31" i="7"/>
  <c r="F32" i="7"/>
  <c r="F29" i="7"/>
  <c r="F25" i="7"/>
  <c r="F30" i="7"/>
  <c r="F21" i="7"/>
  <c r="F20" i="7"/>
  <c r="DB242" i="9"/>
  <c r="FV208" i="9"/>
  <c r="AH208" i="9"/>
  <c r="DB106" i="9"/>
  <c r="FV72" i="9"/>
  <c r="AH72" i="9"/>
  <c r="DB38" i="9"/>
  <c r="FV4" i="9"/>
  <c r="EL242" i="9"/>
  <c r="HF208" i="9"/>
  <c r="BR208" i="9"/>
  <c r="EL106" i="9"/>
  <c r="HF72" i="9"/>
  <c r="BR72" i="9"/>
  <c r="EL38" i="9"/>
  <c r="HF4" i="9"/>
  <c r="BR4" i="9"/>
  <c r="FV242" i="9"/>
  <c r="AH242" i="9"/>
  <c r="DB208" i="9"/>
  <c r="FV106" i="9"/>
  <c r="AH106" i="9"/>
  <c r="DB72" i="9"/>
  <c r="FV38" i="9"/>
  <c r="AH38" i="9"/>
  <c r="DB4" i="9"/>
  <c r="HF242" i="9"/>
  <c r="BR242" i="9"/>
  <c r="EL208" i="9"/>
  <c r="HF106" i="9"/>
  <c r="BR106" i="9"/>
  <c r="EL72" i="9"/>
  <c r="HF38" i="9"/>
  <c r="BR38" i="9"/>
  <c r="EL4" i="9"/>
  <c r="T242" i="9"/>
  <c r="T208" i="9"/>
  <c r="T174" i="9"/>
  <c r="T140" i="9"/>
  <c r="T106" i="9"/>
  <c r="T72" i="9"/>
  <c r="T38" i="9"/>
  <c r="B5" i="10" l="1"/>
  <c r="BJ38" i="10"/>
  <c r="BO20" i="10"/>
  <c r="AK26" i="10"/>
  <c r="AK23" i="10"/>
  <c r="AK17" i="10"/>
  <c r="AK11" i="10"/>
  <c r="AK5" i="10"/>
  <c r="AK32" i="10"/>
  <c r="AK29" i="10"/>
  <c r="AK14" i="10"/>
  <c r="AK8" i="10"/>
  <c r="AK35" i="10"/>
  <c r="AK20" i="10"/>
  <c r="AK38" i="10"/>
  <c r="AK29" i="18"/>
  <c r="AK26" i="18"/>
  <c r="AK8" i="18"/>
  <c r="B38" i="18"/>
  <c r="B35" i="18"/>
  <c r="B29" i="18"/>
  <c r="B17" i="18"/>
  <c r="B14" i="18"/>
  <c r="B11" i="18"/>
  <c r="AK38" i="18"/>
  <c r="AK35" i="18"/>
  <c r="AK5" i="18"/>
  <c r="B23" i="18"/>
  <c r="B5" i="18"/>
  <c r="BJ38" i="18"/>
  <c r="B32" i="18"/>
  <c r="B26" i="18"/>
  <c r="AF20" i="18"/>
  <c r="B20" i="18"/>
  <c r="C5" i="18"/>
  <c r="AK32" i="18"/>
  <c r="AK23" i="18"/>
  <c r="BO20" i="18"/>
  <c r="AK20" i="18"/>
  <c r="AK17" i="18"/>
  <c r="AK14" i="18"/>
  <c r="AK11" i="18"/>
  <c r="B8" i="18"/>
  <c r="AK35" i="17"/>
  <c r="AK26" i="17"/>
  <c r="AK23" i="17"/>
  <c r="BO20" i="17"/>
  <c r="AK20" i="17"/>
  <c r="AK17" i="17"/>
  <c r="AK5" i="17"/>
  <c r="B32" i="17"/>
  <c r="B26" i="17"/>
  <c r="AF20" i="17"/>
  <c r="AK29" i="17"/>
  <c r="AK14" i="17"/>
  <c r="B38" i="17"/>
  <c r="B35" i="17"/>
  <c r="AK32" i="17"/>
  <c r="AK11" i="17"/>
  <c r="B29" i="17"/>
  <c r="B17" i="17"/>
  <c r="B14" i="17"/>
  <c r="BJ38" i="17"/>
  <c r="AK38" i="17"/>
  <c r="AK8" i="17"/>
  <c r="B23" i="17"/>
  <c r="B20" i="17"/>
  <c r="B11" i="17"/>
  <c r="B5" i="17"/>
  <c r="C5" i="17" s="1"/>
  <c r="B8" i="17"/>
  <c r="AK38" i="16"/>
  <c r="AK23" i="16"/>
  <c r="AK14" i="16"/>
  <c r="AK5" i="16"/>
  <c r="AF20" i="16"/>
  <c r="B20" i="16"/>
  <c r="B11" i="16"/>
  <c r="BJ38" i="16"/>
  <c r="AK35" i="16"/>
  <c r="AK29" i="16"/>
  <c r="AK26" i="16"/>
  <c r="BO20" i="16"/>
  <c r="AK17" i="16"/>
  <c r="AK11" i="16"/>
  <c r="B38" i="16"/>
  <c r="B35" i="16"/>
  <c r="B29" i="16"/>
  <c r="B8" i="16"/>
  <c r="AK32" i="16"/>
  <c r="AK20" i="16"/>
  <c r="AK8" i="16"/>
  <c r="B17" i="16"/>
  <c r="B32" i="16"/>
  <c r="B26" i="16"/>
  <c r="B23" i="16"/>
  <c r="B14" i="16"/>
  <c r="BO20" i="15"/>
  <c r="AK20" i="15"/>
  <c r="AK17" i="15"/>
  <c r="B29" i="15"/>
  <c r="B14" i="15"/>
  <c r="B5" i="15"/>
  <c r="AK35" i="15"/>
  <c r="AK26" i="15"/>
  <c r="AK23" i="15"/>
  <c r="AK11" i="15"/>
  <c r="AK8" i="15"/>
  <c r="AK5" i="15"/>
  <c r="B26" i="15"/>
  <c r="B23" i="15"/>
  <c r="B8" i="15"/>
  <c r="C5" i="15"/>
  <c r="AK32" i="15"/>
  <c r="AK29" i="15"/>
  <c r="B38" i="15"/>
  <c r="B35" i="15"/>
  <c r="B32" i="15"/>
  <c r="B17" i="15"/>
  <c r="B5" i="16"/>
  <c r="C5" i="16" s="1"/>
  <c r="BJ38" i="15"/>
  <c r="AK38" i="15"/>
  <c r="AK14" i="15"/>
  <c r="AF20" i="15"/>
  <c r="B20" i="15"/>
  <c r="B11" i="15"/>
  <c r="AK35" i="14"/>
  <c r="AK26" i="14"/>
  <c r="AK23" i="14"/>
  <c r="BO20" i="14"/>
  <c r="AK20" i="14"/>
  <c r="AK17" i="14"/>
  <c r="AK11" i="14"/>
  <c r="B32" i="14"/>
  <c r="B26" i="14"/>
  <c r="B23" i="14"/>
  <c r="B11" i="14"/>
  <c r="AK29" i="14"/>
  <c r="AK8" i="14"/>
  <c r="AF20" i="14"/>
  <c r="B20" i="14"/>
  <c r="B5" i="14"/>
  <c r="C5" i="14" s="1"/>
  <c r="AK32" i="14"/>
  <c r="B38" i="14"/>
  <c r="B35" i="14"/>
  <c r="B29" i="14"/>
  <c r="B17" i="14"/>
  <c r="BJ38" i="14"/>
  <c r="AK38" i="14"/>
  <c r="AK14" i="14"/>
  <c r="AK5" i="14"/>
  <c r="B14" i="14"/>
  <c r="B8" i="14"/>
  <c r="HC14" i="9"/>
  <c r="EK253" i="9"/>
  <c r="AG187" i="9"/>
  <c r="DA52" i="9"/>
  <c r="AG86" i="9"/>
  <c r="FS15" i="9"/>
  <c r="AG181" i="9"/>
  <c r="AG186" i="9"/>
  <c r="BQ45" i="9"/>
  <c r="BQ84" i="9"/>
  <c r="AG115" i="9"/>
  <c r="CY14" i="9"/>
  <c r="HE51" i="9"/>
  <c r="AG188" i="9"/>
  <c r="CY15" i="9"/>
  <c r="DA50" i="9"/>
  <c r="BQ46" i="9"/>
  <c r="EK52" i="9"/>
  <c r="DA86" i="9"/>
  <c r="HC13" i="9"/>
  <c r="EK46" i="9"/>
  <c r="HE52" i="9"/>
  <c r="HE85" i="9"/>
  <c r="FU46" i="9"/>
  <c r="DA85" i="9"/>
  <c r="EK117" i="9"/>
  <c r="FU117" i="9"/>
  <c r="DA116" i="9"/>
  <c r="DA180" i="9"/>
  <c r="FU186" i="9"/>
  <c r="HE181" i="9"/>
  <c r="DA186" i="9"/>
  <c r="HE187" i="9"/>
  <c r="FU181" i="9"/>
  <c r="DA251" i="9"/>
  <c r="EK188" i="9"/>
  <c r="BQ222" i="9"/>
  <c r="EK251" i="9"/>
  <c r="DA220" i="9"/>
  <c r="BQ252" i="9"/>
  <c r="FU251" i="9"/>
  <c r="HE222" i="9"/>
  <c r="HE251" i="9"/>
  <c r="AG46" i="9"/>
  <c r="CY13" i="9"/>
  <c r="AG253" i="9"/>
  <c r="AG51" i="9"/>
  <c r="AG222" i="9"/>
  <c r="AG117" i="9"/>
  <c r="AG180" i="9"/>
  <c r="FS14" i="9"/>
  <c r="FU52" i="9"/>
  <c r="AG84" i="9"/>
  <c r="BO15" i="9"/>
  <c r="FU44" i="9"/>
  <c r="AG182" i="9"/>
  <c r="AG50" i="9"/>
  <c r="BQ51" i="9"/>
  <c r="HC15" i="9"/>
  <c r="EK44" i="9"/>
  <c r="HE50" i="9"/>
  <c r="BQ116" i="9"/>
  <c r="DA51" i="9"/>
  <c r="HE44" i="9"/>
  <c r="FU86" i="9"/>
  <c r="EK51" i="9"/>
  <c r="BQ86" i="9"/>
  <c r="BQ115" i="9"/>
  <c r="DA115" i="9"/>
  <c r="FU182" i="9"/>
  <c r="BQ182" i="9"/>
  <c r="BQ180" i="9"/>
  <c r="DA187" i="9"/>
  <c r="DA182" i="9"/>
  <c r="FU188" i="9"/>
  <c r="EK186" i="9"/>
  <c r="EK221" i="9"/>
  <c r="EK180" i="9"/>
  <c r="HE186" i="9"/>
  <c r="DA253" i="9"/>
  <c r="BQ221" i="9"/>
  <c r="HE220" i="9"/>
  <c r="EK252" i="9"/>
  <c r="HE252" i="9"/>
  <c r="FU252" i="9"/>
  <c r="AG45" i="9"/>
  <c r="AG52" i="9"/>
  <c r="DA46" i="9"/>
  <c r="EI15" i="9"/>
  <c r="AG44" i="9"/>
  <c r="AG251" i="9"/>
  <c r="AG116" i="9"/>
  <c r="AG252" i="9"/>
  <c r="FS13" i="9"/>
  <c r="BQ117" i="9"/>
  <c r="DA45" i="9"/>
  <c r="HE46" i="9"/>
  <c r="FU84" i="9"/>
  <c r="BQ52" i="9"/>
  <c r="FU45" i="9"/>
  <c r="DA84" i="9"/>
  <c r="EK116" i="9"/>
  <c r="HE45" i="9"/>
  <c r="HE86" i="9"/>
  <c r="FU115" i="9"/>
  <c r="EK182" i="9"/>
  <c r="HE117" i="9"/>
  <c r="EK187" i="9"/>
  <c r="BQ188" i="9"/>
  <c r="BQ187" i="9"/>
  <c r="FU180" i="9"/>
  <c r="EK220" i="9"/>
  <c r="DA222" i="9"/>
  <c r="DA181" i="9"/>
  <c r="HE182" i="9"/>
  <c r="FU221" i="9"/>
  <c r="HE188" i="9"/>
  <c r="FU220" i="9"/>
  <c r="BQ253" i="9"/>
  <c r="DA252" i="9"/>
  <c r="AF20" i="10"/>
  <c r="EK86" i="9"/>
  <c r="EK45" i="9"/>
  <c r="HE84" i="9"/>
  <c r="BO14" i="9"/>
  <c r="BO13" i="9"/>
  <c r="DA44" i="9"/>
  <c r="HE115" i="9"/>
  <c r="AG220" i="9"/>
  <c r="EI13" i="9"/>
  <c r="AG85" i="9"/>
  <c r="AG221" i="9"/>
  <c r="EI14" i="9"/>
  <c r="FU85" i="9"/>
  <c r="BQ50" i="9"/>
  <c r="FU51" i="9"/>
  <c r="EK85" i="9"/>
  <c r="BQ44" i="9"/>
  <c r="EK50" i="9"/>
  <c r="BQ85" i="9"/>
  <c r="DA117" i="9"/>
  <c r="FU50" i="9"/>
  <c r="EK84" i="9"/>
  <c r="FU116" i="9"/>
  <c r="HE116" i="9"/>
  <c r="EK115" i="9"/>
  <c r="DA188" i="9"/>
  <c r="BQ181" i="9"/>
  <c r="BQ220" i="9"/>
  <c r="EK181" i="9"/>
  <c r="DA221" i="9"/>
  <c r="HE180" i="9"/>
  <c r="BQ186" i="9"/>
  <c r="FU187" i="9"/>
  <c r="EK222" i="9"/>
  <c r="FU253" i="9"/>
  <c r="FU222" i="9"/>
  <c r="HE221" i="9"/>
  <c r="HE253" i="9"/>
  <c r="BQ251" i="9"/>
  <c r="EJ149" i="9"/>
  <c r="AF151" i="9"/>
  <c r="CZ151" i="9"/>
  <c r="HD151" i="9"/>
  <c r="S219" i="9"/>
  <c r="AF149" i="9"/>
  <c r="HD149" i="9"/>
  <c r="CZ149" i="9"/>
  <c r="FT150" i="9"/>
  <c r="HD150" i="9"/>
  <c r="BG119" i="9"/>
  <c r="EQ11" i="9"/>
  <c r="FT151" i="9"/>
  <c r="EJ151" i="9"/>
  <c r="FT149" i="9"/>
  <c r="CZ150" i="9"/>
  <c r="AF150" i="9"/>
  <c r="BP151" i="9"/>
  <c r="BP150" i="9"/>
  <c r="BP149" i="9"/>
  <c r="EJ150" i="9"/>
  <c r="AE79" i="9"/>
  <c r="AC113" i="9"/>
  <c r="N180" i="9"/>
  <c r="Q218" i="9"/>
  <c r="BI16" i="9"/>
  <c r="BW17" i="9"/>
  <c r="EF17" i="9"/>
  <c r="CM81" i="9"/>
  <c r="AF47" i="9"/>
  <c r="H78" i="9"/>
  <c r="Y86" i="9"/>
  <c r="W120" i="9"/>
  <c r="I150" i="9"/>
  <c r="K45" i="9"/>
  <c r="AC51" i="9"/>
  <c r="U45" i="9"/>
  <c r="M52" i="9"/>
  <c r="G83" i="9"/>
  <c r="U117" i="9"/>
  <c r="I148" i="9"/>
  <c r="AA153" i="9"/>
  <c r="O184" i="9"/>
  <c r="AC218" i="9"/>
  <c r="Q249" i="9"/>
  <c r="AT13" i="9"/>
  <c r="CJ10" i="9"/>
  <c r="ED11" i="9"/>
  <c r="GJ17" i="9"/>
  <c r="CV49" i="9"/>
  <c r="GM45" i="9"/>
  <c r="DT85" i="9"/>
  <c r="BG146" i="9"/>
  <c r="E150" i="9"/>
  <c r="S188" i="9"/>
  <c r="AE17" i="9"/>
  <c r="C46" i="9"/>
  <c r="AE45" i="9"/>
  <c r="S49" i="9"/>
  <c r="O52" i="9"/>
  <c r="AD81" i="9"/>
  <c r="U86" i="9"/>
  <c r="M113" i="9"/>
  <c r="F118" i="9"/>
  <c r="AA147" i="9"/>
  <c r="AG154" i="9"/>
  <c r="Y181" i="9"/>
  <c r="R186" i="9"/>
  <c r="W215" i="9"/>
  <c r="P220" i="9"/>
  <c r="G250" i="9"/>
  <c r="O252" i="9"/>
  <c r="I255" i="9"/>
  <c r="BC10" i="9"/>
  <c r="AQ14" i="9"/>
  <c r="AT17" i="9"/>
  <c r="CW11" i="9"/>
  <c r="CZ14" i="9"/>
  <c r="CM17" i="9"/>
  <c r="DK12" i="9"/>
  <c r="DN15" i="9"/>
  <c r="DQ18" i="9"/>
  <c r="FD12" i="9"/>
  <c r="FG15" i="9"/>
  <c r="HA10" i="9"/>
  <c r="GB17" i="9"/>
  <c r="AT48" i="9"/>
  <c r="CJ45" i="9"/>
  <c r="CP51" i="9"/>
  <c r="EF48" i="9"/>
  <c r="FP51" i="9"/>
  <c r="AS80" i="9"/>
  <c r="CO83" i="9"/>
  <c r="GL81" i="9"/>
  <c r="BL120" i="9"/>
  <c r="FA120" i="9"/>
  <c r="AD44" i="9"/>
  <c r="X47" i="9"/>
  <c r="U49" i="9"/>
  <c r="K48" i="9"/>
  <c r="Y51" i="9"/>
  <c r="U80" i="9"/>
  <c r="R81" i="9"/>
  <c r="M82" i="9"/>
  <c r="I86" i="9"/>
  <c r="S114" i="9"/>
  <c r="P115" i="9"/>
  <c r="K116" i="9"/>
  <c r="G120" i="9"/>
  <c r="Q148" i="9"/>
  <c r="N149" i="9"/>
  <c r="X152" i="9"/>
  <c r="AF44" i="9"/>
  <c r="U46" i="9"/>
  <c r="D47" i="9"/>
  <c r="O49" i="9"/>
  <c r="E48" i="9"/>
  <c r="AB78" i="9"/>
  <c r="R44" i="9"/>
  <c r="O46" i="9"/>
  <c r="M45" i="9"/>
  <c r="L47" i="9"/>
  <c r="I49" i="9"/>
  <c r="G48" i="9"/>
  <c r="AC80" i="9"/>
  <c r="Z81" i="9"/>
  <c r="U82" i="9"/>
  <c r="Q86" i="9"/>
  <c r="N112" i="9"/>
  <c r="I113" i="9"/>
  <c r="E117" i="9"/>
  <c r="AE120" i="9"/>
  <c r="AB146" i="9"/>
  <c r="W147" i="9"/>
  <c r="S151" i="9"/>
  <c r="P152" i="9"/>
  <c r="J153" i="9"/>
  <c r="G182" i="9"/>
  <c r="AG185" i="9"/>
  <c r="AD186" i="9"/>
  <c r="Y187" i="9"/>
  <c r="U216" i="9"/>
  <c r="R217" i="9"/>
  <c r="M218" i="9"/>
  <c r="I222" i="9"/>
  <c r="F248" i="9"/>
  <c r="AF251" i="9"/>
  <c r="AA252" i="9"/>
  <c r="W256" i="9"/>
  <c r="W50" i="9"/>
  <c r="C220" i="9"/>
  <c r="BH11" i="9"/>
  <c r="BJ13" i="9"/>
  <c r="BL15" i="9"/>
  <c r="BN17" i="9"/>
  <c r="CZ10" i="9"/>
  <c r="BW13" i="9"/>
  <c r="BZ16" i="9"/>
  <c r="CR18" i="9"/>
  <c r="DO12" i="9"/>
  <c r="DR15" i="9"/>
  <c r="EJ17" i="9"/>
  <c r="FG11" i="9"/>
  <c r="FJ14" i="9"/>
  <c r="EW17" i="9"/>
  <c r="GF13" i="9"/>
  <c r="AX44" i="9"/>
  <c r="BC49" i="9"/>
  <c r="CR45" i="9"/>
  <c r="CX51" i="9"/>
  <c r="DG47" i="9"/>
  <c r="EU46" i="9"/>
  <c r="GO47" i="9"/>
  <c r="BM84" i="9"/>
  <c r="CB86" i="9"/>
  <c r="FF78" i="9"/>
  <c r="HB81" i="9"/>
  <c r="AS117" i="9"/>
  <c r="DV114" i="9"/>
  <c r="EH153" i="9"/>
  <c r="N47" i="9"/>
  <c r="O79" i="9"/>
  <c r="G116" i="9"/>
  <c r="AE153" i="9"/>
  <c r="L214" i="9"/>
  <c r="DI10" i="9"/>
  <c r="U154" i="9"/>
  <c r="O182" i="9"/>
  <c r="W184" i="9"/>
  <c r="M216" i="9"/>
  <c r="G219" i="9"/>
  <c r="Q222" i="9"/>
  <c r="AA250" i="9"/>
  <c r="U253" i="9"/>
  <c r="AE256" i="9"/>
  <c r="O50" i="9"/>
  <c r="BO10" i="9"/>
  <c r="BB13" i="9"/>
  <c r="AO16" i="9"/>
  <c r="CB10" i="9"/>
  <c r="CT12" i="9"/>
  <c r="CG15" i="9"/>
  <c r="CJ18" i="9"/>
  <c r="DG12" i="9"/>
  <c r="DY14" i="9"/>
  <c r="EB17" i="9"/>
  <c r="EY11" i="9"/>
  <c r="FQ13" i="9"/>
  <c r="FT16" i="9"/>
  <c r="GU12" i="9"/>
  <c r="GZ17" i="9"/>
  <c r="AM49" i="9"/>
  <c r="CB45" i="9"/>
  <c r="CG50" i="9"/>
  <c r="DW47" i="9"/>
  <c r="EV47" i="9"/>
  <c r="GP48" i="9"/>
  <c r="BN85" i="9"/>
  <c r="DM78" i="9"/>
  <c r="FG79" i="9"/>
  <c r="HC82" i="9"/>
  <c r="AT118" i="9"/>
  <c r="DX116" i="9"/>
  <c r="EU153" i="9"/>
  <c r="AD47" i="9"/>
  <c r="Q80" i="9"/>
  <c r="W116" i="9"/>
  <c r="T152" i="9"/>
  <c r="AE188" i="9"/>
  <c r="AA221" i="9"/>
  <c r="K256" i="9"/>
  <c r="BF13" i="9"/>
  <c r="CX12" i="9"/>
  <c r="EA12" i="9"/>
  <c r="FC11" i="9"/>
  <c r="GA16" i="9"/>
  <c r="CL47" i="9"/>
  <c r="FN49" i="9"/>
  <c r="EG82" i="9"/>
  <c r="BJ118" i="9"/>
  <c r="AA46" i="9"/>
  <c r="S45" i="9"/>
  <c r="M51" i="9"/>
  <c r="V81" i="9"/>
  <c r="P84" i="9"/>
  <c r="Z112" i="9"/>
  <c r="E113" i="9"/>
  <c r="AD118" i="9"/>
  <c r="I119" i="9"/>
  <c r="S147" i="9"/>
  <c r="M150" i="9"/>
  <c r="W153" i="9"/>
  <c r="AA184" i="9"/>
  <c r="G188" i="9"/>
  <c r="Q216" i="9"/>
  <c r="K219" i="9"/>
  <c r="U222" i="9"/>
  <c r="AE250" i="9"/>
  <c r="Y253" i="9"/>
  <c r="F254" i="9"/>
  <c r="S50" i="9"/>
  <c r="BK10" i="9"/>
  <c r="AX13" i="9"/>
  <c r="BP15" i="9"/>
  <c r="BX10" i="9"/>
  <c r="CP12" i="9"/>
  <c r="CC15" i="9"/>
  <c r="CF18" i="9"/>
  <c r="EH11" i="9"/>
  <c r="DU14" i="9"/>
  <c r="DX17" i="9"/>
  <c r="EU11" i="9"/>
  <c r="FM13" i="9"/>
  <c r="FP16" i="9"/>
  <c r="GM12" i="9"/>
  <c r="GR17" i="9"/>
  <c r="BJ48" i="9"/>
  <c r="CY44" i="9"/>
  <c r="BX49" i="9"/>
  <c r="DM45" i="9"/>
  <c r="FI44" i="9"/>
  <c r="HC45" i="9"/>
  <c r="AT81" i="9"/>
  <c r="CP84" i="9"/>
  <c r="EU83" i="9"/>
  <c r="BG115" i="9"/>
  <c r="EW116" i="9"/>
  <c r="AA44" i="9"/>
  <c r="X46" i="9"/>
  <c r="V45" i="9"/>
  <c r="U47" i="9"/>
  <c r="R49" i="9"/>
  <c r="P48" i="9"/>
  <c r="N52" i="9"/>
  <c r="L51" i="9"/>
  <c r="K78" i="9"/>
  <c r="H80" i="9"/>
  <c r="F79" i="9"/>
  <c r="E81" i="9"/>
  <c r="AF82" i="9"/>
  <c r="AE84" i="9"/>
  <c r="AB86" i="9"/>
  <c r="Z85" i="9"/>
  <c r="Y112" i="9"/>
  <c r="V114" i="9"/>
  <c r="T113" i="9"/>
  <c r="S115" i="9"/>
  <c r="P117" i="9"/>
  <c r="N116" i="9"/>
  <c r="M118" i="9"/>
  <c r="J120" i="9"/>
  <c r="H119" i="9"/>
  <c r="G146" i="9"/>
  <c r="D148" i="9"/>
  <c r="AG149" i="9"/>
  <c r="AD151" i="9"/>
  <c r="AB150" i="9"/>
  <c r="X154" i="9"/>
  <c r="AF181" i="9"/>
  <c r="AB185" i="9"/>
  <c r="F188" i="9"/>
  <c r="AF216" i="9"/>
  <c r="AC217" i="9"/>
  <c r="X218" i="9"/>
  <c r="T222" i="9"/>
  <c r="Q248" i="9"/>
  <c r="L249" i="9"/>
  <c r="H253" i="9"/>
  <c r="E254" i="9"/>
  <c r="C50" i="9"/>
  <c r="C185" i="9"/>
  <c r="AW11" i="9"/>
  <c r="AY13" i="9"/>
  <c r="BA15" i="9"/>
  <c r="BC17" i="9"/>
  <c r="CO10" i="9"/>
  <c r="CQ12" i="9"/>
  <c r="CS14" i="9"/>
  <c r="CU16" i="9"/>
  <c r="CW18" i="9"/>
  <c r="EI11" i="9"/>
  <c r="EK13" i="9"/>
  <c r="DY17" i="9"/>
  <c r="FK10" i="9"/>
  <c r="FM12" i="9"/>
  <c r="FO14" i="9"/>
  <c r="FA16" i="9"/>
  <c r="GM10" i="9"/>
  <c r="GQ14" i="9"/>
  <c r="GU18" i="9"/>
  <c r="BJ46" i="9"/>
  <c r="BN50" i="9"/>
  <c r="BW46" i="9"/>
  <c r="CA50" i="9"/>
  <c r="DN44" i="9"/>
  <c r="DR48" i="9"/>
  <c r="FO46" i="9"/>
  <c r="GB46" i="9"/>
  <c r="AV79" i="9"/>
  <c r="BB85" i="9"/>
  <c r="CT84" i="9"/>
  <c r="DG84" i="9"/>
  <c r="EY83" i="9"/>
  <c r="GQ82" i="9"/>
  <c r="BK115" i="9"/>
  <c r="CM116" i="9"/>
  <c r="FM116" i="9"/>
  <c r="ER150" i="9"/>
  <c r="M44" i="9"/>
  <c r="H45" i="9"/>
  <c r="D49" i="9"/>
  <c r="AD51" i="9"/>
  <c r="Z80" i="9"/>
  <c r="W81" i="9"/>
  <c r="R82" i="9"/>
  <c r="N86" i="9"/>
  <c r="K112" i="9"/>
  <c r="F113" i="9"/>
  <c r="R117" i="9"/>
  <c r="O118" i="9"/>
  <c r="J119" i="9"/>
  <c r="F148" i="9"/>
  <c r="AC152" i="9"/>
  <c r="X153" i="9"/>
  <c r="T182" i="9"/>
  <c r="Q183" i="9"/>
  <c r="L184" i="9"/>
  <c r="H188" i="9"/>
  <c r="E214" i="9"/>
  <c r="AE217" i="9"/>
  <c r="Z218" i="9"/>
  <c r="I220" i="9"/>
  <c r="D221" i="9"/>
  <c r="AD249" i="9"/>
  <c r="M251" i="9"/>
  <c r="H252" i="9"/>
  <c r="D256" i="9"/>
  <c r="D50" i="9"/>
  <c r="AT10" i="9"/>
  <c r="AV12" i="9"/>
  <c r="AX14" i="9"/>
  <c r="AZ16" i="9"/>
  <c r="BB18" i="9"/>
  <c r="CN11" i="9"/>
  <c r="CP13" i="9"/>
  <c r="CB15" i="9"/>
  <c r="CD17" i="9"/>
  <c r="DP10" i="9"/>
  <c r="DR12" i="9"/>
  <c r="DT14" i="9"/>
  <c r="DV16" i="9"/>
  <c r="DX18" i="9"/>
  <c r="FJ11" i="9"/>
  <c r="FL13" i="9"/>
  <c r="FN15" i="9"/>
  <c r="EX18" i="9"/>
  <c r="GL13" i="9"/>
  <c r="GO16" i="9"/>
  <c r="BE45" i="9"/>
  <c r="BI49" i="9"/>
  <c r="CW44" i="9"/>
  <c r="DA48" i="9"/>
  <c r="DJ44" i="9"/>
  <c r="DN48" i="9"/>
  <c r="FM52" i="9"/>
  <c r="AT85" i="9"/>
  <c r="CL84" i="9"/>
  <c r="ED83" i="9"/>
  <c r="EQ83" i="9"/>
  <c r="GI82" i="9"/>
  <c r="BC115" i="9"/>
  <c r="BW116" i="9"/>
  <c r="Q46" i="9"/>
  <c r="M148" i="9"/>
  <c r="J248" i="9"/>
  <c r="CV10" i="9"/>
  <c r="FO17" i="9"/>
  <c r="ED46" i="9"/>
  <c r="EI84" i="9"/>
  <c r="FM112" i="9"/>
  <c r="I52" i="9"/>
  <c r="F112" i="9"/>
  <c r="AG148" i="9"/>
  <c r="AC46" i="9"/>
  <c r="M48" i="9"/>
  <c r="W46" i="9"/>
  <c r="T47" i="9"/>
  <c r="P78" i="9"/>
  <c r="AD112" i="9"/>
  <c r="M119" i="9"/>
  <c r="W182" i="9"/>
  <c r="H214" i="9"/>
  <c r="Y222" i="9"/>
  <c r="E255" i="9"/>
  <c r="AV15" i="9"/>
  <c r="CL12" i="9"/>
  <c r="DQ14" i="9"/>
  <c r="FI13" i="9"/>
  <c r="BB48" i="9"/>
  <c r="BZ84" i="9"/>
  <c r="AQ115" i="9"/>
  <c r="O45" i="9"/>
  <c r="AE252" i="9"/>
  <c r="K151" i="9"/>
  <c r="AE182" i="9"/>
  <c r="J217" i="9"/>
  <c r="N248" i="9"/>
  <c r="X251" i="9"/>
  <c r="R254" i="9"/>
  <c r="AE50" i="9"/>
  <c r="C252" i="9"/>
  <c r="BQ12" i="9"/>
  <c r="BD15" i="9"/>
  <c r="AQ18" i="9"/>
  <c r="CD12" i="9"/>
  <c r="CV14" i="9"/>
  <c r="CI17" i="9"/>
  <c r="DV11" i="9"/>
  <c r="DI14" i="9"/>
  <c r="EA16" i="9"/>
  <c r="FN10" i="9"/>
  <c r="FA13" i="9"/>
  <c r="GT11" i="9"/>
  <c r="GY16" i="9"/>
  <c r="BP46" i="9"/>
  <c r="CA44" i="9"/>
  <c r="CF49" i="9"/>
  <c r="DU45" i="9"/>
  <c r="ET45" i="9"/>
  <c r="GN46" i="9"/>
  <c r="BJ81" i="9"/>
  <c r="CA85" i="9"/>
  <c r="DU86" i="9"/>
  <c r="GY78" i="9"/>
  <c r="AR116" i="9"/>
  <c r="DT112" i="9"/>
  <c r="BK150" i="9"/>
  <c r="W45" i="9"/>
  <c r="U51" i="9"/>
  <c r="AE114" i="9"/>
  <c r="G151" i="9"/>
  <c r="E185" i="9"/>
  <c r="AG218" i="9"/>
  <c r="AD254" i="9"/>
  <c r="AO12" i="9"/>
  <c r="CF10" i="9"/>
  <c r="DJ11" i="9"/>
  <c r="EG18" i="9"/>
  <c r="FP18" i="9"/>
  <c r="CI44" i="9"/>
  <c r="DX52" i="9"/>
  <c r="CK79" i="9"/>
  <c r="BD112" i="9"/>
  <c r="V44" i="9"/>
  <c r="H44" i="9"/>
  <c r="AA52" i="9"/>
  <c r="G79" i="9"/>
  <c r="Q82" i="9"/>
  <c r="K85" i="9"/>
  <c r="U113" i="9"/>
  <c r="AE116" i="9"/>
  <c r="Y119" i="9"/>
  <c r="E148" i="9"/>
  <c r="O151" i="9"/>
  <c r="I154" i="9"/>
  <c r="S182" i="9"/>
  <c r="AC185" i="9"/>
  <c r="W188" i="9"/>
  <c r="AG216" i="9"/>
  <c r="N217" i="9"/>
  <c r="H220" i="9"/>
  <c r="R248" i="9"/>
  <c r="AB251" i="9"/>
  <c r="V254" i="9"/>
  <c r="C48" i="9"/>
  <c r="C250" i="9"/>
  <c r="BM12" i="9"/>
  <c r="AZ15" i="9"/>
  <c r="AM18" i="9"/>
  <c r="BZ12" i="9"/>
  <c r="CR14" i="9"/>
  <c r="CE17" i="9"/>
  <c r="DR11" i="9"/>
  <c r="EJ13" i="9"/>
  <c r="DW16" i="9"/>
  <c r="FJ10" i="9"/>
  <c r="EW13" i="9"/>
  <c r="FO15" i="9"/>
  <c r="GL11" i="9"/>
  <c r="GQ16" i="9"/>
  <c r="BH46" i="9"/>
  <c r="BN52" i="9"/>
  <c r="BW48" i="9"/>
  <c r="DL44" i="9"/>
  <c r="DU49" i="9"/>
  <c r="FQ52" i="9"/>
  <c r="AR79" i="9"/>
  <c r="CL80" i="9"/>
  <c r="EJ85" i="9"/>
  <c r="GO84" i="9"/>
  <c r="CI120" i="9"/>
  <c r="BW185" i="9"/>
  <c r="G44" i="9"/>
  <c r="D46" i="9"/>
  <c r="AG47" i="9"/>
  <c r="AD49" i="9"/>
  <c r="AB48" i="9"/>
  <c r="Z52" i="9"/>
  <c r="X51" i="9"/>
  <c r="W78" i="9"/>
  <c r="T80" i="9"/>
  <c r="R79" i="9"/>
  <c r="Q81" i="9"/>
  <c r="N83" i="9"/>
  <c r="L82" i="9"/>
  <c r="K84" i="9"/>
  <c r="H86" i="9"/>
  <c r="F85" i="9"/>
  <c r="E112" i="9"/>
  <c r="AF113" i="9"/>
  <c r="AE115" i="9"/>
  <c r="AB117" i="9"/>
  <c r="Z116" i="9"/>
  <c r="Y118" i="9"/>
  <c r="V120" i="9"/>
  <c r="T119" i="9"/>
  <c r="S146" i="9"/>
  <c r="P148" i="9"/>
  <c r="N147" i="9"/>
  <c r="M149" i="9"/>
  <c r="K152" i="9"/>
  <c r="E153" i="9"/>
  <c r="R182" i="9"/>
  <c r="O183" i="9"/>
  <c r="J184" i="9"/>
  <c r="V188" i="9"/>
  <c r="S214" i="9"/>
  <c r="N215" i="9"/>
  <c r="J219" i="9"/>
  <c r="G220" i="9"/>
  <c r="AG248" i="9"/>
  <c r="AB249" i="9"/>
  <c r="X253" i="9"/>
  <c r="U254" i="9"/>
  <c r="P255" i="9"/>
  <c r="C118" i="9"/>
  <c r="BL10" i="9"/>
  <c r="BN12" i="9"/>
  <c r="BP14" i="9"/>
  <c r="AM17" i="9"/>
  <c r="BY10" i="9"/>
  <c r="CA12" i="9"/>
  <c r="CC14" i="9"/>
  <c r="CE16" i="9"/>
  <c r="CG18" i="9"/>
  <c r="DS11" i="9"/>
  <c r="DU13" i="9"/>
  <c r="DW15" i="9"/>
  <c r="DI17" i="9"/>
  <c r="EU10" i="9"/>
  <c r="EW12" i="9"/>
  <c r="EY14" i="9"/>
  <c r="FP15" i="9"/>
  <c r="FB18" i="9"/>
  <c r="GP13" i="9"/>
  <c r="GT17" i="9"/>
  <c r="BM49" i="9"/>
  <c r="BZ49" i="9"/>
  <c r="DQ47" i="9"/>
  <c r="FM44" i="9"/>
  <c r="GH52" i="9"/>
  <c r="CR82" i="9"/>
  <c r="EJ81" i="9"/>
  <c r="EW81" i="9"/>
  <c r="GO80" i="9"/>
  <c r="BI113" i="9"/>
  <c r="DA112" i="9"/>
  <c r="EI119" i="9"/>
  <c r="CM151" i="9"/>
  <c r="AC44" i="9"/>
  <c r="X45" i="9"/>
  <c r="T49" i="9"/>
  <c r="P52" i="9"/>
  <c r="M78" i="9"/>
  <c r="H79" i="9"/>
  <c r="D83" i="9"/>
  <c r="AD86" i="9"/>
  <c r="AA112" i="9"/>
  <c r="V113" i="9"/>
  <c r="E115" i="9"/>
  <c r="AE118" i="9"/>
  <c r="Z119" i="9"/>
  <c r="V148" i="9"/>
  <c r="S149" i="9"/>
  <c r="N150" i="9"/>
  <c r="J154" i="9"/>
  <c r="G180" i="9"/>
  <c r="AG183" i="9"/>
  <c r="AB184" i="9"/>
  <c r="X188" i="9"/>
  <c r="U214" i="9"/>
  <c r="P215" i="9"/>
  <c r="L219" i="9"/>
  <c r="Y220" i="9"/>
  <c r="T221" i="9"/>
  <c r="P250" i="9"/>
  <c r="AC251" i="9"/>
  <c r="X252" i="9"/>
  <c r="T256" i="9"/>
  <c r="T50" i="9"/>
  <c r="C248" i="9"/>
  <c r="BK11" i="9"/>
  <c r="BM13" i="9"/>
  <c r="BQ17" i="9"/>
  <c r="BX11" i="9"/>
  <c r="BZ13" i="9"/>
  <c r="CS16" i="9"/>
  <c r="CU18" i="9"/>
  <c r="EG11" i="9"/>
  <c r="EK15" i="9"/>
  <c r="DH18" i="9"/>
  <c r="ET11" i="9"/>
  <c r="EV13" i="9"/>
  <c r="EX15" i="9"/>
  <c r="EZ17" i="9"/>
  <c r="GK12" i="9"/>
  <c r="GN15" i="9"/>
  <c r="BD44" i="9"/>
  <c r="BH48" i="9"/>
  <c r="BL52" i="9"/>
  <c r="CZ47" i="9"/>
  <c r="BY52" i="9"/>
  <c r="DM47" i="9"/>
  <c r="FE44" i="9"/>
  <c r="FK50" i="9"/>
  <c r="HC49" i="9"/>
  <c r="AR83" i="9"/>
  <c r="CJ82" i="9"/>
  <c r="EB81" i="9"/>
  <c r="FT80" i="9"/>
  <c r="GG80" i="9"/>
  <c r="BA113" i="9"/>
  <c r="CS112" i="9"/>
  <c r="F47" i="9"/>
  <c r="X84" i="9"/>
  <c r="U150" i="9"/>
  <c r="Y216" i="9"/>
  <c r="Y255" i="9"/>
  <c r="C215" i="9"/>
  <c r="DZ11" i="9"/>
  <c r="EC14" i="9"/>
  <c r="FF14" i="9"/>
  <c r="AR46" i="9"/>
  <c r="FL47" i="9"/>
  <c r="GJ79" i="9"/>
  <c r="ED149" i="9"/>
  <c r="AC49" i="9"/>
  <c r="D81" i="9"/>
  <c r="AF115" i="9"/>
  <c r="AC181" i="9"/>
  <c r="Z44" i="9"/>
  <c r="O48" i="9"/>
  <c r="Y113" i="9"/>
  <c r="AF152" i="9"/>
  <c r="K188" i="9"/>
  <c r="M253" i="9"/>
  <c r="C153" i="9"/>
  <c r="BY15" i="9"/>
  <c r="FL16" i="9"/>
  <c r="ES44" i="9"/>
  <c r="FN86" i="9"/>
  <c r="T78" i="9"/>
  <c r="AC216" i="9"/>
  <c r="S10" i="9"/>
  <c r="Q48" i="9"/>
  <c r="R112" i="9"/>
  <c r="W151" i="9"/>
  <c r="AB214" i="9"/>
  <c r="K221" i="9"/>
  <c r="T251" i="9"/>
  <c r="AA256" i="9"/>
  <c r="C84" i="9"/>
  <c r="BE12" i="9"/>
  <c r="BH15" i="9"/>
  <c r="BK18" i="9"/>
  <c r="CI13" i="9"/>
  <c r="CL16" i="9"/>
  <c r="DY10" i="9"/>
  <c r="EB13" i="9"/>
  <c r="EE16" i="9"/>
  <c r="FR10" i="9"/>
  <c r="FU13" i="9"/>
  <c r="ES17" i="9"/>
  <c r="HD13" i="9"/>
  <c r="AQ45" i="9"/>
  <c r="AW51" i="9"/>
  <c r="CM48" i="9"/>
  <c r="EC45" i="9"/>
  <c r="FJ45" i="9"/>
  <c r="GA49" i="9"/>
  <c r="AY86" i="9"/>
  <c r="EE80" i="9"/>
  <c r="EV84" i="9"/>
  <c r="BF114" i="9"/>
  <c r="DU113" i="9"/>
  <c r="BM152" i="9"/>
  <c r="F44" i="9"/>
  <c r="Q45" i="9"/>
  <c r="H47" i="9"/>
  <c r="E49" i="9"/>
  <c r="Q52" i="9"/>
  <c r="X78" i="9"/>
  <c r="S79" i="9"/>
  <c r="O83" i="9"/>
  <c r="L84" i="9"/>
  <c r="V112" i="9"/>
  <c r="Q113" i="9"/>
  <c r="M117" i="9"/>
  <c r="J118" i="9"/>
  <c r="T146" i="9"/>
  <c r="O147" i="9"/>
  <c r="Y150" i="9"/>
  <c r="E154" i="9"/>
  <c r="P44" i="9"/>
  <c r="AA45" i="9"/>
  <c r="J47" i="9"/>
  <c r="AC48" i="9"/>
  <c r="K52" i="9"/>
  <c r="D44" i="9"/>
  <c r="AE46" i="9"/>
  <c r="AC45" i="9"/>
  <c r="AB47" i="9"/>
  <c r="Y49" i="9"/>
  <c r="W48" i="9"/>
  <c r="U52" i="9"/>
  <c r="AF78" i="9"/>
  <c r="AA79" i="9"/>
  <c r="W83" i="9"/>
  <c r="T84" i="9"/>
  <c r="O85" i="9"/>
  <c r="K114" i="9"/>
  <c r="H115" i="9"/>
  <c r="D118" i="9"/>
  <c r="AC119" i="9"/>
  <c r="Y148" i="9"/>
  <c r="V149" i="9"/>
  <c r="Q150" i="9"/>
  <c r="M154" i="9"/>
  <c r="J180" i="9"/>
  <c r="E181" i="9"/>
  <c r="AE184" i="9"/>
  <c r="AA188" i="9"/>
  <c r="X214" i="9"/>
  <c r="S215" i="9"/>
  <c r="O219" i="9"/>
  <c r="L220" i="9"/>
  <c r="G221" i="9"/>
  <c r="AG249" i="9"/>
  <c r="AC253" i="9"/>
  <c r="Z254" i="9"/>
  <c r="U255" i="9"/>
  <c r="C114" i="9"/>
  <c r="BG10" i="9"/>
  <c r="BI12" i="9"/>
  <c r="BK14" i="9"/>
  <c r="BM16" i="9"/>
  <c r="BO18" i="9"/>
  <c r="DA11" i="9"/>
  <c r="CN14" i="9"/>
  <c r="CA17" i="9"/>
  <c r="DN11" i="9"/>
  <c r="EF13" i="9"/>
  <c r="DS16" i="9"/>
  <c r="FF10" i="9"/>
  <c r="ES13" i="9"/>
  <c r="FK15" i="9"/>
  <c r="GD11" i="9"/>
  <c r="GI16" i="9"/>
  <c r="AZ46" i="9"/>
  <c r="BF52" i="9"/>
  <c r="CU48" i="9"/>
  <c r="EJ44" i="9"/>
  <c r="DI49" i="9"/>
  <c r="FA52" i="9"/>
  <c r="BG78" i="9"/>
  <c r="DA79" i="9"/>
  <c r="DR83" i="9"/>
  <c r="FL84" i="9"/>
  <c r="GA86" i="9"/>
  <c r="CD115" i="9"/>
  <c r="GM113" i="9"/>
  <c r="L44" i="9"/>
  <c r="G52" i="9"/>
  <c r="D112" i="9"/>
  <c r="AC148" i="9"/>
  <c r="D186" i="9"/>
  <c r="Z248" i="9"/>
  <c r="G85" i="9"/>
  <c r="R180" i="9"/>
  <c r="L183" i="9"/>
  <c r="V186" i="9"/>
  <c r="P214" i="9"/>
  <c r="Z217" i="9"/>
  <c r="E218" i="9"/>
  <c r="AD248" i="9"/>
  <c r="I249" i="9"/>
  <c r="S252" i="9"/>
  <c r="M255" i="9"/>
  <c r="C188" i="9"/>
  <c r="BP11" i="9"/>
  <c r="AN15" i="9"/>
  <c r="BF17" i="9"/>
  <c r="CC11" i="9"/>
  <c r="CF14" i="9"/>
  <c r="CX16" i="9"/>
  <c r="DU10" i="9"/>
  <c r="DX13" i="9"/>
  <c r="DK16" i="9"/>
  <c r="EC18" i="9"/>
  <c r="FP12" i="9"/>
  <c r="FC15" i="9"/>
  <c r="FH18" i="9"/>
  <c r="GX15" i="9"/>
  <c r="BO45" i="9"/>
  <c r="AO51" i="9"/>
  <c r="CE48" i="9"/>
  <c r="DT44" i="9"/>
  <c r="EK49" i="9"/>
  <c r="GL44" i="9"/>
  <c r="BH79" i="9"/>
  <c r="BW81" i="9"/>
  <c r="DS84" i="9"/>
  <c r="FM85" i="9"/>
  <c r="AN112" i="9"/>
  <c r="CF117" i="9"/>
  <c r="GQ117" i="9"/>
  <c r="AB44" i="9"/>
  <c r="W52" i="9"/>
  <c r="E86" i="9"/>
  <c r="P146" i="9"/>
  <c r="X183" i="9"/>
  <c r="F217" i="9"/>
  <c r="E249" i="9"/>
  <c r="AN11" i="9"/>
  <c r="BJ17" i="9"/>
  <c r="DA15" i="9"/>
  <c r="DP17" i="9"/>
  <c r="FH16" i="9"/>
  <c r="AS47" i="9"/>
  <c r="EE47" i="9"/>
  <c r="AU82" i="9"/>
  <c r="EX86" i="9"/>
  <c r="GI148" i="9"/>
  <c r="W49" i="9"/>
  <c r="I80" i="9"/>
  <c r="AG82" i="9"/>
  <c r="M86" i="9"/>
  <c r="G114" i="9"/>
  <c r="Q117" i="9"/>
  <c r="AA120" i="9"/>
  <c r="U148" i="9"/>
  <c r="AE151" i="9"/>
  <c r="L152" i="9"/>
  <c r="F180" i="9"/>
  <c r="P183" i="9"/>
  <c r="Z186" i="9"/>
  <c r="T214" i="9"/>
  <c r="AD217" i="9"/>
  <c r="I218" i="9"/>
  <c r="D248" i="9"/>
  <c r="M249" i="9"/>
  <c r="W252" i="9"/>
  <c r="Q255" i="9"/>
  <c r="C183" i="9"/>
  <c r="BL11" i="9"/>
  <c r="BB17" i="9"/>
  <c r="BY11" i="9"/>
  <c r="CB14" i="9"/>
  <c r="CT16" i="9"/>
  <c r="DQ10" i="9"/>
  <c r="DT13" i="9"/>
  <c r="DG16" i="9"/>
  <c r="DY18" i="9"/>
  <c r="FL12" i="9"/>
  <c r="EY15" i="9"/>
  <c r="EZ18" i="9"/>
  <c r="GP15" i="9"/>
  <c r="BG45" i="9"/>
  <c r="BL50" i="9"/>
  <c r="CA52" i="9"/>
  <c r="DP48" i="9"/>
  <c r="FM48" i="9"/>
  <c r="GD52" i="9"/>
  <c r="CJ78" i="9"/>
  <c r="EH83" i="9"/>
  <c r="GM82" i="9"/>
  <c r="CE116" i="9"/>
  <c r="EQ149" i="9"/>
  <c r="K44" i="9"/>
  <c r="H46" i="9"/>
  <c r="F45" i="9"/>
  <c r="E47" i="9"/>
  <c r="AF48" i="9"/>
  <c r="AD52" i="9"/>
  <c r="AB51" i="9"/>
  <c r="AA78" i="9"/>
  <c r="X80" i="9"/>
  <c r="V79" i="9"/>
  <c r="U81" i="9"/>
  <c r="R83" i="9"/>
  <c r="P82" i="9"/>
  <c r="O84" i="9"/>
  <c r="L86" i="9"/>
  <c r="J85" i="9"/>
  <c r="I112" i="9"/>
  <c r="F114" i="9"/>
  <c r="D113" i="9"/>
  <c r="AF117" i="9"/>
  <c r="AD116" i="9"/>
  <c r="AC118" i="9"/>
  <c r="Z120" i="9"/>
  <c r="X119" i="9"/>
  <c r="W146" i="9"/>
  <c r="T148" i="9"/>
  <c r="R147" i="9"/>
  <c r="Q149" i="9"/>
  <c r="N151" i="9"/>
  <c r="AA152" i="9"/>
  <c r="V153" i="9"/>
  <c r="E180" i="9"/>
  <c r="AE183" i="9"/>
  <c r="Z184" i="9"/>
  <c r="I186" i="9"/>
  <c r="D187" i="9"/>
  <c r="AD215" i="9"/>
  <c r="Z219" i="9"/>
  <c r="W220" i="9"/>
  <c r="R221" i="9"/>
  <c r="N250" i="9"/>
  <c r="K251" i="9"/>
  <c r="F252" i="9"/>
  <c r="AF255" i="9"/>
  <c r="C51" i="9"/>
  <c r="AV10" i="9"/>
  <c r="AX12" i="9"/>
  <c r="AZ14" i="9"/>
  <c r="BB16" i="9"/>
  <c r="BD18" i="9"/>
  <c r="CP11" i="9"/>
  <c r="CR13" i="9"/>
  <c r="CT15" i="9"/>
  <c r="CV17" i="9"/>
  <c r="EH10" i="9"/>
  <c r="EJ12" i="9"/>
  <c r="DG15" i="9"/>
  <c r="DX16" i="9"/>
  <c r="DZ18" i="9"/>
  <c r="FL11" i="9"/>
  <c r="FN13" i="9"/>
  <c r="EZ15" i="9"/>
  <c r="FB17" i="9"/>
  <c r="GO12" i="9"/>
  <c r="GS16" i="9"/>
  <c r="BI45" i="9"/>
  <c r="BL48" i="9"/>
  <c r="BP52" i="9"/>
  <c r="BY48" i="9"/>
  <c r="CC52" i="9"/>
  <c r="DP46" i="9"/>
  <c r="EA51" i="9"/>
  <c r="FS50" i="9"/>
  <c r="GF50" i="9"/>
  <c r="AZ83" i="9"/>
  <c r="CP80" i="9"/>
  <c r="EH79" i="9"/>
  <c r="EU79" i="9"/>
  <c r="GM78" i="9"/>
  <c r="GU86" i="9"/>
  <c r="BO119" i="9"/>
  <c r="EE115" i="9"/>
  <c r="AT149" i="9"/>
  <c r="J46" i="9"/>
  <c r="G47" i="9"/>
  <c r="AF52" i="9"/>
  <c r="AC78" i="9"/>
  <c r="X79" i="9"/>
  <c r="T83" i="9"/>
  <c r="Q84" i="9"/>
  <c r="L85" i="9"/>
  <c r="H114" i="9"/>
  <c r="U115" i="9"/>
  <c r="P116" i="9"/>
  <c r="L120" i="9"/>
  <c r="I146" i="9"/>
  <c r="D147" i="9"/>
  <c r="AD150" i="9"/>
  <c r="Z154" i="9"/>
  <c r="W180" i="9"/>
  <c r="R181" i="9"/>
  <c r="N185" i="9"/>
  <c r="K186" i="9"/>
  <c r="F187" i="9"/>
  <c r="AF215" i="9"/>
  <c r="AB219" i="9"/>
  <c r="F222" i="9"/>
  <c r="AF250" i="9"/>
  <c r="J253" i="9"/>
  <c r="G254" i="9"/>
  <c r="C49" i="9"/>
  <c r="C181" i="9"/>
  <c r="AU11" i="9"/>
  <c r="AW13" i="9"/>
  <c r="AY15" i="9"/>
  <c r="BA17" i="9"/>
  <c r="CM10" i="9"/>
  <c r="CO12" i="9"/>
  <c r="CQ14" i="9"/>
  <c r="CC16" i="9"/>
  <c r="CE18" i="9"/>
  <c r="DQ11" i="9"/>
  <c r="DS13" i="9"/>
  <c r="DU15" i="9"/>
  <c r="DW17" i="9"/>
  <c r="FI10" i="9"/>
  <c r="FK12" i="9"/>
  <c r="FM14" i="9"/>
  <c r="FO16" i="9"/>
  <c r="GJ11" i="9"/>
  <c r="GQ18" i="9"/>
  <c r="BG47" i="9"/>
  <c r="BK51" i="9"/>
  <c r="CY46" i="9"/>
  <c r="BX51" i="9"/>
  <c r="DL46" i="9"/>
  <c r="DS51" i="9"/>
  <c r="FI48" i="9"/>
  <c r="HA47" i="9"/>
  <c r="AP81" i="9"/>
  <c r="CH80" i="9"/>
  <c r="DZ79" i="9"/>
  <c r="FR78" i="9"/>
  <c r="GE78" i="9"/>
  <c r="GM86" i="9"/>
  <c r="T16" i="9"/>
  <c r="B35" i="10"/>
  <c r="B23" i="10"/>
  <c r="B11" i="10"/>
  <c r="B38" i="10"/>
  <c r="B20" i="10"/>
  <c r="B29" i="10"/>
  <c r="B14" i="10"/>
  <c r="B26" i="10"/>
  <c r="B32" i="10"/>
  <c r="B17" i="10"/>
  <c r="B8" i="10"/>
  <c r="C5" i="10"/>
  <c r="GP256" i="9"/>
  <c r="HE255" i="9"/>
  <c r="GO255" i="9"/>
  <c r="HD254" i="9"/>
  <c r="GN254" i="9"/>
  <c r="HC253" i="9"/>
  <c r="GM253" i="9"/>
  <c r="HB252" i="9"/>
  <c r="GL252" i="9"/>
  <c r="HA251" i="9"/>
  <c r="GK251" i="9"/>
  <c r="GZ250" i="9"/>
  <c r="GJ250" i="9"/>
  <c r="GY249" i="9"/>
  <c r="GI249" i="9"/>
  <c r="GX248" i="9"/>
  <c r="GH248" i="9"/>
  <c r="FM256" i="9"/>
  <c r="EW256" i="9"/>
  <c r="FL255" i="9"/>
  <c r="EV255" i="9"/>
  <c r="FK254" i="9"/>
  <c r="EU254" i="9"/>
  <c r="FJ253" i="9"/>
  <c r="ET253" i="9"/>
  <c r="FI252" i="9"/>
  <c r="ES252" i="9"/>
  <c r="FH251" i="9"/>
  <c r="ER251" i="9"/>
  <c r="FG250" i="9"/>
  <c r="EQ250" i="9"/>
  <c r="FF249" i="9"/>
  <c r="FU248" i="9"/>
  <c r="FE248" i="9"/>
  <c r="EJ256" i="9"/>
  <c r="DT256" i="9"/>
  <c r="EI255" i="9"/>
  <c r="DS255" i="9"/>
  <c r="EH254" i="9"/>
  <c r="DR254" i="9"/>
  <c r="EG253" i="9"/>
  <c r="DQ253" i="9"/>
  <c r="EF252" i="9"/>
  <c r="DP252" i="9"/>
  <c r="EE251" i="9"/>
  <c r="DO251" i="9"/>
  <c r="ED250" i="9"/>
  <c r="DN250" i="9"/>
  <c r="EC249" i="9"/>
  <c r="DM249" i="9"/>
  <c r="EB248" i="9"/>
  <c r="DL248" i="9"/>
  <c r="CQ256" i="9"/>
  <c r="CA256" i="9"/>
  <c r="CP255" i="9"/>
  <c r="BZ255" i="9"/>
  <c r="CO254" i="9"/>
  <c r="BY254" i="9"/>
  <c r="CN253" i="9"/>
  <c r="BX253" i="9"/>
  <c r="CM252" i="9"/>
  <c r="BW252" i="9"/>
  <c r="CL251" i="9"/>
  <c r="DA250" i="9"/>
  <c r="CK250" i="9"/>
  <c r="CZ249" i="9"/>
  <c r="CJ249" i="9"/>
  <c r="CY248" i="9"/>
  <c r="CI248" i="9"/>
  <c r="BN256" i="9"/>
  <c r="AX256" i="9"/>
  <c r="BM255" i="9"/>
  <c r="AW255" i="9"/>
  <c r="BL254" i="9"/>
  <c r="AV254" i="9"/>
  <c r="BK253" i="9"/>
  <c r="AU253" i="9"/>
  <c r="BJ252" i="9"/>
  <c r="AT252" i="9"/>
  <c r="BI251" i="9"/>
  <c r="AS251" i="9"/>
  <c r="BH250" i="9"/>
  <c r="AR250" i="9"/>
  <c r="BG249" i="9"/>
  <c r="AQ249" i="9"/>
  <c r="BF248" i="9"/>
  <c r="AP248" i="9"/>
  <c r="HD256" i="9"/>
  <c r="GI256" i="9"/>
  <c r="GR255" i="9"/>
  <c r="HB254" i="9"/>
  <c r="GG254" i="9"/>
  <c r="GP253" i="9"/>
  <c r="GZ252" i="9"/>
  <c r="GE252" i="9"/>
  <c r="GN251" i="9"/>
  <c r="GX250" i="9"/>
  <c r="GC250" i="9"/>
  <c r="GL249" i="9"/>
  <c r="GV248" i="9"/>
  <c r="GA248" i="9"/>
  <c r="EZ256" i="9"/>
  <c r="FJ255" i="9"/>
  <c r="FT254" i="9"/>
  <c r="EX254" i="9"/>
  <c r="FH253" i="9"/>
  <c r="FR252" i="9"/>
  <c r="EV252" i="9"/>
  <c r="FF251" i="9"/>
  <c r="FP250" i="9"/>
  <c r="ET250" i="9"/>
  <c r="FD249" i="9"/>
  <c r="FN248" i="9"/>
  <c r="ER248" i="9"/>
  <c r="DR256" i="9"/>
  <c r="EB255" i="9"/>
  <c r="EK254" i="9"/>
  <c r="DP254" i="9"/>
  <c r="DZ253" i="9"/>
  <c r="EI252" i="9"/>
  <c r="DN252" i="9"/>
  <c r="DX251" i="9"/>
  <c r="EG250" i="9"/>
  <c r="DL250" i="9"/>
  <c r="DV249" i="9"/>
  <c r="EE248" i="9"/>
  <c r="DJ248" i="9"/>
  <c r="CJ256" i="9"/>
  <c r="CS255" i="9"/>
  <c r="BX255" i="9"/>
  <c r="CH254" i="9"/>
  <c r="CQ253" i="9"/>
  <c r="CF252" i="9"/>
  <c r="CO251" i="9"/>
  <c r="CY250" i="9"/>
  <c r="CD250" i="9"/>
  <c r="CM249" i="9"/>
  <c r="CW248" i="9"/>
  <c r="CB248" i="9"/>
  <c r="GW256" i="9"/>
  <c r="GZ255" i="9"/>
  <c r="HC254" i="9"/>
  <c r="GC253" i="9"/>
  <c r="GF252" i="9"/>
  <c r="GH251" i="9"/>
  <c r="GK250" i="9"/>
  <c r="GN249" i="9"/>
  <c r="GO248" i="9"/>
  <c r="FH256" i="9"/>
  <c r="FK255" i="9"/>
  <c r="FM254" i="9"/>
  <c r="FP253" i="9"/>
  <c r="FS252" i="9"/>
  <c r="ES251" i="9"/>
  <c r="EV250" i="9"/>
  <c r="EW249" i="9"/>
  <c r="EZ248" i="9"/>
  <c r="DS256" i="9"/>
  <c r="DU255" i="9"/>
  <c r="DX254" i="9"/>
  <c r="EA253" i="9"/>
  <c r="EC252" i="9"/>
  <c r="EF251" i="9"/>
  <c r="EI250" i="9"/>
  <c r="EJ249" i="9"/>
  <c r="DH249" i="9"/>
  <c r="DK248" i="9"/>
  <c r="CC256" i="9"/>
  <c r="CF255" i="9"/>
  <c r="CI254" i="9"/>
  <c r="CK253" i="9"/>
  <c r="CN252" i="9"/>
  <c r="CQ251" i="9"/>
  <c r="CR250" i="9"/>
  <c r="CU249" i="9"/>
  <c r="CX248" i="9"/>
  <c r="BP256" i="9"/>
  <c r="AS256" i="9"/>
  <c r="BC255" i="9"/>
  <c r="BM254" i="9"/>
  <c r="AQ254" i="9"/>
  <c r="BA253" i="9"/>
  <c r="BK252" i="9"/>
  <c r="AO252" i="9"/>
  <c r="AY251" i="9"/>
  <c r="BI250" i="9"/>
  <c r="AM250" i="9"/>
  <c r="AW249" i="9"/>
  <c r="BG248" i="9"/>
  <c r="HD222" i="9"/>
  <c r="GL222" i="9"/>
  <c r="HA221" i="9"/>
  <c r="GK221" i="9"/>
  <c r="GZ220" i="9"/>
  <c r="GJ220" i="9"/>
  <c r="GY219" i="9"/>
  <c r="GI219" i="9"/>
  <c r="GX218" i="9"/>
  <c r="GE256" i="9"/>
  <c r="HA254" i="9"/>
  <c r="GT253" i="9"/>
  <c r="GN252" i="9"/>
  <c r="GF251" i="9"/>
  <c r="HE249" i="9"/>
  <c r="GY248" i="9"/>
  <c r="FG256" i="9"/>
  <c r="FA255" i="9"/>
  <c r="ET254" i="9"/>
  <c r="FP252" i="9"/>
  <c r="FJ251" i="9"/>
  <c r="FD250" i="9"/>
  <c r="EV249" i="9"/>
  <c r="EK256" i="9"/>
  <c r="ED255" i="9"/>
  <c r="DW254" i="9"/>
  <c r="DP253" i="9"/>
  <c r="DJ252" i="9"/>
  <c r="EF250" i="9"/>
  <c r="DZ249" i="9"/>
  <c r="DS248" i="9"/>
  <c r="CB256" i="9"/>
  <c r="CZ254" i="9"/>
  <c r="CT253" i="9"/>
  <c r="CL252" i="9"/>
  <c r="CF251" i="9"/>
  <c r="BZ250" i="9"/>
  <c r="CV248" i="9"/>
  <c r="BG256" i="9"/>
  <c r="BJ255" i="9"/>
  <c r="BK254" i="9"/>
  <c r="BN253" i="9"/>
  <c r="AN252" i="9"/>
  <c r="AQ251" i="9"/>
  <c r="AT250" i="9"/>
  <c r="AV249" i="9"/>
  <c r="AY248" i="9"/>
  <c r="GQ222" i="9"/>
  <c r="GZ221" i="9"/>
  <c r="GE221" i="9"/>
  <c r="GO220" i="9"/>
  <c r="GX219" i="9"/>
  <c r="GC219" i="9"/>
  <c r="GN218" i="9"/>
  <c r="HC217" i="9"/>
  <c r="GM217" i="9"/>
  <c r="HB216" i="9"/>
  <c r="GL216" i="9"/>
  <c r="HA215" i="9"/>
  <c r="GK215" i="9"/>
  <c r="GZ214" i="9"/>
  <c r="GJ214" i="9"/>
  <c r="FO222" i="9"/>
  <c r="EY222" i="9"/>
  <c r="FN221" i="9"/>
  <c r="EX221" i="9"/>
  <c r="FM220" i="9"/>
  <c r="EW220" i="9"/>
  <c r="FL219" i="9"/>
  <c r="EV219" i="9"/>
  <c r="FK218" i="9"/>
  <c r="EU218" i="9"/>
  <c r="FJ217" i="9"/>
  <c r="ET217" i="9"/>
  <c r="FI216" i="9"/>
  <c r="GR256" i="9"/>
  <c r="GJ255" i="9"/>
  <c r="GD254" i="9"/>
  <c r="HC252" i="9"/>
  <c r="GU251" i="9"/>
  <c r="GO250" i="9"/>
  <c r="GH249" i="9"/>
  <c r="FT256" i="9"/>
  <c r="FN255" i="9"/>
  <c r="FH254" i="9"/>
  <c r="EZ253" i="9"/>
  <c r="ET252" i="9"/>
  <c r="FR250" i="9"/>
  <c r="FK249" i="9"/>
  <c r="FD248" i="9"/>
  <c r="DN256" i="9"/>
  <c r="EJ254" i="9"/>
  <c r="ED253" i="9"/>
  <c r="DW252" i="9"/>
  <c r="DP251" i="9"/>
  <c r="DI250" i="9"/>
  <c r="EH248" i="9"/>
  <c r="CP256" i="9"/>
  <c r="CJ255" i="9"/>
  <c r="CD254" i="9"/>
  <c r="CZ252" i="9"/>
  <c r="CS251" i="9"/>
  <c r="CM250" i="9"/>
  <c r="CE249" i="9"/>
  <c r="BY248" i="9"/>
  <c r="AO256" i="9"/>
  <c r="AQ255" i="9"/>
  <c r="AT254" i="9"/>
  <c r="AW253" i="9"/>
  <c r="AY252" i="9"/>
  <c r="BB251" i="9"/>
  <c r="BE250" i="9"/>
  <c r="BF249" i="9"/>
  <c r="BI248" i="9"/>
  <c r="GZ222" i="9"/>
  <c r="GC222" i="9"/>
  <c r="GM221" i="9"/>
  <c r="GW220" i="9"/>
  <c r="GA220" i="9"/>
  <c r="GK219" i="9"/>
  <c r="GU218" i="9"/>
  <c r="GD218" i="9"/>
  <c r="GS217" i="9"/>
  <c r="GC217" i="9"/>
  <c r="GR216" i="9"/>
  <c r="GB216" i="9"/>
  <c r="GQ215" i="9"/>
  <c r="GA215" i="9"/>
  <c r="GP214" i="9"/>
  <c r="FE222" i="9"/>
  <c r="FT221" i="9"/>
  <c r="FD221" i="9"/>
  <c r="FS220" i="9"/>
  <c r="FC220" i="9"/>
  <c r="FR219" i="9"/>
  <c r="FB219" i="9"/>
  <c r="FQ218" i="9"/>
  <c r="FA218" i="9"/>
  <c r="FP217" i="9"/>
  <c r="EZ217" i="9"/>
  <c r="FO216" i="9"/>
  <c r="EY216" i="9"/>
  <c r="FN215" i="9"/>
  <c r="EX215" i="9"/>
  <c r="FM214" i="9"/>
  <c r="EW214" i="9"/>
  <c r="EB222" i="9"/>
  <c r="DL222" i="9"/>
  <c r="EA221" i="9"/>
  <c r="DK221" i="9"/>
  <c r="DZ220" i="9"/>
  <c r="DJ220" i="9"/>
  <c r="DY219" i="9"/>
  <c r="DI219" i="9"/>
  <c r="DX218" i="9"/>
  <c r="DH218" i="9"/>
  <c r="DW217" i="9"/>
  <c r="DG217" i="9"/>
  <c r="DV216" i="9"/>
  <c r="EK215" i="9"/>
  <c r="DU215" i="9"/>
  <c r="EJ214" i="9"/>
  <c r="DT214" i="9"/>
  <c r="CY222" i="9"/>
  <c r="CI222" i="9"/>
  <c r="CX221" i="9"/>
  <c r="CH221" i="9"/>
  <c r="CW220" i="9"/>
  <c r="CG220" i="9"/>
  <c r="CV219" i="9"/>
  <c r="CF219" i="9"/>
  <c r="CU218" i="9"/>
  <c r="CE218" i="9"/>
  <c r="CT217" i="9"/>
  <c r="CD217" i="9"/>
  <c r="CS216" i="9"/>
  <c r="CC216" i="9"/>
  <c r="CR215" i="9"/>
  <c r="CB215" i="9"/>
  <c r="CQ214" i="9"/>
  <c r="CA214" i="9"/>
  <c r="BF222" i="9"/>
  <c r="AP222" i="9"/>
  <c r="BE221" i="9"/>
  <c r="AO221" i="9"/>
  <c r="BD220" i="9"/>
  <c r="AN220" i="9"/>
  <c r="BC219" i="9"/>
  <c r="AM219" i="9"/>
  <c r="BB218" i="9"/>
  <c r="BQ217" i="9"/>
  <c r="BA217" i="9"/>
  <c r="BP216" i="9"/>
  <c r="AZ216" i="9"/>
  <c r="BO215" i="9"/>
  <c r="AY215" i="9"/>
  <c r="BN214" i="9"/>
  <c r="AX214" i="9"/>
  <c r="HA188" i="9"/>
  <c r="GK188" i="9"/>
  <c r="GZ187" i="9"/>
  <c r="GU256" i="9"/>
  <c r="GN255" i="9"/>
  <c r="GE254" i="9"/>
  <c r="HD252" i="9"/>
  <c r="GX251" i="9"/>
  <c r="GP250" i="9"/>
  <c r="GJ249" i="9"/>
  <c r="GC248" i="9"/>
  <c r="FQ255" i="9"/>
  <c r="FJ254" i="9"/>
  <c r="FD253" i="9"/>
  <c r="EU252" i="9"/>
  <c r="FT250" i="9"/>
  <c r="FM249" i="9"/>
  <c r="FF248" i="9"/>
  <c r="DO256" i="9"/>
  <c r="DI255" i="9"/>
  <c r="EF253" i="9"/>
  <c r="DZ252" i="9"/>
  <c r="DT251" i="9"/>
  <c r="DK250" i="9"/>
  <c r="EI248" i="9"/>
  <c r="CS256" i="9"/>
  <c r="CK255" i="9"/>
  <c r="CE254" i="9"/>
  <c r="BY253" i="9"/>
  <c r="CV251" i="9"/>
  <c r="CP250" i="9"/>
  <c r="CI249" i="9"/>
  <c r="BZ248" i="9"/>
  <c r="AQ256" i="9"/>
  <c r="AT255" i="9"/>
  <c r="AU254" i="9"/>
  <c r="AX253" i="9"/>
  <c r="BA252" i="9"/>
  <c r="BC251" i="9"/>
  <c r="BF250" i="9"/>
  <c r="BI249" i="9"/>
  <c r="BK248" i="9"/>
  <c r="HB222" i="9"/>
  <c r="GE222" i="9"/>
  <c r="GN221" i="9"/>
  <c r="GX220" i="9"/>
  <c r="GC220" i="9"/>
  <c r="GL219" i="9"/>
  <c r="GV218" i="9"/>
  <c r="GE218" i="9"/>
  <c r="GT217" i="9"/>
  <c r="GD217" i="9"/>
  <c r="GS216" i="9"/>
  <c r="GC216" i="9"/>
  <c r="GR215" i="9"/>
  <c r="GB215" i="9"/>
  <c r="GQ214" i="9"/>
  <c r="GA214" i="9"/>
  <c r="FF222" i="9"/>
  <c r="FE221" i="9"/>
  <c r="FT220" i="9"/>
  <c r="FD220" i="9"/>
  <c r="FS219" i="9"/>
  <c r="FC219" i="9"/>
  <c r="FR218" i="9"/>
  <c r="FB218" i="9"/>
  <c r="FQ217" i="9"/>
  <c r="FA217" i="9"/>
  <c r="FP216" i="9"/>
  <c r="EZ216" i="9"/>
  <c r="FO215" i="9"/>
  <c r="EY215" i="9"/>
  <c r="FN214" i="9"/>
  <c r="EX214" i="9"/>
  <c r="EC222" i="9"/>
  <c r="DM222" i="9"/>
  <c r="EB221" i="9"/>
  <c r="DL221" i="9"/>
  <c r="EA220" i="9"/>
  <c r="DK220" i="9"/>
  <c r="DZ219" i="9"/>
  <c r="DJ219" i="9"/>
  <c r="DY218" i="9"/>
  <c r="DI218" i="9"/>
  <c r="DX217" i="9"/>
  <c r="DH217" i="9"/>
  <c r="DW216" i="9"/>
  <c r="DG216" i="9"/>
  <c r="DV215" i="9"/>
  <c r="EK214" i="9"/>
  <c r="DU214" i="9"/>
  <c r="CZ222" i="9"/>
  <c r="CJ222" i="9"/>
  <c r="CY221" i="9"/>
  <c r="CI221" i="9"/>
  <c r="CX220" i="9"/>
  <c r="CH220" i="9"/>
  <c r="CW219" i="9"/>
  <c r="HE254" i="9"/>
  <c r="GA250" i="9"/>
  <c r="EV254" i="9"/>
  <c r="EZ249" i="9"/>
  <c r="DR253" i="9"/>
  <c r="DV248" i="9"/>
  <c r="CO252" i="9"/>
  <c r="BH256" i="9"/>
  <c r="AN253" i="9"/>
  <c r="AX249" i="9"/>
  <c r="GF221" i="9"/>
  <c r="GO218" i="9"/>
  <c r="GM216" i="9"/>
  <c r="GK214" i="9"/>
  <c r="EY221" i="9"/>
  <c r="EW219" i="9"/>
  <c r="EU217" i="9"/>
  <c r="FL215" i="9"/>
  <c r="FK214" i="9"/>
  <c r="DZ222" i="9"/>
  <c r="DY221" i="9"/>
  <c r="DX220" i="9"/>
  <c r="DW219" i="9"/>
  <c r="DV218" i="9"/>
  <c r="DU217" i="9"/>
  <c r="DT216" i="9"/>
  <c r="DS215" i="9"/>
  <c r="DR214" i="9"/>
  <c r="CG222" i="9"/>
  <c r="CF221" i="9"/>
  <c r="CE220" i="9"/>
  <c r="CG219" i="9"/>
  <c r="CP218" i="9"/>
  <c r="CZ217" i="9"/>
  <c r="CE217" i="9"/>
  <c r="CN216" i="9"/>
  <c r="CX215" i="9"/>
  <c r="CC215" i="9"/>
  <c r="CL214" i="9"/>
  <c r="BL222" i="9"/>
  <c r="AQ222" i="9"/>
  <c r="AZ221" i="9"/>
  <c r="BJ220" i="9"/>
  <c r="AO220" i="9"/>
  <c r="AX219" i="9"/>
  <c r="BH218" i="9"/>
  <c r="AM218" i="9"/>
  <c r="AV217" i="9"/>
  <c r="BF216" i="9"/>
  <c r="BP215" i="9"/>
  <c r="AT215" i="9"/>
  <c r="BD214" i="9"/>
  <c r="HB188" i="9"/>
  <c r="GF188" i="9"/>
  <c r="GP187" i="9"/>
  <c r="GO186" i="9"/>
  <c r="HD185" i="9"/>
  <c r="GN185" i="9"/>
  <c r="HC184" i="9"/>
  <c r="GM184" i="9"/>
  <c r="HB183" i="9"/>
  <c r="GL183" i="9"/>
  <c r="HA182" i="9"/>
  <c r="GK182" i="9"/>
  <c r="GZ181" i="9"/>
  <c r="GJ181" i="9"/>
  <c r="GY180" i="9"/>
  <c r="GI180" i="9"/>
  <c r="FN188" i="9"/>
  <c r="EX188" i="9"/>
  <c r="FM187" i="9"/>
  <c r="EW187" i="9"/>
  <c r="FL186" i="9"/>
  <c r="EV186" i="9"/>
  <c r="FK185" i="9"/>
  <c r="EU185" i="9"/>
  <c r="FJ184" i="9"/>
  <c r="ET184" i="9"/>
  <c r="FI183" i="9"/>
  <c r="ES183" i="9"/>
  <c r="FH182" i="9"/>
  <c r="ER182" i="9"/>
  <c r="FG181" i="9"/>
  <c r="EQ181" i="9"/>
  <c r="FF180" i="9"/>
  <c r="DU188" i="9"/>
  <c r="EJ187" i="9"/>
  <c r="DT187" i="9"/>
  <c r="EI186" i="9"/>
  <c r="DS186" i="9"/>
  <c r="EH185" i="9"/>
  <c r="DR185" i="9"/>
  <c r="EG184" i="9"/>
  <c r="DQ184" i="9"/>
  <c r="EF183" i="9"/>
  <c r="DP183" i="9"/>
  <c r="EE182" i="9"/>
  <c r="DO182" i="9"/>
  <c r="ED181" i="9"/>
  <c r="DN181" i="9"/>
  <c r="EC180" i="9"/>
  <c r="DM180" i="9"/>
  <c r="CR188" i="9"/>
  <c r="CB188" i="9"/>
  <c r="CQ187" i="9"/>
  <c r="CA187" i="9"/>
  <c r="CP186" i="9"/>
  <c r="BZ186" i="9"/>
  <c r="CO185" i="9"/>
  <c r="BY185" i="9"/>
  <c r="CN184" i="9"/>
  <c r="BX184" i="9"/>
  <c r="CM183" i="9"/>
  <c r="BW183" i="9"/>
  <c r="CL182" i="9"/>
  <c r="CK181" i="9"/>
  <c r="CZ180" i="9"/>
  <c r="CJ180" i="9"/>
  <c r="BO188" i="9"/>
  <c r="AY188" i="9"/>
  <c r="BN187" i="9"/>
  <c r="AX187" i="9"/>
  <c r="BM186" i="9"/>
  <c r="AW186" i="9"/>
  <c r="BL185" i="9"/>
  <c r="GQ255" i="9"/>
  <c r="GU250" i="9"/>
  <c r="FP254" i="9"/>
  <c r="FQ249" i="9"/>
  <c r="DG254" i="9"/>
  <c r="DJ249" i="9"/>
  <c r="CC253" i="9"/>
  <c r="CF248" i="9"/>
  <c r="BB253" i="9"/>
  <c r="BL249" i="9"/>
  <c r="GQ221" i="9"/>
  <c r="GY218" i="9"/>
  <c r="GU216" i="9"/>
  <c r="GS214" i="9"/>
  <c r="FG221" i="9"/>
  <c r="FE219" i="9"/>
  <c r="FC217" i="9"/>
  <c r="FP215" i="9"/>
  <c r="FO214" i="9"/>
  <c r="ED222" i="9"/>
  <c r="EC221" i="9"/>
  <c r="EB220" i="9"/>
  <c r="EA219" i="9"/>
  <c r="DZ218" i="9"/>
  <c r="DY217" i="9"/>
  <c r="DX216" i="9"/>
  <c r="DW215" i="9"/>
  <c r="DV214" i="9"/>
  <c r="CK222" i="9"/>
  <c r="CJ221" i="9"/>
  <c r="CI220" i="9"/>
  <c r="CI219" i="9"/>
  <c r="CS218" i="9"/>
  <c r="BX218" i="9"/>
  <c r="CG217" i="9"/>
  <c r="CQ216" i="9"/>
  <c r="DA215" i="9"/>
  <c r="CE215" i="9"/>
  <c r="CO214" i="9"/>
  <c r="BO222" i="9"/>
  <c r="AS222" i="9"/>
  <c r="BC221" i="9"/>
  <c r="BM220" i="9"/>
  <c r="AQ220" i="9"/>
  <c r="BA219" i="9"/>
  <c r="BK218" i="9"/>
  <c r="AO218" i="9"/>
  <c r="AY217" i="9"/>
  <c r="BI216" i="9"/>
  <c r="AM216" i="9"/>
  <c r="AW215" i="9"/>
  <c r="BG214" i="9"/>
  <c r="HD188" i="9"/>
  <c r="GI188" i="9"/>
  <c r="GS187" i="9"/>
  <c r="GB187" i="9"/>
  <c r="GQ186" i="9"/>
  <c r="GA186" i="9"/>
  <c r="GP185" i="9"/>
  <c r="HE184" i="9"/>
  <c r="GO184" i="9"/>
  <c r="HD183" i="9"/>
  <c r="GN183" i="9"/>
  <c r="HC182" i="9"/>
  <c r="GM182" i="9"/>
  <c r="HB181" i="9"/>
  <c r="GL181" i="9"/>
  <c r="HA180" i="9"/>
  <c r="GK180" i="9"/>
  <c r="FP188" i="9"/>
  <c r="EZ188" i="9"/>
  <c r="FO187" i="9"/>
  <c r="EY187" i="9"/>
  <c r="FN186" i="9"/>
  <c r="EX186" i="9"/>
  <c r="FM185" i="9"/>
  <c r="EW185" i="9"/>
  <c r="FL184" i="9"/>
  <c r="EV184" i="9"/>
  <c r="FK183" i="9"/>
  <c r="EU183" i="9"/>
  <c r="FJ182" i="9"/>
  <c r="ET182" i="9"/>
  <c r="FI181" i="9"/>
  <c r="ES181" i="9"/>
  <c r="FH180" i="9"/>
  <c r="ER180" i="9"/>
  <c r="DW188" i="9"/>
  <c r="DG188" i="9"/>
  <c r="DV187" i="9"/>
  <c r="DU186" i="9"/>
  <c r="EJ185" i="9"/>
  <c r="DT185" i="9"/>
  <c r="EI184" i="9"/>
  <c r="DS184" i="9"/>
  <c r="GG252" i="9"/>
  <c r="EY256" i="9"/>
  <c r="FC251" i="9"/>
  <c r="DX255" i="9"/>
  <c r="DY250" i="9"/>
  <c r="CT254" i="9"/>
  <c r="CW249" i="9"/>
  <c r="BF254" i="9"/>
  <c r="BQ250" i="9"/>
  <c r="GM222" i="9"/>
  <c r="GT219" i="9"/>
  <c r="GJ217" i="9"/>
  <c r="GH215" i="9"/>
  <c r="EV222" i="9"/>
  <c r="ET220" i="9"/>
  <c r="ER218" i="9"/>
  <c r="ET216" i="9"/>
  <c r="ES215" i="9"/>
  <c r="ER214" i="9"/>
  <c r="DG222" i="9"/>
  <c r="EJ219" i="9"/>
  <c r="EI218" i="9"/>
  <c r="EH217" i="9"/>
  <c r="EG216" i="9"/>
  <c r="EF215" i="9"/>
  <c r="EE214" i="9"/>
  <c r="CT222" i="9"/>
  <c r="CS221" i="9"/>
  <c r="CR220" i="9"/>
  <c r="CQ219" i="9"/>
  <c r="CZ218" i="9"/>
  <c r="CD218" i="9"/>
  <c r="CN217" i="9"/>
  <c r="CX216" i="9"/>
  <c r="CB216" i="9"/>
  <c r="CL215" i="9"/>
  <c r="CV214" i="9"/>
  <c r="BZ214" i="9"/>
  <c r="AZ222" i="9"/>
  <c r="BJ221" i="9"/>
  <c r="AN221" i="9"/>
  <c r="AX220" i="9"/>
  <c r="BH219" i="9"/>
  <c r="BQ218" i="9"/>
  <c r="AV218" i="9"/>
  <c r="BF217" i="9"/>
  <c r="BO216" i="9"/>
  <c r="AT216" i="9"/>
  <c r="BD215" i="9"/>
  <c r="BM214" i="9"/>
  <c r="AR214" i="9"/>
  <c r="GP188" i="9"/>
  <c r="GY187" i="9"/>
  <c r="GG187" i="9"/>
  <c r="GV186" i="9"/>
  <c r="GF186" i="9"/>
  <c r="GU185" i="9"/>
  <c r="GE185" i="9"/>
  <c r="GT184" i="9"/>
  <c r="GD184" i="9"/>
  <c r="GS183" i="9"/>
  <c r="GC183" i="9"/>
  <c r="GR182" i="9"/>
  <c r="GB182" i="9"/>
  <c r="GQ181" i="9"/>
  <c r="GA181" i="9"/>
  <c r="GP180" i="9"/>
  <c r="FE188" i="9"/>
  <c r="FT187" i="9"/>
  <c r="FD187" i="9"/>
  <c r="FS186" i="9"/>
  <c r="FC186" i="9"/>
  <c r="FR185" i="9"/>
  <c r="FB185" i="9"/>
  <c r="FQ184" i="9"/>
  <c r="FA184" i="9"/>
  <c r="FP183" i="9"/>
  <c r="EZ183" i="9"/>
  <c r="FO182" i="9"/>
  <c r="EY182" i="9"/>
  <c r="FN181" i="9"/>
  <c r="EX181" i="9"/>
  <c r="FM180" i="9"/>
  <c r="EW180" i="9"/>
  <c r="EB188" i="9"/>
  <c r="DL188" i="9"/>
  <c r="EA187" i="9"/>
  <c r="DK187" i="9"/>
  <c r="DZ186" i="9"/>
  <c r="DJ186" i="9"/>
  <c r="DY185" i="9"/>
  <c r="DI185" i="9"/>
  <c r="DX184" i="9"/>
  <c r="DH184" i="9"/>
  <c r="DW183" i="9"/>
  <c r="DG183" i="9"/>
  <c r="DV182" i="9"/>
  <c r="DU181" i="9"/>
  <c r="EJ180" i="9"/>
  <c r="DT180" i="9"/>
  <c r="CY188" i="9"/>
  <c r="CI188" i="9"/>
  <c r="CX187" i="9"/>
  <c r="CH187" i="9"/>
  <c r="CW186" i="9"/>
  <c r="CG186" i="9"/>
  <c r="CV185" i="9"/>
  <c r="CF185" i="9"/>
  <c r="CU184" i="9"/>
  <c r="CE184" i="9"/>
  <c r="CT183" i="9"/>
  <c r="CD183" i="9"/>
  <c r="CS182" i="9"/>
  <c r="CC182" i="9"/>
  <c r="CR181" i="9"/>
  <c r="CB181" i="9"/>
  <c r="CQ180" i="9"/>
  <c r="CA180" i="9"/>
  <c r="BF188" i="9"/>
  <c r="AP188" i="9"/>
  <c r="BE187" i="9"/>
  <c r="AO187" i="9"/>
  <c r="BD186" i="9"/>
  <c r="AN186" i="9"/>
  <c r="GO256" i="9"/>
  <c r="EI254" i="9"/>
  <c r="AS254" i="9"/>
  <c r="GB217" i="9"/>
  <c r="FO217" i="9"/>
  <c r="EH221" i="9"/>
  <c r="ED217" i="9"/>
  <c r="CP222" i="9"/>
  <c r="CW218" i="9"/>
  <c r="BZ216" i="9"/>
  <c r="AW222" i="9"/>
  <c r="BE219" i="9"/>
  <c r="BM216" i="9"/>
  <c r="AO214" i="9"/>
  <c r="GT186" i="9"/>
  <c r="GR184" i="9"/>
  <c r="GP182" i="9"/>
  <c r="GN180" i="9"/>
  <c r="FB187" i="9"/>
  <c r="EZ185" i="9"/>
  <c r="EX183" i="9"/>
  <c r="EV181" i="9"/>
  <c r="DJ188" i="9"/>
  <c r="DH186" i="9"/>
  <c r="DK184" i="9"/>
  <c r="DJ183" i="9"/>
  <c r="DI182" i="9"/>
  <c r="DH181" i="9"/>
  <c r="DG180" i="9"/>
  <c r="CZ186" i="9"/>
  <c r="CY185" i="9"/>
  <c r="CX184" i="9"/>
  <c r="CW183" i="9"/>
  <c r="CV182" i="9"/>
  <c r="CU181" i="9"/>
  <c r="CT180" i="9"/>
  <c r="BI188" i="9"/>
  <c r="BH187" i="9"/>
  <c r="BG186" i="9"/>
  <c r="BF185" i="9"/>
  <c r="AO185" i="9"/>
  <c r="BD184" i="9"/>
  <c r="AN184" i="9"/>
  <c r="BC183" i="9"/>
  <c r="AM183" i="9"/>
  <c r="BB182" i="9"/>
  <c r="BA181" i="9"/>
  <c r="BP180" i="9"/>
  <c r="AZ180" i="9"/>
  <c r="HC154" i="9"/>
  <c r="GM154" i="9"/>
  <c r="HB153" i="9"/>
  <c r="GL153" i="9"/>
  <c r="HA152" i="9"/>
  <c r="GK152" i="9"/>
  <c r="GZ151" i="9"/>
  <c r="GJ151" i="9"/>
  <c r="GY150" i="9"/>
  <c r="GI150" i="9"/>
  <c r="GX149" i="9"/>
  <c r="GH149" i="9"/>
  <c r="GW148" i="9"/>
  <c r="GG148" i="9"/>
  <c r="GV147" i="9"/>
  <c r="GF147" i="9"/>
  <c r="GU146" i="9"/>
  <c r="GE146" i="9"/>
  <c r="FJ154" i="9"/>
  <c r="ET154" i="9"/>
  <c r="FI153" i="9"/>
  <c r="ES153" i="9"/>
  <c r="FH152" i="9"/>
  <c r="ER152" i="9"/>
  <c r="FG151" i="9"/>
  <c r="EQ151" i="9"/>
  <c r="FF150" i="9"/>
  <c r="FU149" i="9"/>
  <c r="FE149" i="9"/>
  <c r="FT148" i="9"/>
  <c r="FD148" i="9"/>
  <c r="FS147" i="9"/>
  <c r="FC147" i="9"/>
  <c r="FR146" i="9"/>
  <c r="FB146" i="9"/>
  <c r="EG154" i="9"/>
  <c r="DQ154" i="9"/>
  <c r="EF153" i="9"/>
  <c r="DP153" i="9"/>
  <c r="EE152" i="9"/>
  <c r="DO152" i="9"/>
  <c r="ED151" i="9"/>
  <c r="DN151" i="9"/>
  <c r="EC150" i="9"/>
  <c r="DM150" i="9"/>
  <c r="EB149" i="9"/>
  <c r="DL149" i="9"/>
  <c r="EA148" i="9"/>
  <c r="DK148" i="9"/>
  <c r="DZ147" i="9"/>
  <c r="DJ147" i="9"/>
  <c r="DY146" i="9"/>
  <c r="DI146" i="9"/>
  <c r="CN154" i="9"/>
  <c r="BX154" i="9"/>
  <c r="CM153" i="9"/>
  <c r="BW153" i="9"/>
  <c r="CL152" i="9"/>
  <c r="DA151" i="9"/>
  <c r="CK151" i="9"/>
  <c r="CJ150" i="9"/>
  <c r="CY149" i="9"/>
  <c r="CI149" i="9"/>
  <c r="CX148" i="9"/>
  <c r="CH148" i="9"/>
  <c r="CW147" i="9"/>
  <c r="CG147" i="9"/>
  <c r="CV146" i="9"/>
  <c r="CF146" i="9"/>
  <c r="BK154" i="9"/>
  <c r="FS256" i="9"/>
  <c r="CG255" i="9"/>
  <c r="GX222" i="9"/>
  <c r="FD222" i="9"/>
  <c r="EW215" i="9"/>
  <c r="DI220" i="9"/>
  <c r="EJ215" i="9"/>
  <c r="CV220" i="9"/>
  <c r="CQ217" i="9"/>
  <c r="CX214" i="9"/>
  <c r="AQ221" i="9"/>
  <c r="AY218" i="9"/>
  <c r="BF215" i="9"/>
  <c r="HB187" i="9"/>
  <c r="GW185" i="9"/>
  <c r="GU183" i="9"/>
  <c r="GS181" i="9"/>
  <c r="FG188" i="9"/>
  <c r="FE186" i="9"/>
  <c r="FC184" i="9"/>
  <c r="FA182" i="9"/>
  <c r="EY180" i="9"/>
  <c r="DM187" i="9"/>
  <c r="DK185" i="9"/>
  <c r="EC183" i="9"/>
  <c r="EB182" i="9"/>
  <c r="EA181" i="9"/>
  <c r="DZ180" i="9"/>
  <c r="CO188" i="9"/>
  <c r="CN187" i="9"/>
  <c r="CM186" i="9"/>
  <c r="CL185" i="9"/>
  <c r="CK184" i="9"/>
  <c r="CJ183" i="9"/>
  <c r="CI182" i="9"/>
  <c r="CH181" i="9"/>
  <c r="GT256" i="9"/>
  <c r="GD256" i="9"/>
  <c r="GS255" i="9"/>
  <c r="GC255" i="9"/>
  <c r="GR254" i="9"/>
  <c r="GB254" i="9"/>
  <c r="GQ253" i="9"/>
  <c r="GA253" i="9"/>
  <c r="GP252" i="9"/>
  <c r="GO251" i="9"/>
  <c r="HD250" i="9"/>
  <c r="GN250" i="9"/>
  <c r="HC249" i="9"/>
  <c r="GM249" i="9"/>
  <c r="HB248" i="9"/>
  <c r="GL248" i="9"/>
  <c r="FQ256" i="9"/>
  <c r="FA256" i="9"/>
  <c r="FP255" i="9"/>
  <c r="EZ255" i="9"/>
  <c r="FO254" i="9"/>
  <c r="EY254" i="9"/>
  <c r="FN253" i="9"/>
  <c r="EX253" i="9"/>
  <c r="FM252" i="9"/>
  <c r="EW252" i="9"/>
  <c r="FL251" i="9"/>
  <c r="EV251" i="9"/>
  <c r="FK250" i="9"/>
  <c r="EU250" i="9"/>
  <c r="FJ249" i="9"/>
  <c r="ET249" i="9"/>
  <c r="FI248" i="9"/>
  <c r="ES248" i="9"/>
  <c r="DX256" i="9"/>
  <c r="DH256" i="9"/>
  <c r="DW255" i="9"/>
  <c r="DG255" i="9"/>
  <c r="DV254" i="9"/>
  <c r="DU253" i="9"/>
  <c r="EJ252" i="9"/>
  <c r="DT252" i="9"/>
  <c r="EI251" i="9"/>
  <c r="DS251" i="9"/>
  <c r="EH250" i="9"/>
  <c r="DR250" i="9"/>
  <c r="EG249" i="9"/>
  <c r="DQ249" i="9"/>
  <c r="EF248" i="9"/>
  <c r="DP248" i="9"/>
  <c r="CU256" i="9"/>
  <c r="CE256" i="9"/>
  <c r="CT255" i="9"/>
  <c r="CD255" i="9"/>
  <c r="CS254" i="9"/>
  <c r="CC254" i="9"/>
  <c r="CR253" i="9"/>
  <c r="CB253" i="9"/>
  <c r="CQ252" i="9"/>
  <c r="CA252" i="9"/>
  <c r="CP251" i="9"/>
  <c r="BZ251" i="9"/>
  <c r="CO250" i="9"/>
  <c r="BY250" i="9"/>
  <c r="CN249" i="9"/>
  <c r="BX249" i="9"/>
  <c r="CM248" i="9"/>
  <c r="BW248" i="9"/>
  <c r="BB256" i="9"/>
  <c r="BQ255" i="9"/>
  <c r="BA255" i="9"/>
  <c r="BP254" i="9"/>
  <c r="AZ254" i="9"/>
  <c r="BO253" i="9"/>
  <c r="AY253" i="9"/>
  <c r="BN252" i="9"/>
  <c r="AX252" i="9"/>
  <c r="BM251" i="9"/>
  <c r="AW251" i="9"/>
  <c r="BL250" i="9"/>
  <c r="AV250" i="9"/>
  <c r="BK249" i="9"/>
  <c r="AU249" i="9"/>
  <c r="BJ248" i="9"/>
  <c r="AT248" i="9"/>
  <c r="GW222" i="9"/>
  <c r="GN256" i="9"/>
  <c r="GX255" i="9"/>
  <c r="GB255" i="9"/>
  <c r="GL254" i="9"/>
  <c r="GV253" i="9"/>
  <c r="GJ252" i="9"/>
  <c r="GT251" i="9"/>
  <c r="HC250" i="9"/>
  <c r="GH250" i="9"/>
  <c r="GR249" i="9"/>
  <c r="HA248" i="9"/>
  <c r="GF248" i="9"/>
  <c r="FF256" i="9"/>
  <c r="FO255" i="9"/>
  <c r="ET255" i="9"/>
  <c r="FD254" i="9"/>
  <c r="FM253" i="9"/>
  <c r="ER253" i="9"/>
  <c r="FB252" i="9"/>
  <c r="FK251" i="9"/>
  <c r="FU250" i="9"/>
  <c r="EZ250" i="9"/>
  <c r="FI249" i="9"/>
  <c r="FS248" i="9"/>
  <c r="EX248" i="9"/>
  <c r="DW256" i="9"/>
  <c r="EG255" i="9"/>
  <c r="DL255" i="9"/>
  <c r="DU254" i="9"/>
  <c r="EE253" i="9"/>
  <c r="DJ253" i="9"/>
  <c r="DS252" i="9"/>
  <c r="EC251" i="9"/>
  <c r="DH251" i="9"/>
  <c r="DQ250" i="9"/>
  <c r="EA249" i="9"/>
  <c r="EK248" i="9"/>
  <c r="DO248" i="9"/>
  <c r="CO256" i="9"/>
  <c r="CY255" i="9"/>
  <c r="CC255" i="9"/>
  <c r="CM254" i="9"/>
  <c r="CW253" i="9"/>
  <c r="CA253" i="9"/>
  <c r="CK252" i="9"/>
  <c r="CU251" i="9"/>
  <c r="BY251" i="9"/>
  <c r="CI250" i="9"/>
  <c r="CS249" i="9"/>
  <c r="BW249" i="9"/>
  <c r="CG248" i="9"/>
  <c r="HE256" i="9"/>
  <c r="GB256" i="9"/>
  <c r="GE255" i="9"/>
  <c r="GH254" i="9"/>
  <c r="GJ253" i="9"/>
  <c r="GM252" i="9"/>
  <c r="GP251" i="9"/>
  <c r="GQ250" i="9"/>
  <c r="GT249" i="9"/>
  <c r="GW248" i="9"/>
  <c r="FO256" i="9"/>
  <c r="FR255" i="9"/>
  <c r="FU254" i="9"/>
  <c r="ER254" i="9"/>
  <c r="EU253" i="9"/>
  <c r="EX252" i="9"/>
  <c r="EY251" i="9"/>
  <c r="FB250" i="9"/>
  <c r="FE249" i="9"/>
  <c r="FG248" i="9"/>
  <c r="DZ256" i="9"/>
  <c r="EC255" i="9"/>
  <c r="EE254" i="9"/>
  <c r="EH253" i="9"/>
  <c r="DG252" i="9"/>
  <c r="DJ251" i="9"/>
  <c r="DM250" i="9"/>
  <c r="DO249" i="9"/>
  <c r="DR248" i="9"/>
  <c r="CK256" i="9"/>
  <c r="CM255" i="9"/>
  <c r="CP254" i="9"/>
  <c r="CS253" i="9"/>
  <c r="CT252" i="9"/>
  <c r="CW251" i="9"/>
  <c r="CZ250" i="9"/>
  <c r="BW250" i="9"/>
  <c r="BZ249" i="9"/>
  <c r="CC248" i="9"/>
  <c r="AY256" i="9"/>
  <c r="BH255" i="9"/>
  <c r="AM255" i="9"/>
  <c r="AW254" i="9"/>
  <c r="BF253" i="9"/>
  <c r="BP252" i="9"/>
  <c r="AU252" i="9"/>
  <c r="BD251" i="9"/>
  <c r="BN250" i="9"/>
  <c r="AS250" i="9"/>
  <c r="BB249" i="9"/>
  <c r="BL248" i="9"/>
  <c r="AQ248" i="9"/>
  <c r="GP222" i="9"/>
  <c r="GO221" i="9"/>
  <c r="HD220" i="9"/>
  <c r="GN220" i="9"/>
  <c r="HC219" i="9"/>
  <c r="GM219" i="9"/>
  <c r="HB218" i="9"/>
  <c r="GM256" i="9"/>
  <c r="GF255" i="9"/>
  <c r="HD253" i="9"/>
  <c r="GW252" i="9"/>
  <c r="GQ251" i="9"/>
  <c r="GI250" i="9"/>
  <c r="GC249" i="9"/>
  <c r="FR256" i="9"/>
  <c r="FI255" i="9"/>
  <c r="FB254" i="9"/>
  <c r="EV253" i="9"/>
  <c r="FS251" i="9"/>
  <c r="FM250" i="9"/>
  <c r="FG249" i="9"/>
  <c r="EY248" i="9"/>
  <c r="DI256" i="9"/>
  <c r="EG254" i="9"/>
  <c r="DX253" i="9"/>
  <c r="DR252" i="9"/>
  <c r="DL251" i="9"/>
  <c r="EI249" i="9"/>
  <c r="EC248" i="9"/>
  <c r="CL256" i="9"/>
  <c r="CE255" i="9"/>
  <c r="BX254" i="9"/>
  <c r="CW252" i="9"/>
  <c r="CN251" i="9"/>
  <c r="CH250" i="9"/>
  <c r="CA249" i="9"/>
  <c r="BO256" i="9"/>
  <c r="BP255" i="9"/>
  <c r="AN255" i="9"/>
  <c r="AP254" i="9"/>
  <c r="AS253" i="9"/>
  <c r="AV252" i="9"/>
  <c r="AX251" i="9"/>
  <c r="BA250" i="9"/>
  <c r="BD249" i="9"/>
  <c r="BE248" i="9"/>
  <c r="GV222" i="9"/>
  <c r="GA222" i="9"/>
  <c r="GJ221" i="9"/>
  <c r="GT220" i="9"/>
  <c r="HD219" i="9"/>
  <c r="GH219" i="9"/>
  <c r="GR218" i="9"/>
  <c r="GB218" i="9"/>
  <c r="GQ217" i="9"/>
  <c r="GA217" i="9"/>
  <c r="GP216" i="9"/>
  <c r="HE215" i="9"/>
  <c r="GO215" i="9"/>
  <c r="HD214" i="9"/>
  <c r="GN214" i="9"/>
  <c r="FS222" i="9"/>
  <c r="FC222" i="9"/>
  <c r="FR221" i="9"/>
  <c r="FB221" i="9"/>
  <c r="FQ220" i="9"/>
  <c r="FA220" i="9"/>
  <c r="FP219" i="9"/>
  <c r="EZ219" i="9"/>
  <c r="FO218" i="9"/>
  <c r="EY218" i="9"/>
  <c r="FN217" i="9"/>
  <c r="EX217" i="9"/>
  <c r="FM216" i="9"/>
  <c r="HA256" i="9"/>
  <c r="GU255" i="9"/>
  <c r="GM254" i="9"/>
  <c r="GG253" i="9"/>
  <c r="GA252" i="9"/>
  <c r="GW250" i="9"/>
  <c r="GP249" i="9"/>
  <c r="GJ248" i="9"/>
  <c r="ER256" i="9"/>
  <c r="FQ254" i="9"/>
  <c r="FK253" i="9"/>
  <c r="FC252" i="9"/>
  <c r="EW251" i="9"/>
  <c r="FU249" i="9"/>
  <c r="FL248" i="9"/>
  <c r="DV256" i="9"/>
  <c r="DP255" i="9"/>
  <c r="DH254" i="9"/>
  <c r="EG252" i="9"/>
  <c r="DZ251" i="9"/>
  <c r="DS250" i="9"/>
  <c r="DL249" i="9"/>
  <c r="DA256" i="9"/>
  <c r="CR255" i="9"/>
  <c r="CL254" i="9"/>
  <c r="CE253" i="9"/>
  <c r="BX252" i="9"/>
  <c r="CV250" i="9"/>
  <c r="CP249" i="9"/>
  <c r="CH248" i="9"/>
  <c r="AV256" i="9"/>
  <c r="AY255" i="9"/>
  <c r="BA254" i="9"/>
  <c r="BD253" i="9"/>
  <c r="BG252" i="9"/>
  <c r="BH251" i="9"/>
  <c r="BK250" i="9"/>
  <c r="BN249" i="9"/>
  <c r="BP248" i="9"/>
  <c r="AN248" i="9"/>
  <c r="GI222" i="9"/>
  <c r="GR221" i="9"/>
  <c r="HB220" i="9"/>
  <c r="GG220" i="9"/>
  <c r="GP219" i="9"/>
  <c r="GZ218" i="9"/>
  <c r="GH218" i="9"/>
  <c r="GW217" i="9"/>
  <c r="GG217" i="9"/>
  <c r="GV216" i="9"/>
  <c r="GF216" i="9"/>
  <c r="GU215" i="9"/>
  <c r="GE215" i="9"/>
  <c r="GT214" i="9"/>
  <c r="GD214" i="9"/>
  <c r="FI222" i="9"/>
  <c r="ES222" i="9"/>
  <c r="FH221" i="9"/>
  <c r="ER221" i="9"/>
  <c r="FG220" i="9"/>
  <c r="EQ220" i="9"/>
  <c r="FF219" i="9"/>
  <c r="FU218" i="9"/>
  <c r="FE218" i="9"/>
  <c r="FT217" i="9"/>
  <c r="FD217" i="9"/>
  <c r="FS216" i="9"/>
  <c r="FC216" i="9"/>
  <c r="FR215" i="9"/>
  <c r="FB215" i="9"/>
  <c r="FQ214" i="9"/>
  <c r="FA214" i="9"/>
  <c r="EF222" i="9"/>
  <c r="DP222" i="9"/>
  <c r="EE221" i="9"/>
  <c r="DO221" i="9"/>
  <c r="ED220" i="9"/>
  <c r="DN220" i="9"/>
  <c r="EC219" i="9"/>
  <c r="DM219" i="9"/>
  <c r="EB218" i="9"/>
  <c r="DL218" i="9"/>
  <c r="EA217" i="9"/>
  <c r="DK217" i="9"/>
  <c r="DZ216" i="9"/>
  <c r="DJ216" i="9"/>
  <c r="DY215" i="9"/>
  <c r="DI215" i="9"/>
  <c r="DX214" i="9"/>
  <c r="DH214" i="9"/>
  <c r="CM222" i="9"/>
  <c r="BW222" i="9"/>
  <c r="CL221" i="9"/>
  <c r="CK220" i="9"/>
  <c r="CZ219" i="9"/>
  <c r="CJ219" i="9"/>
  <c r="CY218" i="9"/>
  <c r="CI218" i="9"/>
  <c r="CX217" i="9"/>
  <c r="CH217" i="9"/>
  <c r="CW216" i="9"/>
  <c r="CG216" i="9"/>
  <c r="CV215" i="9"/>
  <c r="CF215" i="9"/>
  <c r="CU214" i="9"/>
  <c r="CE214" i="9"/>
  <c r="BJ222" i="9"/>
  <c r="AT222" i="9"/>
  <c r="BI221" i="9"/>
  <c r="AS221" i="9"/>
  <c r="BH220" i="9"/>
  <c r="AR220" i="9"/>
  <c r="BG219" i="9"/>
  <c r="AQ219" i="9"/>
  <c r="BF218" i="9"/>
  <c r="AP218" i="9"/>
  <c r="BE217" i="9"/>
  <c r="AO217" i="9"/>
  <c r="BD216" i="9"/>
  <c r="AN216" i="9"/>
  <c r="BC215" i="9"/>
  <c r="AM215" i="9"/>
  <c r="BB214" i="9"/>
  <c r="GO188" i="9"/>
  <c r="HD187" i="9"/>
  <c r="HC256" i="9"/>
  <c r="GV255" i="9"/>
  <c r="GP254" i="9"/>
  <c r="GH253" i="9"/>
  <c r="GB252" i="9"/>
  <c r="HA250" i="9"/>
  <c r="GS249" i="9"/>
  <c r="GM248" i="9"/>
  <c r="EV256" i="9"/>
  <c r="FR254" i="9"/>
  <c r="FL253" i="9"/>
  <c r="FF252" i="9"/>
  <c r="EX251" i="9"/>
  <c r="ER250" i="9"/>
  <c r="FP248" i="9"/>
  <c r="DY256" i="9"/>
  <c r="DR255" i="9"/>
  <c r="DL254" i="9"/>
  <c r="EH252" i="9"/>
  <c r="EB251" i="9"/>
  <c r="DU250" i="9"/>
  <c r="DN249" i="9"/>
  <c r="DG248" i="9"/>
  <c r="CV255" i="9"/>
  <c r="CN254" i="9"/>
  <c r="CH253" i="9"/>
  <c r="CB252" i="9"/>
  <c r="CX250" i="9"/>
  <c r="CQ249" i="9"/>
  <c r="CK248" i="9"/>
  <c r="AW256" i="9"/>
  <c r="AZ255" i="9"/>
  <c r="BC254" i="9"/>
  <c r="BE253" i="9"/>
  <c r="BH252" i="9"/>
  <c r="BK251" i="9"/>
  <c r="BM250" i="9"/>
  <c r="BP249" i="9"/>
  <c r="AN249" i="9"/>
  <c r="AO248" i="9"/>
  <c r="GJ222" i="9"/>
  <c r="GT221" i="9"/>
  <c r="HC220" i="9"/>
  <c r="GH220" i="9"/>
  <c r="GR219" i="9"/>
  <c r="HA218" i="9"/>
  <c r="GI218" i="9"/>
  <c r="GX217" i="9"/>
  <c r="GH217" i="9"/>
  <c r="GW216" i="9"/>
  <c r="GG216" i="9"/>
  <c r="GV215" i="9"/>
  <c r="GF215" i="9"/>
  <c r="GU214" i="9"/>
  <c r="GE214" i="9"/>
  <c r="FJ222" i="9"/>
  <c r="ET222" i="9"/>
  <c r="FI221" i="9"/>
  <c r="ES221" i="9"/>
  <c r="FH220" i="9"/>
  <c r="ER220" i="9"/>
  <c r="FG219" i="9"/>
  <c r="EQ219" i="9"/>
  <c r="FF218" i="9"/>
  <c r="FU217" i="9"/>
  <c r="FE217" i="9"/>
  <c r="FT216" i="9"/>
  <c r="FD216" i="9"/>
  <c r="FS215" i="9"/>
  <c r="FC215" i="9"/>
  <c r="FR214" i="9"/>
  <c r="FB214" i="9"/>
  <c r="EG222" i="9"/>
  <c r="DQ222" i="9"/>
  <c r="EF221" i="9"/>
  <c r="DP221" i="9"/>
  <c r="EE220" i="9"/>
  <c r="DO220" i="9"/>
  <c r="ED219" i="9"/>
  <c r="DN219" i="9"/>
  <c r="EC218" i="9"/>
  <c r="DM218" i="9"/>
  <c r="EB217" i="9"/>
  <c r="DL217" i="9"/>
  <c r="EA216" i="9"/>
  <c r="DK216" i="9"/>
  <c r="DZ215" i="9"/>
  <c r="DJ215" i="9"/>
  <c r="DY214" i="9"/>
  <c r="DI214" i="9"/>
  <c r="CN222" i="9"/>
  <c r="BX222" i="9"/>
  <c r="CM221" i="9"/>
  <c r="BW221" i="9"/>
  <c r="CL220" i="9"/>
  <c r="DA219" i="9"/>
  <c r="GF256" i="9"/>
  <c r="GJ251" i="9"/>
  <c r="FB255" i="9"/>
  <c r="FF250" i="9"/>
  <c r="DY254" i="9"/>
  <c r="EB249" i="9"/>
  <c r="CU253" i="9"/>
  <c r="CZ248" i="9"/>
  <c r="BP253" i="9"/>
  <c r="AU250" i="9"/>
  <c r="HB221" i="9"/>
  <c r="GD219" i="9"/>
  <c r="HC216" i="9"/>
  <c r="HA214" i="9"/>
  <c r="FO221" i="9"/>
  <c r="FM219" i="9"/>
  <c r="FK217" i="9"/>
  <c r="FT215" i="9"/>
  <c r="FS214" i="9"/>
  <c r="EH222" i="9"/>
  <c r="EG221" i="9"/>
  <c r="EF220" i="9"/>
  <c r="EE219" i="9"/>
  <c r="ED218" i="9"/>
  <c r="EC217" i="9"/>
  <c r="EB216" i="9"/>
  <c r="EA215" i="9"/>
  <c r="DZ214" i="9"/>
  <c r="CO222" i="9"/>
  <c r="CN221" i="9"/>
  <c r="CM220" i="9"/>
  <c r="CL219" i="9"/>
  <c r="CV218" i="9"/>
  <c r="BZ218" i="9"/>
  <c r="CJ217" i="9"/>
  <c r="CT216" i="9"/>
  <c r="BX216" i="9"/>
  <c r="CH215" i="9"/>
  <c r="CR214" i="9"/>
  <c r="AV222" i="9"/>
  <c r="BF221" i="9"/>
  <c r="BO220" i="9"/>
  <c r="AT220" i="9"/>
  <c r="BD219" i="9"/>
  <c r="BM218" i="9"/>
  <c r="AR218" i="9"/>
  <c r="BB217" i="9"/>
  <c r="BK216" i="9"/>
  <c r="AP216" i="9"/>
  <c r="AZ215" i="9"/>
  <c r="BI214" i="9"/>
  <c r="AN214" i="9"/>
  <c r="GL188" i="9"/>
  <c r="GU187" i="9"/>
  <c r="GD187" i="9"/>
  <c r="GS186" i="9"/>
  <c r="GC186" i="9"/>
  <c r="GR185" i="9"/>
  <c r="GB185" i="9"/>
  <c r="GQ184" i="9"/>
  <c r="GA184" i="9"/>
  <c r="GP183" i="9"/>
  <c r="GO182" i="9"/>
  <c r="HD181" i="9"/>
  <c r="GN181" i="9"/>
  <c r="HC180" i="9"/>
  <c r="GM180" i="9"/>
  <c r="FR188" i="9"/>
  <c r="FB188" i="9"/>
  <c r="FQ187" i="9"/>
  <c r="FA187" i="9"/>
  <c r="FP186" i="9"/>
  <c r="EZ186" i="9"/>
  <c r="FO185" i="9"/>
  <c r="EY185" i="9"/>
  <c r="FN184" i="9"/>
  <c r="EX184" i="9"/>
  <c r="FM183" i="9"/>
  <c r="EW183" i="9"/>
  <c r="FL182" i="9"/>
  <c r="EV182" i="9"/>
  <c r="FK181" i="9"/>
  <c r="EU181" i="9"/>
  <c r="FJ180" i="9"/>
  <c r="ET180" i="9"/>
  <c r="DY188" i="9"/>
  <c r="DI188" i="9"/>
  <c r="DX187" i="9"/>
  <c r="DH187" i="9"/>
  <c r="DW186" i="9"/>
  <c r="DG186" i="9"/>
  <c r="DV185" i="9"/>
  <c r="EK184" i="9"/>
  <c r="DU184" i="9"/>
  <c r="EJ183" i="9"/>
  <c r="DT183" i="9"/>
  <c r="EI182" i="9"/>
  <c r="DS182" i="9"/>
  <c r="EH181" i="9"/>
  <c r="DR181" i="9"/>
  <c r="EG180" i="9"/>
  <c r="DQ180" i="9"/>
  <c r="CV188" i="9"/>
  <c r="CF188" i="9"/>
  <c r="CU187" i="9"/>
  <c r="CE187" i="9"/>
  <c r="CT186" i="9"/>
  <c r="CD186" i="9"/>
  <c r="CS185" i="9"/>
  <c r="CC185" i="9"/>
  <c r="CR184" i="9"/>
  <c r="CB184" i="9"/>
  <c r="CQ183" i="9"/>
  <c r="CA183" i="9"/>
  <c r="CP182" i="9"/>
  <c r="BZ182" i="9"/>
  <c r="CO181" i="9"/>
  <c r="BY181" i="9"/>
  <c r="CN180" i="9"/>
  <c r="BX180" i="9"/>
  <c r="BC188" i="9"/>
  <c r="AM188" i="9"/>
  <c r="BB187" i="9"/>
  <c r="BA186" i="9"/>
  <c r="BP185" i="9"/>
  <c r="GZ256" i="9"/>
  <c r="HB251" i="9"/>
  <c r="EQ256" i="9"/>
  <c r="ET251" i="9"/>
  <c r="DM255" i="9"/>
  <c r="DP250" i="9"/>
  <c r="CJ254" i="9"/>
  <c r="CL249" i="9"/>
  <c r="AY254" i="9"/>
  <c r="BJ250" i="9"/>
  <c r="GG222" i="9"/>
  <c r="GO219" i="9"/>
  <c r="GF217" i="9"/>
  <c r="GD215" i="9"/>
  <c r="ER222" i="9"/>
  <c r="FU219" i="9"/>
  <c r="FS217" i="9"/>
  <c r="ES216" i="9"/>
  <c r="ER215" i="9"/>
  <c r="EQ214" i="9"/>
  <c r="EJ220" i="9"/>
  <c r="EI219" i="9"/>
  <c r="EH218" i="9"/>
  <c r="EG217" i="9"/>
  <c r="EF216" i="9"/>
  <c r="EE215" i="9"/>
  <c r="ED214" i="9"/>
  <c r="CS222" i="9"/>
  <c r="CR221" i="9"/>
  <c r="CQ220" i="9"/>
  <c r="CP219" i="9"/>
  <c r="CX218" i="9"/>
  <c r="CC218" i="9"/>
  <c r="CM217" i="9"/>
  <c r="CV216" i="9"/>
  <c r="CA216" i="9"/>
  <c r="CK215" i="9"/>
  <c r="CT214" i="9"/>
  <c r="BY214" i="9"/>
  <c r="AY222" i="9"/>
  <c r="BH221" i="9"/>
  <c r="AM221" i="9"/>
  <c r="AW220" i="9"/>
  <c r="BF219" i="9"/>
  <c r="BP218" i="9"/>
  <c r="AU218" i="9"/>
  <c r="BD217" i="9"/>
  <c r="BN216" i="9"/>
  <c r="AS216" i="9"/>
  <c r="BB215" i="9"/>
  <c r="BL214" i="9"/>
  <c r="AQ214" i="9"/>
  <c r="GN188" i="9"/>
  <c r="GX187" i="9"/>
  <c r="GF187" i="9"/>
  <c r="GU186" i="9"/>
  <c r="GE186" i="9"/>
  <c r="GT185" i="9"/>
  <c r="GD185" i="9"/>
  <c r="GS184" i="9"/>
  <c r="GC184" i="9"/>
  <c r="GR183" i="9"/>
  <c r="GB183" i="9"/>
  <c r="GQ182" i="9"/>
  <c r="GA182" i="9"/>
  <c r="GP181" i="9"/>
  <c r="GO180" i="9"/>
  <c r="FT188" i="9"/>
  <c r="FD188" i="9"/>
  <c r="FS187" i="9"/>
  <c r="FC187" i="9"/>
  <c r="FR186" i="9"/>
  <c r="FB186" i="9"/>
  <c r="FQ185" i="9"/>
  <c r="FA185" i="9"/>
  <c r="FP184" i="9"/>
  <c r="EZ184" i="9"/>
  <c r="FO183" i="9"/>
  <c r="EY183" i="9"/>
  <c r="FN182" i="9"/>
  <c r="EX182" i="9"/>
  <c r="FM181" i="9"/>
  <c r="EW181" i="9"/>
  <c r="FL180" i="9"/>
  <c r="EV180" i="9"/>
  <c r="EA188" i="9"/>
  <c r="DK188" i="9"/>
  <c r="DZ187" i="9"/>
  <c r="DJ187" i="9"/>
  <c r="DY186" i="9"/>
  <c r="DI186" i="9"/>
  <c r="DX185" i="9"/>
  <c r="DH185" i="9"/>
  <c r="DW184" i="9"/>
  <c r="GN253" i="9"/>
  <c r="GR248" i="9"/>
  <c r="FJ252" i="9"/>
  <c r="ED256" i="9"/>
  <c r="EG251" i="9"/>
  <c r="CZ255" i="9"/>
  <c r="BX251" i="9"/>
  <c r="BD255" i="9"/>
  <c r="BN251" i="9"/>
  <c r="AS248" i="9"/>
  <c r="GK220" i="9"/>
  <c r="GZ217" i="9"/>
  <c r="GX215" i="9"/>
  <c r="FL222" i="9"/>
  <c r="FJ220" i="9"/>
  <c r="FH218" i="9"/>
  <c r="FF216" i="9"/>
  <c r="FA215" i="9"/>
  <c r="EZ214" i="9"/>
  <c r="DO222" i="9"/>
  <c r="DN221" i="9"/>
  <c r="DM220" i="9"/>
  <c r="DL219" i="9"/>
  <c r="DK218" i="9"/>
  <c r="DJ217" i="9"/>
  <c r="DI216" i="9"/>
  <c r="DH215" i="9"/>
  <c r="DG214" i="9"/>
  <c r="CZ220" i="9"/>
  <c r="CY219" i="9"/>
  <c r="BZ219" i="9"/>
  <c r="CJ218" i="9"/>
  <c r="CS217" i="9"/>
  <c r="BX217" i="9"/>
  <c r="CH216" i="9"/>
  <c r="CQ215" i="9"/>
  <c r="DA214" i="9"/>
  <c r="CF214" i="9"/>
  <c r="BE222" i="9"/>
  <c r="BO221" i="9"/>
  <c r="AT221" i="9"/>
  <c r="BC220" i="9"/>
  <c r="BM219" i="9"/>
  <c r="AR219" i="9"/>
  <c r="BA218" i="9"/>
  <c r="BK217" i="9"/>
  <c r="AP217" i="9"/>
  <c r="AY216" i="9"/>
  <c r="BI215" i="9"/>
  <c r="AN215" i="9"/>
  <c r="AW214" i="9"/>
  <c r="GU188" i="9"/>
  <c r="GK187" i="9"/>
  <c r="GZ186" i="9"/>
  <c r="GJ186" i="9"/>
  <c r="GY185" i="9"/>
  <c r="GI185" i="9"/>
  <c r="GX184" i="9"/>
  <c r="GH184" i="9"/>
  <c r="GW183" i="9"/>
  <c r="GG183" i="9"/>
  <c r="GV182" i="9"/>
  <c r="GF182" i="9"/>
  <c r="GU181" i="9"/>
  <c r="GE181" i="9"/>
  <c r="GT180" i="9"/>
  <c r="GD180" i="9"/>
  <c r="FI188" i="9"/>
  <c r="ES188" i="9"/>
  <c r="FH187" i="9"/>
  <c r="ER187" i="9"/>
  <c r="FG186" i="9"/>
  <c r="EQ186" i="9"/>
  <c r="FF185" i="9"/>
  <c r="FU184" i="9"/>
  <c r="FE184" i="9"/>
  <c r="FT183" i="9"/>
  <c r="FD183" i="9"/>
  <c r="FS182" i="9"/>
  <c r="FC182" i="9"/>
  <c r="FR181" i="9"/>
  <c r="FB181" i="9"/>
  <c r="FQ180" i="9"/>
  <c r="FA180" i="9"/>
  <c r="EF188" i="9"/>
  <c r="DP188" i="9"/>
  <c r="EE187" i="9"/>
  <c r="DO187" i="9"/>
  <c r="ED186" i="9"/>
  <c r="DN186" i="9"/>
  <c r="EC185" i="9"/>
  <c r="DM185" i="9"/>
  <c r="EB184" i="9"/>
  <c r="DL184" i="9"/>
  <c r="EA183" i="9"/>
  <c r="DK183" i="9"/>
  <c r="DZ182" i="9"/>
  <c r="DJ182" i="9"/>
  <c r="DY181" i="9"/>
  <c r="DI181" i="9"/>
  <c r="DX180" i="9"/>
  <c r="DH180" i="9"/>
  <c r="CM188" i="9"/>
  <c r="BW188" i="9"/>
  <c r="CL187" i="9"/>
  <c r="CK186" i="9"/>
  <c r="CZ185" i="9"/>
  <c r="CJ185" i="9"/>
  <c r="CY184" i="9"/>
  <c r="CI184" i="9"/>
  <c r="CX183" i="9"/>
  <c r="CH183" i="9"/>
  <c r="CW182" i="9"/>
  <c r="CG182" i="9"/>
  <c r="CV181" i="9"/>
  <c r="CF181" i="9"/>
  <c r="CU180" i="9"/>
  <c r="CE180" i="9"/>
  <c r="BJ188" i="9"/>
  <c r="AT188" i="9"/>
  <c r="BI187" i="9"/>
  <c r="AS187" i="9"/>
  <c r="BH186" i="9"/>
  <c r="AR186" i="9"/>
  <c r="BG185" i="9"/>
  <c r="FN250" i="9"/>
  <c r="CD249" i="9"/>
  <c r="GJ219" i="9"/>
  <c r="FQ219" i="9"/>
  <c r="EI222" i="9"/>
  <c r="EE218" i="9"/>
  <c r="EA214" i="9"/>
  <c r="CM219" i="9"/>
  <c r="CU216" i="9"/>
  <c r="BX214" i="9"/>
  <c r="AU220" i="9"/>
  <c r="BC217" i="9"/>
  <c r="BK214" i="9"/>
  <c r="GE187" i="9"/>
  <c r="GC185" i="9"/>
  <c r="GA183" i="9"/>
  <c r="HD180" i="9"/>
  <c r="FR187" i="9"/>
  <c r="FP185" i="9"/>
  <c r="FN183" i="9"/>
  <c r="FL181" i="9"/>
  <c r="DZ188" i="9"/>
  <c r="DX186" i="9"/>
  <c r="DV184" i="9"/>
  <c r="DR183" i="9"/>
  <c r="DQ182" i="9"/>
  <c r="DP181" i="9"/>
  <c r="DO180" i="9"/>
  <c r="CD188" i="9"/>
  <c r="CC187" i="9"/>
  <c r="CB186" i="9"/>
  <c r="CA185" i="9"/>
  <c r="BZ184" i="9"/>
  <c r="BY183" i="9"/>
  <c r="BX182" i="9"/>
  <c r="BW181" i="9"/>
  <c r="BP187" i="9"/>
  <c r="BO186" i="9"/>
  <c r="BN185" i="9"/>
  <c r="AS185" i="9"/>
  <c r="BH184" i="9"/>
  <c r="AR184" i="9"/>
  <c r="BG183" i="9"/>
  <c r="AQ183" i="9"/>
  <c r="BF182" i="9"/>
  <c r="AP182" i="9"/>
  <c r="BE181" i="9"/>
  <c r="AO181" i="9"/>
  <c r="BD180" i="9"/>
  <c r="AN180" i="9"/>
  <c r="GQ154" i="9"/>
  <c r="GA154" i="9"/>
  <c r="GP153" i="9"/>
  <c r="HE152" i="9"/>
  <c r="GO152" i="9"/>
  <c r="GN151" i="9"/>
  <c r="HC150" i="9"/>
  <c r="GM150" i="9"/>
  <c r="HB149" i="9"/>
  <c r="GL149" i="9"/>
  <c r="HA148" i="9"/>
  <c r="GK148" i="9"/>
  <c r="GZ147" i="9"/>
  <c r="GJ147" i="9"/>
  <c r="GY146" i="9"/>
  <c r="GI146" i="9"/>
  <c r="FN154" i="9"/>
  <c r="EX154" i="9"/>
  <c r="FM153" i="9"/>
  <c r="EW153" i="9"/>
  <c r="FL152" i="9"/>
  <c r="EV152" i="9"/>
  <c r="FK151" i="9"/>
  <c r="EU151" i="9"/>
  <c r="FJ150" i="9"/>
  <c r="ET150" i="9"/>
  <c r="FI149" i="9"/>
  <c r="ES149" i="9"/>
  <c r="FH148" i="9"/>
  <c r="ER148" i="9"/>
  <c r="FG147" i="9"/>
  <c r="EQ147" i="9"/>
  <c r="FF146" i="9"/>
  <c r="EK154" i="9"/>
  <c r="DU154" i="9"/>
  <c r="EJ153" i="9"/>
  <c r="DT153" i="9"/>
  <c r="EI152" i="9"/>
  <c r="DS152" i="9"/>
  <c r="EH151" i="9"/>
  <c r="DR151" i="9"/>
  <c r="EG150" i="9"/>
  <c r="DQ150" i="9"/>
  <c r="EF149" i="9"/>
  <c r="DP149" i="9"/>
  <c r="EE148" i="9"/>
  <c r="DO148" i="9"/>
  <c r="ED147" i="9"/>
  <c r="DN147" i="9"/>
  <c r="EC146" i="9"/>
  <c r="DM146" i="9"/>
  <c r="CR154" i="9"/>
  <c r="CB154" i="9"/>
  <c r="CQ153" i="9"/>
  <c r="CA153" i="9"/>
  <c r="CP152" i="9"/>
  <c r="BZ152" i="9"/>
  <c r="CO151" i="9"/>
  <c r="BY151" i="9"/>
  <c r="CN150" i="9"/>
  <c r="BX150" i="9"/>
  <c r="CM149" i="9"/>
  <c r="BW149" i="9"/>
  <c r="CL148" i="9"/>
  <c r="DA147" i="9"/>
  <c r="CK147" i="9"/>
  <c r="CZ146" i="9"/>
  <c r="CJ146" i="9"/>
  <c r="BO154" i="9"/>
  <c r="GY252" i="9"/>
  <c r="DN251" i="9"/>
  <c r="AZ251" i="9"/>
  <c r="GP215" i="9"/>
  <c r="EX216" i="9"/>
  <c r="DJ221" i="9"/>
  <c r="EK216" i="9"/>
  <c r="CW221" i="9"/>
  <c r="CG218" i="9"/>
  <c r="CO215" i="9"/>
  <c r="BL221" i="9"/>
  <c r="AO219" i="9"/>
  <c r="AW216" i="9"/>
  <c r="GR188" i="9"/>
  <c r="GH186" i="9"/>
  <c r="GF184" i="9"/>
  <c r="GD182" i="9"/>
  <c r="GB180" i="9"/>
  <c r="FS184" i="9"/>
  <c r="FQ182" i="9"/>
  <c r="FO180" i="9"/>
  <c r="EC187" i="9"/>
  <c r="EA185" i="9"/>
  <c r="EK183" i="9"/>
  <c r="EJ182" i="9"/>
  <c r="EI181" i="9"/>
  <c r="EH180" i="9"/>
  <c r="CW188" i="9"/>
  <c r="CV187" i="9"/>
  <c r="CU186" i="9"/>
  <c r="CT185" i="9"/>
  <c r="CS184" i="9"/>
  <c r="CR183" i="9"/>
  <c r="CQ182" i="9"/>
  <c r="CP181" i="9"/>
  <c r="CO180" i="9"/>
  <c r="BD188" i="9"/>
  <c r="BC187" i="9"/>
  <c r="BB186" i="9"/>
  <c r="BB185" i="9"/>
  <c r="BQ184" i="9"/>
  <c r="BA184" i="9"/>
  <c r="BP183" i="9"/>
  <c r="AZ183" i="9"/>
  <c r="BO182" i="9"/>
  <c r="AY182" i="9"/>
  <c r="BN181" i="9"/>
  <c r="AX181" i="9"/>
  <c r="BM180" i="9"/>
  <c r="AW180" i="9"/>
  <c r="GZ154" i="9"/>
  <c r="GJ154" i="9"/>
  <c r="GY153" i="9"/>
  <c r="GI153" i="9"/>
  <c r="GX152" i="9"/>
  <c r="GH152" i="9"/>
  <c r="GW151" i="9"/>
  <c r="GG151" i="9"/>
  <c r="GV150" i="9"/>
  <c r="GF150" i="9"/>
  <c r="GU149" i="9"/>
  <c r="GE149" i="9"/>
  <c r="GT148" i="9"/>
  <c r="GL250" i="9"/>
  <c r="ED248" i="9"/>
  <c r="BE249" i="9"/>
  <c r="GO214" i="9"/>
  <c r="FM215" i="9"/>
  <c r="DY220" i="9"/>
  <c r="DU216" i="9"/>
  <c r="CG221" i="9"/>
  <c r="DA217" i="9"/>
  <c r="CD215" i="9"/>
  <c r="BB221" i="9"/>
  <c r="BI218" i="9"/>
  <c r="BQ215" i="9"/>
  <c r="GH188" i="9"/>
  <c r="HE185" i="9"/>
  <c r="HC183" i="9"/>
  <c r="HA181" i="9"/>
  <c r="FO188" i="9"/>
  <c r="FM186" i="9"/>
  <c r="FK184" i="9"/>
  <c r="FI182" i="9"/>
  <c r="FG180" i="9"/>
  <c r="DU187" i="9"/>
  <c r="DS185" i="9"/>
  <c r="EG183" i="9"/>
  <c r="EF182" i="9"/>
  <c r="EE181" i="9"/>
  <c r="ED180" i="9"/>
  <c r="CS188" i="9"/>
  <c r="CR187" i="9"/>
  <c r="CQ186" i="9"/>
  <c r="CP185" i="9"/>
  <c r="CO184" i="9"/>
  <c r="CN183" i="9"/>
  <c r="CM182" i="9"/>
  <c r="CL181" i="9"/>
  <c r="CK180" i="9"/>
  <c r="AZ188" i="9"/>
  <c r="AY187" i="9"/>
  <c r="AX186" i="9"/>
  <c r="AZ185" i="9"/>
  <c r="BO184" i="9"/>
  <c r="AY184" i="9"/>
  <c r="BN183" i="9"/>
  <c r="AX183" i="9"/>
  <c r="BM182" i="9"/>
  <c r="AW182" i="9"/>
  <c r="BL181" i="9"/>
  <c r="AV181" i="9"/>
  <c r="BK180" i="9"/>
  <c r="AU180" i="9"/>
  <c r="GX154" i="9"/>
  <c r="GH154" i="9"/>
  <c r="GW153" i="9"/>
  <c r="GG153" i="9"/>
  <c r="GV152" i="9"/>
  <c r="GF152" i="9"/>
  <c r="GU151" i="9"/>
  <c r="GE151" i="9"/>
  <c r="GT150" i="9"/>
  <c r="GD150" i="9"/>
  <c r="GS149" i="9"/>
  <c r="GC149" i="9"/>
  <c r="GR148" i="9"/>
  <c r="GB148" i="9"/>
  <c r="GQ147" i="9"/>
  <c r="GA147" i="9"/>
  <c r="GP146" i="9"/>
  <c r="FU154" i="9"/>
  <c r="FE154" i="9"/>
  <c r="FT153" i="9"/>
  <c r="FD153" i="9"/>
  <c r="FS152" i="9"/>
  <c r="FC152" i="9"/>
  <c r="FR151" i="9"/>
  <c r="FB151" i="9"/>
  <c r="FQ150" i="9"/>
  <c r="FA150" i="9"/>
  <c r="FP149" i="9"/>
  <c r="EZ149" i="9"/>
  <c r="FO148" i="9"/>
  <c r="EY148" i="9"/>
  <c r="FN147" i="9"/>
  <c r="EX147" i="9"/>
  <c r="FM146" i="9"/>
  <c r="EW146" i="9"/>
  <c r="EB154" i="9"/>
  <c r="DL154" i="9"/>
  <c r="EA153" i="9"/>
  <c r="DK153" i="9"/>
  <c r="DZ152" i="9"/>
  <c r="DJ152" i="9"/>
  <c r="DY151" i="9"/>
  <c r="DI151" i="9"/>
  <c r="DX150" i="9"/>
  <c r="DH150" i="9"/>
  <c r="DW149" i="9"/>
  <c r="DG149" i="9"/>
  <c r="DV148" i="9"/>
  <c r="EK147" i="9"/>
  <c r="DU147" i="9"/>
  <c r="EJ146" i="9"/>
  <c r="DT146" i="9"/>
  <c r="CY154" i="9"/>
  <c r="CI154" i="9"/>
  <c r="CX153" i="9"/>
  <c r="CH153" i="9"/>
  <c r="CW152" i="9"/>
  <c r="CG152" i="9"/>
  <c r="CV151" i="9"/>
  <c r="CF151" i="9"/>
  <c r="CU150" i="9"/>
  <c r="CE150" i="9"/>
  <c r="CT149" i="9"/>
  <c r="CD149" i="9"/>
  <c r="CS148" i="9"/>
  <c r="CC148" i="9"/>
  <c r="CR147" i="9"/>
  <c r="CB147" i="9"/>
  <c r="CQ146" i="9"/>
  <c r="CA146" i="9"/>
  <c r="BF154" i="9"/>
  <c r="BH248" i="9"/>
  <c r="DM216" i="9"/>
  <c r="AV221" i="9"/>
  <c r="HA185" i="9"/>
  <c r="FI186" i="9"/>
  <c r="DQ187" i="9"/>
  <c r="EB181" i="9"/>
  <c r="CN186" i="9"/>
  <c r="CJ182" i="9"/>
  <c r="AV187" i="9"/>
  <c r="AX184" i="9"/>
  <c r="AV182" i="9"/>
  <c r="AT180" i="9"/>
  <c r="GF153" i="9"/>
  <c r="GD151" i="9"/>
  <c r="GB149" i="9"/>
  <c r="GT147" i="9"/>
  <c r="GS146" i="9"/>
  <c r="FH154" i="9"/>
  <c r="FG153" i="9"/>
  <c r="FF152" i="9"/>
  <c r="FE151" i="9"/>
  <c r="FD150" i="9"/>
  <c r="FC149" i="9"/>
  <c r="FB148" i="9"/>
  <c r="FA147" i="9"/>
  <c r="EZ146" i="9"/>
  <c r="DO154" i="9"/>
  <c r="DN153" i="9"/>
  <c r="DM152" i="9"/>
  <c r="DL151" i="9"/>
  <c r="DK150" i="9"/>
  <c r="DJ149" i="9"/>
  <c r="DI148" i="9"/>
  <c r="DH147" i="9"/>
  <c r="DG146" i="9"/>
  <c r="DA153" i="9"/>
  <c r="CZ152" i="9"/>
  <c r="CY151" i="9"/>
  <c r="CX150" i="9"/>
  <c r="GX256" i="9"/>
  <c r="GH256" i="9"/>
  <c r="GW255" i="9"/>
  <c r="GG255" i="9"/>
  <c r="GV254" i="9"/>
  <c r="GF254" i="9"/>
  <c r="GU253" i="9"/>
  <c r="GE253" i="9"/>
  <c r="GT252" i="9"/>
  <c r="GD252" i="9"/>
  <c r="GS251" i="9"/>
  <c r="GC251" i="9"/>
  <c r="GR250" i="9"/>
  <c r="GB250" i="9"/>
  <c r="GQ249" i="9"/>
  <c r="GA249" i="9"/>
  <c r="GP248" i="9"/>
  <c r="FU256" i="9"/>
  <c r="FE256" i="9"/>
  <c r="FT255" i="9"/>
  <c r="FD255" i="9"/>
  <c r="FS254" i="9"/>
  <c r="FC254" i="9"/>
  <c r="FR253" i="9"/>
  <c r="FB253" i="9"/>
  <c r="FQ252" i="9"/>
  <c r="FA252" i="9"/>
  <c r="FP251" i="9"/>
  <c r="EZ251" i="9"/>
  <c r="FO250" i="9"/>
  <c r="EY250" i="9"/>
  <c r="FN249" i="9"/>
  <c r="EX249" i="9"/>
  <c r="FM248" i="9"/>
  <c r="EW248" i="9"/>
  <c r="EB256" i="9"/>
  <c r="DL256" i="9"/>
  <c r="EA255" i="9"/>
  <c r="DK255" i="9"/>
  <c r="DZ254" i="9"/>
  <c r="DJ254" i="9"/>
  <c r="DY253" i="9"/>
  <c r="DI253" i="9"/>
  <c r="DX252" i="9"/>
  <c r="DH252" i="9"/>
  <c r="DW251" i="9"/>
  <c r="DG251" i="9"/>
  <c r="DV250" i="9"/>
  <c r="EK249" i="9"/>
  <c r="DU249" i="9"/>
  <c r="EJ248" i="9"/>
  <c r="DT248" i="9"/>
  <c r="CY256" i="9"/>
  <c r="CI256" i="9"/>
  <c r="CX255" i="9"/>
  <c r="CH255" i="9"/>
  <c r="CW254" i="9"/>
  <c r="CG254" i="9"/>
  <c r="CV253" i="9"/>
  <c r="CF253" i="9"/>
  <c r="CU252" i="9"/>
  <c r="CE252" i="9"/>
  <c r="CT251" i="9"/>
  <c r="CD251" i="9"/>
  <c r="CS250" i="9"/>
  <c r="CC250" i="9"/>
  <c r="CR249" i="9"/>
  <c r="CB249" i="9"/>
  <c r="CQ248" i="9"/>
  <c r="CA248" i="9"/>
  <c r="BF256" i="9"/>
  <c r="AP256" i="9"/>
  <c r="BE255" i="9"/>
  <c r="AO255" i="9"/>
  <c r="BD254" i="9"/>
  <c r="AN254" i="9"/>
  <c r="BC253" i="9"/>
  <c r="AM253" i="9"/>
  <c r="BB252" i="9"/>
  <c r="BA251" i="9"/>
  <c r="BP250" i="9"/>
  <c r="AZ250" i="9"/>
  <c r="BO249" i="9"/>
  <c r="AY249" i="9"/>
  <c r="BN248" i="9"/>
  <c r="AX248" i="9"/>
  <c r="HA222" i="9"/>
  <c r="GS256" i="9"/>
  <c r="HC255" i="9"/>
  <c r="GH255" i="9"/>
  <c r="GQ254" i="9"/>
  <c r="HA253" i="9"/>
  <c r="GF253" i="9"/>
  <c r="GO252" i="9"/>
  <c r="GY251" i="9"/>
  <c r="GD251" i="9"/>
  <c r="GM250" i="9"/>
  <c r="GW249" i="9"/>
  <c r="GB249" i="9"/>
  <c r="GK248" i="9"/>
  <c r="FK256" i="9"/>
  <c r="FU255" i="9"/>
  <c r="EY255" i="9"/>
  <c r="FI254" i="9"/>
  <c r="FS253" i="9"/>
  <c r="EW253" i="9"/>
  <c r="FG252" i="9"/>
  <c r="FQ251" i="9"/>
  <c r="EU251" i="9"/>
  <c r="FE250" i="9"/>
  <c r="FO249" i="9"/>
  <c r="ES249" i="9"/>
  <c r="FC248" i="9"/>
  <c r="EC256" i="9"/>
  <c r="DG256" i="9"/>
  <c r="DQ255" i="9"/>
  <c r="EA254" i="9"/>
  <c r="EJ253" i="9"/>
  <c r="DO253" i="9"/>
  <c r="DY252" i="9"/>
  <c r="EH251" i="9"/>
  <c r="DM251" i="9"/>
  <c r="DW250" i="9"/>
  <c r="EF249" i="9"/>
  <c r="DK249" i="9"/>
  <c r="DU248" i="9"/>
  <c r="CT256" i="9"/>
  <c r="BY256" i="9"/>
  <c r="CI255" i="9"/>
  <c r="CR254" i="9"/>
  <c r="BW254" i="9"/>
  <c r="CG253" i="9"/>
  <c r="CP252" i="9"/>
  <c r="CZ251" i="9"/>
  <c r="CE251" i="9"/>
  <c r="CN250" i="9"/>
  <c r="CX249" i="9"/>
  <c r="CC249" i="9"/>
  <c r="CL248" i="9"/>
  <c r="BL256" i="9"/>
  <c r="GJ256" i="9"/>
  <c r="GL255" i="9"/>
  <c r="GO254" i="9"/>
  <c r="GR253" i="9"/>
  <c r="GS252" i="9"/>
  <c r="GV251" i="9"/>
  <c r="GY250" i="9"/>
  <c r="HA249" i="9"/>
  <c r="HD248" i="9"/>
  <c r="GB248" i="9"/>
  <c r="ET256" i="9"/>
  <c r="EW255" i="9"/>
  <c r="EZ254" i="9"/>
  <c r="FA253" i="9"/>
  <c r="FD252" i="9"/>
  <c r="FG251" i="9"/>
  <c r="FI250" i="9"/>
  <c r="FL249" i="9"/>
  <c r="FO248" i="9"/>
  <c r="EG256" i="9"/>
  <c r="EJ255" i="9"/>
  <c r="DH255" i="9"/>
  <c r="DI254" i="9"/>
  <c r="DL253" i="9"/>
  <c r="DO252" i="9"/>
  <c r="DQ251" i="9"/>
  <c r="DT250" i="9"/>
  <c r="DW249" i="9"/>
  <c r="DY248" i="9"/>
  <c r="CR256" i="9"/>
  <c r="CU255" i="9"/>
  <c r="CV254" i="9"/>
  <c r="CY253" i="9"/>
  <c r="BW253" i="9"/>
  <c r="BY252" i="9"/>
  <c r="CB251" i="9"/>
  <c r="CE250" i="9"/>
  <c r="CG249" i="9"/>
  <c r="CJ248" i="9"/>
  <c r="BD256" i="9"/>
  <c r="BN255" i="9"/>
  <c r="AR255" i="9"/>
  <c r="BB254" i="9"/>
  <c r="BL253" i="9"/>
  <c r="AP253" i="9"/>
  <c r="AZ252" i="9"/>
  <c r="BJ251" i="9"/>
  <c r="AN251" i="9"/>
  <c r="AX250" i="9"/>
  <c r="BH249" i="9"/>
  <c r="BQ248" i="9"/>
  <c r="AV248" i="9"/>
  <c r="GT222" i="9"/>
  <c r="GD222" i="9"/>
  <c r="GS221" i="9"/>
  <c r="GC221" i="9"/>
  <c r="GR220" i="9"/>
  <c r="GB220" i="9"/>
  <c r="GQ219" i="9"/>
  <c r="GA219" i="9"/>
  <c r="GV256" i="9"/>
  <c r="GP255" i="9"/>
  <c r="GI254" i="9"/>
  <c r="GB253" i="9"/>
  <c r="GZ251" i="9"/>
  <c r="GT250" i="9"/>
  <c r="GK249" i="9"/>
  <c r="GE248" i="9"/>
  <c r="FS255" i="9"/>
  <c r="FL254" i="9"/>
  <c r="FE253" i="9"/>
  <c r="EY252" i="9"/>
  <c r="EQ251" i="9"/>
  <c r="FP249" i="9"/>
  <c r="FJ248" i="9"/>
  <c r="DQ256" i="9"/>
  <c r="DJ255" i="9"/>
  <c r="EI253" i="9"/>
  <c r="EA252" i="9"/>
  <c r="DU251" i="9"/>
  <c r="DO250" i="9"/>
  <c r="DG249" i="9"/>
  <c r="CV256" i="9"/>
  <c r="CO255" i="9"/>
  <c r="CF254" i="9"/>
  <c r="BZ253" i="9"/>
  <c r="CY251" i="9"/>
  <c r="CQ250" i="9"/>
  <c r="CK249" i="9"/>
  <c r="CD248" i="9"/>
  <c r="AR256" i="9"/>
  <c r="AU255" i="9"/>
  <c r="AX254" i="9"/>
  <c r="AZ253" i="9"/>
  <c r="BC252" i="9"/>
  <c r="BF251" i="9"/>
  <c r="BG250" i="9"/>
  <c r="BJ249" i="9"/>
  <c r="BM248" i="9"/>
  <c r="HC222" i="9"/>
  <c r="GF222" i="9"/>
  <c r="GP221" i="9"/>
  <c r="GY220" i="9"/>
  <c r="GD220" i="9"/>
  <c r="GN219" i="9"/>
  <c r="GW218" i="9"/>
  <c r="GF218" i="9"/>
  <c r="GU217" i="9"/>
  <c r="GE217" i="9"/>
  <c r="GT216" i="9"/>
  <c r="GD216" i="9"/>
  <c r="GS215" i="9"/>
  <c r="GC215" i="9"/>
  <c r="GR214" i="9"/>
  <c r="GB214" i="9"/>
  <c r="FG222" i="9"/>
  <c r="EQ222" i="9"/>
  <c r="FF221" i="9"/>
  <c r="FE220" i="9"/>
  <c r="FT219" i="9"/>
  <c r="FD219" i="9"/>
  <c r="FS218" i="9"/>
  <c r="FC218" i="9"/>
  <c r="FR217" i="9"/>
  <c r="FB217" i="9"/>
  <c r="FQ216" i="9"/>
  <c r="FA216" i="9"/>
  <c r="HD255" i="9"/>
  <c r="GX254" i="9"/>
  <c r="GO253" i="9"/>
  <c r="GI252" i="9"/>
  <c r="GB251" i="9"/>
  <c r="GZ249" i="9"/>
  <c r="GS248" i="9"/>
  <c r="FC256" i="9"/>
  <c r="EU255" i="9"/>
  <c r="FT253" i="9"/>
  <c r="FN252" i="9"/>
  <c r="FE251" i="9"/>
  <c r="EX250" i="9"/>
  <c r="ER249" i="9"/>
  <c r="EE256" i="9"/>
  <c r="DY255" i="9"/>
  <c r="DS254" i="9"/>
  <c r="DK253" i="9"/>
  <c r="EJ251" i="9"/>
  <c r="EC250" i="9"/>
  <c r="DT249" i="9"/>
  <c r="DN248" i="9"/>
  <c r="BX256" i="9"/>
  <c r="CU254" i="9"/>
  <c r="CO253" i="9"/>
  <c r="CH252" i="9"/>
  <c r="CA251" i="9"/>
  <c r="CY249" i="9"/>
  <c r="CS248" i="9"/>
  <c r="BC256" i="9"/>
  <c r="BF255" i="9"/>
  <c r="BI254" i="9"/>
  <c r="BJ253" i="9"/>
  <c r="BM252" i="9"/>
  <c r="BP251" i="9"/>
  <c r="AM251" i="9"/>
  <c r="AP250" i="9"/>
  <c r="AS249" i="9"/>
  <c r="AU248" i="9"/>
  <c r="GN222" i="9"/>
  <c r="GX221" i="9"/>
  <c r="GB221" i="9"/>
  <c r="GL220" i="9"/>
  <c r="GV219" i="9"/>
  <c r="HE218" i="9"/>
  <c r="GL218" i="9"/>
  <c r="HA217" i="9"/>
  <c r="GK217" i="9"/>
  <c r="GZ216" i="9"/>
  <c r="GJ216" i="9"/>
  <c r="GY215" i="9"/>
  <c r="GI215" i="9"/>
  <c r="GX214" i="9"/>
  <c r="GH214" i="9"/>
  <c r="FM222" i="9"/>
  <c r="EW222" i="9"/>
  <c r="FL221" i="9"/>
  <c r="EV221" i="9"/>
  <c r="FK220" i="9"/>
  <c r="EU220" i="9"/>
  <c r="FJ219" i="9"/>
  <c r="ET219" i="9"/>
  <c r="FI218" i="9"/>
  <c r="ES218" i="9"/>
  <c r="FH217" i="9"/>
  <c r="ER217" i="9"/>
  <c r="FG216" i="9"/>
  <c r="EQ216" i="9"/>
  <c r="FF215" i="9"/>
  <c r="FU214" i="9"/>
  <c r="FE214" i="9"/>
  <c r="EJ222" i="9"/>
  <c r="DT222" i="9"/>
  <c r="EI221" i="9"/>
  <c r="DS221" i="9"/>
  <c r="EH220" i="9"/>
  <c r="DR220" i="9"/>
  <c r="EG219" i="9"/>
  <c r="DQ219" i="9"/>
  <c r="EF218" i="9"/>
  <c r="DP218" i="9"/>
  <c r="EE217" i="9"/>
  <c r="DO217" i="9"/>
  <c r="ED216" i="9"/>
  <c r="DN216" i="9"/>
  <c r="EC215" i="9"/>
  <c r="DM215" i="9"/>
  <c r="EB214" i="9"/>
  <c r="DL214" i="9"/>
  <c r="CQ222" i="9"/>
  <c r="CA222" i="9"/>
  <c r="CP221" i="9"/>
  <c r="BZ221" i="9"/>
  <c r="CO220" i="9"/>
  <c r="BY220" i="9"/>
  <c r="CN219" i="9"/>
  <c r="BX219" i="9"/>
  <c r="CM218" i="9"/>
  <c r="BW218" i="9"/>
  <c r="CL217" i="9"/>
  <c r="DA216" i="9"/>
  <c r="CK216" i="9"/>
  <c r="CZ215" i="9"/>
  <c r="CJ215" i="9"/>
  <c r="CY214" i="9"/>
  <c r="CI214" i="9"/>
  <c r="BN222" i="9"/>
  <c r="AX222" i="9"/>
  <c r="BM221" i="9"/>
  <c r="AW221" i="9"/>
  <c r="BL220" i="9"/>
  <c r="AV220" i="9"/>
  <c r="BK219" i="9"/>
  <c r="AU219" i="9"/>
  <c r="BJ218" i="9"/>
  <c r="AT218" i="9"/>
  <c r="BI217" i="9"/>
  <c r="AS217" i="9"/>
  <c r="BH216" i="9"/>
  <c r="AR216" i="9"/>
  <c r="BG215" i="9"/>
  <c r="AQ215" i="9"/>
  <c r="BF214" i="9"/>
  <c r="AP214" i="9"/>
  <c r="GS188" i="9"/>
  <c r="GC188" i="9"/>
  <c r="GR187" i="9"/>
  <c r="GA256" i="9"/>
  <c r="GY254" i="9"/>
  <c r="GS253" i="9"/>
  <c r="GK252" i="9"/>
  <c r="GE251" i="9"/>
  <c r="HD249" i="9"/>
  <c r="GU248" i="9"/>
  <c r="FD256" i="9"/>
  <c r="EX255" i="9"/>
  <c r="FO252" i="9"/>
  <c r="FI251" i="9"/>
  <c r="FA250" i="9"/>
  <c r="EU249" i="9"/>
  <c r="EI256" i="9"/>
  <c r="DZ255" i="9"/>
  <c r="DT254" i="9"/>
  <c r="DN253" i="9"/>
  <c r="EE250" i="9"/>
  <c r="DX249" i="9"/>
  <c r="DQ248" i="9"/>
  <c r="BZ256" i="9"/>
  <c r="CY254" i="9"/>
  <c r="CP253" i="9"/>
  <c r="CJ252" i="9"/>
  <c r="CC251" i="9"/>
  <c r="DA249" i="9"/>
  <c r="CT248" i="9"/>
  <c r="BE256" i="9"/>
  <c r="BG255" i="9"/>
  <c r="BJ254" i="9"/>
  <c r="BM253" i="9"/>
  <c r="BO252" i="9"/>
  <c r="AM252" i="9"/>
  <c r="AP251" i="9"/>
  <c r="AQ250" i="9"/>
  <c r="AT249" i="9"/>
  <c r="AW248" i="9"/>
  <c r="GO222" i="9"/>
  <c r="GY221" i="9"/>
  <c r="GD221" i="9"/>
  <c r="GM220" i="9"/>
  <c r="GW219" i="9"/>
  <c r="GB219" i="9"/>
  <c r="GM218" i="9"/>
  <c r="HB217" i="9"/>
  <c r="GL217" i="9"/>
  <c r="HA216" i="9"/>
  <c r="GK216" i="9"/>
  <c r="GZ215" i="9"/>
  <c r="GJ215" i="9"/>
  <c r="GY214" i="9"/>
  <c r="GI214" i="9"/>
  <c r="FN222" i="9"/>
  <c r="EX222" i="9"/>
  <c r="FM221" i="9"/>
  <c r="EW221" i="9"/>
  <c r="FL220" i="9"/>
  <c r="EV220" i="9"/>
  <c r="FK219" i="9"/>
  <c r="EU219" i="9"/>
  <c r="FJ218" i="9"/>
  <c r="ET218" i="9"/>
  <c r="FI217" i="9"/>
  <c r="ES217" i="9"/>
  <c r="FH216" i="9"/>
  <c r="ER216" i="9"/>
  <c r="FG215" i="9"/>
  <c r="EQ215" i="9"/>
  <c r="FF214" i="9"/>
  <c r="DU222" i="9"/>
  <c r="EJ221" i="9"/>
  <c r="DT221" i="9"/>
  <c r="EI220" i="9"/>
  <c r="DS220" i="9"/>
  <c r="EH219" i="9"/>
  <c r="DR219" i="9"/>
  <c r="EG218" i="9"/>
  <c r="DQ218" i="9"/>
  <c r="EF217" i="9"/>
  <c r="DP217" i="9"/>
  <c r="EE216" i="9"/>
  <c r="DO216" i="9"/>
  <c r="ED215" i="9"/>
  <c r="DN215" i="9"/>
  <c r="EC214" i="9"/>
  <c r="DM214" i="9"/>
  <c r="CR222" i="9"/>
  <c r="CB222" i="9"/>
  <c r="CQ221" i="9"/>
  <c r="CA221" i="9"/>
  <c r="CP220" i="9"/>
  <c r="BZ220" i="9"/>
  <c r="CO219" i="9"/>
  <c r="GQ252" i="9"/>
  <c r="FJ256" i="9"/>
  <c r="FM251" i="9"/>
  <c r="EF255" i="9"/>
  <c r="EJ250" i="9"/>
  <c r="BW255" i="9"/>
  <c r="CA250" i="9"/>
  <c r="BN254" i="9"/>
  <c r="AR251" i="9"/>
  <c r="GR222" i="9"/>
  <c r="GZ219" i="9"/>
  <c r="GN217" i="9"/>
  <c r="GL215" i="9"/>
  <c r="EZ222" i="9"/>
  <c r="EX220" i="9"/>
  <c r="EV218" i="9"/>
  <c r="EW216" i="9"/>
  <c r="EV215" i="9"/>
  <c r="EU214" i="9"/>
  <c r="DJ222" i="9"/>
  <c r="DI221" i="9"/>
  <c r="DH220" i="9"/>
  <c r="DG219" i="9"/>
  <c r="EK217" i="9"/>
  <c r="EJ216" i="9"/>
  <c r="EI215" i="9"/>
  <c r="EH214" i="9"/>
  <c r="CW222" i="9"/>
  <c r="CV221" i="9"/>
  <c r="CU220" i="9"/>
  <c r="CT219" i="9"/>
  <c r="DA218" i="9"/>
  <c r="CF218" i="9"/>
  <c r="CO217" i="9"/>
  <c r="CY216" i="9"/>
  <c r="CD216" i="9"/>
  <c r="CM215" i="9"/>
  <c r="CW214" i="9"/>
  <c r="CB214" i="9"/>
  <c r="BA222" i="9"/>
  <c r="BK221" i="9"/>
  <c r="AP221" i="9"/>
  <c r="AY220" i="9"/>
  <c r="BI219" i="9"/>
  <c r="AN219" i="9"/>
  <c r="AW218" i="9"/>
  <c r="BG217" i="9"/>
  <c r="BQ216" i="9"/>
  <c r="AU216" i="9"/>
  <c r="BE215" i="9"/>
  <c r="BO214" i="9"/>
  <c r="AS214" i="9"/>
  <c r="GQ188" i="9"/>
  <c r="HA187" i="9"/>
  <c r="GH187" i="9"/>
  <c r="GW186" i="9"/>
  <c r="GG186" i="9"/>
  <c r="GV185" i="9"/>
  <c r="GF185" i="9"/>
  <c r="GU184" i="9"/>
  <c r="GE184" i="9"/>
  <c r="GT183" i="9"/>
  <c r="GD183" i="9"/>
  <c r="GS182" i="9"/>
  <c r="GC182" i="9"/>
  <c r="GR181" i="9"/>
  <c r="GB181" i="9"/>
  <c r="GQ180" i="9"/>
  <c r="GA180" i="9"/>
  <c r="FF188" i="9"/>
  <c r="FE187" i="9"/>
  <c r="FT186" i="9"/>
  <c r="FD186" i="9"/>
  <c r="FS185" i="9"/>
  <c r="FC185" i="9"/>
  <c r="FR184" i="9"/>
  <c r="FB184" i="9"/>
  <c r="FQ183" i="9"/>
  <c r="FA183" i="9"/>
  <c r="FP182" i="9"/>
  <c r="EZ182" i="9"/>
  <c r="FO181" i="9"/>
  <c r="EY181" i="9"/>
  <c r="FN180" i="9"/>
  <c r="EX180" i="9"/>
  <c r="EC188" i="9"/>
  <c r="DM188" i="9"/>
  <c r="EB187" i="9"/>
  <c r="DL187" i="9"/>
  <c r="EA186" i="9"/>
  <c r="DK186" i="9"/>
  <c r="DZ185" i="9"/>
  <c r="DJ185" i="9"/>
  <c r="DY184" i="9"/>
  <c r="DI184" i="9"/>
  <c r="DX183" i="9"/>
  <c r="DH183" i="9"/>
  <c r="DW182" i="9"/>
  <c r="DG182" i="9"/>
  <c r="DV181" i="9"/>
  <c r="DU180" i="9"/>
  <c r="CZ188" i="9"/>
  <c r="CJ188" i="9"/>
  <c r="CY187" i="9"/>
  <c r="CI187" i="9"/>
  <c r="CX186" i="9"/>
  <c r="CH186" i="9"/>
  <c r="CW185" i="9"/>
  <c r="CG185" i="9"/>
  <c r="CV184" i="9"/>
  <c r="CF184" i="9"/>
  <c r="CU183" i="9"/>
  <c r="CE183" i="9"/>
  <c r="CT182" i="9"/>
  <c r="CD182" i="9"/>
  <c r="CS181" i="9"/>
  <c r="CC181" i="9"/>
  <c r="CR180" i="9"/>
  <c r="CB180" i="9"/>
  <c r="BG188" i="9"/>
  <c r="AQ188" i="9"/>
  <c r="BF187" i="9"/>
  <c r="AP187" i="9"/>
  <c r="BE186" i="9"/>
  <c r="AO186" i="9"/>
  <c r="BD185" i="9"/>
  <c r="GD253" i="9"/>
  <c r="GG248" i="9"/>
  <c r="EZ252" i="9"/>
  <c r="DU256" i="9"/>
  <c r="DV251" i="9"/>
  <c r="CQ255" i="9"/>
  <c r="CU250" i="9"/>
  <c r="AV255" i="9"/>
  <c r="BG251" i="9"/>
  <c r="AM248" i="9"/>
  <c r="GE220" i="9"/>
  <c r="GV217" i="9"/>
  <c r="GT215" i="9"/>
  <c r="FH222" i="9"/>
  <c r="FF220" i="9"/>
  <c r="FD218" i="9"/>
  <c r="FB216" i="9"/>
  <c r="EZ215" i="9"/>
  <c r="EY214" i="9"/>
  <c r="DN222" i="9"/>
  <c r="DM221" i="9"/>
  <c r="DL220" i="9"/>
  <c r="DK219" i="9"/>
  <c r="DJ218" i="9"/>
  <c r="DI217" i="9"/>
  <c r="DH216" i="9"/>
  <c r="DG215" i="9"/>
  <c r="CZ221" i="9"/>
  <c r="CY220" i="9"/>
  <c r="CX219" i="9"/>
  <c r="BY219" i="9"/>
  <c r="CH218" i="9"/>
  <c r="CR217" i="9"/>
  <c r="BW217" i="9"/>
  <c r="CF216" i="9"/>
  <c r="CP215" i="9"/>
  <c r="CZ214" i="9"/>
  <c r="CD214" i="9"/>
  <c r="BD222" i="9"/>
  <c r="BN221" i="9"/>
  <c r="AR221" i="9"/>
  <c r="BB220" i="9"/>
  <c r="BL219" i="9"/>
  <c r="AP219" i="9"/>
  <c r="AZ218" i="9"/>
  <c r="BJ217" i="9"/>
  <c r="AN217" i="9"/>
  <c r="AX216" i="9"/>
  <c r="BH215" i="9"/>
  <c r="BQ214" i="9"/>
  <c r="AV214" i="9"/>
  <c r="GT188" i="9"/>
  <c r="HC187" i="9"/>
  <c r="GJ187" i="9"/>
  <c r="GY186" i="9"/>
  <c r="GI186" i="9"/>
  <c r="GX185" i="9"/>
  <c r="GH185" i="9"/>
  <c r="GW184" i="9"/>
  <c r="GG184" i="9"/>
  <c r="GV183" i="9"/>
  <c r="GF183" i="9"/>
  <c r="GU182" i="9"/>
  <c r="GE182" i="9"/>
  <c r="GT181" i="9"/>
  <c r="GD181" i="9"/>
  <c r="GS180" i="9"/>
  <c r="GC180" i="9"/>
  <c r="FH188" i="9"/>
  <c r="ER188" i="9"/>
  <c r="FG187" i="9"/>
  <c r="EQ187" i="9"/>
  <c r="FF186" i="9"/>
  <c r="FU185" i="9"/>
  <c r="FE185" i="9"/>
  <c r="FT184" i="9"/>
  <c r="FD184" i="9"/>
  <c r="FS183" i="9"/>
  <c r="FC183" i="9"/>
  <c r="FR182" i="9"/>
  <c r="FB182" i="9"/>
  <c r="FQ181" i="9"/>
  <c r="FA181" i="9"/>
  <c r="FP180" i="9"/>
  <c r="EZ180" i="9"/>
  <c r="EE188" i="9"/>
  <c r="DO188" i="9"/>
  <c r="ED187" i="9"/>
  <c r="DN187" i="9"/>
  <c r="EC186" i="9"/>
  <c r="DM186" i="9"/>
  <c r="EB185" i="9"/>
  <c r="DL185" i="9"/>
  <c r="EA184" i="9"/>
  <c r="GT254" i="9"/>
  <c r="GX249" i="9"/>
  <c r="FQ253" i="9"/>
  <c r="FT248" i="9"/>
  <c r="DH253" i="9"/>
  <c r="DM248" i="9"/>
  <c r="CD252" i="9"/>
  <c r="BA256" i="9"/>
  <c r="BL252" i="9"/>
  <c r="AP249" i="9"/>
  <c r="GA221" i="9"/>
  <c r="GK218" i="9"/>
  <c r="GI216" i="9"/>
  <c r="GG214" i="9"/>
  <c r="EU221" i="9"/>
  <c r="ES219" i="9"/>
  <c r="EQ217" i="9"/>
  <c r="FI215" i="9"/>
  <c r="FH214" i="9"/>
  <c r="DW222" i="9"/>
  <c r="DV221" i="9"/>
  <c r="DU220" i="9"/>
  <c r="DT219" i="9"/>
  <c r="DS218" i="9"/>
  <c r="DR217" i="9"/>
  <c r="DQ216" i="9"/>
  <c r="DP215" i="9"/>
  <c r="DO214" i="9"/>
  <c r="CD222" i="9"/>
  <c r="CC221" i="9"/>
  <c r="CB220" i="9"/>
  <c r="CE219" i="9"/>
  <c r="CO218" i="9"/>
  <c r="CY217" i="9"/>
  <c r="CC217" i="9"/>
  <c r="CM216" i="9"/>
  <c r="CW215" i="9"/>
  <c r="CA215" i="9"/>
  <c r="CK214" i="9"/>
  <c r="BK222" i="9"/>
  <c r="AO222" i="9"/>
  <c r="AY221" i="9"/>
  <c r="BI220" i="9"/>
  <c r="AM220" i="9"/>
  <c r="AW219" i="9"/>
  <c r="BG218" i="9"/>
  <c r="BP217" i="9"/>
  <c r="AU217" i="9"/>
  <c r="BE216" i="9"/>
  <c r="BN215" i="9"/>
  <c r="AS215" i="9"/>
  <c r="BC214" i="9"/>
  <c r="GZ188" i="9"/>
  <c r="GE188" i="9"/>
  <c r="GO187" i="9"/>
  <c r="HD186" i="9"/>
  <c r="GN186" i="9"/>
  <c r="HC185" i="9"/>
  <c r="GM185" i="9"/>
  <c r="HB184" i="9"/>
  <c r="GL184" i="9"/>
  <c r="HA183" i="9"/>
  <c r="GK183" i="9"/>
  <c r="GZ182" i="9"/>
  <c r="GJ182" i="9"/>
  <c r="GY181" i="9"/>
  <c r="GI181" i="9"/>
  <c r="GX180" i="9"/>
  <c r="GH180" i="9"/>
  <c r="FM188" i="9"/>
  <c r="EW188" i="9"/>
  <c r="FL187" i="9"/>
  <c r="EV187" i="9"/>
  <c r="FK186" i="9"/>
  <c r="EU186" i="9"/>
  <c r="FJ185" i="9"/>
  <c r="ET185" i="9"/>
  <c r="FI184" i="9"/>
  <c r="ES184" i="9"/>
  <c r="FH183" i="9"/>
  <c r="ER183" i="9"/>
  <c r="FG182" i="9"/>
  <c r="EQ182" i="9"/>
  <c r="FF181" i="9"/>
  <c r="FE180" i="9"/>
  <c r="EJ188" i="9"/>
  <c r="DT188" i="9"/>
  <c r="EI187" i="9"/>
  <c r="DS187" i="9"/>
  <c r="EH186" i="9"/>
  <c r="DR186" i="9"/>
  <c r="EG185" i="9"/>
  <c r="DQ185" i="9"/>
  <c r="EF184" i="9"/>
  <c r="DP184" i="9"/>
  <c r="EE183" i="9"/>
  <c r="DO183" i="9"/>
  <c r="ED182" i="9"/>
  <c r="DN182" i="9"/>
  <c r="EC181" i="9"/>
  <c r="DM181" i="9"/>
  <c r="EB180" i="9"/>
  <c r="DL180" i="9"/>
  <c r="CQ188" i="9"/>
  <c r="CA188" i="9"/>
  <c r="CP187" i="9"/>
  <c r="BZ187" i="9"/>
  <c r="CO186" i="9"/>
  <c r="BY186" i="9"/>
  <c r="CN185" i="9"/>
  <c r="BX185" i="9"/>
  <c r="CM184" i="9"/>
  <c r="BW184" i="9"/>
  <c r="CL183" i="9"/>
  <c r="CK182" i="9"/>
  <c r="CZ181" i="9"/>
  <c r="CJ181" i="9"/>
  <c r="CY180" i="9"/>
  <c r="CI180" i="9"/>
  <c r="BN188" i="9"/>
  <c r="AX188" i="9"/>
  <c r="BM187" i="9"/>
  <c r="AW187" i="9"/>
  <c r="BL186" i="9"/>
  <c r="AV186" i="9"/>
  <c r="BK185" i="9"/>
  <c r="FM255" i="9"/>
  <c r="BZ254" i="9"/>
  <c r="GB222" i="9"/>
  <c r="FS221" i="9"/>
  <c r="FT214" i="9"/>
  <c r="EF219" i="9"/>
  <c r="EB215" i="9"/>
  <c r="CN220" i="9"/>
  <c r="CK217" i="9"/>
  <c r="CS214" i="9"/>
  <c r="AS218" i="9"/>
  <c r="BA215" i="9"/>
  <c r="GW187" i="9"/>
  <c r="GS185" i="9"/>
  <c r="GQ183" i="9"/>
  <c r="GO181" i="9"/>
  <c r="FC188" i="9"/>
  <c r="FA186" i="9"/>
  <c r="EY184" i="9"/>
  <c r="EW182" i="9"/>
  <c r="EU180" i="9"/>
  <c r="DI187" i="9"/>
  <c r="DG185" i="9"/>
  <c r="DZ183" i="9"/>
  <c r="DY182" i="9"/>
  <c r="DX181" i="9"/>
  <c r="DW180" i="9"/>
  <c r="CL188" i="9"/>
  <c r="CK187" i="9"/>
  <c r="CJ186" i="9"/>
  <c r="CI185" i="9"/>
  <c r="CH184" i="9"/>
  <c r="CG183" i="9"/>
  <c r="CF182" i="9"/>
  <c r="CE181" i="9"/>
  <c r="CD180" i="9"/>
  <c r="AS188" i="9"/>
  <c r="AR187" i="9"/>
  <c r="AQ186" i="9"/>
  <c r="AW185" i="9"/>
  <c r="BL184" i="9"/>
  <c r="AV184" i="9"/>
  <c r="BK183" i="9"/>
  <c r="AU183" i="9"/>
  <c r="BJ182" i="9"/>
  <c r="AT182" i="9"/>
  <c r="BI181" i="9"/>
  <c r="AS181" i="9"/>
  <c r="BH180" i="9"/>
  <c r="AR180" i="9"/>
  <c r="GU154" i="9"/>
  <c r="GE154" i="9"/>
  <c r="GT153" i="9"/>
  <c r="GD153" i="9"/>
  <c r="GS152" i="9"/>
  <c r="GC152" i="9"/>
  <c r="GR151" i="9"/>
  <c r="GB151" i="9"/>
  <c r="GQ150" i="9"/>
  <c r="GA150" i="9"/>
  <c r="GP149" i="9"/>
  <c r="HE148" i="9"/>
  <c r="GO148" i="9"/>
  <c r="HD147" i="9"/>
  <c r="GN147" i="9"/>
  <c r="HC146" i="9"/>
  <c r="GM146" i="9"/>
  <c r="FR154" i="9"/>
  <c r="FB154" i="9"/>
  <c r="FQ153" i="9"/>
  <c r="FA153" i="9"/>
  <c r="FP152" i="9"/>
  <c r="EZ152" i="9"/>
  <c r="FO151" i="9"/>
  <c r="EY151" i="9"/>
  <c r="FN150" i="9"/>
  <c r="EX150" i="9"/>
  <c r="FM149" i="9"/>
  <c r="EW149" i="9"/>
  <c r="FL148" i="9"/>
  <c r="EV148" i="9"/>
  <c r="FK147" i="9"/>
  <c r="EU147" i="9"/>
  <c r="FJ146" i="9"/>
  <c r="ET146" i="9"/>
  <c r="DY154" i="9"/>
  <c r="DI154" i="9"/>
  <c r="DX153" i="9"/>
  <c r="DH153" i="9"/>
  <c r="DW152" i="9"/>
  <c r="DG152" i="9"/>
  <c r="DV151" i="9"/>
  <c r="EK150" i="9"/>
  <c r="DU150" i="9"/>
  <c r="DT149" i="9"/>
  <c r="EI148" i="9"/>
  <c r="DS148" i="9"/>
  <c r="EH147" i="9"/>
  <c r="DR147" i="9"/>
  <c r="EG146" i="9"/>
  <c r="DQ146" i="9"/>
  <c r="CV154" i="9"/>
  <c r="CF154" i="9"/>
  <c r="CU153" i="9"/>
  <c r="CE153" i="9"/>
  <c r="CT152" i="9"/>
  <c r="CD152" i="9"/>
  <c r="CS151" i="9"/>
  <c r="CC151" i="9"/>
  <c r="CR150" i="9"/>
  <c r="CB150" i="9"/>
  <c r="CQ149" i="9"/>
  <c r="CA149" i="9"/>
  <c r="CP148" i="9"/>
  <c r="BZ148" i="9"/>
  <c r="CO147" i="9"/>
  <c r="BY147" i="9"/>
  <c r="CN146" i="9"/>
  <c r="BX146" i="9"/>
  <c r="BC154" i="9"/>
  <c r="DJ256" i="9"/>
  <c r="AP255" i="9"/>
  <c r="GR217" i="9"/>
  <c r="EZ218" i="9"/>
  <c r="DK222" i="9"/>
  <c r="DG218" i="9"/>
  <c r="CX222" i="9"/>
  <c r="BW219" i="9"/>
  <c r="CE216" i="9"/>
  <c r="BC222" i="9"/>
  <c r="BJ219" i="9"/>
  <c r="AM217" i="9"/>
  <c r="AU214" i="9"/>
  <c r="GX186" i="9"/>
  <c r="GV184" i="9"/>
  <c r="GT182" i="9"/>
  <c r="GR180" i="9"/>
  <c r="FF187" i="9"/>
  <c r="FD185" i="9"/>
  <c r="FB183" i="9"/>
  <c r="EZ181" i="9"/>
  <c r="DN188" i="9"/>
  <c r="DL186" i="9"/>
  <c r="DN184" i="9"/>
  <c r="DM183" i="9"/>
  <c r="DL182" i="9"/>
  <c r="DK181" i="9"/>
  <c r="DJ180" i="9"/>
  <c r="BY188" i="9"/>
  <c r="BX187" i="9"/>
  <c r="BW186" i="9"/>
  <c r="DA184" i="9"/>
  <c r="CZ183" i="9"/>
  <c r="CY182" i="9"/>
  <c r="CX181" i="9"/>
  <c r="CW180" i="9"/>
  <c r="BL188" i="9"/>
  <c r="BK187" i="9"/>
  <c r="BJ186" i="9"/>
  <c r="BI185" i="9"/>
  <c r="AP185" i="9"/>
  <c r="BE184" i="9"/>
  <c r="AO184" i="9"/>
  <c r="BD183" i="9"/>
  <c r="AN183" i="9"/>
  <c r="BC182" i="9"/>
  <c r="AM182" i="9"/>
  <c r="BB181" i="9"/>
  <c r="BA180" i="9"/>
  <c r="HD154" i="9"/>
  <c r="GN154" i="9"/>
  <c r="HC153" i="9"/>
  <c r="GM153" i="9"/>
  <c r="HB152" i="9"/>
  <c r="GL152" i="9"/>
  <c r="HA151" i="9"/>
  <c r="GK151" i="9"/>
  <c r="GZ150" i="9"/>
  <c r="GJ150" i="9"/>
  <c r="GY149" i="9"/>
  <c r="GI149" i="9"/>
  <c r="GX148" i="9"/>
  <c r="GI255" i="9"/>
  <c r="EB253" i="9"/>
  <c r="AT253" i="9"/>
  <c r="GQ216" i="9"/>
  <c r="EY217" i="9"/>
  <c r="DZ221" i="9"/>
  <c r="DV217" i="9"/>
  <c r="CH222" i="9"/>
  <c r="CR218" i="9"/>
  <c r="HB256" i="9"/>
  <c r="GL256" i="9"/>
  <c r="HA255" i="9"/>
  <c r="GK255" i="9"/>
  <c r="GZ254" i="9"/>
  <c r="GJ254" i="9"/>
  <c r="GY253" i="9"/>
  <c r="GI253" i="9"/>
  <c r="GX252" i="9"/>
  <c r="GH252" i="9"/>
  <c r="GW251" i="9"/>
  <c r="GG251" i="9"/>
  <c r="GV250" i="9"/>
  <c r="GF250" i="9"/>
  <c r="GU249" i="9"/>
  <c r="GE249" i="9"/>
  <c r="GT248" i="9"/>
  <c r="GD248" i="9"/>
  <c r="FI256" i="9"/>
  <c r="ES256" i="9"/>
  <c r="FH255" i="9"/>
  <c r="ER255" i="9"/>
  <c r="FG254" i="9"/>
  <c r="EQ254" i="9"/>
  <c r="FF253" i="9"/>
  <c r="FE252" i="9"/>
  <c r="FT251" i="9"/>
  <c r="FD251" i="9"/>
  <c r="FS250" i="9"/>
  <c r="FC250" i="9"/>
  <c r="FR249" i="9"/>
  <c r="FB249" i="9"/>
  <c r="FQ248" i="9"/>
  <c r="FA248" i="9"/>
  <c r="EF256" i="9"/>
  <c r="DP256" i="9"/>
  <c r="EE255" i="9"/>
  <c r="DO255" i="9"/>
  <c r="ED254" i="9"/>
  <c r="DN254" i="9"/>
  <c r="EC253" i="9"/>
  <c r="DM253" i="9"/>
  <c r="EB252" i="9"/>
  <c r="DL252" i="9"/>
  <c r="EA251" i="9"/>
  <c r="DK251" i="9"/>
  <c r="DZ250" i="9"/>
  <c r="DJ250" i="9"/>
  <c r="DY249" i="9"/>
  <c r="DI249" i="9"/>
  <c r="DX248" i="9"/>
  <c r="DH248" i="9"/>
  <c r="CM256" i="9"/>
  <c r="BW256" i="9"/>
  <c r="CL255" i="9"/>
  <c r="DA254" i="9"/>
  <c r="CK254" i="9"/>
  <c r="CZ253" i="9"/>
  <c r="CJ253" i="9"/>
  <c r="CY252" i="9"/>
  <c r="CI252" i="9"/>
  <c r="CX251" i="9"/>
  <c r="CH251" i="9"/>
  <c r="CW250" i="9"/>
  <c r="CG250" i="9"/>
  <c r="CV249" i="9"/>
  <c r="CF249" i="9"/>
  <c r="CU248" i="9"/>
  <c r="CE248" i="9"/>
  <c r="BJ256" i="9"/>
  <c r="AT256" i="9"/>
  <c r="BI255" i="9"/>
  <c r="AS255" i="9"/>
  <c r="BH254" i="9"/>
  <c r="AR254" i="9"/>
  <c r="BG253" i="9"/>
  <c r="AQ253" i="9"/>
  <c r="BF252" i="9"/>
  <c r="AP252" i="9"/>
  <c r="BE251" i="9"/>
  <c r="AO251" i="9"/>
  <c r="BD250" i="9"/>
  <c r="AN250" i="9"/>
  <c r="BC249" i="9"/>
  <c r="AM249" i="9"/>
  <c r="BB248" i="9"/>
  <c r="GY256" i="9"/>
  <c r="GC256" i="9"/>
  <c r="GM255" i="9"/>
  <c r="GW254" i="9"/>
  <c r="GA254" i="9"/>
  <c r="GK253" i="9"/>
  <c r="GU252" i="9"/>
  <c r="HD251" i="9"/>
  <c r="GI251" i="9"/>
  <c r="GS250" i="9"/>
  <c r="HB249" i="9"/>
  <c r="GG249" i="9"/>
  <c r="GQ248" i="9"/>
  <c r="FP256" i="9"/>
  <c r="EU256" i="9"/>
  <c r="FE255" i="9"/>
  <c r="FN254" i="9"/>
  <c r="ES254" i="9"/>
  <c r="FC253" i="9"/>
  <c r="FL252" i="9"/>
  <c r="EQ252" i="9"/>
  <c r="FA251" i="9"/>
  <c r="FJ250" i="9"/>
  <c r="FT249" i="9"/>
  <c r="EY249" i="9"/>
  <c r="FH248" i="9"/>
  <c r="EH256" i="9"/>
  <c r="DM256" i="9"/>
  <c r="DV255" i="9"/>
  <c r="EF254" i="9"/>
  <c r="DK254" i="9"/>
  <c r="DT253" i="9"/>
  <c r="ED252" i="9"/>
  <c r="DI252" i="9"/>
  <c r="DR251" i="9"/>
  <c r="EB250" i="9"/>
  <c r="DG250" i="9"/>
  <c r="DP249" i="9"/>
  <c r="DZ248" i="9"/>
  <c r="CZ256" i="9"/>
  <c r="CD256" i="9"/>
  <c r="CN255" i="9"/>
  <c r="CX254" i="9"/>
  <c r="CB254" i="9"/>
  <c r="CL253" i="9"/>
  <c r="CV252" i="9"/>
  <c r="BZ252" i="9"/>
  <c r="CJ251" i="9"/>
  <c r="CT250" i="9"/>
  <c r="BX250" i="9"/>
  <c r="CH249" i="9"/>
  <c r="CR248" i="9"/>
  <c r="BQ256" i="9"/>
  <c r="GQ256" i="9"/>
  <c r="GT255" i="9"/>
  <c r="GU254" i="9"/>
  <c r="GX253" i="9"/>
  <c r="HA252" i="9"/>
  <c r="HC251" i="9"/>
  <c r="GA251" i="9"/>
  <c r="GD250" i="9"/>
  <c r="GF249" i="9"/>
  <c r="GI248" i="9"/>
  <c r="FB256" i="9"/>
  <c r="FC255" i="9"/>
  <c r="FF254" i="9"/>
  <c r="FI253" i="9"/>
  <c r="FK252" i="9"/>
  <c r="FN251" i="9"/>
  <c r="FQ250" i="9"/>
  <c r="FS249" i="9"/>
  <c r="EQ249" i="9"/>
  <c r="ET248" i="9"/>
  <c r="DK256" i="9"/>
  <c r="DN255" i="9"/>
  <c r="DQ254" i="9"/>
  <c r="DS253" i="9"/>
  <c r="DV252" i="9"/>
  <c r="DY251" i="9"/>
  <c r="EA250" i="9"/>
  <c r="ED249" i="9"/>
  <c r="EG248" i="9"/>
  <c r="CX256" i="9"/>
  <c r="DA255" i="9"/>
  <c r="BY255" i="9"/>
  <c r="CA254" i="9"/>
  <c r="CD253" i="9"/>
  <c r="CG252" i="9"/>
  <c r="CI251" i="9"/>
  <c r="CL250" i="9"/>
  <c r="CO249" i="9"/>
  <c r="CP248" i="9"/>
  <c r="BI256" i="9"/>
  <c r="AN256" i="9"/>
  <c r="AX255" i="9"/>
  <c r="BG254" i="9"/>
  <c r="AV253" i="9"/>
  <c r="BE252" i="9"/>
  <c r="BO251" i="9"/>
  <c r="AT251" i="9"/>
  <c r="BC250" i="9"/>
  <c r="BM249" i="9"/>
  <c r="AR249" i="9"/>
  <c r="BA248" i="9"/>
  <c r="GY222" i="9"/>
  <c r="GH222" i="9"/>
  <c r="GW221" i="9"/>
  <c r="GG221" i="9"/>
  <c r="GV220" i="9"/>
  <c r="GF220" i="9"/>
  <c r="GU219" i="9"/>
  <c r="GE219" i="9"/>
  <c r="GT218" i="9"/>
  <c r="GY255" i="9"/>
  <c r="GS254" i="9"/>
  <c r="GL253" i="9"/>
  <c r="GC252" i="9"/>
  <c r="HB250" i="9"/>
  <c r="GV249" i="9"/>
  <c r="GN248" i="9"/>
  <c r="EX256" i="9"/>
  <c r="EQ255" i="9"/>
  <c r="FO253" i="9"/>
  <c r="FH252" i="9"/>
  <c r="FB251" i="9"/>
  <c r="ES250" i="9"/>
  <c r="FR248" i="9"/>
  <c r="EA256" i="9"/>
  <c r="DT255" i="9"/>
  <c r="DM254" i="9"/>
  <c r="DG253" i="9"/>
  <c r="ED251" i="9"/>
  <c r="DX250" i="9"/>
  <c r="DR249" i="9"/>
  <c r="DI248" i="9"/>
  <c r="CW255" i="9"/>
  <c r="CQ254" i="9"/>
  <c r="CI253" i="9"/>
  <c r="CC252" i="9"/>
  <c r="BW251" i="9"/>
  <c r="CT249" i="9"/>
  <c r="CN248" i="9"/>
  <c r="AZ256" i="9"/>
  <c r="BB255" i="9"/>
  <c r="BE254" i="9"/>
  <c r="BH253" i="9"/>
  <c r="BI252" i="9"/>
  <c r="BL251" i="9"/>
  <c r="BO250" i="9"/>
  <c r="BQ249" i="9"/>
  <c r="AO249" i="9"/>
  <c r="AR248" i="9"/>
  <c r="GK222" i="9"/>
  <c r="GU221" i="9"/>
  <c r="GI220" i="9"/>
  <c r="GS219" i="9"/>
  <c r="HC218" i="9"/>
  <c r="GJ218" i="9"/>
  <c r="GY217" i="9"/>
  <c r="GI217" i="9"/>
  <c r="GX216" i="9"/>
  <c r="GH216" i="9"/>
  <c r="GW215" i="9"/>
  <c r="GG215" i="9"/>
  <c r="GV214" i="9"/>
  <c r="GF214" i="9"/>
  <c r="FK222" i="9"/>
  <c r="EU222" i="9"/>
  <c r="FJ221" i="9"/>
  <c r="ET221" i="9"/>
  <c r="FI220" i="9"/>
  <c r="ES220" i="9"/>
  <c r="FH219" i="9"/>
  <c r="ER219" i="9"/>
  <c r="FG218" i="9"/>
  <c r="EQ218" i="9"/>
  <c r="FF217" i="9"/>
  <c r="FU216" i="9"/>
  <c r="FE216" i="9"/>
  <c r="GG256" i="9"/>
  <c r="GA255" i="9"/>
  <c r="GZ253" i="9"/>
  <c r="GR252" i="9"/>
  <c r="GL251" i="9"/>
  <c r="GE250" i="9"/>
  <c r="HC248" i="9"/>
  <c r="FL256" i="9"/>
  <c r="FF255" i="9"/>
  <c r="EW254" i="9"/>
  <c r="EQ253" i="9"/>
  <c r="FO251" i="9"/>
  <c r="FH250" i="9"/>
  <c r="FA249" i="9"/>
  <c r="EU248" i="9"/>
  <c r="EH255" i="9"/>
  <c r="EB254" i="9"/>
  <c r="DV253" i="9"/>
  <c r="DM252" i="9"/>
  <c r="EK250" i="9"/>
  <c r="EE249" i="9"/>
  <c r="DW248" i="9"/>
  <c r="CG256" i="9"/>
  <c r="CA255" i="9"/>
  <c r="CX253" i="9"/>
  <c r="CR252" i="9"/>
  <c r="CK251" i="9"/>
  <c r="CB250" i="9"/>
  <c r="DA248" i="9"/>
  <c r="BK256" i="9"/>
  <c r="BL255" i="9"/>
  <c r="BO254" i="9"/>
  <c r="AM254" i="9"/>
  <c r="AO253" i="9"/>
  <c r="AR252" i="9"/>
  <c r="AU251" i="9"/>
  <c r="AW250" i="9"/>
  <c r="AZ249" i="9"/>
  <c r="BC248" i="9"/>
  <c r="GS222" i="9"/>
  <c r="HC221" i="9"/>
  <c r="GH221" i="9"/>
  <c r="GQ220" i="9"/>
  <c r="HA219" i="9"/>
  <c r="GF219" i="9"/>
  <c r="GP218" i="9"/>
  <c r="HE217" i="9"/>
  <c r="GO217" i="9"/>
  <c r="HD216" i="9"/>
  <c r="GN216" i="9"/>
  <c r="HC215" i="9"/>
  <c r="GM215" i="9"/>
  <c r="HB214" i="9"/>
  <c r="GL214" i="9"/>
  <c r="FQ222" i="9"/>
  <c r="FA222" i="9"/>
  <c r="FP221" i="9"/>
  <c r="EZ221" i="9"/>
  <c r="FO220" i="9"/>
  <c r="EY220" i="9"/>
  <c r="FN219" i="9"/>
  <c r="EX219" i="9"/>
  <c r="FM218" i="9"/>
  <c r="EW218" i="9"/>
  <c r="FL217" i="9"/>
  <c r="EV217" i="9"/>
  <c r="FK216" i="9"/>
  <c r="EU216" i="9"/>
  <c r="FJ215" i="9"/>
  <c r="ET215" i="9"/>
  <c r="FI214" i="9"/>
  <c r="ES214" i="9"/>
  <c r="DX222" i="9"/>
  <c r="DH222" i="9"/>
  <c r="DW221" i="9"/>
  <c r="DG221" i="9"/>
  <c r="DV220" i="9"/>
  <c r="EK219" i="9"/>
  <c r="DU219" i="9"/>
  <c r="EJ218" i="9"/>
  <c r="DT218" i="9"/>
  <c r="EI217" i="9"/>
  <c r="DS217" i="9"/>
  <c r="EH216" i="9"/>
  <c r="DR216" i="9"/>
  <c r="EG215" i="9"/>
  <c r="DQ215" i="9"/>
  <c r="EF214" i="9"/>
  <c r="DP214" i="9"/>
  <c r="CU222" i="9"/>
  <c r="CE222" i="9"/>
  <c r="CT221" i="9"/>
  <c r="CD221" i="9"/>
  <c r="CS220" i="9"/>
  <c r="CC220" i="9"/>
  <c r="CR219" i="9"/>
  <c r="CB219" i="9"/>
  <c r="CQ218" i="9"/>
  <c r="CA218" i="9"/>
  <c r="CP217" i="9"/>
  <c r="BZ217" i="9"/>
  <c r="CO216" i="9"/>
  <c r="BY216" i="9"/>
  <c r="CN215" i="9"/>
  <c r="BX215" i="9"/>
  <c r="CM214" i="9"/>
  <c r="BW214" i="9"/>
  <c r="BB222" i="9"/>
  <c r="BA221" i="9"/>
  <c r="BP220" i="9"/>
  <c r="AZ220" i="9"/>
  <c r="BO219" i="9"/>
  <c r="AY219" i="9"/>
  <c r="BN218" i="9"/>
  <c r="AX218" i="9"/>
  <c r="BM217" i="9"/>
  <c r="AW217" i="9"/>
  <c r="BL216" i="9"/>
  <c r="AV216" i="9"/>
  <c r="BK215" i="9"/>
  <c r="AU215" i="9"/>
  <c r="BJ214" i="9"/>
  <c r="AT214" i="9"/>
  <c r="GW188" i="9"/>
  <c r="GG188" i="9"/>
  <c r="GV187" i="9"/>
  <c r="GK256" i="9"/>
  <c r="GD255" i="9"/>
  <c r="HB253" i="9"/>
  <c r="GV252" i="9"/>
  <c r="GM251" i="9"/>
  <c r="GG250" i="9"/>
  <c r="HE248" i="9"/>
  <c r="FN256" i="9"/>
  <c r="FG255" i="9"/>
  <c r="FA254" i="9"/>
  <c r="ES253" i="9"/>
  <c r="FR251" i="9"/>
  <c r="FL250" i="9"/>
  <c r="FC249" i="9"/>
  <c r="EV248" i="9"/>
  <c r="EK255" i="9"/>
  <c r="EC254" i="9"/>
  <c r="DW253" i="9"/>
  <c r="DQ252" i="9"/>
  <c r="DI251" i="9"/>
  <c r="EH249" i="9"/>
  <c r="EA248" i="9"/>
  <c r="CH256" i="9"/>
  <c r="CB255" i="9"/>
  <c r="CS252" i="9"/>
  <c r="CM251" i="9"/>
  <c r="CF250" i="9"/>
  <c r="BY249" i="9"/>
  <c r="BM256" i="9"/>
  <c r="BO255" i="9"/>
  <c r="BQ254" i="9"/>
  <c r="AO254" i="9"/>
  <c r="AR253" i="9"/>
  <c r="AS252" i="9"/>
  <c r="AV251" i="9"/>
  <c r="AY250" i="9"/>
  <c r="BA249" i="9"/>
  <c r="BD248" i="9"/>
  <c r="GU222" i="9"/>
  <c r="HD221" i="9"/>
  <c r="GI221" i="9"/>
  <c r="GS220" i="9"/>
  <c r="HB219" i="9"/>
  <c r="GG219" i="9"/>
  <c r="GQ218" i="9"/>
  <c r="GA218" i="9"/>
  <c r="GP217" i="9"/>
  <c r="HE216" i="9"/>
  <c r="GO216" i="9"/>
  <c r="HD215" i="9"/>
  <c r="GN215" i="9"/>
  <c r="HC214" i="9"/>
  <c r="GM214" i="9"/>
  <c r="FR222" i="9"/>
  <c r="FB222" i="9"/>
  <c r="FQ221" i="9"/>
  <c r="FA221" i="9"/>
  <c r="FP220" i="9"/>
  <c r="EZ220" i="9"/>
  <c r="FO219" i="9"/>
  <c r="EY219" i="9"/>
  <c r="FN218" i="9"/>
  <c r="EX218" i="9"/>
  <c r="FM217" i="9"/>
  <c r="EW217" i="9"/>
  <c r="FL216" i="9"/>
  <c r="EV216" i="9"/>
  <c r="FK215" i="9"/>
  <c r="EU215" i="9"/>
  <c r="FJ214" i="9"/>
  <c r="ET214" i="9"/>
  <c r="DY222" i="9"/>
  <c r="DI222" i="9"/>
  <c r="DX221" i="9"/>
  <c r="DH221" i="9"/>
  <c r="DW220" i="9"/>
  <c r="DG220" i="9"/>
  <c r="DV219" i="9"/>
  <c r="EK218" i="9"/>
  <c r="DU218" i="9"/>
  <c r="EJ217" i="9"/>
  <c r="DT217" i="9"/>
  <c r="EI216" i="9"/>
  <c r="DS216" i="9"/>
  <c r="EH215" i="9"/>
  <c r="DR215" i="9"/>
  <c r="EG214" i="9"/>
  <c r="DQ214" i="9"/>
  <c r="CV222" i="9"/>
  <c r="CF222" i="9"/>
  <c r="CU221" i="9"/>
  <c r="CE221" i="9"/>
  <c r="CT220" i="9"/>
  <c r="CD220" i="9"/>
  <c r="CS219" i="9"/>
  <c r="GW253" i="9"/>
  <c r="GZ248" i="9"/>
  <c r="FT252" i="9"/>
  <c r="EQ248" i="9"/>
  <c r="DK252" i="9"/>
  <c r="CF256" i="9"/>
  <c r="CG251" i="9"/>
  <c r="BK255" i="9"/>
  <c r="AQ252" i="9"/>
  <c r="AZ248" i="9"/>
  <c r="GP220" i="9"/>
  <c r="HD217" i="9"/>
  <c r="HB215" i="9"/>
  <c r="FP222" i="9"/>
  <c r="FN220" i="9"/>
  <c r="FL218" i="9"/>
  <c r="FJ216" i="9"/>
  <c r="FD215" i="9"/>
  <c r="FC214" i="9"/>
  <c r="DR222" i="9"/>
  <c r="DQ221" i="9"/>
  <c r="DP220" i="9"/>
  <c r="DO219" i="9"/>
  <c r="DN218" i="9"/>
  <c r="DM217" i="9"/>
  <c r="DL216" i="9"/>
  <c r="DK215" i="9"/>
  <c r="DJ214" i="9"/>
  <c r="BY222" i="9"/>
  <c r="BX221" i="9"/>
  <c r="BW220" i="9"/>
  <c r="CA219" i="9"/>
  <c r="CK218" i="9"/>
  <c r="CU217" i="9"/>
  <c r="BY217" i="9"/>
  <c r="CI216" i="9"/>
  <c r="CS215" i="9"/>
  <c r="BW215" i="9"/>
  <c r="CG214" i="9"/>
  <c r="BG222" i="9"/>
  <c r="BP221" i="9"/>
  <c r="AU221" i="9"/>
  <c r="BE220" i="9"/>
  <c r="BN219" i="9"/>
  <c r="AS219" i="9"/>
  <c r="BC218" i="9"/>
  <c r="BL217" i="9"/>
  <c r="AQ217" i="9"/>
  <c r="BA216" i="9"/>
  <c r="BJ215" i="9"/>
  <c r="AO215" i="9"/>
  <c r="AY214" i="9"/>
  <c r="GV188" i="9"/>
  <c r="GA188" i="9"/>
  <c r="GL187" i="9"/>
  <c r="HA186" i="9"/>
  <c r="GK186" i="9"/>
  <c r="GZ185" i="9"/>
  <c r="GJ185" i="9"/>
  <c r="GY184" i="9"/>
  <c r="GI184" i="9"/>
  <c r="GX183" i="9"/>
  <c r="GH183" i="9"/>
  <c r="GW182" i="9"/>
  <c r="GG182" i="9"/>
  <c r="GV181" i="9"/>
  <c r="GF181" i="9"/>
  <c r="GU180" i="9"/>
  <c r="GE180" i="9"/>
  <c r="FJ188" i="9"/>
  <c r="ET188" i="9"/>
  <c r="FI187" i="9"/>
  <c r="ES187" i="9"/>
  <c r="FH186" i="9"/>
  <c r="ER186" i="9"/>
  <c r="FG185" i="9"/>
  <c r="EQ185" i="9"/>
  <c r="FF184" i="9"/>
  <c r="FU183" i="9"/>
  <c r="FE183" i="9"/>
  <c r="FT182" i="9"/>
  <c r="FD182" i="9"/>
  <c r="FS181" i="9"/>
  <c r="FC181" i="9"/>
  <c r="FR180" i="9"/>
  <c r="FB180" i="9"/>
  <c r="EG188" i="9"/>
  <c r="DQ188" i="9"/>
  <c r="EF187" i="9"/>
  <c r="DP187" i="9"/>
  <c r="EE186" i="9"/>
  <c r="DO186" i="9"/>
  <c r="ED185" i="9"/>
  <c r="DN185" i="9"/>
  <c r="EC184" i="9"/>
  <c r="DM184" i="9"/>
  <c r="EB183" i="9"/>
  <c r="DL183" i="9"/>
  <c r="EA182" i="9"/>
  <c r="DK182" i="9"/>
  <c r="DZ181" i="9"/>
  <c r="DJ181" i="9"/>
  <c r="DY180" i="9"/>
  <c r="DI180" i="9"/>
  <c r="CN188" i="9"/>
  <c r="BX188" i="9"/>
  <c r="CM187" i="9"/>
  <c r="BW187" i="9"/>
  <c r="CL186" i="9"/>
  <c r="DA185" i="9"/>
  <c r="CK185" i="9"/>
  <c r="CZ184" i="9"/>
  <c r="CJ184" i="9"/>
  <c r="CY183" i="9"/>
  <c r="CI183" i="9"/>
  <c r="CX182" i="9"/>
  <c r="CH182" i="9"/>
  <c r="CW181" i="9"/>
  <c r="CG181" i="9"/>
  <c r="CV180" i="9"/>
  <c r="CF180" i="9"/>
  <c r="BK188" i="9"/>
  <c r="AU188" i="9"/>
  <c r="BJ187" i="9"/>
  <c r="AT187" i="9"/>
  <c r="BI186" i="9"/>
  <c r="AS186" i="9"/>
  <c r="BH185" i="9"/>
  <c r="GK254" i="9"/>
  <c r="GO249" i="9"/>
  <c r="FG253" i="9"/>
  <c r="FK248" i="9"/>
  <c r="EE252" i="9"/>
  <c r="CW256" i="9"/>
  <c r="AU256" i="9"/>
  <c r="BD252" i="9"/>
  <c r="BO248" i="9"/>
  <c r="HA220" i="9"/>
  <c r="GG218" i="9"/>
  <c r="GE216" i="9"/>
  <c r="GC214" i="9"/>
  <c r="EQ221" i="9"/>
  <c r="FT218" i="9"/>
  <c r="FR216" i="9"/>
  <c r="FH215" i="9"/>
  <c r="FG214" i="9"/>
  <c r="DV222" i="9"/>
  <c r="DU221" i="9"/>
  <c r="DT220" i="9"/>
  <c r="DS219" i="9"/>
  <c r="DR218" i="9"/>
  <c r="DQ217" i="9"/>
  <c r="DP216" i="9"/>
  <c r="DO215" i="9"/>
  <c r="DN214" i="9"/>
  <c r="CC222" i="9"/>
  <c r="CB221" i="9"/>
  <c r="CA220" i="9"/>
  <c r="CD219" i="9"/>
  <c r="CN218" i="9"/>
  <c r="CW217" i="9"/>
  <c r="CB217" i="9"/>
  <c r="CL216" i="9"/>
  <c r="CU215" i="9"/>
  <c r="BZ215" i="9"/>
  <c r="CJ214" i="9"/>
  <c r="BI222" i="9"/>
  <c r="AN222" i="9"/>
  <c r="AX221" i="9"/>
  <c r="BG220" i="9"/>
  <c r="BQ219" i="9"/>
  <c r="AV219" i="9"/>
  <c r="BE218" i="9"/>
  <c r="BO217" i="9"/>
  <c r="AT217" i="9"/>
  <c r="BC216" i="9"/>
  <c r="BM215" i="9"/>
  <c r="AR215" i="9"/>
  <c r="BA214" i="9"/>
  <c r="GY188" i="9"/>
  <c r="GD188" i="9"/>
  <c r="GN187" i="9"/>
  <c r="HC186" i="9"/>
  <c r="GM186" i="9"/>
  <c r="HB185" i="9"/>
  <c r="GL185" i="9"/>
  <c r="HA184" i="9"/>
  <c r="GK184" i="9"/>
  <c r="GZ183" i="9"/>
  <c r="GJ183" i="9"/>
  <c r="GY182" i="9"/>
  <c r="GI182" i="9"/>
  <c r="GX181" i="9"/>
  <c r="GH181" i="9"/>
  <c r="GW180" i="9"/>
  <c r="GG180" i="9"/>
  <c r="FL188" i="9"/>
  <c r="EV188" i="9"/>
  <c r="FK187" i="9"/>
  <c r="EU187" i="9"/>
  <c r="FJ186" i="9"/>
  <c r="ET186" i="9"/>
  <c r="FI185" i="9"/>
  <c r="ES185" i="9"/>
  <c r="FH184" i="9"/>
  <c r="ER184" i="9"/>
  <c r="FG183" i="9"/>
  <c r="EQ183" i="9"/>
  <c r="FF182" i="9"/>
  <c r="FE181" i="9"/>
  <c r="FT180" i="9"/>
  <c r="FD180" i="9"/>
  <c r="EI188" i="9"/>
  <c r="DS188" i="9"/>
  <c r="EH187" i="9"/>
  <c r="DR187" i="9"/>
  <c r="EG186" i="9"/>
  <c r="DQ186" i="9"/>
  <c r="EF185" i="9"/>
  <c r="DP185" i="9"/>
  <c r="EE184" i="9"/>
  <c r="HB255" i="9"/>
  <c r="HE250" i="9"/>
  <c r="ES255" i="9"/>
  <c r="EW250" i="9"/>
  <c r="DO254" i="9"/>
  <c r="DS249" i="9"/>
  <c r="CM253" i="9"/>
  <c r="CO248" i="9"/>
  <c r="BI253" i="9"/>
  <c r="AO250" i="9"/>
  <c r="GV221" i="9"/>
  <c r="HD218" i="9"/>
  <c r="GY216" i="9"/>
  <c r="GW214" i="9"/>
  <c r="FK221" i="9"/>
  <c r="FI219" i="9"/>
  <c r="FG217" i="9"/>
  <c r="FQ215" i="9"/>
  <c r="FP214" i="9"/>
  <c r="EE222" i="9"/>
  <c r="ED221" i="9"/>
  <c r="EC220" i="9"/>
  <c r="EB219" i="9"/>
  <c r="EA218" i="9"/>
  <c r="DZ217" i="9"/>
  <c r="DY216" i="9"/>
  <c r="DX215" i="9"/>
  <c r="DW214" i="9"/>
  <c r="CL222" i="9"/>
  <c r="CK221" i="9"/>
  <c r="CJ220" i="9"/>
  <c r="CK219" i="9"/>
  <c r="CT218" i="9"/>
  <c r="BY218" i="9"/>
  <c r="CI217" i="9"/>
  <c r="CR216" i="9"/>
  <c r="BW216" i="9"/>
  <c r="CG215" i="9"/>
  <c r="CP214" i="9"/>
  <c r="BP222" i="9"/>
  <c r="AU222" i="9"/>
  <c r="BD221" i="9"/>
  <c r="BN220" i="9"/>
  <c r="AS220" i="9"/>
  <c r="BB219" i="9"/>
  <c r="BL218" i="9"/>
  <c r="AQ218" i="9"/>
  <c r="AZ217" i="9"/>
  <c r="BJ216" i="9"/>
  <c r="AO216" i="9"/>
  <c r="AX215" i="9"/>
  <c r="BH214" i="9"/>
  <c r="AM214" i="9"/>
  <c r="GJ188" i="9"/>
  <c r="GT187" i="9"/>
  <c r="GC187" i="9"/>
  <c r="GR186" i="9"/>
  <c r="GB186" i="9"/>
  <c r="GQ185" i="9"/>
  <c r="GA185" i="9"/>
  <c r="GP184" i="9"/>
  <c r="HE183" i="9"/>
  <c r="GO183" i="9"/>
  <c r="HD182" i="9"/>
  <c r="GN182" i="9"/>
  <c r="HC181" i="9"/>
  <c r="GM181" i="9"/>
  <c r="HB180" i="9"/>
  <c r="GL180" i="9"/>
  <c r="FQ188" i="9"/>
  <c r="FA188" i="9"/>
  <c r="FP187" i="9"/>
  <c r="EZ187" i="9"/>
  <c r="FO186" i="9"/>
  <c r="EY186" i="9"/>
  <c r="FN185" i="9"/>
  <c r="EX185" i="9"/>
  <c r="FM184" i="9"/>
  <c r="EW184" i="9"/>
  <c r="FL183" i="9"/>
  <c r="EV183" i="9"/>
  <c r="FK182" i="9"/>
  <c r="EU182" i="9"/>
  <c r="FJ181" i="9"/>
  <c r="ET181" i="9"/>
  <c r="FI180" i="9"/>
  <c r="ES180" i="9"/>
  <c r="DX188" i="9"/>
  <c r="DH188" i="9"/>
  <c r="DW187" i="9"/>
  <c r="DG187" i="9"/>
  <c r="DV186" i="9"/>
  <c r="EK185" i="9"/>
  <c r="DU185" i="9"/>
  <c r="EJ184" i="9"/>
  <c r="DT184" i="9"/>
  <c r="EI183" i="9"/>
  <c r="DS183" i="9"/>
  <c r="EH182" i="9"/>
  <c r="DR182" i="9"/>
  <c r="EG181" i="9"/>
  <c r="DQ181" i="9"/>
  <c r="EF180" i="9"/>
  <c r="DP180" i="9"/>
  <c r="CU188" i="9"/>
  <c r="CE188" i="9"/>
  <c r="CT187" i="9"/>
  <c r="CD187" i="9"/>
  <c r="CS186" i="9"/>
  <c r="CC186" i="9"/>
  <c r="CR185" i="9"/>
  <c r="CB185" i="9"/>
  <c r="CQ184" i="9"/>
  <c r="CA184" i="9"/>
  <c r="CP183" i="9"/>
  <c r="BZ183" i="9"/>
  <c r="CO182" i="9"/>
  <c r="BY182" i="9"/>
  <c r="CN181" i="9"/>
  <c r="BX181" i="9"/>
  <c r="CM180" i="9"/>
  <c r="BW180" i="9"/>
  <c r="BB188" i="9"/>
  <c r="BA187" i="9"/>
  <c r="BP186" i="9"/>
  <c r="AZ186" i="9"/>
  <c r="BO185" i="9"/>
  <c r="GR251" i="9"/>
  <c r="DH250" i="9"/>
  <c r="BB250" i="9"/>
  <c r="HE214" i="9"/>
  <c r="FU215" i="9"/>
  <c r="EG220" i="9"/>
  <c r="EC216" i="9"/>
  <c r="CO221" i="9"/>
  <c r="CB218" i="9"/>
  <c r="CI215" i="9"/>
  <c r="BG221" i="9"/>
  <c r="BO218" i="9"/>
  <c r="AQ216" i="9"/>
  <c r="GM188" i="9"/>
  <c r="GD186" i="9"/>
  <c r="GB184" i="9"/>
  <c r="FS188" i="9"/>
  <c r="FQ186" i="9"/>
  <c r="FO184" i="9"/>
  <c r="FM182" i="9"/>
  <c r="FK180" i="9"/>
  <c r="DY187" i="9"/>
  <c r="DW185" i="9"/>
  <c r="EH183" i="9"/>
  <c r="EG182" i="9"/>
  <c r="EF181" i="9"/>
  <c r="EE180" i="9"/>
  <c r="CT188" i="9"/>
  <c r="CS187" i="9"/>
  <c r="CR186" i="9"/>
  <c r="CQ185" i="9"/>
  <c r="CP184" i="9"/>
  <c r="CO183" i="9"/>
  <c r="CN182" i="9"/>
  <c r="CM181" i="9"/>
  <c r="CL180" i="9"/>
  <c r="BA188" i="9"/>
  <c r="AZ187" i="9"/>
  <c r="AY186" i="9"/>
  <c r="BA185" i="9"/>
  <c r="BP184" i="9"/>
  <c r="AZ184" i="9"/>
  <c r="BO183" i="9"/>
  <c r="AY183" i="9"/>
  <c r="BN182" i="9"/>
  <c r="AX182" i="9"/>
  <c r="BM181" i="9"/>
  <c r="AW181" i="9"/>
  <c r="BL180" i="9"/>
  <c r="AV180" i="9"/>
  <c r="GY154" i="9"/>
  <c r="GI154" i="9"/>
  <c r="GX153" i="9"/>
  <c r="GH153" i="9"/>
  <c r="GW152" i="9"/>
  <c r="GG152" i="9"/>
  <c r="GV151" i="9"/>
  <c r="GF151" i="9"/>
  <c r="GU150" i="9"/>
  <c r="GE150" i="9"/>
  <c r="GT149" i="9"/>
  <c r="GD149" i="9"/>
  <c r="GS148" i="9"/>
  <c r="GC148" i="9"/>
  <c r="GR147" i="9"/>
  <c r="GB147" i="9"/>
  <c r="GQ146" i="9"/>
  <c r="GA146" i="9"/>
  <c r="FF154" i="9"/>
  <c r="FU153" i="9"/>
  <c r="FE153" i="9"/>
  <c r="FT152" i="9"/>
  <c r="FD152" i="9"/>
  <c r="FS151" i="9"/>
  <c r="FC151" i="9"/>
  <c r="FR150" i="9"/>
  <c r="FB150" i="9"/>
  <c r="FQ149" i="9"/>
  <c r="FA149" i="9"/>
  <c r="FP148" i="9"/>
  <c r="EZ148" i="9"/>
  <c r="FO147" i="9"/>
  <c r="EY147" i="9"/>
  <c r="FN146" i="9"/>
  <c r="EX146" i="9"/>
  <c r="EC154" i="9"/>
  <c r="DM154" i="9"/>
  <c r="EB153" i="9"/>
  <c r="DL153" i="9"/>
  <c r="EA152" i="9"/>
  <c r="DK152" i="9"/>
  <c r="DZ151" i="9"/>
  <c r="DJ151" i="9"/>
  <c r="DY150" i="9"/>
  <c r="DI150" i="9"/>
  <c r="DX149" i="9"/>
  <c r="DH149" i="9"/>
  <c r="DW148" i="9"/>
  <c r="DG148" i="9"/>
  <c r="DV147" i="9"/>
  <c r="EK146" i="9"/>
  <c r="DU146" i="9"/>
  <c r="CZ154" i="9"/>
  <c r="CJ154" i="9"/>
  <c r="CY153" i="9"/>
  <c r="CI153" i="9"/>
  <c r="CX152" i="9"/>
  <c r="CH152" i="9"/>
  <c r="CW151" i="9"/>
  <c r="CG151" i="9"/>
  <c r="CV150" i="9"/>
  <c r="CF150" i="9"/>
  <c r="CU149" i="9"/>
  <c r="CE149" i="9"/>
  <c r="CT148" i="9"/>
  <c r="CD148" i="9"/>
  <c r="CS147" i="9"/>
  <c r="CC147" i="9"/>
  <c r="CR146" i="9"/>
  <c r="CB146" i="9"/>
  <c r="BG154" i="9"/>
  <c r="ER252" i="9"/>
  <c r="CJ250" i="9"/>
  <c r="HE219" i="9"/>
  <c r="FB220" i="9"/>
  <c r="EV214" i="9"/>
  <c r="DH219" i="9"/>
  <c r="EI214" i="9"/>
  <c r="CU219" i="9"/>
  <c r="CZ216" i="9"/>
  <c r="CC214" i="9"/>
  <c r="BA220" i="9"/>
  <c r="BH217" i="9"/>
  <c r="BP214" i="9"/>
  <c r="GI187" i="9"/>
  <c r="GG185" i="9"/>
  <c r="GE183" i="9"/>
  <c r="GC181" i="9"/>
  <c r="EQ188" i="9"/>
  <c r="FT185" i="9"/>
  <c r="FR183" i="9"/>
  <c r="FP181" i="9"/>
  <c r="ED188" i="9"/>
  <c r="EB186" i="9"/>
  <c r="DZ184" i="9"/>
  <c r="DU183" i="9"/>
  <c r="DT182" i="9"/>
  <c r="DS181" i="9"/>
  <c r="DR180" i="9"/>
  <c r="CG188" i="9"/>
  <c r="CF187" i="9"/>
  <c r="CE186" i="9"/>
  <c r="CD185" i="9"/>
  <c r="CC184" i="9"/>
  <c r="CB183" i="9"/>
  <c r="CA182" i="9"/>
  <c r="BZ181" i="9"/>
  <c r="BY180" i="9"/>
  <c r="AN188" i="9"/>
  <c r="AM187" i="9"/>
  <c r="BQ185" i="9"/>
  <c r="AT185" i="9"/>
  <c r="BI184" i="9"/>
  <c r="AS184" i="9"/>
  <c r="BH183" i="9"/>
  <c r="AR183" i="9"/>
  <c r="BG182" i="9"/>
  <c r="AQ182" i="9"/>
  <c r="BF181" i="9"/>
  <c r="AP181" i="9"/>
  <c r="BE180" i="9"/>
  <c r="AO180" i="9"/>
  <c r="GR154" i="9"/>
  <c r="GB154" i="9"/>
  <c r="GQ153" i="9"/>
  <c r="GA153" i="9"/>
  <c r="GP152" i="9"/>
  <c r="HE151" i="9"/>
  <c r="GO151" i="9"/>
  <c r="GN150" i="9"/>
  <c r="HC149" i="9"/>
  <c r="GM149" i="9"/>
  <c r="HB148" i="9"/>
  <c r="GL148" i="9"/>
  <c r="FH249" i="9"/>
  <c r="BX248" i="9"/>
  <c r="GS218" i="9"/>
  <c r="FA219" i="9"/>
  <c r="EA222" i="9"/>
  <c r="DW218" i="9"/>
  <c r="DS214" i="9"/>
  <c r="CH219" i="9"/>
  <c r="CP216" i="9"/>
  <c r="BM222" i="9"/>
  <c r="AP220" i="9"/>
  <c r="AX217" i="9"/>
  <c r="BE214" i="9"/>
  <c r="GA187" i="9"/>
  <c r="HD184" i="9"/>
  <c r="HB182" i="9"/>
  <c r="GZ180" i="9"/>
  <c r="FN187" i="9"/>
  <c r="FL185" i="9"/>
  <c r="FJ183" i="9"/>
  <c r="FH181" i="9"/>
  <c r="DV188" i="9"/>
  <c r="DT186" i="9"/>
  <c r="DR184" i="9"/>
  <c r="DQ183" i="9"/>
  <c r="DP182" i="9"/>
  <c r="DO181" i="9"/>
  <c r="DN180" i="9"/>
  <c r="CC188" i="9"/>
  <c r="CB187" i="9"/>
  <c r="CA186" i="9"/>
  <c r="BZ185" i="9"/>
  <c r="BY184" i="9"/>
  <c r="BX183" i="9"/>
  <c r="BW182" i="9"/>
  <c r="BP188" i="9"/>
  <c r="BO187" i="9"/>
  <c r="BN186" i="9"/>
  <c r="BM185" i="9"/>
  <c r="AR185" i="9"/>
  <c r="BG184" i="9"/>
  <c r="AQ184" i="9"/>
  <c r="BF183" i="9"/>
  <c r="AP183" i="9"/>
  <c r="BE182" i="9"/>
  <c r="AO182" i="9"/>
  <c r="BD181" i="9"/>
  <c r="AN181" i="9"/>
  <c r="BC180" i="9"/>
  <c r="AM180" i="9"/>
  <c r="GP154" i="9"/>
  <c r="HE153" i="9"/>
  <c r="GO153" i="9"/>
  <c r="HD152" i="9"/>
  <c r="GN152" i="9"/>
  <c r="HC151" i="9"/>
  <c r="GM151" i="9"/>
  <c r="HB150" i="9"/>
  <c r="GL150" i="9"/>
  <c r="HA149" i="9"/>
  <c r="GK149" i="9"/>
  <c r="GZ148" i="9"/>
  <c r="GJ148" i="9"/>
  <c r="GY147" i="9"/>
  <c r="GI147" i="9"/>
  <c r="GX146" i="9"/>
  <c r="GH146" i="9"/>
  <c r="FM154" i="9"/>
  <c r="EW154" i="9"/>
  <c r="FL153" i="9"/>
  <c r="EV153" i="9"/>
  <c r="FK152" i="9"/>
  <c r="EU152" i="9"/>
  <c r="FJ151" i="9"/>
  <c r="ET151" i="9"/>
  <c r="FI150" i="9"/>
  <c r="ES150" i="9"/>
  <c r="FH149" i="9"/>
  <c r="ER149" i="9"/>
  <c r="FG148" i="9"/>
  <c r="EQ148" i="9"/>
  <c r="FF147" i="9"/>
  <c r="FU146" i="9"/>
  <c r="FE146" i="9"/>
  <c r="EJ154" i="9"/>
  <c r="DT154" i="9"/>
  <c r="EI153" i="9"/>
  <c r="DS153" i="9"/>
  <c r="EH152" i="9"/>
  <c r="DR152" i="9"/>
  <c r="EG151" i="9"/>
  <c r="DQ151" i="9"/>
  <c r="EF150" i="9"/>
  <c r="DP150" i="9"/>
  <c r="EE149" i="9"/>
  <c r="DO149" i="9"/>
  <c r="ED148" i="9"/>
  <c r="DN148" i="9"/>
  <c r="EC147" i="9"/>
  <c r="DM147" i="9"/>
  <c r="EB146" i="9"/>
  <c r="DL146" i="9"/>
  <c r="CQ154" i="9"/>
  <c r="CA154" i="9"/>
  <c r="CP153" i="9"/>
  <c r="BZ153" i="9"/>
  <c r="CO152" i="9"/>
  <c r="BY152" i="9"/>
  <c r="CN151" i="9"/>
  <c r="BX151" i="9"/>
  <c r="CM150" i="9"/>
  <c r="BW150" i="9"/>
  <c r="CL149" i="9"/>
  <c r="DA148" i="9"/>
  <c r="CK148" i="9"/>
  <c r="CZ147" i="9"/>
  <c r="CJ147" i="9"/>
  <c r="CY146" i="9"/>
  <c r="CI146" i="9"/>
  <c r="BN154" i="9"/>
  <c r="GD249" i="9"/>
  <c r="FE215" i="9"/>
  <c r="CV217" i="9"/>
  <c r="BL215" i="9"/>
  <c r="GW181" i="9"/>
  <c r="FE182" i="9"/>
  <c r="ED183" i="9"/>
  <c r="CP188" i="9"/>
  <c r="CL184" i="9"/>
  <c r="CH180" i="9"/>
  <c r="AY185" i="9"/>
  <c r="AW183" i="9"/>
  <c r="AU181" i="9"/>
  <c r="GG154" i="9"/>
  <c r="GE152" i="9"/>
  <c r="GC150" i="9"/>
  <c r="GE148" i="9"/>
  <c r="GD147" i="9"/>
  <c r="GC146" i="9"/>
  <c r="ER154" i="9"/>
  <c r="EQ153" i="9"/>
  <c r="FU151" i="9"/>
  <c r="FS149" i="9"/>
  <c r="FR148" i="9"/>
  <c r="FQ147" i="9"/>
  <c r="FP146" i="9"/>
  <c r="EE154" i="9"/>
  <c r="ED153" i="9"/>
  <c r="EC152" i="9"/>
  <c r="EB151" i="9"/>
  <c r="EA150" i="9"/>
  <c r="DZ149" i="9"/>
  <c r="DY148" i="9"/>
  <c r="DX147" i="9"/>
  <c r="DW146" i="9"/>
  <c r="CL154" i="9"/>
  <c r="CK153" i="9"/>
  <c r="CJ152" i="9"/>
  <c r="CI151" i="9"/>
  <c r="CH150" i="9"/>
  <c r="CG149" i="9"/>
  <c r="CF148" i="9"/>
  <c r="CE147" i="9"/>
  <c r="CD146" i="9"/>
  <c r="AW154" i="9"/>
  <c r="BL153" i="9"/>
  <c r="AV153" i="9"/>
  <c r="BK152" i="9"/>
  <c r="AU152" i="9"/>
  <c r="AT186" i="9"/>
  <c r="BL183" i="9"/>
  <c r="BJ181" i="9"/>
  <c r="AS180" i="9"/>
  <c r="GE153" i="9"/>
  <c r="GC151" i="9"/>
  <c r="GQ149" i="9"/>
  <c r="CX252" i="9"/>
  <c r="DX219" i="9"/>
  <c r="CY215" i="9"/>
  <c r="AZ219" i="9"/>
  <c r="HC188" i="9"/>
  <c r="GN184" i="9"/>
  <c r="GJ180" i="9"/>
  <c r="EV185" i="9"/>
  <c r="ER181" i="9"/>
  <c r="EI185" i="9"/>
  <c r="DI183" i="9"/>
  <c r="DG181" i="9"/>
  <c r="CZ187" i="9"/>
  <c r="CX185" i="9"/>
  <c r="CV183" i="9"/>
  <c r="CT181" i="9"/>
  <c r="CC180" i="9"/>
  <c r="AQ187" i="9"/>
  <c r="AV185" i="9"/>
  <c r="AU184" i="9"/>
  <c r="AT183" i="9"/>
  <c r="AS182" i="9"/>
  <c r="AR181" i="9"/>
  <c r="AQ180" i="9"/>
  <c r="GD154" i="9"/>
  <c r="GC153" i="9"/>
  <c r="GB152" i="9"/>
  <c r="GA151" i="9"/>
  <c r="HE149" i="9"/>
  <c r="HD148" i="9"/>
  <c r="HC147" i="9"/>
  <c r="HB146" i="9"/>
  <c r="FQ154" i="9"/>
  <c r="FP153" i="9"/>
  <c r="FO152" i="9"/>
  <c r="FN151" i="9"/>
  <c r="FM150" i="9"/>
  <c r="FL149" i="9"/>
  <c r="FK148" i="9"/>
  <c r="FJ147" i="9"/>
  <c r="FI146" i="9"/>
  <c r="DX154" i="9"/>
  <c r="DW153" i="9"/>
  <c r="DV152" i="9"/>
  <c r="DU151" i="9"/>
  <c r="DT150" i="9"/>
  <c r="DS149" i="9"/>
  <c r="DR148" i="9"/>
  <c r="DQ147" i="9"/>
  <c r="DP146" i="9"/>
  <c r="CE154" i="9"/>
  <c r="CD153" i="9"/>
  <c r="CC152" i="9"/>
  <c r="CB151" i="9"/>
  <c r="CA150" i="9"/>
  <c r="BZ149" i="9"/>
  <c r="BY148" i="9"/>
  <c r="BX147" i="9"/>
  <c r="BW146" i="9"/>
  <c r="FT222" i="9"/>
  <c r="BD218" i="9"/>
  <c r="FG184" i="9"/>
  <c r="EA180" i="9"/>
  <c r="CI181" i="9"/>
  <c r="BM183" i="9"/>
  <c r="GW154" i="9"/>
  <c r="GS150" i="9"/>
  <c r="GL147" i="9"/>
  <c r="EZ154" i="9"/>
  <c r="EX152" i="9"/>
  <c r="FL150" i="9"/>
  <c r="FJ148" i="9"/>
  <c r="FH146" i="9"/>
  <c r="DV153" i="9"/>
  <c r="DT151" i="9"/>
  <c r="DR149" i="9"/>
  <c r="DP147" i="9"/>
  <c r="CD154" i="9"/>
  <c r="CB152" i="9"/>
  <c r="BZ150" i="9"/>
  <c r="CV148" i="9"/>
  <c r="CM147" i="9"/>
  <c r="BQ154" i="9"/>
  <c r="AO154" i="9"/>
  <c r="AZ153" i="9"/>
  <c r="BG152" i="9"/>
  <c r="AM152" i="9"/>
  <c r="BB151" i="9"/>
  <c r="BQ150" i="9"/>
  <c r="BA150" i="9"/>
  <c r="AZ149" i="9"/>
  <c r="BO148" i="9"/>
  <c r="AY148" i="9"/>
  <c r="BN147" i="9"/>
  <c r="AX147" i="9"/>
  <c r="BM146" i="9"/>
  <c r="AW146" i="9"/>
  <c r="GZ120" i="9"/>
  <c r="GJ120" i="9"/>
  <c r="GY119" i="9"/>
  <c r="GI119" i="9"/>
  <c r="GX118" i="9"/>
  <c r="GH118" i="9"/>
  <c r="GW117" i="9"/>
  <c r="GG117" i="9"/>
  <c r="GV116" i="9"/>
  <c r="GF116" i="9"/>
  <c r="GU115" i="9"/>
  <c r="GE115" i="9"/>
  <c r="GT114" i="9"/>
  <c r="GD114" i="9"/>
  <c r="GS113" i="9"/>
  <c r="GC113" i="9"/>
  <c r="GR112" i="9"/>
  <c r="GB112" i="9"/>
  <c r="FG120" i="9"/>
  <c r="EQ120" i="9"/>
  <c r="FF119" i="9"/>
  <c r="FU118" i="9"/>
  <c r="FE118" i="9"/>
  <c r="FT117" i="9"/>
  <c r="FD117" i="9"/>
  <c r="FS116" i="9"/>
  <c r="FC116" i="9"/>
  <c r="FR115" i="9"/>
  <c r="FB115" i="9"/>
  <c r="FQ114" i="9"/>
  <c r="FA114" i="9"/>
  <c r="FP113" i="9"/>
  <c r="EZ113" i="9"/>
  <c r="FO112" i="9"/>
  <c r="EY112" i="9"/>
  <c r="ED120" i="9"/>
  <c r="DN120" i="9"/>
  <c r="EC119" i="9"/>
  <c r="DM119" i="9"/>
  <c r="EB118" i="9"/>
  <c r="DL118" i="9"/>
  <c r="EA117" i="9"/>
  <c r="DK117" i="9"/>
  <c r="DZ116" i="9"/>
  <c r="DJ116" i="9"/>
  <c r="DY115" i="9"/>
  <c r="DI115" i="9"/>
  <c r="DX114" i="9"/>
  <c r="DH114" i="9"/>
  <c r="DW113" i="9"/>
  <c r="DG113" i="9"/>
  <c r="DV112" i="9"/>
  <c r="DA120" i="9"/>
  <c r="CK120" i="9"/>
  <c r="CZ119" i="9"/>
  <c r="CJ119" i="9"/>
  <c r="CY118" i="9"/>
  <c r="CI118" i="9"/>
  <c r="CX117" i="9"/>
  <c r="CH117" i="9"/>
  <c r="CW116" i="9"/>
  <c r="CG116" i="9"/>
  <c r="CV115" i="9"/>
  <c r="CF115" i="9"/>
  <c r="CU114" i="9"/>
  <c r="CE114" i="9"/>
  <c r="CT113" i="9"/>
  <c r="AW252" i="9"/>
  <c r="DN217" i="9"/>
  <c r="AM222" i="9"/>
  <c r="GL186" i="9"/>
  <c r="ET187" i="9"/>
  <c r="EG187" i="9"/>
  <c r="EJ181" i="9"/>
  <c r="CV186" i="9"/>
  <c r="CR182" i="9"/>
  <c r="BD187" i="9"/>
  <c r="BB184" i="9"/>
  <c r="AZ182" i="9"/>
  <c r="AX180" i="9"/>
  <c r="GJ153" i="9"/>
  <c r="GH151" i="9"/>
  <c r="GF149" i="9"/>
  <c r="GW147" i="9"/>
  <c r="GV146" i="9"/>
  <c r="FK154" i="9"/>
  <c r="FJ153" i="9"/>
  <c r="FI152" i="9"/>
  <c r="FH151" i="9"/>
  <c r="FG150" i="9"/>
  <c r="FF149" i="9"/>
  <c r="FE148" i="9"/>
  <c r="FD147" i="9"/>
  <c r="FC146" i="9"/>
  <c r="DR154" i="9"/>
  <c r="DQ153" i="9"/>
  <c r="DP152" i="9"/>
  <c r="DO151" i="9"/>
  <c r="DN150" i="9"/>
  <c r="DM149" i="9"/>
  <c r="DL148" i="9"/>
  <c r="DK147" i="9"/>
  <c r="DJ146" i="9"/>
  <c r="BY154" i="9"/>
  <c r="BX153" i="9"/>
  <c r="BW152" i="9"/>
  <c r="DA150" i="9"/>
  <c r="CY148" i="9"/>
  <c r="CX147" i="9"/>
  <c r="CW146" i="9"/>
  <c r="BL154" i="9"/>
  <c r="AP154" i="9"/>
  <c r="BE153" i="9"/>
  <c r="AO153" i="9"/>
  <c r="BD152" i="9"/>
  <c r="AN152" i="9"/>
  <c r="BC151" i="9"/>
  <c r="AM151" i="9"/>
  <c r="BB150" i="9"/>
  <c r="BQ149" i="9"/>
  <c r="BA149" i="9"/>
  <c r="BP148" i="9"/>
  <c r="AZ148" i="9"/>
  <c r="BO147" i="9"/>
  <c r="AY147" i="9"/>
  <c r="BN146" i="9"/>
  <c r="AX146" i="9"/>
  <c r="HA120" i="9"/>
  <c r="GK120" i="9"/>
  <c r="GZ119" i="9"/>
  <c r="GJ119" i="9"/>
  <c r="GY118" i="9"/>
  <c r="GI118" i="9"/>
  <c r="GX117" i="9"/>
  <c r="GH117" i="9"/>
  <c r="GW116" i="9"/>
  <c r="GG116" i="9"/>
  <c r="GV115" i="9"/>
  <c r="GF115" i="9"/>
  <c r="GU114" i="9"/>
  <c r="GE114" i="9"/>
  <c r="GT113" i="9"/>
  <c r="GD113" i="9"/>
  <c r="GS112" i="9"/>
  <c r="GC112" i="9"/>
  <c r="FH120" i="9"/>
  <c r="ER120" i="9"/>
  <c r="FG119" i="9"/>
  <c r="EQ119" i="9"/>
  <c r="FF118" i="9"/>
  <c r="FE117" i="9"/>
  <c r="FT116" i="9"/>
  <c r="FD116" i="9"/>
  <c r="FS115" i="9"/>
  <c r="FC115" i="9"/>
  <c r="FR114" i="9"/>
  <c r="FB114" i="9"/>
  <c r="FQ113" i="9"/>
  <c r="FA113" i="9"/>
  <c r="FP112" i="9"/>
  <c r="EZ112" i="9"/>
  <c r="EE120" i="9"/>
  <c r="DO120" i="9"/>
  <c r="ED119" i="9"/>
  <c r="DN119" i="9"/>
  <c r="EC118" i="9"/>
  <c r="DM118" i="9"/>
  <c r="EB117" i="9"/>
  <c r="DL117" i="9"/>
  <c r="EA116" i="9"/>
  <c r="DK116" i="9"/>
  <c r="DZ115" i="9"/>
  <c r="DJ115" i="9"/>
  <c r="DY114" i="9"/>
  <c r="DI114" i="9"/>
  <c r="DX113" i="9"/>
  <c r="DH113" i="9"/>
  <c r="DW112" i="9"/>
  <c r="DG112" i="9"/>
  <c r="CL120" i="9"/>
  <c r="DA119" i="9"/>
  <c r="CK119" i="9"/>
  <c r="CZ118" i="9"/>
  <c r="CJ118" i="9"/>
  <c r="CY117" i="9"/>
  <c r="CI117" i="9"/>
  <c r="CX116" i="9"/>
  <c r="CH116" i="9"/>
  <c r="CW115" i="9"/>
  <c r="CG115" i="9"/>
  <c r="CV114" i="9"/>
  <c r="CF114" i="9"/>
  <c r="CU113" i="9"/>
  <c r="GU220" i="9"/>
  <c r="DL215" i="9"/>
  <c r="BF220" i="9"/>
  <c r="GK185" i="9"/>
  <c r="ES186" i="9"/>
  <c r="EF186" i="9"/>
  <c r="DT181" i="9"/>
  <c r="CF186" i="9"/>
  <c r="CB182" i="9"/>
  <c r="AN187" i="9"/>
  <c r="AT184" i="9"/>
  <c r="AR182" i="9"/>
  <c r="AP180" i="9"/>
  <c r="GB153" i="9"/>
  <c r="HE150" i="9"/>
  <c r="HC148" i="9"/>
  <c r="GS147" i="9"/>
  <c r="GR146" i="9"/>
  <c r="FG154" i="9"/>
  <c r="FF153" i="9"/>
  <c r="FE152" i="9"/>
  <c r="FD151" i="9"/>
  <c r="FC150" i="9"/>
  <c r="FB149" i="9"/>
  <c r="FA148" i="9"/>
  <c r="EZ147" i="9"/>
  <c r="EY146" i="9"/>
  <c r="DN154" i="9"/>
  <c r="DM153" i="9"/>
  <c r="DL152" i="9"/>
  <c r="DK151" i="9"/>
  <c r="DJ150" i="9"/>
  <c r="DI149" i="9"/>
  <c r="DH148" i="9"/>
  <c r="DG147" i="9"/>
  <c r="DA154" i="9"/>
  <c r="CZ153" i="9"/>
  <c r="CY152" i="9"/>
  <c r="CX151" i="9"/>
  <c r="CW150" i="9"/>
  <c r="CV149" i="9"/>
  <c r="CU148" i="9"/>
  <c r="CT147" i="9"/>
  <c r="CS146" i="9"/>
  <c r="BH154" i="9"/>
  <c r="AN154" i="9"/>
  <c r="BC153" i="9"/>
  <c r="AM153" i="9"/>
  <c r="BB152" i="9"/>
  <c r="BQ151" i="9"/>
  <c r="BA151" i="9"/>
  <c r="AZ150" i="9"/>
  <c r="BO149" i="9"/>
  <c r="AY149" i="9"/>
  <c r="BN148" i="9"/>
  <c r="AX148" i="9"/>
  <c r="BM147" i="9"/>
  <c r="AW147" i="9"/>
  <c r="BL146" i="9"/>
  <c r="AV146" i="9"/>
  <c r="GY120" i="9"/>
  <c r="GI120" i="9"/>
  <c r="GX119" i="9"/>
  <c r="GH119" i="9"/>
  <c r="GW118" i="9"/>
  <c r="GG118" i="9"/>
  <c r="GV117" i="9"/>
  <c r="GF117" i="9"/>
  <c r="GU116" i="9"/>
  <c r="GE116" i="9"/>
  <c r="GT115" i="9"/>
  <c r="GD115" i="9"/>
  <c r="GS114" i="9"/>
  <c r="GC114" i="9"/>
  <c r="GR113" i="9"/>
  <c r="GB113" i="9"/>
  <c r="GQ112" i="9"/>
  <c r="GA112" i="9"/>
  <c r="FF120" i="9"/>
  <c r="FU119" i="9"/>
  <c r="FE119" i="9"/>
  <c r="FT118" i="9"/>
  <c r="FD118" i="9"/>
  <c r="FS117" i="9"/>
  <c r="FC117" i="9"/>
  <c r="FR116" i="9"/>
  <c r="FB116" i="9"/>
  <c r="FQ115" i="9"/>
  <c r="FA115" i="9"/>
  <c r="FP114" i="9"/>
  <c r="EZ114" i="9"/>
  <c r="FO113" i="9"/>
  <c r="AM256" i="9"/>
  <c r="FJ187" i="9"/>
  <c r="CZ182" i="9"/>
  <c r="BB180" i="9"/>
  <c r="GX147" i="9"/>
  <c r="FJ152" i="9"/>
  <c r="FF148" i="9"/>
  <c r="DR153" i="9"/>
  <c r="DN149" i="9"/>
  <c r="BZ154" i="9"/>
  <c r="DA149" i="9"/>
  <c r="BM154" i="9"/>
  <c r="BE152" i="9"/>
  <c r="BC150" i="9"/>
  <c r="BA148" i="9"/>
  <c r="AY146" i="9"/>
  <c r="GK119" i="9"/>
  <c r="GI117" i="9"/>
  <c r="GG115" i="9"/>
  <c r="GE113" i="9"/>
  <c r="ES120" i="9"/>
  <c r="EQ118" i="9"/>
  <c r="FT115" i="9"/>
  <c r="FR113" i="9"/>
  <c r="FI112" i="9"/>
  <c r="DX120" i="9"/>
  <c r="DW119" i="9"/>
  <c r="DV118" i="9"/>
  <c r="DU117" i="9"/>
  <c r="DT116" i="9"/>
  <c r="DS115" i="9"/>
  <c r="DR114" i="9"/>
  <c r="DQ113" i="9"/>
  <c r="DP112" i="9"/>
  <c r="CE120" i="9"/>
  <c r="CD119" i="9"/>
  <c r="CC118" i="9"/>
  <c r="CB117" i="9"/>
  <c r="CA116" i="9"/>
  <c r="BZ115" i="9"/>
  <c r="BY114" i="9"/>
  <c r="CF113" i="9"/>
  <c r="CU112" i="9"/>
  <c r="CE112" i="9"/>
  <c r="BJ120" i="9"/>
  <c r="AT120" i="9"/>
  <c r="BI119" i="9"/>
  <c r="AS119" i="9"/>
  <c r="BH118" i="9"/>
  <c r="AR118" i="9"/>
  <c r="BG117" i="9"/>
  <c r="AQ117" i="9"/>
  <c r="BF116" i="9"/>
  <c r="AP116" i="9"/>
  <c r="BE115" i="9"/>
  <c r="AO115" i="9"/>
  <c r="BD114" i="9"/>
  <c r="AN114" i="9"/>
  <c r="BC113" i="9"/>
  <c r="AM113" i="9"/>
  <c r="BB112" i="9"/>
  <c r="GO86" i="9"/>
  <c r="HD85" i="9"/>
  <c r="GN85" i="9"/>
  <c r="HC84" i="9"/>
  <c r="GM84" i="9"/>
  <c r="HB83" i="9"/>
  <c r="GL83" i="9"/>
  <c r="HA82" i="9"/>
  <c r="GK82" i="9"/>
  <c r="GZ81" i="9"/>
  <c r="GJ81" i="9"/>
  <c r="GY80" i="9"/>
  <c r="GI80" i="9"/>
  <c r="GX79" i="9"/>
  <c r="GH79" i="9"/>
  <c r="GW78" i="9"/>
  <c r="GG78" i="9"/>
  <c r="FL86" i="9"/>
  <c r="EV86" i="9"/>
  <c r="FK85" i="9"/>
  <c r="EU85" i="9"/>
  <c r="FJ84" i="9"/>
  <c r="ET84" i="9"/>
  <c r="FI83" i="9"/>
  <c r="ES83" i="9"/>
  <c r="FH82" i="9"/>
  <c r="ER82" i="9"/>
  <c r="FG81" i="9"/>
  <c r="EQ81" i="9"/>
  <c r="FF80" i="9"/>
  <c r="FU79" i="9"/>
  <c r="FE79" i="9"/>
  <c r="FT78" i="9"/>
  <c r="FD78" i="9"/>
  <c r="EI86" i="9"/>
  <c r="DS86" i="9"/>
  <c r="EH85" i="9"/>
  <c r="DR85" i="9"/>
  <c r="EG84" i="9"/>
  <c r="DQ84" i="9"/>
  <c r="EF83" i="9"/>
  <c r="DP83" i="9"/>
  <c r="EE82" i="9"/>
  <c r="DO82" i="9"/>
  <c r="ED81" i="9"/>
  <c r="DN81" i="9"/>
  <c r="EC80" i="9"/>
  <c r="DM80" i="9"/>
  <c r="EB79" i="9"/>
  <c r="DL79" i="9"/>
  <c r="EA78" i="9"/>
  <c r="DK78" i="9"/>
  <c r="CP86" i="9"/>
  <c r="BZ86" i="9"/>
  <c r="CO85" i="9"/>
  <c r="BY85" i="9"/>
  <c r="CN84" i="9"/>
  <c r="BX84" i="9"/>
  <c r="CM83" i="9"/>
  <c r="BW83" i="9"/>
  <c r="CL82" i="9"/>
  <c r="DA81" i="9"/>
  <c r="CK81" i="9"/>
  <c r="CZ80" i="9"/>
  <c r="CJ80" i="9"/>
  <c r="CY79" i="9"/>
  <c r="CI79" i="9"/>
  <c r="CX78" i="9"/>
  <c r="CH78" i="9"/>
  <c r="BM86" i="9"/>
  <c r="AW86" i="9"/>
  <c r="BL85" i="9"/>
  <c r="AV85" i="9"/>
  <c r="BK84" i="9"/>
  <c r="AU84" i="9"/>
  <c r="BJ83" i="9"/>
  <c r="AT83" i="9"/>
  <c r="BI82" i="9"/>
  <c r="AS82" i="9"/>
  <c r="BH81" i="9"/>
  <c r="AR81" i="9"/>
  <c r="BG80" i="9"/>
  <c r="AQ80" i="9"/>
  <c r="BF79" i="9"/>
  <c r="AP79" i="9"/>
  <c r="BE78" i="9"/>
  <c r="AO78" i="9"/>
  <c r="GR52" i="9"/>
  <c r="GB52" i="9"/>
  <c r="GQ51" i="9"/>
  <c r="GA51" i="9"/>
  <c r="GP50" i="9"/>
  <c r="HE49" i="9"/>
  <c r="GO49" i="9"/>
  <c r="HD48" i="9"/>
  <c r="GN48" i="9"/>
  <c r="HC47" i="9"/>
  <c r="GM47" i="9"/>
  <c r="HB46" i="9"/>
  <c r="GL46" i="9"/>
  <c r="HA45" i="9"/>
  <c r="GK45" i="9"/>
  <c r="GZ44" i="9"/>
  <c r="GJ44" i="9"/>
  <c r="FO52" i="9"/>
  <c r="EY52" i="9"/>
  <c r="FN51" i="9"/>
  <c r="EX51" i="9"/>
  <c r="FM50" i="9"/>
  <c r="EW50" i="9"/>
  <c r="FL49" i="9"/>
  <c r="EV49" i="9"/>
  <c r="FK48" i="9"/>
  <c r="EU48" i="9"/>
  <c r="FJ47" i="9"/>
  <c r="ET47" i="9"/>
  <c r="FI46" i="9"/>
  <c r="ES46" i="9"/>
  <c r="FH45" i="9"/>
  <c r="ER45" i="9"/>
  <c r="FG44" i="9"/>
  <c r="EQ44" i="9"/>
  <c r="DV52" i="9"/>
  <c r="DU51" i="9"/>
  <c r="EJ50" i="9"/>
  <c r="DT50" i="9"/>
  <c r="EI49" i="9"/>
  <c r="DS49" i="9"/>
  <c r="CJ216" i="9"/>
  <c r="DN183" i="9"/>
  <c r="AQ185" i="9"/>
  <c r="HB151" i="9"/>
  <c r="FT154" i="9"/>
  <c r="FP150" i="9"/>
  <c r="FL146" i="9"/>
  <c r="DX151" i="9"/>
  <c r="DT147" i="9"/>
  <c r="CF152" i="9"/>
  <c r="CB148" i="9"/>
  <c r="BJ153" i="9"/>
  <c r="BH151" i="9"/>
  <c r="BF149" i="9"/>
  <c r="BD147" i="9"/>
  <c r="GP120" i="9"/>
  <c r="GN118" i="9"/>
  <c r="GL116" i="9"/>
  <c r="GJ114" i="9"/>
  <c r="GH112" i="9"/>
  <c r="EV119" i="9"/>
  <c r="ET117" i="9"/>
  <c r="ER115" i="9"/>
  <c r="EU113" i="9"/>
  <c r="ET112" i="9"/>
  <c r="DI120" i="9"/>
  <c r="DH119" i="9"/>
  <c r="DG118" i="9"/>
  <c r="EJ115" i="9"/>
  <c r="EI114" i="9"/>
  <c r="EH113" i="9"/>
  <c r="EG112" i="9"/>
  <c r="CV120" i="9"/>
  <c r="CU119" i="9"/>
  <c r="CT118" i="9"/>
  <c r="CS117" i="9"/>
  <c r="CR116" i="9"/>
  <c r="CQ115" i="9"/>
  <c r="CP114" i="9"/>
  <c r="CO113" i="9"/>
  <c r="BY113" i="9"/>
  <c r="CN112" i="9"/>
  <c r="BX112" i="9"/>
  <c r="BC120" i="9"/>
  <c r="AM120" i="9"/>
  <c r="BB119" i="9"/>
  <c r="BQ118" i="9"/>
  <c r="BA118" i="9"/>
  <c r="BP117" i="9"/>
  <c r="AZ117" i="9"/>
  <c r="BO116" i="9"/>
  <c r="AY116" i="9"/>
  <c r="BN115" i="9"/>
  <c r="AX115" i="9"/>
  <c r="BM114" i="9"/>
  <c r="AW114" i="9"/>
  <c r="BL113" i="9"/>
  <c r="AV113" i="9"/>
  <c r="BK112" i="9"/>
  <c r="AU112" i="9"/>
  <c r="GX86" i="9"/>
  <c r="GH86" i="9"/>
  <c r="GW85" i="9"/>
  <c r="GG85" i="9"/>
  <c r="GV84" i="9"/>
  <c r="GF84" i="9"/>
  <c r="GU83" i="9"/>
  <c r="GE83" i="9"/>
  <c r="GT82" i="9"/>
  <c r="GD82" i="9"/>
  <c r="GS81" i="9"/>
  <c r="GC81" i="9"/>
  <c r="GR80" i="9"/>
  <c r="GB80" i="9"/>
  <c r="GQ79" i="9"/>
  <c r="GA79" i="9"/>
  <c r="GP78" i="9"/>
  <c r="FE86" i="9"/>
  <c r="FT85" i="9"/>
  <c r="FD85" i="9"/>
  <c r="FS84" i="9"/>
  <c r="FC84" i="9"/>
  <c r="FR83" i="9"/>
  <c r="FB83" i="9"/>
  <c r="FQ82" i="9"/>
  <c r="FA82" i="9"/>
  <c r="FP81" i="9"/>
  <c r="EZ81" i="9"/>
  <c r="FO80" i="9"/>
  <c r="EY80" i="9"/>
  <c r="FN79" i="9"/>
  <c r="EX79" i="9"/>
  <c r="FM78" i="9"/>
  <c r="EW78" i="9"/>
  <c r="EB86" i="9"/>
  <c r="DL86" i="9"/>
  <c r="EA85" i="9"/>
  <c r="DK85" i="9"/>
  <c r="DZ84" i="9"/>
  <c r="DJ84" i="9"/>
  <c r="DY83" i="9"/>
  <c r="DI83" i="9"/>
  <c r="DX82" i="9"/>
  <c r="DH82" i="9"/>
  <c r="DW81" i="9"/>
  <c r="DG81" i="9"/>
  <c r="DV80" i="9"/>
  <c r="EK79" i="9"/>
  <c r="DU79" i="9"/>
  <c r="EJ78" i="9"/>
  <c r="DT78" i="9"/>
  <c r="CY86" i="9"/>
  <c r="CI86" i="9"/>
  <c r="CX85" i="9"/>
  <c r="CH85" i="9"/>
  <c r="CW84" i="9"/>
  <c r="CG84" i="9"/>
  <c r="CV83" i="9"/>
  <c r="CF83" i="9"/>
  <c r="CU82" i="9"/>
  <c r="CE82" i="9"/>
  <c r="CT81" i="9"/>
  <c r="CD81" i="9"/>
  <c r="CS80" i="9"/>
  <c r="CC80" i="9"/>
  <c r="CR79" i="9"/>
  <c r="CB79" i="9"/>
  <c r="CQ78" i="9"/>
  <c r="CA78" i="9"/>
  <c r="BF86" i="9"/>
  <c r="AP86" i="9"/>
  <c r="BE85" i="9"/>
  <c r="AO85" i="9"/>
  <c r="BD84" i="9"/>
  <c r="AN84" i="9"/>
  <c r="BC83" i="9"/>
  <c r="AM83" i="9"/>
  <c r="BB82" i="9"/>
  <c r="BQ81" i="9"/>
  <c r="BA81" i="9"/>
  <c r="BP80" i="9"/>
  <c r="AZ80" i="9"/>
  <c r="BO79" i="9"/>
  <c r="AY79" i="9"/>
  <c r="BN78" i="9"/>
  <c r="AX78" i="9"/>
  <c r="HA52" i="9"/>
  <c r="GK52" i="9"/>
  <c r="GZ51" i="9"/>
  <c r="GJ51" i="9"/>
  <c r="GY50" i="9"/>
  <c r="GI50" i="9"/>
  <c r="GX49" i="9"/>
  <c r="GH49" i="9"/>
  <c r="GW48" i="9"/>
  <c r="GG48" i="9"/>
  <c r="GV47" i="9"/>
  <c r="GF47" i="9"/>
  <c r="GU46" i="9"/>
  <c r="GE46" i="9"/>
  <c r="GT45" i="9"/>
  <c r="GD45" i="9"/>
  <c r="GS44" i="9"/>
  <c r="GC44" i="9"/>
  <c r="FH52" i="9"/>
  <c r="ER52" i="9"/>
  <c r="FG51" i="9"/>
  <c r="EQ51" i="9"/>
  <c r="FF50" i="9"/>
  <c r="FU49" i="9"/>
  <c r="FE49" i="9"/>
  <c r="FT48" i="9"/>
  <c r="FD48" i="9"/>
  <c r="FS47" i="9"/>
  <c r="FC47" i="9"/>
  <c r="FR46" i="9"/>
  <c r="FB46" i="9"/>
  <c r="FQ45" i="9"/>
  <c r="FA45" i="9"/>
  <c r="FP44" i="9"/>
  <c r="EZ44" i="9"/>
  <c r="EE52" i="9"/>
  <c r="DO52" i="9"/>
  <c r="ED51" i="9"/>
  <c r="DN51" i="9"/>
  <c r="EC50" i="9"/>
  <c r="DM50" i="9"/>
  <c r="EB49" i="9"/>
  <c r="DL49" i="9"/>
  <c r="EA48" i="9"/>
  <c r="DK48" i="9"/>
  <c r="DZ47" i="9"/>
  <c r="DJ47" i="9"/>
  <c r="DY46" i="9"/>
  <c r="DI46" i="9"/>
  <c r="DX45" i="9"/>
  <c r="DH45" i="9"/>
  <c r="DW44" i="9"/>
  <c r="DG44" i="9"/>
  <c r="CL52" i="9"/>
  <c r="CK51" i="9"/>
  <c r="CZ50" i="9"/>
  <c r="CJ50" i="9"/>
  <c r="CY49" i="9"/>
  <c r="CI49" i="9"/>
  <c r="CX48" i="9"/>
  <c r="CH48" i="9"/>
  <c r="CW47" i="9"/>
  <c r="CG47" i="9"/>
  <c r="CV46" i="9"/>
  <c r="CF46" i="9"/>
  <c r="CU45" i="9"/>
  <c r="CE45" i="9"/>
  <c r="CT44" i="9"/>
  <c r="CD44" i="9"/>
  <c r="BI52" i="9"/>
  <c r="AS52" i="9"/>
  <c r="BH51" i="9"/>
  <c r="AR51" i="9"/>
  <c r="BG50" i="9"/>
  <c r="AQ50" i="9"/>
  <c r="BF49" i="9"/>
  <c r="AP49" i="9"/>
  <c r="BE48" i="9"/>
  <c r="AO48" i="9"/>
  <c r="BD47" i="9"/>
  <c r="AN47" i="9"/>
  <c r="BC46" i="9"/>
  <c r="AM46" i="9"/>
  <c r="BB45" i="9"/>
  <c r="BA44" i="9"/>
  <c r="HD18" i="9"/>
  <c r="GN18" i="9"/>
  <c r="HC17" i="9"/>
  <c r="GM17" i="9"/>
  <c r="HB16" i="9"/>
  <c r="GL16" i="9"/>
  <c r="HA15" i="9"/>
  <c r="GK15" i="9"/>
  <c r="GZ14" i="9"/>
  <c r="GJ14" i="9"/>
  <c r="GY13" i="9"/>
  <c r="GI13" i="9"/>
  <c r="GX12" i="9"/>
  <c r="GH12" i="9"/>
  <c r="GW11" i="9"/>
  <c r="GG11" i="9"/>
  <c r="GV10" i="9"/>
  <c r="GF10" i="9"/>
  <c r="FK18" i="9"/>
  <c r="EU18" i="9"/>
  <c r="FJ17" i="9"/>
  <c r="BP219" i="9"/>
  <c r="DL181" i="9"/>
  <c r="AP184" i="9"/>
  <c r="HA150" i="9"/>
  <c r="FD154" i="9"/>
  <c r="EZ150" i="9"/>
  <c r="EV146" i="9"/>
  <c r="DH151" i="9"/>
  <c r="EI146" i="9"/>
  <c r="CU151" i="9"/>
  <c r="CQ147" i="9"/>
  <c r="BB153" i="9"/>
  <c r="AZ151" i="9"/>
  <c r="AX149" i="9"/>
  <c r="AV147" i="9"/>
  <c r="GH120" i="9"/>
  <c r="GF118" i="9"/>
  <c r="GD116" i="9"/>
  <c r="GB114" i="9"/>
  <c r="FU120" i="9"/>
  <c r="FS118" i="9"/>
  <c r="FQ116" i="9"/>
  <c r="FO114" i="9"/>
  <c r="EQ113" i="9"/>
  <c r="EK120" i="9"/>
  <c r="EJ119" i="9"/>
  <c r="EI118" i="9"/>
  <c r="EH117" i="9"/>
  <c r="EG116" i="9"/>
  <c r="EF115" i="9"/>
  <c r="EE114" i="9"/>
  <c r="ED113" i="9"/>
  <c r="EC112" i="9"/>
  <c r="CR120" i="9"/>
  <c r="CQ119" i="9"/>
  <c r="CP118" i="9"/>
  <c r="CO117" i="9"/>
  <c r="CN116" i="9"/>
  <c r="CM115" i="9"/>
  <c r="CL114" i="9"/>
  <c r="CM113" i="9"/>
  <c r="BW113" i="9"/>
  <c r="CL112" i="9"/>
  <c r="BQ120" i="9"/>
  <c r="BA120" i="9"/>
  <c r="BP119" i="9"/>
  <c r="AZ119" i="9"/>
  <c r="BO118" i="9"/>
  <c r="AY118" i="9"/>
  <c r="BN117" i="9"/>
  <c r="AX117" i="9"/>
  <c r="BM116" i="9"/>
  <c r="AW116" i="9"/>
  <c r="BL115" i="9"/>
  <c r="AV115" i="9"/>
  <c r="BK114" i="9"/>
  <c r="AU114" i="9"/>
  <c r="BJ113" i="9"/>
  <c r="AT113" i="9"/>
  <c r="BI112" i="9"/>
  <c r="AS112" i="9"/>
  <c r="GV86" i="9"/>
  <c r="GF86" i="9"/>
  <c r="GU85" i="9"/>
  <c r="GE85" i="9"/>
  <c r="GT84" i="9"/>
  <c r="GD84" i="9"/>
  <c r="GS83" i="9"/>
  <c r="GC83" i="9"/>
  <c r="GR82" i="9"/>
  <c r="GB82" i="9"/>
  <c r="GQ81" i="9"/>
  <c r="GA81" i="9"/>
  <c r="GP80" i="9"/>
  <c r="HE79" i="9"/>
  <c r="GO79" i="9"/>
  <c r="HD78" i="9"/>
  <c r="GN78" i="9"/>
  <c r="FS86" i="9"/>
  <c r="FC86" i="9"/>
  <c r="FR85" i="9"/>
  <c r="FB85" i="9"/>
  <c r="FQ84" i="9"/>
  <c r="FA84" i="9"/>
  <c r="FP83" i="9"/>
  <c r="EZ83" i="9"/>
  <c r="FO82" i="9"/>
  <c r="EY82" i="9"/>
  <c r="FN81" i="9"/>
  <c r="EX81" i="9"/>
  <c r="FM80" i="9"/>
  <c r="EW80" i="9"/>
  <c r="FL79" i="9"/>
  <c r="EV79" i="9"/>
  <c r="FK78" i="9"/>
  <c r="EU78" i="9"/>
  <c r="DZ86" i="9"/>
  <c r="DJ86" i="9"/>
  <c r="DY85" i="9"/>
  <c r="DI85" i="9"/>
  <c r="DX84" i="9"/>
  <c r="DH84" i="9"/>
  <c r="DW83" i="9"/>
  <c r="DG83" i="9"/>
  <c r="DV82" i="9"/>
  <c r="EK81" i="9"/>
  <c r="DU81" i="9"/>
  <c r="EJ80" i="9"/>
  <c r="DT80" i="9"/>
  <c r="EI79" i="9"/>
  <c r="DS79" i="9"/>
  <c r="EH78" i="9"/>
  <c r="DR78" i="9"/>
  <c r="CW86" i="9"/>
  <c r="CG86" i="9"/>
  <c r="CV85" i="9"/>
  <c r="CF85" i="9"/>
  <c r="CU84" i="9"/>
  <c r="CE84" i="9"/>
  <c r="CT83" i="9"/>
  <c r="CD83" i="9"/>
  <c r="CS82" i="9"/>
  <c r="CC82" i="9"/>
  <c r="CR81" i="9"/>
  <c r="CB81" i="9"/>
  <c r="CQ80" i="9"/>
  <c r="CA80" i="9"/>
  <c r="CP79" i="9"/>
  <c r="BZ79" i="9"/>
  <c r="CO78" i="9"/>
  <c r="BY78" i="9"/>
  <c r="BD86" i="9"/>
  <c r="AN86" i="9"/>
  <c r="BC85" i="9"/>
  <c r="AM85" i="9"/>
  <c r="BB84" i="9"/>
  <c r="BQ83" i="9"/>
  <c r="BA83" i="9"/>
  <c r="BP82" i="9"/>
  <c r="AZ82" i="9"/>
  <c r="BO81" i="9"/>
  <c r="AY81" i="9"/>
  <c r="BN80" i="9"/>
  <c r="AX80" i="9"/>
  <c r="BM79" i="9"/>
  <c r="AW79" i="9"/>
  <c r="BL78" i="9"/>
  <c r="AV78" i="9"/>
  <c r="GY52" i="9"/>
  <c r="GI52" i="9"/>
  <c r="GX51" i="9"/>
  <c r="GH51" i="9"/>
  <c r="GW50" i="9"/>
  <c r="GG50" i="9"/>
  <c r="GV49" i="9"/>
  <c r="GF49" i="9"/>
  <c r="GU48" i="9"/>
  <c r="GE48" i="9"/>
  <c r="GT47" i="9"/>
  <c r="GD47" i="9"/>
  <c r="GS46" i="9"/>
  <c r="GC46" i="9"/>
  <c r="GR45" i="9"/>
  <c r="GB45" i="9"/>
  <c r="GQ44" i="9"/>
  <c r="GA44" i="9"/>
  <c r="FF52" i="9"/>
  <c r="FE51" i="9"/>
  <c r="FT50" i="9"/>
  <c r="FD50" i="9"/>
  <c r="FS49" i="9"/>
  <c r="FC49" i="9"/>
  <c r="FR48" i="9"/>
  <c r="FB48" i="9"/>
  <c r="FQ47" i="9"/>
  <c r="FA47" i="9"/>
  <c r="FP46" i="9"/>
  <c r="EZ46" i="9"/>
  <c r="FO45" i="9"/>
  <c r="EY45" i="9"/>
  <c r="FN44" i="9"/>
  <c r="EX44" i="9"/>
  <c r="EC52" i="9"/>
  <c r="DM52" i="9"/>
  <c r="EB51" i="9"/>
  <c r="DL51" i="9"/>
  <c r="EA50" i="9"/>
  <c r="DK50" i="9"/>
  <c r="DZ49" i="9"/>
  <c r="DJ49" i="9"/>
  <c r="DY48" i="9"/>
  <c r="DI48" i="9"/>
  <c r="DX47" i="9"/>
  <c r="DH47" i="9"/>
  <c r="DW46" i="9"/>
  <c r="DG46" i="9"/>
  <c r="DV45" i="9"/>
  <c r="DU44" i="9"/>
  <c r="CZ52" i="9"/>
  <c r="CJ52" i="9"/>
  <c r="CY51" i="9"/>
  <c r="CI51" i="9"/>
  <c r="CX50" i="9"/>
  <c r="CH50" i="9"/>
  <c r="CW49" i="9"/>
  <c r="CG49" i="9"/>
  <c r="CV48" i="9"/>
  <c r="CF48" i="9"/>
  <c r="CU47" i="9"/>
  <c r="CE47" i="9"/>
  <c r="CT46" i="9"/>
  <c r="CD46" i="9"/>
  <c r="CS45" i="9"/>
  <c r="CC45" i="9"/>
  <c r="CR44" i="9"/>
  <c r="CB44" i="9"/>
  <c r="BG52" i="9"/>
  <c r="AQ52" i="9"/>
  <c r="BF51" i="9"/>
  <c r="AP51" i="9"/>
  <c r="BE50" i="9"/>
  <c r="AO50" i="9"/>
  <c r="BD49" i="9"/>
  <c r="AN49" i="9"/>
  <c r="BC48" i="9"/>
  <c r="AM48" i="9"/>
  <c r="BB47" i="9"/>
  <c r="BA46" i="9"/>
  <c r="BP45" i="9"/>
  <c r="AZ45" i="9"/>
  <c r="BO44" i="9"/>
  <c r="AY44" i="9"/>
  <c r="HB18" i="9"/>
  <c r="GL18" i="9"/>
  <c r="HA17" i="9"/>
  <c r="GK17" i="9"/>
  <c r="GZ16" i="9"/>
  <c r="GJ16" i="9"/>
  <c r="GY15" i="9"/>
  <c r="GI15" i="9"/>
  <c r="GX14" i="9"/>
  <c r="GH14" i="9"/>
  <c r="GW13" i="9"/>
  <c r="GG13" i="9"/>
  <c r="GV12" i="9"/>
  <c r="GF12" i="9"/>
  <c r="GU11" i="9"/>
  <c r="GE11" i="9"/>
  <c r="GT10" i="9"/>
  <c r="GD10" i="9"/>
  <c r="FI18" i="9"/>
  <c r="ES18" i="9"/>
  <c r="FH17" i="9"/>
  <c r="BJ185" i="9"/>
  <c r="FT146" i="9"/>
  <c r="CJ148" i="9"/>
  <c r="BH147" i="9"/>
  <c r="GN114" i="9"/>
  <c r="EV115" i="9"/>
  <c r="DK119" i="9"/>
  <c r="DG115" i="9"/>
  <c r="CX119" i="9"/>
  <c r="CT115" i="9"/>
  <c r="CO112" i="9"/>
  <c r="BC119" i="9"/>
  <c r="BA117" i="9"/>
  <c r="AY115" i="9"/>
  <c r="AW113" i="9"/>
  <c r="GI86" i="9"/>
  <c r="GG84" i="9"/>
  <c r="GE82" i="9"/>
  <c r="GC80" i="9"/>
  <c r="GA78" i="9"/>
  <c r="FT84" i="9"/>
  <c r="FR82" i="9"/>
  <c r="FP80" i="9"/>
  <c r="FN78" i="9"/>
  <c r="EB85" i="9"/>
  <c r="DZ83" i="9"/>
  <c r="DX81" i="9"/>
  <c r="DV79" i="9"/>
  <c r="CJ86" i="9"/>
  <c r="CH84" i="9"/>
  <c r="CF82" i="9"/>
  <c r="CD80" i="9"/>
  <c r="CB78" i="9"/>
  <c r="AP85" i="9"/>
  <c r="AN83" i="9"/>
  <c r="BQ80" i="9"/>
  <c r="BO78" i="9"/>
  <c r="HA51" i="9"/>
  <c r="GY49" i="9"/>
  <c r="GW47" i="9"/>
  <c r="GU45" i="9"/>
  <c r="FI52" i="9"/>
  <c r="FG50" i="9"/>
  <c r="FE48" i="9"/>
  <c r="FC46" i="9"/>
  <c r="FA44" i="9"/>
  <c r="DO51" i="9"/>
  <c r="DM49" i="9"/>
  <c r="DL48" i="9"/>
  <c r="DK47" i="9"/>
  <c r="DJ46" i="9"/>
  <c r="DI45" i="9"/>
  <c r="DH44" i="9"/>
  <c r="BW52" i="9"/>
  <c r="CZ49" i="9"/>
  <c r="CY48" i="9"/>
  <c r="CX47" i="9"/>
  <c r="CW46" i="9"/>
  <c r="CV45" i="9"/>
  <c r="CU44" i="9"/>
  <c r="BJ52" i="9"/>
  <c r="BI51" i="9"/>
  <c r="BH50" i="9"/>
  <c r="BG49" i="9"/>
  <c r="BF48" i="9"/>
  <c r="BE47" i="9"/>
  <c r="BD46" i="9"/>
  <c r="BC45" i="9"/>
  <c r="BB44" i="9"/>
  <c r="GO18" i="9"/>
  <c r="GN17" i="9"/>
  <c r="GM16" i="9"/>
  <c r="GL15" i="9"/>
  <c r="GK14" i="9"/>
  <c r="GJ13" i="9"/>
  <c r="GI12" i="9"/>
  <c r="GH11" i="9"/>
  <c r="GG10" i="9"/>
  <c r="EV18" i="9"/>
  <c r="EY17" i="9"/>
  <c r="FN16" i="9"/>
  <c r="EX16" i="9"/>
  <c r="FM15" i="9"/>
  <c r="EW15" i="9"/>
  <c r="FL14" i="9"/>
  <c r="EV14" i="9"/>
  <c r="FK13" i="9"/>
  <c r="EU13" i="9"/>
  <c r="FJ12" i="9"/>
  <c r="ET12" i="9"/>
  <c r="FI11" i="9"/>
  <c r="ES11" i="9"/>
  <c r="FH10" i="9"/>
  <c r="ER10" i="9"/>
  <c r="DW18" i="9"/>
  <c r="DG18" i="9"/>
  <c r="DV17" i="9"/>
  <c r="EK16" i="9"/>
  <c r="DU16" i="9"/>
  <c r="EJ15" i="9"/>
  <c r="DT15" i="9"/>
  <c r="DS14" i="9"/>
  <c r="EH13" i="9"/>
  <c r="DR13" i="9"/>
  <c r="EG12" i="9"/>
  <c r="DQ12" i="9"/>
  <c r="EF11" i="9"/>
  <c r="DP11" i="9"/>
  <c r="EE10" i="9"/>
  <c r="DO10" i="9"/>
  <c r="CT18" i="9"/>
  <c r="CD18" i="9"/>
  <c r="CS17" i="9"/>
  <c r="CC17" i="9"/>
  <c r="CR16" i="9"/>
  <c r="CB16" i="9"/>
  <c r="CQ15" i="9"/>
  <c r="CA15" i="9"/>
  <c r="CP14" i="9"/>
  <c r="BZ14" i="9"/>
  <c r="CO13" i="9"/>
  <c r="BY13" i="9"/>
  <c r="CN12" i="9"/>
  <c r="BX12" i="9"/>
  <c r="CM11" i="9"/>
  <c r="BW11" i="9"/>
  <c r="CL10" i="9"/>
  <c r="BQ18" i="9"/>
  <c r="BA18" i="9"/>
  <c r="BP17" i="9"/>
  <c r="AZ17" i="9"/>
  <c r="BO16" i="9"/>
  <c r="AY16" i="9"/>
  <c r="BN15" i="9"/>
  <c r="AX15" i="9"/>
  <c r="BM14" i="9"/>
  <c r="AW14" i="9"/>
  <c r="BL13" i="9"/>
  <c r="AV13" i="9"/>
  <c r="BK12" i="9"/>
  <c r="AU12" i="9"/>
  <c r="BJ11" i="9"/>
  <c r="AT11" i="9"/>
  <c r="BI10" i="9"/>
  <c r="AS10" i="9"/>
  <c r="C221" i="9"/>
  <c r="C182" i="9"/>
  <c r="C115" i="9"/>
  <c r="E50" i="9"/>
  <c r="U50" i="9"/>
  <c r="C47" i="9"/>
  <c r="S255" i="9"/>
  <c r="E256" i="9"/>
  <c r="U256" i="9"/>
  <c r="H254" i="9"/>
  <c r="X254" i="9"/>
  <c r="I252" i="9"/>
  <c r="Y252" i="9"/>
  <c r="K253" i="9"/>
  <c r="AA253" i="9"/>
  <c r="N251" i="9"/>
  <c r="AD251" i="9"/>
  <c r="O249" i="9"/>
  <c r="AE249" i="9"/>
  <c r="Q250" i="9"/>
  <c r="AG250" i="9"/>
  <c r="T248" i="9"/>
  <c r="E221" i="9"/>
  <c r="U221" i="9"/>
  <c r="G222" i="9"/>
  <c r="W222" i="9"/>
  <c r="J220" i="9"/>
  <c r="Z220" i="9"/>
  <c r="K218" i="9"/>
  <c r="AA218" i="9"/>
  <c r="M219" i="9"/>
  <c r="AC219" i="9"/>
  <c r="P217" i="9"/>
  <c r="AF217" i="9"/>
  <c r="Q215" i="9"/>
  <c r="AG215" i="9"/>
  <c r="S216" i="9"/>
  <c r="F214" i="9"/>
  <c r="V214" i="9"/>
  <c r="G187" i="9"/>
  <c r="W187" i="9"/>
  <c r="I188" i="9"/>
  <c r="Y188" i="9"/>
  <c r="L186" i="9"/>
  <c r="AB186" i="9"/>
  <c r="M184" i="9"/>
  <c r="AC184" i="9"/>
  <c r="O185" i="9"/>
  <c r="AE185" i="9"/>
  <c r="R183" i="9"/>
  <c r="D183" i="9"/>
  <c r="S181" i="9"/>
  <c r="E182" i="9"/>
  <c r="U182" i="9"/>
  <c r="H180" i="9"/>
  <c r="X180" i="9"/>
  <c r="H153" i="9"/>
  <c r="Y153" i="9"/>
  <c r="K154" i="9"/>
  <c r="AA154" i="9"/>
  <c r="N152" i="9"/>
  <c r="AD152" i="9"/>
  <c r="O150" i="9"/>
  <c r="AE150" i="9"/>
  <c r="Q151" i="9"/>
  <c r="AG151" i="9"/>
  <c r="T149" i="9"/>
  <c r="E147" i="9"/>
  <c r="U147" i="9"/>
  <c r="G148" i="9"/>
  <c r="W148" i="9"/>
  <c r="J146" i="9"/>
  <c r="Z146" i="9"/>
  <c r="K119" i="9"/>
  <c r="AA119" i="9"/>
  <c r="M120" i="9"/>
  <c r="AC120" i="9"/>
  <c r="P118" i="9"/>
  <c r="AF118" i="9"/>
  <c r="Q116" i="9"/>
  <c r="S117" i="9"/>
  <c r="F115" i="9"/>
  <c r="V115" i="9"/>
  <c r="G113" i="9"/>
  <c r="W113" i="9"/>
  <c r="I114" i="9"/>
  <c r="Y114" i="9"/>
  <c r="L112" i="9"/>
  <c r="AB112" i="9"/>
  <c r="M85" i="9"/>
  <c r="AC85" i="9"/>
  <c r="O86" i="9"/>
  <c r="AE86" i="9"/>
  <c r="R84" i="9"/>
  <c r="D84" i="9"/>
  <c r="S82" i="9"/>
  <c r="E83" i="9"/>
  <c r="U83" i="9"/>
  <c r="H81" i="9"/>
  <c r="X81" i="9"/>
  <c r="I79" i="9"/>
  <c r="Y79" i="9"/>
  <c r="K80" i="9"/>
  <c r="AA80" i="9"/>
  <c r="N78" i="9"/>
  <c r="AD78" i="9"/>
  <c r="O51" i="9"/>
  <c r="AE51" i="9"/>
  <c r="CX180" i="9"/>
  <c r="FU147" i="9"/>
  <c r="CK149" i="9"/>
  <c r="AS148" i="9"/>
  <c r="HD114" i="9"/>
  <c r="FL115" i="9"/>
  <c r="DS119" i="9"/>
  <c r="DO115" i="9"/>
  <c r="CA120" i="9"/>
  <c r="AU187" i="9"/>
  <c r="AW184" i="9"/>
  <c r="AU182" i="9"/>
  <c r="BI180" i="9"/>
  <c r="GU153" i="9"/>
  <c r="GS151" i="9"/>
  <c r="GB150" i="9"/>
  <c r="FE254" i="9"/>
  <c r="FL214" i="9"/>
  <c r="CF217" i="9"/>
  <c r="BK220" i="9"/>
  <c r="AV215" i="9"/>
  <c r="GO185" i="9"/>
  <c r="GK181" i="9"/>
  <c r="EW186" i="9"/>
  <c r="ES182" i="9"/>
  <c r="EJ186" i="9"/>
  <c r="DY183" i="9"/>
  <c r="DW181" i="9"/>
  <c r="CK188" i="9"/>
  <c r="CI186" i="9"/>
  <c r="CG184" i="9"/>
  <c r="CE182" i="9"/>
  <c r="CS180" i="9"/>
  <c r="BG187" i="9"/>
  <c r="BE185" i="9"/>
  <c r="BC184" i="9"/>
  <c r="BB183" i="9"/>
  <c r="BA182" i="9"/>
  <c r="AZ181" i="9"/>
  <c r="AY180" i="9"/>
  <c r="GL154" i="9"/>
  <c r="GK153" i="9"/>
  <c r="GJ152" i="9"/>
  <c r="GI151" i="9"/>
  <c r="GH150" i="9"/>
  <c r="GG149" i="9"/>
  <c r="GF148" i="9"/>
  <c r="GE147" i="9"/>
  <c r="GD146" i="9"/>
  <c r="ES154" i="9"/>
  <c r="ER153" i="9"/>
  <c r="EQ152" i="9"/>
  <c r="FU150" i="9"/>
  <c r="FS148" i="9"/>
  <c r="FR147" i="9"/>
  <c r="FQ146" i="9"/>
  <c r="EF154" i="9"/>
  <c r="EE153" i="9"/>
  <c r="ED152" i="9"/>
  <c r="EC151" i="9"/>
  <c r="EB150" i="9"/>
  <c r="EA149" i="9"/>
  <c r="DZ148" i="9"/>
  <c r="DY147" i="9"/>
  <c r="DX146" i="9"/>
  <c r="CM154" i="9"/>
  <c r="CL153" i="9"/>
  <c r="CK152" i="9"/>
  <c r="CJ151" i="9"/>
  <c r="CI150" i="9"/>
  <c r="CH149" i="9"/>
  <c r="CG148" i="9"/>
  <c r="CF147" i="9"/>
  <c r="CE146" i="9"/>
  <c r="CN256" i="9"/>
  <c r="BY215" i="9"/>
  <c r="FK188" i="9"/>
  <c r="EC182" i="9"/>
  <c r="CK183" i="9"/>
  <c r="BN184" i="9"/>
  <c r="BJ180" i="9"/>
  <c r="GT151" i="9"/>
  <c r="HB147" i="9"/>
  <c r="FP154" i="9"/>
  <c r="FN152" i="9"/>
  <c r="EU149" i="9"/>
  <c r="ES147" i="9"/>
  <c r="DG154" i="9"/>
  <c r="EH149" i="9"/>
  <c r="EF147" i="9"/>
  <c r="CT154" i="9"/>
  <c r="CR152" i="9"/>
  <c r="CP150" i="9"/>
  <c r="BY149" i="9"/>
  <c r="CU147" i="9"/>
  <c r="CL146" i="9"/>
  <c r="AS154" i="9"/>
  <c r="BD153" i="9"/>
  <c r="BO152" i="9"/>
  <c r="AQ152" i="9"/>
  <c r="BF151" i="9"/>
  <c r="AP151" i="9"/>
  <c r="BE150" i="9"/>
  <c r="AO150" i="9"/>
  <c r="BD149" i="9"/>
  <c r="AN149" i="9"/>
  <c r="BC148" i="9"/>
  <c r="AM148" i="9"/>
  <c r="BB147" i="9"/>
  <c r="BQ146" i="9"/>
  <c r="BA146" i="9"/>
  <c r="HD120" i="9"/>
  <c r="GN120" i="9"/>
  <c r="HC119" i="9"/>
  <c r="GM119" i="9"/>
  <c r="HB118" i="9"/>
  <c r="GL118" i="9"/>
  <c r="HA117" i="9"/>
  <c r="GK117" i="9"/>
  <c r="GZ116" i="9"/>
  <c r="GJ116" i="9"/>
  <c r="GY115" i="9"/>
  <c r="GI115" i="9"/>
  <c r="GX114" i="9"/>
  <c r="GH114" i="9"/>
  <c r="GW113" i="9"/>
  <c r="GG113" i="9"/>
  <c r="GV112" i="9"/>
  <c r="GF112" i="9"/>
  <c r="FK120" i="9"/>
  <c r="EU120" i="9"/>
  <c r="FJ119" i="9"/>
  <c r="ET119" i="9"/>
  <c r="FI118" i="9"/>
  <c r="ES118" i="9"/>
  <c r="FH117" i="9"/>
  <c r="ER117" i="9"/>
  <c r="FG116" i="9"/>
  <c r="EQ116" i="9"/>
  <c r="FF115" i="9"/>
  <c r="FU114" i="9"/>
  <c r="FE114" i="9"/>
  <c r="FT113" i="9"/>
  <c r="FD113" i="9"/>
  <c r="FS112" i="9"/>
  <c r="FC112" i="9"/>
  <c r="EH120" i="9"/>
  <c r="DR120" i="9"/>
  <c r="EG119" i="9"/>
  <c r="DQ119" i="9"/>
  <c r="EF118" i="9"/>
  <c r="DP118" i="9"/>
  <c r="EE117" i="9"/>
  <c r="DO117" i="9"/>
  <c r="ED116" i="9"/>
  <c r="DN116" i="9"/>
  <c r="EC115" i="9"/>
  <c r="DM115" i="9"/>
  <c r="EB114" i="9"/>
  <c r="DL114" i="9"/>
  <c r="EA113" i="9"/>
  <c r="DK113" i="9"/>
  <c r="DZ112" i="9"/>
  <c r="DJ112" i="9"/>
  <c r="CO120" i="9"/>
  <c r="BY120" i="9"/>
  <c r="CN119" i="9"/>
  <c r="BX119" i="9"/>
  <c r="CM118" i="9"/>
  <c r="BW118" i="9"/>
  <c r="CL117" i="9"/>
  <c r="CK116" i="9"/>
  <c r="CZ115" i="9"/>
  <c r="CJ115" i="9"/>
  <c r="CY114" i="9"/>
  <c r="CI114" i="9"/>
  <c r="CX113" i="9"/>
  <c r="DU252" i="9"/>
  <c r="DR221" i="9"/>
  <c r="CT215" i="9"/>
  <c r="GX188" i="9"/>
  <c r="GF180" i="9"/>
  <c r="FS180" i="9"/>
  <c r="CW187" i="9"/>
  <c r="CS183" i="9"/>
  <c r="BE188" i="9"/>
  <c r="AM185" i="9"/>
  <c r="BP182" i="9"/>
  <c r="BN180" i="9"/>
  <c r="GZ153" i="9"/>
  <c r="GX151" i="9"/>
  <c r="GV149" i="9"/>
  <c r="HE147" i="9"/>
  <c r="HD146" i="9"/>
  <c r="FS154" i="9"/>
  <c r="FR153" i="9"/>
  <c r="FQ152" i="9"/>
  <c r="FP151" i="9"/>
  <c r="FO150" i="9"/>
  <c r="FN149" i="9"/>
  <c r="FM148" i="9"/>
  <c r="FL147" i="9"/>
  <c r="FK146" i="9"/>
  <c r="DZ154" i="9"/>
  <c r="DY153" i="9"/>
  <c r="DX152" i="9"/>
  <c r="DW151" i="9"/>
  <c r="DV150" i="9"/>
  <c r="DU149" i="9"/>
  <c r="DT148" i="9"/>
  <c r="DS147" i="9"/>
  <c r="DR146" i="9"/>
  <c r="CG154" i="9"/>
  <c r="CF153" i="9"/>
  <c r="CE152" i="9"/>
  <c r="CD151" i="9"/>
  <c r="CC150" i="9"/>
  <c r="CB149" i="9"/>
  <c r="CA148" i="9"/>
  <c r="BZ147" i="9"/>
  <c r="BY146" i="9"/>
  <c r="AT154" i="9"/>
  <c r="BI153" i="9"/>
  <c r="AS153" i="9"/>
  <c r="BH152" i="9"/>
  <c r="AR152" i="9"/>
  <c r="BG151" i="9"/>
  <c r="AQ151" i="9"/>
  <c r="BF150" i="9"/>
  <c r="AP150" i="9"/>
  <c r="BE149" i="9"/>
  <c r="AO149" i="9"/>
  <c r="BD148" i="9"/>
  <c r="AN148" i="9"/>
  <c r="BC147" i="9"/>
  <c r="AM147" i="9"/>
  <c r="BB146" i="9"/>
  <c r="HE120" i="9"/>
  <c r="GO120" i="9"/>
  <c r="HD119" i="9"/>
  <c r="GN119" i="9"/>
  <c r="HC118" i="9"/>
  <c r="GM118" i="9"/>
  <c r="HB117" i="9"/>
  <c r="GL117" i="9"/>
  <c r="HA116" i="9"/>
  <c r="GK116" i="9"/>
  <c r="GZ115" i="9"/>
  <c r="GJ115" i="9"/>
  <c r="GY114" i="9"/>
  <c r="GI114" i="9"/>
  <c r="GX113" i="9"/>
  <c r="GH113" i="9"/>
  <c r="GW112" i="9"/>
  <c r="GG112" i="9"/>
  <c r="FL120" i="9"/>
  <c r="EV120" i="9"/>
  <c r="FK119" i="9"/>
  <c r="EU119" i="9"/>
  <c r="FJ118" i="9"/>
  <c r="ET118" i="9"/>
  <c r="FI117" i="9"/>
  <c r="ES117" i="9"/>
  <c r="FH116" i="9"/>
  <c r="ER116" i="9"/>
  <c r="FG115" i="9"/>
  <c r="EQ115" i="9"/>
  <c r="FF114" i="9"/>
  <c r="FU113" i="9"/>
  <c r="FE113" i="9"/>
  <c r="FT112" i="9"/>
  <c r="FD112" i="9"/>
  <c r="EI120" i="9"/>
  <c r="DS120" i="9"/>
  <c r="EH119" i="9"/>
  <c r="DR119" i="9"/>
  <c r="EG118" i="9"/>
  <c r="DQ118" i="9"/>
  <c r="EF117" i="9"/>
  <c r="DP117" i="9"/>
  <c r="EE116" i="9"/>
  <c r="DO116" i="9"/>
  <c r="ED115" i="9"/>
  <c r="DN115" i="9"/>
  <c r="EC114" i="9"/>
  <c r="DM114" i="9"/>
  <c r="EB113" i="9"/>
  <c r="DL113" i="9"/>
  <c r="EA112" i="9"/>
  <c r="DK112" i="9"/>
  <c r="CP120" i="9"/>
  <c r="BZ120" i="9"/>
  <c r="CO119" i="9"/>
  <c r="BY119" i="9"/>
  <c r="CN118" i="9"/>
  <c r="BX118" i="9"/>
  <c r="CM117" i="9"/>
  <c r="BW117" i="9"/>
  <c r="CL116" i="9"/>
  <c r="CK115" i="9"/>
  <c r="CZ114" i="9"/>
  <c r="CJ114" i="9"/>
  <c r="CY113" i="9"/>
  <c r="CR251" i="9"/>
  <c r="DP219" i="9"/>
  <c r="CH214" i="9"/>
  <c r="GM187" i="9"/>
  <c r="EU188" i="9"/>
  <c r="EH188" i="9"/>
  <c r="DU182" i="9"/>
  <c r="CG187" i="9"/>
  <c r="CC183" i="9"/>
  <c r="AO188" i="9"/>
  <c r="BJ184" i="9"/>
  <c r="BH182" i="9"/>
  <c r="BF180" i="9"/>
  <c r="GR153" i="9"/>
  <c r="GP151" i="9"/>
  <c r="GN149" i="9"/>
  <c r="HA147" i="9"/>
  <c r="GZ146" i="9"/>
  <c r="FO154" i="9"/>
  <c r="FN153" i="9"/>
  <c r="FM152" i="9"/>
  <c r="FL151" i="9"/>
  <c r="FK150" i="9"/>
  <c r="FJ149" i="9"/>
  <c r="FI148" i="9"/>
  <c r="FH147" i="9"/>
  <c r="FG146" i="9"/>
  <c r="DV154" i="9"/>
  <c r="DU153" i="9"/>
  <c r="DT152" i="9"/>
  <c r="DS151" i="9"/>
  <c r="DR150" i="9"/>
  <c r="DQ149" i="9"/>
  <c r="DP148" i="9"/>
  <c r="DO147" i="9"/>
  <c r="DN146" i="9"/>
  <c r="CC154" i="9"/>
  <c r="CB153" i="9"/>
  <c r="CA152" i="9"/>
  <c r="BZ151" i="9"/>
  <c r="BY150" i="9"/>
  <c r="BX149" i="9"/>
  <c r="BW148" i="9"/>
  <c r="DA146" i="9"/>
  <c r="BP154" i="9"/>
  <c r="AR154" i="9"/>
  <c r="BG153" i="9"/>
  <c r="AQ153" i="9"/>
  <c r="BF152" i="9"/>
  <c r="AP152" i="9"/>
  <c r="BE151" i="9"/>
  <c r="AO151" i="9"/>
  <c r="BD150" i="9"/>
  <c r="AN150" i="9"/>
  <c r="BC149" i="9"/>
  <c r="AM149" i="9"/>
  <c r="BB148" i="9"/>
  <c r="BQ147" i="9"/>
  <c r="BA147" i="9"/>
  <c r="BP146" i="9"/>
  <c r="AZ146" i="9"/>
  <c r="HC120" i="9"/>
  <c r="GM120" i="9"/>
  <c r="HB119" i="9"/>
  <c r="GL119" i="9"/>
  <c r="HA118" i="9"/>
  <c r="GK118" i="9"/>
  <c r="GZ117" i="9"/>
  <c r="GJ117" i="9"/>
  <c r="GY116" i="9"/>
  <c r="GI116" i="9"/>
  <c r="GX115" i="9"/>
  <c r="GH115" i="9"/>
  <c r="GW114" i="9"/>
  <c r="GG114" i="9"/>
  <c r="GV113" i="9"/>
  <c r="GF113" i="9"/>
  <c r="GU112" i="9"/>
  <c r="GE112" i="9"/>
  <c r="FJ120" i="9"/>
  <c r="ET120" i="9"/>
  <c r="FI119" i="9"/>
  <c r="ES119" i="9"/>
  <c r="FH118" i="9"/>
  <c r="ER118" i="9"/>
  <c r="FG117" i="9"/>
  <c r="EQ117" i="9"/>
  <c r="FF116" i="9"/>
  <c r="FE115" i="9"/>
  <c r="FT114" i="9"/>
  <c r="FD114" i="9"/>
  <c r="FS113" i="9"/>
  <c r="FC113" i="9"/>
  <c r="HB186" i="9"/>
  <c r="BY187" i="9"/>
  <c r="BD182" i="9"/>
  <c r="GJ149" i="9"/>
  <c r="FK153" i="9"/>
  <c r="FG149" i="9"/>
  <c r="DS154" i="9"/>
  <c r="DO150" i="9"/>
  <c r="DK146" i="9"/>
  <c r="BW151" i="9"/>
  <c r="CX146" i="9"/>
  <c r="AP153" i="9"/>
  <c r="AN151" i="9"/>
  <c r="BQ148" i="9"/>
  <c r="BO146" i="9"/>
  <c r="HA119" i="9"/>
  <c r="GY117" i="9"/>
  <c r="GW115" i="9"/>
  <c r="GU113" i="9"/>
  <c r="FI120" i="9"/>
  <c r="FG118" i="9"/>
  <c r="FE116" i="9"/>
  <c r="FC114" i="9"/>
  <c r="FQ112" i="9"/>
  <c r="EF120" i="9"/>
  <c r="EE119" i="9"/>
  <c r="ED118" i="9"/>
  <c r="EC117" i="9"/>
  <c r="EB116" i="9"/>
  <c r="EA115" i="9"/>
  <c r="DZ114" i="9"/>
  <c r="DY113" i="9"/>
  <c r="DX112" i="9"/>
  <c r="CM120" i="9"/>
  <c r="CL119" i="9"/>
  <c r="CK118" i="9"/>
  <c r="CJ117" i="9"/>
  <c r="CI116" i="9"/>
  <c r="CH115" i="9"/>
  <c r="CG114" i="9"/>
  <c r="CJ113" i="9"/>
  <c r="CY112" i="9"/>
  <c r="CI112" i="9"/>
  <c r="BN120" i="9"/>
  <c r="AX120" i="9"/>
  <c r="BM119" i="9"/>
  <c r="AW119" i="9"/>
  <c r="BL118" i="9"/>
  <c r="AV118" i="9"/>
  <c r="BK117" i="9"/>
  <c r="AU117" i="9"/>
  <c r="BJ116" i="9"/>
  <c r="AT116" i="9"/>
  <c r="BI115" i="9"/>
  <c r="AS115" i="9"/>
  <c r="BH114" i="9"/>
  <c r="AR114" i="9"/>
  <c r="BG113" i="9"/>
  <c r="AQ113" i="9"/>
  <c r="BF112" i="9"/>
  <c r="AP112" i="9"/>
  <c r="GS86" i="9"/>
  <c r="GC86" i="9"/>
  <c r="GR85" i="9"/>
  <c r="GB85" i="9"/>
  <c r="GQ84" i="9"/>
  <c r="GA84" i="9"/>
  <c r="GP83" i="9"/>
  <c r="HE82" i="9"/>
  <c r="GO82" i="9"/>
  <c r="HD81" i="9"/>
  <c r="GN81" i="9"/>
  <c r="HC80" i="9"/>
  <c r="GM80" i="9"/>
  <c r="HB79" i="9"/>
  <c r="GL79" i="9"/>
  <c r="HA78" i="9"/>
  <c r="GK78" i="9"/>
  <c r="FP86" i="9"/>
  <c r="EZ86" i="9"/>
  <c r="FO85" i="9"/>
  <c r="EY85" i="9"/>
  <c r="FN84" i="9"/>
  <c r="EX84" i="9"/>
  <c r="FM83" i="9"/>
  <c r="EW83" i="9"/>
  <c r="FL82" i="9"/>
  <c r="EV82" i="9"/>
  <c r="FK81" i="9"/>
  <c r="EU81" i="9"/>
  <c r="FJ80" i="9"/>
  <c r="ET80" i="9"/>
  <c r="FI79" i="9"/>
  <c r="ES79" i="9"/>
  <c r="FH78" i="9"/>
  <c r="ER78" i="9"/>
  <c r="DW86" i="9"/>
  <c r="DG86" i="9"/>
  <c r="DV85" i="9"/>
  <c r="DU84" i="9"/>
  <c r="EJ83" i="9"/>
  <c r="DT83" i="9"/>
  <c r="EI82" i="9"/>
  <c r="DS82" i="9"/>
  <c r="EH81" i="9"/>
  <c r="DR81" i="9"/>
  <c r="EG80" i="9"/>
  <c r="DQ80" i="9"/>
  <c r="EF79" i="9"/>
  <c r="DP79" i="9"/>
  <c r="EE78" i="9"/>
  <c r="DO78" i="9"/>
  <c r="CT86" i="9"/>
  <c r="CD86" i="9"/>
  <c r="CS85" i="9"/>
  <c r="CC85" i="9"/>
  <c r="CR84" i="9"/>
  <c r="CB84" i="9"/>
  <c r="CQ83" i="9"/>
  <c r="CA83" i="9"/>
  <c r="CP82" i="9"/>
  <c r="BZ82" i="9"/>
  <c r="CO81" i="9"/>
  <c r="BY81" i="9"/>
  <c r="CN80" i="9"/>
  <c r="BX80" i="9"/>
  <c r="CM79" i="9"/>
  <c r="BW79" i="9"/>
  <c r="CL78" i="9"/>
  <c r="BA86" i="9"/>
  <c r="BP85" i="9"/>
  <c r="AZ85" i="9"/>
  <c r="BO84" i="9"/>
  <c r="AY84" i="9"/>
  <c r="BN83" i="9"/>
  <c r="AX83" i="9"/>
  <c r="BM82" i="9"/>
  <c r="AW82" i="9"/>
  <c r="BL81" i="9"/>
  <c r="AV81" i="9"/>
  <c r="BK80" i="9"/>
  <c r="AU80" i="9"/>
  <c r="BJ79" i="9"/>
  <c r="AT79" i="9"/>
  <c r="BI78" i="9"/>
  <c r="AS78" i="9"/>
  <c r="GV52" i="9"/>
  <c r="GF52" i="9"/>
  <c r="GU51" i="9"/>
  <c r="GE51" i="9"/>
  <c r="GT50" i="9"/>
  <c r="GD50" i="9"/>
  <c r="GS49" i="9"/>
  <c r="GC49" i="9"/>
  <c r="GR48" i="9"/>
  <c r="GB48" i="9"/>
  <c r="GQ47" i="9"/>
  <c r="GA47" i="9"/>
  <c r="GP46" i="9"/>
  <c r="GO45" i="9"/>
  <c r="HD44" i="9"/>
  <c r="GN44" i="9"/>
  <c r="FS52" i="9"/>
  <c r="FC52" i="9"/>
  <c r="FR51" i="9"/>
  <c r="FB51" i="9"/>
  <c r="FQ50" i="9"/>
  <c r="FA50" i="9"/>
  <c r="FP49" i="9"/>
  <c r="EZ49" i="9"/>
  <c r="FO48" i="9"/>
  <c r="EY48" i="9"/>
  <c r="FN47" i="9"/>
  <c r="EX47" i="9"/>
  <c r="FM46" i="9"/>
  <c r="EW46" i="9"/>
  <c r="FL45" i="9"/>
  <c r="EV45" i="9"/>
  <c r="FK44" i="9"/>
  <c r="EU44" i="9"/>
  <c r="DZ52" i="9"/>
  <c r="DJ52" i="9"/>
  <c r="DY51" i="9"/>
  <c r="DI51" i="9"/>
  <c r="DX50" i="9"/>
  <c r="DH50" i="9"/>
  <c r="DW49" i="9"/>
  <c r="DS222" i="9"/>
  <c r="FD181" i="9"/>
  <c r="BM188" i="9"/>
  <c r="HD153" i="9"/>
  <c r="HE146" i="9"/>
  <c r="FQ151" i="9"/>
  <c r="FM147" i="9"/>
  <c r="DY152" i="9"/>
  <c r="DU148" i="9"/>
  <c r="CG153" i="9"/>
  <c r="CC149" i="9"/>
  <c r="AU154" i="9"/>
  <c r="AS152" i="9"/>
  <c r="AQ150" i="9"/>
  <c r="AO148" i="9"/>
  <c r="AM146" i="9"/>
  <c r="HD118" i="9"/>
  <c r="HB116" i="9"/>
  <c r="GZ114" i="9"/>
  <c r="GX112" i="9"/>
  <c r="FL119" i="9"/>
  <c r="FJ117" i="9"/>
  <c r="FH115" i="9"/>
  <c r="FF113" i="9"/>
  <c r="FB112" i="9"/>
  <c r="DQ120" i="9"/>
  <c r="DP119" i="9"/>
  <c r="DO118" i="9"/>
  <c r="DN117" i="9"/>
  <c r="DM116" i="9"/>
  <c r="DL115" i="9"/>
  <c r="DK114" i="9"/>
  <c r="DJ113" i="9"/>
  <c r="DI112" i="9"/>
  <c r="BX120" i="9"/>
  <c r="BW119" i="9"/>
  <c r="CZ116" i="9"/>
  <c r="CY115" i="9"/>
  <c r="CX114" i="9"/>
  <c r="CW113" i="9"/>
  <c r="CC113" i="9"/>
  <c r="CR112" i="9"/>
  <c r="CB112" i="9"/>
  <c r="BG120" i="9"/>
  <c r="AQ120" i="9"/>
  <c r="BF119" i="9"/>
  <c r="AP119" i="9"/>
  <c r="BE118" i="9"/>
  <c r="AO118" i="9"/>
  <c r="BD117" i="9"/>
  <c r="AN117" i="9"/>
  <c r="BC116" i="9"/>
  <c r="AM116" i="9"/>
  <c r="BB115" i="9"/>
  <c r="BQ114" i="9"/>
  <c r="BA114" i="9"/>
  <c r="BP113" i="9"/>
  <c r="AZ113" i="9"/>
  <c r="BO112" i="9"/>
  <c r="AY112" i="9"/>
  <c r="HB86" i="9"/>
  <c r="GL86" i="9"/>
  <c r="HA85" i="9"/>
  <c r="GK85" i="9"/>
  <c r="GZ84" i="9"/>
  <c r="GJ84" i="9"/>
  <c r="GY83" i="9"/>
  <c r="GI83" i="9"/>
  <c r="GX82" i="9"/>
  <c r="GH82" i="9"/>
  <c r="GW81" i="9"/>
  <c r="GG81" i="9"/>
  <c r="GV80" i="9"/>
  <c r="GF80" i="9"/>
  <c r="GU79" i="9"/>
  <c r="GE79" i="9"/>
  <c r="GT78" i="9"/>
  <c r="GD78" i="9"/>
  <c r="FI86" i="9"/>
  <c r="ES86" i="9"/>
  <c r="FH85" i="9"/>
  <c r="ER85" i="9"/>
  <c r="FG84" i="9"/>
  <c r="EQ84" i="9"/>
  <c r="FF83" i="9"/>
  <c r="FU82" i="9"/>
  <c r="FE82" i="9"/>
  <c r="FT81" i="9"/>
  <c r="FD81" i="9"/>
  <c r="FS80" i="9"/>
  <c r="FC80" i="9"/>
  <c r="FR79" i="9"/>
  <c r="FB79" i="9"/>
  <c r="FQ78" i="9"/>
  <c r="FA78" i="9"/>
  <c r="EF86" i="9"/>
  <c r="DP86" i="9"/>
  <c r="EE85" i="9"/>
  <c r="DO85" i="9"/>
  <c r="ED84" i="9"/>
  <c r="DN84" i="9"/>
  <c r="EC83" i="9"/>
  <c r="DM83" i="9"/>
  <c r="EB82" i="9"/>
  <c r="DL82" i="9"/>
  <c r="EA81" i="9"/>
  <c r="DK81" i="9"/>
  <c r="DZ80" i="9"/>
  <c r="DJ80" i="9"/>
  <c r="DY79" i="9"/>
  <c r="DI79" i="9"/>
  <c r="DX78" i="9"/>
  <c r="DH78" i="9"/>
  <c r="CM86" i="9"/>
  <c r="BW86" i="9"/>
  <c r="CL85" i="9"/>
  <c r="CK84" i="9"/>
  <c r="CZ83" i="9"/>
  <c r="CJ83" i="9"/>
  <c r="CY82" i="9"/>
  <c r="CI82" i="9"/>
  <c r="CX81" i="9"/>
  <c r="CH81" i="9"/>
  <c r="CW80" i="9"/>
  <c r="CG80" i="9"/>
  <c r="CV79" i="9"/>
  <c r="CF79" i="9"/>
  <c r="CU78" i="9"/>
  <c r="CE78" i="9"/>
  <c r="BJ86" i="9"/>
  <c r="AT86" i="9"/>
  <c r="BI85" i="9"/>
  <c r="AS85" i="9"/>
  <c r="BH84" i="9"/>
  <c r="AR84" i="9"/>
  <c r="BG83" i="9"/>
  <c r="AQ83" i="9"/>
  <c r="BF82" i="9"/>
  <c r="AP82" i="9"/>
  <c r="BE81" i="9"/>
  <c r="AO81" i="9"/>
  <c r="BD80" i="9"/>
  <c r="AN80" i="9"/>
  <c r="BC79" i="9"/>
  <c r="AM79" i="9"/>
  <c r="BB78" i="9"/>
  <c r="GO52" i="9"/>
  <c r="HD51" i="9"/>
  <c r="GN51" i="9"/>
  <c r="HC50" i="9"/>
  <c r="GM50" i="9"/>
  <c r="HB49" i="9"/>
  <c r="GL49" i="9"/>
  <c r="HA48" i="9"/>
  <c r="GK48" i="9"/>
  <c r="GZ47" i="9"/>
  <c r="GJ47" i="9"/>
  <c r="GY46" i="9"/>
  <c r="GI46" i="9"/>
  <c r="GX45" i="9"/>
  <c r="GH45" i="9"/>
  <c r="GW44" i="9"/>
  <c r="GG44" i="9"/>
  <c r="FL52" i="9"/>
  <c r="EV52" i="9"/>
  <c r="FK51" i="9"/>
  <c r="EU51" i="9"/>
  <c r="FJ50" i="9"/>
  <c r="ET50" i="9"/>
  <c r="FI49" i="9"/>
  <c r="ES49" i="9"/>
  <c r="FH48" i="9"/>
  <c r="ER48" i="9"/>
  <c r="FG47" i="9"/>
  <c r="EQ47" i="9"/>
  <c r="FF46" i="9"/>
  <c r="FE45" i="9"/>
  <c r="FT44" i="9"/>
  <c r="FD44" i="9"/>
  <c r="EI52" i="9"/>
  <c r="DS52" i="9"/>
  <c r="EH51" i="9"/>
  <c r="DR51" i="9"/>
  <c r="EG50" i="9"/>
  <c r="DQ50" i="9"/>
  <c r="EF49" i="9"/>
  <c r="DP49" i="9"/>
  <c r="EE48" i="9"/>
  <c r="DO48" i="9"/>
  <c r="ED47" i="9"/>
  <c r="DN47" i="9"/>
  <c r="EC46" i="9"/>
  <c r="DM46" i="9"/>
  <c r="EB45" i="9"/>
  <c r="DL45" i="9"/>
  <c r="EA44" i="9"/>
  <c r="DK44" i="9"/>
  <c r="CP52" i="9"/>
  <c r="BZ52" i="9"/>
  <c r="CO51" i="9"/>
  <c r="BY51" i="9"/>
  <c r="CN50" i="9"/>
  <c r="BX50" i="9"/>
  <c r="CM49" i="9"/>
  <c r="BW49" i="9"/>
  <c r="CL48" i="9"/>
  <c r="DA47" i="9"/>
  <c r="CK47" i="9"/>
  <c r="CZ46" i="9"/>
  <c r="CJ46" i="9"/>
  <c r="CY45" i="9"/>
  <c r="CI45" i="9"/>
  <c r="CX44" i="9"/>
  <c r="CH44" i="9"/>
  <c r="BM52" i="9"/>
  <c r="AW52" i="9"/>
  <c r="BL51" i="9"/>
  <c r="AV51" i="9"/>
  <c r="BK50" i="9"/>
  <c r="AU50" i="9"/>
  <c r="BJ49" i="9"/>
  <c r="AT49" i="9"/>
  <c r="BI48" i="9"/>
  <c r="AS48" i="9"/>
  <c r="BH47" i="9"/>
  <c r="AR47" i="9"/>
  <c r="BG46" i="9"/>
  <c r="AQ46" i="9"/>
  <c r="BF45" i="9"/>
  <c r="AP45" i="9"/>
  <c r="BE44" i="9"/>
  <c r="AO44" i="9"/>
  <c r="GR18" i="9"/>
  <c r="GB18" i="9"/>
  <c r="GQ17" i="9"/>
  <c r="GA17" i="9"/>
  <c r="GP16" i="9"/>
  <c r="HE15" i="9"/>
  <c r="GO15" i="9"/>
  <c r="HD14" i="9"/>
  <c r="GN14" i="9"/>
  <c r="GM13" i="9"/>
  <c r="HB12" i="9"/>
  <c r="GL12" i="9"/>
  <c r="HA11" i="9"/>
  <c r="GK11" i="9"/>
  <c r="GZ10" i="9"/>
  <c r="GJ10" i="9"/>
  <c r="FO18" i="9"/>
  <c r="EY18" i="9"/>
  <c r="FN17" i="9"/>
  <c r="DK214" i="9"/>
  <c r="DP186" i="9"/>
  <c r="BK186" i="9"/>
  <c r="HC152" i="9"/>
  <c r="GO146" i="9"/>
  <c r="FA151" i="9"/>
  <c r="EW147" i="9"/>
  <c r="DI152" i="9"/>
  <c r="EJ147" i="9"/>
  <c r="CV152" i="9"/>
  <c r="CR148" i="9"/>
  <c r="AM154" i="9"/>
  <c r="BN149" i="9"/>
  <c r="BL147" i="9"/>
  <c r="GX120" i="9"/>
  <c r="GV118" i="9"/>
  <c r="GT116" i="9"/>
  <c r="GR114" i="9"/>
  <c r="GP112" i="9"/>
  <c r="FD119" i="9"/>
  <c r="FB117" i="9"/>
  <c r="EZ115" i="9"/>
  <c r="EY113" i="9"/>
  <c r="EX112" i="9"/>
  <c r="DM120" i="9"/>
  <c r="DL119" i="9"/>
  <c r="DK118" i="9"/>
  <c r="DJ117" i="9"/>
  <c r="DI116" i="9"/>
  <c r="DH115" i="9"/>
  <c r="DG114" i="9"/>
  <c r="EK112" i="9"/>
  <c r="CZ120" i="9"/>
  <c r="CY119" i="9"/>
  <c r="CX118" i="9"/>
  <c r="CW117" i="9"/>
  <c r="CV116" i="9"/>
  <c r="CU115" i="9"/>
  <c r="CT114" i="9"/>
  <c r="CS113" i="9"/>
  <c r="CA113" i="9"/>
  <c r="CP112" i="9"/>
  <c r="BZ112" i="9"/>
  <c r="BE120" i="9"/>
  <c r="AO120" i="9"/>
  <c r="BD119" i="9"/>
  <c r="AN119" i="9"/>
  <c r="BC118" i="9"/>
  <c r="AM118" i="9"/>
  <c r="BB117" i="9"/>
  <c r="BA116" i="9"/>
  <c r="BP115" i="9"/>
  <c r="AZ115" i="9"/>
  <c r="BO114" i="9"/>
  <c r="AY114" i="9"/>
  <c r="BN113" i="9"/>
  <c r="AX113" i="9"/>
  <c r="BM112" i="9"/>
  <c r="AW112" i="9"/>
  <c r="GZ86" i="9"/>
  <c r="GJ86" i="9"/>
  <c r="GY85" i="9"/>
  <c r="GI85" i="9"/>
  <c r="GX84" i="9"/>
  <c r="GH84" i="9"/>
  <c r="GW83" i="9"/>
  <c r="GG83" i="9"/>
  <c r="GV82" i="9"/>
  <c r="GF82" i="9"/>
  <c r="GU81" i="9"/>
  <c r="GE81" i="9"/>
  <c r="GT80" i="9"/>
  <c r="GD80" i="9"/>
  <c r="GS79" i="9"/>
  <c r="GC79" i="9"/>
  <c r="GR78" i="9"/>
  <c r="GB78" i="9"/>
  <c r="FG86" i="9"/>
  <c r="EQ86" i="9"/>
  <c r="FF85" i="9"/>
  <c r="FE84" i="9"/>
  <c r="FT83" i="9"/>
  <c r="FD83" i="9"/>
  <c r="FS82" i="9"/>
  <c r="FC82" i="9"/>
  <c r="FR81" i="9"/>
  <c r="FB81" i="9"/>
  <c r="FQ80" i="9"/>
  <c r="FA80" i="9"/>
  <c r="FP79" i="9"/>
  <c r="EZ79" i="9"/>
  <c r="FO78" i="9"/>
  <c r="EY78" i="9"/>
  <c r="ED86" i="9"/>
  <c r="DN86" i="9"/>
  <c r="EC85" i="9"/>
  <c r="DM85" i="9"/>
  <c r="EB84" i="9"/>
  <c r="DL84" i="9"/>
  <c r="EA83" i="9"/>
  <c r="DK83" i="9"/>
  <c r="DZ82" i="9"/>
  <c r="DJ82" i="9"/>
  <c r="DY81" i="9"/>
  <c r="DI81" i="9"/>
  <c r="DX80" i="9"/>
  <c r="DH80" i="9"/>
  <c r="DW79" i="9"/>
  <c r="DG79" i="9"/>
  <c r="DV78" i="9"/>
  <c r="CK86" i="9"/>
  <c r="CZ85" i="9"/>
  <c r="CJ85" i="9"/>
  <c r="CY84" i="9"/>
  <c r="CI84" i="9"/>
  <c r="CX83" i="9"/>
  <c r="CH83" i="9"/>
  <c r="CW82" i="9"/>
  <c r="CG82" i="9"/>
  <c r="CV81" i="9"/>
  <c r="CF81" i="9"/>
  <c r="CU80" i="9"/>
  <c r="CE80" i="9"/>
  <c r="CT79" i="9"/>
  <c r="CD79" i="9"/>
  <c r="CS78" i="9"/>
  <c r="CC78" i="9"/>
  <c r="BH86" i="9"/>
  <c r="AR86" i="9"/>
  <c r="BG85" i="9"/>
  <c r="AQ85" i="9"/>
  <c r="BF84" i="9"/>
  <c r="AP84" i="9"/>
  <c r="BE83" i="9"/>
  <c r="AO83" i="9"/>
  <c r="BD82" i="9"/>
  <c r="AN82" i="9"/>
  <c r="BC81" i="9"/>
  <c r="AM81" i="9"/>
  <c r="BB80" i="9"/>
  <c r="BQ79" i="9"/>
  <c r="BA79" i="9"/>
  <c r="BP78" i="9"/>
  <c r="AZ78" i="9"/>
  <c r="HC52" i="9"/>
  <c r="GM52" i="9"/>
  <c r="HB51" i="9"/>
  <c r="GL51" i="9"/>
  <c r="HA50" i="9"/>
  <c r="GK50" i="9"/>
  <c r="GZ49" i="9"/>
  <c r="GJ49" i="9"/>
  <c r="GY48" i="9"/>
  <c r="GI48" i="9"/>
  <c r="GX47" i="9"/>
  <c r="GH47" i="9"/>
  <c r="GW46" i="9"/>
  <c r="GG46" i="9"/>
  <c r="GV45" i="9"/>
  <c r="GF45" i="9"/>
  <c r="GU44" i="9"/>
  <c r="GE44" i="9"/>
  <c r="FJ52" i="9"/>
  <c r="ET52" i="9"/>
  <c r="FI51" i="9"/>
  <c r="ES51" i="9"/>
  <c r="FH50" i="9"/>
  <c r="ER50" i="9"/>
  <c r="FG49" i="9"/>
  <c r="EQ49" i="9"/>
  <c r="FF48" i="9"/>
  <c r="FU47" i="9"/>
  <c r="FE47" i="9"/>
  <c r="FT46" i="9"/>
  <c r="FD46" i="9"/>
  <c r="FS45" i="9"/>
  <c r="FC45" i="9"/>
  <c r="FR44" i="9"/>
  <c r="FB44" i="9"/>
  <c r="EG52" i="9"/>
  <c r="DQ52" i="9"/>
  <c r="EF51" i="9"/>
  <c r="DP51" i="9"/>
  <c r="EE50" i="9"/>
  <c r="DO50" i="9"/>
  <c r="ED49" i="9"/>
  <c r="DN49" i="9"/>
  <c r="EC48" i="9"/>
  <c r="DM48" i="9"/>
  <c r="EB47" i="9"/>
  <c r="DL47" i="9"/>
  <c r="EA46" i="9"/>
  <c r="DK46" i="9"/>
  <c r="DZ45" i="9"/>
  <c r="DJ45" i="9"/>
  <c r="DY44" i="9"/>
  <c r="DI44" i="9"/>
  <c r="CN52" i="9"/>
  <c r="BX52" i="9"/>
  <c r="CM51" i="9"/>
  <c r="BW51" i="9"/>
  <c r="CL50" i="9"/>
  <c r="DA49" i="9"/>
  <c r="CK49" i="9"/>
  <c r="CZ48" i="9"/>
  <c r="CJ48" i="9"/>
  <c r="CY47" i="9"/>
  <c r="CI47" i="9"/>
  <c r="CX46" i="9"/>
  <c r="CH46" i="9"/>
  <c r="CW45" i="9"/>
  <c r="CG45" i="9"/>
  <c r="CV44" i="9"/>
  <c r="CF44" i="9"/>
  <c r="BK52" i="9"/>
  <c r="AU52" i="9"/>
  <c r="BJ51" i="9"/>
  <c r="AT51" i="9"/>
  <c r="BI50" i="9"/>
  <c r="AS50" i="9"/>
  <c r="BH49" i="9"/>
  <c r="AR49" i="9"/>
  <c r="BG48" i="9"/>
  <c r="AQ48" i="9"/>
  <c r="BF47" i="9"/>
  <c r="AP47" i="9"/>
  <c r="BE46" i="9"/>
  <c r="AO46" i="9"/>
  <c r="BD45" i="9"/>
  <c r="AN45" i="9"/>
  <c r="BC44" i="9"/>
  <c r="AM44" i="9"/>
  <c r="GP18" i="9"/>
  <c r="HE17" i="9"/>
  <c r="GO17" i="9"/>
  <c r="HD16" i="9"/>
  <c r="GN16" i="9"/>
  <c r="GM15" i="9"/>
  <c r="HB14" i="9"/>
  <c r="GL14" i="9"/>
  <c r="HA13" i="9"/>
  <c r="GK13" i="9"/>
  <c r="GZ12" i="9"/>
  <c r="GJ12" i="9"/>
  <c r="GY11" i="9"/>
  <c r="GI11" i="9"/>
  <c r="GX10" i="9"/>
  <c r="GH10" i="9"/>
  <c r="FM18" i="9"/>
  <c r="EW18" i="9"/>
  <c r="FL17" i="9"/>
  <c r="DO184" i="9"/>
  <c r="ES151" i="9"/>
  <c r="CN152" i="9"/>
  <c r="BJ149" i="9"/>
  <c r="GP116" i="9"/>
  <c r="EX117" i="9"/>
  <c r="DL120" i="9"/>
  <c r="DH116" i="9"/>
  <c r="CY120" i="9"/>
  <c r="CU116" i="9"/>
  <c r="BZ113" i="9"/>
  <c r="AN120" i="9"/>
  <c r="BO115" i="9"/>
  <c r="BM113" i="9"/>
  <c r="GY86" i="9"/>
  <c r="GW84" i="9"/>
  <c r="GU82" i="9"/>
  <c r="GS80" i="9"/>
  <c r="GQ78" i="9"/>
  <c r="FE85" i="9"/>
  <c r="FC83" i="9"/>
  <c r="FA81" i="9"/>
  <c r="EY79" i="9"/>
  <c r="DM86" i="9"/>
  <c r="DK84" i="9"/>
  <c r="DI82" i="9"/>
  <c r="DG80" i="9"/>
  <c r="CZ86" i="9"/>
  <c r="CX84" i="9"/>
  <c r="CV82" i="9"/>
  <c r="CT80" i="9"/>
  <c r="CR78" i="9"/>
  <c r="BF85" i="9"/>
  <c r="BD83" i="9"/>
  <c r="BB81" i="9"/>
  <c r="AZ79" i="9"/>
  <c r="GL52" i="9"/>
  <c r="GJ50" i="9"/>
  <c r="GH48" i="9"/>
  <c r="GF46" i="9"/>
  <c r="GD44" i="9"/>
  <c r="ER51" i="9"/>
  <c r="FU48" i="9"/>
  <c r="FS46" i="9"/>
  <c r="FQ44" i="9"/>
  <c r="EE51" i="9"/>
  <c r="EC49" i="9"/>
  <c r="DT48" i="9"/>
  <c r="DS47" i="9"/>
  <c r="DR46" i="9"/>
  <c r="DQ45" i="9"/>
  <c r="DP44" i="9"/>
  <c r="CE52" i="9"/>
  <c r="CD51" i="9"/>
  <c r="CC50" i="9"/>
  <c r="CB49" i="9"/>
  <c r="CA48" i="9"/>
  <c r="BZ47" i="9"/>
  <c r="BY46" i="9"/>
  <c r="BX45" i="9"/>
  <c r="BW44" i="9"/>
  <c r="BP50" i="9"/>
  <c r="BO49" i="9"/>
  <c r="BN48" i="9"/>
  <c r="BM47" i="9"/>
  <c r="BL46" i="9"/>
  <c r="BK45" i="9"/>
  <c r="BJ44" i="9"/>
  <c r="GW18" i="9"/>
  <c r="GV17" i="9"/>
  <c r="GU16" i="9"/>
  <c r="GT15" i="9"/>
  <c r="GS14" i="9"/>
  <c r="GR13" i="9"/>
  <c r="GQ12" i="9"/>
  <c r="GP11" i="9"/>
  <c r="GO10" i="9"/>
  <c r="FD18" i="9"/>
  <c r="FC17" i="9"/>
  <c r="FR16" i="9"/>
  <c r="FB16" i="9"/>
  <c r="FQ15" i="9"/>
  <c r="FA15" i="9"/>
  <c r="FP14" i="9"/>
  <c r="EZ14" i="9"/>
  <c r="FO13" i="9"/>
  <c r="EY13" i="9"/>
  <c r="FN12" i="9"/>
  <c r="EX12" i="9"/>
  <c r="FM11" i="9"/>
  <c r="EW11" i="9"/>
  <c r="FL10" i="9"/>
  <c r="EV10" i="9"/>
  <c r="EA18" i="9"/>
  <c r="DK18" i="9"/>
  <c r="DZ17" i="9"/>
  <c r="DJ17" i="9"/>
  <c r="DY16" i="9"/>
  <c r="DI16" i="9"/>
  <c r="DX15" i="9"/>
  <c r="DH15" i="9"/>
  <c r="DW14" i="9"/>
  <c r="DG14" i="9"/>
  <c r="DV13" i="9"/>
  <c r="EK12" i="9"/>
  <c r="DU12" i="9"/>
  <c r="EJ11" i="9"/>
  <c r="DT11" i="9"/>
  <c r="EI10" i="9"/>
  <c r="DS10" i="9"/>
  <c r="CX18" i="9"/>
  <c r="CH18" i="9"/>
  <c r="CW17" i="9"/>
  <c r="CG17" i="9"/>
  <c r="CV16" i="9"/>
  <c r="CF16" i="9"/>
  <c r="CU15" i="9"/>
  <c r="CE15" i="9"/>
  <c r="CT14" i="9"/>
  <c r="CD14" i="9"/>
  <c r="CS13" i="9"/>
  <c r="CC13" i="9"/>
  <c r="CR12" i="9"/>
  <c r="CB12" i="9"/>
  <c r="CQ11" i="9"/>
  <c r="CA11" i="9"/>
  <c r="CP10" i="9"/>
  <c r="BZ10" i="9"/>
  <c r="BE18" i="9"/>
  <c r="AO18" i="9"/>
  <c r="BD17" i="9"/>
  <c r="AN17" i="9"/>
  <c r="BC16" i="9"/>
  <c r="AM16" i="9"/>
  <c r="BB15" i="9"/>
  <c r="BQ14" i="9"/>
  <c r="BA14" i="9"/>
  <c r="BP13" i="9"/>
  <c r="AZ13" i="9"/>
  <c r="BO12" i="9"/>
  <c r="AY12" i="9"/>
  <c r="BN11" i="9"/>
  <c r="AX11" i="9"/>
  <c r="BM10" i="9"/>
  <c r="AW10" i="9"/>
  <c r="C251" i="9"/>
  <c r="C184" i="9"/>
  <c r="C120" i="9"/>
  <c r="C78" i="9"/>
  <c r="Q50" i="9"/>
  <c r="O255" i="9"/>
  <c r="AE255" i="9"/>
  <c r="Q256" i="9"/>
  <c r="AG256" i="9"/>
  <c r="T254" i="9"/>
  <c r="E252" i="9"/>
  <c r="U252" i="9"/>
  <c r="G253" i="9"/>
  <c r="W253" i="9"/>
  <c r="J251" i="9"/>
  <c r="Z251" i="9"/>
  <c r="K249" i="9"/>
  <c r="AA249" i="9"/>
  <c r="M250" i="9"/>
  <c r="AC250" i="9"/>
  <c r="P248" i="9"/>
  <c r="AF248" i="9"/>
  <c r="Q221" i="9"/>
  <c r="S222" i="9"/>
  <c r="F220" i="9"/>
  <c r="V220" i="9"/>
  <c r="G218" i="9"/>
  <c r="W218" i="9"/>
  <c r="I219" i="9"/>
  <c r="Y219" i="9"/>
  <c r="L217" i="9"/>
  <c r="AB217" i="9"/>
  <c r="M215" i="9"/>
  <c r="AC215" i="9"/>
  <c r="O216" i="9"/>
  <c r="AE216" i="9"/>
  <c r="R214" i="9"/>
  <c r="D214" i="9"/>
  <c r="S187" i="9"/>
  <c r="E188" i="9"/>
  <c r="U188" i="9"/>
  <c r="H186" i="9"/>
  <c r="X186" i="9"/>
  <c r="I184" i="9"/>
  <c r="Y184" i="9"/>
  <c r="K185" i="9"/>
  <c r="AA185" i="9"/>
  <c r="N183" i="9"/>
  <c r="AD183" i="9"/>
  <c r="O181" i="9"/>
  <c r="AE181" i="9"/>
  <c r="Q182" i="9"/>
  <c r="T180" i="9"/>
  <c r="D153" i="9"/>
  <c r="U153" i="9"/>
  <c r="G154" i="9"/>
  <c r="W154" i="9"/>
  <c r="J152" i="9"/>
  <c r="Z152" i="9"/>
  <c r="K150" i="9"/>
  <c r="AA150" i="9"/>
  <c r="M151" i="9"/>
  <c r="AC151" i="9"/>
  <c r="P149" i="9"/>
  <c r="Q147" i="9"/>
  <c r="AG147" i="9"/>
  <c r="S148" i="9"/>
  <c r="F146" i="9"/>
  <c r="V146" i="9"/>
  <c r="G119" i="9"/>
  <c r="W119" i="9"/>
  <c r="I120" i="9"/>
  <c r="Y120" i="9"/>
  <c r="L118" i="9"/>
  <c r="AB118" i="9"/>
  <c r="M116" i="9"/>
  <c r="AC116" i="9"/>
  <c r="O117" i="9"/>
  <c r="AE117" i="9"/>
  <c r="R115" i="9"/>
  <c r="D115" i="9"/>
  <c r="S113" i="9"/>
  <c r="E114" i="9"/>
  <c r="U114" i="9"/>
  <c r="H112" i="9"/>
  <c r="X112" i="9"/>
  <c r="I85" i="9"/>
  <c r="Y85" i="9"/>
  <c r="K86" i="9"/>
  <c r="AA86" i="9"/>
  <c r="N84" i="9"/>
  <c r="AD84" i="9"/>
  <c r="O82" i="9"/>
  <c r="AE82" i="9"/>
  <c r="Q83" i="9"/>
  <c r="AG83" i="9"/>
  <c r="T81" i="9"/>
  <c r="E79" i="9"/>
  <c r="U79" i="9"/>
  <c r="G80" i="9"/>
  <c r="W80" i="9"/>
  <c r="J78" i="9"/>
  <c r="Z78" i="9"/>
  <c r="K51" i="9"/>
  <c r="AA51" i="9"/>
  <c r="FF183" i="9"/>
  <c r="ET152" i="9"/>
  <c r="CO153" i="9"/>
  <c r="AU150" i="9"/>
  <c r="GA117" i="9"/>
  <c r="FN117" i="9"/>
  <c r="DT120" i="9"/>
  <c r="DP116" i="9"/>
  <c r="DL112" i="9"/>
  <c r="BX117" i="9"/>
  <c r="CD113" i="9"/>
  <c r="AR120" i="9"/>
  <c r="AP118" i="9"/>
  <c r="AN116" i="9"/>
  <c r="BQ113" i="9"/>
  <c r="HC86" i="9"/>
  <c r="HA84" i="9"/>
  <c r="GY82" i="9"/>
  <c r="GW80" i="9"/>
  <c r="GU78" i="9"/>
  <c r="FI85" i="9"/>
  <c r="FG83" i="9"/>
  <c r="FE81" i="9"/>
  <c r="FC79" i="9"/>
  <c r="DQ86" i="9"/>
  <c r="DO84" i="9"/>
  <c r="DM82" i="9"/>
  <c r="DK80" i="9"/>
  <c r="DI78" i="9"/>
  <c r="BW85" i="9"/>
  <c r="CZ82" i="9"/>
  <c r="CX80" i="9"/>
  <c r="CV78" i="9"/>
  <c r="BJ85" i="9"/>
  <c r="BH83" i="9"/>
  <c r="BF81" i="9"/>
  <c r="BD79" i="9"/>
  <c r="GP52" i="9"/>
  <c r="GN50" i="9"/>
  <c r="GL48" i="9"/>
  <c r="GJ46" i="9"/>
  <c r="GH44" i="9"/>
  <c r="EV51" i="9"/>
  <c r="ET49" i="9"/>
  <c r="ER47" i="9"/>
  <c r="EI51" i="9"/>
  <c r="EG49" i="9"/>
  <c r="DV48" i="9"/>
  <c r="DU47" i="9"/>
  <c r="DT46" i="9"/>
  <c r="DS45" i="9"/>
  <c r="DR44" i="9"/>
  <c r="CG52" i="9"/>
  <c r="CF51" i="9"/>
  <c r="CE50" i="9"/>
  <c r="CD49" i="9"/>
  <c r="CC48" i="9"/>
  <c r="CB47" i="9"/>
  <c r="CA46" i="9"/>
  <c r="BZ45" i="9"/>
  <c r="BY44" i="9"/>
  <c r="AN52" i="9"/>
  <c r="AM51" i="9"/>
  <c r="BQ49" i="9"/>
  <c r="BP48" i="9"/>
  <c r="BO47" i="9"/>
  <c r="BN46" i="9"/>
  <c r="BM45" i="9"/>
  <c r="BL44" i="9"/>
  <c r="GY18" i="9"/>
  <c r="GX17" i="9"/>
  <c r="GW16" i="9"/>
  <c r="GV15" i="9"/>
  <c r="GU14" i="9"/>
  <c r="GT13" i="9"/>
  <c r="GS12" i="9"/>
  <c r="GR11" i="9"/>
  <c r="GQ10" i="9"/>
  <c r="FF18" i="9"/>
  <c r="FE17" i="9"/>
  <c r="FS16" i="9"/>
  <c r="FC16" i="9"/>
  <c r="FR15" i="9"/>
  <c r="FB15" i="9"/>
  <c r="FQ14" i="9"/>
  <c r="FA14" i="9"/>
  <c r="FP13" i="9"/>
  <c r="EZ13" i="9"/>
  <c r="FO12" i="9"/>
  <c r="EY12" i="9"/>
  <c r="FN11" i="9"/>
  <c r="EX11" i="9"/>
  <c r="FM10" i="9"/>
  <c r="EW10" i="9"/>
  <c r="EB18" i="9"/>
  <c r="DL18" i="9"/>
  <c r="EA17" i="9"/>
  <c r="DK17" i="9"/>
  <c r="DZ16" i="9"/>
  <c r="DJ16" i="9"/>
  <c r="DY15" i="9"/>
  <c r="DI15" i="9"/>
  <c r="DX14" i="9"/>
  <c r="DH14" i="9"/>
  <c r="DW13" i="9"/>
  <c r="DG13" i="9"/>
  <c r="DV12" i="9"/>
  <c r="EK11" i="9"/>
  <c r="DU11" i="9"/>
  <c r="EJ10" i="9"/>
  <c r="DT10" i="9"/>
  <c r="CY18" i="9"/>
  <c r="CI18" i="9"/>
  <c r="CX17" i="9"/>
  <c r="CH17" i="9"/>
  <c r="CW16" i="9"/>
  <c r="CG16" i="9"/>
  <c r="CV15" i="9"/>
  <c r="CF15" i="9"/>
  <c r="CU14" i="9"/>
  <c r="CE14" i="9"/>
  <c r="CT13" i="9"/>
  <c r="CD13" i="9"/>
  <c r="CS12" i="9"/>
  <c r="CC12" i="9"/>
  <c r="CR11" i="9"/>
  <c r="CB11" i="9"/>
  <c r="CQ10" i="9"/>
  <c r="CA10" i="9"/>
  <c r="BF18" i="9"/>
  <c r="AP18" i="9"/>
  <c r="BE17" i="9"/>
  <c r="AO17" i="9"/>
  <c r="BD16" i="9"/>
  <c r="AN16" i="9"/>
  <c r="BC15" i="9"/>
  <c r="AM15" i="9"/>
  <c r="BB14" i="9"/>
  <c r="BQ13" i="9"/>
  <c r="BA13" i="9"/>
  <c r="BP12" i="9"/>
  <c r="AZ12" i="9"/>
  <c r="BO11" i="9"/>
  <c r="AY11" i="9"/>
  <c r="BN10" i="9"/>
  <c r="AX10" i="9"/>
  <c r="C253" i="9"/>
  <c r="C186" i="9"/>
  <c r="C119" i="9"/>
  <c r="C80" i="9"/>
  <c r="P50" i="9"/>
  <c r="AF50" i="9"/>
  <c r="N255" i="9"/>
  <c r="AD255" i="9"/>
  <c r="P256" i="9"/>
  <c r="AF256" i="9"/>
  <c r="S254" i="9"/>
  <c r="D252" i="9"/>
  <c r="T252" i="9"/>
  <c r="F253" i="9"/>
  <c r="V253" i="9"/>
  <c r="I251" i="9"/>
  <c r="Y251" i="9"/>
  <c r="J249" i="9"/>
  <c r="Z249" i="9"/>
  <c r="L250" i="9"/>
  <c r="AB250" i="9"/>
  <c r="O248" i="9"/>
  <c r="AE248" i="9"/>
  <c r="P221" i="9"/>
  <c r="AF221" i="9"/>
  <c r="R222" i="9"/>
  <c r="E220" i="9"/>
  <c r="U220" i="9"/>
  <c r="F218" i="9"/>
  <c r="V218" i="9"/>
  <c r="H219" i="9"/>
  <c r="X219" i="9"/>
  <c r="K217" i="9"/>
  <c r="AA217" i="9"/>
  <c r="L215" i="9"/>
  <c r="AB215" i="9"/>
  <c r="N216" i="9"/>
  <c r="AD216" i="9"/>
  <c r="Q214" i="9"/>
  <c r="AG214" i="9"/>
  <c r="R187" i="9"/>
  <c r="D188" i="9"/>
  <c r="T188" i="9"/>
  <c r="G186" i="9"/>
  <c r="W186" i="9"/>
  <c r="H184" i="9"/>
  <c r="X184" i="9"/>
  <c r="J185" i="9"/>
  <c r="Z185" i="9"/>
  <c r="M183" i="9"/>
  <c r="AC183" i="9"/>
  <c r="N181" i="9"/>
  <c r="AD181" i="9"/>
  <c r="P182" i="9"/>
  <c r="AF182" i="9"/>
  <c r="S180" i="9"/>
  <c r="R153" i="9"/>
  <c r="T153" i="9"/>
  <c r="F154" i="9"/>
  <c r="V154" i="9"/>
  <c r="I152" i="9"/>
  <c r="Y152" i="9"/>
  <c r="J150" i="9"/>
  <c r="Z150" i="9"/>
  <c r="L151" i="9"/>
  <c r="AB151" i="9"/>
  <c r="O149" i="9"/>
  <c r="AE149" i="9"/>
  <c r="P147" i="9"/>
  <c r="AF147" i="9"/>
  <c r="R148" i="9"/>
  <c r="E146" i="9"/>
  <c r="U146" i="9"/>
  <c r="F119" i="9"/>
  <c r="V119" i="9"/>
  <c r="H120" i="9"/>
  <c r="X120" i="9"/>
  <c r="K118" i="9"/>
  <c r="AA118" i="9"/>
  <c r="L116" i="9"/>
  <c r="AB116" i="9"/>
  <c r="N117" i="9"/>
  <c r="AD117" i="9"/>
  <c r="Q115" i="9"/>
  <c r="R113" i="9"/>
  <c r="D114" i="9"/>
  <c r="T114" i="9"/>
  <c r="G112" i="9"/>
  <c r="W112" i="9"/>
  <c r="H85" i="9"/>
  <c r="X85" i="9"/>
  <c r="J86" i="9"/>
  <c r="Z86" i="9"/>
  <c r="M84" i="9"/>
  <c r="AC84" i="9"/>
  <c r="N82" i="9"/>
  <c r="AD82" i="9"/>
  <c r="P83" i="9"/>
  <c r="AF83" i="9"/>
  <c r="S81" i="9"/>
  <c r="D79" i="9"/>
  <c r="T79" i="9"/>
  <c r="F80" i="9"/>
  <c r="V80" i="9"/>
  <c r="I78" i="9"/>
  <c r="Y78" i="9"/>
  <c r="J51" i="9"/>
  <c r="Z51" i="9"/>
  <c r="L52" i="9"/>
  <c r="AB52" i="9"/>
  <c r="N48" i="9"/>
  <c r="AD48" i="9"/>
  <c r="P49" i="9"/>
  <c r="AF49" i="9"/>
  <c r="S47" i="9"/>
  <c r="D45" i="9"/>
  <c r="T45" i="9"/>
  <c r="F46" i="9"/>
  <c r="V46" i="9"/>
  <c r="I44" i="9"/>
  <c r="Y44" i="9"/>
  <c r="AR217" i="9"/>
  <c r="EV154" i="9"/>
  <c r="EA146" i="9"/>
  <c r="AV151" i="9"/>
  <c r="GB118" i="9"/>
  <c r="FO118" i="9"/>
  <c r="EJ120" i="9"/>
  <c r="EF116" i="9"/>
  <c r="EB112" i="9"/>
  <c r="CN117" i="9"/>
  <c r="CL113" i="9"/>
  <c r="AZ120" i="9"/>
  <c r="AX118" i="9"/>
  <c r="AV116" i="9"/>
  <c r="AT114" i="9"/>
  <c r="AR112" i="9"/>
  <c r="GD85" i="9"/>
  <c r="GB83" i="9"/>
  <c r="HE80" i="9"/>
  <c r="HC78" i="9"/>
  <c r="FQ85" i="9"/>
  <c r="FO83" i="9"/>
  <c r="FM81" i="9"/>
  <c r="FK79" i="9"/>
  <c r="DY86" i="9"/>
  <c r="DW84" i="9"/>
  <c r="DU82" i="9"/>
  <c r="DS80" i="9"/>
  <c r="DQ78" i="9"/>
  <c r="CE85" i="9"/>
  <c r="CC83" i="9"/>
  <c r="CA81" i="9"/>
  <c r="BY79" i="9"/>
  <c r="AM86" i="9"/>
  <c r="BP83" i="9"/>
  <c r="BN81" i="9"/>
  <c r="BL79" i="9"/>
  <c r="GX52" i="9"/>
  <c r="GV50" i="9"/>
  <c r="GT48" i="9"/>
  <c r="GR46" i="9"/>
  <c r="GP44" i="9"/>
  <c r="FD51" i="9"/>
  <c r="FB49" i="9"/>
  <c r="EZ47" i="9"/>
  <c r="EX45" i="9"/>
  <c r="DL52" i="9"/>
  <c r="DJ50" i="9"/>
  <c r="DZ48" i="9"/>
  <c r="DY47" i="9"/>
  <c r="DX46" i="9"/>
  <c r="DW45" i="9"/>
  <c r="DV44" i="9"/>
  <c r="CK52" i="9"/>
  <c r="CJ51" i="9"/>
  <c r="CI50" i="9"/>
  <c r="CH49" i="9"/>
  <c r="CG48" i="9"/>
  <c r="CF47" i="9"/>
  <c r="CE46" i="9"/>
  <c r="CD45" i="9"/>
  <c r="CC44" i="9"/>
  <c r="AR52" i="9"/>
  <c r="AQ51" i="9"/>
  <c r="AP50" i="9"/>
  <c r="AO49" i="9"/>
  <c r="AN48" i="9"/>
  <c r="AM47" i="9"/>
  <c r="BP44" i="9"/>
  <c r="HC18" i="9"/>
  <c r="HB17" i="9"/>
  <c r="HA16" i="9"/>
  <c r="GZ15" i="9"/>
  <c r="GY14" i="9"/>
  <c r="GX13" i="9"/>
  <c r="GW12" i="9"/>
  <c r="GV11" i="9"/>
  <c r="GU10" i="9"/>
  <c r="FJ18" i="9"/>
  <c r="FI17" i="9"/>
  <c r="FU16" i="9"/>
  <c r="FE16" i="9"/>
  <c r="FT15" i="9"/>
  <c r="FD15" i="9"/>
  <c r="FC14" i="9"/>
  <c r="FR13" i="9"/>
  <c r="FB13" i="9"/>
  <c r="FQ12" i="9"/>
  <c r="FA12" i="9"/>
  <c r="FP11" i="9"/>
  <c r="EZ11" i="9"/>
  <c r="FO10" i="9"/>
  <c r="EY10" i="9"/>
  <c r="ED18" i="9"/>
  <c r="DN18" i="9"/>
  <c r="EC17" i="9"/>
  <c r="DM17" i="9"/>
  <c r="EB16" i="9"/>
  <c r="DL16" i="9"/>
  <c r="EA15" i="9"/>
  <c r="DK15" i="9"/>
  <c r="DZ14" i="9"/>
  <c r="DJ14" i="9"/>
  <c r="DY13" i="9"/>
  <c r="DI13" i="9"/>
  <c r="DX12" i="9"/>
  <c r="DH12" i="9"/>
  <c r="DW11" i="9"/>
  <c r="DG11" i="9"/>
  <c r="DV10" i="9"/>
  <c r="DA18" i="9"/>
  <c r="CK18" i="9"/>
  <c r="CZ17" i="9"/>
  <c r="CJ17" i="9"/>
  <c r="CY16" i="9"/>
  <c r="CI16" i="9"/>
  <c r="CX15" i="9"/>
  <c r="CH15" i="9"/>
  <c r="CW14" i="9"/>
  <c r="CG14" i="9"/>
  <c r="CV13" i="9"/>
  <c r="CF13" i="9"/>
  <c r="CU12" i="9"/>
  <c r="CE12" i="9"/>
  <c r="CT11" i="9"/>
  <c r="CD11" i="9"/>
  <c r="CS10" i="9"/>
  <c r="CC10" i="9"/>
  <c r="BH18" i="9"/>
  <c r="AR18" i="9"/>
  <c r="BG17" i="9"/>
  <c r="AQ17" i="9"/>
  <c r="BF16" i="9"/>
  <c r="AP16" i="9"/>
  <c r="BE15" i="9"/>
  <c r="AO15" i="9"/>
  <c r="BD14" i="9"/>
  <c r="AN14" i="9"/>
  <c r="BC13" i="9"/>
  <c r="AM13" i="9"/>
  <c r="BB12" i="9"/>
  <c r="BQ11" i="9"/>
  <c r="BA11" i="9"/>
  <c r="BP10" i="9"/>
  <c r="AZ10" i="9"/>
  <c r="C254" i="9"/>
  <c r="C187" i="9"/>
  <c r="C148" i="9"/>
  <c r="C81" i="9"/>
  <c r="N50" i="9"/>
  <c r="AD50" i="9"/>
  <c r="L255" i="9"/>
  <c r="AB255" i="9"/>
  <c r="N256" i="9"/>
  <c r="AD256" i="9"/>
  <c r="Q254" i="9"/>
  <c r="AG254" i="9"/>
  <c r="R252" i="9"/>
  <c r="D253" i="9"/>
  <c r="T253" i="9"/>
  <c r="G251" i="9"/>
  <c r="W251" i="9"/>
  <c r="H249" i="9"/>
  <c r="X249" i="9"/>
  <c r="J250" i="9"/>
  <c r="Z250" i="9"/>
  <c r="M248" i="9"/>
  <c r="AC248" i="9"/>
  <c r="N221" i="9"/>
  <c r="AD221" i="9"/>
  <c r="P222" i="9"/>
  <c r="AF222" i="9"/>
  <c r="S220" i="9"/>
  <c r="D218" i="9"/>
  <c r="T218" i="9"/>
  <c r="F219" i="9"/>
  <c r="V219" i="9"/>
  <c r="I217" i="9"/>
  <c r="Y217" i="9"/>
  <c r="J215" i="9"/>
  <c r="Z215" i="9"/>
  <c r="L216" i="9"/>
  <c r="AB216" i="9"/>
  <c r="O214" i="9"/>
  <c r="AE214" i="9"/>
  <c r="P187" i="9"/>
  <c r="AF187" i="9"/>
  <c r="R188" i="9"/>
  <c r="E186" i="9"/>
  <c r="U186" i="9"/>
  <c r="F184" i="9"/>
  <c r="V184" i="9"/>
  <c r="H185" i="9"/>
  <c r="X185" i="9"/>
  <c r="K183" i="9"/>
  <c r="AA183" i="9"/>
  <c r="L181" i="9"/>
  <c r="AB181" i="9"/>
  <c r="N182" i="9"/>
  <c r="AD182" i="9"/>
  <c r="Q180" i="9"/>
  <c r="Q153" i="9"/>
  <c r="D154" i="9"/>
  <c r="T154" i="9"/>
  <c r="G152" i="9"/>
  <c r="W152" i="9"/>
  <c r="H150" i="9"/>
  <c r="X150" i="9"/>
  <c r="J151" i="9"/>
  <c r="AV188" i="9"/>
  <c r="BM184" i="9"/>
  <c r="BK182" i="9"/>
  <c r="GF154" i="9"/>
  <c r="GD152" i="9"/>
  <c r="GR150" i="9"/>
  <c r="GP148" i="9"/>
  <c r="FC221" i="9"/>
  <c r="CF220" i="9"/>
  <c r="AR222" i="9"/>
  <c r="BG216" i="9"/>
  <c r="GP186" i="9"/>
  <c r="GL182" i="9"/>
  <c r="EX187" i="9"/>
  <c r="ET183" i="9"/>
  <c r="DJ184" i="9"/>
  <c r="DH182" i="9"/>
  <c r="CY186" i="9"/>
  <c r="CW184" i="9"/>
  <c r="CU182" i="9"/>
  <c r="AR188" i="9"/>
  <c r="AP186" i="9"/>
  <c r="BK184" i="9"/>
  <c r="BJ183" i="9"/>
  <c r="BI182" i="9"/>
  <c r="BH181" i="9"/>
  <c r="BG180" i="9"/>
  <c r="GT154" i="9"/>
  <c r="GS153" i="9"/>
  <c r="GR152" i="9"/>
  <c r="GQ151" i="9"/>
  <c r="GP150" i="9"/>
  <c r="GO149" i="9"/>
  <c r="GN148" i="9"/>
  <c r="GM147" i="9"/>
  <c r="GL146" i="9"/>
  <c r="FA154" i="9"/>
  <c r="EZ153" i="9"/>
  <c r="EY152" i="9"/>
  <c r="EX151" i="9"/>
  <c r="EW150" i="9"/>
  <c r="EV149" i="9"/>
  <c r="EU148" i="9"/>
  <c r="ET147" i="9"/>
  <c r="ES146" i="9"/>
  <c r="DH154" i="9"/>
  <c r="DG153" i="9"/>
  <c r="EK151" i="9"/>
  <c r="EI149" i="9"/>
  <c r="EH148" i="9"/>
  <c r="EG147" i="9"/>
  <c r="EF146" i="9"/>
  <c r="CU154" i="9"/>
  <c r="CT153" i="9"/>
  <c r="CS152" i="9"/>
  <c r="CR151" i="9"/>
  <c r="CQ150" i="9"/>
  <c r="CP149" i="9"/>
  <c r="CO148" i="9"/>
  <c r="CN147" i="9"/>
  <c r="CM146" i="9"/>
  <c r="BB154" i="9"/>
  <c r="BY221" i="9"/>
  <c r="GY183" i="9"/>
  <c r="DO185" i="9"/>
  <c r="CM185" i="9"/>
  <c r="AU186" i="9"/>
  <c r="BK181" i="9"/>
  <c r="GU152" i="9"/>
  <c r="GQ148" i="9"/>
  <c r="GK146" i="9"/>
  <c r="EY153" i="9"/>
  <c r="EW151" i="9"/>
  <c r="FK149" i="9"/>
  <c r="FI147" i="9"/>
  <c r="DW154" i="9"/>
  <c r="DU152" i="9"/>
  <c r="DS150" i="9"/>
  <c r="DQ148" i="9"/>
  <c r="DO146" i="9"/>
  <c r="CC153" i="9"/>
  <c r="CA151" i="9"/>
  <c r="CO149" i="9"/>
  <c r="BX148" i="9"/>
  <c r="CT146" i="9"/>
  <c r="BA154" i="9"/>
  <c r="BH153" i="9"/>
  <c r="AN153" i="9"/>
  <c r="AY152" i="9"/>
  <c r="BJ151" i="9"/>
  <c r="AT151" i="9"/>
  <c r="BI150" i="9"/>
  <c r="AS150" i="9"/>
  <c r="BH149" i="9"/>
  <c r="AR149" i="9"/>
  <c r="BG148" i="9"/>
  <c r="AQ148" i="9"/>
  <c r="BF147" i="9"/>
  <c r="AP147" i="9"/>
  <c r="BE146" i="9"/>
  <c r="AO146" i="9"/>
  <c r="GR120" i="9"/>
  <c r="GB120" i="9"/>
  <c r="GQ119" i="9"/>
  <c r="GA119" i="9"/>
  <c r="GP118" i="9"/>
  <c r="GO117" i="9"/>
  <c r="HD116" i="9"/>
  <c r="GN116" i="9"/>
  <c r="HC115" i="9"/>
  <c r="GM115" i="9"/>
  <c r="HB114" i="9"/>
  <c r="GL114" i="9"/>
  <c r="HA113" i="9"/>
  <c r="GK113" i="9"/>
  <c r="GZ112" i="9"/>
  <c r="GJ112" i="9"/>
  <c r="FO120" i="9"/>
  <c r="EY120" i="9"/>
  <c r="FN119" i="9"/>
  <c r="EX119" i="9"/>
  <c r="FM118" i="9"/>
  <c r="EW118" i="9"/>
  <c r="FL117" i="9"/>
  <c r="EV117" i="9"/>
  <c r="FK116" i="9"/>
  <c r="EU116" i="9"/>
  <c r="FJ115" i="9"/>
  <c r="ET115" i="9"/>
  <c r="FI114" i="9"/>
  <c r="ES114" i="9"/>
  <c r="FH113" i="9"/>
  <c r="ER113" i="9"/>
  <c r="FG112" i="9"/>
  <c r="EQ112" i="9"/>
  <c r="DV120" i="9"/>
  <c r="EK119" i="9"/>
  <c r="DU119" i="9"/>
  <c r="EJ118" i="9"/>
  <c r="DT118" i="9"/>
  <c r="EI117" i="9"/>
  <c r="DS117" i="9"/>
  <c r="EH116" i="9"/>
  <c r="DR116" i="9"/>
  <c r="EG115" i="9"/>
  <c r="DQ115" i="9"/>
  <c r="EF114" i="9"/>
  <c r="DP114" i="9"/>
  <c r="EE113" i="9"/>
  <c r="DO113" i="9"/>
  <c r="ED112" i="9"/>
  <c r="DN112" i="9"/>
  <c r="CS120" i="9"/>
  <c r="CC120" i="9"/>
  <c r="CR119" i="9"/>
  <c r="CB119" i="9"/>
  <c r="CQ118" i="9"/>
  <c r="CA118" i="9"/>
  <c r="CP117" i="9"/>
  <c r="BZ117" i="9"/>
  <c r="CO116" i="9"/>
  <c r="BY116" i="9"/>
  <c r="CN115" i="9"/>
  <c r="BX115" i="9"/>
  <c r="CM114" i="9"/>
  <c r="BW114" i="9"/>
  <c r="GC254" i="9"/>
  <c r="FN216" i="9"/>
  <c r="CL218" i="9"/>
  <c r="BB216" i="9"/>
  <c r="GH182" i="9"/>
  <c r="DG184" i="9"/>
  <c r="CX188" i="9"/>
  <c r="CT184" i="9"/>
  <c r="CP180" i="9"/>
  <c r="BC185" i="9"/>
  <c r="BA183" i="9"/>
  <c r="AY181" i="9"/>
  <c r="GK154" i="9"/>
  <c r="GI152" i="9"/>
  <c r="GG150" i="9"/>
  <c r="GH148" i="9"/>
  <c r="GG147" i="9"/>
  <c r="GF146" i="9"/>
  <c r="EU154" i="9"/>
  <c r="ET153" i="9"/>
  <c r="ES152" i="9"/>
  <c r="ER151" i="9"/>
  <c r="EQ150" i="9"/>
  <c r="FU148" i="9"/>
  <c r="FT147" i="9"/>
  <c r="FS146" i="9"/>
  <c r="EH154" i="9"/>
  <c r="EG153" i="9"/>
  <c r="EF152" i="9"/>
  <c r="EE151" i="9"/>
  <c r="ED150" i="9"/>
  <c r="EC149" i="9"/>
  <c r="EB148" i="9"/>
  <c r="EA147" i="9"/>
  <c r="DZ146" i="9"/>
  <c r="CO154" i="9"/>
  <c r="CN153" i="9"/>
  <c r="CM152" i="9"/>
  <c r="CL151" i="9"/>
  <c r="CK150" i="9"/>
  <c r="CJ149" i="9"/>
  <c r="CI148" i="9"/>
  <c r="CH147" i="9"/>
  <c r="CG146" i="9"/>
  <c r="AX154" i="9"/>
  <c r="BM153" i="9"/>
  <c r="AW153" i="9"/>
  <c r="BL152" i="9"/>
  <c r="AV152" i="9"/>
  <c r="BK151" i="9"/>
  <c r="AU151" i="9"/>
  <c r="BJ150" i="9"/>
  <c r="AT150" i="9"/>
  <c r="BI149" i="9"/>
  <c r="AS149" i="9"/>
  <c r="BH148" i="9"/>
  <c r="AR148" i="9"/>
  <c r="BG147" i="9"/>
  <c r="AQ147" i="9"/>
  <c r="BF146" i="9"/>
  <c r="AP146" i="9"/>
  <c r="GS120" i="9"/>
  <c r="GC120" i="9"/>
  <c r="GR119" i="9"/>
  <c r="GB119" i="9"/>
  <c r="GQ118" i="9"/>
  <c r="GA118" i="9"/>
  <c r="GP117" i="9"/>
  <c r="GO116" i="9"/>
  <c r="HD115" i="9"/>
  <c r="GN115" i="9"/>
  <c r="HC114" i="9"/>
  <c r="GM114" i="9"/>
  <c r="HB113" i="9"/>
  <c r="GL113" i="9"/>
  <c r="HA112" i="9"/>
  <c r="GK112" i="9"/>
  <c r="FP120" i="9"/>
  <c r="EZ120" i="9"/>
  <c r="FO119" i="9"/>
  <c r="EY119" i="9"/>
  <c r="FN118" i="9"/>
  <c r="EX118" i="9"/>
  <c r="FM117" i="9"/>
  <c r="EW117" i="9"/>
  <c r="FL116" i="9"/>
  <c r="EV116" i="9"/>
  <c r="FK115" i="9"/>
  <c r="EU115" i="9"/>
  <c r="FJ114" i="9"/>
  <c r="ET114" i="9"/>
  <c r="FI113" i="9"/>
  <c r="ES113" i="9"/>
  <c r="FH112" i="9"/>
  <c r="ER112" i="9"/>
  <c r="DW120" i="9"/>
  <c r="DG120" i="9"/>
  <c r="DV119" i="9"/>
  <c r="EK118" i="9"/>
  <c r="DU118" i="9"/>
  <c r="EJ117" i="9"/>
  <c r="DT117" i="9"/>
  <c r="EI116" i="9"/>
  <c r="DS116" i="9"/>
  <c r="EH115" i="9"/>
  <c r="DR115" i="9"/>
  <c r="EG114" i="9"/>
  <c r="DQ114" i="9"/>
  <c r="EF113" i="9"/>
  <c r="DP113" i="9"/>
  <c r="EE112" i="9"/>
  <c r="DO112" i="9"/>
  <c r="CT120" i="9"/>
  <c r="CD120" i="9"/>
  <c r="CS119" i="9"/>
  <c r="CC119" i="9"/>
  <c r="CR118" i="9"/>
  <c r="CB118" i="9"/>
  <c r="CQ117" i="9"/>
  <c r="CA117" i="9"/>
  <c r="CP116" i="9"/>
  <c r="BZ116" i="9"/>
  <c r="CO115" i="9"/>
  <c r="BY115" i="9"/>
  <c r="CN114" i="9"/>
  <c r="BX114" i="9"/>
  <c r="EY253" i="9"/>
  <c r="FD214" i="9"/>
  <c r="CA217" i="9"/>
  <c r="AP215" i="9"/>
  <c r="GG181" i="9"/>
  <c r="FT181" i="9"/>
  <c r="DV183" i="9"/>
  <c r="CH188" i="9"/>
  <c r="CD184" i="9"/>
  <c r="BZ180" i="9"/>
  <c r="AU185" i="9"/>
  <c r="AS183" i="9"/>
  <c r="AQ181" i="9"/>
  <c r="GC154" i="9"/>
  <c r="GA152" i="9"/>
  <c r="GD148" i="9"/>
  <c r="GC147" i="9"/>
  <c r="GB146" i="9"/>
  <c r="EQ154" i="9"/>
  <c r="FU152" i="9"/>
  <c r="FS150" i="9"/>
  <c r="FR149" i="9"/>
  <c r="FQ148" i="9"/>
  <c r="FP147" i="9"/>
  <c r="FO146" i="9"/>
  <c r="ED154" i="9"/>
  <c r="EC153" i="9"/>
  <c r="EB152" i="9"/>
  <c r="EA151" i="9"/>
  <c r="DZ150" i="9"/>
  <c r="DY149" i="9"/>
  <c r="DX148" i="9"/>
  <c r="DW147" i="9"/>
  <c r="DV146" i="9"/>
  <c r="CK154" i="9"/>
  <c r="CJ153" i="9"/>
  <c r="CI152" i="9"/>
  <c r="CH151" i="9"/>
  <c r="CG150" i="9"/>
  <c r="CF149" i="9"/>
  <c r="CE148" i="9"/>
  <c r="CD147" i="9"/>
  <c r="CC146" i="9"/>
  <c r="AV154" i="9"/>
  <c r="BK153" i="9"/>
  <c r="AU153" i="9"/>
  <c r="BJ152" i="9"/>
  <c r="AT152" i="9"/>
  <c r="BI151" i="9"/>
  <c r="AS151" i="9"/>
  <c r="BH150" i="9"/>
  <c r="AR150" i="9"/>
  <c r="BG149" i="9"/>
  <c r="AQ149" i="9"/>
  <c r="BF148" i="9"/>
  <c r="AP148" i="9"/>
  <c r="BE147" i="9"/>
  <c r="AO147" i="9"/>
  <c r="BD146" i="9"/>
  <c r="AN146" i="9"/>
  <c r="GQ120" i="9"/>
  <c r="GA120" i="9"/>
  <c r="GP119" i="9"/>
  <c r="HE118" i="9"/>
  <c r="GO118" i="9"/>
  <c r="HD117" i="9"/>
  <c r="GN117" i="9"/>
  <c r="HC116" i="9"/>
  <c r="GM116" i="9"/>
  <c r="HB115" i="9"/>
  <c r="GL115" i="9"/>
  <c r="HA114" i="9"/>
  <c r="GK114" i="9"/>
  <c r="GZ113" i="9"/>
  <c r="GJ113" i="9"/>
  <c r="GY112" i="9"/>
  <c r="GI112" i="9"/>
  <c r="FN120" i="9"/>
  <c r="EX120" i="9"/>
  <c r="FM119" i="9"/>
  <c r="EW119" i="9"/>
  <c r="FL118" i="9"/>
  <c r="EV118" i="9"/>
  <c r="FK117" i="9"/>
  <c r="EU117" i="9"/>
  <c r="FJ116" i="9"/>
  <c r="ET116" i="9"/>
  <c r="FI115" i="9"/>
  <c r="ES115" i="9"/>
  <c r="FH114" i="9"/>
  <c r="ER114" i="9"/>
  <c r="FG113" i="9"/>
  <c r="BH222" i="9"/>
  <c r="DM182" i="9"/>
  <c r="BF184" i="9"/>
  <c r="GL151" i="9"/>
  <c r="FL154" i="9"/>
  <c r="FH150" i="9"/>
  <c r="FD146" i="9"/>
  <c r="DP151" i="9"/>
  <c r="DL147" i="9"/>
  <c r="BX152" i="9"/>
  <c r="CY147" i="9"/>
  <c r="BF153" i="9"/>
  <c r="BD151" i="9"/>
  <c r="BB149" i="9"/>
  <c r="AZ147" i="9"/>
  <c r="GL120" i="9"/>
  <c r="GJ118" i="9"/>
  <c r="GH116" i="9"/>
  <c r="GF114" i="9"/>
  <c r="GD112" i="9"/>
  <c r="ER119" i="9"/>
  <c r="FS114" i="9"/>
  <c r="ET113" i="9"/>
  <c r="ES112" i="9"/>
  <c r="DH120" i="9"/>
  <c r="DG119" i="9"/>
  <c r="EJ116" i="9"/>
  <c r="EI115" i="9"/>
  <c r="EH114" i="9"/>
  <c r="EG113" i="9"/>
  <c r="EF112" i="9"/>
  <c r="CU120" i="9"/>
  <c r="CT119" i="9"/>
  <c r="CS118" i="9"/>
  <c r="CR117" i="9"/>
  <c r="CQ116" i="9"/>
  <c r="CP115" i="9"/>
  <c r="CO114" i="9"/>
  <c r="CN113" i="9"/>
  <c r="BX113" i="9"/>
  <c r="CM112" i="9"/>
  <c r="BW112" i="9"/>
  <c r="BB120" i="9"/>
  <c r="BQ119" i="9"/>
  <c r="BA119" i="9"/>
  <c r="BP118" i="9"/>
  <c r="AZ118" i="9"/>
  <c r="BO117" i="9"/>
  <c r="AY117" i="9"/>
  <c r="BN116" i="9"/>
  <c r="AX116" i="9"/>
  <c r="BM115" i="9"/>
  <c r="AW115" i="9"/>
  <c r="BL114" i="9"/>
  <c r="AV114" i="9"/>
  <c r="BK113" i="9"/>
  <c r="AU113" i="9"/>
  <c r="BJ112" i="9"/>
  <c r="AT112" i="9"/>
  <c r="GW86" i="9"/>
  <c r="GG86" i="9"/>
  <c r="GV85" i="9"/>
  <c r="GF85" i="9"/>
  <c r="GU84" i="9"/>
  <c r="GE84" i="9"/>
  <c r="GT83" i="9"/>
  <c r="GD83" i="9"/>
  <c r="GS82" i="9"/>
  <c r="GC82" i="9"/>
  <c r="GR81" i="9"/>
  <c r="GB81" i="9"/>
  <c r="GQ80" i="9"/>
  <c r="GA80" i="9"/>
  <c r="GP79" i="9"/>
  <c r="HE78" i="9"/>
  <c r="GO78" i="9"/>
  <c r="FT86" i="9"/>
  <c r="FD86" i="9"/>
  <c r="FS85" i="9"/>
  <c r="FC85" i="9"/>
  <c r="FR84" i="9"/>
  <c r="FB84" i="9"/>
  <c r="FQ83" i="9"/>
  <c r="FA83" i="9"/>
  <c r="FP82" i="9"/>
  <c r="EZ82" i="9"/>
  <c r="FO81" i="9"/>
  <c r="EY81" i="9"/>
  <c r="FN80" i="9"/>
  <c r="EX80" i="9"/>
  <c r="FM79" i="9"/>
  <c r="EW79" i="9"/>
  <c r="FL78" i="9"/>
  <c r="EV78" i="9"/>
  <c r="EA86" i="9"/>
  <c r="DK86" i="9"/>
  <c r="DZ85" i="9"/>
  <c r="DJ85" i="9"/>
  <c r="DY84" i="9"/>
  <c r="DI84" i="9"/>
  <c r="DX83" i="9"/>
  <c r="DH83" i="9"/>
  <c r="DW82" i="9"/>
  <c r="DG82" i="9"/>
  <c r="DV81" i="9"/>
  <c r="EK80" i="9"/>
  <c r="DU80" i="9"/>
  <c r="EJ79" i="9"/>
  <c r="DT79" i="9"/>
  <c r="EI78" i="9"/>
  <c r="DS78" i="9"/>
  <c r="CX86" i="9"/>
  <c r="CH86" i="9"/>
  <c r="CW85" i="9"/>
  <c r="CG85" i="9"/>
  <c r="CV84" i="9"/>
  <c r="CF84" i="9"/>
  <c r="CU83" i="9"/>
  <c r="CE83" i="9"/>
  <c r="CT82" i="9"/>
  <c r="CD82" i="9"/>
  <c r="CS81" i="9"/>
  <c r="CC81" i="9"/>
  <c r="CR80" i="9"/>
  <c r="CB80" i="9"/>
  <c r="CQ79" i="9"/>
  <c r="CA79" i="9"/>
  <c r="CP78" i="9"/>
  <c r="BZ78" i="9"/>
  <c r="BE86" i="9"/>
  <c r="AO86" i="9"/>
  <c r="BD85" i="9"/>
  <c r="AN85" i="9"/>
  <c r="BC84" i="9"/>
  <c r="AM84" i="9"/>
  <c r="BB83" i="9"/>
  <c r="BQ82" i="9"/>
  <c r="BA82" i="9"/>
  <c r="BP81" i="9"/>
  <c r="AZ81" i="9"/>
  <c r="BO80" i="9"/>
  <c r="AY80" i="9"/>
  <c r="BN79" i="9"/>
  <c r="AX79" i="9"/>
  <c r="BM78" i="9"/>
  <c r="AW78" i="9"/>
  <c r="GZ52" i="9"/>
  <c r="GJ52" i="9"/>
  <c r="GY51" i="9"/>
  <c r="GI51" i="9"/>
  <c r="GX50" i="9"/>
  <c r="GH50" i="9"/>
  <c r="GW49" i="9"/>
  <c r="GG49" i="9"/>
  <c r="GV48" i="9"/>
  <c r="GF48" i="9"/>
  <c r="GU47" i="9"/>
  <c r="GE47" i="9"/>
  <c r="GT46" i="9"/>
  <c r="GD46" i="9"/>
  <c r="GS45" i="9"/>
  <c r="GC45" i="9"/>
  <c r="GR44" i="9"/>
  <c r="GB44" i="9"/>
  <c r="FG52" i="9"/>
  <c r="EQ52" i="9"/>
  <c r="FF51" i="9"/>
  <c r="FE50" i="9"/>
  <c r="FT49" i="9"/>
  <c r="FD49" i="9"/>
  <c r="FS48" i="9"/>
  <c r="FC48" i="9"/>
  <c r="FR47" i="9"/>
  <c r="FB47" i="9"/>
  <c r="FQ46" i="9"/>
  <c r="FA46" i="9"/>
  <c r="FP45" i="9"/>
  <c r="EZ45" i="9"/>
  <c r="FO44" i="9"/>
  <c r="EY44" i="9"/>
  <c r="ED52" i="9"/>
  <c r="DN52" i="9"/>
  <c r="EC51" i="9"/>
  <c r="DM51" i="9"/>
  <c r="EB50" i="9"/>
  <c r="DL50" i="9"/>
  <c r="EA49" i="9"/>
  <c r="FB248" i="9"/>
  <c r="GV180" i="9"/>
  <c r="DA183" i="9"/>
  <c r="AM181" i="9"/>
  <c r="GA148" i="9"/>
  <c r="FR152" i="9"/>
  <c r="FN148" i="9"/>
  <c r="DZ153" i="9"/>
  <c r="DV149" i="9"/>
  <c r="CH154" i="9"/>
  <c r="CD150" i="9"/>
  <c r="BZ146" i="9"/>
  <c r="BI152" i="9"/>
  <c r="BG150" i="9"/>
  <c r="BE148" i="9"/>
  <c r="BC146" i="9"/>
  <c r="GO119" i="9"/>
  <c r="GM117" i="9"/>
  <c r="GK115" i="9"/>
  <c r="GI113" i="9"/>
  <c r="EW120" i="9"/>
  <c r="EU118" i="9"/>
  <c r="ES116" i="9"/>
  <c r="EQ114" i="9"/>
  <c r="FJ112" i="9"/>
  <c r="DY120" i="9"/>
  <c r="DX119" i="9"/>
  <c r="DW118" i="9"/>
  <c r="DV117" i="9"/>
  <c r="DU116" i="9"/>
  <c r="DT115" i="9"/>
  <c r="DS114" i="9"/>
  <c r="DR113" i="9"/>
  <c r="DQ112" i="9"/>
  <c r="CF120" i="9"/>
  <c r="CE119" i="9"/>
  <c r="CD118" i="9"/>
  <c r="CC117" i="9"/>
  <c r="CB116" i="9"/>
  <c r="CA115" i="9"/>
  <c r="BZ114" i="9"/>
  <c r="CG113" i="9"/>
  <c r="CV112" i="9"/>
  <c r="CF112" i="9"/>
  <c r="BK120" i="9"/>
  <c r="AU120" i="9"/>
  <c r="BJ119" i="9"/>
  <c r="AT119" i="9"/>
  <c r="BI118" i="9"/>
  <c r="AS118" i="9"/>
  <c r="BH117" i="9"/>
  <c r="AR117" i="9"/>
  <c r="BG116" i="9"/>
  <c r="AQ116" i="9"/>
  <c r="BF115" i="9"/>
  <c r="AP115" i="9"/>
  <c r="BE114" i="9"/>
  <c r="AO114" i="9"/>
  <c r="BD113" i="9"/>
  <c r="AN113" i="9"/>
  <c r="BC112" i="9"/>
  <c r="AM112" i="9"/>
  <c r="GP86" i="9"/>
  <c r="GO85" i="9"/>
  <c r="HD84" i="9"/>
  <c r="GN84" i="9"/>
  <c r="HC83" i="9"/>
  <c r="GM83" i="9"/>
  <c r="HB82" i="9"/>
  <c r="GL82" i="9"/>
  <c r="HA81" i="9"/>
  <c r="GK81" i="9"/>
  <c r="GZ80" i="9"/>
  <c r="GJ80" i="9"/>
  <c r="GY79" i="9"/>
  <c r="GI79" i="9"/>
  <c r="GX78" i="9"/>
  <c r="GH78" i="9"/>
  <c r="FM86" i="9"/>
  <c r="EW86" i="9"/>
  <c r="FL85" i="9"/>
  <c r="EV85" i="9"/>
  <c r="FK84" i="9"/>
  <c r="EU84" i="9"/>
  <c r="FJ83" i="9"/>
  <c r="ET83" i="9"/>
  <c r="FI82" i="9"/>
  <c r="ES82" i="9"/>
  <c r="FH81" i="9"/>
  <c r="ER81" i="9"/>
  <c r="FG80" i="9"/>
  <c r="EQ80" i="9"/>
  <c r="FF79" i="9"/>
  <c r="FU78" i="9"/>
  <c r="FE78" i="9"/>
  <c r="EJ86" i="9"/>
  <c r="DT86" i="9"/>
  <c r="EI85" i="9"/>
  <c r="DS85" i="9"/>
  <c r="EH84" i="9"/>
  <c r="DR84" i="9"/>
  <c r="EG83" i="9"/>
  <c r="DQ83" i="9"/>
  <c r="EF82" i="9"/>
  <c r="DP82" i="9"/>
  <c r="EE81" i="9"/>
  <c r="DO81" i="9"/>
  <c r="ED80" i="9"/>
  <c r="DN80" i="9"/>
  <c r="EC79" i="9"/>
  <c r="DM79" i="9"/>
  <c r="EB78" i="9"/>
  <c r="DL78" i="9"/>
  <c r="CQ86" i="9"/>
  <c r="CA86" i="9"/>
  <c r="CP85" i="9"/>
  <c r="BZ85" i="9"/>
  <c r="CO84" i="9"/>
  <c r="BY84" i="9"/>
  <c r="CN83" i="9"/>
  <c r="BX83" i="9"/>
  <c r="CM82" i="9"/>
  <c r="BW82" i="9"/>
  <c r="CL81" i="9"/>
  <c r="DA80" i="9"/>
  <c r="CK80" i="9"/>
  <c r="CZ79" i="9"/>
  <c r="CJ79" i="9"/>
  <c r="CY78" i="9"/>
  <c r="CI78" i="9"/>
  <c r="BN86" i="9"/>
  <c r="AX86" i="9"/>
  <c r="BM85" i="9"/>
  <c r="AW85" i="9"/>
  <c r="BL84" i="9"/>
  <c r="AV84" i="9"/>
  <c r="BK83" i="9"/>
  <c r="AU83" i="9"/>
  <c r="BJ82" i="9"/>
  <c r="AT82" i="9"/>
  <c r="BI81" i="9"/>
  <c r="AS81" i="9"/>
  <c r="BH80" i="9"/>
  <c r="AR80" i="9"/>
  <c r="BG79" i="9"/>
  <c r="AQ79" i="9"/>
  <c r="BF78" i="9"/>
  <c r="AP78" i="9"/>
  <c r="GS52" i="9"/>
  <c r="GC52" i="9"/>
  <c r="GR51" i="9"/>
  <c r="GB51" i="9"/>
  <c r="GQ50" i="9"/>
  <c r="GA50" i="9"/>
  <c r="GP49" i="9"/>
  <c r="HE48" i="9"/>
  <c r="GO48" i="9"/>
  <c r="HD47" i="9"/>
  <c r="GN47" i="9"/>
  <c r="HC46" i="9"/>
  <c r="GM46" i="9"/>
  <c r="HB45" i="9"/>
  <c r="GL45" i="9"/>
  <c r="HA44" i="9"/>
  <c r="GK44" i="9"/>
  <c r="FP52" i="9"/>
  <c r="EZ52" i="9"/>
  <c r="FO51" i="9"/>
  <c r="EY51" i="9"/>
  <c r="FN50" i="9"/>
  <c r="EX50" i="9"/>
  <c r="FM49" i="9"/>
  <c r="EW49" i="9"/>
  <c r="FL48" i="9"/>
  <c r="EV48" i="9"/>
  <c r="FK47" i="9"/>
  <c r="EU47" i="9"/>
  <c r="FJ46" i="9"/>
  <c r="ET46" i="9"/>
  <c r="FI45" i="9"/>
  <c r="ES45" i="9"/>
  <c r="FH44" i="9"/>
  <c r="ER44" i="9"/>
  <c r="DW52" i="9"/>
  <c r="DG52" i="9"/>
  <c r="DV51" i="9"/>
  <c r="DU50" i="9"/>
  <c r="EJ49" i="9"/>
  <c r="DT49" i="9"/>
  <c r="EI48" i="9"/>
  <c r="DS48" i="9"/>
  <c r="EH47" i="9"/>
  <c r="DR47" i="9"/>
  <c r="EG46" i="9"/>
  <c r="DQ46" i="9"/>
  <c r="EF45" i="9"/>
  <c r="DP45" i="9"/>
  <c r="EE44" i="9"/>
  <c r="DO44" i="9"/>
  <c r="CT52" i="9"/>
  <c r="CD52" i="9"/>
  <c r="CS51" i="9"/>
  <c r="CC51" i="9"/>
  <c r="CR50" i="9"/>
  <c r="CB50" i="9"/>
  <c r="CQ49" i="9"/>
  <c r="CA49" i="9"/>
  <c r="CP48" i="9"/>
  <c r="BZ48" i="9"/>
  <c r="CO47" i="9"/>
  <c r="BY47" i="9"/>
  <c r="CN46" i="9"/>
  <c r="BX46" i="9"/>
  <c r="CM45" i="9"/>
  <c r="BW45" i="9"/>
  <c r="CL44" i="9"/>
  <c r="BA52" i="9"/>
  <c r="BP51" i="9"/>
  <c r="AZ51" i="9"/>
  <c r="BO50" i="9"/>
  <c r="AY50" i="9"/>
  <c r="BN49" i="9"/>
  <c r="AX49" i="9"/>
  <c r="BM48" i="9"/>
  <c r="AW48" i="9"/>
  <c r="BL47" i="9"/>
  <c r="AV47" i="9"/>
  <c r="BK46" i="9"/>
  <c r="AU46" i="9"/>
  <c r="BJ45" i="9"/>
  <c r="AT45" i="9"/>
  <c r="BI44" i="9"/>
  <c r="AS44" i="9"/>
  <c r="GV18" i="9"/>
  <c r="GF18" i="9"/>
  <c r="GU17" i="9"/>
  <c r="GE17" i="9"/>
  <c r="GT16" i="9"/>
  <c r="GD16" i="9"/>
  <c r="GS15" i="9"/>
  <c r="GC15" i="9"/>
  <c r="GR14" i="9"/>
  <c r="GB14" i="9"/>
  <c r="GQ13" i="9"/>
  <c r="GA13" i="9"/>
  <c r="GP12" i="9"/>
  <c r="HE11" i="9"/>
  <c r="GO11" i="9"/>
  <c r="HD10" i="9"/>
  <c r="GN10" i="9"/>
  <c r="FS18" i="9"/>
  <c r="FC18" i="9"/>
  <c r="FR17" i="9"/>
  <c r="GC218" i="9"/>
  <c r="FH185" i="9"/>
  <c r="CY181" i="9"/>
  <c r="HE154" i="9"/>
  <c r="GP147" i="9"/>
  <c r="FB152" i="9"/>
  <c r="EX148" i="9"/>
  <c r="DJ153" i="9"/>
  <c r="EK148" i="9"/>
  <c r="CW153" i="9"/>
  <c r="CS149" i="9"/>
  <c r="BE154" i="9"/>
  <c r="BA152" i="9"/>
  <c r="AY150" i="9"/>
  <c r="AW148" i="9"/>
  <c r="AU146" i="9"/>
  <c r="GG119" i="9"/>
  <c r="GE117" i="9"/>
  <c r="GC115" i="9"/>
  <c r="GA113" i="9"/>
  <c r="FT119" i="9"/>
  <c r="FR117" i="9"/>
  <c r="FP115" i="9"/>
  <c r="FN113" i="9"/>
  <c r="FF112" i="9"/>
  <c r="DU120" i="9"/>
  <c r="DT119" i="9"/>
  <c r="DS118" i="9"/>
  <c r="DR117" i="9"/>
  <c r="DQ116" i="9"/>
  <c r="DP115" i="9"/>
  <c r="DO114" i="9"/>
  <c r="DN113" i="9"/>
  <c r="DM112" i="9"/>
  <c r="CB120" i="9"/>
  <c r="CA119" i="9"/>
  <c r="BZ118" i="9"/>
  <c r="BY117" i="9"/>
  <c r="BX116" i="9"/>
  <c r="BW115" i="9"/>
  <c r="DA113" i="9"/>
  <c r="CE113" i="9"/>
  <c r="CT112" i="9"/>
  <c r="CD112" i="9"/>
  <c r="BI120" i="9"/>
  <c r="AS120" i="9"/>
  <c r="BH119" i="9"/>
  <c r="AR119" i="9"/>
  <c r="BG118" i="9"/>
  <c r="AQ118" i="9"/>
  <c r="BF117" i="9"/>
  <c r="AP117" i="9"/>
  <c r="BE116" i="9"/>
  <c r="AO116" i="9"/>
  <c r="BD115" i="9"/>
  <c r="AN115" i="9"/>
  <c r="BC114" i="9"/>
  <c r="AM114" i="9"/>
  <c r="BB113" i="9"/>
  <c r="BQ112" i="9"/>
  <c r="BA112" i="9"/>
  <c r="HD86" i="9"/>
  <c r="GN86" i="9"/>
  <c r="HC85" i="9"/>
  <c r="GM85" i="9"/>
  <c r="HB84" i="9"/>
  <c r="GL84" i="9"/>
  <c r="HA83" i="9"/>
  <c r="GK83" i="9"/>
  <c r="GZ82" i="9"/>
  <c r="GJ82" i="9"/>
  <c r="GY81" i="9"/>
  <c r="GI81" i="9"/>
  <c r="GX80" i="9"/>
  <c r="GH80" i="9"/>
  <c r="GW79" i="9"/>
  <c r="GG79" i="9"/>
  <c r="GV78" i="9"/>
  <c r="GF78" i="9"/>
  <c r="FK86" i="9"/>
  <c r="EU86" i="9"/>
  <c r="FJ85" i="9"/>
  <c r="ET85" i="9"/>
  <c r="FI84" i="9"/>
  <c r="ES84" i="9"/>
  <c r="FH83" i="9"/>
  <c r="ER83" i="9"/>
  <c r="FG82" i="9"/>
  <c r="EQ82" i="9"/>
  <c r="FF81" i="9"/>
  <c r="FU80" i="9"/>
  <c r="FE80" i="9"/>
  <c r="FT79" i="9"/>
  <c r="FD79" i="9"/>
  <c r="FS78" i="9"/>
  <c r="FC78" i="9"/>
  <c r="EH86" i="9"/>
  <c r="DR86" i="9"/>
  <c r="EG85" i="9"/>
  <c r="DQ85" i="9"/>
  <c r="EF84" i="9"/>
  <c r="DP84" i="9"/>
  <c r="EE83" i="9"/>
  <c r="DO83" i="9"/>
  <c r="ED82" i="9"/>
  <c r="DN82" i="9"/>
  <c r="EC81" i="9"/>
  <c r="DM81" i="9"/>
  <c r="EB80" i="9"/>
  <c r="DL80" i="9"/>
  <c r="EA79" i="9"/>
  <c r="DK79" i="9"/>
  <c r="DZ78" i="9"/>
  <c r="DJ78" i="9"/>
  <c r="CO86" i="9"/>
  <c r="BY86" i="9"/>
  <c r="CN85" i="9"/>
  <c r="BX85" i="9"/>
  <c r="CM84" i="9"/>
  <c r="BW84" i="9"/>
  <c r="CL83" i="9"/>
  <c r="DA82" i="9"/>
  <c r="CK82" i="9"/>
  <c r="CZ81" i="9"/>
  <c r="CJ81" i="9"/>
  <c r="CY80" i="9"/>
  <c r="CI80" i="9"/>
  <c r="CX79" i="9"/>
  <c r="CH79" i="9"/>
  <c r="CW78" i="9"/>
  <c r="CG78" i="9"/>
  <c r="BL86" i="9"/>
  <c r="AV86" i="9"/>
  <c r="BK85" i="9"/>
  <c r="AU85" i="9"/>
  <c r="BJ84" i="9"/>
  <c r="AT84" i="9"/>
  <c r="BI83" i="9"/>
  <c r="AS83" i="9"/>
  <c r="BH82" i="9"/>
  <c r="AR82" i="9"/>
  <c r="BG81" i="9"/>
  <c r="AQ81" i="9"/>
  <c r="BF80" i="9"/>
  <c r="AP80" i="9"/>
  <c r="BE79" i="9"/>
  <c r="AO79" i="9"/>
  <c r="BD78" i="9"/>
  <c r="AN78" i="9"/>
  <c r="GQ52" i="9"/>
  <c r="GA52" i="9"/>
  <c r="GP51" i="9"/>
  <c r="GO50" i="9"/>
  <c r="HD49" i="9"/>
  <c r="GN49" i="9"/>
  <c r="HC48" i="9"/>
  <c r="GM48" i="9"/>
  <c r="HB47" i="9"/>
  <c r="GL47" i="9"/>
  <c r="HA46" i="9"/>
  <c r="GK46" i="9"/>
  <c r="GZ45" i="9"/>
  <c r="GJ45" i="9"/>
  <c r="GY44" i="9"/>
  <c r="GI44" i="9"/>
  <c r="FN52" i="9"/>
  <c r="EX52" i="9"/>
  <c r="FM51" i="9"/>
  <c r="EW51" i="9"/>
  <c r="FL50" i="9"/>
  <c r="EV50" i="9"/>
  <c r="FK49" i="9"/>
  <c r="EU49" i="9"/>
  <c r="FJ48" i="9"/>
  <c r="ET48" i="9"/>
  <c r="FI47" i="9"/>
  <c r="ES47" i="9"/>
  <c r="FH46" i="9"/>
  <c r="ER46" i="9"/>
  <c r="FG45" i="9"/>
  <c r="EQ45" i="9"/>
  <c r="FF44" i="9"/>
  <c r="DU52" i="9"/>
  <c r="EJ51" i="9"/>
  <c r="DT51" i="9"/>
  <c r="EI50" i="9"/>
  <c r="DS50" i="9"/>
  <c r="EH49" i="9"/>
  <c r="DR49" i="9"/>
  <c r="EG48" i="9"/>
  <c r="DQ48" i="9"/>
  <c r="EF47" i="9"/>
  <c r="DP47" i="9"/>
  <c r="EE46" i="9"/>
  <c r="DO46" i="9"/>
  <c r="ED45" i="9"/>
  <c r="DN45" i="9"/>
  <c r="EC44" i="9"/>
  <c r="DM44" i="9"/>
  <c r="CR52" i="9"/>
  <c r="CB52" i="9"/>
  <c r="CQ51" i="9"/>
  <c r="CA51" i="9"/>
  <c r="CP50" i="9"/>
  <c r="BZ50" i="9"/>
  <c r="CO49" i="9"/>
  <c r="BY49" i="9"/>
  <c r="CN48" i="9"/>
  <c r="BX48" i="9"/>
  <c r="CM47" i="9"/>
  <c r="BW47" i="9"/>
  <c r="CL46" i="9"/>
  <c r="CK45" i="9"/>
  <c r="CZ44" i="9"/>
  <c r="CJ44" i="9"/>
  <c r="BO52" i="9"/>
  <c r="AY52" i="9"/>
  <c r="BN51" i="9"/>
  <c r="AX51" i="9"/>
  <c r="BM50" i="9"/>
  <c r="AW50" i="9"/>
  <c r="BL49" i="9"/>
  <c r="AV49" i="9"/>
  <c r="BK48" i="9"/>
  <c r="AU48" i="9"/>
  <c r="BJ47" i="9"/>
  <c r="AT47" i="9"/>
  <c r="BI46" i="9"/>
  <c r="AS46" i="9"/>
  <c r="BH45" i="9"/>
  <c r="AR45" i="9"/>
  <c r="BG44" i="9"/>
  <c r="AQ44" i="9"/>
  <c r="GT18" i="9"/>
  <c r="GD18" i="9"/>
  <c r="GS17" i="9"/>
  <c r="GC17" i="9"/>
  <c r="GR16" i="9"/>
  <c r="GB16" i="9"/>
  <c r="GQ15" i="9"/>
  <c r="GA15" i="9"/>
  <c r="GP14" i="9"/>
  <c r="HE13" i="9"/>
  <c r="GO13" i="9"/>
  <c r="HD12" i="9"/>
  <c r="GN12" i="9"/>
  <c r="HC11" i="9"/>
  <c r="GM11" i="9"/>
  <c r="HB10" i="9"/>
  <c r="GL10" i="9"/>
  <c r="FQ18" i="9"/>
  <c r="FA18" i="9"/>
  <c r="FP17" i="9"/>
  <c r="CC219" i="9"/>
  <c r="GG146" i="9"/>
  <c r="EB147" i="9"/>
  <c r="BL151" i="9"/>
  <c r="GR118" i="9"/>
  <c r="EZ119" i="9"/>
  <c r="EW112" i="9"/>
  <c r="DI117" i="9"/>
  <c r="EJ112" i="9"/>
  <c r="CV117" i="9"/>
  <c r="CR113" i="9"/>
  <c r="BD120" i="9"/>
  <c r="BB118" i="9"/>
  <c r="AZ116" i="9"/>
  <c r="AX114" i="9"/>
  <c r="AV112" i="9"/>
  <c r="GH85" i="9"/>
  <c r="GF83" i="9"/>
  <c r="GD81" i="9"/>
  <c r="GB79" i="9"/>
  <c r="FS83" i="9"/>
  <c r="FQ81" i="9"/>
  <c r="FO79" i="9"/>
  <c r="EC86" i="9"/>
  <c r="EA84" i="9"/>
  <c r="DY82" i="9"/>
  <c r="DW80" i="9"/>
  <c r="DU78" i="9"/>
  <c r="CI85" i="9"/>
  <c r="CG83" i="9"/>
  <c r="CE81" i="9"/>
  <c r="CC79" i="9"/>
  <c r="AQ86" i="9"/>
  <c r="AO84" i="9"/>
  <c r="AM82" i="9"/>
  <c r="BP79" i="9"/>
  <c r="HB52" i="9"/>
  <c r="GZ50" i="9"/>
  <c r="GX48" i="9"/>
  <c r="GV46" i="9"/>
  <c r="GT44" i="9"/>
  <c r="FH51" i="9"/>
  <c r="FF49" i="9"/>
  <c r="FD47" i="9"/>
  <c r="FB45" i="9"/>
  <c r="DP52" i="9"/>
  <c r="DN50" i="9"/>
  <c r="EB48" i="9"/>
  <c r="EA47" i="9"/>
  <c r="DZ46" i="9"/>
  <c r="DY45" i="9"/>
  <c r="DX44" i="9"/>
  <c r="CM52" i="9"/>
  <c r="CL51" i="9"/>
  <c r="CK50" i="9"/>
  <c r="CJ49" i="9"/>
  <c r="CI48" i="9"/>
  <c r="CH47" i="9"/>
  <c r="CG46" i="9"/>
  <c r="CF45" i="9"/>
  <c r="CE44" i="9"/>
  <c r="AT52" i="9"/>
  <c r="AS51" i="9"/>
  <c r="AR50" i="9"/>
  <c r="AQ49" i="9"/>
  <c r="AP48" i="9"/>
  <c r="AO47" i="9"/>
  <c r="AN46" i="9"/>
  <c r="AM45" i="9"/>
  <c r="HE18" i="9"/>
  <c r="HD17" i="9"/>
  <c r="HC16" i="9"/>
  <c r="HB15" i="9"/>
  <c r="HA14" i="9"/>
  <c r="GZ13" i="9"/>
  <c r="GY12" i="9"/>
  <c r="GX11" i="9"/>
  <c r="GW10" i="9"/>
  <c r="FL18" i="9"/>
  <c r="FK17" i="9"/>
  <c r="EQ17" i="9"/>
  <c r="FF16" i="9"/>
  <c r="FU15" i="9"/>
  <c r="FE15" i="9"/>
  <c r="FT14" i="9"/>
  <c r="FD14" i="9"/>
  <c r="FC13" i="9"/>
  <c r="FR12" i="9"/>
  <c r="FB12" i="9"/>
  <c r="FQ11" i="9"/>
  <c r="FA11" i="9"/>
  <c r="FP10" i="9"/>
  <c r="EZ10" i="9"/>
  <c r="EE18" i="9"/>
  <c r="DO18" i="9"/>
  <c r="ED17" i="9"/>
  <c r="DN17" i="9"/>
  <c r="EC16" i="9"/>
  <c r="DM16" i="9"/>
  <c r="EB15" i="9"/>
  <c r="DL15" i="9"/>
  <c r="EA14" i="9"/>
  <c r="DK14" i="9"/>
  <c r="DZ13" i="9"/>
  <c r="DJ13" i="9"/>
  <c r="DY12" i="9"/>
  <c r="DI12" i="9"/>
  <c r="DX11" i="9"/>
  <c r="DH11" i="9"/>
  <c r="DW10" i="9"/>
  <c r="DG10" i="9"/>
  <c r="CL18" i="9"/>
  <c r="DA17" i="9"/>
  <c r="CK17" i="9"/>
  <c r="CZ16" i="9"/>
  <c r="CJ16" i="9"/>
  <c r="CI15" i="9"/>
  <c r="CX14" i="9"/>
  <c r="CH14" i="9"/>
  <c r="CW13" i="9"/>
  <c r="CG13" i="9"/>
  <c r="CV12" i="9"/>
  <c r="CF12" i="9"/>
  <c r="CU11" i="9"/>
  <c r="CE11" i="9"/>
  <c r="CT10" i="9"/>
  <c r="CD10" i="9"/>
  <c r="BI18" i="9"/>
  <c r="AS18" i="9"/>
  <c r="BH17" i="9"/>
  <c r="AR17" i="9"/>
  <c r="BG16" i="9"/>
  <c r="AQ16" i="9"/>
  <c r="BF15" i="9"/>
  <c r="AP15" i="9"/>
  <c r="BE14" i="9"/>
  <c r="AO14" i="9"/>
  <c r="BD13" i="9"/>
  <c r="AN13" i="9"/>
  <c r="BC12" i="9"/>
  <c r="AM12" i="9"/>
  <c r="BB11" i="9"/>
  <c r="BQ10" i="9"/>
  <c r="BA10" i="9"/>
  <c r="C256" i="9"/>
  <c r="C214" i="9"/>
  <c r="C147" i="9"/>
  <c r="C83" i="9"/>
  <c r="M50" i="9"/>
  <c r="AC50" i="9"/>
  <c r="K255" i="9"/>
  <c r="AA255" i="9"/>
  <c r="M256" i="9"/>
  <c r="AC256" i="9"/>
  <c r="P254" i="9"/>
  <c r="AF254" i="9"/>
  <c r="Q252" i="9"/>
  <c r="S253" i="9"/>
  <c r="F251" i="9"/>
  <c r="V251" i="9"/>
  <c r="G249" i="9"/>
  <c r="W249" i="9"/>
  <c r="I250" i="9"/>
  <c r="Y250" i="9"/>
  <c r="L248" i="9"/>
  <c r="AB248" i="9"/>
  <c r="M221" i="9"/>
  <c r="AC221" i="9"/>
  <c r="O222" i="9"/>
  <c r="AE222" i="9"/>
  <c r="R220" i="9"/>
  <c r="D220" i="9"/>
  <c r="S218" i="9"/>
  <c r="E219" i="9"/>
  <c r="U219" i="9"/>
  <c r="H217" i="9"/>
  <c r="X217" i="9"/>
  <c r="I215" i="9"/>
  <c r="Y215" i="9"/>
  <c r="K216" i="9"/>
  <c r="AA216" i="9"/>
  <c r="N214" i="9"/>
  <c r="AD214" i="9"/>
  <c r="O187" i="9"/>
  <c r="AE187" i="9"/>
  <c r="Q188" i="9"/>
  <c r="T186" i="9"/>
  <c r="E184" i="9"/>
  <c r="U184" i="9"/>
  <c r="G185" i="9"/>
  <c r="W185" i="9"/>
  <c r="J183" i="9"/>
  <c r="Z183" i="9"/>
  <c r="K181" i="9"/>
  <c r="AA181" i="9"/>
  <c r="M182" i="9"/>
  <c r="AC182" i="9"/>
  <c r="P180" i="9"/>
  <c r="AF180" i="9"/>
  <c r="P153" i="9"/>
  <c r="AG153" i="9"/>
  <c r="S154" i="9"/>
  <c r="F152" i="9"/>
  <c r="V152" i="9"/>
  <c r="G150" i="9"/>
  <c r="W150" i="9"/>
  <c r="I151" i="9"/>
  <c r="Y151" i="9"/>
  <c r="L149" i="9"/>
  <c r="AB149" i="9"/>
  <c r="M147" i="9"/>
  <c r="AC147" i="9"/>
  <c r="O148" i="9"/>
  <c r="AE148" i="9"/>
  <c r="R146" i="9"/>
  <c r="D146" i="9"/>
  <c r="S119" i="9"/>
  <c r="E120" i="9"/>
  <c r="U120" i="9"/>
  <c r="H118" i="9"/>
  <c r="X118" i="9"/>
  <c r="I116" i="9"/>
  <c r="Y116" i="9"/>
  <c r="K117" i="9"/>
  <c r="AA117" i="9"/>
  <c r="N115" i="9"/>
  <c r="AD115" i="9"/>
  <c r="O113" i="9"/>
  <c r="AE113" i="9"/>
  <c r="Q114" i="9"/>
  <c r="AG114" i="9"/>
  <c r="T112" i="9"/>
  <c r="E85" i="9"/>
  <c r="U85" i="9"/>
  <c r="G86" i="9"/>
  <c r="W86" i="9"/>
  <c r="J84" i="9"/>
  <c r="Z84" i="9"/>
  <c r="K82" i="9"/>
  <c r="AA82" i="9"/>
  <c r="M83" i="9"/>
  <c r="AC83" i="9"/>
  <c r="P81" i="9"/>
  <c r="AF81" i="9"/>
  <c r="Q79" i="9"/>
  <c r="AG79" i="9"/>
  <c r="S80" i="9"/>
  <c r="F78" i="9"/>
  <c r="V78" i="9"/>
  <c r="G51" i="9"/>
  <c r="W51" i="9"/>
  <c r="FP218" i="9"/>
  <c r="GH147" i="9"/>
  <c r="EC148" i="9"/>
  <c r="AW152" i="9"/>
  <c r="GC119" i="9"/>
  <c r="FP119" i="9"/>
  <c r="FE112" i="9"/>
  <c r="DQ117" i="9"/>
  <c r="DM113" i="9"/>
  <c r="BY118" i="9"/>
  <c r="CZ113" i="9"/>
  <c r="BH120" i="9"/>
  <c r="BF118" i="9"/>
  <c r="BD116" i="9"/>
  <c r="BB114" i="9"/>
  <c r="AZ112" i="9"/>
  <c r="GL85" i="9"/>
  <c r="GJ83" i="9"/>
  <c r="GH81" i="9"/>
  <c r="GF79" i="9"/>
  <c r="ET86" i="9"/>
  <c r="ER84" i="9"/>
  <c r="FU81" i="9"/>
  <c r="FS79" i="9"/>
  <c r="EG86" i="9"/>
  <c r="EE84" i="9"/>
  <c r="EC82" i="9"/>
  <c r="EA80" i="9"/>
  <c r="DY78" i="9"/>
  <c r="CM85" i="9"/>
  <c r="CK83" i="9"/>
  <c r="CI81" i="9"/>
  <c r="CG79" i="9"/>
  <c r="AU86" i="9"/>
  <c r="AS84" i="9"/>
  <c r="AQ82" i="9"/>
  <c r="AO80" i="9"/>
  <c r="AM78" i="9"/>
  <c r="HD50" i="9"/>
  <c r="HB48" i="9"/>
  <c r="GZ46" i="9"/>
  <c r="GX44" i="9"/>
  <c r="FL51" i="9"/>
  <c r="FJ49" i="9"/>
  <c r="FH47" i="9"/>
  <c r="FF45" i="9"/>
  <c r="DT52" i="9"/>
  <c r="DR50" i="9"/>
  <c r="ED48" i="9"/>
  <c r="EC47" i="9"/>
  <c r="EB46" i="9"/>
  <c r="EA45" i="9"/>
  <c r="DZ44" i="9"/>
  <c r="CO52" i="9"/>
  <c r="CN51" i="9"/>
  <c r="CM50" i="9"/>
  <c r="CL49" i="9"/>
  <c r="CK48" i="9"/>
  <c r="CJ47" i="9"/>
  <c r="CI46" i="9"/>
  <c r="CH45" i="9"/>
  <c r="CG44" i="9"/>
  <c r="AV52" i="9"/>
  <c r="AU51" i="9"/>
  <c r="AT50" i="9"/>
  <c r="AS49" i="9"/>
  <c r="AR48" i="9"/>
  <c r="AQ47" i="9"/>
  <c r="AP46" i="9"/>
  <c r="AO45" i="9"/>
  <c r="AN44" i="9"/>
  <c r="GA18" i="9"/>
  <c r="HE16" i="9"/>
  <c r="HD15" i="9"/>
  <c r="HB13" i="9"/>
  <c r="HA12" i="9"/>
  <c r="GZ11" i="9"/>
  <c r="GY10" i="9"/>
  <c r="FN18" i="9"/>
  <c r="FM17" i="9"/>
  <c r="ER17" i="9"/>
  <c r="FG16" i="9"/>
  <c r="EQ16" i="9"/>
  <c r="FF15" i="9"/>
  <c r="FU14" i="9"/>
  <c r="FE14" i="9"/>
  <c r="FT13" i="9"/>
  <c r="FD13" i="9"/>
  <c r="FS12" i="9"/>
  <c r="FC12" i="9"/>
  <c r="FR11" i="9"/>
  <c r="FB11" i="9"/>
  <c r="FQ10" i="9"/>
  <c r="FA10" i="9"/>
  <c r="EF18" i="9"/>
  <c r="DP18" i="9"/>
  <c r="EE17" i="9"/>
  <c r="DO17" i="9"/>
  <c r="ED16" i="9"/>
  <c r="DN16" i="9"/>
  <c r="EC15" i="9"/>
  <c r="DM15" i="9"/>
  <c r="EB14" i="9"/>
  <c r="DL14" i="9"/>
  <c r="EA13" i="9"/>
  <c r="DK13" i="9"/>
  <c r="DZ12" i="9"/>
  <c r="DJ12" i="9"/>
  <c r="DY11" i="9"/>
  <c r="DI11" i="9"/>
  <c r="DX10" i="9"/>
  <c r="DH10" i="9"/>
  <c r="CM18" i="9"/>
  <c r="BW18" i="9"/>
  <c r="CL17" i="9"/>
  <c r="DA16" i="9"/>
  <c r="CK16" i="9"/>
  <c r="CZ15" i="9"/>
  <c r="CJ15" i="9"/>
  <c r="CI14" i="9"/>
  <c r="CX13" i="9"/>
  <c r="CH13" i="9"/>
  <c r="CW12" i="9"/>
  <c r="CG12" i="9"/>
  <c r="CV11" i="9"/>
  <c r="CF11" i="9"/>
  <c r="CU10" i="9"/>
  <c r="CE10" i="9"/>
  <c r="BJ18" i="9"/>
  <c r="AT18" i="9"/>
  <c r="BI17" i="9"/>
  <c r="AS17" i="9"/>
  <c r="BH16" i="9"/>
  <c r="AR16" i="9"/>
  <c r="BG15" i="9"/>
  <c r="AQ15" i="9"/>
  <c r="BF14" i="9"/>
  <c r="AP14" i="9"/>
  <c r="BE13" i="9"/>
  <c r="AO13" i="9"/>
  <c r="BD12" i="9"/>
  <c r="AN12" i="9"/>
  <c r="BC11" i="9"/>
  <c r="AM11" i="9"/>
  <c r="BB10" i="9"/>
  <c r="C255" i="9"/>
  <c r="C216" i="9"/>
  <c r="C149" i="9"/>
  <c r="C82" i="9"/>
  <c r="L50" i="9"/>
  <c r="AB50" i="9"/>
  <c r="J255" i="9"/>
  <c r="Z255" i="9"/>
  <c r="L256" i="9"/>
  <c r="AB256" i="9"/>
  <c r="O254" i="9"/>
  <c r="AE254" i="9"/>
  <c r="P252" i="9"/>
  <c r="AF252" i="9"/>
  <c r="R253" i="9"/>
  <c r="E251" i="9"/>
  <c r="U251" i="9"/>
  <c r="F249" i="9"/>
  <c r="V249" i="9"/>
  <c r="H250" i="9"/>
  <c r="X250" i="9"/>
  <c r="K248" i="9"/>
  <c r="AA248" i="9"/>
  <c r="L221" i="9"/>
  <c r="AB221" i="9"/>
  <c r="N222" i="9"/>
  <c r="AD222" i="9"/>
  <c r="Q220" i="9"/>
  <c r="R218" i="9"/>
  <c r="D219" i="9"/>
  <c r="T219" i="9"/>
  <c r="G217" i="9"/>
  <c r="W217" i="9"/>
  <c r="H215" i="9"/>
  <c r="X215" i="9"/>
  <c r="J216" i="9"/>
  <c r="Z216" i="9"/>
  <c r="M214" i="9"/>
  <c r="AC214" i="9"/>
  <c r="N187" i="9"/>
  <c r="AD187" i="9"/>
  <c r="P188" i="9"/>
  <c r="AF188" i="9"/>
  <c r="S186" i="9"/>
  <c r="D184" i="9"/>
  <c r="T184" i="9"/>
  <c r="F185" i="9"/>
  <c r="V185" i="9"/>
  <c r="I183" i="9"/>
  <c r="Y183" i="9"/>
  <c r="J181" i="9"/>
  <c r="Z181" i="9"/>
  <c r="L182" i="9"/>
  <c r="AB182" i="9"/>
  <c r="O180" i="9"/>
  <c r="AE180" i="9"/>
  <c r="O153" i="9"/>
  <c r="AF153" i="9"/>
  <c r="R154" i="9"/>
  <c r="E152" i="9"/>
  <c r="U152" i="9"/>
  <c r="F150" i="9"/>
  <c r="V150" i="9"/>
  <c r="H151" i="9"/>
  <c r="X151" i="9"/>
  <c r="K149" i="9"/>
  <c r="AA149" i="9"/>
  <c r="L147" i="9"/>
  <c r="AB147" i="9"/>
  <c r="N148" i="9"/>
  <c r="AD148" i="9"/>
  <c r="Q146" i="9"/>
  <c r="AG146" i="9"/>
  <c r="R119" i="9"/>
  <c r="D120" i="9"/>
  <c r="T120" i="9"/>
  <c r="G118" i="9"/>
  <c r="W118" i="9"/>
  <c r="H116" i="9"/>
  <c r="X116" i="9"/>
  <c r="J117" i="9"/>
  <c r="Z117" i="9"/>
  <c r="M115" i="9"/>
  <c r="AC115" i="9"/>
  <c r="N113" i="9"/>
  <c r="AD113" i="9"/>
  <c r="P114" i="9"/>
  <c r="AF114" i="9"/>
  <c r="S112" i="9"/>
  <c r="D85" i="9"/>
  <c r="T85" i="9"/>
  <c r="F86" i="9"/>
  <c r="V86" i="9"/>
  <c r="I84" i="9"/>
  <c r="Y84" i="9"/>
  <c r="J82" i="9"/>
  <c r="Z82" i="9"/>
  <c r="L83" i="9"/>
  <c r="AB83" i="9"/>
  <c r="O81" i="9"/>
  <c r="AE81" i="9"/>
  <c r="P79" i="9"/>
  <c r="AF79" i="9"/>
  <c r="R80" i="9"/>
  <c r="E78" i="9"/>
  <c r="U78" i="9"/>
  <c r="F51" i="9"/>
  <c r="V51" i="9"/>
  <c r="H52" i="9"/>
  <c r="X52" i="9"/>
  <c r="J48" i="9"/>
  <c r="Z48" i="9"/>
  <c r="L49" i="9"/>
  <c r="AB49" i="9"/>
  <c r="O47" i="9"/>
  <c r="AE47" i="9"/>
  <c r="P45" i="9"/>
  <c r="AF45" i="9"/>
  <c r="R46" i="9"/>
  <c r="E44" i="9"/>
  <c r="U44" i="9"/>
  <c r="C44" i="9"/>
  <c r="GK150" i="9"/>
  <c r="EE150" i="9"/>
  <c r="AX153" i="9"/>
  <c r="GD120" i="9"/>
  <c r="FQ120" i="9"/>
  <c r="FU112" i="9"/>
  <c r="EG117" i="9"/>
  <c r="EC113" i="9"/>
  <c r="CO118" i="9"/>
  <c r="CK114" i="9"/>
  <c r="BP120" i="9"/>
  <c r="BN118" i="9"/>
  <c r="BL116" i="9"/>
  <c r="BJ114" i="9"/>
  <c r="BH112" i="9"/>
  <c r="GT85" i="9"/>
  <c r="GR83" i="9"/>
  <c r="GP81" i="9"/>
  <c r="GN79" i="9"/>
  <c r="FB86" i="9"/>
  <c r="EZ84" i="9"/>
  <c r="EX82" i="9"/>
  <c r="EV80" i="9"/>
  <c r="ET78" i="9"/>
  <c r="DH85" i="9"/>
  <c r="EK82" i="9"/>
  <c r="EI80" i="9"/>
  <c r="EG78" i="9"/>
  <c r="CU85" i="9"/>
  <c r="CS83" i="9"/>
  <c r="CQ81" i="9"/>
  <c r="CO79" i="9"/>
  <c r="BC86" i="9"/>
  <c r="BA84" i="9"/>
  <c r="AY82" i="9"/>
  <c r="AW80" i="9"/>
  <c r="AU78" i="9"/>
  <c r="GG51" i="9"/>
  <c r="GE49" i="9"/>
  <c r="GC47" i="9"/>
  <c r="GA45" i="9"/>
  <c r="FT51" i="9"/>
  <c r="FR49" i="9"/>
  <c r="FP47" i="9"/>
  <c r="FN45" i="9"/>
  <c r="EB52" i="9"/>
  <c r="DZ50" i="9"/>
  <c r="EH48" i="9"/>
  <c r="EG47" i="9"/>
  <c r="EF46" i="9"/>
  <c r="EE45" i="9"/>
  <c r="ED44" i="9"/>
  <c r="CS52" i="9"/>
  <c r="CR51" i="9"/>
  <c r="CQ50" i="9"/>
  <c r="CP49" i="9"/>
  <c r="CO48" i="9"/>
  <c r="CN47" i="9"/>
  <c r="CM46" i="9"/>
  <c r="CL45" i="9"/>
  <c r="CK44" i="9"/>
  <c r="AZ52" i="9"/>
  <c r="AY51" i="9"/>
  <c r="AX50" i="9"/>
  <c r="AW49" i="9"/>
  <c r="AV48" i="9"/>
  <c r="AU47" i="9"/>
  <c r="AT46" i="9"/>
  <c r="AS45" i="9"/>
  <c r="AR44" i="9"/>
  <c r="GE18" i="9"/>
  <c r="GD17" i="9"/>
  <c r="GC16" i="9"/>
  <c r="GB15" i="9"/>
  <c r="GA14" i="9"/>
  <c r="HE12" i="9"/>
  <c r="HD11" i="9"/>
  <c r="HC10" i="9"/>
  <c r="FR18" i="9"/>
  <c r="FQ17" i="9"/>
  <c r="ET17" i="9"/>
  <c r="FI16" i="9"/>
  <c r="ES16" i="9"/>
  <c r="FH15" i="9"/>
  <c r="ER15" i="9"/>
  <c r="FG14" i="9"/>
  <c r="EQ14" i="9"/>
  <c r="FF13" i="9"/>
  <c r="FU12" i="9"/>
  <c r="FE12" i="9"/>
  <c r="FT11" i="9"/>
  <c r="FD11" i="9"/>
  <c r="FS10" i="9"/>
  <c r="FC10" i="9"/>
  <c r="EH18" i="9"/>
  <c r="DR18" i="9"/>
  <c r="EG17" i="9"/>
  <c r="DQ17" i="9"/>
  <c r="EF16" i="9"/>
  <c r="DP16" i="9"/>
  <c r="EE15" i="9"/>
  <c r="DO15" i="9"/>
  <c r="ED14" i="9"/>
  <c r="DN14" i="9"/>
  <c r="EC13" i="9"/>
  <c r="DM13" i="9"/>
  <c r="EB12" i="9"/>
  <c r="DL12" i="9"/>
  <c r="EA11" i="9"/>
  <c r="DK11" i="9"/>
  <c r="DZ10" i="9"/>
  <c r="DJ10" i="9"/>
  <c r="CO18" i="9"/>
  <c r="BY18" i="9"/>
  <c r="CN17" i="9"/>
  <c r="BX17" i="9"/>
  <c r="CM16" i="9"/>
  <c r="BW16" i="9"/>
  <c r="CL15" i="9"/>
  <c r="DA14" i="9"/>
  <c r="CK14" i="9"/>
  <c r="CZ13" i="9"/>
  <c r="CJ13" i="9"/>
  <c r="CY12" i="9"/>
  <c r="CI12" i="9"/>
  <c r="CX11" i="9"/>
  <c r="CH11" i="9"/>
  <c r="CW10" i="9"/>
  <c r="CG10" i="9"/>
  <c r="BL18" i="9"/>
  <c r="AV18" i="9"/>
  <c r="BK17" i="9"/>
  <c r="AU17" i="9"/>
  <c r="BJ16" i="9"/>
  <c r="AT16" i="9"/>
  <c r="BI15" i="9"/>
  <c r="AS15" i="9"/>
  <c r="BH14" i="9"/>
  <c r="AR14" i="9"/>
  <c r="BG13" i="9"/>
  <c r="AQ13" i="9"/>
  <c r="BF12" i="9"/>
  <c r="AP12" i="9"/>
  <c r="BE11" i="9"/>
  <c r="AO11" i="9"/>
  <c r="BD10" i="9"/>
  <c r="AN10" i="9"/>
  <c r="C217" i="9"/>
  <c r="C150" i="9"/>
  <c r="C86" i="9"/>
  <c r="J50" i="9"/>
  <c r="Z50" i="9"/>
  <c r="H255" i="9"/>
  <c r="X255" i="9"/>
  <c r="J256" i="9"/>
  <c r="Z256" i="9"/>
  <c r="M254" i="9"/>
  <c r="AC254" i="9"/>
  <c r="N252" i="9"/>
  <c r="AD252" i="9"/>
  <c r="P253" i="9"/>
  <c r="AF253" i="9"/>
  <c r="S251" i="9"/>
  <c r="D249" i="9"/>
  <c r="T249" i="9"/>
  <c r="F250" i="9"/>
  <c r="V250" i="9"/>
  <c r="I248" i="9"/>
  <c r="Y248" i="9"/>
  <c r="J221" i="9"/>
  <c r="Z221" i="9"/>
  <c r="L222" i="9"/>
  <c r="AB222" i="9"/>
  <c r="O220" i="9"/>
  <c r="AE220" i="9"/>
  <c r="P218" i="9"/>
  <c r="AF218" i="9"/>
  <c r="R219" i="9"/>
  <c r="E217" i="9"/>
  <c r="U217" i="9"/>
  <c r="F215" i="9"/>
  <c r="V215" i="9"/>
  <c r="H216" i="9"/>
  <c r="X216" i="9"/>
  <c r="K214" i="9"/>
  <c r="AA214" i="9"/>
  <c r="L187" i="9"/>
  <c r="AB187" i="9"/>
  <c r="N188" i="9"/>
  <c r="AD188" i="9"/>
  <c r="Q186" i="9"/>
  <c r="R184" i="9"/>
  <c r="D185" i="9"/>
  <c r="T185" i="9"/>
  <c r="G183" i="9"/>
  <c r="W183" i="9"/>
  <c r="H181" i="9"/>
  <c r="X181" i="9"/>
  <c r="J182" i="9"/>
  <c r="Z182" i="9"/>
  <c r="M180" i="9"/>
  <c r="AC180" i="9"/>
  <c r="M153" i="9"/>
  <c r="AD153" i="9"/>
  <c r="P154" i="9"/>
  <c r="AF154" i="9"/>
  <c r="S152" i="9"/>
  <c r="D150" i="9"/>
  <c r="T150" i="9"/>
  <c r="F151" i="9"/>
  <c r="V151" i="9"/>
  <c r="I149" i="9"/>
  <c r="Y149" i="9"/>
  <c r="J147" i="9"/>
  <c r="Z147" i="9"/>
  <c r="L148" i="9"/>
  <c r="AB148" i="9"/>
  <c r="O146" i="9"/>
  <c r="AE146" i="9"/>
  <c r="P119" i="9"/>
  <c r="AF119" i="9"/>
  <c r="R120" i="9"/>
  <c r="E118" i="9"/>
  <c r="U118" i="9"/>
  <c r="F116" i="9"/>
  <c r="V116" i="9"/>
  <c r="H117" i="9"/>
  <c r="X117" i="9"/>
  <c r="K115" i="9"/>
  <c r="AA115" i="9"/>
  <c r="L113" i="9"/>
  <c r="AB113" i="9"/>
  <c r="N114" i="9"/>
  <c r="AD114" i="9"/>
  <c r="Q112" i="9"/>
  <c r="AG112" i="9"/>
  <c r="R85" i="9"/>
  <c r="D86" i="9"/>
  <c r="T86" i="9"/>
  <c r="G84" i="9"/>
  <c r="W84" i="9"/>
  <c r="H82" i="9"/>
  <c r="X82" i="9"/>
  <c r="J83" i="9"/>
  <c r="Z83" i="9"/>
  <c r="M81" i="9"/>
  <c r="AC81" i="9"/>
  <c r="N79" i="9"/>
  <c r="AD79" i="9"/>
  <c r="P80" i="9"/>
  <c r="AF80" i="9"/>
  <c r="S78" i="9"/>
  <c r="D51" i="9"/>
  <c r="T51" i="9"/>
  <c r="F52" i="9"/>
  <c r="V52" i="9"/>
  <c r="H48" i="9"/>
  <c r="X48" i="9"/>
  <c r="J49" i="9"/>
  <c r="Z49" i="9"/>
  <c r="M47" i="9"/>
  <c r="AC47" i="9"/>
  <c r="N45" i="9"/>
  <c r="AD45" i="9"/>
  <c r="P46" i="9"/>
  <c r="AF46" i="9"/>
  <c r="S44" i="9"/>
  <c r="C45" i="9"/>
  <c r="BI148" i="9"/>
  <c r="DW115" i="9"/>
  <c r="BK119" i="9"/>
  <c r="GQ86" i="9"/>
  <c r="GI78" i="9"/>
  <c r="EQ79" i="9"/>
  <c r="ED79" i="9"/>
  <c r="CG180" i="9"/>
  <c r="AX185" i="9"/>
  <c r="AV183" i="9"/>
  <c r="AT181" i="9"/>
  <c r="GV154" i="9"/>
  <c r="GT152" i="9"/>
  <c r="GA149" i="9"/>
  <c r="GL221" i="9"/>
  <c r="DT215" i="9"/>
  <c r="CN214" i="9"/>
  <c r="AN218" i="9"/>
  <c r="GQ187" i="9"/>
  <c r="GM183" i="9"/>
  <c r="EY188" i="9"/>
  <c r="EU184" i="9"/>
  <c r="EQ180" i="9"/>
  <c r="EH184" i="9"/>
  <c r="DX182" i="9"/>
  <c r="DV180" i="9"/>
  <c r="CJ187" i="9"/>
  <c r="CH185" i="9"/>
  <c r="CF183" i="9"/>
  <c r="CD181" i="9"/>
  <c r="BH188" i="9"/>
  <c r="BF186" i="9"/>
  <c r="AN185" i="9"/>
  <c r="AM184" i="9"/>
  <c r="BP181" i="9"/>
  <c r="BO180" i="9"/>
  <c r="HB154" i="9"/>
  <c r="HA153" i="9"/>
  <c r="GZ152" i="9"/>
  <c r="GY151" i="9"/>
  <c r="GX150" i="9"/>
  <c r="GW149" i="9"/>
  <c r="GV148" i="9"/>
  <c r="GU147" i="9"/>
  <c r="GT146" i="9"/>
  <c r="FI154" i="9"/>
  <c r="FH153" i="9"/>
  <c r="FG152" i="9"/>
  <c r="FF151" i="9"/>
  <c r="FE150" i="9"/>
  <c r="FD149" i="9"/>
  <c r="FC148" i="9"/>
  <c r="FB147" i="9"/>
  <c r="FA146" i="9"/>
  <c r="DP154" i="9"/>
  <c r="DO153" i="9"/>
  <c r="DN152" i="9"/>
  <c r="DM151" i="9"/>
  <c r="DL150" i="9"/>
  <c r="DK149" i="9"/>
  <c r="DJ148" i="9"/>
  <c r="DI147" i="9"/>
  <c r="DH146" i="9"/>
  <c r="BW154" i="9"/>
  <c r="DA152" i="9"/>
  <c r="CY150" i="9"/>
  <c r="CX149" i="9"/>
  <c r="CW148" i="9"/>
  <c r="CV147" i="9"/>
  <c r="CU146" i="9"/>
  <c r="BJ154" i="9"/>
  <c r="DQ220" i="9"/>
  <c r="GB188" i="9"/>
  <c r="FC180" i="9"/>
  <c r="CO187" i="9"/>
  <c r="AW188" i="9"/>
  <c r="BL182" i="9"/>
  <c r="GV153" i="9"/>
  <c r="GR149" i="9"/>
  <c r="HA146" i="9"/>
  <c r="FO153" i="9"/>
  <c r="FM151" i="9"/>
  <c r="EV150" i="9"/>
  <c r="ET148" i="9"/>
  <c r="ER146" i="9"/>
  <c r="EK152" i="9"/>
  <c r="EI150" i="9"/>
  <c r="EG148" i="9"/>
  <c r="EE146" i="9"/>
  <c r="CS153" i="9"/>
  <c r="CQ151" i="9"/>
  <c r="CW149" i="9"/>
  <c r="CN148" i="9"/>
  <c r="BW147" i="9"/>
  <c r="BI154" i="9"/>
  <c r="BP153" i="9"/>
  <c r="AR153" i="9"/>
  <c r="BC152" i="9"/>
  <c r="BN151" i="9"/>
  <c r="AX151" i="9"/>
  <c r="BM150" i="9"/>
  <c r="AW150" i="9"/>
  <c r="BL149" i="9"/>
  <c r="AV149" i="9"/>
  <c r="BK148" i="9"/>
  <c r="AU148" i="9"/>
  <c r="BJ147" i="9"/>
  <c r="AT147" i="9"/>
  <c r="BI146" i="9"/>
  <c r="AS146" i="9"/>
  <c r="GV120" i="9"/>
  <c r="GF120" i="9"/>
  <c r="GU119" i="9"/>
  <c r="GE119" i="9"/>
  <c r="GT118" i="9"/>
  <c r="GD118" i="9"/>
  <c r="GS117" i="9"/>
  <c r="GC117" i="9"/>
  <c r="GR116" i="9"/>
  <c r="GB116" i="9"/>
  <c r="GQ115" i="9"/>
  <c r="GA115" i="9"/>
  <c r="GP114" i="9"/>
  <c r="HE113" i="9"/>
  <c r="GO113" i="9"/>
  <c r="HD112" i="9"/>
  <c r="GN112" i="9"/>
  <c r="FS120" i="9"/>
  <c r="FC120" i="9"/>
  <c r="FR119" i="9"/>
  <c r="FB119" i="9"/>
  <c r="FQ118" i="9"/>
  <c r="FA118" i="9"/>
  <c r="FP117" i="9"/>
  <c r="EZ117" i="9"/>
  <c r="FO116" i="9"/>
  <c r="EY116" i="9"/>
  <c r="FN115" i="9"/>
  <c r="EX115" i="9"/>
  <c r="FM114" i="9"/>
  <c r="EW114" i="9"/>
  <c r="FL113" i="9"/>
  <c r="EV113" i="9"/>
  <c r="FK112" i="9"/>
  <c r="EU112" i="9"/>
  <c r="DZ120" i="9"/>
  <c r="DJ120" i="9"/>
  <c r="DY119" i="9"/>
  <c r="DI119" i="9"/>
  <c r="DX118" i="9"/>
  <c r="DH118" i="9"/>
  <c r="DW117" i="9"/>
  <c r="DG117" i="9"/>
  <c r="DV116" i="9"/>
  <c r="DU115" i="9"/>
  <c r="EJ114" i="9"/>
  <c r="DT114" i="9"/>
  <c r="EI113" i="9"/>
  <c r="DS113" i="9"/>
  <c r="EH112" i="9"/>
  <c r="DR112" i="9"/>
  <c r="CW120" i="9"/>
  <c r="CG120" i="9"/>
  <c r="CV119" i="9"/>
  <c r="CF119" i="9"/>
  <c r="CU118" i="9"/>
  <c r="CE118" i="9"/>
  <c r="CT117" i="9"/>
  <c r="CD117" i="9"/>
  <c r="CS116" i="9"/>
  <c r="CC116" i="9"/>
  <c r="CR115" i="9"/>
  <c r="CB115" i="9"/>
  <c r="CQ114" i="9"/>
  <c r="CA114" i="9"/>
  <c r="CP113" i="9"/>
  <c r="GA216" i="9"/>
  <c r="BZ222" i="9"/>
  <c r="AT219" i="9"/>
  <c r="GJ184" i="9"/>
  <c r="ER185" i="9"/>
  <c r="EE185" i="9"/>
  <c r="EI180" i="9"/>
  <c r="CU185" i="9"/>
  <c r="CQ181" i="9"/>
  <c r="BC186" i="9"/>
  <c r="BQ183" i="9"/>
  <c r="BO181" i="9"/>
  <c r="HA154" i="9"/>
  <c r="GY152" i="9"/>
  <c r="GW150" i="9"/>
  <c r="GU148" i="9"/>
  <c r="GO147" i="9"/>
  <c r="GN146" i="9"/>
  <c r="FC154" i="9"/>
  <c r="FB153" i="9"/>
  <c r="FA152" i="9"/>
  <c r="EZ151" i="9"/>
  <c r="EY150" i="9"/>
  <c r="EX149" i="9"/>
  <c r="EW148" i="9"/>
  <c r="EV147" i="9"/>
  <c r="EU146" i="9"/>
  <c r="DJ154" i="9"/>
  <c r="DI153" i="9"/>
  <c r="DH152" i="9"/>
  <c r="DG151" i="9"/>
  <c r="EK149" i="9"/>
  <c r="EJ148" i="9"/>
  <c r="EI147" i="9"/>
  <c r="EH146" i="9"/>
  <c r="CW154" i="9"/>
  <c r="CV153" i="9"/>
  <c r="CU152" i="9"/>
  <c r="CT151" i="9"/>
  <c r="CS150" i="9"/>
  <c r="CR149" i="9"/>
  <c r="CQ148" i="9"/>
  <c r="CP147" i="9"/>
  <c r="CO146" i="9"/>
  <c r="BD154" i="9"/>
  <c r="BQ153" i="9"/>
  <c r="BA153" i="9"/>
  <c r="BP152" i="9"/>
  <c r="AZ152" i="9"/>
  <c r="BO151" i="9"/>
  <c r="AY151" i="9"/>
  <c r="BN150" i="9"/>
  <c r="AX150" i="9"/>
  <c r="BM149" i="9"/>
  <c r="AW149" i="9"/>
  <c r="BL148" i="9"/>
  <c r="AV148" i="9"/>
  <c r="BK147" i="9"/>
  <c r="AU147" i="9"/>
  <c r="BJ146" i="9"/>
  <c r="AT146" i="9"/>
  <c r="GW120" i="9"/>
  <c r="GG120" i="9"/>
  <c r="GV119" i="9"/>
  <c r="GF119" i="9"/>
  <c r="GU118" i="9"/>
  <c r="GE118" i="9"/>
  <c r="GT117" i="9"/>
  <c r="GD117" i="9"/>
  <c r="GS116" i="9"/>
  <c r="GC116" i="9"/>
  <c r="GR115" i="9"/>
  <c r="GB115" i="9"/>
  <c r="GQ114" i="9"/>
  <c r="GA114" i="9"/>
  <c r="GP113" i="9"/>
  <c r="HE112" i="9"/>
  <c r="GO112" i="9"/>
  <c r="FT120" i="9"/>
  <c r="FD120" i="9"/>
  <c r="FS119" i="9"/>
  <c r="FC119" i="9"/>
  <c r="FR118" i="9"/>
  <c r="FB118" i="9"/>
  <c r="FQ117" i="9"/>
  <c r="FA117" i="9"/>
  <c r="FP116" i="9"/>
  <c r="EZ116" i="9"/>
  <c r="FO115" i="9"/>
  <c r="EY115" i="9"/>
  <c r="FN114" i="9"/>
  <c r="EX114" i="9"/>
  <c r="FM113" i="9"/>
  <c r="EW113" i="9"/>
  <c r="FL112" i="9"/>
  <c r="EV112" i="9"/>
  <c r="EA120" i="9"/>
  <c r="DK120" i="9"/>
  <c r="DZ119" i="9"/>
  <c r="DJ119" i="9"/>
  <c r="DY118" i="9"/>
  <c r="DI118" i="9"/>
  <c r="DX117" i="9"/>
  <c r="DH117" i="9"/>
  <c r="DW116" i="9"/>
  <c r="DG116" i="9"/>
  <c r="DV115" i="9"/>
  <c r="EK114" i="9"/>
  <c r="DU114" i="9"/>
  <c r="EJ113" i="9"/>
  <c r="DT113" i="9"/>
  <c r="EI112" i="9"/>
  <c r="DS112" i="9"/>
  <c r="CX120" i="9"/>
  <c r="CH120" i="9"/>
  <c r="CW119" i="9"/>
  <c r="CG119" i="9"/>
  <c r="CV118" i="9"/>
  <c r="CF118" i="9"/>
  <c r="CU117" i="9"/>
  <c r="CE117" i="9"/>
  <c r="CT116" i="9"/>
  <c r="CD116" i="9"/>
  <c r="CS115" i="9"/>
  <c r="CC115" i="9"/>
  <c r="CR114" i="9"/>
  <c r="CB114" i="9"/>
  <c r="CQ113" i="9"/>
  <c r="FR220" i="9"/>
  <c r="BX220" i="9"/>
  <c r="BN217" i="9"/>
  <c r="GI183" i="9"/>
  <c r="EQ184" i="9"/>
  <c r="ED184" i="9"/>
  <c r="DS180" i="9"/>
  <c r="CE185" i="9"/>
  <c r="CA181" i="9"/>
  <c r="AM186" i="9"/>
  <c r="BI183" i="9"/>
  <c r="BG181" i="9"/>
  <c r="GS154" i="9"/>
  <c r="GQ152" i="9"/>
  <c r="GO150" i="9"/>
  <c r="GM148" i="9"/>
  <c r="GK147" i="9"/>
  <c r="GJ146" i="9"/>
  <c r="EY154" i="9"/>
  <c r="EX153" i="9"/>
  <c r="EW152" i="9"/>
  <c r="EV151" i="9"/>
  <c r="EU150" i="9"/>
  <c r="ET149" i="9"/>
  <c r="ES148" i="9"/>
  <c r="ER147" i="9"/>
  <c r="EQ146" i="9"/>
  <c r="EK153" i="9"/>
  <c r="EJ152" i="9"/>
  <c r="EI151" i="9"/>
  <c r="EH150" i="9"/>
  <c r="EG149" i="9"/>
  <c r="EF148" i="9"/>
  <c r="EE147" i="9"/>
  <c r="ED146" i="9"/>
  <c r="CS154" i="9"/>
  <c r="CR153" i="9"/>
  <c r="CQ152" i="9"/>
  <c r="CP151" i="9"/>
  <c r="CO150" i="9"/>
  <c r="CN149" i="9"/>
  <c r="CM148" i="9"/>
  <c r="CL147" i="9"/>
  <c r="CK146" i="9"/>
  <c r="AZ154" i="9"/>
  <c r="BO153" i="9"/>
  <c r="AY153" i="9"/>
  <c r="BN152" i="9"/>
  <c r="AX152" i="9"/>
  <c r="BM151" i="9"/>
  <c r="AW151" i="9"/>
  <c r="BL150" i="9"/>
  <c r="AV150" i="9"/>
  <c r="BK149" i="9"/>
  <c r="AU149" i="9"/>
  <c r="BJ148" i="9"/>
  <c r="AT148" i="9"/>
  <c r="BI147" i="9"/>
  <c r="AS147" i="9"/>
  <c r="BH146" i="9"/>
  <c r="AR146" i="9"/>
  <c r="GU120" i="9"/>
  <c r="GE120" i="9"/>
  <c r="GT119" i="9"/>
  <c r="GD119" i="9"/>
  <c r="GS118" i="9"/>
  <c r="GC118" i="9"/>
  <c r="GR117" i="9"/>
  <c r="GB117" i="9"/>
  <c r="GQ116" i="9"/>
  <c r="GA116" i="9"/>
  <c r="GP115" i="9"/>
  <c r="HE114" i="9"/>
  <c r="GO114" i="9"/>
  <c r="HD113" i="9"/>
  <c r="GN113" i="9"/>
  <c r="HC112" i="9"/>
  <c r="GM112" i="9"/>
  <c r="FR120" i="9"/>
  <c r="FB120" i="9"/>
  <c r="FQ119" i="9"/>
  <c r="FA119" i="9"/>
  <c r="FP118" i="9"/>
  <c r="EZ118" i="9"/>
  <c r="FO117" i="9"/>
  <c r="EY117" i="9"/>
  <c r="FN116" i="9"/>
  <c r="EX116" i="9"/>
  <c r="FM115" i="9"/>
  <c r="EW115" i="9"/>
  <c r="FL114" i="9"/>
  <c r="EV114" i="9"/>
  <c r="FK113" i="9"/>
  <c r="DO218" i="9"/>
  <c r="DR188" i="9"/>
  <c r="BL187" i="9"/>
  <c r="GN153" i="9"/>
  <c r="GW146" i="9"/>
  <c r="FI151" i="9"/>
  <c r="FE147" i="9"/>
  <c r="DQ152" i="9"/>
  <c r="DM148" i="9"/>
  <c r="BY153" i="9"/>
  <c r="CZ148" i="9"/>
  <c r="AQ154" i="9"/>
  <c r="AO152" i="9"/>
  <c r="AM150" i="9"/>
  <c r="BP147" i="9"/>
  <c r="HB120" i="9"/>
  <c r="GZ118" i="9"/>
  <c r="GX116" i="9"/>
  <c r="GV114" i="9"/>
  <c r="GT112" i="9"/>
  <c r="FH119" i="9"/>
  <c r="FF117" i="9"/>
  <c r="FD115" i="9"/>
  <c r="FB113" i="9"/>
  <c r="FA112" i="9"/>
  <c r="DP120" i="9"/>
  <c r="DO119" i="9"/>
  <c r="DN118" i="9"/>
  <c r="DM117" i="9"/>
  <c r="DL116" i="9"/>
  <c r="DK115" i="9"/>
  <c r="DJ114" i="9"/>
  <c r="DI113" i="9"/>
  <c r="DH112" i="9"/>
  <c r="BW120" i="9"/>
  <c r="DA118" i="9"/>
  <c r="CZ117" i="9"/>
  <c r="CY116" i="9"/>
  <c r="CX115" i="9"/>
  <c r="CW114" i="9"/>
  <c r="CV113" i="9"/>
  <c r="CB113" i="9"/>
  <c r="CQ112" i="9"/>
  <c r="CA112" i="9"/>
  <c r="BF120" i="9"/>
  <c r="AP120" i="9"/>
  <c r="BE119" i="9"/>
  <c r="AO119" i="9"/>
  <c r="BD118" i="9"/>
  <c r="AN118" i="9"/>
  <c r="BC117" i="9"/>
  <c r="AM117" i="9"/>
  <c r="BB116" i="9"/>
  <c r="BA115" i="9"/>
  <c r="BP114" i="9"/>
  <c r="AZ114" i="9"/>
  <c r="BO113" i="9"/>
  <c r="AY113" i="9"/>
  <c r="BN112" i="9"/>
  <c r="AX112" i="9"/>
  <c r="HA86" i="9"/>
  <c r="GK86" i="9"/>
  <c r="GZ85" i="9"/>
  <c r="GJ85" i="9"/>
  <c r="GY84" i="9"/>
  <c r="GI84" i="9"/>
  <c r="GX83" i="9"/>
  <c r="GH83" i="9"/>
  <c r="GW82" i="9"/>
  <c r="GG82" i="9"/>
  <c r="GV81" i="9"/>
  <c r="GF81" i="9"/>
  <c r="GU80" i="9"/>
  <c r="GE80" i="9"/>
  <c r="GT79" i="9"/>
  <c r="GD79" i="9"/>
  <c r="GS78" i="9"/>
  <c r="GC78" i="9"/>
  <c r="FH86" i="9"/>
  <c r="ER86" i="9"/>
  <c r="FG85" i="9"/>
  <c r="EQ85" i="9"/>
  <c r="FF84" i="9"/>
  <c r="FU83" i="9"/>
  <c r="FE83" i="9"/>
  <c r="FT82" i="9"/>
  <c r="FD82" i="9"/>
  <c r="FS81" i="9"/>
  <c r="FC81" i="9"/>
  <c r="FR80" i="9"/>
  <c r="FB80" i="9"/>
  <c r="FQ79" i="9"/>
  <c r="FA79" i="9"/>
  <c r="FP78" i="9"/>
  <c r="EZ78" i="9"/>
  <c r="EE86" i="9"/>
  <c r="DO86" i="9"/>
  <c r="ED85" i="9"/>
  <c r="DN85" i="9"/>
  <c r="EC84" i="9"/>
  <c r="DM84" i="9"/>
  <c r="EB83" i="9"/>
  <c r="DL83" i="9"/>
  <c r="EA82" i="9"/>
  <c r="DK82" i="9"/>
  <c r="DZ81" i="9"/>
  <c r="DJ81" i="9"/>
  <c r="DY80" i="9"/>
  <c r="DI80" i="9"/>
  <c r="DX79" i="9"/>
  <c r="DH79" i="9"/>
  <c r="DW78" i="9"/>
  <c r="DG78" i="9"/>
  <c r="CL86" i="9"/>
  <c r="CK85" i="9"/>
  <c r="CZ84" i="9"/>
  <c r="CJ84" i="9"/>
  <c r="CY83" i="9"/>
  <c r="CI83" i="9"/>
  <c r="CX82" i="9"/>
  <c r="CH82" i="9"/>
  <c r="CW81" i="9"/>
  <c r="CG81" i="9"/>
  <c r="CV80" i="9"/>
  <c r="CF80" i="9"/>
  <c r="CU79" i="9"/>
  <c r="CE79" i="9"/>
  <c r="CT78" i="9"/>
  <c r="CD78" i="9"/>
  <c r="BI86" i="9"/>
  <c r="AS86" i="9"/>
  <c r="BH85" i="9"/>
  <c r="AR85" i="9"/>
  <c r="BG84" i="9"/>
  <c r="AQ84" i="9"/>
  <c r="BF83" i="9"/>
  <c r="AP83" i="9"/>
  <c r="BE82" i="9"/>
  <c r="AO82" i="9"/>
  <c r="BD81" i="9"/>
  <c r="AN81" i="9"/>
  <c r="BC80" i="9"/>
  <c r="AM80" i="9"/>
  <c r="BB79" i="9"/>
  <c r="BQ78" i="9"/>
  <c r="BA78" i="9"/>
  <c r="HD52" i="9"/>
  <c r="GN52" i="9"/>
  <c r="HC51" i="9"/>
  <c r="GM51" i="9"/>
  <c r="HB50" i="9"/>
  <c r="GL50" i="9"/>
  <c r="HA49" i="9"/>
  <c r="GK49" i="9"/>
  <c r="GZ48" i="9"/>
  <c r="GJ48" i="9"/>
  <c r="GY47" i="9"/>
  <c r="GI47" i="9"/>
  <c r="GX46" i="9"/>
  <c r="GH46" i="9"/>
  <c r="GW45" i="9"/>
  <c r="GG45" i="9"/>
  <c r="GV44" i="9"/>
  <c r="GF44" i="9"/>
  <c r="FK52" i="9"/>
  <c r="EU52" i="9"/>
  <c r="FJ51" i="9"/>
  <c r="ET51" i="9"/>
  <c r="FI50" i="9"/>
  <c r="ES50" i="9"/>
  <c r="FH49" i="9"/>
  <c r="ER49" i="9"/>
  <c r="FG48" i="9"/>
  <c r="EQ48" i="9"/>
  <c r="FF47" i="9"/>
  <c r="FE46" i="9"/>
  <c r="FT45" i="9"/>
  <c r="FD45" i="9"/>
  <c r="FS44" i="9"/>
  <c r="FC44" i="9"/>
  <c r="EH52" i="9"/>
  <c r="DR52" i="9"/>
  <c r="EG51" i="9"/>
  <c r="DQ51" i="9"/>
  <c r="EF50" i="9"/>
  <c r="DP50" i="9"/>
  <c r="EE49" i="9"/>
  <c r="DO49" i="9"/>
  <c r="AZ214" i="9"/>
  <c r="BZ188" i="9"/>
  <c r="AO183" i="9"/>
  <c r="GZ149" i="9"/>
  <c r="FS153" i="9"/>
  <c r="FO149" i="9"/>
  <c r="EA154" i="9"/>
  <c r="DW150" i="9"/>
  <c r="DS146" i="9"/>
  <c r="CE151" i="9"/>
  <c r="CA147" i="9"/>
  <c r="AT153" i="9"/>
  <c r="AR151" i="9"/>
  <c r="AP149" i="9"/>
  <c r="AN147" i="9"/>
  <c r="HE119" i="9"/>
  <c r="HC117" i="9"/>
  <c r="HA115" i="9"/>
  <c r="GY113" i="9"/>
  <c r="FM120" i="9"/>
  <c r="FK118" i="9"/>
  <c r="FI116" i="9"/>
  <c r="FG114" i="9"/>
  <c r="FR112" i="9"/>
  <c r="EG120" i="9"/>
  <c r="EF119" i="9"/>
  <c r="EE118" i="9"/>
  <c r="ED117" i="9"/>
  <c r="EC116" i="9"/>
  <c r="EB115" i="9"/>
  <c r="EA114" i="9"/>
  <c r="DZ113" i="9"/>
  <c r="DY112" i="9"/>
  <c r="CN120" i="9"/>
  <c r="CM119" i="9"/>
  <c r="CL118" i="9"/>
  <c r="CK117" i="9"/>
  <c r="CJ116" i="9"/>
  <c r="CI115" i="9"/>
  <c r="CH114" i="9"/>
  <c r="CK113" i="9"/>
  <c r="CZ112" i="9"/>
  <c r="CJ112" i="9"/>
  <c r="BO120" i="9"/>
  <c r="AY120" i="9"/>
  <c r="BN119" i="9"/>
  <c r="AX119" i="9"/>
  <c r="BM118" i="9"/>
  <c r="AW118" i="9"/>
  <c r="BL117" i="9"/>
  <c r="AV117" i="9"/>
  <c r="BK116" i="9"/>
  <c r="AU116" i="9"/>
  <c r="BJ115" i="9"/>
  <c r="AT115" i="9"/>
  <c r="BI114" i="9"/>
  <c r="AS114" i="9"/>
  <c r="BH113" i="9"/>
  <c r="AR113" i="9"/>
  <c r="BG112" i="9"/>
  <c r="AQ112" i="9"/>
  <c r="GT86" i="9"/>
  <c r="GD86" i="9"/>
  <c r="GS85" i="9"/>
  <c r="GC85" i="9"/>
  <c r="GR84" i="9"/>
  <c r="GB84" i="9"/>
  <c r="GQ83" i="9"/>
  <c r="GA83" i="9"/>
  <c r="GP82" i="9"/>
  <c r="HE81" i="9"/>
  <c r="GO81" i="9"/>
  <c r="HD80" i="9"/>
  <c r="GN80" i="9"/>
  <c r="HC79" i="9"/>
  <c r="GM79" i="9"/>
  <c r="HB78" i="9"/>
  <c r="GL78" i="9"/>
  <c r="FQ86" i="9"/>
  <c r="FA86" i="9"/>
  <c r="FP85" i="9"/>
  <c r="EZ85" i="9"/>
  <c r="FO84" i="9"/>
  <c r="EY84" i="9"/>
  <c r="FN83" i="9"/>
  <c r="EX83" i="9"/>
  <c r="FM82" i="9"/>
  <c r="EW82" i="9"/>
  <c r="FL81" i="9"/>
  <c r="EV81" i="9"/>
  <c r="FK80" i="9"/>
  <c r="EU80" i="9"/>
  <c r="FJ79" i="9"/>
  <c r="ET79" i="9"/>
  <c r="FI78" i="9"/>
  <c r="ES78" i="9"/>
  <c r="DX86" i="9"/>
  <c r="DH86" i="9"/>
  <c r="DW85" i="9"/>
  <c r="DG85" i="9"/>
  <c r="DV84" i="9"/>
  <c r="EK83" i="9"/>
  <c r="DU83" i="9"/>
  <c r="EJ82" i="9"/>
  <c r="DT82" i="9"/>
  <c r="EI81" i="9"/>
  <c r="DS81" i="9"/>
  <c r="EH80" i="9"/>
  <c r="DR80" i="9"/>
  <c r="EG79" i="9"/>
  <c r="DQ79" i="9"/>
  <c r="EF78" i="9"/>
  <c r="DP78" i="9"/>
  <c r="CU86" i="9"/>
  <c r="CE86" i="9"/>
  <c r="CT85" i="9"/>
  <c r="CD85" i="9"/>
  <c r="CS84" i="9"/>
  <c r="CC84" i="9"/>
  <c r="CR83" i="9"/>
  <c r="CB83" i="9"/>
  <c r="CQ82" i="9"/>
  <c r="CA82" i="9"/>
  <c r="CP81" i="9"/>
  <c r="BZ81" i="9"/>
  <c r="CO80" i="9"/>
  <c r="BY80" i="9"/>
  <c r="CN79" i="9"/>
  <c r="BX79" i="9"/>
  <c r="CM78" i="9"/>
  <c r="BW78" i="9"/>
  <c r="BB86" i="9"/>
  <c r="BA85" i="9"/>
  <c r="BP84" i="9"/>
  <c r="AZ84" i="9"/>
  <c r="BO83" i="9"/>
  <c r="AY83" i="9"/>
  <c r="BN82" i="9"/>
  <c r="AX82" i="9"/>
  <c r="BM81" i="9"/>
  <c r="AW81" i="9"/>
  <c r="BL80" i="9"/>
  <c r="AV80" i="9"/>
  <c r="BK79" i="9"/>
  <c r="AU79" i="9"/>
  <c r="BJ78" i="9"/>
  <c r="AT78" i="9"/>
  <c r="GW52" i="9"/>
  <c r="GG52" i="9"/>
  <c r="GV51" i="9"/>
  <c r="GF51" i="9"/>
  <c r="GU50" i="9"/>
  <c r="GE50" i="9"/>
  <c r="GT49" i="9"/>
  <c r="GD49" i="9"/>
  <c r="GS48" i="9"/>
  <c r="GC48" i="9"/>
  <c r="GR47" i="9"/>
  <c r="GB47" i="9"/>
  <c r="GQ46" i="9"/>
  <c r="GA46" i="9"/>
  <c r="GP45" i="9"/>
  <c r="GO44" i="9"/>
  <c r="FT52" i="9"/>
  <c r="FD52" i="9"/>
  <c r="FS51" i="9"/>
  <c r="FC51" i="9"/>
  <c r="FR50" i="9"/>
  <c r="FB50" i="9"/>
  <c r="FQ49" i="9"/>
  <c r="FA49" i="9"/>
  <c r="FP48" i="9"/>
  <c r="EZ48" i="9"/>
  <c r="FO47" i="9"/>
  <c r="EY47" i="9"/>
  <c r="FN46" i="9"/>
  <c r="EX46" i="9"/>
  <c r="FM45" i="9"/>
  <c r="EW45" i="9"/>
  <c r="FL44" i="9"/>
  <c r="EV44" i="9"/>
  <c r="EA52" i="9"/>
  <c r="DK52" i="9"/>
  <c r="DZ51" i="9"/>
  <c r="DJ51" i="9"/>
  <c r="DY50" i="9"/>
  <c r="DI50" i="9"/>
  <c r="DX49" i="9"/>
  <c r="DH49" i="9"/>
  <c r="DW48" i="9"/>
  <c r="DG48" i="9"/>
  <c r="DV47" i="9"/>
  <c r="DU46" i="9"/>
  <c r="EJ45" i="9"/>
  <c r="DT45" i="9"/>
  <c r="EI44" i="9"/>
  <c r="DS44" i="9"/>
  <c r="CX52" i="9"/>
  <c r="CH52" i="9"/>
  <c r="CW51" i="9"/>
  <c r="CG51" i="9"/>
  <c r="CV50" i="9"/>
  <c r="CF50" i="9"/>
  <c r="CU49" i="9"/>
  <c r="CE49" i="9"/>
  <c r="CT48" i="9"/>
  <c r="CD48" i="9"/>
  <c r="CS47" i="9"/>
  <c r="CC47" i="9"/>
  <c r="CR46" i="9"/>
  <c r="CB46" i="9"/>
  <c r="CQ45" i="9"/>
  <c r="CA45" i="9"/>
  <c r="CP44" i="9"/>
  <c r="BZ44" i="9"/>
  <c r="BE52" i="9"/>
  <c r="AO52" i="9"/>
  <c r="BD51" i="9"/>
  <c r="AN51" i="9"/>
  <c r="BC50" i="9"/>
  <c r="AM50" i="9"/>
  <c r="BB49" i="9"/>
  <c r="BQ48" i="9"/>
  <c r="BA48" i="9"/>
  <c r="BP47" i="9"/>
  <c r="AZ47" i="9"/>
  <c r="BO46" i="9"/>
  <c r="AY46" i="9"/>
  <c r="BN45" i="9"/>
  <c r="AX45" i="9"/>
  <c r="BM44" i="9"/>
  <c r="AW44" i="9"/>
  <c r="GZ18" i="9"/>
  <c r="GJ18" i="9"/>
  <c r="GY17" i="9"/>
  <c r="GI17" i="9"/>
  <c r="GX16" i="9"/>
  <c r="GH16" i="9"/>
  <c r="GW15" i="9"/>
  <c r="GG15" i="9"/>
  <c r="GV14" i="9"/>
  <c r="GF14" i="9"/>
  <c r="GU13" i="9"/>
  <c r="GE13" i="9"/>
  <c r="GT12" i="9"/>
  <c r="GD12" i="9"/>
  <c r="GS11" i="9"/>
  <c r="GC11" i="9"/>
  <c r="GR10" i="9"/>
  <c r="GB10" i="9"/>
  <c r="FG18" i="9"/>
  <c r="EQ18" i="9"/>
  <c r="FF17" i="9"/>
  <c r="GZ184" i="9"/>
  <c r="BX186" i="9"/>
  <c r="AN182" i="9"/>
  <c r="GY148" i="9"/>
  <c r="FC153" i="9"/>
  <c r="EY149" i="9"/>
  <c r="DK154" i="9"/>
  <c r="DG150" i="9"/>
  <c r="CX154" i="9"/>
  <c r="CT150" i="9"/>
  <c r="CP146" i="9"/>
  <c r="BQ152" i="9"/>
  <c r="BO150" i="9"/>
  <c r="BM148" i="9"/>
  <c r="BK146" i="9"/>
  <c r="GW119" i="9"/>
  <c r="GU117" i="9"/>
  <c r="GS115" i="9"/>
  <c r="GQ113" i="9"/>
  <c r="FE120" i="9"/>
  <c r="FC118" i="9"/>
  <c r="FA116" i="9"/>
  <c r="EY114" i="9"/>
  <c r="FN112" i="9"/>
  <c r="EC120" i="9"/>
  <c r="EB119" i="9"/>
  <c r="EA118" i="9"/>
  <c r="DZ117" i="9"/>
  <c r="DY116" i="9"/>
  <c r="DX115" i="9"/>
  <c r="DW114" i="9"/>
  <c r="DV113" i="9"/>
  <c r="DU112" i="9"/>
  <c r="CJ120" i="9"/>
  <c r="CI119" i="9"/>
  <c r="CH118" i="9"/>
  <c r="CG117" i="9"/>
  <c r="CF116" i="9"/>
  <c r="CE115" i="9"/>
  <c r="CD114" i="9"/>
  <c r="CI113" i="9"/>
  <c r="CX112" i="9"/>
  <c r="CH112" i="9"/>
  <c r="BM120" i="9"/>
  <c r="AW120" i="9"/>
  <c r="BL119" i="9"/>
  <c r="AV119" i="9"/>
  <c r="BK118" i="9"/>
  <c r="AU118" i="9"/>
  <c r="BJ117" i="9"/>
  <c r="AT117" i="9"/>
  <c r="BI116" i="9"/>
  <c r="AS116" i="9"/>
  <c r="BH115" i="9"/>
  <c r="AR115" i="9"/>
  <c r="BG114" i="9"/>
  <c r="AQ114" i="9"/>
  <c r="BF113" i="9"/>
  <c r="AP113" i="9"/>
  <c r="BE112" i="9"/>
  <c r="AO112" i="9"/>
  <c r="GR86" i="9"/>
  <c r="GB86" i="9"/>
  <c r="GQ85" i="9"/>
  <c r="GA85" i="9"/>
  <c r="GP84" i="9"/>
  <c r="HE83" i="9"/>
  <c r="GO83" i="9"/>
  <c r="HD82" i="9"/>
  <c r="GN82" i="9"/>
  <c r="HC81" i="9"/>
  <c r="GM81" i="9"/>
  <c r="HB80" i="9"/>
  <c r="GL80" i="9"/>
  <c r="HA79" i="9"/>
  <c r="GK79" i="9"/>
  <c r="GZ78" i="9"/>
  <c r="GJ78" i="9"/>
  <c r="FO86" i="9"/>
  <c r="EY86" i="9"/>
  <c r="FN85" i="9"/>
  <c r="EX85" i="9"/>
  <c r="FM84" i="9"/>
  <c r="EW84" i="9"/>
  <c r="FL83" i="9"/>
  <c r="EV83" i="9"/>
  <c r="FK82" i="9"/>
  <c r="EU82" i="9"/>
  <c r="FJ81" i="9"/>
  <c r="ET81" i="9"/>
  <c r="FI80" i="9"/>
  <c r="ES80" i="9"/>
  <c r="FH79" i="9"/>
  <c r="ER79" i="9"/>
  <c r="FG78" i="9"/>
  <c r="EQ78" i="9"/>
  <c r="DV86" i="9"/>
  <c r="DU85" i="9"/>
  <c r="EJ84" i="9"/>
  <c r="DT84" i="9"/>
  <c r="EI83" i="9"/>
  <c r="DS83" i="9"/>
  <c r="EH82" i="9"/>
  <c r="DR82" i="9"/>
  <c r="EG81" i="9"/>
  <c r="DQ81" i="9"/>
  <c r="EF80" i="9"/>
  <c r="DP80" i="9"/>
  <c r="EE79" i="9"/>
  <c r="DO79" i="9"/>
  <c r="ED78" i="9"/>
  <c r="DN78" i="9"/>
  <c r="CS86" i="9"/>
  <c r="CC86" i="9"/>
  <c r="CR85" i="9"/>
  <c r="CB85" i="9"/>
  <c r="CQ84" i="9"/>
  <c r="CA84" i="9"/>
  <c r="CP83" i="9"/>
  <c r="BZ83" i="9"/>
  <c r="CO82" i="9"/>
  <c r="BY82" i="9"/>
  <c r="CN81" i="9"/>
  <c r="BX81" i="9"/>
  <c r="CM80" i="9"/>
  <c r="BW80" i="9"/>
  <c r="CL79" i="9"/>
  <c r="DA78" i="9"/>
  <c r="CK78" i="9"/>
  <c r="BP86" i="9"/>
  <c r="AZ86" i="9"/>
  <c r="BO85" i="9"/>
  <c r="AY85" i="9"/>
  <c r="BN84" i="9"/>
  <c r="AX84" i="9"/>
  <c r="BM83" i="9"/>
  <c r="AW83" i="9"/>
  <c r="BL82" i="9"/>
  <c r="AV82" i="9"/>
  <c r="BK81" i="9"/>
  <c r="AU81" i="9"/>
  <c r="BJ80" i="9"/>
  <c r="AT80" i="9"/>
  <c r="BI79" i="9"/>
  <c r="AS79" i="9"/>
  <c r="BH78" i="9"/>
  <c r="AR78" i="9"/>
  <c r="GU52" i="9"/>
  <c r="GE52" i="9"/>
  <c r="GT51" i="9"/>
  <c r="GD51" i="9"/>
  <c r="GS50" i="9"/>
  <c r="GC50" i="9"/>
  <c r="GR49" i="9"/>
  <c r="GB49" i="9"/>
  <c r="GQ48" i="9"/>
  <c r="GA48" i="9"/>
  <c r="GP47" i="9"/>
  <c r="GO46" i="9"/>
  <c r="HD45" i="9"/>
  <c r="GN45" i="9"/>
  <c r="HC44" i="9"/>
  <c r="GM44" i="9"/>
  <c r="FR52" i="9"/>
  <c r="FB52" i="9"/>
  <c r="FQ51" i="9"/>
  <c r="FA51" i="9"/>
  <c r="FP50" i="9"/>
  <c r="EZ50" i="9"/>
  <c r="FO49" i="9"/>
  <c r="EY49" i="9"/>
  <c r="FN48" i="9"/>
  <c r="EX48" i="9"/>
  <c r="FM47" i="9"/>
  <c r="EW47" i="9"/>
  <c r="FL46" i="9"/>
  <c r="EV46" i="9"/>
  <c r="FK45" i="9"/>
  <c r="EU45" i="9"/>
  <c r="FJ44" i="9"/>
  <c r="ET44" i="9"/>
  <c r="DY52" i="9"/>
  <c r="DI52" i="9"/>
  <c r="DX51" i="9"/>
  <c r="DH51" i="9"/>
  <c r="DW50" i="9"/>
  <c r="DG50" i="9"/>
  <c r="DV49" i="9"/>
  <c r="EK48" i="9"/>
  <c r="DU48" i="9"/>
  <c r="EJ47" i="9"/>
  <c r="DT47" i="9"/>
  <c r="EI46" i="9"/>
  <c r="DS46" i="9"/>
  <c r="EH45" i="9"/>
  <c r="DR45" i="9"/>
  <c r="EG44" i="9"/>
  <c r="DQ44" i="9"/>
  <c r="CV52" i="9"/>
  <c r="CF52" i="9"/>
  <c r="CU51" i="9"/>
  <c r="CE51" i="9"/>
  <c r="CT50" i="9"/>
  <c r="CD50" i="9"/>
  <c r="CS49" i="9"/>
  <c r="CC49" i="9"/>
  <c r="CR48" i="9"/>
  <c r="CB48" i="9"/>
  <c r="CQ47" i="9"/>
  <c r="CA47" i="9"/>
  <c r="CP46" i="9"/>
  <c r="BZ46" i="9"/>
  <c r="CO45" i="9"/>
  <c r="BY45" i="9"/>
  <c r="CN44" i="9"/>
  <c r="BX44" i="9"/>
  <c r="BC52" i="9"/>
  <c r="AM52" i="9"/>
  <c r="BB51" i="9"/>
  <c r="BA50" i="9"/>
  <c r="BP49" i="9"/>
  <c r="AZ49" i="9"/>
  <c r="BO48" i="9"/>
  <c r="AY48" i="9"/>
  <c r="BN47" i="9"/>
  <c r="AX47" i="9"/>
  <c r="BM46" i="9"/>
  <c r="AW46" i="9"/>
  <c r="BL45" i="9"/>
  <c r="AV45" i="9"/>
  <c r="BK44" i="9"/>
  <c r="AU44" i="9"/>
  <c r="GX18" i="9"/>
  <c r="GH18" i="9"/>
  <c r="GW17" i="9"/>
  <c r="GG17" i="9"/>
  <c r="GV16" i="9"/>
  <c r="GF16" i="9"/>
  <c r="GU15" i="9"/>
  <c r="GE15" i="9"/>
  <c r="GT14" i="9"/>
  <c r="GD14" i="9"/>
  <c r="GS13" i="9"/>
  <c r="GC13" i="9"/>
  <c r="GR12" i="9"/>
  <c r="GB12" i="9"/>
  <c r="GQ11" i="9"/>
  <c r="GA11" i="9"/>
  <c r="GP10" i="9"/>
  <c r="FU18" i="9"/>
  <c r="FE18" i="9"/>
  <c r="FT17" i="9"/>
  <c r="FD17" i="9"/>
  <c r="GM152" i="9"/>
  <c r="EF151" i="9"/>
  <c r="BN153" i="9"/>
  <c r="GT120" i="9"/>
  <c r="GL112" i="9"/>
  <c r="EX113" i="9"/>
  <c r="DJ118" i="9"/>
  <c r="EK113" i="9"/>
  <c r="CW118" i="9"/>
  <c r="CS114" i="9"/>
  <c r="BY112" i="9"/>
  <c r="AM119" i="9"/>
  <c r="BP116" i="9"/>
  <c r="BN114" i="9"/>
  <c r="BL112" i="9"/>
  <c r="GX85" i="9"/>
  <c r="GV83" i="9"/>
  <c r="GT81" i="9"/>
  <c r="GR79" i="9"/>
  <c r="FF86" i="9"/>
  <c r="FD84" i="9"/>
  <c r="FB82" i="9"/>
  <c r="EZ80" i="9"/>
  <c r="EX78" i="9"/>
  <c r="DL85" i="9"/>
  <c r="DJ83" i="9"/>
  <c r="DH81" i="9"/>
  <c r="EK78" i="9"/>
  <c r="CY85" i="9"/>
  <c r="CW83" i="9"/>
  <c r="CU81" i="9"/>
  <c r="CS79" i="9"/>
  <c r="BG86" i="9"/>
  <c r="BE84" i="9"/>
  <c r="BC82" i="9"/>
  <c r="BA80" i="9"/>
  <c r="AY78" i="9"/>
  <c r="GK51" i="9"/>
  <c r="GI49" i="9"/>
  <c r="GG47" i="9"/>
  <c r="GE45" i="9"/>
  <c r="ES52" i="9"/>
  <c r="EQ50" i="9"/>
  <c r="FT47" i="9"/>
  <c r="FR45" i="9"/>
  <c r="EF52" i="9"/>
  <c r="ED50" i="9"/>
  <c r="EJ48" i="9"/>
  <c r="EI47" i="9"/>
  <c r="EH46" i="9"/>
  <c r="EG45" i="9"/>
  <c r="EF44" i="9"/>
  <c r="CU52" i="9"/>
  <c r="CT51" i="9"/>
  <c r="CS50" i="9"/>
  <c r="CR49" i="9"/>
  <c r="CQ48" i="9"/>
  <c r="CP47" i="9"/>
  <c r="CO46" i="9"/>
  <c r="CN45" i="9"/>
  <c r="CM44" i="9"/>
  <c r="BB52" i="9"/>
  <c r="BA51" i="9"/>
  <c r="AZ50" i="9"/>
  <c r="AY49" i="9"/>
  <c r="AX48" i="9"/>
  <c r="AW47" i="9"/>
  <c r="AV46" i="9"/>
  <c r="AU45" i="9"/>
  <c r="AT44" i="9"/>
  <c r="GG18" i="9"/>
  <c r="GF17" i="9"/>
  <c r="GE16" i="9"/>
  <c r="GD15" i="9"/>
  <c r="GC14" i="9"/>
  <c r="GB13" i="9"/>
  <c r="GA12" i="9"/>
  <c r="HE10" i="9"/>
  <c r="FT18" i="9"/>
  <c r="FS17" i="9"/>
  <c r="EU17" i="9"/>
  <c r="FJ16" i="9"/>
  <c r="ET16" i="9"/>
  <c r="FI15" i="9"/>
  <c r="ES15" i="9"/>
  <c r="FH14" i="9"/>
  <c r="ER14" i="9"/>
  <c r="FG13" i="9"/>
  <c r="EQ13" i="9"/>
  <c r="FF12" i="9"/>
  <c r="FU11" i="9"/>
  <c r="FE11" i="9"/>
  <c r="FT10" i="9"/>
  <c r="FD10" i="9"/>
  <c r="EI18" i="9"/>
  <c r="DS18" i="9"/>
  <c r="EH17" i="9"/>
  <c r="DR17" i="9"/>
  <c r="EG16" i="9"/>
  <c r="DQ16" i="9"/>
  <c r="EF15" i="9"/>
  <c r="DP15" i="9"/>
  <c r="EE14" i="9"/>
  <c r="DO14" i="9"/>
  <c r="ED13" i="9"/>
  <c r="DN13" i="9"/>
  <c r="EC12" i="9"/>
  <c r="DM12" i="9"/>
  <c r="EB11" i="9"/>
  <c r="DL11" i="9"/>
  <c r="EA10" i="9"/>
  <c r="DK10" i="9"/>
  <c r="CP18" i="9"/>
  <c r="BZ18" i="9"/>
  <c r="CO17" i="9"/>
  <c r="BY17" i="9"/>
  <c r="CN16" i="9"/>
  <c r="BX16" i="9"/>
  <c r="CM15" i="9"/>
  <c r="BW15" i="9"/>
  <c r="CL14" i="9"/>
  <c r="DA13" i="9"/>
  <c r="CK13" i="9"/>
  <c r="CZ12" i="9"/>
  <c r="CJ12" i="9"/>
  <c r="CY11" i="9"/>
  <c r="CI11" i="9"/>
  <c r="CX10" i="9"/>
  <c r="CH10" i="9"/>
  <c r="BM18" i="9"/>
  <c r="AW18" i="9"/>
  <c r="BL17" i="9"/>
  <c r="AV17" i="9"/>
  <c r="BK16" i="9"/>
  <c r="AU16" i="9"/>
  <c r="BJ15" i="9"/>
  <c r="AT15" i="9"/>
  <c r="BI14" i="9"/>
  <c r="AS14" i="9"/>
  <c r="BH13" i="9"/>
  <c r="AR13" i="9"/>
  <c r="BG12" i="9"/>
  <c r="AQ12" i="9"/>
  <c r="BF11" i="9"/>
  <c r="AP11" i="9"/>
  <c r="BE10" i="9"/>
  <c r="AO10" i="9"/>
  <c r="C219" i="9"/>
  <c r="C152" i="9"/>
  <c r="C85" i="9"/>
  <c r="I50" i="9"/>
  <c r="Y50" i="9"/>
  <c r="G255" i="9"/>
  <c r="W255" i="9"/>
  <c r="I256" i="9"/>
  <c r="Y256" i="9"/>
  <c r="L254" i="9"/>
  <c r="AB254" i="9"/>
  <c r="M252" i="9"/>
  <c r="AC252" i="9"/>
  <c r="O253" i="9"/>
  <c r="AE253" i="9"/>
  <c r="R251" i="9"/>
  <c r="D251" i="9"/>
  <c r="S249" i="9"/>
  <c r="E250" i="9"/>
  <c r="U250" i="9"/>
  <c r="H248" i="9"/>
  <c r="X248" i="9"/>
  <c r="I221" i="9"/>
  <c r="Y221" i="9"/>
  <c r="K222" i="9"/>
  <c r="AA222" i="9"/>
  <c r="N220" i="9"/>
  <c r="AD220" i="9"/>
  <c r="O218" i="9"/>
  <c r="AE218" i="9"/>
  <c r="Q219" i="9"/>
  <c r="AG219" i="9"/>
  <c r="T217" i="9"/>
  <c r="E215" i="9"/>
  <c r="U215" i="9"/>
  <c r="G216" i="9"/>
  <c r="W216" i="9"/>
  <c r="J214" i="9"/>
  <c r="Z214" i="9"/>
  <c r="K187" i="9"/>
  <c r="AA187" i="9"/>
  <c r="M188" i="9"/>
  <c r="AC188" i="9"/>
  <c r="P186" i="9"/>
  <c r="AF186" i="9"/>
  <c r="Q184" i="9"/>
  <c r="AG184" i="9"/>
  <c r="S185" i="9"/>
  <c r="F183" i="9"/>
  <c r="V183" i="9"/>
  <c r="G181" i="9"/>
  <c r="W181" i="9"/>
  <c r="I182" i="9"/>
  <c r="Y182" i="9"/>
  <c r="L180" i="9"/>
  <c r="AB180" i="9"/>
  <c r="L153" i="9"/>
  <c r="AC153" i="9"/>
  <c r="O154" i="9"/>
  <c r="AE154" i="9"/>
  <c r="R152" i="9"/>
  <c r="D152" i="9"/>
  <c r="S150" i="9"/>
  <c r="E151" i="9"/>
  <c r="U151" i="9"/>
  <c r="H149" i="9"/>
  <c r="X149" i="9"/>
  <c r="I147" i="9"/>
  <c r="Y147" i="9"/>
  <c r="K148" i="9"/>
  <c r="AA148" i="9"/>
  <c r="N146" i="9"/>
  <c r="AD146" i="9"/>
  <c r="O119" i="9"/>
  <c r="AE119" i="9"/>
  <c r="Q120" i="9"/>
  <c r="AG120" i="9"/>
  <c r="T118" i="9"/>
  <c r="E116" i="9"/>
  <c r="U116" i="9"/>
  <c r="G117" i="9"/>
  <c r="W117" i="9"/>
  <c r="J115" i="9"/>
  <c r="Z115" i="9"/>
  <c r="K113" i="9"/>
  <c r="AA113" i="9"/>
  <c r="M114" i="9"/>
  <c r="AC114" i="9"/>
  <c r="P112" i="9"/>
  <c r="AF112" i="9"/>
  <c r="Q85" i="9"/>
  <c r="S86" i="9"/>
  <c r="F84" i="9"/>
  <c r="V84" i="9"/>
  <c r="G82" i="9"/>
  <c r="W82" i="9"/>
  <c r="I83" i="9"/>
  <c r="Y83" i="9"/>
  <c r="L81" i="9"/>
  <c r="AB81" i="9"/>
  <c r="M79" i="9"/>
  <c r="AC79" i="9"/>
  <c r="O80" i="9"/>
  <c r="AE80" i="9"/>
  <c r="R78" i="9"/>
  <c r="D78" i="9"/>
  <c r="S51" i="9"/>
  <c r="E52" i="9"/>
  <c r="GO154" i="9"/>
  <c r="EG152" i="9"/>
  <c r="AY154" i="9"/>
  <c r="AQ146" i="9"/>
  <c r="HB112" i="9"/>
  <c r="FJ113" i="9"/>
  <c r="DR118" i="9"/>
  <c r="DN114" i="9"/>
  <c r="BZ119" i="9"/>
  <c r="DA114" i="9"/>
  <c r="CC112" i="9"/>
  <c r="AQ119" i="9"/>
  <c r="AO117" i="9"/>
  <c r="AM115" i="9"/>
  <c r="BP112" i="9"/>
  <c r="HB85" i="9"/>
  <c r="GZ83" i="9"/>
  <c r="GX81" i="9"/>
  <c r="GV79" i="9"/>
  <c r="FJ86" i="9"/>
  <c r="FH84" i="9"/>
  <c r="FF82" i="9"/>
  <c r="FD80" i="9"/>
  <c r="FB78" i="9"/>
  <c r="DP85" i="9"/>
  <c r="DN83" i="9"/>
  <c r="DL81" i="9"/>
  <c r="DJ79" i="9"/>
  <c r="BX86" i="9"/>
  <c r="DA83" i="9"/>
  <c r="CY81" i="9"/>
  <c r="CW79" i="9"/>
  <c r="BK86" i="9"/>
  <c r="BI84" i="9"/>
  <c r="BG82" i="9"/>
  <c r="BE80" i="9"/>
  <c r="BC78" i="9"/>
  <c r="GO51" i="9"/>
  <c r="GM49" i="9"/>
  <c r="GK47" i="9"/>
  <c r="GI45" i="9"/>
  <c r="EW52" i="9"/>
  <c r="EU50" i="9"/>
  <c r="ES48" i="9"/>
  <c r="EQ46" i="9"/>
  <c r="EJ52" i="9"/>
  <c r="EH50" i="9"/>
  <c r="DG49" i="9"/>
  <c r="EK47" i="9"/>
  <c r="EJ46" i="9"/>
  <c r="EI45" i="9"/>
  <c r="EH44" i="9"/>
  <c r="CW52" i="9"/>
  <c r="CV51" i="9"/>
  <c r="CU50" i="9"/>
  <c r="CT49" i="9"/>
  <c r="CS48" i="9"/>
  <c r="CR47" i="9"/>
  <c r="CQ46" i="9"/>
  <c r="CP45" i="9"/>
  <c r="CO44" i="9"/>
  <c r="BD52" i="9"/>
  <c r="BC51" i="9"/>
  <c r="BB50" i="9"/>
  <c r="BA49" i="9"/>
  <c r="AZ48" i="9"/>
  <c r="AY47" i="9"/>
  <c r="AX46" i="9"/>
  <c r="AW45" i="9"/>
  <c r="AV44" i="9"/>
  <c r="GI18" i="9"/>
  <c r="GH17" i="9"/>
  <c r="GG16" i="9"/>
  <c r="GF15" i="9"/>
  <c r="GE14" i="9"/>
  <c r="GD13" i="9"/>
  <c r="GC12" i="9"/>
  <c r="GB11" i="9"/>
  <c r="GA10" i="9"/>
  <c r="FU17" i="9"/>
  <c r="EV17" i="9"/>
  <c r="FK16" i="9"/>
  <c r="EU16" i="9"/>
  <c r="FJ15" i="9"/>
  <c r="ET15" i="9"/>
  <c r="FI14" i="9"/>
  <c r="ES14" i="9"/>
  <c r="FH13" i="9"/>
  <c r="ER13" i="9"/>
  <c r="FG12" i="9"/>
  <c r="EQ12" i="9"/>
  <c r="FF11" i="9"/>
  <c r="FU10" i="9"/>
  <c r="FE10" i="9"/>
  <c r="EJ18" i="9"/>
  <c r="DT18" i="9"/>
  <c r="EI17" i="9"/>
  <c r="DS17" i="9"/>
  <c r="EH16" i="9"/>
  <c r="DR16" i="9"/>
  <c r="EG15" i="9"/>
  <c r="DQ15" i="9"/>
  <c r="EF14" i="9"/>
  <c r="DP14" i="9"/>
  <c r="EE13" i="9"/>
  <c r="DO13" i="9"/>
  <c r="ED12" i="9"/>
  <c r="DN12" i="9"/>
  <c r="EC11" i="9"/>
  <c r="DM11" i="9"/>
  <c r="EB10" i="9"/>
  <c r="DL10" i="9"/>
  <c r="CQ18" i="9"/>
  <c r="CA18" i="9"/>
  <c r="CP17" i="9"/>
  <c r="BZ17" i="9"/>
  <c r="CO16" i="9"/>
  <c r="BY16" i="9"/>
  <c r="CN15" i="9"/>
  <c r="BX15" i="9"/>
  <c r="CM14" i="9"/>
  <c r="BW14" i="9"/>
  <c r="CL13" i="9"/>
  <c r="DA12" i="9"/>
  <c r="CK12" i="9"/>
  <c r="CZ11" i="9"/>
  <c r="CJ11" i="9"/>
  <c r="CY10" i="9"/>
  <c r="CI10" i="9"/>
  <c r="BN18" i="9"/>
  <c r="AX18" i="9"/>
  <c r="BM17" i="9"/>
  <c r="AW17" i="9"/>
  <c r="BL16" i="9"/>
  <c r="AV16" i="9"/>
  <c r="BK15" i="9"/>
  <c r="AU15" i="9"/>
  <c r="BJ14" i="9"/>
  <c r="AT14" i="9"/>
  <c r="BI13" i="9"/>
  <c r="AS13" i="9"/>
  <c r="BH12" i="9"/>
  <c r="AR12" i="9"/>
  <c r="BG11" i="9"/>
  <c r="AQ11" i="9"/>
  <c r="BF10" i="9"/>
  <c r="AP10" i="9"/>
  <c r="C218" i="9"/>
  <c r="C154" i="9"/>
  <c r="C112" i="9"/>
  <c r="H50" i="9"/>
  <c r="X50" i="9"/>
  <c r="F255" i="9"/>
  <c r="V255" i="9"/>
  <c r="H256" i="9"/>
  <c r="X256" i="9"/>
  <c r="K254" i="9"/>
  <c r="AA254" i="9"/>
  <c r="L252" i="9"/>
  <c r="AB252" i="9"/>
  <c r="N253" i="9"/>
  <c r="AD253" i="9"/>
  <c r="Q251" i="9"/>
  <c r="R249" i="9"/>
  <c r="D250" i="9"/>
  <c r="T250" i="9"/>
  <c r="G248" i="9"/>
  <c r="W248" i="9"/>
  <c r="H221" i="9"/>
  <c r="X221" i="9"/>
  <c r="J222" i="9"/>
  <c r="Z222" i="9"/>
  <c r="M220" i="9"/>
  <c r="AC220" i="9"/>
  <c r="N218" i="9"/>
  <c r="AD218" i="9"/>
  <c r="P219" i="9"/>
  <c r="AF219" i="9"/>
  <c r="S217" i="9"/>
  <c r="D215" i="9"/>
  <c r="T215" i="9"/>
  <c r="F216" i="9"/>
  <c r="V216" i="9"/>
  <c r="I214" i="9"/>
  <c r="Y214" i="9"/>
  <c r="J187" i="9"/>
  <c r="Z187" i="9"/>
  <c r="L188" i="9"/>
  <c r="AB188" i="9"/>
  <c r="O186" i="9"/>
  <c r="AE186" i="9"/>
  <c r="P184" i="9"/>
  <c r="AF184" i="9"/>
  <c r="R185" i="9"/>
  <c r="E183" i="9"/>
  <c r="U183" i="9"/>
  <c r="F181" i="9"/>
  <c r="V181" i="9"/>
  <c r="H182" i="9"/>
  <c r="X182" i="9"/>
  <c r="K180" i="9"/>
  <c r="AA180" i="9"/>
  <c r="K153" i="9"/>
  <c r="AB153" i="9"/>
  <c r="N154" i="9"/>
  <c r="AD154" i="9"/>
  <c r="Q152" i="9"/>
  <c r="AG152" i="9"/>
  <c r="R150" i="9"/>
  <c r="D151" i="9"/>
  <c r="T151" i="9"/>
  <c r="G149" i="9"/>
  <c r="W149" i="9"/>
  <c r="H147" i="9"/>
  <c r="X147" i="9"/>
  <c r="J148" i="9"/>
  <c r="Z148" i="9"/>
  <c r="M146" i="9"/>
  <c r="AC146" i="9"/>
  <c r="N119" i="9"/>
  <c r="AD119" i="9"/>
  <c r="P120" i="9"/>
  <c r="AF120" i="9"/>
  <c r="S118" i="9"/>
  <c r="D116" i="9"/>
  <c r="T116" i="9"/>
  <c r="F117" i="9"/>
  <c r="V117" i="9"/>
  <c r="I115" i="9"/>
  <c r="Y115" i="9"/>
  <c r="J113" i="9"/>
  <c r="Z113" i="9"/>
  <c r="L114" i="9"/>
  <c r="AB114" i="9"/>
  <c r="O112" i="9"/>
  <c r="AE112" i="9"/>
  <c r="P85" i="9"/>
  <c r="AF85" i="9"/>
  <c r="R86" i="9"/>
  <c r="E84" i="9"/>
  <c r="U84" i="9"/>
  <c r="F82" i="9"/>
  <c r="V82" i="9"/>
  <c r="H83" i="9"/>
  <c r="X83" i="9"/>
  <c r="K81" i="9"/>
  <c r="AA81" i="9"/>
  <c r="L79" i="9"/>
  <c r="AB79" i="9"/>
  <c r="N80" i="9"/>
  <c r="AD80" i="9"/>
  <c r="Q78" i="9"/>
  <c r="AG78" i="9"/>
  <c r="R51" i="9"/>
  <c r="D52" i="9"/>
  <c r="T52" i="9"/>
  <c r="F48" i="9"/>
  <c r="V48" i="9"/>
  <c r="H49" i="9"/>
  <c r="X49" i="9"/>
  <c r="K47" i="9"/>
  <c r="AA47" i="9"/>
  <c r="L45" i="9"/>
  <c r="AB45" i="9"/>
  <c r="N46" i="9"/>
  <c r="AD46" i="9"/>
  <c r="Q44" i="9"/>
  <c r="BE183" i="9"/>
  <c r="EI154" i="9"/>
  <c r="CI147" i="9"/>
  <c r="AR147" i="9"/>
  <c r="HC113" i="9"/>
  <c r="FK114" i="9"/>
  <c r="EH118" i="9"/>
  <c r="ED114" i="9"/>
  <c r="CP119" i="9"/>
  <c r="CL115" i="9"/>
  <c r="CK112" i="9"/>
  <c r="AY119" i="9"/>
  <c r="AW117" i="9"/>
  <c r="AU115" i="9"/>
  <c r="AS113" i="9"/>
  <c r="GE86" i="9"/>
  <c r="GC84" i="9"/>
  <c r="GA82" i="9"/>
  <c r="HD79" i="9"/>
  <c r="FR86" i="9"/>
  <c r="FP84" i="9"/>
  <c r="FN82" i="9"/>
  <c r="FL80" i="9"/>
  <c r="FJ78" i="9"/>
  <c r="DX85" i="9"/>
  <c r="DV83" i="9"/>
  <c r="DT81" i="9"/>
  <c r="DR79" i="9"/>
  <c r="CF86" i="9"/>
  <c r="CD84" i="9"/>
  <c r="CB82" i="9"/>
  <c r="BZ80" i="9"/>
  <c r="BX78" i="9"/>
  <c r="BO82" i="9"/>
  <c r="BM80" i="9"/>
  <c r="BK78" i="9"/>
  <c r="GW51" i="9"/>
  <c r="GU49" i="9"/>
  <c r="GS47" i="9"/>
  <c r="GQ45" i="9"/>
  <c r="FE52" i="9"/>
  <c r="FC50" i="9"/>
  <c r="FA48" i="9"/>
  <c r="EY46" i="9"/>
  <c r="EW44" i="9"/>
  <c r="DK51" i="9"/>
  <c r="DK49" i="9"/>
  <c r="DJ48" i="9"/>
  <c r="DI47" i="9"/>
  <c r="DH46" i="9"/>
  <c r="DG45" i="9"/>
  <c r="CZ51" i="9"/>
  <c r="CY50" i="9"/>
  <c r="CX49" i="9"/>
  <c r="CW48" i="9"/>
  <c r="CV47" i="9"/>
  <c r="CU46" i="9"/>
  <c r="CT45" i="9"/>
  <c r="CS44" i="9"/>
  <c r="BH52" i="9"/>
  <c r="BG51" i="9"/>
  <c r="BF50" i="9"/>
  <c r="BE49" i="9"/>
  <c r="BD48" i="9"/>
  <c r="BC47" i="9"/>
  <c r="BB46" i="9"/>
  <c r="BA45" i="9"/>
  <c r="AZ44" i="9"/>
  <c r="GM18" i="9"/>
  <c r="GL17" i="9"/>
  <c r="GK16" i="9"/>
  <c r="GJ15" i="9"/>
  <c r="GI14" i="9"/>
  <c r="GH13" i="9"/>
  <c r="GG12" i="9"/>
  <c r="GF11" i="9"/>
  <c r="GE10" i="9"/>
  <c r="ET18" i="9"/>
  <c r="EX17" i="9"/>
  <c r="FM16" i="9"/>
  <c r="EW16" i="9"/>
  <c r="FL15" i="9"/>
  <c r="EV15" i="9"/>
  <c r="FK14" i="9"/>
  <c r="EU14" i="9"/>
  <c r="FJ13" i="9"/>
  <c r="ET13" i="9"/>
  <c r="FI12" i="9"/>
  <c r="ES12" i="9"/>
  <c r="FH11" i="9"/>
  <c r="ER11" i="9"/>
  <c r="FG10" i="9"/>
  <c r="EQ10" i="9"/>
  <c r="DV18" i="9"/>
  <c r="EK17" i="9"/>
  <c r="DU17" i="9"/>
  <c r="EJ16" i="9"/>
  <c r="DT16" i="9"/>
  <c r="DS15" i="9"/>
  <c r="EH14" i="9"/>
  <c r="DR14" i="9"/>
  <c r="EG13" i="9"/>
  <c r="DQ13" i="9"/>
  <c r="EF12" i="9"/>
  <c r="DP12" i="9"/>
  <c r="EE11" i="9"/>
  <c r="DO11" i="9"/>
  <c r="ED10" i="9"/>
  <c r="DN10" i="9"/>
  <c r="CS18" i="9"/>
  <c r="CC18" i="9"/>
  <c r="CR17" i="9"/>
  <c r="CB17" i="9"/>
  <c r="CQ16" i="9"/>
  <c r="CA16" i="9"/>
  <c r="CP15" i="9"/>
  <c r="BZ15" i="9"/>
  <c r="CO14" i="9"/>
  <c r="BY14" i="9"/>
  <c r="CN13" i="9"/>
  <c r="BX13" i="9"/>
  <c r="CM12" i="9"/>
  <c r="BW12" i="9"/>
  <c r="CL11" i="9"/>
  <c r="DA10" i="9"/>
  <c r="CK10" i="9"/>
  <c r="BP18" i="9"/>
  <c r="AZ18" i="9"/>
  <c r="BO17" i="9"/>
  <c r="AY17" i="9"/>
  <c r="BN16" i="9"/>
  <c r="AX16" i="9"/>
  <c r="BM15" i="9"/>
  <c r="AW15" i="9"/>
  <c r="BL14" i="9"/>
  <c r="AV14" i="9"/>
  <c r="BK13" i="9"/>
  <c r="AU13" i="9"/>
  <c r="BJ12" i="9"/>
  <c r="AT12" i="9"/>
  <c r="BI11" i="9"/>
  <c r="AS11" i="9"/>
  <c r="BH10" i="9"/>
  <c r="AR10" i="9"/>
  <c r="C222" i="9"/>
  <c r="C180" i="9"/>
  <c r="C113" i="9"/>
  <c r="F50" i="9"/>
  <c r="V50" i="9"/>
  <c r="D255" i="9"/>
  <c r="T255" i="9"/>
  <c r="F256" i="9"/>
  <c r="V256" i="9"/>
  <c r="I254" i="9"/>
  <c r="Y254" i="9"/>
  <c r="J252" i="9"/>
  <c r="Z252" i="9"/>
  <c r="L253" i="9"/>
  <c r="AB253" i="9"/>
  <c r="O251" i="9"/>
  <c r="AE251" i="9"/>
  <c r="P249" i="9"/>
  <c r="AF249" i="9"/>
  <c r="R250" i="9"/>
  <c r="E248" i="9"/>
  <c r="U248" i="9"/>
  <c r="F221" i="9"/>
  <c r="V221" i="9"/>
  <c r="H222" i="9"/>
  <c r="X222" i="9"/>
  <c r="K220" i="9"/>
  <c r="AA220" i="9"/>
  <c r="L218" i="9"/>
  <c r="AB218" i="9"/>
  <c r="N219" i="9"/>
  <c r="AD219" i="9"/>
  <c r="Q217" i="9"/>
  <c r="AG217" i="9"/>
  <c r="R215" i="9"/>
  <c r="D216" i="9"/>
  <c r="T216" i="9"/>
  <c r="G214" i="9"/>
  <c r="W214" i="9"/>
  <c r="H187" i="9"/>
  <c r="X187" i="9"/>
  <c r="J188" i="9"/>
  <c r="Z188" i="9"/>
  <c r="M186" i="9"/>
  <c r="AC186" i="9"/>
  <c r="N184" i="9"/>
  <c r="AD184" i="9"/>
  <c r="P185" i="9"/>
  <c r="AF185" i="9"/>
  <c r="S183" i="9"/>
  <c r="D181" i="9"/>
  <c r="T181" i="9"/>
  <c r="F182" i="9"/>
  <c r="V182" i="9"/>
  <c r="I180" i="9"/>
  <c r="Y180" i="9"/>
  <c r="I153" i="9"/>
  <c r="Z153" i="9"/>
  <c r="L154" i="9"/>
  <c r="AB154" i="9"/>
  <c r="O152" i="9"/>
  <c r="AE152" i="9"/>
  <c r="P150" i="9"/>
  <c r="R151" i="9"/>
  <c r="E149" i="9"/>
  <c r="U149" i="9"/>
  <c r="F147" i="9"/>
  <c r="V147" i="9"/>
  <c r="H148" i="9"/>
  <c r="X148" i="9"/>
  <c r="K146" i="9"/>
  <c r="AA146" i="9"/>
  <c r="L119" i="9"/>
  <c r="AB119" i="9"/>
  <c r="N120" i="9"/>
  <c r="AD120" i="9"/>
  <c r="Q118" i="9"/>
  <c r="AG118" i="9"/>
  <c r="R116" i="9"/>
  <c r="D117" i="9"/>
  <c r="T117" i="9"/>
  <c r="G115" i="9"/>
  <c r="W115" i="9"/>
  <c r="H113" i="9"/>
  <c r="X113" i="9"/>
  <c r="J114" i="9"/>
  <c r="Z114" i="9"/>
  <c r="M112" i="9"/>
  <c r="AC112" i="9"/>
  <c r="N85" i="9"/>
  <c r="AD85" i="9"/>
  <c r="P86" i="9"/>
  <c r="AF86" i="9"/>
  <c r="S84" i="9"/>
  <c r="D82" i="9"/>
  <c r="T82" i="9"/>
  <c r="F83" i="9"/>
  <c r="V83" i="9"/>
  <c r="I81" i="9"/>
  <c r="Y81" i="9"/>
  <c r="J79" i="9"/>
  <c r="Z79" i="9"/>
  <c r="L80" i="9"/>
  <c r="AB80" i="9"/>
  <c r="O78" i="9"/>
  <c r="AE78" i="9"/>
  <c r="P51" i="9"/>
  <c r="AF51" i="9"/>
  <c r="R52" i="9"/>
  <c r="D48" i="9"/>
  <c r="T48" i="9"/>
  <c r="F49" i="9"/>
  <c r="V49" i="9"/>
  <c r="I47" i="9"/>
  <c r="Y47" i="9"/>
  <c r="J45" i="9"/>
  <c r="Z45" i="9"/>
  <c r="L46" i="9"/>
  <c r="AB46" i="9"/>
  <c r="O44" i="9"/>
  <c r="AE44" i="9"/>
  <c r="CL150" i="9"/>
  <c r="EA119" i="9"/>
  <c r="CW112" i="9"/>
  <c r="BE113" i="9"/>
  <c r="GK80" i="9"/>
  <c r="ES81" i="9"/>
  <c r="EF81" i="9"/>
  <c r="CN82" i="9"/>
  <c r="AV83" i="9"/>
  <c r="GB50" i="9"/>
  <c r="FO50" i="9"/>
  <c r="DW51" i="9"/>
  <c r="DN46" i="9"/>
  <c r="BZ51" i="9"/>
  <c r="BM51" i="9"/>
  <c r="BI47" i="9"/>
  <c r="GS18" i="9"/>
  <c r="GO14" i="9"/>
  <c r="GK10" i="9"/>
  <c r="EZ16" i="9"/>
  <c r="EX14" i="9"/>
  <c r="EV12" i="9"/>
  <c r="ET10" i="9"/>
  <c r="DH17" i="9"/>
  <c r="EK14" i="9"/>
  <c r="EI12" i="9"/>
  <c r="EG10" i="9"/>
  <c r="CU17" i="9"/>
  <c r="CS15" i="9"/>
  <c r="CQ13" i="9"/>
  <c r="CO11" i="9"/>
  <c r="BC18" i="9"/>
  <c r="BA16" i="9"/>
  <c r="AY14" i="9"/>
  <c r="AW12" i="9"/>
  <c r="AU10" i="9"/>
  <c r="C52" i="9"/>
  <c r="AG255" i="9"/>
  <c r="G252" i="9"/>
  <c r="L251" i="9"/>
  <c r="O250" i="9"/>
  <c r="S221" i="9"/>
  <c r="X220" i="9"/>
  <c r="AA219" i="9"/>
  <c r="AE215" i="9"/>
  <c r="E187" i="9"/>
  <c r="J186" i="9"/>
  <c r="M185" i="9"/>
  <c r="Q181" i="9"/>
  <c r="V180" i="9"/>
  <c r="Y154" i="9"/>
  <c r="AC150" i="9"/>
  <c r="D149" i="9"/>
  <c r="H146" i="9"/>
  <c r="K120" i="9"/>
  <c r="O116" i="9"/>
  <c r="T115" i="9"/>
  <c r="W114" i="9"/>
  <c r="AA85" i="9"/>
  <c r="AF84" i="9"/>
  <c r="F81" i="9"/>
  <c r="Y80" i="9"/>
  <c r="U48" i="9"/>
  <c r="M46" i="9"/>
  <c r="K46" i="9"/>
  <c r="DY117" i="9"/>
  <c r="GN83" i="9"/>
  <c r="CQ85" i="9"/>
  <c r="HD46" i="9"/>
  <c r="EB44" i="9"/>
  <c r="AV50" i="9"/>
  <c r="HC12" i="9"/>
  <c r="FT12" i="9"/>
  <c r="ED15" i="9"/>
  <c r="BX18" i="9"/>
  <c r="CG11" i="9"/>
  <c r="BG14" i="9"/>
  <c r="C151" i="9"/>
  <c r="Q253" i="9"/>
  <c r="AC222" i="9"/>
  <c r="M187" i="9"/>
  <c r="AA182" i="9"/>
  <c r="K147" i="9"/>
  <c r="AB115" i="9"/>
  <c r="N81" i="9"/>
  <c r="Y48" i="9"/>
  <c r="Y46" i="9"/>
  <c r="CP154" i="9"/>
  <c r="EB120" i="9"/>
  <c r="CH113" i="9"/>
  <c r="AP114" i="9"/>
  <c r="HA80" i="9"/>
  <c r="FI81" i="9"/>
  <c r="DQ82" i="9"/>
  <c r="BY83" i="9"/>
  <c r="BL83" i="9"/>
  <c r="GR50" i="9"/>
  <c r="EZ51" i="9"/>
  <c r="DH52" i="9"/>
  <c r="DV46" i="9"/>
  <c r="CH51" i="9"/>
  <c r="CD47" i="9"/>
  <c r="AP52" i="9"/>
  <c r="BQ47" i="9"/>
  <c r="HA18" i="9"/>
  <c r="GW14" i="9"/>
  <c r="GS10" i="9"/>
  <c r="FD16" i="9"/>
  <c r="FB14" i="9"/>
  <c r="EZ12" i="9"/>
  <c r="EX10" i="9"/>
  <c r="DL17" i="9"/>
  <c r="DJ15" i="9"/>
  <c r="DH13" i="9"/>
  <c r="EK10" i="9"/>
  <c r="CY17" i="9"/>
  <c r="CW15" i="9"/>
  <c r="CU13" i="9"/>
  <c r="CS11" i="9"/>
  <c r="BG18" i="9"/>
  <c r="BE16" i="9"/>
  <c r="BC14" i="9"/>
  <c r="BA12" i="9"/>
  <c r="AY10" i="9"/>
  <c r="C79" i="9"/>
  <c r="AC255" i="9"/>
  <c r="D254" i="9"/>
  <c r="H251" i="9"/>
  <c r="K250" i="9"/>
  <c r="O221" i="9"/>
  <c r="T220" i="9"/>
  <c r="W219" i="9"/>
  <c r="AA215" i="9"/>
  <c r="AF214" i="9"/>
  <c r="F186" i="9"/>
  <c r="I185" i="9"/>
  <c r="M181" i="9"/>
  <c r="D180" i="9"/>
  <c r="U119" i="9"/>
  <c r="AM10" i="9"/>
  <c r="V217" i="9"/>
  <c r="H183" i="9"/>
  <c r="J149" i="9"/>
  <c r="L115" i="9"/>
  <c r="K83" i="9"/>
  <c r="I48" i="9"/>
  <c r="I46" i="9"/>
  <c r="CH146" i="9"/>
  <c r="DZ118" i="9"/>
  <c r="CG112" i="9"/>
  <c r="AO113" i="9"/>
  <c r="GZ79" i="9"/>
  <c r="FH80" i="9"/>
  <c r="DP81" i="9"/>
  <c r="BX82" i="9"/>
  <c r="BK82" i="9"/>
  <c r="GQ49" i="9"/>
  <c r="EY50" i="9"/>
  <c r="DG51" i="9"/>
  <c r="CW50" i="9"/>
  <c r="CS46" i="9"/>
  <c r="BE51" i="9"/>
  <c r="BA47" i="9"/>
  <c r="GK18" i="9"/>
  <c r="GG14" i="9"/>
  <c r="GC10" i="9"/>
  <c r="EV16" i="9"/>
  <c r="ET14" i="9"/>
  <c r="ER12" i="9"/>
  <c r="EK18" i="9"/>
  <c r="EI16" i="9"/>
  <c r="EG14" i="9"/>
  <c r="EE12" i="9"/>
  <c r="EC10" i="9"/>
  <c r="CQ17" i="9"/>
  <c r="CO15" i="9"/>
  <c r="CM13" i="9"/>
  <c r="AE18" i="9"/>
  <c r="AE52" i="9"/>
  <c r="V118" i="9"/>
  <c r="S184" i="9"/>
  <c r="AP13" i="9"/>
  <c r="FS11" i="9"/>
  <c r="HE14" i="9"/>
  <c r="AX52" i="9"/>
  <c r="CN49" i="9"/>
  <c r="GC51" i="9"/>
  <c r="BH116" i="9"/>
  <c r="S46" i="9"/>
  <c r="AA48" i="9"/>
  <c r="AC82" i="9"/>
  <c r="AA116" i="9"/>
  <c r="AD149" i="9"/>
  <c r="AE49" i="9"/>
  <c r="Q49" i="9"/>
  <c r="K79" i="9"/>
  <c r="R118" i="9"/>
  <c r="F149" i="9"/>
  <c r="T183" i="9"/>
  <c r="D217" i="9"/>
  <c r="V248" i="9"/>
  <c r="J254" i="9"/>
  <c r="AR11" i="9"/>
  <c r="AX17" i="9"/>
  <c r="CB18" i="9"/>
  <c r="DT17" i="9"/>
  <c r="GE12" i="9"/>
  <c r="CQ44" i="9"/>
  <c r="BI80" i="9"/>
  <c r="CH119" i="9"/>
  <c r="O114" i="9"/>
  <c r="O188" i="9"/>
  <c r="Y185" i="9"/>
  <c r="V47" i="9"/>
  <c r="AG80" i="9"/>
  <c r="Y82" i="9"/>
  <c r="I117" i="9"/>
  <c r="AF146" i="9"/>
  <c r="AD180" i="9"/>
  <c r="U185" i="9"/>
  <c r="P12" i="9"/>
  <c r="AE16" i="9"/>
  <c r="T44" i="9"/>
  <c r="G45" i="9"/>
  <c r="AG48" i="9"/>
  <c r="E51" i="9"/>
  <c r="AA83" i="9"/>
  <c r="S85" i="9"/>
  <c r="Y117" i="9"/>
  <c r="Q119" i="9"/>
  <c r="Z149" i="9"/>
  <c r="Q154" i="9"/>
  <c r="I181" i="9"/>
  <c r="AC187" i="9"/>
  <c r="G215" i="9"/>
  <c r="M222" i="9"/>
  <c r="U249" i="9"/>
  <c r="N254" i="9"/>
  <c r="K50" i="9"/>
  <c r="BD11" i="9"/>
  <c r="AR15" i="9"/>
  <c r="AU18" i="9"/>
  <c r="CH12" i="9"/>
  <c r="CK15" i="9"/>
  <c r="CN18" i="9"/>
  <c r="DL13" i="9"/>
  <c r="DO16" i="9"/>
  <c r="FB10" i="9"/>
  <c r="FE13" i="9"/>
  <c r="ER16" i="9"/>
  <c r="HB11" i="9"/>
  <c r="GC18" i="9"/>
  <c r="AU49" i="9"/>
  <c r="CK46" i="9"/>
  <c r="CQ52" i="9"/>
  <c r="DV50" i="9"/>
  <c r="HB44" i="9"/>
  <c r="AW84" i="9"/>
  <c r="EC78" i="9"/>
  <c r="ET82" i="9"/>
  <c r="GP85" i="9"/>
  <c r="CG118" i="9"/>
  <c r="GS119" i="9"/>
  <c r="N44" i="9"/>
  <c r="Y45" i="9"/>
  <c r="P47" i="9"/>
  <c r="M49" i="9"/>
  <c r="Y52" i="9"/>
  <c r="I51" i="9"/>
  <c r="E80" i="9"/>
  <c r="AE83" i="9"/>
  <c r="AB84" i="9"/>
  <c r="W85" i="9"/>
  <c r="AG113" i="9"/>
  <c r="AC117" i="9"/>
  <c r="Z118" i="9"/>
  <c r="E119" i="9"/>
  <c r="AE147" i="9"/>
  <c r="AA151" i="9"/>
  <c r="H152" i="9"/>
  <c r="X44" i="9"/>
  <c r="E46" i="9"/>
  <c r="Z47" i="9"/>
  <c r="G49" i="9"/>
  <c r="S52" i="9"/>
  <c r="W79" i="9"/>
  <c r="J44" i="9"/>
  <c r="G46" i="9"/>
  <c r="E45" i="9"/>
  <c r="AG49" i="9"/>
  <c r="AE48" i="9"/>
  <c r="AC52" i="9"/>
  <c r="Q51" i="9"/>
  <c r="M80" i="9"/>
  <c r="J81" i="9"/>
  <c r="E82" i="9"/>
  <c r="AE85" i="9"/>
  <c r="AA114" i="9"/>
  <c r="X115" i="9"/>
  <c r="S116" i="9"/>
  <c r="O120" i="9"/>
  <c r="L146" i="9"/>
  <c r="G147" i="9"/>
  <c r="AG150" i="9"/>
  <c r="AC154" i="9"/>
  <c r="Z180" i="9"/>
  <c r="U181" i="9"/>
  <c r="Q185" i="9"/>
  <c r="N186" i="9"/>
  <c r="I187" i="9"/>
  <c r="E216" i="9"/>
  <c r="AE219" i="9"/>
  <c r="AB220" i="9"/>
  <c r="W221" i="9"/>
  <c r="S250" i="9"/>
  <c r="P251" i="9"/>
  <c r="K252" i="9"/>
  <c r="G256" i="9"/>
  <c r="G50" i="9"/>
  <c r="AQ10" i="9"/>
  <c r="AS12" i="9"/>
  <c r="AU14" i="9"/>
  <c r="AW16" i="9"/>
  <c r="AY18" i="9"/>
  <c r="CK11" i="9"/>
  <c r="BX14" i="9"/>
  <c r="CP16" i="9"/>
  <c r="DM10" i="9"/>
  <c r="DP13" i="9"/>
  <c r="EH15" i="9"/>
  <c r="DU18" i="9"/>
  <c r="FH12" i="9"/>
  <c r="EU15" i="9"/>
  <c r="ER18" i="9"/>
  <c r="GH15" i="9"/>
  <c r="AY45" i="9"/>
  <c r="BD50" i="9"/>
  <c r="CT47" i="9"/>
  <c r="CY52" i="9"/>
  <c r="DH48" i="9"/>
  <c r="EW48" i="9"/>
  <c r="GS51" i="9"/>
  <c r="BO86" i="9"/>
  <c r="DN79" i="9"/>
  <c r="FJ82" i="9"/>
  <c r="HD83" i="9"/>
  <c r="AU119" i="9"/>
  <c r="EU114" i="9"/>
  <c r="BC181" i="9"/>
  <c r="K49" i="9"/>
  <c r="H84" i="9"/>
  <c r="AG119" i="9"/>
  <c r="K182" i="9"/>
  <c r="AF220" i="9"/>
  <c r="S48" i="9"/>
  <c r="S153" i="9"/>
  <c r="AB183" i="9"/>
  <c r="G184" i="9"/>
  <c r="Q187" i="9"/>
  <c r="K215" i="9"/>
  <c r="U218" i="9"/>
  <c r="AE221" i="9"/>
  <c r="Y249" i="9"/>
  <c r="E253" i="9"/>
  <c r="O256" i="9"/>
  <c r="C146" i="9"/>
  <c r="AZ11" i="9"/>
  <c r="AM14" i="9"/>
  <c r="AP17" i="9"/>
  <c r="CR10" i="9"/>
  <c r="CE13" i="9"/>
  <c r="CH16" i="9"/>
  <c r="CZ18" i="9"/>
  <c r="DW12" i="9"/>
  <c r="DZ15" i="9"/>
  <c r="DM18" i="9"/>
  <c r="FO11" i="9"/>
  <c r="FR14" i="9"/>
  <c r="FG17" i="9"/>
  <c r="GV13" i="9"/>
  <c r="BN44" i="9"/>
  <c r="AN50" i="9"/>
  <c r="CC46" i="9"/>
  <c r="CI52" i="9"/>
  <c r="DX48" i="9"/>
  <c r="EX49" i="9"/>
  <c r="GT52" i="9"/>
  <c r="CZ78" i="9"/>
  <c r="DO80" i="9"/>
  <c r="FK83" i="9"/>
  <c r="AV120" i="9"/>
  <c r="EY118" i="9"/>
  <c r="GX182" i="9"/>
  <c r="AA49" i="9"/>
  <c r="I82" i="9"/>
  <c r="S120" i="9"/>
  <c r="N153" i="9"/>
  <c r="I216" i="9"/>
  <c r="W250" i="9"/>
  <c r="AA50" i="9"/>
  <c r="AS16" i="9"/>
  <c r="CJ14" i="9"/>
  <c r="DM14" i="9"/>
  <c r="EQ15" i="9"/>
  <c r="AP44" i="9"/>
  <c r="CO50" i="9"/>
  <c r="AQ78" i="9"/>
  <c r="ER80" i="9"/>
  <c r="CC114" i="9"/>
  <c r="I45" i="9"/>
  <c r="R47" i="9"/>
  <c r="L78" i="9"/>
  <c r="S83" i="9"/>
  <c r="AC86" i="9"/>
  <c r="J112" i="9"/>
  <c r="N118" i="9"/>
  <c r="X146" i="9"/>
  <c r="R149" i="9"/>
  <c r="AB152" i="9"/>
  <c r="F153" i="9"/>
  <c r="AF183" i="9"/>
  <c r="K184" i="9"/>
  <c r="U187" i="9"/>
  <c r="O215" i="9"/>
  <c r="Y218" i="9"/>
  <c r="E222" i="9"/>
  <c r="AC249" i="9"/>
  <c r="I253" i="9"/>
  <c r="S256" i="9"/>
  <c r="C116" i="9"/>
  <c r="AV11" i="9"/>
  <c r="BN13" i="9"/>
  <c r="BQ16" i="9"/>
  <c r="CN10" i="9"/>
  <c r="CA13" i="9"/>
  <c r="CD16" i="9"/>
  <c r="CV18" i="9"/>
  <c r="DS12" i="9"/>
  <c r="DV15" i="9"/>
  <c r="DI18" i="9"/>
  <c r="FK11" i="9"/>
  <c r="FN14" i="9"/>
  <c r="FA17" i="9"/>
  <c r="GN13" i="9"/>
  <c r="BF44" i="9"/>
  <c r="BK49" i="9"/>
  <c r="CZ45" i="9"/>
  <c r="BY50" i="9"/>
  <c r="DO47" i="9"/>
  <c r="FK46" i="9"/>
  <c r="HE47" i="9"/>
  <c r="AX85" i="9"/>
  <c r="CR86" i="9"/>
  <c r="EW85" i="9"/>
  <c r="BI117" i="9"/>
  <c r="GO115" i="9"/>
  <c r="W44" i="9"/>
  <c r="T46" i="9"/>
  <c r="R45" i="9"/>
  <c r="Q47" i="9"/>
  <c r="N49" i="9"/>
  <c r="L48" i="9"/>
  <c r="J52" i="9"/>
  <c r="H51" i="9"/>
  <c r="G78" i="9"/>
  <c r="D80" i="9"/>
  <c r="AG81" i="9"/>
  <c r="AD83" i="9"/>
  <c r="AB82" i="9"/>
  <c r="AA84" i="9"/>
  <c r="X86" i="9"/>
  <c r="V85" i="9"/>
  <c r="U112" i="9"/>
  <c r="R114" i="9"/>
  <c r="P113" i="9"/>
  <c r="O115" i="9"/>
  <c r="L117" i="9"/>
  <c r="J116" i="9"/>
  <c r="I118" i="9"/>
  <c r="F120" i="9"/>
  <c r="D119" i="9"/>
  <c r="AF148" i="9"/>
  <c r="AD147" i="9"/>
  <c r="AC149" i="9"/>
  <c r="Z151" i="9"/>
  <c r="L150" i="9"/>
  <c r="H154" i="9"/>
  <c r="U180" i="9"/>
  <c r="P181" i="9"/>
  <c r="L185" i="9"/>
  <c r="Y186" i="9"/>
  <c r="T187" i="9"/>
  <c r="P216" i="9"/>
  <c r="M217" i="9"/>
  <c r="H218" i="9"/>
  <c r="D222" i="9"/>
  <c r="AD250" i="9"/>
  <c r="AA251" i="9"/>
  <c r="V252" i="9"/>
  <c r="R256" i="9"/>
  <c r="R50" i="9"/>
  <c r="C249" i="9"/>
  <c r="BM11" i="9"/>
  <c r="BQ15" i="9"/>
  <c r="AN18" i="9"/>
  <c r="BZ11" i="9"/>
  <c r="CB13" i="9"/>
  <c r="CD15" i="9"/>
  <c r="CF17" i="9"/>
  <c r="DR10" i="9"/>
  <c r="DT12" i="9"/>
  <c r="DV14" i="9"/>
  <c r="DH16" i="9"/>
  <c r="DJ18" i="9"/>
  <c r="EV11" i="9"/>
  <c r="EX13" i="9"/>
  <c r="FQ16" i="9"/>
  <c r="GN11" i="9"/>
  <c r="GR15" i="9"/>
  <c r="BH44" i="9"/>
  <c r="BK47" i="9"/>
  <c r="BO51" i="9"/>
  <c r="BX47" i="9"/>
  <c r="CB51" i="9"/>
  <c r="DO45" i="9"/>
  <c r="DY49" i="9"/>
  <c r="FQ48" i="9"/>
  <c r="GD48" i="9"/>
  <c r="AX81" i="9"/>
  <c r="CN78" i="9"/>
  <c r="CV86" i="9"/>
  <c r="DI86" i="9"/>
  <c r="FA85" i="9"/>
  <c r="GS84" i="9"/>
  <c r="BM117" i="9"/>
  <c r="CQ120" i="9"/>
  <c r="DK180" i="9"/>
  <c r="Z46" i="9"/>
  <c r="W47" i="9"/>
  <c r="R48" i="9"/>
  <c r="N51" i="9"/>
  <c r="J80" i="9"/>
  <c r="G81" i="9"/>
  <c r="AB85" i="9"/>
  <c r="X114" i="9"/>
  <c r="AF116" i="9"/>
  <c r="AB120" i="9"/>
  <c r="Y146" i="9"/>
  <c r="T147" i="9"/>
  <c r="P151" i="9"/>
  <c r="M152" i="9"/>
  <c r="G153" i="9"/>
  <c r="D182" i="9"/>
  <c r="AD185" i="9"/>
  <c r="AA186" i="9"/>
  <c r="V187" i="9"/>
  <c r="R216" i="9"/>
  <c r="O217" i="9"/>
  <c r="J218" i="9"/>
  <c r="V222" i="9"/>
  <c r="S248" i="9"/>
  <c r="N249" i="9"/>
  <c r="Z253" i="9"/>
  <c r="W254" i="9"/>
  <c r="R255" i="9"/>
  <c r="C117" i="9"/>
  <c r="BJ10" i="9"/>
  <c r="BL12" i="9"/>
  <c r="BN14" i="9"/>
  <c r="BP16" i="9"/>
  <c r="BW10" i="9"/>
  <c r="BY12" i="9"/>
  <c r="CA14" i="9"/>
  <c r="CR15" i="9"/>
  <c r="CT17" i="9"/>
  <c r="EF10" i="9"/>
  <c r="EH12" i="9"/>
  <c r="EJ14" i="9"/>
  <c r="DG17" i="9"/>
  <c r="ES10" i="9"/>
  <c r="EU12" i="9"/>
  <c r="EW14" i="9"/>
  <c r="EY16" i="9"/>
  <c r="GI10" i="9"/>
  <c r="GM14" i="9"/>
  <c r="GP17" i="9"/>
  <c r="BF46" i="9"/>
  <c r="BJ50" i="9"/>
  <c r="CX45" i="9"/>
  <c r="BW50" i="9"/>
  <c r="DK45" i="9"/>
  <c r="DQ49" i="9"/>
  <c r="FG46" i="9"/>
  <c r="GY45" i="9"/>
  <c r="AN79" i="9"/>
  <c r="CF78" i="9"/>
  <c r="CN86" i="9"/>
  <c r="EF85" i="9"/>
  <c r="ES85" i="9"/>
  <c r="GK84" i="9"/>
  <c r="BE117" i="9"/>
  <c r="AF12" i="9"/>
  <c r="AD11" i="9"/>
  <c r="D13" i="9"/>
  <c r="F13" i="9"/>
  <c r="AC14" i="9"/>
  <c r="AG18" i="9"/>
  <c r="E18" i="9"/>
  <c r="U10" i="9"/>
  <c r="E10" i="9"/>
  <c r="R12" i="9"/>
  <c r="AF11" i="9"/>
  <c r="P11" i="9"/>
  <c r="C15" i="9"/>
  <c r="T13" i="9"/>
  <c r="AG15" i="9"/>
  <c r="Q15" i="9"/>
  <c r="AE14" i="9"/>
  <c r="O14" i="9"/>
  <c r="D18" i="9"/>
  <c r="S18" i="9"/>
  <c r="AF17" i="9"/>
  <c r="P17" i="9"/>
  <c r="AC16" i="9"/>
  <c r="M16" i="9"/>
  <c r="D10" i="9"/>
  <c r="R10" i="9"/>
  <c r="AE12" i="9"/>
  <c r="O12" i="9"/>
  <c r="AC11" i="9"/>
  <c r="M11" i="9"/>
  <c r="AG13" i="9"/>
  <c r="Q13" i="9"/>
  <c r="AD15" i="9"/>
  <c r="N15" i="9"/>
  <c r="AB14" i="9"/>
  <c r="L14" i="9"/>
  <c r="AF18" i="9"/>
  <c r="P18" i="9"/>
  <c r="AC17" i="9"/>
  <c r="M17" i="9"/>
  <c r="Z16" i="9"/>
  <c r="J16" i="9"/>
  <c r="AA10" i="9"/>
  <c r="AB12" i="9"/>
  <c r="Z11" i="9"/>
  <c r="AD13" i="9"/>
  <c r="W15" i="9"/>
  <c r="Y14" i="9"/>
  <c r="AC18" i="9"/>
  <c r="V17" i="9"/>
  <c r="S16" i="9"/>
  <c r="AF10" i="9"/>
  <c r="P10" i="9"/>
  <c r="AC12" i="9"/>
  <c r="M12" i="9"/>
  <c r="AA11" i="9"/>
  <c r="K11" i="9"/>
  <c r="AE13" i="9"/>
  <c r="O13" i="9"/>
  <c r="AB15" i="9"/>
  <c r="L15" i="9"/>
  <c r="Z14" i="9"/>
  <c r="J14" i="9"/>
  <c r="AD18" i="9"/>
  <c r="N18" i="9"/>
  <c r="AA17" i="9"/>
  <c r="K17" i="9"/>
  <c r="X16" i="9"/>
  <c r="H16" i="9"/>
  <c r="K10" i="9"/>
  <c r="H12" i="9"/>
  <c r="J11" i="9"/>
  <c r="J13" i="9"/>
  <c r="G15" i="9"/>
  <c r="E14" i="9"/>
  <c r="M18" i="9"/>
  <c r="J17" i="9"/>
  <c r="K16" i="9"/>
  <c r="Y10" i="9"/>
  <c r="I10" i="9"/>
  <c r="V12" i="9"/>
  <c r="F12" i="9"/>
  <c r="T11" i="9"/>
  <c r="D11" i="9"/>
  <c r="X13" i="9"/>
  <c r="H13" i="9"/>
  <c r="U15" i="9"/>
  <c r="E15" i="9"/>
  <c r="S14" i="9"/>
  <c r="C16" i="9"/>
  <c r="W18" i="9"/>
  <c r="G18" i="9"/>
  <c r="T17" i="9"/>
  <c r="AG16" i="9"/>
  <c r="Q16" i="9"/>
  <c r="V10" i="9"/>
  <c r="F10" i="9"/>
  <c r="S12" i="9"/>
  <c r="AG11" i="9"/>
  <c r="Q11" i="9"/>
  <c r="C13" i="9"/>
  <c r="U13" i="9"/>
  <c r="E13" i="9"/>
  <c r="R15" i="9"/>
  <c r="AF14" i="9"/>
  <c r="P14" i="9"/>
  <c r="D16" i="9"/>
  <c r="T18" i="9"/>
  <c r="AG17" i="9"/>
  <c r="Q17" i="9"/>
  <c r="AD16" i="9"/>
  <c r="N16" i="9"/>
  <c r="C10" i="9"/>
  <c r="G10" i="9"/>
  <c r="D12" i="9"/>
  <c r="C11" i="9"/>
  <c r="AE15" i="9"/>
  <c r="AG14" i="9"/>
  <c r="C17" i="9"/>
  <c r="AD17" i="9"/>
  <c r="AA16" i="9"/>
  <c r="T10" i="9"/>
  <c r="AG12" i="9"/>
  <c r="Q12" i="9"/>
  <c r="AE11" i="9"/>
  <c r="O11" i="9"/>
  <c r="C14" i="9"/>
  <c r="S13" i="9"/>
  <c r="AF15" i="9"/>
  <c r="P15" i="9"/>
  <c r="AD14" i="9"/>
  <c r="N14" i="9"/>
  <c r="D17" i="9"/>
  <c r="R18" i="9"/>
  <c r="O17" i="9"/>
  <c r="AB16" i="9"/>
  <c r="L16" i="9"/>
  <c r="N11" i="9"/>
  <c r="R13" i="9"/>
  <c r="S15" i="9"/>
  <c r="M14" i="9"/>
  <c r="Q18" i="9"/>
  <c r="R17" i="9"/>
  <c r="O16" i="9"/>
  <c r="AC10" i="9"/>
  <c r="M10" i="9"/>
  <c r="Z12" i="9"/>
  <c r="J12" i="9"/>
  <c r="X11" i="9"/>
  <c r="H11" i="9"/>
  <c r="AB13" i="9"/>
  <c r="L13" i="9"/>
  <c r="Y15" i="9"/>
  <c r="I15" i="9"/>
  <c r="W14" i="9"/>
  <c r="G14" i="9"/>
  <c r="AA18" i="9"/>
  <c r="K18" i="9"/>
  <c r="X17" i="9"/>
  <c r="H17" i="9"/>
  <c r="U16" i="9"/>
  <c r="E16" i="9"/>
  <c r="Z10" i="9"/>
  <c r="J10" i="9"/>
  <c r="W12" i="9"/>
  <c r="G12" i="9"/>
  <c r="U11" i="9"/>
  <c r="E11" i="9"/>
  <c r="Y13" i="9"/>
  <c r="I13" i="9"/>
  <c r="V15" i="9"/>
  <c r="F15" i="9"/>
  <c r="T14" i="9"/>
  <c r="D14" i="9"/>
  <c r="X18" i="9"/>
  <c r="H18" i="9"/>
  <c r="U17" i="9"/>
  <c r="E17" i="9"/>
  <c r="R16" i="9"/>
  <c r="O10" i="9"/>
  <c r="L12" i="9"/>
  <c r="F11" i="9"/>
  <c r="N13" i="9"/>
  <c r="K15" i="9"/>
  <c r="I14" i="9"/>
  <c r="I18" i="9"/>
  <c r="F17" i="9"/>
  <c r="X10" i="9"/>
  <c r="H10" i="9"/>
  <c r="U12" i="9"/>
  <c r="E12" i="9"/>
  <c r="S11" i="9"/>
  <c r="C12" i="9"/>
  <c r="W13" i="9"/>
  <c r="G13" i="9"/>
  <c r="T15" i="9"/>
  <c r="D15" i="9"/>
  <c r="R14" i="9"/>
  <c r="C18" i="9"/>
  <c r="V18" i="9"/>
  <c r="F18" i="9"/>
  <c r="S17" i="9"/>
  <c r="AF16" i="9"/>
  <c r="P16" i="9"/>
  <c r="AE10" i="9"/>
  <c r="X12" i="9"/>
  <c r="V11" i="9"/>
  <c r="Z13" i="9"/>
  <c r="AA15" i="9"/>
  <c r="U14" i="9"/>
  <c r="Y18" i="9"/>
  <c r="Z17" i="9"/>
  <c r="W16" i="9"/>
  <c r="AG10" i="9"/>
  <c r="Q10" i="9"/>
  <c r="AD12" i="9"/>
  <c r="N12" i="9"/>
  <c r="AB11" i="9"/>
  <c r="L11" i="9"/>
  <c r="AF13" i="9"/>
  <c r="P13" i="9"/>
  <c r="AC15" i="9"/>
  <c r="M15" i="9"/>
  <c r="AA14" i="9"/>
  <c r="K14" i="9"/>
  <c r="O18" i="9"/>
  <c r="AB17" i="9"/>
  <c r="L17" i="9"/>
  <c r="Y16" i="9"/>
  <c r="I16" i="9"/>
  <c r="AD10" i="9"/>
  <c r="N10" i="9"/>
  <c r="AA12" i="9"/>
  <c r="K12" i="9"/>
  <c r="Y11" i="9"/>
  <c r="I11" i="9"/>
  <c r="AC13" i="9"/>
  <c r="M13" i="9"/>
  <c r="Z15" i="9"/>
  <c r="J15" i="9"/>
  <c r="X14" i="9"/>
  <c r="H14" i="9"/>
  <c r="AB18" i="9"/>
  <c r="L18" i="9"/>
  <c r="Y17" i="9"/>
  <c r="I17" i="9"/>
  <c r="V16" i="9"/>
  <c r="F16" i="9"/>
  <c r="W10" i="9"/>
  <c r="T12" i="9"/>
  <c r="R11" i="9"/>
  <c r="V13" i="9"/>
  <c r="O15" i="9"/>
  <c r="Q14" i="9"/>
  <c r="U18" i="9"/>
  <c r="N17" i="9"/>
  <c r="G16" i="9"/>
  <c r="AB10" i="9"/>
  <c r="L10" i="9"/>
  <c r="Y12" i="9"/>
  <c r="I12" i="9"/>
  <c r="W11" i="9"/>
  <c r="G11" i="9"/>
  <c r="AA13" i="9"/>
  <c r="K13" i="9"/>
  <c r="X15" i="9"/>
  <c r="H15" i="9"/>
  <c r="V14" i="9"/>
  <c r="F14" i="9"/>
  <c r="Z18" i="9"/>
  <c r="J18" i="9"/>
  <c r="W17" i="9"/>
  <c r="G17" i="9"/>
  <c r="A202" i="5"/>
  <c r="B29" i="13"/>
  <c r="C29" i="13" s="1"/>
  <c r="B27" i="13"/>
  <c r="C18" i="13" s="1"/>
  <c r="A12" i="13"/>
  <c r="A13" i="13"/>
  <c r="A14" i="13"/>
  <c r="A15" i="13"/>
  <c r="A16" i="13"/>
  <c r="A11" i="13"/>
  <c r="A5" i="13"/>
  <c r="A6" i="13"/>
  <c r="A7" i="13"/>
  <c r="A8" i="13"/>
  <c r="A9" i="13"/>
  <c r="A4" i="13"/>
  <c r="AG18" i="10"/>
  <c r="F4" i="13" s="1"/>
  <c r="B20" i="13"/>
  <c r="B21" i="13"/>
  <c r="B22" i="13"/>
  <c r="B23" i="13"/>
  <c r="B24" i="13"/>
  <c r="B19" i="13"/>
  <c r="A20" i="13"/>
  <c r="A21" i="13"/>
  <c r="A22" i="13"/>
  <c r="A23" i="13"/>
  <c r="A24" i="13"/>
  <c r="A19" i="13"/>
  <c r="C17" i="12"/>
  <c r="A4" i="12"/>
  <c r="B16" i="12"/>
  <c r="B15" i="12"/>
  <c r="B14" i="12"/>
  <c r="B13" i="12"/>
  <c r="B12" i="12"/>
  <c r="B11" i="12"/>
  <c r="B10" i="12"/>
  <c r="B9" i="12"/>
  <c r="B8" i="12"/>
  <c r="D5" i="17" l="1"/>
  <c r="E5" i="17" s="1"/>
  <c r="D5" i="15"/>
  <c r="E5" i="15" s="1"/>
  <c r="F5" i="15" s="1"/>
  <c r="D5" i="18"/>
  <c r="D5" i="16"/>
  <c r="E5" i="16" s="1"/>
  <c r="F5" i="16" s="1"/>
  <c r="D5" i="14"/>
  <c r="D5" i="10"/>
  <c r="E18" i="13"/>
  <c r="G18" i="13"/>
  <c r="B2" i="10"/>
  <c r="FY38" i="9"/>
  <c r="FY72" i="9"/>
  <c r="FY106" i="9"/>
  <c r="FY140" i="9"/>
  <c r="FY174" i="9"/>
  <c r="FY208" i="9"/>
  <c r="FY242" i="9"/>
  <c r="EO242" i="9"/>
  <c r="EO208" i="9"/>
  <c r="EO174" i="9"/>
  <c r="EO140" i="9"/>
  <c r="EO106" i="9"/>
  <c r="EO72" i="9"/>
  <c r="EO38" i="9"/>
  <c r="DE38" i="9"/>
  <c r="DE72" i="9"/>
  <c r="DE106" i="9"/>
  <c r="DE140" i="9"/>
  <c r="DE174" i="9"/>
  <c r="DE208" i="9"/>
  <c r="DE242" i="9"/>
  <c r="BU242" i="9"/>
  <c r="BU208" i="9"/>
  <c r="BU174" i="9"/>
  <c r="BU140" i="9"/>
  <c r="BU106" i="9"/>
  <c r="BU72" i="9"/>
  <c r="BU38" i="9"/>
  <c r="AK38" i="9"/>
  <c r="AK72" i="9"/>
  <c r="AK106" i="9"/>
  <c r="AK140" i="9"/>
  <c r="AK174" i="9"/>
  <c r="AK208" i="9"/>
  <c r="AK242" i="9"/>
  <c r="A242" i="9"/>
  <c r="A208" i="9"/>
  <c r="A174" i="9"/>
  <c r="A140" i="9"/>
  <c r="A106" i="9"/>
  <c r="A72" i="9"/>
  <c r="A38" i="9"/>
  <c r="FY243" i="9"/>
  <c r="EO243" i="9"/>
  <c r="FY209" i="9"/>
  <c r="EO209" i="9"/>
  <c r="FY175" i="9"/>
  <c r="EO175" i="9"/>
  <c r="FY141" i="9"/>
  <c r="EO141" i="9"/>
  <c r="FY107" i="9"/>
  <c r="EO107" i="9"/>
  <c r="FY73" i="9"/>
  <c r="EO73" i="9"/>
  <c r="FY39" i="9"/>
  <c r="EO39" i="9"/>
  <c r="FY5" i="9"/>
  <c r="EO5" i="9"/>
  <c r="DE39" i="9"/>
  <c r="DE73" i="9"/>
  <c r="DE107" i="9"/>
  <c r="DE141" i="9"/>
  <c r="DE175" i="9"/>
  <c r="DE209" i="9"/>
  <c r="DE243" i="9"/>
  <c r="BU39" i="9"/>
  <c r="BU73" i="9"/>
  <c r="BU107" i="9"/>
  <c r="BU141" i="9"/>
  <c r="BU175" i="9"/>
  <c r="BU209" i="9"/>
  <c r="BU243" i="9"/>
  <c r="AK243" i="9"/>
  <c r="AK209" i="9"/>
  <c r="AK175" i="9"/>
  <c r="AK141" i="9"/>
  <c r="AK107" i="9"/>
  <c r="AK73" i="9"/>
  <c r="AK39" i="9"/>
  <c r="A243" i="9"/>
  <c r="A209" i="9"/>
  <c r="A175" i="9"/>
  <c r="A141" i="9"/>
  <c r="A107" i="9"/>
  <c r="A73" i="9"/>
  <c r="A39" i="9"/>
  <c r="GR243" i="9"/>
  <c r="GR209" i="9"/>
  <c r="GR175" i="9"/>
  <c r="GR141" i="9"/>
  <c r="GR107" i="9"/>
  <c r="GR73" i="9"/>
  <c r="GR39" i="9"/>
  <c r="GR5" i="9"/>
  <c r="FY4" i="9"/>
  <c r="FH5" i="9"/>
  <c r="FH243" i="9"/>
  <c r="FH209" i="9"/>
  <c r="FH175" i="9"/>
  <c r="FH141" i="9"/>
  <c r="FH107" i="9"/>
  <c r="FH73" i="9"/>
  <c r="FH39" i="9"/>
  <c r="DX243" i="9"/>
  <c r="DX209" i="9"/>
  <c r="DX175" i="9"/>
  <c r="DX141" i="9"/>
  <c r="DX107" i="9"/>
  <c r="DX73" i="9"/>
  <c r="DX39" i="9"/>
  <c r="DX5" i="9"/>
  <c r="EO4" i="9"/>
  <c r="DE5" i="9"/>
  <c r="DE4" i="9"/>
  <c r="CN243" i="9"/>
  <c r="CN209" i="9"/>
  <c r="CN175" i="9"/>
  <c r="CN141" i="9"/>
  <c r="CN107" i="9"/>
  <c r="CN73" i="9"/>
  <c r="CN39" i="9"/>
  <c r="CN5" i="9"/>
  <c r="BU5" i="9"/>
  <c r="BU4" i="9"/>
  <c r="BD243" i="9"/>
  <c r="BD209" i="9"/>
  <c r="BD175" i="9"/>
  <c r="BD141" i="9"/>
  <c r="BD107" i="9"/>
  <c r="BD73" i="9"/>
  <c r="BD39" i="9"/>
  <c r="BD5" i="9"/>
  <c r="AK5" i="9"/>
  <c r="AK4" i="9"/>
  <c r="T5" i="9"/>
  <c r="A5" i="9"/>
  <c r="A4" i="9"/>
  <c r="T243" i="9"/>
  <c r="T209" i="9"/>
  <c r="T175" i="9"/>
  <c r="T141" i="9"/>
  <c r="T107" i="9"/>
  <c r="T73" i="9"/>
  <c r="T39" i="9"/>
  <c r="A233" i="5"/>
  <c r="A218" i="5"/>
  <c r="A203" i="5"/>
  <c r="A185" i="5"/>
  <c r="A169" i="5"/>
  <c r="A153" i="5"/>
  <c r="A134" i="5"/>
  <c r="A117" i="5"/>
  <c r="A100" i="5"/>
  <c r="A82" i="5"/>
  <c r="A66" i="5"/>
  <c r="A50" i="5"/>
  <c r="A33" i="5"/>
  <c r="A18" i="5"/>
  <c r="A3" i="5"/>
  <c r="E5" i="18" l="1"/>
  <c r="F5" i="18" s="1"/>
  <c r="G5" i="18" s="1"/>
  <c r="F5" i="17"/>
  <c r="G5" i="15"/>
  <c r="E5" i="14"/>
  <c r="F5" i="14" s="1"/>
  <c r="G5" i="16"/>
  <c r="E5" i="10"/>
  <c r="F5" i="10" s="1"/>
  <c r="G5" i="10" s="1"/>
  <c r="B30" i="13"/>
  <c r="C30" i="13" s="1"/>
  <c r="B4" i="13"/>
  <c r="AG21" i="10"/>
  <c r="G4" i="13" s="1"/>
  <c r="AG24" i="10"/>
  <c r="H4" i="13" s="1"/>
  <c r="AG39" i="10"/>
  <c r="M4" i="13" s="1"/>
  <c r="AG36" i="10"/>
  <c r="L4" i="13" s="1"/>
  <c r="AG33" i="10"/>
  <c r="K4" i="13" s="1"/>
  <c r="AG15" i="10"/>
  <c r="E4" i="13" s="1"/>
  <c r="AG27" i="10"/>
  <c r="I4" i="13" s="1"/>
  <c r="AG9" i="10"/>
  <c r="C4" i="13" s="1"/>
  <c r="AG12" i="10"/>
  <c r="D4" i="13" s="1"/>
  <c r="AG30" i="10"/>
  <c r="J4" i="13" s="1"/>
  <c r="B18" i="1"/>
  <c r="B17" i="1"/>
  <c r="B13" i="1"/>
  <c r="B12" i="1"/>
  <c r="B9" i="1"/>
  <c r="B7" i="1"/>
  <c r="B24" i="2"/>
  <c r="B32" i="2" s="1"/>
  <c r="B6" i="1"/>
  <c r="B5" i="1"/>
  <c r="B4" i="1"/>
  <c r="H5" i="18" l="1"/>
  <c r="I5" i="18" s="1"/>
  <c r="H5" i="15"/>
  <c r="G5" i="17"/>
  <c r="H5" i="17"/>
  <c r="G5" i="14"/>
  <c r="H5" i="14" s="1"/>
  <c r="H5" i="16"/>
  <c r="I5" i="17"/>
  <c r="H5" i="10"/>
  <c r="I5" i="10" s="1"/>
  <c r="J5" i="10" s="1"/>
  <c r="I18" i="13"/>
  <c r="J5" i="17" l="1"/>
  <c r="K5" i="17" s="1"/>
  <c r="J5" i="18"/>
  <c r="K5" i="18" s="1"/>
  <c r="L5" i="18" s="1"/>
  <c r="M5" i="18" s="1"/>
  <c r="I5" i="15"/>
  <c r="I5" i="16"/>
  <c r="K5" i="10"/>
  <c r="L5" i="10" s="1"/>
  <c r="M5" i="10" s="1"/>
  <c r="N5" i="10" s="1"/>
  <c r="I5" i="14"/>
  <c r="B31" i="13"/>
  <c r="C31" i="13" s="1"/>
  <c r="C4" i="3"/>
  <c r="Z26" i="2"/>
  <c r="M42" i="2" s="1"/>
  <c r="A246" i="5"/>
  <c r="A231" i="5"/>
  <c r="A216" i="5"/>
  <c r="A199" i="5"/>
  <c r="A183" i="5"/>
  <c r="A167" i="5"/>
  <c r="A149" i="5"/>
  <c r="A132" i="5"/>
  <c r="A115" i="5"/>
  <c r="A96" i="5"/>
  <c r="A80" i="5"/>
  <c r="A64" i="5"/>
  <c r="A46" i="5"/>
  <c r="A31" i="5"/>
  <c r="A16" i="5"/>
  <c r="B246" i="5"/>
  <c r="B231" i="5"/>
  <c r="B216" i="5"/>
  <c r="B199" i="5"/>
  <c r="B183" i="5"/>
  <c r="B167" i="5"/>
  <c r="B149" i="5"/>
  <c r="B132" i="5"/>
  <c r="B115" i="5"/>
  <c r="B96" i="5"/>
  <c r="B80" i="5"/>
  <c r="B64" i="5"/>
  <c r="B46" i="5"/>
  <c r="B31" i="5"/>
  <c r="B16" i="5"/>
  <c r="A250" i="5"/>
  <c r="A152" i="5"/>
  <c r="A99" i="5"/>
  <c r="A49" i="5"/>
  <c r="A2" i="5"/>
  <c r="A47" i="2"/>
  <c r="A46" i="2"/>
  <c r="A45" i="2"/>
  <c r="A44" i="2"/>
  <c r="A43" i="2"/>
  <c r="A42" i="2"/>
  <c r="S41" i="2"/>
  <c r="T41" i="2" s="1"/>
  <c r="U41" i="2" s="1"/>
  <c r="P41" i="2"/>
  <c r="Q41" i="2" s="1"/>
  <c r="B41" i="2"/>
  <c r="Z31" i="2"/>
  <c r="M47" i="2" s="1"/>
  <c r="Z30" i="2"/>
  <c r="M46" i="2" s="1"/>
  <c r="Z29" i="2"/>
  <c r="M45" i="2" s="1"/>
  <c r="Z28" i="2"/>
  <c r="M44" i="2" s="1"/>
  <c r="Z27" i="2"/>
  <c r="M43" i="2" s="1"/>
  <c r="Y24" i="2"/>
  <c r="Y32" i="2" s="1"/>
  <c r="X24" i="2"/>
  <c r="X32" i="2" s="1"/>
  <c r="U24" i="2"/>
  <c r="U32" i="2" s="1"/>
  <c r="T24" i="2"/>
  <c r="T32" i="2" s="1"/>
  <c r="S24" i="2"/>
  <c r="S32" i="2" s="1"/>
  <c r="R24" i="2"/>
  <c r="R32" i="2" s="1"/>
  <c r="Q24" i="2"/>
  <c r="Q32" i="2" s="1"/>
  <c r="P24" i="2"/>
  <c r="P32" i="2" s="1"/>
  <c r="O24" i="2"/>
  <c r="O32" i="2" s="1"/>
  <c r="N24" i="2"/>
  <c r="N32" i="2" s="1"/>
  <c r="M24" i="2"/>
  <c r="M32" i="2" s="1"/>
  <c r="L24" i="2"/>
  <c r="L32" i="2" s="1"/>
  <c r="K24" i="2"/>
  <c r="K32" i="2" s="1"/>
  <c r="J24" i="2"/>
  <c r="J32" i="2" s="1"/>
  <c r="I24" i="2"/>
  <c r="I32" i="2" s="1"/>
  <c r="H24" i="2"/>
  <c r="H32" i="2" s="1"/>
  <c r="G24" i="2"/>
  <c r="G32" i="2" s="1"/>
  <c r="F24" i="2"/>
  <c r="F32" i="2" s="1"/>
  <c r="E24" i="2"/>
  <c r="E32" i="2" s="1"/>
  <c r="D24" i="2"/>
  <c r="D32" i="2" s="1"/>
  <c r="C24" i="2"/>
  <c r="C32" i="2" s="1"/>
  <c r="Z23" i="2"/>
  <c r="Z22" i="2"/>
  <c r="Z21" i="2"/>
  <c r="Z20" i="2"/>
  <c r="Z19" i="2"/>
  <c r="Z18" i="2"/>
  <c r="Z17" i="2"/>
  <c r="Z16" i="2"/>
  <c r="Z15" i="2"/>
  <c r="Z14" i="2"/>
  <c r="Z13" i="2"/>
  <c r="Z12" i="2"/>
  <c r="Z11" i="2"/>
  <c r="Z10" i="2"/>
  <c r="Z9" i="2"/>
  <c r="A17" i="5" s="1"/>
  <c r="J5" i="15" l="1"/>
  <c r="K5" i="15" s="1"/>
  <c r="L5" i="15" s="1"/>
  <c r="M5" i="15" s="1"/>
  <c r="N5" i="18"/>
  <c r="O5" i="18" s="1"/>
  <c r="P5" i="18" s="1"/>
  <c r="J5" i="16"/>
  <c r="J5" i="14"/>
  <c r="K5" i="14" s="1"/>
  <c r="L5" i="14" s="1"/>
  <c r="M5" i="14" s="1"/>
  <c r="L5" i="17"/>
  <c r="O5" i="10"/>
  <c r="B250" i="5"/>
  <c r="B20" i="1" s="1"/>
  <c r="B3" i="13"/>
  <c r="C41" i="2"/>
  <c r="D41" i="2" s="1"/>
  <c r="B4" i="10"/>
  <c r="HF209" i="9"/>
  <c r="HF141" i="9"/>
  <c r="HF73" i="9"/>
  <c r="FY254" i="9"/>
  <c r="FY214" i="9"/>
  <c r="FY186" i="9"/>
  <c r="FY146" i="9"/>
  <c r="FY118" i="9"/>
  <c r="FY78" i="9"/>
  <c r="FY50" i="9"/>
  <c r="HF243" i="9"/>
  <c r="HF175" i="9"/>
  <c r="HF107" i="9"/>
  <c r="HF39" i="9"/>
  <c r="FY248" i="9"/>
  <c r="FY220" i="9"/>
  <c r="FY180" i="9"/>
  <c r="FY152" i="9"/>
  <c r="FY112" i="9"/>
  <c r="FY84" i="9"/>
  <c r="FY44" i="9"/>
  <c r="FY251" i="9"/>
  <c r="FY149" i="9"/>
  <c r="FY13" i="9"/>
  <c r="EO217" i="9"/>
  <c r="EO149" i="9"/>
  <c r="FV140" i="9"/>
  <c r="EO81" i="9"/>
  <c r="FY81" i="9"/>
  <c r="EO251" i="9"/>
  <c r="EO186" i="9"/>
  <c r="EO146" i="9"/>
  <c r="EO118" i="9"/>
  <c r="FY217" i="9"/>
  <c r="FY115" i="9"/>
  <c r="EO220" i="9"/>
  <c r="FV175" i="9"/>
  <c r="EO254" i="9"/>
  <c r="FV209" i="9"/>
  <c r="EO180" i="9"/>
  <c r="EO112" i="9"/>
  <c r="EO84" i="9"/>
  <c r="EO78" i="9"/>
  <c r="FY16" i="9"/>
  <c r="FV243" i="9"/>
  <c r="EO183" i="9"/>
  <c r="EO47" i="9"/>
  <c r="HF140" i="9"/>
  <c r="HF5" i="9"/>
  <c r="EO248" i="9"/>
  <c r="FY183" i="9"/>
  <c r="FY47" i="9"/>
  <c r="FY10" i="9"/>
  <c r="EO152" i="9"/>
  <c r="FV141" i="9"/>
  <c r="HF174" i="9"/>
  <c r="FV73" i="9"/>
  <c r="DE248" i="9"/>
  <c r="DE220" i="9"/>
  <c r="DE180" i="9"/>
  <c r="FV39" i="9"/>
  <c r="FV174" i="9"/>
  <c r="EO44" i="9"/>
  <c r="EO16" i="9"/>
  <c r="DE217" i="9"/>
  <c r="FV107" i="9"/>
  <c r="EO50" i="9"/>
  <c r="EL209" i="9"/>
  <c r="EL141" i="9"/>
  <c r="FV5" i="9"/>
  <c r="EO115" i="9"/>
  <c r="EO10" i="9"/>
  <c r="DE251" i="9"/>
  <c r="DE183" i="9"/>
  <c r="EL174" i="9"/>
  <c r="DE115" i="9"/>
  <c r="EO214" i="9"/>
  <c r="EL243" i="9"/>
  <c r="EL175" i="9"/>
  <c r="DE214" i="9"/>
  <c r="DE186" i="9"/>
  <c r="DE149" i="9"/>
  <c r="EL140" i="9"/>
  <c r="DE47" i="9"/>
  <c r="DB243" i="9"/>
  <c r="DE112" i="9"/>
  <c r="DE84" i="9"/>
  <c r="DE44" i="9"/>
  <c r="DE16" i="9"/>
  <c r="DE254" i="9"/>
  <c r="BU217" i="9"/>
  <c r="BU248" i="9"/>
  <c r="BU183" i="9"/>
  <c r="DB174" i="9"/>
  <c r="DE50" i="9"/>
  <c r="EL5" i="9"/>
  <c r="DB209" i="9"/>
  <c r="DB175" i="9"/>
  <c r="DE10" i="9"/>
  <c r="BU214" i="9"/>
  <c r="BU180" i="9"/>
  <c r="BU152" i="9"/>
  <c r="BU112" i="9"/>
  <c r="BU84" i="9"/>
  <c r="BU44" i="9"/>
  <c r="BU16" i="9"/>
  <c r="AK217" i="9"/>
  <c r="AK149" i="9"/>
  <c r="BR140" i="9"/>
  <c r="EL39" i="9"/>
  <c r="BU251" i="9"/>
  <c r="BR209" i="9"/>
  <c r="BR141" i="9"/>
  <c r="DE146" i="9"/>
  <c r="EL73" i="9"/>
  <c r="DE13" i="9"/>
  <c r="BU149" i="9"/>
  <c r="DB140" i="9"/>
  <c r="BU81" i="9"/>
  <c r="BU13" i="9"/>
  <c r="AK254" i="9"/>
  <c r="AK214" i="9"/>
  <c r="AK186" i="9"/>
  <c r="AK146" i="9"/>
  <c r="EO13" i="9"/>
  <c r="BU115" i="9"/>
  <c r="BU10" i="9"/>
  <c r="DE81" i="9"/>
  <c r="BU78" i="9"/>
  <c r="BR243" i="9"/>
  <c r="AK183" i="9"/>
  <c r="AK81" i="9"/>
  <c r="AK13" i="9"/>
  <c r="A220" i="9"/>
  <c r="AH175" i="9"/>
  <c r="A115" i="9"/>
  <c r="A10" i="9"/>
  <c r="AK248" i="9"/>
  <c r="BR73" i="9"/>
  <c r="BR5" i="9"/>
  <c r="A180" i="9"/>
  <c r="A118" i="9"/>
  <c r="AH73" i="9"/>
  <c r="A13" i="9"/>
  <c r="DE78" i="9"/>
  <c r="BU220" i="9"/>
  <c r="DE118" i="9"/>
  <c r="DB141" i="9"/>
  <c r="DB107" i="9"/>
  <c r="BU47" i="9"/>
  <c r="AK152" i="9"/>
  <c r="AK118" i="9"/>
  <c r="AK78" i="9"/>
  <c r="AK50" i="9"/>
  <c r="AK10" i="9"/>
  <c r="AH243" i="9"/>
  <c r="A183" i="9"/>
  <c r="AH140" i="9"/>
  <c r="A78" i="9"/>
  <c r="A16" i="9"/>
  <c r="BU146" i="9"/>
  <c r="DB73" i="9"/>
  <c r="DB39" i="9"/>
  <c r="BR107" i="9"/>
  <c r="AK47" i="9"/>
  <c r="A186" i="9"/>
  <c r="AH5" i="9"/>
  <c r="BU254" i="9"/>
  <c r="DE152" i="9"/>
  <c r="EL107" i="9"/>
  <c r="BR175" i="9"/>
  <c r="AK84" i="9"/>
  <c r="BR39" i="9"/>
  <c r="A248" i="9"/>
  <c r="A149" i="9"/>
  <c r="A50" i="9"/>
  <c r="BU118" i="9"/>
  <c r="A251" i="9"/>
  <c r="AH141" i="9"/>
  <c r="BR174" i="9"/>
  <c r="A152" i="9"/>
  <c r="A44" i="9"/>
  <c r="AK115" i="9"/>
  <c r="A254" i="9"/>
  <c r="A146" i="9"/>
  <c r="AH39" i="9"/>
  <c r="BU186" i="9"/>
  <c r="BU50" i="9"/>
  <c r="AK180" i="9"/>
  <c r="AK44" i="9"/>
  <c r="AH174" i="9"/>
  <c r="A47" i="9"/>
  <c r="DB5" i="9"/>
  <c r="AK251" i="9"/>
  <c r="A81" i="9"/>
  <c r="A217" i="9"/>
  <c r="AH4" i="9"/>
  <c r="AK220" i="9"/>
  <c r="AK112" i="9"/>
  <c r="AH209" i="9"/>
  <c r="A84" i="9"/>
  <c r="A112" i="9"/>
  <c r="AK16" i="9"/>
  <c r="A214" i="9"/>
  <c r="AH107" i="9"/>
  <c r="B25" i="2"/>
  <c r="B8" i="1"/>
  <c r="B10" i="1"/>
  <c r="A116" i="5"/>
  <c r="G43" i="3"/>
  <c r="G41" i="3"/>
  <c r="G45" i="3"/>
  <c r="G40" i="3"/>
  <c r="G44" i="3"/>
  <c r="G42" i="3"/>
  <c r="A97" i="5"/>
  <c r="G39" i="3"/>
  <c r="B39" i="3" s="1"/>
  <c r="A232" i="5"/>
  <c r="G87" i="3"/>
  <c r="B87" i="3" s="1"/>
  <c r="A81" i="5"/>
  <c r="G31" i="3"/>
  <c r="G30" i="3"/>
  <c r="G29" i="3"/>
  <c r="G33" i="3"/>
  <c r="G28" i="3"/>
  <c r="G32" i="3"/>
  <c r="A65" i="5"/>
  <c r="G27" i="3"/>
  <c r="B27" i="3" s="1"/>
  <c r="A150" i="5"/>
  <c r="G57" i="3"/>
  <c r="G52" i="3"/>
  <c r="G53" i="3"/>
  <c r="G54" i="3"/>
  <c r="G55" i="3"/>
  <c r="G56" i="3"/>
  <c r="B56" i="3" s="1"/>
  <c r="A133" i="5"/>
  <c r="G51" i="3"/>
  <c r="B51" i="3" s="1"/>
  <c r="A247" i="5"/>
  <c r="G91" i="3"/>
  <c r="G93" i="3"/>
  <c r="G88" i="3"/>
  <c r="G89" i="3"/>
  <c r="G90" i="3"/>
  <c r="G92" i="3"/>
  <c r="A217" i="5"/>
  <c r="G77" i="3"/>
  <c r="G78" i="3"/>
  <c r="G80" i="3"/>
  <c r="G79" i="3"/>
  <c r="G81" i="3"/>
  <c r="G76" i="3"/>
  <c r="A200" i="5"/>
  <c r="G75" i="3"/>
  <c r="B75" i="3" s="1"/>
  <c r="A47" i="5"/>
  <c r="G17" i="3"/>
  <c r="G21" i="3"/>
  <c r="G20" i="3"/>
  <c r="G18" i="3"/>
  <c r="G16" i="3"/>
  <c r="G19" i="3"/>
  <c r="A184" i="5"/>
  <c r="G66" i="3"/>
  <c r="G65" i="3"/>
  <c r="G67" i="3"/>
  <c r="G68" i="3"/>
  <c r="G69" i="3"/>
  <c r="G64" i="3"/>
  <c r="A32" i="5"/>
  <c r="G15" i="3"/>
  <c r="B15" i="3" s="1"/>
  <c r="A168" i="5"/>
  <c r="G63" i="3"/>
  <c r="B63" i="3" s="1"/>
  <c r="G9" i="3"/>
  <c r="G7" i="3"/>
  <c r="B7" i="3" s="1"/>
  <c r="G6" i="3"/>
  <c r="B6" i="3" s="1"/>
  <c r="G4" i="3"/>
  <c r="B4" i="3" s="1"/>
  <c r="G8" i="3"/>
  <c r="B8" i="3" s="1"/>
  <c r="G5" i="3"/>
  <c r="B5" i="3" s="1"/>
  <c r="C8" i="2"/>
  <c r="Z24" i="2"/>
  <c r="A251" i="5" s="1"/>
  <c r="Z41" i="2"/>
  <c r="Z45" i="2" s="1"/>
  <c r="R41" i="2"/>
  <c r="Q5" i="18" l="1"/>
  <c r="R5" i="18" s="1"/>
  <c r="S5" i="18" s="1"/>
  <c r="T5" i="18" s="1"/>
  <c r="U5" i="18" s="1"/>
  <c r="V5" i="18" s="1"/>
  <c r="K5" i="16"/>
  <c r="L5" i="16" s="1"/>
  <c r="M5" i="16" s="1"/>
  <c r="N5" i="15"/>
  <c r="O5" i="15" s="1"/>
  <c r="M5" i="17"/>
  <c r="N5" i="17" s="1"/>
  <c r="B7" i="16"/>
  <c r="B7" i="18"/>
  <c r="B7" i="17"/>
  <c r="B7" i="15"/>
  <c r="B7" i="14"/>
  <c r="C8" i="17"/>
  <c r="D8" i="17" s="1"/>
  <c r="E8" i="17" s="1"/>
  <c r="C8" i="18"/>
  <c r="C8" i="16"/>
  <c r="D8" i="16" s="1"/>
  <c r="C8" i="14"/>
  <c r="D8" i="14" s="1"/>
  <c r="C8" i="15"/>
  <c r="D8" i="15" s="1"/>
  <c r="N5" i="14"/>
  <c r="P5" i="10"/>
  <c r="C8" i="10"/>
  <c r="C3" i="13"/>
  <c r="K18" i="13"/>
  <c r="B32" i="13"/>
  <c r="C32" i="13" s="1"/>
  <c r="B7" i="10"/>
  <c r="B65" i="3"/>
  <c r="B17" i="3"/>
  <c r="D17" i="3" s="1"/>
  <c r="B80" i="3"/>
  <c r="A80" i="3" s="1"/>
  <c r="F80" i="3" s="1"/>
  <c r="B88" i="3"/>
  <c r="D88" i="3" s="1"/>
  <c r="B30" i="3"/>
  <c r="E30" i="3" s="1"/>
  <c r="B67" i="3"/>
  <c r="B21" i="3"/>
  <c r="E21" i="3" s="1"/>
  <c r="B79" i="3"/>
  <c r="B89" i="3"/>
  <c r="E89" i="3" s="1"/>
  <c r="B29" i="3"/>
  <c r="E29" i="3" s="1"/>
  <c r="B68" i="3"/>
  <c r="D68" i="3" s="1"/>
  <c r="B20" i="3"/>
  <c r="A20" i="3" s="1"/>
  <c r="F20" i="3" s="1"/>
  <c r="B81" i="3"/>
  <c r="A81" i="3" s="1"/>
  <c r="F81" i="3" s="1"/>
  <c r="B90" i="3"/>
  <c r="A90" i="3" s="1"/>
  <c r="F90" i="3" s="1"/>
  <c r="B33" i="3"/>
  <c r="E33" i="3" s="1"/>
  <c r="B43" i="3"/>
  <c r="D43" i="3" s="1"/>
  <c r="B92" i="3"/>
  <c r="E92" i="3" s="1"/>
  <c r="B57" i="3"/>
  <c r="D57" i="3" s="1"/>
  <c r="B28" i="3"/>
  <c r="D28" i="3" s="1"/>
  <c r="B41" i="3"/>
  <c r="A41" i="3" s="1"/>
  <c r="F41" i="3" s="1"/>
  <c r="B18" i="3"/>
  <c r="D18" i="3" s="1"/>
  <c r="B76" i="3"/>
  <c r="A76" i="3" s="1"/>
  <c r="F76" i="3" s="1"/>
  <c r="B64" i="3"/>
  <c r="D64" i="3" s="1"/>
  <c r="B52" i="3"/>
  <c r="E52" i="3" s="1"/>
  <c r="B32" i="3"/>
  <c r="D32" i="3" s="1"/>
  <c r="B45" i="3"/>
  <c r="D45" i="3" s="1"/>
  <c r="B16" i="3"/>
  <c r="A16" i="3" s="1"/>
  <c r="F16" i="3" s="1"/>
  <c r="B19" i="3"/>
  <c r="D19" i="3" s="1"/>
  <c r="B53" i="3"/>
  <c r="E53" i="3" s="1"/>
  <c r="B40" i="3"/>
  <c r="E40" i="3" s="1"/>
  <c r="B77" i="3"/>
  <c r="D77" i="3" s="1"/>
  <c r="B91" i="3"/>
  <c r="A91" i="3" s="1"/>
  <c r="F91" i="3" s="1"/>
  <c r="B54" i="3"/>
  <c r="E54" i="3" s="1"/>
  <c r="B44" i="3"/>
  <c r="A44" i="3" s="1"/>
  <c r="F44" i="3" s="1"/>
  <c r="B69" i="3"/>
  <c r="E69" i="3" s="1"/>
  <c r="B66" i="3"/>
  <c r="A66" i="3" s="1"/>
  <c r="F66" i="3" s="1"/>
  <c r="B78" i="3"/>
  <c r="A78" i="3" s="1"/>
  <c r="F78" i="3" s="1"/>
  <c r="B93" i="3"/>
  <c r="A93" i="3" s="1"/>
  <c r="F93" i="3" s="1"/>
  <c r="B55" i="3"/>
  <c r="B31" i="3"/>
  <c r="B42" i="3"/>
  <c r="B9" i="3"/>
  <c r="E9" i="3" s="1"/>
  <c r="G74" i="3"/>
  <c r="B74" i="3" s="1"/>
  <c r="G38" i="3"/>
  <c r="B38" i="3" s="1"/>
  <c r="G50" i="3"/>
  <c r="B50" i="3" s="1"/>
  <c r="G62" i="3"/>
  <c r="B62" i="3" s="1"/>
  <c r="G86" i="3"/>
  <c r="B86" i="3" s="1"/>
  <c r="D56" i="3"/>
  <c r="G26" i="3"/>
  <c r="B26" i="3" s="1"/>
  <c r="A56" i="3"/>
  <c r="F56" i="3" s="1"/>
  <c r="G14" i="3"/>
  <c r="B14" i="3" s="1"/>
  <c r="E56" i="3"/>
  <c r="C25" i="2"/>
  <c r="D8" i="2"/>
  <c r="Z43" i="2"/>
  <c r="Z44" i="2" s="1"/>
  <c r="Z47" i="2" s="1"/>
  <c r="B11" i="1" s="1"/>
  <c r="P5" i="15" l="1"/>
  <c r="Q5" i="15" s="1"/>
  <c r="N5" i="16"/>
  <c r="O5" i="16" s="1"/>
  <c r="O5" i="17"/>
  <c r="P5" i="17" s="1"/>
  <c r="Q5" i="17" s="1"/>
  <c r="W5" i="18"/>
  <c r="E8" i="16"/>
  <c r="F8" i="16" s="1"/>
  <c r="E8" i="15"/>
  <c r="F8" i="17"/>
  <c r="B10" i="16"/>
  <c r="B10" i="18"/>
  <c r="B10" i="17"/>
  <c r="B10" i="15"/>
  <c r="B10" i="14"/>
  <c r="C11" i="17"/>
  <c r="D11" i="17" s="1"/>
  <c r="C11" i="18"/>
  <c r="C11" i="16"/>
  <c r="C11" i="14"/>
  <c r="D11" i="14" s="1"/>
  <c r="C11" i="15"/>
  <c r="D11" i="15" s="1"/>
  <c r="E11" i="15" s="1"/>
  <c r="O5" i="14"/>
  <c r="D8" i="18"/>
  <c r="E8" i="14"/>
  <c r="F8" i="15"/>
  <c r="Z49" i="2"/>
  <c r="B19" i="1" s="1"/>
  <c r="Q5" i="10"/>
  <c r="D8" i="10"/>
  <c r="C11" i="10"/>
  <c r="D11" i="10" s="1"/>
  <c r="D3" i="13"/>
  <c r="M18" i="13"/>
  <c r="B10" i="10"/>
  <c r="D20" i="3"/>
  <c r="A79" i="3"/>
  <c r="F79" i="3" s="1"/>
  <c r="E67" i="3"/>
  <c r="D67" i="3"/>
  <c r="E64" i="3"/>
  <c r="A52" i="3"/>
  <c r="F52" i="3" s="1"/>
  <c r="D52" i="3"/>
  <c r="E20" i="3"/>
  <c r="E44" i="3"/>
  <c r="E88" i="3"/>
  <c r="A88" i="3"/>
  <c r="F88" i="3" s="1"/>
  <c r="A67" i="3"/>
  <c r="F67" i="3" s="1"/>
  <c r="D40" i="3"/>
  <c r="A40" i="3"/>
  <c r="F40" i="3" s="1"/>
  <c r="A33" i="3"/>
  <c r="F33" i="3" s="1"/>
  <c r="E57" i="3"/>
  <c r="E80" i="3"/>
  <c r="E45" i="3"/>
  <c r="A45" i="3"/>
  <c r="F45" i="3" s="1"/>
  <c r="D44" i="3"/>
  <c r="A31" i="3"/>
  <c r="F31" i="3" s="1"/>
  <c r="D31" i="3"/>
  <c r="E31" i="3"/>
  <c r="E68" i="3"/>
  <c r="A64" i="3"/>
  <c r="F64" i="3" s="1"/>
  <c r="A68" i="3"/>
  <c r="F68" i="3" s="1"/>
  <c r="E93" i="3"/>
  <c r="D76" i="3"/>
  <c r="D33" i="3"/>
  <c r="D79" i="3"/>
  <c r="E79" i="3"/>
  <c r="E76" i="3"/>
  <c r="D66" i="3"/>
  <c r="A17" i="3"/>
  <c r="F17" i="3" s="1"/>
  <c r="E43" i="3"/>
  <c r="A43" i="3"/>
  <c r="F43" i="3" s="1"/>
  <c r="D16" i="3"/>
  <c r="D80" i="3"/>
  <c r="E16" i="3"/>
  <c r="E17" i="3"/>
  <c r="D89" i="3"/>
  <c r="D21" i="3"/>
  <c r="D55" i="3"/>
  <c r="D91" i="3"/>
  <c r="E55" i="3"/>
  <c r="E91" i="3"/>
  <c r="A21" i="3"/>
  <c r="F21" i="3" s="1"/>
  <c r="D53" i="3"/>
  <c r="A89" i="3"/>
  <c r="F89" i="3" s="1"/>
  <c r="E77" i="3"/>
  <c r="A69" i="3"/>
  <c r="F69" i="3" s="1"/>
  <c r="D90" i="3"/>
  <c r="A77" i="3"/>
  <c r="F77" i="3" s="1"/>
  <c r="D69" i="3"/>
  <c r="D93" i="3"/>
  <c r="E66" i="3"/>
  <c r="E90" i="3"/>
  <c r="D41" i="3"/>
  <c r="E41" i="3"/>
  <c r="A57" i="3"/>
  <c r="F57" i="3" s="1"/>
  <c r="A55" i="3"/>
  <c r="F55" i="3" s="1"/>
  <c r="E19" i="3"/>
  <c r="A28" i="3"/>
  <c r="F28" i="3" s="1"/>
  <c r="A19" i="3"/>
  <c r="F19" i="3" s="1"/>
  <c r="A29" i="3"/>
  <c r="F29" i="3" s="1"/>
  <c r="E28" i="3"/>
  <c r="D29" i="3"/>
  <c r="E42" i="3"/>
  <c r="E81" i="3"/>
  <c r="E78" i="3"/>
  <c r="A18" i="3"/>
  <c r="F18" i="3" s="1"/>
  <c r="D65" i="3"/>
  <c r="D42" i="3"/>
  <c r="D54" i="3"/>
  <c r="A32" i="3"/>
  <c r="F32" i="3" s="1"/>
  <c r="E18" i="3"/>
  <c r="D92" i="3"/>
  <c r="A30" i="3"/>
  <c r="F30" i="3" s="1"/>
  <c r="A65" i="3"/>
  <c r="F65" i="3" s="1"/>
  <c r="D78" i="3"/>
  <c r="A53" i="3"/>
  <c r="F53" i="3" s="1"/>
  <c r="E65" i="3"/>
  <c r="A42" i="3"/>
  <c r="F42" i="3" s="1"/>
  <c r="A54" i="3"/>
  <c r="F54" i="3" s="1"/>
  <c r="E32" i="3"/>
  <c r="D81" i="3"/>
  <c r="D30" i="3"/>
  <c r="A92" i="3"/>
  <c r="F92" i="3" s="1"/>
  <c r="A9" i="3"/>
  <c r="F9" i="3" s="1"/>
  <c r="D9" i="3"/>
  <c r="B15" i="1"/>
  <c r="B16" i="1"/>
  <c r="G85" i="3"/>
  <c r="B85" i="3" s="1"/>
  <c r="D75" i="3"/>
  <c r="E75" i="3"/>
  <c r="A75" i="3"/>
  <c r="F75" i="3" s="1"/>
  <c r="G25" i="3"/>
  <c r="B25" i="3" s="1"/>
  <c r="A63" i="3"/>
  <c r="F63" i="3" s="1"/>
  <c r="D63" i="3"/>
  <c r="E63" i="3"/>
  <c r="D15" i="3"/>
  <c r="E15" i="3"/>
  <c r="A15" i="3"/>
  <c r="F15" i="3" s="1"/>
  <c r="D87" i="3"/>
  <c r="E87" i="3"/>
  <c r="A87" i="3"/>
  <c r="F87" i="3" s="1"/>
  <c r="E27" i="3"/>
  <c r="D27" i="3"/>
  <c r="A27" i="3"/>
  <c r="F27" i="3" s="1"/>
  <c r="G49" i="3"/>
  <c r="B49" i="3" s="1"/>
  <c r="E51" i="3"/>
  <c r="A51" i="3"/>
  <c r="F51" i="3" s="1"/>
  <c r="D51" i="3"/>
  <c r="G37" i="3"/>
  <c r="B37" i="3" s="1"/>
  <c r="G61" i="3"/>
  <c r="B61" i="3" s="1"/>
  <c r="G13" i="3"/>
  <c r="B13" i="3" s="1"/>
  <c r="D39" i="3"/>
  <c r="E39" i="3"/>
  <c r="A39" i="3"/>
  <c r="F39" i="3" s="1"/>
  <c r="G73" i="3"/>
  <c r="B73" i="3" s="1"/>
  <c r="E8" i="2"/>
  <c r="D25" i="2"/>
  <c r="R5" i="15" l="1"/>
  <c r="S5" i="15" s="1"/>
  <c r="P5" i="16"/>
  <c r="Q5" i="16" s="1"/>
  <c r="R5" i="16" s="1"/>
  <c r="F11" i="15"/>
  <c r="X5" i="18"/>
  <c r="G8" i="15"/>
  <c r="H8" i="15" s="1"/>
  <c r="I8" i="15" s="1"/>
  <c r="C14" i="15"/>
  <c r="D14" i="15" s="1"/>
  <c r="E14" i="15" s="1"/>
  <c r="C14" i="14"/>
  <c r="C14" i="16"/>
  <c r="D14" i="16" s="1"/>
  <c r="E14" i="16" s="1"/>
  <c r="F14" i="16" s="1"/>
  <c r="G14" i="16" s="1"/>
  <c r="C14" i="18"/>
  <c r="C14" i="17"/>
  <c r="D14" i="17" s="1"/>
  <c r="E14" i="17" s="1"/>
  <c r="E8" i="18"/>
  <c r="G8" i="17"/>
  <c r="H8" i="17" s="1"/>
  <c r="G8" i="16"/>
  <c r="H8" i="16" s="1"/>
  <c r="I8" i="16" s="1"/>
  <c r="R5" i="17"/>
  <c r="S5" i="17" s="1"/>
  <c r="T5" i="17" s="1"/>
  <c r="G11" i="15"/>
  <c r="F8" i="18"/>
  <c r="D11" i="18"/>
  <c r="D11" i="16"/>
  <c r="E11" i="17"/>
  <c r="P5" i="14"/>
  <c r="E11" i="14"/>
  <c r="B13" i="18"/>
  <c r="B13" i="17"/>
  <c r="B13" i="16"/>
  <c r="B13" i="14"/>
  <c r="B13" i="15"/>
  <c r="F8" i="14"/>
  <c r="G8" i="14" s="1"/>
  <c r="R5" i="10"/>
  <c r="C14" i="10"/>
  <c r="D14" i="10" s="1"/>
  <c r="E11" i="10"/>
  <c r="E8" i="10"/>
  <c r="E3" i="13"/>
  <c r="B33" i="13"/>
  <c r="C33" i="13" s="1"/>
  <c r="B13" i="10"/>
  <c r="A38" i="3"/>
  <c r="F38" i="3" s="1"/>
  <c r="E38" i="3"/>
  <c r="D38" i="3"/>
  <c r="G48" i="3"/>
  <c r="B48" i="3" s="1"/>
  <c r="G84" i="3"/>
  <c r="B84" i="3" s="1"/>
  <c r="E74" i="3"/>
  <c r="D74" i="3"/>
  <c r="A74" i="3"/>
  <c r="F74" i="3" s="1"/>
  <c r="G12" i="3"/>
  <c r="B12" i="3" s="1"/>
  <c r="A50" i="3"/>
  <c r="F50" i="3" s="1"/>
  <c r="D50" i="3"/>
  <c r="E50" i="3"/>
  <c r="A86" i="3"/>
  <c r="F86" i="3" s="1"/>
  <c r="E86" i="3"/>
  <c r="D86" i="3"/>
  <c r="G24" i="3"/>
  <c r="B24" i="3" s="1"/>
  <c r="D14" i="3"/>
  <c r="E14" i="3"/>
  <c r="A14" i="3"/>
  <c r="F14" i="3" s="1"/>
  <c r="G60" i="3"/>
  <c r="B60" i="3" s="1"/>
  <c r="G36" i="3"/>
  <c r="B36" i="3" s="1"/>
  <c r="D62" i="3"/>
  <c r="A62" i="3"/>
  <c r="F62" i="3" s="1"/>
  <c r="E62" i="3"/>
  <c r="G72" i="3"/>
  <c r="B72" i="3" s="1"/>
  <c r="D26" i="3"/>
  <c r="E26" i="3"/>
  <c r="A26" i="3"/>
  <c r="F26" i="3" s="1"/>
  <c r="F8" i="2"/>
  <c r="E25" i="2"/>
  <c r="T5" i="15" l="1"/>
  <c r="U5" i="15" s="1"/>
  <c r="V5" i="15" s="1"/>
  <c r="W5" i="15"/>
  <c r="X5" i="15" s="1"/>
  <c r="Y5" i="18"/>
  <c r="Z5" i="18" s="1"/>
  <c r="AA5" i="18" s="1"/>
  <c r="H11" i="15"/>
  <c r="I11" i="15" s="1"/>
  <c r="J11" i="15" s="1"/>
  <c r="K11" i="15" s="1"/>
  <c r="Q5" i="14"/>
  <c r="R5" i="14" s="1"/>
  <c r="S5" i="14" s="1"/>
  <c r="T5" i="14" s="1"/>
  <c r="F11" i="17"/>
  <c r="D14" i="14"/>
  <c r="S5" i="16"/>
  <c r="E11" i="16"/>
  <c r="F11" i="16"/>
  <c r="F11" i="14"/>
  <c r="G11" i="14" s="1"/>
  <c r="H11" i="14" s="1"/>
  <c r="G8" i="18"/>
  <c r="H8" i="18" s="1"/>
  <c r="U5" i="17"/>
  <c r="V5" i="17" s="1"/>
  <c r="I8" i="17"/>
  <c r="J8" i="17" s="1"/>
  <c r="K8" i="17" s="1"/>
  <c r="L8" i="17" s="1"/>
  <c r="D14" i="18"/>
  <c r="J8" i="15"/>
  <c r="H8" i="14"/>
  <c r="I8" i="14" s="1"/>
  <c r="J8" i="14" s="1"/>
  <c r="G11" i="17"/>
  <c r="J8" i="16"/>
  <c r="B16" i="16"/>
  <c r="B16" i="18"/>
  <c r="B16" i="17"/>
  <c r="B16" i="15"/>
  <c r="B16" i="14"/>
  <c r="C17" i="14"/>
  <c r="D17" i="14" s="1"/>
  <c r="C17" i="15"/>
  <c r="D17" i="15" s="1"/>
  <c r="C17" i="17"/>
  <c r="D17" i="17" s="1"/>
  <c r="C17" i="18"/>
  <c r="D17" i="18" s="1"/>
  <c r="E17" i="18" s="1"/>
  <c r="C17" i="16"/>
  <c r="D17" i="16" s="1"/>
  <c r="E17" i="16" s="1"/>
  <c r="E11" i="18"/>
  <c r="L11" i="15"/>
  <c r="M8" i="17"/>
  <c r="N8" i="17" s="1"/>
  <c r="H14" i="16"/>
  <c r="F14" i="15"/>
  <c r="F14" i="17"/>
  <c r="S5" i="10"/>
  <c r="F11" i="10"/>
  <c r="G11" i="10" s="1"/>
  <c r="C17" i="10"/>
  <c r="F8" i="10"/>
  <c r="E14" i="10"/>
  <c r="F3" i="13"/>
  <c r="O18" i="13"/>
  <c r="B16" i="10"/>
  <c r="G59" i="3"/>
  <c r="B59" i="3" s="1"/>
  <c r="G23" i="3"/>
  <c r="B23" i="3" s="1"/>
  <c r="G11" i="3"/>
  <c r="B11" i="3" s="1"/>
  <c r="E61" i="3"/>
  <c r="A61" i="3"/>
  <c r="F61" i="3" s="1"/>
  <c r="D61" i="3"/>
  <c r="D13" i="3"/>
  <c r="E13" i="3"/>
  <c r="A13" i="3"/>
  <c r="F13" i="3" s="1"/>
  <c r="D25" i="3"/>
  <c r="E25" i="3"/>
  <c r="A25" i="3"/>
  <c r="F25" i="3" s="1"/>
  <c r="G71" i="3"/>
  <c r="B71" i="3" s="1"/>
  <c r="D73" i="3"/>
  <c r="A73" i="3"/>
  <c r="F73" i="3" s="1"/>
  <c r="E73" i="3"/>
  <c r="A37" i="3"/>
  <c r="F37" i="3" s="1"/>
  <c r="D37" i="3"/>
  <c r="E37" i="3"/>
  <c r="G35" i="3"/>
  <c r="B35" i="3" s="1"/>
  <c r="G47" i="3"/>
  <c r="B47" i="3" s="1"/>
  <c r="E49" i="3"/>
  <c r="A49" i="3"/>
  <c r="F49" i="3" s="1"/>
  <c r="D49" i="3"/>
  <c r="G83" i="3"/>
  <c r="B83" i="3" s="1"/>
  <c r="A85" i="3"/>
  <c r="F85" i="3" s="1"/>
  <c r="E85" i="3"/>
  <c r="D85" i="3"/>
  <c r="G8" i="2"/>
  <c r="F25" i="2"/>
  <c r="H11" i="17" l="1"/>
  <c r="G11" i="16"/>
  <c r="H11" i="16" s="1"/>
  <c r="I11" i="16" s="1"/>
  <c r="AB5" i="18"/>
  <c r="AC5" i="18" s="1"/>
  <c r="Y5" i="15"/>
  <c r="Z5" i="15" s="1"/>
  <c r="AA5" i="15" s="1"/>
  <c r="I8" i="18"/>
  <c r="J8" i="18" s="1"/>
  <c r="K8" i="18" s="1"/>
  <c r="C23" i="16"/>
  <c r="C23" i="18"/>
  <c r="D23" i="18" s="1"/>
  <c r="C23" i="17"/>
  <c r="E14" i="18"/>
  <c r="F14" i="18" s="1"/>
  <c r="G14" i="18" s="1"/>
  <c r="H14" i="18" s="1"/>
  <c r="T5" i="16"/>
  <c r="F11" i="18"/>
  <c r="G11" i="18" s="1"/>
  <c r="H11" i="18" s="1"/>
  <c r="U5" i="14"/>
  <c r="V5" i="14" s="1"/>
  <c r="M11" i="15"/>
  <c r="N11" i="15" s="1"/>
  <c r="O11" i="15" s="1"/>
  <c r="P11" i="15" s="1"/>
  <c r="Q11" i="15" s="1"/>
  <c r="R11" i="15" s="1"/>
  <c r="O8" i="17"/>
  <c r="K8" i="15"/>
  <c r="AD5" i="18"/>
  <c r="W5" i="17"/>
  <c r="X5" i="17" s="1"/>
  <c r="E14" i="14"/>
  <c r="D23" i="16"/>
  <c r="E23" i="16" s="1"/>
  <c r="F23" i="16" s="1"/>
  <c r="D23" i="17"/>
  <c r="E23" i="17" s="1"/>
  <c r="F17" i="18"/>
  <c r="G17" i="18" s="1"/>
  <c r="P8" i="17"/>
  <c r="Q8" i="17" s="1"/>
  <c r="R8" i="17" s="1"/>
  <c r="F17" i="16"/>
  <c r="G17" i="16" s="1"/>
  <c r="K8" i="16"/>
  <c r="E17" i="15"/>
  <c r="E17" i="14"/>
  <c r="K8" i="14"/>
  <c r="L8" i="14" s="1"/>
  <c r="G14" i="17"/>
  <c r="H14" i="17" s="1"/>
  <c r="E17" i="17"/>
  <c r="B19" i="16"/>
  <c r="B19" i="18"/>
  <c r="B19" i="17"/>
  <c r="B19" i="15"/>
  <c r="B19" i="14"/>
  <c r="C20" i="14"/>
  <c r="D20" i="14" s="1"/>
  <c r="C20" i="15"/>
  <c r="D20" i="15" s="1"/>
  <c r="C20" i="17"/>
  <c r="D20" i="17" s="1"/>
  <c r="C20" i="18"/>
  <c r="C20" i="16"/>
  <c r="D20" i="16" s="1"/>
  <c r="G14" i="15"/>
  <c r="I11" i="17"/>
  <c r="I11" i="14"/>
  <c r="I14" i="16"/>
  <c r="T5" i="10"/>
  <c r="U5" i="10" s="1"/>
  <c r="V5" i="10" s="1"/>
  <c r="W5" i="10" s="1"/>
  <c r="H11" i="10"/>
  <c r="I11" i="10" s="1"/>
  <c r="D17" i="10"/>
  <c r="E17" i="10" s="1"/>
  <c r="F14" i="10"/>
  <c r="G8" i="10"/>
  <c r="C20" i="10"/>
  <c r="G3" i="13"/>
  <c r="B34" i="13"/>
  <c r="C34" i="13" s="1"/>
  <c r="B19" i="10"/>
  <c r="D60" i="3"/>
  <c r="E60" i="3"/>
  <c r="A60" i="3"/>
  <c r="F60" i="3" s="1"/>
  <c r="G22" i="3"/>
  <c r="B22" i="3" s="1"/>
  <c r="G82" i="3"/>
  <c r="B82" i="3" s="1"/>
  <c r="D36" i="3"/>
  <c r="E36" i="3"/>
  <c r="A36" i="3"/>
  <c r="F36" i="3" s="1"/>
  <c r="E24" i="3"/>
  <c r="A24" i="3"/>
  <c r="F24" i="3" s="1"/>
  <c r="D24" i="3"/>
  <c r="E48" i="3"/>
  <c r="D48" i="3"/>
  <c r="A48" i="3"/>
  <c r="F48" i="3" s="1"/>
  <c r="G58" i="3"/>
  <c r="B58" i="3" s="1"/>
  <c r="E84" i="3"/>
  <c r="A84" i="3"/>
  <c r="F84" i="3" s="1"/>
  <c r="D84" i="3"/>
  <c r="G70" i="3"/>
  <c r="B70" i="3" s="1"/>
  <c r="E12" i="3"/>
  <c r="A12" i="3"/>
  <c r="F12" i="3" s="1"/>
  <c r="D12" i="3"/>
  <c r="G34" i="3"/>
  <c r="B34" i="3" s="1"/>
  <c r="A72" i="3"/>
  <c r="F72" i="3" s="1"/>
  <c r="D72" i="3"/>
  <c r="E72" i="3"/>
  <c r="G10" i="3"/>
  <c r="B10" i="3" s="1"/>
  <c r="G46" i="3"/>
  <c r="B46" i="3" s="1"/>
  <c r="G25" i="2"/>
  <c r="H8" i="2"/>
  <c r="AB5" i="15" l="1"/>
  <c r="E23" i="18"/>
  <c r="E20" i="14"/>
  <c r="F14" i="14"/>
  <c r="F23" i="17"/>
  <c r="G23" i="17" s="1"/>
  <c r="H23" i="17" s="1"/>
  <c r="I11" i="18"/>
  <c r="J11" i="18" s="1"/>
  <c r="H17" i="16"/>
  <c r="C23" i="14"/>
  <c r="C23" i="15"/>
  <c r="S8" i="17"/>
  <c r="AE5" i="18"/>
  <c r="L8" i="15"/>
  <c r="Y5" i="17"/>
  <c r="J14" i="16"/>
  <c r="K14" i="16" s="1"/>
  <c r="L14" i="16" s="1"/>
  <c r="M14" i="16" s="1"/>
  <c r="S11" i="15"/>
  <c r="T11" i="15" s="1"/>
  <c r="H14" i="15"/>
  <c r="W5" i="14"/>
  <c r="H17" i="18"/>
  <c r="I17" i="18" s="1"/>
  <c r="J17" i="18" s="1"/>
  <c r="K17" i="18" s="1"/>
  <c r="L17" i="18" s="1"/>
  <c r="U5" i="16"/>
  <c r="E20" i="16"/>
  <c r="F20" i="16" s="1"/>
  <c r="E20" i="15"/>
  <c r="E20" i="17"/>
  <c r="F20" i="17" s="1"/>
  <c r="I17" i="16"/>
  <c r="J17" i="16" s="1"/>
  <c r="K17" i="16" s="1"/>
  <c r="F17" i="15"/>
  <c r="D23" i="15"/>
  <c r="E23" i="15" s="1"/>
  <c r="F17" i="14"/>
  <c r="F17" i="17"/>
  <c r="I14" i="15"/>
  <c r="L8" i="18"/>
  <c r="M8" i="18" s="1"/>
  <c r="D20" i="18"/>
  <c r="L8" i="16"/>
  <c r="M8" i="14"/>
  <c r="N8" i="14" s="1"/>
  <c r="J11" i="14"/>
  <c r="J11" i="17"/>
  <c r="I14" i="17"/>
  <c r="G23" i="16"/>
  <c r="F23" i="18"/>
  <c r="T8" i="17"/>
  <c r="B22" i="18"/>
  <c r="B22" i="17"/>
  <c r="B22" i="16"/>
  <c r="B22" i="14"/>
  <c r="B22" i="15"/>
  <c r="J11" i="16"/>
  <c r="K11" i="16" s="1"/>
  <c r="I23" i="17"/>
  <c r="I14" i="18"/>
  <c r="F17" i="10"/>
  <c r="G17" i="10" s="1"/>
  <c r="H17" i="10" s="1"/>
  <c r="X5" i="10"/>
  <c r="Y5" i="10" s="1"/>
  <c r="Z5" i="10" s="1"/>
  <c r="AA5" i="10" s="1"/>
  <c r="AB5" i="10" s="1"/>
  <c r="AC5" i="10" s="1"/>
  <c r="H8" i="10"/>
  <c r="J11" i="10"/>
  <c r="G14" i="10"/>
  <c r="D20" i="10"/>
  <c r="E20" i="10" s="1"/>
  <c r="F20" i="10" s="1"/>
  <c r="C23" i="10"/>
  <c r="D23" i="10" s="1"/>
  <c r="H3" i="13"/>
  <c r="Q18" i="13"/>
  <c r="B22" i="10"/>
  <c r="A11" i="3"/>
  <c r="F11" i="3" s="1"/>
  <c r="D11" i="3"/>
  <c r="E11" i="3"/>
  <c r="D47" i="3"/>
  <c r="A47" i="3"/>
  <c r="F47" i="3" s="1"/>
  <c r="E47" i="3"/>
  <c r="D83" i="3"/>
  <c r="A83" i="3"/>
  <c r="F83" i="3" s="1"/>
  <c r="E83" i="3"/>
  <c r="D58" i="3"/>
  <c r="A58" i="3"/>
  <c r="F58" i="3" s="1"/>
  <c r="E58" i="3"/>
  <c r="D22" i="3"/>
  <c r="A22" i="3"/>
  <c r="F22" i="3" s="1"/>
  <c r="E22" i="3"/>
  <c r="A34" i="3"/>
  <c r="F34" i="3" s="1"/>
  <c r="E34" i="3"/>
  <c r="D34" i="3"/>
  <c r="A59" i="3"/>
  <c r="F59" i="3" s="1"/>
  <c r="E59" i="3"/>
  <c r="D59" i="3"/>
  <c r="A23" i="3"/>
  <c r="F23" i="3" s="1"/>
  <c r="E23" i="3"/>
  <c r="D23" i="3"/>
  <c r="D10" i="3"/>
  <c r="A10" i="3"/>
  <c r="F10" i="3" s="1"/>
  <c r="E10" i="3"/>
  <c r="D70" i="3"/>
  <c r="A70" i="3"/>
  <c r="F70" i="3" s="1"/>
  <c r="E70" i="3"/>
  <c r="E46" i="3"/>
  <c r="D46" i="3"/>
  <c r="A46" i="3"/>
  <c r="F46" i="3" s="1"/>
  <c r="E71" i="3"/>
  <c r="D71" i="3"/>
  <c r="A71" i="3"/>
  <c r="F71" i="3" s="1"/>
  <c r="E35" i="3"/>
  <c r="A35" i="3"/>
  <c r="F35" i="3" s="1"/>
  <c r="D35" i="3"/>
  <c r="D82" i="3"/>
  <c r="E82" i="3"/>
  <c r="A82" i="3"/>
  <c r="F82" i="3" s="1"/>
  <c r="I8" i="2"/>
  <c r="H25" i="2"/>
  <c r="AC5" i="15" l="1"/>
  <c r="AD5" i="15"/>
  <c r="G20" i="17"/>
  <c r="H20" i="17" s="1"/>
  <c r="I20" i="17" s="1"/>
  <c r="G20" i="16"/>
  <c r="H20" i="16" s="1"/>
  <c r="F20" i="15"/>
  <c r="G20" i="15" s="1"/>
  <c r="H20" i="15" s="1"/>
  <c r="F20" i="14"/>
  <c r="G20" i="14" s="1"/>
  <c r="D23" i="14"/>
  <c r="E23" i="14" s="1"/>
  <c r="AF5" i="18"/>
  <c r="AG5" i="18" s="1"/>
  <c r="AH5" i="18" s="1"/>
  <c r="U11" i="15"/>
  <c r="V11" i="15" s="1"/>
  <c r="G14" i="14"/>
  <c r="H14" i="14" s="1"/>
  <c r="I14" i="14" s="1"/>
  <c r="G17" i="14"/>
  <c r="J14" i="17"/>
  <c r="K14" i="17" s="1"/>
  <c r="G23" i="18"/>
  <c r="H23" i="18" s="1"/>
  <c r="N14" i="16"/>
  <c r="X5" i="14"/>
  <c r="M8" i="15"/>
  <c r="J23" i="17"/>
  <c r="K23" i="17" s="1"/>
  <c r="L23" i="17" s="1"/>
  <c r="Z5" i="17"/>
  <c r="AA5" i="17" s="1"/>
  <c r="AB5" i="17" s="1"/>
  <c r="AC5" i="17" s="1"/>
  <c r="V5" i="16"/>
  <c r="E20" i="18"/>
  <c r="F20" i="18" s="1"/>
  <c r="U8" i="17"/>
  <c r="V8" i="17" s="1"/>
  <c r="W8" i="17" s="1"/>
  <c r="X8" i="17" s="1"/>
  <c r="Y8" i="17" s="1"/>
  <c r="Z8" i="17" s="1"/>
  <c r="N8" i="18"/>
  <c r="O8" i="18" s="1"/>
  <c r="P8" i="18" s="1"/>
  <c r="Q8" i="18" s="1"/>
  <c r="R8" i="18" s="1"/>
  <c r="S8" i="18" s="1"/>
  <c r="T8" i="18" s="1"/>
  <c r="U8" i="18" s="1"/>
  <c r="G17" i="15"/>
  <c r="J14" i="15"/>
  <c r="K14" i="15" s="1"/>
  <c r="H17" i="14"/>
  <c r="G17" i="17"/>
  <c r="H17" i="17" s="1"/>
  <c r="J14" i="18"/>
  <c r="K14" i="18" s="1"/>
  <c r="L14" i="18" s="1"/>
  <c r="L14" i="17"/>
  <c r="M14" i="17" s="1"/>
  <c r="O8" i="14"/>
  <c r="P8" i="14" s="1"/>
  <c r="K11" i="18"/>
  <c r="L11" i="18" s="1"/>
  <c r="M11" i="18" s="1"/>
  <c r="L11" i="16"/>
  <c r="M11" i="16" s="1"/>
  <c r="M8" i="16"/>
  <c r="N8" i="16" s="1"/>
  <c r="O14" i="16"/>
  <c r="P14" i="16" s="1"/>
  <c r="B25" i="16"/>
  <c r="B25" i="18"/>
  <c r="B25" i="17"/>
  <c r="B25" i="15"/>
  <c r="B25" i="14"/>
  <c r="C26" i="18"/>
  <c r="D26" i="18" s="1"/>
  <c r="C26" i="16"/>
  <c r="D26" i="16" s="1"/>
  <c r="E26" i="16" s="1"/>
  <c r="C26" i="14"/>
  <c r="D26" i="14" s="1"/>
  <c r="C26" i="15"/>
  <c r="D26" i="15" s="1"/>
  <c r="E26" i="15" s="1"/>
  <c r="C26" i="17"/>
  <c r="D26" i="17" s="1"/>
  <c r="E26" i="17" s="1"/>
  <c r="K11" i="14"/>
  <c r="M17" i="18"/>
  <c r="F23" i="15"/>
  <c r="L17" i="16"/>
  <c r="K11" i="17"/>
  <c r="H23" i="16"/>
  <c r="H14" i="10"/>
  <c r="I14" i="10" s="1"/>
  <c r="AD5" i="10"/>
  <c r="AE5" i="10" s="1"/>
  <c r="AF5" i="10" s="1"/>
  <c r="AG5" i="10" s="1"/>
  <c r="C26" i="10"/>
  <c r="D26" i="10" s="1"/>
  <c r="E26" i="10" s="1"/>
  <c r="K11" i="10"/>
  <c r="L11" i="10" s="1"/>
  <c r="M11" i="10" s="1"/>
  <c r="I8" i="10"/>
  <c r="G20" i="10"/>
  <c r="E23" i="10"/>
  <c r="I17" i="10"/>
  <c r="I3" i="13"/>
  <c r="B35" i="13"/>
  <c r="C35" i="13" s="1"/>
  <c r="B25" i="10"/>
  <c r="I25" i="2"/>
  <c r="J8" i="2"/>
  <c r="AE5" i="15" l="1"/>
  <c r="J20" i="17"/>
  <c r="G20" i="18"/>
  <c r="H20" i="18" s="1"/>
  <c r="H20" i="14"/>
  <c r="I20" i="16"/>
  <c r="W11" i="15"/>
  <c r="X11" i="15" s="1"/>
  <c r="Y11" i="15" s="1"/>
  <c r="I17" i="17"/>
  <c r="F23" i="14"/>
  <c r="L14" i="15"/>
  <c r="M14" i="15" s="1"/>
  <c r="N14" i="15" s="1"/>
  <c r="I17" i="14"/>
  <c r="J17" i="14" s="1"/>
  <c r="K17" i="14" s="1"/>
  <c r="J17" i="17"/>
  <c r="J14" i="14"/>
  <c r="K14" i="14" s="1"/>
  <c r="L14" i="14" s="1"/>
  <c r="Q14" i="16"/>
  <c r="R14" i="16" s="1"/>
  <c r="S14" i="16" s="1"/>
  <c r="T14" i="16" s="1"/>
  <c r="Z11" i="15"/>
  <c r="AA11" i="15" s="1"/>
  <c r="M17" i="16"/>
  <c r="W5" i="16"/>
  <c r="AD5" i="17"/>
  <c r="H17" i="15"/>
  <c r="I17" i="15" s="1"/>
  <c r="J17" i="15" s="1"/>
  <c r="N8" i="15"/>
  <c r="Y5" i="14"/>
  <c r="Z5" i="14" s="1"/>
  <c r="AA5" i="14" s="1"/>
  <c r="M23" i="17"/>
  <c r="N23" i="17" s="1"/>
  <c r="N14" i="17"/>
  <c r="O14" i="17" s="1"/>
  <c r="N11" i="18"/>
  <c r="Q8" i="14"/>
  <c r="O8" i="16"/>
  <c r="P8" i="16" s="1"/>
  <c r="N11" i="16"/>
  <c r="O11" i="16" s="1"/>
  <c r="V8" i="18"/>
  <c r="W8" i="18" s="1"/>
  <c r="X8" i="18" s="1"/>
  <c r="Y8" i="18" s="1"/>
  <c r="Z8" i="18" s="1"/>
  <c r="F26" i="17"/>
  <c r="E26" i="14"/>
  <c r="AA8" i="17"/>
  <c r="I23" i="18"/>
  <c r="J23" i="18" s="1"/>
  <c r="B28" i="18"/>
  <c r="B28" i="17"/>
  <c r="B28" i="16"/>
  <c r="B28" i="14"/>
  <c r="B28" i="15"/>
  <c r="C29" i="18"/>
  <c r="D29" i="18" s="1"/>
  <c r="C29" i="16"/>
  <c r="C29" i="17"/>
  <c r="C29" i="14"/>
  <c r="C29" i="15"/>
  <c r="D29" i="15" s="1"/>
  <c r="N17" i="18"/>
  <c r="L11" i="14"/>
  <c r="M11" i="14" s="1"/>
  <c r="K20" i="17"/>
  <c r="J17" i="10"/>
  <c r="K17" i="10" s="1"/>
  <c r="J14" i="10"/>
  <c r="K14" i="10" s="1"/>
  <c r="L14" i="10" s="1"/>
  <c r="I20" i="15"/>
  <c r="J20" i="16"/>
  <c r="F26" i="15"/>
  <c r="G26" i="15" s="1"/>
  <c r="F26" i="16"/>
  <c r="G23" i="15"/>
  <c r="L11" i="17"/>
  <c r="M11" i="17" s="1"/>
  <c r="M14" i="18"/>
  <c r="I23" i="16"/>
  <c r="E26" i="18"/>
  <c r="N11" i="10"/>
  <c r="O11" i="10" s="1"/>
  <c r="P11" i="10" s="1"/>
  <c r="J8" i="10"/>
  <c r="K8" i="10" s="1"/>
  <c r="F23" i="10"/>
  <c r="G23" i="10" s="1"/>
  <c r="H20" i="10"/>
  <c r="F26" i="10"/>
  <c r="G26" i="10" s="1"/>
  <c r="C29" i="10"/>
  <c r="J3" i="13"/>
  <c r="S18" i="13"/>
  <c r="B28" i="10"/>
  <c r="J25" i="2"/>
  <c r="K8" i="2"/>
  <c r="AF5" i="15" l="1"/>
  <c r="AG5" i="15"/>
  <c r="AH5" i="15" s="1"/>
  <c r="I20" i="18"/>
  <c r="K17" i="17"/>
  <c r="L17" i="17" s="1"/>
  <c r="M17" i="17" s="1"/>
  <c r="O23" i="17"/>
  <c r="I20" i="14"/>
  <c r="AA8" i="18"/>
  <c r="AB8" i="18" s="1"/>
  <c r="C32" i="17"/>
  <c r="C32" i="14"/>
  <c r="D32" i="14" s="1"/>
  <c r="C32" i="16"/>
  <c r="D32" i="16" s="1"/>
  <c r="C32" i="18"/>
  <c r="C32" i="15"/>
  <c r="D32" i="15" s="1"/>
  <c r="P14" i="17"/>
  <c r="Q14" i="17" s="1"/>
  <c r="R14" i="17" s="1"/>
  <c r="G23" i="14"/>
  <c r="H23" i="14" s="1"/>
  <c r="I23" i="14" s="1"/>
  <c r="L17" i="14"/>
  <c r="M14" i="10"/>
  <c r="N14" i="10" s="1"/>
  <c r="M14" i="14"/>
  <c r="AB11" i="15"/>
  <c r="AC11" i="15" s="1"/>
  <c r="AD11" i="15" s="1"/>
  <c r="AE11" i="15" s="1"/>
  <c r="AF11" i="15" s="1"/>
  <c r="AG11" i="15" s="1"/>
  <c r="AH11" i="15" s="1"/>
  <c r="AB5" i="14"/>
  <c r="AC5" i="14" s="1"/>
  <c r="N17" i="16"/>
  <c r="O17" i="16" s="1"/>
  <c r="N14" i="14"/>
  <c r="J23" i="16"/>
  <c r="K23" i="16" s="1"/>
  <c r="L23" i="16" s="1"/>
  <c r="M23" i="16" s="1"/>
  <c r="N23" i="16" s="1"/>
  <c r="O14" i="14"/>
  <c r="P14" i="14" s="1"/>
  <c r="U14" i="16"/>
  <c r="V14" i="16" s="1"/>
  <c r="K17" i="15"/>
  <c r="D29" i="14"/>
  <c r="E29" i="14" s="1"/>
  <c r="AB8" i="17"/>
  <c r="AC8" i="17" s="1"/>
  <c r="AD8" i="17" s="1"/>
  <c r="AE8" i="17" s="1"/>
  <c r="R8" i="14"/>
  <c r="O17" i="18"/>
  <c r="P17" i="18" s="1"/>
  <c r="AD5" i="14"/>
  <c r="AE5" i="17"/>
  <c r="AF5" i="17" s="1"/>
  <c r="AG5" i="17" s="1"/>
  <c r="AH5" i="17" s="1"/>
  <c r="G26" i="16"/>
  <c r="H26" i="16" s="1"/>
  <c r="I26" i="16" s="1"/>
  <c r="D29" i="16"/>
  <c r="E29" i="16" s="1"/>
  <c r="F29" i="16" s="1"/>
  <c r="N17" i="17"/>
  <c r="O11" i="18"/>
  <c r="P11" i="18" s="1"/>
  <c r="X5" i="16"/>
  <c r="Y5" i="16" s="1"/>
  <c r="Z5" i="16" s="1"/>
  <c r="AA5" i="16" s="1"/>
  <c r="AB5" i="16" s="1"/>
  <c r="AC5" i="16" s="1"/>
  <c r="D29" i="17"/>
  <c r="K23" i="18"/>
  <c r="L23" i="18" s="1"/>
  <c r="L20" i="17"/>
  <c r="M20" i="17" s="1"/>
  <c r="N20" i="17" s="1"/>
  <c r="O8" i="15"/>
  <c r="P8" i="15" s="1"/>
  <c r="G26" i="17"/>
  <c r="H26" i="17" s="1"/>
  <c r="I26" i="17" s="1"/>
  <c r="J26" i="17" s="1"/>
  <c r="O14" i="15"/>
  <c r="P14" i="15" s="1"/>
  <c r="M17" i="14"/>
  <c r="N17" i="14" s="1"/>
  <c r="O17" i="14" s="1"/>
  <c r="H26" i="15"/>
  <c r="I26" i="15" s="1"/>
  <c r="L17" i="10"/>
  <c r="M17" i="10" s="1"/>
  <c r="N17" i="10" s="1"/>
  <c r="P11" i="16"/>
  <c r="Q11" i="16" s="1"/>
  <c r="R11" i="16" s="1"/>
  <c r="N11" i="17"/>
  <c r="O11" i="17" s="1"/>
  <c r="E29" i="18"/>
  <c r="N11" i="14"/>
  <c r="O11" i="14" s="1"/>
  <c r="P11" i="14" s="1"/>
  <c r="Q11" i="14" s="1"/>
  <c r="R11" i="14" s="1"/>
  <c r="S11" i="14" s="1"/>
  <c r="T11" i="14" s="1"/>
  <c r="AC8" i="18"/>
  <c r="AD8" i="18" s="1"/>
  <c r="D32" i="17"/>
  <c r="D32" i="18"/>
  <c r="P17" i="16"/>
  <c r="Q17" i="16" s="1"/>
  <c r="E29" i="15"/>
  <c r="J20" i="18"/>
  <c r="W14" i="16"/>
  <c r="X14" i="16" s="1"/>
  <c r="Q8" i="16"/>
  <c r="R8" i="16" s="1"/>
  <c r="S8" i="16" s="1"/>
  <c r="F26" i="14"/>
  <c r="M23" i="18"/>
  <c r="N23" i="18" s="1"/>
  <c r="O23" i="18" s="1"/>
  <c r="H23" i="15"/>
  <c r="K20" i="16"/>
  <c r="L20" i="16" s="1"/>
  <c r="B31" i="16"/>
  <c r="B31" i="18"/>
  <c r="B31" i="17"/>
  <c r="B31" i="15"/>
  <c r="B31" i="14"/>
  <c r="E32" i="17"/>
  <c r="E32" i="16"/>
  <c r="E32" i="15"/>
  <c r="E32" i="14"/>
  <c r="F26" i="18"/>
  <c r="G26" i="18" s="1"/>
  <c r="J20" i="15"/>
  <c r="N14" i="18"/>
  <c r="O14" i="18" s="1"/>
  <c r="P14" i="18" s="1"/>
  <c r="P23" i="17"/>
  <c r="L8" i="10"/>
  <c r="M8" i="10" s="1"/>
  <c r="N8" i="10" s="1"/>
  <c r="H23" i="10"/>
  <c r="I23" i="10" s="1"/>
  <c r="J23" i="10" s="1"/>
  <c r="Q11" i="10"/>
  <c r="R11" i="10" s="1"/>
  <c r="S11" i="10" s="1"/>
  <c r="T11" i="10" s="1"/>
  <c r="U11" i="10" s="1"/>
  <c r="I20" i="10"/>
  <c r="O17" i="10"/>
  <c r="H26" i="10"/>
  <c r="C32" i="10"/>
  <c r="D32" i="10" s="1"/>
  <c r="D29" i="10"/>
  <c r="K3" i="13"/>
  <c r="B31" i="10"/>
  <c r="L8" i="2"/>
  <c r="K25" i="2"/>
  <c r="J20" i="14" l="1"/>
  <c r="P17" i="10"/>
  <c r="K20" i="14"/>
  <c r="S14" i="17"/>
  <c r="AE8" i="18"/>
  <c r="AF8" i="18" s="1"/>
  <c r="AG8" i="18" s="1"/>
  <c r="AH8" i="18" s="1"/>
  <c r="F32" i="17"/>
  <c r="G32" i="17" s="1"/>
  <c r="P20" i="14"/>
  <c r="F29" i="14"/>
  <c r="G29" i="14" s="1"/>
  <c r="H29" i="14" s="1"/>
  <c r="I29" i="14" s="1"/>
  <c r="P17" i="14"/>
  <c r="Q17" i="14" s="1"/>
  <c r="R17" i="14" s="1"/>
  <c r="S17" i="14" s="1"/>
  <c r="T17" i="14" s="1"/>
  <c r="Q17" i="18"/>
  <c r="O14" i="10"/>
  <c r="Q14" i="14"/>
  <c r="R14" i="14" s="1"/>
  <c r="Q8" i="15"/>
  <c r="R8" i="15" s="1"/>
  <c r="G26" i="14"/>
  <c r="H26" i="14" s="1"/>
  <c r="I26" i="14" s="1"/>
  <c r="O17" i="17"/>
  <c r="P17" i="17" s="1"/>
  <c r="Q17" i="17" s="1"/>
  <c r="AE5" i="14"/>
  <c r="AF5" i="14" s="1"/>
  <c r="S8" i="14"/>
  <c r="E32" i="18"/>
  <c r="S11" i="16"/>
  <c r="T11" i="16" s="1"/>
  <c r="U11" i="16" s="1"/>
  <c r="V11" i="16" s="1"/>
  <c r="W11" i="16" s="1"/>
  <c r="X11" i="16" s="1"/>
  <c r="Y11" i="16" s="1"/>
  <c r="O20" i="17"/>
  <c r="P20" i="17" s="1"/>
  <c r="F29" i="15"/>
  <c r="AD5" i="16"/>
  <c r="AE5" i="16" s="1"/>
  <c r="L17" i="15"/>
  <c r="J23" i="14"/>
  <c r="K23" i="14" s="1"/>
  <c r="L23" i="14" s="1"/>
  <c r="M23" i="14" s="1"/>
  <c r="N23" i="14" s="1"/>
  <c r="O23" i="14" s="1"/>
  <c r="Q23" i="17"/>
  <c r="R23" i="17" s="1"/>
  <c r="S23" i="17" s="1"/>
  <c r="Q14" i="18"/>
  <c r="R14" i="18" s="1"/>
  <c r="S14" i="18" s="1"/>
  <c r="T14" i="18" s="1"/>
  <c r="U14" i="18" s="1"/>
  <c r="V14" i="18" s="1"/>
  <c r="E29" i="17"/>
  <c r="F29" i="17" s="1"/>
  <c r="G29" i="17" s="1"/>
  <c r="H29" i="17" s="1"/>
  <c r="I29" i="17" s="1"/>
  <c r="F29" i="18"/>
  <c r="Q14" i="15"/>
  <c r="P11" i="17"/>
  <c r="U11" i="14"/>
  <c r="V11" i="14" s="1"/>
  <c r="W11" i="14" s="1"/>
  <c r="X11" i="14" s="1"/>
  <c r="Y11" i="14" s="1"/>
  <c r="G29" i="18"/>
  <c r="H29" i="18" s="1"/>
  <c r="I29" i="18" s="1"/>
  <c r="M20" i="16"/>
  <c r="N20" i="16" s="1"/>
  <c r="O20" i="16" s="1"/>
  <c r="P20" i="16" s="1"/>
  <c r="K23" i="10"/>
  <c r="L23" i="10" s="1"/>
  <c r="M23" i="10" s="1"/>
  <c r="N23" i="10" s="1"/>
  <c r="O23" i="10" s="1"/>
  <c r="R17" i="16"/>
  <c r="S17" i="16" s="1"/>
  <c r="T17" i="16" s="1"/>
  <c r="Y14" i="16"/>
  <c r="Z14" i="16" s="1"/>
  <c r="AA14" i="16" s="1"/>
  <c r="AB14" i="16" s="1"/>
  <c r="AC14" i="16" s="1"/>
  <c r="Q11" i="18"/>
  <c r="R11" i="18" s="1"/>
  <c r="H26" i="18"/>
  <c r="K20" i="18"/>
  <c r="AF8" i="17"/>
  <c r="AG8" i="17" s="1"/>
  <c r="AH8" i="17" s="1"/>
  <c r="Q20" i="17"/>
  <c r="R20" i="17" s="1"/>
  <c r="S20" i="17" s="1"/>
  <c r="G29" i="16"/>
  <c r="H29" i="16" s="1"/>
  <c r="T8" i="16"/>
  <c r="U8" i="16" s="1"/>
  <c r="F32" i="14"/>
  <c r="G32" i="14" s="1"/>
  <c r="H32" i="14" s="1"/>
  <c r="H32" i="17"/>
  <c r="O23" i="16"/>
  <c r="F32" i="15"/>
  <c r="G32" i="15" s="1"/>
  <c r="J29" i="14"/>
  <c r="B34" i="18"/>
  <c r="B34" i="17"/>
  <c r="B34" i="16"/>
  <c r="B34" i="14"/>
  <c r="B34" i="15"/>
  <c r="C35" i="15"/>
  <c r="D35" i="15" s="1"/>
  <c r="C35" i="18"/>
  <c r="D35" i="18" s="1"/>
  <c r="C35" i="14"/>
  <c r="D35" i="14" s="1"/>
  <c r="C35" i="16"/>
  <c r="D35" i="16" s="1"/>
  <c r="C35" i="17"/>
  <c r="D35" i="17" s="1"/>
  <c r="K20" i="15"/>
  <c r="I23" i="15"/>
  <c r="K26" i="17"/>
  <c r="P23" i="16"/>
  <c r="Q23" i="16" s="1"/>
  <c r="J26" i="15"/>
  <c r="F32" i="16"/>
  <c r="J26" i="16"/>
  <c r="K26" i="16" s="1"/>
  <c r="L26" i="16" s="1"/>
  <c r="P23" i="18"/>
  <c r="O8" i="10"/>
  <c r="P8" i="10" s="1"/>
  <c r="E32" i="10"/>
  <c r="F32" i="10" s="1"/>
  <c r="G32" i="10" s="1"/>
  <c r="J20" i="10"/>
  <c r="Q17" i="10"/>
  <c r="R17" i="10" s="1"/>
  <c r="I26" i="10"/>
  <c r="V11" i="10"/>
  <c r="W11" i="10" s="1"/>
  <c r="E29" i="10"/>
  <c r="C35" i="10"/>
  <c r="L3" i="13"/>
  <c r="B34" i="10"/>
  <c r="M8" i="2"/>
  <c r="L25" i="2"/>
  <c r="T14" i="17" l="1"/>
  <c r="L20" i="14"/>
  <c r="M20" i="14" s="1"/>
  <c r="N20" i="14" s="1"/>
  <c r="O20" i="14" s="1"/>
  <c r="Q20" i="14"/>
  <c r="R20" i="14" s="1"/>
  <c r="R17" i="18"/>
  <c r="S17" i="18" s="1"/>
  <c r="T17" i="18" s="1"/>
  <c r="S11" i="18"/>
  <c r="T11" i="18" s="1"/>
  <c r="S20" i="14"/>
  <c r="T8" i="14"/>
  <c r="AF5" i="16"/>
  <c r="AG5" i="16" s="1"/>
  <c r="AH5" i="16" s="1"/>
  <c r="S14" i="14"/>
  <c r="T14" i="14" s="1"/>
  <c r="AG5" i="14"/>
  <c r="AH5" i="14" s="1"/>
  <c r="P14" i="10"/>
  <c r="U17" i="14"/>
  <c r="V17" i="14" s="1"/>
  <c r="Q11" i="17"/>
  <c r="R11" i="17" s="1"/>
  <c r="G29" i="15"/>
  <c r="H29" i="15" s="1"/>
  <c r="I29" i="15" s="1"/>
  <c r="J23" i="15"/>
  <c r="K23" i="15" s="1"/>
  <c r="L23" i="15" s="1"/>
  <c r="M23" i="15" s="1"/>
  <c r="Z11" i="14"/>
  <c r="AA11" i="14" s="1"/>
  <c r="L20" i="15"/>
  <c r="M20" i="15" s="1"/>
  <c r="N20" i="15" s="1"/>
  <c r="O20" i="15" s="1"/>
  <c r="T23" i="17"/>
  <c r="U23" i="17" s="1"/>
  <c r="V23" i="17" s="1"/>
  <c r="Z11" i="16"/>
  <c r="AA11" i="16" s="1"/>
  <c r="I32" i="14"/>
  <c r="U17" i="16"/>
  <c r="S8" i="15"/>
  <c r="Q23" i="18"/>
  <c r="R23" i="18" s="1"/>
  <c r="S23" i="18" s="1"/>
  <c r="F32" i="18"/>
  <c r="G32" i="18" s="1"/>
  <c r="H32" i="18" s="1"/>
  <c r="K26" i="15"/>
  <c r="L26" i="15" s="1"/>
  <c r="P23" i="14"/>
  <c r="Q23" i="14" s="1"/>
  <c r="J26" i="14"/>
  <c r="K26" i="14" s="1"/>
  <c r="AD14" i="16"/>
  <c r="AE14" i="16" s="1"/>
  <c r="L20" i="18"/>
  <c r="M20" i="18" s="1"/>
  <c r="N20" i="18" s="1"/>
  <c r="K29" i="14"/>
  <c r="R14" i="15"/>
  <c r="S14" i="15" s="1"/>
  <c r="T14" i="15" s="1"/>
  <c r="R17" i="17"/>
  <c r="I32" i="17"/>
  <c r="J32" i="17" s="1"/>
  <c r="K32" i="17" s="1"/>
  <c r="L32" i="17" s="1"/>
  <c r="M17" i="15"/>
  <c r="Q20" i="16"/>
  <c r="R20" i="16" s="1"/>
  <c r="S20" i="16" s="1"/>
  <c r="R23" i="16"/>
  <c r="S23" i="16" s="1"/>
  <c r="T23" i="16" s="1"/>
  <c r="U23" i="16" s="1"/>
  <c r="V23" i="16" s="1"/>
  <c r="I26" i="18"/>
  <c r="V8" i="16"/>
  <c r="W8" i="16" s="1"/>
  <c r="X8" i="16" s="1"/>
  <c r="Y8" i="16" s="1"/>
  <c r="Z8" i="16" s="1"/>
  <c r="T20" i="17"/>
  <c r="J32" i="14"/>
  <c r="K32" i="14" s="1"/>
  <c r="W23" i="17"/>
  <c r="X23" i="17" s="1"/>
  <c r="I29" i="16"/>
  <c r="M26" i="16"/>
  <c r="E35" i="15"/>
  <c r="E35" i="14"/>
  <c r="F35" i="14" s="1"/>
  <c r="J29" i="18"/>
  <c r="W14" i="18"/>
  <c r="Z17" i="18"/>
  <c r="P23" i="10"/>
  <c r="Q23" i="10" s="1"/>
  <c r="R23" i="10" s="1"/>
  <c r="S23" i="10" s="1"/>
  <c r="E35" i="18"/>
  <c r="G32" i="16"/>
  <c r="H32" i="16" s="1"/>
  <c r="J29" i="17"/>
  <c r="B37" i="16"/>
  <c r="B37" i="18"/>
  <c r="B37" i="17"/>
  <c r="B37" i="15"/>
  <c r="B37" i="14"/>
  <c r="C38" i="15"/>
  <c r="D38" i="15" s="1"/>
  <c r="C38" i="17"/>
  <c r="D38" i="17" s="1"/>
  <c r="C38" i="18"/>
  <c r="C38" i="16"/>
  <c r="D38" i="16" s="1"/>
  <c r="C38" i="14"/>
  <c r="D38" i="14" s="1"/>
  <c r="H32" i="15"/>
  <c r="E35" i="16"/>
  <c r="F35" i="16" s="1"/>
  <c r="E35" i="17"/>
  <c r="F35" i="17" s="1"/>
  <c r="L26" i="17"/>
  <c r="K20" i="10"/>
  <c r="L20" i="10" s="1"/>
  <c r="Q8" i="10"/>
  <c r="J26" i="10"/>
  <c r="K26" i="10" s="1"/>
  <c r="L26" i="10" s="1"/>
  <c r="M26" i="10" s="1"/>
  <c r="N26" i="10" s="1"/>
  <c r="O26" i="10" s="1"/>
  <c r="X11" i="10"/>
  <c r="Y11" i="10" s="1"/>
  <c r="Z11" i="10" s="1"/>
  <c r="AA11" i="10" s="1"/>
  <c r="AB11" i="10" s="1"/>
  <c r="S17" i="10"/>
  <c r="T17" i="10" s="1"/>
  <c r="D35" i="10"/>
  <c r="E35" i="10" s="1"/>
  <c r="C38" i="10"/>
  <c r="D38" i="10" s="1"/>
  <c r="E38" i="10" s="1"/>
  <c r="H32" i="10"/>
  <c r="I32" i="10" s="1"/>
  <c r="J32" i="10" s="1"/>
  <c r="F29" i="10"/>
  <c r="G29" i="10" s="1"/>
  <c r="M3" i="13"/>
  <c r="B37" i="10"/>
  <c r="N8" i="2"/>
  <c r="M25" i="2"/>
  <c r="U14" i="17" l="1"/>
  <c r="U11" i="18"/>
  <c r="V11" i="18" s="1"/>
  <c r="W11" i="18" s="1"/>
  <c r="X11" i="18" s="1"/>
  <c r="Y11" i="18" s="1"/>
  <c r="T20" i="14"/>
  <c r="U14" i="14"/>
  <c r="V14" i="14" s="1"/>
  <c r="AB14" i="17"/>
  <c r="AC14" i="17" s="1"/>
  <c r="U8" i="14"/>
  <c r="V8" i="14" s="1"/>
  <c r="U17" i="18"/>
  <c r="V17" i="18" s="1"/>
  <c r="AB11" i="16"/>
  <c r="AC11" i="16" s="1"/>
  <c r="AD11" i="16" s="1"/>
  <c r="AE11" i="16" s="1"/>
  <c r="AF11" i="16" s="1"/>
  <c r="AG11" i="16" s="1"/>
  <c r="AH11" i="16" s="1"/>
  <c r="R23" i="14"/>
  <c r="S23" i="14" s="1"/>
  <c r="W17" i="14"/>
  <c r="X17" i="14" s="1"/>
  <c r="Y17" i="14" s="1"/>
  <c r="Q14" i="10"/>
  <c r="AB11" i="14"/>
  <c r="AC11" i="14" s="1"/>
  <c r="T8" i="15"/>
  <c r="N26" i="16"/>
  <c r="O26" i="16" s="1"/>
  <c r="P26" i="16" s="1"/>
  <c r="Q26" i="16" s="1"/>
  <c r="R26" i="16" s="1"/>
  <c r="S26" i="16" s="1"/>
  <c r="I32" i="16"/>
  <c r="AA8" i="16"/>
  <c r="AB8" i="16" s="1"/>
  <c r="AC8" i="16" s="1"/>
  <c r="AD8" i="16" s="1"/>
  <c r="AE8" i="16" s="1"/>
  <c r="X14" i="18"/>
  <c r="Y14" i="18" s="1"/>
  <c r="Z14" i="18" s="1"/>
  <c r="AA14" i="18" s="1"/>
  <c r="J26" i="18"/>
  <c r="K26" i="18" s="1"/>
  <c r="U8" i="15"/>
  <c r="D38" i="18"/>
  <c r="E38" i="18" s="1"/>
  <c r="F38" i="18" s="1"/>
  <c r="G38" i="18" s="1"/>
  <c r="G35" i="17"/>
  <c r="H35" i="17" s="1"/>
  <c r="E38" i="17"/>
  <c r="F38" i="17" s="1"/>
  <c r="G38" i="17" s="1"/>
  <c r="H38" i="17" s="1"/>
  <c r="I38" i="17" s="1"/>
  <c r="O20" i="18"/>
  <c r="P20" i="18" s="1"/>
  <c r="Q20" i="18" s="1"/>
  <c r="R20" i="18" s="1"/>
  <c r="S20" i="18" s="1"/>
  <c r="U14" i="15"/>
  <c r="V14" i="15" s="1"/>
  <c r="W14" i="15" s="1"/>
  <c r="X14" i="15" s="1"/>
  <c r="M20" i="10"/>
  <c r="N20" i="10" s="1"/>
  <c r="O20" i="10" s="1"/>
  <c r="E38" i="15"/>
  <c r="F38" i="15" s="1"/>
  <c r="F35" i="18"/>
  <c r="G35" i="18" s="1"/>
  <c r="H35" i="18" s="1"/>
  <c r="I35" i="18" s="1"/>
  <c r="J35" i="18" s="1"/>
  <c r="F35" i="15"/>
  <c r="G35" i="15" s="1"/>
  <c r="H35" i="15" s="1"/>
  <c r="J29" i="16"/>
  <c r="I32" i="15"/>
  <c r="J32" i="15" s="1"/>
  <c r="AF14" i="16"/>
  <c r="AG14" i="16" s="1"/>
  <c r="AH14" i="16" s="1"/>
  <c r="V17" i="16"/>
  <c r="W17" i="16" s="1"/>
  <c r="K29" i="17"/>
  <c r="L29" i="17" s="1"/>
  <c r="M29" i="17" s="1"/>
  <c r="S11" i="17"/>
  <c r="S17" i="17"/>
  <c r="K29" i="18"/>
  <c r="L29" i="18" s="1"/>
  <c r="M29" i="18" s="1"/>
  <c r="AP5" i="14"/>
  <c r="E38" i="14"/>
  <c r="F38" i="14" s="1"/>
  <c r="G38" i="14" s="1"/>
  <c r="Z11" i="18"/>
  <c r="AA11" i="18" s="1"/>
  <c r="T23" i="18"/>
  <c r="U23" i="18" s="1"/>
  <c r="V23" i="18" s="1"/>
  <c r="N17" i="15"/>
  <c r="J29" i="15"/>
  <c r="I32" i="18"/>
  <c r="L29" i="14"/>
  <c r="M29" i="14" s="1"/>
  <c r="N23" i="15"/>
  <c r="O23" i="15" s="1"/>
  <c r="P23" i="15" s="1"/>
  <c r="Q23" i="15" s="1"/>
  <c r="T20" i="18"/>
  <c r="U20" i="18" s="1"/>
  <c r="G35" i="14"/>
  <c r="T20" i="16"/>
  <c r="U20" i="16" s="1"/>
  <c r="V20" i="16" s="1"/>
  <c r="W20" i="16" s="1"/>
  <c r="X20" i="16" s="1"/>
  <c r="J32" i="16"/>
  <c r="K32" i="16" s="1"/>
  <c r="L32" i="16" s="1"/>
  <c r="M32" i="16" s="1"/>
  <c r="Y23" i="17"/>
  <c r="Z23" i="17" s="1"/>
  <c r="E38" i="16"/>
  <c r="F38" i="16" s="1"/>
  <c r="U20" i="17"/>
  <c r="V20" i="17" s="1"/>
  <c r="W20" i="17" s="1"/>
  <c r="X20" i="17" s="1"/>
  <c r="G35" i="16"/>
  <c r="H35" i="16" s="1"/>
  <c r="W23" i="16"/>
  <c r="X23" i="16" s="1"/>
  <c r="M26" i="15"/>
  <c r="N26" i="15" s="1"/>
  <c r="P20" i="15"/>
  <c r="Q20" i="15" s="1"/>
  <c r="R20" i="15" s="1"/>
  <c r="S20" i="15" s="1"/>
  <c r="L32" i="14"/>
  <c r="AK4" i="18"/>
  <c r="AK4" i="17"/>
  <c r="AK4" i="10"/>
  <c r="AK4" i="16"/>
  <c r="AK4" i="14"/>
  <c r="AK4" i="15"/>
  <c r="AL5" i="17"/>
  <c r="AM5" i="17" s="1"/>
  <c r="AN5" i="17" s="1"/>
  <c r="AL5" i="15"/>
  <c r="AM5" i="15" s="1"/>
  <c r="AL5" i="18"/>
  <c r="AL5" i="16"/>
  <c r="AM5" i="16" s="1"/>
  <c r="AL5" i="10"/>
  <c r="AM5" i="10" s="1"/>
  <c r="AL5" i="14"/>
  <c r="AM5" i="14" s="1"/>
  <c r="AN5" i="14" s="1"/>
  <c r="AO5" i="14" s="1"/>
  <c r="L26" i="14"/>
  <c r="M32" i="17"/>
  <c r="Z17" i="14"/>
  <c r="M26" i="17"/>
  <c r="R8" i="10"/>
  <c r="S8" i="10" s="1"/>
  <c r="U17" i="10"/>
  <c r="V17" i="10" s="1"/>
  <c r="W17" i="10" s="1"/>
  <c r="X17" i="10" s="1"/>
  <c r="Y17" i="10" s="1"/>
  <c r="T23" i="10"/>
  <c r="U23" i="10" s="1"/>
  <c r="V23" i="10" s="1"/>
  <c r="W23" i="10" s="1"/>
  <c r="X23" i="10" s="1"/>
  <c r="Y23" i="10" s="1"/>
  <c r="Z23" i="10" s="1"/>
  <c r="AA23" i="10" s="1"/>
  <c r="K32" i="10"/>
  <c r="L32" i="10" s="1"/>
  <c r="P26" i="10"/>
  <c r="Q26" i="10" s="1"/>
  <c r="AC11" i="10"/>
  <c r="AD11" i="10" s="1"/>
  <c r="F38" i="10"/>
  <c r="F35" i="10"/>
  <c r="G35" i="10" s="1"/>
  <c r="H35" i="10" s="1"/>
  <c r="I35" i="10" s="1"/>
  <c r="H29" i="10"/>
  <c r="B10" i="13"/>
  <c r="O8" i="2"/>
  <c r="N25" i="2"/>
  <c r="U20" i="14" l="1"/>
  <c r="V14" i="17"/>
  <c r="W14" i="17"/>
  <c r="X17" i="16"/>
  <c r="T23" i="14"/>
  <c r="U23" i="14" s="1"/>
  <c r="V23" i="14" s="1"/>
  <c r="V8" i="15"/>
  <c r="N29" i="14"/>
  <c r="O29" i="14" s="1"/>
  <c r="AF14" i="17"/>
  <c r="V20" i="14"/>
  <c r="AF8" i="16"/>
  <c r="AG8" i="16" s="1"/>
  <c r="AH8" i="16" s="1"/>
  <c r="AQ5" i="14"/>
  <c r="W17" i="18"/>
  <c r="X17" i="18" s="1"/>
  <c r="Y17" i="18" s="1"/>
  <c r="AB11" i="18"/>
  <c r="AC11" i="18" s="1"/>
  <c r="AD11" i="18" s="1"/>
  <c r="AE11" i="18" s="1"/>
  <c r="AF11" i="18" s="1"/>
  <c r="AG11" i="18" s="1"/>
  <c r="AH11" i="18" s="1"/>
  <c r="K32" i="15"/>
  <c r="L32" i="15" s="1"/>
  <c r="AA17" i="14"/>
  <c r="J32" i="18"/>
  <c r="K32" i="18" s="1"/>
  <c r="L32" i="18" s="1"/>
  <c r="K29" i="15"/>
  <c r="T11" i="17"/>
  <c r="U11" i="17" s="1"/>
  <c r="V11" i="17" s="1"/>
  <c r="W8" i="15"/>
  <c r="AD11" i="14"/>
  <c r="AE11" i="14" s="1"/>
  <c r="AF11" i="14" s="1"/>
  <c r="AG11" i="14" s="1"/>
  <c r="AH11" i="14" s="1"/>
  <c r="R14" i="10"/>
  <c r="W8" i="14"/>
  <c r="Y14" i="15"/>
  <c r="Z14" i="15" s="1"/>
  <c r="AA14" i="15" s="1"/>
  <c r="AB14" i="15" s="1"/>
  <c r="AC14" i="15" s="1"/>
  <c r="G38" i="15"/>
  <c r="H38" i="15" s="1"/>
  <c r="W23" i="18"/>
  <c r="AB14" i="18"/>
  <c r="AC14" i="18" s="1"/>
  <c r="T26" i="16"/>
  <c r="V20" i="18"/>
  <c r="W20" i="18" s="1"/>
  <c r="X20" i="18" s="1"/>
  <c r="O17" i="15"/>
  <c r="P17" i="15" s="1"/>
  <c r="Q17" i="15" s="1"/>
  <c r="T17" i="17"/>
  <c r="W23" i="14"/>
  <c r="X23" i="14" s="1"/>
  <c r="W14" i="14"/>
  <c r="Y20" i="17"/>
  <c r="Z20" i="17" s="1"/>
  <c r="N26" i="17"/>
  <c r="O26" i="17" s="1"/>
  <c r="P26" i="17" s="1"/>
  <c r="Q26" i="17" s="1"/>
  <c r="R26" i="17" s="1"/>
  <c r="S26" i="17" s="1"/>
  <c r="L29" i="15"/>
  <c r="M29" i="15" s="1"/>
  <c r="K29" i="16"/>
  <c r="R23" i="15"/>
  <c r="S23" i="15" s="1"/>
  <c r="T23" i="15" s="1"/>
  <c r="U23" i="15" s="1"/>
  <c r="V23" i="15" s="1"/>
  <c r="AA23" i="17"/>
  <c r="AB23" i="17" s="1"/>
  <c r="AC23" i="17" s="1"/>
  <c r="AD23" i="17" s="1"/>
  <c r="AE23" i="17" s="1"/>
  <c r="K35" i="18"/>
  <c r="N29" i="18"/>
  <c r="O29" i="18" s="1"/>
  <c r="N29" i="17"/>
  <c r="O29" i="17" s="1"/>
  <c r="G38" i="16"/>
  <c r="H38" i="16" s="1"/>
  <c r="I38" i="16" s="1"/>
  <c r="J38" i="16" s="1"/>
  <c r="I35" i="15"/>
  <c r="J35" i="15" s="1"/>
  <c r="K35" i="15" s="1"/>
  <c r="I35" i="16"/>
  <c r="J35" i="16" s="1"/>
  <c r="Y23" i="16"/>
  <c r="Z23" i="16" s="1"/>
  <c r="T20" i="15"/>
  <c r="U20" i="15" s="1"/>
  <c r="O26" i="15"/>
  <c r="P26" i="15" s="1"/>
  <c r="Q26" i="15" s="1"/>
  <c r="R26" i="15" s="1"/>
  <c r="S26" i="15" s="1"/>
  <c r="AA20" i="17"/>
  <c r="AB20" i="17" s="1"/>
  <c r="AC20" i="17" s="1"/>
  <c r="AD20" i="17" s="1"/>
  <c r="AE20" i="17" s="1"/>
  <c r="AG20" i="17" s="1"/>
  <c r="AH20" i="17" s="1"/>
  <c r="Y17" i="16"/>
  <c r="Z17" i="16" s="1"/>
  <c r="H35" i="14"/>
  <c r="AN5" i="16"/>
  <c r="AN5" i="15"/>
  <c r="M32" i="14"/>
  <c r="N32" i="14" s="1"/>
  <c r="T8" i="10"/>
  <c r="U8" i="10" s="1"/>
  <c r="V8" i="10" s="1"/>
  <c r="AR5" i="14"/>
  <c r="AS5" i="14" s="1"/>
  <c r="N32" i="16"/>
  <c r="AO5" i="17"/>
  <c r="I35" i="17"/>
  <c r="AB17" i="14"/>
  <c r="Y20" i="16"/>
  <c r="H38" i="18"/>
  <c r="AK7" i="10"/>
  <c r="AK7" i="16"/>
  <c r="AK7" i="18"/>
  <c r="AK7" i="17"/>
  <c r="AK7" i="15"/>
  <c r="AK7" i="14"/>
  <c r="AL8" i="18"/>
  <c r="AM8" i="18" s="1"/>
  <c r="AL8" i="14"/>
  <c r="AM8" i="14" s="1"/>
  <c r="AL8" i="16"/>
  <c r="AM8" i="16" s="1"/>
  <c r="AL8" i="15"/>
  <c r="AM8" i="15" s="1"/>
  <c r="AL8" i="10"/>
  <c r="AL8" i="17"/>
  <c r="AM8" i="17" s="1"/>
  <c r="Z17" i="10"/>
  <c r="AA17" i="10" s="1"/>
  <c r="H38" i="14"/>
  <c r="I38" i="14" s="1"/>
  <c r="J38" i="17"/>
  <c r="L26" i="18"/>
  <c r="AM5" i="18"/>
  <c r="AN5" i="10"/>
  <c r="L35" i="18"/>
  <c r="N32" i="17"/>
  <c r="M26" i="14"/>
  <c r="N26" i="14" s="1"/>
  <c r="P20" i="10"/>
  <c r="Q20" i="10" s="1"/>
  <c r="R20" i="10" s="1"/>
  <c r="AE11" i="10"/>
  <c r="AF11" i="10" s="1"/>
  <c r="R26" i="10"/>
  <c r="S26" i="10" s="1"/>
  <c r="T26" i="10" s="1"/>
  <c r="AB23" i="10"/>
  <c r="AC23" i="10" s="1"/>
  <c r="AD23" i="10" s="1"/>
  <c r="AE23" i="10" s="1"/>
  <c r="AF23" i="10" s="1"/>
  <c r="G38" i="10"/>
  <c r="H38" i="10" s="1"/>
  <c r="M32" i="10"/>
  <c r="I29" i="10"/>
  <c r="J29" i="10" s="1"/>
  <c r="K29" i="10" s="1"/>
  <c r="J35" i="10"/>
  <c r="C10" i="13"/>
  <c r="O25" i="2"/>
  <c r="P8" i="2"/>
  <c r="X14" i="17" l="1"/>
  <c r="W11" i="17"/>
  <c r="X11" i="17" s="1"/>
  <c r="Y11" i="17" s="1"/>
  <c r="P29" i="14"/>
  <c r="AA17" i="18"/>
  <c r="W20" i="14"/>
  <c r="AD14" i="18"/>
  <c r="Y20" i="18"/>
  <c r="Z20" i="18" s="1"/>
  <c r="S20" i="10"/>
  <c r="AD14" i="15"/>
  <c r="AE14" i="15" s="1"/>
  <c r="AF14" i="15" s="1"/>
  <c r="AG14" i="15" s="1"/>
  <c r="AH14" i="15" s="1"/>
  <c r="AB17" i="18"/>
  <c r="AC17" i="18" s="1"/>
  <c r="AD17" i="18" s="1"/>
  <c r="AE17" i="18" s="1"/>
  <c r="I38" i="15"/>
  <c r="Y23" i="14"/>
  <c r="Z23" i="14" s="1"/>
  <c r="AA23" i="14" s="1"/>
  <c r="AB23" i="14" s="1"/>
  <c r="AC23" i="14" s="1"/>
  <c r="M32" i="18"/>
  <c r="N32" i="18" s="1"/>
  <c r="O32" i="18" s="1"/>
  <c r="S14" i="10"/>
  <c r="L29" i="16"/>
  <c r="M29" i="16" s="1"/>
  <c r="N29" i="16" s="1"/>
  <c r="X8" i="14"/>
  <c r="N29" i="15"/>
  <c r="O29" i="15" s="1"/>
  <c r="X8" i="15"/>
  <c r="AN8" i="16"/>
  <c r="AO8" i="16" s="1"/>
  <c r="AP8" i="16" s="1"/>
  <c r="W8" i="10"/>
  <c r="X8" i="10" s="1"/>
  <c r="AL11" i="10"/>
  <c r="AM11" i="10" s="1"/>
  <c r="W23" i="15"/>
  <c r="AO5" i="15"/>
  <c r="AP5" i="15" s="1"/>
  <c r="M35" i="18"/>
  <c r="N35" i="18" s="1"/>
  <c r="X23" i="18"/>
  <c r="Y23" i="18" s="1"/>
  <c r="Z23" i="18" s="1"/>
  <c r="O32" i="16"/>
  <c r="P32" i="16" s="1"/>
  <c r="AC17" i="14"/>
  <c r="AD17" i="14" s="1"/>
  <c r="AE17" i="14" s="1"/>
  <c r="AF17" i="14" s="1"/>
  <c r="AG17" i="14" s="1"/>
  <c r="AH17" i="14" s="1"/>
  <c r="AO5" i="16"/>
  <c r="AP5" i="16" s="1"/>
  <c r="M32" i="15"/>
  <c r="N32" i="15" s="1"/>
  <c r="K38" i="17"/>
  <c r="P32" i="18"/>
  <c r="Z11" i="17"/>
  <c r="AA11" i="17" s="1"/>
  <c r="AP5" i="17"/>
  <c r="U17" i="17"/>
  <c r="AN8" i="15"/>
  <c r="AO8" i="15" s="1"/>
  <c r="AN8" i="17"/>
  <c r="K38" i="16"/>
  <c r="L38" i="16" s="1"/>
  <c r="U26" i="16"/>
  <c r="V26" i="16" s="1"/>
  <c r="Z20" i="16"/>
  <c r="AA20" i="16" s="1"/>
  <c r="T26" i="15"/>
  <c r="U26" i="15" s="1"/>
  <c r="I35" i="14"/>
  <c r="J35" i="14" s="1"/>
  <c r="AN8" i="14"/>
  <c r="AO8" i="14" s="1"/>
  <c r="AN8" i="18"/>
  <c r="AO8" i="18" s="1"/>
  <c r="X14" i="14"/>
  <c r="R17" i="15"/>
  <c r="J35" i="17"/>
  <c r="K35" i="17" s="1"/>
  <c r="U26" i="10"/>
  <c r="V26" i="10" s="1"/>
  <c r="W26" i="10" s="1"/>
  <c r="AE14" i="18"/>
  <c r="AF23" i="17"/>
  <c r="AG23" i="17" s="1"/>
  <c r="AA23" i="16"/>
  <c r="AB23" i="16" s="1"/>
  <c r="AC23" i="16" s="1"/>
  <c r="P29" i="17"/>
  <c r="P29" i="18"/>
  <c r="V20" i="15"/>
  <c r="AO8" i="17"/>
  <c r="AA17" i="16"/>
  <c r="O26" i="14"/>
  <c r="P26" i="14" s="1"/>
  <c r="Q26" i="14" s="1"/>
  <c r="R26" i="14" s="1"/>
  <c r="S26" i="14" s="1"/>
  <c r="J38" i="15"/>
  <c r="Q29" i="14"/>
  <c r="O32" i="14"/>
  <c r="P32" i="14" s="1"/>
  <c r="J38" i="14"/>
  <c r="AK10" i="16"/>
  <c r="AK10" i="18"/>
  <c r="AK10" i="17"/>
  <c r="AK10" i="10"/>
  <c r="AK10" i="15"/>
  <c r="AK10" i="14"/>
  <c r="AL11" i="18"/>
  <c r="AL11" i="16"/>
  <c r="AM11" i="16" s="1"/>
  <c r="AL11" i="14"/>
  <c r="AL11" i="15"/>
  <c r="AM11" i="15" s="1"/>
  <c r="AL11" i="17"/>
  <c r="AO5" i="10"/>
  <c r="AB17" i="10"/>
  <c r="AC17" i="10" s="1"/>
  <c r="AD17" i="10" s="1"/>
  <c r="AE17" i="10" s="1"/>
  <c r="AF17" i="10" s="1"/>
  <c r="AM8" i="10"/>
  <c r="O32" i="17"/>
  <c r="P32" i="17" s="1"/>
  <c r="M26" i="18"/>
  <c r="T26" i="17"/>
  <c r="L35" i="15"/>
  <c r="K35" i="16"/>
  <c r="L35" i="16" s="1"/>
  <c r="AN5" i="18"/>
  <c r="AO5" i="18" s="1"/>
  <c r="I38" i="18"/>
  <c r="AT5" i="14"/>
  <c r="AH5" i="10"/>
  <c r="T20" i="10"/>
  <c r="U20" i="10" s="1"/>
  <c r="V20" i="10" s="1"/>
  <c r="W20" i="10" s="1"/>
  <c r="L29" i="10"/>
  <c r="M29" i="10" s="1"/>
  <c r="N29" i="10" s="1"/>
  <c r="N32" i="10"/>
  <c r="I38" i="10"/>
  <c r="K35" i="10"/>
  <c r="D10" i="13"/>
  <c r="Q8" i="2"/>
  <c r="P25" i="2"/>
  <c r="Y14" i="17" l="1"/>
  <c r="AF14" i="18"/>
  <c r="AG14" i="18" s="1"/>
  <c r="AH14" i="18" s="1"/>
  <c r="AF17" i="18"/>
  <c r="AG17" i="18" s="1"/>
  <c r="AH17" i="18" s="1"/>
  <c r="O35" i="18"/>
  <c r="X20" i="14"/>
  <c r="AA20" i="18"/>
  <c r="AB20" i="18" s="1"/>
  <c r="AC20" i="18" s="1"/>
  <c r="AD20" i="18" s="1"/>
  <c r="AE20" i="18" s="1"/>
  <c r="AG20" i="18" s="1"/>
  <c r="AH20" i="18" s="1"/>
  <c r="AB11" i="17"/>
  <c r="AC11" i="17" s="1"/>
  <c r="AD23" i="14"/>
  <c r="T14" i="10"/>
  <c r="U14" i="10" s="1"/>
  <c r="V14" i="10" s="1"/>
  <c r="W14" i="10" s="1"/>
  <c r="X14" i="10"/>
  <c r="Q32" i="18"/>
  <c r="R32" i="18" s="1"/>
  <c r="S32" i="18" s="1"/>
  <c r="AB20" i="16"/>
  <c r="AC20" i="16" s="1"/>
  <c r="AD20" i="16" s="1"/>
  <c r="AE20" i="16" s="1"/>
  <c r="AG20" i="16" s="1"/>
  <c r="AH20" i="16" s="1"/>
  <c r="W26" i="16"/>
  <c r="X26" i="16" s="1"/>
  <c r="Y26" i="16" s="1"/>
  <c r="Z26" i="16" s="1"/>
  <c r="AA23" i="18"/>
  <c r="Y8" i="15"/>
  <c r="O29" i="16"/>
  <c r="V26" i="15"/>
  <c r="Q32" i="16"/>
  <c r="R32" i="16" s="1"/>
  <c r="S32" i="16" s="1"/>
  <c r="T32" i="16" s="1"/>
  <c r="U32" i="16" s="1"/>
  <c r="S17" i="15"/>
  <c r="T17" i="15" s="1"/>
  <c r="U17" i="15" s="1"/>
  <c r="Y8" i="14"/>
  <c r="T26" i="14"/>
  <c r="U26" i="14" s="1"/>
  <c r="V26" i="14" s="1"/>
  <c r="W26" i="14" s="1"/>
  <c r="M35" i="16"/>
  <c r="N35" i="16" s="1"/>
  <c r="AA26" i="16"/>
  <c r="AB26" i="16" s="1"/>
  <c r="AD23" i="16"/>
  <c r="N26" i="18"/>
  <c r="O26" i="18" s="1"/>
  <c r="AP8" i="17"/>
  <c r="W20" i="15"/>
  <c r="X20" i="15" s="1"/>
  <c r="Y20" i="15" s="1"/>
  <c r="Z20" i="15" s="1"/>
  <c r="AL14" i="16"/>
  <c r="AM14" i="16" s="1"/>
  <c r="AN14" i="16" s="1"/>
  <c r="AO14" i="16" s="1"/>
  <c r="AP14" i="16" s="1"/>
  <c r="AL14" i="18"/>
  <c r="AM14" i="18" s="1"/>
  <c r="AL14" i="17"/>
  <c r="AM14" i="17" s="1"/>
  <c r="AN14" i="17" s="1"/>
  <c r="AL14" i="14"/>
  <c r="AM14" i="14" s="1"/>
  <c r="AN14" i="14" s="1"/>
  <c r="AL14" i="10"/>
  <c r="AM14" i="10" s="1"/>
  <c r="AL14" i="15"/>
  <c r="AQ8" i="16"/>
  <c r="AR8" i="16" s="1"/>
  <c r="AS8" i="16" s="1"/>
  <c r="AP8" i="15"/>
  <c r="AQ5" i="15"/>
  <c r="AR5" i="15" s="1"/>
  <c r="AS5" i="15" s="1"/>
  <c r="AM11" i="17"/>
  <c r="AN11" i="17" s="1"/>
  <c r="AO11" i="17" s="1"/>
  <c r="AP11" i="17" s="1"/>
  <c r="AM11" i="18"/>
  <c r="AN11" i="18"/>
  <c r="K38" i="14"/>
  <c r="L38" i="14" s="1"/>
  <c r="M38" i="14" s="1"/>
  <c r="K38" i="15"/>
  <c r="L38" i="15" s="1"/>
  <c r="Q29" i="17"/>
  <c r="R29" i="17" s="1"/>
  <c r="AB23" i="18"/>
  <c r="AC23" i="18" s="1"/>
  <c r="O32" i="15"/>
  <c r="U26" i="17"/>
  <c r="V26" i="17" s="1"/>
  <c r="W26" i="17" s="1"/>
  <c r="X26" i="17" s="1"/>
  <c r="Y26" i="17" s="1"/>
  <c r="Z26" i="17" s="1"/>
  <c r="AE23" i="16"/>
  <c r="AP5" i="18"/>
  <c r="L38" i="17"/>
  <c r="AN11" i="15"/>
  <c r="AO11" i="15" s="1"/>
  <c r="AN8" i="10"/>
  <c r="AO8" i="10" s="1"/>
  <c r="X26" i="10"/>
  <c r="Y26" i="10" s="1"/>
  <c r="AP5" i="10"/>
  <c r="AQ5" i="10" s="1"/>
  <c r="K35" i="14"/>
  <c r="R29" i="14"/>
  <c r="S29" i="14" s="1"/>
  <c r="T29" i="14" s="1"/>
  <c r="U29" i="14" s="1"/>
  <c r="AP8" i="18"/>
  <c r="Q29" i="18"/>
  <c r="R29" i="18" s="1"/>
  <c r="M35" i="15"/>
  <c r="N35" i="15" s="1"/>
  <c r="O35" i="15" s="1"/>
  <c r="V17" i="17"/>
  <c r="W17" i="17" s="1"/>
  <c r="X17" i="17" s="1"/>
  <c r="AQ5" i="17"/>
  <c r="AQ5" i="18"/>
  <c r="X23" i="15"/>
  <c r="AN11" i="10"/>
  <c r="AO11" i="10" s="1"/>
  <c r="AP8" i="14"/>
  <c r="AQ8" i="14" s="1"/>
  <c r="AB17" i="16"/>
  <c r="AC17" i="16" s="1"/>
  <c r="Y14" i="14"/>
  <c r="P29" i="15"/>
  <c r="AD11" i="17"/>
  <c r="AE11" i="17" s="1"/>
  <c r="AF11" i="17" s="1"/>
  <c r="AG11" i="17" s="1"/>
  <c r="AH11" i="17" s="1"/>
  <c r="AQ5" i="16"/>
  <c r="AN11" i="16"/>
  <c r="AO11" i="16" s="1"/>
  <c r="AP11" i="16" s="1"/>
  <c r="Q32" i="14"/>
  <c r="R32" i="14" s="1"/>
  <c r="Q32" i="17"/>
  <c r="R32" i="17" s="1"/>
  <c r="W26" i="15"/>
  <c r="L35" i="17"/>
  <c r="AQ8" i="15"/>
  <c r="J38" i="18"/>
  <c r="P35" i="18"/>
  <c r="Q35" i="18" s="1"/>
  <c r="R35" i="18" s="1"/>
  <c r="AQ8" i="17"/>
  <c r="M38" i="16"/>
  <c r="AM11" i="14"/>
  <c r="AU5" i="14"/>
  <c r="AK13" i="10"/>
  <c r="AK13" i="18"/>
  <c r="AK13" i="17"/>
  <c r="AK13" i="16"/>
  <c r="AK13" i="14"/>
  <c r="AK13" i="15"/>
  <c r="AM14" i="15"/>
  <c r="Y8" i="10"/>
  <c r="Z8" i="10" s="1"/>
  <c r="AA8" i="10" s="1"/>
  <c r="AB8" i="10" s="1"/>
  <c r="X20" i="10"/>
  <c r="Y20" i="10" s="1"/>
  <c r="Z20" i="10" s="1"/>
  <c r="O29" i="10"/>
  <c r="P29" i="10" s="1"/>
  <c r="Q29" i="10" s="1"/>
  <c r="R29" i="10" s="1"/>
  <c r="S29" i="10" s="1"/>
  <c r="T29" i="10" s="1"/>
  <c r="U29" i="10" s="1"/>
  <c r="V29" i="10" s="1"/>
  <c r="J38" i="10"/>
  <c r="K38" i="10" s="1"/>
  <c r="L38" i="10" s="1"/>
  <c r="M38" i="10" s="1"/>
  <c r="O32" i="10"/>
  <c r="L35" i="10"/>
  <c r="M35" i="10" s="1"/>
  <c r="E10" i="13"/>
  <c r="R8" i="2"/>
  <c r="Q25" i="2"/>
  <c r="AE23" i="14" l="1"/>
  <c r="AF23" i="14" s="1"/>
  <c r="AG23" i="14" s="1"/>
  <c r="Y20" i="14"/>
  <c r="Z14" i="17"/>
  <c r="AO11" i="18"/>
  <c r="N38" i="14"/>
  <c r="O38" i="14" s="1"/>
  <c r="AR5" i="10"/>
  <c r="AS5" i="10" s="1"/>
  <c r="AF23" i="16"/>
  <c r="AR5" i="18"/>
  <c r="AS5" i="18" s="1"/>
  <c r="AD23" i="18"/>
  <c r="P29" i="16"/>
  <c r="Q29" i="16"/>
  <c r="AT5" i="15"/>
  <c r="AD17" i="16"/>
  <c r="AE17" i="16" s="1"/>
  <c r="AF17" i="16" s="1"/>
  <c r="AG17" i="16" s="1"/>
  <c r="AH17" i="16" s="1"/>
  <c r="AP11" i="15"/>
  <c r="AQ11" i="15" s="1"/>
  <c r="AR11" i="15" s="1"/>
  <c r="AP11" i="10"/>
  <c r="AQ11" i="10" s="1"/>
  <c r="AR11" i="10" s="1"/>
  <c r="AS11" i="10" s="1"/>
  <c r="AC26" i="16"/>
  <c r="AA20" i="15"/>
  <c r="AB20" i="15" s="1"/>
  <c r="O35" i="16"/>
  <c r="P35" i="16" s="1"/>
  <c r="Q35" i="16" s="1"/>
  <c r="R35" i="16" s="1"/>
  <c r="P26" i="18"/>
  <c r="Q26" i="18" s="1"/>
  <c r="Y23" i="15"/>
  <c r="P32" i="15"/>
  <c r="Q32" i="15" s="1"/>
  <c r="AD26" i="16"/>
  <c r="AE26" i="16" s="1"/>
  <c r="AF26" i="16" s="1"/>
  <c r="AG26" i="16" s="1"/>
  <c r="Z14" i="14"/>
  <c r="AA14" i="14" s="1"/>
  <c r="Z8" i="14"/>
  <c r="Y14" i="10"/>
  <c r="Z14" i="10" s="1"/>
  <c r="AA14" i="10" s="1"/>
  <c r="AB14" i="10" s="1"/>
  <c r="Z8" i="15"/>
  <c r="AA8" i="15" s="1"/>
  <c r="AB8" i="15" s="1"/>
  <c r="AR5" i="16"/>
  <c r="AG23" i="16"/>
  <c r="X26" i="14"/>
  <c r="Y26" i="14" s="1"/>
  <c r="Z26" i="14" s="1"/>
  <c r="AA26" i="14" s="1"/>
  <c r="Z26" i="10"/>
  <c r="AR8" i="14"/>
  <c r="AS8" i="14" s="1"/>
  <c r="AP8" i="10"/>
  <c r="AQ8" i="10" s="1"/>
  <c r="AR8" i="10" s="1"/>
  <c r="AS8" i="10" s="1"/>
  <c r="AT8" i="10" s="1"/>
  <c r="AU8" i="10" s="1"/>
  <c r="AN11" i="14"/>
  <c r="AO11" i="14" s="1"/>
  <c r="AP11" i="14" s="1"/>
  <c r="AQ8" i="18"/>
  <c r="AR8" i="18" s="1"/>
  <c r="AA26" i="17"/>
  <c r="AB26" i="17" s="1"/>
  <c r="M38" i="15"/>
  <c r="V29" i="14"/>
  <c r="W29" i="14" s="1"/>
  <c r="AT11" i="10"/>
  <c r="AR5" i="17"/>
  <c r="AS5" i="17" s="1"/>
  <c r="Y17" i="17"/>
  <c r="S29" i="18"/>
  <c r="S29" i="17"/>
  <c r="Q29" i="15"/>
  <c r="V17" i="15"/>
  <c r="W17" i="15" s="1"/>
  <c r="X17" i="15" s="1"/>
  <c r="L35" i="14"/>
  <c r="AE23" i="18"/>
  <c r="AL17" i="10"/>
  <c r="P38" i="14"/>
  <c r="Q38" i="14" s="1"/>
  <c r="K38" i="18"/>
  <c r="L38" i="18" s="1"/>
  <c r="AV5" i="14"/>
  <c r="M38" i="17"/>
  <c r="N38" i="17" s="1"/>
  <c r="V32" i="16"/>
  <c r="W32" i="16" s="1"/>
  <c r="M35" i="17"/>
  <c r="N35" i="17" s="1"/>
  <c r="O35" i="17" s="1"/>
  <c r="P35" i="17" s="1"/>
  <c r="Q35" i="17" s="1"/>
  <c r="R35" i="17" s="1"/>
  <c r="AN14" i="10"/>
  <c r="S32" i="14"/>
  <c r="S32" i="17"/>
  <c r="T32" i="17" s="1"/>
  <c r="U32" i="17" s="1"/>
  <c r="AT5" i="10"/>
  <c r="AU5" i="10" s="1"/>
  <c r="AV5" i="10" s="1"/>
  <c r="AP11" i="18"/>
  <c r="X26" i="15"/>
  <c r="AC26" i="17"/>
  <c r="AD26" i="17" s="1"/>
  <c r="AE26" i="17" s="1"/>
  <c r="AF26" i="17" s="1"/>
  <c r="AG26" i="17" s="1"/>
  <c r="AH23" i="17" s="1"/>
  <c r="T32" i="18"/>
  <c r="AT8" i="16"/>
  <c r="AU8" i="16" s="1"/>
  <c r="AQ11" i="16"/>
  <c r="N38" i="15"/>
  <c r="AQ14" i="16"/>
  <c r="AR8" i="15"/>
  <c r="AQ11" i="17"/>
  <c r="AR11" i="17" s="1"/>
  <c r="AS11" i="17" s="1"/>
  <c r="AW5" i="14"/>
  <c r="AX5" i="14" s="1"/>
  <c r="AR8" i="17"/>
  <c r="S35" i="18"/>
  <c r="AO14" i="17"/>
  <c r="AN14" i="15"/>
  <c r="P35" i="15"/>
  <c r="Q35" i="15" s="1"/>
  <c r="R35" i="15" s="1"/>
  <c r="AK16" i="16"/>
  <c r="AK16" i="18"/>
  <c r="AK16" i="17"/>
  <c r="AK16" i="10"/>
  <c r="AK16" i="15"/>
  <c r="AK16" i="14"/>
  <c r="AL17" i="17"/>
  <c r="AL17" i="18"/>
  <c r="AL17" i="16"/>
  <c r="AL17" i="14"/>
  <c r="AL17" i="15"/>
  <c r="N38" i="16"/>
  <c r="O38" i="16" s="1"/>
  <c r="P38" i="16" s="1"/>
  <c r="AN14" i="18"/>
  <c r="AO14" i="14"/>
  <c r="AU5" i="15"/>
  <c r="AV5" i="15" s="1"/>
  <c r="W29" i="10"/>
  <c r="X29" i="10" s="1"/>
  <c r="AC8" i="10"/>
  <c r="AD8" i="10" s="1"/>
  <c r="AE8" i="10" s="1"/>
  <c r="AF8" i="10" s="1"/>
  <c r="AA20" i="10"/>
  <c r="AB20" i="10" s="1"/>
  <c r="AC20" i="10" s="1"/>
  <c r="AD20" i="10" s="1"/>
  <c r="P32" i="10"/>
  <c r="Q32" i="10" s="1"/>
  <c r="N38" i="10"/>
  <c r="O38" i="10" s="1"/>
  <c r="P38" i="10" s="1"/>
  <c r="Q38" i="10" s="1"/>
  <c r="R38" i="10" s="1"/>
  <c r="N35" i="10"/>
  <c r="AG11" i="10"/>
  <c r="AG17" i="10"/>
  <c r="F10" i="13"/>
  <c r="S8" i="2"/>
  <c r="R25" i="2"/>
  <c r="AM17" i="14" l="1"/>
  <c r="AN17" i="14" s="1"/>
  <c r="AM17" i="16"/>
  <c r="AM17" i="10"/>
  <c r="AN17" i="10" s="1"/>
  <c r="AO17" i="10" s="1"/>
  <c r="AA14" i="17"/>
  <c r="AD14" i="17" s="1"/>
  <c r="AE14" i="17" s="1"/>
  <c r="AG14" i="17"/>
  <c r="AH14" i="17" s="1"/>
  <c r="Z20" i="14"/>
  <c r="AA20" i="14"/>
  <c r="AF23" i="18"/>
  <c r="AG23" i="18" s="1"/>
  <c r="AT5" i="18"/>
  <c r="AU5" i="18" s="1"/>
  <c r="AA8" i="14"/>
  <c r="AB8" i="14" s="1"/>
  <c r="R29" i="16"/>
  <c r="M38" i="18"/>
  <c r="O38" i="17"/>
  <c r="AS11" i="15"/>
  <c r="AT11" i="15" s="1"/>
  <c r="R32" i="15"/>
  <c r="S32" i="15" s="1"/>
  <c r="T32" i="15" s="1"/>
  <c r="AH26" i="16"/>
  <c r="AH23" i="16"/>
  <c r="AC20" i="15"/>
  <c r="AD20" i="15" s="1"/>
  <c r="AE20" i="15" s="1"/>
  <c r="AG20" i="15" s="1"/>
  <c r="AH20" i="15" s="1"/>
  <c r="R26" i="18"/>
  <c r="AT5" i="17"/>
  <c r="AU5" i="17" s="1"/>
  <c r="AS5" i="16"/>
  <c r="AT5" i="16" s="1"/>
  <c r="AB14" i="14"/>
  <c r="AC14" i="10"/>
  <c r="AD14" i="10" s="1"/>
  <c r="X32" i="16"/>
  <c r="Y32" i="16" s="1"/>
  <c r="Z23" i="15"/>
  <c r="AC8" i="15"/>
  <c r="AD8" i="15" s="1"/>
  <c r="AE8" i="15" s="1"/>
  <c r="AF8" i="15" s="1"/>
  <c r="S35" i="16"/>
  <c r="AA26" i="10"/>
  <c r="AP17" i="10"/>
  <c r="M35" i="14"/>
  <c r="N35" i="14" s="1"/>
  <c r="R29" i="15"/>
  <c r="AL20" i="10"/>
  <c r="T35" i="18"/>
  <c r="U35" i="18" s="1"/>
  <c r="V35" i="18" s="1"/>
  <c r="AB26" i="14"/>
  <c r="AC26" i="14" s="1"/>
  <c r="AD26" i="14" s="1"/>
  <c r="AE26" i="14" s="1"/>
  <c r="AF26" i="14" s="1"/>
  <c r="AG26" i="14" s="1"/>
  <c r="AH26" i="14" s="1"/>
  <c r="AS8" i="15"/>
  <c r="AQ11" i="14"/>
  <c r="AR11" i="14" s="1"/>
  <c r="AS11" i="14" s="1"/>
  <c r="T29" i="18"/>
  <c r="AU11" i="10"/>
  <c r="AV11" i="10" s="1"/>
  <c r="AW11" i="10" s="1"/>
  <c r="AX11" i="10" s="1"/>
  <c r="AY11" i="10" s="1"/>
  <c r="AP14" i="14"/>
  <c r="AO14" i="15"/>
  <c r="R38" i="14"/>
  <c r="AQ11" i="18"/>
  <c r="AR11" i="18" s="1"/>
  <c r="AO14" i="10"/>
  <c r="Z17" i="17"/>
  <c r="AA17" i="17" s="1"/>
  <c r="AB17" i="17" s="1"/>
  <c r="V32" i="17"/>
  <c r="W32" i="17" s="1"/>
  <c r="Y29" i="10"/>
  <c r="Z29" i="10" s="1"/>
  <c r="AA29" i="10" s="1"/>
  <c r="AB29" i="10" s="1"/>
  <c r="AW5" i="10"/>
  <c r="AX5" i="10" s="1"/>
  <c r="T32" i="14"/>
  <c r="U32" i="14" s="1"/>
  <c r="AR14" i="16"/>
  <c r="AS14" i="16"/>
  <c r="Y17" i="15"/>
  <c r="AP14" i="10"/>
  <c r="T29" i="17"/>
  <c r="X29" i="14"/>
  <c r="AV8" i="10"/>
  <c r="AW8" i="10" s="1"/>
  <c r="AX8" i="10" s="1"/>
  <c r="AY8" i="10" s="1"/>
  <c r="AZ8" i="10" s="1"/>
  <c r="AY5" i="14"/>
  <c r="AZ5" i="14" s="1"/>
  <c r="AV8" i="16"/>
  <c r="AW8" i="16" s="1"/>
  <c r="AX8" i="16" s="1"/>
  <c r="AY8" i="16" s="1"/>
  <c r="Y26" i="15"/>
  <c r="U32" i="18"/>
  <c r="AH26" i="17"/>
  <c r="S35" i="17"/>
  <c r="T35" i="17" s="1"/>
  <c r="AM17" i="17"/>
  <c r="AN17" i="16"/>
  <c r="AR11" i="16"/>
  <c r="AP14" i="15"/>
  <c r="AQ14" i="15" s="1"/>
  <c r="O38" i="15"/>
  <c r="AT8" i="14"/>
  <c r="S35" i="15"/>
  <c r="AV5" i="17"/>
  <c r="AS8" i="18"/>
  <c r="AK19" i="18"/>
  <c r="AK19" i="17"/>
  <c r="AK19" i="10"/>
  <c r="AK19" i="16"/>
  <c r="AK19" i="14"/>
  <c r="AK19" i="15"/>
  <c r="AL20" i="15"/>
  <c r="AM20" i="15" s="1"/>
  <c r="AL20" i="18"/>
  <c r="AM20" i="18" s="1"/>
  <c r="AL20" i="16"/>
  <c r="AL20" i="14"/>
  <c r="AL20" i="17"/>
  <c r="AM20" i="17" s="1"/>
  <c r="AH11" i="10"/>
  <c r="AH17" i="10"/>
  <c r="AW5" i="15"/>
  <c r="AX5" i="15" s="1"/>
  <c r="AP14" i="17"/>
  <c r="AT11" i="17"/>
  <c r="AS8" i="17"/>
  <c r="P38" i="17"/>
  <c r="AO14" i="18"/>
  <c r="Q38" i="16"/>
  <c r="AT8" i="15"/>
  <c r="AO17" i="14"/>
  <c r="AM17" i="15"/>
  <c r="AM17" i="18"/>
  <c r="S38" i="10"/>
  <c r="T38" i="10" s="1"/>
  <c r="AE20" i="10"/>
  <c r="AG20" i="10" s="1"/>
  <c r="AH20" i="10" s="1"/>
  <c r="R32" i="10"/>
  <c r="S32" i="10" s="1"/>
  <c r="O35" i="10"/>
  <c r="P35" i="10" s="1"/>
  <c r="G10" i="13"/>
  <c r="T8" i="2"/>
  <c r="S25" i="2"/>
  <c r="AL23" i="10" l="1"/>
  <c r="AL23" i="18"/>
  <c r="AL23" i="17"/>
  <c r="AL23" i="16"/>
  <c r="AL23" i="14"/>
  <c r="AL23" i="15"/>
  <c r="AP17" i="14"/>
  <c r="AN17" i="17"/>
  <c r="AQ17" i="10"/>
  <c r="AB20" i="14"/>
  <c r="AC20" i="14" s="1"/>
  <c r="AD20" i="14" s="1"/>
  <c r="AE20" i="14" s="1"/>
  <c r="AG20" i="14" s="1"/>
  <c r="AH20" i="14" s="1"/>
  <c r="AC8" i="14"/>
  <c r="AD8" i="14" s="1"/>
  <c r="AE8" i="14" s="1"/>
  <c r="AF8" i="14" s="1"/>
  <c r="S29" i="16"/>
  <c r="T29" i="16" s="1"/>
  <c r="U29" i="16" s="1"/>
  <c r="AS11" i="18"/>
  <c r="AT11" i="18" s="1"/>
  <c r="AU11" i="18" s="1"/>
  <c r="N38" i="18"/>
  <c r="O38" i="18" s="1"/>
  <c r="AC14" i="14"/>
  <c r="AD14" i="14" s="1"/>
  <c r="AU11" i="15"/>
  <c r="AV11" i="15" s="1"/>
  <c r="AA23" i="15"/>
  <c r="AB23" i="15" s="1"/>
  <c r="AC23" i="15" s="1"/>
  <c r="AE14" i="10"/>
  <c r="AF14" i="10" s="1"/>
  <c r="AG14" i="10" s="1"/>
  <c r="AH14" i="10" s="1"/>
  <c r="X32" i="17"/>
  <c r="Y32" i="17" s="1"/>
  <c r="S26" i="18"/>
  <c r="T26" i="18" s="1"/>
  <c r="AT14" i="16"/>
  <c r="AU14" i="16" s="1"/>
  <c r="AY5" i="10"/>
  <c r="AZ5" i="10" s="1"/>
  <c r="Z32" i="16"/>
  <c r="U29" i="18"/>
  <c r="AG8" i="15"/>
  <c r="AH8" i="15" s="1"/>
  <c r="T35" i="16"/>
  <c r="U35" i="16" s="1"/>
  <c r="V35" i="16" s="1"/>
  <c r="O35" i="14"/>
  <c r="P35" i="14" s="1"/>
  <c r="Q35" i="14" s="1"/>
  <c r="AU5" i="16"/>
  <c r="AY5" i="15"/>
  <c r="AZ5" i="15" s="1"/>
  <c r="BA5" i="15" s="1"/>
  <c r="BB5" i="15" s="1"/>
  <c r="BC5" i="15" s="1"/>
  <c r="AH23" i="14"/>
  <c r="AT11" i="14"/>
  <c r="AU11" i="14" s="1"/>
  <c r="V32" i="14"/>
  <c r="W32" i="14" s="1"/>
  <c r="AB26" i="10"/>
  <c r="AC26" i="10" s="1"/>
  <c r="AC17" i="17"/>
  <c r="AU8" i="15"/>
  <c r="T35" i="15"/>
  <c r="Y29" i="14"/>
  <c r="Z29" i="14" s="1"/>
  <c r="AA29" i="14" s="1"/>
  <c r="AB29" i="14" s="1"/>
  <c r="AQ14" i="14"/>
  <c r="AU11" i="17"/>
  <c r="AV11" i="17" s="1"/>
  <c r="AW11" i="17" s="1"/>
  <c r="AX11" i="17" s="1"/>
  <c r="AY11" i="17" s="1"/>
  <c r="AU8" i="14"/>
  <c r="AV8" i="14" s="1"/>
  <c r="U29" i="17"/>
  <c r="V29" i="17" s="1"/>
  <c r="W29" i="17" s="1"/>
  <c r="AM20" i="16"/>
  <c r="AN20" i="16" s="1"/>
  <c r="AO20" i="16" s="1"/>
  <c r="S29" i="15"/>
  <c r="T29" i="15" s="1"/>
  <c r="AQ14" i="10"/>
  <c r="S38" i="14"/>
  <c r="T38" i="14" s="1"/>
  <c r="U38" i="14" s="1"/>
  <c r="V38" i="14" s="1"/>
  <c r="W38" i="14" s="1"/>
  <c r="AM20" i="10"/>
  <c r="AN20" i="10" s="1"/>
  <c r="AO20" i="10" s="1"/>
  <c r="AN17" i="18"/>
  <c r="R38" i="16"/>
  <c r="S38" i="16" s="1"/>
  <c r="T38" i="16" s="1"/>
  <c r="U38" i="16" s="1"/>
  <c r="V38" i="16" s="1"/>
  <c r="W38" i="16" s="1"/>
  <c r="W35" i="18"/>
  <c r="Z17" i="15"/>
  <c r="AA17" i="15" s="1"/>
  <c r="AV5" i="18"/>
  <c r="AC29" i="10"/>
  <c r="AP14" i="18"/>
  <c r="Z32" i="17"/>
  <c r="U32" i="15"/>
  <c r="AR14" i="14"/>
  <c r="AS14" i="14" s="1"/>
  <c r="AM20" i="14"/>
  <c r="AN20" i="14" s="1"/>
  <c r="AO20" i="14" s="1"/>
  <c r="AR14" i="15"/>
  <c r="AS14" i="15" s="1"/>
  <c r="AZ11" i="10"/>
  <c r="BA11" i="10" s="1"/>
  <c r="BB11" i="10" s="1"/>
  <c r="AR17" i="10"/>
  <c r="BA5" i="14"/>
  <c r="BB5" i="14" s="1"/>
  <c r="BC5" i="14" s="1"/>
  <c r="Z26" i="15"/>
  <c r="AN20" i="18"/>
  <c r="AO20" i="18" s="1"/>
  <c r="AN20" i="17"/>
  <c r="AQ17" i="14"/>
  <c r="U35" i="17"/>
  <c r="V35" i="17" s="1"/>
  <c r="AV11" i="18"/>
  <c r="AW11" i="18" s="1"/>
  <c r="AX11" i="18" s="1"/>
  <c r="AY11" i="18" s="1"/>
  <c r="AN20" i="15"/>
  <c r="AM23" i="10"/>
  <c r="V32" i="18"/>
  <c r="AO17" i="17"/>
  <c r="AZ8" i="16"/>
  <c r="BA8" i="16" s="1"/>
  <c r="BB8" i="16" s="1"/>
  <c r="AO17" i="16"/>
  <c r="AS11" i="16"/>
  <c r="P38" i="15"/>
  <c r="Q38" i="15" s="1"/>
  <c r="T32" i="10"/>
  <c r="U32" i="10" s="1"/>
  <c r="BA8" i="10"/>
  <c r="AK22" i="16"/>
  <c r="AK22" i="18"/>
  <c r="AK22" i="17"/>
  <c r="AK22" i="10"/>
  <c r="AK22" i="15"/>
  <c r="AK22" i="14"/>
  <c r="AM23" i="16"/>
  <c r="AM23" i="17"/>
  <c r="AM23" i="14"/>
  <c r="AM23" i="15"/>
  <c r="AM23" i="18"/>
  <c r="AN23" i="18" s="1"/>
  <c r="AT8" i="17"/>
  <c r="AQ14" i="17"/>
  <c r="AW5" i="17"/>
  <c r="Q38" i="17"/>
  <c r="AN17" i="15"/>
  <c r="AT8" i="18"/>
  <c r="U38" i="10"/>
  <c r="V38" i="10" s="1"/>
  <c r="W38" i="10" s="1"/>
  <c r="Q35" i="10"/>
  <c r="R35" i="10" s="1"/>
  <c r="S35" i="10" s="1"/>
  <c r="AG23" i="10"/>
  <c r="H10" i="13"/>
  <c r="U8" i="2"/>
  <c r="V8" i="2" s="1"/>
  <c r="T25" i="2"/>
  <c r="AR17" i="14" l="1"/>
  <c r="AS17" i="14" s="1"/>
  <c r="X35" i="18"/>
  <c r="Y35" i="18" s="1"/>
  <c r="Z35" i="18"/>
  <c r="AV14" i="16"/>
  <c r="AW14" i="16" s="1"/>
  <c r="AW8" i="14"/>
  <c r="AX8" i="14" s="1"/>
  <c r="AY8" i="14" s="1"/>
  <c r="AZ8" i="14" s="1"/>
  <c r="BA8" i="14" s="1"/>
  <c r="BB8" i="14" s="1"/>
  <c r="BA5" i="10"/>
  <c r="BB5" i="10" s="1"/>
  <c r="BC5" i="10" s="1"/>
  <c r="AW11" i="15"/>
  <c r="AX11" i="15" s="1"/>
  <c r="AP20" i="10"/>
  <c r="AV11" i="14"/>
  <c r="AW11" i="14" s="1"/>
  <c r="AG8" i="14"/>
  <c r="AH8" i="14" s="1"/>
  <c r="P38" i="18"/>
  <c r="Q38" i="18" s="1"/>
  <c r="R38" i="18" s="1"/>
  <c r="V29" i="16"/>
  <c r="W29" i="16" s="1"/>
  <c r="W8" i="2"/>
  <c r="V25" i="2"/>
  <c r="AV5" i="16"/>
  <c r="AW5" i="16"/>
  <c r="AX5" i="16" s="1"/>
  <c r="AA32" i="16"/>
  <c r="AE14" i="14"/>
  <c r="AF14" i="14" s="1"/>
  <c r="V29" i="18"/>
  <c r="W29" i="18" s="1"/>
  <c r="X29" i="18"/>
  <c r="Y29" i="18" s="1"/>
  <c r="U26" i="18"/>
  <c r="V26" i="18" s="1"/>
  <c r="W26" i="18" s="1"/>
  <c r="X26" i="18" s="1"/>
  <c r="Y26" i="18" s="1"/>
  <c r="Z26" i="18" s="1"/>
  <c r="AA26" i="18" s="1"/>
  <c r="AB26" i="18" s="1"/>
  <c r="AD23" i="15"/>
  <c r="AE23" i="15" s="1"/>
  <c r="AF23" i="15" s="1"/>
  <c r="AG23" i="15" s="1"/>
  <c r="AT14" i="15"/>
  <c r="AU14" i="15" s="1"/>
  <c r="AT14" i="14"/>
  <c r="AU14" i="14" s="1"/>
  <c r="AV14" i="14" s="1"/>
  <c r="BC11" i="10"/>
  <c r="BD11" i="10" s="1"/>
  <c r="BE11" i="10" s="1"/>
  <c r="BF11" i="10" s="1"/>
  <c r="BG11" i="10" s="1"/>
  <c r="BH11" i="10" s="1"/>
  <c r="BI11" i="10" s="1"/>
  <c r="R35" i="14"/>
  <c r="S35" i="14" s="1"/>
  <c r="AC29" i="14"/>
  <c r="AD29" i="14" s="1"/>
  <c r="U35" i="15"/>
  <c r="V35" i="15" s="1"/>
  <c r="W35" i="15" s="1"/>
  <c r="X35" i="15" s="1"/>
  <c r="Y35" i="15" s="1"/>
  <c r="U29" i="15"/>
  <c r="V29" i="15" s="1"/>
  <c r="W29" i="15" s="1"/>
  <c r="AD17" i="17"/>
  <c r="AE17" i="17" s="1"/>
  <c r="AF17" i="17" s="1"/>
  <c r="AG17" i="17" s="1"/>
  <c r="AH17" i="17" s="1"/>
  <c r="AD26" i="10"/>
  <c r="AE26" i="10" s="1"/>
  <c r="AF26" i="10" s="1"/>
  <c r="X32" i="14"/>
  <c r="W35" i="16"/>
  <c r="BD5" i="14"/>
  <c r="BE5" i="14" s="1"/>
  <c r="BF5" i="14" s="1"/>
  <c r="BG5" i="14" s="1"/>
  <c r="AB17" i="15"/>
  <c r="AC17" i="15" s="1"/>
  <c r="AD17" i="15" s="1"/>
  <c r="AE17" i="15" s="1"/>
  <c r="AP17" i="16"/>
  <c r="AP17" i="17"/>
  <c r="AA32" i="17"/>
  <c r="AW5" i="18"/>
  <c r="AD29" i="10"/>
  <c r="AE29" i="10" s="1"/>
  <c r="AO20" i="17"/>
  <c r="AQ20" i="17" s="1"/>
  <c r="AA26" i="15"/>
  <c r="AB26" i="15" s="1"/>
  <c r="AC26" i="15" s="1"/>
  <c r="AD26" i="15" s="1"/>
  <c r="AR14" i="17"/>
  <c r="AS14" i="17" s="1"/>
  <c r="W32" i="18"/>
  <c r="X32" i="18" s="1"/>
  <c r="Y32" i="18" s="1"/>
  <c r="X29" i="17"/>
  <c r="AQ20" i="10"/>
  <c r="AX14" i="16"/>
  <c r="AE29" i="14"/>
  <c r="AF29" i="14" s="1"/>
  <c r="AU8" i="18"/>
  <c r="AV8" i="18" s="1"/>
  <c r="AW8" i="18" s="1"/>
  <c r="AX8" i="18" s="1"/>
  <c r="AY8" i="18" s="1"/>
  <c r="AZ8" i="18" s="1"/>
  <c r="AA35" i="18"/>
  <c r="AB35" i="18" s="1"/>
  <c r="X38" i="14"/>
  <c r="AO17" i="15"/>
  <c r="AU8" i="17"/>
  <c r="AV8" i="17" s="1"/>
  <c r="AW8" i="17" s="1"/>
  <c r="AX8" i="17" s="1"/>
  <c r="BB8" i="10"/>
  <c r="BC8" i="10" s="1"/>
  <c r="BD8" i="10" s="1"/>
  <c r="BE8" i="10" s="1"/>
  <c r="BF8" i="10" s="1"/>
  <c r="BG8" i="10" s="1"/>
  <c r="AS17" i="10"/>
  <c r="V32" i="15"/>
  <c r="AV8" i="15"/>
  <c r="AW8" i="15" s="1"/>
  <c r="AX8" i="15" s="1"/>
  <c r="AY8" i="15" s="1"/>
  <c r="AZ8" i="15" s="1"/>
  <c r="AO17" i="18"/>
  <c r="AQ20" i="18"/>
  <c r="AQ14" i="18"/>
  <c r="R38" i="15"/>
  <c r="S38" i="15" s="1"/>
  <c r="T38" i="15" s="1"/>
  <c r="AL26" i="10"/>
  <c r="V32" i="10"/>
  <c r="W32" i="10" s="1"/>
  <c r="X32" i="10" s="1"/>
  <c r="Y32" i="10" s="1"/>
  <c r="Z32" i="10" s="1"/>
  <c r="AA32" i="10" s="1"/>
  <c r="AB32" i="10" s="1"/>
  <c r="R38" i="17"/>
  <c r="S38" i="17" s="1"/>
  <c r="T38" i="17" s="1"/>
  <c r="U38" i="17" s="1"/>
  <c r="V38" i="17" s="1"/>
  <c r="W38" i="17" s="1"/>
  <c r="AX5" i="17"/>
  <c r="AY5" i="17" s="1"/>
  <c r="W35" i="17"/>
  <c r="X35" i="17" s="1"/>
  <c r="Y35" i="17" s="1"/>
  <c r="AP20" i="16"/>
  <c r="AR14" i="10"/>
  <c r="AN23" i="10"/>
  <c r="AO23" i="10" s="1"/>
  <c r="AP23" i="10" s="1"/>
  <c r="AT17" i="14"/>
  <c r="AO20" i="15"/>
  <c r="AP20" i="18"/>
  <c r="BC8" i="16"/>
  <c r="BD8" i="16" s="1"/>
  <c r="BE8" i="16" s="1"/>
  <c r="BF8" i="16" s="1"/>
  <c r="BG8" i="16" s="1"/>
  <c r="AP20" i="14"/>
  <c r="BC8" i="14"/>
  <c r="BD8" i="14" s="1"/>
  <c r="BE8" i="14" s="1"/>
  <c r="BF8" i="14" s="1"/>
  <c r="BG8" i="14" s="1"/>
  <c r="AT11" i="16"/>
  <c r="AU11" i="16" s="1"/>
  <c r="X29" i="16"/>
  <c r="Y29" i="16" s="1"/>
  <c r="BD5" i="15"/>
  <c r="BE5" i="15" s="1"/>
  <c r="AZ11" i="18"/>
  <c r="AZ11" i="17"/>
  <c r="BA11" i="17" s="1"/>
  <c r="AO23" i="18"/>
  <c r="BH8" i="10"/>
  <c r="AW14" i="14"/>
  <c r="AN23" i="16"/>
  <c r="X38" i="16"/>
  <c r="AN23" i="14"/>
  <c r="AN23" i="15"/>
  <c r="AK25" i="18"/>
  <c r="AK25" i="17"/>
  <c r="AK25" i="16"/>
  <c r="AK25" i="10"/>
  <c r="AK25" i="14"/>
  <c r="AK25" i="15"/>
  <c r="AL26" i="17"/>
  <c r="AM26" i="17" s="1"/>
  <c r="AN26" i="17" s="1"/>
  <c r="AL26" i="14"/>
  <c r="AM26" i="14" s="1"/>
  <c r="AL26" i="15"/>
  <c r="AL26" i="18"/>
  <c r="AL26" i="16"/>
  <c r="AN23" i="17"/>
  <c r="T35" i="10"/>
  <c r="U35" i="10" s="1"/>
  <c r="X38" i="10"/>
  <c r="I10" i="13"/>
  <c r="U25" i="2"/>
  <c r="AU17" i="14" l="1"/>
  <c r="AV17" i="14" s="1"/>
  <c r="AP17" i="18"/>
  <c r="AQ17" i="18" s="1"/>
  <c r="AR17" i="18" s="1"/>
  <c r="AQ17" i="17"/>
  <c r="AR17" i="17" s="1"/>
  <c r="W25" i="2"/>
  <c r="AL32" i="10"/>
  <c r="AV14" i="15"/>
  <c r="AW14" i="15" s="1"/>
  <c r="AY11" i="15"/>
  <c r="AX11" i="14"/>
  <c r="AY11" i="14" s="1"/>
  <c r="AZ11" i="14" s="1"/>
  <c r="BA11" i="14" s="1"/>
  <c r="AP20" i="17"/>
  <c r="AG14" i="14"/>
  <c r="AH14" i="14" s="1"/>
  <c r="AR20" i="18"/>
  <c r="S38" i="18"/>
  <c r="AY5" i="16"/>
  <c r="AZ5" i="16" s="1"/>
  <c r="BA5" i="16" s="1"/>
  <c r="BB5" i="16" s="1"/>
  <c r="BC5" i="16" s="1"/>
  <c r="BD5" i="16" s="1"/>
  <c r="BE5" i="16" s="1"/>
  <c r="AB32" i="16"/>
  <c r="BB11" i="17"/>
  <c r="Z29" i="18"/>
  <c r="AW17" i="14"/>
  <c r="T35" i="14"/>
  <c r="U35" i="14" s="1"/>
  <c r="V35" i="14" s="1"/>
  <c r="W35" i="14" s="1"/>
  <c r="X35" i="14" s="1"/>
  <c r="Y35" i="14" s="1"/>
  <c r="BH8" i="16"/>
  <c r="BH8" i="14"/>
  <c r="AC26" i="18"/>
  <c r="AD26" i="18" s="1"/>
  <c r="AE26" i="18" s="1"/>
  <c r="AF26" i="18" s="1"/>
  <c r="AG26" i="18" s="1"/>
  <c r="AC32" i="16"/>
  <c r="AX5" i="18"/>
  <c r="Y32" i="14"/>
  <c r="Z32" i="14" s="1"/>
  <c r="AC35" i="18"/>
  <c r="AD35" i="18" s="1"/>
  <c r="AT14" i="17"/>
  <c r="AU14" i="17" s="1"/>
  <c r="AV14" i="17" s="1"/>
  <c r="AB32" i="17"/>
  <c r="AQ17" i="16"/>
  <c r="X35" i="16"/>
  <c r="Z29" i="16"/>
  <c r="AF17" i="15"/>
  <c r="AG17" i="15" s="1"/>
  <c r="AH17" i="15" s="1"/>
  <c r="BB11" i="14"/>
  <c r="AG29" i="14"/>
  <c r="AH29" i="14" s="1"/>
  <c r="AR20" i="10"/>
  <c r="AS20" i="10" s="1"/>
  <c r="AT20" i="10" s="1"/>
  <c r="BD5" i="10"/>
  <c r="Z35" i="15"/>
  <c r="Z35" i="14"/>
  <c r="X29" i="15"/>
  <c r="Y29" i="15" s="1"/>
  <c r="AZ5" i="17"/>
  <c r="BA5" i="17" s="1"/>
  <c r="BB5" i="17" s="1"/>
  <c r="BC5" i="17" s="1"/>
  <c r="AA35" i="14"/>
  <c r="BE5" i="10"/>
  <c r="AP20" i="15"/>
  <c r="AQ20" i="16"/>
  <c r="AR20" i="16" s="1"/>
  <c r="Y38" i="14"/>
  <c r="AC32" i="17"/>
  <c r="AQ20" i="14"/>
  <c r="AF29" i="18"/>
  <c r="BI8" i="16"/>
  <c r="Z32" i="18"/>
  <c r="AA32" i="18" s="1"/>
  <c r="AB32" i="18" s="1"/>
  <c r="AC32" i="18" s="1"/>
  <c r="AM26" i="10"/>
  <c r="AP17" i="15"/>
  <c r="AQ20" i="15"/>
  <c r="AO26" i="17"/>
  <c r="Y29" i="17"/>
  <c r="Z29" i="17" s="1"/>
  <c r="AA29" i="17" s="1"/>
  <c r="AB29" i="17" s="1"/>
  <c r="AC29" i="17" s="1"/>
  <c r="AD29" i="17" s="1"/>
  <c r="AX14" i="14"/>
  <c r="AY14" i="14" s="1"/>
  <c r="AS14" i="10"/>
  <c r="AL29" i="16"/>
  <c r="AM29" i="16" s="1"/>
  <c r="AN29" i="16" s="1"/>
  <c r="AO29" i="16" s="1"/>
  <c r="AP29" i="16" s="1"/>
  <c r="AQ29" i="16" s="1"/>
  <c r="AL29" i="17"/>
  <c r="AL29" i="14"/>
  <c r="AM29" i="14" s="1"/>
  <c r="AN29" i="14" s="1"/>
  <c r="AO29" i="14" s="1"/>
  <c r="AP29" i="14" s="1"/>
  <c r="AQ29" i="14" s="1"/>
  <c r="AL29" i="18"/>
  <c r="AM29" i="18" s="1"/>
  <c r="AN29" i="18" s="1"/>
  <c r="AL29" i="15"/>
  <c r="AL29" i="10"/>
  <c r="AM29" i="10" s="1"/>
  <c r="Y38" i="16"/>
  <c r="Z38" i="16" s="1"/>
  <c r="AA38" i="16" s="1"/>
  <c r="BI8" i="10"/>
  <c r="BJ8" i="10" s="1"/>
  <c r="BK8" i="10" s="1"/>
  <c r="BL8" i="10" s="1"/>
  <c r="BM8" i="10" s="1"/>
  <c r="BN8" i="10" s="1"/>
  <c r="BO8" i="10" s="1"/>
  <c r="BP8" i="10" s="1"/>
  <c r="BQ8" i="10" s="1"/>
  <c r="AP23" i="18"/>
  <c r="AT17" i="10"/>
  <c r="AF29" i="10"/>
  <c r="Z35" i="17"/>
  <c r="AC32" i="10"/>
  <c r="AD32" i="10" s="1"/>
  <c r="AE32" i="10" s="1"/>
  <c r="AF32" i="10" s="1"/>
  <c r="BI8" i="14"/>
  <c r="BJ8" i="14" s="1"/>
  <c r="BK8" i="14" s="1"/>
  <c r="BL8" i="14" s="1"/>
  <c r="BM8" i="14" s="1"/>
  <c r="BA11" i="18"/>
  <c r="AA35" i="15"/>
  <c r="AE26" i="15"/>
  <c r="AF26" i="15" s="1"/>
  <c r="AG26" i="15" s="1"/>
  <c r="AN26" i="10"/>
  <c r="AO26" i="10" s="1"/>
  <c r="AR14" i="18"/>
  <c r="W32" i="15"/>
  <c r="AY14" i="16"/>
  <c r="AZ14" i="16" s="1"/>
  <c r="BA14" i="16" s="1"/>
  <c r="AQ23" i="10"/>
  <c r="AR23" i="10" s="1"/>
  <c r="AY5" i="18"/>
  <c r="BJ11" i="10"/>
  <c r="BK11" i="10" s="1"/>
  <c r="BL11" i="10" s="1"/>
  <c r="BM11" i="10" s="1"/>
  <c r="BN11" i="10" s="1"/>
  <c r="BO11" i="10" s="1"/>
  <c r="AM29" i="15"/>
  <c r="AV11" i="16"/>
  <c r="AW11" i="16" s="1"/>
  <c r="BH5" i="14"/>
  <c r="AU20" i="10"/>
  <c r="AR20" i="17"/>
  <c r="AS20" i="17" s="1"/>
  <c r="AT20" i="17" s="1"/>
  <c r="BC11" i="17"/>
  <c r="BD11" i="17" s="1"/>
  <c r="AP26" i="17"/>
  <c r="AQ26" i="17" s="1"/>
  <c r="BF5" i="15"/>
  <c r="AA29" i="16"/>
  <c r="AB29" i="16" s="1"/>
  <c r="AC29" i="16" s="1"/>
  <c r="AD29" i="16" s="1"/>
  <c r="X38" i="17"/>
  <c r="AW14" i="17"/>
  <c r="AS17" i="17"/>
  <c r="AM26" i="16"/>
  <c r="U38" i="15"/>
  <c r="V38" i="15" s="1"/>
  <c r="W38" i="15" s="1"/>
  <c r="BA8" i="18"/>
  <c r="AN26" i="14"/>
  <c r="BA8" i="15"/>
  <c r="AB38" i="16"/>
  <c r="AO23" i="16"/>
  <c r="AP23" i="16" s="1"/>
  <c r="AK28" i="10"/>
  <c r="AK28" i="16"/>
  <c r="AK28" i="18"/>
  <c r="AK28" i="17"/>
  <c r="AK28" i="15"/>
  <c r="AK28" i="14"/>
  <c r="AO23" i="17"/>
  <c r="AM26" i="15"/>
  <c r="AS17" i="18"/>
  <c r="AO23" i="15"/>
  <c r="AS20" i="18"/>
  <c r="AO23" i="14"/>
  <c r="BN8" i="16"/>
  <c r="AM26" i="18"/>
  <c r="AY8" i="17"/>
  <c r="AZ8" i="17" s="1"/>
  <c r="Y38" i="10"/>
  <c r="V35" i="10"/>
  <c r="AG26" i="10"/>
  <c r="J10" i="13"/>
  <c r="AT17" i="18" l="1"/>
  <c r="AU17" i="18" s="1"/>
  <c r="AV17" i="18" s="1"/>
  <c r="AW17" i="18" s="1"/>
  <c r="Z38" i="14"/>
  <c r="AA38" i="14" s="1"/>
  <c r="AB38" i="14"/>
  <c r="Y35" i="16"/>
  <c r="Z35" i="16"/>
  <c r="AA35" i="16" s="1"/>
  <c r="AR17" i="16"/>
  <c r="AD32" i="16"/>
  <c r="T38" i="18"/>
  <c r="AZ11" i="15"/>
  <c r="BA11" i="15"/>
  <c r="BB11" i="15" s="1"/>
  <c r="BJ8" i="16"/>
  <c r="BK8" i="16" s="1"/>
  <c r="BL8" i="16" s="1"/>
  <c r="BM8" i="16" s="1"/>
  <c r="BC11" i="14"/>
  <c r="BD11" i="14" s="1"/>
  <c r="U38" i="18"/>
  <c r="AB35" i="15"/>
  <c r="AC35" i="15" s="1"/>
  <c r="AD35" i="15" s="1"/>
  <c r="AE35" i="15" s="1"/>
  <c r="AF35" i="15" s="1"/>
  <c r="AG35" i="15" s="1"/>
  <c r="AH35" i="15" s="1"/>
  <c r="AX17" i="14"/>
  <c r="AA29" i="18"/>
  <c r="AB29" i="18" s="1"/>
  <c r="AR26" i="17"/>
  <c r="AS26" i="17" s="1"/>
  <c r="BF5" i="16"/>
  <c r="AE32" i="16"/>
  <c r="AF32" i="16" s="1"/>
  <c r="AG32" i="16" s="1"/>
  <c r="AH32" i="16" s="1"/>
  <c r="BF5" i="10"/>
  <c r="BG5" i="10" s="1"/>
  <c r="BH5" i="10" s="1"/>
  <c r="BI5" i="10" s="1"/>
  <c r="BJ5" i="10" s="1"/>
  <c r="BE11" i="17"/>
  <c r="BF11" i="17" s="1"/>
  <c r="BG11" i="17" s="1"/>
  <c r="BB14" i="16"/>
  <c r="BC14" i="16" s="1"/>
  <c r="BD14" i="16" s="1"/>
  <c r="BE14" i="16" s="1"/>
  <c r="BF14" i="16" s="1"/>
  <c r="AE29" i="17"/>
  <c r="AX14" i="17"/>
  <c r="AY14" i="17" s="1"/>
  <c r="AS17" i="16"/>
  <c r="AP26" i="10"/>
  <c r="AQ26" i="10" s="1"/>
  <c r="AN29" i="15"/>
  <c r="AC38" i="16"/>
  <c r="BE11" i="14"/>
  <c r="BF11" i="14" s="1"/>
  <c r="BG11" i="14" s="1"/>
  <c r="AB35" i="14"/>
  <c r="AC35" i="14" s="1"/>
  <c r="AD35" i="14" s="1"/>
  <c r="AH23" i="18"/>
  <c r="AH26" i="18"/>
  <c r="X32" i="15"/>
  <c r="Y32" i="15" s="1"/>
  <c r="AU17" i="10"/>
  <c r="AQ17" i="15"/>
  <c r="Z29" i="15"/>
  <c r="AA29" i="15" s="1"/>
  <c r="AB29" i="15" s="1"/>
  <c r="AA32" i="14"/>
  <c r="AB32" i="14" s="1"/>
  <c r="AB35" i="16"/>
  <c r="AC35" i="16" s="1"/>
  <c r="AD35" i="16" s="1"/>
  <c r="AC38" i="14"/>
  <c r="AS23" i="10"/>
  <c r="AT23" i="10" s="1"/>
  <c r="AT14" i="10"/>
  <c r="AU14" i="10" s="1"/>
  <c r="AE35" i="18"/>
  <c r="AF35" i="18" s="1"/>
  <c r="AG35" i="18" s="1"/>
  <c r="AH35" i="18" s="1"/>
  <c r="BH11" i="14"/>
  <c r="BK5" i="10"/>
  <c r="BL5" i="10" s="1"/>
  <c r="AE29" i="16"/>
  <c r="AF29" i="16" s="1"/>
  <c r="AS20" i="16"/>
  <c r="Y38" i="17"/>
  <c r="AS14" i="18"/>
  <c r="AD32" i="17"/>
  <c r="AE32" i="17" s="1"/>
  <c r="AF32" i="17" s="1"/>
  <c r="AQ23" i="18"/>
  <c r="AH23" i="15"/>
  <c r="AH26" i="15"/>
  <c r="AO26" i="14"/>
  <c r="AP26" i="14" s="1"/>
  <c r="AQ26" i="14" s="1"/>
  <c r="AR26" i="14" s="1"/>
  <c r="AS26" i="14" s="1"/>
  <c r="AD32" i="18"/>
  <c r="AE32" i="18" s="1"/>
  <c r="AR20" i="15"/>
  <c r="AT20" i="18"/>
  <c r="AU20" i="18" s="1"/>
  <c r="AV20" i="18" s="1"/>
  <c r="AW20" i="18" s="1"/>
  <c r="AX20" i="18" s="1"/>
  <c r="AY20" i="18" s="1"/>
  <c r="AP23" i="14"/>
  <c r="AP23" i="17"/>
  <c r="BB8" i="18"/>
  <c r="BC8" i="18" s="1"/>
  <c r="BD8" i="18" s="1"/>
  <c r="BE8" i="18" s="1"/>
  <c r="BF8" i="18" s="1"/>
  <c r="BG8" i="18" s="1"/>
  <c r="AD38" i="16"/>
  <c r="AE38" i="16" s="1"/>
  <c r="AX14" i="15"/>
  <c r="AY14" i="15" s="1"/>
  <c r="BB8" i="15"/>
  <c r="BC8" i="15" s="1"/>
  <c r="BD8" i="15" s="1"/>
  <c r="BE8" i="15" s="1"/>
  <c r="BF8" i="15" s="1"/>
  <c r="BG8" i="15" s="1"/>
  <c r="AZ5" i="18"/>
  <c r="BA5" i="18" s="1"/>
  <c r="BO8" i="16"/>
  <c r="BP8" i="16" s="1"/>
  <c r="BQ8" i="16" s="1"/>
  <c r="AM29" i="17"/>
  <c r="AN29" i="17" s="1"/>
  <c r="AO29" i="17" s="1"/>
  <c r="AP29" i="17" s="1"/>
  <c r="BB11" i="18"/>
  <c r="BC11" i="18" s="1"/>
  <c r="AA35" i="17"/>
  <c r="AR23" i="18"/>
  <c r="AZ14" i="14"/>
  <c r="AR20" i="14"/>
  <c r="BD5" i="17"/>
  <c r="AF29" i="17"/>
  <c r="AG29" i="17" s="1"/>
  <c r="AH29" i="17" s="1"/>
  <c r="AD38" i="14"/>
  <c r="AE38" i="14" s="1"/>
  <c r="AU20" i="17"/>
  <c r="AN29" i="10"/>
  <c r="AV20" i="10"/>
  <c r="AW20" i="10" s="1"/>
  <c r="AX20" i="10" s="1"/>
  <c r="BG5" i="15"/>
  <c r="AZ14" i="17"/>
  <c r="BA14" i="17" s="1"/>
  <c r="AM32" i="10"/>
  <c r="AN26" i="18"/>
  <c r="AO26" i="18" s="1"/>
  <c r="BI5" i="14"/>
  <c r="BJ5" i="14" s="1"/>
  <c r="BK5" i="14" s="1"/>
  <c r="BL5" i="14" s="1"/>
  <c r="AX17" i="18"/>
  <c r="AX11" i="16"/>
  <c r="AY11" i="16" s="1"/>
  <c r="AZ11" i="16" s="1"/>
  <c r="BA11" i="16" s="1"/>
  <c r="BB11" i="16" s="1"/>
  <c r="AT17" i="17"/>
  <c r="AR29" i="16"/>
  <c r="AN26" i="16"/>
  <c r="X38" i="15"/>
  <c r="Y38" i="15" s="1"/>
  <c r="BH8" i="15"/>
  <c r="AK31" i="10"/>
  <c r="AK31" i="18"/>
  <c r="AK31" i="17"/>
  <c r="AK31" i="16"/>
  <c r="AK31" i="14"/>
  <c r="AK31" i="15"/>
  <c r="AL32" i="16"/>
  <c r="AL32" i="17"/>
  <c r="AL32" i="15"/>
  <c r="AL32" i="18"/>
  <c r="AM32" i="18" s="1"/>
  <c r="AL32" i="14"/>
  <c r="BN8" i="14"/>
  <c r="BO8" i="14" s="1"/>
  <c r="AN26" i="15"/>
  <c r="AO29" i="15"/>
  <c r="AR29" i="14"/>
  <c r="AQ23" i="16"/>
  <c r="BH11" i="17"/>
  <c r="BA8" i="17"/>
  <c r="AO29" i="18"/>
  <c r="AQ23" i="17"/>
  <c r="AP23" i="15"/>
  <c r="AV20" i="17"/>
  <c r="Z38" i="10"/>
  <c r="AA38" i="10" s="1"/>
  <c r="AB38" i="10" s="1"/>
  <c r="W35" i="10"/>
  <c r="AH23" i="10"/>
  <c r="AH26" i="10"/>
  <c r="AG29" i="10"/>
  <c r="K10" i="13"/>
  <c r="X8" i="2"/>
  <c r="AY17" i="18" l="1"/>
  <c r="AZ17" i="18" s="1"/>
  <c r="Z38" i="17"/>
  <c r="AR17" i="15"/>
  <c r="AS17" i="15" s="1"/>
  <c r="AY17" i="14"/>
  <c r="AZ17" i="14" s="1"/>
  <c r="BA17" i="14" s="1"/>
  <c r="BB17" i="14" s="1"/>
  <c r="V38" i="18"/>
  <c r="W38" i="18" s="1"/>
  <c r="BC11" i="15"/>
  <c r="X38" i="18"/>
  <c r="Z38" i="18"/>
  <c r="BG14" i="16"/>
  <c r="AR26" i="10"/>
  <c r="AS26" i="10" s="1"/>
  <c r="AU23" i="10"/>
  <c r="AV23" i="10" s="1"/>
  <c r="AW23" i="10" s="1"/>
  <c r="BM5" i="10"/>
  <c r="BN5" i="10" s="1"/>
  <c r="BO5" i="10" s="1"/>
  <c r="AV14" i="10"/>
  <c r="AW14" i="10" s="1"/>
  <c r="AT17" i="16"/>
  <c r="AC32" i="14"/>
  <c r="AD32" i="14" s="1"/>
  <c r="AC29" i="18"/>
  <c r="AW20" i="17"/>
  <c r="AX20" i="17" s="1"/>
  <c r="AN32" i="18"/>
  <c r="AO32" i="18" s="1"/>
  <c r="AV17" i="10"/>
  <c r="BG5" i="16"/>
  <c r="AZ14" i="15"/>
  <c r="BA14" i="15" s="1"/>
  <c r="AT17" i="15"/>
  <c r="AE35" i="14"/>
  <c r="AF35" i="14" s="1"/>
  <c r="AG35" i="14" s="1"/>
  <c r="AH35" i="14" s="1"/>
  <c r="AC29" i="15"/>
  <c r="AD29" i="15" s="1"/>
  <c r="AE29" i="15" s="1"/>
  <c r="BB5" i="18"/>
  <c r="BC5" i="18" s="1"/>
  <c r="BI11" i="14"/>
  <c r="AT14" i="18"/>
  <c r="AU14" i="18" s="1"/>
  <c r="Z32" i="15"/>
  <c r="AA32" i="15" s="1"/>
  <c r="AB32" i="15" s="1"/>
  <c r="AS20" i="14"/>
  <c r="AS20" i="15"/>
  <c r="AS23" i="18"/>
  <c r="AT23" i="18" s="1"/>
  <c r="AB35" i="17"/>
  <c r="AC35" i="17" s="1"/>
  <c r="AD35" i="17" s="1"/>
  <c r="AF32" i="18"/>
  <c r="AG32" i="18" s="1"/>
  <c r="AH32" i="18" s="1"/>
  <c r="AG32" i="17"/>
  <c r="AH32" i="17" s="1"/>
  <c r="AT20" i="16"/>
  <c r="AE35" i="16"/>
  <c r="AF35" i="16" s="1"/>
  <c r="AG35" i="16" s="1"/>
  <c r="AH35" i="16" s="1"/>
  <c r="BA14" i="14"/>
  <c r="BB14" i="14" s="1"/>
  <c r="BC14" i="14" s="1"/>
  <c r="BD11" i="18"/>
  <c r="BE11" i="18" s="1"/>
  <c r="BI8" i="15"/>
  <c r="BJ8" i="15" s="1"/>
  <c r="BK8" i="15" s="1"/>
  <c r="BL8" i="15" s="1"/>
  <c r="BM8" i="15" s="1"/>
  <c r="AX14" i="10"/>
  <c r="AY14" i="10" s="1"/>
  <c r="AX23" i="10"/>
  <c r="AY23" i="10"/>
  <c r="AG29" i="16"/>
  <c r="AH29" i="16" s="1"/>
  <c r="AA38" i="17"/>
  <c r="AT20" i="15"/>
  <c r="AF29" i="15"/>
  <c r="AL35" i="10"/>
  <c r="AR23" i="17"/>
  <c r="AS23" i="17" s="1"/>
  <c r="AT23" i="17" s="1"/>
  <c r="BI11" i="17"/>
  <c r="BJ11" i="17" s="1"/>
  <c r="BK11" i="17" s="1"/>
  <c r="BL11" i="17" s="1"/>
  <c r="AQ23" i="14"/>
  <c r="BH5" i="15"/>
  <c r="BI5" i="15" s="1"/>
  <c r="BJ5" i="15" s="1"/>
  <c r="AS29" i="16"/>
  <c r="AT29" i="16" s="1"/>
  <c r="AU29" i="16" s="1"/>
  <c r="BE5" i="17"/>
  <c r="BF5" i="17" s="1"/>
  <c r="AA38" i="18"/>
  <c r="AC38" i="18" s="1"/>
  <c r="AD38" i="18" s="1"/>
  <c r="AO26" i="16"/>
  <c r="AP26" i="16" s="1"/>
  <c r="AQ26" i="16" s="1"/>
  <c r="AO29" i="10"/>
  <c r="AP29" i="10" s="1"/>
  <c r="AQ23" i="15"/>
  <c r="AZ20" i="18"/>
  <c r="BA20" i="18" s="1"/>
  <c r="AF38" i="14"/>
  <c r="AG38" i="14" s="1"/>
  <c r="AH38" i="14" s="1"/>
  <c r="AT20" i="14"/>
  <c r="BB8" i="17"/>
  <c r="BC8" i="17" s="1"/>
  <c r="BD8" i="17" s="1"/>
  <c r="BE8" i="17" s="1"/>
  <c r="BF8" i="17" s="1"/>
  <c r="BG8" i="17" s="1"/>
  <c r="AF38" i="16"/>
  <c r="AG38" i="16" s="1"/>
  <c r="AH38" i="16" s="1"/>
  <c r="AT26" i="17"/>
  <c r="AU26" i="17" s="1"/>
  <c r="AV26" i="17" s="1"/>
  <c r="AO26" i="15"/>
  <c r="AP26" i="15" s="1"/>
  <c r="AQ26" i="15" s="1"/>
  <c r="AR26" i="15" s="1"/>
  <c r="AR23" i="16"/>
  <c r="AS23" i="16" s="1"/>
  <c r="AT23" i="16" s="1"/>
  <c r="AS29" i="14"/>
  <c r="AN32" i="10"/>
  <c r="AQ29" i="17"/>
  <c r="AR29" i="17" s="1"/>
  <c r="BC11" i="16"/>
  <c r="BD11" i="16" s="1"/>
  <c r="BE11" i="16" s="1"/>
  <c r="BF11" i="16" s="1"/>
  <c r="BG11" i="16" s="1"/>
  <c r="AM32" i="15"/>
  <c r="AN32" i="15" s="1"/>
  <c r="AU17" i="17"/>
  <c r="BH14" i="16"/>
  <c r="BI14" i="16" s="1"/>
  <c r="BM5" i="14"/>
  <c r="BN5" i="14" s="1"/>
  <c r="BO5" i="14" s="1"/>
  <c r="BP5" i="14" s="1"/>
  <c r="BQ5" i="14" s="1"/>
  <c r="AM32" i="17"/>
  <c r="AN32" i="17" s="1"/>
  <c r="BA17" i="18"/>
  <c r="AP26" i="18"/>
  <c r="AQ26" i="18" s="1"/>
  <c r="AR26" i="18" s="1"/>
  <c r="AM32" i="16"/>
  <c r="AY20" i="10"/>
  <c r="Z38" i="15"/>
  <c r="AM32" i="14"/>
  <c r="AN32" i="14" s="1"/>
  <c r="BB14" i="17"/>
  <c r="BC17" i="14"/>
  <c r="BP8" i="14"/>
  <c r="BQ8" i="14" s="1"/>
  <c r="AP29" i="18"/>
  <c r="AP29" i="15"/>
  <c r="AP32" i="18"/>
  <c r="AK34" i="16"/>
  <c r="AK34" i="10"/>
  <c r="AK34" i="18"/>
  <c r="AK34" i="17"/>
  <c r="AK34" i="15"/>
  <c r="AK34" i="14"/>
  <c r="AL35" i="18"/>
  <c r="AM35" i="18" s="1"/>
  <c r="AL35" i="16"/>
  <c r="AM35" i="16" s="1"/>
  <c r="AL35" i="14"/>
  <c r="AM35" i="14" s="1"/>
  <c r="AL35" i="15"/>
  <c r="AL35" i="17"/>
  <c r="AM35" i="15"/>
  <c r="AH29" i="10"/>
  <c r="AT26" i="14"/>
  <c r="BN8" i="15"/>
  <c r="BH8" i="18"/>
  <c r="AC38" i="10"/>
  <c r="AD38" i="10" s="1"/>
  <c r="X35" i="10"/>
  <c r="Y35" i="10" s="1"/>
  <c r="Z35" i="10" s="1"/>
  <c r="L10" i="13"/>
  <c r="Y8" i="2"/>
  <c r="X25" i="2"/>
  <c r="BD17" i="14" l="1"/>
  <c r="AA38" i="15"/>
  <c r="AB38" i="15"/>
  <c r="BB17" i="18"/>
  <c r="BC17" i="18" s="1"/>
  <c r="BD17" i="18" s="1"/>
  <c r="AV17" i="17"/>
  <c r="AW17" i="17" s="1"/>
  <c r="AC38" i="17"/>
  <c r="AB38" i="17"/>
  <c r="AU17" i="15"/>
  <c r="AW17" i="10"/>
  <c r="Y38" i="18"/>
  <c r="AB38" i="18"/>
  <c r="BD11" i="15"/>
  <c r="BE11" i="15"/>
  <c r="BF11" i="15" s="1"/>
  <c r="BG11" i="15" s="1"/>
  <c r="AT26" i="10"/>
  <c r="BB14" i="15"/>
  <c r="AU20" i="14"/>
  <c r="AX17" i="10"/>
  <c r="AU17" i="16"/>
  <c r="BF11" i="18"/>
  <c r="BG11" i="18" s="1"/>
  <c r="BH11" i="18" s="1"/>
  <c r="BI11" i="18" s="1"/>
  <c r="AU23" i="18"/>
  <c r="BH5" i="16"/>
  <c r="BI5" i="16" s="1"/>
  <c r="BJ5" i="16" s="1"/>
  <c r="AY20" i="17"/>
  <c r="AZ20" i="17" s="1"/>
  <c r="AU20" i="16"/>
  <c r="AE32" i="14"/>
  <c r="AC32" i="15"/>
  <c r="AD32" i="15" s="1"/>
  <c r="BM11" i="17"/>
  <c r="BN11" i="17" s="1"/>
  <c r="BJ11" i="14"/>
  <c r="BK11" i="14" s="1"/>
  <c r="BL11" i="14" s="1"/>
  <c r="AD29" i="18"/>
  <c r="AE29" i="18" s="1"/>
  <c r="BD5" i="18"/>
  <c r="BB20" i="18"/>
  <c r="BC20" i="18" s="1"/>
  <c r="BD20" i="18" s="1"/>
  <c r="BE20" i="18" s="1"/>
  <c r="BF20" i="18" s="1"/>
  <c r="AS26" i="18"/>
  <c r="AT26" i="18" s="1"/>
  <c r="AE35" i="17"/>
  <c r="AF35" i="17" s="1"/>
  <c r="AG35" i="17" s="1"/>
  <c r="AH35" i="17" s="1"/>
  <c r="AU20" i="15"/>
  <c r="AV20" i="15" s="1"/>
  <c r="AZ23" i="10"/>
  <c r="BA23" i="10" s="1"/>
  <c r="BB23" i="10" s="1"/>
  <c r="BC23" i="10" s="1"/>
  <c r="BD23" i="10" s="1"/>
  <c r="BE23" i="10" s="1"/>
  <c r="AG29" i="15"/>
  <c r="AH29" i="15" s="1"/>
  <c r="AV20" i="14"/>
  <c r="AW20" i="14" s="1"/>
  <c r="AX20" i="14" s="1"/>
  <c r="AY20" i="14" s="1"/>
  <c r="AW26" i="17"/>
  <c r="AX26" i="17" s="1"/>
  <c r="AD38" i="17"/>
  <c r="AE38" i="17" s="1"/>
  <c r="AF32" i="14"/>
  <c r="AV14" i="18"/>
  <c r="AE32" i="15"/>
  <c r="BH11" i="16"/>
  <c r="BI11" i="16" s="1"/>
  <c r="BK5" i="15"/>
  <c r="BF23" i="10"/>
  <c r="AQ29" i="10"/>
  <c r="AZ14" i="10"/>
  <c r="BA20" i="17"/>
  <c r="AL38" i="10"/>
  <c r="AM38" i="10" s="1"/>
  <c r="AL38" i="16"/>
  <c r="AM38" i="16" s="1"/>
  <c r="AN38" i="16" s="1"/>
  <c r="AO38" i="16" s="1"/>
  <c r="AP38" i="16" s="1"/>
  <c r="AQ38" i="16" s="1"/>
  <c r="AL38" i="18"/>
  <c r="AL38" i="17"/>
  <c r="AM38" i="17" s="1"/>
  <c r="AN38" i="17" s="1"/>
  <c r="AL38" i="15"/>
  <c r="AM38" i="15" s="1"/>
  <c r="AN38" i="15" s="1"/>
  <c r="AO38" i="15" s="1"/>
  <c r="AP38" i="15" s="1"/>
  <c r="AQ38" i="15" s="1"/>
  <c r="AL38" i="14"/>
  <c r="AM38" i="14" s="1"/>
  <c r="AN38" i="14" s="1"/>
  <c r="AO38" i="14" s="1"/>
  <c r="AP38" i="14" s="1"/>
  <c r="AQ38" i="14" s="1"/>
  <c r="AU26" i="14"/>
  <c r="AV26" i="14" s="1"/>
  <c r="AO32" i="10"/>
  <c r="AR29" i="10"/>
  <c r="BP5" i="10"/>
  <c r="BQ5" i="10" s="1"/>
  <c r="AR23" i="15"/>
  <c r="AS23" i="15" s="1"/>
  <c r="AS29" i="17"/>
  <c r="AT29" i="17" s="1"/>
  <c r="AU29" i="17" s="1"/>
  <c r="AV29" i="17" s="1"/>
  <c r="BD14" i="14"/>
  <c r="BE14" i="14" s="1"/>
  <c r="BF14" i="14" s="1"/>
  <c r="BG5" i="17"/>
  <c r="AN35" i="15"/>
  <c r="AO35" i="15" s="1"/>
  <c r="AP35" i="15" s="1"/>
  <c r="AZ20" i="10"/>
  <c r="BA20" i="10" s="1"/>
  <c r="BB20" i="10" s="1"/>
  <c r="BC20" i="10" s="1"/>
  <c r="BI8" i="18"/>
  <c r="BJ8" i="18" s="1"/>
  <c r="BK8" i="18" s="1"/>
  <c r="BL8" i="18" s="1"/>
  <c r="BM8" i="18" s="1"/>
  <c r="BO8" i="15"/>
  <c r="BP8" i="15" s="1"/>
  <c r="BQ8" i="15" s="1"/>
  <c r="AM35" i="17"/>
  <c r="BC14" i="15"/>
  <c r="AT29" i="14"/>
  <c r="AU29" i="14" s="1"/>
  <c r="AV29" i="14" s="1"/>
  <c r="AV23" i="18"/>
  <c r="AN32" i="16"/>
  <c r="AR23" i="14"/>
  <c r="AN35" i="16"/>
  <c r="AO35" i="16" s="1"/>
  <c r="AP35" i="16" s="1"/>
  <c r="AN35" i="18"/>
  <c r="AO35" i="18" s="1"/>
  <c r="AP35" i="18" s="1"/>
  <c r="AQ35" i="18" s="1"/>
  <c r="AR35" i="18" s="1"/>
  <c r="AO32" i="15"/>
  <c r="AQ32" i="18"/>
  <c r="AR32" i="18" s="1"/>
  <c r="AS32" i="18" s="1"/>
  <c r="AE38" i="18"/>
  <c r="AF38" i="18" s="1"/>
  <c r="AM35" i="10"/>
  <c r="AN35" i="14"/>
  <c r="AO35" i="14" s="1"/>
  <c r="AN35" i="17"/>
  <c r="AC38" i="15"/>
  <c r="AD38" i="15" s="1"/>
  <c r="AE38" i="15" s="1"/>
  <c r="AF38" i="15" s="1"/>
  <c r="AX17" i="17"/>
  <c r="AP32" i="15"/>
  <c r="AV29" i="16"/>
  <c r="AW29" i="16" s="1"/>
  <c r="BC14" i="17"/>
  <c r="BE17" i="14"/>
  <c r="BJ14" i="16"/>
  <c r="BE17" i="18"/>
  <c r="BH8" i="17"/>
  <c r="BO11" i="17"/>
  <c r="BP11" i="17" s="1"/>
  <c r="BQ11" i="17" s="1"/>
  <c r="AR26" i="16"/>
  <c r="AO32" i="17"/>
  <c r="AU23" i="16"/>
  <c r="AV17" i="15"/>
  <c r="AQ29" i="15"/>
  <c r="AS26" i="15"/>
  <c r="BG20" i="18"/>
  <c r="BH20" i="18" s="1"/>
  <c r="AQ29" i="18"/>
  <c r="AU23" i="17"/>
  <c r="AV23" i="17" s="1"/>
  <c r="AW23" i="17" s="1"/>
  <c r="AE38" i="10"/>
  <c r="AF38" i="10" s="1"/>
  <c r="AK37" i="18"/>
  <c r="AK37" i="17"/>
  <c r="AK37" i="10"/>
  <c r="AK37" i="16"/>
  <c r="AK37" i="14"/>
  <c r="AK37" i="15"/>
  <c r="AO32" i="14"/>
  <c r="AP32" i="17"/>
  <c r="AA35" i="10"/>
  <c r="AB35" i="10" s="1"/>
  <c r="AC35" i="10" s="1"/>
  <c r="AD35" i="10" s="1"/>
  <c r="AE35" i="10" s="1"/>
  <c r="AF35" i="10" s="1"/>
  <c r="M10" i="13"/>
  <c r="C8" i="12"/>
  <c r="C9" i="12" s="1"/>
  <c r="Y25" i="2"/>
  <c r="C42" i="2" s="1"/>
  <c r="AW17" i="15" l="1"/>
  <c r="AQ32" i="17"/>
  <c r="BF17" i="18"/>
  <c r="BG17" i="18" s="1"/>
  <c r="BH17" i="18" s="1"/>
  <c r="BI17" i="18" s="1"/>
  <c r="BF17" i="14"/>
  <c r="BG17" i="14" s="1"/>
  <c r="BH17" i="14" s="1"/>
  <c r="BI17" i="14" s="1"/>
  <c r="BJ17" i="14" s="1"/>
  <c r="BK17" i="14" s="1"/>
  <c r="BL17" i="14"/>
  <c r="AY17" i="17"/>
  <c r="AZ17" i="17" s="1"/>
  <c r="BA17" i="17" s="1"/>
  <c r="BB17" i="17" s="1"/>
  <c r="BC17" i="17" s="1"/>
  <c r="BD17" i="17" s="1"/>
  <c r="AV17" i="16"/>
  <c r="AY17" i="10"/>
  <c r="AZ17" i="10" s="1"/>
  <c r="BA17" i="10" s="1"/>
  <c r="BB17" i="10" s="1"/>
  <c r="AU26" i="10"/>
  <c r="AV26" i="10"/>
  <c r="BH11" i="15"/>
  <c r="BC17" i="10"/>
  <c r="AY26" i="17"/>
  <c r="AZ26" i="17" s="1"/>
  <c r="AW26" i="10"/>
  <c r="AX26" i="10" s="1"/>
  <c r="BB20" i="17"/>
  <c r="BC20" i="17" s="1"/>
  <c r="BJ11" i="16"/>
  <c r="BK11" i="16" s="1"/>
  <c r="BL11" i="16" s="1"/>
  <c r="BM11" i="16" s="1"/>
  <c r="BN11" i="16" s="1"/>
  <c r="BO11" i="16" s="1"/>
  <c r="BP11" i="16" s="1"/>
  <c r="BQ11" i="16" s="1"/>
  <c r="BJ11" i="18"/>
  <c r="BE17" i="10"/>
  <c r="BE5" i="18"/>
  <c r="BF5" i="18" s="1"/>
  <c r="AV20" i="16"/>
  <c r="AF38" i="17"/>
  <c r="AG38" i="17" s="1"/>
  <c r="AH38" i="17" s="1"/>
  <c r="AG29" i="18"/>
  <c r="AH29" i="18" s="1"/>
  <c r="BK5" i="16"/>
  <c r="AU26" i="18"/>
  <c r="AV26" i="18" s="1"/>
  <c r="AW29" i="14"/>
  <c r="AX29" i="14" s="1"/>
  <c r="AG32" i="14"/>
  <c r="AH32" i="14" s="1"/>
  <c r="AW26" i="14"/>
  <c r="AX26" i="14" s="1"/>
  <c r="AY26" i="14" s="1"/>
  <c r="AZ26" i="14" s="1"/>
  <c r="AO35" i="17"/>
  <c r="AP35" i="17" s="1"/>
  <c r="AQ35" i="17" s="1"/>
  <c r="AW20" i="15"/>
  <c r="BM11" i="14"/>
  <c r="AF32" i="15"/>
  <c r="AG32" i="15" s="1"/>
  <c r="AH32" i="15" s="1"/>
  <c r="BA14" i="10"/>
  <c r="AW14" i="18"/>
  <c r="AX14" i="18" s="1"/>
  <c r="AY14" i="18" s="1"/>
  <c r="BG23" i="10"/>
  <c r="AN35" i="10"/>
  <c r="AO35" i="10" s="1"/>
  <c r="AT23" i="15"/>
  <c r="AU23" i="15" s="1"/>
  <c r="AV23" i="15" s="1"/>
  <c r="AS23" i="14"/>
  <c r="AG38" i="15"/>
  <c r="AH38" i="15" s="1"/>
  <c r="BL5" i="15"/>
  <c r="BM5" i="15" s="1"/>
  <c r="BN5" i="15" s="1"/>
  <c r="BO5" i="15" s="1"/>
  <c r="BP5" i="15" s="1"/>
  <c r="BQ5" i="15" s="1"/>
  <c r="AZ20" i="14"/>
  <c r="BD20" i="10"/>
  <c r="BE20" i="10" s="1"/>
  <c r="AW23" i="18"/>
  <c r="AX23" i="18"/>
  <c r="AY23" i="18" s="1"/>
  <c r="BG14" i="14"/>
  <c r="BH14" i="14" s="1"/>
  <c r="BI8" i="17"/>
  <c r="BJ8" i="17" s="1"/>
  <c r="BK8" i="17" s="1"/>
  <c r="BL8" i="17" s="1"/>
  <c r="AQ35" i="16"/>
  <c r="AM38" i="18"/>
  <c r="BD14" i="15"/>
  <c r="BE14" i="15"/>
  <c r="BF14" i="15" s="1"/>
  <c r="AS29" i="10"/>
  <c r="AO32" i="16"/>
  <c r="AP32" i="16" s="1"/>
  <c r="AQ32" i="15"/>
  <c r="AR32" i="15" s="1"/>
  <c r="AS32" i="15" s="1"/>
  <c r="AP32" i="10"/>
  <c r="AQ32" i="10" s="1"/>
  <c r="AG38" i="18"/>
  <c r="AH38" i="18" s="1"/>
  <c r="BH5" i="17"/>
  <c r="BJ17" i="18"/>
  <c r="BE14" i="17"/>
  <c r="BK14" i="16"/>
  <c r="BL14" i="16"/>
  <c r="BM14" i="16" s="1"/>
  <c r="BN8" i="17"/>
  <c r="AP35" i="14"/>
  <c r="AX29" i="16"/>
  <c r="AX17" i="15"/>
  <c r="AR32" i="17"/>
  <c r="AS32" i="17" s="1"/>
  <c r="AT32" i="17" s="1"/>
  <c r="BM17" i="14"/>
  <c r="BN17" i="14" s="1"/>
  <c r="BO17" i="14" s="1"/>
  <c r="BP17" i="14" s="1"/>
  <c r="BQ17" i="14" s="1"/>
  <c r="AN38" i="10"/>
  <c r="BE17" i="17"/>
  <c r="BD14" i="17"/>
  <c r="BI20" i="18"/>
  <c r="BJ20" i="18" s="1"/>
  <c r="BK20" i="18" s="1"/>
  <c r="BL20" i="18" s="1"/>
  <c r="BM20" i="18" s="1"/>
  <c r="BA26" i="17"/>
  <c r="BB26" i="17" s="1"/>
  <c r="BC26" i="17" s="1"/>
  <c r="AS26" i="16"/>
  <c r="AX23" i="17"/>
  <c r="AR29" i="18"/>
  <c r="AS29" i="18" s="1"/>
  <c r="AR29" i="15"/>
  <c r="AO38" i="17"/>
  <c r="AR38" i="14"/>
  <c r="AS38" i="14" s="1"/>
  <c r="AV23" i="16"/>
  <c r="AP32" i="14"/>
  <c r="AQ32" i="14" s="1"/>
  <c r="AT26" i="15"/>
  <c r="AT32" i="18"/>
  <c r="AS35" i="18"/>
  <c r="BN8" i="18"/>
  <c r="BO8" i="18" s="1"/>
  <c r="AW29" i="17"/>
  <c r="AR38" i="15"/>
  <c r="AR38" i="16"/>
  <c r="AS38" i="16" s="1"/>
  <c r="AQ35" i="15"/>
  <c r="AR35" i="15" s="1"/>
  <c r="C20" i="13"/>
  <c r="C22" i="13"/>
  <c r="C19" i="13"/>
  <c r="C23" i="13"/>
  <c r="C21" i="13"/>
  <c r="C24" i="13"/>
  <c r="Q43" i="2"/>
  <c r="T43" i="2" s="1"/>
  <c r="AG32" i="10"/>
  <c r="P43" i="2"/>
  <c r="S43" i="2" s="1"/>
  <c r="R42" i="2"/>
  <c r="U42" i="2" s="1"/>
  <c r="C45" i="2"/>
  <c r="B47" i="2"/>
  <c r="B43" i="2"/>
  <c r="B44" i="2"/>
  <c r="C47" i="2"/>
  <c r="P44" i="2"/>
  <c r="S44" i="2" s="1"/>
  <c r="Q44" i="2"/>
  <c r="T44" i="2" s="1"/>
  <c r="B46" i="2"/>
  <c r="C10" i="12"/>
  <c r="C11" i="12" s="1"/>
  <c r="C12" i="12" s="1"/>
  <c r="C13" i="12" s="1"/>
  <c r="C14" i="12" s="1"/>
  <c r="C15" i="12" s="1"/>
  <c r="C16" i="12" s="1"/>
  <c r="D42" i="2"/>
  <c r="P46" i="2"/>
  <c r="S46" i="2" s="1"/>
  <c r="D46" i="2"/>
  <c r="D44" i="2"/>
  <c r="C46" i="2"/>
  <c r="Q45" i="2"/>
  <c r="T45" i="2" s="1"/>
  <c r="P47" i="2"/>
  <c r="S47" i="2" s="1"/>
  <c r="D45" i="2"/>
  <c r="P42" i="2"/>
  <c r="S42" i="2" s="1"/>
  <c r="D43" i="2"/>
  <c r="R45" i="2"/>
  <c r="U45" i="2" s="1"/>
  <c r="B42" i="2"/>
  <c r="R46" i="2"/>
  <c r="U46" i="2" s="1"/>
  <c r="Q47" i="2"/>
  <c r="T47" i="2" s="1"/>
  <c r="C44" i="2"/>
  <c r="C43" i="2"/>
  <c r="R43" i="2"/>
  <c r="U43" i="2" s="1"/>
  <c r="Q46" i="2"/>
  <c r="T46" i="2" s="1"/>
  <c r="P45" i="2"/>
  <c r="S45" i="2" s="1"/>
  <c r="R47" i="2"/>
  <c r="U47" i="2" s="1"/>
  <c r="Q42" i="2"/>
  <c r="R44" i="2"/>
  <c r="U44" i="2" s="1"/>
  <c r="B45" i="2"/>
  <c r="D47" i="2"/>
  <c r="BF17" i="17" l="1"/>
  <c r="BG17" i="17" s="1"/>
  <c r="BH17" i="17" s="1"/>
  <c r="BI17" i="17" s="1"/>
  <c r="BJ17" i="17" s="1"/>
  <c r="AY17" i="15"/>
  <c r="AZ17" i="15" s="1"/>
  <c r="BA17" i="15" s="1"/>
  <c r="BB17" i="15" s="1"/>
  <c r="BF14" i="17"/>
  <c r="BK17" i="18"/>
  <c r="BL17" i="18"/>
  <c r="BK11" i="18"/>
  <c r="BL11" i="18" s="1"/>
  <c r="BM11" i="18" s="1"/>
  <c r="BN11" i="18" s="1"/>
  <c r="BO11" i="18"/>
  <c r="BD17" i="10"/>
  <c r="BI11" i="15"/>
  <c r="BJ11" i="15"/>
  <c r="AW17" i="16"/>
  <c r="AX17" i="16"/>
  <c r="AY17" i="16" s="1"/>
  <c r="BA26" i="14"/>
  <c r="AY26" i="10"/>
  <c r="AW26" i="18"/>
  <c r="AX26" i="18" s="1"/>
  <c r="AY26" i="18" s="1"/>
  <c r="BP11" i="18"/>
  <c r="BQ11" i="18" s="1"/>
  <c r="BA17" i="16"/>
  <c r="BB17" i="16" s="1"/>
  <c r="BN11" i="14"/>
  <c r="BO11" i="14" s="1"/>
  <c r="BP11" i="14" s="1"/>
  <c r="BQ11" i="14" s="1"/>
  <c r="BM8" i="17"/>
  <c r="BO8" i="17" s="1"/>
  <c r="BP8" i="17" s="1"/>
  <c r="BQ8" i="17" s="1"/>
  <c r="AX20" i="15"/>
  <c r="AY20" i="15" s="1"/>
  <c r="AZ20" i="15" s="1"/>
  <c r="BL5" i="16"/>
  <c r="BM5" i="16" s="1"/>
  <c r="BN5" i="16" s="1"/>
  <c r="BO5" i="16" s="1"/>
  <c r="BP5" i="16" s="1"/>
  <c r="BQ5" i="16" s="1"/>
  <c r="AW20" i="16"/>
  <c r="BM17" i="18"/>
  <c r="BN17" i="18" s="1"/>
  <c r="BO17" i="18" s="1"/>
  <c r="BP17" i="18" s="1"/>
  <c r="BQ17" i="18" s="1"/>
  <c r="AZ23" i="18"/>
  <c r="BA23" i="18" s="1"/>
  <c r="BG5" i="18"/>
  <c r="BH5" i="18" s="1"/>
  <c r="BF20" i="10"/>
  <c r="BG20" i="10" s="1"/>
  <c r="BH20" i="10" s="1"/>
  <c r="BB14" i="10"/>
  <c r="AT23" i="14"/>
  <c r="AU23" i="14" s="1"/>
  <c r="AP35" i="10"/>
  <c r="AZ14" i="18"/>
  <c r="BA20" i="14"/>
  <c r="BI14" i="14"/>
  <c r="BJ14" i="14" s="1"/>
  <c r="BK14" i="14" s="1"/>
  <c r="AR32" i="10"/>
  <c r="AS32" i="10" s="1"/>
  <c r="BH23" i="10"/>
  <c r="BI23" i="10" s="1"/>
  <c r="BJ23" i="10" s="1"/>
  <c r="BK23" i="10" s="1"/>
  <c r="BL23" i="10" s="1"/>
  <c r="BM23" i="10" s="1"/>
  <c r="BC17" i="15"/>
  <c r="AS29" i="15"/>
  <c r="AT29" i="15" s="1"/>
  <c r="BN20" i="18"/>
  <c r="BP20" i="18" s="1"/>
  <c r="BQ20" i="18" s="1"/>
  <c r="AT32" i="15"/>
  <c r="AU32" i="15" s="1"/>
  <c r="AV32" i="15" s="1"/>
  <c r="BN14" i="16"/>
  <c r="AW23" i="15"/>
  <c r="AX23" i="15" s="1"/>
  <c r="AR35" i="16"/>
  <c r="BI5" i="17"/>
  <c r="BJ5" i="17" s="1"/>
  <c r="BK5" i="17"/>
  <c r="BL5" i="17" s="1"/>
  <c r="AR35" i="17"/>
  <c r="AS35" i="17" s="1"/>
  <c r="AT35" i="17" s="1"/>
  <c r="AQ32" i="16"/>
  <c r="BB26" i="14"/>
  <c r="BC26" i="14" s="1"/>
  <c r="AT29" i="10"/>
  <c r="BB23" i="18"/>
  <c r="BK17" i="17"/>
  <c r="AY29" i="16"/>
  <c r="AT38" i="16"/>
  <c r="AU38" i="16" s="1"/>
  <c r="AT38" i="14"/>
  <c r="AU38" i="14" s="1"/>
  <c r="AY23" i="17"/>
  <c r="AZ23" i="17" s="1"/>
  <c r="BA23" i="17" s="1"/>
  <c r="AQ35" i="14"/>
  <c r="AS38" i="15"/>
  <c r="AO38" i="10"/>
  <c r="AP38" i="10" s="1"/>
  <c r="AQ38" i="10" s="1"/>
  <c r="BL14" i="14"/>
  <c r="BM14" i="14" s="1"/>
  <c r="BG14" i="15"/>
  <c r="AN38" i="18"/>
  <c r="BD20" i="17"/>
  <c r="BG14" i="17"/>
  <c r="BH14" i="17" s="1"/>
  <c r="BI14" i="17" s="1"/>
  <c r="BJ14" i="17" s="1"/>
  <c r="BK14" i="17" s="1"/>
  <c r="AR32" i="14"/>
  <c r="AS32" i="14" s="1"/>
  <c r="AT32" i="14" s="1"/>
  <c r="AU32" i="14" s="1"/>
  <c r="AV32" i="14" s="1"/>
  <c r="AT29" i="18"/>
  <c r="AU29" i="18" s="1"/>
  <c r="AV29" i="18" s="1"/>
  <c r="AW29" i="18" s="1"/>
  <c r="AZ26" i="18"/>
  <c r="BA26" i="18" s="1"/>
  <c r="BB26" i="18" s="1"/>
  <c r="BC26" i="18" s="1"/>
  <c r="BD26" i="17"/>
  <c r="BE26" i="17" s="1"/>
  <c r="BP8" i="18"/>
  <c r="BQ8" i="18" s="1"/>
  <c r="AT26" i="16"/>
  <c r="AY29" i="14"/>
  <c r="AU32" i="17"/>
  <c r="AP38" i="17"/>
  <c r="AH32" i="10"/>
  <c r="AW23" i="16"/>
  <c r="AT35" i="18"/>
  <c r="AU26" i="15"/>
  <c r="AV26" i="15" s="1"/>
  <c r="AX29" i="17"/>
  <c r="AS35" i="15"/>
  <c r="AU32" i="18"/>
  <c r="D19" i="13"/>
  <c r="D27" i="13"/>
  <c r="E19" i="13"/>
  <c r="G19" i="13" s="1"/>
  <c r="I19" i="13" s="1"/>
  <c r="D20" i="13"/>
  <c r="E20" i="13"/>
  <c r="F20" i="13" s="1"/>
  <c r="D21" i="13"/>
  <c r="E21" i="13"/>
  <c r="F21" i="13" s="1"/>
  <c r="D24" i="13"/>
  <c r="E24" i="13"/>
  <c r="G24" i="13" s="1"/>
  <c r="H24" i="13" s="1"/>
  <c r="D23" i="13"/>
  <c r="E23" i="13"/>
  <c r="F23" i="13" s="1"/>
  <c r="D22" i="13"/>
  <c r="E22" i="13"/>
  <c r="F22" i="13" s="1"/>
  <c r="S48" i="2"/>
  <c r="S49" i="2" s="1"/>
  <c r="P48" i="2"/>
  <c r="Q48" i="2"/>
  <c r="T42" i="2"/>
  <c r="T48" i="2" s="1"/>
  <c r="T49" i="2" s="1"/>
  <c r="U48" i="2"/>
  <c r="U49" i="2" s="1"/>
  <c r="R48" i="2"/>
  <c r="A4" i="3"/>
  <c r="F4" i="3" s="1"/>
  <c r="BL17" i="17" l="1"/>
  <c r="BM17" i="17" s="1"/>
  <c r="BN17" i="17" s="1"/>
  <c r="BO17" i="17" s="1"/>
  <c r="BP17" i="17" s="1"/>
  <c r="BQ17" i="17" s="1"/>
  <c r="BD17" i="15"/>
  <c r="AZ17" i="16"/>
  <c r="BK11" i="15"/>
  <c r="BL11" i="15" s="1"/>
  <c r="BF17" i="10"/>
  <c r="AZ26" i="10"/>
  <c r="BA26" i="10" s="1"/>
  <c r="BE17" i="15"/>
  <c r="BE17" i="16"/>
  <c r="BA20" i="15"/>
  <c r="BM11" i="15"/>
  <c r="BN11" i="15" s="1"/>
  <c r="AU35" i="17"/>
  <c r="AV35" i="17" s="1"/>
  <c r="AW35" i="17" s="1"/>
  <c r="AV38" i="14"/>
  <c r="AW38" i="14" s="1"/>
  <c r="BI5" i="18"/>
  <c r="AX20" i="16"/>
  <c r="AU29" i="15"/>
  <c r="BB20" i="15"/>
  <c r="BC20" i="15" s="1"/>
  <c r="BD20" i="15" s="1"/>
  <c r="BJ5" i="18"/>
  <c r="BD26" i="14"/>
  <c r="BE26" i="14" s="1"/>
  <c r="BF26" i="14" s="1"/>
  <c r="BG26" i="14" s="1"/>
  <c r="BI20" i="10"/>
  <c r="BJ20" i="10" s="1"/>
  <c r="AT32" i="10"/>
  <c r="AU32" i="10" s="1"/>
  <c r="AV32" i="10" s="1"/>
  <c r="BC23" i="18"/>
  <c r="BN23" i="10"/>
  <c r="BO23" i="10" s="1"/>
  <c r="BB20" i="14"/>
  <c r="AU29" i="10"/>
  <c r="AV29" i="10" s="1"/>
  <c r="BA14" i="18"/>
  <c r="BC14" i="10"/>
  <c r="AQ35" i="10"/>
  <c r="AV23" i="14"/>
  <c r="AW23" i="14" s="1"/>
  <c r="AR32" i="16"/>
  <c r="AS32" i="16" s="1"/>
  <c r="BN14" i="14"/>
  <c r="BO14" i="14" s="1"/>
  <c r="BP14" i="14" s="1"/>
  <c r="BQ14" i="14" s="1"/>
  <c r="AR38" i="10"/>
  <c r="AS38" i="10" s="1"/>
  <c r="AT38" i="10" s="1"/>
  <c r="AU38" i="10" s="1"/>
  <c r="AS35" i="16"/>
  <c r="AT35" i="16"/>
  <c r="AV32" i="17"/>
  <c r="AW32" i="17" s="1"/>
  <c r="AX32" i="17"/>
  <c r="BL14" i="17"/>
  <c r="BM14" i="17" s="1"/>
  <c r="BB23" i="17"/>
  <c r="BC23" i="17" s="1"/>
  <c r="BD23" i="17" s="1"/>
  <c r="AO38" i="18"/>
  <c r="AZ29" i="14"/>
  <c r="BA29" i="14" s="1"/>
  <c r="AT38" i="15"/>
  <c r="AU38" i="15" s="1"/>
  <c r="AZ29" i="16"/>
  <c r="BM5" i="17"/>
  <c r="BN5" i="17" s="1"/>
  <c r="BO5" i="17" s="1"/>
  <c r="BP5" i="17" s="1"/>
  <c r="BQ5" i="17" s="1"/>
  <c r="AY23" i="15"/>
  <c r="AZ23" i="15" s="1"/>
  <c r="AU35" i="18"/>
  <c r="AV35" i="18" s="1"/>
  <c r="AW35" i="18" s="1"/>
  <c r="AQ38" i="17"/>
  <c r="BE20" i="17"/>
  <c r="BH14" i="15"/>
  <c r="AR35" i="14"/>
  <c r="BO14" i="16"/>
  <c r="BP14" i="16" s="1"/>
  <c r="BQ14" i="16" s="1"/>
  <c r="AW32" i="10"/>
  <c r="BF26" i="17"/>
  <c r="AT35" i="15"/>
  <c r="AU35" i="15" s="1"/>
  <c r="BD26" i="18"/>
  <c r="AW26" i="15"/>
  <c r="AX26" i="15" s="1"/>
  <c r="AY26" i="15" s="1"/>
  <c r="AZ26" i="15" s="1"/>
  <c r="AV32" i="18"/>
  <c r="AW32" i="18" s="1"/>
  <c r="AX32" i="18" s="1"/>
  <c r="AU26" i="16"/>
  <c r="AW32" i="14"/>
  <c r="AX32" i="14" s="1"/>
  <c r="BE23" i="17"/>
  <c r="AW32" i="15"/>
  <c r="AV38" i="16"/>
  <c r="AV29" i="15"/>
  <c r="AW29" i="15" s="1"/>
  <c r="AX29" i="15" s="1"/>
  <c r="AY29" i="17"/>
  <c r="AZ29" i="17" s="1"/>
  <c r="AR38" i="17"/>
  <c r="AX23" i="16"/>
  <c r="AX29" i="18"/>
  <c r="G20" i="13"/>
  <c r="H20" i="13" s="1"/>
  <c r="G23" i="13"/>
  <c r="H23" i="13" s="1"/>
  <c r="J19" i="13"/>
  <c r="I24" i="13"/>
  <c r="K24" i="13" s="1"/>
  <c r="L24" i="13" s="1"/>
  <c r="K19" i="13"/>
  <c r="G21" i="13"/>
  <c r="H21" i="13" s="1"/>
  <c r="E27" i="13"/>
  <c r="F27" i="13" s="1"/>
  <c r="G27" i="13" s="1"/>
  <c r="G22" i="13"/>
  <c r="D28" i="13"/>
  <c r="F19" i="13"/>
  <c r="F24" i="13"/>
  <c r="H19" i="13"/>
  <c r="D4" i="3"/>
  <c r="E4" i="3"/>
  <c r="BK5" i="18" l="1"/>
  <c r="BL5" i="18" s="1"/>
  <c r="BF17" i="15"/>
  <c r="BG17" i="10"/>
  <c r="BH17" i="10" s="1"/>
  <c r="BI17" i="10" s="1"/>
  <c r="BJ17" i="10" s="1"/>
  <c r="BK17" i="10"/>
  <c r="BC17" i="16"/>
  <c r="BB26" i="10"/>
  <c r="BC26" i="10" s="1"/>
  <c r="AX35" i="17"/>
  <c r="AY35" i="17" s="1"/>
  <c r="AZ35" i="17" s="1"/>
  <c r="BM5" i="18"/>
  <c r="BN5" i="18" s="1"/>
  <c r="BO5" i="18" s="1"/>
  <c r="BP5" i="18" s="1"/>
  <c r="BQ5" i="18" s="1"/>
  <c r="BB14" i="18"/>
  <c r="AY20" i="16"/>
  <c r="AZ20" i="16"/>
  <c r="AX38" i="14"/>
  <c r="AS38" i="17"/>
  <c r="BA20" i="16"/>
  <c r="BO11" i="15"/>
  <c r="BP11" i="15" s="1"/>
  <c r="BQ11" i="15" s="1"/>
  <c r="BE20" i="15"/>
  <c r="BB29" i="14"/>
  <c r="AV38" i="15"/>
  <c r="AW38" i="15" s="1"/>
  <c r="BK20" i="10"/>
  <c r="BL20" i="10" s="1"/>
  <c r="BM20" i="10" s="1"/>
  <c r="BN20" i="10" s="1"/>
  <c r="BA23" i="15"/>
  <c r="BB23" i="15" s="1"/>
  <c r="BC23" i="15" s="1"/>
  <c r="BD23" i="15" s="1"/>
  <c r="BC14" i="18"/>
  <c r="BD14" i="18" s="1"/>
  <c r="AX23" i="14"/>
  <c r="BD14" i="10"/>
  <c r="BD23" i="18"/>
  <c r="BF20" i="17"/>
  <c r="AY32" i="17"/>
  <c r="AZ32" i="17" s="1"/>
  <c r="BA32" i="17" s="1"/>
  <c r="BB32" i="17" s="1"/>
  <c r="BC32" i="17" s="1"/>
  <c r="BD32" i="17" s="1"/>
  <c r="BE32" i="17" s="1"/>
  <c r="AR35" i="10"/>
  <c r="AW29" i="10"/>
  <c r="AX29" i="10" s="1"/>
  <c r="BA29" i="16"/>
  <c r="BB29" i="16" s="1"/>
  <c r="AT32" i="16"/>
  <c r="AU32" i="16" s="1"/>
  <c r="BC20" i="14"/>
  <c r="BH26" i="14"/>
  <c r="BI26" i="14" s="1"/>
  <c r="BJ26" i="14" s="1"/>
  <c r="BE26" i="18"/>
  <c r="BF26" i="18" s="1"/>
  <c r="BG26" i="18" s="1"/>
  <c r="BH26" i="18" s="1"/>
  <c r="BG26" i="17"/>
  <c r="BH26" i="17" s="1"/>
  <c r="AP38" i="18"/>
  <c r="AY23" i="16"/>
  <c r="AZ23" i="16" s="1"/>
  <c r="BA23" i="16" s="1"/>
  <c r="BB23" i="16" s="1"/>
  <c r="BC23" i="16" s="1"/>
  <c r="BD23" i="16" s="1"/>
  <c r="AX32" i="15"/>
  <c r="AY32" i="15" s="1"/>
  <c r="AZ32" i="15" s="1"/>
  <c r="AX32" i="10"/>
  <c r="AY32" i="10" s="1"/>
  <c r="AS35" i="14"/>
  <c r="AX35" i="18"/>
  <c r="AY35" i="18" s="1"/>
  <c r="AZ35" i="18" s="1"/>
  <c r="BF23" i="17"/>
  <c r="BG23" i="17" s="1"/>
  <c r="BH23" i="17" s="1"/>
  <c r="AU35" i="16"/>
  <c r="AV26" i="16"/>
  <c r="AW26" i="16" s="1"/>
  <c r="AX26" i="16" s="1"/>
  <c r="AV35" i="15"/>
  <c r="AW35" i="15" s="1"/>
  <c r="BE23" i="15"/>
  <c r="BN14" i="17"/>
  <c r="BO14" i="17" s="1"/>
  <c r="BI14" i="15"/>
  <c r="BA29" i="17"/>
  <c r="BA26" i="15"/>
  <c r="BC29" i="14"/>
  <c r="AV38" i="10"/>
  <c r="AW38" i="10" s="1"/>
  <c r="AX38" i="10" s="1"/>
  <c r="AT38" i="17"/>
  <c r="AU38" i="17" s="1"/>
  <c r="AW38" i="16"/>
  <c r="AX38" i="16" s="1"/>
  <c r="AY38" i="16" s="1"/>
  <c r="AY32" i="14"/>
  <c r="AZ32" i="14" s="1"/>
  <c r="AY32" i="18"/>
  <c r="BA35" i="17"/>
  <c r="AY38" i="14"/>
  <c r="AZ38" i="14" s="1"/>
  <c r="AY29" i="18"/>
  <c r="AZ29" i="18" s="1"/>
  <c r="AY29" i="15"/>
  <c r="AG38" i="10"/>
  <c r="I20" i="13"/>
  <c r="J20" i="13" s="1"/>
  <c r="I21" i="13"/>
  <c r="J21" i="13" s="1"/>
  <c r="I23" i="13"/>
  <c r="J23" i="13" s="1"/>
  <c r="AG35" i="10"/>
  <c r="E28" i="13"/>
  <c r="F28" i="13" s="1"/>
  <c r="G28" i="13" s="1"/>
  <c r="D29" i="13"/>
  <c r="L19" i="13"/>
  <c r="M19" i="13"/>
  <c r="J24" i="13"/>
  <c r="M24" i="13"/>
  <c r="H22" i="13"/>
  <c r="E29" i="13" s="1"/>
  <c r="F29" i="13" s="1"/>
  <c r="G29" i="13" s="1"/>
  <c r="I22" i="13"/>
  <c r="J22" i="13" s="1"/>
  <c r="D5" i="3"/>
  <c r="E5" i="3"/>
  <c r="A5" i="3"/>
  <c r="F5" i="3" s="1"/>
  <c r="E6" i="3"/>
  <c r="BD17" i="16" l="1"/>
  <c r="BF17" i="16"/>
  <c r="BG17" i="16" s="1"/>
  <c r="BH17" i="16" s="1"/>
  <c r="BI17" i="16" s="1"/>
  <c r="BJ17" i="16"/>
  <c r="BK17" i="16" s="1"/>
  <c r="BL17" i="10"/>
  <c r="BM17" i="10"/>
  <c r="BN17" i="10" s="1"/>
  <c r="BO17" i="10" s="1"/>
  <c r="BG17" i="15"/>
  <c r="BD26" i="10"/>
  <c r="BB20" i="16"/>
  <c r="BF32" i="17"/>
  <c r="BG32" i="17" s="1"/>
  <c r="BE14" i="18"/>
  <c r="BE23" i="18"/>
  <c r="BF23" i="18" s="1"/>
  <c r="AY29" i="10"/>
  <c r="AZ29" i="10" s="1"/>
  <c r="AS35" i="10"/>
  <c r="BF20" i="15"/>
  <c r="BG20" i="15" s="1"/>
  <c r="BH20" i="15"/>
  <c r="BE14" i="10"/>
  <c r="BF14" i="10" s="1"/>
  <c r="AV38" i="17"/>
  <c r="AY23" i="14"/>
  <c r="AZ23" i="14" s="1"/>
  <c r="BF14" i="18"/>
  <c r="BK26" i="14"/>
  <c r="BL26" i="14" s="1"/>
  <c r="BM26" i="14" s="1"/>
  <c r="BN26" i="14" s="1"/>
  <c r="BO26" i="14" s="1"/>
  <c r="BP26" i="14" s="1"/>
  <c r="BQ26" i="14" s="1"/>
  <c r="AX35" i="15"/>
  <c r="AY35" i="15" s="1"/>
  <c r="AZ35" i="15" s="1"/>
  <c r="BA35" i="15" s="1"/>
  <c r="AV32" i="16"/>
  <c r="AW32" i="16" s="1"/>
  <c r="AX32" i="16" s="1"/>
  <c r="AZ32" i="10"/>
  <c r="BA32" i="10" s="1"/>
  <c r="BB32" i="10" s="1"/>
  <c r="BC32" i="10" s="1"/>
  <c r="BD32" i="10" s="1"/>
  <c r="BE32" i="10" s="1"/>
  <c r="BD20" i="14"/>
  <c r="BC29" i="16"/>
  <c r="BG23" i="18"/>
  <c r="BG20" i="17"/>
  <c r="AV35" i="16"/>
  <c r="AZ38" i="16"/>
  <c r="BA38" i="16" s="1"/>
  <c r="BB38" i="16" s="1"/>
  <c r="BC38" i="16" s="1"/>
  <c r="BD38" i="16" s="1"/>
  <c r="AY38" i="10"/>
  <c r="AZ38" i="10" s="1"/>
  <c r="AZ29" i="15"/>
  <c r="BA29" i="15" s="1"/>
  <c r="BI23" i="17"/>
  <c r="AT35" i="14"/>
  <c r="AQ38" i="18"/>
  <c r="AR38" i="18"/>
  <c r="BI26" i="17"/>
  <c r="AX38" i="15"/>
  <c r="AY38" i="15" s="1"/>
  <c r="AZ38" i="15" s="1"/>
  <c r="BP14" i="17"/>
  <c r="BQ14" i="17" s="1"/>
  <c r="BA32" i="15"/>
  <c r="BF23" i="15"/>
  <c r="BI26" i="18"/>
  <c r="BA38" i="14"/>
  <c r="BB38" i="14" s="1"/>
  <c r="BB35" i="17"/>
  <c r="BC35" i="17" s="1"/>
  <c r="BD35" i="17" s="1"/>
  <c r="BE35" i="17" s="1"/>
  <c r="BF35" i="17" s="1"/>
  <c r="BG35" i="17" s="1"/>
  <c r="BJ14" i="15"/>
  <c r="BK14" i="15" s="1"/>
  <c r="BB26" i="15"/>
  <c r="BC26" i="15" s="1"/>
  <c r="BB35" i="15"/>
  <c r="BA32" i="14"/>
  <c r="BA29" i="18"/>
  <c r="BB29" i="18" s="1"/>
  <c r="BB29" i="17"/>
  <c r="BD29" i="14"/>
  <c r="BE29" i="14" s="1"/>
  <c r="AZ32" i="18"/>
  <c r="BA32" i="18" s="1"/>
  <c r="BB32" i="18" s="1"/>
  <c r="BC32" i="18" s="1"/>
  <c r="BD32" i="18" s="1"/>
  <c r="BA35" i="18"/>
  <c r="AY26" i="16"/>
  <c r="AZ26" i="16" s="1"/>
  <c r="BA26" i="16" s="1"/>
  <c r="BE23" i="16"/>
  <c r="AH38" i="10"/>
  <c r="AH35" i="10"/>
  <c r="K20" i="13"/>
  <c r="K21" i="13"/>
  <c r="M21" i="13" s="1"/>
  <c r="O21" i="13" s="1"/>
  <c r="P21" i="13" s="1"/>
  <c r="K23" i="13"/>
  <c r="L23" i="13" s="1"/>
  <c r="K22" i="13"/>
  <c r="L22" i="13" s="1"/>
  <c r="D30" i="13"/>
  <c r="E30" i="13"/>
  <c r="F30" i="13" s="1"/>
  <c r="G30" i="13" s="1"/>
  <c r="N24" i="13"/>
  <c r="O24" i="13"/>
  <c r="Q24" i="13" s="1"/>
  <c r="R24" i="13" s="1"/>
  <c r="N19" i="13"/>
  <c r="O19" i="13"/>
  <c r="D6" i="3"/>
  <c r="A6" i="3"/>
  <c r="F6" i="3" s="1"/>
  <c r="E7" i="3"/>
  <c r="AW38" i="17" l="1"/>
  <c r="BH17" i="15"/>
  <c r="BL17" i="16"/>
  <c r="BM17" i="16" s="1"/>
  <c r="BN17" i="16" s="1"/>
  <c r="BO17" i="16" s="1"/>
  <c r="BP17" i="16" s="1"/>
  <c r="BQ17" i="16" s="1"/>
  <c r="BE26" i="10"/>
  <c r="BF26" i="10" s="1"/>
  <c r="BG26" i="10" s="1"/>
  <c r="BH26" i="10" s="1"/>
  <c r="BI26" i="10" s="1"/>
  <c r="BJ26" i="10" s="1"/>
  <c r="BI20" i="15"/>
  <c r="BA29" i="10"/>
  <c r="BB29" i="10" s="1"/>
  <c r="BC20" i="16"/>
  <c r="BD20" i="16" s="1"/>
  <c r="BH32" i="17"/>
  <c r="BI32" i="17" s="1"/>
  <c r="BJ32" i="17" s="1"/>
  <c r="BK32" i="17" s="1"/>
  <c r="BL32" i="17" s="1"/>
  <c r="BA38" i="10"/>
  <c r="BB38" i="10" s="1"/>
  <c r="BC38" i="10" s="1"/>
  <c r="BD38" i="10" s="1"/>
  <c r="BE38" i="10" s="1"/>
  <c r="BF38" i="10" s="1"/>
  <c r="BG38" i="10" s="1"/>
  <c r="BH38" i="10" s="1"/>
  <c r="BI38" i="10" s="1"/>
  <c r="BA23" i="14"/>
  <c r="BB23" i="14" s="1"/>
  <c r="BG14" i="10"/>
  <c r="BH14" i="10" s="1"/>
  <c r="BI14" i="10" s="1"/>
  <c r="BJ14" i="10" s="1"/>
  <c r="BK14" i="10" s="1"/>
  <c r="BL14" i="10" s="1"/>
  <c r="BG14" i="18"/>
  <c r="BH14" i="18" s="1"/>
  <c r="BI14" i="18" s="1"/>
  <c r="AT35" i="10"/>
  <c r="AU35" i="10" s="1"/>
  <c r="AV35" i="10" s="1"/>
  <c r="AW35" i="10" s="1"/>
  <c r="BM14" i="10"/>
  <c r="BJ20" i="15"/>
  <c r="BK20" i="15" s="1"/>
  <c r="BL20" i="15" s="1"/>
  <c r="BM20" i="15" s="1"/>
  <c r="BB29" i="15"/>
  <c r="BC29" i="15" s="1"/>
  <c r="AY32" i="16"/>
  <c r="BD26" i="15"/>
  <c r="BE26" i="15" s="1"/>
  <c r="BF32" i="10"/>
  <c r="BJ26" i="17"/>
  <c r="BK26" i="17" s="1"/>
  <c r="BL26" i="17" s="1"/>
  <c r="BH23" i="18"/>
  <c r="BI23" i="18" s="1"/>
  <c r="BJ23" i="18" s="1"/>
  <c r="BK23" i="18" s="1"/>
  <c r="BG23" i="15"/>
  <c r="BH23" i="15" s="1"/>
  <c r="BI23" i="15" s="1"/>
  <c r="BJ23" i="15" s="1"/>
  <c r="BK23" i="15" s="1"/>
  <c r="BH20" i="17"/>
  <c r="BI20" i="17" s="1"/>
  <c r="BD29" i="16"/>
  <c r="BC29" i="10"/>
  <c r="BD29" i="10" s="1"/>
  <c r="BE29" i="10" s="1"/>
  <c r="BF29" i="10" s="1"/>
  <c r="BG29" i="10" s="1"/>
  <c r="BJ26" i="18"/>
  <c r="BK26" i="18" s="1"/>
  <c r="BE20" i="14"/>
  <c r="AW35" i="16"/>
  <c r="AX35" i="16" s="1"/>
  <c r="AY35" i="16" s="1"/>
  <c r="AZ35" i="16" s="1"/>
  <c r="BC35" i="15"/>
  <c r="BD35" i="15" s="1"/>
  <c r="BE38" i="16"/>
  <c r="BF38" i="16" s="1"/>
  <c r="BL14" i="15"/>
  <c r="BM14" i="15" s="1"/>
  <c r="BN14" i="15" s="1"/>
  <c r="BO14" i="15" s="1"/>
  <c r="BP14" i="15" s="1"/>
  <c r="BQ14" i="15" s="1"/>
  <c r="BF23" i="16"/>
  <c r="BG23" i="16" s="1"/>
  <c r="BH23" i="16" s="1"/>
  <c r="BI23" i="16" s="1"/>
  <c r="BJ23" i="16" s="1"/>
  <c r="BK23" i="16" s="1"/>
  <c r="BB32" i="15"/>
  <c r="BB35" i="18"/>
  <c r="BC35" i="18" s="1"/>
  <c r="BD35" i="18" s="1"/>
  <c r="BE35" i="18" s="1"/>
  <c r="BF35" i="18" s="1"/>
  <c r="BG35" i="18" s="1"/>
  <c r="BE32" i="18"/>
  <c r="BB32" i="14"/>
  <c r="BC32" i="14" s="1"/>
  <c r="BD32" i="14" s="1"/>
  <c r="AU35" i="14"/>
  <c r="BA38" i="15"/>
  <c r="BC29" i="17"/>
  <c r="BD29" i="17" s="1"/>
  <c r="BE29" i="17" s="1"/>
  <c r="BF29" i="17" s="1"/>
  <c r="BG29" i="17" s="1"/>
  <c r="BA35" i="16"/>
  <c r="BB35" i="16" s="1"/>
  <c r="AS38" i="18"/>
  <c r="BJ23" i="17"/>
  <c r="BF29" i="14"/>
  <c r="BG29" i="14" s="1"/>
  <c r="BH29" i="14" s="1"/>
  <c r="BG32" i="10"/>
  <c r="BH32" i="10" s="1"/>
  <c r="BI32" i="10" s="1"/>
  <c r="BJ32" i="10" s="1"/>
  <c r="BK32" i="10" s="1"/>
  <c r="BL32" i="10" s="1"/>
  <c r="BC29" i="18"/>
  <c r="BH35" i="18"/>
  <c r="BI35" i="18" s="1"/>
  <c r="BH35" i="17"/>
  <c r="BI35" i="17" s="1"/>
  <c r="BB26" i="16"/>
  <c r="BC26" i="16" s="1"/>
  <c r="BC38" i="14"/>
  <c r="L21" i="13"/>
  <c r="M20" i="13"/>
  <c r="N20" i="13" s="1"/>
  <c r="L20" i="13"/>
  <c r="M23" i="13"/>
  <c r="N23" i="13" s="1"/>
  <c r="D31" i="13"/>
  <c r="M22" i="13"/>
  <c r="N22" i="13" s="1"/>
  <c r="N21" i="13"/>
  <c r="Q21" i="13"/>
  <c r="P19" i="13"/>
  <c r="Q19" i="13"/>
  <c r="P24" i="13"/>
  <c r="S24" i="13"/>
  <c r="T24" i="13" s="1"/>
  <c r="D7" i="3"/>
  <c r="A7" i="3"/>
  <c r="F7" i="3" s="1"/>
  <c r="BI17" i="15" l="1"/>
  <c r="BJ17" i="15"/>
  <c r="AX38" i="17"/>
  <c r="BK26" i="10"/>
  <c r="BL26" i="10" s="1"/>
  <c r="BN14" i="10"/>
  <c r="BO14" i="10" s="1"/>
  <c r="BF26" i="15"/>
  <c r="BG26" i="15" s="1"/>
  <c r="BH26" i="15" s="1"/>
  <c r="BE20" i="16"/>
  <c r="BJ14" i="18"/>
  <c r="BK14" i="18" s="1"/>
  <c r="BC23" i="14"/>
  <c r="AX35" i="10"/>
  <c r="AY35" i="10" s="1"/>
  <c r="BL14" i="18"/>
  <c r="BM14" i="18" s="1"/>
  <c r="BL23" i="15"/>
  <c r="BN20" i="15"/>
  <c r="BP20" i="15" s="1"/>
  <c r="BQ20" i="15" s="1"/>
  <c r="AZ32" i="16"/>
  <c r="BA32" i="16" s="1"/>
  <c r="BB32" i="16" s="1"/>
  <c r="BC32" i="16" s="1"/>
  <c r="BD32" i="16"/>
  <c r="BE32" i="16" s="1"/>
  <c r="BL23" i="18"/>
  <c r="BM23" i="18" s="1"/>
  <c r="BK38" i="10"/>
  <c r="BL38" i="10" s="1"/>
  <c r="BD29" i="15"/>
  <c r="BE29" i="15" s="1"/>
  <c r="BM32" i="17"/>
  <c r="BN32" i="17" s="1"/>
  <c r="BH29" i="17"/>
  <c r="BI29" i="17" s="1"/>
  <c r="AV35" i="14"/>
  <c r="AW35" i="14" s="1"/>
  <c r="AX35" i="14" s="1"/>
  <c r="AY35" i="14" s="1"/>
  <c r="AZ35" i="14" s="1"/>
  <c r="BH29" i="10"/>
  <c r="BI29" i="10" s="1"/>
  <c r="BJ29" i="10" s="1"/>
  <c r="BK29" i="10" s="1"/>
  <c r="BL29" i="10" s="1"/>
  <c r="BM29" i="10" s="1"/>
  <c r="BL26" i="18"/>
  <c r="BM26" i="18" s="1"/>
  <c r="BN26" i="18" s="1"/>
  <c r="BO26" i="18" s="1"/>
  <c r="BP26" i="18" s="1"/>
  <c r="BQ26" i="18" s="1"/>
  <c r="BE35" i="15"/>
  <c r="BF35" i="15" s="1"/>
  <c r="BG35" i="15" s="1"/>
  <c r="BK23" i="17"/>
  <c r="BL23" i="17" s="1"/>
  <c r="BC32" i="15"/>
  <c r="BF20" i="14"/>
  <c r="BC35" i="16"/>
  <c r="BD35" i="16" s="1"/>
  <c r="BE29" i="16"/>
  <c r="BI29" i="14"/>
  <c r="BJ29" i="14" s="1"/>
  <c r="BK29" i="14" s="1"/>
  <c r="BF32" i="18"/>
  <c r="BG32" i="18" s="1"/>
  <c r="BM26" i="17"/>
  <c r="BN26" i="17" s="1"/>
  <c r="BO26" i="17" s="1"/>
  <c r="BP26" i="17" s="1"/>
  <c r="BQ26" i="17" s="1"/>
  <c r="BJ20" i="17"/>
  <c r="BD32" i="15"/>
  <c r="BE32" i="15" s="1"/>
  <c r="BI26" i="15"/>
  <c r="BE32" i="14"/>
  <c r="BD29" i="18"/>
  <c r="BE29" i="18" s="1"/>
  <c r="BF29" i="18" s="1"/>
  <c r="BG29" i="18" s="1"/>
  <c r="BN29" i="10"/>
  <c r="AT38" i="18"/>
  <c r="AU38" i="18" s="1"/>
  <c r="AV38" i="18" s="1"/>
  <c r="AW38" i="18" s="1"/>
  <c r="BG38" i="16"/>
  <c r="BH38" i="16" s="1"/>
  <c r="BI38" i="16" s="1"/>
  <c r="BB38" i="15"/>
  <c r="BH35" i="15"/>
  <c r="BM23" i="15"/>
  <c r="BO32" i="17"/>
  <c r="BP32" i="17" s="1"/>
  <c r="BQ32" i="17" s="1"/>
  <c r="BM32" i="10"/>
  <c r="BN32" i="10" s="1"/>
  <c r="BO32" i="10" s="1"/>
  <c r="BD26" i="16"/>
  <c r="BE26" i="16" s="1"/>
  <c r="BF26" i="16" s="1"/>
  <c r="BG26" i="16" s="1"/>
  <c r="BH26" i="16" s="1"/>
  <c r="BI26" i="16" s="1"/>
  <c r="BJ26" i="16" s="1"/>
  <c r="BI38" i="17"/>
  <c r="BJ35" i="18"/>
  <c r="BK35" i="18" s="1"/>
  <c r="BL35" i="18" s="1"/>
  <c r="BM35" i="18" s="1"/>
  <c r="BN35" i="18" s="1"/>
  <c r="BJ35" i="17"/>
  <c r="BK35" i="17" s="1"/>
  <c r="BL35" i="17" s="1"/>
  <c r="BM35" i="17" s="1"/>
  <c r="BN35" i="17" s="1"/>
  <c r="BL23" i="16"/>
  <c r="BM23" i="16" s="1"/>
  <c r="BD38" i="14"/>
  <c r="E31" i="13"/>
  <c r="F31" i="13" s="1"/>
  <c r="G31" i="13" s="1"/>
  <c r="O20" i="13"/>
  <c r="O23" i="13"/>
  <c r="P23" i="13" s="1"/>
  <c r="E32" i="13"/>
  <c r="F32" i="13" s="1"/>
  <c r="G32" i="13" s="1"/>
  <c r="O22" i="13"/>
  <c r="P22" i="13" s="1"/>
  <c r="D32" i="13"/>
  <c r="R21" i="13"/>
  <c r="S21" i="13"/>
  <c r="T21" i="13" s="1"/>
  <c r="R19" i="13"/>
  <c r="S19" i="13"/>
  <c r="A8" i="3"/>
  <c r="F8" i="3" s="1"/>
  <c r="E8" i="3"/>
  <c r="D8" i="3"/>
  <c r="BK20" i="17" l="1"/>
  <c r="BL20" i="17" s="1"/>
  <c r="BM20" i="17" s="1"/>
  <c r="BN20" i="17"/>
  <c r="BD23" i="14"/>
  <c r="BE23" i="14"/>
  <c r="BF23" i="14" s="1"/>
  <c r="BF20" i="16"/>
  <c r="BG20" i="16"/>
  <c r="AY38" i="17"/>
  <c r="BK17" i="15"/>
  <c r="BM26" i="10"/>
  <c r="BN26" i="10" s="1"/>
  <c r="BO26" i="10" s="1"/>
  <c r="BN23" i="15"/>
  <c r="BO23" i="15" s="1"/>
  <c r="BN14" i="18"/>
  <c r="BG23" i="14"/>
  <c r="BN23" i="18"/>
  <c r="BO23" i="18" s="1"/>
  <c r="AZ35" i="10"/>
  <c r="BF32" i="16"/>
  <c r="BM38" i="10"/>
  <c r="BN38" i="10" s="1"/>
  <c r="BO38" i="10" s="1"/>
  <c r="BF29" i="16"/>
  <c r="BG29" i="16" s="1"/>
  <c r="BK38" i="16"/>
  <c r="BF29" i="15"/>
  <c r="BG20" i="14"/>
  <c r="BH20" i="14" s="1"/>
  <c r="BK38" i="17"/>
  <c r="BL38" i="17" s="1"/>
  <c r="BO14" i="18"/>
  <c r="BP14" i="18" s="1"/>
  <c r="BQ14" i="18" s="1"/>
  <c r="BJ29" i="17"/>
  <c r="BK29" i="17" s="1"/>
  <c r="BL29" i="17" s="1"/>
  <c r="BF32" i="15"/>
  <c r="BG32" i="15" s="1"/>
  <c r="BE35" i="16"/>
  <c r="BG32" i="16"/>
  <c r="BH32" i="16" s="1"/>
  <c r="BO29" i="10"/>
  <c r="AX38" i="18"/>
  <c r="BJ26" i="15"/>
  <c r="BK26" i="15" s="1"/>
  <c r="BL26" i="15" s="1"/>
  <c r="BF32" i="14"/>
  <c r="BH32" i="18"/>
  <c r="BP20" i="17"/>
  <c r="BQ20" i="17" s="1"/>
  <c r="BO35" i="18"/>
  <c r="BP35" i="18" s="1"/>
  <c r="BQ35" i="18" s="1"/>
  <c r="BC38" i="15"/>
  <c r="BA35" i="14"/>
  <c r="BO35" i="17"/>
  <c r="BP35" i="17" s="1"/>
  <c r="BQ35" i="17" s="1"/>
  <c r="BH29" i="18"/>
  <c r="BI35" i="15"/>
  <c r="BG29" i="15"/>
  <c r="BH29" i="15" s="1"/>
  <c r="BM29" i="17"/>
  <c r="BM23" i="17"/>
  <c r="BN23" i="17" s="1"/>
  <c r="BL29" i="14"/>
  <c r="BM29" i="14" s="1"/>
  <c r="BL38" i="16"/>
  <c r="BM38" i="16" s="1"/>
  <c r="BN38" i="16" s="1"/>
  <c r="BK26" i="16"/>
  <c r="BL26" i="16" s="1"/>
  <c r="BM26" i="16" s="1"/>
  <c r="BN26" i="16" s="1"/>
  <c r="BO26" i="16" s="1"/>
  <c r="BP26" i="16" s="1"/>
  <c r="BQ26" i="16" s="1"/>
  <c r="BN23" i="16"/>
  <c r="BO23" i="16" s="1"/>
  <c r="BP23" i="16" s="1"/>
  <c r="BQ23" i="16" s="1"/>
  <c r="BE38" i="14"/>
  <c r="BF38" i="14" s="1"/>
  <c r="BG38" i="14" s="1"/>
  <c r="P20" i="13"/>
  <c r="E33" i="13" s="1"/>
  <c r="F33" i="13" s="1"/>
  <c r="G33" i="13" s="1"/>
  <c r="Q20" i="13"/>
  <c r="D33" i="13"/>
  <c r="Q23" i="13"/>
  <c r="R23" i="13" s="1"/>
  <c r="Q22" i="13"/>
  <c r="R22" i="13" s="1"/>
  <c r="T19" i="13"/>
  <c r="AG8" i="10"/>
  <c r="BA35" i="10" l="1"/>
  <c r="BL17" i="15"/>
  <c r="BM17" i="15" s="1"/>
  <c r="BN17" i="15" s="1"/>
  <c r="BO17" i="15" s="1"/>
  <c r="BP17" i="15" s="1"/>
  <c r="BQ17" i="15" s="1"/>
  <c r="AZ38" i="17"/>
  <c r="BA38" i="17"/>
  <c r="BB38" i="17" s="1"/>
  <c r="BC38" i="17" s="1"/>
  <c r="BD38" i="17" s="1"/>
  <c r="BE38" i="17" s="1"/>
  <c r="BF38" i="17" s="1"/>
  <c r="BG38" i="17" s="1"/>
  <c r="BH20" i="16"/>
  <c r="BP23" i="15"/>
  <c r="BQ23" i="15" s="1"/>
  <c r="BH23" i="14"/>
  <c r="BH29" i="16"/>
  <c r="BI29" i="16" s="1"/>
  <c r="BJ29" i="16" s="1"/>
  <c r="BK29" i="16" s="1"/>
  <c r="BL29" i="16" s="1"/>
  <c r="BM29" i="16" s="1"/>
  <c r="BN29" i="16" s="1"/>
  <c r="BI20" i="14"/>
  <c r="BJ20" i="14" s="1"/>
  <c r="BP23" i="18"/>
  <c r="BQ23" i="18" s="1"/>
  <c r="AY38" i="18"/>
  <c r="BI32" i="18"/>
  <c r="BO23" i="17"/>
  <c r="BP23" i="17" s="1"/>
  <c r="BQ23" i="17" s="1"/>
  <c r="BI32" i="16"/>
  <c r="BJ32" i="16" s="1"/>
  <c r="BF35" i="16"/>
  <c r="BG35" i="16" s="1"/>
  <c r="BH32" i="15"/>
  <c r="BI29" i="15"/>
  <c r="BJ29" i="15" s="1"/>
  <c r="BJ35" i="15"/>
  <c r="BK35" i="15" s="1"/>
  <c r="BL35" i="15" s="1"/>
  <c r="BM35" i="15" s="1"/>
  <c r="BN35" i="15" s="1"/>
  <c r="BG32" i="14"/>
  <c r="BM26" i="15"/>
  <c r="BN26" i="15" s="1"/>
  <c r="BO26" i="15" s="1"/>
  <c r="BP26" i="15" s="1"/>
  <c r="BQ26" i="15" s="1"/>
  <c r="BO35" i="16"/>
  <c r="BN29" i="14"/>
  <c r="BO29" i="14" s="1"/>
  <c r="BP29" i="14" s="1"/>
  <c r="BQ29" i="14" s="1"/>
  <c r="BN29" i="17"/>
  <c r="BO29" i="17" s="1"/>
  <c r="BI29" i="18"/>
  <c r="BB35" i="14"/>
  <c r="BC35" i="14" s="1"/>
  <c r="BD35" i="14" s="1"/>
  <c r="BO38" i="16"/>
  <c r="BP38" i="16" s="1"/>
  <c r="BQ38" i="16" s="1"/>
  <c r="BO35" i="15"/>
  <c r="BD38" i="15"/>
  <c r="BH38" i="14"/>
  <c r="R20" i="13"/>
  <c r="E34" i="13" s="1"/>
  <c r="F34" i="13" s="1"/>
  <c r="G34" i="13" s="1"/>
  <c r="S20" i="13"/>
  <c r="T20" i="13" s="1"/>
  <c r="D34" i="13"/>
  <c r="S22" i="13"/>
  <c r="T22" i="13" s="1"/>
  <c r="S23" i="13"/>
  <c r="T23" i="13" s="1"/>
  <c r="AH8" i="10"/>
  <c r="BI20" i="16" l="1"/>
  <c r="BJ20" i="16" s="1"/>
  <c r="BK20" i="16" s="1"/>
  <c r="BL20" i="16" s="1"/>
  <c r="BM20" i="16" s="1"/>
  <c r="BN20" i="16"/>
  <c r="BP20" i="16" s="1"/>
  <c r="BQ20" i="16" s="1"/>
  <c r="BH38" i="17"/>
  <c r="BM38" i="17"/>
  <c r="BN38" i="17" s="1"/>
  <c r="BB35" i="10"/>
  <c r="BC35" i="10"/>
  <c r="BO29" i="16"/>
  <c r="BP29" i="16" s="1"/>
  <c r="BQ29" i="16" s="1"/>
  <c r="BI23" i="14"/>
  <c r="BK20" i="14"/>
  <c r="BJ32" i="18"/>
  <c r="BK32" i="18" s="1"/>
  <c r="AZ38" i="18"/>
  <c r="BA38" i="18" s="1"/>
  <c r="BB38" i="18" s="1"/>
  <c r="BH35" i="16"/>
  <c r="BI35" i="16" s="1"/>
  <c r="BH32" i="14"/>
  <c r="BI32" i="14" s="1"/>
  <c r="BJ32" i="14" s="1"/>
  <c r="BK32" i="14"/>
  <c r="BL32" i="14" s="1"/>
  <c r="BP29" i="17"/>
  <c r="BQ29" i="17" s="1"/>
  <c r="BK32" i="16"/>
  <c r="BL32" i="16" s="1"/>
  <c r="BP35" i="15"/>
  <c r="BQ35" i="15" s="1"/>
  <c r="BI32" i="15"/>
  <c r="BJ32" i="15" s="1"/>
  <c r="BE35" i="14"/>
  <c r="BF35" i="14" s="1"/>
  <c r="BG35" i="14" s="1"/>
  <c r="BH35" i="14" s="1"/>
  <c r="BK29" i="15"/>
  <c r="BL29" i="15" s="1"/>
  <c r="BM29" i="15" s="1"/>
  <c r="BN29" i="15" s="1"/>
  <c r="BJ29" i="18"/>
  <c r="BK29" i="18" s="1"/>
  <c r="BL29" i="18" s="1"/>
  <c r="BE38" i="15"/>
  <c r="BF38" i="15"/>
  <c r="BG38" i="15" s="1"/>
  <c r="BI38" i="14"/>
  <c r="E35" i="13"/>
  <c r="F35" i="13" s="1"/>
  <c r="G35" i="13" s="1"/>
  <c r="D35" i="13"/>
  <c r="BL20" i="14" l="1"/>
  <c r="BM20" i="14" s="1"/>
  <c r="BN20" i="14"/>
  <c r="BJ23" i="14"/>
  <c r="BK23" i="14" s="1"/>
  <c r="BL23" i="14"/>
  <c r="BM23" i="14" s="1"/>
  <c r="BD35" i="10"/>
  <c r="BO38" i="17"/>
  <c r="BP38" i="17" s="1"/>
  <c r="BQ38" i="17" s="1"/>
  <c r="BM32" i="14"/>
  <c r="BN32" i="14" s="1"/>
  <c r="BJ35" i="16"/>
  <c r="BK35" i="16" s="1"/>
  <c r="BL35" i="16" s="1"/>
  <c r="BM35" i="16" s="1"/>
  <c r="BN35" i="16" s="1"/>
  <c r="BN23" i="14"/>
  <c r="BO23" i="14" s="1"/>
  <c r="BP20" i="14"/>
  <c r="BQ20" i="14" s="1"/>
  <c r="BK32" i="15"/>
  <c r="BL32" i="15" s="1"/>
  <c r="BI35" i="14"/>
  <c r="BJ35" i="14" s="1"/>
  <c r="BK35" i="14" s="1"/>
  <c r="BC38" i="18"/>
  <c r="BL32" i="18"/>
  <c r="BM32" i="18" s="1"/>
  <c r="BN32" i="18" s="1"/>
  <c r="BM32" i="16"/>
  <c r="BN32" i="16" s="1"/>
  <c r="BO32" i="16" s="1"/>
  <c r="BP32" i="16" s="1"/>
  <c r="BQ32" i="16" s="1"/>
  <c r="BO29" i="15"/>
  <c r="BP29" i="15" s="1"/>
  <c r="BQ29" i="15" s="1"/>
  <c r="BO32" i="14"/>
  <c r="BP32" i="14" s="1"/>
  <c r="BQ32" i="14" s="1"/>
  <c r="BH38" i="15"/>
  <c r="BI38" i="15" s="1"/>
  <c r="BO35" i="14"/>
  <c r="BM29" i="18"/>
  <c r="BN29" i="18" s="1"/>
  <c r="BK38" i="14"/>
  <c r="BL38" i="14" s="1"/>
  <c r="BE35" i="10" l="1"/>
  <c r="BF35" i="10" s="1"/>
  <c r="BG35" i="10" s="1"/>
  <c r="BH35" i="10" s="1"/>
  <c r="BI35" i="10" s="1"/>
  <c r="BJ35" i="10"/>
  <c r="BK35" i="10" s="1"/>
  <c r="BL35" i="10" s="1"/>
  <c r="BM35" i="10" s="1"/>
  <c r="BN35" i="10" s="1"/>
  <c r="BO35" i="10" s="1"/>
  <c r="BP23" i="14"/>
  <c r="BQ23" i="14" s="1"/>
  <c r="BO32" i="18"/>
  <c r="BP32" i="18" s="1"/>
  <c r="BQ32" i="18" s="1"/>
  <c r="BP35" i="16"/>
  <c r="BQ35" i="16" s="1"/>
  <c r="BM32" i="15"/>
  <c r="BN32" i="15" s="1"/>
  <c r="BO32" i="15" s="1"/>
  <c r="BP32" i="15" s="1"/>
  <c r="BQ32" i="15" s="1"/>
  <c r="BD38" i="18"/>
  <c r="BK38" i="15"/>
  <c r="BL38" i="15" s="1"/>
  <c r="BM38" i="15" s="1"/>
  <c r="BL35" i="14"/>
  <c r="BM35" i="14" s="1"/>
  <c r="BN35" i="14" s="1"/>
  <c r="BN38" i="15"/>
  <c r="BO29" i="18"/>
  <c r="BP29" i="18" s="1"/>
  <c r="BQ29" i="18" s="1"/>
  <c r="BM38" i="14"/>
  <c r="BP38" i="10"/>
  <c r="BQ38" i="10" s="1"/>
  <c r="BP35" i="10"/>
  <c r="BQ35" i="10" s="1"/>
  <c r="BE38" i="18" l="1"/>
  <c r="BF38" i="18" s="1"/>
  <c r="BG38" i="18"/>
  <c r="BP35" i="14"/>
  <c r="BQ35" i="14" s="1"/>
  <c r="BN38" i="14"/>
  <c r="BO38" i="15"/>
  <c r="BP38" i="15" s="1"/>
  <c r="BQ38" i="15" s="1"/>
  <c r="BP32" i="10"/>
  <c r="BQ32" i="10" s="1"/>
  <c r="BP29" i="10"/>
  <c r="BQ29" i="10" s="1"/>
  <c r="BH38" i="18" l="1"/>
  <c r="BI38" i="18" s="1"/>
  <c r="BK38" i="18"/>
  <c r="BO38" i="14"/>
  <c r="BP38" i="14" s="1"/>
  <c r="BQ38" i="14" s="1"/>
  <c r="BP23" i="10"/>
  <c r="BQ23" i="10" s="1"/>
  <c r="BP17" i="10"/>
  <c r="BQ17" i="10" s="1"/>
  <c r="BP20" i="10"/>
  <c r="BQ20" i="10" s="1"/>
  <c r="BP26" i="10"/>
  <c r="BQ26" i="10" s="1"/>
  <c r="BP14" i="10"/>
  <c r="BQ14" i="10" s="1"/>
  <c r="BL38" i="18" l="1"/>
  <c r="BM38" i="18" s="1"/>
  <c r="BN38" i="18" s="1"/>
  <c r="BO38" i="18" s="1"/>
  <c r="BP38" i="18" s="1"/>
  <c r="BQ38" i="18" s="1"/>
  <c r="BP11" i="10"/>
  <c r="BQ11"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klemenz</author>
  </authors>
  <commentList>
    <comment ref="A6" authorId="0" shapeId="0" xr:uid="{00000000-0006-0000-0000-000001000000}">
      <text>
        <r>
          <rPr>
            <b/>
            <sz val="8"/>
            <color indexed="81"/>
            <rFont val="Tahoma"/>
            <family val="2"/>
          </rPr>
          <t>klemenz:</t>
        </r>
        <r>
          <rPr>
            <sz val="8"/>
            <color indexed="81"/>
            <rFont val="Tahoma"/>
            <family val="2"/>
          </rPr>
          <t xml:space="preserve">
Erst nach der Bewilligung notwendig, dient der Erstellung der Stundennachweise</t>
        </r>
      </text>
    </comment>
    <comment ref="Z8" authorId="0" shapeId="0" xr:uid="{00000000-0006-0000-0000-000002000000}">
      <text>
        <r>
          <rPr>
            <b/>
            <sz val="8"/>
            <color indexed="81"/>
            <rFont val="Tahoma"/>
            <family val="2"/>
          </rPr>
          <t xml:space="preserve">Personenmonate pro Arbeitspaket:
</t>
        </r>
        <r>
          <rPr>
            <sz val="8"/>
            <color indexed="81"/>
            <rFont val="Tahoma"/>
            <family val="2"/>
          </rPr>
          <t>Maximal sind 6 Personenmonate pro Arbeitspaket förderbar, sollten Sie mehr Personenmonate für ein Arbeitspaket benötigen, so müssen Sie dies in zwei Arbeitspakete aufteilen</t>
        </r>
      </text>
    </comment>
    <comment ref="A32" authorId="0" shapeId="0" xr:uid="{00000000-0006-0000-0000-000003000000}">
      <text>
        <r>
          <rPr>
            <b/>
            <sz val="8"/>
            <color indexed="81"/>
            <rFont val="Tahoma"/>
            <family val="2"/>
          </rPr>
          <t xml:space="preserve">Kontrollfeld:
</t>
        </r>
        <r>
          <rPr>
            <sz val="8"/>
            <color indexed="81"/>
            <rFont val="Tahoma"/>
            <family val="2"/>
          </rPr>
          <t>Das Kontrollfeld vergleicht die Summe der geplanten Personenmonate aus dem Arbeitspaketeplan mit den verteilten Personenmonaten und gibt an:
Negative Werte zeigen die Anzahl der fehlenden Personenmonate an.
Positive Werte zeigen die Anzahl der überschrittenen Personenmonate an.</t>
        </r>
      </text>
    </comment>
    <comment ref="K41" authorId="0" shapeId="0" xr:uid="{00000000-0006-0000-0000-000004000000}">
      <text>
        <r>
          <rPr>
            <b/>
            <sz val="8"/>
            <color indexed="81"/>
            <rFont val="Tahoma"/>
            <family val="2"/>
          </rPr>
          <t xml:space="preserve">Mitarbeitergehalt:
</t>
        </r>
        <r>
          <rPr>
            <sz val="8"/>
            <color indexed="81"/>
            <rFont val="Tahoma"/>
            <family val="2"/>
          </rPr>
          <t xml:space="preserve">Bitte hier das aus der Anlage 6.1 "normierte Personalkosten je Personenmonat" eintragen.
Maximal sind 10.000 € pro Monat möglich.
Der Projektleiter muss der teuerste Mitarbeiter sein, da sonst die Gehälter, welche über dem des Projektleiters leigen, auf dessen Gehalt gekürzt werden.
</t>
        </r>
        <r>
          <rPr>
            <b/>
            <sz val="8"/>
            <color indexed="81"/>
            <rFont val="Tahoma"/>
            <family val="2"/>
          </rPr>
          <t xml:space="preserve">Gehalt Geschäftsführer:
</t>
        </r>
        <r>
          <rPr>
            <sz val="8"/>
            <color indexed="81"/>
            <rFont val="Tahoma"/>
            <family val="2"/>
          </rPr>
          <t>Das Gehalt des Geschäftsführers kann maximal dem des teuersten Projektmitarbeiters entsprechen. 
Siehe Richtline 5.3.1 a (Seite 9)</t>
        </r>
      </text>
    </comment>
    <comment ref="M41" authorId="0" shapeId="0" xr:uid="{00000000-0006-0000-0000-000005000000}">
      <text>
        <r>
          <rPr>
            <b/>
            <sz val="8"/>
            <color indexed="81"/>
            <rFont val="Tahoma"/>
            <family val="2"/>
          </rPr>
          <t xml:space="preserve">Gesamtkosten:
</t>
        </r>
        <r>
          <rPr>
            <sz val="8"/>
            <color indexed="81"/>
            <rFont val="Tahoma"/>
            <family val="2"/>
          </rPr>
          <t xml:space="preserve">Dargestellt die Personaleinzelkosten des Mitarbeiters über die gesamte Projektdauer
</t>
        </r>
      </text>
    </comment>
    <comment ref="N41" authorId="0" shapeId="0" xr:uid="{00000000-0006-0000-0000-000006000000}">
      <text>
        <r>
          <rPr>
            <b/>
            <sz val="8"/>
            <color indexed="81"/>
            <rFont val="Tahoma"/>
            <family val="2"/>
          </rPr>
          <t>klemenz:</t>
        </r>
        <r>
          <rPr>
            <sz val="8"/>
            <color indexed="81"/>
            <rFont val="Tahoma"/>
            <family val="2"/>
          </rPr>
          <t xml:space="preserve">
Vertraglich vereinbarten regulären Wochenarbeitsstunden</t>
        </r>
      </text>
    </comment>
    <comment ref="X41" authorId="0" shapeId="0" xr:uid="{00000000-0006-0000-0000-000007000000}">
      <text>
        <r>
          <rPr>
            <b/>
            <sz val="8"/>
            <color indexed="81"/>
            <rFont val="Tahoma"/>
            <family val="2"/>
          </rPr>
          <t>klemenz:</t>
        </r>
        <r>
          <rPr>
            <sz val="8"/>
            <color indexed="81"/>
            <rFont val="Tahoma"/>
            <family val="2"/>
          </rPr>
          <t xml:space="preserve">
Summe der Personaleinzelkosten nach der Kalkulation</t>
        </r>
      </text>
    </comment>
    <comment ref="K42" authorId="0" shapeId="0" xr:uid="{00000000-0006-0000-0000-000008000000}">
      <text>
        <r>
          <rPr>
            <b/>
            <sz val="8"/>
            <color indexed="81"/>
            <rFont val="Tahoma"/>
            <family val="2"/>
          </rPr>
          <t>Erster Mitarbeiter =
Projektleiter = 
Teuerster Mitarbeiter</t>
        </r>
        <r>
          <rPr>
            <sz val="8"/>
            <color indexed="81"/>
            <rFont val="Tahoma"/>
            <family val="2"/>
          </rPr>
          <t xml:space="preserve">
</t>
        </r>
      </text>
    </comment>
    <comment ref="X42" authorId="0" shapeId="0" xr:uid="{00000000-0006-0000-0000-000009000000}">
      <text>
        <r>
          <rPr>
            <b/>
            <sz val="8"/>
            <color indexed="81"/>
            <rFont val="Tahoma"/>
            <family val="2"/>
          </rPr>
          <t>klemenz:</t>
        </r>
        <r>
          <rPr>
            <sz val="8"/>
            <color indexed="81"/>
            <rFont val="Tahoma"/>
            <family val="2"/>
          </rPr>
          <t xml:space="preserve">
Gemeinkostenzuschlag in Prozent:
100% bei Unternehmen
85% bei Forschungseinrichtungen</t>
        </r>
      </text>
    </comment>
    <comment ref="X44" authorId="0" shapeId="0" xr:uid="{00000000-0006-0000-0000-00000A000000}">
      <text>
        <r>
          <rPr>
            <b/>
            <sz val="8"/>
            <color indexed="81"/>
            <rFont val="Tahoma"/>
            <family val="2"/>
          </rPr>
          <t>klemenz:</t>
        </r>
        <r>
          <rPr>
            <sz val="8"/>
            <color indexed="81"/>
            <rFont val="Tahoma"/>
            <family val="2"/>
          </rPr>
          <t xml:space="preserve">
Addition aus Personaleinzelkosten und Gemeinkostenzuschlag</t>
        </r>
      </text>
    </comment>
    <comment ref="X45" authorId="0" shapeId="0" xr:uid="{00000000-0006-0000-0000-00000B000000}">
      <text>
        <r>
          <rPr>
            <b/>
            <sz val="8"/>
            <color indexed="81"/>
            <rFont val="Tahoma"/>
            <family val="2"/>
          </rPr>
          <t>klemenz:</t>
        </r>
        <r>
          <rPr>
            <sz val="8"/>
            <color indexed="81"/>
            <rFont val="Tahoma"/>
            <family val="2"/>
          </rPr>
          <t xml:space="preserve">
Maximal mögliche Kosten für einen Unterauftag (25% der Personaleinzelkosten)
Kostenoptimal unter Ausnutzung der gesamten Fördersumme sind bei 
Einzelprojekten (550.000 € Projektgesamtkosten) 61.111,12 €;
Kooperationsprojekten (450.000 € Projektgesamtkosten)
50.000 €;
für den Unterauftrag möglich.
</t>
        </r>
      </text>
    </comment>
    <comment ref="X46" authorId="0" shapeId="0" xr:uid="{00000000-0006-0000-0000-00000C000000}">
      <text>
        <r>
          <rPr>
            <b/>
            <sz val="8"/>
            <color indexed="81"/>
            <rFont val="Tahoma"/>
            <family val="2"/>
          </rPr>
          <t>klemenz:</t>
        </r>
        <r>
          <rPr>
            <sz val="8"/>
            <color indexed="81"/>
            <rFont val="Tahoma"/>
            <family val="2"/>
          </rPr>
          <t xml:space="preserve">
Nur ausfüllen, wenn Sie einen Unterauftrag vergeben möchten.
Sollte das Feld rot werden, übersteigen die Kosten für den Unterauftrag die maximal möglichen Kosten aus dem Feld darüber, erscheint es grün, so sind die Kosten für den Unterauftrag im Rahmen des Möglichen</t>
        </r>
      </text>
    </comment>
    <comment ref="Z47" authorId="0" shapeId="0" xr:uid="{00000000-0006-0000-0000-00000D000000}">
      <text>
        <r>
          <rPr>
            <b/>
            <sz val="8"/>
            <color indexed="81"/>
            <rFont val="Tahoma"/>
            <family val="2"/>
          </rPr>
          <t xml:space="preserve">Maximale Kosten:
</t>
        </r>
        <r>
          <rPr>
            <sz val="8"/>
            <color indexed="81"/>
            <rFont val="Tahoma"/>
            <family val="2"/>
          </rPr>
          <t xml:space="preserve">
Maximal werden Kosten bis 380.000 Euro gefördert, bei Überschreitung dieser Summe wird der Gemeinkosten - Prozensatz entsprechend gekürzt.</t>
        </r>
      </text>
    </comment>
    <comment ref="X48" authorId="0" shapeId="0" xr:uid="{00000000-0006-0000-0000-00000E000000}">
      <text>
        <r>
          <rPr>
            <b/>
            <sz val="8"/>
            <color indexed="81"/>
            <rFont val="Tahoma"/>
            <family val="2"/>
          </rPr>
          <t>Förderquoten nach Projektform</t>
        </r>
        <r>
          <rPr>
            <sz val="8"/>
            <color indexed="81"/>
            <rFont val="Tahoma"/>
            <family val="2"/>
          </rPr>
          <t xml:space="preserve">
Unternehmensgröße
                                  | Einzelprojekte                |    Kooperationsprojekte        |      Kooperationsprojekte mit ausländischen Partnern
                                  | Kosten max. 550.000 €   |   Kosten max. 450.000 €      |      Kosten max. 450.000 €
-----------------------------------------------------------------------------------------------------------------------------------------------------------------------
Kleine Unternehmen    |                                      |                                            |
in strukturschwachen   | 45 % (max. 247.500 €)  | 55 % (max. 247.500 €)        |  60 % (max. 270.000 €)
Regionen                    |                                      |                                            |
-----------------------------------------------------------------------------------------------------------------------------------------------------------------------
Kleine Unternehmen    |                                      |                                            |
&lt;10 Jahre nach           | 45 % (max. 247.500 €)  | 50 % (max. 225.000 €)        |  60 % (max. 270.000 €)
Gründung                    |                                      |                                            |
-----------------------------------------------------------------------------------------------------------------------------------------------------------------------
                                  |                                      |                                            |
Kleine Unternehmen    | 40 % (max. 220.000 €)  | 45 % (max 247.500 €)         |  55 % (max. 247.500 €)
                                  |                                      |                                            |
-----------------------------------------------------------------------------------------------------------------------------------------------------------------------
                                  |                                      |                                            |
Mittlere Unternehmen  | 35 % (max. 192.500 €)  | 40 % (max. 220.000 €)        |  50 % (max. 225.000 €)
                                  |                                      |                                            |
-----------------------------------------------------------------------------------------------------------------------------------------------------------------------
Unternehmen              |                                      |                                            |
bis  500 Mitarbeiter     | 25 % (max. 137.500 €)  | 30 % (max. 135.000 €)         |  40 % (max. 220.000 €)
                                  |                                      |                                            |
-----------------------------------------------------------------------------------------------------------------------------------------------------------------------
Unternehmen              |                                      |                                            |
bis 1000 Mitarbeiter     | ---                                 | 30 % (max. 135.000 €)         |  40 % (max. 220.000 €)
                                  |                                      |                                            |
-----------------------------------------------------------------------------------------------------------------------------------------------------------------------
Bitte prüfen Sie auf der Homepage www.zim.de die aktuellen 
Förderquoten und Richtlinien
Stand 06/2020, alle Angaben ohne Gewähr
</t>
        </r>
      </text>
    </comment>
    <comment ref="S49" authorId="0" shapeId="0" xr:uid="{00000000-0006-0000-0000-00000F000000}">
      <text>
        <r>
          <rPr>
            <b/>
            <sz val="8"/>
            <color indexed="81"/>
            <rFont val="Tahoma"/>
            <family val="2"/>
          </rPr>
          <t>Fördersumme:</t>
        </r>
        <r>
          <rPr>
            <sz val="8"/>
            <color indexed="81"/>
            <rFont val="Tahoma"/>
            <family val="2"/>
          </rPr>
          <t xml:space="preserve">
Muss in Anlage 8 des Antrags eingetragen werden, bitte beachten Sie einen etwaigen Unterauftrag, sollte er in diesem Jahr realisiert werden so muss dieser prozentual mit der Förderquote eingerechnet werden (Summe Unterauftrag * Förderquote) </t>
        </r>
      </text>
    </comment>
    <comment ref="T49" authorId="0" shapeId="0" xr:uid="{00000000-0006-0000-0000-000010000000}">
      <text>
        <r>
          <rPr>
            <b/>
            <sz val="8"/>
            <color indexed="81"/>
            <rFont val="Tahoma"/>
            <family val="2"/>
          </rPr>
          <t>Fördersumme:</t>
        </r>
        <r>
          <rPr>
            <sz val="8"/>
            <color indexed="81"/>
            <rFont val="Tahoma"/>
            <family val="2"/>
          </rPr>
          <t xml:space="preserve">
Muss in Anlage 8 des Antrags eingetragen werden, bitte beachten Sie einen etwaigen Unterauftrag, sollte er in diesem Jahr realisiert werden so muss dieser prozentual mit der Förderquote eingerechnet werden (Summe Unterauftrag * Förderquote) </t>
        </r>
      </text>
    </comment>
    <comment ref="U49" authorId="0" shapeId="0" xr:uid="{00000000-0006-0000-0000-000011000000}">
      <text>
        <r>
          <rPr>
            <b/>
            <sz val="8"/>
            <color indexed="81"/>
            <rFont val="Tahoma"/>
            <family val="2"/>
          </rPr>
          <t>Fördersumme:</t>
        </r>
        <r>
          <rPr>
            <sz val="8"/>
            <color indexed="81"/>
            <rFont val="Tahoma"/>
            <family val="2"/>
          </rPr>
          <t xml:space="preserve">
Muss in Anlage 8 des Antrags eingetragen werden, bitte beachten Sie einen etwaigen Unterauftrag, sollte er in diesem Jahr realisiert werden so muss dieser prozentual mit der Förderquote eingerechnet werden (Summe Unterauftrag * Förderquote)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klemenz</author>
  </authors>
  <commentList>
    <comment ref="A3" authorId="0" shapeId="0" xr:uid="{00000000-0006-0000-0200-000001000000}">
      <text>
        <r>
          <rPr>
            <b/>
            <sz val="8"/>
            <color indexed="81"/>
            <rFont val="Tahoma"/>
            <family val="2"/>
          </rPr>
          <t>klemenz:</t>
        </r>
        <r>
          <rPr>
            <sz val="8"/>
            <color indexed="81"/>
            <rFont val="Tahoma"/>
            <family val="2"/>
          </rPr>
          <t xml:space="preserve">
Spalte für Firma 1</t>
        </r>
      </text>
    </comment>
    <comment ref="A4" authorId="0" shapeId="0" xr:uid="{00000000-0006-0000-0200-000002000000}">
      <text>
        <r>
          <rPr>
            <b/>
            <sz val="8"/>
            <color indexed="81"/>
            <rFont val="Tahoma"/>
            <family val="2"/>
          </rPr>
          <t>klemenz:</t>
        </r>
        <r>
          <rPr>
            <sz val="8"/>
            <color indexed="81"/>
            <rFont val="Tahoma"/>
            <family val="2"/>
          </rPr>
          <t xml:space="preserve">
Bitte hier die einzelnen Tätigkeiten der Arbeitspakete eintragen.
Bsp.:
-Patentrecherche
-Konzepterstellung
-Skizzenerstellung
-CAD Zeichnungen
-Herstellung Bauteile
Bsp.: AP Recherche:
-Recherche zum Stand der Technik
-Patentrecherche
-Literaturrecherche
-Mitbewerber Produktanalyse
Bsp.: AP Entwicklung Bauteil
-Recherche Anforderungen
-Erstellung Skizze
-Berechnung:
     -Anpressdruck
     -Leitfähigkeit
     -Materialkonstanten
-Erstellung CAD Zeichnung und Revision
-Herstellung Bauteil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kfinck</author>
  </authors>
  <commentList>
    <comment ref="AI11" authorId="0" shapeId="0" xr:uid="{00000000-0006-0000-0400-000001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BS11" authorId="0" shapeId="0" xr:uid="{00000000-0006-0000-0400-000002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DC11" authorId="0" shapeId="0" xr:uid="{00000000-0006-0000-0400-000003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EM11" authorId="0" shapeId="0" xr:uid="{00000000-0006-0000-0400-000004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FW11" authorId="0" shapeId="0" xr:uid="{00000000-0006-0000-0400-000005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HG11" authorId="0" shapeId="0" xr:uid="{00000000-0006-0000-0400-000006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AI14" authorId="0" shapeId="0" xr:uid="{00000000-0006-0000-0400-000007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BS14" authorId="0" shapeId="0" xr:uid="{00000000-0006-0000-0400-000008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DC14" authorId="0" shapeId="0" xr:uid="{00000000-0006-0000-0400-000009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EM14" authorId="0" shapeId="0" xr:uid="{00000000-0006-0000-0400-00000A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FW14" authorId="0" shapeId="0" xr:uid="{00000000-0006-0000-0400-00000B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HG14" authorId="0" shapeId="0" xr:uid="{00000000-0006-0000-0400-00000C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AI17" authorId="0" shapeId="0" xr:uid="{00000000-0006-0000-0400-00000D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BS17" authorId="0" shapeId="0" xr:uid="{00000000-0006-0000-0400-00000E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DC17" authorId="0" shapeId="0" xr:uid="{00000000-0006-0000-0400-00000F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EM17" authorId="0" shapeId="0" xr:uid="{00000000-0006-0000-0400-000010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FW17" authorId="0" shapeId="0" xr:uid="{00000000-0006-0000-0400-000011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HG17" authorId="0" shapeId="0" xr:uid="{00000000-0006-0000-0400-000012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AI45" authorId="0" shapeId="0" xr:uid="{00000000-0006-0000-0400-000013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BS45" authorId="0" shapeId="0" xr:uid="{00000000-0006-0000-0400-000014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DC45" authorId="0" shapeId="0" xr:uid="{00000000-0006-0000-0400-000015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EM45" authorId="0" shapeId="0" xr:uid="{00000000-0006-0000-0400-000016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FW45" authorId="0" shapeId="0" xr:uid="{00000000-0006-0000-0400-000017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HG45" authorId="0" shapeId="0" xr:uid="{00000000-0006-0000-0400-000018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AI48" authorId="0" shapeId="0" xr:uid="{00000000-0006-0000-0400-000019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BS48" authorId="0" shapeId="0" xr:uid="{00000000-0006-0000-0400-00001A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DC48" authorId="0" shapeId="0" xr:uid="{00000000-0006-0000-0400-00001B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EM48" authorId="0" shapeId="0" xr:uid="{00000000-0006-0000-0400-00001C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FW48" authorId="0" shapeId="0" xr:uid="{00000000-0006-0000-0400-00001D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HG48" authorId="0" shapeId="0" xr:uid="{00000000-0006-0000-0400-00001E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AI51" authorId="0" shapeId="0" xr:uid="{00000000-0006-0000-0400-00001F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BS51" authorId="0" shapeId="0" xr:uid="{00000000-0006-0000-0400-000020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DC51" authorId="0" shapeId="0" xr:uid="{00000000-0006-0000-0400-000021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EM51" authorId="0" shapeId="0" xr:uid="{00000000-0006-0000-0400-000022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FW51" authorId="0" shapeId="0" xr:uid="{00000000-0006-0000-0400-000023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HG51" authorId="0" shapeId="0" xr:uid="{00000000-0006-0000-0400-000024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AI79" authorId="0" shapeId="0" xr:uid="{00000000-0006-0000-0400-000025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BS79" authorId="0" shapeId="0" xr:uid="{00000000-0006-0000-0400-000026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DC79" authorId="0" shapeId="0" xr:uid="{00000000-0006-0000-0400-000027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EM79" authorId="0" shapeId="0" xr:uid="{00000000-0006-0000-0400-000028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FW79" authorId="0" shapeId="0" xr:uid="{00000000-0006-0000-0400-000029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HG79" authorId="0" shapeId="0" xr:uid="{00000000-0006-0000-0400-00002A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AI82" authorId="0" shapeId="0" xr:uid="{00000000-0006-0000-0400-00002B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BS82" authorId="0" shapeId="0" xr:uid="{00000000-0006-0000-0400-00002C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DC82" authorId="0" shapeId="0" xr:uid="{00000000-0006-0000-0400-00002D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EM82" authorId="0" shapeId="0" xr:uid="{00000000-0006-0000-0400-00002E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FW82" authorId="0" shapeId="0" xr:uid="{00000000-0006-0000-0400-00002F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HG82" authorId="0" shapeId="0" xr:uid="{00000000-0006-0000-0400-000030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AI85" authorId="0" shapeId="0" xr:uid="{00000000-0006-0000-0400-000031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BS85" authorId="0" shapeId="0" xr:uid="{00000000-0006-0000-0400-000032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DC85" authorId="0" shapeId="0" xr:uid="{00000000-0006-0000-0400-000033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EM85" authorId="0" shapeId="0" xr:uid="{00000000-0006-0000-0400-000034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FW85" authorId="0" shapeId="0" xr:uid="{00000000-0006-0000-0400-000035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HG85" authorId="0" shapeId="0" xr:uid="{00000000-0006-0000-0400-000036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AI113" authorId="0" shapeId="0" xr:uid="{00000000-0006-0000-0400-000037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BS113" authorId="0" shapeId="0" xr:uid="{00000000-0006-0000-0400-000038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DC113" authorId="0" shapeId="0" xr:uid="{00000000-0006-0000-0400-000039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EM113" authorId="0" shapeId="0" xr:uid="{00000000-0006-0000-0400-00003A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FW113" authorId="0" shapeId="0" xr:uid="{00000000-0006-0000-0400-00003B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HG113" authorId="0" shapeId="0" xr:uid="{00000000-0006-0000-0400-00003C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AI116" authorId="0" shapeId="0" xr:uid="{00000000-0006-0000-0400-00003D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BS116" authorId="0" shapeId="0" xr:uid="{00000000-0006-0000-0400-00003E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DC116" authorId="0" shapeId="0" xr:uid="{00000000-0006-0000-0400-00003F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EM116" authorId="0" shapeId="0" xr:uid="{00000000-0006-0000-0400-000040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FW116" authorId="0" shapeId="0" xr:uid="{00000000-0006-0000-0400-000041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HG116" authorId="0" shapeId="0" xr:uid="{00000000-0006-0000-0400-000042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AI119" authorId="0" shapeId="0" xr:uid="{00000000-0006-0000-0400-000043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BS119" authorId="0" shapeId="0" xr:uid="{00000000-0006-0000-0400-000044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DC119" authorId="0" shapeId="0" xr:uid="{00000000-0006-0000-0400-000045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EM119" authorId="0" shapeId="0" xr:uid="{00000000-0006-0000-0400-000046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FW119" authorId="0" shapeId="0" xr:uid="{00000000-0006-0000-0400-000047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HG119" authorId="0" shapeId="0" xr:uid="{00000000-0006-0000-0400-000048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AI147" authorId="0" shapeId="0" xr:uid="{00000000-0006-0000-0400-000049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BS147" authorId="0" shapeId="0" xr:uid="{00000000-0006-0000-0400-00004A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DC147" authorId="0" shapeId="0" xr:uid="{00000000-0006-0000-0400-00004B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EM147" authorId="0" shapeId="0" xr:uid="{00000000-0006-0000-0400-00004C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FW147" authorId="0" shapeId="0" xr:uid="{00000000-0006-0000-0400-00004D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HG147" authorId="0" shapeId="0" xr:uid="{00000000-0006-0000-0400-00004E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AI150" authorId="0" shapeId="0" xr:uid="{00000000-0006-0000-0400-00004F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BS150" authorId="0" shapeId="0" xr:uid="{00000000-0006-0000-0400-000050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DC150" authorId="0" shapeId="0" xr:uid="{00000000-0006-0000-0400-000051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EM150" authorId="0" shapeId="0" xr:uid="{00000000-0006-0000-0400-000052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FW150" authorId="0" shapeId="0" xr:uid="{00000000-0006-0000-0400-000053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HG150" authorId="0" shapeId="0" xr:uid="{00000000-0006-0000-0400-000054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AI153" authorId="0" shapeId="0" xr:uid="{00000000-0006-0000-0400-000055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BS153" authorId="0" shapeId="0" xr:uid="{00000000-0006-0000-0400-000056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DC153" authorId="0" shapeId="0" xr:uid="{00000000-0006-0000-0400-000057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EM153" authorId="0" shapeId="0" xr:uid="{00000000-0006-0000-0400-000058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FW153" authorId="0" shapeId="0" xr:uid="{00000000-0006-0000-0400-000059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HG153" authorId="0" shapeId="0" xr:uid="{00000000-0006-0000-0400-00005A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AI181" authorId="0" shapeId="0" xr:uid="{00000000-0006-0000-0400-00005B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BS181" authorId="0" shapeId="0" xr:uid="{00000000-0006-0000-0400-00005C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DC181" authorId="0" shapeId="0" xr:uid="{00000000-0006-0000-0400-00005D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EM181" authorId="0" shapeId="0" xr:uid="{00000000-0006-0000-0400-00005E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FW181" authorId="0" shapeId="0" xr:uid="{00000000-0006-0000-0400-00005F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HG181" authorId="0" shapeId="0" xr:uid="{00000000-0006-0000-0400-000060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AI184" authorId="0" shapeId="0" xr:uid="{00000000-0006-0000-0400-000061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BS184" authorId="0" shapeId="0" xr:uid="{00000000-0006-0000-0400-000062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DC184" authorId="0" shapeId="0" xr:uid="{00000000-0006-0000-0400-000063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EM184" authorId="0" shapeId="0" xr:uid="{00000000-0006-0000-0400-000064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FW184" authorId="0" shapeId="0" xr:uid="{00000000-0006-0000-0400-000065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HG184" authorId="0" shapeId="0" xr:uid="{00000000-0006-0000-0400-000066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AI187" authorId="0" shapeId="0" xr:uid="{00000000-0006-0000-0400-000067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BS187" authorId="0" shapeId="0" xr:uid="{00000000-0006-0000-0400-000068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DC187" authorId="0" shapeId="0" xr:uid="{00000000-0006-0000-0400-000069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EM187" authorId="0" shapeId="0" xr:uid="{00000000-0006-0000-0400-00006A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FW187" authorId="0" shapeId="0" xr:uid="{00000000-0006-0000-0400-00006B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HG187" authorId="0" shapeId="0" xr:uid="{00000000-0006-0000-0400-00006C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AI215" authorId="0" shapeId="0" xr:uid="{00000000-0006-0000-0400-00006D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BS215" authorId="0" shapeId="0" xr:uid="{00000000-0006-0000-0400-00006E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DC215" authorId="0" shapeId="0" xr:uid="{00000000-0006-0000-0400-00006F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EM215" authorId="0" shapeId="0" xr:uid="{00000000-0006-0000-0400-000070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FW215" authorId="0" shapeId="0" xr:uid="{00000000-0006-0000-0400-000071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HG215" authorId="0" shapeId="0" xr:uid="{00000000-0006-0000-0400-000072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AI218" authorId="0" shapeId="0" xr:uid="{00000000-0006-0000-0400-000073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BS218" authorId="0" shapeId="0" xr:uid="{00000000-0006-0000-0400-000074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DC218" authorId="0" shapeId="0" xr:uid="{00000000-0006-0000-0400-000075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EM218" authorId="0" shapeId="0" xr:uid="{00000000-0006-0000-0400-000076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FW218" authorId="0" shapeId="0" xr:uid="{00000000-0006-0000-0400-000077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HG218" authorId="0" shapeId="0" xr:uid="{00000000-0006-0000-0400-000078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AI221" authorId="0" shapeId="0" xr:uid="{00000000-0006-0000-0400-000079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BS221" authorId="0" shapeId="0" xr:uid="{00000000-0006-0000-0400-00007A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DC221" authorId="0" shapeId="0" xr:uid="{00000000-0006-0000-0400-00007B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EM221" authorId="0" shapeId="0" xr:uid="{00000000-0006-0000-0400-00007C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FW221" authorId="0" shapeId="0" xr:uid="{00000000-0006-0000-0400-00007D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HG221" authorId="0" shapeId="0" xr:uid="{00000000-0006-0000-0400-00007E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AI249" authorId="0" shapeId="0" xr:uid="{00000000-0006-0000-0400-00007F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BS249" authorId="0" shapeId="0" xr:uid="{00000000-0006-0000-0400-000080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DC249" authorId="0" shapeId="0" xr:uid="{00000000-0006-0000-0400-000081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EM249" authorId="0" shapeId="0" xr:uid="{00000000-0006-0000-0400-000082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FW249" authorId="0" shapeId="0" xr:uid="{00000000-0006-0000-0400-000083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HG249" authorId="0" shapeId="0" xr:uid="{00000000-0006-0000-0400-000084000000}">
      <text>
        <r>
          <rPr>
            <sz val="10"/>
            <color indexed="81"/>
            <rFont val="Tahoma"/>
            <family val="2"/>
          </rPr>
          <t xml:space="preserve">Bitte tragen Sie hier die Gesamtsumme der Stunden aus jeweils 3 Arbeitspaketen ein. Dabei ist zu beachten, dass die maximal förderfähige Stundenzahl gemäß </t>
        </r>
        <r>
          <rPr>
            <sz val="10"/>
            <color indexed="81"/>
            <rFont val="Arial"/>
            <family val="2"/>
          </rPr>
          <t>²</t>
        </r>
        <r>
          <rPr>
            <sz val="10"/>
            <color indexed="81"/>
            <rFont val="Tahoma"/>
            <family val="2"/>
          </rPr>
          <t>) nicht überschritten wird.</t>
        </r>
      </text>
    </comment>
    <comment ref="AI252" authorId="0" shapeId="0" xr:uid="{00000000-0006-0000-0400-000085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BS252" authorId="0" shapeId="0" xr:uid="{00000000-0006-0000-0400-000086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DC252" authorId="0" shapeId="0" xr:uid="{00000000-0006-0000-0400-000087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EM252" authorId="0" shapeId="0" xr:uid="{00000000-0006-0000-0400-000088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FW252" authorId="0" shapeId="0" xr:uid="{00000000-0006-0000-0400-000089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HG252" authorId="0" shapeId="0" xr:uid="{00000000-0006-0000-0400-00008A000000}">
      <text>
        <r>
          <rPr>
            <sz val="10"/>
            <color indexed="81"/>
            <rFont val="Tahoma"/>
            <family val="2"/>
          </rPr>
          <t>Bitte tragen Sie hier die Gesamtsumme der Stunden aus jeweils 3 Arbeitspaketen ein. Dabei ist zu beachten, dass die maximal förderfähige Stundenzahl gemäß ²) nicht überschritten wird.</t>
        </r>
        <r>
          <rPr>
            <sz val="10"/>
            <color indexed="81"/>
            <rFont val="Tahoma"/>
            <family val="2"/>
          </rPr>
          <t xml:space="preserve">
</t>
        </r>
      </text>
    </comment>
    <comment ref="AI255" authorId="0" shapeId="0" xr:uid="{00000000-0006-0000-0400-00008B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BS255" authorId="0" shapeId="0" xr:uid="{00000000-0006-0000-0400-00008C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DC255" authorId="0" shapeId="0" xr:uid="{00000000-0006-0000-0400-00008D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EM255" authorId="0" shapeId="0" xr:uid="{00000000-0006-0000-0400-00008E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FW255" authorId="0" shapeId="0" xr:uid="{00000000-0006-0000-0400-00008F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 ref="HG255" authorId="0" shapeId="0" xr:uid="{00000000-0006-0000-0400-000090000000}">
      <text>
        <r>
          <rPr>
            <sz val="10"/>
            <color indexed="81"/>
            <rFont val="Tahoma"/>
            <family val="2"/>
          </rPr>
          <t>Bitte tragen Sie hier die Gesamtsumme der Stunden aus jeweils 3 Arbeitspaketen ein. Dabei ist zu beachten, dass die maximal förderfähige Stundenzahl gemäß ²) nicht überschritten wird.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klemenz</author>
  </authors>
  <commentList>
    <comment ref="A5" authorId="0" shapeId="0" xr:uid="{00000000-0006-0000-0500-000001000000}">
      <text>
        <r>
          <rPr>
            <b/>
            <sz val="8"/>
            <color indexed="81"/>
            <rFont val="Tahoma"/>
            <family val="2"/>
          </rPr>
          <t>klemenz:</t>
        </r>
        <r>
          <rPr>
            <sz val="8"/>
            <color indexed="81"/>
            <rFont val="Tahoma"/>
            <family val="2"/>
          </rPr>
          <t xml:space="preserve">
Das Datum ist in der Bewilligung unter Punkt 1.2.1 zu finden.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klemenz</author>
  </authors>
  <commentList>
    <comment ref="B18" authorId="0" shapeId="0" xr:uid="{00000000-0006-0000-0C00-000001000000}">
      <text>
        <r>
          <rPr>
            <b/>
            <sz val="8"/>
            <color indexed="81"/>
            <rFont val="Tahoma"/>
            <family val="2"/>
          </rPr>
          <t>klemenz:</t>
        </r>
        <r>
          <rPr>
            <sz val="8"/>
            <color indexed="81"/>
            <rFont val="Tahoma"/>
            <family val="2"/>
          </rPr>
          <t xml:space="preserve">
Der Stundenlohn berechnet sich nach:
                               Gehalt (nach Anlage 6.1)
---------------------------------------------------------------------------
Reguläre (vertraglich fixierte) Wochenarbeitszeit x 52 Wochen
---------------------------------------------------------------------------
                                       12 Monate</t>
        </r>
      </text>
    </comment>
    <comment ref="C27" authorId="0" shapeId="0" xr:uid="{00000000-0006-0000-0C00-000002000000}">
      <text>
        <r>
          <rPr>
            <b/>
            <sz val="8"/>
            <color indexed="81"/>
            <rFont val="Tahoma"/>
            <family val="2"/>
          </rPr>
          <t>klemenz:</t>
        </r>
        <r>
          <rPr>
            <sz val="8"/>
            <color indexed="81"/>
            <rFont val="Tahoma"/>
            <family val="2"/>
          </rPr>
          <t xml:space="preserve">
Bitte hier das Datum des ersten Abrufs (Bewilligung, Punkt 1.2.1) eintragen
</t>
        </r>
        <r>
          <rPr>
            <b/>
            <sz val="8"/>
            <color indexed="81"/>
            <rFont val="Tahoma"/>
            <family val="2"/>
          </rPr>
          <t>WICHTIG:
Das System rechnet auf den letzten Tag des Vormonats!
Bsp.: Vorlage Abruf zum 15.5.2015 -&gt; Das System addiert alle Stunden bis zum 30.4.2014 auf</t>
        </r>
        <r>
          <rPr>
            <sz val="8"/>
            <color indexed="81"/>
            <rFont val="Tahoma"/>
            <family val="2"/>
          </rPr>
          <t xml:space="preserve">
Eventuell müssen Sie das Datum anpassen!</t>
        </r>
      </text>
    </comment>
  </commentList>
</comments>
</file>

<file path=xl/sharedStrings.xml><?xml version="1.0" encoding="utf-8"?>
<sst xmlns="http://schemas.openxmlformats.org/spreadsheetml/2006/main" count="1928" uniqueCount="180">
  <si>
    <t>Arbeitspaketeplan</t>
  </si>
  <si>
    <t>Laufzeit:</t>
  </si>
  <si>
    <t>Gesamtlaufzeit:</t>
  </si>
  <si>
    <t>Arbeitspaket</t>
  </si>
  <si>
    <t>Summe PM</t>
  </si>
  <si>
    <t>Summe
PM pro ZM</t>
  </si>
  <si>
    <t>Pers. Ausl.</t>
  </si>
  <si>
    <t>AP 15</t>
  </si>
  <si>
    <t>Projektstart</t>
  </si>
  <si>
    <t>Mitarbeiter</t>
  </si>
  <si>
    <t>&lt;-- Spalten 1 und 2 für Geschäftsführer/innen, diese dürfen maximal 5,25 PM p.A. mitarbeiten</t>
  </si>
  <si>
    <t>&lt;-- Spalten 3 bis 6 für Mitarbeiter/innen, diese
diese dürfen maximal 10,5 PM p.A. mitarbeiten</t>
  </si>
  <si>
    <t>Max. Unterauftrag [€]:</t>
  </si>
  <si>
    <t>Unterauftrag [€]:</t>
  </si>
  <si>
    <t>Gesamtprojektkosten [€]:</t>
  </si>
  <si>
    <t>Förderquote [%]:</t>
  </si>
  <si>
    <t xml:space="preserve">Personal EK [€]: </t>
  </si>
  <si>
    <t>GK-Zuschlag [%]:</t>
  </si>
  <si>
    <t>GK-Zuschlag [€]:</t>
  </si>
  <si>
    <t>Personal Gesamt K [€]:</t>
  </si>
  <si>
    <t>Summe Förderung [€]:</t>
  </si>
  <si>
    <t>Kontrolle</t>
  </si>
  <si>
    <t>Summe:</t>
  </si>
  <si>
    <t>Förderung:</t>
  </si>
  <si>
    <t>Personalauslastung</t>
  </si>
  <si>
    <t>Personalkosten 1</t>
  </si>
  <si>
    <t>Projektkalkulation</t>
  </si>
  <si>
    <t>Personalkosten 2 / Förderung p.A.</t>
  </si>
  <si>
    <t>Personalkapazität je Arbeitspaket</t>
  </si>
  <si>
    <t>Nr.</t>
  </si>
  <si>
    <t>von</t>
  </si>
  <si>
    <t>bis</t>
  </si>
  <si>
    <t>Ma. Nr. gem.
Anl. 6.1</t>
  </si>
  <si>
    <t>Personen-
monate</t>
  </si>
  <si>
    <t>Arbeitspaket
Titel</t>
  </si>
  <si>
    <t>Gemeinkosten-
Zuschlag</t>
  </si>
  <si>
    <t>Förderquote</t>
  </si>
  <si>
    <t>Versionshistorie</t>
  </si>
  <si>
    <t>Startdatum</t>
  </si>
  <si>
    <t>Firmenname</t>
  </si>
  <si>
    <t>Zeitplan / Kapazitätsplan</t>
  </si>
  <si>
    <t>Verteilung Personenmonate</t>
  </si>
  <si>
    <t>Mehr als 6 Personenmonate in einem Arbeitspaket</t>
  </si>
  <si>
    <t>Kostenrahmen
noch nicht ausge-
schöpft</t>
  </si>
  <si>
    <t>Projektleiter: Gehlalt zu niedrig</t>
  </si>
  <si>
    <t>Hinweise &amp; Fehler</t>
  </si>
  <si>
    <t>Gemeinkostenzuschlag
nicht ausgewählt</t>
  </si>
  <si>
    <t>Förderquote noch nicht ausgewählt</t>
  </si>
  <si>
    <t>Kaufmännische Daten</t>
  </si>
  <si>
    <t>Projektgesamtkosten</t>
  </si>
  <si>
    <t>Projektkosten</t>
  </si>
  <si>
    <t>Fördersumme</t>
  </si>
  <si>
    <t>Projektlaufzeit</t>
  </si>
  <si>
    <t>Unterauftrag</t>
  </si>
  <si>
    <t>Entwickler:</t>
  </si>
  <si>
    <t>Philipp Klemenz
Innovation &amp; Umwelt
IHK Südlicher Oberrhein
Tel.: 0761 / 3858-269
Mail: philipp.klemenz@freiburg.ihk.de</t>
  </si>
  <si>
    <t>Gesamtlaufzeit &amp; Personalaufwand</t>
  </si>
  <si>
    <t>Zentrales Innovationsprogramm Mittelstand (ZIM) -Einzelprojekte</t>
  </si>
  <si>
    <r>
      <t>Stundennachweis</t>
    </r>
    <r>
      <rPr>
        <sz val="11"/>
        <color theme="1"/>
        <rFont val="Arial"/>
        <family val="2"/>
      </rPr>
      <t xml:space="preserve"> für die Tätigkeit in FuE-Projekten</t>
    </r>
  </si>
  <si>
    <t>Monat</t>
  </si>
  <si>
    <t>Arbeits-paket</t>
  </si>
  <si>
    <r>
      <t xml:space="preserve">Projektbearbeitungsstunden </t>
    </r>
    <r>
      <rPr>
        <vertAlign val="superscript"/>
        <sz val="10"/>
        <rFont val="Arial"/>
        <family val="2"/>
      </rPr>
      <t>1)</t>
    </r>
  </si>
  <si>
    <r>
      <t xml:space="preserve">Ich bestätige, dass meine Angaben den Bestimmungen für förderbare Arbeits -stunden </t>
    </r>
    <r>
      <rPr>
        <vertAlign val="superscript"/>
        <sz val="8"/>
        <rFont val="Arial"/>
        <family val="2"/>
      </rPr>
      <t>1) 2)</t>
    </r>
    <r>
      <rPr>
        <sz val="8"/>
        <rFont val="Arial"/>
        <family val="2"/>
      </rPr>
      <t xml:space="preserve"> entsprechen:</t>
    </r>
  </si>
  <si>
    <t>je Arbeitstag</t>
  </si>
  <si>
    <t>pro Monat</t>
  </si>
  <si>
    <t>Summe</t>
  </si>
  <si>
    <t>darunter: förderbar ²</t>
  </si>
  <si>
    <t>Datum / Unterschrift des Projektmitarbeiters</t>
  </si>
  <si>
    <t>Summe der förderbaren Projektbearbeitungsstunden</t>
  </si>
  <si>
    <t>1)</t>
  </si>
  <si>
    <r>
      <t xml:space="preserve">Die geleisteten </t>
    </r>
    <r>
      <rPr>
        <b/>
        <sz val="9"/>
        <rFont val="Arial"/>
        <family val="2"/>
      </rPr>
      <t>Projektbearbeitungsstunden</t>
    </r>
    <r>
      <rPr>
        <sz val="9"/>
        <rFont val="Arial"/>
        <family val="2"/>
      </rPr>
      <t xml:space="preserve"> sind für den gesamten Bewilligungszeitraum </t>
    </r>
    <r>
      <rPr>
        <b/>
        <sz val="9"/>
        <rFont val="Arial"/>
        <family val="2"/>
      </rPr>
      <t>eigenhändig</t>
    </r>
    <r>
      <rPr>
        <sz val="9"/>
        <rFont val="Arial"/>
        <family val="2"/>
      </rPr>
      <t xml:space="preserve"> und</t>
    </r>
    <r>
      <rPr>
        <b/>
        <sz val="9"/>
        <rFont val="Arial"/>
        <family val="2"/>
      </rPr>
      <t xml:space="preserve"> zeitnah</t>
    </r>
    <r>
      <rPr>
        <sz val="9"/>
        <rFont val="Arial"/>
        <family val="2"/>
      </rPr>
      <t>, d.h. mindestens wöchentlich zu erfassen.</t>
    </r>
  </si>
  <si>
    <t>Die Angaben sind subventionserheblich im Sinne des § 264 Strafgestzbuch.</t>
  </si>
  <si>
    <t>2)</t>
  </si>
  <si>
    <r>
      <t>Förderbar pro Monat</t>
    </r>
    <r>
      <rPr>
        <sz val="9"/>
        <rFont val="Arial"/>
        <family val="2"/>
      </rPr>
      <t xml:space="preserve"> sind die tatsächlich für das Projekt geleisteten Stunden, jedoch nicht mehr als arbeitsvertraglich, betrieblich oder tariflich vereinbart, </t>
    </r>
    <r>
      <rPr>
        <b/>
        <sz val="9"/>
        <rFont val="Arial"/>
        <family val="2"/>
      </rPr>
      <t>maximal in Höhe von</t>
    </r>
  </si>
  <si>
    <r>
      <t>Wochenarbeitszeit x 52 (Wochen) : 12 (Monate).</t>
    </r>
    <r>
      <rPr>
        <sz val="9"/>
        <rFont val="Arial"/>
        <family val="2"/>
      </rPr>
      <t xml:space="preserve"> Überstunden sind nicht förderbar.</t>
    </r>
  </si>
  <si>
    <t>Ich/Wir bestätige(n), dass die geleisteten Projektbearbeitungsstunden im Rahmen einer</t>
  </si>
  <si>
    <t>wirtschaftlichen und sparsamen Projektdurchführung erforderlich waren:</t>
  </si>
  <si>
    <t>Datum / Unterschrift des/der Vertretungsbefugten bzw. FuE-Verantwortlichen (in öffentlichen Forschungseinrichtungen)</t>
  </si>
  <si>
    <t xml:space="preserve">Basis:Version 1.04 vom 23.08.13 </t>
  </si>
  <si>
    <r>
      <t>Der Stundennachweis verbleibt beim Zuwendungsempfänger, ist nur nach Aufforderung vorzulegen.</t>
    </r>
    <r>
      <rPr>
        <sz val="11"/>
        <color theme="1"/>
        <rFont val="Arial"/>
        <family val="2"/>
      </rPr>
      <t xml:space="preserve"> </t>
    </r>
    <r>
      <rPr>
        <sz val="10"/>
        <color theme="1"/>
        <rFont val="Arial"/>
        <family val="2"/>
      </rPr>
      <t>Siehe auch: "Hinweise für Zuwendungsempfänger"</t>
    </r>
  </si>
  <si>
    <t>Förderkennzeichen</t>
  </si>
  <si>
    <t>Soll</t>
  </si>
  <si>
    <t>Ist</t>
  </si>
  <si>
    <t>Name</t>
  </si>
  <si>
    <t>+/-</t>
  </si>
  <si>
    <t>Tag</t>
  </si>
  <si>
    <t>Mitarbeitergehalt pro Monat</t>
  </si>
  <si>
    <t>Monat / Jahr</t>
  </si>
  <si>
    <t>Summe [€]</t>
  </si>
  <si>
    <t>Datum 1. 
Zahlungsanforderung:</t>
  </si>
  <si>
    <t>Abruf Nr.</t>
  </si>
  <si>
    <t>Addieren Sie die Kosten (Netto -evntl. Skonto) des Unteraufrags dem Abruf zu, in dem dieser bezahlt wird</t>
  </si>
  <si>
    <t>Wochen
Stunden</t>
  </si>
  <si>
    <t>Gemein-
kosten</t>
  </si>
  <si>
    <t>Gesamt-
summe
Stunden</t>
  </si>
  <si>
    <t>Förderung</t>
  </si>
  <si>
    <t>Ø Stunden-
 lohn</t>
  </si>
  <si>
    <t>Personal-
einzel-
kosten</t>
  </si>
  <si>
    <t>Personal-
gesamt-
kosten</t>
  </si>
  <si>
    <t>Stundenübersicht je Mitarbeiter und Abruf (Anlage 1b zum Abruf)</t>
  </si>
  <si>
    <t>Stundenübersicht je Mitarbeiter und Monat (Anlage 1a zum Abruf)</t>
  </si>
  <si>
    <t>Übersicht des Gesamtabrufs (erste Seite des Abrufs)</t>
  </si>
  <si>
    <t>Einen eventuellen Unterauftrag dem entsprechenden Abruf hinzuaddieren (Auftragswert (netto - Skonto) x Förderquote</t>
  </si>
  <si>
    <t>Fördermitteldisposition
 für Bewilligung</t>
  </si>
  <si>
    <t xml:space="preserve">AP 4: </t>
  </si>
  <si>
    <t xml:space="preserve">AP 5: </t>
  </si>
  <si>
    <t xml:space="preserve">AP 6: </t>
  </si>
  <si>
    <t>AP 7:</t>
  </si>
  <si>
    <t xml:space="preserve">AP 8: </t>
  </si>
  <si>
    <t xml:space="preserve">AP 9: </t>
  </si>
  <si>
    <t xml:space="preserve">AP 10: </t>
  </si>
  <si>
    <t xml:space="preserve">AP 11:  </t>
  </si>
  <si>
    <t xml:space="preserve">AP 12: </t>
  </si>
  <si>
    <t xml:space="preserve">AP 13: </t>
  </si>
  <si>
    <t>AP 14:</t>
  </si>
  <si>
    <t>Firma</t>
  </si>
  <si>
    <t>Projekttitel:</t>
  </si>
  <si>
    <t xml:space="preserve">AP 2: </t>
  </si>
  <si>
    <t>AP 3:</t>
  </si>
  <si>
    <t xml:space="preserve">AP 1: </t>
  </si>
  <si>
    <t>Anpassung Tagesarbeitszeit von fix 8 Stunden auf reale Arbeitsstunden im Projektcontrolling</t>
  </si>
  <si>
    <t>Feiertage</t>
  </si>
  <si>
    <t>Datum</t>
  </si>
  <si>
    <t>Bezeichnung</t>
  </si>
  <si>
    <t>Neujahrstag</t>
  </si>
  <si>
    <t>Heilige 3 Könige</t>
  </si>
  <si>
    <t>Tag der Arbeit</t>
  </si>
  <si>
    <t>Tag der Deutschen Einheit</t>
  </si>
  <si>
    <t>Allerheiligen</t>
  </si>
  <si>
    <t>1. Weihnachtsfeiertag</t>
  </si>
  <si>
    <t>2. Weihnachtsfeiertag</t>
  </si>
  <si>
    <t>Karfreitag</t>
  </si>
  <si>
    <t>Ostersonntag</t>
  </si>
  <si>
    <t>Ostermontag</t>
  </si>
  <si>
    <t>Christi Himmelfahrt</t>
  </si>
  <si>
    <t>Pfingstmontag</t>
  </si>
  <si>
    <t>Fronleichnahm</t>
  </si>
  <si>
    <t>04/11/2014 V 0.9.2 (beta)</t>
  </si>
  <si>
    <t>31/10/2014 V 0.9.1 (beta)</t>
  </si>
  <si>
    <t>Fehlerfix: Blatt Arbeitspaketeplan, falsches Setzen Datum Projektende</t>
  </si>
  <si>
    <t>Ablaufdatum</t>
  </si>
  <si>
    <t>05/11/2014 V 0.9.3 (beta)</t>
  </si>
  <si>
    <t>10/12/2014 V 0.9.4 (beta)</t>
  </si>
  <si>
    <t>Fehlerfix: Blatt Stundennachweis, falsche Berechnung der Monate im Quatal</t>
  </si>
  <si>
    <t>17/12/2014 V 0.9.5 (beta)</t>
  </si>
  <si>
    <t>Fehlerfix: Blatt Projektcontrolling, Tage des Monats, Doppelung "28" in den vier unteren Tabellen</t>
  </si>
  <si>
    <t>Fehlerfix: Blatt Fördermittelabrufe, Korrektur Berechnung, Quartalsberechnung</t>
  </si>
  <si>
    <t>12/01/2015 V 0.9.6 (beta)</t>
  </si>
  <si>
    <t>X</t>
  </si>
  <si>
    <t>Fehlerfix: Blatt Arbeitspaketeplan, falsches Setzen Datum Projektende, fehlender Zellbezug in "wenn - dann" Neue Funktion "Ablaufdatum"</t>
  </si>
  <si>
    <t>Datenquellen</t>
  </si>
  <si>
    <t>Neue Funktion: Feiertage in die Sheets "Stundennachweis" &amp; "Projektcontrolling" eingebunden; Fördersumme entsprechend Richtline erhöht</t>
  </si>
  <si>
    <t>03/02/2015 V 0.9.7 (beta)</t>
  </si>
  <si>
    <t>Gesamt-
kosten</t>
  </si>
  <si>
    <t>29/04/2015 V 0.9.8 (beta)</t>
  </si>
  <si>
    <t>Anpassung an neue Richtline (Stand 15.04.2015)</t>
  </si>
  <si>
    <t>11/09/2015 V 0.9.9 (beta)</t>
  </si>
  <si>
    <t>Fehlerfix: Abruf (falsche Berechnung der Stunden; Datumsfunktion angepasst)</t>
  </si>
  <si>
    <t>ed.grubierf-inu.ketmi@regnilfeoh.naibaf</t>
  </si>
  <si>
    <t>13/04/2016 V 0.9.9.1 (beta)</t>
  </si>
  <si>
    <t>Projektcontrolling der Mitarbeiter vereinzelt auf ein Tabellenblatt pro Mitarbeiter zur besseren Übersicht.</t>
  </si>
  <si>
    <t>Vorname Name 2 / GF</t>
  </si>
  <si>
    <t>Vorname Name 3</t>
  </si>
  <si>
    <t>Vorname Name 4</t>
  </si>
  <si>
    <t>Vorname Name 5</t>
  </si>
  <si>
    <t>Vorname Name 6</t>
  </si>
  <si>
    <t>Projektform:</t>
  </si>
  <si>
    <t>Projektform</t>
  </si>
  <si>
    <t>Einzelprojekt</t>
  </si>
  <si>
    <t>Kooperationsprojekt</t>
  </si>
  <si>
    <t>Vorname Name 1 / GF</t>
  </si>
  <si>
    <t>Maximale Projektkosten:</t>
  </si>
  <si>
    <t>24/06/2020 V 0.9.9.2 (beta)</t>
  </si>
  <si>
    <t>Anpassung an neue Richtline (Stand 20.01.2020 Bundesanzeiger 17.03.2020)</t>
  </si>
  <si>
    <t>FuE-Einrichtung</t>
  </si>
  <si>
    <t>13/02/2023 V 0.9.9.3 (beta)</t>
  </si>
  <si>
    <t>Ergänzung FuE- Einrichtung (Projektvolumen, GK- Zuschlag) RL 17.03.2020</t>
  </si>
  <si>
    <t>Beispielprojekt</t>
  </si>
  <si>
    <t>24/03/2025 V0.9.9.4.(beta)</t>
  </si>
  <si>
    <t>Anpassung Richtlinie 01/01/2025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</si>
</sst>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0.00\ &quot;€&quot;;[Red]#,##0.00\ &quot;€&quot;"/>
    <numFmt numFmtId="165" formatCode="mmm\ yyyy"/>
    <numFmt numFmtId="166" formatCode="#,##0.00\ &quot;€&quot;"/>
    <numFmt numFmtId="167" formatCode="#,##0\ &quot;€&quot;"/>
    <numFmt numFmtId="168" formatCode="#\ &quot;h&quot;"/>
  </numFmts>
  <fonts count="27" x14ac:knownFonts="1">
    <font>
      <sz val="11"/>
      <color theme="1"/>
      <name val="Arial"/>
      <family val="2"/>
    </font>
    <font>
      <sz val="11"/>
      <color theme="1"/>
      <name val="Arial"/>
      <family val="2"/>
    </font>
    <font>
      <sz val="14"/>
      <color theme="1"/>
      <name val="Arial"/>
      <family val="2"/>
    </font>
    <font>
      <i/>
      <sz val="11"/>
      <color theme="1"/>
      <name val="Arial"/>
      <family val="2"/>
    </font>
    <font>
      <sz val="20"/>
      <color theme="1"/>
      <name val="Arial"/>
      <family val="2"/>
    </font>
    <font>
      <sz val="11"/>
      <color rgb="FF9C6500"/>
      <name val="Arial"/>
      <family val="2"/>
    </font>
    <font>
      <sz val="8"/>
      <color indexed="81"/>
      <name val="Tahoma"/>
      <family val="2"/>
    </font>
    <font>
      <b/>
      <sz val="8"/>
      <color indexed="81"/>
      <name val="Tahoma"/>
      <family val="2"/>
    </font>
    <font>
      <sz val="11"/>
      <name val="Arial"/>
      <family val="2"/>
    </font>
    <font>
      <i/>
      <sz val="11"/>
      <name val="Arial"/>
      <family val="2"/>
    </font>
    <font>
      <sz val="10"/>
      <color theme="1"/>
      <name val="Arial"/>
      <family val="2"/>
    </font>
    <font>
      <sz val="10"/>
      <name val="Arial"/>
      <family val="2"/>
    </font>
    <font>
      <b/>
      <sz val="14"/>
      <name val="Arial"/>
      <family val="2"/>
    </font>
    <font>
      <b/>
      <sz val="10"/>
      <name val="Arial"/>
      <family val="2"/>
    </font>
    <font>
      <sz val="9"/>
      <name val="Arial"/>
      <family val="2"/>
    </font>
    <font>
      <b/>
      <sz val="9"/>
      <name val="Arial"/>
      <family val="2"/>
    </font>
    <font>
      <vertAlign val="superscript"/>
      <sz val="10"/>
      <name val="Arial"/>
      <family val="2"/>
    </font>
    <font>
      <sz val="8"/>
      <name val="Arial"/>
      <family val="2"/>
    </font>
    <font>
      <vertAlign val="superscript"/>
      <sz val="8"/>
      <name val="Arial"/>
      <family val="2"/>
    </font>
    <font>
      <u/>
      <sz val="8"/>
      <name val="Arial"/>
      <family val="2"/>
    </font>
    <font>
      <sz val="6"/>
      <name val="Arial"/>
      <family val="2"/>
    </font>
    <font>
      <sz val="10"/>
      <color indexed="81"/>
      <name val="Tahoma"/>
      <family val="2"/>
    </font>
    <font>
      <sz val="10"/>
      <color indexed="81"/>
      <name val="Arial"/>
      <family val="2"/>
    </font>
    <font>
      <sz val="14"/>
      <color rgb="FFFF0000"/>
      <name val="Arial"/>
      <family val="2"/>
    </font>
    <font>
      <sz val="12"/>
      <color rgb="FFFF0000"/>
      <name val="Arial"/>
      <family val="2"/>
    </font>
    <font>
      <sz val="11"/>
      <color indexed="8"/>
      <name val="Arial"/>
      <family val="2"/>
    </font>
    <font>
      <sz val="11"/>
      <color theme="0"/>
      <name val="Arial"/>
      <family val="2"/>
    </font>
  </fonts>
  <fills count="4">
    <fill>
      <patternFill patternType="none"/>
    </fill>
    <fill>
      <patternFill patternType="gray125"/>
    </fill>
    <fill>
      <patternFill patternType="solid">
        <fgColor rgb="FFFFEB9C"/>
      </patternFill>
    </fill>
    <fill>
      <patternFill patternType="solid">
        <fgColor indexed="22"/>
        <bgColor indexed="64"/>
      </patternFill>
    </fill>
  </fills>
  <borders count="8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double">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style="thin">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style="thin">
        <color indexed="64"/>
      </top>
      <bottom style="double">
        <color indexed="64"/>
      </bottom>
      <diagonal/>
    </border>
    <border>
      <left style="medium">
        <color indexed="64"/>
      </left>
      <right style="medium">
        <color indexed="64"/>
      </right>
      <top/>
      <bottom/>
      <diagonal/>
    </border>
    <border>
      <left/>
      <right style="thin">
        <color indexed="64"/>
      </right>
      <top style="medium">
        <color indexed="64"/>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5" fillId="2" borderId="0" applyNumberFormat="0" applyBorder="0" applyAlignment="0" applyProtection="0"/>
  </cellStyleXfs>
  <cellXfs count="556">
    <xf numFmtId="0" fontId="0" fillId="0" borderId="0" xfId="0"/>
    <xf numFmtId="0" fontId="0" fillId="0" borderId="18" xfId="0" applyBorder="1"/>
    <xf numFmtId="0" fontId="0" fillId="0" borderId="21" xfId="0" applyBorder="1"/>
    <xf numFmtId="0" fontId="0" fillId="0" borderId="32" xfId="0" applyBorder="1"/>
    <xf numFmtId="164" fontId="0" fillId="0" borderId="0" xfId="0" applyNumberFormat="1"/>
    <xf numFmtId="14" fontId="0" fillId="0" borderId="0" xfId="0" applyNumberFormat="1"/>
    <xf numFmtId="0" fontId="0" fillId="0" borderId="39" xfId="0" applyBorder="1"/>
    <xf numFmtId="0" fontId="0" fillId="0" borderId="40" xfId="0" applyBorder="1"/>
    <xf numFmtId="0" fontId="0" fillId="0" borderId="41" xfId="0" applyBorder="1"/>
    <xf numFmtId="0" fontId="0" fillId="0" borderId="35" xfId="0" applyBorder="1"/>
    <xf numFmtId="0" fontId="0" fillId="0" borderId="48" xfId="0" applyBorder="1"/>
    <xf numFmtId="0" fontId="0" fillId="0" borderId="4" xfId="0" applyBorder="1"/>
    <xf numFmtId="14" fontId="3" fillId="0" borderId="11" xfId="0" applyNumberFormat="1" applyFont="1" applyBorder="1" applyAlignment="1">
      <alignment vertical="top" wrapText="1"/>
    </xf>
    <xf numFmtId="0" fontId="3" fillId="0" borderId="12" xfId="0" applyFont="1" applyBorder="1" applyAlignment="1">
      <alignment vertical="top" wrapText="1"/>
    </xf>
    <xf numFmtId="0" fontId="0" fillId="0" borderId="22" xfId="0" applyBorder="1" applyAlignment="1">
      <alignment horizontal="center"/>
    </xf>
    <xf numFmtId="0" fontId="0" fillId="0" borderId="35" xfId="0" applyBorder="1" applyAlignment="1">
      <alignment horizontal="center"/>
    </xf>
    <xf numFmtId="0" fontId="0" fillId="0" borderId="18" xfId="0" applyBorder="1" applyAlignment="1">
      <alignment horizontal="center"/>
    </xf>
    <xf numFmtId="166" fontId="0" fillId="0" borderId="38" xfId="0" applyNumberFormat="1" applyBorder="1"/>
    <xf numFmtId="166" fontId="0" fillId="0" borderId="21" xfId="0" applyNumberFormat="1" applyBorder="1"/>
    <xf numFmtId="166" fontId="0" fillId="0" borderId="18" xfId="0" applyNumberFormat="1" applyBorder="1"/>
    <xf numFmtId="166" fontId="0" fillId="0" borderId="52" xfId="0" applyNumberFormat="1" applyBorder="1"/>
    <xf numFmtId="166" fontId="0" fillId="0" borderId="51" xfId="0" applyNumberFormat="1" applyBorder="1"/>
    <xf numFmtId="166" fontId="0" fillId="0" borderId="4" xfId="0" applyNumberFormat="1" applyBorder="1"/>
    <xf numFmtId="166" fontId="0" fillId="0" borderId="6" xfId="0" applyNumberFormat="1" applyBorder="1"/>
    <xf numFmtId="166" fontId="0" fillId="0" borderId="5" xfId="0" applyNumberFormat="1" applyBorder="1"/>
    <xf numFmtId="166" fontId="0" fillId="0" borderId="43" xfId="0" applyNumberFormat="1" applyBorder="1"/>
    <xf numFmtId="166" fontId="0" fillId="0" borderId="49" xfId="0" applyNumberFormat="1" applyBorder="1"/>
    <xf numFmtId="166" fontId="0" fillId="0" borderId="45" xfId="0" applyNumberFormat="1" applyBorder="1"/>
    <xf numFmtId="166" fontId="0" fillId="0" borderId="46" xfId="0" applyNumberFormat="1" applyBorder="1"/>
    <xf numFmtId="166" fontId="0" fillId="0" borderId="53" xfId="0" applyNumberFormat="1" applyBorder="1"/>
    <xf numFmtId="166" fontId="0" fillId="0" borderId="50" xfId="0" applyNumberFormat="1" applyBorder="1"/>
    <xf numFmtId="166" fontId="0" fillId="0" borderId="55" xfId="0" applyNumberFormat="1" applyBorder="1"/>
    <xf numFmtId="166" fontId="0" fillId="0" borderId="54" xfId="0" applyNumberFormat="1" applyBorder="1"/>
    <xf numFmtId="166" fontId="0" fillId="0" borderId="56" xfId="0" applyNumberFormat="1" applyBorder="1"/>
    <xf numFmtId="166" fontId="0" fillId="0" borderId="48" xfId="0" applyNumberFormat="1" applyBorder="1"/>
    <xf numFmtId="166" fontId="0" fillId="0" borderId="40" xfId="0" applyNumberFormat="1" applyBorder="1"/>
    <xf numFmtId="166" fontId="0" fillId="0" borderId="57" xfId="0" applyNumberFormat="1" applyBorder="1"/>
    <xf numFmtId="166" fontId="0" fillId="0" borderId="39" xfId="0" applyNumberFormat="1" applyBorder="1"/>
    <xf numFmtId="165" fontId="0" fillId="0" borderId="0" xfId="0" applyNumberFormat="1"/>
    <xf numFmtId="9" fontId="0" fillId="0" borderId="0" xfId="0" applyNumberFormat="1"/>
    <xf numFmtId="0" fontId="0" fillId="0" borderId="58" xfId="0" applyBorder="1" applyAlignment="1">
      <alignment horizontal="center"/>
    </xf>
    <xf numFmtId="0" fontId="0" fillId="0" borderId="61" xfId="0" applyBorder="1"/>
    <xf numFmtId="0" fontId="0" fillId="0" borderId="35" xfId="0" applyBorder="1" applyAlignment="1">
      <alignment wrapText="1"/>
    </xf>
    <xf numFmtId="0" fontId="0" fillId="0" borderId="0" xfId="0" applyAlignment="1">
      <alignment wrapText="1"/>
    </xf>
    <xf numFmtId="0" fontId="0" fillId="0" borderId="0" xfId="0" applyAlignment="1">
      <alignment horizontal="center"/>
    </xf>
    <xf numFmtId="0" fontId="0" fillId="0" borderId="21" xfId="0" applyBorder="1" applyAlignment="1">
      <alignment horizontal="center"/>
    </xf>
    <xf numFmtId="0" fontId="0" fillId="0" borderId="43" xfId="0" applyBorder="1" applyAlignment="1">
      <alignment horizontal="center"/>
    </xf>
    <xf numFmtId="0" fontId="0" fillId="0" borderId="8" xfId="0" applyBorder="1"/>
    <xf numFmtId="0" fontId="0" fillId="0" borderId="17" xfId="0" applyBorder="1" applyAlignment="1">
      <alignment horizontal="center"/>
    </xf>
    <xf numFmtId="0" fontId="0" fillId="0" borderId="47" xfId="0" applyBorder="1" applyAlignment="1">
      <alignment horizontal="center"/>
    </xf>
    <xf numFmtId="165" fontId="0" fillId="0" borderId="17" xfId="0" applyNumberFormat="1" applyBorder="1" applyAlignment="1">
      <alignment horizontal="center"/>
    </xf>
    <xf numFmtId="165" fontId="0" fillId="0" borderId="47" xfId="0" applyNumberFormat="1" applyBorder="1" applyAlignment="1">
      <alignment horizontal="center"/>
    </xf>
    <xf numFmtId="0" fontId="0" fillId="0" borderId="35" xfId="0" applyBorder="1" applyAlignment="1">
      <alignment horizontal="right"/>
    </xf>
    <xf numFmtId="0" fontId="0" fillId="0" borderId="32" xfId="0" applyBorder="1" applyAlignment="1">
      <alignment horizontal="center"/>
    </xf>
    <xf numFmtId="0" fontId="0" fillId="0" borderId="38" xfId="0" applyBorder="1" applyAlignment="1">
      <alignment horizontal="center"/>
    </xf>
    <xf numFmtId="0" fontId="0" fillId="0" borderId="29" xfId="0" applyBorder="1" applyAlignment="1">
      <alignment horizontal="center"/>
    </xf>
    <xf numFmtId="0" fontId="0" fillId="0" borderId="7" xfId="0" applyBorder="1"/>
    <xf numFmtId="0" fontId="8" fillId="0" borderId="16" xfId="1" applyFont="1" applyFill="1" applyBorder="1" applyAlignment="1">
      <alignment horizontal="center"/>
    </xf>
    <xf numFmtId="0" fontId="8" fillId="0" borderId="17" xfId="1" applyFont="1" applyFill="1" applyBorder="1" applyAlignment="1">
      <alignment horizontal="center"/>
    </xf>
    <xf numFmtId="0" fontId="8" fillId="0" borderId="47" xfId="1" applyFont="1" applyFill="1" applyBorder="1" applyAlignment="1">
      <alignment horizontal="center"/>
    </xf>
    <xf numFmtId="0" fontId="0" fillId="0" borderId="0" xfId="0" applyAlignment="1">
      <alignment vertical="top"/>
    </xf>
    <xf numFmtId="0" fontId="0" fillId="0" borderId="34" xfId="0" applyBorder="1" applyAlignment="1">
      <alignment horizontal="center"/>
    </xf>
    <xf numFmtId="0" fontId="8" fillId="0" borderId="50" xfId="1" applyFont="1" applyFill="1" applyBorder="1" applyAlignment="1">
      <alignment horizontal="center"/>
    </xf>
    <xf numFmtId="0" fontId="0" fillId="0" borderId="35" xfId="0" applyBorder="1" applyAlignment="1">
      <alignment horizontal="center" vertical="center"/>
    </xf>
    <xf numFmtId="0" fontId="0" fillId="0" borderId="16" xfId="0" applyBorder="1" applyAlignment="1">
      <alignment horizontal="center"/>
    </xf>
    <xf numFmtId="0" fontId="0" fillId="0" borderId="59"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3" fillId="0" borderId="11" xfId="0" applyFont="1" applyBorder="1"/>
    <xf numFmtId="0" fontId="0" fillId="0" borderId="0" xfId="0" applyAlignment="1">
      <alignment vertical="center"/>
    </xf>
    <xf numFmtId="0" fontId="9" fillId="0" borderId="11" xfId="0" applyFont="1" applyBorder="1"/>
    <xf numFmtId="0" fontId="9" fillId="0" borderId="12" xfId="0" applyFont="1" applyBorder="1" applyAlignment="1">
      <alignment vertical="top" wrapText="1"/>
    </xf>
    <xf numFmtId="0" fontId="2" fillId="0" borderId="0" xfId="0" applyFont="1" applyAlignment="1">
      <alignment vertical="top" wrapText="1"/>
    </xf>
    <xf numFmtId="0" fontId="2" fillId="0" borderId="0" xfId="0" applyFont="1" applyAlignment="1">
      <alignment vertical="top"/>
    </xf>
    <xf numFmtId="0" fontId="1" fillId="0" borderId="0" xfId="0" applyFont="1" applyAlignment="1">
      <alignment vertical="top"/>
    </xf>
    <xf numFmtId="0" fontId="3" fillId="0" borderId="0" xfId="0" applyFont="1" applyAlignment="1">
      <alignment vertical="top"/>
    </xf>
    <xf numFmtId="14" fontId="3" fillId="0" borderId="0" xfId="0" applyNumberFormat="1" applyFont="1" applyAlignment="1">
      <alignment vertical="top"/>
    </xf>
    <xf numFmtId="0" fontId="0" fillId="0" borderId="0" xfId="0" applyAlignment="1">
      <alignment vertical="top" wrapText="1"/>
    </xf>
    <xf numFmtId="0" fontId="0" fillId="0" borderId="66" xfId="0" applyBorder="1" applyAlignment="1">
      <alignment horizontal="center" wrapText="1"/>
    </xf>
    <xf numFmtId="0" fontId="0" fillId="0" borderId="25" xfId="0" applyBorder="1" applyAlignment="1">
      <alignment horizontal="center"/>
    </xf>
    <xf numFmtId="0" fontId="0" fillId="0" borderId="11" xfId="0" applyBorder="1" applyAlignment="1">
      <alignment horizontal="center" wrapText="1"/>
    </xf>
    <xf numFmtId="0" fontId="0" fillId="0" borderId="13" xfId="0" applyBorder="1" applyAlignment="1">
      <alignment horizontal="center" wrapText="1"/>
    </xf>
    <xf numFmtId="0" fontId="0" fillId="0" borderId="67" xfId="0" applyBorder="1" applyAlignment="1">
      <alignment horizontal="center" wrapText="1"/>
    </xf>
    <xf numFmtId="0" fontId="0" fillId="0" borderId="19" xfId="0" applyBorder="1" applyAlignment="1">
      <alignment horizontal="center" wrapText="1"/>
    </xf>
    <xf numFmtId="0" fontId="0" fillId="0" borderId="68" xfId="0" applyBorder="1" applyAlignment="1">
      <alignment horizontal="center" vertical="center" wrapText="1"/>
    </xf>
    <xf numFmtId="0" fontId="0" fillId="0" borderId="63" xfId="0" applyBorder="1" applyAlignment="1">
      <alignment horizontal="center" vertical="center" wrapText="1"/>
    </xf>
    <xf numFmtId="0" fontId="0" fillId="0" borderId="65" xfId="0" applyBorder="1" applyAlignment="1">
      <alignment horizontal="center" vertical="center" wrapText="1"/>
    </xf>
    <xf numFmtId="0" fontId="0" fillId="0" borderId="14" xfId="0" applyBorder="1" applyAlignment="1">
      <alignment horizontal="center"/>
    </xf>
    <xf numFmtId="0" fontId="0" fillId="0" borderId="27" xfId="0" applyBorder="1" applyAlignment="1">
      <alignment horizontal="center" vertical="top" wrapText="1"/>
    </xf>
    <xf numFmtId="0" fontId="0" fillId="0" borderId="22" xfId="0" applyBorder="1" applyAlignment="1">
      <alignment horizontal="center" vertical="top" wrapText="1"/>
    </xf>
    <xf numFmtId="0" fontId="0" fillId="0" borderId="30" xfId="0" applyBorder="1" applyAlignment="1">
      <alignment horizontal="center" vertical="top" wrapText="1"/>
    </xf>
    <xf numFmtId="0" fontId="0" fillId="0" borderId="20" xfId="0" applyBorder="1" applyAlignment="1">
      <alignment horizontal="center" vertical="top" wrapText="1"/>
    </xf>
    <xf numFmtId="0" fontId="0" fillId="0" borderId="25" xfId="0" applyBorder="1" applyAlignment="1">
      <alignment horizontal="center" vertical="top" wrapText="1"/>
    </xf>
    <xf numFmtId="0" fontId="8" fillId="0" borderId="19" xfId="0" applyFont="1" applyBorder="1" applyAlignment="1">
      <alignment horizontal="center" wrapText="1"/>
    </xf>
    <xf numFmtId="0" fontId="8" fillId="0" borderId="20" xfId="0" applyFont="1" applyBorder="1" applyAlignment="1">
      <alignment horizontal="center" vertical="top" wrapText="1"/>
    </xf>
    <xf numFmtId="0" fontId="8" fillId="0" borderId="20" xfId="0" applyFont="1" applyBorder="1" applyAlignment="1">
      <alignment horizontal="center"/>
    </xf>
    <xf numFmtId="0" fontId="0" fillId="0" borderId="20" xfId="0" applyBorder="1" applyAlignment="1">
      <alignment horizontal="center"/>
    </xf>
    <xf numFmtId="0" fontId="0" fillId="0" borderId="28" xfId="0" applyBorder="1" applyAlignment="1">
      <alignment horizontal="center"/>
    </xf>
    <xf numFmtId="0" fontId="0" fillId="0" borderId="12" xfId="0" applyBorder="1" applyAlignment="1">
      <alignment horizontal="center"/>
    </xf>
    <xf numFmtId="0" fontId="0" fillId="0" borderId="26" xfId="0" applyBorder="1" applyAlignment="1">
      <alignment horizontal="center"/>
    </xf>
    <xf numFmtId="0" fontId="0" fillId="0" borderId="62" xfId="0" applyBorder="1" applyAlignment="1">
      <alignment horizontal="center"/>
    </xf>
    <xf numFmtId="0" fontId="3" fillId="0" borderId="0" xfId="0" applyFont="1" applyAlignment="1">
      <alignment wrapText="1"/>
    </xf>
    <xf numFmtId="14" fontId="3" fillId="0" borderId="0" xfId="0" applyNumberFormat="1" applyFont="1" applyAlignment="1">
      <alignment wrapText="1"/>
    </xf>
    <xf numFmtId="9" fontId="0" fillId="0" borderId="0" xfId="0" applyNumberFormat="1" applyAlignment="1">
      <alignment wrapText="1"/>
    </xf>
    <xf numFmtId="164" fontId="0" fillId="0" borderId="51" xfId="0" applyNumberFormat="1" applyBorder="1"/>
    <xf numFmtId="164" fontId="0" fillId="0" borderId="38" xfId="0" applyNumberFormat="1" applyBorder="1"/>
    <xf numFmtId="164" fontId="0" fillId="0" borderId="21" xfId="0" applyNumberFormat="1" applyBorder="1"/>
    <xf numFmtId="164" fontId="0" fillId="0" borderId="52" xfId="0" applyNumberFormat="1" applyBorder="1"/>
    <xf numFmtId="0" fontId="0" fillId="0" borderId="18" xfId="0" applyBorder="1" applyAlignment="1">
      <alignment horizontal="left" vertical="center" wrapText="1"/>
    </xf>
    <xf numFmtId="0" fontId="0" fillId="0" borderId="21" xfId="0" applyBorder="1" applyAlignment="1">
      <alignment horizontal="left" vertical="center" wrapText="1"/>
    </xf>
    <xf numFmtId="0" fontId="0" fillId="0" borderId="21" xfId="0" applyBorder="1" applyAlignment="1">
      <alignment vertical="center" wrapText="1"/>
    </xf>
    <xf numFmtId="0" fontId="0" fillId="0" borderId="21" xfId="0" applyBorder="1" applyAlignment="1">
      <alignment wrapText="1"/>
    </xf>
    <xf numFmtId="0" fontId="0" fillId="0" borderId="18" xfId="0" applyBorder="1" applyAlignment="1">
      <alignment wrapText="1"/>
    </xf>
    <xf numFmtId="0" fontId="0" fillId="0" borderId="32" xfId="0" applyBorder="1" applyAlignment="1">
      <alignment wrapText="1"/>
    </xf>
    <xf numFmtId="0" fontId="0" fillId="0" borderId="7" xfId="0" applyBorder="1" applyAlignment="1">
      <alignment wrapText="1"/>
    </xf>
    <xf numFmtId="164" fontId="0" fillId="0" borderId="0" xfId="0" applyNumberFormat="1" applyAlignment="1">
      <alignment horizontal="center"/>
    </xf>
    <xf numFmtId="0" fontId="0" fillId="0" borderId="0" xfId="0" quotePrefix="1" applyAlignment="1">
      <alignment horizontal="center"/>
    </xf>
    <xf numFmtId="0" fontId="0" fillId="0" borderId="30" xfId="0" applyBorder="1" applyAlignment="1">
      <alignment horizontal="center"/>
    </xf>
    <xf numFmtId="0" fontId="0" fillId="0" borderId="27" xfId="0" applyBorder="1" applyAlignment="1">
      <alignment horizontal="center"/>
    </xf>
    <xf numFmtId="0" fontId="3" fillId="0" borderId="0" xfId="0" applyFont="1" applyAlignment="1">
      <alignment vertical="top" wrapText="1"/>
    </xf>
    <xf numFmtId="0" fontId="0" fillId="0" borderId="22" xfId="0" applyBorder="1"/>
    <xf numFmtId="0" fontId="0" fillId="0" borderId="22" xfId="0" applyBorder="1" applyAlignment="1">
      <alignment horizontal="center" vertical="center"/>
    </xf>
    <xf numFmtId="0" fontId="0" fillId="0" borderId="30" xfId="0" applyBorder="1"/>
    <xf numFmtId="0" fontId="0" fillId="0" borderId="24" xfId="0" applyBorder="1" applyAlignment="1">
      <alignment horizontal="center" vertical="center"/>
    </xf>
    <xf numFmtId="0" fontId="0" fillId="0" borderId="16" xfId="0" applyBorder="1"/>
    <xf numFmtId="0" fontId="0" fillId="0" borderId="76" xfId="0" applyBorder="1"/>
    <xf numFmtId="0" fontId="0" fillId="0" borderId="77" xfId="0" applyBorder="1" applyAlignment="1">
      <alignment horizontal="center" vertical="center"/>
    </xf>
    <xf numFmtId="0" fontId="0" fillId="0" borderId="77" xfId="0" applyBorder="1"/>
    <xf numFmtId="0" fontId="0" fillId="0" borderId="78" xfId="0" quotePrefix="1" applyBorder="1"/>
    <xf numFmtId="0" fontId="0" fillId="0" borderId="0" xfId="0" applyAlignment="1">
      <alignment horizontal="center" vertical="center"/>
    </xf>
    <xf numFmtId="0" fontId="0" fillId="0" borderId="0" xfId="0" quotePrefix="1"/>
    <xf numFmtId="14" fontId="4" fillId="0" borderId="0" xfId="0" applyNumberFormat="1" applyFont="1" applyAlignment="1">
      <alignment vertical="center"/>
    </xf>
    <xf numFmtId="0" fontId="0" fillId="0" borderId="11" xfId="0" applyBorder="1" applyAlignment="1">
      <alignment horizontal="center"/>
    </xf>
    <xf numFmtId="167" fontId="0" fillId="0" borderId="12" xfId="0" applyNumberFormat="1" applyBorder="1" applyAlignment="1">
      <alignment horizontal="right" vertical="center"/>
    </xf>
    <xf numFmtId="0" fontId="0" fillId="0" borderId="11" xfId="0" applyBorder="1"/>
    <xf numFmtId="0" fontId="0" fillId="0" borderId="19" xfId="0" applyBorder="1" applyAlignment="1">
      <alignment horizontal="center"/>
    </xf>
    <xf numFmtId="167" fontId="0" fillId="0" borderId="62" xfId="0" applyNumberFormat="1" applyBorder="1" applyAlignment="1">
      <alignment horizontal="right" vertical="center"/>
    </xf>
    <xf numFmtId="0" fontId="0" fillId="0" borderId="17" xfId="0" applyBorder="1"/>
    <xf numFmtId="0" fontId="0" fillId="0" borderId="47" xfId="0" applyBorder="1" applyAlignment="1">
      <alignment horizontal="center" vertical="center"/>
    </xf>
    <xf numFmtId="164" fontId="0" fillId="0" borderId="82" xfId="0" applyNumberFormat="1" applyBorder="1"/>
    <xf numFmtId="164" fontId="0" fillId="0" borderId="46" xfId="0" applyNumberFormat="1" applyBorder="1"/>
    <xf numFmtId="164" fontId="0" fillId="0" borderId="85" xfId="0" applyNumberFormat="1" applyBorder="1"/>
    <xf numFmtId="166" fontId="0" fillId="0" borderId="22" xfId="0" applyNumberFormat="1" applyBorder="1" applyAlignment="1">
      <alignment horizontal="right" vertical="center"/>
    </xf>
    <xf numFmtId="0" fontId="0" fillId="0" borderId="22" xfId="0" applyBorder="1" applyAlignment="1">
      <alignment horizontal="right" vertical="center"/>
    </xf>
    <xf numFmtId="1" fontId="0" fillId="0" borderId="24" xfId="0" applyNumberFormat="1" applyBorder="1" applyAlignment="1">
      <alignment horizontal="center" vertical="center"/>
    </xf>
    <xf numFmtId="1" fontId="0" fillId="0" borderId="11" xfId="0" applyNumberFormat="1" applyBorder="1" applyAlignment="1">
      <alignment horizontal="center" vertical="center"/>
    </xf>
    <xf numFmtId="166" fontId="0" fillId="0" borderId="12" xfId="0" applyNumberFormat="1" applyBorder="1"/>
    <xf numFmtId="1" fontId="0" fillId="0" borderId="13" xfId="0" applyNumberFormat="1" applyBorder="1" applyAlignment="1">
      <alignment horizontal="center" vertical="center"/>
    </xf>
    <xf numFmtId="166" fontId="0" fillId="0" borderId="14" xfId="0" applyNumberFormat="1" applyBorder="1"/>
    <xf numFmtId="1" fontId="0" fillId="0" borderId="19" xfId="0" applyNumberFormat="1" applyBorder="1" applyAlignment="1">
      <alignment horizontal="center" vertical="center"/>
    </xf>
    <xf numFmtId="166" fontId="0" fillId="0" borderId="62" xfId="0" applyNumberFormat="1" applyBorder="1"/>
    <xf numFmtId="0" fontId="0" fillId="0" borderId="47" xfId="0" applyBorder="1" applyAlignment="1">
      <alignment horizontal="center" vertical="center" wrapText="1"/>
    </xf>
    <xf numFmtId="0" fontId="0" fillId="0" borderId="16" xfId="0" applyBorder="1" applyAlignment="1">
      <alignment wrapText="1"/>
    </xf>
    <xf numFmtId="166" fontId="0" fillId="0" borderId="21" xfId="0" applyNumberFormat="1" applyBorder="1" applyAlignment="1">
      <alignment horizontal="right" vertical="center"/>
    </xf>
    <xf numFmtId="166" fontId="0" fillId="0" borderId="32" xfId="0" applyNumberFormat="1" applyBorder="1" applyAlignment="1">
      <alignment horizontal="right" vertical="center"/>
    </xf>
    <xf numFmtId="0" fontId="0" fillId="0" borderId="21" xfId="0" applyBorder="1" applyAlignment="1">
      <alignment horizontal="left" vertical="center"/>
    </xf>
    <xf numFmtId="0" fontId="0" fillId="0" borderId="32" xfId="0" applyBorder="1" applyAlignment="1">
      <alignment horizontal="left" vertical="center"/>
    </xf>
    <xf numFmtId="0" fontId="0" fillId="0" borderId="38" xfId="0" applyBorder="1" applyAlignment="1">
      <alignment horizontal="left" vertical="center"/>
    </xf>
    <xf numFmtId="166" fontId="0" fillId="0" borderId="38" xfId="0" applyNumberFormat="1" applyBorder="1" applyAlignment="1">
      <alignment horizontal="right" vertical="center"/>
    </xf>
    <xf numFmtId="0" fontId="0" fillId="0" borderId="35" xfId="0" applyBorder="1" applyAlignment="1">
      <alignment horizontal="center" vertical="center" wrapText="1"/>
    </xf>
    <xf numFmtId="0" fontId="0" fillId="0" borderId="66" xfId="0" applyBorder="1"/>
    <xf numFmtId="0" fontId="0" fillId="0" borderId="27" xfId="0" applyBorder="1"/>
    <xf numFmtId="0" fontId="0" fillId="0" borderId="28" xfId="0" applyBorder="1"/>
    <xf numFmtId="0" fontId="0" fillId="0" borderId="12" xfId="0" applyBorder="1"/>
    <xf numFmtId="0" fontId="0" fillId="0" borderId="13" xfId="0" applyBorder="1"/>
    <xf numFmtId="0" fontId="0" fillId="0" borderId="14" xfId="0" applyBorder="1"/>
    <xf numFmtId="0" fontId="0" fillId="0" borderId="66" xfId="0" applyBorder="1" applyAlignment="1">
      <alignment horizontal="right" vertical="center"/>
    </xf>
    <xf numFmtId="0" fontId="0" fillId="0" borderId="27" xfId="0" applyBorder="1" applyAlignment="1">
      <alignment horizontal="right" vertical="center"/>
    </xf>
    <xf numFmtId="0" fontId="0" fillId="0" borderId="28" xfId="0" applyBorder="1" applyAlignment="1">
      <alignment horizontal="right" vertical="center"/>
    </xf>
    <xf numFmtId="0" fontId="0" fillId="0" borderId="11" xfId="0" applyBorder="1" applyAlignment="1">
      <alignment horizontal="right" vertical="center"/>
    </xf>
    <xf numFmtId="0" fontId="0" fillId="0" borderId="12" xfId="0" applyBorder="1" applyAlignment="1">
      <alignment horizontal="right" vertical="center"/>
    </xf>
    <xf numFmtId="166" fontId="0" fillId="0" borderId="12" xfId="0" applyNumberFormat="1" applyBorder="1" applyAlignment="1">
      <alignment horizontal="right" vertical="center"/>
    </xf>
    <xf numFmtId="166" fontId="0" fillId="0" borderId="30" xfId="0" applyNumberFormat="1" applyBorder="1" applyAlignment="1">
      <alignment horizontal="right" vertical="center"/>
    </xf>
    <xf numFmtId="166" fontId="0" fillId="0" borderId="14" xfId="0" applyNumberFormat="1" applyBorder="1" applyAlignment="1">
      <alignment horizontal="right" vertical="center"/>
    </xf>
    <xf numFmtId="166" fontId="0" fillId="0" borderId="20" xfId="0" applyNumberFormat="1" applyBorder="1" applyAlignment="1">
      <alignment horizontal="right" vertical="center"/>
    </xf>
    <xf numFmtId="166" fontId="0" fillId="0" borderId="62" xfId="0" applyNumberFormat="1" applyBorder="1" applyAlignment="1">
      <alignment horizontal="right" vertical="center"/>
    </xf>
    <xf numFmtId="0" fontId="0" fillId="0" borderId="16" xfId="0" applyBorder="1" applyAlignment="1">
      <alignment horizontal="center" vertical="center"/>
    </xf>
    <xf numFmtId="0" fontId="0" fillId="0" borderId="17" xfId="0" applyBorder="1" applyAlignment="1">
      <alignment horizontal="center" vertical="center" wrapText="1"/>
    </xf>
    <xf numFmtId="0" fontId="0" fillId="0" borderId="86" xfId="0" applyBorder="1" applyAlignment="1">
      <alignment horizontal="center" vertical="center" wrapText="1"/>
    </xf>
    <xf numFmtId="1" fontId="0" fillId="0" borderId="36" xfId="0" applyNumberFormat="1" applyBorder="1" applyAlignment="1">
      <alignment horizontal="center" vertical="center"/>
    </xf>
    <xf numFmtId="1" fontId="0" fillId="0" borderId="31" xfId="0" applyNumberFormat="1" applyBorder="1" applyAlignment="1">
      <alignment horizontal="center" vertical="center"/>
    </xf>
    <xf numFmtId="14" fontId="0" fillId="0" borderId="12" xfId="0" applyNumberFormat="1" applyBorder="1" applyAlignment="1">
      <alignment horizontal="center" vertical="center"/>
    </xf>
    <xf numFmtId="14" fontId="0" fillId="0" borderId="14" xfId="0" applyNumberFormat="1" applyBorder="1" applyAlignment="1">
      <alignment horizontal="center" vertical="center"/>
    </xf>
    <xf numFmtId="14" fontId="0" fillId="0" borderId="36" xfId="0" applyNumberFormat="1" applyBorder="1" applyAlignment="1">
      <alignment horizontal="center" vertical="center"/>
    </xf>
    <xf numFmtId="14" fontId="0" fillId="0" borderId="24" xfId="0" applyNumberFormat="1" applyBorder="1" applyAlignment="1">
      <alignment horizontal="center" vertical="center"/>
    </xf>
    <xf numFmtId="14" fontId="0" fillId="0" borderId="31" xfId="0" applyNumberFormat="1" applyBorder="1" applyAlignment="1">
      <alignment horizontal="center" vertical="center"/>
    </xf>
    <xf numFmtId="0" fontId="0" fillId="0" borderId="42" xfId="0" applyBorder="1" applyAlignment="1">
      <alignment horizontal="center" vertical="center"/>
    </xf>
    <xf numFmtId="165" fontId="0" fillId="0" borderId="86" xfId="0" applyNumberFormat="1" applyBorder="1" applyAlignment="1">
      <alignment horizontal="center"/>
    </xf>
    <xf numFmtId="0" fontId="0" fillId="0" borderId="42" xfId="0" applyBorder="1"/>
    <xf numFmtId="167" fontId="0" fillId="0" borderId="0" xfId="0" applyNumberFormat="1" applyAlignment="1">
      <alignment horizontal="right" vertical="center"/>
    </xf>
    <xf numFmtId="167" fontId="0" fillId="0" borderId="14" xfId="0" applyNumberFormat="1" applyBorder="1" applyAlignment="1">
      <alignment horizontal="right" vertical="center"/>
    </xf>
    <xf numFmtId="0" fontId="23" fillId="0" borderId="0" xfId="0" applyFont="1" applyAlignment="1">
      <alignment vertical="center" wrapText="1"/>
    </xf>
    <xf numFmtId="14" fontId="0" fillId="0" borderId="0" xfId="0" applyNumberFormat="1" applyAlignment="1">
      <alignment vertical="center"/>
    </xf>
    <xf numFmtId="14" fontId="4" fillId="0" borderId="15" xfId="0" applyNumberFormat="1" applyFont="1" applyBorder="1" applyAlignment="1">
      <alignment vertical="center"/>
    </xf>
    <xf numFmtId="9" fontId="0" fillId="0" borderId="0" xfId="0" applyNumberFormat="1" applyAlignment="1">
      <alignment horizontal="center" vertical="center"/>
    </xf>
    <xf numFmtId="0" fontId="0" fillId="0" borderId="0" xfId="0" applyAlignment="1">
      <alignment horizontal="left"/>
    </xf>
    <xf numFmtId="165" fontId="0" fillId="0" borderId="0" xfId="0" applyNumberFormat="1" applyAlignment="1">
      <alignment horizontal="center"/>
    </xf>
    <xf numFmtId="0" fontId="8" fillId="0" borderId="0" xfId="1" applyFont="1" applyFill="1" applyBorder="1" applyAlignment="1">
      <alignment horizontal="center"/>
    </xf>
    <xf numFmtId="0" fontId="8" fillId="0" borderId="0" xfId="0" applyFont="1" applyAlignment="1">
      <alignment horizontal="center"/>
    </xf>
    <xf numFmtId="168" fontId="0" fillId="0" borderId="0" xfId="0" applyNumberFormat="1" applyAlignment="1">
      <alignment horizontal="center"/>
    </xf>
    <xf numFmtId="166" fontId="0" fillId="0" borderId="0" xfId="0" applyNumberFormat="1"/>
    <xf numFmtId="10" fontId="0" fillId="0" borderId="0" xfId="0" applyNumberFormat="1" applyAlignment="1">
      <alignment wrapText="1"/>
    </xf>
    <xf numFmtId="0" fontId="0" fillId="0" borderId="0" xfId="0" applyAlignment="1">
      <alignment horizontal="right"/>
    </xf>
    <xf numFmtId="0" fontId="4" fillId="0" borderId="0" xfId="0" applyFont="1" applyAlignment="1">
      <alignment vertical="center"/>
    </xf>
    <xf numFmtId="0" fontId="0" fillId="0" borderId="0" xfId="0" applyAlignment="1">
      <alignment vertical="center" wrapText="1"/>
    </xf>
    <xf numFmtId="0" fontId="0" fillId="0" borderId="15" xfId="0" applyBorder="1" applyAlignment="1">
      <alignment horizontal="center" wrapText="1"/>
    </xf>
    <xf numFmtId="0" fontId="0" fillId="0" borderId="36" xfId="0" applyBorder="1" applyAlignment="1" applyProtection="1">
      <alignment horizontal="center"/>
      <protection locked="0"/>
    </xf>
    <xf numFmtId="0" fontId="0" fillId="0" borderId="0" xfId="0" applyAlignment="1" applyProtection="1">
      <alignment horizontal="center"/>
      <protection locked="0"/>
    </xf>
    <xf numFmtId="0" fontId="0" fillId="0" borderId="20" xfId="0" applyBorder="1" applyAlignment="1" applyProtection="1">
      <alignment horizontal="center"/>
      <protection locked="0"/>
    </xf>
    <xf numFmtId="0" fontId="0" fillId="0" borderId="62"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25"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37" xfId="0" applyBorder="1" applyAlignment="1" applyProtection="1">
      <alignment horizontal="center"/>
      <protection locked="0"/>
    </xf>
    <xf numFmtId="0" fontId="0" fillId="0" borderId="23" xfId="0" applyBorder="1" applyAlignment="1" applyProtection="1">
      <alignment horizontal="center"/>
      <protection locked="0"/>
    </xf>
    <xf numFmtId="164" fontId="0" fillId="0" borderId="51" xfId="0" applyNumberFormat="1" applyBorder="1" applyProtection="1">
      <protection locked="0"/>
    </xf>
    <xf numFmtId="168" fontId="0" fillId="0" borderId="18" xfId="0" applyNumberFormat="1" applyBorder="1" applyAlignment="1" applyProtection="1">
      <alignment horizontal="center"/>
      <protection locked="0"/>
    </xf>
    <xf numFmtId="168" fontId="0" fillId="0" borderId="21" xfId="0" applyNumberFormat="1" applyBorder="1" applyAlignment="1" applyProtection="1">
      <alignment horizontal="center"/>
      <protection locked="0"/>
    </xf>
    <xf numFmtId="168" fontId="0" fillId="0" borderId="32" xfId="0" applyNumberFormat="1" applyBorder="1" applyAlignment="1" applyProtection="1">
      <alignment horizontal="center"/>
      <protection locked="0"/>
    </xf>
    <xf numFmtId="1" fontId="10" fillId="0" borderId="25" xfId="0" applyNumberFormat="1" applyFont="1" applyBorder="1" applyAlignment="1">
      <alignment horizontal="center" vertical="center" shrinkToFit="1"/>
    </xf>
    <xf numFmtId="1" fontId="17" fillId="0" borderId="30" xfId="0" applyNumberFormat="1" applyFont="1" applyBorder="1" applyAlignment="1">
      <alignment horizontal="center" vertical="center"/>
    </xf>
    <xf numFmtId="1" fontId="19" fillId="0" borderId="30" xfId="0" applyNumberFormat="1" applyFont="1" applyBorder="1" applyAlignment="1">
      <alignment horizontal="center" vertical="center" wrapText="1"/>
    </xf>
    <xf numFmtId="49" fontId="0" fillId="0" borderId="27" xfId="0" applyNumberFormat="1" applyBorder="1" applyAlignment="1">
      <alignment horizontal="center" vertical="center" wrapText="1"/>
    </xf>
    <xf numFmtId="2" fontId="20" fillId="0" borderId="27" xfId="0" applyNumberFormat="1" applyFont="1" applyBorder="1" applyAlignment="1">
      <alignment horizontal="center" vertical="center"/>
    </xf>
    <xf numFmtId="2" fontId="20" fillId="0" borderId="28" xfId="0" applyNumberFormat="1" applyFont="1" applyBorder="1" applyAlignment="1">
      <alignment horizontal="center" vertical="center"/>
    </xf>
    <xf numFmtId="2" fontId="10" fillId="0" borderId="44" xfId="0" applyNumberFormat="1" applyFont="1" applyBorder="1" applyAlignment="1">
      <alignment horizontal="center" vertical="center"/>
    </xf>
    <xf numFmtId="2" fontId="0" fillId="0" borderId="63" xfId="0" applyNumberFormat="1" applyBorder="1" applyAlignment="1">
      <alignment horizontal="center" vertical="center"/>
    </xf>
    <xf numFmtId="49" fontId="0" fillId="0" borderId="22" xfId="0" applyNumberFormat="1" applyBorder="1" applyAlignment="1">
      <alignment horizontal="center" vertical="center" wrapText="1"/>
    </xf>
    <xf numFmtId="2" fontId="20" fillId="0" borderId="22" xfId="0" applyNumberFormat="1" applyFont="1" applyBorder="1" applyAlignment="1">
      <alignment horizontal="center" vertical="center"/>
    </xf>
    <xf numFmtId="2" fontId="20" fillId="0" borderId="12" xfId="0" applyNumberFormat="1" applyFont="1" applyBorder="1" applyAlignment="1">
      <alignment horizontal="center" vertical="center"/>
    </xf>
    <xf numFmtId="2" fontId="10" fillId="0" borderId="24" xfId="0" applyNumberFormat="1" applyFont="1" applyBorder="1" applyAlignment="1">
      <alignment horizontal="center" vertical="center"/>
    </xf>
    <xf numFmtId="2" fontId="11" fillId="3" borderId="77" xfId="0" applyNumberFormat="1" applyFont="1" applyFill="1" applyBorder="1" applyAlignment="1">
      <alignment horizontal="center" vertical="center"/>
    </xf>
    <xf numFmtId="49" fontId="0" fillId="0" borderId="30" xfId="0" applyNumberFormat="1" applyBorder="1" applyAlignment="1">
      <alignment horizontal="center" vertical="center" wrapText="1"/>
    </xf>
    <xf numFmtId="2" fontId="20" fillId="0" borderId="30" xfId="0" applyNumberFormat="1" applyFont="1" applyBorder="1" applyAlignment="1">
      <alignment horizontal="center" vertical="center"/>
    </xf>
    <xf numFmtId="2" fontId="20" fillId="0" borderId="14" xfId="0" applyNumberFormat="1" applyFont="1" applyBorder="1" applyAlignment="1">
      <alignment horizontal="center" vertical="center"/>
    </xf>
    <xf numFmtId="2" fontId="10" fillId="0" borderId="31" xfId="0" applyNumberFormat="1" applyFont="1" applyBorder="1" applyAlignment="1">
      <alignment horizontal="center" vertical="center"/>
    </xf>
    <xf numFmtId="2" fontId="0" fillId="0" borderId="80" xfId="0" applyNumberFormat="1" applyBorder="1" applyAlignment="1">
      <alignment horizontal="center" vertical="center"/>
    </xf>
    <xf numFmtId="0" fontId="17" fillId="0" borderId="14" xfId="0" applyFont="1" applyBorder="1" applyAlignment="1">
      <alignment horizontal="center" vertical="center" wrapText="1"/>
    </xf>
    <xf numFmtId="0" fontId="17" fillId="0" borderId="71" xfId="0" applyFont="1" applyBorder="1" applyAlignment="1">
      <alignment horizontal="center" vertical="center" wrapText="1"/>
    </xf>
    <xf numFmtId="0" fontId="16" fillId="0" borderId="0" xfId="0" applyFont="1"/>
    <xf numFmtId="0" fontId="14" fillId="0" borderId="0" xfId="0" applyFont="1"/>
    <xf numFmtId="0" fontId="17" fillId="0" borderId="0" xfId="0" applyFont="1" applyAlignment="1">
      <alignment horizontal="right"/>
    </xf>
    <xf numFmtId="2" fontId="20" fillId="0" borderId="70" xfId="0" applyNumberFormat="1" applyFont="1" applyBorder="1" applyAlignment="1">
      <alignment horizontal="center" vertical="center"/>
    </xf>
    <xf numFmtId="2" fontId="10" fillId="0" borderId="66" xfId="0" applyNumberFormat="1" applyFont="1" applyBorder="1" applyAlignment="1">
      <alignment horizontal="center" vertical="center"/>
    </xf>
    <xf numFmtId="2" fontId="20" fillId="0" borderId="23" xfId="0" applyNumberFormat="1" applyFont="1" applyBorder="1" applyAlignment="1">
      <alignment horizontal="center" vertical="center"/>
    </xf>
    <xf numFmtId="2" fontId="10" fillId="0" borderId="11" xfId="0" applyNumberFormat="1" applyFont="1" applyBorder="1" applyAlignment="1">
      <alignment horizontal="center" vertical="center"/>
    </xf>
    <xf numFmtId="2" fontId="20" fillId="0" borderId="71" xfId="0" applyNumberFormat="1" applyFont="1" applyBorder="1" applyAlignment="1">
      <alignment horizontal="center" vertical="center"/>
    </xf>
    <xf numFmtId="2" fontId="10" fillId="0" borderId="67" xfId="0" applyNumberFormat="1" applyFont="1" applyBorder="1" applyAlignment="1">
      <alignment horizontal="center" vertical="center"/>
    </xf>
    <xf numFmtId="2" fontId="0" fillId="0" borderId="77" xfId="0" applyNumberFormat="1" applyBorder="1" applyAlignment="1">
      <alignment horizontal="center" vertical="center"/>
    </xf>
    <xf numFmtId="0" fontId="17" fillId="0" borderId="26" xfId="0" applyFont="1" applyBorder="1" applyAlignment="1">
      <alignment horizontal="center" vertical="center" wrapText="1"/>
    </xf>
    <xf numFmtId="2" fontId="0" fillId="0" borderId="59" xfId="0" applyNumberFormat="1" applyBorder="1" applyAlignment="1">
      <alignment horizontal="center" vertical="center"/>
    </xf>
    <xf numFmtId="2" fontId="11" fillId="3" borderId="83" xfId="0" applyNumberFormat="1" applyFont="1" applyFill="1" applyBorder="1" applyAlignment="1">
      <alignment horizontal="center" vertical="center"/>
    </xf>
    <xf numFmtId="2" fontId="10" fillId="0" borderId="13" xfId="0" applyNumberFormat="1" applyFont="1" applyBorder="1" applyAlignment="1">
      <alignment horizontal="center" vertical="center"/>
    </xf>
    <xf numFmtId="2" fontId="0" fillId="0" borderId="74" xfId="0" applyNumberFormat="1" applyBorder="1" applyAlignment="1">
      <alignment horizontal="center" vertical="center"/>
    </xf>
    <xf numFmtId="2" fontId="10" fillId="0" borderId="19" xfId="0" applyNumberFormat="1" applyFont="1" applyBorder="1" applyAlignment="1">
      <alignment horizontal="center" vertical="center"/>
    </xf>
    <xf numFmtId="49" fontId="0" fillId="0" borderId="25" xfId="0" applyNumberFormat="1" applyBorder="1" applyAlignment="1">
      <alignment horizontal="center" vertical="center" wrapText="1"/>
    </xf>
    <xf numFmtId="2" fontId="20" fillId="0" borderId="25" xfId="0" applyNumberFormat="1" applyFont="1" applyBorder="1" applyAlignment="1">
      <alignment horizontal="center" vertical="center"/>
    </xf>
    <xf numFmtId="2" fontId="20" fillId="0" borderId="26" xfId="0" applyNumberFormat="1" applyFont="1" applyBorder="1" applyAlignment="1">
      <alignment horizontal="center" vertical="center"/>
    </xf>
    <xf numFmtId="2" fontId="10" fillId="0" borderId="60" xfId="0" applyNumberFormat="1" applyFont="1" applyBorder="1" applyAlignment="1">
      <alignment horizontal="center" vertical="center"/>
    </xf>
    <xf numFmtId="49" fontId="0" fillId="0" borderId="20" xfId="0" applyNumberFormat="1" applyBorder="1" applyAlignment="1">
      <alignment horizontal="center" vertical="center" wrapText="1"/>
    </xf>
    <xf numFmtId="2" fontId="20" fillId="0" borderId="20" xfId="0" applyNumberFormat="1" applyFont="1" applyBorder="1" applyAlignment="1">
      <alignment horizontal="center" vertical="center"/>
    </xf>
    <xf numFmtId="2" fontId="20" fillId="0" borderId="62" xfId="0" applyNumberFormat="1" applyFont="1" applyBorder="1" applyAlignment="1">
      <alignment horizontal="center" vertical="center"/>
    </xf>
    <xf numFmtId="2" fontId="10" fillId="0" borderId="36" xfId="0" applyNumberFormat="1" applyFont="1" applyBorder="1" applyAlignment="1">
      <alignment horizontal="center" vertical="center"/>
    </xf>
    <xf numFmtId="0" fontId="17" fillId="0" borderId="0" xfId="0" applyFont="1"/>
    <xf numFmtId="0" fontId="14" fillId="0" borderId="0" xfId="0" applyFont="1" applyAlignment="1">
      <alignment vertical="center"/>
    </xf>
    <xf numFmtId="0" fontId="15" fillId="0" borderId="0" xfId="0" applyFont="1" applyAlignment="1">
      <alignment vertical="center"/>
    </xf>
    <xf numFmtId="0" fontId="0" fillId="0" borderId="31"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2" fillId="0" borderId="35" xfId="0" applyFont="1" applyBorder="1" applyAlignment="1">
      <alignment horizontal="center" wrapText="1"/>
    </xf>
    <xf numFmtId="166" fontId="0" fillId="0" borderId="38" xfId="0" applyNumberFormat="1" applyBorder="1" applyAlignment="1">
      <alignment horizontal="center" vertical="center" wrapText="1"/>
    </xf>
    <xf numFmtId="166" fontId="0" fillId="0" borderId="21" xfId="0" applyNumberFormat="1" applyBorder="1" applyAlignment="1">
      <alignment wrapText="1"/>
    </xf>
    <xf numFmtId="9" fontId="0" fillId="0" borderId="21" xfId="0" applyNumberFormat="1" applyBorder="1" applyAlignment="1">
      <alignment wrapText="1"/>
    </xf>
    <xf numFmtId="44" fontId="0" fillId="0" borderId="21" xfId="0" applyNumberFormat="1" applyBorder="1" applyAlignment="1">
      <alignment wrapText="1"/>
    </xf>
    <xf numFmtId="14" fontId="0" fillId="0" borderId="62" xfId="0" applyNumberFormat="1" applyBorder="1" applyAlignment="1" applyProtection="1">
      <alignment horizontal="center" vertical="center"/>
      <protection locked="0"/>
    </xf>
    <xf numFmtId="0" fontId="0" fillId="0" borderId="21" xfId="0" applyBorder="1" applyProtection="1">
      <protection locked="0"/>
    </xf>
    <xf numFmtId="0" fontId="0" fillId="0" borderId="32" xfId="0" applyBorder="1" applyProtection="1">
      <protection locked="0"/>
    </xf>
    <xf numFmtId="0" fontId="0" fillId="0" borderId="18" xfId="0" applyBorder="1" applyProtection="1">
      <protection locked="0"/>
    </xf>
    <xf numFmtId="14" fontId="0" fillId="0" borderId="0" xfId="0" applyNumberFormat="1" applyAlignment="1">
      <alignment wrapText="1"/>
    </xf>
    <xf numFmtId="10" fontId="0" fillId="0" borderId="58" xfId="0" applyNumberFormat="1" applyBorder="1" applyAlignment="1" applyProtection="1">
      <alignment wrapText="1"/>
      <protection locked="0"/>
    </xf>
    <xf numFmtId="2" fontId="20" fillId="0" borderId="63" xfId="0" applyNumberFormat="1" applyFont="1" applyBorder="1" applyAlignment="1">
      <alignment horizontal="center" vertical="center"/>
    </xf>
    <xf numFmtId="2" fontId="20" fillId="0" borderId="77" xfId="0" applyNumberFormat="1" applyFont="1" applyBorder="1" applyAlignment="1">
      <alignment horizontal="center" vertical="center"/>
    </xf>
    <xf numFmtId="2" fontId="20" fillId="0" borderId="65" xfId="0" applyNumberFormat="1" applyFont="1" applyBorder="1" applyAlignment="1">
      <alignment horizontal="center" vertical="center"/>
    </xf>
    <xf numFmtId="2" fontId="20" fillId="0" borderId="80" xfId="0" applyNumberFormat="1" applyFont="1" applyBorder="1" applyAlignment="1">
      <alignment horizontal="center" vertical="center"/>
    </xf>
    <xf numFmtId="2" fontId="20" fillId="0" borderId="81" xfId="0" applyNumberFormat="1" applyFont="1" applyBorder="1" applyAlignment="1">
      <alignment horizontal="center" vertical="center"/>
    </xf>
    <xf numFmtId="0" fontId="0" fillId="0" borderId="52" xfId="0" applyBorder="1" applyAlignment="1">
      <alignment horizontal="center" vertical="center" wrapText="1"/>
    </xf>
    <xf numFmtId="9" fontId="0" fillId="0" borderId="51" xfId="0" applyNumberFormat="1" applyBorder="1" applyProtection="1">
      <protection locked="0"/>
    </xf>
    <xf numFmtId="0" fontId="26" fillId="0" borderId="0" xfId="0" applyFont="1"/>
    <xf numFmtId="0" fontId="0" fillId="0" borderId="48" xfId="0" applyBorder="1" applyAlignment="1">
      <alignment horizontal="left" vertical="center"/>
    </xf>
    <xf numFmtId="0" fontId="0" fillId="0" borderId="40" xfId="0" applyBorder="1" applyAlignment="1">
      <alignment horizontal="left" vertical="center"/>
    </xf>
    <xf numFmtId="0" fontId="0" fillId="0" borderId="41" xfId="0" applyBorder="1" applyAlignment="1">
      <alignment horizontal="left" vertical="center"/>
    </xf>
    <xf numFmtId="165" fontId="0" fillId="0" borderId="76" xfId="0" applyNumberFormat="1" applyBorder="1"/>
    <xf numFmtId="165" fontId="0" fillId="0" borderId="77" xfId="0" applyNumberFormat="1" applyBorder="1"/>
    <xf numFmtId="165" fontId="0" fillId="0" borderId="78" xfId="0" applyNumberFormat="1" applyBorder="1"/>
    <xf numFmtId="0" fontId="0" fillId="0" borderId="69" xfId="0" applyBorder="1" applyAlignment="1">
      <alignment horizontal="left" vertical="center"/>
    </xf>
    <xf numFmtId="165" fontId="0" fillId="0" borderId="76" xfId="0" applyNumberFormat="1" applyBorder="1" applyAlignment="1">
      <alignment horizontal="right" vertical="center"/>
    </xf>
    <xf numFmtId="165" fontId="0" fillId="0" borderId="77" xfId="0" applyNumberFormat="1" applyBorder="1" applyAlignment="1">
      <alignment horizontal="right" vertical="center"/>
    </xf>
    <xf numFmtId="165" fontId="0" fillId="0" borderId="78" xfId="0" applyNumberFormat="1" applyBorder="1" applyAlignment="1">
      <alignment horizontal="right" vertical="center"/>
    </xf>
    <xf numFmtId="0" fontId="0" fillId="0" borderId="13" xfId="0" applyBorder="1" applyAlignment="1">
      <alignment horizontal="right" vertical="center"/>
    </xf>
    <xf numFmtId="0" fontId="0" fillId="0" borderId="30" xfId="0" applyBorder="1" applyAlignment="1">
      <alignment horizontal="right" vertical="center"/>
    </xf>
    <xf numFmtId="0" fontId="0" fillId="0" borderId="14" xfId="0" applyBorder="1" applyAlignment="1">
      <alignment horizontal="right" vertical="center"/>
    </xf>
    <xf numFmtId="0" fontId="0" fillId="0" borderId="16" xfId="0" applyBorder="1" applyAlignment="1">
      <alignment horizontal="left" vertical="center" wrapText="1"/>
    </xf>
    <xf numFmtId="0" fontId="0" fillId="0" borderId="68" xfId="0" applyBorder="1" applyAlignment="1">
      <alignment horizontal="left"/>
    </xf>
    <xf numFmtId="0" fontId="0" fillId="0" borderId="1" xfId="0" applyBorder="1"/>
    <xf numFmtId="0" fontId="0" fillId="0" borderId="2" xfId="0" applyBorder="1"/>
    <xf numFmtId="164" fontId="0" fillId="0" borderId="35" xfId="0" applyNumberFormat="1" applyBorder="1"/>
    <xf numFmtId="0" fontId="4" fillId="0" borderId="9" xfId="0" applyFont="1" applyBorder="1" applyAlignment="1">
      <alignment horizontal="center" vertical="center"/>
    </xf>
    <xf numFmtId="0" fontId="4" fillId="0" borderId="15"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0" fillId="0" borderId="15" xfId="0" applyBorder="1" applyAlignment="1">
      <alignment horizontal="left"/>
    </xf>
    <xf numFmtId="0" fontId="0" fillId="0" borderId="10" xfId="0" applyBorder="1" applyAlignment="1">
      <alignment horizontal="left"/>
    </xf>
    <xf numFmtId="0" fontId="4" fillId="0" borderId="9" xfId="0" applyFont="1" applyBorder="1" applyAlignment="1">
      <alignment horizontal="center"/>
    </xf>
    <xf numFmtId="0" fontId="4" fillId="0" borderId="15" xfId="0" applyFont="1" applyBorder="1" applyAlignment="1">
      <alignment horizontal="center"/>
    </xf>
    <xf numFmtId="0" fontId="4" fillId="0" borderId="10" xfId="0" applyFont="1" applyBorder="1" applyAlignment="1">
      <alignment horizontal="center"/>
    </xf>
    <xf numFmtId="0" fontId="4" fillId="0" borderId="4" xfId="0" applyFont="1" applyBorder="1" applyAlignment="1">
      <alignment horizontal="center"/>
    </xf>
    <xf numFmtId="0" fontId="4" fillId="0" borderId="6" xfId="0" applyFont="1" applyBorder="1" applyAlignment="1">
      <alignment horizontal="center"/>
    </xf>
    <xf numFmtId="0" fontId="4" fillId="0" borderId="5" xfId="0" applyFont="1" applyBorder="1" applyAlignment="1">
      <alignment horizontal="center"/>
    </xf>
    <xf numFmtId="14" fontId="0" fillId="0" borderId="44" xfId="0" applyNumberFormat="1" applyBorder="1" applyAlignment="1" applyProtection="1">
      <alignment horizontal="left"/>
      <protection locked="0"/>
    </xf>
    <xf numFmtId="14" fontId="0" fillId="0" borderId="27" xfId="0" applyNumberFormat="1" applyBorder="1" applyAlignment="1" applyProtection="1">
      <alignment horizontal="left"/>
      <protection locked="0"/>
    </xf>
    <xf numFmtId="14" fontId="0" fillId="0" borderId="28" xfId="0" applyNumberFormat="1" applyBorder="1" applyAlignment="1" applyProtection="1">
      <alignment horizontal="left"/>
      <protection locked="0"/>
    </xf>
    <xf numFmtId="0" fontId="0" fillId="0" borderId="67" xfId="0" applyBorder="1" applyAlignment="1" applyProtection="1">
      <alignment horizontal="left" vertical="top"/>
      <protection locked="0"/>
    </xf>
    <xf numFmtId="0" fontId="0" fillId="0" borderId="25" xfId="0" applyBorder="1" applyAlignment="1" applyProtection="1">
      <alignment horizontal="left" vertical="top"/>
      <protection locked="0"/>
    </xf>
    <xf numFmtId="0" fontId="0" fillId="0" borderId="73" xfId="0" applyBorder="1" applyAlignment="1" applyProtection="1">
      <alignment horizontal="left" vertical="top"/>
      <protection locked="0"/>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0" fillId="0" borderId="41" xfId="0" applyBorder="1" applyAlignment="1" applyProtection="1">
      <alignment horizontal="left"/>
      <protection locked="0"/>
    </xf>
    <xf numFmtId="0" fontId="0" fillId="0" borderId="85" xfId="0" applyBorder="1" applyAlignment="1" applyProtection="1">
      <alignment horizontal="left"/>
      <protection locked="0"/>
    </xf>
    <xf numFmtId="0" fontId="0" fillId="0" borderId="33" xfId="0" applyBorder="1" applyAlignment="1" applyProtection="1">
      <alignment horizontal="left"/>
      <protection locked="0"/>
    </xf>
    <xf numFmtId="0" fontId="0" fillId="0" borderId="63" xfId="0" applyBorder="1" applyAlignment="1" applyProtection="1">
      <alignment horizontal="left"/>
      <protection locked="0"/>
    </xf>
    <xf numFmtId="0" fontId="0" fillId="0" borderId="47" xfId="0" applyBorder="1" applyAlignment="1" applyProtection="1">
      <alignment horizontal="left"/>
      <protection locked="0"/>
    </xf>
    <xf numFmtId="0" fontId="0" fillId="0" borderId="17" xfId="0" applyBorder="1" applyAlignment="1" applyProtection="1">
      <alignment horizontal="left"/>
      <protection locked="0"/>
    </xf>
    <xf numFmtId="164" fontId="0" fillId="0" borderId="1" xfId="0" applyNumberFormat="1" applyBorder="1" applyAlignment="1">
      <alignment horizontal="left" wrapText="1"/>
    </xf>
    <xf numFmtId="164" fontId="0" fillId="0" borderId="3" xfId="0" applyNumberFormat="1" applyBorder="1" applyAlignment="1">
      <alignment horizontal="left" wrapText="1"/>
    </xf>
    <xf numFmtId="0" fontId="0" fillId="0" borderId="39" xfId="0" applyBorder="1" applyAlignment="1">
      <alignment horizontal="left"/>
    </xf>
    <xf numFmtId="0" fontId="0" fillId="0" borderId="50" xfId="0" applyBorder="1" applyAlignment="1">
      <alignment horizontal="left"/>
    </xf>
    <xf numFmtId="164" fontId="0" fillId="0" borderId="39" xfId="0" applyNumberFormat="1" applyBorder="1" applyAlignment="1" applyProtection="1">
      <alignment horizontal="right"/>
      <protection locked="0"/>
    </xf>
    <xf numFmtId="164" fontId="0" fillId="0" borderId="50" xfId="0" applyNumberFormat="1" applyBorder="1" applyAlignment="1" applyProtection="1">
      <alignment horizontal="right"/>
      <protection locked="0"/>
    </xf>
    <xf numFmtId="0" fontId="0" fillId="0" borderId="40" xfId="0" applyBorder="1" applyAlignment="1">
      <alignment horizontal="left"/>
    </xf>
    <xf numFmtId="0" fontId="0" fillId="0" borderId="29" xfId="0" applyBorder="1" applyAlignment="1">
      <alignment horizontal="left"/>
    </xf>
    <xf numFmtId="0" fontId="0" fillId="0" borderId="57" xfId="0" applyBorder="1" applyAlignment="1">
      <alignment horizontal="left"/>
    </xf>
    <xf numFmtId="0" fontId="0" fillId="0" borderId="49" xfId="0" applyBorder="1" applyAlignment="1">
      <alignment horizontal="left"/>
    </xf>
    <xf numFmtId="0" fontId="0" fillId="0" borderId="15" xfId="0" applyBorder="1" applyAlignment="1">
      <alignment horizontal="right"/>
    </xf>
    <xf numFmtId="0" fontId="0" fillId="0" borderId="10" xfId="0" applyBorder="1" applyAlignment="1">
      <alignment horizontal="right"/>
    </xf>
    <xf numFmtId="0" fontId="0" fillId="0" borderId="4" xfId="0" applyBorder="1" applyAlignment="1">
      <alignment horizontal="left"/>
    </xf>
    <xf numFmtId="0" fontId="0" fillId="0" borderId="5" xfId="0" applyBorder="1" applyAlignment="1">
      <alignment horizontal="left"/>
    </xf>
    <xf numFmtId="0" fontId="0" fillId="0" borderId="9" xfId="0" applyBorder="1" applyAlignment="1">
      <alignment horizontal="left" vertical="center" wrapText="1"/>
    </xf>
    <xf numFmtId="0" fontId="0" fillId="0" borderId="15" xfId="0" applyBorder="1" applyAlignment="1">
      <alignment horizontal="left" vertical="center" wrapText="1"/>
    </xf>
    <xf numFmtId="0" fontId="0" fillId="0" borderId="10"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164" fontId="0" fillId="0" borderId="41" xfId="0" applyNumberFormat="1" applyBorder="1" applyAlignment="1" applyProtection="1">
      <alignment horizontal="right"/>
      <protection locked="0"/>
    </xf>
    <xf numFmtId="164" fontId="0" fillId="0" borderId="33" xfId="0" applyNumberFormat="1" applyBorder="1" applyAlignment="1" applyProtection="1">
      <alignment horizontal="right"/>
      <protection locked="0"/>
    </xf>
    <xf numFmtId="164" fontId="0" fillId="0" borderId="40" xfId="0" applyNumberFormat="1" applyBorder="1" applyAlignment="1" applyProtection="1">
      <alignment horizontal="right"/>
      <protection locked="0"/>
    </xf>
    <xf numFmtId="164" fontId="0" fillId="0" borderId="29" xfId="0" applyNumberFormat="1" applyBorder="1" applyAlignment="1" applyProtection="1">
      <alignment horizontal="right"/>
      <protection locked="0"/>
    </xf>
    <xf numFmtId="0" fontId="0" fillId="0" borderId="23" xfId="0" applyBorder="1" applyAlignment="1">
      <alignment horizontal="left" wrapText="1"/>
    </xf>
    <xf numFmtId="0" fontId="0" fillId="0" borderId="24" xfId="0" applyBorder="1" applyAlignment="1">
      <alignment horizontal="left" wrapText="1"/>
    </xf>
    <xf numFmtId="0" fontId="0" fillId="0" borderId="71" xfId="0" applyBorder="1" applyAlignment="1">
      <alignment horizontal="left" wrapText="1"/>
    </xf>
    <xf numFmtId="0" fontId="0" fillId="0" borderId="31" xfId="0" applyBorder="1" applyAlignment="1">
      <alignment horizontal="left" wrapText="1"/>
    </xf>
    <xf numFmtId="0" fontId="0" fillId="0" borderId="70" xfId="0" applyBorder="1" applyAlignment="1">
      <alignment horizontal="left" wrapText="1"/>
    </xf>
    <xf numFmtId="0" fontId="0" fillId="0" borderId="44" xfId="0" applyBorder="1" applyAlignment="1">
      <alignment horizontal="left" wrapText="1"/>
    </xf>
    <xf numFmtId="0" fontId="0" fillId="0" borderId="63" xfId="0" applyBorder="1" applyAlignment="1">
      <alignment horizontal="left" wrapText="1"/>
    </xf>
    <xf numFmtId="0" fontId="0" fillId="0" borderId="63" xfId="0" applyBorder="1" applyAlignment="1">
      <alignment horizontal="center" vertical="center" wrapText="1"/>
    </xf>
    <xf numFmtId="0" fontId="4" fillId="0" borderId="9"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9" xfId="0" quotePrefix="1" applyBorder="1" applyAlignment="1" applyProtection="1">
      <alignment vertical="top" wrapText="1"/>
      <protection locked="0"/>
    </xf>
    <xf numFmtId="0" fontId="25" fillId="0" borderId="10" xfId="0" applyFont="1" applyBorder="1" applyAlignment="1" applyProtection="1">
      <alignment vertical="top" wrapText="1"/>
      <protection locked="0"/>
    </xf>
    <xf numFmtId="0" fontId="25" fillId="0" borderId="7" xfId="0" applyFont="1" applyBorder="1" applyAlignment="1" applyProtection="1">
      <alignment vertical="top" wrapText="1"/>
      <protection locked="0"/>
    </xf>
    <xf numFmtId="0" fontId="25" fillId="0" borderId="8" xfId="0" applyFont="1" applyBorder="1" applyAlignment="1" applyProtection="1">
      <alignment vertical="top" wrapText="1"/>
      <protection locked="0"/>
    </xf>
    <xf numFmtId="0" fontId="3" fillId="0" borderId="66" xfId="0" applyFont="1" applyBorder="1" applyAlignment="1">
      <alignment vertical="top" wrapText="1"/>
    </xf>
    <xf numFmtId="0" fontId="3" fillId="0" borderId="28" xfId="0" applyFont="1" applyBorder="1" applyAlignment="1">
      <alignment vertical="top" wrapText="1"/>
    </xf>
    <xf numFmtId="0" fontId="9" fillId="0" borderId="13" xfId="0" applyFont="1" applyBorder="1" applyAlignment="1">
      <alignment vertical="top" wrapText="1"/>
    </xf>
    <xf numFmtId="0" fontId="9" fillId="0" borderId="14" xfId="0" applyFont="1" applyBorder="1" applyAlignment="1">
      <alignment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1" fillId="0" borderId="1" xfId="0" applyFont="1" applyBorder="1" applyAlignment="1">
      <alignment vertical="top" wrapText="1"/>
    </xf>
    <xf numFmtId="0" fontId="1" fillId="0" borderId="3" xfId="0" applyFont="1" applyBorder="1" applyAlignment="1">
      <alignment vertical="top" wrapText="1"/>
    </xf>
    <xf numFmtId="0" fontId="0" fillId="0" borderId="1" xfId="0"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0" fillId="0" borderId="4" xfId="0" applyBorder="1" applyAlignment="1">
      <alignment vertical="top" wrapText="1"/>
    </xf>
    <xf numFmtId="0" fontId="1" fillId="0" borderId="5" xfId="0" applyFont="1" applyBorder="1" applyAlignment="1">
      <alignment vertical="top" wrapText="1"/>
    </xf>
    <xf numFmtId="0" fontId="1" fillId="0" borderId="10" xfId="0" applyFont="1" applyBorder="1" applyAlignment="1" applyProtection="1">
      <alignment vertical="top" wrapText="1"/>
      <protection locked="0"/>
    </xf>
    <xf numFmtId="0" fontId="1" fillId="0" borderId="7" xfId="0" applyFont="1" applyBorder="1" applyAlignment="1" applyProtection="1">
      <alignment vertical="top" wrapText="1"/>
      <protection locked="0"/>
    </xf>
    <xf numFmtId="0" fontId="1" fillId="0" borderId="8" xfId="0" applyFont="1" applyBorder="1" applyAlignment="1" applyProtection="1">
      <alignment vertical="top" wrapText="1"/>
      <protection locked="0"/>
    </xf>
    <xf numFmtId="0" fontId="0" fillId="0" borderId="9" xfId="0" applyBorder="1" applyAlignment="1">
      <alignment horizontal="center" wrapText="1"/>
    </xf>
    <xf numFmtId="0" fontId="0" fillId="0" borderId="7" xfId="0" applyBorder="1" applyAlignment="1">
      <alignment horizontal="center" wrapText="1"/>
    </xf>
    <xf numFmtId="0" fontId="2" fillId="0" borderId="42"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2" xfId="0" applyFont="1" applyBorder="1" applyAlignment="1">
      <alignment horizontal="center" vertical="center" wrapText="1"/>
    </xf>
    <xf numFmtId="0" fontId="10" fillId="0" borderId="68" xfId="0" applyFont="1" applyBorder="1" applyAlignment="1">
      <alignment horizontal="center" vertical="center" textRotation="90"/>
    </xf>
    <xf numFmtId="0" fontId="10" fillId="0" borderId="76" xfId="0" applyFont="1" applyBorder="1" applyAlignment="1">
      <alignment horizontal="center" vertical="center" textRotation="90"/>
    </xf>
    <xf numFmtId="0" fontId="10" fillId="0" borderId="79" xfId="0" applyFont="1" applyBorder="1" applyAlignment="1">
      <alignment horizontal="center" vertical="center" textRotation="90"/>
    </xf>
    <xf numFmtId="0" fontId="0" fillId="0" borderId="65" xfId="0" applyBorder="1"/>
    <xf numFmtId="0" fontId="0" fillId="0" borderId="62" xfId="0" applyBorder="1"/>
    <xf numFmtId="0" fontId="14" fillId="0" borderId="69" xfId="0" applyFont="1" applyBorder="1" applyAlignment="1">
      <alignment horizontal="left" vertical="top" wrapText="1"/>
    </xf>
    <xf numFmtId="0" fontId="14" fillId="0" borderId="72" xfId="0" applyFont="1" applyBorder="1" applyAlignment="1">
      <alignment horizontal="left" vertical="top" wrapText="1"/>
    </xf>
    <xf numFmtId="0" fontId="14" fillId="0" borderId="60" xfId="0" applyFont="1" applyBorder="1" applyAlignment="1">
      <alignment horizontal="left" vertical="top" wrapText="1"/>
    </xf>
    <xf numFmtId="0" fontId="14" fillId="0" borderId="4" xfId="0" applyFont="1" applyBorder="1" applyAlignment="1">
      <alignment horizontal="left" vertical="top" wrapText="1"/>
    </xf>
    <xf numFmtId="0" fontId="14" fillId="0" borderId="6" xfId="0" applyFont="1" applyBorder="1" applyAlignment="1">
      <alignment horizontal="left" vertical="top" wrapText="1"/>
    </xf>
    <xf numFmtId="0" fontId="14" fillId="0" borderId="74" xfId="0" applyFont="1" applyBorder="1" applyAlignment="1">
      <alignment horizontal="left" vertical="top" wrapText="1"/>
    </xf>
    <xf numFmtId="0" fontId="14" fillId="0" borderId="73" xfId="0" applyFont="1" applyBorder="1" applyAlignment="1">
      <alignment horizontal="left" vertical="center"/>
    </xf>
    <xf numFmtId="0" fontId="14" fillId="0" borderId="72" xfId="0" applyFont="1" applyBorder="1" applyAlignment="1">
      <alignment horizontal="left" vertical="center"/>
    </xf>
    <xf numFmtId="0" fontId="14" fillId="0" borderId="60" xfId="0" applyFont="1" applyBorder="1" applyAlignment="1">
      <alignment horizontal="left" vertical="center"/>
    </xf>
    <xf numFmtId="0" fontId="14" fillId="0" borderId="75" xfId="0" applyFont="1" applyBorder="1" applyAlignment="1">
      <alignment horizontal="left" vertical="center"/>
    </xf>
    <xf numFmtId="0" fontId="14" fillId="0" borderId="6" xfId="0" applyFont="1" applyBorder="1" applyAlignment="1">
      <alignment horizontal="left" vertical="center"/>
    </xf>
    <xf numFmtId="0" fontId="14" fillId="0" borderId="74" xfId="0" applyFont="1" applyBorder="1" applyAlignment="1">
      <alignment horizontal="left" vertical="center"/>
    </xf>
    <xf numFmtId="0" fontId="14" fillId="0" borderId="34" xfId="0" applyFont="1" applyBorder="1" applyAlignment="1">
      <alignment horizontal="left" vertical="center"/>
    </xf>
    <xf numFmtId="0" fontId="14" fillId="0" borderId="5" xfId="0" applyFont="1" applyBorder="1" applyAlignment="1">
      <alignment horizontal="left" vertical="center"/>
    </xf>
    <xf numFmtId="0" fontId="10" fillId="0" borderId="68" xfId="0" applyFont="1" applyBorder="1" applyAlignment="1">
      <alignment horizontal="center" textRotation="90"/>
    </xf>
    <xf numFmtId="0" fontId="10" fillId="0" borderId="76" xfId="0" applyFont="1" applyBorder="1" applyAlignment="1">
      <alignment horizontal="center" textRotation="90"/>
    </xf>
    <xf numFmtId="0" fontId="10" fillId="0" borderId="79" xfId="0" applyFont="1" applyBorder="1" applyAlignment="1">
      <alignment horizontal="center" textRotation="90"/>
    </xf>
    <xf numFmtId="0" fontId="10" fillId="0" borderId="63" xfId="0" applyFont="1" applyBorder="1" applyAlignment="1">
      <alignment horizontal="center" wrapText="1"/>
    </xf>
    <xf numFmtId="0" fontId="10" fillId="0" borderId="77" xfId="0" applyFont="1" applyBorder="1" applyAlignment="1">
      <alignment horizontal="center" wrapText="1"/>
    </xf>
    <xf numFmtId="0" fontId="10" fillId="0" borderId="80" xfId="0" applyFont="1" applyBorder="1" applyAlignment="1">
      <alignment horizontal="center" wrapText="1"/>
    </xf>
    <xf numFmtId="0" fontId="13" fillId="0" borderId="70" xfId="0" applyFont="1" applyBorder="1"/>
    <xf numFmtId="0" fontId="13" fillId="0" borderId="45" xfId="0" applyFont="1" applyBorder="1"/>
    <xf numFmtId="0" fontId="13" fillId="0" borderId="44" xfId="0" applyFont="1" applyBorder="1"/>
    <xf numFmtId="0" fontId="17" fillId="0" borderId="65" xfId="0" applyFont="1" applyBorder="1" applyAlignment="1">
      <alignment horizontal="left" vertical="center" wrapText="1"/>
    </xf>
    <xf numFmtId="0" fontId="17" fillId="0" borderId="78" xfId="0" applyFont="1" applyBorder="1" applyAlignment="1">
      <alignment horizontal="left" vertical="center" wrapText="1"/>
    </xf>
    <xf numFmtId="0" fontId="17" fillId="0" borderId="81" xfId="0" applyFont="1" applyBorder="1" applyAlignment="1">
      <alignment horizontal="left" vertical="center" wrapText="1"/>
    </xf>
    <xf numFmtId="0" fontId="13" fillId="0" borderId="23" xfId="0" applyFont="1" applyBorder="1"/>
    <xf numFmtId="0" fontId="13" fillId="0" borderId="46" xfId="0" applyFont="1" applyBorder="1"/>
    <xf numFmtId="0" fontId="13" fillId="0" borderId="24" xfId="0" applyFont="1" applyBorder="1"/>
    <xf numFmtId="0" fontId="13" fillId="0" borderId="23" xfId="0" applyFont="1" applyBorder="1" applyAlignment="1">
      <alignment horizontal="center"/>
    </xf>
    <xf numFmtId="0" fontId="13" fillId="0" borderId="24" xfId="0" applyFont="1" applyBorder="1" applyAlignment="1">
      <alignment horizontal="center"/>
    </xf>
    <xf numFmtId="0" fontId="11" fillId="0" borderId="0" xfId="0" applyFont="1" applyAlignment="1">
      <alignment horizontal="left" vertical="top" wrapText="1"/>
    </xf>
    <xf numFmtId="0" fontId="12" fillId="0" borderId="0" xfId="0" applyFont="1" applyAlignment="1">
      <alignment horizontal="left"/>
    </xf>
    <xf numFmtId="0" fontId="13" fillId="0" borderId="6" xfId="0" applyFont="1" applyBorder="1" applyAlignment="1">
      <alignment horizontal="left" vertical="center"/>
    </xf>
    <xf numFmtId="0" fontId="14" fillId="0" borderId="48" xfId="0" applyFont="1" applyBorder="1" applyAlignment="1">
      <alignment horizontal="left" vertical="center"/>
    </xf>
    <xf numFmtId="0" fontId="14" fillId="0" borderId="45" xfId="0" applyFont="1" applyBorder="1" applyAlignment="1">
      <alignment horizontal="left" vertical="center"/>
    </xf>
    <xf numFmtId="0" fontId="14" fillId="0" borderId="44" xfId="0" applyFont="1" applyBorder="1" applyAlignment="1">
      <alignment horizontal="left" vertical="center"/>
    </xf>
    <xf numFmtId="0" fontId="14" fillId="0" borderId="70" xfId="0" applyFont="1" applyBorder="1" applyAlignment="1">
      <alignment vertical="center" wrapText="1"/>
    </xf>
    <xf numFmtId="0" fontId="14" fillId="0" borderId="45" xfId="0" applyFont="1" applyBorder="1" applyAlignment="1">
      <alignment vertical="center" wrapText="1"/>
    </xf>
    <xf numFmtId="0" fontId="14" fillId="0" borderId="44" xfId="0" applyFont="1" applyBorder="1" applyAlignment="1">
      <alignment vertical="center" wrapText="1"/>
    </xf>
    <xf numFmtId="0" fontId="14" fillId="0" borderId="70" xfId="0" applyFont="1" applyBorder="1" applyAlignment="1">
      <alignment horizontal="left" vertical="center"/>
    </xf>
    <xf numFmtId="0" fontId="14" fillId="0" borderId="43" xfId="0" applyFont="1" applyBorder="1" applyAlignment="1">
      <alignment horizontal="left" vertical="center"/>
    </xf>
    <xf numFmtId="0" fontId="11" fillId="0" borderId="0" xfId="0" applyFont="1" applyAlignment="1">
      <alignment horizontal="left" vertical="top"/>
    </xf>
    <xf numFmtId="0" fontId="0" fillId="0" borderId="0" xfId="0" applyAlignment="1">
      <alignment horizontal="left"/>
    </xf>
    <xf numFmtId="0" fontId="13" fillId="0" borderId="0" xfId="0" applyFont="1" applyAlignment="1">
      <alignment horizontal="left" vertical="center"/>
    </xf>
    <xf numFmtId="0" fontId="0" fillId="0" borderId="0" xfId="0" applyAlignment="1">
      <alignment horizontal="left" vertical="center"/>
    </xf>
    <xf numFmtId="0" fontId="0" fillId="0" borderId="43" xfId="0" applyBorder="1"/>
    <xf numFmtId="0" fontId="15" fillId="0" borderId="0" xfId="0" applyFont="1" applyAlignment="1">
      <alignment vertical="center"/>
    </xf>
    <xf numFmtId="0" fontId="14" fillId="0" borderId="0" xfId="0" applyFont="1" applyAlignment="1">
      <alignment vertical="center"/>
    </xf>
    <xf numFmtId="0" fontId="0" fillId="0" borderId="0" xfId="0"/>
    <xf numFmtId="0" fontId="0" fillId="0" borderId="82" xfId="0" applyBorder="1"/>
    <xf numFmtId="0" fontId="17" fillId="0" borderId="72" xfId="0" applyFont="1" applyBorder="1"/>
    <xf numFmtId="0" fontId="17" fillId="0" borderId="0" xfId="0" applyFont="1"/>
    <xf numFmtId="0" fontId="10" fillId="0" borderId="0" xfId="0" applyFont="1" applyAlignment="1">
      <alignment horizontal="center" vertical="center"/>
    </xf>
    <xf numFmtId="2" fontId="0" fillId="0" borderId="10" xfId="0" applyNumberFormat="1" applyBorder="1" applyAlignment="1">
      <alignment horizontal="center" vertical="center"/>
    </xf>
    <xf numFmtId="2" fontId="0" fillId="0" borderId="8" xfId="0" applyNumberFormat="1" applyBorder="1" applyAlignment="1">
      <alignment horizontal="center" vertical="center"/>
    </xf>
    <xf numFmtId="2" fontId="10" fillId="0" borderId="42" xfId="0" applyNumberFormat="1" applyFont="1" applyBorder="1" applyAlignment="1">
      <alignment horizontal="center" vertical="center"/>
    </xf>
    <xf numFmtId="2" fontId="10" fillId="0" borderId="52" xfId="0" applyNumberFormat="1" applyFont="1" applyBorder="1" applyAlignment="1">
      <alignment horizontal="center" vertical="center"/>
    </xf>
    <xf numFmtId="0" fontId="10" fillId="0" borderId="0" xfId="0" applyFont="1"/>
    <xf numFmtId="0" fontId="0" fillId="0" borderId="8" xfId="0" applyBorder="1" applyAlignment="1">
      <alignment horizontal="center" vertical="center"/>
    </xf>
    <xf numFmtId="0" fontId="10" fillId="0" borderId="52" xfId="0" applyFont="1" applyBorder="1" applyAlignment="1">
      <alignment horizontal="center" vertical="center"/>
    </xf>
    <xf numFmtId="0" fontId="0" fillId="0" borderId="0" xfId="0" applyAlignment="1">
      <alignment vertical="center"/>
    </xf>
    <xf numFmtId="0" fontId="10" fillId="0" borderId="66" xfId="0" applyFont="1" applyBorder="1" applyAlignment="1">
      <alignment horizontal="center" vertical="center" textRotation="90"/>
    </xf>
    <xf numFmtId="0" fontId="10" fillId="0" borderId="11" xfId="0" applyFont="1" applyBorder="1" applyAlignment="1">
      <alignment horizontal="center" vertical="center" textRotation="90"/>
    </xf>
    <xf numFmtId="0" fontId="10" fillId="0" borderId="13" xfId="0" applyFont="1" applyBorder="1" applyAlignment="1">
      <alignment horizontal="center" vertical="center" textRotation="90"/>
    </xf>
    <xf numFmtId="0" fontId="0" fillId="0" borderId="28" xfId="0" applyBorder="1"/>
    <xf numFmtId="0" fontId="0" fillId="0" borderId="12" xfId="0" applyBorder="1"/>
    <xf numFmtId="0" fontId="10" fillId="0" borderId="19" xfId="0" applyFont="1" applyBorder="1" applyAlignment="1">
      <alignment horizontal="center" vertical="center" textRotation="90"/>
    </xf>
    <xf numFmtId="0" fontId="10" fillId="0" borderId="67" xfId="0" applyFont="1" applyBorder="1" applyAlignment="1">
      <alignment horizontal="center" vertical="center" textRotation="90"/>
    </xf>
    <xf numFmtId="0" fontId="14" fillId="0" borderId="72" xfId="0" applyFont="1" applyBorder="1" applyAlignment="1">
      <alignment horizontal="left" wrapText="1"/>
    </xf>
    <xf numFmtId="0" fontId="14" fillId="0" borderId="60" xfId="0" applyFont="1" applyBorder="1" applyAlignment="1">
      <alignment horizontal="left" wrapText="1"/>
    </xf>
    <xf numFmtId="0" fontId="14" fillId="0" borderId="6" xfId="0" applyFont="1" applyBorder="1" applyAlignment="1">
      <alignment horizontal="left" wrapText="1"/>
    </xf>
    <xf numFmtId="0" fontId="14" fillId="0" borderId="74" xfId="0" applyFont="1" applyBorder="1" applyAlignment="1">
      <alignment horizontal="left" wrapText="1"/>
    </xf>
    <xf numFmtId="0" fontId="14" fillId="0" borderId="22" xfId="0" applyFont="1" applyBorder="1" applyAlignment="1">
      <alignment horizontal="left" vertical="center"/>
    </xf>
    <xf numFmtId="0" fontId="14" fillId="0" borderId="12" xfId="0" applyFont="1" applyBorder="1" applyAlignment="1">
      <alignment horizontal="left" vertical="center"/>
    </xf>
    <xf numFmtId="0" fontId="14" fillId="0" borderId="30" xfId="0" applyFont="1" applyBorder="1" applyAlignment="1">
      <alignment horizontal="left" vertical="center"/>
    </xf>
    <xf numFmtId="0" fontId="14" fillId="0" borderId="14" xfId="0" applyFont="1" applyBorder="1" applyAlignment="1">
      <alignment horizontal="left" vertical="center"/>
    </xf>
    <xf numFmtId="0" fontId="10" fillId="0" borderId="76" xfId="0" applyFont="1" applyBorder="1" applyAlignment="1">
      <alignment horizontal="center"/>
    </xf>
    <xf numFmtId="0" fontId="10" fillId="0" borderId="77" xfId="0" applyFont="1" applyBorder="1" applyAlignment="1">
      <alignment horizontal="center"/>
    </xf>
    <xf numFmtId="0" fontId="0" fillId="0" borderId="45" xfId="0" applyBorder="1"/>
    <xf numFmtId="0" fontId="0" fillId="0" borderId="46" xfId="0" applyBorder="1"/>
    <xf numFmtId="0" fontId="0" fillId="0" borderId="24" xfId="0" applyBorder="1"/>
    <xf numFmtId="0" fontId="13" fillId="0" borderId="22" xfId="0" applyFont="1" applyBorder="1" applyAlignment="1">
      <alignment horizontal="center"/>
    </xf>
    <xf numFmtId="0" fontId="14" fillId="0" borderId="0" xfId="0" applyFont="1"/>
    <xf numFmtId="0" fontId="0" fillId="0" borderId="72" xfId="0" applyBorder="1"/>
    <xf numFmtId="0" fontId="0" fillId="0" borderId="70" xfId="0" applyBorder="1"/>
    <xf numFmtId="0" fontId="0" fillId="0" borderId="23" xfId="0" applyBorder="1"/>
    <xf numFmtId="0" fontId="10" fillId="0" borderId="15" xfId="0" applyFont="1" applyBorder="1" applyAlignment="1">
      <alignment horizontal="center" vertical="center"/>
    </xf>
    <xf numFmtId="0" fontId="0" fillId="0" borderId="19" xfId="0" applyBorder="1" applyAlignment="1">
      <alignment horizontal="left" wrapText="1"/>
    </xf>
    <xf numFmtId="0" fontId="0" fillId="0" borderId="20" xfId="0" applyBorder="1" applyAlignment="1">
      <alignment horizontal="left"/>
    </xf>
    <xf numFmtId="0" fontId="0" fillId="0" borderId="67" xfId="0" applyBorder="1" applyAlignment="1">
      <alignment horizontal="left"/>
    </xf>
    <xf numFmtId="0" fontId="0" fillId="0" borderId="25" xfId="0" applyBorder="1" applyAlignment="1">
      <alignment horizontal="left"/>
    </xf>
    <xf numFmtId="14" fontId="0" fillId="0" borderId="62" xfId="0" applyNumberFormat="1" applyBorder="1" applyAlignment="1" applyProtection="1">
      <alignment horizontal="center" vertical="center"/>
      <protection locked="0"/>
    </xf>
    <xf numFmtId="14" fontId="0" fillId="0" borderId="26" xfId="0" applyNumberFormat="1" applyBorder="1" applyAlignment="1" applyProtection="1">
      <alignment horizontal="center" vertical="center"/>
      <protection locked="0"/>
    </xf>
    <xf numFmtId="0" fontId="0" fillId="0" borderId="16" xfId="0" applyBorder="1" applyAlignment="1">
      <alignment horizontal="center"/>
    </xf>
    <xf numFmtId="0" fontId="0" fillId="0" borderId="17" xfId="0" applyBorder="1" applyAlignment="1">
      <alignment horizontal="center"/>
    </xf>
    <xf numFmtId="0" fontId="0" fillId="0" borderId="47" xfId="0" applyBorder="1" applyAlignment="1">
      <alignment horizontal="center"/>
    </xf>
    <xf numFmtId="0" fontId="23" fillId="0" borderId="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8"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5" xfId="0" applyFont="1" applyBorder="1" applyAlignment="1">
      <alignment horizontal="center" vertical="center" wrapText="1"/>
    </xf>
    <xf numFmtId="14" fontId="4" fillId="0" borderId="9" xfId="0" applyNumberFormat="1" applyFont="1" applyBorder="1" applyAlignment="1">
      <alignment horizontal="center" vertical="center" wrapText="1"/>
    </xf>
    <xf numFmtId="14" fontId="4" fillId="0" borderId="15" xfId="0" applyNumberFormat="1" applyFont="1" applyBorder="1" applyAlignment="1">
      <alignment horizontal="center" vertical="center" wrapText="1"/>
    </xf>
    <xf numFmtId="14" fontId="4" fillId="0" borderId="10"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14" fontId="4" fillId="0" borderId="0" xfId="0" applyNumberFormat="1" applyFont="1" applyAlignment="1">
      <alignment horizontal="center" vertical="center" wrapText="1"/>
    </xf>
    <xf numFmtId="14" fontId="4" fillId="0" borderId="8"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14" fontId="4" fillId="0" borderId="6" xfId="0" applyNumberFormat="1" applyFont="1" applyBorder="1" applyAlignment="1">
      <alignment horizontal="center" vertical="center" wrapText="1"/>
    </xf>
    <xf numFmtId="14" fontId="4" fillId="0" borderId="5" xfId="0" applyNumberFormat="1" applyFont="1" applyBorder="1" applyAlignment="1">
      <alignment horizontal="center" vertical="center" wrapText="1"/>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45" xfId="0" applyBorder="1" applyAlignment="1">
      <alignment horizontal="center" vertical="center"/>
    </xf>
    <xf numFmtId="0" fontId="0" fillId="0" borderId="43" xfId="0" applyBorder="1" applyAlignment="1">
      <alignment horizontal="center" vertical="center"/>
    </xf>
    <xf numFmtId="0" fontId="0" fillId="0" borderId="84"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8" xfId="0" applyBorder="1" applyAlignment="1">
      <alignment horizontal="center" vertical="center"/>
    </xf>
    <xf numFmtId="14" fontId="4" fillId="0" borderId="0" xfId="0" applyNumberFormat="1" applyFont="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15"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0" xfId="0" applyFont="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5" xfId="0" applyFont="1" applyBorder="1" applyAlignment="1">
      <alignment horizontal="center" vertical="center" wrapText="1"/>
    </xf>
    <xf numFmtId="0" fontId="0" fillId="0" borderId="0" xfId="0" applyAlignment="1">
      <alignment horizontal="center" wrapText="1"/>
    </xf>
    <xf numFmtId="0" fontId="0" fillId="0" borderId="0" xfId="0" applyAlignment="1">
      <alignment horizontal="center" vertical="center" wrapText="1"/>
    </xf>
    <xf numFmtId="0" fontId="0" fillId="0" borderId="0" xfId="0" applyAlignment="1">
      <alignment horizontal="left" wrapText="1"/>
    </xf>
    <xf numFmtId="0" fontId="0" fillId="0" borderId="0" xfId="0" applyAlignment="1">
      <alignment horizontal="center"/>
    </xf>
  </cellXfs>
  <cellStyles count="2">
    <cellStyle name="Neutral" xfId="1" builtinId="28"/>
    <cellStyle name="Standard" xfId="0" builtinId="0"/>
  </cellStyles>
  <dxfs count="19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theme="3" tint="0.79998168889431442"/>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21</xdr:col>
      <xdr:colOff>876300</xdr:colOff>
      <xdr:row>0</xdr:row>
      <xdr:rowOff>0</xdr:rowOff>
    </xdr:from>
    <xdr:to>
      <xdr:col>26</xdr:col>
      <xdr:colOff>1468</xdr:colOff>
      <xdr:row>4</xdr:row>
      <xdr:rowOff>87993</xdr:rowOff>
    </xdr:to>
    <xdr:pic>
      <xdr:nvPicPr>
        <xdr:cNvPr id="2" name="Grafik 1" descr="Logo_IHK.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9519900" y="0"/>
          <a:ext cx="3561508"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605066</xdr:colOff>
      <xdr:row>2</xdr:row>
      <xdr:rowOff>27555</xdr:rowOff>
    </xdr:from>
    <xdr:to>
      <xdr:col>18</xdr:col>
      <xdr:colOff>806541</xdr:colOff>
      <xdr:row>4</xdr:row>
      <xdr:rowOff>135692</xdr:rowOff>
    </xdr:to>
    <xdr:pic>
      <xdr:nvPicPr>
        <xdr:cNvPr id="2" name="Grafik 1" descr="Logo_IHK.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11844566" y="391237"/>
          <a:ext cx="3561202" cy="8441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B100"/>
  <sheetViews>
    <sheetView tabSelected="1" zoomScale="85" zoomScaleNormal="85" workbookViewId="0">
      <selection activeCell="F5" sqref="F5:G5"/>
    </sheetView>
  </sheetViews>
  <sheetFormatPr baseColWidth="10" defaultRowHeight="14.25" x14ac:dyDescent="0.2"/>
  <cols>
    <col min="1" max="1" width="22.875" customWidth="1"/>
    <col min="2" max="25" width="11.625" customWidth="1"/>
    <col min="26" max="26" width="11.625" bestFit="1" customWidth="1"/>
    <col min="27" max="27" width="11.625" customWidth="1"/>
    <col min="28" max="28" width="13.125" bestFit="1" customWidth="1"/>
  </cols>
  <sheetData>
    <row r="1" spans="1:26" ht="14.25" customHeight="1" x14ac:dyDescent="0.2">
      <c r="A1" s="318" t="str">
        <f ca="1">IF(TODAY()&lt;Datenquellen!B3,"Projektkostenkalkulation","Tool eventuell veraltet, bitte nehmen Sie Kontakt mit Ihrem IHK Berater auf")</f>
        <v>Projektkostenkalkulation</v>
      </c>
      <c r="B1" s="319"/>
      <c r="C1" s="319"/>
      <c r="D1" s="319"/>
      <c r="E1" s="319"/>
      <c r="F1" s="319"/>
      <c r="G1" s="319"/>
      <c r="H1" s="319"/>
      <c r="I1" s="319"/>
      <c r="J1" s="320"/>
    </row>
    <row r="2" spans="1:26" ht="15" customHeight="1" thickBot="1" x14ac:dyDescent="0.25">
      <c r="A2" s="321"/>
      <c r="B2" s="322"/>
      <c r="C2" s="322"/>
      <c r="D2" s="322"/>
      <c r="E2" s="322"/>
      <c r="F2" s="322"/>
      <c r="G2" s="322"/>
      <c r="H2" s="322"/>
      <c r="I2" s="322"/>
      <c r="J2" s="323"/>
    </row>
    <row r="3" spans="1:26" ht="15" thickBot="1" x14ac:dyDescent="0.25">
      <c r="L3" s="5"/>
    </row>
    <row r="4" spans="1:26" ht="15" thickBot="1" x14ac:dyDescent="0.25">
      <c r="A4" s="1" t="s">
        <v>8</v>
      </c>
      <c r="B4" s="324">
        <v>45292</v>
      </c>
      <c r="C4" s="325"/>
      <c r="D4" s="326"/>
      <c r="E4" s="306" t="s">
        <v>116</v>
      </c>
      <c r="F4" s="336" t="s">
        <v>177</v>
      </c>
      <c r="G4" s="336"/>
      <c r="H4" s="337"/>
    </row>
    <row r="5" spans="1:26" ht="15" thickBot="1" x14ac:dyDescent="0.25">
      <c r="A5" s="41" t="s">
        <v>115</v>
      </c>
      <c r="B5" s="327"/>
      <c r="C5" s="328"/>
      <c r="D5" s="329"/>
      <c r="E5" s="125" t="s">
        <v>166</v>
      </c>
      <c r="F5" s="338" t="s">
        <v>168</v>
      </c>
      <c r="G5" s="337"/>
    </row>
    <row r="6" spans="1:26" ht="15" thickBot="1" x14ac:dyDescent="0.25">
      <c r="A6" s="3" t="s">
        <v>80</v>
      </c>
      <c r="B6" s="333"/>
      <c r="C6" s="334"/>
      <c r="D6" s="335"/>
    </row>
    <row r="7" spans="1:26" ht="15" thickBot="1" x14ac:dyDescent="0.25"/>
    <row r="8" spans="1:26" ht="15" thickBot="1" x14ac:dyDescent="0.25">
      <c r="A8" s="189" t="s">
        <v>3</v>
      </c>
      <c r="B8" s="188">
        <f>EDATE(B4,0)</f>
        <v>45292</v>
      </c>
      <c r="C8" s="50">
        <f>EDATE(B8,1)</f>
        <v>45323</v>
      </c>
      <c r="D8" s="50">
        <f>EDATE(C8,1)</f>
        <v>45352</v>
      </c>
      <c r="E8" s="50">
        <f t="shared" ref="E8:Y8" si="0">EDATE(D8,1)</f>
        <v>45383</v>
      </c>
      <c r="F8" s="50">
        <f t="shared" si="0"/>
        <v>45413</v>
      </c>
      <c r="G8" s="50">
        <f t="shared" si="0"/>
        <v>45444</v>
      </c>
      <c r="H8" s="50">
        <f t="shared" si="0"/>
        <v>45474</v>
      </c>
      <c r="I8" s="50">
        <f t="shared" si="0"/>
        <v>45505</v>
      </c>
      <c r="J8" s="50">
        <f t="shared" si="0"/>
        <v>45536</v>
      </c>
      <c r="K8" s="50">
        <f t="shared" si="0"/>
        <v>45566</v>
      </c>
      <c r="L8" s="50">
        <f t="shared" si="0"/>
        <v>45597</v>
      </c>
      <c r="M8" s="50">
        <f t="shared" si="0"/>
        <v>45627</v>
      </c>
      <c r="N8" s="50">
        <f t="shared" si="0"/>
        <v>45658</v>
      </c>
      <c r="O8" s="50">
        <f t="shared" si="0"/>
        <v>45689</v>
      </c>
      <c r="P8" s="50">
        <f t="shared" si="0"/>
        <v>45717</v>
      </c>
      <c r="Q8" s="50">
        <f t="shared" si="0"/>
        <v>45748</v>
      </c>
      <c r="R8" s="50">
        <f t="shared" si="0"/>
        <v>45778</v>
      </c>
      <c r="S8" s="50">
        <f t="shared" si="0"/>
        <v>45809</v>
      </c>
      <c r="T8" s="50">
        <f t="shared" si="0"/>
        <v>45839</v>
      </c>
      <c r="U8" s="50">
        <f t="shared" si="0"/>
        <v>45870</v>
      </c>
      <c r="V8" s="50">
        <f t="shared" si="0"/>
        <v>45901</v>
      </c>
      <c r="W8" s="50">
        <f t="shared" si="0"/>
        <v>45931</v>
      </c>
      <c r="X8" s="50">
        <f t="shared" si="0"/>
        <v>45962</v>
      </c>
      <c r="Y8" s="51">
        <f t="shared" si="0"/>
        <v>45992</v>
      </c>
      <c r="Z8" s="46" t="s">
        <v>4</v>
      </c>
    </row>
    <row r="9" spans="1:26" x14ac:dyDescent="0.2">
      <c r="A9" s="279" t="s">
        <v>119</v>
      </c>
      <c r="B9" s="207"/>
      <c r="C9" s="208"/>
      <c r="D9" s="209"/>
      <c r="E9" s="209"/>
      <c r="F9" s="209"/>
      <c r="G9" s="209"/>
      <c r="H9" s="209"/>
      <c r="I9" s="209"/>
      <c r="J9" s="209"/>
      <c r="K9" s="209"/>
      <c r="L9" s="209"/>
      <c r="M9" s="209"/>
      <c r="N9" s="209"/>
      <c r="O9" s="209"/>
      <c r="P9" s="209"/>
      <c r="Q9" s="209"/>
      <c r="R9" s="209"/>
      <c r="S9" s="209"/>
      <c r="T9" s="209"/>
      <c r="U9" s="209"/>
      <c r="V9" s="209"/>
      <c r="W9" s="209"/>
      <c r="X9" s="209"/>
      <c r="Y9" s="210"/>
      <c r="Z9" s="55">
        <f>SUM(B9:Y9)</f>
        <v>0</v>
      </c>
    </row>
    <row r="10" spans="1:26" x14ac:dyDescent="0.2">
      <c r="A10" s="279" t="s">
        <v>117</v>
      </c>
      <c r="B10" s="211"/>
      <c r="C10" s="212"/>
      <c r="D10" s="208"/>
      <c r="E10" s="212"/>
      <c r="F10" s="212"/>
      <c r="G10" s="212"/>
      <c r="H10" s="212"/>
      <c r="I10" s="212"/>
      <c r="J10" s="212"/>
      <c r="K10" s="212"/>
      <c r="L10" s="212"/>
      <c r="M10" s="212"/>
      <c r="N10" s="212"/>
      <c r="O10" s="212"/>
      <c r="P10" s="212"/>
      <c r="Q10" s="212"/>
      <c r="R10" s="212"/>
      <c r="S10" s="212"/>
      <c r="T10" s="212"/>
      <c r="U10" s="212"/>
      <c r="V10" s="212"/>
      <c r="W10" s="212"/>
      <c r="X10" s="212"/>
      <c r="Y10" s="213"/>
      <c r="Z10" s="55">
        <f t="shared" ref="Z10:Z23" si="1">SUM(B10:Y10)</f>
        <v>0</v>
      </c>
    </row>
    <row r="11" spans="1:26" x14ac:dyDescent="0.2">
      <c r="A11" s="279" t="s">
        <v>118</v>
      </c>
      <c r="B11" s="211"/>
      <c r="C11" s="212"/>
      <c r="D11" s="212"/>
      <c r="E11" s="212"/>
      <c r="F11" s="212"/>
      <c r="G11" s="208"/>
      <c r="H11" s="212"/>
      <c r="I11" s="212"/>
      <c r="J11" s="212"/>
      <c r="K11" s="212"/>
      <c r="L11" s="212"/>
      <c r="M11" s="212"/>
      <c r="N11" s="212"/>
      <c r="O11" s="212"/>
      <c r="P11" s="212"/>
      <c r="Q11" s="212"/>
      <c r="R11" s="212"/>
      <c r="S11" s="212"/>
      <c r="T11" s="212"/>
      <c r="U11" s="212"/>
      <c r="V11" s="212"/>
      <c r="W11" s="212"/>
      <c r="X11" s="212"/>
      <c r="Y11" s="213"/>
      <c r="Z11" s="55">
        <f t="shared" si="1"/>
        <v>0</v>
      </c>
    </row>
    <row r="12" spans="1:26" x14ac:dyDescent="0.2">
      <c r="A12" s="279" t="s">
        <v>104</v>
      </c>
      <c r="B12" s="211"/>
      <c r="C12" s="212"/>
      <c r="D12" s="212"/>
      <c r="E12" s="212"/>
      <c r="F12" s="212"/>
      <c r="G12" s="212"/>
      <c r="H12" s="212"/>
      <c r="I12" s="212"/>
      <c r="J12" s="212"/>
      <c r="K12" s="212"/>
      <c r="L12" s="212"/>
      <c r="M12" s="212"/>
      <c r="N12" s="212"/>
      <c r="O12" s="212"/>
      <c r="P12" s="212"/>
      <c r="Q12" s="212"/>
      <c r="R12" s="212"/>
      <c r="S12" s="212"/>
      <c r="T12" s="212"/>
      <c r="U12" s="212"/>
      <c r="V12" s="212"/>
      <c r="W12" s="212"/>
      <c r="X12" s="212"/>
      <c r="Y12" s="213"/>
      <c r="Z12" s="55">
        <f t="shared" si="1"/>
        <v>0</v>
      </c>
    </row>
    <row r="13" spans="1:26" x14ac:dyDescent="0.2">
      <c r="A13" s="279" t="s">
        <v>105</v>
      </c>
      <c r="B13" s="211"/>
      <c r="C13" s="212"/>
      <c r="D13" s="212"/>
      <c r="E13" s="212"/>
      <c r="F13" s="212"/>
      <c r="G13" s="212"/>
      <c r="H13" s="212"/>
      <c r="I13" s="212"/>
      <c r="J13" s="212"/>
      <c r="K13" s="212"/>
      <c r="L13" s="212"/>
      <c r="M13" s="212"/>
      <c r="N13" s="212"/>
      <c r="O13" s="212"/>
      <c r="P13" s="212"/>
      <c r="Q13" s="212"/>
      <c r="R13" s="212"/>
      <c r="S13" s="212"/>
      <c r="T13" s="212"/>
      <c r="U13" s="212"/>
      <c r="V13" s="212"/>
      <c r="W13" s="212"/>
      <c r="X13" s="212"/>
      <c r="Y13" s="213"/>
      <c r="Z13" s="55">
        <f t="shared" si="1"/>
        <v>0</v>
      </c>
    </row>
    <row r="14" spans="1:26" x14ac:dyDescent="0.2">
      <c r="A14" s="279" t="s">
        <v>106</v>
      </c>
      <c r="B14" s="211"/>
      <c r="C14" s="212"/>
      <c r="D14" s="212"/>
      <c r="E14" s="212"/>
      <c r="F14" s="212"/>
      <c r="G14" s="212"/>
      <c r="H14" s="212"/>
      <c r="I14" s="212"/>
      <c r="J14" s="212"/>
      <c r="K14" s="212"/>
      <c r="L14" s="212"/>
      <c r="M14" s="212"/>
      <c r="N14" s="212"/>
      <c r="O14" s="212"/>
      <c r="P14" s="212"/>
      <c r="Q14" s="212"/>
      <c r="R14" s="212"/>
      <c r="S14" s="212"/>
      <c r="T14" s="212"/>
      <c r="U14" s="212"/>
      <c r="V14" s="212"/>
      <c r="W14" s="212"/>
      <c r="X14" s="212"/>
      <c r="Y14" s="213"/>
      <c r="Z14" s="55">
        <f t="shared" si="1"/>
        <v>0</v>
      </c>
    </row>
    <row r="15" spans="1:26" x14ac:dyDescent="0.2">
      <c r="A15" s="279" t="s">
        <v>107</v>
      </c>
      <c r="B15" s="211"/>
      <c r="C15" s="212"/>
      <c r="D15" s="212"/>
      <c r="E15" s="212"/>
      <c r="F15" s="212"/>
      <c r="G15" s="212"/>
      <c r="H15" s="212"/>
      <c r="I15" s="212"/>
      <c r="J15" s="212"/>
      <c r="K15" s="212"/>
      <c r="L15" s="212"/>
      <c r="M15" s="212"/>
      <c r="N15" s="212"/>
      <c r="O15" s="212"/>
      <c r="P15" s="212"/>
      <c r="Q15" s="212"/>
      <c r="R15" s="212"/>
      <c r="S15" s="212"/>
      <c r="T15" s="212"/>
      <c r="U15" s="212"/>
      <c r="V15" s="212"/>
      <c r="W15" s="212"/>
      <c r="X15" s="212"/>
      <c r="Y15" s="213"/>
      <c r="Z15" s="55">
        <f t="shared" si="1"/>
        <v>0</v>
      </c>
    </row>
    <row r="16" spans="1:26" x14ac:dyDescent="0.2">
      <c r="A16" s="279" t="s">
        <v>108</v>
      </c>
      <c r="B16" s="211"/>
      <c r="C16" s="212"/>
      <c r="D16" s="212"/>
      <c r="E16" s="212"/>
      <c r="F16" s="212"/>
      <c r="G16" s="212"/>
      <c r="H16" s="212"/>
      <c r="I16" s="212"/>
      <c r="J16" s="212"/>
      <c r="K16" s="212"/>
      <c r="L16" s="212"/>
      <c r="M16" s="212"/>
      <c r="N16" s="208"/>
      <c r="O16" s="212"/>
      <c r="P16" s="212"/>
      <c r="Q16" s="212"/>
      <c r="R16" s="212"/>
      <c r="S16" s="212"/>
      <c r="T16" s="212"/>
      <c r="U16" s="212"/>
      <c r="V16" s="212"/>
      <c r="W16" s="212"/>
      <c r="X16" s="212"/>
      <c r="Y16" s="213"/>
      <c r="Z16" s="55">
        <f t="shared" si="1"/>
        <v>0</v>
      </c>
    </row>
    <row r="17" spans="1:26" x14ac:dyDescent="0.2">
      <c r="A17" s="279" t="s">
        <v>109</v>
      </c>
      <c r="B17" s="211"/>
      <c r="C17" s="212"/>
      <c r="D17" s="212"/>
      <c r="E17" s="212"/>
      <c r="F17" s="212"/>
      <c r="G17" s="212"/>
      <c r="H17" s="212"/>
      <c r="I17" s="212"/>
      <c r="J17" s="212"/>
      <c r="K17" s="212"/>
      <c r="L17" s="212"/>
      <c r="M17" s="212"/>
      <c r="N17" s="212"/>
      <c r="O17" s="212"/>
      <c r="P17" s="212"/>
      <c r="Q17" s="212"/>
      <c r="R17" s="212"/>
      <c r="S17" s="212"/>
      <c r="T17" s="212"/>
      <c r="U17" s="212"/>
      <c r="V17" s="212"/>
      <c r="W17" s="212"/>
      <c r="X17" s="212"/>
      <c r="Y17" s="213"/>
      <c r="Z17" s="55">
        <f t="shared" si="1"/>
        <v>0</v>
      </c>
    </row>
    <row r="18" spans="1:26" x14ac:dyDescent="0.2">
      <c r="A18" s="279" t="s">
        <v>110</v>
      </c>
      <c r="B18" s="211"/>
      <c r="C18" s="212"/>
      <c r="D18" s="212"/>
      <c r="E18" s="212"/>
      <c r="F18" s="212"/>
      <c r="G18" s="212"/>
      <c r="H18" s="212"/>
      <c r="I18" s="212"/>
      <c r="J18" s="212"/>
      <c r="K18" s="212"/>
      <c r="L18" s="212"/>
      <c r="M18" s="212"/>
      <c r="N18" s="212"/>
      <c r="O18" s="212"/>
      <c r="P18" s="208"/>
      <c r="Q18" s="212"/>
      <c r="R18" s="212"/>
      <c r="S18" s="212"/>
      <c r="T18" s="212"/>
      <c r="U18" s="212"/>
      <c r="V18" s="212"/>
      <c r="W18" s="212"/>
      <c r="X18" s="212"/>
      <c r="Y18" s="213"/>
      <c r="Z18" s="55">
        <f t="shared" si="1"/>
        <v>0</v>
      </c>
    </row>
    <row r="19" spans="1:26" x14ac:dyDescent="0.2">
      <c r="A19" s="279" t="s">
        <v>111</v>
      </c>
      <c r="B19" s="211"/>
      <c r="C19" s="212"/>
      <c r="D19" s="212"/>
      <c r="E19" s="212"/>
      <c r="F19" s="212"/>
      <c r="G19" s="212"/>
      <c r="H19" s="212"/>
      <c r="I19" s="212"/>
      <c r="J19" s="212"/>
      <c r="K19" s="212"/>
      <c r="L19" s="212"/>
      <c r="M19" s="212"/>
      <c r="N19" s="212"/>
      <c r="O19" s="212"/>
      <c r="P19" s="212"/>
      <c r="Q19" s="212"/>
      <c r="R19" s="212"/>
      <c r="S19" s="212"/>
      <c r="T19" s="212"/>
      <c r="U19" s="212"/>
      <c r="V19" s="212"/>
      <c r="W19" s="212"/>
      <c r="X19" s="212"/>
      <c r="Y19" s="213"/>
      <c r="Z19" s="55">
        <f t="shared" si="1"/>
        <v>0</v>
      </c>
    </row>
    <row r="20" spans="1:26" x14ac:dyDescent="0.2">
      <c r="A20" s="279" t="s">
        <v>112</v>
      </c>
      <c r="B20" s="211"/>
      <c r="C20" s="212"/>
      <c r="D20" s="212"/>
      <c r="E20" s="212"/>
      <c r="F20" s="212"/>
      <c r="G20" s="212"/>
      <c r="H20" s="212"/>
      <c r="I20" s="212"/>
      <c r="J20" s="212"/>
      <c r="K20" s="212"/>
      <c r="L20" s="212"/>
      <c r="M20" s="212"/>
      <c r="N20" s="212"/>
      <c r="O20" s="212"/>
      <c r="P20" s="212"/>
      <c r="Q20" s="212"/>
      <c r="R20" s="212"/>
      <c r="S20" s="212"/>
      <c r="T20" s="212"/>
      <c r="U20" s="212"/>
      <c r="V20" s="212"/>
      <c r="W20" s="212"/>
      <c r="X20" s="212"/>
      <c r="Y20" s="213"/>
      <c r="Z20" s="55">
        <f t="shared" si="1"/>
        <v>0</v>
      </c>
    </row>
    <row r="21" spans="1:26" x14ac:dyDescent="0.2">
      <c r="A21" s="279" t="s">
        <v>113</v>
      </c>
      <c r="B21" s="211"/>
      <c r="C21" s="212"/>
      <c r="D21" s="212"/>
      <c r="E21" s="212"/>
      <c r="F21" s="212"/>
      <c r="G21" s="212"/>
      <c r="H21" s="212"/>
      <c r="I21" s="212"/>
      <c r="J21" s="212"/>
      <c r="K21" s="212"/>
      <c r="L21" s="212"/>
      <c r="M21" s="212"/>
      <c r="N21" s="212"/>
      <c r="O21" s="212"/>
      <c r="P21" s="212"/>
      <c r="Q21" s="212"/>
      <c r="R21" s="212"/>
      <c r="S21" s="212"/>
      <c r="T21" s="212"/>
      <c r="U21" s="212"/>
      <c r="V21" s="212"/>
      <c r="W21" s="212"/>
      <c r="X21" s="212"/>
      <c r="Y21" s="213"/>
      <c r="Z21" s="55">
        <f t="shared" si="1"/>
        <v>0</v>
      </c>
    </row>
    <row r="22" spans="1:26" x14ac:dyDescent="0.2">
      <c r="A22" s="279" t="s">
        <v>114</v>
      </c>
      <c r="B22" s="211"/>
      <c r="C22" s="212"/>
      <c r="D22" s="212"/>
      <c r="E22" s="212"/>
      <c r="F22" s="212"/>
      <c r="G22" s="212"/>
      <c r="H22" s="212"/>
      <c r="I22" s="212"/>
      <c r="J22" s="212"/>
      <c r="K22" s="212"/>
      <c r="L22" s="212"/>
      <c r="M22" s="212"/>
      <c r="N22" s="212"/>
      <c r="O22" s="212"/>
      <c r="P22" s="212"/>
      <c r="Q22" s="212"/>
      <c r="R22" s="212"/>
      <c r="S22" s="212"/>
      <c r="T22" s="212"/>
      <c r="U22" s="212"/>
      <c r="V22" s="212"/>
      <c r="W22" s="212"/>
      <c r="X22" s="212"/>
      <c r="Y22" s="213"/>
      <c r="Z22" s="55">
        <f t="shared" si="1"/>
        <v>0</v>
      </c>
    </row>
    <row r="23" spans="1:26" ht="15" thickBot="1" x14ac:dyDescent="0.25">
      <c r="A23" s="280" t="s">
        <v>7</v>
      </c>
      <c r="B23" s="214"/>
      <c r="C23" s="215"/>
      <c r="D23" s="215"/>
      <c r="E23" s="215"/>
      <c r="F23" s="215"/>
      <c r="G23" s="215"/>
      <c r="H23" s="215"/>
      <c r="I23" s="215"/>
      <c r="J23" s="215"/>
      <c r="K23" s="215"/>
      <c r="L23" s="215"/>
      <c r="M23" s="215"/>
      <c r="N23" s="215"/>
      <c r="O23" s="215"/>
      <c r="P23" s="215"/>
      <c r="Q23" s="215"/>
      <c r="R23" s="215"/>
      <c r="S23" s="215"/>
      <c r="T23" s="215"/>
      <c r="U23" s="215"/>
      <c r="V23" s="215"/>
      <c r="W23" s="215"/>
      <c r="X23" s="215"/>
      <c r="Y23" s="216"/>
      <c r="Z23" s="61">
        <f t="shared" si="1"/>
        <v>0</v>
      </c>
    </row>
    <row r="24" spans="1:26" ht="29.25" thickBot="1" x14ac:dyDescent="0.25">
      <c r="A24" s="42" t="s">
        <v>5</v>
      </c>
      <c r="B24" s="66">
        <f t="shared" ref="B24:Y24" si="2">SUM(B9:B23)</f>
        <v>0</v>
      </c>
      <c r="C24" s="66">
        <f t="shared" si="2"/>
        <v>0</v>
      </c>
      <c r="D24" s="66">
        <f t="shared" si="2"/>
        <v>0</v>
      </c>
      <c r="E24" s="66">
        <f t="shared" si="2"/>
        <v>0</v>
      </c>
      <c r="F24" s="67">
        <f t="shared" si="2"/>
        <v>0</v>
      </c>
      <c r="G24" s="66">
        <f t="shared" si="2"/>
        <v>0</v>
      </c>
      <c r="H24" s="65">
        <f t="shared" si="2"/>
        <v>0</v>
      </c>
      <c r="I24" s="66">
        <f t="shared" si="2"/>
        <v>0</v>
      </c>
      <c r="J24" s="66">
        <f t="shared" si="2"/>
        <v>0</v>
      </c>
      <c r="K24" s="66">
        <f t="shared" si="2"/>
        <v>0</v>
      </c>
      <c r="L24" s="66">
        <f t="shared" si="2"/>
        <v>0</v>
      </c>
      <c r="M24" s="66">
        <f t="shared" si="2"/>
        <v>0</v>
      </c>
      <c r="N24" s="66">
        <f t="shared" si="2"/>
        <v>0</v>
      </c>
      <c r="O24" s="66">
        <f t="shared" si="2"/>
        <v>0</v>
      </c>
      <c r="P24" s="66">
        <f t="shared" si="2"/>
        <v>0</v>
      </c>
      <c r="Q24" s="66">
        <f t="shared" si="2"/>
        <v>0</v>
      </c>
      <c r="R24" s="66">
        <f t="shared" si="2"/>
        <v>0</v>
      </c>
      <c r="S24" s="66">
        <f t="shared" si="2"/>
        <v>0</v>
      </c>
      <c r="T24" s="65">
        <f t="shared" si="2"/>
        <v>0</v>
      </c>
      <c r="U24" s="66">
        <f t="shared" si="2"/>
        <v>0</v>
      </c>
      <c r="V24" s="66">
        <f t="shared" si="2"/>
        <v>0</v>
      </c>
      <c r="W24" s="66">
        <f t="shared" si="2"/>
        <v>0</v>
      </c>
      <c r="X24" s="66">
        <f t="shared" si="2"/>
        <v>0</v>
      </c>
      <c r="Y24" s="68">
        <f t="shared" si="2"/>
        <v>0</v>
      </c>
      <c r="Z24" s="63">
        <f>IF(SUM(Z9:Z23) = SUM(B24:Y24),SUM(Z9:Z23),"Fehler")</f>
        <v>0</v>
      </c>
    </row>
    <row r="25" spans="1:26" ht="15" thickBot="1" x14ac:dyDescent="0.25">
      <c r="A25" s="56" t="s">
        <v>9</v>
      </c>
      <c r="B25" s="57">
        <f>YEAR(B8)</f>
        <v>2024</v>
      </c>
      <c r="C25" s="58">
        <f t="shared" ref="C25:Y25" si="3">YEAR(C8)</f>
        <v>2024</v>
      </c>
      <c r="D25" s="58">
        <f t="shared" si="3"/>
        <v>2024</v>
      </c>
      <c r="E25" s="58">
        <f t="shared" si="3"/>
        <v>2024</v>
      </c>
      <c r="F25" s="58">
        <f t="shared" si="3"/>
        <v>2024</v>
      </c>
      <c r="G25" s="58">
        <f t="shared" si="3"/>
        <v>2024</v>
      </c>
      <c r="H25" s="58">
        <f t="shared" si="3"/>
        <v>2024</v>
      </c>
      <c r="I25" s="58">
        <f t="shared" si="3"/>
        <v>2024</v>
      </c>
      <c r="J25" s="58">
        <f t="shared" si="3"/>
        <v>2024</v>
      </c>
      <c r="K25" s="58">
        <f t="shared" si="3"/>
        <v>2024</v>
      </c>
      <c r="L25" s="58">
        <f t="shared" si="3"/>
        <v>2024</v>
      </c>
      <c r="M25" s="58">
        <f t="shared" si="3"/>
        <v>2024</v>
      </c>
      <c r="N25" s="58">
        <f t="shared" si="3"/>
        <v>2025</v>
      </c>
      <c r="O25" s="58">
        <f t="shared" si="3"/>
        <v>2025</v>
      </c>
      <c r="P25" s="58">
        <f t="shared" si="3"/>
        <v>2025</v>
      </c>
      <c r="Q25" s="58">
        <f t="shared" si="3"/>
        <v>2025</v>
      </c>
      <c r="R25" s="58">
        <f t="shared" si="3"/>
        <v>2025</v>
      </c>
      <c r="S25" s="58">
        <f t="shared" si="3"/>
        <v>2025</v>
      </c>
      <c r="T25" s="58">
        <f t="shared" si="3"/>
        <v>2025</v>
      </c>
      <c r="U25" s="58">
        <f t="shared" si="3"/>
        <v>2025</v>
      </c>
      <c r="V25" s="58">
        <f t="shared" si="3"/>
        <v>2025</v>
      </c>
      <c r="W25" s="58">
        <f t="shared" si="3"/>
        <v>2025</v>
      </c>
      <c r="X25" s="58">
        <f t="shared" si="3"/>
        <v>2025</v>
      </c>
      <c r="Y25" s="59">
        <f t="shared" si="3"/>
        <v>2025</v>
      </c>
      <c r="Z25" s="62"/>
    </row>
    <row r="26" spans="1:26" x14ac:dyDescent="0.2">
      <c r="A26" s="281" t="s">
        <v>170</v>
      </c>
      <c r="B26" s="207"/>
      <c r="C26" s="217"/>
      <c r="D26" s="209"/>
      <c r="E26" s="209"/>
      <c r="F26" s="209"/>
      <c r="G26" s="209"/>
      <c r="H26" s="209"/>
      <c r="I26" s="209"/>
      <c r="J26" s="209"/>
      <c r="K26" s="209"/>
      <c r="L26" s="209"/>
      <c r="M26" s="209"/>
      <c r="N26" s="209"/>
      <c r="O26" s="209"/>
      <c r="P26" s="209"/>
      <c r="Q26" s="209"/>
      <c r="R26" s="209"/>
      <c r="S26" s="209"/>
      <c r="T26" s="209"/>
      <c r="U26" s="209"/>
      <c r="V26" s="209"/>
      <c r="W26" s="209"/>
      <c r="X26" s="209"/>
      <c r="Y26" s="209"/>
      <c r="Z26" s="45">
        <f t="shared" ref="Z26:Z31" si="4">SUM(B26:Y26)</f>
        <v>0</v>
      </c>
    </row>
    <row r="27" spans="1:26" x14ac:dyDescent="0.2">
      <c r="A27" s="279" t="s">
        <v>161</v>
      </c>
      <c r="B27" s="211"/>
      <c r="C27" s="218"/>
      <c r="D27" s="212"/>
      <c r="E27" s="212"/>
      <c r="F27" s="212"/>
      <c r="G27" s="212"/>
      <c r="H27" s="212"/>
      <c r="I27" s="212"/>
      <c r="J27" s="212"/>
      <c r="K27" s="212"/>
      <c r="L27" s="212"/>
      <c r="M27" s="212"/>
      <c r="N27" s="212"/>
      <c r="O27" s="212"/>
      <c r="P27" s="212"/>
      <c r="Q27" s="212"/>
      <c r="R27" s="212"/>
      <c r="S27" s="212"/>
      <c r="T27" s="212"/>
      <c r="U27" s="212"/>
      <c r="V27" s="212"/>
      <c r="W27" s="212"/>
      <c r="X27" s="212"/>
      <c r="Y27" s="212"/>
      <c r="Z27" s="45">
        <f t="shared" si="4"/>
        <v>0</v>
      </c>
    </row>
    <row r="28" spans="1:26" x14ac:dyDescent="0.2">
      <c r="A28" s="279" t="s">
        <v>162</v>
      </c>
      <c r="B28" s="211"/>
      <c r="C28" s="218"/>
      <c r="D28" s="212"/>
      <c r="E28" s="211"/>
      <c r="F28" s="211"/>
      <c r="G28" s="211"/>
      <c r="H28" s="211"/>
      <c r="I28" s="211"/>
      <c r="J28" s="211"/>
      <c r="K28" s="211"/>
      <c r="L28" s="211"/>
      <c r="M28" s="211"/>
      <c r="N28" s="211"/>
      <c r="O28" s="212"/>
      <c r="P28" s="212"/>
      <c r="Q28" s="212"/>
      <c r="R28" s="212"/>
      <c r="S28" s="212"/>
      <c r="T28" s="212"/>
      <c r="U28" s="212"/>
      <c r="V28" s="212"/>
      <c r="W28" s="212"/>
      <c r="X28" s="212"/>
      <c r="Y28" s="212"/>
      <c r="Z28" s="45">
        <f t="shared" si="4"/>
        <v>0</v>
      </c>
    </row>
    <row r="29" spans="1:26" x14ac:dyDescent="0.2">
      <c r="A29" s="279" t="s">
        <v>163</v>
      </c>
      <c r="B29" s="211"/>
      <c r="C29" s="211"/>
      <c r="D29" s="211"/>
      <c r="E29" s="211"/>
      <c r="F29" s="211"/>
      <c r="G29" s="211"/>
      <c r="H29" s="211"/>
      <c r="I29" s="211"/>
      <c r="J29" s="211"/>
      <c r="K29" s="211"/>
      <c r="L29" s="211"/>
      <c r="M29" s="211"/>
      <c r="N29" s="211"/>
      <c r="O29" s="211"/>
      <c r="P29" s="211"/>
      <c r="Q29" s="211"/>
      <c r="R29" s="211"/>
      <c r="S29" s="211"/>
      <c r="T29" s="211"/>
      <c r="U29" s="211"/>
      <c r="V29" s="211"/>
      <c r="W29" s="211"/>
      <c r="X29" s="211"/>
      <c r="Y29" s="211"/>
      <c r="Z29" s="45">
        <f t="shared" si="4"/>
        <v>0</v>
      </c>
    </row>
    <row r="30" spans="1:26" x14ac:dyDescent="0.2">
      <c r="A30" s="279" t="s">
        <v>164</v>
      </c>
      <c r="B30" s="211"/>
      <c r="C30" s="211"/>
      <c r="D30" s="211"/>
      <c r="E30" s="211"/>
      <c r="F30" s="211"/>
      <c r="G30" s="211"/>
      <c r="H30" s="211"/>
      <c r="I30" s="211"/>
      <c r="J30" s="211"/>
      <c r="K30" s="211"/>
      <c r="L30" s="211"/>
      <c r="M30" s="211"/>
      <c r="N30" s="211"/>
      <c r="O30" s="211"/>
      <c r="P30" s="211"/>
      <c r="Q30" s="211"/>
      <c r="R30" s="211"/>
      <c r="S30" s="211"/>
      <c r="T30" s="211"/>
      <c r="U30" s="211"/>
      <c r="V30" s="211"/>
      <c r="W30" s="211"/>
      <c r="X30" s="211"/>
      <c r="Y30" s="211"/>
      <c r="Z30" s="45">
        <f t="shared" si="4"/>
        <v>0</v>
      </c>
    </row>
    <row r="31" spans="1:26" ht="15" thickBot="1" x14ac:dyDescent="0.25">
      <c r="A31" s="280" t="s">
        <v>165</v>
      </c>
      <c r="B31" s="214"/>
      <c r="C31" s="214"/>
      <c r="D31" s="214"/>
      <c r="E31" s="214"/>
      <c r="F31" s="214"/>
      <c r="G31" s="214"/>
      <c r="H31" s="214"/>
      <c r="I31" s="214"/>
      <c r="J31" s="214"/>
      <c r="K31" s="214"/>
      <c r="L31" s="214"/>
      <c r="M31" s="214"/>
      <c r="N31" s="214"/>
      <c r="O31" s="214"/>
      <c r="P31" s="214"/>
      <c r="Q31" s="214"/>
      <c r="R31" s="214"/>
      <c r="S31" s="214"/>
      <c r="T31" s="214"/>
      <c r="U31" s="214"/>
      <c r="V31" s="214"/>
      <c r="W31" s="214"/>
      <c r="X31" s="214"/>
      <c r="Y31" s="214"/>
      <c r="Z31" s="53">
        <f t="shared" si="4"/>
        <v>0</v>
      </c>
    </row>
    <row r="32" spans="1:26" ht="15" thickBot="1" x14ac:dyDescent="0.25">
      <c r="A32" s="11" t="s">
        <v>21</v>
      </c>
      <c r="B32" s="64" t="str">
        <f>IF(B24&gt;SUM(B26:B31),(B24-SUM(B26:B31))*-1,IF(B24&lt;SUM(B26:B31),(B24-SUM(B26:B31))*-1,"OK"))</f>
        <v>OK</v>
      </c>
      <c r="C32" s="48" t="str">
        <f t="shared" ref="C32:Y32" si="5">IF(C24&gt;SUM(C26:C31),(C24-SUM(C26:C31))*-1,IF(C24&lt;SUM(C26:C31),(C24-SUM(C26:C31))*-1,"OK"))</f>
        <v>OK</v>
      </c>
      <c r="D32" s="48" t="str">
        <f t="shared" si="5"/>
        <v>OK</v>
      </c>
      <c r="E32" s="48" t="str">
        <f t="shared" si="5"/>
        <v>OK</v>
      </c>
      <c r="F32" s="48" t="str">
        <f t="shared" si="5"/>
        <v>OK</v>
      </c>
      <c r="G32" s="48" t="str">
        <f t="shared" si="5"/>
        <v>OK</v>
      </c>
      <c r="H32" s="48" t="str">
        <f t="shared" si="5"/>
        <v>OK</v>
      </c>
      <c r="I32" s="48" t="str">
        <f t="shared" si="5"/>
        <v>OK</v>
      </c>
      <c r="J32" s="48" t="str">
        <f t="shared" si="5"/>
        <v>OK</v>
      </c>
      <c r="K32" s="48" t="str">
        <f t="shared" si="5"/>
        <v>OK</v>
      </c>
      <c r="L32" s="48" t="str">
        <f t="shared" si="5"/>
        <v>OK</v>
      </c>
      <c r="M32" s="48" t="str">
        <f t="shared" si="5"/>
        <v>OK</v>
      </c>
      <c r="N32" s="48" t="str">
        <f t="shared" si="5"/>
        <v>OK</v>
      </c>
      <c r="O32" s="48" t="str">
        <f t="shared" si="5"/>
        <v>OK</v>
      </c>
      <c r="P32" s="48" t="str">
        <f t="shared" si="5"/>
        <v>OK</v>
      </c>
      <c r="Q32" s="48" t="str">
        <f t="shared" si="5"/>
        <v>OK</v>
      </c>
      <c r="R32" s="48" t="str">
        <f t="shared" si="5"/>
        <v>OK</v>
      </c>
      <c r="S32" s="48" t="str">
        <f t="shared" si="5"/>
        <v>OK</v>
      </c>
      <c r="T32" s="48" t="str">
        <f t="shared" si="5"/>
        <v>OK</v>
      </c>
      <c r="U32" s="48" t="str">
        <f t="shared" si="5"/>
        <v>OK</v>
      </c>
      <c r="V32" s="48" t="str">
        <f t="shared" si="5"/>
        <v>OK</v>
      </c>
      <c r="W32" s="48" t="str">
        <f t="shared" si="5"/>
        <v>OK</v>
      </c>
      <c r="X32" s="48" t="str">
        <f t="shared" si="5"/>
        <v>OK</v>
      </c>
      <c r="Y32" s="49" t="str">
        <f t="shared" si="5"/>
        <v>OK</v>
      </c>
    </row>
    <row r="34" spans="1:26" x14ac:dyDescent="0.2">
      <c r="A34" s="44"/>
      <c r="F34" s="44"/>
      <c r="G34" s="44"/>
      <c r="H34" s="44"/>
      <c r="I34" s="116"/>
      <c r="J34" s="44"/>
      <c r="K34" s="44"/>
      <c r="L34" s="116"/>
      <c r="M34" s="116"/>
      <c r="N34" s="116"/>
      <c r="O34" s="116"/>
      <c r="P34" s="116"/>
      <c r="Q34" s="116"/>
      <c r="R34" s="116"/>
      <c r="S34" s="116"/>
      <c r="T34" s="116"/>
      <c r="U34" s="116"/>
      <c r="V34" s="116"/>
      <c r="W34" s="116"/>
      <c r="X34" s="116"/>
      <c r="Y34" s="116"/>
    </row>
    <row r="35" spans="1:26" x14ac:dyDescent="0.2">
      <c r="A35" s="44"/>
      <c r="E35" s="44"/>
      <c r="F35" s="44"/>
      <c r="H35" s="5"/>
      <c r="I35" s="44"/>
      <c r="J35" s="44"/>
      <c r="K35" s="44"/>
      <c r="L35" s="44"/>
      <c r="M35" s="44"/>
      <c r="N35" s="44"/>
      <c r="O35" s="44"/>
      <c r="P35" s="44"/>
      <c r="Q35" s="44"/>
      <c r="R35" s="44"/>
      <c r="S35" s="44"/>
      <c r="T35" s="44"/>
      <c r="U35" s="44"/>
      <c r="V35" s="44"/>
      <c r="W35" s="44"/>
      <c r="X35" s="44"/>
      <c r="Y35" s="44"/>
    </row>
    <row r="36" spans="1:26" ht="15" thickBot="1" x14ac:dyDescent="0.25">
      <c r="E36" s="44"/>
      <c r="F36" s="44"/>
      <c r="G36" s="44"/>
      <c r="H36" s="44"/>
      <c r="I36" s="44"/>
      <c r="J36" s="117"/>
      <c r="K36" s="44"/>
      <c r="L36" s="44"/>
      <c r="M36" s="44"/>
      <c r="N36" s="44"/>
      <c r="O36" s="44"/>
      <c r="P36" s="44"/>
    </row>
    <row r="37" spans="1:26" ht="14.25" customHeight="1" x14ac:dyDescent="0.2">
      <c r="E37" s="44"/>
      <c r="F37" s="44"/>
      <c r="G37" s="44"/>
      <c r="H37" s="44"/>
      <c r="I37" s="44"/>
      <c r="J37" s="44"/>
      <c r="K37" s="44"/>
      <c r="L37" s="44"/>
      <c r="M37" s="44"/>
      <c r="N37" s="44"/>
      <c r="O37" s="44"/>
      <c r="P37" s="44"/>
      <c r="X37" s="310" t="s">
        <v>26</v>
      </c>
      <c r="Y37" s="311"/>
      <c r="Z37" s="312"/>
    </row>
    <row r="38" spans="1:26" ht="15" thickBot="1" x14ac:dyDescent="0.25">
      <c r="E38" s="44"/>
      <c r="F38" s="44"/>
      <c r="G38" s="44"/>
      <c r="H38" s="44"/>
      <c r="I38" s="44"/>
      <c r="J38" s="44"/>
      <c r="K38" s="44"/>
      <c r="L38" s="44"/>
      <c r="M38" s="44"/>
      <c r="N38" s="44"/>
      <c r="O38" s="44"/>
      <c r="P38" s="44"/>
      <c r="X38" s="313"/>
      <c r="Y38" s="314"/>
      <c r="Z38" s="315"/>
    </row>
    <row r="39" spans="1:26" ht="14.25" customHeight="1" thickBot="1" x14ac:dyDescent="0.25">
      <c r="A39" s="310" t="s">
        <v>24</v>
      </c>
      <c r="B39" s="311"/>
      <c r="C39" s="311"/>
      <c r="D39" s="311"/>
      <c r="E39" s="311"/>
      <c r="F39" s="311"/>
      <c r="G39" s="311"/>
      <c r="H39" s="312"/>
      <c r="K39" s="310" t="s">
        <v>25</v>
      </c>
      <c r="L39" s="311"/>
      <c r="M39" s="311"/>
      <c r="N39" s="312"/>
      <c r="P39" s="310" t="s">
        <v>27</v>
      </c>
      <c r="Q39" s="311"/>
      <c r="R39" s="311"/>
      <c r="S39" s="311"/>
      <c r="T39" s="311"/>
      <c r="U39" s="312"/>
      <c r="X39" s="9" t="s">
        <v>166</v>
      </c>
      <c r="Y39" s="316" t="str">
        <f>F5</f>
        <v>Einzelprojekt</v>
      </c>
      <c r="Z39" s="317"/>
    </row>
    <row r="40" spans="1:26" ht="15" customHeight="1" thickBot="1" x14ac:dyDescent="0.25">
      <c r="A40" s="330"/>
      <c r="B40" s="331"/>
      <c r="C40" s="331"/>
      <c r="D40" s="331"/>
      <c r="E40" s="331"/>
      <c r="F40" s="331"/>
      <c r="G40" s="331"/>
      <c r="H40" s="332"/>
      <c r="J40" s="43"/>
      <c r="K40" s="330"/>
      <c r="L40" s="331"/>
      <c r="M40" s="331"/>
      <c r="N40" s="332"/>
      <c r="P40" s="330"/>
      <c r="Q40" s="331"/>
      <c r="R40" s="331"/>
      <c r="S40" s="331"/>
      <c r="T40" s="331"/>
      <c r="U40" s="332"/>
      <c r="X40" s="307" t="s">
        <v>171</v>
      </c>
      <c r="Y40" s="308"/>
      <c r="Z40" s="309">
        <f>IF(Y39="Einzelprojekt",690000,IF(Y39="Kooperationsprojekt",560000,280000))</f>
        <v>690000</v>
      </c>
    </row>
    <row r="41" spans="1:26" ht="29.25" thickBot="1" x14ac:dyDescent="0.25">
      <c r="A41" s="9" t="s">
        <v>6</v>
      </c>
      <c r="B41" s="40">
        <f>YEAR(B4)</f>
        <v>2024</v>
      </c>
      <c r="C41" s="40">
        <f>B41+1</f>
        <v>2025</v>
      </c>
      <c r="D41" s="40">
        <f>C41+1</f>
        <v>2026</v>
      </c>
      <c r="H41" s="47"/>
      <c r="K41" s="339" t="s">
        <v>86</v>
      </c>
      <c r="L41" s="340"/>
      <c r="M41" s="289" t="s">
        <v>153</v>
      </c>
      <c r="N41" s="42" t="s">
        <v>92</v>
      </c>
      <c r="P41" s="15">
        <f>YEAR(B4)</f>
        <v>2024</v>
      </c>
      <c r="Q41" s="15">
        <f>P41+1</f>
        <v>2025</v>
      </c>
      <c r="R41" s="15">
        <f>Q41+1</f>
        <v>2026</v>
      </c>
      <c r="S41" s="15">
        <f>YEAR(B4)</f>
        <v>2024</v>
      </c>
      <c r="T41" s="15">
        <f>S41+1</f>
        <v>2025</v>
      </c>
      <c r="U41" s="15">
        <f>T41+1</f>
        <v>2026</v>
      </c>
      <c r="X41" s="341" t="s">
        <v>16</v>
      </c>
      <c r="Y41" s="342"/>
      <c r="Z41" s="106">
        <f>SUM(M42:M47)</f>
        <v>0</v>
      </c>
    </row>
    <row r="42" spans="1:26" ht="14.25" customHeight="1" x14ac:dyDescent="0.2">
      <c r="A42" s="10" t="str">
        <f t="shared" ref="A42:A47" si="6">A26</f>
        <v>Vorname Name 1 / GF</v>
      </c>
      <c r="B42" s="16">
        <f t="shared" ref="B42:B47" si="7">SUMIF($B$25:$Y$25,$B$41,B26:Y26)</f>
        <v>0</v>
      </c>
      <c r="C42" s="16">
        <f t="shared" ref="C42:C47" si="8">SUMIF($B$25:$Y$25,$C$41,B26:Y26)</f>
        <v>0</v>
      </c>
      <c r="D42" s="16">
        <f t="shared" ref="D42:D47" si="9">SUMIF($B$25:$Y$25,$D$41,B26:Y26)</f>
        <v>0</v>
      </c>
      <c r="E42" s="353" t="s">
        <v>10</v>
      </c>
      <c r="F42" s="354"/>
      <c r="G42" s="354"/>
      <c r="H42" s="355"/>
      <c r="K42" s="343"/>
      <c r="L42" s="344"/>
      <c r="M42" s="140">
        <f>Z26*K42</f>
        <v>0</v>
      </c>
      <c r="N42" s="220"/>
      <c r="P42" s="19">
        <f>(SUMIF($B$25:$Y$25,P41,$B$26:$Y$26)*$K$42)</f>
        <v>0</v>
      </c>
      <c r="Q42" s="27">
        <f>(SUMIF($B$25:$Y$25,Q41,$B$26:$Y$26)*$K$42)</f>
        <v>0</v>
      </c>
      <c r="R42" s="34">
        <f>(SUMIF($B$25:$Y$25,R41,$B$26:$Y$26)*$K$42)</f>
        <v>0</v>
      </c>
      <c r="S42" s="34">
        <f t="shared" ref="S42:U47" si="10">P42+P42*$Z$42</f>
        <v>0</v>
      </c>
      <c r="T42" s="19">
        <f t="shared" si="10"/>
        <v>0</v>
      </c>
      <c r="U42" s="25">
        <f t="shared" si="10"/>
        <v>0</v>
      </c>
      <c r="X42" s="345" t="s">
        <v>17</v>
      </c>
      <c r="Y42" s="346"/>
      <c r="Z42" s="283">
        <v>1</v>
      </c>
    </row>
    <row r="43" spans="1:26" ht="15" thickBot="1" x14ac:dyDescent="0.25">
      <c r="A43" s="11" t="str">
        <f t="shared" si="6"/>
        <v>Vorname Name 2 / GF</v>
      </c>
      <c r="B43" s="53">
        <f t="shared" si="7"/>
        <v>0</v>
      </c>
      <c r="C43" s="53">
        <f t="shared" si="8"/>
        <v>0</v>
      </c>
      <c r="D43" s="53">
        <f t="shared" si="9"/>
        <v>0</v>
      </c>
      <c r="E43" s="356"/>
      <c r="F43" s="357"/>
      <c r="G43" s="357"/>
      <c r="H43" s="358"/>
      <c r="K43" s="364"/>
      <c r="L43" s="365"/>
      <c r="M43" s="141">
        <f>K43*Z27</f>
        <v>0</v>
      </c>
      <c r="N43" s="221"/>
      <c r="P43" s="18">
        <f>(SUMIF($B$25:$Y$25,P41,$B$27:$Y$27)*$K$43)</f>
        <v>0</v>
      </c>
      <c r="Q43" s="28">
        <f>(SUMIF($B$25:$Y$25,Q41,$B$27:$Y$27)*$K$43)</f>
        <v>0</v>
      </c>
      <c r="R43" s="35">
        <f>(SUMIF($B$25:$Y$25,R41,$B$27:$Y$27)*$K$43)</f>
        <v>0</v>
      </c>
      <c r="S43" s="37">
        <f t="shared" si="10"/>
        <v>0</v>
      </c>
      <c r="T43" s="17">
        <f t="shared" si="10"/>
        <v>0</v>
      </c>
      <c r="U43" s="30">
        <f t="shared" si="10"/>
        <v>0</v>
      </c>
      <c r="X43" s="347" t="s">
        <v>18</v>
      </c>
      <c r="Y43" s="348"/>
      <c r="Z43" s="105">
        <f>Z41*Z42</f>
        <v>0</v>
      </c>
    </row>
    <row r="44" spans="1:26" ht="14.25" customHeight="1" x14ac:dyDescent="0.2">
      <c r="A44" s="6" t="str">
        <f t="shared" si="6"/>
        <v>Vorname Name 3</v>
      </c>
      <c r="B44" s="54">
        <f t="shared" si="7"/>
        <v>0</v>
      </c>
      <c r="C44" s="54">
        <f t="shared" si="8"/>
        <v>0</v>
      </c>
      <c r="D44" s="54">
        <f t="shared" si="9"/>
        <v>0</v>
      </c>
      <c r="E44" s="353" t="s">
        <v>11</v>
      </c>
      <c r="F44" s="354"/>
      <c r="G44" s="354"/>
      <c r="H44" s="355"/>
      <c r="K44" s="364"/>
      <c r="L44" s="365"/>
      <c r="M44" s="141">
        <f>K44*Z28</f>
        <v>0</v>
      </c>
      <c r="N44" s="221"/>
      <c r="P44" s="18">
        <f>(SUMIF($B$25:$Y$25,P41,$B$28:$Y$28)*$K$44)</f>
        <v>0</v>
      </c>
      <c r="Q44" s="28">
        <f>(SUMIF($B$25:$Y$25,Q41,$B$28:$Y$28)*$K$44)</f>
        <v>0</v>
      </c>
      <c r="R44" s="35">
        <f>(SUMIF($B$25:$Y$25,R41,$B$28:$Y$28)*$K$44)</f>
        <v>0</v>
      </c>
      <c r="S44" s="37">
        <f t="shared" si="10"/>
        <v>0</v>
      </c>
      <c r="T44" s="17">
        <f t="shared" si="10"/>
        <v>0</v>
      </c>
      <c r="U44" s="30">
        <f t="shared" si="10"/>
        <v>0</v>
      </c>
      <c r="X44" s="341" t="s">
        <v>19</v>
      </c>
      <c r="Y44" s="342"/>
      <c r="Z44" s="106">
        <f>Z43+Z41</f>
        <v>0</v>
      </c>
    </row>
    <row r="45" spans="1:26" x14ac:dyDescent="0.2">
      <c r="A45" s="7" t="str">
        <f t="shared" si="6"/>
        <v>Vorname Name 4</v>
      </c>
      <c r="B45" s="45">
        <f t="shared" si="7"/>
        <v>0</v>
      </c>
      <c r="C45" s="45">
        <f t="shared" si="8"/>
        <v>0</v>
      </c>
      <c r="D45" s="45">
        <f t="shared" si="9"/>
        <v>0</v>
      </c>
      <c r="E45" s="359"/>
      <c r="F45" s="360"/>
      <c r="G45" s="360"/>
      <c r="H45" s="361"/>
      <c r="I45" s="44"/>
      <c r="K45" s="364"/>
      <c r="L45" s="365"/>
      <c r="M45" s="141">
        <f>K45*Z29</f>
        <v>0</v>
      </c>
      <c r="N45" s="221"/>
      <c r="P45" s="18">
        <f>(SUMIF($B$25:$Y$25,P41,$B$29:$Y$29)*$K$45)</f>
        <v>0</v>
      </c>
      <c r="Q45" s="28">
        <f>(SUMIF($B$25:$Y$25,Q41,$B$29:$Y$29)*$K$45)</f>
        <v>0</v>
      </c>
      <c r="R45" s="35">
        <f>(SUMIF($B$25:$Y$25,R41,$B$29:$Y$29)*$K$45)</f>
        <v>0</v>
      </c>
      <c r="S45" s="37">
        <f t="shared" si="10"/>
        <v>0</v>
      </c>
      <c r="T45" s="17">
        <f t="shared" si="10"/>
        <v>0</v>
      </c>
      <c r="U45" s="30">
        <f t="shared" si="10"/>
        <v>0</v>
      </c>
      <c r="X45" s="345" t="s">
        <v>12</v>
      </c>
      <c r="Y45" s="346"/>
      <c r="Z45" s="107">
        <f>Z41*0.25</f>
        <v>0</v>
      </c>
    </row>
    <row r="46" spans="1:26" ht="15" thickBot="1" x14ac:dyDescent="0.25">
      <c r="A46" s="7" t="str">
        <f t="shared" si="6"/>
        <v>Vorname Name 5</v>
      </c>
      <c r="B46" s="45">
        <f t="shared" si="7"/>
        <v>0</v>
      </c>
      <c r="C46" s="45">
        <f t="shared" si="8"/>
        <v>0</v>
      </c>
      <c r="D46" s="45">
        <f t="shared" si="9"/>
        <v>0</v>
      </c>
      <c r="E46" s="359"/>
      <c r="F46" s="360"/>
      <c r="G46" s="360"/>
      <c r="H46" s="361"/>
      <c r="I46" s="44"/>
      <c r="K46" s="364"/>
      <c r="L46" s="365"/>
      <c r="M46" s="141">
        <f>K46*Z30</f>
        <v>0</v>
      </c>
      <c r="N46" s="221"/>
      <c r="P46" s="18">
        <f>(SUMIF($B$25:$Y$25,P41,$B$30:$Y$30)*$K$46)</f>
        <v>0</v>
      </c>
      <c r="Q46" s="28">
        <f>(SUMIF($B$25:$Y$25,Q41,$B$30:$Y$30)*$K$46)</f>
        <v>0</v>
      </c>
      <c r="R46" s="35">
        <f>(SUMIF($B$25:$Y$25,R41,$B$30:$Y$30)*$K$46)</f>
        <v>0</v>
      </c>
      <c r="S46" s="37">
        <f t="shared" si="10"/>
        <v>0</v>
      </c>
      <c r="T46" s="17">
        <f t="shared" si="10"/>
        <v>0</v>
      </c>
      <c r="U46" s="30">
        <f t="shared" si="10"/>
        <v>0</v>
      </c>
      <c r="X46" s="345" t="s">
        <v>13</v>
      </c>
      <c r="Y46" s="346"/>
      <c r="Z46" s="219"/>
    </row>
    <row r="47" spans="1:26" ht="15.75" thickTop="1" thickBot="1" x14ac:dyDescent="0.25">
      <c r="A47" s="8" t="str">
        <f t="shared" si="6"/>
        <v>Vorname Name 6</v>
      </c>
      <c r="B47" s="53">
        <f t="shared" si="7"/>
        <v>0</v>
      </c>
      <c r="C47" s="53">
        <f t="shared" si="8"/>
        <v>0</v>
      </c>
      <c r="D47" s="53">
        <f t="shared" si="9"/>
        <v>0</v>
      </c>
      <c r="E47" s="356"/>
      <c r="F47" s="357"/>
      <c r="G47" s="357"/>
      <c r="H47" s="358"/>
      <c r="I47" s="44"/>
      <c r="K47" s="362"/>
      <c r="L47" s="363"/>
      <c r="M47" s="142">
        <f>K47*Z31</f>
        <v>0</v>
      </c>
      <c r="N47" s="222"/>
      <c r="P47" s="21">
        <f>(SUMIF($B$25:$Y$25,P41,$B$31:$Y$31)*$K$46)</f>
        <v>0</v>
      </c>
      <c r="Q47" s="29">
        <f>(SUMIF($B$25:$Y$25,Q41,$B$31:$Y$31)*$K$46)</f>
        <v>0</v>
      </c>
      <c r="R47" s="36">
        <f>(SUMIF($B$25:$Y$25,R41,$B$31:$Y$31)*$K$46)</f>
        <v>0</v>
      </c>
      <c r="S47" s="36">
        <f t="shared" si="10"/>
        <v>0</v>
      </c>
      <c r="T47" s="21">
        <f t="shared" si="10"/>
        <v>0</v>
      </c>
      <c r="U47" s="26">
        <f t="shared" si="10"/>
        <v>0</v>
      </c>
      <c r="X47" s="345" t="s">
        <v>14</v>
      </c>
      <c r="Y47" s="346"/>
      <c r="Z47" s="106">
        <f>Z44+Z46</f>
        <v>0</v>
      </c>
    </row>
    <row r="48" spans="1:26" ht="15.75" thickTop="1" thickBot="1" x14ac:dyDescent="0.25">
      <c r="O48" s="52" t="s">
        <v>22</v>
      </c>
      <c r="P48" s="20">
        <f t="shared" ref="P48:U48" si="11">SUM(P42:P47)</f>
        <v>0</v>
      </c>
      <c r="Q48" s="23">
        <f t="shared" si="11"/>
        <v>0</v>
      </c>
      <c r="R48" s="22">
        <f t="shared" si="11"/>
        <v>0</v>
      </c>
      <c r="S48" s="31">
        <f t="shared" si="11"/>
        <v>0</v>
      </c>
      <c r="T48" s="32">
        <f t="shared" si="11"/>
        <v>0</v>
      </c>
      <c r="U48" s="33">
        <f t="shared" si="11"/>
        <v>0</v>
      </c>
      <c r="X48" s="347" t="s">
        <v>15</v>
      </c>
      <c r="Y48" s="348"/>
      <c r="Z48" s="290">
        <v>1</v>
      </c>
    </row>
    <row r="49" spans="2:26" ht="15" thickBot="1" x14ac:dyDescent="0.25">
      <c r="M49" s="4"/>
      <c r="Q49" s="349" t="s">
        <v>23</v>
      </c>
      <c r="R49" s="350"/>
      <c r="S49" s="22">
        <f>S48*$Z$48</f>
        <v>0</v>
      </c>
      <c r="T49" s="20">
        <f>T48*$Z$48</f>
        <v>0</v>
      </c>
      <c r="U49" s="24">
        <f>U48*$Z$48</f>
        <v>0</v>
      </c>
      <c r="X49" s="351" t="s">
        <v>20</v>
      </c>
      <c r="Y49" s="352"/>
      <c r="Z49" s="108">
        <f>Z47*Z48</f>
        <v>0</v>
      </c>
    </row>
    <row r="50" spans="2:26" x14ac:dyDescent="0.2">
      <c r="B50" s="5"/>
      <c r="C50" s="5"/>
      <c r="D50" s="5"/>
    </row>
    <row r="51" spans="2:26" ht="14.25" customHeight="1" x14ac:dyDescent="0.2">
      <c r="B51" s="60"/>
      <c r="C51" s="60"/>
      <c r="D51" s="60"/>
      <c r="J51" s="204"/>
      <c r="K51" s="204"/>
      <c r="L51" s="204"/>
      <c r="M51" s="204"/>
      <c r="N51" s="204"/>
    </row>
    <row r="52" spans="2:26" ht="15" customHeight="1" x14ac:dyDescent="0.2">
      <c r="J52" s="204"/>
      <c r="K52" s="204"/>
      <c r="L52" s="204"/>
      <c r="M52" s="204"/>
      <c r="N52" s="204"/>
    </row>
    <row r="53" spans="2:26" x14ac:dyDescent="0.2">
      <c r="I53" s="70"/>
      <c r="N53" s="44"/>
    </row>
    <row r="54" spans="2:26" x14ac:dyDescent="0.2">
      <c r="B54" s="38"/>
      <c r="C54" s="38"/>
      <c r="D54" s="38"/>
      <c r="E54" s="38"/>
      <c r="F54" s="38"/>
      <c r="G54" s="38"/>
      <c r="H54" s="38"/>
      <c r="I54" s="38"/>
      <c r="L54" s="4"/>
      <c r="N54" s="195"/>
      <c r="O54" s="38"/>
      <c r="U54" s="38"/>
      <c r="V54" s="38"/>
      <c r="W54" s="38"/>
      <c r="X54" s="38"/>
      <c r="Y54" s="38"/>
    </row>
    <row r="55" spans="2:26" x14ac:dyDescent="0.2">
      <c r="B55" s="5"/>
      <c r="C55" s="5"/>
      <c r="D55" s="5"/>
      <c r="E55" s="196"/>
      <c r="L55" s="4"/>
      <c r="N55" s="195"/>
    </row>
    <row r="56" spans="2:26" x14ac:dyDescent="0.2">
      <c r="B56" s="60"/>
      <c r="C56" s="60"/>
      <c r="D56" s="60"/>
    </row>
    <row r="59" spans="2:26" x14ac:dyDescent="0.2">
      <c r="B59" s="197"/>
      <c r="C59" s="197"/>
      <c r="D59" s="197"/>
      <c r="E59" s="197"/>
      <c r="F59" s="197"/>
      <c r="G59" s="197"/>
      <c r="H59" s="197"/>
      <c r="I59" s="197"/>
      <c r="J59" s="197"/>
      <c r="K59" s="197"/>
      <c r="L59" s="197"/>
      <c r="M59" s="197"/>
      <c r="N59" s="197"/>
      <c r="O59" s="197"/>
      <c r="P59" s="197"/>
      <c r="Q59" s="197"/>
      <c r="R59" s="197"/>
      <c r="S59" s="197"/>
      <c r="T59" s="197"/>
      <c r="U59" s="197"/>
      <c r="V59" s="197"/>
      <c r="W59" s="197"/>
      <c r="X59" s="197"/>
      <c r="Y59" s="197"/>
      <c r="Z59" s="44"/>
    </row>
    <row r="60" spans="2:26" x14ac:dyDescent="0.2">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spans="2:26" x14ac:dyDescent="0.2">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spans="2:26" x14ac:dyDescent="0.2">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spans="2:26" x14ac:dyDescent="0.2">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spans="2:26" x14ac:dyDescent="0.2">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spans="1:28" x14ac:dyDescent="0.2">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spans="1:28" x14ac:dyDescent="0.2">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spans="1:28" x14ac:dyDescent="0.2">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spans="1:28" x14ac:dyDescent="0.2">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spans="1:28" x14ac:dyDescent="0.2">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spans="1:28" x14ac:dyDescent="0.2">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spans="1:28" x14ac:dyDescent="0.2">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
    </row>
    <row r="72" spans="1:28" x14ac:dyDescent="0.2">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
      <c r="AB72" s="4"/>
    </row>
    <row r="73" spans="1:28" x14ac:dyDescent="0.2">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
      <c r="AB73" s="4"/>
    </row>
    <row r="74" spans="1:28" x14ac:dyDescent="0.2">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
      <c r="AB74" s="4"/>
    </row>
    <row r="75" spans="1:28" x14ac:dyDescent="0.2">
      <c r="A75" s="43"/>
      <c r="B75" s="130"/>
      <c r="C75" s="130"/>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4"/>
      <c r="AB75" s="4"/>
    </row>
    <row r="76" spans="1:28" x14ac:dyDescent="0.2">
      <c r="B76" s="198"/>
      <c r="C76" s="198"/>
      <c r="D76" s="198"/>
      <c r="E76" s="198"/>
      <c r="F76" s="198"/>
      <c r="G76" s="198"/>
      <c r="H76" s="198"/>
      <c r="I76" s="198"/>
      <c r="J76" s="198"/>
      <c r="K76" s="198"/>
      <c r="L76" s="198"/>
      <c r="M76" s="198"/>
      <c r="N76" s="198"/>
      <c r="O76" s="198"/>
      <c r="P76" s="198"/>
      <c r="Q76" s="198"/>
      <c r="R76" s="198"/>
      <c r="S76" s="198"/>
      <c r="T76" s="198"/>
      <c r="U76" s="198"/>
      <c r="V76" s="198"/>
      <c r="W76" s="198"/>
      <c r="X76" s="198"/>
      <c r="Y76" s="198"/>
      <c r="Z76" s="198"/>
      <c r="AA76" s="4"/>
      <c r="AB76" s="4"/>
    </row>
    <row r="77" spans="1:28" x14ac:dyDescent="0.2">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B77" s="4"/>
    </row>
    <row r="78" spans="1:28" x14ac:dyDescent="0.2">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B78" s="4"/>
    </row>
    <row r="79" spans="1:28" x14ac:dyDescent="0.2">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B79" s="4"/>
    </row>
    <row r="80" spans="1:28" x14ac:dyDescent="0.2">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B80" s="39"/>
    </row>
    <row r="81" spans="1:28" x14ac:dyDescent="0.2">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B81" s="4"/>
    </row>
    <row r="82" spans="1:28" x14ac:dyDescent="0.2">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B82" s="4"/>
    </row>
    <row r="83" spans="1:28" x14ac:dyDescent="0.2">
      <c r="B83" s="44"/>
      <c r="C83" s="44"/>
      <c r="D83" s="44"/>
      <c r="E83" s="44"/>
      <c r="F83" s="44"/>
      <c r="G83" s="44"/>
      <c r="H83" s="44"/>
      <c r="I83" s="44"/>
      <c r="J83" s="44"/>
      <c r="K83" s="44"/>
      <c r="L83" s="44"/>
      <c r="M83" s="44"/>
      <c r="N83" s="44"/>
      <c r="O83" s="44"/>
      <c r="P83" s="44"/>
      <c r="Q83" s="44"/>
      <c r="R83" s="44"/>
      <c r="S83" s="44"/>
      <c r="T83" s="44"/>
      <c r="U83" s="44"/>
      <c r="V83" s="44"/>
      <c r="W83" s="44"/>
      <c r="X83" s="44"/>
      <c r="Y83" s="44"/>
      <c r="AB83" s="4"/>
    </row>
    <row r="84" spans="1:28" x14ac:dyDescent="0.2">
      <c r="AB84" s="4"/>
    </row>
    <row r="85" spans="1:28" x14ac:dyDescent="0.2">
      <c r="A85" s="44"/>
      <c r="B85" s="44"/>
      <c r="C85" s="44"/>
      <c r="D85" s="44"/>
      <c r="E85" s="44"/>
      <c r="F85" s="44"/>
      <c r="G85" s="44"/>
      <c r="H85" s="44"/>
      <c r="I85" s="44"/>
      <c r="J85" s="44"/>
      <c r="AB85" s="4"/>
    </row>
    <row r="86" spans="1:28" x14ac:dyDescent="0.2">
      <c r="A86" s="44"/>
      <c r="AB86" s="39"/>
    </row>
    <row r="87" spans="1:28" x14ac:dyDescent="0.2">
      <c r="AB87" s="4"/>
    </row>
    <row r="90" spans="1:28" ht="14.25" customHeight="1" x14ac:dyDescent="0.2">
      <c r="A90" s="204"/>
      <c r="B90" s="204"/>
      <c r="C90" s="204"/>
      <c r="D90" s="204"/>
      <c r="E90" s="204"/>
      <c r="F90" s="204"/>
      <c r="G90" s="204"/>
      <c r="H90" s="204"/>
      <c r="K90" s="204"/>
      <c r="L90" s="204"/>
      <c r="M90" s="204"/>
      <c r="N90" s="204"/>
      <c r="P90" s="204"/>
      <c r="Q90" s="204"/>
      <c r="R90" s="204"/>
      <c r="S90" s="204"/>
      <c r="T90" s="204"/>
      <c r="U90" s="204"/>
      <c r="X90" s="204"/>
      <c r="Y90" s="204"/>
      <c r="Z90" s="204"/>
    </row>
    <row r="91" spans="1:28" ht="14.25" customHeight="1" x14ac:dyDescent="0.2">
      <c r="A91" s="204"/>
      <c r="B91" s="204"/>
      <c r="C91" s="204"/>
      <c r="D91" s="204"/>
      <c r="E91" s="204"/>
      <c r="F91" s="204"/>
      <c r="G91" s="204"/>
      <c r="H91" s="204"/>
      <c r="J91" s="43"/>
      <c r="K91" s="204"/>
      <c r="L91" s="204"/>
      <c r="M91" s="204"/>
      <c r="N91" s="204"/>
      <c r="P91" s="204"/>
      <c r="Q91" s="204"/>
      <c r="R91" s="204"/>
      <c r="S91" s="204"/>
      <c r="T91" s="204"/>
      <c r="U91" s="204"/>
      <c r="X91" s="204"/>
      <c r="Y91" s="204"/>
      <c r="Z91" s="204"/>
    </row>
    <row r="92" spans="1:28" x14ac:dyDescent="0.2">
      <c r="B92" s="44"/>
      <c r="C92" s="44"/>
      <c r="D92" s="44"/>
      <c r="K92" s="4"/>
      <c r="L92" s="4"/>
      <c r="M92" s="44"/>
      <c r="N92" s="43"/>
      <c r="P92" s="44"/>
      <c r="Q92" s="44"/>
      <c r="R92" s="44"/>
      <c r="S92" s="44"/>
      <c r="T92" s="44"/>
      <c r="U92" s="44"/>
      <c r="Z92" s="4"/>
    </row>
    <row r="93" spans="1:28" ht="14.25" customHeight="1" x14ac:dyDescent="0.2">
      <c r="B93" s="44"/>
      <c r="C93" s="199"/>
      <c r="D93" s="44"/>
      <c r="E93" s="205"/>
      <c r="F93" s="205"/>
      <c r="G93" s="205"/>
      <c r="H93" s="205"/>
      <c r="K93" s="4"/>
      <c r="L93" s="4"/>
      <c r="M93" s="4"/>
      <c r="N93" s="200"/>
      <c r="P93" s="201"/>
      <c r="Q93" s="201"/>
      <c r="R93" s="201"/>
      <c r="S93" s="201"/>
      <c r="T93" s="201"/>
      <c r="U93" s="201"/>
      <c r="Z93" s="202"/>
    </row>
    <row r="94" spans="1:28" x14ac:dyDescent="0.2">
      <c r="B94" s="44"/>
      <c r="C94" s="199"/>
      <c r="D94" s="44"/>
      <c r="E94" s="205"/>
      <c r="F94" s="205"/>
      <c r="G94" s="205"/>
      <c r="H94" s="205"/>
      <c r="K94" s="4"/>
      <c r="L94" s="4"/>
      <c r="M94" s="4"/>
      <c r="N94" s="200"/>
      <c r="P94" s="201"/>
      <c r="Q94" s="201"/>
      <c r="R94" s="201"/>
      <c r="S94" s="201"/>
      <c r="T94" s="201"/>
      <c r="U94" s="201"/>
      <c r="Z94" s="4"/>
    </row>
    <row r="95" spans="1:28" ht="14.25" customHeight="1" x14ac:dyDescent="0.2">
      <c r="B95" s="44"/>
      <c r="C95" s="199"/>
      <c r="D95" s="44"/>
      <c r="E95" s="205"/>
      <c r="F95" s="205"/>
      <c r="G95" s="205"/>
      <c r="H95" s="205"/>
      <c r="K95" s="4"/>
      <c r="L95" s="4"/>
      <c r="M95" s="4"/>
      <c r="N95" s="200"/>
      <c r="P95" s="201"/>
      <c r="Q95" s="201"/>
      <c r="R95" s="201"/>
      <c r="S95" s="201"/>
      <c r="T95" s="201"/>
      <c r="U95" s="201"/>
      <c r="Z95" s="4"/>
    </row>
    <row r="96" spans="1:28" x14ac:dyDescent="0.2">
      <c r="B96" s="44"/>
      <c r="C96" s="199"/>
      <c r="D96" s="44"/>
      <c r="E96" s="205"/>
      <c r="F96" s="205"/>
      <c r="G96" s="205"/>
      <c r="H96" s="205"/>
      <c r="K96" s="4"/>
      <c r="L96" s="4"/>
      <c r="M96" s="4"/>
      <c r="N96" s="200"/>
      <c r="P96" s="201"/>
      <c r="Q96" s="201"/>
      <c r="R96" s="201"/>
      <c r="S96" s="201"/>
      <c r="T96" s="201"/>
      <c r="U96" s="201"/>
      <c r="Z96" s="4"/>
    </row>
    <row r="97" spans="2:26" x14ac:dyDescent="0.2">
      <c r="B97" s="44"/>
      <c r="C97" s="199"/>
      <c r="D97" s="44"/>
      <c r="E97" s="205"/>
      <c r="F97" s="205"/>
      <c r="G97" s="205"/>
      <c r="H97" s="205"/>
      <c r="K97" s="4"/>
      <c r="L97" s="4"/>
      <c r="M97" s="4"/>
      <c r="N97" s="200"/>
      <c r="P97" s="201"/>
      <c r="Q97" s="201"/>
      <c r="R97" s="201"/>
      <c r="S97" s="201"/>
      <c r="T97" s="201"/>
      <c r="U97" s="201"/>
      <c r="Z97" s="4"/>
    </row>
    <row r="98" spans="2:26" x14ac:dyDescent="0.2">
      <c r="B98" s="44"/>
      <c r="C98" s="199"/>
      <c r="D98" s="44"/>
      <c r="E98" s="205"/>
      <c r="F98" s="205"/>
      <c r="G98" s="205"/>
      <c r="H98" s="205"/>
      <c r="K98" s="4"/>
      <c r="L98" s="4"/>
      <c r="M98" s="4"/>
      <c r="N98" s="200"/>
      <c r="P98" s="201"/>
      <c r="Q98" s="201"/>
      <c r="R98" s="201"/>
      <c r="S98" s="201"/>
      <c r="T98" s="201"/>
      <c r="U98" s="201"/>
      <c r="Z98" s="4"/>
    </row>
    <row r="99" spans="2:26" x14ac:dyDescent="0.2">
      <c r="O99" s="203"/>
      <c r="P99" s="201"/>
      <c r="Q99" s="201"/>
      <c r="R99" s="201"/>
      <c r="S99" s="201"/>
      <c r="T99" s="201"/>
      <c r="U99" s="201"/>
      <c r="Z99" s="39"/>
    </row>
    <row r="100" spans="2:26" x14ac:dyDescent="0.2">
      <c r="M100" s="4"/>
      <c r="S100" s="201"/>
      <c r="T100" s="201"/>
      <c r="U100" s="201"/>
      <c r="Z100" s="4"/>
    </row>
  </sheetData>
  <sheetProtection algorithmName="SHA-512" hashValue="SnEoikrDM54pV7+81myHedXxZmhpqgolGJUdM3KUDTZWC643talNFg0x/Sg/uOOA4GDNhG2yhYYQ+Nf/durOBQ==" saltValue="CVKQ+Vfwt+jzWEvgO73Ehg==" spinCount="100000" sheet="1" objects="1" scenarios="1"/>
  <dataConsolidate/>
  <customSheetViews>
    <customSheetView guid="{2BF345B3-A780-4297-BB09-90C964A70DEB}" scale="70" fitToPage="1">
      <selection activeCell="A9" sqref="A9"/>
      <pageMargins left="0.70866141732283472" right="0.70866141732283472" top="0.78740157480314965" bottom="0.78740157480314965" header="0.31496062992125984" footer="0.31496062992125984"/>
      <pageSetup paperSize="9" scale="33" orientation="landscape" r:id="rId1"/>
    </customSheetView>
  </customSheetViews>
  <mergeCells count="30">
    <mergeCell ref="X48:Y48"/>
    <mergeCell ref="Q49:R49"/>
    <mergeCell ref="X49:Y49"/>
    <mergeCell ref="E42:H43"/>
    <mergeCell ref="E44:H47"/>
    <mergeCell ref="K47:L47"/>
    <mergeCell ref="X47:Y47"/>
    <mergeCell ref="K43:L43"/>
    <mergeCell ref="X43:Y43"/>
    <mergeCell ref="K44:L44"/>
    <mergeCell ref="X44:Y44"/>
    <mergeCell ref="K45:L45"/>
    <mergeCell ref="X45:Y45"/>
    <mergeCell ref="K46:L46"/>
    <mergeCell ref="X46:Y46"/>
    <mergeCell ref="K41:L41"/>
    <mergeCell ref="X41:Y41"/>
    <mergeCell ref="K42:L42"/>
    <mergeCell ref="X42:Y42"/>
    <mergeCell ref="K39:N40"/>
    <mergeCell ref="X37:Z38"/>
    <mergeCell ref="Y39:Z39"/>
    <mergeCell ref="A1:J2"/>
    <mergeCell ref="B4:D4"/>
    <mergeCell ref="B5:D5"/>
    <mergeCell ref="P39:U40"/>
    <mergeCell ref="A39:H40"/>
    <mergeCell ref="B6:D6"/>
    <mergeCell ref="F4:H4"/>
    <mergeCell ref="F5:G5"/>
  </mergeCells>
  <conditionalFormatting sqref="A1:J2">
    <cfRule type="containsText" dxfId="197" priority="3" operator="containsText" text="Tool eventuell veraltet, bitte nehmen Sie Kontakt mit Ihrem IHK Berater auf">
      <formula>NOT(ISERROR(SEARCH("Tool eventuell veraltet, bitte nehmen Sie Kontakt mit Ihrem IHK Berater auf",A1)))</formula>
    </cfRule>
  </conditionalFormatting>
  <conditionalFormatting sqref="B42:D43">
    <cfRule type="cellIs" dxfId="196" priority="34" operator="lessThanOrEqual">
      <formula>5.25</formula>
    </cfRule>
    <cfRule type="cellIs" dxfId="195" priority="35" operator="greaterThan">
      <formula>5.25</formula>
    </cfRule>
  </conditionalFormatting>
  <conditionalFormatting sqref="B44:D47">
    <cfRule type="cellIs" dxfId="194" priority="45" operator="lessThanOrEqual">
      <formula>10.5</formula>
    </cfRule>
    <cfRule type="cellIs" dxfId="193" priority="46" operator="greaterThan">
      <formula>10.5</formula>
    </cfRule>
  </conditionalFormatting>
  <conditionalFormatting sqref="B26:Y31">
    <cfRule type="cellIs" dxfId="192" priority="6" operator="lessThanOrEqual">
      <formula>1</formula>
    </cfRule>
    <cfRule type="cellIs" dxfId="191" priority="7" operator="greaterThan">
      <formula>1</formula>
    </cfRule>
  </conditionalFormatting>
  <conditionalFormatting sqref="B32:Y32">
    <cfRule type="cellIs" dxfId="190" priority="39" operator="equal">
      <formula>"OK"</formula>
    </cfRule>
    <cfRule type="cellIs" dxfId="189" priority="40" operator="notEqual">
      <formula>"OK"</formula>
    </cfRule>
  </conditionalFormatting>
  <conditionalFormatting sqref="D9 G9:G10 N9:N15 P9:P17 B9:Y23 C10:C23 D11:D23 G12:G23 N17:N23 P19:P23">
    <cfRule type="cellIs" dxfId="188" priority="5" operator="greaterThan">
      <formula>0</formula>
    </cfRule>
  </conditionalFormatting>
  <conditionalFormatting sqref="E26:Y26">
    <cfRule type="cellIs" dxfId="187" priority="8" operator="lessThanOrEqual">
      <formula>1</formula>
    </cfRule>
    <cfRule type="cellIs" dxfId="186" priority="9" operator="greaterThan">
      <formula>1</formula>
    </cfRule>
  </conditionalFormatting>
  <conditionalFormatting sqref="K42:L42">
    <cfRule type="cellIs" dxfId="185" priority="1" operator="lessThanOrEqual">
      <formula>10000</formula>
    </cfRule>
    <cfRule type="cellIs" dxfId="184" priority="2" operator="greaterThan">
      <formula>10000</formula>
    </cfRule>
  </conditionalFormatting>
  <conditionalFormatting sqref="K43:L47">
    <cfRule type="cellIs" dxfId="183" priority="25" operator="lessThanOrEqual">
      <formula>$K$42</formula>
    </cfRule>
    <cfRule type="cellIs" dxfId="182" priority="26" operator="greaterThan">
      <formula>$K$42</formula>
    </cfRule>
  </conditionalFormatting>
  <conditionalFormatting sqref="K45:L45">
    <cfRule type="cellIs" dxfId="181" priority="11" operator="lessThanOrEqual">
      <formula>$K$42</formula>
    </cfRule>
    <cfRule type="cellIs" dxfId="180" priority="12" operator="greaterThan">
      <formula>$K$42</formula>
    </cfRule>
    <cfRule type="cellIs" dxfId="179" priority="13" operator="lessThanOrEqual">
      <formula>$K$42</formula>
    </cfRule>
    <cfRule type="cellIs" dxfId="178" priority="14" operator="greaterThan">
      <formula>$K$42</formula>
    </cfRule>
  </conditionalFormatting>
  <conditionalFormatting sqref="K45:L46">
    <cfRule type="cellIs" dxfId="177" priority="15" operator="lessThanOrEqual">
      <formula>$K$42</formula>
    </cfRule>
    <cfRule type="cellIs" dxfId="176" priority="16" operator="greaterThan">
      <formula>$K$42</formula>
    </cfRule>
  </conditionalFormatting>
  <conditionalFormatting sqref="Z9:Z23">
    <cfRule type="cellIs" dxfId="175" priority="36" operator="greaterThan">
      <formula>6</formula>
    </cfRule>
    <cfRule type="cellIs" dxfId="174" priority="37" operator="lessThanOrEqual">
      <formula>6</formula>
    </cfRule>
  </conditionalFormatting>
  <conditionalFormatting sqref="Z46">
    <cfRule type="cellIs" dxfId="173" priority="43" operator="lessThanOrEqual">
      <formula>$Z$45</formula>
    </cfRule>
    <cfRule type="cellIs" dxfId="172" priority="44" operator="greaterThan">
      <formula>$Z$45</formula>
    </cfRule>
  </conditionalFormatting>
  <conditionalFormatting sqref="Z47">
    <cfRule type="cellIs" dxfId="171" priority="29" operator="greaterThan">
      <formula>$Z$40</formula>
    </cfRule>
    <cfRule type="cellIs" dxfId="170" priority="30" operator="lessThanOrEqual">
      <formula>$Z$40</formula>
    </cfRule>
  </conditionalFormatting>
  <dataValidations count="1">
    <dataValidation type="list" allowBlank="1" showInputMessage="1" showErrorMessage="1" sqref="Z42" xr:uid="{FE1D6D23-E578-49DF-8E60-2C1953FB1325}">
      <formula1>Gemeinkostenzuschlag</formula1>
    </dataValidation>
  </dataValidations>
  <pageMargins left="0.70866141732283472" right="0.70866141732283472" top="0.78740157480314965" bottom="0.78740157480314965" header="0.31496062992125984" footer="0.31496062992125984"/>
  <pageSetup paperSize="9" scale="33" orientation="landscape" r:id="rId2"/>
  <drawing r:id="rId3"/>
  <legacyDrawing r:id="rId4"/>
  <extLst>
    <ext xmlns:x14="http://schemas.microsoft.com/office/spreadsheetml/2009/9/main" uri="{CCE6A557-97BC-4b89-ADB6-D9C93CAAB3DF}">
      <x14:dataValidations xmlns:xm="http://schemas.microsoft.com/office/excel/2006/main" count="7">
        <x14:dataValidation type="list" allowBlank="1" showInputMessage="1" showErrorMessage="1" xr:uid="{908EAC0B-C377-438C-9B44-221C977B0E6D}">
          <x14:formula1>
            <xm:f>Datenquellen!$A$16:$A$18</xm:f>
          </x14:formula1>
          <xm:sqref>F5:G5</xm:sqref>
        </x14:dataValidation>
        <x14:dataValidation type="list" allowBlank="1" showInputMessage="1" showErrorMessage="1" xr:uid="{0707427F-D41E-4625-B0F5-9DA3498D9F3A}">
          <x14:formula1>
            <xm:f>Datenquellen!$B$7:$B$14</xm:f>
          </x14:formula1>
          <xm:sqref>Z48</xm:sqref>
        </x14:dataValidation>
        <x14:dataValidation type="list" allowBlank="1" showInputMessage="1" showErrorMessage="1" xr:uid="{9301AA85-151F-4CC4-A1D4-2A524F51A33B}">
          <x14:formula1>
            <xm:f>Datenquellen!$A$7:$A$9</xm:f>
          </x14:formula1>
          <xm:sqref>Z93</xm:sqref>
        </x14:dataValidation>
        <x14:dataValidation type="list" allowBlank="1" showInputMessage="1" showErrorMessage="1" xr:uid="{8AC5D0A1-43B8-4E29-8A1C-ED24DD733116}">
          <x14:formula1>
            <xm:f>Datenquellen!$B$7:$B$12</xm:f>
          </x14:formula1>
          <xm:sqref>Z99</xm:sqref>
        </x14:dataValidation>
        <x14:dataValidation type="list" allowBlank="1" showInputMessage="1" showErrorMessage="1" xr:uid="{061D7A20-829E-4265-B880-FAAF0FE65C28}">
          <x14:formula1>
            <xm:f>Datenquellen!$B$7:$B$13</xm:f>
          </x14:formula1>
          <xm:sqref>Z48</xm:sqref>
        </x14:dataValidation>
        <x14:dataValidation type="list" allowBlank="1" showInputMessage="1" showErrorMessage="1" xr:uid="{F639DEC5-5043-4254-AE52-6AA818ED49B0}">
          <x14:formula1>
            <xm:f>Datenquellen!$A$7:$A$8</xm:f>
          </x14:formula1>
          <xm:sqref>Z42</xm:sqref>
        </x14:dataValidation>
        <x14:dataValidation type="list" allowBlank="1" showInputMessage="1" showErrorMessage="1" xr:uid="{5E47644F-D5C3-4027-BE31-08E68617664B}">
          <x14:formula1>
            <xm:f>Datenquellen!$A$16:$A$17</xm:f>
          </x14:formula1>
          <xm:sqref>F5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B214"/>
  <sheetViews>
    <sheetView zoomScale="90" zoomScaleNormal="90" workbookViewId="0">
      <selection activeCell="B6" sqref="B6"/>
    </sheetView>
  </sheetViews>
  <sheetFormatPr baseColWidth="10" defaultRowHeight="14.25" x14ac:dyDescent="0.2"/>
  <cols>
    <col min="1" max="1" width="11" customWidth="1"/>
    <col min="2" max="32" width="2.875" customWidth="1"/>
    <col min="33" max="33" width="7.5" bestFit="1" customWidth="1"/>
    <col min="34" max="34" width="8" bestFit="1" customWidth="1"/>
    <col min="35" max="36" width="11" customWidth="1"/>
    <col min="37" max="67" width="2.875" customWidth="1"/>
    <col min="68" max="68" width="7.5" bestFit="1" customWidth="1"/>
    <col min="69" max="69" width="8" bestFit="1" customWidth="1"/>
    <col min="70" max="216" width="11" customWidth="1"/>
  </cols>
  <sheetData>
    <row r="1" spans="1:69" ht="44.25" customHeight="1" thickBot="1" x14ac:dyDescent="0.25">
      <c r="A1" s="533" t="str">
        <f>"Projektcontrolling "&amp;'Projektkostenkalkulation EP'!$A$29</f>
        <v>Projektcontrolling Vorname Name 4</v>
      </c>
      <c r="B1" s="533"/>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3"/>
      <c r="AM1" s="533"/>
      <c r="AN1" s="533"/>
      <c r="AO1" s="533"/>
      <c r="AP1" s="533"/>
      <c r="AQ1" s="533"/>
      <c r="AR1" s="533"/>
      <c r="AS1" s="533"/>
      <c r="AT1" s="533"/>
      <c r="AU1" s="533"/>
      <c r="AV1" s="533"/>
      <c r="AW1" s="533"/>
      <c r="AX1" s="533"/>
      <c r="AY1" s="533"/>
      <c r="AZ1" s="533"/>
      <c r="BA1" s="533"/>
      <c r="BB1" s="533"/>
      <c r="BC1" s="533"/>
      <c r="BD1" s="533"/>
      <c r="BE1" s="533"/>
      <c r="BF1" s="533"/>
      <c r="BG1" s="533"/>
      <c r="BH1" s="533"/>
      <c r="BI1" s="533"/>
      <c r="BJ1" s="533"/>
      <c r="BK1" s="533"/>
      <c r="BL1" s="533"/>
      <c r="BM1" s="533"/>
      <c r="BN1" s="533"/>
      <c r="BO1" s="533"/>
      <c r="BP1" s="533"/>
      <c r="BQ1" s="533"/>
    </row>
    <row r="2" spans="1:69" ht="14.25" customHeight="1" thickBot="1" x14ac:dyDescent="0.25">
      <c r="A2" s="125" t="s">
        <v>83</v>
      </c>
      <c r="B2" s="529" t="str">
        <f>'Projektkostenkalkulation EP'!$A$29</f>
        <v>Vorname Name 4</v>
      </c>
      <c r="C2" s="530"/>
      <c r="D2" s="530"/>
      <c r="E2" s="530"/>
      <c r="F2" s="530"/>
      <c r="G2" s="530"/>
      <c r="H2" s="530"/>
      <c r="I2" s="530"/>
      <c r="J2" s="530"/>
      <c r="K2" s="530"/>
      <c r="L2" s="530"/>
      <c r="M2" s="530"/>
      <c r="N2" s="530"/>
      <c r="O2" s="530"/>
      <c r="P2" s="530"/>
      <c r="Q2" s="530"/>
      <c r="R2" s="530"/>
      <c r="S2" s="530"/>
      <c r="T2" s="530"/>
      <c r="U2" s="530"/>
      <c r="V2" s="530"/>
      <c r="W2" s="530"/>
      <c r="X2" s="530"/>
      <c r="Y2" s="530"/>
      <c r="Z2" s="530"/>
      <c r="AA2" s="530"/>
      <c r="AB2" s="530"/>
      <c r="AC2" s="530"/>
      <c r="AD2" s="530"/>
      <c r="AE2" s="530"/>
      <c r="AF2" s="530"/>
      <c r="AG2" s="530"/>
      <c r="AH2" s="531"/>
      <c r="AJ2" s="125" t="s">
        <v>83</v>
      </c>
      <c r="AK2" s="529" t="str">
        <f>'Projektkostenkalkulation EP'!$A$29</f>
        <v>Vorname Name 4</v>
      </c>
      <c r="AL2" s="530"/>
      <c r="AM2" s="530"/>
      <c r="AN2" s="530"/>
      <c r="AO2" s="530"/>
      <c r="AP2" s="530"/>
      <c r="AQ2" s="530"/>
      <c r="AR2" s="530"/>
      <c r="AS2" s="530"/>
      <c r="AT2" s="530"/>
      <c r="AU2" s="530"/>
      <c r="AV2" s="530"/>
      <c r="AW2" s="530"/>
      <c r="AX2" s="530"/>
      <c r="AY2" s="530"/>
      <c r="AZ2" s="530"/>
      <c r="BA2" s="530"/>
      <c r="BB2" s="530"/>
      <c r="BC2" s="530"/>
      <c r="BD2" s="530"/>
      <c r="BE2" s="530"/>
      <c r="BF2" s="530"/>
      <c r="BG2" s="530"/>
      <c r="BH2" s="530"/>
      <c r="BI2" s="530"/>
      <c r="BJ2" s="530"/>
      <c r="BK2" s="530"/>
      <c r="BL2" s="530"/>
      <c r="BM2" s="530"/>
      <c r="BN2" s="530"/>
      <c r="BO2" s="530"/>
      <c r="BP2" s="530"/>
      <c r="BQ2" s="531"/>
    </row>
    <row r="3" spans="1:69" ht="14.25" customHeight="1" thickBot="1" x14ac:dyDescent="0.25">
      <c r="A3" s="126" t="s">
        <v>85</v>
      </c>
      <c r="B3" s="127">
        <v>1</v>
      </c>
      <c r="C3" s="127">
        <v>2</v>
      </c>
      <c r="D3" s="127">
        <v>3</v>
      </c>
      <c r="E3" s="127">
        <v>4</v>
      </c>
      <c r="F3" s="127">
        <v>5</v>
      </c>
      <c r="G3" s="127">
        <v>6</v>
      </c>
      <c r="H3" s="127">
        <v>7</v>
      </c>
      <c r="I3" s="127">
        <v>8</v>
      </c>
      <c r="J3" s="127">
        <v>9</v>
      </c>
      <c r="K3" s="127">
        <v>10</v>
      </c>
      <c r="L3" s="127">
        <v>11</v>
      </c>
      <c r="M3" s="127">
        <v>12</v>
      </c>
      <c r="N3" s="127">
        <v>13</v>
      </c>
      <c r="O3" s="127">
        <v>14</v>
      </c>
      <c r="P3" s="127">
        <v>15</v>
      </c>
      <c r="Q3" s="127">
        <v>16</v>
      </c>
      <c r="R3" s="127">
        <v>17</v>
      </c>
      <c r="S3" s="127">
        <v>18</v>
      </c>
      <c r="T3" s="127">
        <v>19</v>
      </c>
      <c r="U3" s="127">
        <v>20</v>
      </c>
      <c r="V3" s="127">
        <v>21</v>
      </c>
      <c r="W3" s="127">
        <v>22</v>
      </c>
      <c r="X3" s="127">
        <v>23</v>
      </c>
      <c r="Y3" s="127">
        <v>24</v>
      </c>
      <c r="Z3" s="127">
        <v>25</v>
      </c>
      <c r="AA3" s="127">
        <v>26</v>
      </c>
      <c r="AB3" s="127">
        <v>27</v>
      </c>
      <c r="AC3" s="127">
        <v>28</v>
      </c>
      <c r="AD3" s="127">
        <v>29</v>
      </c>
      <c r="AE3" s="127">
        <v>30</v>
      </c>
      <c r="AF3" s="127">
        <v>31</v>
      </c>
      <c r="AG3" s="128" t="s">
        <v>65</v>
      </c>
      <c r="AH3" s="129" t="s">
        <v>84</v>
      </c>
      <c r="AJ3" s="126" t="s">
        <v>85</v>
      </c>
      <c r="AK3" s="127">
        <v>1</v>
      </c>
      <c r="AL3" s="127">
        <v>2</v>
      </c>
      <c r="AM3" s="127">
        <v>3</v>
      </c>
      <c r="AN3" s="127">
        <v>4</v>
      </c>
      <c r="AO3" s="127">
        <v>5</v>
      </c>
      <c r="AP3" s="127">
        <v>6</v>
      </c>
      <c r="AQ3" s="127">
        <v>7</v>
      </c>
      <c r="AR3" s="127">
        <v>8</v>
      </c>
      <c r="AS3" s="127">
        <v>9</v>
      </c>
      <c r="AT3" s="127">
        <v>10</v>
      </c>
      <c r="AU3" s="127">
        <v>11</v>
      </c>
      <c r="AV3" s="127">
        <v>12</v>
      </c>
      <c r="AW3" s="127">
        <v>13</v>
      </c>
      <c r="AX3" s="127">
        <v>14</v>
      </c>
      <c r="AY3" s="127">
        <v>15</v>
      </c>
      <c r="AZ3" s="127">
        <v>16</v>
      </c>
      <c r="BA3" s="127">
        <v>17</v>
      </c>
      <c r="BB3" s="127">
        <v>18</v>
      </c>
      <c r="BC3" s="127">
        <v>19</v>
      </c>
      <c r="BD3" s="127">
        <v>20</v>
      </c>
      <c r="BE3" s="127">
        <v>21</v>
      </c>
      <c r="BF3" s="127">
        <v>22</v>
      </c>
      <c r="BG3" s="127">
        <v>23</v>
      </c>
      <c r="BH3" s="127">
        <v>24</v>
      </c>
      <c r="BI3" s="127">
        <v>25</v>
      </c>
      <c r="BJ3" s="127">
        <v>26</v>
      </c>
      <c r="BK3" s="127">
        <v>27</v>
      </c>
      <c r="BL3" s="127">
        <v>28</v>
      </c>
      <c r="BM3" s="127">
        <v>29</v>
      </c>
      <c r="BN3" s="127">
        <v>30</v>
      </c>
      <c r="BO3" s="127">
        <v>31</v>
      </c>
      <c r="BP3" s="128" t="s">
        <v>65</v>
      </c>
      <c r="BQ3" s="129" t="s">
        <v>84</v>
      </c>
    </row>
    <row r="4" spans="1:69" ht="14.25" customHeight="1" x14ac:dyDescent="0.2">
      <c r="A4" s="1" t="s">
        <v>59</v>
      </c>
      <c r="B4" s="527" t="str">
        <f>TEXT('Projektkostenkalkulation EP'!$B$8,"MMMM JJJJ")</f>
        <v>Januar 2024</v>
      </c>
      <c r="C4" s="527"/>
      <c r="D4" s="527"/>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8"/>
      <c r="AJ4" s="1" t="s">
        <v>59</v>
      </c>
      <c r="AK4" s="527" t="str">
        <f>TEXT('Projektkostenkalkulation EP'!$N$8,"MMMM JJJJ")</f>
        <v>Januar 2025</v>
      </c>
      <c r="AL4" s="527"/>
      <c r="AM4" s="527"/>
      <c r="AN4" s="527"/>
      <c r="AO4" s="527"/>
      <c r="AP4" s="527"/>
      <c r="AQ4" s="527"/>
      <c r="AR4" s="527"/>
      <c r="AS4" s="527"/>
      <c r="AT4" s="527"/>
      <c r="AU4" s="527"/>
      <c r="AV4" s="527"/>
      <c r="AW4" s="527"/>
      <c r="AX4" s="527"/>
      <c r="AY4" s="527"/>
      <c r="AZ4" s="527"/>
      <c r="BA4" s="527"/>
      <c r="BB4" s="527"/>
      <c r="BC4" s="527"/>
      <c r="BD4" s="527"/>
      <c r="BE4" s="527"/>
      <c r="BF4" s="527"/>
      <c r="BG4" s="527"/>
      <c r="BH4" s="527"/>
      <c r="BI4" s="527"/>
      <c r="BJ4" s="527"/>
      <c r="BK4" s="527"/>
      <c r="BL4" s="527"/>
      <c r="BM4" s="527"/>
      <c r="BN4" s="527"/>
      <c r="BO4" s="527"/>
      <c r="BP4" s="527"/>
      <c r="BQ4" s="528"/>
    </row>
    <row r="5" spans="1:69" ht="14.25" customHeight="1" x14ac:dyDescent="0.2">
      <c r="A5" s="2" t="s">
        <v>81</v>
      </c>
      <c r="B5" s="124" t="str">
        <f>IF(
            OR(
                     TEXT(EDATE('Projektkostenkalkulation EP'!$B$4,0),"TTT") = "Sa",
                     TEXT(EDATE('Projektkostenkalkulation EP'!$B$4,0),"TTT") = "So",
                     IF(ISNA(VLOOKUP(EDATE('Projektkostenkalkulation EP'!$B$4,0),Datenquellen!$F$7:$H$45,3,FALSE))," ",VLOOKUP(EDATE('Projektkostenkalkulation EP'!$B$4,0),Datenquellen!$F$7:$H$45,3,FALSE))="X"
                            ),
                    "X",
                    IF('Projektkostenkalkulation EP'!$B$29&gt;0,('Projektkostenkalkulation EP'!$N$45/5),0)
            )</f>
        <v>X</v>
      </c>
      <c r="C5" s="122">
        <f xml:space="preserve"> IF(TEXT((EDATE('Projektkostenkalkulation EP'!$B$4,0)+AK$3),"MM")=TEXT((EDATE('Projektkostenkalkulation EP'!$B$4,0)+(AK$3-1)),"MM"),
             IF(
                        OR(
                                    TEXT((EDATE('Projektkostenkalkulation EP'!$B$4,0)+AK$3),"TTT") = "Sa",
                                    TEXT((EDATE('Projektkostenkalkulation EP'!$B$4,0)+AK$3),"TTT") = "So",
                                    IF(ISNA(VLOOKUP(EDATE('Projektkostenkalkulation EP'!$B$4,0)+AK$3,Datenquellen!$F$7:$H$45,3,FALSE))," ",VLOOKUP(EDATE('Projektkostenkalkulation EP'!$B$4,0)+AK$3,Datenquellen!$F$7:$H$45,3,FALSE))="X"
                                    ),
                          "X",
                          IF((((NETWORKDAYS('Projektkostenkalkulation EP'!$B$8,EOMONTH('Projektkostenkalkulation EP'!$B$8,0)))*('Projektkostenkalkulation EP'!$N$45/5)*
                                        'Projektkostenkalkulation EP'!$B$29)-SUM($B$5:B5))&gt;('Projektkostenkalkulation EP'!$N$45/5),('Projektkostenkalkulation EP'!$N$45/5),
                                         (NETWORKDAYS('Projektkostenkalkulation EP'!$B$8,
                                          EOMONTH('Projektkostenkalkulation EP'!$B$8,0)))*('Projektkostenkalkulation EP'!$N$45/5)*'Projektkostenkalkulation EP'!$B$29-SUM($B$5:B5))
                          ),
               "X"
            )</f>
        <v>0</v>
      </c>
      <c r="D5" s="122">
        <f xml:space="preserve"> IF(TEXT((EDATE('Projektkostenkalkulation EP'!$B$4,0)+AL$3),"MM")=TEXT((EDATE('Projektkostenkalkulation EP'!$B$4,0)+(AL$3-1)),"MM"),
             IF(
                        OR(
                                    TEXT((EDATE('Projektkostenkalkulation EP'!$B$4,0)+AL$3),"TTT") = "Sa",
                                    TEXT((EDATE('Projektkostenkalkulation EP'!$B$4,0)+AL$3),"TTT") = "So",
                                    IF(ISNA(VLOOKUP(EDATE('Projektkostenkalkulation EP'!$B$4,0)+AL$3,Datenquellen!$F$7:$H$45,3,FALSE))," ",VLOOKUP(EDATE('Projektkostenkalkulation EP'!$B$4,0)+AL$3,Datenquellen!$F$7:$H$45,3,FALSE))="X"
                                    ),
                          "X",
                          IF((((NETWORKDAYS('Projektkostenkalkulation EP'!$B$8,EOMONTH('Projektkostenkalkulation EP'!$B$8,0)))*('Projektkostenkalkulation EP'!$N$45/5)*
                                        'Projektkostenkalkulation EP'!$B$29)-SUM($B$5:C5))&gt;('Projektkostenkalkulation EP'!$N$45/5),('Projektkostenkalkulation EP'!$N$45/5),
                                         (NETWORKDAYS('Projektkostenkalkulation EP'!$B$8,
                                          EOMONTH('Projektkostenkalkulation EP'!$B$8,0)))*('Projektkostenkalkulation EP'!$N$45/5)*'Projektkostenkalkulation EP'!$B$29-SUM($B$5:C5))
                          ),
               "X"
            )</f>
        <v>0</v>
      </c>
      <c r="E5" s="122">
        <f xml:space="preserve"> IF(TEXT((EDATE('Projektkostenkalkulation EP'!$B$4,0)+AM$3),"MM")=TEXT((EDATE('Projektkostenkalkulation EP'!$B$4,0)+(AM$3-1)),"MM"),
             IF(
                        OR(
                                    TEXT((EDATE('Projektkostenkalkulation EP'!$B$4,0)+AM$3),"TTT") = "Sa",
                                    TEXT((EDATE('Projektkostenkalkulation EP'!$B$4,0)+AM$3),"TTT") = "So",
                                    IF(ISNA(VLOOKUP(EDATE('Projektkostenkalkulation EP'!$B$4,0)+AM$3,Datenquellen!$F$7:$H$45,3,FALSE))," ",VLOOKUP(EDATE('Projektkostenkalkulation EP'!$B$4,0)+AM$3,Datenquellen!$F$7:$H$45,3,FALSE))="X"
                                    ),
                          "X",
                          IF((((NETWORKDAYS('Projektkostenkalkulation EP'!$B$8,EOMONTH('Projektkostenkalkulation EP'!$B$8,0)))*('Projektkostenkalkulation EP'!$N$45/5)*
                                        'Projektkostenkalkulation EP'!$B$29)-SUM($B$5:D5))&gt;('Projektkostenkalkulation EP'!$N$45/5),('Projektkostenkalkulation EP'!$N$45/5),
                                         (NETWORKDAYS('Projektkostenkalkulation EP'!$B$8,
                                          EOMONTH('Projektkostenkalkulation EP'!$B$8,0)))*('Projektkostenkalkulation EP'!$N$45/5)*'Projektkostenkalkulation EP'!$B$29-SUM($B$5:D5))
                          ),
               "X"
            )</f>
        <v>0</v>
      </c>
      <c r="F5" s="122">
        <f xml:space="preserve"> IF(TEXT((EDATE('Projektkostenkalkulation EP'!$B$4,0)+AN$3),"MM")=TEXT((EDATE('Projektkostenkalkulation EP'!$B$4,0)+(AN$3-1)),"MM"),
             IF(
                        OR(
                                    TEXT((EDATE('Projektkostenkalkulation EP'!$B$4,0)+AN$3),"TTT") = "Sa",
                                    TEXT((EDATE('Projektkostenkalkulation EP'!$B$4,0)+AN$3),"TTT") = "So",
                                    IF(ISNA(VLOOKUP(EDATE('Projektkostenkalkulation EP'!$B$4,0)+AN$3,Datenquellen!$F$7:$H$45,3,FALSE))," ",VLOOKUP(EDATE('Projektkostenkalkulation EP'!$B$4,0)+AN$3,Datenquellen!$F$7:$H$45,3,FALSE))="X"
                                    ),
                          "X",
                          IF((((NETWORKDAYS('Projektkostenkalkulation EP'!$B$8,EOMONTH('Projektkostenkalkulation EP'!$B$8,0)))*('Projektkostenkalkulation EP'!$N$45/5)*
                                        'Projektkostenkalkulation EP'!$B$29)-SUM($B$5:E5))&gt;('Projektkostenkalkulation EP'!$N$45/5),('Projektkostenkalkulation EP'!$N$45/5),
                                         (NETWORKDAYS('Projektkostenkalkulation EP'!$B$8,
                                          EOMONTH('Projektkostenkalkulation EP'!$B$8,0)))*('Projektkostenkalkulation EP'!$N$45/5)*'Projektkostenkalkulation EP'!$B$29-SUM($B$5:E5))
                          ),
               "X"
            )</f>
        <v>0</v>
      </c>
      <c r="G5" s="122" t="str">
        <f xml:space="preserve"> IF(TEXT((EDATE('Projektkostenkalkulation EP'!$B$4,0)+AO$3),"MM")=TEXT((EDATE('Projektkostenkalkulation EP'!$B$4,0)+(AO$3-1)),"MM"),
             IF(
                        OR(
                                    TEXT((EDATE('Projektkostenkalkulation EP'!$B$4,0)+AO$3),"TTT") = "Sa",
                                    TEXT((EDATE('Projektkostenkalkulation EP'!$B$4,0)+AO$3),"TTT") = "So",
                                    IF(ISNA(VLOOKUP(EDATE('Projektkostenkalkulation EP'!$B$4,0)+AO$3,Datenquellen!$F$7:$H$45,3,FALSE))," ",VLOOKUP(EDATE('Projektkostenkalkulation EP'!$B$4,0)+AO$3,Datenquellen!$F$7:$H$45,3,FALSE))="X"
                                    ),
                          "X",
                          IF((((NETWORKDAYS('Projektkostenkalkulation EP'!$B$8,EOMONTH('Projektkostenkalkulation EP'!$B$8,0)))*('Projektkostenkalkulation EP'!$N$45/5)*
                                        'Projektkostenkalkulation EP'!$B$29)-SUM($B$5:F5))&gt;('Projektkostenkalkulation EP'!$N$45/5),('Projektkostenkalkulation EP'!$N$45/5),
                                         (NETWORKDAYS('Projektkostenkalkulation EP'!$B$8,
                                          EOMONTH('Projektkostenkalkulation EP'!$B$8,0)))*('Projektkostenkalkulation EP'!$N$45/5)*'Projektkostenkalkulation EP'!$B$29-SUM($B$5:F5))
                          ),
               "X"
            )</f>
        <v>X</v>
      </c>
      <c r="H5" s="122" t="str">
        <f xml:space="preserve"> IF(TEXT((EDATE('Projektkostenkalkulation EP'!$B$4,0)+AP$3),"MM")=TEXT((EDATE('Projektkostenkalkulation EP'!$B$4,0)+(AP$3-1)),"MM"),
             IF(
                        OR(
                                    TEXT((EDATE('Projektkostenkalkulation EP'!$B$4,0)+AP$3),"TTT") = "Sa",
                                    TEXT((EDATE('Projektkostenkalkulation EP'!$B$4,0)+AP$3),"TTT") = "So",
                                    IF(ISNA(VLOOKUP(EDATE('Projektkostenkalkulation EP'!$B$4,0)+AP$3,Datenquellen!$F$7:$H$45,3,FALSE))," ",VLOOKUP(EDATE('Projektkostenkalkulation EP'!$B$4,0)+AP$3,Datenquellen!$F$7:$H$45,3,FALSE))="X"
                                    ),
                          "X",
                          IF((((NETWORKDAYS('Projektkostenkalkulation EP'!$B$8,EOMONTH('Projektkostenkalkulation EP'!$B$8,0)))*('Projektkostenkalkulation EP'!$N$45/5)*
                                        'Projektkostenkalkulation EP'!$B$29)-SUM($B$5:G5))&gt;('Projektkostenkalkulation EP'!$N$45/5),('Projektkostenkalkulation EP'!$N$45/5),
                                         (NETWORKDAYS('Projektkostenkalkulation EP'!$B$8,
                                          EOMONTH('Projektkostenkalkulation EP'!$B$8,0)))*('Projektkostenkalkulation EP'!$N$45/5)*'Projektkostenkalkulation EP'!$B$29-SUM($B$5:G5))
                          ),
               "X"
            )</f>
        <v>X</v>
      </c>
      <c r="I5" s="122">
        <f xml:space="preserve"> IF(TEXT((EDATE('Projektkostenkalkulation EP'!$B$4,0)+AQ$3),"MM")=TEXT((EDATE('Projektkostenkalkulation EP'!$B$4,0)+(AQ$3-1)),"MM"),
             IF(
                        OR(
                                    TEXT((EDATE('Projektkostenkalkulation EP'!$B$4,0)+AQ$3),"TTT") = "Sa",
                                    TEXT((EDATE('Projektkostenkalkulation EP'!$B$4,0)+AQ$3),"TTT") = "So",
                                    IF(ISNA(VLOOKUP(EDATE('Projektkostenkalkulation EP'!$B$4,0)+AQ$3,Datenquellen!$F$7:$H$45,3,FALSE))," ",VLOOKUP(EDATE('Projektkostenkalkulation EP'!$B$4,0)+AQ$3,Datenquellen!$F$7:$H$45,3,FALSE))="X"
                                    ),
                          "X",
                          IF((((NETWORKDAYS('Projektkostenkalkulation EP'!$B$8,EOMONTH('Projektkostenkalkulation EP'!$B$8,0)))*('Projektkostenkalkulation EP'!$N$45/5)*
                                        'Projektkostenkalkulation EP'!$B$29)-SUM($B$5:H5))&gt;('Projektkostenkalkulation EP'!$N$45/5),('Projektkostenkalkulation EP'!$N$45/5),
                                         (NETWORKDAYS('Projektkostenkalkulation EP'!$B$8,
                                          EOMONTH('Projektkostenkalkulation EP'!$B$8,0)))*('Projektkostenkalkulation EP'!$N$45/5)*'Projektkostenkalkulation EP'!$B$29-SUM($B$5:H5))
                          ),
               "X"
            )</f>
        <v>0</v>
      </c>
      <c r="J5" s="122">
        <f xml:space="preserve"> IF(TEXT((EDATE('Projektkostenkalkulation EP'!$B$4,0)+AR$3),"MM")=TEXT((EDATE('Projektkostenkalkulation EP'!$B$4,0)+(AR$3-1)),"MM"),
             IF(
                        OR(
                                    TEXT((EDATE('Projektkostenkalkulation EP'!$B$4,0)+AR$3),"TTT") = "Sa",
                                    TEXT((EDATE('Projektkostenkalkulation EP'!$B$4,0)+AR$3),"TTT") = "So",
                                    IF(ISNA(VLOOKUP(EDATE('Projektkostenkalkulation EP'!$B$4,0)+AR$3,Datenquellen!$F$7:$H$45,3,FALSE))," ",VLOOKUP(EDATE('Projektkostenkalkulation EP'!$B$4,0)+AR$3,Datenquellen!$F$7:$H$45,3,FALSE))="X"
                                    ),
                          "X",
                          IF((((NETWORKDAYS('Projektkostenkalkulation EP'!$B$8,EOMONTH('Projektkostenkalkulation EP'!$B$8,0)))*('Projektkostenkalkulation EP'!$N$45/5)*
                                        'Projektkostenkalkulation EP'!$B$29)-SUM($B$5:I5))&gt;('Projektkostenkalkulation EP'!$N$45/5),('Projektkostenkalkulation EP'!$N$45/5),
                                         (NETWORKDAYS('Projektkostenkalkulation EP'!$B$8,
                                          EOMONTH('Projektkostenkalkulation EP'!$B$8,0)))*('Projektkostenkalkulation EP'!$N$45/5)*'Projektkostenkalkulation EP'!$B$29-SUM($B$5:I5))
                          ),
               "X"
            )</f>
        <v>0</v>
      </c>
      <c r="K5" s="122">
        <f xml:space="preserve"> IF(TEXT((EDATE('Projektkostenkalkulation EP'!$B$4,0)+AS$3),"MM")=TEXT((EDATE('Projektkostenkalkulation EP'!$B$4,0)+(AS$3-1)),"MM"),
             IF(
                        OR(
                                    TEXT((EDATE('Projektkostenkalkulation EP'!$B$4,0)+AS$3),"TTT") = "Sa",
                                    TEXT((EDATE('Projektkostenkalkulation EP'!$B$4,0)+AS$3),"TTT") = "So",
                                    IF(ISNA(VLOOKUP(EDATE('Projektkostenkalkulation EP'!$B$4,0)+AS$3,Datenquellen!$F$7:$H$45,3,FALSE))," ",VLOOKUP(EDATE('Projektkostenkalkulation EP'!$B$4,0)+AS$3,Datenquellen!$F$7:$H$45,3,FALSE))="X"
                                    ),
                          "X",
                          IF((((NETWORKDAYS('Projektkostenkalkulation EP'!$B$8,EOMONTH('Projektkostenkalkulation EP'!$B$8,0)))*('Projektkostenkalkulation EP'!$N$45/5)*
                                        'Projektkostenkalkulation EP'!$B$29)-SUM($B$5:J5))&gt;('Projektkostenkalkulation EP'!$N$45/5),('Projektkostenkalkulation EP'!$N$45/5),
                                         (NETWORKDAYS('Projektkostenkalkulation EP'!$B$8,
                                          EOMONTH('Projektkostenkalkulation EP'!$B$8,0)))*('Projektkostenkalkulation EP'!$N$45/5)*'Projektkostenkalkulation EP'!$B$29-SUM($B$5:J5))
                          ),
               "X"
            )</f>
        <v>0</v>
      </c>
      <c r="L5" s="122">
        <f xml:space="preserve"> IF(TEXT((EDATE('Projektkostenkalkulation EP'!$B$4,0)+AT$3),"MM")=TEXT((EDATE('Projektkostenkalkulation EP'!$B$4,0)+(AT$3-1)),"MM"),
             IF(
                        OR(
                                    TEXT((EDATE('Projektkostenkalkulation EP'!$B$4,0)+AT$3),"TTT") = "Sa",
                                    TEXT((EDATE('Projektkostenkalkulation EP'!$B$4,0)+AT$3),"TTT") = "So",
                                    IF(ISNA(VLOOKUP(EDATE('Projektkostenkalkulation EP'!$B$4,0)+AT$3,Datenquellen!$F$7:$H$45,3,FALSE))," ",VLOOKUP(EDATE('Projektkostenkalkulation EP'!$B$4,0)+AT$3,Datenquellen!$F$7:$H$45,3,FALSE))="X"
                                    ),
                          "X",
                          IF((((NETWORKDAYS('Projektkostenkalkulation EP'!$B$8,EOMONTH('Projektkostenkalkulation EP'!$B$8,0)))*('Projektkostenkalkulation EP'!$N$45/5)*
                                        'Projektkostenkalkulation EP'!$B$29)-SUM($B$5:K5))&gt;('Projektkostenkalkulation EP'!$N$45/5),('Projektkostenkalkulation EP'!$N$45/5),
                                         (NETWORKDAYS('Projektkostenkalkulation EP'!$B$8,
                                          EOMONTH('Projektkostenkalkulation EP'!$B$8,0)))*('Projektkostenkalkulation EP'!$N$45/5)*'Projektkostenkalkulation EP'!$B$29-SUM($B$5:K5))
                          ),
               "X"
            )</f>
        <v>0</v>
      </c>
      <c r="M5" s="122">
        <f xml:space="preserve"> IF(TEXT((EDATE('Projektkostenkalkulation EP'!$B$4,0)+AU$3),"MM")=TEXT((EDATE('Projektkostenkalkulation EP'!$B$4,0)+(AU$3-1)),"MM"),
             IF(
                        OR(
                                    TEXT((EDATE('Projektkostenkalkulation EP'!$B$4,0)+AU$3),"TTT") = "Sa",
                                    TEXT((EDATE('Projektkostenkalkulation EP'!$B$4,0)+AU$3),"TTT") = "So",
                                    IF(ISNA(VLOOKUP(EDATE('Projektkostenkalkulation EP'!$B$4,0)+AU$3,Datenquellen!$F$7:$H$45,3,FALSE))," ",VLOOKUP(EDATE('Projektkostenkalkulation EP'!$B$4,0)+AU$3,Datenquellen!$F$7:$H$45,3,FALSE))="X"
                                    ),
                          "X",
                          IF((((NETWORKDAYS('Projektkostenkalkulation EP'!$B$8,EOMONTH('Projektkostenkalkulation EP'!$B$8,0)))*('Projektkostenkalkulation EP'!$N$45/5)*
                                        'Projektkostenkalkulation EP'!$B$29)-SUM($B$5:L5))&gt;('Projektkostenkalkulation EP'!$N$45/5),('Projektkostenkalkulation EP'!$N$45/5),
                                         (NETWORKDAYS('Projektkostenkalkulation EP'!$B$8,
                                          EOMONTH('Projektkostenkalkulation EP'!$B$8,0)))*('Projektkostenkalkulation EP'!$N$45/5)*'Projektkostenkalkulation EP'!$B$29-SUM($B$5:L5))
                          ),
               "X"
            )</f>
        <v>0</v>
      </c>
      <c r="N5" s="122" t="str">
        <f xml:space="preserve"> IF(TEXT((EDATE('Projektkostenkalkulation EP'!$B$4,0)+AV$3),"MM")=TEXT((EDATE('Projektkostenkalkulation EP'!$B$4,0)+(AV$3-1)),"MM"),
             IF(
                        OR(
                                    TEXT((EDATE('Projektkostenkalkulation EP'!$B$4,0)+AV$3),"TTT") = "Sa",
                                    TEXT((EDATE('Projektkostenkalkulation EP'!$B$4,0)+AV$3),"TTT") = "So",
                                    IF(ISNA(VLOOKUP(EDATE('Projektkostenkalkulation EP'!$B$4,0)+AV$3,Datenquellen!$F$7:$H$45,3,FALSE))," ",VLOOKUP(EDATE('Projektkostenkalkulation EP'!$B$4,0)+AV$3,Datenquellen!$F$7:$H$45,3,FALSE))="X"
                                    ),
                          "X",
                          IF((((NETWORKDAYS('Projektkostenkalkulation EP'!$B$8,EOMONTH('Projektkostenkalkulation EP'!$B$8,0)))*('Projektkostenkalkulation EP'!$N$45/5)*
                                        'Projektkostenkalkulation EP'!$B$29)-SUM($B$5:M5))&gt;('Projektkostenkalkulation EP'!$N$45/5),('Projektkostenkalkulation EP'!$N$45/5),
                                         (NETWORKDAYS('Projektkostenkalkulation EP'!$B$8,
                                          EOMONTH('Projektkostenkalkulation EP'!$B$8,0)))*('Projektkostenkalkulation EP'!$N$45/5)*'Projektkostenkalkulation EP'!$B$29-SUM($B$5:M5))
                          ),
               "X"
            )</f>
        <v>X</v>
      </c>
      <c r="O5" s="122" t="str">
        <f xml:space="preserve"> IF(TEXT((EDATE('Projektkostenkalkulation EP'!$B$4,0)+AW$3),"MM")=TEXT((EDATE('Projektkostenkalkulation EP'!$B$4,0)+(AW$3-1)),"MM"),
             IF(
                        OR(
                                    TEXT((EDATE('Projektkostenkalkulation EP'!$B$4,0)+AW$3),"TTT") = "Sa",
                                    TEXT((EDATE('Projektkostenkalkulation EP'!$B$4,0)+AW$3),"TTT") = "So",
                                    IF(ISNA(VLOOKUP(EDATE('Projektkostenkalkulation EP'!$B$4,0)+AW$3,Datenquellen!$F$7:$H$45,3,FALSE))," ",VLOOKUP(EDATE('Projektkostenkalkulation EP'!$B$4,0)+AW$3,Datenquellen!$F$7:$H$45,3,FALSE))="X"
                                    ),
                          "X",
                          IF((((NETWORKDAYS('Projektkostenkalkulation EP'!$B$8,EOMONTH('Projektkostenkalkulation EP'!$B$8,0)))*('Projektkostenkalkulation EP'!$N$45/5)*
                                        'Projektkostenkalkulation EP'!$B$29)-SUM($B$5:N5))&gt;('Projektkostenkalkulation EP'!$N$45/5),('Projektkostenkalkulation EP'!$N$45/5),
                                         (NETWORKDAYS('Projektkostenkalkulation EP'!$B$8,
                                          EOMONTH('Projektkostenkalkulation EP'!$B$8,0)))*('Projektkostenkalkulation EP'!$N$45/5)*'Projektkostenkalkulation EP'!$B$29-SUM($B$5:N5))
                          ),
               "X"
            )</f>
        <v>X</v>
      </c>
      <c r="P5" s="122">
        <f xml:space="preserve"> IF(TEXT((EDATE('Projektkostenkalkulation EP'!$B$4,0)+AX$3),"MM")=TEXT((EDATE('Projektkostenkalkulation EP'!$B$4,0)+(AX$3-1)),"MM"),
             IF(
                        OR(
                                    TEXT((EDATE('Projektkostenkalkulation EP'!$B$4,0)+AX$3),"TTT") = "Sa",
                                    TEXT((EDATE('Projektkostenkalkulation EP'!$B$4,0)+AX$3),"TTT") = "So",
                                    IF(ISNA(VLOOKUP(EDATE('Projektkostenkalkulation EP'!$B$4,0)+AX$3,Datenquellen!$F$7:$H$45,3,FALSE))," ",VLOOKUP(EDATE('Projektkostenkalkulation EP'!$B$4,0)+AX$3,Datenquellen!$F$7:$H$45,3,FALSE))="X"
                                    ),
                          "X",
                          IF((((NETWORKDAYS('Projektkostenkalkulation EP'!$B$8,EOMONTH('Projektkostenkalkulation EP'!$B$8,0)))*('Projektkostenkalkulation EP'!$N$45/5)*
                                        'Projektkostenkalkulation EP'!$B$29)-SUM($B$5:O5))&gt;('Projektkostenkalkulation EP'!$N$45/5),('Projektkostenkalkulation EP'!$N$45/5),
                                         (NETWORKDAYS('Projektkostenkalkulation EP'!$B$8,
                                          EOMONTH('Projektkostenkalkulation EP'!$B$8,0)))*('Projektkostenkalkulation EP'!$N$45/5)*'Projektkostenkalkulation EP'!$B$29-SUM($B$5:O5))
                          ),
               "X"
            )</f>
        <v>0</v>
      </c>
      <c r="Q5" s="122">
        <f xml:space="preserve"> IF(TEXT((EDATE('Projektkostenkalkulation EP'!$B$4,0)+AY$3),"MM")=TEXT((EDATE('Projektkostenkalkulation EP'!$B$4,0)+(AY$3-1)),"MM"),
             IF(
                        OR(
                                    TEXT((EDATE('Projektkostenkalkulation EP'!$B$4,0)+AY$3),"TTT") = "Sa",
                                    TEXT((EDATE('Projektkostenkalkulation EP'!$B$4,0)+AY$3),"TTT") = "So",
                                    IF(ISNA(VLOOKUP(EDATE('Projektkostenkalkulation EP'!$B$4,0)+AY$3,Datenquellen!$F$7:$H$45,3,FALSE))," ",VLOOKUP(EDATE('Projektkostenkalkulation EP'!$B$4,0)+AY$3,Datenquellen!$F$7:$H$45,3,FALSE))="X"
                                    ),
                          "X",
                          IF((((NETWORKDAYS('Projektkostenkalkulation EP'!$B$8,EOMONTH('Projektkostenkalkulation EP'!$B$8,0)))*('Projektkostenkalkulation EP'!$N$45/5)*
                                        'Projektkostenkalkulation EP'!$B$29)-SUM($B$5:P5))&gt;('Projektkostenkalkulation EP'!$N$45/5),('Projektkostenkalkulation EP'!$N$45/5),
                                         (NETWORKDAYS('Projektkostenkalkulation EP'!$B$8,
                                          EOMONTH('Projektkostenkalkulation EP'!$B$8,0)))*('Projektkostenkalkulation EP'!$N$45/5)*'Projektkostenkalkulation EP'!$B$29-SUM($B$5:P5))
                          ),
               "X"
            )</f>
        <v>0</v>
      </c>
      <c r="R5" s="122">
        <f xml:space="preserve"> IF(TEXT((EDATE('Projektkostenkalkulation EP'!$B$4,0)+AZ$3),"MM")=TEXT((EDATE('Projektkostenkalkulation EP'!$B$4,0)+(AZ$3-1)),"MM"),
             IF(
                        OR(
                                    TEXT((EDATE('Projektkostenkalkulation EP'!$B$4,0)+AZ$3),"TTT") = "Sa",
                                    TEXT((EDATE('Projektkostenkalkulation EP'!$B$4,0)+AZ$3),"TTT") = "So",
                                    IF(ISNA(VLOOKUP(EDATE('Projektkostenkalkulation EP'!$B$4,0)+AZ$3,Datenquellen!$F$7:$H$45,3,FALSE))," ",VLOOKUP(EDATE('Projektkostenkalkulation EP'!$B$4,0)+AZ$3,Datenquellen!$F$7:$H$45,3,FALSE))="X"
                                    ),
                          "X",
                          IF((((NETWORKDAYS('Projektkostenkalkulation EP'!$B$8,EOMONTH('Projektkostenkalkulation EP'!$B$8,0)))*('Projektkostenkalkulation EP'!$N$45/5)*
                                        'Projektkostenkalkulation EP'!$B$29)-SUM($B$5:Q5))&gt;('Projektkostenkalkulation EP'!$N$45/5),('Projektkostenkalkulation EP'!$N$45/5),
                                         (NETWORKDAYS('Projektkostenkalkulation EP'!$B$8,
                                          EOMONTH('Projektkostenkalkulation EP'!$B$8,0)))*('Projektkostenkalkulation EP'!$N$45/5)*'Projektkostenkalkulation EP'!$B$29-SUM($B$5:Q5))
                          ),
               "X"
            )</f>
        <v>0</v>
      </c>
      <c r="S5" s="122">
        <f xml:space="preserve"> IF(TEXT((EDATE('Projektkostenkalkulation EP'!$B$4,0)+BA$3),"MM")=TEXT((EDATE('Projektkostenkalkulation EP'!$B$4,0)+(BA$3-1)),"MM"),
             IF(
                        OR(
                                    TEXT((EDATE('Projektkostenkalkulation EP'!$B$4,0)+BA$3),"TTT") = "Sa",
                                    TEXT((EDATE('Projektkostenkalkulation EP'!$B$4,0)+BA$3),"TTT") = "So",
                                    IF(ISNA(VLOOKUP(EDATE('Projektkostenkalkulation EP'!$B$4,0)+BA$3,Datenquellen!$F$7:$H$45,3,FALSE))," ",VLOOKUP(EDATE('Projektkostenkalkulation EP'!$B$4,0)+BA$3,Datenquellen!$F$7:$H$45,3,FALSE))="X"
                                    ),
                          "X",
                          IF((((NETWORKDAYS('Projektkostenkalkulation EP'!$B$8,EOMONTH('Projektkostenkalkulation EP'!$B$8,0)))*('Projektkostenkalkulation EP'!$N$45/5)*
                                        'Projektkostenkalkulation EP'!$B$29)-SUM($B$5:R5))&gt;('Projektkostenkalkulation EP'!$N$45/5),('Projektkostenkalkulation EP'!$N$45/5),
                                         (NETWORKDAYS('Projektkostenkalkulation EP'!$B$8,
                                          EOMONTH('Projektkostenkalkulation EP'!$B$8,0)))*('Projektkostenkalkulation EP'!$N$45/5)*'Projektkostenkalkulation EP'!$B$29-SUM($B$5:R5))
                          ),
               "X"
            )</f>
        <v>0</v>
      </c>
      <c r="T5" s="122">
        <f xml:space="preserve"> IF(TEXT((EDATE('Projektkostenkalkulation EP'!$B$4,0)+BB$3),"MM")=TEXT((EDATE('Projektkostenkalkulation EP'!$B$4,0)+(BB$3-1)),"MM"),
             IF(
                        OR(
                                    TEXT((EDATE('Projektkostenkalkulation EP'!$B$4,0)+BB$3),"TTT") = "Sa",
                                    TEXT((EDATE('Projektkostenkalkulation EP'!$B$4,0)+BB$3),"TTT") = "So",
                                    IF(ISNA(VLOOKUP(EDATE('Projektkostenkalkulation EP'!$B$4,0)+BB$3,Datenquellen!$F$7:$H$45,3,FALSE))," ",VLOOKUP(EDATE('Projektkostenkalkulation EP'!$B$4,0)+BB$3,Datenquellen!$F$7:$H$45,3,FALSE))="X"
                                    ),
                          "X",
                          IF((((NETWORKDAYS('Projektkostenkalkulation EP'!$B$8,EOMONTH('Projektkostenkalkulation EP'!$B$8,0)))*('Projektkostenkalkulation EP'!$N$45/5)*
                                        'Projektkostenkalkulation EP'!$B$29)-SUM($B$5:S5))&gt;('Projektkostenkalkulation EP'!$N$45/5),('Projektkostenkalkulation EP'!$N$45/5),
                                         (NETWORKDAYS('Projektkostenkalkulation EP'!$B$8,
                                          EOMONTH('Projektkostenkalkulation EP'!$B$8,0)))*('Projektkostenkalkulation EP'!$N$45/5)*'Projektkostenkalkulation EP'!$B$29-SUM($B$5:S5))
                          ),
               "X"
            )</f>
        <v>0</v>
      </c>
      <c r="U5" s="122" t="str">
        <f xml:space="preserve"> IF(TEXT((EDATE('Projektkostenkalkulation EP'!$B$4,0)+BC$3),"MM")=TEXT((EDATE('Projektkostenkalkulation EP'!$B$4,0)+(BC$3-1)),"MM"),
             IF(
                        OR(
                                    TEXT((EDATE('Projektkostenkalkulation EP'!$B$4,0)+BC$3),"TTT") = "Sa",
                                    TEXT((EDATE('Projektkostenkalkulation EP'!$B$4,0)+BC$3),"TTT") = "So",
                                    IF(ISNA(VLOOKUP(EDATE('Projektkostenkalkulation EP'!$B$4,0)+BC$3,Datenquellen!$F$7:$H$45,3,FALSE))," ",VLOOKUP(EDATE('Projektkostenkalkulation EP'!$B$4,0)+BC$3,Datenquellen!$F$7:$H$45,3,FALSE))="X"
                                    ),
                          "X",
                          IF((((NETWORKDAYS('Projektkostenkalkulation EP'!$B$8,EOMONTH('Projektkostenkalkulation EP'!$B$8,0)))*('Projektkostenkalkulation EP'!$N$45/5)*
                                        'Projektkostenkalkulation EP'!$B$29)-SUM($B$5:T5))&gt;('Projektkostenkalkulation EP'!$N$45/5),('Projektkostenkalkulation EP'!$N$45/5),
                                         (NETWORKDAYS('Projektkostenkalkulation EP'!$B$8,
                                          EOMONTH('Projektkostenkalkulation EP'!$B$8,0)))*('Projektkostenkalkulation EP'!$N$45/5)*'Projektkostenkalkulation EP'!$B$29-SUM($B$5:T5))
                          ),
               "X"
            )</f>
        <v>X</v>
      </c>
      <c r="V5" s="122" t="str">
        <f xml:space="preserve"> IF(TEXT((EDATE('Projektkostenkalkulation EP'!$B$4,0)+BD$3),"MM")=TEXT((EDATE('Projektkostenkalkulation EP'!$B$4,0)+(BD$3-1)),"MM"),
             IF(
                        OR(
                                    TEXT((EDATE('Projektkostenkalkulation EP'!$B$4,0)+BD$3),"TTT") = "Sa",
                                    TEXT((EDATE('Projektkostenkalkulation EP'!$B$4,0)+BD$3),"TTT") = "So",
                                    IF(ISNA(VLOOKUP(EDATE('Projektkostenkalkulation EP'!$B$4,0)+BD$3,Datenquellen!$F$7:$H$45,3,FALSE))," ",VLOOKUP(EDATE('Projektkostenkalkulation EP'!$B$4,0)+BD$3,Datenquellen!$F$7:$H$45,3,FALSE))="X"
                                    ),
                          "X",
                          IF((((NETWORKDAYS('Projektkostenkalkulation EP'!$B$8,EOMONTH('Projektkostenkalkulation EP'!$B$8,0)))*('Projektkostenkalkulation EP'!$N$45/5)*
                                        'Projektkostenkalkulation EP'!$B$29)-SUM($B$5:U5))&gt;('Projektkostenkalkulation EP'!$N$45/5),('Projektkostenkalkulation EP'!$N$45/5),
                                         (NETWORKDAYS('Projektkostenkalkulation EP'!$B$8,
                                          EOMONTH('Projektkostenkalkulation EP'!$B$8,0)))*('Projektkostenkalkulation EP'!$N$45/5)*'Projektkostenkalkulation EP'!$B$29-SUM($B$5:U5))
                          ),
               "X"
            )</f>
        <v>X</v>
      </c>
      <c r="W5" s="122">
        <f xml:space="preserve"> IF(TEXT((EDATE('Projektkostenkalkulation EP'!$B$4,0)+BE$3),"MM")=TEXT((EDATE('Projektkostenkalkulation EP'!$B$4,0)+(BE$3-1)),"MM"),
             IF(
                        OR(
                                    TEXT((EDATE('Projektkostenkalkulation EP'!$B$4,0)+BE$3),"TTT") = "Sa",
                                    TEXT((EDATE('Projektkostenkalkulation EP'!$B$4,0)+BE$3),"TTT") = "So",
                                    IF(ISNA(VLOOKUP(EDATE('Projektkostenkalkulation EP'!$B$4,0)+BE$3,Datenquellen!$F$7:$H$45,3,FALSE))," ",VLOOKUP(EDATE('Projektkostenkalkulation EP'!$B$4,0)+BE$3,Datenquellen!$F$7:$H$45,3,FALSE))="X"
                                    ),
                          "X",
                          IF((((NETWORKDAYS('Projektkostenkalkulation EP'!$B$8,EOMONTH('Projektkostenkalkulation EP'!$B$8,0)))*('Projektkostenkalkulation EP'!$N$45/5)*
                                        'Projektkostenkalkulation EP'!$B$29)-SUM($B$5:V5))&gt;('Projektkostenkalkulation EP'!$N$45/5),('Projektkostenkalkulation EP'!$N$45/5),
                                         (NETWORKDAYS('Projektkostenkalkulation EP'!$B$8,
                                          EOMONTH('Projektkostenkalkulation EP'!$B$8,0)))*('Projektkostenkalkulation EP'!$N$45/5)*'Projektkostenkalkulation EP'!$B$29-SUM($B$5:V5))
                          ),
               "X"
            )</f>
        <v>0</v>
      </c>
      <c r="X5" s="122">
        <f xml:space="preserve"> IF(TEXT((EDATE('Projektkostenkalkulation EP'!$B$4,0)+BF$3),"MM")=TEXT((EDATE('Projektkostenkalkulation EP'!$B$4,0)+(BF$3-1)),"MM"),
             IF(
                        OR(
                                    TEXT((EDATE('Projektkostenkalkulation EP'!$B$4,0)+BF$3),"TTT") = "Sa",
                                    TEXT((EDATE('Projektkostenkalkulation EP'!$B$4,0)+BF$3),"TTT") = "So",
                                    IF(ISNA(VLOOKUP(EDATE('Projektkostenkalkulation EP'!$B$4,0)+BF$3,Datenquellen!$F$7:$H$45,3,FALSE))," ",VLOOKUP(EDATE('Projektkostenkalkulation EP'!$B$4,0)+BF$3,Datenquellen!$F$7:$H$45,3,FALSE))="X"
                                    ),
                          "X",
                          IF((((NETWORKDAYS('Projektkostenkalkulation EP'!$B$8,EOMONTH('Projektkostenkalkulation EP'!$B$8,0)))*('Projektkostenkalkulation EP'!$N$45/5)*
                                        'Projektkostenkalkulation EP'!$B$29)-SUM($B$5:W5))&gt;('Projektkostenkalkulation EP'!$N$45/5),('Projektkostenkalkulation EP'!$N$45/5),
                                         (NETWORKDAYS('Projektkostenkalkulation EP'!$B$8,
                                          EOMONTH('Projektkostenkalkulation EP'!$B$8,0)))*('Projektkostenkalkulation EP'!$N$45/5)*'Projektkostenkalkulation EP'!$B$29-SUM($B$5:W5))
                          ),
               "X"
            )</f>
        <v>0</v>
      </c>
      <c r="Y5" s="122">
        <f xml:space="preserve"> IF(TEXT((EDATE('Projektkostenkalkulation EP'!$B$4,0)+BG$3),"MM")=TEXT((EDATE('Projektkostenkalkulation EP'!$B$4,0)+(BG$3-1)),"MM"),
             IF(
                        OR(
                                    TEXT((EDATE('Projektkostenkalkulation EP'!$B$4,0)+BG$3),"TTT") = "Sa",
                                    TEXT((EDATE('Projektkostenkalkulation EP'!$B$4,0)+BG$3),"TTT") = "So",
                                    IF(ISNA(VLOOKUP(EDATE('Projektkostenkalkulation EP'!$B$4,0)+BG$3,Datenquellen!$F$7:$H$45,3,FALSE))," ",VLOOKUP(EDATE('Projektkostenkalkulation EP'!$B$4,0)+BG$3,Datenquellen!$F$7:$H$45,3,FALSE))="X"
                                    ),
                          "X",
                          IF((((NETWORKDAYS('Projektkostenkalkulation EP'!$B$8,EOMONTH('Projektkostenkalkulation EP'!$B$8,0)))*('Projektkostenkalkulation EP'!$N$45/5)*
                                        'Projektkostenkalkulation EP'!$B$29)-SUM($B$5:X5))&gt;('Projektkostenkalkulation EP'!$N$45/5),('Projektkostenkalkulation EP'!$N$45/5),
                                         (NETWORKDAYS('Projektkostenkalkulation EP'!$B$8,
                                          EOMONTH('Projektkostenkalkulation EP'!$B$8,0)))*('Projektkostenkalkulation EP'!$N$45/5)*'Projektkostenkalkulation EP'!$B$29-SUM($B$5:X5))
                          ),
               "X"
            )</f>
        <v>0</v>
      </c>
      <c r="Z5" s="122">
        <f xml:space="preserve"> IF(TEXT((EDATE('Projektkostenkalkulation EP'!$B$4,0)+BH$3),"MM")=TEXT((EDATE('Projektkostenkalkulation EP'!$B$4,0)+(BH$3-1)),"MM"),
             IF(
                        OR(
                                    TEXT((EDATE('Projektkostenkalkulation EP'!$B$4,0)+BH$3),"TTT") = "Sa",
                                    TEXT((EDATE('Projektkostenkalkulation EP'!$B$4,0)+BH$3),"TTT") = "So",
                                    IF(ISNA(VLOOKUP(EDATE('Projektkostenkalkulation EP'!$B$4,0)+BH$3,Datenquellen!$F$7:$H$45,3,FALSE))," ",VLOOKUP(EDATE('Projektkostenkalkulation EP'!$B$4,0)+BH$3,Datenquellen!$F$7:$H$45,3,FALSE))="X"
                                    ),
                          "X",
                          IF((((NETWORKDAYS('Projektkostenkalkulation EP'!$B$8,EOMONTH('Projektkostenkalkulation EP'!$B$8,0)))*('Projektkostenkalkulation EP'!$N$45/5)*
                                        'Projektkostenkalkulation EP'!$B$29)-SUM($B$5:Y5))&gt;('Projektkostenkalkulation EP'!$N$45/5),('Projektkostenkalkulation EP'!$N$45/5),
                                         (NETWORKDAYS('Projektkostenkalkulation EP'!$B$8,
                                          EOMONTH('Projektkostenkalkulation EP'!$B$8,0)))*('Projektkostenkalkulation EP'!$N$45/5)*'Projektkostenkalkulation EP'!$B$29-SUM($B$5:Y5))
                          ),
               "X"
            )</f>
        <v>0</v>
      </c>
      <c r="AA5" s="122">
        <f xml:space="preserve"> IF(TEXT((EDATE('Projektkostenkalkulation EP'!$B$4,0)+BI$3),"MM")=TEXT((EDATE('Projektkostenkalkulation EP'!$B$4,0)+(BI$3-1)),"MM"),
             IF(
                        OR(
                                    TEXT((EDATE('Projektkostenkalkulation EP'!$B$4,0)+BI$3),"TTT") = "Sa",
                                    TEXT((EDATE('Projektkostenkalkulation EP'!$B$4,0)+BI$3),"TTT") = "So",
                                    IF(ISNA(VLOOKUP(EDATE('Projektkostenkalkulation EP'!$B$4,0)+BI$3,Datenquellen!$F$7:$H$45,3,FALSE))," ",VLOOKUP(EDATE('Projektkostenkalkulation EP'!$B$4,0)+BI$3,Datenquellen!$F$7:$H$45,3,FALSE))="X"
                                    ),
                          "X",
                          IF((((NETWORKDAYS('Projektkostenkalkulation EP'!$B$8,EOMONTH('Projektkostenkalkulation EP'!$B$8,0)))*('Projektkostenkalkulation EP'!$N$45/5)*
                                        'Projektkostenkalkulation EP'!$B$29)-SUM($B$5:Z5))&gt;('Projektkostenkalkulation EP'!$N$45/5),('Projektkostenkalkulation EP'!$N$45/5),
                                         (NETWORKDAYS('Projektkostenkalkulation EP'!$B$8,
                                          EOMONTH('Projektkostenkalkulation EP'!$B$8,0)))*('Projektkostenkalkulation EP'!$N$45/5)*'Projektkostenkalkulation EP'!$B$29-SUM($B$5:Z5))
                          ),
               "X"
            )</f>
        <v>0</v>
      </c>
      <c r="AB5" s="122" t="str">
        <f xml:space="preserve"> IF(TEXT((EDATE('Projektkostenkalkulation EP'!$B$4,0)+BJ$3),"MM")=TEXT((EDATE('Projektkostenkalkulation EP'!$B$4,0)+(BJ$3-1)),"MM"),
             IF(
                        OR(
                                    TEXT((EDATE('Projektkostenkalkulation EP'!$B$4,0)+BJ$3),"TTT") = "Sa",
                                    TEXT((EDATE('Projektkostenkalkulation EP'!$B$4,0)+BJ$3),"TTT") = "So",
                                    IF(ISNA(VLOOKUP(EDATE('Projektkostenkalkulation EP'!$B$4,0)+BJ$3,Datenquellen!$F$7:$H$45,3,FALSE))," ",VLOOKUP(EDATE('Projektkostenkalkulation EP'!$B$4,0)+BJ$3,Datenquellen!$F$7:$H$45,3,FALSE))="X"
                                    ),
                          "X",
                          IF((((NETWORKDAYS('Projektkostenkalkulation EP'!$B$8,EOMONTH('Projektkostenkalkulation EP'!$B$8,0)))*('Projektkostenkalkulation EP'!$N$45/5)*
                                        'Projektkostenkalkulation EP'!$B$29)-SUM($B$5:AA5))&gt;('Projektkostenkalkulation EP'!$N$45/5),('Projektkostenkalkulation EP'!$N$45/5),
                                         (NETWORKDAYS('Projektkostenkalkulation EP'!$B$8,
                                          EOMONTH('Projektkostenkalkulation EP'!$B$8,0)))*('Projektkostenkalkulation EP'!$N$45/5)*'Projektkostenkalkulation EP'!$B$29-SUM($B$5:AA5))
                          ),
               "X"
            )</f>
        <v>X</v>
      </c>
      <c r="AC5" s="122" t="str">
        <f xml:space="preserve"> IF(TEXT((EDATE('Projektkostenkalkulation EP'!$B$4,0)+BK$3),"MM")=TEXT((EDATE('Projektkostenkalkulation EP'!$B$4,0)+(BK$3-1)),"MM"),
             IF(
                        OR(
                                    TEXT((EDATE('Projektkostenkalkulation EP'!$B$4,0)+BK$3),"TTT") = "Sa",
                                    TEXT((EDATE('Projektkostenkalkulation EP'!$B$4,0)+BK$3),"TTT") = "So",
                                    IF(ISNA(VLOOKUP(EDATE('Projektkostenkalkulation EP'!$B$4,0)+BK$3,Datenquellen!$F$7:$H$45,3,FALSE))," ",VLOOKUP(EDATE('Projektkostenkalkulation EP'!$B$4,0)+BK$3,Datenquellen!$F$7:$H$45,3,FALSE))="X"
                                    ),
                          "X",
                          IF((((NETWORKDAYS('Projektkostenkalkulation EP'!$B$8,EOMONTH('Projektkostenkalkulation EP'!$B$8,0)))*('Projektkostenkalkulation EP'!$N$45/5)*
                                        'Projektkostenkalkulation EP'!$B$29)-SUM($B$5:AB5))&gt;('Projektkostenkalkulation EP'!$N$45/5),('Projektkostenkalkulation EP'!$N$45/5),
                                         (NETWORKDAYS('Projektkostenkalkulation EP'!$B$8,
                                          EOMONTH('Projektkostenkalkulation EP'!$B$8,0)))*('Projektkostenkalkulation EP'!$N$45/5)*'Projektkostenkalkulation EP'!$B$29-SUM($B$5:AB5))
                          ),
               "X"
            )</f>
        <v>X</v>
      </c>
      <c r="AD5" s="122">
        <f xml:space="preserve"> IF(TEXT((EDATE('Projektkostenkalkulation EP'!$B$4,0)+BL$3),"MM")=TEXT((EDATE('Projektkostenkalkulation EP'!$B$4,0)+(BL$3-1)),"MM"),
             IF(
                        OR(
                                    TEXT((EDATE('Projektkostenkalkulation EP'!$B$4,0)+BL$3),"TTT") = "Sa",
                                    TEXT((EDATE('Projektkostenkalkulation EP'!$B$4,0)+BL$3),"TTT") = "So",
                                    IF(ISNA(VLOOKUP(EDATE('Projektkostenkalkulation EP'!$B$4,0)+BL$3,Datenquellen!$F$7:$H$45,3,FALSE))," ",VLOOKUP(EDATE('Projektkostenkalkulation EP'!$B$4,0)+BL$3,Datenquellen!$F$7:$H$45,3,FALSE))="X"
                                    ),
                          "X",
                          IF((((NETWORKDAYS('Projektkostenkalkulation EP'!$B$8,EOMONTH('Projektkostenkalkulation EP'!$B$8,0)))*('Projektkostenkalkulation EP'!$N$45/5)*
                                        'Projektkostenkalkulation EP'!$B$29)-SUM($B$5:AC5))&gt;('Projektkostenkalkulation EP'!$N$45/5),('Projektkostenkalkulation EP'!$N$45/5),
                                         (NETWORKDAYS('Projektkostenkalkulation EP'!$B$8,
                                          EOMONTH('Projektkostenkalkulation EP'!$B$8,0)))*('Projektkostenkalkulation EP'!$N$45/5)*'Projektkostenkalkulation EP'!$B$29-SUM($B$5:AC5))
                          ),
               "X"
            )</f>
        <v>0</v>
      </c>
      <c r="AE5" s="122">
        <f xml:space="preserve"> IF(TEXT((EDATE('Projektkostenkalkulation EP'!$B$4,0)+BM$3),"MM")=TEXT((EDATE('Projektkostenkalkulation EP'!$B$4,0)+(BM$3-1)),"MM"),
             IF(
                        OR(
                                    TEXT((EDATE('Projektkostenkalkulation EP'!$B$4,0)+BM$3),"TTT") = "Sa",
                                    TEXT((EDATE('Projektkostenkalkulation EP'!$B$4,0)+BM$3),"TTT") = "So",
                                    IF(ISNA(VLOOKUP(EDATE('Projektkostenkalkulation EP'!$B$4,0)+BM$3,Datenquellen!$F$7:$H$45,3,FALSE))," ",VLOOKUP(EDATE('Projektkostenkalkulation EP'!$B$4,0)+BM$3,Datenquellen!$F$7:$H$45,3,FALSE))="X"
                                    ),
                          "X",
                          IF((((NETWORKDAYS('Projektkostenkalkulation EP'!$B$8,EOMONTH('Projektkostenkalkulation EP'!$B$8,0)))*('Projektkostenkalkulation EP'!$N$45/5)*
                                        'Projektkostenkalkulation EP'!$B$29)-SUM($B$5:AD5))&gt;('Projektkostenkalkulation EP'!$N$45/5),('Projektkostenkalkulation EP'!$N$45/5),
                                         (NETWORKDAYS('Projektkostenkalkulation EP'!$B$8,
                                          EOMONTH('Projektkostenkalkulation EP'!$B$8,0)))*('Projektkostenkalkulation EP'!$N$45/5)*'Projektkostenkalkulation EP'!$B$29-SUM($B$5:AD5))
                          ),
               "X"
            )</f>
        <v>0</v>
      </c>
      <c r="AF5" s="122">
        <f xml:space="preserve"> IF(TEXT((EDATE('Projektkostenkalkulation EP'!$B$4,0)+BN$3),"MM")=TEXT((EDATE('Projektkostenkalkulation EP'!$B$4,0)+(BN$3-1)),"MM"),
             IF(
                        OR(
                                    TEXT((EDATE('Projektkostenkalkulation EP'!$B$4,0)+BN$3),"TTT") = "Sa",
                                    TEXT((EDATE('Projektkostenkalkulation EP'!$B$4,0)+BN$3),"TTT") = "So",
                                    IF(ISNA(VLOOKUP(EDATE('Projektkostenkalkulation EP'!$B$4,0)+BN$3,Datenquellen!$F$7:$H$45,3,FALSE))," ",VLOOKUP(EDATE('Projektkostenkalkulation EP'!$B$4,0)+BN$3,Datenquellen!$F$7:$H$45,3,FALSE))="X"
                                    ),
                          "X",
                          IF((((NETWORKDAYS('Projektkostenkalkulation EP'!$B$8,EOMONTH('Projektkostenkalkulation EP'!$B$8,0)))*('Projektkostenkalkulation EP'!$N$45/5)*
                                        'Projektkostenkalkulation EP'!$B$29)-SUM($B$5:AE5))&gt;('Projektkostenkalkulation EP'!$N$45/5),('Projektkostenkalkulation EP'!$N$45/5),
                                         (NETWORKDAYS('Projektkostenkalkulation EP'!$B$8,
                                          EOMONTH('Projektkostenkalkulation EP'!$B$8,0)))*('Projektkostenkalkulation EP'!$N$45/5)*'Projektkostenkalkulation EP'!$B$29-SUM($B$5:AE5))
                          ),
               "X"
            )</f>
        <v>0</v>
      </c>
      <c r="AG5" s="121">
        <f>SUM(B5:AF5)</f>
        <v>0</v>
      </c>
      <c r="AH5" s="525">
        <f>AG5-AG6</f>
        <v>0</v>
      </c>
      <c r="AJ5" s="2" t="s">
        <v>81</v>
      </c>
      <c r="AK5" s="124" t="str">
        <f>IF(
            OR(
                     TEXT(EDATE('Projektkostenkalkulation EP'!$B$4,12),"TTT") = "Sa",
                     TEXT(EDATE('Projektkostenkalkulation EP'!$B$4,12),"TTT") = "So",
                     IF(ISNA(VLOOKUP(EDATE('Projektkostenkalkulation EP'!$B$4,12),Datenquellen!$F$7:$H$45,3,FALSE))," ",VLOOKUP(EDATE('Projektkostenkalkulation EP'!$B$4,12),Datenquellen!$F$7:$H$45,3,FALSE))="X"
                            ),
                    "X",
                    IF('Projektkostenkalkulation EP'!$N$29&gt;0,('Projektkostenkalkulation EP'!$N$45/5),0)
            )</f>
        <v>X</v>
      </c>
      <c r="AL5" s="122">
        <f xml:space="preserve"> IF(TEXT((EDATE('Projektkostenkalkulation EP'!$B$4,12)+AK$3),"MM")=TEXT((EDATE('Projektkostenkalkulation EP'!$B$4,12)+(AK$3-1)),"MM"),
             IF(
                        OR(
                                    TEXT((EDATE('Projektkostenkalkulation EP'!$B$4,12)+AK$3),"TTT") = "Sa",
                                    TEXT((EDATE('Projektkostenkalkulation EP'!$B$4,12)+AK$3),"TTT") = "So",
                                    IF(ISNA(VLOOKUP(EDATE('Projektkostenkalkulation EP'!$B$4,12)+AK$3,Datenquellen!$F$7:$H$45,3,FALSE))," ",VLOOKUP(EDATE('Projektkostenkalkulation EP'!$B$4,12)+AK$3,Datenquellen!$F$7:$H$45,3,FALSE))="X"
                                    ),
                          "X",
                          IF((((NETWORKDAYS('Projektkostenkalkulation EP'!$N$8,EOMONTH('Projektkostenkalkulation EP'!$N$8,0)))*('Projektkostenkalkulation EP'!$N$45/5)*
                                        'Projektkostenkalkulation EP'!$N$29)-SUM($AK$5:AK5))&gt;('Projektkostenkalkulation EP'!$N$45/5),('Projektkostenkalkulation EP'!$N$45/5),
                                         (NETWORKDAYS('Projektkostenkalkulation EP'!$N$8,
                                          EOMONTH('Projektkostenkalkulation EP'!$N$8,0)))*('Projektkostenkalkulation EP'!$N$45/5)*'Projektkostenkalkulation EP'!$N$29-SUM($AK$5:AK5))
                          ),
               "X"
            )</f>
        <v>0</v>
      </c>
      <c r="AM5" s="122">
        <f xml:space="preserve"> IF(TEXT((EDATE('Projektkostenkalkulation EP'!$B$4,12)+AL$3),"MM")=TEXT((EDATE('Projektkostenkalkulation EP'!$B$4,12)+(AL$3-1)),"MM"),
             IF(
                        OR(
                                    TEXT((EDATE('Projektkostenkalkulation EP'!$B$4,12)+AL$3),"TTT") = "Sa",
                                    TEXT((EDATE('Projektkostenkalkulation EP'!$B$4,12)+AL$3),"TTT") = "So",
                                    IF(ISNA(VLOOKUP(EDATE('Projektkostenkalkulation EP'!$B$4,12)+AL$3,Datenquellen!$F$7:$H$45,3,FALSE))," ",VLOOKUP(EDATE('Projektkostenkalkulation EP'!$B$4,12)+AL$3,Datenquellen!$F$7:$H$45,3,FALSE))="X"
                                    ),
                          "X",
                          IF((((NETWORKDAYS('Projektkostenkalkulation EP'!$N$8,EOMONTH('Projektkostenkalkulation EP'!$N$8,0)))*('Projektkostenkalkulation EP'!$N$45/5)*
                                        'Projektkostenkalkulation EP'!$N$29)-SUM($AK$5:AL5))&gt;('Projektkostenkalkulation EP'!$N$45/5),('Projektkostenkalkulation EP'!$N$45/5),
                                         (NETWORKDAYS('Projektkostenkalkulation EP'!$N$8,
                                          EOMONTH('Projektkostenkalkulation EP'!$N$8,0)))*('Projektkostenkalkulation EP'!$N$45/5)*'Projektkostenkalkulation EP'!$N$29-SUM($AK$5:AL5))
                          ),
               "X"
            )</f>
        <v>0</v>
      </c>
      <c r="AN5" s="122" t="str">
        <f xml:space="preserve"> IF(TEXT((EDATE('Projektkostenkalkulation EP'!$B$4,12)+AM$3),"MM")=TEXT((EDATE('Projektkostenkalkulation EP'!$B$4,12)+(AM$3-1)),"MM"),
             IF(
                        OR(
                                    TEXT((EDATE('Projektkostenkalkulation EP'!$B$4,12)+AM$3),"TTT") = "Sa",
                                    TEXT((EDATE('Projektkostenkalkulation EP'!$B$4,12)+AM$3),"TTT") = "So",
                                    IF(ISNA(VLOOKUP(EDATE('Projektkostenkalkulation EP'!$B$4,12)+AM$3,Datenquellen!$F$7:$H$45,3,FALSE))," ",VLOOKUP(EDATE('Projektkostenkalkulation EP'!$B$4,12)+AM$3,Datenquellen!$F$7:$H$45,3,FALSE))="X"
                                    ),
                          "X",
                          IF((((NETWORKDAYS('Projektkostenkalkulation EP'!$N$8,EOMONTH('Projektkostenkalkulation EP'!$N$8,0)))*('Projektkostenkalkulation EP'!$N$45/5)*
                                        'Projektkostenkalkulation EP'!$N$29)-SUM($AK$5:AM5))&gt;('Projektkostenkalkulation EP'!$N$45/5),('Projektkostenkalkulation EP'!$N$45/5),
                                         (NETWORKDAYS('Projektkostenkalkulation EP'!$N$8,
                                          EOMONTH('Projektkostenkalkulation EP'!$N$8,0)))*('Projektkostenkalkulation EP'!$N$45/5)*'Projektkostenkalkulation EP'!$N$29-SUM($AK$5:AM5))
                          ),
               "X"
            )</f>
        <v>X</v>
      </c>
      <c r="AO5" s="122" t="str">
        <f xml:space="preserve"> IF(TEXT((EDATE('Projektkostenkalkulation EP'!$B$4,12)+AN$3),"MM")=TEXT((EDATE('Projektkostenkalkulation EP'!$B$4,12)+(AN$3-1)),"MM"),
             IF(
                        OR(
                                    TEXT((EDATE('Projektkostenkalkulation EP'!$B$4,12)+AN$3),"TTT") = "Sa",
                                    TEXT((EDATE('Projektkostenkalkulation EP'!$B$4,12)+AN$3),"TTT") = "So",
                                    IF(ISNA(VLOOKUP(EDATE('Projektkostenkalkulation EP'!$B$4,12)+AN$3,Datenquellen!$F$7:$H$45,3,FALSE))," ",VLOOKUP(EDATE('Projektkostenkalkulation EP'!$B$4,12)+AN$3,Datenquellen!$F$7:$H$45,3,FALSE))="X"
                                    ),
                          "X",
                          IF((((NETWORKDAYS('Projektkostenkalkulation EP'!$N$8,EOMONTH('Projektkostenkalkulation EP'!$N$8,0)))*('Projektkostenkalkulation EP'!$N$45/5)*
                                        'Projektkostenkalkulation EP'!$N$29)-SUM($AK$5:AN5))&gt;('Projektkostenkalkulation EP'!$N$45/5),('Projektkostenkalkulation EP'!$N$45/5),
                                         (NETWORKDAYS('Projektkostenkalkulation EP'!$N$8,
                                          EOMONTH('Projektkostenkalkulation EP'!$N$8,0)))*('Projektkostenkalkulation EP'!$N$45/5)*'Projektkostenkalkulation EP'!$N$29-SUM($AK$5:AN5))
                          ),
               "X"
            )</f>
        <v>X</v>
      </c>
      <c r="AP5" s="122" t="str">
        <f xml:space="preserve"> IF(TEXT((EDATE('Projektkostenkalkulation EP'!$B$4,12)+AO$3),"MM")=TEXT((EDATE('Projektkostenkalkulation EP'!$B$4,12)+(AO$3-1)),"MM"),
             IF(
                        OR(
                                    TEXT((EDATE('Projektkostenkalkulation EP'!$B$4,12)+AO$3),"TTT") = "Sa",
                                    TEXT((EDATE('Projektkostenkalkulation EP'!$B$4,12)+AO$3),"TTT") = "So",
                                    IF(ISNA(VLOOKUP(EDATE('Projektkostenkalkulation EP'!$B$4,12)+AO$3,Datenquellen!$F$7:$H$45,3,FALSE))," ",VLOOKUP(EDATE('Projektkostenkalkulation EP'!$B$4,12)+AO$3,Datenquellen!$F$7:$H$45,3,FALSE))="X"
                                    ),
                          "X",
                          IF((((NETWORKDAYS('Projektkostenkalkulation EP'!$N$8,EOMONTH('Projektkostenkalkulation EP'!$N$8,0)))*('Projektkostenkalkulation EP'!$N$45/5)*
                                        'Projektkostenkalkulation EP'!$N$29)-SUM($AK$5:AO5))&gt;('Projektkostenkalkulation EP'!$N$45/5),('Projektkostenkalkulation EP'!$N$45/5),
                                         (NETWORKDAYS('Projektkostenkalkulation EP'!$N$8,
                                          EOMONTH('Projektkostenkalkulation EP'!$N$8,0)))*('Projektkostenkalkulation EP'!$N$45/5)*'Projektkostenkalkulation EP'!$N$29-SUM($AK$5:AO5))
                          ),
               "X"
            )</f>
        <v>X</v>
      </c>
      <c r="AQ5" s="122">
        <f xml:space="preserve"> IF(TEXT((EDATE('Projektkostenkalkulation EP'!$B$4,12)+AP$3),"MM")=TEXT((EDATE('Projektkostenkalkulation EP'!$B$4,12)+(AP$3-1)),"MM"),
             IF(
                        OR(
                                    TEXT((EDATE('Projektkostenkalkulation EP'!$B$4,12)+AP$3),"TTT") = "Sa",
                                    TEXT((EDATE('Projektkostenkalkulation EP'!$B$4,12)+AP$3),"TTT") = "So",
                                    IF(ISNA(VLOOKUP(EDATE('Projektkostenkalkulation EP'!$B$4,12)+AP$3,Datenquellen!$F$7:$H$45,3,FALSE))," ",VLOOKUP(EDATE('Projektkostenkalkulation EP'!$B$4,12)+AP$3,Datenquellen!$F$7:$H$45,3,FALSE))="X"
                                    ),
                          "X",
                          IF((((NETWORKDAYS('Projektkostenkalkulation EP'!$N$8,EOMONTH('Projektkostenkalkulation EP'!$N$8,0)))*('Projektkostenkalkulation EP'!$N$45/5)*
                                        'Projektkostenkalkulation EP'!$N$29)-SUM($AK$5:AP5))&gt;('Projektkostenkalkulation EP'!$N$45/5),('Projektkostenkalkulation EP'!$N$45/5),
                                         (NETWORKDAYS('Projektkostenkalkulation EP'!$N$8,
                                          EOMONTH('Projektkostenkalkulation EP'!$N$8,0)))*('Projektkostenkalkulation EP'!$N$45/5)*'Projektkostenkalkulation EP'!$N$29-SUM($AK$5:AP5))
                          ),
               "X"
            )</f>
        <v>0</v>
      </c>
      <c r="AR5" s="122">
        <f xml:space="preserve"> IF(TEXT((EDATE('Projektkostenkalkulation EP'!$B$4,12)+AQ$3),"MM")=TEXT((EDATE('Projektkostenkalkulation EP'!$B$4,12)+(AQ$3-1)),"MM"),
             IF(
                        OR(
                                    TEXT((EDATE('Projektkostenkalkulation EP'!$B$4,12)+AQ$3),"TTT") = "Sa",
                                    TEXT((EDATE('Projektkostenkalkulation EP'!$B$4,12)+AQ$3),"TTT") = "So",
                                    IF(ISNA(VLOOKUP(EDATE('Projektkostenkalkulation EP'!$B$4,12)+AQ$3,Datenquellen!$F$7:$H$45,3,FALSE))," ",VLOOKUP(EDATE('Projektkostenkalkulation EP'!$B$4,12)+AQ$3,Datenquellen!$F$7:$H$45,3,FALSE))="X"
                                    ),
                          "X",
                          IF((((NETWORKDAYS('Projektkostenkalkulation EP'!$N$8,EOMONTH('Projektkostenkalkulation EP'!$N$8,0)))*('Projektkostenkalkulation EP'!$N$45/5)*
                                        'Projektkostenkalkulation EP'!$N$29)-SUM($AK$5:AQ5))&gt;('Projektkostenkalkulation EP'!$N$45/5),('Projektkostenkalkulation EP'!$N$45/5),
                                         (NETWORKDAYS('Projektkostenkalkulation EP'!$N$8,
                                          EOMONTH('Projektkostenkalkulation EP'!$N$8,0)))*('Projektkostenkalkulation EP'!$N$45/5)*'Projektkostenkalkulation EP'!$N$29-SUM($AK$5:AQ5))
                          ),
               "X"
            )</f>
        <v>0</v>
      </c>
      <c r="AS5" s="122">
        <f xml:space="preserve"> IF(TEXT((EDATE('Projektkostenkalkulation EP'!$B$4,12)+AR$3),"MM")=TEXT((EDATE('Projektkostenkalkulation EP'!$B$4,12)+(AR$3-1)),"MM"),
             IF(
                        OR(
                                    TEXT((EDATE('Projektkostenkalkulation EP'!$B$4,12)+AR$3),"TTT") = "Sa",
                                    TEXT((EDATE('Projektkostenkalkulation EP'!$B$4,12)+AR$3),"TTT") = "So",
                                    IF(ISNA(VLOOKUP(EDATE('Projektkostenkalkulation EP'!$B$4,12)+AR$3,Datenquellen!$F$7:$H$45,3,FALSE))," ",VLOOKUP(EDATE('Projektkostenkalkulation EP'!$B$4,12)+AR$3,Datenquellen!$F$7:$H$45,3,FALSE))="X"
                                    ),
                          "X",
                          IF((((NETWORKDAYS('Projektkostenkalkulation EP'!$N$8,EOMONTH('Projektkostenkalkulation EP'!$N$8,0)))*('Projektkostenkalkulation EP'!$N$45/5)*
                                        'Projektkostenkalkulation EP'!$N$29)-SUM($AK$5:AR5))&gt;('Projektkostenkalkulation EP'!$N$45/5),('Projektkostenkalkulation EP'!$N$45/5),
                                         (NETWORKDAYS('Projektkostenkalkulation EP'!$N$8,
                                          EOMONTH('Projektkostenkalkulation EP'!$N$8,0)))*('Projektkostenkalkulation EP'!$N$45/5)*'Projektkostenkalkulation EP'!$N$29-SUM($AK$5:AR5))
                          ),
               "X"
            )</f>
        <v>0</v>
      </c>
      <c r="AT5" s="122">
        <f xml:space="preserve"> IF(TEXT((EDATE('Projektkostenkalkulation EP'!$B$4,12)+AS$3),"MM")=TEXT((EDATE('Projektkostenkalkulation EP'!$B$4,12)+(AS$3-1)),"MM"),
             IF(
                        OR(
                                    TEXT((EDATE('Projektkostenkalkulation EP'!$B$4,12)+AS$3),"TTT") = "Sa",
                                    TEXT((EDATE('Projektkostenkalkulation EP'!$B$4,12)+AS$3),"TTT") = "So",
                                    IF(ISNA(VLOOKUP(EDATE('Projektkostenkalkulation EP'!$B$4,12)+AS$3,Datenquellen!$F$7:$H$45,3,FALSE))," ",VLOOKUP(EDATE('Projektkostenkalkulation EP'!$B$4,12)+AS$3,Datenquellen!$F$7:$H$45,3,FALSE))="X"
                                    ),
                          "X",
                          IF((((NETWORKDAYS('Projektkostenkalkulation EP'!$N$8,EOMONTH('Projektkostenkalkulation EP'!$N$8,0)))*('Projektkostenkalkulation EP'!$N$45/5)*
                                        'Projektkostenkalkulation EP'!$N$29)-SUM($AK$5:AS5))&gt;('Projektkostenkalkulation EP'!$N$45/5),('Projektkostenkalkulation EP'!$N$45/5),
                                         (NETWORKDAYS('Projektkostenkalkulation EP'!$N$8,
                                          EOMONTH('Projektkostenkalkulation EP'!$N$8,0)))*('Projektkostenkalkulation EP'!$N$45/5)*'Projektkostenkalkulation EP'!$N$29-SUM($AK$5:AS5))
                          ),
               "X"
            )</f>
        <v>0</v>
      </c>
      <c r="AU5" s="122" t="str">
        <f xml:space="preserve"> IF(TEXT((EDATE('Projektkostenkalkulation EP'!$B$4,12)+AT$3),"MM")=TEXT((EDATE('Projektkostenkalkulation EP'!$B$4,12)+(AT$3-1)),"MM"),
             IF(
                        OR(
                                    TEXT((EDATE('Projektkostenkalkulation EP'!$B$4,12)+AT$3),"TTT") = "Sa",
                                    TEXT((EDATE('Projektkostenkalkulation EP'!$B$4,12)+AT$3),"TTT") = "So",
                                    IF(ISNA(VLOOKUP(EDATE('Projektkostenkalkulation EP'!$B$4,12)+AT$3,Datenquellen!$F$7:$H$45,3,FALSE))," ",VLOOKUP(EDATE('Projektkostenkalkulation EP'!$B$4,12)+AT$3,Datenquellen!$F$7:$H$45,3,FALSE))="X"
                                    ),
                          "X",
                          IF((((NETWORKDAYS('Projektkostenkalkulation EP'!$N$8,EOMONTH('Projektkostenkalkulation EP'!$N$8,0)))*('Projektkostenkalkulation EP'!$N$45/5)*
                                        'Projektkostenkalkulation EP'!$N$29)-SUM($AK$5:AT5))&gt;('Projektkostenkalkulation EP'!$N$45/5),('Projektkostenkalkulation EP'!$N$45/5),
                                         (NETWORKDAYS('Projektkostenkalkulation EP'!$N$8,
                                          EOMONTH('Projektkostenkalkulation EP'!$N$8,0)))*('Projektkostenkalkulation EP'!$N$45/5)*'Projektkostenkalkulation EP'!$N$29-SUM($AK$5:AT5))
                          ),
               "X"
            )</f>
        <v>X</v>
      </c>
      <c r="AV5" s="122" t="str">
        <f xml:space="preserve"> IF(TEXT((EDATE('Projektkostenkalkulation EP'!$B$4,12)+AU$3),"MM")=TEXT((EDATE('Projektkostenkalkulation EP'!$B$4,12)+(AU$3-1)),"MM"),
             IF(
                        OR(
                                    TEXT((EDATE('Projektkostenkalkulation EP'!$B$4,12)+AU$3),"TTT") = "Sa",
                                    TEXT((EDATE('Projektkostenkalkulation EP'!$B$4,12)+AU$3),"TTT") = "So",
                                    IF(ISNA(VLOOKUP(EDATE('Projektkostenkalkulation EP'!$B$4,12)+AU$3,Datenquellen!$F$7:$H$45,3,FALSE))," ",VLOOKUP(EDATE('Projektkostenkalkulation EP'!$B$4,12)+AU$3,Datenquellen!$F$7:$H$45,3,FALSE))="X"
                                    ),
                          "X",
                          IF((((NETWORKDAYS('Projektkostenkalkulation EP'!$N$8,EOMONTH('Projektkostenkalkulation EP'!$N$8,0)))*('Projektkostenkalkulation EP'!$N$45/5)*
                                        'Projektkostenkalkulation EP'!$N$29)-SUM($AK$5:AU5))&gt;('Projektkostenkalkulation EP'!$N$45/5),('Projektkostenkalkulation EP'!$N$45/5),
                                         (NETWORKDAYS('Projektkostenkalkulation EP'!$N$8,
                                          EOMONTH('Projektkostenkalkulation EP'!$N$8,0)))*('Projektkostenkalkulation EP'!$N$45/5)*'Projektkostenkalkulation EP'!$N$29-SUM($AK$5:AU5))
                          ),
               "X"
            )</f>
        <v>X</v>
      </c>
      <c r="AW5" s="122">
        <f xml:space="preserve"> IF(TEXT((EDATE('Projektkostenkalkulation EP'!$B$4,12)+AV$3),"MM")=TEXT((EDATE('Projektkostenkalkulation EP'!$B$4,12)+(AV$3-1)),"MM"),
             IF(
                        OR(
                                    TEXT((EDATE('Projektkostenkalkulation EP'!$B$4,12)+AV$3),"TTT") = "Sa",
                                    TEXT((EDATE('Projektkostenkalkulation EP'!$B$4,12)+AV$3),"TTT") = "So",
                                    IF(ISNA(VLOOKUP(EDATE('Projektkostenkalkulation EP'!$B$4,12)+AV$3,Datenquellen!$F$7:$H$45,3,FALSE))," ",VLOOKUP(EDATE('Projektkostenkalkulation EP'!$B$4,12)+AV$3,Datenquellen!$F$7:$H$45,3,FALSE))="X"
                                    ),
                          "X",
                          IF((((NETWORKDAYS('Projektkostenkalkulation EP'!$N$8,EOMONTH('Projektkostenkalkulation EP'!$N$8,0)))*('Projektkostenkalkulation EP'!$N$45/5)*
                                        'Projektkostenkalkulation EP'!$N$29)-SUM($AK$5:AV5))&gt;('Projektkostenkalkulation EP'!$N$45/5),('Projektkostenkalkulation EP'!$N$45/5),
                                         (NETWORKDAYS('Projektkostenkalkulation EP'!$N$8,
                                          EOMONTH('Projektkostenkalkulation EP'!$N$8,0)))*('Projektkostenkalkulation EP'!$N$45/5)*'Projektkostenkalkulation EP'!$N$29-SUM($AK$5:AV5))
                          ),
               "X"
            )</f>
        <v>0</v>
      </c>
      <c r="AX5" s="122">
        <f xml:space="preserve"> IF(TEXT((EDATE('Projektkostenkalkulation EP'!$B$4,12)+AW$3),"MM")=TEXT((EDATE('Projektkostenkalkulation EP'!$B$4,12)+(AW$3-1)),"MM"),
             IF(
                        OR(
                                    TEXT((EDATE('Projektkostenkalkulation EP'!$B$4,12)+AW$3),"TTT") = "Sa",
                                    TEXT((EDATE('Projektkostenkalkulation EP'!$B$4,12)+AW$3),"TTT") = "So",
                                    IF(ISNA(VLOOKUP(EDATE('Projektkostenkalkulation EP'!$B$4,12)+AW$3,Datenquellen!$F$7:$H$45,3,FALSE))," ",VLOOKUP(EDATE('Projektkostenkalkulation EP'!$B$4,12)+AW$3,Datenquellen!$F$7:$H$45,3,FALSE))="X"
                                    ),
                          "X",
                          IF((((NETWORKDAYS('Projektkostenkalkulation EP'!$N$8,EOMONTH('Projektkostenkalkulation EP'!$N$8,0)))*('Projektkostenkalkulation EP'!$N$45/5)*
                                        'Projektkostenkalkulation EP'!$N$29)-SUM($AK$5:AW5))&gt;('Projektkostenkalkulation EP'!$N$45/5),('Projektkostenkalkulation EP'!$N$45/5),
                                         (NETWORKDAYS('Projektkostenkalkulation EP'!$N$8,
                                          EOMONTH('Projektkostenkalkulation EP'!$N$8,0)))*('Projektkostenkalkulation EP'!$N$45/5)*'Projektkostenkalkulation EP'!$N$29-SUM($AK$5:AW5))
                          ),
               "X"
            )</f>
        <v>0</v>
      </c>
      <c r="AY5" s="122">
        <f xml:space="preserve"> IF(TEXT((EDATE('Projektkostenkalkulation EP'!$B$4,12)+AX$3),"MM")=TEXT((EDATE('Projektkostenkalkulation EP'!$B$4,12)+(AX$3-1)),"MM"),
             IF(
                        OR(
                                    TEXT((EDATE('Projektkostenkalkulation EP'!$B$4,12)+AX$3),"TTT") = "Sa",
                                    TEXT((EDATE('Projektkostenkalkulation EP'!$B$4,12)+AX$3),"TTT") = "So",
                                    IF(ISNA(VLOOKUP(EDATE('Projektkostenkalkulation EP'!$B$4,12)+AX$3,Datenquellen!$F$7:$H$45,3,FALSE))," ",VLOOKUP(EDATE('Projektkostenkalkulation EP'!$B$4,12)+AX$3,Datenquellen!$F$7:$H$45,3,FALSE))="X"
                                    ),
                          "X",
                          IF((((NETWORKDAYS('Projektkostenkalkulation EP'!$N$8,EOMONTH('Projektkostenkalkulation EP'!$N$8,0)))*('Projektkostenkalkulation EP'!$N$45/5)*
                                        'Projektkostenkalkulation EP'!$N$29)-SUM($AK$5:AX5))&gt;('Projektkostenkalkulation EP'!$N$45/5),('Projektkostenkalkulation EP'!$N$45/5),
                                         (NETWORKDAYS('Projektkostenkalkulation EP'!$N$8,
                                          EOMONTH('Projektkostenkalkulation EP'!$N$8,0)))*('Projektkostenkalkulation EP'!$N$45/5)*'Projektkostenkalkulation EP'!$N$29-SUM($AK$5:AX5))
                          ),
               "X"
            )</f>
        <v>0</v>
      </c>
      <c r="AZ5" s="122">
        <f xml:space="preserve"> IF(TEXT((EDATE('Projektkostenkalkulation EP'!$B$4,12)+AY$3),"MM")=TEXT((EDATE('Projektkostenkalkulation EP'!$B$4,12)+(AY$3-1)),"MM"),
             IF(
                        OR(
                                    TEXT((EDATE('Projektkostenkalkulation EP'!$B$4,12)+AY$3),"TTT") = "Sa",
                                    TEXT((EDATE('Projektkostenkalkulation EP'!$B$4,12)+AY$3),"TTT") = "So",
                                    IF(ISNA(VLOOKUP(EDATE('Projektkostenkalkulation EP'!$B$4,12)+AY$3,Datenquellen!$F$7:$H$45,3,FALSE))," ",VLOOKUP(EDATE('Projektkostenkalkulation EP'!$B$4,12)+AY$3,Datenquellen!$F$7:$H$45,3,FALSE))="X"
                                    ),
                          "X",
                          IF((((NETWORKDAYS('Projektkostenkalkulation EP'!$N$8,EOMONTH('Projektkostenkalkulation EP'!$N$8,0)))*('Projektkostenkalkulation EP'!$N$45/5)*
                                        'Projektkostenkalkulation EP'!$N$29)-SUM($AK$5:AY5))&gt;('Projektkostenkalkulation EP'!$N$45/5),('Projektkostenkalkulation EP'!$N$45/5),
                                         (NETWORKDAYS('Projektkostenkalkulation EP'!$N$8,
                                          EOMONTH('Projektkostenkalkulation EP'!$N$8,0)))*('Projektkostenkalkulation EP'!$N$45/5)*'Projektkostenkalkulation EP'!$N$29-SUM($AK$5:AY5))
                          ),
               "X"
            )</f>
        <v>0</v>
      </c>
      <c r="BA5" s="122">
        <f xml:space="preserve"> IF(TEXT((EDATE('Projektkostenkalkulation EP'!$B$4,12)+AZ$3),"MM")=TEXT((EDATE('Projektkostenkalkulation EP'!$B$4,12)+(AZ$3-1)),"MM"),
             IF(
                        OR(
                                    TEXT((EDATE('Projektkostenkalkulation EP'!$B$4,12)+AZ$3),"TTT") = "Sa",
                                    TEXT((EDATE('Projektkostenkalkulation EP'!$B$4,12)+AZ$3),"TTT") = "So",
                                    IF(ISNA(VLOOKUP(EDATE('Projektkostenkalkulation EP'!$B$4,12)+AZ$3,Datenquellen!$F$7:$H$45,3,FALSE))," ",VLOOKUP(EDATE('Projektkostenkalkulation EP'!$B$4,12)+AZ$3,Datenquellen!$F$7:$H$45,3,FALSE))="X"
                                    ),
                          "X",
                          IF((((NETWORKDAYS('Projektkostenkalkulation EP'!$N$8,EOMONTH('Projektkostenkalkulation EP'!$N$8,0)))*('Projektkostenkalkulation EP'!$N$45/5)*
                                        'Projektkostenkalkulation EP'!$N$29)-SUM($AK$5:AZ5))&gt;('Projektkostenkalkulation EP'!$N$45/5),('Projektkostenkalkulation EP'!$N$45/5),
                                         (NETWORKDAYS('Projektkostenkalkulation EP'!$N$8,
                                          EOMONTH('Projektkostenkalkulation EP'!$N$8,0)))*('Projektkostenkalkulation EP'!$N$45/5)*'Projektkostenkalkulation EP'!$N$29-SUM($AK$5:AZ5))
                          ),
               "X"
            )</f>
        <v>0</v>
      </c>
      <c r="BB5" s="122" t="str">
        <f xml:space="preserve"> IF(TEXT((EDATE('Projektkostenkalkulation EP'!$B$4,12)+BA$3),"MM")=TEXT((EDATE('Projektkostenkalkulation EP'!$B$4,12)+(BA$3-1)),"MM"),
             IF(
                        OR(
                                    TEXT((EDATE('Projektkostenkalkulation EP'!$B$4,12)+BA$3),"TTT") = "Sa",
                                    TEXT((EDATE('Projektkostenkalkulation EP'!$B$4,12)+BA$3),"TTT") = "So",
                                    IF(ISNA(VLOOKUP(EDATE('Projektkostenkalkulation EP'!$B$4,12)+BA$3,Datenquellen!$F$7:$H$45,3,FALSE))," ",VLOOKUP(EDATE('Projektkostenkalkulation EP'!$B$4,12)+BA$3,Datenquellen!$F$7:$H$45,3,FALSE))="X"
                                    ),
                          "X",
                          IF((((NETWORKDAYS('Projektkostenkalkulation EP'!$N$8,EOMONTH('Projektkostenkalkulation EP'!$N$8,0)))*('Projektkostenkalkulation EP'!$N$45/5)*
                                        'Projektkostenkalkulation EP'!$N$29)-SUM($AK$5:BA5))&gt;('Projektkostenkalkulation EP'!$N$45/5),('Projektkostenkalkulation EP'!$N$45/5),
                                         (NETWORKDAYS('Projektkostenkalkulation EP'!$N$8,
                                          EOMONTH('Projektkostenkalkulation EP'!$N$8,0)))*('Projektkostenkalkulation EP'!$N$45/5)*'Projektkostenkalkulation EP'!$N$29-SUM($AK$5:BA5))
                          ),
               "X"
            )</f>
        <v>X</v>
      </c>
      <c r="BC5" s="122" t="str">
        <f xml:space="preserve"> IF(TEXT((EDATE('Projektkostenkalkulation EP'!$B$4,12)+BB$3),"MM")=TEXT((EDATE('Projektkostenkalkulation EP'!$B$4,12)+(BB$3-1)),"MM"),
             IF(
                        OR(
                                    TEXT((EDATE('Projektkostenkalkulation EP'!$B$4,12)+BB$3),"TTT") = "Sa",
                                    TEXT((EDATE('Projektkostenkalkulation EP'!$B$4,12)+BB$3),"TTT") = "So",
                                    IF(ISNA(VLOOKUP(EDATE('Projektkostenkalkulation EP'!$B$4,12)+BB$3,Datenquellen!$F$7:$H$45,3,FALSE))," ",VLOOKUP(EDATE('Projektkostenkalkulation EP'!$B$4,12)+BB$3,Datenquellen!$F$7:$H$45,3,FALSE))="X"
                                    ),
                          "X",
                          IF((((NETWORKDAYS('Projektkostenkalkulation EP'!$N$8,EOMONTH('Projektkostenkalkulation EP'!$N$8,0)))*('Projektkostenkalkulation EP'!$N$45/5)*
                                        'Projektkostenkalkulation EP'!$N$29)-SUM($AK$5:BB5))&gt;('Projektkostenkalkulation EP'!$N$45/5),('Projektkostenkalkulation EP'!$N$45/5),
                                         (NETWORKDAYS('Projektkostenkalkulation EP'!$N$8,
                                          EOMONTH('Projektkostenkalkulation EP'!$N$8,0)))*('Projektkostenkalkulation EP'!$N$45/5)*'Projektkostenkalkulation EP'!$N$29-SUM($AK$5:BB5))
                          ),
               "X"
            )</f>
        <v>X</v>
      </c>
      <c r="BD5" s="122">
        <f xml:space="preserve"> IF(TEXT((EDATE('Projektkostenkalkulation EP'!$B$4,12)+BC$3),"MM")=TEXT((EDATE('Projektkostenkalkulation EP'!$B$4,12)+(BC$3-1)),"MM"),
             IF(
                        OR(
                                    TEXT((EDATE('Projektkostenkalkulation EP'!$B$4,12)+BC$3),"TTT") = "Sa",
                                    TEXT((EDATE('Projektkostenkalkulation EP'!$B$4,12)+BC$3),"TTT") = "So",
                                    IF(ISNA(VLOOKUP(EDATE('Projektkostenkalkulation EP'!$B$4,12)+BC$3,Datenquellen!$F$7:$H$45,3,FALSE))," ",VLOOKUP(EDATE('Projektkostenkalkulation EP'!$B$4,12)+BC$3,Datenquellen!$F$7:$H$45,3,FALSE))="X"
                                    ),
                          "X",
                          IF((((NETWORKDAYS('Projektkostenkalkulation EP'!$N$8,EOMONTH('Projektkostenkalkulation EP'!$N$8,0)))*('Projektkostenkalkulation EP'!$N$45/5)*
                                        'Projektkostenkalkulation EP'!$N$29)-SUM($AK$5:BC5))&gt;('Projektkostenkalkulation EP'!$N$45/5),('Projektkostenkalkulation EP'!$N$45/5),
                                         (NETWORKDAYS('Projektkostenkalkulation EP'!$N$8,
                                          EOMONTH('Projektkostenkalkulation EP'!$N$8,0)))*('Projektkostenkalkulation EP'!$N$45/5)*'Projektkostenkalkulation EP'!$N$29-SUM($AK$5:BC5))
                          ),
               "X"
            )</f>
        <v>0</v>
      </c>
      <c r="BE5" s="122">
        <f xml:space="preserve"> IF(TEXT((EDATE('Projektkostenkalkulation EP'!$B$4,12)+BD$3),"MM")=TEXT((EDATE('Projektkostenkalkulation EP'!$B$4,12)+(BD$3-1)),"MM"),
             IF(
                        OR(
                                    TEXT((EDATE('Projektkostenkalkulation EP'!$B$4,12)+BD$3),"TTT") = "Sa",
                                    TEXT((EDATE('Projektkostenkalkulation EP'!$B$4,12)+BD$3),"TTT") = "So",
                                    IF(ISNA(VLOOKUP(EDATE('Projektkostenkalkulation EP'!$B$4,12)+BD$3,Datenquellen!$F$7:$H$45,3,FALSE))," ",VLOOKUP(EDATE('Projektkostenkalkulation EP'!$B$4,12)+BD$3,Datenquellen!$F$7:$H$45,3,FALSE))="X"
                                    ),
                          "X",
                          IF((((NETWORKDAYS('Projektkostenkalkulation EP'!$N$8,EOMONTH('Projektkostenkalkulation EP'!$N$8,0)))*('Projektkostenkalkulation EP'!$N$45/5)*
                                        'Projektkostenkalkulation EP'!$N$29)-SUM($AK$5:BD5))&gt;('Projektkostenkalkulation EP'!$N$45/5),('Projektkostenkalkulation EP'!$N$45/5),
                                         (NETWORKDAYS('Projektkostenkalkulation EP'!$N$8,
                                          EOMONTH('Projektkostenkalkulation EP'!$N$8,0)))*('Projektkostenkalkulation EP'!$N$45/5)*'Projektkostenkalkulation EP'!$N$29-SUM($AK$5:BD5))
                          ),
               "X"
            )</f>
        <v>0</v>
      </c>
      <c r="BF5" s="122">
        <f xml:space="preserve"> IF(TEXT((EDATE('Projektkostenkalkulation EP'!$B$4,12)+BE$3),"MM")=TEXT((EDATE('Projektkostenkalkulation EP'!$B$4,12)+(BE$3-1)),"MM"),
             IF(
                        OR(
                                    TEXT((EDATE('Projektkostenkalkulation EP'!$B$4,12)+BE$3),"TTT") = "Sa",
                                    TEXT((EDATE('Projektkostenkalkulation EP'!$B$4,12)+BE$3),"TTT") = "So",
                                    IF(ISNA(VLOOKUP(EDATE('Projektkostenkalkulation EP'!$B$4,12)+BE$3,Datenquellen!$F$7:$H$45,3,FALSE))," ",VLOOKUP(EDATE('Projektkostenkalkulation EP'!$B$4,12)+BE$3,Datenquellen!$F$7:$H$45,3,FALSE))="X"
                                    ),
                          "X",
                          IF((((NETWORKDAYS('Projektkostenkalkulation EP'!$N$8,EOMONTH('Projektkostenkalkulation EP'!$N$8,0)))*('Projektkostenkalkulation EP'!$N$45/5)*
                                        'Projektkostenkalkulation EP'!$N$29)-SUM($AK$5:BE5))&gt;('Projektkostenkalkulation EP'!$N$45/5),('Projektkostenkalkulation EP'!$N$45/5),
                                         (NETWORKDAYS('Projektkostenkalkulation EP'!$N$8,
                                          EOMONTH('Projektkostenkalkulation EP'!$N$8,0)))*('Projektkostenkalkulation EP'!$N$45/5)*'Projektkostenkalkulation EP'!$N$29-SUM($AK$5:BE5))
                          ),
               "X"
            )</f>
        <v>0</v>
      </c>
      <c r="BG5" s="122">
        <f xml:space="preserve"> IF(TEXT((EDATE('Projektkostenkalkulation EP'!$B$4,12)+BF$3),"MM")=TEXT((EDATE('Projektkostenkalkulation EP'!$B$4,12)+(BF$3-1)),"MM"),
             IF(
                        OR(
                                    TEXT((EDATE('Projektkostenkalkulation EP'!$B$4,12)+BF$3),"TTT") = "Sa",
                                    TEXT((EDATE('Projektkostenkalkulation EP'!$B$4,12)+BF$3),"TTT") = "So",
                                    IF(ISNA(VLOOKUP(EDATE('Projektkostenkalkulation EP'!$B$4,12)+BF$3,Datenquellen!$F$7:$H$45,3,FALSE))," ",VLOOKUP(EDATE('Projektkostenkalkulation EP'!$B$4,12)+BF$3,Datenquellen!$F$7:$H$45,3,FALSE))="X"
                                    ),
                          "X",
                          IF((((NETWORKDAYS('Projektkostenkalkulation EP'!$N$8,EOMONTH('Projektkostenkalkulation EP'!$N$8,0)))*('Projektkostenkalkulation EP'!$N$45/5)*
                                        'Projektkostenkalkulation EP'!$N$29)-SUM($AK$5:BF5))&gt;('Projektkostenkalkulation EP'!$N$45/5),('Projektkostenkalkulation EP'!$N$45/5),
                                         (NETWORKDAYS('Projektkostenkalkulation EP'!$N$8,
                                          EOMONTH('Projektkostenkalkulation EP'!$N$8,0)))*('Projektkostenkalkulation EP'!$N$45/5)*'Projektkostenkalkulation EP'!$N$29-SUM($AK$5:BF5))
                          ),
               "X"
            )</f>
        <v>0</v>
      </c>
      <c r="BH5" s="122">
        <f xml:space="preserve"> IF(TEXT((EDATE('Projektkostenkalkulation EP'!$B$4,12)+BG$3),"MM")=TEXT((EDATE('Projektkostenkalkulation EP'!$B$4,12)+(BG$3-1)),"MM"),
             IF(
                        OR(
                                    TEXT((EDATE('Projektkostenkalkulation EP'!$B$4,12)+BG$3),"TTT") = "Sa",
                                    TEXT((EDATE('Projektkostenkalkulation EP'!$B$4,12)+BG$3),"TTT") = "So",
                                    IF(ISNA(VLOOKUP(EDATE('Projektkostenkalkulation EP'!$B$4,12)+BG$3,Datenquellen!$F$7:$H$45,3,FALSE))," ",VLOOKUP(EDATE('Projektkostenkalkulation EP'!$B$4,12)+BG$3,Datenquellen!$F$7:$H$45,3,FALSE))="X"
                                    ),
                          "X",
                          IF((((NETWORKDAYS('Projektkostenkalkulation EP'!$N$8,EOMONTH('Projektkostenkalkulation EP'!$N$8,0)))*('Projektkostenkalkulation EP'!$N$45/5)*
                                        'Projektkostenkalkulation EP'!$N$29)-SUM($AK$5:BG5))&gt;('Projektkostenkalkulation EP'!$N$45/5),('Projektkostenkalkulation EP'!$N$45/5),
                                         (NETWORKDAYS('Projektkostenkalkulation EP'!$N$8,
                                          EOMONTH('Projektkostenkalkulation EP'!$N$8,0)))*('Projektkostenkalkulation EP'!$N$45/5)*'Projektkostenkalkulation EP'!$N$29-SUM($AK$5:BG5))
                          ),
               "X"
            )</f>
        <v>0</v>
      </c>
      <c r="BI5" s="122" t="str">
        <f xml:space="preserve"> IF(TEXT((EDATE('Projektkostenkalkulation EP'!$B$4,12)+BH$3),"MM")=TEXT((EDATE('Projektkostenkalkulation EP'!$B$4,12)+(BH$3-1)),"MM"),
             IF(
                        OR(
                                    TEXT((EDATE('Projektkostenkalkulation EP'!$B$4,12)+BH$3),"TTT") = "Sa",
                                    TEXT((EDATE('Projektkostenkalkulation EP'!$B$4,12)+BH$3),"TTT") = "So",
                                    IF(ISNA(VLOOKUP(EDATE('Projektkostenkalkulation EP'!$B$4,12)+BH$3,Datenquellen!$F$7:$H$45,3,FALSE))," ",VLOOKUP(EDATE('Projektkostenkalkulation EP'!$B$4,12)+BH$3,Datenquellen!$F$7:$H$45,3,FALSE))="X"
                                    ),
                          "X",
                          IF((((NETWORKDAYS('Projektkostenkalkulation EP'!$N$8,EOMONTH('Projektkostenkalkulation EP'!$N$8,0)))*('Projektkostenkalkulation EP'!$N$45/5)*
                                        'Projektkostenkalkulation EP'!$N$29)-SUM($AK$5:BH5))&gt;('Projektkostenkalkulation EP'!$N$45/5),('Projektkostenkalkulation EP'!$N$45/5),
                                         (NETWORKDAYS('Projektkostenkalkulation EP'!$N$8,
                                          EOMONTH('Projektkostenkalkulation EP'!$N$8,0)))*('Projektkostenkalkulation EP'!$N$45/5)*'Projektkostenkalkulation EP'!$N$29-SUM($AK$5:BH5))
                          ),
               "X"
            )</f>
        <v>X</v>
      </c>
      <c r="BJ5" s="122" t="str">
        <f xml:space="preserve"> IF(TEXT((EDATE('Projektkostenkalkulation EP'!$B$4,12)+BI$3),"MM")=TEXT((EDATE('Projektkostenkalkulation EP'!$B$4,12)+(BI$3-1)),"MM"),
             IF(
                        OR(
                                    TEXT((EDATE('Projektkostenkalkulation EP'!$B$4,12)+BI$3),"TTT") = "Sa",
                                    TEXT((EDATE('Projektkostenkalkulation EP'!$B$4,12)+BI$3),"TTT") = "So",
                                    IF(ISNA(VLOOKUP(EDATE('Projektkostenkalkulation EP'!$B$4,12)+BI$3,Datenquellen!$F$7:$H$45,3,FALSE))," ",VLOOKUP(EDATE('Projektkostenkalkulation EP'!$B$4,12)+BI$3,Datenquellen!$F$7:$H$45,3,FALSE))="X"
                                    ),
                          "X",
                          IF((((NETWORKDAYS('Projektkostenkalkulation EP'!$N$8,EOMONTH('Projektkostenkalkulation EP'!$N$8,0)))*('Projektkostenkalkulation EP'!$N$45/5)*
                                        'Projektkostenkalkulation EP'!$N$29)-SUM($AK$5:BI5))&gt;('Projektkostenkalkulation EP'!$N$45/5),('Projektkostenkalkulation EP'!$N$45/5),
                                         (NETWORKDAYS('Projektkostenkalkulation EP'!$N$8,
                                          EOMONTH('Projektkostenkalkulation EP'!$N$8,0)))*('Projektkostenkalkulation EP'!$N$45/5)*'Projektkostenkalkulation EP'!$N$29-SUM($AK$5:BI5))
                          ),
               "X"
            )</f>
        <v>X</v>
      </c>
      <c r="BK5" s="122">
        <f xml:space="preserve"> IF(TEXT((EDATE('Projektkostenkalkulation EP'!$B$4,12)+BJ$3),"MM")=TEXT((EDATE('Projektkostenkalkulation EP'!$B$4,12)+(BJ$3-1)),"MM"),
             IF(
                        OR(
                                    TEXT((EDATE('Projektkostenkalkulation EP'!$B$4,12)+BJ$3),"TTT") = "Sa",
                                    TEXT((EDATE('Projektkostenkalkulation EP'!$B$4,12)+BJ$3),"TTT") = "So",
                                    IF(ISNA(VLOOKUP(EDATE('Projektkostenkalkulation EP'!$B$4,12)+BJ$3,Datenquellen!$F$7:$H$45,3,FALSE))," ",VLOOKUP(EDATE('Projektkostenkalkulation EP'!$B$4,12)+BJ$3,Datenquellen!$F$7:$H$45,3,FALSE))="X"
                                    ),
                          "X",
                          IF((((NETWORKDAYS('Projektkostenkalkulation EP'!$N$8,EOMONTH('Projektkostenkalkulation EP'!$N$8,0)))*('Projektkostenkalkulation EP'!$N$45/5)*
                                        'Projektkostenkalkulation EP'!$N$29)-SUM($AK$5:BJ5))&gt;('Projektkostenkalkulation EP'!$N$45/5),('Projektkostenkalkulation EP'!$N$45/5),
                                         (NETWORKDAYS('Projektkostenkalkulation EP'!$N$8,
                                          EOMONTH('Projektkostenkalkulation EP'!$N$8,0)))*('Projektkostenkalkulation EP'!$N$45/5)*'Projektkostenkalkulation EP'!$N$29-SUM($AK$5:BJ5))
                          ),
               "X"
            )</f>
        <v>0</v>
      </c>
      <c r="BL5" s="122">
        <f xml:space="preserve"> IF(TEXT((EDATE('Projektkostenkalkulation EP'!$B$4,12)+BK$3),"MM")=TEXT((EDATE('Projektkostenkalkulation EP'!$B$4,12)+(BK$3-1)),"MM"),
             IF(
                        OR(
                                    TEXT((EDATE('Projektkostenkalkulation EP'!$B$4,12)+BK$3),"TTT") = "Sa",
                                    TEXT((EDATE('Projektkostenkalkulation EP'!$B$4,12)+BK$3),"TTT") = "So",
                                    IF(ISNA(VLOOKUP(EDATE('Projektkostenkalkulation EP'!$B$4,12)+BK$3,Datenquellen!$F$7:$H$45,3,FALSE))," ",VLOOKUP(EDATE('Projektkostenkalkulation EP'!$B$4,12)+BK$3,Datenquellen!$F$7:$H$45,3,FALSE))="X"
                                    ),
                          "X",
                          IF((((NETWORKDAYS('Projektkostenkalkulation EP'!$N$8,EOMONTH('Projektkostenkalkulation EP'!$N$8,0)))*('Projektkostenkalkulation EP'!$N$45/5)*
                                        'Projektkostenkalkulation EP'!$N$29)-SUM($AK$5:BK5))&gt;('Projektkostenkalkulation EP'!$N$45/5),('Projektkostenkalkulation EP'!$N$45/5),
                                         (NETWORKDAYS('Projektkostenkalkulation EP'!$N$8,
                                          EOMONTH('Projektkostenkalkulation EP'!$N$8,0)))*('Projektkostenkalkulation EP'!$N$45/5)*'Projektkostenkalkulation EP'!$N$29-SUM($AK$5:BK5))
                          ),
               "X"
            )</f>
        <v>0</v>
      </c>
      <c r="BM5" s="122">
        <f xml:space="preserve"> IF(TEXT((EDATE('Projektkostenkalkulation EP'!$B$4,12)+BL$3),"MM")=TEXT((EDATE('Projektkostenkalkulation EP'!$B$4,12)+(BL$3-1)),"MM"),
             IF(
                        OR(
                                    TEXT((EDATE('Projektkostenkalkulation EP'!$B$4,12)+BL$3),"TTT") = "Sa",
                                    TEXT((EDATE('Projektkostenkalkulation EP'!$B$4,12)+BL$3),"TTT") = "So",
                                    IF(ISNA(VLOOKUP(EDATE('Projektkostenkalkulation EP'!$B$4,12)+BL$3,Datenquellen!$F$7:$H$45,3,FALSE))," ",VLOOKUP(EDATE('Projektkostenkalkulation EP'!$B$4,12)+BL$3,Datenquellen!$F$7:$H$45,3,FALSE))="X"
                                    ),
                          "X",
                          IF((((NETWORKDAYS('Projektkostenkalkulation EP'!$N$8,EOMONTH('Projektkostenkalkulation EP'!$N$8,0)))*('Projektkostenkalkulation EP'!$N$45/5)*
                                        'Projektkostenkalkulation EP'!$N$29)-SUM($AK$5:BL5))&gt;('Projektkostenkalkulation EP'!$N$45/5),('Projektkostenkalkulation EP'!$N$45/5),
                                         (NETWORKDAYS('Projektkostenkalkulation EP'!$N$8,
                                          EOMONTH('Projektkostenkalkulation EP'!$N$8,0)))*('Projektkostenkalkulation EP'!$N$45/5)*'Projektkostenkalkulation EP'!$N$29-SUM($AK$5:BL5))
                          ),
               "X"
            )</f>
        <v>0</v>
      </c>
      <c r="BN5" s="122">
        <f xml:space="preserve"> IF(TEXT((EDATE('Projektkostenkalkulation EP'!$B$4,12)+BM$3),"MM")=TEXT((EDATE('Projektkostenkalkulation EP'!$B$4,12)+(BM$3-1)),"MM"),
             IF(
                        OR(
                                    TEXT((EDATE('Projektkostenkalkulation EP'!$B$4,12)+BM$3),"TTT") = "Sa",
                                    TEXT((EDATE('Projektkostenkalkulation EP'!$B$4,12)+BM$3),"TTT") = "So",
                                    IF(ISNA(VLOOKUP(EDATE('Projektkostenkalkulation EP'!$B$4,12)+BM$3,Datenquellen!$F$7:$H$45,3,FALSE))," ",VLOOKUP(EDATE('Projektkostenkalkulation EP'!$B$4,12)+BM$3,Datenquellen!$F$7:$H$45,3,FALSE))="X"
                                    ),
                          "X",
                          IF((((NETWORKDAYS('Projektkostenkalkulation EP'!$N$8,EOMONTH('Projektkostenkalkulation EP'!$N$8,0)))*('Projektkostenkalkulation EP'!$N$45/5)*
                                        'Projektkostenkalkulation EP'!$N$29)-SUM($AK$5:BM5))&gt;('Projektkostenkalkulation EP'!$N$45/5),('Projektkostenkalkulation EP'!$N$45/5),
                                         (NETWORKDAYS('Projektkostenkalkulation EP'!$N$8,
                                          EOMONTH('Projektkostenkalkulation EP'!$N$8,0)))*('Projektkostenkalkulation EP'!$N$45/5)*'Projektkostenkalkulation EP'!$N$29-SUM($AK$5:BM5))
                          ),
               "X"
            )</f>
        <v>0</v>
      </c>
      <c r="BO5" s="122">
        <f xml:space="preserve"> IF(TEXT((EDATE('Projektkostenkalkulation EP'!$B$4,12)+BN$3),"MM")=TEXT((EDATE('Projektkostenkalkulation EP'!$B$4,12)+(BN$3-1)),"MM"),
             IF(
                        OR(
                                    TEXT((EDATE('Projektkostenkalkulation EP'!$B$4,12)+BN$3),"TTT") = "Sa",
                                    TEXT((EDATE('Projektkostenkalkulation EP'!$B$4,12)+BN$3),"TTT") = "So",
                                    IF(ISNA(VLOOKUP(EDATE('Projektkostenkalkulation EP'!$B$4,12)+BN$3,Datenquellen!$F$7:$H$45,3,FALSE))," ",VLOOKUP(EDATE('Projektkostenkalkulation EP'!$B$4,12)+BN$3,Datenquellen!$F$7:$H$45,3,FALSE))="X"
                                    ),
                          "X",
                          IF((((NETWORKDAYS('Projektkostenkalkulation EP'!$N$8,EOMONTH('Projektkostenkalkulation EP'!$N$8,0)))*('Projektkostenkalkulation EP'!$N$45/5)*
                                        'Projektkostenkalkulation EP'!$N$29)-SUM($AK$5:BN5))&gt;('Projektkostenkalkulation EP'!$N$45/5),('Projektkostenkalkulation EP'!$N$45/5),
                                         (NETWORKDAYS('Projektkostenkalkulation EP'!$N$8,
                                          EOMONTH('Projektkostenkalkulation EP'!$N$8,0)))*('Projektkostenkalkulation EP'!$N$45/5)*'Projektkostenkalkulation EP'!$N$29-SUM($AK$5:BN5))
                          ),
               "X"
            )</f>
        <v>0</v>
      </c>
      <c r="BP5" s="121">
        <f>SUM(AK5:BO5)</f>
        <v>0</v>
      </c>
      <c r="BQ5" s="525">
        <f>BP5-BP6</f>
        <v>0</v>
      </c>
    </row>
    <row r="6" spans="1:69" ht="14.25" customHeight="1" thickBot="1" x14ac:dyDescent="0.25">
      <c r="A6" s="3" t="s">
        <v>82</v>
      </c>
      <c r="B6" s="270"/>
      <c r="C6" s="271"/>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123">
        <f>SUM(B6:AF6)</f>
        <v>0</v>
      </c>
      <c r="AH6" s="526"/>
      <c r="AJ6" s="3" t="s">
        <v>82</v>
      </c>
      <c r="AK6" s="270"/>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123">
        <f>SUM(AK6:BO6)</f>
        <v>0</v>
      </c>
      <c r="BQ6" s="526"/>
    </row>
    <row r="7" spans="1:69" ht="14.25" customHeight="1" x14ac:dyDescent="0.2">
      <c r="A7" s="1" t="s">
        <v>59</v>
      </c>
      <c r="B7" s="532" t="str">
        <f>TEXT('Projektkostenkalkulation EP'!$C$8,"MMMM JJJJ")</f>
        <v>Februar 2024</v>
      </c>
      <c r="C7" s="527"/>
      <c r="D7" s="527"/>
      <c r="E7" s="527"/>
      <c r="F7" s="527"/>
      <c r="G7" s="527"/>
      <c r="H7" s="527"/>
      <c r="I7" s="527"/>
      <c r="J7" s="527"/>
      <c r="K7" s="527"/>
      <c r="L7" s="527"/>
      <c r="M7" s="527"/>
      <c r="N7" s="527"/>
      <c r="O7" s="527"/>
      <c r="P7" s="527"/>
      <c r="Q7" s="527"/>
      <c r="R7" s="527"/>
      <c r="S7" s="527"/>
      <c r="T7" s="527"/>
      <c r="U7" s="527"/>
      <c r="V7" s="527"/>
      <c r="W7" s="527"/>
      <c r="X7" s="527"/>
      <c r="Y7" s="527"/>
      <c r="Z7" s="527"/>
      <c r="AA7" s="527"/>
      <c r="AB7" s="527"/>
      <c r="AC7" s="527"/>
      <c r="AD7" s="527"/>
      <c r="AE7" s="527"/>
      <c r="AF7" s="527"/>
      <c r="AG7" s="527"/>
      <c r="AH7" s="528"/>
      <c r="AJ7" s="1" t="s">
        <v>59</v>
      </c>
      <c r="AK7" s="527" t="str">
        <f>TEXT('Projektkostenkalkulation EP'!$O$8,"MMMM JJJJ")</f>
        <v>Februar 2025</v>
      </c>
      <c r="AL7" s="527"/>
      <c r="AM7" s="527"/>
      <c r="AN7" s="527"/>
      <c r="AO7" s="527"/>
      <c r="AP7" s="527"/>
      <c r="AQ7" s="527"/>
      <c r="AR7" s="527"/>
      <c r="AS7" s="527"/>
      <c r="AT7" s="527"/>
      <c r="AU7" s="527"/>
      <c r="AV7" s="527"/>
      <c r="AW7" s="527"/>
      <c r="AX7" s="527"/>
      <c r="AY7" s="527"/>
      <c r="AZ7" s="527"/>
      <c r="BA7" s="527"/>
      <c r="BB7" s="527"/>
      <c r="BC7" s="527"/>
      <c r="BD7" s="527"/>
      <c r="BE7" s="527"/>
      <c r="BF7" s="527"/>
      <c r="BG7" s="527"/>
      <c r="BH7" s="527"/>
      <c r="BI7" s="527"/>
      <c r="BJ7" s="527"/>
      <c r="BK7" s="527"/>
      <c r="BL7" s="527"/>
      <c r="BM7" s="527"/>
      <c r="BN7" s="527"/>
      <c r="BO7" s="527"/>
      <c r="BP7" s="527"/>
      <c r="BQ7" s="528"/>
    </row>
    <row r="8" spans="1:69" ht="14.25" customHeight="1" x14ac:dyDescent="0.2">
      <c r="A8" s="2" t="s">
        <v>81</v>
      </c>
      <c r="B8" s="124">
        <f>IF(
            OR(
                     TEXT(EDATE('Projektkostenkalkulation EP'!$B$4,1),"TTT") = "Sa",
                     TEXT(EDATE('Projektkostenkalkulation EP'!$B$4,1),"TTT") = "So",
                     IF(ISNA(VLOOKUP(EDATE('Projektkostenkalkulation EP'!$B$4,1),Datenquellen!$F$7:$H$45,3,FALSE))," ",VLOOKUP(EDATE('Projektkostenkalkulation EP'!$B$4,1),Datenquellen!$F$7:$H$45,3,FALSE))="X"
                            ),
                    "X",
                    IF('Projektkostenkalkulation EP'!$C$29&gt;0,('Projektkostenkalkulation EP'!$N$45/5),0)
            )</f>
        <v>0</v>
      </c>
      <c r="C8" s="122">
        <f xml:space="preserve"> IF(TEXT((EDATE('Projektkostenkalkulation EP'!$B$4,1)+AK$3),"MM")=TEXT((EDATE('Projektkostenkalkulation EP'!$B$4,1)+(AK$3-1)),"MM"),
             IF(
                        OR(
                                    TEXT((EDATE('Projektkostenkalkulation EP'!$B$4,1)+AK$3),"TTT") = "Sa",
                                    TEXT((EDATE('Projektkostenkalkulation EP'!$B$4,1)+AK$3),"TTT") = "So",
                                    IF(ISNA(VLOOKUP(EDATE('Projektkostenkalkulation EP'!$B$4,1)+AK$3,Datenquellen!$F$7:$H$45,3,FALSE))," ",VLOOKUP(EDATE('Projektkostenkalkulation EP'!$B$4,1)+AK$3,Datenquellen!$F$7:$H$45,3,FALSE))="X"
                                    ),
                          "X",
                          IF((((NETWORKDAYS('Projektkostenkalkulation EP'!$C$8,EOMONTH('Projektkostenkalkulation EP'!$C$8,0)))*('Projektkostenkalkulation EP'!$N$45/5)*
                                        'Projektkostenkalkulation EP'!$C$29)-SUM($B$8:B8))&gt;('Projektkostenkalkulation EP'!$N$45/5),('Projektkostenkalkulation EP'!$N$45/5),
                                         (NETWORKDAYS('Projektkostenkalkulation EP'!$C$8,
                                          EOMONTH('Projektkostenkalkulation EP'!$C$8,0)))*('Projektkostenkalkulation EP'!$N$45/5)*'Projektkostenkalkulation EP'!$C$29-SUM($B$8:B8))
                          ),
               "X"
            )</f>
        <v>0</v>
      </c>
      <c r="D8" s="122" t="str">
        <f xml:space="preserve"> IF(TEXT((EDATE('Projektkostenkalkulation EP'!$B$4,1)+AL$3),"MM")=TEXT((EDATE('Projektkostenkalkulation EP'!$B$4,1)+(AL$3-1)),"MM"),
             IF(
                        OR(
                                    TEXT((EDATE('Projektkostenkalkulation EP'!$B$4,1)+AL$3),"TTT") = "Sa",
                                    TEXT((EDATE('Projektkostenkalkulation EP'!$B$4,1)+AL$3),"TTT") = "So",
                                    IF(ISNA(VLOOKUP(EDATE('Projektkostenkalkulation EP'!$B$4,1)+AL$3,Datenquellen!$F$7:$H$45,3,FALSE))," ",VLOOKUP(EDATE('Projektkostenkalkulation EP'!$B$4,1)+AL$3,Datenquellen!$F$7:$H$45,3,FALSE))="X"
                                    ),
                          "X",
                          IF((((NETWORKDAYS('Projektkostenkalkulation EP'!$C$8,EOMONTH('Projektkostenkalkulation EP'!$C$8,0)))*('Projektkostenkalkulation EP'!$N$45/5)*
                                        'Projektkostenkalkulation EP'!$C$29)-SUM($B$8:C8))&gt;('Projektkostenkalkulation EP'!$N$45/5),('Projektkostenkalkulation EP'!$N$45/5),
                                         (NETWORKDAYS('Projektkostenkalkulation EP'!$C$8,
                                          EOMONTH('Projektkostenkalkulation EP'!$C$8,0)))*('Projektkostenkalkulation EP'!$N$45/5)*'Projektkostenkalkulation EP'!$C$29-SUM($B$8:C8))
                          ),
               "X"
            )</f>
        <v>X</v>
      </c>
      <c r="E8" s="122" t="str">
        <f xml:space="preserve"> IF(TEXT((EDATE('Projektkostenkalkulation EP'!$B$4,1)+AM$3),"MM")=TEXT((EDATE('Projektkostenkalkulation EP'!$B$4,1)+(AM$3-1)),"MM"),
             IF(
                        OR(
                                    TEXT((EDATE('Projektkostenkalkulation EP'!$B$4,1)+AM$3),"TTT") = "Sa",
                                    TEXT((EDATE('Projektkostenkalkulation EP'!$B$4,1)+AM$3),"TTT") = "So",
                                    IF(ISNA(VLOOKUP(EDATE('Projektkostenkalkulation EP'!$B$4,1)+AM$3,Datenquellen!$F$7:$H$45,3,FALSE))," ",VLOOKUP(EDATE('Projektkostenkalkulation EP'!$B$4,1)+AM$3,Datenquellen!$F$7:$H$45,3,FALSE))="X"
                                    ),
                          "X",
                          IF((((NETWORKDAYS('Projektkostenkalkulation EP'!$C$8,EOMONTH('Projektkostenkalkulation EP'!$C$8,0)))*('Projektkostenkalkulation EP'!$N$45/5)*
                                        'Projektkostenkalkulation EP'!$C$29)-SUM($B$8:D8))&gt;('Projektkostenkalkulation EP'!$N$45/5),('Projektkostenkalkulation EP'!$N$45/5),
                                         (NETWORKDAYS('Projektkostenkalkulation EP'!$C$8,
                                          EOMONTH('Projektkostenkalkulation EP'!$C$8,0)))*('Projektkostenkalkulation EP'!$N$45/5)*'Projektkostenkalkulation EP'!$C$29-SUM($B$8:D8))
                          ),
               "X"
            )</f>
        <v>X</v>
      </c>
      <c r="F8" s="122">
        <f xml:space="preserve"> IF(TEXT((EDATE('Projektkostenkalkulation EP'!$B$4,1)+AN$3),"MM")=TEXT((EDATE('Projektkostenkalkulation EP'!$B$4,1)+(AN$3-1)),"MM"),
             IF(
                        OR(
                                    TEXT((EDATE('Projektkostenkalkulation EP'!$B$4,1)+AN$3),"TTT") = "Sa",
                                    TEXT((EDATE('Projektkostenkalkulation EP'!$B$4,1)+AN$3),"TTT") = "So",
                                    IF(ISNA(VLOOKUP(EDATE('Projektkostenkalkulation EP'!$B$4,1)+AN$3,Datenquellen!$F$7:$H$45,3,FALSE))," ",VLOOKUP(EDATE('Projektkostenkalkulation EP'!$B$4,1)+AN$3,Datenquellen!$F$7:$H$45,3,FALSE))="X"
                                    ),
                          "X",
                          IF((((NETWORKDAYS('Projektkostenkalkulation EP'!$C$8,EOMONTH('Projektkostenkalkulation EP'!$C$8,0)))*('Projektkostenkalkulation EP'!$N$45/5)*
                                        'Projektkostenkalkulation EP'!$C$29)-SUM($B$8:E8))&gt;('Projektkostenkalkulation EP'!$N$45/5),('Projektkostenkalkulation EP'!$N$45/5),
                                         (NETWORKDAYS('Projektkostenkalkulation EP'!$C$8,
                                          EOMONTH('Projektkostenkalkulation EP'!$C$8,0)))*('Projektkostenkalkulation EP'!$N$45/5)*'Projektkostenkalkulation EP'!$C$29-SUM($B$8:E8))
                          ),
               "X"
            )</f>
        <v>0</v>
      </c>
      <c r="G8" s="122">
        <f xml:space="preserve"> IF(TEXT((EDATE('Projektkostenkalkulation EP'!$B$4,1)+AO$3),"MM")=TEXT((EDATE('Projektkostenkalkulation EP'!$B$4,1)+(AO$3-1)),"MM"),
             IF(
                        OR(
                                    TEXT((EDATE('Projektkostenkalkulation EP'!$B$4,1)+AO$3),"TTT") = "Sa",
                                    TEXT((EDATE('Projektkostenkalkulation EP'!$B$4,1)+AO$3),"TTT") = "So",
                                    IF(ISNA(VLOOKUP(EDATE('Projektkostenkalkulation EP'!$B$4,1)+AO$3,Datenquellen!$F$7:$H$45,3,FALSE))," ",VLOOKUP(EDATE('Projektkostenkalkulation EP'!$B$4,1)+AO$3,Datenquellen!$F$7:$H$45,3,FALSE))="X"
                                    ),
                          "X",
                          IF((((NETWORKDAYS('Projektkostenkalkulation EP'!$C$8,EOMONTH('Projektkostenkalkulation EP'!$C$8,0)))*('Projektkostenkalkulation EP'!$N$45/5)*
                                        'Projektkostenkalkulation EP'!$C$29)-SUM($B$8:F8))&gt;('Projektkostenkalkulation EP'!$N$45/5),('Projektkostenkalkulation EP'!$N$45/5),
                                         (NETWORKDAYS('Projektkostenkalkulation EP'!$C$8,
                                          EOMONTH('Projektkostenkalkulation EP'!$C$8,0)))*('Projektkostenkalkulation EP'!$N$45/5)*'Projektkostenkalkulation EP'!$C$29-SUM($B$8:F8))
                          ),
               "X"
            )</f>
        <v>0</v>
      </c>
      <c r="H8" s="122">
        <f xml:space="preserve"> IF(TEXT((EDATE('Projektkostenkalkulation EP'!$B$4,1)+AP$3),"MM")=TEXT((EDATE('Projektkostenkalkulation EP'!$B$4,1)+(AP$3-1)),"MM"),
             IF(
                        OR(
                                    TEXT((EDATE('Projektkostenkalkulation EP'!$B$4,1)+AP$3),"TTT") = "Sa",
                                    TEXT((EDATE('Projektkostenkalkulation EP'!$B$4,1)+AP$3),"TTT") = "So",
                                    IF(ISNA(VLOOKUP(EDATE('Projektkostenkalkulation EP'!$B$4,1)+AP$3,Datenquellen!$F$7:$H$45,3,FALSE))," ",VLOOKUP(EDATE('Projektkostenkalkulation EP'!$B$4,1)+AP$3,Datenquellen!$F$7:$H$45,3,FALSE))="X"
                                    ),
                          "X",
                          IF((((NETWORKDAYS('Projektkostenkalkulation EP'!$C$8,EOMONTH('Projektkostenkalkulation EP'!$C$8,0)))*('Projektkostenkalkulation EP'!$N$45/5)*
                                        'Projektkostenkalkulation EP'!$C$29)-SUM($B$8:G8))&gt;('Projektkostenkalkulation EP'!$N$45/5),('Projektkostenkalkulation EP'!$N$45/5),
                                         (NETWORKDAYS('Projektkostenkalkulation EP'!$C$8,
                                          EOMONTH('Projektkostenkalkulation EP'!$C$8,0)))*('Projektkostenkalkulation EP'!$N$45/5)*'Projektkostenkalkulation EP'!$C$29-SUM($B$8:G8))
                          ),
               "X"
            )</f>
        <v>0</v>
      </c>
      <c r="I8" s="122">
        <f xml:space="preserve"> IF(TEXT((EDATE('Projektkostenkalkulation EP'!$B$4,1)+AQ$3),"MM")=TEXT((EDATE('Projektkostenkalkulation EP'!$B$4,1)+(AQ$3-1)),"MM"),
             IF(
                        OR(
                                    TEXT((EDATE('Projektkostenkalkulation EP'!$B$4,1)+AQ$3),"TTT") = "Sa",
                                    TEXT((EDATE('Projektkostenkalkulation EP'!$B$4,1)+AQ$3),"TTT") = "So",
                                    IF(ISNA(VLOOKUP(EDATE('Projektkostenkalkulation EP'!$B$4,1)+AQ$3,Datenquellen!$F$7:$H$45,3,FALSE))," ",VLOOKUP(EDATE('Projektkostenkalkulation EP'!$B$4,1)+AQ$3,Datenquellen!$F$7:$H$45,3,FALSE))="X"
                                    ),
                          "X",
                          IF((((NETWORKDAYS('Projektkostenkalkulation EP'!$C$8,EOMONTH('Projektkostenkalkulation EP'!$C$8,0)))*('Projektkostenkalkulation EP'!$N$45/5)*
                                        'Projektkostenkalkulation EP'!$C$29)-SUM($B$8:H8))&gt;('Projektkostenkalkulation EP'!$N$45/5),('Projektkostenkalkulation EP'!$N$45/5),
                                         (NETWORKDAYS('Projektkostenkalkulation EP'!$C$8,
                                          EOMONTH('Projektkostenkalkulation EP'!$C$8,0)))*('Projektkostenkalkulation EP'!$N$45/5)*'Projektkostenkalkulation EP'!$C$29-SUM($B$8:H8))
                          ),
               "X"
            )</f>
        <v>0</v>
      </c>
      <c r="J8" s="122">
        <f xml:space="preserve"> IF(TEXT((EDATE('Projektkostenkalkulation EP'!$B$4,1)+AR$3),"MM")=TEXT((EDATE('Projektkostenkalkulation EP'!$B$4,1)+(AR$3-1)),"MM"),
             IF(
                        OR(
                                    TEXT((EDATE('Projektkostenkalkulation EP'!$B$4,1)+AR$3),"TTT") = "Sa",
                                    TEXT((EDATE('Projektkostenkalkulation EP'!$B$4,1)+AR$3),"TTT") = "So",
                                    IF(ISNA(VLOOKUP(EDATE('Projektkostenkalkulation EP'!$B$4,1)+AR$3,Datenquellen!$F$7:$H$45,3,FALSE))," ",VLOOKUP(EDATE('Projektkostenkalkulation EP'!$B$4,1)+AR$3,Datenquellen!$F$7:$H$45,3,FALSE))="X"
                                    ),
                          "X",
                          IF((((NETWORKDAYS('Projektkostenkalkulation EP'!$C$8,EOMONTH('Projektkostenkalkulation EP'!$C$8,0)))*('Projektkostenkalkulation EP'!$N$45/5)*
                                        'Projektkostenkalkulation EP'!$C$29)-SUM($B$8:I8))&gt;('Projektkostenkalkulation EP'!$N$45/5),('Projektkostenkalkulation EP'!$N$45/5),
                                         (NETWORKDAYS('Projektkostenkalkulation EP'!$C$8,
                                          EOMONTH('Projektkostenkalkulation EP'!$C$8,0)))*('Projektkostenkalkulation EP'!$N$45/5)*'Projektkostenkalkulation EP'!$C$29-SUM($B$8:I8))
                          ),
               "X"
            )</f>
        <v>0</v>
      </c>
      <c r="K8" s="122" t="str">
        <f xml:space="preserve"> IF(TEXT((EDATE('Projektkostenkalkulation EP'!$B$4,1)+AS$3),"MM")=TEXT((EDATE('Projektkostenkalkulation EP'!$B$4,1)+(AS$3-1)),"MM"),
             IF(
                        OR(
                                    TEXT((EDATE('Projektkostenkalkulation EP'!$B$4,1)+AS$3),"TTT") = "Sa",
                                    TEXT((EDATE('Projektkostenkalkulation EP'!$B$4,1)+AS$3),"TTT") = "So",
                                    IF(ISNA(VLOOKUP(EDATE('Projektkostenkalkulation EP'!$B$4,1)+AS$3,Datenquellen!$F$7:$H$45,3,FALSE))," ",VLOOKUP(EDATE('Projektkostenkalkulation EP'!$B$4,1)+AS$3,Datenquellen!$F$7:$H$45,3,FALSE))="X"
                                    ),
                          "X",
                          IF((((NETWORKDAYS('Projektkostenkalkulation EP'!$C$8,EOMONTH('Projektkostenkalkulation EP'!$C$8,0)))*('Projektkostenkalkulation EP'!$N$45/5)*
                                        'Projektkostenkalkulation EP'!$C$29)-SUM($B$8:J8))&gt;('Projektkostenkalkulation EP'!$N$45/5),('Projektkostenkalkulation EP'!$N$45/5),
                                         (NETWORKDAYS('Projektkostenkalkulation EP'!$C$8,
                                          EOMONTH('Projektkostenkalkulation EP'!$C$8,0)))*('Projektkostenkalkulation EP'!$N$45/5)*'Projektkostenkalkulation EP'!$C$29-SUM($B$8:J8))
                          ),
               "X"
            )</f>
        <v>X</v>
      </c>
      <c r="L8" s="122" t="str">
        <f xml:space="preserve"> IF(TEXT((EDATE('Projektkostenkalkulation EP'!$B$4,1)+AT$3),"MM")=TEXT((EDATE('Projektkostenkalkulation EP'!$B$4,1)+(AT$3-1)),"MM"),
             IF(
                        OR(
                                    TEXT((EDATE('Projektkostenkalkulation EP'!$B$4,1)+AT$3),"TTT") = "Sa",
                                    TEXT((EDATE('Projektkostenkalkulation EP'!$B$4,1)+AT$3),"TTT") = "So",
                                    IF(ISNA(VLOOKUP(EDATE('Projektkostenkalkulation EP'!$B$4,1)+AT$3,Datenquellen!$F$7:$H$45,3,FALSE))," ",VLOOKUP(EDATE('Projektkostenkalkulation EP'!$B$4,1)+AT$3,Datenquellen!$F$7:$H$45,3,FALSE))="X"
                                    ),
                          "X",
                          IF((((NETWORKDAYS('Projektkostenkalkulation EP'!$C$8,EOMONTH('Projektkostenkalkulation EP'!$C$8,0)))*('Projektkostenkalkulation EP'!$N$45/5)*
                                        'Projektkostenkalkulation EP'!$C$29)-SUM($B$8:K8))&gt;('Projektkostenkalkulation EP'!$N$45/5),('Projektkostenkalkulation EP'!$N$45/5),
                                         (NETWORKDAYS('Projektkostenkalkulation EP'!$C$8,
                                          EOMONTH('Projektkostenkalkulation EP'!$C$8,0)))*('Projektkostenkalkulation EP'!$N$45/5)*'Projektkostenkalkulation EP'!$C$29-SUM($B$8:K8))
                          ),
               "X"
            )</f>
        <v>X</v>
      </c>
      <c r="M8" s="122">
        <f xml:space="preserve"> IF(TEXT((EDATE('Projektkostenkalkulation EP'!$B$4,1)+AU$3),"MM")=TEXT((EDATE('Projektkostenkalkulation EP'!$B$4,1)+(AU$3-1)),"MM"),
             IF(
                        OR(
                                    TEXT((EDATE('Projektkostenkalkulation EP'!$B$4,1)+AU$3),"TTT") = "Sa",
                                    TEXT((EDATE('Projektkostenkalkulation EP'!$B$4,1)+AU$3),"TTT") = "So",
                                    IF(ISNA(VLOOKUP(EDATE('Projektkostenkalkulation EP'!$B$4,1)+AU$3,Datenquellen!$F$7:$H$45,3,FALSE))," ",VLOOKUP(EDATE('Projektkostenkalkulation EP'!$B$4,1)+AU$3,Datenquellen!$F$7:$H$45,3,FALSE))="X"
                                    ),
                          "X",
                          IF((((NETWORKDAYS('Projektkostenkalkulation EP'!$C$8,EOMONTH('Projektkostenkalkulation EP'!$C$8,0)))*('Projektkostenkalkulation EP'!$N$45/5)*
                                        'Projektkostenkalkulation EP'!$C$29)-SUM($B$8:L8))&gt;('Projektkostenkalkulation EP'!$N$45/5),('Projektkostenkalkulation EP'!$N$45/5),
                                         (NETWORKDAYS('Projektkostenkalkulation EP'!$C$8,
                                          EOMONTH('Projektkostenkalkulation EP'!$C$8,0)))*('Projektkostenkalkulation EP'!$N$45/5)*'Projektkostenkalkulation EP'!$C$29-SUM($B$8:L8))
                          ),
               "X"
            )</f>
        <v>0</v>
      </c>
      <c r="N8" s="122">
        <f xml:space="preserve"> IF(TEXT((EDATE('Projektkostenkalkulation EP'!$B$4,1)+AV$3),"MM")=TEXT((EDATE('Projektkostenkalkulation EP'!$B$4,1)+(AV$3-1)),"MM"),
             IF(
                        OR(
                                    TEXT((EDATE('Projektkostenkalkulation EP'!$B$4,1)+AV$3),"TTT") = "Sa",
                                    TEXT((EDATE('Projektkostenkalkulation EP'!$B$4,1)+AV$3),"TTT") = "So",
                                    IF(ISNA(VLOOKUP(EDATE('Projektkostenkalkulation EP'!$B$4,1)+AV$3,Datenquellen!$F$7:$H$45,3,FALSE))," ",VLOOKUP(EDATE('Projektkostenkalkulation EP'!$B$4,1)+AV$3,Datenquellen!$F$7:$H$45,3,FALSE))="X"
                                    ),
                          "X",
                          IF((((NETWORKDAYS('Projektkostenkalkulation EP'!$C$8,EOMONTH('Projektkostenkalkulation EP'!$C$8,0)))*('Projektkostenkalkulation EP'!$N$45/5)*
                                        'Projektkostenkalkulation EP'!$C$29)-SUM($B$8:M8))&gt;('Projektkostenkalkulation EP'!$N$45/5),('Projektkostenkalkulation EP'!$N$45/5),
                                         (NETWORKDAYS('Projektkostenkalkulation EP'!$C$8,
                                          EOMONTH('Projektkostenkalkulation EP'!$C$8,0)))*('Projektkostenkalkulation EP'!$N$45/5)*'Projektkostenkalkulation EP'!$C$29-SUM($B$8:M8))
                          ),
               "X"
            )</f>
        <v>0</v>
      </c>
      <c r="O8" s="122">
        <f xml:space="preserve"> IF(TEXT((EDATE('Projektkostenkalkulation EP'!$B$4,1)+AW$3),"MM")=TEXT((EDATE('Projektkostenkalkulation EP'!$B$4,1)+(AW$3-1)),"MM"),
             IF(
                        OR(
                                    TEXT((EDATE('Projektkostenkalkulation EP'!$B$4,1)+AW$3),"TTT") = "Sa",
                                    TEXT((EDATE('Projektkostenkalkulation EP'!$B$4,1)+AW$3),"TTT") = "So",
                                    IF(ISNA(VLOOKUP(EDATE('Projektkostenkalkulation EP'!$B$4,1)+AW$3,Datenquellen!$F$7:$H$45,3,FALSE))," ",VLOOKUP(EDATE('Projektkostenkalkulation EP'!$B$4,1)+AW$3,Datenquellen!$F$7:$H$45,3,FALSE))="X"
                                    ),
                          "X",
                          IF((((NETWORKDAYS('Projektkostenkalkulation EP'!$C$8,EOMONTH('Projektkostenkalkulation EP'!$C$8,0)))*('Projektkostenkalkulation EP'!$N$45/5)*
                                        'Projektkostenkalkulation EP'!$C$29)-SUM($B$8:N8))&gt;('Projektkostenkalkulation EP'!$N$45/5),('Projektkostenkalkulation EP'!$N$45/5),
                                         (NETWORKDAYS('Projektkostenkalkulation EP'!$C$8,
                                          EOMONTH('Projektkostenkalkulation EP'!$C$8,0)))*('Projektkostenkalkulation EP'!$N$45/5)*'Projektkostenkalkulation EP'!$C$29-SUM($B$8:N8))
                          ),
               "X"
            )</f>
        <v>0</v>
      </c>
      <c r="P8" s="122">
        <f xml:space="preserve"> IF(TEXT((EDATE('Projektkostenkalkulation EP'!$B$4,1)+AX$3),"MM")=TEXT((EDATE('Projektkostenkalkulation EP'!$B$4,1)+(AX$3-1)),"MM"),
             IF(
                        OR(
                                    TEXT((EDATE('Projektkostenkalkulation EP'!$B$4,1)+AX$3),"TTT") = "Sa",
                                    TEXT((EDATE('Projektkostenkalkulation EP'!$B$4,1)+AX$3),"TTT") = "So",
                                    IF(ISNA(VLOOKUP(EDATE('Projektkostenkalkulation EP'!$B$4,1)+AX$3,Datenquellen!$F$7:$H$45,3,FALSE))," ",VLOOKUP(EDATE('Projektkostenkalkulation EP'!$B$4,1)+AX$3,Datenquellen!$F$7:$H$45,3,FALSE))="X"
                                    ),
                          "X",
                          IF((((NETWORKDAYS('Projektkostenkalkulation EP'!$C$8,EOMONTH('Projektkostenkalkulation EP'!$C$8,0)))*('Projektkostenkalkulation EP'!$N$45/5)*
                                        'Projektkostenkalkulation EP'!$C$29)-SUM($B$8:O8))&gt;('Projektkostenkalkulation EP'!$N$45/5),('Projektkostenkalkulation EP'!$N$45/5),
                                         (NETWORKDAYS('Projektkostenkalkulation EP'!$C$8,
                                          EOMONTH('Projektkostenkalkulation EP'!$C$8,0)))*('Projektkostenkalkulation EP'!$N$45/5)*'Projektkostenkalkulation EP'!$C$29-SUM($B$8:O8))
                          ),
               "X"
            )</f>
        <v>0</v>
      </c>
      <c r="Q8" s="122">
        <f xml:space="preserve"> IF(TEXT((EDATE('Projektkostenkalkulation EP'!$B$4,1)+AY$3),"MM")=TEXT((EDATE('Projektkostenkalkulation EP'!$B$4,1)+(AY$3-1)),"MM"),
             IF(
                        OR(
                                    TEXT((EDATE('Projektkostenkalkulation EP'!$B$4,1)+AY$3),"TTT") = "Sa",
                                    TEXT((EDATE('Projektkostenkalkulation EP'!$B$4,1)+AY$3),"TTT") = "So",
                                    IF(ISNA(VLOOKUP(EDATE('Projektkostenkalkulation EP'!$B$4,1)+AY$3,Datenquellen!$F$7:$H$45,3,FALSE))," ",VLOOKUP(EDATE('Projektkostenkalkulation EP'!$B$4,1)+AY$3,Datenquellen!$F$7:$H$45,3,FALSE))="X"
                                    ),
                          "X",
                          IF((((NETWORKDAYS('Projektkostenkalkulation EP'!$C$8,EOMONTH('Projektkostenkalkulation EP'!$C$8,0)))*('Projektkostenkalkulation EP'!$N$45/5)*
                                        'Projektkostenkalkulation EP'!$C$29)-SUM($B$8:P8))&gt;('Projektkostenkalkulation EP'!$N$45/5),('Projektkostenkalkulation EP'!$N$45/5),
                                         (NETWORKDAYS('Projektkostenkalkulation EP'!$C$8,
                                          EOMONTH('Projektkostenkalkulation EP'!$C$8,0)))*('Projektkostenkalkulation EP'!$N$45/5)*'Projektkostenkalkulation EP'!$C$29-SUM($B$8:P8))
                          ),
               "X"
            )</f>
        <v>0</v>
      </c>
      <c r="R8" s="122" t="str">
        <f xml:space="preserve"> IF(TEXT((EDATE('Projektkostenkalkulation EP'!$B$4,1)+AZ$3),"MM")=TEXT((EDATE('Projektkostenkalkulation EP'!$B$4,1)+(AZ$3-1)),"MM"),
             IF(
                        OR(
                                    TEXT((EDATE('Projektkostenkalkulation EP'!$B$4,1)+AZ$3),"TTT") = "Sa",
                                    TEXT((EDATE('Projektkostenkalkulation EP'!$B$4,1)+AZ$3),"TTT") = "So",
                                    IF(ISNA(VLOOKUP(EDATE('Projektkostenkalkulation EP'!$B$4,1)+AZ$3,Datenquellen!$F$7:$H$45,3,FALSE))," ",VLOOKUP(EDATE('Projektkostenkalkulation EP'!$B$4,1)+AZ$3,Datenquellen!$F$7:$H$45,3,FALSE))="X"
                                    ),
                          "X",
                          IF((((NETWORKDAYS('Projektkostenkalkulation EP'!$C$8,EOMONTH('Projektkostenkalkulation EP'!$C$8,0)))*('Projektkostenkalkulation EP'!$N$45/5)*
                                        'Projektkostenkalkulation EP'!$C$29)-SUM($B$8:Q8))&gt;('Projektkostenkalkulation EP'!$N$45/5),('Projektkostenkalkulation EP'!$N$45/5),
                                         (NETWORKDAYS('Projektkostenkalkulation EP'!$C$8,
                                          EOMONTH('Projektkostenkalkulation EP'!$C$8,0)))*('Projektkostenkalkulation EP'!$N$45/5)*'Projektkostenkalkulation EP'!$C$29-SUM($B$8:Q8))
                          ),
               "X"
            )</f>
        <v>X</v>
      </c>
      <c r="S8" s="122" t="str">
        <f xml:space="preserve"> IF(TEXT((EDATE('Projektkostenkalkulation EP'!$B$4,1)+BA$3),"MM")=TEXT((EDATE('Projektkostenkalkulation EP'!$B$4,1)+(BA$3-1)),"MM"),
             IF(
                        OR(
                                    TEXT((EDATE('Projektkostenkalkulation EP'!$B$4,1)+BA$3),"TTT") = "Sa",
                                    TEXT((EDATE('Projektkostenkalkulation EP'!$B$4,1)+BA$3),"TTT") = "So",
                                    IF(ISNA(VLOOKUP(EDATE('Projektkostenkalkulation EP'!$B$4,1)+BA$3,Datenquellen!$F$7:$H$45,3,FALSE))," ",VLOOKUP(EDATE('Projektkostenkalkulation EP'!$B$4,1)+BA$3,Datenquellen!$F$7:$H$45,3,FALSE))="X"
                                    ),
                          "X",
                          IF((((NETWORKDAYS('Projektkostenkalkulation EP'!$C$8,EOMONTH('Projektkostenkalkulation EP'!$C$8,0)))*('Projektkostenkalkulation EP'!$N$45/5)*
                                        'Projektkostenkalkulation EP'!$C$29)-SUM($B$8:R8))&gt;('Projektkostenkalkulation EP'!$N$45/5),('Projektkostenkalkulation EP'!$N$45/5),
                                         (NETWORKDAYS('Projektkostenkalkulation EP'!$C$8,
                                          EOMONTH('Projektkostenkalkulation EP'!$C$8,0)))*('Projektkostenkalkulation EP'!$N$45/5)*'Projektkostenkalkulation EP'!$C$29-SUM($B$8:R8))
                          ),
               "X"
            )</f>
        <v>X</v>
      </c>
      <c r="T8" s="122">
        <f xml:space="preserve"> IF(TEXT((EDATE('Projektkostenkalkulation EP'!$B$4,1)+BB$3),"MM")=TEXT((EDATE('Projektkostenkalkulation EP'!$B$4,1)+(BB$3-1)),"MM"),
             IF(
                        OR(
                                    TEXT((EDATE('Projektkostenkalkulation EP'!$B$4,1)+BB$3),"TTT") = "Sa",
                                    TEXT((EDATE('Projektkostenkalkulation EP'!$B$4,1)+BB$3),"TTT") = "So",
                                    IF(ISNA(VLOOKUP(EDATE('Projektkostenkalkulation EP'!$B$4,1)+BB$3,Datenquellen!$F$7:$H$45,3,FALSE))," ",VLOOKUP(EDATE('Projektkostenkalkulation EP'!$B$4,1)+BB$3,Datenquellen!$F$7:$H$45,3,FALSE))="X"
                                    ),
                          "X",
                          IF((((NETWORKDAYS('Projektkostenkalkulation EP'!$C$8,EOMONTH('Projektkostenkalkulation EP'!$C$8,0)))*('Projektkostenkalkulation EP'!$N$45/5)*
                                        'Projektkostenkalkulation EP'!$C$29)-SUM($B$8:S8))&gt;('Projektkostenkalkulation EP'!$N$45/5),('Projektkostenkalkulation EP'!$N$45/5),
                                         (NETWORKDAYS('Projektkostenkalkulation EP'!$C$8,
                                          EOMONTH('Projektkostenkalkulation EP'!$C$8,0)))*('Projektkostenkalkulation EP'!$N$45/5)*'Projektkostenkalkulation EP'!$C$29-SUM($B$8:S8))
                          ),
               "X"
            )</f>
        <v>0</v>
      </c>
      <c r="U8" s="122">
        <f xml:space="preserve"> IF(TEXT((EDATE('Projektkostenkalkulation EP'!$B$4,1)+BC$3),"MM")=TEXT((EDATE('Projektkostenkalkulation EP'!$B$4,1)+(BC$3-1)),"MM"),
             IF(
                        OR(
                                    TEXT((EDATE('Projektkostenkalkulation EP'!$B$4,1)+BC$3),"TTT") = "Sa",
                                    TEXT((EDATE('Projektkostenkalkulation EP'!$B$4,1)+BC$3),"TTT") = "So",
                                    IF(ISNA(VLOOKUP(EDATE('Projektkostenkalkulation EP'!$B$4,1)+BC$3,Datenquellen!$F$7:$H$45,3,FALSE))," ",VLOOKUP(EDATE('Projektkostenkalkulation EP'!$B$4,1)+BC$3,Datenquellen!$F$7:$H$45,3,FALSE))="X"
                                    ),
                          "X",
                          IF((((NETWORKDAYS('Projektkostenkalkulation EP'!$C$8,EOMONTH('Projektkostenkalkulation EP'!$C$8,0)))*('Projektkostenkalkulation EP'!$N$45/5)*
                                        'Projektkostenkalkulation EP'!$C$29)-SUM($B$8:T8))&gt;('Projektkostenkalkulation EP'!$N$45/5),('Projektkostenkalkulation EP'!$N$45/5),
                                         (NETWORKDAYS('Projektkostenkalkulation EP'!$C$8,
                                          EOMONTH('Projektkostenkalkulation EP'!$C$8,0)))*('Projektkostenkalkulation EP'!$N$45/5)*'Projektkostenkalkulation EP'!$C$29-SUM($B$8:T8))
                          ),
               "X"
            )</f>
        <v>0</v>
      </c>
      <c r="V8" s="122">
        <f xml:space="preserve"> IF(TEXT((EDATE('Projektkostenkalkulation EP'!$B$4,1)+BD$3),"MM")=TEXT((EDATE('Projektkostenkalkulation EP'!$B$4,1)+(BD$3-1)),"MM"),
             IF(
                        OR(
                                    TEXT((EDATE('Projektkostenkalkulation EP'!$B$4,1)+BD$3),"TTT") = "Sa",
                                    TEXT((EDATE('Projektkostenkalkulation EP'!$B$4,1)+BD$3),"TTT") = "So",
                                    IF(ISNA(VLOOKUP(EDATE('Projektkostenkalkulation EP'!$B$4,1)+BD$3,Datenquellen!$F$7:$H$45,3,FALSE))," ",VLOOKUP(EDATE('Projektkostenkalkulation EP'!$B$4,1)+BD$3,Datenquellen!$F$7:$H$45,3,FALSE))="X"
                                    ),
                          "X",
                          IF((((NETWORKDAYS('Projektkostenkalkulation EP'!$C$8,EOMONTH('Projektkostenkalkulation EP'!$C$8,0)))*('Projektkostenkalkulation EP'!$N$45/5)*
                                        'Projektkostenkalkulation EP'!$C$29)-SUM($B$8:U8))&gt;('Projektkostenkalkulation EP'!$N$45/5),('Projektkostenkalkulation EP'!$N$45/5),
                                         (NETWORKDAYS('Projektkostenkalkulation EP'!$C$8,
                                          EOMONTH('Projektkostenkalkulation EP'!$C$8,0)))*('Projektkostenkalkulation EP'!$N$45/5)*'Projektkostenkalkulation EP'!$C$29-SUM($B$8:U8))
                          ),
               "X"
            )</f>
        <v>0</v>
      </c>
      <c r="W8" s="122">
        <f xml:space="preserve"> IF(TEXT((EDATE('Projektkostenkalkulation EP'!$B$4,1)+BE$3),"MM")=TEXT((EDATE('Projektkostenkalkulation EP'!$B$4,1)+(BE$3-1)),"MM"),
             IF(
                        OR(
                                    TEXT((EDATE('Projektkostenkalkulation EP'!$B$4,1)+BE$3),"TTT") = "Sa",
                                    TEXT((EDATE('Projektkostenkalkulation EP'!$B$4,1)+BE$3),"TTT") = "So",
                                    IF(ISNA(VLOOKUP(EDATE('Projektkostenkalkulation EP'!$B$4,1)+BE$3,Datenquellen!$F$7:$H$45,3,FALSE))," ",VLOOKUP(EDATE('Projektkostenkalkulation EP'!$B$4,1)+BE$3,Datenquellen!$F$7:$H$45,3,FALSE))="X"
                                    ),
                          "X",
                          IF((((NETWORKDAYS('Projektkostenkalkulation EP'!$C$8,EOMONTH('Projektkostenkalkulation EP'!$C$8,0)))*('Projektkostenkalkulation EP'!$N$45/5)*
                                        'Projektkostenkalkulation EP'!$C$29)-SUM($B$8:V8))&gt;('Projektkostenkalkulation EP'!$N$45/5),('Projektkostenkalkulation EP'!$N$45/5),
                                         (NETWORKDAYS('Projektkostenkalkulation EP'!$C$8,
                                          EOMONTH('Projektkostenkalkulation EP'!$C$8,0)))*('Projektkostenkalkulation EP'!$N$45/5)*'Projektkostenkalkulation EP'!$C$29-SUM($B$8:V8))
                          ),
               "X"
            )</f>
        <v>0</v>
      </c>
      <c r="X8" s="122">
        <f xml:space="preserve"> IF(TEXT((EDATE('Projektkostenkalkulation EP'!$B$4,1)+BF$3),"MM")=TEXT((EDATE('Projektkostenkalkulation EP'!$B$4,1)+(BF$3-1)),"MM"),
             IF(
                        OR(
                                    TEXT((EDATE('Projektkostenkalkulation EP'!$B$4,1)+BF$3),"TTT") = "Sa",
                                    TEXT((EDATE('Projektkostenkalkulation EP'!$B$4,1)+BF$3),"TTT") = "So",
                                    IF(ISNA(VLOOKUP(EDATE('Projektkostenkalkulation EP'!$B$4,1)+BF$3,Datenquellen!$F$7:$H$45,3,FALSE))," ",VLOOKUP(EDATE('Projektkostenkalkulation EP'!$B$4,1)+BF$3,Datenquellen!$F$7:$H$45,3,FALSE))="X"
                                    ),
                          "X",
                          IF((((NETWORKDAYS('Projektkostenkalkulation EP'!$C$8,EOMONTH('Projektkostenkalkulation EP'!$C$8,0)))*('Projektkostenkalkulation EP'!$N$45/5)*
                                        'Projektkostenkalkulation EP'!$C$29)-SUM($B$8:W8))&gt;('Projektkostenkalkulation EP'!$N$45/5),('Projektkostenkalkulation EP'!$N$45/5),
                                         (NETWORKDAYS('Projektkostenkalkulation EP'!$C$8,
                                          EOMONTH('Projektkostenkalkulation EP'!$C$8,0)))*('Projektkostenkalkulation EP'!$N$45/5)*'Projektkostenkalkulation EP'!$C$29-SUM($B$8:W8))
                          ),
               "X"
            )</f>
        <v>0</v>
      </c>
      <c r="Y8" s="122" t="str">
        <f xml:space="preserve"> IF(TEXT((EDATE('Projektkostenkalkulation EP'!$B$4,1)+BG$3),"MM")=TEXT((EDATE('Projektkostenkalkulation EP'!$B$4,1)+(BG$3-1)),"MM"),
             IF(
                        OR(
                                    TEXT((EDATE('Projektkostenkalkulation EP'!$B$4,1)+BG$3),"TTT") = "Sa",
                                    TEXT((EDATE('Projektkostenkalkulation EP'!$B$4,1)+BG$3),"TTT") = "So",
                                    IF(ISNA(VLOOKUP(EDATE('Projektkostenkalkulation EP'!$B$4,1)+BG$3,Datenquellen!$F$7:$H$45,3,FALSE))," ",VLOOKUP(EDATE('Projektkostenkalkulation EP'!$B$4,1)+BG$3,Datenquellen!$F$7:$H$45,3,FALSE))="X"
                                    ),
                          "X",
                          IF((((NETWORKDAYS('Projektkostenkalkulation EP'!$C$8,EOMONTH('Projektkostenkalkulation EP'!$C$8,0)))*('Projektkostenkalkulation EP'!$N$45/5)*
                                        'Projektkostenkalkulation EP'!$C$29)-SUM($B$8:X8))&gt;('Projektkostenkalkulation EP'!$N$45/5),('Projektkostenkalkulation EP'!$N$45/5),
                                         (NETWORKDAYS('Projektkostenkalkulation EP'!$C$8,
                                          EOMONTH('Projektkostenkalkulation EP'!$C$8,0)))*('Projektkostenkalkulation EP'!$N$45/5)*'Projektkostenkalkulation EP'!$C$29-SUM($B$8:X8))
                          ),
               "X"
            )</f>
        <v>X</v>
      </c>
      <c r="Z8" s="122" t="str">
        <f xml:space="preserve"> IF(TEXT((EDATE('Projektkostenkalkulation EP'!$B$4,1)+BH$3),"MM")=TEXT((EDATE('Projektkostenkalkulation EP'!$B$4,1)+(BH$3-1)),"MM"),
             IF(
                        OR(
                                    TEXT((EDATE('Projektkostenkalkulation EP'!$B$4,1)+BH$3),"TTT") = "Sa",
                                    TEXT((EDATE('Projektkostenkalkulation EP'!$B$4,1)+BH$3),"TTT") = "So",
                                    IF(ISNA(VLOOKUP(EDATE('Projektkostenkalkulation EP'!$B$4,1)+BH$3,Datenquellen!$F$7:$H$45,3,FALSE))," ",VLOOKUP(EDATE('Projektkostenkalkulation EP'!$B$4,1)+BH$3,Datenquellen!$F$7:$H$45,3,FALSE))="X"
                                    ),
                          "X",
                          IF((((NETWORKDAYS('Projektkostenkalkulation EP'!$C$8,EOMONTH('Projektkostenkalkulation EP'!$C$8,0)))*('Projektkostenkalkulation EP'!$N$45/5)*
                                        'Projektkostenkalkulation EP'!$C$29)-SUM($B$8:Y8))&gt;('Projektkostenkalkulation EP'!$N$45/5),('Projektkostenkalkulation EP'!$N$45/5),
                                         (NETWORKDAYS('Projektkostenkalkulation EP'!$C$8,
                                          EOMONTH('Projektkostenkalkulation EP'!$C$8,0)))*('Projektkostenkalkulation EP'!$N$45/5)*'Projektkostenkalkulation EP'!$C$29-SUM($B$8:Y8))
                          ),
               "X"
            )</f>
        <v>X</v>
      </c>
      <c r="AA8" s="122">
        <f xml:space="preserve"> IF(TEXT((EDATE('Projektkostenkalkulation EP'!$B$4,1)+BI$3),"MM")=TEXT((EDATE('Projektkostenkalkulation EP'!$B$4,1)+(BI$3-1)),"MM"),
             IF(
                        OR(
                                    TEXT((EDATE('Projektkostenkalkulation EP'!$B$4,1)+BI$3),"TTT") = "Sa",
                                    TEXT((EDATE('Projektkostenkalkulation EP'!$B$4,1)+BI$3),"TTT") = "So",
                                    IF(ISNA(VLOOKUP(EDATE('Projektkostenkalkulation EP'!$B$4,1)+BI$3,Datenquellen!$F$7:$H$45,3,FALSE))," ",VLOOKUP(EDATE('Projektkostenkalkulation EP'!$B$4,1)+BI$3,Datenquellen!$F$7:$H$45,3,FALSE))="X"
                                    ),
                          "X",
                          IF((((NETWORKDAYS('Projektkostenkalkulation EP'!$C$8,EOMONTH('Projektkostenkalkulation EP'!$C$8,0)))*('Projektkostenkalkulation EP'!$N$45/5)*
                                        'Projektkostenkalkulation EP'!$C$29)-SUM($B$8:Z8))&gt;('Projektkostenkalkulation EP'!$N$45/5),('Projektkostenkalkulation EP'!$N$45/5),
                                         (NETWORKDAYS('Projektkostenkalkulation EP'!$C$8,
                                          EOMONTH('Projektkostenkalkulation EP'!$C$8,0)))*('Projektkostenkalkulation EP'!$N$45/5)*'Projektkostenkalkulation EP'!$C$29-SUM($B$8:Z8))
                          ),
               "X"
            )</f>
        <v>0</v>
      </c>
      <c r="AB8" s="122">
        <f xml:space="preserve"> IF(TEXT((EDATE('Projektkostenkalkulation EP'!$B$4,1)+BJ$3),"MM")=TEXT((EDATE('Projektkostenkalkulation EP'!$B$4,1)+(BJ$3-1)),"MM"),
             IF(
                        OR(
                                    TEXT((EDATE('Projektkostenkalkulation EP'!$B$4,1)+BJ$3),"TTT") = "Sa",
                                    TEXT((EDATE('Projektkostenkalkulation EP'!$B$4,1)+BJ$3),"TTT") = "So",
                                    IF(ISNA(VLOOKUP(EDATE('Projektkostenkalkulation EP'!$B$4,1)+BJ$3,Datenquellen!$F$7:$H$45,3,FALSE))," ",VLOOKUP(EDATE('Projektkostenkalkulation EP'!$B$4,1)+BJ$3,Datenquellen!$F$7:$H$45,3,FALSE))="X"
                                    ),
                          "X",
                          IF((((NETWORKDAYS('Projektkostenkalkulation EP'!$C$8,EOMONTH('Projektkostenkalkulation EP'!$C$8,0)))*('Projektkostenkalkulation EP'!$N$45/5)*
                                        'Projektkostenkalkulation EP'!$C$29)-SUM($B$8:AA8))&gt;('Projektkostenkalkulation EP'!$N$45/5),('Projektkostenkalkulation EP'!$N$45/5),
                                         (NETWORKDAYS('Projektkostenkalkulation EP'!$C$8,
                                          EOMONTH('Projektkostenkalkulation EP'!$C$8,0)))*('Projektkostenkalkulation EP'!$N$45/5)*'Projektkostenkalkulation EP'!$C$29-SUM($B$8:AA8))
                          ),
               "X"
            )</f>
        <v>0</v>
      </c>
      <c r="AC8" s="122">
        <f xml:space="preserve"> IF(TEXT((EDATE('Projektkostenkalkulation EP'!$B$4,1)+BK$3),"MM")=TEXT((EDATE('Projektkostenkalkulation EP'!$B$4,1)+(BK$3-1)),"MM"),
             IF(
                        OR(
                                    TEXT((EDATE('Projektkostenkalkulation EP'!$B$4,1)+BK$3),"TTT") = "Sa",
                                    TEXT((EDATE('Projektkostenkalkulation EP'!$B$4,1)+BK$3),"TTT") = "So",
                                    IF(ISNA(VLOOKUP(EDATE('Projektkostenkalkulation EP'!$B$4,1)+BK$3,Datenquellen!$F$7:$H$45,3,FALSE))," ",VLOOKUP(EDATE('Projektkostenkalkulation EP'!$B$4,1)+BK$3,Datenquellen!$F$7:$H$45,3,FALSE))="X"
                                    ),
                          "X",
                          IF((((NETWORKDAYS('Projektkostenkalkulation EP'!$C$8,EOMONTH('Projektkostenkalkulation EP'!$C$8,0)))*('Projektkostenkalkulation EP'!$N$45/5)*
                                        'Projektkostenkalkulation EP'!$C$29)-SUM($B$8:AB8))&gt;('Projektkostenkalkulation EP'!$N$45/5),('Projektkostenkalkulation EP'!$N$45/5),
                                         (NETWORKDAYS('Projektkostenkalkulation EP'!$C$8,
                                          EOMONTH('Projektkostenkalkulation EP'!$C$8,0)))*('Projektkostenkalkulation EP'!$N$45/5)*'Projektkostenkalkulation EP'!$C$29-SUM($B$8:AB8))
                          ),
               "X"
            )</f>
        <v>0</v>
      </c>
      <c r="AD8" s="122">
        <f xml:space="preserve"> IF(TEXT((EDATE('Projektkostenkalkulation EP'!$B$4,1)+BL$3),"MM")=TEXT((EDATE('Projektkostenkalkulation EP'!$B$4,1)+(BL$3-1)),"MM"),
             IF(
                        OR(
                                    TEXT((EDATE('Projektkostenkalkulation EP'!$B$4,1)+BL$3),"TTT") = "Sa",
                                    TEXT((EDATE('Projektkostenkalkulation EP'!$B$4,1)+BL$3),"TTT") = "So",
                                    IF(ISNA(VLOOKUP(EDATE('Projektkostenkalkulation EP'!$B$4,1)+BL$3,Datenquellen!$F$7:$H$45,3,FALSE))," ",VLOOKUP(EDATE('Projektkostenkalkulation EP'!$B$4,1)+BL$3,Datenquellen!$F$7:$H$45,3,FALSE))="X"
                                    ),
                          "X",
                          IF((((NETWORKDAYS('Projektkostenkalkulation EP'!$C$8,EOMONTH('Projektkostenkalkulation EP'!$C$8,0)))*('Projektkostenkalkulation EP'!$N$45/5)*
                                        'Projektkostenkalkulation EP'!$C$29)-SUM($B$8:AC8))&gt;('Projektkostenkalkulation EP'!$N$45/5),('Projektkostenkalkulation EP'!$N$45/5),
                                         (NETWORKDAYS('Projektkostenkalkulation EP'!$C$8,
                                          EOMONTH('Projektkostenkalkulation EP'!$C$8,0)))*('Projektkostenkalkulation EP'!$N$45/5)*'Projektkostenkalkulation EP'!$C$29-SUM($B$8:AC8))
                          ),
               "X"
            )</f>
        <v>0</v>
      </c>
      <c r="AE8" s="122" t="str">
        <f xml:space="preserve"> IF(TEXT((EDATE('Projektkostenkalkulation EP'!$B$4,1)+BM$3),"MM")=TEXT((EDATE('Projektkostenkalkulation EP'!$B$4,1)+(BM$3-1)),"MM"),
             IF(
                        OR(
                                    TEXT((EDATE('Projektkostenkalkulation EP'!$B$4,1)+BM$3),"TTT") = "Sa",
                                    TEXT((EDATE('Projektkostenkalkulation EP'!$B$4,1)+BM$3),"TTT") = "So",
                                    IF(ISNA(VLOOKUP(EDATE('Projektkostenkalkulation EP'!$B$4,1)+BM$3,Datenquellen!$F$7:$H$45,3,FALSE))," ",VLOOKUP(EDATE('Projektkostenkalkulation EP'!$B$4,1)+BM$3,Datenquellen!$F$7:$H$45,3,FALSE))="X"
                                    ),
                          "X",
                          IF((((NETWORKDAYS('Projektkostenkalkulation EP'!$C$8,EOMONTH('Projektkostenkalkulation EP'!$C$8,0)))*('Projektkostenkalkulation EP'!$N$45/5)*
                                        'Projektkostenkalkulation EP'!$C$29)-SUM($B$8:AD8))&gt;('Projektkostenkalkulation EP'!$N$45/5),('Projektkostenkalkulation EP'!$N$45/5),
                                         (NETWORKDAYS('Projektkostenkalkulation EP'!$C$8,
                                          EOMONTH('Projektkostenkalkulation EP'!$C$8,0)))*('Projektkostenkalkulation EP'!$N$45/5)*'Projektkostenkalkulation EP'!$C$29-SUM($B$8:AD8))
                          ),
               "X"
            )</f>
        <v>X</v>
      </c>
      <c r="AF8" s="122" t="str">
        <f xml:space="preserve"> IF(TEXT((EDATE('Projektkostenkalkulation EP'!$B$4,1)+BN$3),"MM")=TEXT((EDATE('Projektkostenkalkulation EP'!$B$4,1)+(BN$3-1)),"MM"),
             IF(
                        OR(
                                    TEXT((EDATE('Projektkostenkalkulation EP'!$B$4,1)+BN$3),"TTT") = "Sa",
                                    TEXT((EDATE('Projektkostenkalkulation EP'!$B$4,1)+BN$3),"TTT") = "So",
                                    IF(ISNA(VLOOKUP(EDATE('Projektkostenkalkulation EP'!$B$4,1)+BN$3,Datenquellen!$F$7:$H$45,3,FALSE))," ",VLOOKUP(EDATE('Projektkostenkalkulation EP'!$B$4,1)+BN$3,Datenquellen!$F$7:$H$45,3,FALSE))="X"
                                    ),
                          "X",
                          IF((((NETWORKDAYS('Projektkostenkalkulation EP'!$C$8,EOMONTH('Projektkostenkalkulation EP'!$C$8,0)))*('Projektkostenkalkulation EP'!$N$45/5)*
                                        'Projektkostenkalkulation EP'!$C$29)-SUM($B$8:AE8))&gt;('Projektkostenkalkulation EP'!$N$45/5),('Projektkostenkalkulation EP'!$N$45/5),
                                         (NETWORKDAYS('Projektkostenkalkulation EP'!$C$8,
                                          EOMONTH('Projektkostenkalkulation EP'!$C$8,0)))*('Projektkostenkalkulation EP'!$N$45/5)*'Projektkostenkalkulation EP'!$C$29-SUM($B$8:AE8))
                          ),
               "X"
            )</f>
        <v>X</v>
      </c>
      <c r="AG8" s="121">
        <f>SUM(B8:AF8)</f>
        <v>0</v>
      </c>
      <c r="AH8" s="525">
        <f>AG8-AG9</f>
        <v>0</v>
      </c>
      <c r="AJ8" s="2" t="s">
        <v>81</v>
      </c>
      <c r="AK8" s="124" t="str">
        <f>IF(
            OR(
                     TEXT(EDATE('Projektkostenkalkulation EP'!$B$4,13),"TTT") = "Sa",
                     TEXT(EDATE('Projektkostenkalkulation EP'!$B$4,13),"TTT") = "So",
                     IF(ISNA(VLOOKUP(EDATE('Projektkostenkalkulation EP'!$B$4,13),Datenquellen!$F$7:$H$45,3,FALSE))," ",VLOOKUP(EDATE('Projektkostenkalkulation EP'!$B$4,13),Datenquellen!$F$7:$H$45,3,FALSE))="X"
                            ),
                    "X",
                    IF('Projektkostenkalkulation EP'!$O$29&gt;0,('Projektkostenkalkulation EP'!$N$45/5),0)
            )</f>
        <v>X</v>
      </c>
      <c r="AL8" s="122" t="str">
        <f xml:space="preserve"> IF(TEXT((EDATE('Projektkostenkalkulation EP'!$B$4,13)+AK$3),"MM")=TEXT((EDATE('Projektkostenkalkulation EP'!$B$4,13)+(AK$3-1)),"MM"),
             IF(
                        OR(
                                    TEXT((EDATE('Projektkostenkalkulation EP'!$B$4,13)+AK$3),"TTT") = "Sa",
                                    TEXT((EDATE('Projektkostenkalkulation EP'!$B$4,13)+AK$3),"TTT") = "So",
                                    IF(ISNA(VLOOKUP(EDATE('Projektkostenkalkulation EP'!$B$4,13)+AK$3,Datenquellen!$F$7:$H$45,3,FALSE))," ",VLOOKUP(EDATE('Projektkostenkalkulation EP'!$B$4,13)+AK$3,Datenquellen!$F$7:$H$45,3,FALSE))="X"
                                    ),
                          "X",
                          IF((((NETWORKDAYS('Projektkostenkalkulation EP'!$O$8,EOMONTH('Projektkostenkalkulation EP'!$O$8,0)))*('Projektkostenkalkulation EP'!$N$45/5)*
                                        'Projektkostenkalkulation EP'!$O$29)-SUM($AK$8:AK8))&gt;('Projektkostenkalkulation EP'!$N$45/5),('Projektkostenkalkulation EP'!$N$45/5),
                                         (NETWORKDAYS('Projektkostenkalkulation EP'!$O$8,
                                          EOMONTH('Projektkostenkalkulation EP'!$O$8,0)))*('Projektkostenkalkulation EP'!$N$45/5)*'Projektkostenkalkulation EP'!$O$29-SUM($AK$8:AK8))
                          ),
               "X"
            )</f>
        <v>X</v>
      </c>
      <c r="AM8" s="122">
        <f xml:space="preserve"> IF(TEXT((EDATE('Projektkostenkalkulation EP'!$B$4,13)+AL$3),"MM")=TEXT((EDATE('Projektkostenkalkulation EP'!$B$4,13)+(AL$3-1)),"MM"),
             IF(
                        OR(
                                    TEXT((EDATE('Projektkostenkalkulation EP'!$B$4,13)+AL$3),"TTT") = "Sa",
                                    TEXT((EDATE('Projektkostenkalkulation EP'!$B$4,13)+AL$3),"TTT") = "So",
                                    IF(ISNA(VLOOKUP(EDATE('Projektkostenkalkulation EP'!$B$4,13)+AL$3,Datenquellen!$F$7:$H$45,3,FALSE))," ",VLOOKUP(EDATE('Projektkostenkalkulation EP'!$B$4,13)+AL$3,Datenquellen!$F$7:$H$45,3,FALSE))="X"
                                    ),
                          "X",
                          IF((((NETWORKDAYS('Projektkostenkalkulation EP'!$O$8,EOMONTH('Projektkostenkalkulation EP'!$O$8,0)))*('Projektkostenkalkulation EP'!$N$45/5)*
                                        'Projektkostenkalkulation EP'!$O$29)-SUM($AK$8:AL8))&gt;('Projektkostenkalkulation EP'!$N$45/5),('Projektkostenkalkulation EP'!$N$45/5),
                                         (NETWORKDAYS('Projektkostenkalkulation EP'!$O$8,
                                          EOMONTH('Projektkostenkalkulation EP'!$O$8,0)))*('Projektkostenkalkulation EP'!$N$45/5)*'Projektkostenkalkulation EP'!$O$29-SUM($AK$8:AL8))
                          ),
               "X"
            )</f>
        <v>0</v>
      </c>
      <c r="AN8" s="122">
        <f xml:space="preserve"> IF(TEXT((EDATE('Projektkostenkalkulation EP'!$B$4,13)+AM$3),"MM")=TEXT((EDATE('Projektkostenkalkulation EP'!$B$4,13)+(AM$3-1)),"MM"),
             IF(
                        OR(
                                    TEXT((EDATE('Projektkostenkalkulation EP'!$B$4,13)+AM$3),"TTT") = "Sa",
                                    TEXT((EDATE('Projektkostenkalkulation EP'!$B$4,13)+AM$3),"TTT") = "So",
                                    IF(ISNA(VLOOKUP(EDATE('Projektkostenkalkulation EP'!$B$4,13)+AM$3,Datenquellen!$F$7:$H$45,3,FALSE))," ",VLOOKUP(EDATE('Projektkostenkalkulation EP'!$B$4,13)+AM$3,Datenquellen!$F$7:$H$45,3,FALSE))="X"
                                    ),
                          "X",
                          IF((((NETWORKDAYS('Projektkostenkalkulation EP'!$O$8,EOMONTH('Projektkostenkalkulation EP'!$O$8,0)))*('Projektkostenkalkulation EP'!$N$45/5)*
                                        'Projektkostenkalkulation EP'!$O$29)-SUM($AK$8:AM8))&gt;('Projektkostenkalkulation EP'!$N$45/5),('Projektkostenkalkulation EP'!$N$45/5),
                                         (NETWORKDAYS('Projektkostenkalkulation EP'!$O$8,
                                          EOMONTH('Projektkostenkalkulation EP'!$O$8,0)))*('Projektkostenkalkulation EP'!$N$45/5)*'Projektkostenkalkulation EP'!$O$29-SUM($AK$8:AM8))
                          ),
               "X"
            )</f>
        <v>0</v>
      </c>
      <c r="AO8" s="122">
        <f xml:space="preserve"> IF(TEXT((EDATE('Projektkostenkalkulation EP'!$B$4,13)+AN$3),"MM")=TEXT((EDATE('Projektkostenkalkulation EP'!$B$4,13)+(AN$3-1)),"MM"),
             IF(
                        OR(
                                    TEXT((EDATE('Projektkostenkalkulation EP'!$B$4,13)+AN$3),"TTT") = "Sa",
                                    TEXT((EDATE('Projektkostenkalkulation EP'!$B$4,13)+AN$3),"TTT") = "So",
                                    IF(ISNA(VLOOKUP(EDATE('Projektkostenkalkulation EP'!$B$4,13)+AN$3,Datenquellen!$F$7:$H$45,3,FALSE))," ",VLOOKUP(EDATE('Projektkostenkalkulation EP'!$B$4,13)+AN$3,Datenquellen!$F$7:$H$45,3,FALSE))="X"
                                    ),
                          "X",
                          IF((((NETWORKDAYS('Projektkostenkalkulation EP'!$O$8,EOMONTH('Projektkostenkalkulation EP'!$O$8,0)))*('Projektkostenkalkulation EP'!$N$45/5)*
                                        'Projektkostenkalkulation EP'!$O$29)-SUM($AK$8:AN8))&gt;('Projektkostenkalkulation EP'!$N$45/5),('Projektkostenkalkulation EP'!$N$45/5),
                                         (NETWORKDAYS('Projektkostenkalkulation EP'!$O$8,
                                          EOMONTH('Projektkostenkalkulation EP'!$O$8,0)))*('Projektkostenkalkulation EP'!$N$45/5)*'Projektkostenkalkulation EP'!$O$29-SUM($AK$8:AN8))
                          ),
               "X"
            )</f>
        <v>0</v>
      </c>
      <c r="AP8" s="122">
        <f xml:space="preserve"> IF(TEXT((EDATE('Projektkostenkalkulation EP'!$B$4,13)+AO$3),"MM")=TEXT((EDATE('Projektkostenkalkulation EP'!$B$4,13)+(AO$3-1)),"MM"),
             IF(
                        OR(
                                    TEXT((EDATE('Projektkostenkalkulation EP'!$B$4,13)+AO$3),"TTT") = "Sa",
                                    TEXT((EDATE('Projektkostenkalkulation EP'!$B$4,13)+AO$3),"TTT") = "So",
                                    IF(ISNA(VLOOKUP(EDATE('Projektkostenkalkulation EP'!$B$4,13)+AO$3,Datenquellen!$F$7:$H$45,3,FALSE))," ",VLOOKUP(EDATE('Projektkostenkalkulation EP'!$B$4,13)+AO$3,Datenquellen!$F$7:$H$45,3,FALSE))="X"
                                    ),
                          "X",
                          IF((((NETWORKDAYS('Projektkostenkalkulation EP'!$O$8,EOMONTH('Projektkostenkalkulation EP'!$O$8,0)))*('Projektkostenkalkulation EP'!$N$45/5)*
                                        'Projektkostenkalkulation EP'!$O$29)-SUM($AK$8:AO8))&gt;('Projektkostenkalkulation EP'!$N$45/5),('Projektkostenkalkulation EP'!$N$45/5),
                                         (NETWORKDAYS('Projektkostenkalkulation EP'!$O$8,
                                          EOMONTH('Projektkostenkalkulation EP'!$O$8,0)))*('Projektkostenkalkulation EP'!$N$45/5)*'Projektkostenkalkulation EP'!$O$29-SUM($AK$8:AO8))
                          ),
               "X"
            )</f>
        <v>0</v>
      </c>
      <c r="AQ8" s="122">
        <f xml:space="preserve"> IF(TEXT((EDATE('Projektkostenkalkulation EP'!$B$4,13)+AP$3),"MM")=TEXT((EDATE('Projektkostenkalkulation EP'!$B$4,13)+(AP$3-1)),"MM"),
             IF(
                        OR(
                                    TEXT((EDATE('Projektkostenkalkulation EP'!$B$4,13)+AP$3),"TTT") = "Sa",
                                    TEXT((EDATE('Projektkostenkalkulation EP'!$B$4,13)+AP$3),"TTT") = "So",
                                    IF(ISNA(VLOOKUP(EDATE('Projektkostenkalkulation EP'!$B$4,13)+AP$3,Datenquellen!$F$7:$H$45,3,FALSE))," ",VLOOKUP(EDATE('Projektkostenkalkulation EP'!$B$4,13)+AP$3,Datenquellen!$F$7:$H$45,3,FALSE))="X"
                                    ),
                          "X",
                          IF((((NETWORKDAYS('Projektkostenkalkulation EP'!$O$8,EOMONTH('Projektkostenkalkulation EP'!$O$8,0)))*('Projektkostenkalkulation EP'!$N$45/5)*
                                        'Projektkostenkalkulation EP'!$O$29)-SUM($AK$8:AP8))&gt;('Projektkostenkalkulation EP'!$N$45/5),('Projektkostenkalkulation EP'!$N$45/5),
                                         (NETWORKDAYS('Projektkostenkalkulation EP'!$O$8,
                                          EOMONTH('Projektkostenkalkulation EP'!$O$8,0)))*('Projektkostenkalkulation EP'!$N$45/5)*'Projektkostenkalkulation EP'!$O$29-SUM($AK$8:AP8))
                          ),
               "X"
            )</f>
        <v>0</v>
      </c>
      <c r="AR8" s="122" t="str">
        <f xml:space="preserve"> IF(TEXT((EDATE('Projektkostenkalkulation EP'!$B$4,13)+AQ$3),"MM")=TEXT((EDATE('Projektkostenkalkulation EP'!$B$4,13)+(AQ$3-1)),"MM"),
             IF(
                        OR(
                                    TEXT((EDATE('Projektkostenkalkulation EP'!$B$4,13)+AQ$3),"TTT") = "Sa",
                                    TEXT((EDATE('Projektkostenkalkulation EP'!$B$4,13)+AQ$3),"TTT") = "So",
                                    IF(ISNA(VLOOKUP(EDATE('Projektkostenkalkulation EP'!$B$4,13)+AQ$3,Datenquellen!$F$7:$H$45,3,FALSE))," ",VLOOKUP(EDATE('Projektkostenkalkulation EP'!$B$4,13)+AQ$3,Datenquellen!$F$7:$H$45,3,FALSE))="X"
                                    ),
                          "X",
                          IF((((NETWORKDAYS('Projektkostenkalkulation EP'!$O$8,EOMONTH('Projektkostenkalkulation EP'!$O$8,0)))*('Projektkostenkalkulation EP'!$N$45/5)*
                                        'Projektkostenkalkulation EP'!$O$29)-SUM($AK$8:AQ8))&gt;('Projektkostenkalkulation EP'!$N$45/5),('Projektkostenkalkulation EP'!$N$45/5),
                                         (NETWORKDAYS('Projektkostenkalkulation EP'!$O$8,
                                          EOMONTH('Projektkostenkalkulation EP'!$O$8,0)))*('Projektkostenkalkulation EP'!$N$45/5)*'Projektkostenkalkulation EP'!$O$29-SUM($AK$8:AQ8))
                          ),
               "X"
            )</f>
        <v>X</v>
      </c>
      <c r="AS8" s="122" t="str">
        <f xml:space="preserve"> IF(TEXT((EDATE('Projektkostenkalkulation EP'!$B$4,13)+AR$3),"MM")=TEXT((EDATE('Projektkostenkalkulation EP'!$B$4,13)+(AR$3-1)),"MM"),
             IF(
                        OR(
                                    TEXT((EDATE('Projektkostenkalkulation EP'!$B$4,13)+AR$3),"TTT") = "Sa",
                                    TEXT((EDATE('Projektkostenkalkulation EP'!$B$4,13)+AR$3),"TTT") = "So",
                                    IF(ISNA(VLOOKUP(EDATE('Projektkostenkalkulation EP'!$B$4,13)+AR$3,Datenquellen!$F$7:$H$45,3,FALSE))," ",VLOOKUP(EDATE('Projektkostenkalkulation EP'!$B$4,13)+AR$3,Datenquellen!$F$7:$H$45,3,FALSE))="X"
                                    ),
                          "X",
                          IF((((NETWORKDAYS('Projektkostenkalkulation EP'!$O$8,EOMONTH('Projektkostenkalkulation EP'!$O$8,0)))*('Projektkostenkalkulation EP'!$N$45/5)*
                                        'Projektkostenkalkulation EP'!$O$29)-SUM($AK$8:AR8))&gt;('Projektkostenkalkulation EP'!$N$45/5),('Projektkostenkalkulation EP'!$N$45/5),
                                         (NETWORKDAYS('Projektkostenkalkulation EP'!$O$8,
                                          EOMONTH('Projektkostenkalkulation EP'!$O$8,0)))*('Projektkostenkalkulation EP'!$N$45/5)*'Projektkostenkalkulation EP'!$O$29-SUM($AK$8:AR8))
                          ),
               "X"
            )</f>
        <v>X</v>
      </c>
      <c r="AT8" s="122">
        <f xml:space="preserve"> IF(TEXT((EDATE('Projektkostenkalkulation EP'!$B$4,13)+AS$3),"MM")=TEXT((EDATE('Projektkostenkalkulation EP'!$B$4,13)+(AS$3-1)),"MM"),
             IF(
                        OR(
                                    TEXT((EDATE('Projektkostenkalkulation EP'!$B$4,13)+AS$3),"TTT") = "Sa",
                                    TEXT((EDATE('Projektkostenkalkulation EP'!$B$4,13)+AS$3),"TTT") = "So",
                                    IF(ISNA(VLOOKUP(EDATE('Projektkostenkalkulation EP'!$B$4,13)+AS$3,Datenquellen!$F$7:$H$45,3,FALSE))," ",VLOOKUP(EDATE('Projektkostenkalkulation EP'!$B$4,13)+AS$3,Datenquellen!$F$7:$H$45,3,FALSE))="X"
                                    ),
                          "X",
                          IF((((NETWORKDAYS('Projektkostenkalkulation EP'!$O$8,EOMONTH('Projektkostenkalkulation EP'!$O$8,0)))*('Projektkostenkalkulation EP'!$N$45/5)*
                                        'Projektkostenkalkulation EP'!$O$29)-SUM($AK$8:AS8))&gt;('Projektkostenkalkulation EP'!$N$45/5),('Projektkostenkalkulation EP'!$N$45/5),
                                         (NETWORKDAYS('Projektkostenkalkulation EP'!$O$8,
                                          EOMONTH('Projektkostenkalkulation EP'!$O$8,0)))*('Projektkostenkalkulation EP'!$N$45/5)*'Projektkostenkalkulation EP'!$O$29-SUM($AK$8:AS8))
                          ),
               "X"
            )</f>
        <v>0</v>
      </c>
      <c r="AU8" s="122">
        <f xml:space="preserve"> IF(TEXT((EDATE('Projektkostenkalkulation EP'!$B$4,13)+AT$3),"MM")=TEXT((EDATE('Projektkostenkalkulation EP'!$B$4,13)+(AT$3-1)),"MM"),
             IF(
                        OR(
                                    TEXT((EDATE('Projektkostenkalkulation EP'!$B$4,13)+AT$3),"TTT") = "Sa",
                                    TEXT((EDATE('Projektkostenkalkulation EP'!$B$4,13)+AT$3),"TTT") = "So",
                                    IF(ISNA(VLOOKUP(EDATE('Projektkostenkalkulation EP'!$B$4,13)+AT$3,Datenquellen!$F$7:$H$45,3,FALSE))," ",VLOOKUP(EDATE('Projektkostenkalkulation EP'!$B$4,13)+AT$3,Datenquellen!$F$7:$H$45,3,FALSE))="X"
                                    ),
                          "X",
                          IF((((NETWORKDAYS('Projektkostenkalkulation EP'!$O$8,EOMONTH('Projektkostenkalkulation EP'!$O$8,0)))*('Projektkostenkalkulation EP'!$N$45/5)*
                                        'Projektkostenkalkulation EP'!$O$29)-SUM($AK$8:AT8))&gt;('Projektkostenkalkulation EP'!$N$45/5),('Projektkostenkalkulation EP'!$N$45/5),
                                         (NETWORKDAYS('Projektkostenkalkulation EP'!$O$8,
                                          EOMONTH('Projektkostenkalkulation EP'!$O$8,0)))*('Projektkostenkalkulation EP'!$N$45/5)*'Projektkostenkalkulation EP'!$O$29-SUM($AK$8:AT8))
                          ),
               "X"
            )</f>
        <v>0</v>
      </c>
      <c r="AV8" s="122">
        <f xml:space="preserve"> IF(TEXT((EDATE('Projektkostenkalkulation EP'!$B$4,13)+AU$3),"MM")=TEXT((EDATE('Projektkostenkalkulation EP'!$B$4,13)+(AU$3-1)),"MM"),
             IF(
                        OR(
                                    TEXT((EDATE('Projektkostenkalkulation EP'!$B$4,13)+AU$3),"TTT") = "Sa",
                                    TEXT((EDATE('Projektkostenkalkulation EP'!$B$4,13)+AU$3),"TTT") = "So",
                                    IF(ISNA(VLOOKUP(EDATE('Projektkostenkalkulation EP'!$B$4,13)+AU$3,Datenquellen!$F$7:$H$45,3,FALSE))," ",VLOOKUP(EDATE('Projektkostenkalkulation EP'!$B$4,13)+AU$3,Datenquellen!$F$7:$H$45,3,FALSE))="X"
                                    ),
                          "X",
                          IF((((NETWORKDAYS('Projektkostenkalkulation EP'!$O$8,EOMONTH('Projektkostenkalkulation EP'!$O$8,0)))*('Projektkostenkalkulation EP'!$N$45/5)*
                                        'Projektkostenkalkulation EP'!$O$29)-SUM($AK$8:AU8))&gt;('Projektkostenkalkulation EP'!$N$45/5),('Projektkostenkalkulation EP'!$N$45/5),
                                         (NETWORKDAYS('Projektkostenkalkulation EP'!$O$8,
                                          EOMONTH('Projektkostenkalkulation EP'!$O$8,0)))*('Projektkostenkalkulation EP'!$N$45/5)*'Projektkostenkalkulation EP'!$O$29-SUM($AK$8:AU8))
                          ),
               "X"
            )</f>
        <v>0</v>
      </c>
      <c r="AW8" s="122">
        <f xml:space="preserve"> IF(TEXT((EDATE('Projektkostenkalkulation EP'!$B$4,13)+AV$3),"MM")=TEXT((EDATE('Projektkostenkalkulation EP'!$B$4,13)+(AV$3-1)),"MM"),
             IF(
                        OR(
                                    TEXT((EDATE('Projektkostenkalkulation EP'!$B$4,13)+AV$3),"TTT") = "Sa",
                                    TEXT((EDATE('Projektkostenkalkulation EP'!$B$4,13)+AV$3),"TTT") = "So",
                                    IF(ISNA(VLOOKUP(EDATE('Projektkostenkalkulation EP'!$B$4,13)+AV$3,Datenquellen!$F$7:$H$45,3,FALSE))," ",VLOOKUP(EDATE('Projektkostenkalkulation EP'!$B$4,13)+AV$3,Datenquellen!$F$7:$H$45,3,FALSE))="X"
                                    ),
                          "X",
                          IF((((NETWORKDAYS('Projektkostenkalkulation EP'!$O$8,EOMONTH('Projektkostenkalkulation EP'!$O$8,0)))*('Projektkostenkalkulation EP'!$N$45/5)*
                                        'Projektkostenkalkulation EP'!$O$29)-SUM($AK$8:AV8))&gt;('Projektkostenkalkulation EP'!$N$45/5),('Projektkostenkalkulation EP'!$N$45/5),
                                         (NETWORKDAYS('Projektkostenkalkulation EP'!$O$8,
                                          EOMONTH('Projektkostenkalkulation EP'!$O$8,0)))*('Projektkostenkalkulation EP'!$N$45/5)*'Projektkostenkalkulation EP'!$O$29-SUM($AK$8:AV8))
                          ),
               "X"
            )</f>
        <v>0</v>
      </c>
      <c r="AX8" s="122">
        <f xml:space="preserve"> IF(TEXT((EDATE('Projektkostenkalkulation EP'!$B$4,13)+AW$3),"MM")=TEXT((EDATE('Projektkostenkalkulation EP'!$B$4,13)+(AW$3-1)),"MM"),
             IF(
                        OR(
                                    TEXT((EDATE('Projektkostenkalkulation EP'!$B$4,13)+AW$3),"TTT") = "Sa",
                                    TEXT((EDATE('Projektkostenkalkulation EP'!$B$4,13)+AW$3),"TTT") = "So",
                                    IF(ISNA(VLOOKUP(EDATE('Projektkostenkalkulation EP'!$B$4,13)+AW$3,Datenquellen!$F$7:$H$45,3,FALSE))," ",VLOOKUP(EDATE('Projektkostenkalkulation EP'!$B$4,13)+AW$3,Datenquellen!$F$7:$H$45,3,FALSE))="X"
                                    ),
                          "X",
                          IF((((NETWORKDAYS('Projektkostenkalkulation EP'!$O$8,EOMONTH('Projektkostenkalkulation EP'!$O$8,0)))*('Projektkostenkalkulation EP'!$N$45/5)*
                                        'Projektkostenkalkulation EP'!$O$29)-SUM($AK$8:AW8))&gt;('Projektkostenkalkulation EP'!$N$45/5),('Projektkostenkalkulation EP'!$N$45/5),
                                         (NETWORKDAYS('Projektkostenkalkulation EP'!$O$8,
                                          EOMONTH('Projektkostenkalkulation EP'!$O$8,0)))*('Projektkostenkalkulation EP'!$N$45/5)*'Projektkostenkalkulation EP'!$O$29-SUM($AK$8:AW8))
                          ),
               "X"
            )</f>
        <v>0</v>
      </c>
      <c r="AY8" s="122" t="str">
        <f xml:space="preserve"> IF(TEXT((EDATE('Projektkostenkalkulation EP'!$B$4,13)+AX$3),"MM")=TEXT((EDATE('Projektkostenkalkulation EP'!$B$4,13)+(AX$3-1)),"MM"),
             IF(
                        OR(
                                    TEXT((EDATE('Projektkostenkalkulation EP'!$B$4,13)+AX$3),"TTT") = "Sa",
                                    TEXT((EDATE('Projektkostenkalkulation EP'!$B$4,13)+AX$3),"TTT") = "So",
                                    IF(ISNA(VLOOKUP(EDATE('Projektkostenkalkulation EP'!$B$4,13)+AX$3,Datenquellen!$F$7:$H$45,3,FALSE))," ",VLOOKUP(EDATE('Projektkostenkalkulation EP'!$B$4,13)+AX$3,Datenquellen!$F$7:$H$45,3,FALSE))="X"
                                    ),
                          "X",
                          IF((((NETWORKDAYS('Projektkostenkalkulation EP'!$O$8,EOMONTH('Projektkostenkalkulation EP'!$O$8,0)))*('Projektkostenkalkulation EP'!$N$45/5)*
                                        'Projektkostenkalkulation EP'!$O$29)-SUM($AK$8:AX8))&gt;('Projektkostenkalkulation EP'!$N$45/5),('Projektkostenkalkulation EP'!$N$45/5),
                                         (NETWORKDAYS('Projektkostenkalkulation EP'!$O$8,
                                          EOMONTH('Projektkostenkalkulation EP'!$O$8,0)))*('Projektkostenkalkulation EP'!$N$45/5)*'Projektkostenkalkulation EP'!$O$29-SUM($AK$8:AX8))
                          ),
               "X"
            )</f>
        <v>X</v>
      </c>
      <c r="AZ8" s="122" t="str">
        <f xml:space="preserve"> IF(TEXT((EDATE('Projektkostenkalkulation EP'!$B$4,13)+AY$3),"MM")=TEXT((EDATE('Projektkostenkalkulation EP'!$B$4,13)+(AY$3-1)),"MM"),
             IF(
                        OR(
                                    TEXT((EDATE('Projektkostenkalkulation EP'!$B$4,13)+AY$3),"TTT") = "Sa",
                                    TEXT((EDATE('Projektkostenkalkulation EP'!$B$4,13)+AY$3),"TTT") = "So",
                                    IF(ISNA(VLOOKUP(EDATE('Projektkostenkalkulation EP'!$B$4,13)+AY$3,Datenquellen!$F$7:$H$45,3,FALSE))," ",VLOOKUP(EDATE('Projektkostenkalkulation EP'!$B$4,13)+AY$3,Datenquellen!$F$7:$H$45,3,FALSE))="X"
                                    ),
                          "X",
                          IF((((NETWORKDAYS('Projektkostenkalkulation EP'!$O$8,EOMONTH('Projektkostenkalkulation EP'!$O$8,0)))*('Projektkostenkalkulation EP'!$N$45/5)*
                                        'Projektkostenkalkulation EP'!$O$29)-SUM($AK$8:AY8))&gt;('Projektkostenkalkulation EP'!$N$45/5),('Projektkostenkalkulation EP'!$N$45/5),
                                         (NETWORKDAYS('Projektkostenkalkulation EP'!$O$8,
                                          EOMONTH('Projektkostenkalkulation EP'!$O$8,0)))*('Projektkostenkalkulation EP'!$N$45/5)*'Projektkostenkalkulation EP'!$O$29-SUM($AK$8:AY8))
                          ),
               "X"
            )</f>
        <v>X</v>
      </c>
      <c r="BA8" s="122">
        <f xml:space="preserve"> IF(TEXT((EDATE('Projektkostenkalkulation EP'!$B$4,13)+AZ$3),"MM")=TEXT((EDATE('Projektkostenkalkulation EP'!$B$4,13)+(AZ$3-1)),"MM"),
             IF(
                        OR(
                                    TEXT((EDATE('Projektkostenkalkulation EP'!$B$4,13)+AZ$3),"TTT") = "Sa",
                                    TEXT((EDATE('Projektkostenkalkulation EP'!$B$4,13)+AZ$3),"TTT") = "So",
                                    IF(ISNA(VLOOKUP(EDATE('Projektkostenkalkulation EP'!$B$4,13)+AZ$3,Datenquellen!$F$7:$H$45,3,FALSE))," ",VLOOKUP(EDATE('Projektkostenkalkulation EP'!$B$4,13)+AZ$3,Datenquellen!$F$7:$H$45,3,FALSE))="X"
                                    ),
                          "X",
                          IF((((NETWORKDAYS('Projektkostenkalkulation EP'!$O$8,EOMONTH('Projektkostenkalkulation EP'!$O$8,0)))*('Projektkostenkalkulation EP'!$N$45/5)*
                                        'Projektkostenkalkulation EP'!$O$29)-SUM($AK$8:AZ8))&gt;('Projektkostenkalkulation EP'!$N$45/5),('Projektkostenkalkulation EP'!$N$45/5),
                                         (NETWORKDAYS('Projektkostenkalkulation EP'!$O$8,
                                          EOMONTH('Projektkostenkalkulation EP'!$O$8,0)))*('Projektkostenkalkulation EP'!$N$45/5)*'Projektkostenkalkulation EP'!$O$29-SUM($AK$8:AZ8))
                          ),
               "X"
            )</f>
        <v>0</v>
      </c>
      <c r="BB8" s="122">
        <f xml:space="preserve"> IF(TEXT((EDATE('Projektkostenkalkulation EP'!$B$4,13)+BA$3),"MM")=TEXT((EDATE('Projektkostenkalkulation EP'!$B$4,13)+(BA$3-1)),"MM"),
             IF(
                        OR(
                                    TEXT((EDATE('Projektkostenkalkulation EP'!$B$4,13)+BA$3),"TTT") = "Sa",
                                    TEXT((EDATE('Projektkostenkalkulation EP'!$B$4,13)+BA$3),"TTT") = "So",
                                    IF(ISNA(VLOOKUP(EDATE('Projektkostenkalkulation EP'!$B$4,13)+BA$3,Datenquellen!$F$7:$H$45,3,FALSE))," ",VLOOKUP(EDATE('Projektkostenkalkulation EP'!$B$4,13)+BA$3,Datenquellen!$F$7:$H$45,3,FALSE))="X"
                                    ),
                          "X",
                          IF((((NETWORKDAYS('Projektkostenkalkulation EP'!$O$8,EOMONTH('Projektkostenkalkulation EP'!$O$8,0)))*('Projektkostenkalkulation EP'!$N$45/5)*
                                        'Projektkostenkalkulation EP'!$O$29)-SUM($AK$8:BA8))&gt;('Projektkostenkalkulation EP'!$N$45/5),('Projektkostenkalkulation EP'!$N$45/5),
                                         (NETWORKDAYS('Projektkostenkalkulation EP'!$O$8,
                                          EOMONTH('Projektkostenkalkulation EP'!$O$8,0)))*('Projektkostenkalkulation EP'!$N$45/5)*'Projektkostenkalkulation EP'!$O$29-SUM($AK$8:BA8))
                          ),
               "X"
            )</f>
        <v>0</v>
      </c>
      <c r="BC8" s="122">
        <f xml:space="preserve"> IF(TEXT((EDATE('Projektkostenkalkulation EP'!$B$4,13)+BB$3),"MM")=TEXT((EDATE('Projektkostenkalkulation EP'!$B$4,13)+(BB$3-1)),"MM"),
             IF(
                        OR(
                                    TEXT((EDATE('Projektkostenkalkulation EP'!$B$4,13)+BB$3),"TTT") = "Sa",
                                    TEXT((EDATE('Projektkostenkalkulation EP'!$B$4,13)+BB$3),"TTT") = "So",
                                    IF(ISNA(VLOOKUP(EDATE('Projektkostenkalkulation EP'!$B$4,13)+BB$3,Datenquellen!$F$7:$H$45,3,FALSE))," ",VLOOKUP(EDATE('Projektkostenkalkulation EP'!$B$4,13)+BB$3,Datenquellen!$F$7:$H$45,3,FALSE))="X"
                                    ),
                          "X",
                          IF((((NETWORKDAYS('Projektkostenkalkulation EP'!$O$8,EOMONTH('Projektkostenkalkulation EP'!$O$8,0)))*('Projektkostenkalkulation EP'!$N$45/5)*
                                        'Projektkostenkalkulation EP'!$O$29)-SUM($AK$8:BB8))&gt;('Projektkostenkalkulation EP'!$N$45/5),('Projektkostenkalkulation EP'!$N$45/5),
                                         (NETWORKDAYS('Projektkostenkalkulation EP'!$O$8,
                                          EOMONTH('Projektkostenkalkulation EP'!$O$8,0)))*('Projektkostenkalkulation EP'!$N$45/5)*'Projektkostenkalkulation EP'!$O$29-SUM($AK$8:BB8))
                          ),
               "X"
            )</f>
        <v>0</v>
      </c>
      <c r="BD8" s="122">
        <f xml:space="preserve"> IF(TEXT((EDATE('Projektkostenkalkulation EP'!$B$4,13)+BC$3),"MM")=TEXT((EDATE('Projektkostenkalkulation EP'!$B$4,13)+(BC$3-1)),"MM"),
             IF(
                        OR(
                                    TEXT((EDATE('Projektkostenkalkulation EP'!$B$4,13)+BC$3),"TTT") = "Sa",
                                    TEXT((EDATE('Projektkostenkalkulation EP'!$B$4,13)+BC$3),"TTT") = "So",
                                    IF(ISNA(VLOOKUP(EDATE('Projektkostenkalkulation EP'!$B$4,13)+BC$3,Datenquellen!$F$7:$H$45,3,FALSE))," ",VLOOKUP(EDATE('Projektkostenkalkulation EP'!$B$4,13)+BC$3,Datenquellen!$F$7:$H$45,3,FALSE))="X"
                                    ),
                          "X",
                          IF((((NETWORKDAYS('Projektkostenkalkulation EP'!$O$8,EOMONTH('Projektkostenkalkulation EP'!$O$8,0)))*('Projektkostenkalkulation EP'!$N$45/5)*
                                        'Projektkostenkalkulation EP'!$O$29)-SUM($AK$8:BC8))&gt;('Projektkostenkalkulation EP'!$N$45/5),('Projektkostenkalkulation EP'!$N$45/5),
                                         (NETWORKDAYS('Projektkostenkalkulation EP'!$O$8,
                                          EOMONTH('Projektkostenkalkulation EP'!$O$8,0)))*('Projektkostenkalkulation EP'!$N$45/5)*'Projektkostenkalkulation EP'!$O$29-SUM($AK$8:BC8))
                          ),
               "X"
            )</f>
        <v>0</v>
      </c>
      <c r="BE8" s="122">
        <f xml:space="preserve"> IF(TEXT((EDATE('Projektkostenkalkulation EP'!$B$4,13)+BD$3),"MM")=TEXT((EDATE('Projektkostenkalkulation EP'!$B$4,13)+(BD$3-1)),"MM"),
             IF(
                        OR(
                                    TEXT((EDATE('Projektkostenkalkulation EP'!$B$4,13)+BD$3),"TTT") = "Sa",
                                    TEXT((EDATE('Projektkostenkalkulation EP'!$B$4,13)+BD$3),"TTT") = "So",
                                    IF(ISNA(VLOOKUP(EDATE('Projektkostenkalkulation EP'!$B$4,13)+BD$3,Datenquellen!$F$7:$H$45,3,FALSE))," ",VLOOKUP(EDATE('Projektkostenkalkulation EP'!$B$4,13)+BD$3,Datenquellen!$F$7:$H$45,3,FALSE))="X"
                                    ),
                          "X",
                          IF((((NETWORKDAYS('Projektkostenkalkulation EP'!$O$8,EOMONTH('Projektkostenkalkulation EP'!$O$8,0)))*('Projektkostenkalkulation EP'!$N$45/5)*
                                        'Projektkostenkalkulation EP'!$O$29)-SUM($AK$8:BD8))&gt;('Projektkostenkalkulation EP'!$N$45/5),('Projektkostenkalkulation EP'!$N$45/5),
                                         (NETWORKDAYS('Projektkostenkalkulation EP'!$O$8,
                                          EOMONTH('Projektkostenkalkulation EP'!$O$8,0)))*('Projektkostenkalkulation EP'!$N$45/5)*'Projektkostenkalkulation EP'!$O$29-SUM($AK$8:BD8))
                          ),
               "X"
            )</f>
        <v>0</v>
      </c>
      <c r="BF8" s="122" t="str">
        <f xml:space="preserve"> IF(TEXT((EDATE('Projektkostenkalkulation EP'!$B$4,13)+BE$3),"MM")=TEXT((EDATE('Projektkostenkalkulation EP'!$B$4,13)+(BE$3-1)),"MM"),
             IF(
                        OR(
                                    TEXT((EDATE('Projektkostenkalkulation EP'!$B$4,13)+BE$3),"TTT") = "Sa",
                                    TEXT((EDATE('Projektkostenkalkulation EP'!$B$4,13)+BE$3),"TTT") = "So",
                                    IF(ISNA(VLOOKUP(EDATE('Projektkostenkalkulation EP'!$B$4,13)+BE$3,Datenquellen!$F$7:$H$45,3,FALSE))," ",VLOOKUP(EDATE('Projektkostenkalkulation EP'!$B$4,13)+BE$3,Datenquellen!$F$7:$H$45,3,FALSE))="X"
                                    ),
                          "X",
                          IF((((NETWORKDAYS('Projektkostenkalkulation EP'!$O$8,EOMONTH('Projektkostenkalkulation EP'!$O$8,0)))*('Projektkostenkalkulation EP'!$N$45/5)*
                                        'Projektkostenkalkulation EP'!$O$29)-SUM($AK$8:BE8))&gt;('Projektkostenkalkulation EP'!$N$45/5),('Projektkostenkalkulation EP'!$N$45/5),
                                         (NETWORKDAYS('Projektkostenkalkulation EP'!$O$8,
                                          EOMONTH('Projektkostenkalkulation EP'!$O$8,0)))*('Projektkostenkalkulation EP'!$N$45/5)*'Projektkostenkalkulation EP'!$O$29-SUM($AK$8:BE8))
                          ),
               "X"
            )</f>
        <v>X</v>
      </c>
      <c r="BG8" s="122" t="str">
        <f xml:space="preserve"> IF(TEXT((EDATE('Projektkostenkalkulation EP'!$B$4,13)+BF$3),"MM")=TEXT((EDATE('Projektkostenkalkulation EP'!$B$4,13)+(BF$3-1)),"MM"),
             IF(
                        OR(
                                    TEXT((EDATE('Projektkostenkalkulation EP'!$B$4,13)+BF$3),"TTT") = "Sa",
                                    TEXT((EDATE('Projektkostenkalkulation EP'!$B$4,13)+BF$3),"TTT") = "So",
                                    IF(ISNA(VLOOKUP(EDATE('Projektkostenkalkulation EP'!$B$4,13)+BF$3,Datenquellen!$F$7:$H$45,3,FALSE))," ",VLOOKUP(EDATE('Projektkostenkalkulation EP'!$B$4,13)+BF$3,Datenquellen!$F$7:$H$45,3,FALSE))="X"
                                    ),
                          "X",
                          IF((((NETWORKDAYS('Projektkostenkalkulation EP'!$O$8,EOMONTH('Projektkostenkalkulation EP'!$O$8,0)))*('Projektkostenkalkulation EP'!$N$45/5)*
                                        'Projektkostenkalkulation EP'!$O$29)-SUM($AK$8:BF8))&gt;('Projektkostenkalkulation EP'!$N$45/5),('Projektkostenkalkulation EP'!$N$45/5),
                                         (NETWORKDAYS('Projektkostenkalkulation EP'!$O$8,
                                          EOMONTH('Projektkostenkalkulation EP'!$O$8,0)))*('Projektkostenkalkulation EP'!$N$45/5)*'Projektkostenkalkulation EP'!$O$29-SUM($AK$8:BF8))
                          ),
               "X"
            )</f>
        <v>X</v>
      </c>
      <c r="BH8" s="122">
        <f xml:space="preserve"> IF(TEXT((EDATE('Projektkostenkalkulation EP'!$B$4,13)+BG$3),"MM")=TEXT((EDATE('Projektkostenkalkulation EP'!$B$4,13)+(BG$3-1)),"MM"),
             IF(
                        OR(
                                    TEXT((EDATE('Projektkostenkalkulation EP'!$B$4,13)+BG$3),"TTT") = "Sa",
                                    TEXT((EDATE('Projektkostenkalkulation EP'!$B$4,13)+BG$3),"TTT") = "So",
                                    IF(ISNA(VLOOKUP(EDATE('Projektkostenkalkulation EP'!$B$4,13)+BG$3,Datenquellen!$F$7:$H$45,3,FALSE))," ",VLOOKUP(EDATE('Projektkostenkalkulation EP'!$B$4,13)+BG$3,Datenquellen!$F$7:$H$45,3,FALSE))="X"
                                    ),
                          "X",
                          IF((((NETWORKDAYS('Projektkostenkalkulation EP'!$O$8,EOMONTH('Projektkostenkalkulation EP'!$O$8,0)))*('Projektkostenkalkulation EP'!$N$45/5)*
                                        'Projektkostenkalkulation EP'!$O$29)-SUM($AK$8:BG8))&gt;('Projektkostenkalkulation EP'!$N$45/5),('Projektkostenkalkulation EP'!$N$45/5),
                                         (NETWORKDAYS('Projektkostenkalkulation EP'!$O$8,
                                          EOMONTH('Projektkostenkalkulation EP'!$O$8,0)))*('Projektkostenkalkulation EP'!$N$45/5)*'Projektkostenkalkulation EP'!$O$29-SUM($AK$8:BG8))
                          ),
               "X"
            )</f>
        <v>0</v>
      </c>
      <c r="BI8" s="122">
        <f xml:space="preserve"> IF(TEXT((EDATE('Projektkostenkalkulation EP'!$B$4,13)+BH$3),"MM")=TEXT((EDATE('Projektkostenkalkulation EP'!$B$4,13)+(BH$3-1)),"MM"),
             IF(
                        OR(
                                    TEXT((EDATE('Projektkostenkalkulation EP'!$B$4,13)+BH$3),"TTT") = "Sa",
                                    TEXT((EDATE('Projektkostenkalkulation EP'!$B$4,13)+BH$3),"TTT") = "So",
                                    IF(ISNA(VLOOKUP(EDATE('Projektkostenkalkulation EP'!$B$4,13)+BH$3,Datenquellen!$F$7:$H$45,3,FALSE))," ",VLOOKUP(EDATE('Projektkostenkalkulation EP'!$B$4,13)+BH$3,Datenquellen!$F$7:$H$45,3,FALSE))="X"
                                    ),
                          "X",
                          IF((((NETWORKDAYS('Projektkostenkalkulation EP'!$O$8,EOMONTH('Projektkostenkalkulation EP'!$O$8,0)))*('Projektkostenkalkulation EP'!$N$45/5)*
                                        'Projektkostenkalkulation EP'!$O$29)-SUM($AK$8:BH8))&gt;('Projektkostenkalkulation EP'!$N$45/5),('Projektkostenkalkulation EP'!$N$45/5),
                                         (NETWORKDAYS('Projektkostenkalkulation EP'!$O$8,
                                          EOMONTH('Projektkostenkalkulation EP'!$O$8,0)))*('Projektkostenkalkulation EP'!$N$45/5)*'Projektkostenkalkulation EP'!$O$29-SUM($AK$8:BH8))
                          ),
               "X"
            )</f>
        <v>0</v>
      </c>
      <c r="BJ8" s="122">
        <f xml:space="preserve"> IF(TEXT((EDATE('Projektkostenkalkulation EP'!$B$4,13)+BI$3),"MM")=TEXT((EDATE('Projektkostenkalkulation EP'!$B$4,13)+(BI$3-1)),"MM"),
             IF(
                        OR(
                                    TEXT((EDATE('Projektkostenkalkulation EP'!$B$4,13)+BI$3),"TTT") = "Sa",
                                    TEXT((EDATE('Projektkostenkalkulation EP'!$B$4,13)+BI$3),"TTT") = "So",
                                    IF(ISNA(VLOOKUP(EDATE('Projektkostenkalkulation EP'!$B$4,13)+BI$3,Datenquellen!$F$7:$H$45,3,FALSE))," ",VLOOKUP(EDATE('Projektkostenkalkulation EP'!$B$4,13)+BI$3,Datenquellen!$F$7:$H$45,3,FALSE))="X"
                                    ),
                          "X",
                          IF((((NETWORKDAYS('Projektkostenkalkulation EP'!$O$8,EOMONTH('Projektkostenkalkulation EP'!$O$8,0)))*('Projektkostenkalkulation EP'!$N$45/5)*
                                        'Projektkostenkalkulation EP'!$O$29)-SUM($AK$8:BI8))&gt;('Projektkostenkalkulation EP'!$N$45/5),('Projektkostenkalkulation EP'!$N$45/5),
                                         (NETWORKDAYS('Projektkostenkalkulation EP'!$O$8,
                                          EOMONTH('Projektkostenkalkulation EP'!$O$8,0)))*('Projektkostenkalkulation EP'!$N$45/5)*'Projektkostenkalkulation EP'!$O$29-SUM($AK$8:BI8))
                          ),
               "X"
            )</f>
        <v>0</v>
      </c>
      <c r="BK8" s="122">
        <f xml:space="preserve"> IF(TEXT((EDATE('Projektkostenkalkulation EP'!$B$4,13)+BJ$3),"MM")=TEXT((EDATE('Projektkostenkalkulation EP'!$B$4,13)+(BJ$3-1)),"MM"),
             IF(
                        OR(
                                    TEXT((EDATE('Projektkostenkalkulation EP'!$B$4,13)+BJ$3),"TTT") = "Sa",
                                    TEXT((EDATE('Projektkostenkalkulation EP'!$B$4,13)+BJ$3),"TTT") = "So",
                                    IF(ISNA(VLOOKUP(EDATE('Projektkostenkalkulation EP'!$B$4,13)+BJ$3,Datenquellen!$F$7:$H$45,3,FALSE))," ",VLOOKUP(EDATE('Projektkostenkalkulation EP'!$B$4,13)+BJ$3,Datenquellen!$F$7:$H$45,3,FALSE))="X"
                                    ),
                          "X",
                          IF((((NETWORKDAYS('Projektkostenkalkulation EP'!$O$8,EOMONTH('Projektkostenkalkulation EP'!$O$8,0)))*('Projektkostenkalkulation EP'!$N$45/5)*
                                        'Projektkostenkalkulation EP'!$O$29)-SUM($AK$8:BJ8))&gt;('Projektkostenkalkulation EP'!$N$45/5),('Projektkostenkalkulation EP'!$N$45/5),
                                         (NETWORKDAYS('Projektkostenkalkulation EP'!$O$8,
                                          EOMONTH('Projektkostenkalkulation EP'!$O$8,0)))*('Projektkostenkalkulation EP'!$N$45/5)*'Projektkostenkalkulation EP'!$O$29-SUM($AK$8:BJ8))
                          ),
               "X"
            )</f>
        <v>0</v>
      </c>
      <c r="BL8" s="122">
        <f xml:space="preserve"> IF(TEXT((EDATE('Projektkostenkalkulation EP'!$B$4,13)+BK$3),"MM")=TEXT((EDATE('Projektkostenkalkulation EP'!$B$4,13)+(BK$3-1)),"MM"),
             IF(
                        OR(
                                    TEXT((EDATE('Projektkostenkalkulation EP'!$B$4,13)+BK$3),"TTT") = "Sa",
                                    TEXT((EDATE('Projektkostenkalkulation EP'!$B$4,13)+BK$3),"TTT") = "So",
                                    IF(ISNA(VLOOKUP(EDATE('Projektkostenkalkulation EP'!$B$4,13)+BK$3,Datenquellen!$F$7:$H$45,3,FALSE))," ",VLOOKUP(EDATE('Projektkostenkalkulation EP'!$B$4,13)+BK$3,Datenquellen!$F$7:$H$45,3,FALSE))="X"
                                    ),
                          "X",
                          IF((((NETWORKDAYS('Projektkostenkalkulation EP'!$O$8,EOMONTH('Projektkostenkalkulation EP'!$O$8,0)))*('Projektkostenkalkulation EP'!$N$45/5)*
                                        'Projektkostenkalkulation EP'!$O$29)-SUM($AK$8:BK8))&gt;('Projektkostenkalkulation EP'!$N$45/5),('Projektkostenkalkulation EP'!$N$45/5),
                                         (NETWORKDAYS('Projektkostenkalkulation EP'!$O$8,
                                          EOMONTH('Projektkostenkalkulation EP'!$O$8,0)))*('Projektkostenkalkulation EP'!$N$45/5)*'Projektkostenkalkulation EP'!$O$29-SUM($AK$8:BK8))
                          ),
               "X"
            )</f>
        <v>0</v>
      </c>
      <c r="BM8" s="122" t="str">
        <f xml:space="preserve"> IF(TEXT((EDATE('Projektkostenkalkulation EP'!$B$4,13)+BL$3),"MM")=TEXT((EDATE('Projektkostenkalkulation EP'!$B$4,13)+(BL$3-1)),"MM"),
             IF(
                        OR(
                                    TEXT((EDATE('Projektkostenkalkulation EP'!$B$4,13)+BL$3),"TTT") = "Sa",
                                    TEXT((EDATE('Projektkostenkalkulation EP'!$B$4,13)+BL$3),"TTT") = "So",
                                    IF(ISNA(VLOOKUP(EDATE('Projektkostenkalkulation EP'!$B$4,13)+BL$3,Datenquellen!$F$7:$H$45,3,FALSE))," ",VLOOKUP(EDATE('Projektkostenkalkulation EP'!$B$4,13)+BL$3,Datenquellen!$F$7:$H$45,3,FALSE))="X"
                                    ),
                          "X",
                          IF((((NETWORKDAYS('Projektkostenkalkulation EP'!$O$8,EOMONTH('Projektkostenkalkulation EP'!$O$8,0)))*('Projektkostenkalkulation EP'!$N$45/5)*
                                        'Projektkostenkalkulation EP'!$O$29)-SUM($AK$8:BL8))&gt;('Projektkostenkalkulation EP'!$N$45/5),('Projektkostenkalkulation EP'!$N$45/5),
                                         (NETWORKDAYS('Projektkostenkalkulation EP'!$O$8,
                                          EOMONTH('Projektkostenkalkulation EP'!$O$8,0)))*('Projektkostenkalkulation EP'!$N$45/5)*'Projektkostenkalkulation EP'!$O$29-SUM($AK$8:BL8))
                          ),
               "X"
            )</f>
        <v>X</v>
      </c>
      <c r="BN8" s="122" t="str">
        <f xml:space="preserve"> IF(TEXT((EDATE('Projektkostenkalkulation EP'!$B$4,13)+BM$3),"MM")=TEXT((EDATE('Projektkostenkalkulation EP'!$B$4,13)+(BM$3-1)),"MM"),
             IF(
                        OR(
                                    TEXT((EDATE('Projektkostenkalkulation EP'!$B$4,13)+BM$3),"TTT") = "Sa",
                                    TEXT((EDATE('Projektkostenkalkulation EP'!$B$4,13)+BM$3),"TTT") = "So",
                                    IF(ISNA(VLOOKUP(EDATE('Projektkostenkalkulation EP'!$B$4,13)+BM$3,Datenquellen!$F$7:$H$45,3,FALSE))," ",VLOOKUP(EDATE('Projektkostenkalkulation EP'!$B$4,13)+BM$3,Datenquellen!$F$7:$H$45,3,FALSE))="X"
                                    ),
                          "X",
                          IF((((NETWORKDAYS('Projektkostenkalkulation EP'!$O$8,EOMONTH('Projektkostenkalkulation EP'!$O$8,0)))*('Projektkostenkalkulation EP'!$N$45/5)*
                                        'Projektkostenkalkulation EP'!$O$29)-SUM($AK$8:BM8))&gt;('Projektkostenkalkulation EP'!$N$45/5),('Projektkostenkalkulation EP'!$N$45/5),
                                         (NETWORKDAYS('Projektkostenkalkulation EP'!$O$8,
                                          EOMONTH('Projektkostenkalkulation EP'!$O$8,0)))*('Projektkostenkalkulation EP'!$N$45/5)*'Projektkostenkalkulation EP'!$O$29-SUM($AK$8:BM8))
                          ),
               "X"
            )</f>
        <v>X</v>
      </c>
      <c r="BO8" s="122">
        <f xml:space="preserve"> IF(TEXT((EDATE('Projektkostenkalkulation EP'!$B$4,13)+BN$3),"MM")=TEXT((EDATE('Projektkostenkalkulation EP'!$B$4,13)+(BN$3-1)),"MM"),
             IF(
                        OR(
                                    TEXT((EDATE('Projektkostenkalkulation EP'!$B$4,13)+BN$3),"TTT") = "Sa",
                                    TEXT((EDATE('Projektkostenkalkulation EP'!$B$4,13)+BN$3),"TTT") = "So",
                                    IF(ISNA(VLOOKUP(EDATE('Projektkostenkalkulation EP'!$B$4,13)+BN$3,Datenquellen!$F$7:$H$45,3,FALSE))," ",VLOOKUP(EDATE('Projektkostenkalkulation EP'!$B$4,13)+BN$3,Datenquellen!$F$7:$H$45,3,FALSE))="X"
                                    ),
                          "X",
                          IF((((NETWORKDAYS('Projektkostenkalkulation EP'!$O$8,EOMONTH('Projektkostenkalkulation EP'!$O$8,0)))*('Projektkostenkalkulation EP'!$N$45/5)*
                                        'Projektkostenkalkulation EP'!$O$29)-SUM($AK$8:BN8))&gt;('Projektkostenkalkulation EP'!$N$45/5),('Projektkostenkalkulation EP'!$N$45/5),
                                         (NETWORKDAYS('Projektkostenkalkulation EP'!$O$8,
                                          EOMONTH('Projektkostenkalkulation EP'!$O$8,0)))*('Projektkostenkalkulation EP'!$N$45/5)*'Projektkostenkalkulation EP'!$O$29-SUM($AK$8:BN8))
                          ),
               "X"
            )</f>
        <v>0</v>
      </c>
      <c r="BP8" s="121">
        <f>SUM(AK8:BO8)</f>
        <v>0</v>
      </c>
      <c r="BQ8" s="525">
        <f>BP8-BP9</f>
        <v>0</v>
      </c>
    </row>
    <row r="9" spans="1:69" ht="14.25" customHeight="1" thickBot="1" x14ac:dyDescent="0.25">
      <c r="A9" s="3" t="s">
        <v>82</v>
      </c>
      <c r="B9" s="270"/>
      <c r="C9" s="272"/>
      <c r="D9" s="272"/>
      <c r="E9" s="272"/>
      <c r="F9" s="272"/>
      <c r="G9" s="272"/>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123">
        <f>SUM(B9:AF9)</f>
        <v>0</v>
      </c>
      <c r="AH9" s="526"/>
      <c r="AJ9" s="3" t="s">
        <v>82</v>
      </c>
      <c r="AK9" s="270"/>
      <c r="AL9" s="272"/>
      <c r="AM9" s="272"/>
      <c r="AN9" s="272"/>
      <c r="AO9" s="272"/>
      <c r="AP9" s="272"/>
      <c r="AQ9" s="272"/>
      <c r="AR9" s="272"/>
      <c r="AS9" s="272"/>
      <c r="AT9" s="272"/>
      <c r="AU9" s="272"/>
      <c r="AV9" s="272"/>
      <c r="AW9" s="272"/>
      <c r="AX9" s="272"/>
      <c r="AY9" s="272"/>
      <c r="AZ9" s="272"/>
      <c r="BA9" s="272"/>
      <c r="BB9" s="272"/>
      <c r="BC9" s="272"/>
      <c r="BD9" s="272"/>
      <c r="BE9" s="272"/>
      <c r="BF9" s="272"/>
      <c r="BG9" s="272"/>
      <c r="BH9" s="272"/>
      <c r="BI9" s="272"/>
      <c r="BJ9" s="272"/>
      <c r="BK9" s="272"/>
      <c r="BL9" s="272"/>
      <c r="BM9" s="272"/>
      <c r="BN9" s="272"/>
      <c r="BO9" s="272"/>
      <c r="BP9" s="123">
        <f>SUM(AK9:BO9)</f>
        <v>0</v>
      </c>
      <c r="BQ9" s="526"/>
    </row>
    <row r="10" spans="1:69" ht="14.25" customHeight="1" x14ac:dyDescent="0.2">
      <c r="A10" s="1" t="s">
        <v>59</v>
      </c>
      <c r="B10" s="527" t="str">
        <f>TEXT('Projektkostenkalkulation EP'!$D$8,"MMMM JJJJ")</f>
        <v>März 2024</v>
      </c>
      <c r="C10" s="527"/>
      <c r="D10" s="527"/>
      <c r="E10" s="527"/>
      <c r="F10" s="527"/>
      <c r="G10" s="527"/>
      <c r="H10" s="527"/>
      <c r="I10" s="527"/>
      <c r="J10" s="527"/>
      <c r="K10" s="527"/>
      <c r="L10" s="527"/>
      <c r="M10" s="527"/>
      <c r="N10" s="527"/>
      <c r="O10" s="527"/>
      <c r="P10" s="527"/>
      <c r="Q10" s="527"/>
      <c r="R10" s="527"/>
      <c r="S10" s="527"/>
      <c r="T10" s="527"/>
      <c r="U10" s="527"/>
      <c r="V10" s="527"/>
      <c r="W10" s="527"/>
      <c r="X10" s="527"/>
      <c r="Y10" s="527"/>
      <c r="Z10" s="527"/>
      <c r="AA10" s="527"/>
      <c r="AB10" s="527"/>
      <c r="AC10" s="527"/>
      <c r="AD10" s="527"/>
      <c r="AE10" s="527"/>
      <c r="AF10" s="527"/>
      <c r="AG10" s="527"/>
      <c r="AH10" s="528"/>
      <c r="AJ10" s="1" t="s">
        <v>59</v>
      </c>
      <c r="AK10" s="527" t="str">
        <f>TEXT('Projektkostenkalkulation EP'!$P$8,"MMMM JJJJ")</f>
        <v>März 2025</v>
      </c>
      <c r="AL10" s="527"/>
      <c r="AM10" s="527"/>
      <c r="AN10" s="527"/>
      <c r="AO10" s="527"/>
      <c r="AP10" s="527"/>
      <c r="AQ10" s="527"/>
      <c r="AR10" s="527"/>
      <c r="AS10" s="527"/>
      <c r="AT10" s="527"/>
      <c r="AU10" s="527"/>
      <c r="AV10" s="527"/>
      <c r="AW10" s="527"/>
      <c r="AX10" s="527"/>
      <c r="AY10" s="527"/>
      <c r="AZ10" s="527"/>
      <c r="BA10" s="527"/>
      <c r="BB10" s="527"/>
      <c r="BC10" s="527"/>
      <c r="BD10" s="527"/>
      <c r="BE10" s="527"/>
      <c r="BF10" s="527"/>
      <c r="BG10" s="527"/>
      <c r="BH10" s="527"/>
      <c r="BI10" s="527"/>
      <c r="BJ10" s="527"/>
      <c r="BK10" s="527"/>
      <c r="BL10" s="527"/>
      <c r="BM10" s="527"/>
      <c r="BN10" s="527"/>
      <c r="BO10" s="527"/>
      <c r="BP10" s="527"/>
      <c r="BQ10" s="528"/>
    </row>
    <row r="11" spans="1:69" ht="14.25" customHeight="1" x14ac:dyDescent="0.2">
      <c r="A11" s="2" t="s">
        <v>81</v>
      </c>
      <c r="B11" s="124">
        <f>IF(
            OR(
                     TEXT(EDATE('Projektkostenkalkulation EP'!$B$4,2),"TTT") = "Sa",
                     TEXT(EDATE('Projektkostenkalkulation EP'!$B$4,2),"TTT") = "So",
                     IF(ISNA(VLOOKUP(EDATE('Projektkostenkalkulation EP'!$B$4,2),Datenquellen!$F$7:$H$45,3,FALSE))," ",VLOOKUP(EDATE('Projektkostenkalkulation EP'!$B$4,2),Datenquellen!$F$7:$H$45,3,FALSE))="X"
                            ),
                    "X",
                    IF('Projektkostenkalkulation EP'!$D$29&gt;0,('Projektkostenkalkulation EP'!$N$45/5),0)
            )</f>
        <v>0</v>
      </c>
      <c r="C11" s="122" t="str">
        <f xml:space="preserve"> IF(TEXT((EDATE('Projektkostenkalkulation EP'!$B$4,2)+AK$3),"MM")=TEXT((EDATE('Projektkostenkalkulation EP'!$B$4,2)+(AK$3-1)),"MM"),
             IF(
                        OR(
                                    TEXT((EDATE('Projektkostenkalkulation EP'!$B$4,2)+AK$3),"TTT") = "Sa",
                                    TEXT((EDATE('Projektkostenkalkulation EP'!$B$4,2)+AK$3),"TTT") = "So",
                                    IF(ISNA(VLOOKUP(EDATE('Projektkostenkalkulation EP'!$B$4,2)+AK$3,Datenquellen!$F$7:$H$45,3,FALSE))," ",VLOOKUP(EDATE('Projektkostenkalkulation EP'!$B$4,2)+AK$3,Datenquellen!$F$7:$H$45,3,FALSE))="X"
                                    ),
                          "X",
                          IF((((NETWORKDAYS('Projektkostenkalkulation EP'!$D$8,EOMONTH('Projektkostenkalkulation EP'!$D$8,0)))*('Projektkostenkalkulation EP'!$N$45/5)*
                                        'Projektkostenkalkulation EP'!$D$29)-SUM($B$11:B11))&gt;('Projektkostenkalkulation EP'!$N$45/5),('Projektkostenkalkulation EP'!$N$45/5),
                                         (NETWORKDAYS('Projektkostenkalkulation EP'!$D$8,
                                          EOMONTH('Projektkostenkalkulation EP'!$D$8,0)))*('Projektkostenkalkulation EP'!$N$45/5)*'Projektkostenkalkulation EP'!$D$29-SUM($B$11:B11))
                          ),
               "X"
            )</f>
        <v>X</v>
      </c>
      <c r="D11" s="122" t="str">
        <f xml:space="preserve"> IF(TEXT((EDATE('Projektkostenkalkulation EP'!$B$4,2)+AL$3),"MM")=TEXT((EDATE('Projektkostenkalkulation EP'!$B$4,2)+(AL$3-1)),"MM"),
             IF(
                        OR(
                                    TEXT((EDATE('Projektkostenkalkulation EP'!$B$4,2)+AL$3),"TTT") = "Sa",
                                    TEXT((EDATE('Projektkostenkalkulation EP'!$B$4,2)+AL$3),"TTT") = "So",
                                    IF(ISNA(VLOOKUP(EDATE('Projektkostenkalkulation EP'!$B$4,2)+AL$3,Datenquellen!$F$7:$H$45,3,FALSE))," ",VLOOKUP(EDATE('Projektkostenkalkulation EP'!$B$4,2)+AL$3,Datenquellen!$F$7:$H$45,3,FALSE))="X"
                                    ),
                          "X",
                          IF((((NETWORKDAYS('Projektkostenkalkulation EP'!$D$8,EOMONTH('Projektkostenkalkulation EP'!$D$8,0)))*('Projektkostenkalkulation EP'!$N$45/5)*
                                        'Projektkostenkalkulation EP'!$D$29)-SUM($B$11:C11))&gt;('Projektkostenkalkulation EP'!$N$45/5),('Projektkostenkalkulation EP'!$N$45/5),
                                         (NETWORKDAYS('Projektkostenkalkulation EP'!$D$8,
                                          EOMONTH('Projektkostenkalkulation EP'!$D$8,0)))*('Projektkostenkalkulation EP'!$N$45/5)*'Projektkostenkalkulation EP'!$D$29-SUM($B$11:C11))
                          ),
               "X"
            )</f>
        <v>X</v>
      </c>
      <c r="E11" s="122">
        <f xml:space="preserve"> IF(TEXT((EDATE('Projektkostenkalkulation EP'!$B$4,2)+AM$3),"MM")=TEXT((EDATE('Projektkostenkalkulation EP'!$B$4,2)+(AM$3-1)),"MM"),
             IF(
                        OR(
                                    TEXT((EDATE('Projektkostenkalkulation EP'!$B$4,2)+AM$3),"TTT") = "Sa",
                                    TEXT((EDATE('Projektkostenkalkulation EP'!$B$4,2)+AM$3),"TTT") = "So",
                                    IF(ISNA(VLOOKUP(EDATE('Projektkostenkalkulation EP'!$B$4,2)+AM$3,Datenquellen!$F$7:$H$45,3,FALSE))," ",VLOOKUP(EDATE('Projektkostenkalkulation EP'!$B$4,2)+AM$3,Datenquellen!$F$7:$H$45,3,FALSE))="X"
                                    ),
                          "X",
                          IF((((NETWORKDAYS('Projektkostenkalkulation EP'!$D$8,EOMONTH('Projektkostenkalkulation EP'!$D$8,0)))*('Projektkostenkalkulation EP'!$N$45/5)*
                                        'Projektkostenkalkulation EP'!$D$29)-SUM($B$11:D11))&gt;('Projektkostenkalkulation EP'!$N$45/5),('Projektkostenkalkulation EP'!$N$45/5),
                                         (NETWORKDAYS('Projektkostenkalkulation EP'!$D$8,
                                          EOMONTH('Projektkostenkalkulation EP'!$D$8,0)))*('Projektkostenkalkulation EP'!$N$45/5)*'Projektkostenkalkulation EP'!$D$29-SUM($B$11:D11))
                          ),
               "X"
            )</f>
        <v>0</v>
      </c>
      <c r="F11" s="122">
        <f xml:space="preserve"> IF(TEXT((EDATE('Projektkostenkalkulation EP'!$B$4,2)+AN$3),"MM")=TEXT((EDATE('Projektkostenkalkulation EP'!$B$4,2)+(AN$3-1)),"MM"),
             IF(
                        OR(
                                    TEXT((EDATE('Projektkostenkalkulation EP'!$B$4,2)+AN$3),"TTT") = "Sa",
                                    TEXT((EDATE('Projektkostenkalkulation EP'!$B$4,2)+AN$3),"TTT") = "So",
                                    IF(ISNA(VLOOKUP(EDATE('Projektkostenkalkulation EP'!$B$4,2)+AN$3,Datenquellen!$F$7:$H$45,3,FALSE))," ",VLOOKUP(EDATE('Projektkostenkalkulation EP'!$B$4,2)+AN$3,Datenquellen!$F$7:$H$45,3,FALSE))="X"
                                    ),
                          "X",
                          IF((((NETWORKDAYS('Projektkostenkalkulation EP'!$D$8,EOMONTH('Projektkostenkalkulation EP'!$D$8,0)))*('Projektkostenkalkulation EP'!$N$45/5)*
                                        'Projektkostenkalkulation EP'!$D$29)-SUM($B$11:E11))&gt;('Projektkostenkalkulation EP'!$N$45/5),('Projektkostenkalkulation EP'!$N$45/5),
                                         (NETWORKDAYS('Projektkostenkalkulation EP'!$D$8,
                                          EOMONTH('Projektkostenkalkulation EP'!$D$8,0)))*('Projektkostenkalkulation EP'!$N$45/5)*'Projektkostenkalkulation EP'!$D$29-SUM($B$11:E11))
                          ),
               "X"
            )</f>
        <v>0</v>
      </c>
      <c r="G11" s="122">
        <f xml:space="preserve"> IF(TEXT((EDATE('Projektkostenkalkulation EP'!$B$4,2)+AO$3),"MM")=TEXT((EDATE('Projektkostenkalkulation EP'!$B$4,2)+(AO$3-1)),"MM"),
             IF(
                        OR(
                                    TEXT((EDATE('Projektkostenkalkulation EP'!$B$4,2)+AO$3),"TTT") = "Sa",
                                    TEXT((EDATE('Projektkostenkalkulation EP'!$B$4,2)+AO$3),"TTT") = "So",
                                    IF(ISNA(VLOOKUP(EDATE('Projektkostenkalkulation EP'!$B$4,2)+AO$3,Datenquellen!$F$7:$H$45,3,FALSE))," ",VLOOKUP(EDATE('Projektkostenkalkulation EP'!$B$4,2)+AO$3,Datenquellen!$F$7:$H$45,3,FALSE))="X"
                                    ),
                          "X",
                          IF((((NETWORKDAYS('Projektkostenkalkulation EP'!$D$8,EOMONTH('Projektkostenkalkulation EP'!$D$8,0)))*('Projektkostenkalkulation EP'!$N$45/5)*
                                        'Projektkostenkalkulation EP'!$D$29)-SUM($B$11:F11))&gt;('Projektkostenkalkulation EP'!$N$45/5),('Projektkostenkalkulation EP'!$N$45/5),
                                         (NETWORKDAYS('Projektkostenkalkulation EP'!$D$8,
                                          EOMONTH('Projektkostenkalkulation EP'!$D$8,0)))*('Projektkostenkalkulation EP'!$N$45/5)*'Projektkostenkalkulation EP'!$D$29-SUM($B$11:F11))
                          ),
               "X"
            )</f>
        <v>0</v>
      </c>
      <c r="H11" s="122">
        <f xml:space="preserve"> IF(TEXT((EDATE('Projektkostenkalkulation EP'!$B$4,2)+AP$3),"MM")=TEXT((EDATE('Projektkostenkalkulation EP'!$B$4,2)+(AP$3-1)),"MM"),
             IF(
                        OR(
                                    TEXT((EDATE('Projektkostenkalkulation EP'!$B$4,2)+AP$3),"TTT") = "Sa",
                                    TEXT((EDATE('Projektkostenkalkulation EP'!$B$4,2)+AP$3),"TTT") = "So",
                                    IF(ISNA(VLOOKUP(EDATE('Projektkostenkalkulation EP'!$B$4,2)+AP$3,Datenquellen!$F$7:$H$45,3,FALSE))," ",VLOOKUP(EDATE('Projektkostenkalkulation EP'!$B$4,2)+AP$3,Datenquellen!$F$7:$H$45,3,FALSE))="X"
                                    ),
                          "X",
                          IF((((NETWORKDAYS('Projektkostenkalkulation EP'!$D$8,EOMONTH('Projektkostenkalkulation EP'!$D$8,0)))*('Projektkostenkalkulation EP'!$N$45/5)*
                                        'Projektkostenkalkulation EP'!$D$29)-SUM($B$11:G11))&gt;('Projektkostenkalkulation EP'!$N$45/5),('Projektkostenkalkulation EP'!$N$45/5),
                                         (NETWORKDAYS('Projektkostenkalkulation EP'!$D$8,
                                          EOMONTH('Projektkostenkalkulation EP'!$D$8,0)))*('Projektkostenkalkulation EP'!$N$45/5)*'Projektkostenkalkulation EP'!$D$29-SUM($B$11:G11))
                          ),
               "X"
            )</f>
        <v>0</v>
      </c>
      <c r="I11" s="122">
        <f xml:space="preserve"> IF(TEXT((EDATE('Projektkostenkalkulation EP'!$B$4,2)+AQ$3),"MM")=TEXT((EDATE('Projektkostenkalkulation EP'!$B$4,2)+(AQ$3-1)),"MM"),
             IF(
                        OR(
                                    TEXT((EDATE('Projektkostenkalkulation EP'!$B$4,2)+AQ$3),"TTT") = "Sa",
                                    TEXT((EDATE('Projektkostenkalkulation EP'!$B$4,2)+AQ$3),"TTT") = "So",
                                    IF(ISNA(VLOOKUP(EDATE('Projektkostenkalkulation EP'!$B$4,2)+AQ$3,Datenquellen!$F$7:$H$45,3,FALSE))," ",VLOOKUP(EDATE('Projektkostenkalkulation EP'!$B$4,2)+AQ$3,Datenquellen!$F$7:$H$45,3,FALSE))="X"
                                    ),
                          "X",
                          IF((((NETWORKDAYS('Projektkostenkalkulation EP'!$D$8,EOMONTH('Projektkostenkalkulation EP'!$D$8,0)))*('Projektkostenkalkulation EP'!$N$45/5)*
                                        'Projektkostenkalkulation EP'!$D$29)-SUM($B$11:H11))&gt;('Projektkostenkalkulation EP'!$N$45/5),('Projektkostenkalkulation EP'!$N$45/5),
                                         (NETWORKDAYS('Projektkostenkalkulation EP'!$D$8,
                                          EOMONTH('Projektkostenkalkulation EP'!$D$8,0)))*('Projektkostenkalkulation EP'!$N$45/5)*'Projektkostenkalkulation EP'!$D$29-SUM($B$11:H11))
                          ),
               "X"
            )</f>
        <v>0</v>
      </c>
      <c r="J11" s="122" t="str">
        <f xml:space="preserve"> IF(TEXT((EDATE('Projektkostenkalkulation EP'!$B$4,2)+AR$3),"MM")=TEXT((EDATE('Projektkostenkalkulation EP'!$B$4,2)+(AR$3-1)),"MM"),
             IF(
                        OR(
                                    TEXT((EDATE('Projektkostenkalkulation EP'!$B$4,2)+AR$3),"TTT") = "Sa",
                                    TEXT((EDATE('Projektkostenkalkulation EP'!$B$4,2)+AR$3),"TTT") = "So",
                                    IF(ISNA(VLOOKUP(EDATE('Projektkostenkalkulation EP'!$B$4,2)+AR$3,Datenquellen!$F$7:$H$45,3,FALSE))," ",VLOOKUP(EDATE('Projektkostenkalkulation EP'!$B$4,2)+AR$3,Datenquellen!$F$7:$H$45,3,FALSE))="X"
                                    ),
                          "X",
                          IF((((NETWORKDAYS('Projektkostenkalkulation EP'!$D$8,EOMONTH('Projektkostenkalkulation EP'!$D$8,0)))*('Projektkostenkalkulation EP'!$N$45/5)*
                                        'Projektkostenkalkulation EP'!$D$29)-SUM($B$11:I11))&gt;('Projektkostenkalkulation EP'!$N$45/5),('Projektkostenkalkulation EP'!$N$45/5),
                                         (NETWORKDAYS('Projektkostenkalkulation EP'!$D$8,
                                          EOMONTH('Projektkostenkalkulation EP'!$D$8,0)))*('Projektkostenkalkulation EP'!$N$45/5)*'Projektkostenkalkulation EP'!$D$29-SUM($B$11:I11))
                          ),
               "X"
            )</f>
        <v>X</v>
      </c>
      <c r="K11" s="122" t="str">
        <f xml:space="preserve"> IF(TEXT((EDATE('Projektkostenkalkulation EP'!$B$4,2)+AS$3),"MM")=TEXT((EDATE('Projektkostenkalkulation EP'!$B$4,2)+(AS$3-1)),"MM"),
             IF(
                        OR(
                                    TEXT((EDATE('Projektkostenkalkulation EP'!$B$4,2)+AS$3),"TTT") = "Sa",
                                    TEXT((EDATE('Projektkostenkalkulation EP'!$B$4,2)+AS$3),"TTT") = "So",
                                    IF(ISNA(VLOOKUP(EDATE('Projektkostenkalkulation EP'!$B$4,2)+AS$3,Datenquellen!$F$7:$H$45,3,FALSE))," ",VLOOKUP(EDATE('Projektkostenkalkulation EP'!$B$4,2)+AS$3,Datenquellen!$F$7:$H$45,3,FALSE))="X"
                                    ),
                          "X",
                          IF((((NETWORKDAYS('Projektkostenkalkulation EP'!$D$8,EOMONTH('Projektkostenkalkulation EP'!$D$8,0)))*('Projektkostenkalkulation EP'!$N$45/5)*
                                        'Projektkostenkalkulation EP'!$D$29)-SUM($B$11:J11))&gt;('Projektkostenkalkulation EP'!$N$45/5),('Projektkostenkalkulation EP'!$N$45/5),
                                         (NETWORKDAYS('Projektkostenkalkulation EP'!$D$8,
                                          EOMONTH('Projektkostenkalkulation EP'!$D$8,0)))*('Projektkostenkalkulation EP'!$N$45/5)*'Projektkostenkalkulation EP'!$D$29-SUM($B$11:J11))
                          ),
               "X"
            )</f>
        <v>X</v>
      </c>
      <c r="L11" s="122">
        <f xml:space="preserve"> IF(TEXT((EDATE('Projektkostenkalkulation EP'!$B$4,2)+AT$3),"MM")=TEXT((EDATE('Projektkostenkalkulation EP'!$B$4,2)+(AT$3-1)),"MM"),
             IF(
                        OR(
                                    TEXT((EDATE('Projektkostenkalkulation EP'!$B$4,2)+AT$3),"TTT") = "Sa",
                                    TEXT((EDATE('Projektkostenkalkulation EP'!$B$4,2)+AT$3),"TTT") = "So",
                                    IF(ISNA(VLOOKUP(EDATE('Projektkostenkalkulation EP'!$B$4,2)+AT$3,Datenquellen!$F$7:$H$45,3,FALSE))," ",VLOOKUP(EDATE('Projektkostenkalkulation EP'!$B$4,2)+AT$3,Datenquellen!$F$7:$H$45,3,FALSE))="X"
                                    ),
                          "X",
                          IF((((NETWORKDAYS('Projektkostenkalkulation EP'!$D$8,EOMONTH('Projektkostenkalkulation EP'!$D$8,0)))*('Projektkostenkalkulation EP'!$N$45/5)*
                                        'Projektkostenkalkulation EP'!$D$29)-SUM($B$11:K11))&gt;('Projektkostenkalkulation EP'!$N$45/5),('Projektkostenkalkulation EP'!$N$45/5),
                                         (NETWORKDAYS('Projektkostenkalkulation EP'!$D$8,
                                          EOMONTH('Projektkostenkalkulation EP'!$D$8,0)))*('Projektkostenkalkulation EP'!$N$45/5)*'Projektkostenkalkulation EP'!$D$29-SUM($B$11:K11))
                          ),
               "X"
            )</f>
        <v>0</v>
      </c>
      <c r="M11" s="122">
        <f xml:space="preserve"> IF(TEXT((EDATE('Projektkostenkalkulation EP'!$B$4,2)+AU$3),"MM")=TEXT((EDATE('Projektkostenkalkulation EP'!$B$4,2)+(AU$3-1)),"MM"),
             IF(
                        OR(
                                    TEXT((EDATE('Projektkostenkalkulation EP'!$B$4,2)+AU$3),"TTT") = "Sa",
                                    TEXT((EDATE('Projektkostenkalkulation EP'!$B$4,2)+AU$3),"TTT") = "So",
                                    IF(ISNA(VLOOKUP(EDATE('Projektkostenkalkulation EP'!$B$4,2)+AU$3,Datenquellen!$F$7:$H$45,3,FALSE))," ",VLOOKUP(EDATE('Projektkostenkalkulation EP'!$B$4,2)+AU$3,Datenquellen!$F$7:$H$45,3,FALSE))="X"
                                    ),
                          "X",
                          IF((((NETWORKDAYS('Projektkostenkalkulation EP'!$D$8,EOMONTH('Projektkostenkalkulation EP'!$D$8,0)))*('Projektkostenkalkulation EP'!$N$45/5)*
                                        'Projektkostenkalkulation EP'!$D$29)-SUM($B$11:L11))&gt;('Projektkostenkalkulation EP'!$N$45/5),('Projektkostenkalkulation EP'!$N$45/5),
                                         (NETWORKDAYS('Projektkostenkalkulation EP'!$D$8,
                                          EOMONTH('Projektkostenkalkulation EP'!$D$8,0)))*('Projektkostenkalkulation EP'!$N$45/5)*'Projektkostenkalkulation EP'!$D$29-SUM($B$11:L11))
                          ),
               "X"
            )</f>
        <v>0</v>
      </c>
      <c r="N11" s="122">
        <f xml:space="preserve"> IF(TEXT((EDATE('Projektkostenkalkulation EP'!$B$4,2)+AV$3),"MM")=TEXT((EDATE('Projektkostenkalkulation EP'!$B$4,2)+(AV$3-1)),"MM"),
             IF(
                        OR(
                                    TEXT((EDATE('Projektkostenkalkulation EP'!$B$4,2)+AV$3),"TTT") = "Sa",
                                    TEXT((EDATE('Projektkostenkalkulation EP'!$B$4,2)+AV$3),"TTT") = "So",
                                    IF(ISNA(VLOOKUP(EDATE('Projektkostenkalkulation EP'!$B$4,2)+AV$3,Datenquellen!$F$7:$H$45,3,FALSE))," ",VLOOKUP(EDATE('Projektkostenkalkulation EP'!$B$4,2)+AV$3,Datenquellen!$F$7:$H$45,3,FALSE))="X"
                                    ),
                          "X",
                          IF((((NETWORKDAYS('Projektkostenkalkulation EP'!$D$8,EOMONTH('Projektkostenkalkulation EP'!$D$8,0)))*('Projektkostenkalkulation EP'!$N$45/5)*
                                        'Projektkostenkalkulation EP'!$D$29)-SUM($B$11:M11))&gt;('Projektkostenkalkulation EP'!$N$45/5),('Projektkostenkalkulation EP'!$N$45/5),
                                         (NETWORKDAYS('Projektkostenkalkulation EP'!$D$8,
                                          EOMONTH('Projektkostenkalkulation EP'!$D$8,0)))*('Projektkostenkalkulation EP'!$N$45/5)*'Projektkostenkalkulation EP'!$D$29-SUM($B$11:M11))
                          ),
               "X"
            )</f>
        <v>0</v>
      </c>
      <c r="O11" s="122">
        <f xml:space="preserve"> IF(TEXT((EDATE('Projektkostenkalkulation EP'!$B$4,2)+AW$3),"MM")=TEXT((EDATE('Projektkostenkalkulation EP'!$B$4,2)+(AW$3-1)),"MM"),
             IF(
                        OR(
                                    TEXT((EDATE('Projektkostenkalkulation EP'!$B$4,2)+AW$3),"TTT") = "Sa",
                                    TEXT((EDATE('Projektkostenkalkulation EP'!$B$4,2)+AW$3),"TTT") = "So",
                                    IF(ISNA(VLOOKUP(EDATE('Projektkostenkalkulation EP'!$B$4,2)+AW$3,Datenquellen!$F$7:$H$45,3,FALSE))," ",VLOOKUP(EDATE('Projektkostenkalkulation EP'!$B$4,2)+AW$3,Datenquellen!$F$7:$H$45,3,FALSE))="X"
                                    ),
                          "X",
                          IF((((NETWORKDAYS('Projektkostenkalkulation EP'!$D$8,EOMONTH('Projektkostenkalkulation EP'!$D$8,0)))*('Projektkostenkalkulation EP'!$N$45/5)*
                                        'Projektkostenkalkulation EP'!$D$29)-SUM($B$11:N11))&gt;('Projektkostenkalkulation EP'!$N$45/5),('Projektkostenkalkulation EP'!$N$45/5),
                                         (NETWORKDAYS('Projektkostenkalkulation EP'!$D$8,
                                          EOMONTH('Projektkostenkalkulation EP'!$D$8,0)))*('Projektkostenkalkulation EP'!$N$45/5)*'Projektkostenkalkulation EP'!$D$29-SUM($B$11:N11))
                          ),
               "X"
            )</f>
        <v>0</v>
      </c>
      <c r="P11" s="122">
        <f xml:space="preserve"> IF(TEXT((EDATE('Projektkostenkalkulation EP'!$B$4,2)+AX$3),"MM")=TEXT((EDATE('Projektkostenkalkulation EP'!$B$4,2)+(AX$3-1)),"MM"),
             IF(
                        OR(
                                    TEXT((EDATE('Projektkostenkalkulation EP'!$B$4,2)+AX$3),"TTT") = "Sa",
                                    TEXT((EDATE('Projektkostenkalkulation EP'!$B$4,2)+AX$3),"TTT") = "So",
                                    IF(ISNA(VLOOKUP(EDATE('Projektkostenkalkulation EP'!$B$4,2)+AX$3,Datenquellen!$F$7:$H$45,3,FALSE))," ",VLOOKUP(EDATE('Projektkostenkalkulation EP'!$B$4,2)+AX$3,Datenquellen!$F$7:$H$45,3,FALSE))="X"
                                    ),
                          "X",
                          IF((((NETWORKDAYS('Projektkostenkalkulation EP'!$D$8,EOMONTH('Projektkostenkalkulation EP'!$D$8,0)))*('Projektkostenkalkulation EP'!$N$45/5)*
                                        'Projektkostenkalkulation EP'!$D$29)-SUM($B$11:O11))&gt;('Projektkostenkalkulation EP'!$N$45/5),('Projektkostenkalkulation EP'!$N$45/5),
                                         (NETWORKDAYS('Projektkostenkalkulation EP'!$D$8,
                                          EOMONTH('Projektkostenkalkulation EP'!$D$8,0)))*('Projektkostenkalkulation EP'!$N$45/5)*'Projektkostenkalkulation EP'!$D$29-SUM($B$11:O11))
                          ),
               "X"
            )</f>
        <v>0</v>
      </c>
      <c r="Q11" s="122" t="str">
        <f xml:space="preserve"> IF(TEXT((EDATE('Projektkostenkalkulation EP'!$B$4,2)+AY$3),"MM")=TEXT((EDATE('Projektkostenkalkulation EP'!$B$4,2)+(AY$3-1)),"MM"),
             IF(
                        OR(
                                    TEXT((EDATE('Projektkostenkalkulation EP'!$B$4,2)+AY$3),"TTT") = "Sa",
                                    TEXT((EDATE('Projektkostenkalkulation EP'!$B$4,2)+AY$3),"TTT") = "So",
                                    IF(ISNA(VLOOKUP(EDATE('Projektkostenkalkulation EP'!$B$4,2)+AY$3,Datenquellen!$F$7:$H$45,3,FALSE))," ",VLOOKUP(EDATE('Projektkostenkalkulation EP'!$B$4,2)+AY$3,Datenquellen!$F$7:$H$45,3,FALSE))="X"
                                    ),
                          "X",
                          IF((((NETWORKDAYS('Projektkostenkalkulation EP'!$D$8,EOMONTH('Projektkostenkalkulation EP'!$D$8,0)))*('Projektkostenkalkulation EP'!$N$45/5)*
                                        'Projektkostenkalkulation EP'!$D$29)-SUM($B$11:P11))&gt;('Projektkostenkalkulation EP'!$N$45/5),('Projektkostenkalkulation EP'!$N$45/5),
                                         (NETWORKDAYS('Projektkostenkalkulation EP'!$D$8,
                                          EOMONTH('Projektkostenkalkulation EP'!$D$8,0)))*('Projektkostenkalkulation EP'!$N$45/5)*'Projektkostenkalkulation EP'!$D$29-SUM($B$11:P11))
                          ),
               "X"
            )</f>
        <v>X</v>
      </c>
      <c r="R11" s="122" t="str">
        <f xml:space="preserve"> IF(TEXT((EDATE('Projektkostenkalkulation EP'!$B$4,2)+AZ$3),"MM")=TEXT((EDATE('Projektkostenkalkulation EP'!$B$4,2)+(AZ$3-1)),"MM"),
             IF(
                        OR(
                                    TEXT((EDATE('Projektkostenkalkulation EP'!$B$4,2)+AZ$3),"TTT") = "Sa",
                                    TEXT((EDATE('Projektkostenkalkulation EP'!$B$4,2)+AZ$3),"TTT") = "So",
                                    IF(ISNA(VLOOKUP(EDATE('Projektkostenkalkulation EP'!$B$4,2)+AZ$3,Datenquellen!$F$7:$H$45,3,FALSE))," ",VLOOKUP(EDATE('Projektkostenkalkulation EP'!$B$4,2)+AZ$3,Datenquellen!$F$7:$H$45,3,FALSE))="X"
                                    ),
                          "X",
                          IF((((NETWORKDAYS('Projektkostenkalkulation EP'!$D$8,EOMONTH('Projektkostenkalkulation EP'!$D$8,0)))*('Projektkostenkalkulation EP'!$N$45/5)*
                                        'Projektkostenkalkulation EP'!$D$29)-SUM($B$11:Q11))&gt;('Projektkostenkalkulation EP'!$N$45/5),('Projektkostenkalkulation EP'!$N$45/5),
                                         (NETWORKDAYS('Projektkostenkalkulation EP'!$D$8,
                                          EOMONTH('Projektkostenkalkulation EP'!$D$8,0)))*('Projektkostenkalkulation EP'!$N$45/5)*'Projektkostenkalkulation EP'!$D$29-SUM($B$11:Q11))
                          ),
               "X"
            )</f>
        <v>X</v>
      </c>
      <c r="S11" s="122">
        <f xml:space="preserve"> IF(TEXT((EDATE('Projektkostenkalkulation EP'!$B$4,2)+BA$3),"MM")=TEXT((EDATE('Projektkostenkalkulation EP'!$B$4,2)+(BA$3-1)),"MM"),
             IF(
                        OR(
                                    TEXT((EDATE('Projektkostenkalkulation EP'!$B$4,2)+BA$3),"TTT") = "Sa",
                                    TEXT((EDATE('Projektkostenkalkulation EP'!$B$4,2)+BA$3),"TTT") = "So",
                                    IF(ISNA(VLOOKUP(EDATE('Projektkostenkalkulation EP'!$B$4,2)+BA$3,Datenquellen!$F$7:$H$45,3,FALSE))," ",VLOOKUP(EDATE('Projektkostenkalkulation EP'!$B$4,2)+BA$3,Datenquellen!$F$7:$H$45,3,FALSE))="X"
                                    ),
                          "X",
                          IF((((NETWORKDAYS('Projektkostenkalkulation EP'!$D$8,EOMONTH('Projektkostenkalkulation EP'!$D$8,0)))*('Projektkostenkalkulation EP'!$N$45/5)*
                                        'Projektkostenkalkulation EP'!$D$29)-SUM($B$11:R11))&gt;('Projektkostenkalkulation EP'!$N$45/5),('Projektkostenkalkulation EP'!$N$45/5),
                                         (NETWORKDAYS('Projektkostenkalkulation EP'!$D$8,
                                          EOMONTH('Projektkostenkalkulation EP'!$D$8,0)))*('Projektkostenkalkulation EP'!$N$45/5)*'Projektkostenkalkulation EP'!$D$29-SUM($B$11:R11))
                          ),
               "X"
            )</f>
        <v>0</v>
      </c>
      <c r="T11" s="122">
        <f xml:space="preserve"> IF(TEXT((EDATE('Projektkostenkalkulation EP'!$B$4,2)+BB$3),"MM")=TEXT((EDATE('Projektkostenkalkulation EP'!$B$4,2)+(BB$3-1)),"MM"),
             IF(
                        OR(
                                    TEXT((EDATE('Projektkostenkalkulation EP'!$B$4,2)+BB$3),"TTT") = "Sa",
                                    TEXT((EDATE('Projektkostenkalkulation EP'!$B$4,2)+BB$3),"TTT") = "So",
                                    IF(ISNA(VLOOKUP(EDATE('Projektkostenkalkulation EP'!$B$4,2)+BB$3,Datenquellen!$F$7:$H$45,3,FALSE))," ",VLOOKUP(EDATE('Projektkostenkalkulation EP'!$B$4,2)+BB$3,Datenquellen!$F$7:$H$45,3,FALSE))="X"
                                    ),
                          "X",
                          IF((((NETWORKDAYS('Projektkostenkalkulation EP'!$D$8,EOMONTH('Projektkostenkalkulation EP'!$D$8,0)))*('Projektkostenkalkulation EP'!$N$45/5)*
                                        'Projektkostenkalkulation EP'!$D$29)-SUM($B$11:S11))&gt;('Projektkostenkalkulation EP'!$N$45/5),('Projektkostenkalkulation EP'!$N$45/5),
                                         (NETWORKDAYS('Projektkostenkalkulation EP'!$D$8,
                                          EOMONTH('Projektkostenkalkulation EP'!$D$8,0)))*('Projektkostenkalkulation EP'!$N$45/5)*'Projektkostenkalkulation EP'!$D$29-SUM($B$11:S11))
                          ),
               "X"
            )</f>
        <v>0</v>
      </c>
      <c r="U11" s="122">
        <f xml:space="preserve"> IF(TEXT((EDATE('Projektkostenkalkulation EP'!$B$4,2)+BC$3),"MM")=TEXT((EDATE('Projektkostenkalkulation EP'!$B$4,2)+(BC$3-1)),"MM"),
             IF(
                        OR(
                                    TEXT((EDATE('Projektkostenkalkulation EP'!$B$4,2)+BC$3),"TTT") = "Sa",
                                    TEXT((EDATE('Projektkostenkalkulation EP'!$B$4,2)+BC$3),"TTT") = "So",
                                    IF(ISNA(VLOOKUP(EDATE('Projektkostenkalkulation EP'!$B$4,2)+BC$3,Datenquellen!$F$7:$H$45,3,FALSE))," ",VLOOKUP(EDATE('Projektkostenkalkulation EP'!$B$4,2)+BC$3,Datenquellen!$F$7:$H$45,3,FALSE))="X"
                                    ),
                          "X",
                          IF((((NETWORKDAYS('Projektkostenkalkulation EP'!$D$8,EOMONTH('Projektkostenkalkulation EP'!$D$8,0)))*('Projektkostenkalkulation EP'!$N$45/5)*
                                        'Projektkostenkalkulation EP'!$D$29)-SUM($B$11:T11))&gt;('Projektkostenkalkulation EP'!$N$45/5),('Projektkostenkalkulation EP'!$N$45/5),
                                         (NETWORKDAYS('Projektkostenkalkulation EP'!$D$8,
                                          EOMONTH('Projektkostenkalkulation EP'!$D$8,0)))*('Projektkostenkalkulation EP'!$N$45/5)*'Projektkostenkalkulation EP'!$D$29-SUM($B$11:T11))
                          ),
               "X"
            )</f>
        <v>0</v>
      </c>
      <c r="V11" s="122">
        <f xml:space="preserve"> IF(TEXT((EDATE('Projektkostenkalkulation EP'!$B$4,2)+BD$3),"MM")=TEXT((EDATE('Projektkostenkalkulation EP'!$B$4,2)+(BD$3-1)),"MM"),
             IF(
                        OR(
                                    TEXT((EDATE('Projektkostenkalkulation EP'!$B$4,2)+BD$3),"TTT") = "Sa",
                                    TEXT((EDATE('Projektkostenkalkulation EP'!$B$4,2)+BD$3),"TTT") = "So",
                                    IF(ISNA(VLOOKUP(EDATE('Projektkostenkalkulation EP'!$B$4,2)+BD$3,Datenquellen!$F$7:$H$45,3,FALSE))," ",VLOOKUP(EDATE('Projektkostenkalkulation EP'!$B$4,2)+BD$3,Datenquellen!$F$7:$H$45,3,FALSE))="X"
                                    ),
                          "X",
                          IF((((NETWORKDAYS('Projektkostenkalkulation EP'!$D$8,EOMONTH('Projektkostenkalkulation EP'!$D$8,0)))*('Projektkostenkalkulation EP'!$N$45/5)*
                                        'Projektkostenkalkulation EP'!$D$29)-SUM($B$11:U11))&gt;('Projektkostenkalkulation EP'!$N$45/5),('Projektkostenkalkulation EP'!$N$45/5),
                                         (NETWORKDAYS('Projektkostenkalkulation EP'!$D$8,
                                          EOMONTH('Projektkostenkalkulation EP'!$D$8,0)))*('Projektkostenkalkulation EP'!$N$45/5)*'Projektkostenkalkulation EP'!$D$29-SUM($B$11:U11))
                          ),
               "X"
            )</f>
        <v>0</v>
      </c>
      <c r="W11" s="122">
        <f xml:space="preserve"> IF(TEXT((EDATE('Projektkostenkalkulation EP'!$B$4,2)+BE$3),"MM")=TEXT((EDATE('Projektkostenkalkulation EP'!$B$4,2)+(BE$3-1)),"MM"),
             IF(
                        OR(
                                    TEXT((EDATE('Projektkostenkalkulation EP'!$B$4,2)+BE$3),"TTT") = "Sa",
                                    TEXT((EDATE('Projektkostenkalkulation EP'!$B$4,2)+BE$3),"TTT") = "So",
                                    IF(ISNA(VLOOKUP(EDATE('Projektkostenkalkulation EP'!$B$4,2)+BE$3,Datenquellen!$F$7:$H$45,3,FALSE))," ",VLOOKUP(EDATE('Projektkostenkalkulation EP'!$B$4,2)+BE$3,Datenquellen!$F$7:$H$45,3,FALSE))="X"
                                    ),
                          "X",
                          IF((((NETWORKDAYS('Projektkostenkalkulation EP'!$D$8,EOMONTH('Projektkostenkalkulation EP'!$D$8,0)))*('Projektkostenkalkulation EP'!$N$45/5)*
                                        'Projektkostenkalkulation EP'!$D$29)-SUM($B$11:V11))&gt;('Projektkostenkalkulation EP'!$N$45/5),('Projektkostenkalkulation EP'!$N$45/5),
                                         (NETWORKDAYS('Projektkostenkalkulation EP'!$D$8,
                                          EOMONTH('Projektkostenkalkulation EP'!$D$8,0)))*('Projektkostenkalkulation EP'!$N$45/5)*'Projektkostenkalkulation EP'!$D$29-SUM($B$11:V11))
                          ),
               "X"
            )</f>
        <v>0</v>
      </c>
      <c r="X11" s="122" t="str">
        <f xml:space="preserve"> IF(TEXT((EDATE('Projektkostenkalkulation EP'!$B$4,2)+BF$3),"MM")=TEXT((EDATE('Projektkostenkalkulation EP'!$B$4,2)+(BF$3-1)),"MM"),
             IF(
                        OR(
                                    TEXT((EDATE('Projektkostenkalkulation EP'!$B$4,2)+BF$3),"TTT") = "Sa",
                                    TEXT((EDATE('Projektkostenkalkulation EP'!$B$4,2)+BF$3),"TTT") = "So",
                                    IF(ISNA(VLOOKUP(EDATE('Projektkostenkalkulation EP'!$B$4,2)+BF$3,Datenquellen!$F$7:$H$45,3,FALSE))," ",VLOOKUP(EDATE('Projektkostenkalkulation EP'!$B$4,2)+BF$3,Datenquellen!$F$7:$H$45,3,FALSE))="X"
                                    ),
                          "X",
                          IF((((NETWORKDAYS('Projektkostenkalkulation EP'!$D$8,EOMONTH('Projektkostenkalkulation EP'!$D$8,0)))*('Projektkostenkalkulation EP'!$N$45/5)*
                                        'Projektkostenkalkulation EP'!$D$29)-SUM($B$11:W11))&gt;('Projektkostenkalkulation EP'!$N$45/5),('Projektkostenkalkulation EP'!$N$45/5),
                                         (NETWORKDAYS('Projektkostenkalkulation EP'!$D$8,
                                          EOMONTH('Projektkostenkalkulation EP'!$D$8,0)))*('Projektkostenkalkulation EP'!$N$45/5)*'Projektkostenkalkulation EP'!$D$29-SUM($B$11:W11))
                          ),
               "X"
            )</f>
        <v>X</v>
      </c>
      <c r="Y11" s="122" t="str">
        <f xml:space="preserve"> IF(TEXT((EDATE('Projektkostenkalkulation EP'!$B$4,2)+BG$3),"MM")=TEXT((EDATE('Projektkostenkalkulation EP'!$B$4,2)+(BG$3-1)),"MM"),
             IF(
                        OR(
                                    TEXT((EDATE('Projektkostenkalkulation EP'!$B$4,2)+BG$3),"TTT") = "Sa",
                                    TEXT((EDATE('Projektkostenkalkulation EP'!$B$4,2)+BG$3),"TTT") = "So",
                                    IF(ISNA(VLOOKUP(EDATE('Projektkostenkalkulation EP'!$B$4,2)+BG$3,Datenquellen!$F$7:$H$45,3,FALSE))," ",VLOOKUP(EDATE('Projektkostenkalkulation EP'!$B$4,2)+BG$3,Datenquellen!$F$7:$H$45,3,FALSE))="X"
                                    ),
                          "X",
                          IF((((NETWORKDAYS('Projektkostenkalkulation EP'!$D$8,EOMONTH('Projektkostenkalkulation EP'!$D$8,0)))*('Projektkostenkalkulation EP'!$N$45/5)*
                                        'Projektkostenkalkulation EP'!$D$29)-SUM($B$11:X11))&gt;('Projektkostenkalkulation EP'!$N$45/5),('Projektkostenkalkulation EP'!$N$45/5),
                                         (NETWORKDAYS('Projektkostenkalkulation EP'!$D$8,
                                          EOMONTH('Projektkostenkalkulation EP'!$D$8,0)))*('Projektkostenkalkulation EP'!$N$45/5)*'Projektkostenkalkulation EP'!$D$29-SUM($B$11:X11))
                          ),
               "X"
            )</f>
        <v>X</v>
      </c>
      <c r="Z11" s="122">
        <f xml:space="preserve"> IF(TEXT((EDATE('Projektkostenkalkulation EP'!$B$4,2)+BH$3),"MM")=TEXT((EDATE('Projektkostenkalkulation EP'!$B$4,2)+(BH$3-1)),"MM"),
             IF(
                        OR(
                                    TEXT((EDATE('Projektkostenkalkulation EP'!$B$4,2)+BH$3),"TTT") = "Sa",
                                    TEXT((EDATE('Projektkostenkalkulation EP'!$B$4,2)+BH$3),"TTT") = "So",
                                    IF(ISNA(VLOOKUP(EDATE('Projektkostenkalkulation EP'!$B$4,2)+BH$3,Datenquellen!$F$7:$H$45,3,FALSE))," ",VLOOKUP(EDATE('Projektkostenkalkulation EP'!$B$4,2)+BH$3,Datenquellen!$F$7:$H$45,3,FALSE))="X"
                                    ),
                          "X",
                          IF((((NETWORKDAYS('Projektkostenkalkulation EP'!$D$8,EOMONTH('Projektkostenkalkulation EP'!$D$8,0)))*('Projektkostenkalkulation EP'!$N$45/5)*
                                        'Projektkostenkalkulation EP'!$D$29)-SUM($B$11:Y11))&gt;('Projektkostenkalkulation EP'!$N$45/5),('Projektkostenkalkulation EP'!$N$45/5),
                                         (NETWORKDAYS('Projektkostenkalkulation EP'!$D$8,
                                          EOMONTH('Projektkostenkalkulation EP'!$D$8,0)))*('Projektkostenkalkulation EP'!$N$45/5)*'Projektkostenkalkulation EP'!$D$29-SUM($B$11:Y11))
                          ),
               "X"
            )</f>
        <v>0</v>
      </c>
      <c r="AA11" s="122">
        <f xml:space="preserve"> IF(TEXT((EDATE('Projektkostenkalkulation EP'!$B$4,2)+BI$3),"MM")=TEXT((EDATE('Projektkostenkalkulation EP'!$B$4,2)+(BI$3-1)),"MM"),
             IF(
                        OR(
                                    TEXT((EDATE('Projektkostenkalkulation EP'!$B$4,2)+BI$3),"TTT") = "Sa",
                                    TEXT((EDATE('Projektkostenkalkulation EP'!$B$4,2)+BI$3),"TTT") = "So",
                                    IF(ISNA(VLOOKUP(EDATE('Projektkostenkalkulation EP'!$B$4,2)+BI$3,Datenquellen!$F$7:$H$45,3,FALSE))," ",VLOOKUP(EDATE('Projektkostenkalkulation EP'!$B$4,2)+BI$3,Datenquellen!$F$7:$H$45,3,FALSE))="X"
                                    ),
                          "X",
                          IF((((NETWORKDAYS('Projektkostenkalkulation EP'!$D$8,EOMONTH('Projektkostenkalkulation EP'!$D$8,0)))*('Projektkostenkalkulation EP'!$N$45/5)*
                                        'Projektkostenkalkulation EP'!$D$29)-SUM($B$11:Z11))&gt;('Projektkostenkalkulation EP'!$N$45/5),('Projektkostenkalkulation EP'!$N$45/5),
                                         (NETWORKDAYS('Projektkostenkalkulation EP'!$D$8,
                                          EOMONTH('Projektkostenkalkulation EP'!$D$8,0)))*('Projektkostenkalkulation EP'!$N$45/5)*'Projektkostenkalkulation EP'!$D$29-SUM($B$11:Z11))
                          ),
               "X"
            )</f>
        <v>0</v>
      </c>
      <c r="AB11" s="122">
        <f xml:space="preserve"> IF(TEXT((EDATE('Projektkostenkalkulation EP'!$B$4,2)+BJ$3),"MM")=TEXT((EDATE('Projektkostenkalkulation EP'!$B$4,2)+(BJ$3-1)),"MM"),
             IF(
                        OR(
                                    TEXT((EDATE('Projektkostenkalkulation EP'!$B$4,2)+BJ$3),"TTT") = "Sa",
                                    TEXT((EDATE('Projektkostenkalkulation EP'!$B$4,2)+BJ$3),"TTT") = "So",
                                    IF(ISNA(VLOOKUP(EDATE('Projektkostenkalkulation EP'!$B$4,2)+BJ$3,Datenquellen!$F$7:$H$45,3,FALSE))," ",VLOOKUP(EDATE('Projektkostenkalkulation EP'!$B$4,2)+BJ$3,Datenquellen!$F$7:$H$45,3,FALSE))="X"
                                    ),
                          "X",
                          IF((((NETWORKDAYS('Projektkostenkalkulation EP'!$D$8,EOMONTH('Projektkostenkalkulation EP'!$D$8,0)))*('Projektkostenkalkulation EP'!$N$45/5)*
                                        'Projektkostenkalkulation EP'!$D$29)-SUM($B$11:AA11))&gt;('Projektkostenkalkulation EP'!$N$45/5),('Projektkostenkalkulation EP'!$N$45/5),
                                         (NETWORKDAYS('Projektkostenkalkulation EP'!$D$8,
                                          EOMONTH('Projektkostenkalkulation EP'!$D$8,0)))*('Projektkostenkalkulation EP'!$N$45/5)*'Projektkostenkalkulation EP'!$D$29-SUM($B$11:AA11))
                          ),
               "X"
            )</f>
        <v>0</v>
      </c>
      <c r="AC11" s="122">
        <f xml:space="preserve"> IF(TEXT((EDATE('Projektkostenkalkulation EP'!$B$4,2)+BK$3),"MM")=TEXT((EDATE('Projektkostenkalkulation EP'!$B$4,2)+(BK$3-1)),"MM"),
             IF(
                        OR(
                                    TEXT((EDATE('Projektkostenkalkulation EP'!$B$4,2)+BK$3),"TTT") = "Sa",
                                    TEXT((EDATE('Projektkostenkalkulation EP'!$B$4,2)+BK$3),"TTT") = "So",
                                    IF(ISNA(VLOOKUP(EDATE('Projektkostenkalkulation EP'!$B$4,2)+BK$3,Datenquellen!$F$7:$H$45,3,FALSE))," ",VLOOKUP(EDATE('Projektkostenkalkulation EP'!$B$4,2)+BK$3,Datenquellen!$F$7:$H$45,3,FALSE))="X"
                                    ),
                          "X",
                          IF((((NETWORKDAYS('Projektkostenkalkulation EP'!$D$8,EOMONTH('Projektkostenkalkulation EP'!$D$8,0)))*('Projektkostenkalkulation EP'!$N$45/5)*
                                        'Projektkostenkalkulation EP'!$D$29)-SUM($B$11:AB11))&gt;('Projektkostenkalkulation EP'!$N$45/5),('Projektkostenkalkulation EP'!$N$45/5),
                                         (NETWORKDAYS('Projektkostenkalkulation EP'!$D$8,
                                          EOMONTH('Projektkostenkalkulation EP'!$D$8,0)))*('Projektkostenkalkulation EP'!$N$45/5)*'Projektkostenkalkulation EP'!$D$29-SUM($B$11:AB11))
                          ),
               "X"
            )</f>
        <v>0</v>
      </c>
      <c r="AD11" s="122" t="str">
        <f xml:space="preserve"> IF(TEXT((EDATE('Projektkostenkalkulation EP'!$B$4,2)+BL$3),"MM")=TEXT((EDATE('Projektkostenkalkulation EP'!$B$4,2)+(BL$3-1)),"MM"),
             IF(
                        OR(
                                    TEXT((EDATE('Projektkostenkalkulation EP'!$B$4,2)+BL$3),"TTT") = "Sa",
                                    TEXT((EDATE('Projektkostenkalkulation EP'!$B$4,2)+BL$3),"TTT") = "So",
                                    IF(ISNA(VLOOKUP(EDATE('Projektkostenkalkulation EP'!$B$4,2)+BL$3,Datenquellen!$F$7:$H$45,3,FALSE))," ",VLOOKUP(EDATE('Projektkostenkalkulation EP'!$B$4,2)+BL$3,Datenquellen!$F$7:$H$45,3,FALSE))="X"
                                    ),
                          "X",
                          IF((((NETWORKDAYS('Projektkostenkalkulation EP'!$D$8,EOMONTH('Projektkostenkalkulation EP'!$D$8,0)))*('Projektkostenkalkulation EP'!$N$45/5)*
                                        'Projektkostenkalkulation EP'!$D$29)-SUM($B$11:AC11))&gt;('Projektkostenkalkulation EP'!$N$45/5),('Projektkostenkalkulation EP'!$N$45/5),
                                         (NETWORKDAYS('Projektkostenkalkulation EP'!$D$8,
                                          EOMONTH('Projektkostenkalkulation EP'!$D$8,0)))*('Projektkostenkalkulation EP'!$N$45/5)*'Projektkostenkalkulation EP'!$D$29-SUM($B$11:AC11))
                          ),
               "X"
            )</f>
        <v>X</v>
      </c>
      <c r="AE11" s="122" t="str">
        <f xml:space="preserve"> IF(TEXT((EDATE('Projektkostenkalkulation EP'!$B$4,2)+BM$3),"MM")=TEXT((EDATE('Projektkostenkalkulation EP'!$B$4,2)+(BM$3-1)),"MM"),
             IF(
                        OR(
                                    TEXT((EDATE('Projektkostenkalkulation EP'!$B$4,2)+BM$3),"TTT") = "Sa",
                                    TEXT((EDATE('Projektkostenkalkulation EP'!$B$4,2)+BM$3),"TTT") = "So",
                                    IF(ISNA(VLOOKUP(EDATE('Projektkostenkalkulation EP'!$B$4,2)+BM$3,Datenquellen!$F$7:$H$45,3,FALSE))," ",VLOOKUP(EDATE('Projektkostenkalkulation EP'!$B$4,2)+BM$3,Datenquellen!$F$7:$H$45,3,FALSE))="X"
                                    ),
                          "X",
                          IF((((NETWORKDAYS('Projektkostenkalkulation EP'!$D$8,EOMONTH('Projektkostenkalkulation EP'!$D$8,0)))*('Projektkostenkalkulation EP'!$N$45/5)*
                                        'Projektkostenkalkulation EP'!$D$29)-SUM($B$11:AD11))&gt;('Projektkostenkalkulation EP'!$N$45/5),('Projektkostenkalkulation EP'!$N$45/5),
                                         (NETWORKDAYS('Projektkostenkalkulation EP'!$D$8,
                                          EOMONTH('Projektkostenkalkulation EP'!$D$8,0)))*('Projektkostenkalkulation EP'!$N$45/5)*'Projektkostenkalkulation EP'!$D$29-SUM($B$11:AD11))
                          ),
               "X"
            )</f>
        <v>X</v>
      </c>
      <c r="AF11" s="122" t="str">
        <f xml:space="preserve"> IF(TEXT((EDATE('Projektkostenkalkulation EP'!$B$4,2)+BN$3),"MM")=TEXT((EDATE('Projektkostenkalkulation EP'!$B$4,2)+(BN$3-1)),"MM"),
             IF(
                        OR(
                                    TEXT((EDATE('Projektkostenkalkulation EP'!$B$4,2)+BN$3),"TTT") = "Sa",
                                    TEXT((EDATE('Projektkostenkalkulation EP'!$B$4,2)+BN$3),"TTT") = "So",
                                    IF(ISNA(VLOOKUP(EDATE('Projektkostenkalkulation EP'!$B$4,2)+BN$3,Datenquellen!$F$7:$H$45,3,FALSE))," ",VLOOKUP(EDATE('Projektkostenkalkulation EP'!$B$4,2)+BN$3,Datenquellen!$F$7:$H$45,3,FALSE))="X"
                                    ),
                          "X",
                          IF((((NETWORKDAYS('Projektkostenkalkulation EP'!$D$8,EOMONTH('Projektkostenkalkulation EP'!$D$8,0)))*('Projektkostenkalkulation EP'!$N$45/5)*
                                        'Projektkostenkalkulation EP'!$D$29)-SUM($B$11:AE11))&gt;('Projektkostenkalkulation EP'!$N$45/5),('Projektkostenkalkulation EP'!$N$45/5),
                                         (NETWORKDAYS('Projektkostenkalkulation EP'!$D$8,
                                          EOMONTH('Projektkostenkalkulation EP'!$D$8,0)))*('Projektkostenkalkulation EP'!$N$45/5)*'Projektkostenkalkulation EP'!$D$29-SUM($B$11:AE11))
                          ),
               "X"
            )</f>
        <v>X</v>
      </c>
      <c r="AG11" s="121">
        <f>SUM(B11:AF11)</f>
        <v>0</v>
      </c>
      <c r="AH11" s="525">
        <f>AG11-AG12</f>
        <v>0</v>
      </c>
      <c r="AJ11" s="2" t="s">
        <v>81</v>
      </c>
      <c r="AK11" s="124" t="str">
        <f>IF(
            OR(
                     TEXT(EDATE('Projektkostenkalkulation EP'!$B$4,14),"TTT") = "Sa",
                     TEXT(EDATE('Projektkostenkalkulation EP'!$B$4,14),"TTT") = "So",
                     IF(ISNA(VLOOKUP(EDATE('Projektkostenkalkulation EP'!$B$4,14),Datenquellen!$F$7:$H$45,3,FALSE))," ",VLOOKUP(EDATE('Projektkostenkalkulation EP'!$B$4,14),Datenquellen!$F$7:$H$45,3,FALSE))="X"
                            ),
                    "X",
                    IF('Projektkostenkalkulation EP'!$P$29&gt;0,('Projektkostenkalkulation EP'!$N$45/5),0)
            )</f>
        <v>X</v>
      </c>
      <c r="AL11" s="122" t="str">
        <f xml:space="preserve"> IF(TEXT((EDATE('Projektkostenkalkulation EP'!$B$4,14)+AK$3),"MM")=TEXT((EDATE('Projektkostenkalkulation EP'!$B$4,14)+(AK$3-1)),"MM"),
             IF(
                        OR(
                                    TEXT((EDATE('Projektkostenkalkulation EP'!$B$4,14)+AK$3),"TTT") = "Sa",
                                    TEXT((EDATE('Projektkostenkalkulation EP'!$B$4,14)+AK$3),"TTT") = "So",
                                    IF(ISNA(VLOOKUP(EDATE('Projektkostenkalkulation EP'!$B$4,14)+AK$3,Datenquellen!$F$7:$H$45,3,FALSE))," ",VLOOKUP(EDATE('Projektkostenkalkulation EP'!$B$4,14)+AK$3,Datenquellen!$F$7:$H$45,3,FALSE))="X"
                                    ),
                          "X",
                          IF((((NETWORKDAYS('Projektkostenkalkulation EP'!$P$8,EOMONTH('Projektkostenkalkulation EP'!$P$8,0)))*('Projektkostenkalkulation EP'!$N$45/5)*
                                        'Projektkostenkalkulation EP'!$P$29)-SUM($AK$11:AK11))&gt;('Projektkostenkalkulation EP'!$N$45/5),('Projektkostenkalkulation EP'!$N$45/5),
                                         (NETWORKDAYS('Projektkostenkalkulation EP'!$P$8,
                                          EOMONTH('Projektkostenkalkulation EP'!$P$8,0)))*('Projektkostenkalkulation EP'!$N$45/5)*'Projektkostenkalkulation EP'!$P$29-SUM($AK$11:AK11))
                          ),
               "X"
            )</f>
        <v>X</v>
      </c>
      <c r="AM11" s="122">
        <f xml:space="preserve"> IF(TEXT((EDATE('Projektkostenkalkulation EP'!$B$4,14)+AL$3),"MM")=TEXT((EDATE('Projektkostenkalkulation EP'!$B$4,14)+(AL$3-1)),"MM"),
             IF(
                        OR(
                                    TEXT((EDATE('Projektkostenkalkulation EP'!$B$4,14)+AL$3),"TTT") = "Sa",
                                    TEXT((EDATE('Projektkostenkalkulation EP'!$B$4,14)+AL$3),"TTT") = "So",
                                    IF(ISNA(VLOOKUP(EDATE('Projektkostenkalkulation EP'!$B$4,14)+AL$3,Datenquellen!$F$7:$H$45,3,FALSE))," ",VLOOKUP(EDATE('Projektkostenkalkulation EP'!$B$4,14)+AL$3,Datenquellen!$F$7:$H$45,3,FALSE))="X"
                                    ),
                          "X",
                          IF((((NETWORKDAYS('Projektkostenkalkulation EP'!$P$8,EOMONTH('Projektkostenkalkulation EP'!$P$8,0)))*('Projektkostenkalkulation EP'!$N$45/5)*
                                        'Projektkostenkalkulation EP'!$P$29)-SUM($AK$11:AL11))&gt;('Projektkostenkalkulation EP'!$N$45/5),('Projektkostenkalkulation EP'!$N$45/5),
                                         (NETWORKDAYS('Projektkostenkalkulation EP'!$P$8,
                                          EOMONTH('Projektkostenkalkulation EP'!$P$8,0)))*('Projektkostenkalkulation EP'!$N$45/5)*'Projektkostenkalkulation EP'!$P$29-SUM($AK$11:AL11))
                          ),
               "X"
            )</f>
        <v>0</v>
      </c>
      <c r="AN11" s="122">
        <f xml:space="preserve"> IF(TEXT((EDATE('Projektkostenkalkulation EP'!$B$4,14)+AM$3),"MM")=TEXT((EDATE('Projektkostenkalkulation EP'!$B$4,14)+(AM$3-1)),"MM"),
             IF(
                        OR(
                                    TEXT((EDATE('Projektkostenkalkulation EP'!$B$4,14)+AM$3),"TTT") = "Sa",
                                    TEXT((EDATE('Projektkostenkalkulation EP'!$B$4,14)+AM$3),"TTT") = "So",
                                    IF(ISNA(VLOOKUP(EDATE('Projektkostenkalkulation EP'!$B$4,14)+AM$3,Datenquellen!$F$7:$H$45,3,FALSE))," ",VLOOKUP(EDATE('Projektkostenkalkulation EP'!$B$4,14)+AM$3,Datenquellen!$F$7:$H$45,3,FALSE))="X"
                                    ),
                          "X",
                          IF((((NETWORKDAYS('Projektkostenkalkulation EP'!$P$8,EOMONTH('Projektkostenkalkulation EP'!$P$8,0)))*('Projektkostenkalkulation EP'!$N$45/5)*
                                        'Projektkostenkalkulation EP'!$P$29)-SUM($AK$11:AM11))&gt;('Projektkostenkalkulation EP'!$N$45/5),('Projektkostenkalkulation EP'!$N$45/5),
                                         (NETWORKDAYS('Projektkostenkalkulation EP'!$P$8,
                                          EOMONTH('Projektkostenkalkulation EP'!$P$8,0)))*('Projektkostenkalkulation EP'!$N$45/5)*'Projektkostenkalkulation EP'!$P$29-SUM($AK$11:AM11))
                          ),
               "X"
            )</f>
        <v>0</v>
      </c>
      <c r="AO11" s="122">
        <f xml:space="preserve"> IF(TEXT((EDATE('Projektkostenkalkulation EP'!$B$4,14)+AN$3),"MM")=TEXT((EDATE('Projektkostenkalkulation EP'!$B$4,14)+(AN$3-1)),"MM"),
             IF(
                        OR(
                                    TEXT((EDATE('Projektkostenkalkulation EP'!$B$4,14)+AN$3),"TTT") = "Sa",
                                    TEXT((EDATE('Projektkostenkalkulation EP'!$B$4,14)+AN$3),"TTT") = "So",
                                    IF(ISNA(VLOOKUP(EDATE('Projektkostenkalkulation EP'!$B$4,14)+AN$3,Datenquellen!$F$7:$H$45,3,FALSE))," ",VLOOKUP(EDATE('Projektkostenkalkulation EP'!$B$4,14)+AN$3,Datenquellen!$F$7:$H$45,3,FALSE))="X"
                                    ),
                          "X",
                          IF((((NETWORKDAYS('Projektkostenkalkulation EP'!$P$8,EOMONTH('Projektkostenkalkulation EP'!$P$8,0)))*('Projektkostenkalkulation EP'!$N$45/5)*
                                        'Projektkostenkalkulation EP'!$P$29)-SUM($AK$11:AN11))&gt;('Projektkostenkalkulation EP'!$N$45/5),('Projektkostenkalkulation EP'!$N$45/5),
                                         (NETWORKDAYS('Projektkostenkalkulation EP'!$P$8,
                                          EOMONTH('Projektkostenkalkulation EP'!$P$8,0)))*('Projektkostenkalkulation EP'!$N$45/5)*'Projektkostenkalkulation EP'!$P$29-SUM($AK$11:AN11))
                          ),
               "X"
            )</f>
        <v>0</v>
      </c>
      <c r="AP11" s="122">
        <f xml:space="preserve"> IF(TEXT((EDATE('Projektkostenkalkulation EP'!$B$4,14)+AO$3),"MM")=TEXT((EDATE('Projektkostenkalkulation EP'!$B$4,14)+(AO$3-1)),"MM"),
             IF(
                        OR(
                                    TEXT((EDATE('Projektkostenkalkulation EP'!$B$4,14)+AO$3),"TTT") = "Sa",
                                    TEXT((EDATE('Projektkostenkalkulation EP'!$B$4,14)+AO$3),"TTT") = "So",
                                    IF(ISNA(VLOOKUP(EDATE('Projektkostenkalkulation EP'!$B$4,14)+AO$3,Datenquellen!$F$7:$H$45,3,FALSE))," ",VLOOKUP(EDATE('Projektkostenkalkulation EP'!$B$4,14)+AO$3,Datenquellen!$F$7:$H$45,3,FALSE))="X"
                                    ),
                          "X",
                          IF((((NETWORKDAYS('Projektkostenkalkulation EP'!$P$8,EOMONTH('Projektkostenkalkulation EP'!$P$8,0)))*('Projektkostenkalkulation EP'!$N$45/5)*
                                        'Projektkostenkalkulation EP'!$P$29)-SUM($AK$11:AO11))&gt;('Projektkostenkalkulation EP'!$N$45/5),('Projektkostenkalkulation EP'!$N$45/5),
                                         (NETWORKDAYS('Projektkostenkalkulation EP'!$P$8,
                                          EOMONTH('Projektkostenkalkulation EP'!$P$8,0)))*('Projektkostenkalkulation EP'!$N$45/5)*'Projektkostenkalkulation EP'!$P$29-SUM($AK$11:AO11))
                          ),
               "X"
            )</f>
        <v>0</v>
      </c>
      <c r="AQ11" s="122">
        <f xml:space="preserve"> IF(TEXT((EDATE('Projektkostenkalkulation EP'!$B$4,14)+AP$3),"MM")=TEXT((EDATE('Projektkostenkalkulation EP'!$B$4,14)+(AP$3-1)),"MM"),
             IF(
                        OR(
                                    TEXT((EDATE('Projektkostenkalkulation EP'!$B$4,14)+AP$3),"TTT") = "Sa",
                                    TEXT((EDATE('Projektkostenkalkulation EP'!$B$4,14)+AP$3),"TTT") = "So",
                                    IF(ISNA(VLOOKUP(EDATE('Projektkostenkalkulation EP'!$B$4,14)+AP$3,Datenquellen!$F$7:$H$45,3,FALSE))," ",VLOOKUP(EDATE('Projektkostenkalkulation EP'!$B$4,14)+AP$3,Datenquellen!$F$7:$H$45,3,FALSE))="X"
                                    ),
                          "X",
                          IF((((NETWORKDAYS('Projektkostenkalkulation EP'!$P$8,EOMONTH('Projektkostenkalkulation EP'!$P$8,0)))*('Projektkostenkalkulation EP'!$N$45/5)*
                                        'Projektkostenkalkulation EP'!$P$29)-SUM($AK$11:AP11))&gt;('Projektkostenkalkulation EP'!$N$45/5),('Projektkostenkalkulation EP'!$N$45/5),
                                         (NETWORKDAYS('Projektkostenkalkulation EP'!$P$8,
                                          EOMONTH('Projektkostenkalkulation EP'!$P$8,0)))*('Projektkostenkalkulation EP'!$N$45/5)*'Projektkostenkalkulation EP'!$P$29-SUM($AK$11:AP11))
                          ),
               "X"
            )</f>
        <v>0</v>
      </c>
      <c r="AR11" s="122" t="str">
        <f xml:space="preserve"> IF(TEXT((EDATE('Projektkostenkalkulation EP'!$B$4,14)+AQ$3),"MM")=TEXT((EDATE('Projektkostenkalkulation EP'!$B$4,14)+(AQ$3-1)),"MM"),
             IF(
                        OR(
                                    TEXT((EDATE('Projektkostenkalkulation EP'!$B$4,14)+AQ$3),"TTT") = "Sa",
                                    TEXT((EDATE('Projektkostenkalkulation EP'!$B$4,14)+AQ$3),"TTT") = "So",
                                    IF(ISNA(VLOOKUP(EDATE('Projektkostenkalkulation EP'!$B$4,14)+AQ$3,Datenquellen!$F$7:$H$45,3,FALSE))," ",VLOOKUP(EDATE('Projektkostenkalkulation EP'!$B$4,14)+AQ$3,Datenquellen!$F$7:$H$45,3,FALSE))="X"
                                    ),
                          "X",
                          IF((((NETWORKDAYS('Projektkostenkalkulation EP'!$P$8,EOMONTH('Projektkostenkalkulation EP'!$P$8,0)))*('Projektkostenkalkulation EP'!$N$45/5)*
                                        'Projektkostenkalkulation EP'!$P$29)-SUM($AK$11:AQ11))&gt;('Projektkostenkalkulation EP'!$N$45/5),('Projektkostenkalkulation EP'!$N$45/5),
                                         (NETWORKDAYS('Projektkostenkalkulation EP'!$P$8,
                                          EOMONTH('Projektkostenkalkulation EP'!$P$8,0)))*('Projektkostenkalkulation EP'!$N$45/5)*'Projektkostenkalkulation EP'!$P$29-SUM($AK$11:AQ11))
                          ),
               "X"
            )</f>
        <v>X</v>
      </c>
      <c r="AS11" s="122" t="str">
        <f xml:space="preserve"> IF(TEXT((EDATE('Projektkostenkalkulation EP'!$B$4,14)+AR$3),"MM")=TEXT((EDATE('Projektkostenkalkulation EP'!$B$4,14)+(AR$3-1)),"MM"),
             IF(
                        OR(
                                    TEXT((EDATE('Projektkostenkalkulation EP'!$B$4,14)+AR$3),"TTT") = "Sa",
                                    TEXT((EDATE('Projektkostenkalkulation EP'!$B$4,14)+AR$3),"TTT") = "So",
                                    IF(ISNA(VLOOKUP(EDATE('Projektkostenkalkulation EP'!$B$4,14)+AR$3,Datenquellen!$F$7:$H$45,3,FALSE))," ",VLOOKUP(EDATE('Projektkostenkalkulation EP'!$B$4,14)+AR$3,Datenquellen!$F$7:$H$45,3,FALSE))="X"
                                    ),
                          "X",
                          IF((((NETWORKDAYS('Projektkostenkalkulation EP'!$P$8,EOMONTH('Projektkostenkalkulation EP'!$P$8,0)))*('Projektkostenkalkulation EP'!$N$45/5)*
                                        'Projektkostenkalkulation EP'!$P$29)-SUM($AK$11:AR11))&gt;('Projektkostenkalkulation EP'!$N$45/5),('Projektkostenkalkulation EP'!$N$45/5),
                                         (NETWORKDAYS('Projektkostenkalkulation EP'!$P$8,
                                          EOMONTH('Projektkostenkalkulation EP'!$P$8,0)))*('Projektkostenkalkulation EP'!$N$45/5)*'Projektkostenkalkulation EP'!$P$29-SUM($AK$11:AR11))
                          ),
               "X"
            )</f>
        <v>X</v>
      </c>
      <c r="AT11" s="122">
        <f xml:space="preserve"> IF(TEXT((EDATE('Projektkostenkalkulation EP'!$B$4,14)+AS$3),"MM")=TEXT((EDATE('Projektkostenkalkulation EP'!$B$4,14)+(AS$3-1)),"MM"),
             IF(
                        OR(
                                    TEXT((EDATE('Projektkostenkalkulation EP'!$B$4,14)+AS$3),"TTT") = "Sa",
                                    TEXT((EDATE('Projektkostenkalkulation EP'!$B$4,14)+AS$3),"TTT") = "So",
                                    IF(ISNA(VLOOKUP(EDATE('Projektkostenkalkulation EP'!$B$4,14)+AS$3,Datenquellen!$F$7:$H$45,3,FALSE))," ",VLOOKUP(EDATE('Projektkostenkalkulation EP'!$B$4,14)+AS$3,Datenquellen!$F$7:$H$45,3,FALSE))="X"
                                    ),
                          "X",
                          IF((((NETWORKDAYS('Projektkostenkalkulation EP'!$P$8,EOMONTH('Projektkostenkalkulation EP'!$P$8,0)))*('Projektkostenkalkulation EP'!$N$45/5)*
                                        'Projektkostenkalkulation EP'!$P$29)-SUM($AK$11:AS11))&gt;('Projektkostenkalkulation EP'!$N$45/5),('Projektkostenkalkulation EP'!$N$45/5),
                                         (NETWORKDAYS('Projektkostenkalkulation EP'!$P$8,
                                          EOMONTH('Projektkostenkalkulation EP'!$P$8,0)))*('Projektkostenkalkulation EP'!$N$45/5)*'Projektkostenkalkulation EP'!$P$29-SUM($AK$11:AS11))
                          ),
               "X"
            )</f>
        <v>0</v>
      </c>
      <c r="AU11" s="122">
        <f xml:space="preserve"> IF(TEXT((EDATE('Projektkostenkalkulation EP'!$B$4,14)+AT$3),"MM")=TEXT((EDATE('Projektkostenkalkulation EP'!$B$4,14)+(AT$3-1)),"MM"),
             IF(
                        OR(
                                    TEXT((EDATE('Projektkostenkalkulation EP'!$B$4,14)+AT$3),"TTT") = "Sa",
                                    TEXT((EDATE('Projektkostenkalkulation EP'!$B$4,14)+AT$3),"TTT") = "So",
                                    IF(ISNA(VLOOKUP(EDATE('Projektkostenkalkulation EP'!$B$4,14)+AT$3,Datenquellen!$F$7:$H$45,3,FALSE))," ",VLOOKUP(EDATE('Projektkostenkalkulation EP'!$B$4,14)+AT$3,Datenquellen!$F$7:$H$45,3,FALSE))="X"
                                    ),
                          "X",
                          IF((((NETWORKDAYS('Projektkostenkalkulation EP'!$P$8,EOMONTH('Projektkostenkalkulation EP'!$P$8,0)))*('Projektkostenkalkulation EP'!$N$45/5)*
                                        'Projektkostenkalkulation EP'!$P$29)-SUM($AK$11:AT11))&gt;('Projektkostenkalkulation EP'!$N$45/5),('Projektkostenkalkulation EP'!$N$45/5),
                                         (NETWORKDAYS('Projektkostenkalkulation EP'!$P$8,
                                          EOMONTH('Projektkostenkalkulation EP'!$P$8,0)))*('Projektkostenkalkulation EP'!$N$45/5)*'Projektkostenkalkulation EP'!$P$29-SUM($AK$11:AT11))
                          ),
               "X"
            )</f>
        <v>0</v>
      </c>
      <c r="AV11" s="122">
        <f xml:space="preserve"> IF(TEXT((EDATE('Projektkostenkalkulation EP'!$B$4,14)+AU$3),"MM")=TEXT((EDATE('Projektkostenkalkulation EP'!$B$4,14)+(AU$3-1)),"MM"),
             IF(
                        OR(
                                    TEXT((EDATE('Projektkostenkalkulation EP'!$B$4,14)+AU$3),"TTT") = "Sa",
                                    TEXT((EDATE('Projektkostenkalkulation EP'!$B$4,14)+AU$3),"TTT") = "So",
                                    IF(ISNA(VLOOKUP(EDATE('Projektkostenkalkulation EP'!$B$4,14)+AU$3,Datenquellen!$F$7:$H$45,3,FALSE))," ",VLOOKUP(EDATE('Projektkostenkalkulation EP'!$B$4,14)+AU$3,Datenquellen!$F$7:$H$45,3,FALSE))="X"
                                    ),
                          "X",
                          IF((((NETWORKDAYS('Projektkostenkalkulation EP'!$P$8,EOMONTH('Projektkostenkalkulation EP'!$P$8,0)))*('Projektkostenkalkulation EP'!$N$45/5)*
                                        'Projektkostenkalkulation EP'!$P$29)-SUM($AK$11:AU11))&gt;('Projektkostenkalkulation EP'!$N$45/5),('Projektkostenkalkulation EP'!$N$45/5),
                                         (NETWORKDAYS('Projektkostenkalkulation EP'!$P$8,
                                          EOMONTH('Projektkostenkalkulation EP'!$P$8,0)))*('Projektkostenkalkulation EP'!$N$45/5)*'Projektkostenkalkulation EP'!$P$29-SUM($AK$11:AU11))
                          ),
               "X"
            )</f>
        <v>0</v>
      </c>
      <c r="AW11" s="122">
        <f xml:space="preserve"> IF(TEXT((EDATE('Projektkostenkalkulation EP'!$B$4,14)+AV$3),"MM")=TEXT((EDATE('Projektkostenkalkulation EP'!$B$4,14)+(AV$3-1)),"MM"),
             IF(
                        OR(
                                    TEXT((EDATE('Projektkostenkalkulation EP'!$B$4,14)+AV$3),"TTT") = "Sa",
                                    TEXT((EDATE('Projektkostenkalkulation EP'!$B$4,14)+AV$3),"TTT") = "So",
                                    IF(ISNA(VLOOKUP(EDATE('Projektkostenkalkulation EP'!$B$4,14)+AV$3,Datenquellen!$F$7:$H$45,3,FALSE))," ",VLOOKUP(EDATE('Projektkostenkalkulation EP'!$B$4,14)+AV$3,Datenquellen!$F$7:$H$45,3,FALSE))="X"
                                    ),
                          "X",
                          IF((((NETWORKDAYS('Projektkostenkalkulation EP'!$P$8,EOMONTH('Projektkostenkalkulation EP'!$P$8,0)))*('Projektkostenkalkulation EP'!$N$45/5)*
                                        'Projektkostenkalkulation EP'!$P$29)-SUM($AK$11:AV11))&gt;('Projektkostenkalkulation EP'!$N$45/5),('Projektkostenkalkulation EP'!$N$45/5),
                                         (NETWORKDAYS('Projektkostenkalkulation EP'!$P$8,
                                          EOMONTH('Projektkostenkalkulation EP'!$P$8,0)))*('Projektkostenkalkulation EP'!$N$45/5)*'Projektkostenkalkulation EP'!$P$29-SUM($AK$11:AV11))
                          ),
               "X"
            )</f>
        <v>0</v>
      </c>
      <c r="AX11" s="122">
        <f xml:space="preserve"> IF(TEXT((EDATE('Projektkostenkalkulation EP'!$B$4,14)+AW$3),"MM")=TEXT((EDATE('Projektkostenkalkulation EP'!$B$4,14)+(AW$3-1)),"MM"),
             IF(
                        OR(
                                    TEXT((EDATE('Projektkostenkalkulation EP'!$B$4,14)+AW$3),"TTT") = "Sa",
                                    TEXT((EDATE('Projektkostenkalkulation EP'!$B$4,14)+AW$3),"TTT") = "So",
                                    IF(ISNA(VLOOKUP(EDATE('Projektkostenkalkulation EP'!$B$4,14)+AW$3,Datenquellen!$F$7:$H$45,3,FALSE))," ",VLOOKUP(EDATE('Projektkostenkalkulation EP'!$B$4,14)+AW$3,Datenquellen!$F$7:$H$45,3,FALSE))="X"
                                    ),
                          "X",
                          IF((((NETWORKDAYS('Projektkostenkalkulation EP'!$P$8,EOMONTH('Projektkostenkalkulation EP'!$P$8,0)))*('Projektkostenkalkulation EP'!$N$45/5)*
                                        'Projektkostenkalkulation EP'!$P$29)-SUM($AK$11:AW11))&gt;('Projektkostenkalkulation EP'!$N$45/5),('Projektkostenkalkulation EP'!$N$45/5),
                                         (NETWORKDAYS('Projektkostenkalkulation EP'!$P$8,
                                          EOMONTH('Projektkostenkalkulation EP'!$P$8,0)))*('Projektkostenkalkulation EP'!$N$45/5)*'Projektkostenkalkulation EP'!$P$29-SUM($AK$11:AW11))
                          ),
               "X"
            )</f>
        <v>0</v>
      </c>
      <c r="AY11" s="122" t="str">
        <f xml:space="preserve"> IF(TEXT((EDATE('Projektkostenkalkulation EP'!$B$4,14)+AX$3),"MM")=TEXT((EDATE('Projektkostenkalkulation EP'!$B$4,14)+(AX$3-1)),"MM"),
             IF(
                        OR(
                                    TEXT((EDATE('Projektkostenkalkulation EP'!$B$4,14)+AX$3),"TTT") = "Sa",
                                    TEXT((EDATE('Projektkostenkalkulation EP'!$B$4,14)+AX$3),"TTT") = "So",
                                    IF(ISNA(VLOOKUP(EDATE('Projektkostenkalkulation EP'!$B$4,14)+AX$3,Datenquellen!$F$7:$H$45,3,FALSE))," ",VLOOKUP(EDATE('Projektkostenkalkulation EP'!$B$4,14)+AX$3,Datenquellen!$F$7:$H$45,3,FALSE))="X"
                                    ),
                          "X",
                          IF((((NETWORKDAYS('Projektkostenkalkulation EP'!$P$8,EOMONTH('Projektkostenkalkulation EP'!$P$8,0)))*('Projektkostenkalkulation EP'!$N$45/5)*
                                        'Projektkostenkalkulation EP'!$P$29)-SUM($AK$11:AX11))&gt;('Projektkostenkalkulation EP'!$N$45/5),('Projektkostenkalkulation EP'!$N$45/5),
                                         (NETWORKDAYS('Projektkostenkalkulation EP'!$P$8,
                                          EOMONTH('Projektkostenkalkulation EP'!$P$8,0)))*('Projektkostenkalkulation EP'!$N$45/5)*'Projektkostenkalkulation EP'!$P$29-SUM($AK$11:AX11))
                          ),
               "X"
            )</f>
        <v>X</v>
      </c>
      <c r="AZ11" s="122" t="str">
        <f xml:space="preserve"> IF(TEXT((EDATE('Projektkostenkalkulation EP'!$B$4,14)+AY$3),"MM")=TEXT((EDATE('Projektkostenkalkulation EP'!$B$4,14)+(AY$3-1)),"MM"),
             IF(
                        OR(
                                    TEXT((EDATE('Projektkostenkalkulation EP'!$B$4,14)+AY$3),"TTT") = "Sa",
                                    TEXT((EDATE('Projektkostenkalkulation EP'!$B$4,14)+AY$3),"TTT") = "So",
                                    IF(ISNA(VLOOKUP(EDATE('Projektkostenkalkulation EP'!$B$4,14)+AY$3,Datenquellen!$F$7:$H$45,3,FALSE))," ",VLOOKUP(EDATE('Projektkostenkalkulation EP'!$B$4,14)+AY$3,Datenquellen!$F$7:$H$45,3,FALSE))="X"
                                    ),
                          "X",
                          IF((((NETWORKDAYS('Projektkostenkalkulation EP'!$P$8,EOMONTH('Projektkostenkalkulation EP'!$P$8,0)))*('Projektkostenkalkulation EP'!$N$45/5)*
                                        'Projektkostenkalkulation EP'!$P$29)-SUM($AK$11:AY11))&gt;('Projektkostenkalkulation EP'!$N$45/5),('Projektkostenkalkulation EP'!$N$45/5),
                                         (NETWORKDAYS('Projektkostenkalkulation EP'!$P$8,
                                          EOMONTH('Projektkostenkalkulation EP'!$P$8,0)))*('Projektkostenkalkulation EP'!$N$45/5)*'Projektkostenkalkulation EP'!$P$29-SUM($AK$11:AY11))
                          ),
               "X"
            )</f>
        <v>X</v>
      </c>
      <c r="BA11" s="122">
        <f xml:space="preserve"> IF(TEXT((EDATE('Projektkostenkalkulation EP'!$B$4,14)+AZ$3),"MM")=TEXT((EDATE('Projektkostenkalkulation EP'!$B$4,14)+(AZ$3-1)),"MM"),
             IF(
                        OR(
                                    TEXT((EDATE('Projektkostenkalkulation EP'!$B$4,14)+AZ$3),"TTT") = "Sa",
                                    TEXT((EDATE('Projektkostenkalkulation EP'!$B$4,14)+AZ$3),"TTT") = "So",
                                    IF(ISNA(VLOOKUP(EDATE('Projektkostenkalkulation EP'!$B$4,14)+AZ$3,Datenquellen!$F$7:$H$45,3,FALSE))," ",VLOOKUP(EDATE('Projektkostenkalkulation EP'!$B$4,14)+AZ$3,Datenquellen!$F$7:$H$45,3,FALSE))="X"
                                    ),
                          "X",
                          IF((((NETWORKDAYS('Projektkostenkalkulation EP'!$P$8,EOMONTH('Projektkostenkalkulation EP'!$P$8,0)))*('Projektkostenkalkulation EP'!$N$45/5)*
                                        'Projektkostenkalkulation EP'!$P$29)-SUM($AK$11:AZ11))&gt;('Projektkostenkalkulation EP'!$N$45/5),('Projektkostenkalkulation EP'!$N$45/5),
                                         (NETWORKDAYS('Projektkostenkalkulation EP'!$P$8,
                                          EOMONTH('Projektkostenkalkulation EP'!$P$8,0)))*('Projektkostenkalkulation EP'!$N$45/5)*'Projektkostenkalkulation EP'!$P$29-SUM($AK$11:AZ11))
                          ),
               "X"
            )</f>
        <v>0</v>
      </c>
      <c r="BB11" s="122">
        <f xml:space="preserve"> IF(TEXT((EDATE('Projektkostenkalkulation EP'!$B$4,14)+BA$3),"MM")=TEXT((EDATE('Projektkostenkalkulation EP'!$B$4,14)+(BA$3-1)),"MM"),
             IF(
                        OR(
                                    TEXT((EDATE('Projektkostenkalkulation EP'!$B$4,14)+BA$3),"TTT") = "Sa",
                                    TEXT((EDATE('Projektkostenkalkulation EP'!$B$4,14)+BA$3),"TTT") = "So",
                                    IF(ISNA(VLOOKUP(EDATE('Projektkostenkalkulation EP'!$B$4,14)+BA$3,Datenquellen!$F$7:$H$45,3,FALSE))," ",VLOOKUP(EDATE('Projektkostenkalkulation EP'!$B$4,14)+BA$3,Datenquellen!$F$7:$H$45,3,FALSE))="X"
                                    ),
                          "X",
                          IF((((NETWORKDAYS('Projektkostenkalkulation EP'!$P$8,EOMONTH('Projektkostenkalkulation EP'!$P$8,0)))*('Projektkostenkalkulation EP'!$N$45/5)*
                                        'Projektkostenkalkulation EP'!$P$29)-SUM($AK$11:BA11))&gt;('Projektkostenkalkulation EP'!$N$45/5),('Projektkostenkalkulation EP'!$N$45/5),
                                         (NETWORKDAYS('Projektkostenkalkulation EP'!$P$8,
                                          EOMONTH('Projektkostenkalkulation EP'!$P$8,0)))*('Projektkostenkalkulation EP'!$N$45/5)*'Projektkostenkalkulation EP'!$P$29-SUM($AK$11:BA11))
                          ),
               "X"
            )</f>
        <v>0</v>
      </c>
      <c r="BC11" s="122">
        <f xml:space="preserve"> IF(TEXT((EDATE('Projektkostenkalkulation EP'!$B$4,14)+BB$3),"MM")=TEXT((EDATE('Projektkostenkalkulation EP'!$B$4,14)+(BB$3-1)),"MM"),
             IF(
                        OR(
                                    TEXT((EDATE('Projektkostenkalkulation EP'!$B$4,14)+BB$3),"TTT") = "Sa",
                                    TEXT((EDATE('Projektkostenkalkulation EP'!$B$4,14)+BB$3),"TTT") = "So",
                                    IF(ISNA(VLOOKUP(EDATE('Projektkostenkalkulation EP'!$B$4,14)+BB$3,Datenquellen!$F$7:$H$45,3,FALSE))," ",VLOOKUP(EDATE('Projektkostenkalkulation EP'!$B$4,14)+BB$3,Datenquellen!$F$7:$H$45,3,FALSE))="X"
                                    ),
                          "X",
                          IF((((NETWORKDAYS('Projektkostenkalkulation EP'!$P$8,EOMONTH('Projektkostenkalkulation EP'!$P$8,0)))*('Projektkostenkalkulation EP'!$N$45/5)*
                                        'Projektkostenkalkulation EP'!$P$29)-SUM($AK$11:BB11))&gt;('Projektkostenkalkulation EP'!$N$45/5),('Projektkostenkalkulation EP'!$N$45/5),
                                         (NETWORKDAYS('Projektkostenkalkulation EP'!$P$8,
                                          EOMONTH('Projektkostenkalkulation EP'!$P$8,0)))*('Projektkostenkalkulation EP'!$N$45/5)*'Projektkostenkalkulation EP'!$P$29-SUM($AK$11:BB11))
                          ),
               "X"
            )</f>
        <v>0</v>
      </c>
      <c r="BD11" s="122">
        <f xml:space="preserve"> IF(TEXT((EDATE('Projektkostenkalkulation EP'!$B$4,14)+BC$3),"MM")=TEXT((EDATE('Projektkostenkalkulation EP'!$B$4,14)+(BC$3-1)),"MM"),
             IF(
                        OR(
                                    TEXT((EDATE('Projektkostenkalkulation EP'!$B$4,14)+BC$3),"TTT") = "Sa",
                                    TEXT((EDATE('Projektkostenkalkulation EP'!$B$4,14)+BC$3),"TTT") = "So",
                                    IF(ISNA(VLOOKUP(EDATE('Projektkostenkalkulation EP'!$B$4,14)+BC$3,Datenquellen!$F$7:$H$45,3,FALSE))," ",VLOOKUP(EDATE('Projektkostenkalkulation EP'!$B$4,14)+BC$3,Datenquellen!$F$7:$H$45,3,FALSE))="X"
                                    ),
                          "X",
                          IF((((NETWORKDAYS('Projektkostenkalkulation EP'!$P$8,EOMONTH('Projektkostenkalkulation EP'!$P$8,0)))*('Projektkostenkalkulation EP'!$N$45/5)*
                                        'Projektkostenkalkulation EP'!$P$29)-SUM($AK$11:BC11))&gt;('Projektkostenkalkulation EP'!$N$45/5),('Projektkostenkalkulation EP'!$N$45/5),
                                         (NETWORKDAYS('Projektkostenkalkulation EP'!$P$8,
                                          EOMONTH('Projektkostenkalkulation EP'!$P$8,0)))*('Projektkostenkalkulation EP'!$N$45/5)*'Projektkostenkalkulation EP'!$P$29-SUM($AK$11:BC11))
                          ),
               "X"
            )</f>
        <v>0</v>
      </c>
      <c r="BE11" s="122">
        <f xml:space="preserve"> IF(TEXT((EDATE('Projektkostenkalkulation EP'!$B$4,14)+BD$3),"MM")=TEXT((EDATE('Projektkostenkalkulation EP'!$B$4,14)+(BD$3-1)),"MM"),
             IF(
                        OR(
                                    TEXT((EDATE('Projektkostenkalkulation EP'!$B$4,14)+BD$3),"TTT") = "Sa",
                                    TEXT((EDATE('Projektkostenkalkulation EP'!$B$4,14)+BD$3),"TTT") = "So",
                                    IF(ISNA(VLOOKUP(EDATE('Projektkostenkalkulation EP'!$B$4,14)+BD$3,Datenquellen!$F$7:$H$45,3,FALSE))," ",VLOOKUP(EDATE('Projektkostenkalkulation EP'!$B$4,14)+BD$3,Datenquellen!$F$7:$H$45,3,FALSE))="X"
                                    ),
                          "X",
                          IF((((NETWORKDAYS('Projektkostenkalkulation EP'!$P$8,EOMONTH('Projektkostenkalkulation EP'!$P$8,0)))*('Projektkostenkalkulation EP'!$N$45/5)*
                                        'Projektkostenkalkulation EP'!$P$29)-SUM($AK$11:BD11))&gt;('Projektkostenkalkulation EP'!$N$45/5),('Projektkostenkalkulation EP'!$N$45/5),
                                         (NETWORKDAYS('Projektkostenkalkulation EP'!$P$8,
                                          EOMONTH('Projektkostenkalkulation EP'!$P$8,0)))*('Projektkostenkalkulation EP'!$N$45/5)*'Projektkostenkalkulation EP'!$P$29-SUM($AK$11:BD11))
                          ),
               "X"
            )</f>
        <v>0</v>
      </c>
      <c r="BF11" s="122" t="str">
        <f xml:space="preserve"> IF(TEXT((EDATE('Projektkostenkalkulation EP'!$B$4,14)+BE$3),"MM")=TEXT((EDATE('Projektkostenkalkulation EP'!$B$4,14)+(BE$3-1)),"MM"),
             IF(
                        OR(
                                    TEXT((EDATE('Projektkostenkalkulation EP'!$B$4,14)+BE$3),"TTT") = "Sa",
                                    TEXT((EDATE('Projektkostenkalkulation EP'!$B$4,14)+BE$3),"TTT") = "So",
                                    IF(ISNA(VLOOKUP(EDATE('Projektkostenkalkulation EP'!$B$4,14)+BE$3,Datenquellen!$F$7:$H$45,3,FALSE))," ",VLOOKUP(EDATE('Projektkostenkalkulation EP'!$B$4,14)+BE$3,Datenquellen!$F$7:$H$45,3,FALSE))="X"
                                    ),
                          "X",
                          IF((((NETWORKDAYS('Projektkostenkalkulation EP'!$P$8,EOMONTH('Projektkostenkalkulation EP'!$P$8,0)))*('Projektkostenkalkulation EP'!$N$45/5)*
                                        'Projektkostenkalkulation EP'!$P$29)-SUM($AK$11:BE11))&gt;('Projektkostenkalkulation EP'!$N$45/5),('Projektkostenkalkulation EP'!$N$45/5),
                                         (NETWORKDAYS('Projektkostenkalkulation EP'!$P$8,
                                          EOMONTH('Projektkostenkalkulation EP'!$P$8,0)))*('Projektkostenkalkulation EP'!$N$45/5)*'Projektkostenkalkulation EP'!$P$29-SUM($AK$11:BE11))
                          ),
               "X"
            )</f>
        <v>X</v>
      </c>
      <c r="BG11" s="122" t="str">
        <f xml:space="preserve"> IF(TEXT((EDATE('Projektkostenkalkulation EP'!$B$4,14)+BF$3),"MM")=TEXT((EDATE('Projektkostenkalkulation EP'!$B$4,14)+(BF$3-1)),"MM"),
             IF(
                        OR(
                                    TEXT((EDATE('Projektkostenkalkulation EP'!$B$4,14)+BF$3),"TTT") = "Sa",
                                    TEXT((EDATE('Projektkostenkalkulation EP'!$B$4,14)+BF$3),"TTT") = "So",
                                    IF(ISNA(VLOOKUP(EDATE('Projektkostenkalkulation EP'!$B$4,14)+BF$3,Datenquellen!$F$7:$H$45,3,FALSE))," ",VLOOKUP(EDATE('Projektkostenkalkulation EP'!$B$4,14)+BF$3,Datenquellen!$F$7:$H$45,3,FALSE))="X"
                                    ),
                          "X",
                          IF((((NETWORKDAYS('Projektkostenkalkulation EP'!$P$8,EOMONTH('Projektkostenkalkulation EP'!$P$8,0)))*('Projektkostenkalkulation EP'!$N$45/5)*
                                        'Projektkostenkalkulation EP'!$P$29)-SUM($AK$11:BF11))&gt;('Projektkostenkalkulation EP'!$N$45/5),('Projektkostenkalkulation EP'!$N$45/5),
                                         (NETWORKDAYS('Projektkostenkalkulation EP'!$P$8,
                                          EOMONTH('Projektkostenkalkulation EP'!$P$8,0)))*('Projektkostenkalkulation EP'!$N$45/5)*'Projektkostenkalkulation EP'!$P$29-SUM($AK$11:BF11))
                          ),
               "X"
            )</f>
        <v>X</v>
      </c>
      <c r="BH11" s="122">
        <f xml:space="preserve"> IF(TEXT((EDATE('Projektkostenkalkulation EP'!$B$4,14)+BG$3),"MM")=TEXT((EDATE('Projektkostenkalkulation EP'!$B$4,14)+(BG$3-1)),"MM"),
             IF(
                        OR(
                                    TEXT((EDATE('Projektkostenkalkulation EP'!$B$4,14)+BG$3),"TTT") = "Sa",
                                    TEXT((EDATE('Projektkostenkalkulation EP'!$B$4,14)+BG$3),"TTT") = "So",
                                    IF(ISNA(VLOOKUP(EDATE('Projektkostenkalkulation EP'!$B$4,14)+BG$3,Datenquellen!$F$7:$H$45,3,FALSE))," ",VLOOKUP(EDATE('Projektkostenkalkulation EP'!$B$4,14)+BG$3,Datenquellen!$F$7:$H$45,3,FALSE))="X"
                                    ),
                          "X",
                          IF((((NETWORKDAYS('Projektkostenkalkulation EP'!$P$8,EOMONTH('Projektkostenkalkulation EP'!$P$8,0)))*('Projektkostenkalkulation EP'!$N$45/5)*
                                        'Projektkostenkalkulation EP'!$P$29)-SUM($AK$11:BG11))&gt;('Projektkostenkalkulation EP'!$N$45/5),('Projektkostenkalkulation EP'!$N$45/5),
                                         (NETWORKDAYS('Projektkostenkalkulation EP'!$P$8,
                                          EOMONTH('Projektkostenkalkulation EP'!$P$8,0)))*('Projektkostenkalkulation EP'!$N$45/5)*'Projektkostenkalkulation EP'!$P$29-SUM($AK$11:BG11))
                          ),
               "X"
            )</f>
        <v>0</v>
      </c>
      <c r="BI11" s="122">
        <f xml:space="preserve"> IF(TEXT((EDATE('Projektkostenkalkulation EP'!$B$4,14)+BH$3),"MM")=TEXT((EDATE('Projektkostenkalkulation EP'!$B$4,14)+(BH$3-1)),"MM"),
             IF(
                        OR(
                                    TEXT((EDATE('Projektkostenkalkulation EP'!$B$4,14)+BH$3),"TTT") = "Sa",
                                    TEXT((EDATE('Projektkostenkalkulation EP'!$B$4,14)+BH$3),"TTT") = "So",
                                    IF(ISNA(VLOOKUP(EDATE('Projektkostenkalkulation EP'!$B$4,14)+BH$3,Datenquellen!$F$7:$H$45,3,FALSE))," ",VLOOKUP(EDATE('Projektkostenkalkulation EP'!$B$4,14)+BH$3,Datenquellen!$F$7:$H$45,3,FALSE))="X"
                                    ),
                          "X",
                          IF((((NETWORKDAYS('Projektkostenkalkulation EP'!$P$8,EOMONTH('Projektkostenkalkulation EP'!$P$8,0)))*('Projektkostenkalkulation EP'!$N$45/5)*
                                        'Projektkostenkalkulation EP'!$P$29)-SUM($AK$11:BH11))&gt;('Projektkostenkalkulation EP'!$N$45/5),('Projektkostenkalkulation EP'!$N$45/5),
                                         (NETWORKDAYS('Projektkostenkalkulation EP'!$P$8,
                                          EOMONTH('Projektkostenkalkulation EP'!$P$8,0)))*('Projektkostenkalkulation EP'!$N$45/5)*'Projektkostenkalkulation EP'!$P$29-SUM($AK$11:BH11))
                          ),
               "X"
            )</f>
        <v>0</v>
      </c>
      <c r="BJ11" s="122">
        <f xml:space="preserve"> IF(TEXT((EDATE('Projektkostenkalkulation EP'!$B$4,14)+BI$3),"MM")=TEXT((EDATE('Projektkostenkalkulation EP'!$B$4,14)+(BI$3-1)),"MM"),
             IF(
                        OR(
                                    TEXT((EDATE('Projektkostenkalkulation EP'!$B$4,14)+BI$3),"TTT") = "Sa",
                                    TEXT((EDATE('Projektkostenkalkulation EP'!$B$4,14)+BI$3),"TTT") = "So",
                                    IF(ISNA(VLOOKUP(EDATE('Projektkostenkalkulation EP'!$B$4,14)+BI$3,Datenquellen!$F$7:$H$45,3,FALSE))," ",VLOOKUP(EDATE('Projektkostenkalkulation EP'!$B$4,14)+BI$3,Datenquellen!$F$7:$H$45,3,FALSE))="X"
                                    ),
                          "X",
                          IF((((NETWORKDAYS('Projektkostenkalkulation EP'!$P$8,EOMONTH('Projektkostenkalkulation EP'!$P$8,0)))*('Projektkostenkalkulation EP'!$N$45/5)*
                                        'Projektkostenkalkulation EP'!$P$29)-SUM($AK$11:BI11))&gt;('Projektkostenkalkulation EP'!$N$45/5),('Projektkostenkalkulation EP'!$N$45/5),
                                         (NETWORKDAYS('Projektkostenkalkulation EP'!$P$8,
                                          EOMONTH('Projektkostenkalkulation EP'!$P$8,0)))*('Projektkostenkalkulation EP'!$N$45/5)*'Projektkostenkalkulation EP'!$P$29-SUM($AK$11:BI11))
                          ),
               "X"
            )</f>
        <v>0</v>
      </c>
      <c r="BK11" s="122">
        <f xml:space="preserve"> IF(TEXT((EDATE('Projektkostenkalkulation EP'!$B$4,14)+BJ$3),"MM")=TEXT((EDATE('Projektkostenkalkulation EP'!$B$4,14)+(BJ$3-1)),"MM"),
             IF(
                        OR(
                                    TEXT((EDATE('Projektkostenkalkulation EP'!$B$4,14)+BJ$3),"TTT") = "Sa",
                                    TEXT((EDATE('Projektkostenkalkulation EP'!$B$4,14)+BJ$3),"TTT") = "So",
                                    IF(ISNA(VLOOKUP(EDATE('Projektkostenkalkulation EP'!$B$4,14)+BJ$3,Datenquellen!$F$7:$H$45,3,FALSE))," ",VLOOKUP(EDATE('Projektkostenkalkulation EP'!$B$4,14)+BJ$3,Datenquellen!$F$7:$H$45,3,FALSE))="X"
                                    ),
                          "X",
                          IF((((NETWORKDAYS('Projektkostenkalkulation EP'!$P$8,EOMONTH('Projektkostenkalkulation EP'!$P$8,0)))*('Projektkostenkalkulation EP'!$N$45/5)*
                                        'Projektkostenkalkulation EP'!$P$29)-SUM($AK$11:BJ11))&gt;('Projektkostenkalkulation EP'!$N$45/5),('Projektkostenkalkulation EP'!$N$45/5),
                                         (NETWORKDAYS('Projektkostenkalkulation EP'!$P$8,
                                          EOMONTH('Projektkostenkalkulation EP'!$P$8,0)))*('Projektkostenkalkulation EP'!$N$45/5)*'Projektkostenkalkulation EP'!$P$29-SUM($AK$11:BJ11))
                          ),
               "X"
            )</f>
        <v>0</v>
      </c>
      <c r="BL11" s="122">
        <f xml:space="preserve"> IF(TEXT((EDATE('Projektkostenkalkulation EP'!$B$4,14)+BK$3),"MM")=TEXT((EDATE('Projektkostenkalkulation EP'!$B$4,14)+(BK$3-1)),"MM"),
             IF(
                        OR(
                                    TEXT((EDATE('Projektkostenkalkulation EP'!$B$4,14)+BK$3),"TTT") = "Sa",
                                    TEXT((EDATE('Projektkostenkalkulation EP'!$B$4,14)+BK$3),"TTT") = "So",
                                    IF(ISNA(VLOOKUP(EDATE('Projektkostenkalkulation EP'!$B$4,14)+BK$3,Datenquellen!$F$7:$H$45,3,FALSE))," ",VLOOKUP(EDATE('Projektkostenkalkulation EP'!$B$4,14)+BK$3,Datenquellen!$F$7:$H$45,3,FALSE))="X"
                                    ),
                          "X",
                          IF((((NETWORKDAYS('Projektkostenkalkulation EP'!$P$8,EOMONTH('Projektkostenkalkulation EP'!$P$8,0)))*('Projektkostenkalkulation EP'!$N$45/5)*
                                        'Projektkostenkalkulation EP'!$P$29)-SUM($AK$11:BK11))&gt;('Projektkostenkalkulation EP'!$N$45/5),('Projektkostenkalkulation EP'!$N$45/5),
                                         (NETWORKDAYS('Projektkostenkalkulation EP'!$P$8,
                                          EOMONTH('Projektkostenkalkulation EP'!$P$8,0)))*('Projektkostenkalkulation EP'!$N$45/5)*'Projektkostenkalkulation EP'!$P$29-SUM($AK$11:BK11))
                          ),
               "X"
            )</f>
        <v>0</v>
      </c>
      <c r="BM11" s="122" t="str">
        <f xml:space="preserve"> IF(TEXT((EDATE('Projektkostenkalkulation EP'!$B$4,14)+BL$3),"MM")=TEXT((EDATE('Projektkostenkalkulation EP'!$B$4,14)+(BL$3-1)),"MM"),
             IF(
                        OR(
                                    TEXT((EDATE('Projektkostenkalkulation EP'!$B$4,14)+BL$3),"TTT") = "Sa",
                                    TEXT((EDATE('Projektkostenkalkulation EP'!$B$4,14)+BL$3),"TTT") = "So",
                                    IF(ISNA(VLOOKUP(EDATE('Projektkostenkalkulation EP'!$B$4,14)+BL$3,Datenquellen!$F$7:$H$45,3,FALSE))," ",VLOOKUP(EDATE('Projektkostenkalkulation EP'!$B$4,14)+BL$3,Datenquellen!$F$7:$H$45,3,FALSE))="X"
                                    ),
                          "X",
                          IF((((NETWORKDAYS('Projektkostenkalkulation EP'!$P$8,EOMONTH('Projektkostenkalkulation EP'!$P$8,0)))*('Projektkostenkalkulation EP'!$N$45/5)*
                                        'Projektkostenkalkulation EP'!$P$29)-SUM($AK$11:BL11))&gt;('Projektkostenkalkulation EP'!$N$45/5),('Projektkostenkalkulation EP'!$N$45/5),
                                         (NETWORKDAYS('Projektkostenkalkulation EP'!$P$8,
                                          EOMONTH('Projektkostenkalkulation EP'!$P$8,0)))*('Projektkostenkalkulation EP'!$N$45/5)*'Projektkostenkalkulation EP'!$P$29-SUM($AK$11:BL11))
                          ),
               "X"
            )</f>
        <v>X</v>
      </c>
      <c r="BN11" s="122" t="str">
        <f xml:space="preserve"> IF(TEXT((EDATE('Projektkostenkalkulation EP'!$B$4,14)+BM$3),"MM")=TEXT((EDATE('Projektkostenkalkulation EP'!$B$4,14)+(BM$3-1)),"MM"),
             IF(
                        OR(
                                    TEXT((EDATE('Projektkostenkalkulation EP'!$B$4,14)+BM$3),"TTT") = "Sa",
                                    TEXT((EDATE('Projektkostenkalkulation EP'!$B$4,14)+BM$3),"TTT") = "So",
                                    IF(ISNA(VLOOKUP(EDATE('Projektkostenkalkulation EP'!$B$4,14)+BM$3,Datenquellen!$F$7:$H$45,3,FALSE))," ",VLOOKUP(EDATE('Projektkostenkalkulation EP'!$B$4,14)+BM$3,Datenquellen!$F$7:$H$45,3,FALSE))="X"
                                    ),
                          "X",
                          IF((((NETWORKDAYS('Projektkostenkalkulation EP'!$P$8,EOMONTH('Projektkostenkalkulation EP'!$P$8,0)))*('Projektkostenkalkulation EP'!$N$45/5)*
                                        'Projektkostenkalkulation EP'!$P$29)-SUM($AK$11:BM11))&gt;('Projektkostenkalkulation EP'!$N$45/5),('Projektkostenkalkulation EP'!$N$45/5),
                                         (NETWORKDAYS('Projektkostenkalkulation EP'!$P$8,
                                          EOMONTH('Projektkostenkalkulation EP'!$P$8,0)))*('Projektkostenkalkulation EP'!$N$45/5)*'Projektkostenkalkulation EP'!$P$29-SUM($AK$11:BM11))
                          ),
               "X"
            )</f>
        <v>X</v>
      </c>
      <c r="BO11" s="122">
        <f xml:space="preserve"> IF(TEXT((EDATE('Projektkostenkalkulation EP'!$B$4,14)+BN$3),"MM")=TEXT((EDATE('Projektkostenkalkulation EP'!$B$4,14)+(BN$3-1)),"MM"),
             IF(
                        OR(
                                    TEXT((EDATE('Projektkostenkalkulation EP'!$B$4,14)+BN$3),"TTT") = "Sa",
                                    TEXT((EDATE('Projektkostenkalkulation EP'!$B$4,14)+BN$3),"TTT") = "So",
                                    IF(ISNA(VLOOKUP(EDATE('Projektkostenkalkulation EP'!$B$4,14)+BN$3,Datenquellen!$F$7:$H$45,3,FALSE))," ",VLOOKUP(EDATE('Projektkostenkalkulation EP'!$B$4,14)+BN$3,Datenquellen!$F$7:$H$45,3,FALSE))="X"
                                    ),
                          "X",
                          IF((((NETWORKDAYS('Projektkostenkalkulation EP'!$P$8,EOMONTH('Projektkostenkalkulation EP'!$P$8,0)))*('Projektkostenkalkulation EP'!$N$45/5)*
                                        'Projektkostenkalkulation EP'!$P$29)-SUM($AK$11:BN11))&gt;('Projektkostenkalkulation EP'!$N$45/5),('Projektkostenkalkulation EP'!$N$45/5),
                                         (NETWORKDAYS('Projektkostenkalkulation EP'!$P$8,
                                          EOMONTH('Projektkostenkalkulation EP'!$P$8,0)))*('Projektkostenkalkulation EP'!$N$45/5)*'Projektkostenkalkulation EP'!$P$29-SUM($AK$11:BN11))
                          ),
               "X"
            )</f>
        <v>0</v>
      </c>
      <c r="BP11" s="121">
        <f>SUM(AK11:BO11)</f>
        <v>0</v>
      </c>
      <c r="BQ11" s="525">
        <f>BP11-BP12</f>
        <v>0</v>
      </c>
    </row>
    <row r="12" spans="1:69" ht="14.25" customHeight="1" thickBot="1" x14ac:dyDescent="0.25">
      <c r="A12" s="3" t="s">
        <v>82</v>
      </c>
      <c r="B12" s="270"/>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123">
        <f>SUM(B12:AF12)</f>
        <v>0</v>
      </c>
      <c r="AH12" s="526"/>
      <c r="AJ12" s="3" t="s">
        <v>82</v>
      </c>
      <c r="AK12" s="270"/>
      <c r="AL12" s="272"/>
      <c r="AM12" s="272"/>
      <c r="AN12" s="272"/>
      <c r="AO12" s="272"/>
      <c r="AP12" s="272"/>
      <c r="AQ12" s="272"/>
      <c r="AR12" s="272"/>
      <c r="AS12" s="272"/>
      <c r="AT12" s="272"/>
      <c r="AU12" s="272"/>
      <c r="AV12" s="272"/>
      <c r="AW12" s="272"/>
      <c r="AX12" s="272"/>
      <c r="AY12" s="272"/>
      <c r="AZ12" s="272"/>
      <c r="BA12" s="272"/>
      <c r="BB12" s="272"/>
      <c r="BC12" s="272"/>
      <c r="BD12" s="272"/>
      <c r="BE12" s="272"/>
      <c r="BF12" s="272"/>
      <c r="BG12" s="272"/>
      <c r="BH12" s="272"/>
      <c r="BI12" s="272"/>
      <c r="BJ12" s="272"/>
      <c r="BK12" s="272"/>
      <c r="BL12" s="272"/>
      <c r="BM12" s="272"/>
      <c r="BN12" s="272"/>
      <c r="BO12" s="272"/>
      <c r="BP12" s="123">
        <f>SUM(AK12:BO12)</f>
        <v>0</v>
      </c>
      <c r="BQ12" s="526"/>
    </row>
    <row r="13" spans="1:69" ht="14.25" customHeight="1" x14ac:dyDescent="0.2">
      <c r="A13" s="1" t="s">
        <v>59</v>
      </c>
      <c r="B13" s="527" t="str">
        <f>TEXT('Projektkostenkalkulation EP'!$E$8,"MMMM JJJJ")</f>
        <v>April 2024</v>
      </c>
      <c r="C13" s="527"/>
      <c r="D13" s="527"/>
      <c r="E13" s="527"/>
      <c r="F13" s="527"/>
      <c r="G13" s="527"/>
      <c r="H13" s="527"/>
      <c r="I13" s="527"/>
      <c r="J13" s="527"/>
      <c r="K13" s="527"/>
      <c r="L13" s="527"/>
      <c r="M13" s="527"/>
      <c r="N13" s="527"/>
      <c r="O13" s="527"/>
      <c r="P13" s="527"/>
      <c r="Q13" s="527"/>
      <c r="R13" s="527"/>
      <c r="S13" s="527"/>
      <c r="T13" s="527"/>
      <c r="U13" s="527"/>
      <c r="V13" s="527"/>
      <c r="W13" s="527"/>
      <c r="X13" s="527"/>
      <c r="Y13" s="527"/>
      <c r="Z13" s="527"/>
      <c r="AA13" s="527"/>
      <c r="AB13" s="527"/>
      <c r="AC13" s="527"/>
      <c r="AD13" s="527"/>
      <c r="AE13" s="527"/>
      <c r="AF13" s="527"/>
      <c r="AG13" s="527"/>
      <c r="AH13" s="528"/>
      <c r="AJ13" s="1" t="s">
        <v>59</v>
      </c>
      <c r="AK13" s="527" t="str">
        <f>TEXT('Projektkostenkalkulation EP'!$Q$8,"MMMM JJJJ")</f>
        <v>April 2025</v>
      </c>
      <c r="AL13" s="527"/>
      <c r="AM13" s="527"/>
      <c r="AN13" s="527"/>
      <c r="AO13" s="527"/>
      <c r="AP13" s="527"/>
      <c r="AQ13" s="527"/>
      <c r="AR13" s="527"/>
      <c r="AS13" s="527"/>
      <c r="AT13" s="527"/>
      <c r="AU13" s="527"/>
      <c r="AV13" s="527"/>
      <c r="AW13" s="527"/>
      <c r="AX13" s="527"/>
      <c r="AY13" s="527"/>
      <c r="AZ13" s="527"/>
      <c r="BA13" s="527"/>
      <c r="BB13" s="527"/>
      <c r="BC13" s="527"/>
      <c r="BD13" s="527"/>
      <c r="BE13" s="527"/>
      <c r="BF13" s="527"/>
      <c r="BG13" s="527"/>
      <c r="BH13" s="527"/>
      <c r="BI13" s="527"/>
      <c r="BJ13" s="527"/>
      <c r="BK13" s="527"/>
      <c r="BL13" s="527"/>
      <c r="BM13" s="527"/>
      <c r="BN13" s="527"/>
      <c r="BO13" s="527"/>
      <c r="BP13" s="527"/>
      <c r="BQ13" s="528"/>
    </row>
    <row r="14" spans="1:69" ht="14.25" customHeight="1" x14ac:dyDescent="0.2">
      <c r="A14" s="2" t="s">
        <v>81</v>
      </c>
      <c r="B14" s="124" t="str">
        <f>IF(
            OR(
                     TEXT(EDATE('Projektkostenkalkulation EP'!$B$4,3),"TTT") = "Sa",
                     TEXT(EDATE('Projektkostenkalkulation EP'!$B$4,3),"TTT") = "So",
                     IF(ISNA(VLOOKUP(EDATE('Projektkostenkalkulation EP'!$B$4,3),Datenquellen!$F$7:$H$45,3,FALSE))," ",VLOOKUP(EDATE('Projektkostenkalkulation EP'!$B$4,3),Datenquellen!$F$7:$H$45,3,FALSE))="X"
                            ),
                    "X",
                    IF('Projektkostenkalkulation EP'!$E$29&gt;0,('Projektkostenkalkulation EP'!$N$45/5),0)
            )</f>
        <v>X</v>
      </c>
      <c r="C14" s="122">
        <f xml:space="preserve"> IF(TEXT((EDATE('Projektkostenkalkulation EP'!$B$4,3)+AK$3),"MM")=TEXT((EDATE('Projektkostenkalkulation EP'!$B$4,3)+(AK$3-1)),"MM"),
             IF(
                        OR(
                                    TEXT((EDATE('Projektkostenkalkulation EP'!$B$4,3)+AK$3),"TTT") = "Sa",
                                    TEXT((EDATE('Projektkostenkalkulation EP'!$B$4,3)+AK$3),"TTT") = "So",
                                    IF(ISNA(VLOOKUP(EDATE('Projektkostenkalkulation EP'!$B$4,3)+AK$3,Datenquellen!$F$7:$H$45,3,FALSE))," ",VLOOKUP(EDATE('Projektkostenkalkulation EP'!$B$4,3)+AK$3,Datenquellen!$F$7:$H$45,3,FALSE))="X"
                                    ),
                          "X",
                           IF((((NETWORKDAYS('Projektkostenkalkulation EP'!$E$8,EOMONTH('Projektkostenkalkulation EP'!$E$8,0)))*('Projektkostenkalkulation EP'!$N$45/5)*
                                        'Projektkostenkalkulation EP'!$E$29)-SUM($B$14:B14))&gt;('Projektkostenkalkulation EP'!$N$45/5),('Projektkostenkalkulation EP'!$N$45/5),
                                         (NETWORKDAYS('Projektkostenkalkulation EP'!$E$8,
                                          EOMONTH('Projektkostenkalkulation EP'!$E$8,0)))*('Projektkostenkalkulation EP'!$N$45/5)*'Projektkostenkalkulation EP'!$E$29-SUM($B$14:B14))
                          ),
               "X"
            )</f>
        <v>0</v>
      </c>
      <c r="D14" s="122">
        <f xml:space="preserve"> IF(TEXT((EDATE('Projektkostenkalkulation EP'!$B$4,3)+AL$3),"MM")=TEXT((EDATE('Projektkostenkalkulation EP'!$B$4,3)+(AL$3-1)),"MM"),
             IF(
                        OR(
                                    TEXT((EDATE('Projektkostenkalkulation EP'!$B$4,3)+AL$3),"TTT") = "Sa",
                                    TEXT((EDATE('Projektkostenkalkulation EP'!$B$4,3)+AL$3),"TTT") = "So",
                                    IF(ISNA(VLOOKUP(EDATE('Projektkostenkalkulation EP'!$B$4,3)+AL$3,Datenquellen!$F$7:$H$45,3,FALSE))," ",VLOOKUP(EDATE('Projektkostenkalkulation EP'!$B$4,3)+AL$3,Datenquellen!$F$7:$H$45,3,FALSE))="X"
                                    ),
                          "X",
                           IF((((NETWORKDAYS('Projektkostenkalkulation EP'!$E$8,EOMONTH('Projektkostenkalkulation EP'!$E$8,0)))*('Projektkostenkalkulation EP'!$N$45/5)*
                                        'Projektkostenkalkulation EP'!$E$29)-SUM($B$14:C14))&gt;('Projektkostenkalkulation EP'!$N$45/5),('Projektkostenkalkulation EP'!$N$45/5),
                                         (NETWORKDAYS('Projektkostenkalkulation EP'!$E$8,
                                          EOMONTH('Projektkostenkalkulation EP'!$E$8,0)))*('Projektkostenkalkulation EP'!$N$45/5)*'Projektkostenkalkulation EP'!$E$29-SUM($B$14:C14))
                          ),
               "X"
            )</f>
        <v>0</v>
      </c>
      <c r="E14" s="122">
        <f xml:space="preserve"> IF(TEXT((EDATE('Projektkostenkalkulation EP'!$B$4,3)+AM$3),"MM")=TEXT((EDATE('Projektkostenkalkulation EP'!$B$4,3)+(AM$3-1)),"MM"),
             IF(
                        OR(
                                    TEXT((EDATE('Projektkostenkalkulation EP'!$B$4,3)+AM$3),"TTT") = "Sa",
                                    TEXT((EDATE('Projektkostenkalkulation EP'!$B$4,3)+AM$3),"TTT") = "So",
                                    IF(ISNA(VLOOKUP(EDATE('Projektkostenkalkulation EP'!$B$4,3)+AM$3,Datenquellen!$F$7:$H$45,3,FALSE))," ",VLOOKUP(EDATE('Projektkostenkalkulation EP'!$B$4,3)+AM$3,Datenquellen!$F$7:$H$45,3,FALSE))="X"
                                    ),
                          "X",
                           IF((((NETWORKDAYS('Projektkostenkalkulation EP'!$E$8,EOMONTH('Projektkostenkalkulation EP'!$E$8,0)))*('Projektkostenkalkulation EP'!$N$45/5)*
                                        'Projektkostenkalkulation EP'!$E$29)-SUM($B$14:D14))&gt;('Projektkostenkalkulation EP'!$N$45/5),('Projektkostenkalkulation EP'!$N$45/5),
                                         (NETWORKDAYS('Projektkostenkalkulation EP'!$E$8,
                                          EOMONTH('Projektkostenkalkulation EP'!$E$8,0)))*('Projektkostenkalkulation EP'!$N$45/5)*'Projektkostenkalkulation EP'!$E$29-SUM($B$14:D14))
                          ),
               "X"
            )</f>
        <v>0</v>
      </c>
      <c r="F14" s="122">
        <f xml:space="preserve"> IF(TEXT((EDATE('Projektkostenkalkulation EP'!$B$4,3)+AN$3),"MM")=TEXT((EDATE('Projektkostenkalkulation EP'!$B$4,3)+(AN$3-1)),"MM"),
             IF(
                        OR(
                                    TEXT((EDATE('Projektkostenkalkulation EP'!$B$4,3)+AN$3),"TTT") = "Sa",
                                    TEXT((EDATE('Projektkostenkalkulation EP'!$B$4,3)+AN$3),"TTT") = "So",
                                    IF(ISNA(VLOOKUP(EDATE('Projektkostenkalkulation EP'!$B$4,3)+AN$3,Datenquellen!$F$7:$H$45,3,FALSE))," ",VLOOKUP(EDATE('Projektkostenkalkulation EP'!$B$4,3)+AN$3,Datenquellen!$F$7:$H$45,3,FALSE))="X"
                                    ),
                          "X",
                           IF((((NETWORKDAYS('Projektkostenkalkulation EP'!$E$8,EOMONTH('Projektkostenkalkulation EP'!$E$8,0)))*('Projektkostenkalkulation EP'!$N$45/5)*
                                        'Projektkostenkalkulation EP'!$E$29)-SUM($B$14:E14))&gt;('Projektkostenkalkulation EP'!$N$45/5),('Projektkostenkalkulation EP'!$N$45/5),
                                         (NETWORKDAYS('Projektkostenkalkulation EP'!$E$8,
                                          EOMONTH('Projektkostenkalkulation EP'!$E$8,0)))*('Projektkostenkalkulation EP'!$N$45/5)*'Projektkostenkalkulation EP'!$E$29-SUM($B$14:E14))
                          ),
               "X"
            )</f>
        <v>0</v>
      </c>
      <c r="G14" s="122" t="str">
        <f xml:space="preserve"> IF(TEXT((EDATE('Projektkostenkalkulation EP'!$B$4,3)+AO$3),"MM")=TEXT((EDATE('Projektkostenkalkulation EP'!$B$4,3)+(AO$3-1)),"MM"),
             IF(
                        OR(
                                    TEXT((EDATE('Projektkostenkalkulation EP'!$B$4,3)+AO$3),"TTT") = "Sa",
                                    TEXT((EDATE('Projektkostenkalkulation EP'!$B$4,3)+AO$3),"TTT") = "So",
                                    IF(ISNA(VLOOKUP(EDATE('Projektkostenkalkulation EP'!$B$4,3)+AO$3,Datenquellen!$F$7:$H$45,3,FALSE))," ",VLOOKUP(EDATE('Projektkostenkalkulation EP'!$B$4,3)+AO$3,Datenquellen!$F$7:$H$45,3,FALSE))="X"
                                    ),
                          "X",
                           IF((((NETWORKDAYS('Projektkostenkalkulation EP'!$E$8,EOMONTH('Projektkostenkalkulation EP'!$E$8,0)))*('Projektkostenkalkulation EP'!$N$45/5)*
                                        'Projektkostenkalkulation EP'!$E$29)-SUM($B$14:F14))&gt;('Projektkostenkalkulation EP'!$N$45/5),('Projektkostenkalkulation EP'!$N$45/5),
                                         (NETWORKDAYS('Projektkostenkalkulation EP'!$E$8,
                                          EOMONTH('Projektkostenkalkulation EP'!$E$8,0)))*('Projektkostenkalkulation EP'!$N$45/5)*'Projektkostenkalkulation EP'!$E$29-SUM($B$14:F14))
                          ),
               "X"
            )</f>
        <v>X</v>
      </c>
      <c r="H14" s="122" t="str">
        <f xml:space="preserve"> IF(TEXT((EDATE('Projektkostenkalkulation EP'!$B$4,3)+AP$3),"MM")=TEXT((EDATE('Projektkostenkalkulation EP'!$B$4,3)+(AP$3-1)),"MM"),
             IF(
                        OR(
                                    TEXT((EDATE('Projektkostenkalkulation EP'!$B$4,3)+AP$3),"TTT") = "Sa",
                                    TEXT((EDATE('Projektkostenkalkulation EP'!$B$4,3)+AP$3),"TTT") = "So",
                                    IF(ISNA(VLOOKUP(EDATE('Projektkostenkalkulation EP'!$B$4,3)+AP$3,Datenquellen!$F$7:$H$45,3,FALSE))," ",VLOOKUP(EDATE('Projektkostenkalkulation EP'!$B$4,3)+AP$3,Datenquellen!$F$7:$H$45,3,FALSE))="X"
                                    ),
                          "X",
                           IF((((NETWORKDAYS('Projektkostenkalkulation EP'!$E$8,EOMONTH('Projektkostenkalkulation EP'!$E$8,0)))*('Projektkostenkalkulation EP'!$N$45/5)*
                                        'Projektkostenkalkulation EP'!$E$29)-SUM($B$14:G14))&gt;('Projektkostenkalkulation EP'!$N$45/5),('Projektkostenkalkulation EP'!$N$45/5),
                                         (NETWORKDAYS('Projektkostenkalkulation EP'!$E$8,
                                          EOMONTH('Projektkostenkalkulation EP'!$E$8,0)))*('Projektkostenkalkulation EP'!$N$45/5)*'Projektkostenkalkulation EP'!$E$29-SUM($B$14:G14))
                          ),
               "X"
            )</f>
        <v>X</v>
      </c>
      <c r="I14" s="122">
        <f xml:space="preserve"> IF(TEXT((EDATE('Projektkostenkalkulation EP'!$B$4,3)+AQ$3),"MM")=TEXT((EDATE('Projektkostenkalkulation EP'!$B$4,3)+(AQ$3-1)),"MM"),
             IF(
                        OR(
                                    TEXT((EDATE('Projektkostenkalkulation EP'!$B$4,3)+AQ$3),"TTT") = "Sa",
                                    TEXT((EDATE('Projektkostenkalkulation EP'!$B$4,3)+AQ$3),"TTT") = "So",
                                    IF(ISNA(VLOOKUP(EDATE('Projektkostenkalkulation EP'!$B$4,3)+AQ$3,Datenquellen!$F$7:$H$45,3,FALSE))," ",VLOOKUP(EDATE('Projektkostenkalkulation EP'!$B$4,3)+AQ$3,Datenquellen!$F$7:$H$45,3,FALSE))="X"
                                    ),
                          "X",
                           IF((((NETWORKDAYS('Projektkostenkalkulation EP'!$E$8,EOMONTH('Projektkostenkalkulation EP'!$E$8,0)))*('Projektkostenkalkulation EP'!$N$45/5)*
                                        'Projektkostenkalkulation EP'!$E$29)-SUM($B$14:H14))&gt;('Projektkostenkalkulation EP'!$N$45/5),('Projektkostenkalkulation EP'!$N$45/5),
                                         (NETWORKDAYS('Projektkostenkalkulation EP'!$E$8,
                                          EOMONTH('Projektkostenkalkulation EP'!$E$8,0)))*('Projektkostenkalkulation EP'!$N$45/5)*'Projektkostenkalkulation EP'!$E$29-SUM($B$14:H14))
                          ),
               "X"
            )</f>
        <v>0</v>
      </c>
      <c r="J14" s="122">
        <f xml:space="preserve"> IF(TEXT((EDATE('Projektkostenkalkulation EP'!$B$4,3)+AR$3),"MM")=TEXT((EDATE('Projektkostenkalkulation EP'!$B$4,3)+(AR$3-1)),"MM"),
             IF(
                        OR(
                                    TEXT((EDATE('Projektkostenkalkulation EP'!$B$4,3)+AR$3),"TTT") = "Sa",
                                    TEXT((EDATE('Projektkostenkalkulation EP'!$B$4,3)+AR$3),"TTT") = "So",
                                    IF(ISNA(VLOOKUP(EDATE('Projektkostenkalkulation EP'!$B$4,3)+AR$3,Datenquellen!$F$7:$H$45,3,FALSE))," ",VLOOKUP(EDATE('Projektkostenkalkulation EP'!$B$4,3)+AR$3,Datenquellen!$F$7:$H$45,3,FALSE))="X"
                                    ),
                          "X",
                           IF((((NETWORKDAYS('Projektkostenkalkulation EP'!$E$8,EOMONTH('Projektkostenkalkulation EP'!$E$8,0)))*('Projektkostenkalkulation EP'!$N$45/5)*
                                        'Projektkostenkalkulation EP'!$E$29)-SUM($B$14:I14))&gt;('Projektkostenkalkulation EP'!$N$45/5),('Projektkostenkalkulation EP'!$N$45/5),
                                         (NETWORKDAYS('Projektkostenkalkulation EP'!$E$8,
                                          EOMONTH('Projektkostenkalkulation EP'!$E$8,0)))*('Projektkostenkalkulation EP'!$N$45/5)*'Projektkostenkalkulation EP'!$E$29-SUM($B$14:I14))
                          ),
               "X"
            )</f>
        <v>0</v>
      </c>
      <c r="K14" s="122">
        <f xml:space="preserve"> IF(TEXT((EDATE('Projektkostenkalkulation EP'!$B$4,3)+AS$3),"MM")=TEXT((EDATE('Projektkostenkalkulation EP'!$B$4,3)+(AS$3-1)),"MM"),
             IF(
                        OR(
                                    TEXT((EDATE('Projektkostenkalkulation EP'!$B$4,3)+AS$3),"TTT") = "Sa",
                                    TEXT((EDATE('Projektkostenkalkulation EP'!$B$4,3)+AS$3),"TTT") = "So",
                                    IF(ISNA(VLOOKUP(EDATE('Projektkostenkalkulation EP'!$B$4,3)+AS$3,Datenquellen!$F$7:$H$45,3,FALSE))," ",VLOOKUP(EDATE('Projektkostenkalkulation EP'!$B$4,3)+AS$3,Datenquellen!$F$7:$H$45,3,FALSE))="X"
                                    ),
                          "X",
                           IF((((NETWORKDAYS('Projektkostenkalkulation EP'!$E$8,EOMONTH('Projektkostenkalkulation EP'!$E$8,0)))*('Projektkostenkalkulation EP'!$N$45/5)*
                                        'Projektkostenkalkulation EP'!$E$29)-SUM($B$14:J14))&gt;('Projektkostenkalkulation EP'!$N$45/5),('Projektkostenkalkulation EP'!$N$45/5),
                                         (NETWORKDAYS('Projektkostenkalkulation EP'!$E$8,
                                          EOMONTH('Projektkostenkalkulation EP'!$E$8,0)))*('Projektkostenkalkulation EP'!$N$45/5)*'Projektkostenkalkulation EP'!$E$29-SUM($B$14:J14))
                          ),
               "X"
            )</f>
        <v>0</v>
      </c>
      <c r="L14" s="122">
        <f xml:space="preserve"> IF(TEXT((EDATE('Projektkostenkalkulation EP'!$B$4,3)+AT$3),"MM")=TEXT((EDATE('Projektkostenkalkulation EP'!$B$4,3)+(AT$3-1)),"MM"),
             IF(
                        OR(
                                    TEXT((EDATE('Projektkostenkalkulation EP'!$B$4,3)+AT$3),"TTT") = "Sa",
                                    TEXT((EDATE('Projektkostenkalkulation EP'!$B$4,3)+AT$3),"TTT") = "So",
                                    IF(ISNA(VLOOKUP(EDATE('Projektkostenkalkulation EP'!$B$4,3)+AT$3,Datenquellen!$F$7:$H$45,3,FALSE))," ",VLOOKUP(EDATE('Projektkostenkalkulation EP'!$B$4,3)+AT$3,Datenquellen!$F$7:$H$45,3,FALSE))="X"
                                    ),
                          "X",
                           IF((((NETWORKDAYS('Projektkostenkalkulation EP'!$E$8,EOMONTH('Projektkostenkalkulation EP'!$E$8,0)))*('Projektkostenkalkulation EP'!$N$45/5)*
                                        'Projektkostenkalkulation EP'!$E$29)-SUM($B$14:K14))&gt;('Projektkostenkalkulation EP'!$N$45/5),('Projektkostenkalkulation EP'!$N$45/5),
                                         (NETWORKDAYS('Projektkostenkalkulation EP'!$E$8,
                                          EOMONTH('Projektkostenkalkulation EP'!$E$8,0)))*('Projektkostenkalkulation EP'!$N$45/5)*'Projektkostenkalkulation EP'!$E$29-SUM($B$14:K14))
                          ),
               "X"
            )</f>
        <v>0</v>
      </c>
      <c r="M14" s="122">
        <f xml:space="preserve"> IF(TEXT((EDATE('Projektkostenkalkulation EP'!$B$4,3)+AU$3),"MM")=TEXT((EDATE('Projektkostenkalkulation EP'!$B$4,3)+(AU$3-1)),"MM"),
             IF(
                        OR(
                                    TEXT((EDATE('Projektkostenkalkulation EP'!$B$4,3)+AU$3),"TTT") = "Sa",
                                    TEXT((EDATE('Projektkostenkalkulation EP'!$B$4,3)+AU$3),"TTT") = "So",
                                    IF(ISNA(VLOOKUP(EDATE('Projektkostenkalkulation EP'!$B$4,3)+AU$3,Datenquellen!$F$7:$H$45,3,FALSE))," ",VLOOKUP(EDATE('Projektkostenkalkulation EP'!$B$4,3)+AU$3,Datenquellen!$F$7:$H$45,3,FALSE))="X"
                                    ),
                          "X",
                           IF((((NETWORKDAYS('Projektkostenkalkulation EP'!$E$8,EOMONTH('Projektkostenkalkulation EP'!$E$8,0)))*('Projektkostenkalkulation EP'!$N$45/5)*
                                        'Projektkostenkalkulation EP'!$E$29)-SUM($B$14:L14))&gt;('Projektkostenkalkulation EP'!$N$45/5),('Projektkostenkalkulation EP'!$N$45/5),
                                         (NETWORKDAYS('Projektkostenkalkulation EP'!$E$8,
                                          EOMONTH('Projektkostenkalkulation EP'!$E$8,0)))*('Projektkostenkalkulation EP'!$N$45/5)*'Projektkostenkalkulation EP'!$E$29-SUM($B$14:L14))
                          ),
               "X"
            )</f>
        <v>0</v>
      </c>
      <c r="N14" s="122" t="str">
        <f xml:space="preserve"> IF(TEXT((EDATE('Projektkostenkalkulation EP'!$B$4,3)+AV$3),"MM")=TEXT((EDATE('Projektkostenkalkulation EP'!$B$4,3)+(AV$3-1)),"MM"),
             IF(
                        OR(
                                    TEXT((EDATE('Projektkostenkalkulation EP'!$B$4,3)+AV$3),"TTT") = "Sa",
                                    TEXT((EDATE('Projektkostenkalkulation EP'!$B$4,3)+AV$3),"TTT") = "So",
                                    IF(ISNA(VLOOKUP(EDATE('Projektkostenkalkulation EP'!$B$4,3)+AV$3,Datenquellen!$F$7:$H$45,3,FALSE))," ",VLOOKUP(EDATE('Projektkostenkalkulation EP'!$B$4,3)+AV$3,Datenquellen!$F$7:$H$45,3,FALSE))="X"
                                    ),
                          "X",
                           IF((((NETWORKDAYS('Projektkostenkalkulation EP'!$E$8,EOMONTH('Projektkostenkalkulation EP'!$E$8,0)))*('Projektkostenkalkulation EP'!$N$45/5)*
                                        'Projektkostenkalkulation EP'!$E$29)-SUM($B$14:M14))&gt;('Projektkostenkalkulation EP'!$N$45/5),('Projektkostenkalkulation EP'!$N$45/5),
                                         (NETWORKDAYS('Projektkostenkalkulation EP'!$E$8,
                                          EOMONTH('Projektkostenkalkulation EP'!$E$8,0)))*('Projektkostenkalkulation EP'!$N$45/5)*'Projektkostenkalkulation EP'!$E$29-SUM($B$14:M14))
                          ),
               "X"
            )</f>
        <v>X</v>
      </c>
      <c r="O14" s="122" t="str">
        <f xml:space="preserve"> IF(TEXT((EDATE('Projektkostenkalkulation EP'!$B$4,3)+AW$3),"MM")=TEXT((EDATE('Projektkostenkalkulation EP'!$B$4,3)+(AW$3-1)),"MM"),
             IF(
                        OR(
                                    TEXT((EDATE('Projektkostenkalkulation EP'!$B$4,3)+AW$3),"TTT") = "Sa",
                                    TEXT((EDATE('Projektkostenkalkulation EP'!$B$4,3)+AW$3),"TTT") = "So",
                                    IF(ISNA(VLOOKUP(EDATE('Projektkostenkalkulation EP'!$B$4,3)+AW$3,Datenquellen!$F$7:$H$45,3,FALSE))," ",VLOOKUP(EDATE('Projektkostenkalkulation EP'!$B$4,3)+AW$3,Datenquellen!$F$7:$H$45,3,FALSE))="X"
                                    ),
                          "X",
                           IF((((NETWORKDAYS('Projektkostenkalkulation EP'!$E$8,EOMONTH('Projektkostenkalkulation EP'!$E$8,0)))*('Projektkostenkalkulation EP'!$N$45/5)*
                                        'Projektkostenkalkulation EP'!$E$29)-SUM($B$14:N14))&gt;('Projektkostenkalkulation EP'!$N$45/5),('Projektkostenkalkulation EP'!$N$45/5),
                                         (NETWORKDAYS('Projektkostenkalkulation EP'!$E$8,
                                          EOMONTH('Projektkostenkalkulation EP'!$E$8,0)))*('Projektkostenkalkulation EP'!$N$45/5)*'Projektkostenkalkulation EP'!$E$29-SUM($B$14:N14))
                          ),
               "X"
            )</f>
        <v>X</v>
      </c>
      <c r="P14" s="122">
        <f xml:space="preserve"> IF(TEXT((EDATE('Projektkostenkalkulation EP'!$B$4,3)+AX$3),"MM")=TEXT((EDATE('Projektkostenkalkulation EP'!$B$4,3)+(AX$3-1)),"MM"),
             IF(
                        OR(
                                    TEXT((EDATE('Projektkostenkalkulation EP'!$B$4,3)+AX$3),"TTT") = "Sa",
                                    TEXT((EDATE('Projektkostenkalkulation EP'!$B$4,3)+AX$3),"TTT") = "So",
                                    IF(ISNA(VLOOKUP(EDATE('Projektkostenkalkulation EP'!$B$4,3)+AX$3,Datenquellen!$F$7:$H$45,3,FALSE))," ",VLOOKUP(EDATE('Projektkostenkalkulation EP'!$B$4,3)+AX$3,Datenquellen!$F$7:$H$45,3,FALSE))="X"
                                    ),
                          "X",
                           IF((((NETWORKDAYS('Projektkostenkalkulation EP'!$E$8,EOMONTH('Projektkostenkalkulation EP'!$E$8,0)))*('Projektkostenkalkulation EP'!$N$45/5)*
                                        'Projektkostenkalkulation EP'!$E$29)-SUM($B$14:O14))&gt;('Projektkostenkalkulation EP'!$N$45/5),('Projektkostenkalkulation EP'!$N$45/5),
                                         (NETWORKDAYS('Projektkostenkalkulation EP'!$E$8,
                                          EOMONTH('Projektkostenkalkulation EP'!$E$8,0)))*('Projektkostenkalkulation EP'!$N$45/5)*'Projektkostenkalkulation EP'!$E$29-SUM($B$14:O14))
                          ),
               "X"
            )</f>
        <v>0</v>
      </c>
      <c r="Q14" s="122">
        <f xml:space="preserve"> IF(TEXT((EDATE('Projektkostenkalkulation EP'!$B$4,3)+AY$3),"MM")=TEXT((EDATE('Projektkostenkalkulation EP'!$B$4,3)+(AY$3-1)),"MM"),
             IF(
                        OR(
                                    TEXT((EDATE('Projektkostenkalkulation EP'!$B$4,3)+AY$3),"TTT") = "Sa",
                                    TEXT((EDATE('Projektkostenkalkulation EP'!$B$4,3)+AY$3),"TTT") = "So",
                                    IF(ISNA(VLOOKUP(EDATE('Projektkostenkalkulation EP'!$B$4,3)+AY$3,Datenquellen!$F$7:$H$45,3,FALSE))," ",VLOOKUP(EDATE('Projektkostenkalkulation EP'!$B$4,3)+AY$3,Datenquellen!$F$7:$H$45,3,FALSE))="X"
                                    ),
                          "X",
                           IF((((NETWORKDAYS('Projektkostenkalkulation EP'!$E$8,EOMONTH('Projektkostenkalkulation EP'!$E$8,0)))*('Projektkostenkalkulation EP'!$N$45/5)*
                                        'Projektkostenkalkulation EP'!$E$29)-SUM($B$14:P14))&gt;('Projektkostenkalkulation EP'!$N$45/5),('Projektkostenkalkulation EP'!$N$45/5),
                                         (NETWORKDAYS('Projektkostenkalkulation EP'!$E$8,
                                          EOMONTH('Projektkostenkalkulation EP'!$E$8,0)))*('Projektkostenkalkulation EP'!$N$45/5)*'Projektkostenkalkulation EP'!$E$29-SUM($B$14:P14))
                          ),
               "X"
            )</f>
        <v>0</v>
      </c>
      <c r="R14" s="122">
        <f xml:space="preserve"> IF(TEXT((EDATE('Projektkostenkalkulation EP'!$B$4,3)+AZ$3),"MM")=TEXT((EDATE('Projektkostenkalkulation EP'!$B$4,3)+(AZ$3-1)),"MM"),
             IF(
                        OR(
                                    TEXT((EDATE('Projektkostenkalkulation EP'!$B$4,3)+AZ$3),"TTT") = "Sa",
                                    TEXT((EDATE('Projektkostenkalkulation EP'!$B$4,3)+AZ$3),"TTT") = "So",
                                    IF(ISNA(VLOOKUP(EDATE('Projektkostenkalkulation EP'!$B$4,3)+AZ$3,Datenquellen!$F$7:$H$45,3,FALSE))," ",VLOOKUP(EDATE('Projektkostenkalkulation EP'!$B$4,3)+AZ$3,Datenquellen!$F$7:$H$45,3,FALSE))="X"
                                    ),
                          "X",
                           IF((((NETWORKDAYS('Projektkostenkalkulation EP'!$E$8,EOMONTH('Projektkostenkalkulation EP'!$E$8,0)))*('Projektkostenkalkulation EP'!$N$45/5)*
                                        'Projektkostenkalkulation EP'!$E$29)-SUM($B$14:Q14))&gt;('Projektkostenkalkulation EP'!$N$45/5),('Projektkostenkalkulation EP'!$N$45/5),
                                         (NETWORKDAYS('Projektkostenkalkulation EP'!$E$8,
                                          EOMONTH('Projektkostenkalkulation EP'!$E$8,0)))*('Projektkostenkalkulation EP'!$N$45/5)*'Projektkostenkalkulation EP'!$E$29-SUM($B$14:Q14))
                          ),
               "X"
            )</f>
        <v>0</v>
      </c>
      <c r="S14" s="122">
        <f xml:space="preserve"> IF(TEXT((EDATE('Projektkostenkalkulation EP'!$B$4,3)+BA$3),"MM")=TEXT((EDATE('Projektkostenkalkulation EP'!$B$4,3)+(BA$3-1)),"MM"),
             IF(
                        OR(
                                    TEXT((EDATE('Projektkostenkalkulation EP'!$B$4,3)+BA$3),"TTT") = "Sa",
                                    TEXT((EDATE('Projektkostenkalkulation EP'!$B$4,3)+BA$3),"TTT") = "So",
                                    IF(ISNA(VLOOKUP(EDATE('Projektkostenkalkulation EP'!$B$4,3)+BA$3,Datenquellen!$F$7:$H$45,3,FALSE))," ",VLOOKUP(EDATE('Projektkostenkalkulation EP'!$B$4,3)+BA$3,Datenquellen!$F$7:$H$45,3,FALSE))="X"
                                    ),
                          "X",
                           IF((((NETWORKDAYS('Projektkostenkalkulation EP'!$E$8,EOMONTH('Projektkostenkalkulation EP'!$E$8,0)))*('Projektkostenkalkulation EP'!$N$45/5)*
                                        'Projektkostenkalkulation EP'!$E$29)-SUM($B$14:R14))&gt;('Projektkostenkalkulation EP'!$N$45/5),('Projektkostenkalkulation EP'!$N$45/5),
                                         (NETWORKDAYS('Projektkostenkalkulation EP'!$E$8,
                                          EOMONTH('Projektkostenkalkulation EP'!$E$8,0)))*('Projektkostenkalkulation EP'!$N$45/5)*'Projektkostenkalkulation EP'!$E$29-SUM($B$14:R14))
                          ),
               "X"
            )</f>
        <v>0</v>
      </c>
      <c r="T14" s="122">
        <f xml:space="preserve"> IF(TEXT((EDATE('Projektkostenkalkulation EP'!$B$4,3)+BB$3),"MM")=TEXT((EDATE('Projektkostenkalkulation EP'!$B$4,3)+(BB$3-1)),"MM"),
             IF(
                        OR(
                                    TEXT((EDATE('Projektkostenkalkulation EP'!$B$4,3)+BB$3),"TTT") = "Sa",
                                    TEXT((EDATE('Projektkostenkalkulation EP'!$B$4,3)+BB$3),"TTT") = "So",
                                    IF(ISNA(VLOOKUP(EDATE('Projektkostenkalkulation EP'!$B$4,3)+BB$3,Datenquellen!$F$7:$H$45,3,FALSE))," ",VLOOKUP(EDATE('Projektkostenkalkulation EP'!$B$4,3)+BB$3,Datenquellen!$F$7:$H$45,3,FALSE))="X"
                                    ),
                          "X",
                           IF((((NETWORKDAYS('Projektkostenkalkulation EP'!$E$8,EOMONTH('Projektkostenkalkulation EP'!$E$8,0)))*('Projektkostenkalkulation EP'!$N$45/5)*
                                        'Projektkostenkalkulation EP'!$E$29)-SUM($B$14:S14))&gt;('Projektkostenkalkulation EP'!$N$45/5),('Projektkostenkalkulation EP'!$N$45/5),
                                         (NETWORKDAYS('Projektkostenkalkulation EP'!$E$8,
                                          EOMONTH('Projektkostenkalkulation EP'!$E$8,0)))*('Projektkostenkalkulation EP'!$N$45/5)*'Projektkostenkalkulation EP'!$E$29-SUM($B$14:S14))
                          ),
               "X"
            )</f>
        <v>0</v>
      </c>
      <c r="U14" s="122" t="str">
        <f xml:space="preserve"> IF(TEXT((EDATE('Projektkostenkalkulation EP'!$B$4,3)+BC$3),"MM")=TEXT((EDATE('Projektkostenkalkulation EP'!$B$4,3)+(BC$3-1)),"MM"),
             IF(
                        OR(
                                    TEXT((EDATE('Projektkostenkalkulation EP'!$B$4,3)+BC$3),"TTT") = "Sa",
                                    TEXT((EDATE('Projektkostenkalkulation EP'!$B$4,3)+BC$3),"TTT") = "So",
                                    IF(ISNA(VLOOKUP(EDATE('Projektkostenkalkulation EP'!$B$4,3)+BC$3,Datenquellen!$F$7:$H$45,3,FALSE))," ",VLOOKUP(EDATE('Projektkostenkalkulation EP'!$B$4,3)+BC$3,Datenquellen!$F$7:$H$45,3,FALSE))="X"
                                    ),
                          "X",
                           IF((((NETWORKDAYS('Projektkostenkalkulation EP'!$E$8,EOMONTH('Projektkostenkalkulation EP'!$E$8,0)))*('Projektkostenkalkulation EP'!$N$45/5)*
                                        'Projektkostenkalkulation EP'!$E$29)-SUM($B$14:T14))&gt;('Projektkostenkalkulation EP'!$N$45/5),('Projektkostenkalkulation EP'!$N$45/5),
                                         (NETWORKDAYS('Projektkostenkalkulation EP'!$E$8,
                                          EOMONTH('Projektkostenkalkulation EP'!$E$8,0)))*('Projektkostenkalkulation EP'!$N$45/5)*'Projektkostenkalkulation EP'!$E$29-SUM($B$14:T14))
                          ),
               "X"
            )</f>
        <v>X</v>
      </c>
      <c r="V14" s="122" t="str">
        <f xml:space="preserve"> IF(TEXT((EDATE('Projektkostenkalkulation EP'!$B$4,3)+BD$3),"MM")=TEXT((EDATE('Projektkostenkalkulation EP'!$B$4,3)+(BD$3-1)),"MM"),
             IF(
                        OR(
                                    TEXT((EDATE('Projektkostenkalkulation EP'!$B$4,3)+BD$3),"TTT") = "Sa",
                                    TEXT((EDATE('Projektkostenkalkulation EP'!$B$4,3)+BD$3),"TTT") = "So",
                                    IF(ISNA(VLOOKUP(EDATE('Projektkostenkalkulation EP'!$B$4,3)+BD$3,Datenquellen!$F$7:$H$45,3,FALSE))," ",VLOOKUP(EDATE('Projektkostenkalkulation EP'!$B$4,3)+BD$3,Datenquellen!$F$7:$H$45,3,FALSE))="X"
                                    ),
                          "X",
                           IF((((NETWORKDAYS('Projektkostenkalkulation EP'!$E$8,EOMONTH('Projektkostenkalkulation EP'!$E$8,0)))*('Projektkostenkalkulation EP'!$N$45/5)*
                                        'Projektkostenkalkulation EP'!$E$29)-SUM($B$14:U14))&gt;('Projektkostenkalkulation EP'!$N$45/5),('Projektkostenkalkulation EP'!$N$45/5),
                                         (NETWORKDAYS('Projektkostenkalkulation EP'!$E$8,
                                          EOMONTH('Projektkostenkalkulation EP'!$E$8,0)))*('Projektkostenkalkulation EP'!$N$45/5)*'Projektkostenkalkulation EP'!$E$29-SUM($B$14:U14))
                          ),
               "X"
            )</f>
        <v>X</v>
      </c>
      <c r="W14" s="122">
        <f xml:space="preserve"> IF(TEXT((EDATE('Projektkostenkalkulation EP'!$B$4,3)+BE$3),"MM")=TEXT((EDATE('Projektkostenkalkulation EP'!$B$4,3)+(BE$3-1)),"MM"),
             IF(
                        OR(
                                    TEXT((EDATE('Projektkostenkalkulation EP'!$B$4,3)+BE$3),"TTT") = "Sa",
                                    TEXT((EDATE('Projektkostenkalkulation EP'!$B$4,3)+BE$3),"TTT") = "So",
                                    IF(ISNA(VLOOKUP(EDATE('Projektkostenkalkulation EP'!$B$4,3)+BE$3,Datenquellen!$F$7:$H$45,3,FALSE))," ",VLOOKUP(EDATE('Projektkostenkalkulation EP'!$B$4,3)+BE$3,Datenquellen!$F$7:$H$45,3,FALSE))="X"
                                    ),
                          "X",
                           IF((((NETWORKDAYS('Projektkostenkalkulation EP'!$E$8,EOMONTH('Projektkostenkalkulation EP'!$E$8,0)))*('Projektkostenkalkulation EP'!$N$45/5)*
                                        'Projektkostenkalkulation EP'!$E$29)-SUM($B$14:V14))&gt;('Projektkostenkalkulation EP'!$N$45/5),('Projektkostenkalkulation EP'!$N$45/5),
                                         (NETWORKDAYS('Projektkostenkalkulation EP'!$E$8,
                                          EOMONTH('Projektkostenkalkulation EP'!$E$8,0)))*('Projektkostenkalkulation EP'!$N$45/5)*'Projektkostenkalkulation EP'!$E$29-SUM($B$14:V14))
                          ),
               "X"
            )</f>
        <v>0</v>
      </c>
      <c r="X14" s="122">
        <f xml:space="preserve"> IF(TEXT((EDATE('Projektkostenkalkulation EP'!$B$4,3)+BF$3),"MM")=TEXT((EDATE('Projektkostenkalkulation EP'!$B$4,3)+(BF$3-1)),"MM"),
             IF(
                        OR(
                                    TEXT((EDATE('Projektkostenkalkulation EP'!$B$4,3)+BF$3),"TTT") = "Sa",
                                    TEXT((EDATE('Projektkostenkalkulation EP'!$B$4,3)+BF$3),"TTT") = "So",
                                    IF(ISNA(VLOOKUP(EDATE('Projektkostenkalkulation EP'!$B$4,3)+BF$3,Datenquellen!$F$7:$H$45,3,FALSE))," ",VLOOKUP(EDATE('Projektkostenkalkulation EP'!$B$4,3)+BF$3,Datenquellen!$F$7:$H$45,3,FALSE))="X"
                                    ),
                          "X",
                           IF((((NETWORKDAYS('Projektkostenkalkulation EP'!$E$8,EOMONTH('Projektkostenkalkulation EP'!$E$8,0)))*('Projektkostenkalkulation EP'!$N$45/5)*
                                        'Projektkostenkalkulation EP'!$E$29)-SUM($B$14:W14))&gt;('Projektkostenkalkulation EP'!$N$45/5),('Projektkostenkalkulation EP'!$N$45/5),
                                         (NETWORKDAYS('Projektkostenkalkulation EP'!$E$8,
                                          EOMONTH('Projektkostenkalkulation EP'!$E$8,0)))*('Projektkostenkalkulation EP'!$N$45/5)*'Projektkostenkalkulation EP'!$E$29-SUM($B$14:W14))
                          ),
               "X"
            )</f>
        <v>0</v>
      </c>
      <c r="Y14" s="122">
        <f xml:space="preserve"> IF(TEXT((EDATE('Projektkostenkalkulation EP'!$B$4,3)+BG$3),"MM")=TEXT((EDATE('Projektkostenkalkulation EP'!$B$4,3)+(BG$3-1)),"MM"),
             IF(
                        OR(
                                    TEXT((EDATE('Projektkostenkalkulation EP'!$B$4,3)+BG$3),"TTT") = "Sa",
                                    TEXT((EDATE('Projektkostenkalkulation EP'!$B$4,3)+BG$3),"TTT") = "So",
                                    IF(ISNA(VLOOKUP(EDATE('Projektkostenkalkulation EP'!$B$4,3)+BG$3,Datenquellen!$F$7:$H$45,3,FALSE))," ",VLOOKUP(EDATE('Projektkostenkalkulation EP'!$B$4,3)+BG$3,Datenquellen!$F$7:$H$45,3,FALSE))="X"
                                    ),
                          "X",
                           IF((((NETWORKDAYS('Projektkostenkalkulation EP'!$E$8,EOMONTH('Projektkostenkalkulation EP'!$E$8,0)))*('Projektkostenkalkulation EP'!$N$45/5)*
                                        'Projektkostenkalkulation EP'!$E$29)-SUM($B$14:X14))&gt;('Projektkostenkalkulation EP'!$N$45/5),('Projektkostenkalkulation EP'!$N$45/5),
                                         (NETWORKDAYS('Projektkostenkalkulation EP'!$E$8,
                                          EOMONTH('Projektkostenkalkulation EP'!$E$8,0)))*('Projektkostenkalkulation EP'!$N$45/5)*'Projektkostenkalkulation EP'!$E$29-SUM($B$14:X14))
                          ),
               "X"
            )</f>
        <v>0</v>
      </c>
      <c r="Z14" s="122">
        <f xml:space="preserve"> IF(TEXT((EDATE('Projektkostenkalkulation EP'!$B$4,3)+BH$3),"MM")=TEXT((EDATE('Projektkostenkalkulation EP'!$B$4,3)+(BH$3-1)),"MM"),
             IF(
                        OR(
                                    TEXT((EDATE('Projektkostenkalkulation EP'!$B$4,3)+BH$3),"TTT") = "Sa",
                                    TEXT((EDATE('Projektkostenkalkulation EP'!$B$4,3)+BH$3),"TTT") = "So",
                                    IF(ISNA(VLOOKUP(EDATE('Projektkostenkalkulation EP'!$B$4,3)+BH$3,Datenquellen!$F$7:$H$45,3,FALSE))," ",VLOOKUP(EDATE('Projektkostenkalkulation EP'!$B$4,3)+BH$3,Datenquellen!$F$7:$H$45,3,FALSE))="X"
                                    ),
                          "X",
                           IF((((NETWORKDAYS('Projektkostenkalkulation EP'!$E$8,EOMONTH('Projektkostenkalkulation EP'!$E$8,0)))*('Projektkostenkalkulation EP'!$N$45/5)*
                                        'Projektkostenkalkulation EP'!$E$29)-SUM($B$14:Y14))&gt;('Projektkostenkalkulation EP'!$N$45/5),('Projektkostenkalkulation EP'!$N$45/5),
                                         (NETWORKDAYS('Projektkostenkalkulation EP'!$E$8,
                                          EOMONTH('Projektkostenkalkulation EP'!$E$8,0)))*('Projektkostenkalkulation EP'!$N$45/5)*'Projektkostenkalkulation EP'!$E$29-SUM($B$14:Y14))
                          ),
               "X"
            )</f>
        <v>0</v>
      </c>
      <c r="AA14" s="122">
        <f xml:space="preserve"> IF(TEXT((EDATE('Projektkostenkalkulation EP'!$B$4,3)+BI$3),"MM")=TEXT((EDATE('Projektkostenkalkulation EP'!$B$4,3)+(BI$3-1)),"MM"),
             IF(
                        OR(
                                    TEXT((EDATE('Projektkostenkalkulation EP'!$B$4,3)+BI$3),"TTT") = "Sa",
                                    TEXT((EDATE('Projektkostenkalkulation EP'!$B$4,3)+BI$3),"TTT") = "So",
                                    IF(ISNA(VLOOKUP(EDATE('Projektkostenkalkulation EP'!$B$4,3)+BI$3,Datenquellen!$F$7:$H$45,3,FALSE))," ",VLOOKUP(EDATE('Projektkostenkalkulation EP'!$B$4,3)+BI$3,Datenquellen!$F$7:$H$45,3,FALSE))="X"
                                    ),
                          "X",
                           IF((((NETWORKDAYS('Projektkostenkalkulation EP'!$E$8,EOMONTH('Projektkostenkalkulation EP'!$E$8,0)))*('Projektkostenkalkulation EP'!$N$45/5)*
                                        'Projektkostenkalkulation EP'!$E$29)-SUM($B$14:Z14))&gt;('Projektkostenkalkulation EP'!$N$45/5),('Projektkostenkalkulation EP'!$N$45/5),
                                         (NETWORKDAYS('Projektkostenkalkulation EP'!$E$8,
                                          EOMONTH('Projektkostenkalkulation EP'!$E$8,0)))*('Projektkostenkalkulation EP'!$N$45/5)*'Projektkostenkalkulation EP'!$E$29-SUM($B$14:Z14))
                          ),
               "X"
            )</f>
        <v>0</v>
      </c>
      <c r="AB14" s="122" t="str">
        <f xml:space="preserve"> IF(TEXT((EDATE('Projektkostenkalkulation EP'!$B$4,3)+BJ$3),"MM")=TEXT((EDATE('Projektkostenkalkulation EP'!$B$4,3)+(BJ$3-1)),"MM"),
             IF(
                        OR(
                                    TEXT((EDATE('Projektkostenkalkulation EP'!$B$4,3)+BJ$3),"TTT") = "Sa",
                                    TEXT((EDATE('Projektkostenkalkulation EP'!$B$4,3)+BJ$3),"TTT") = "So",
                                    IF(ISNA(VLOOKUP(EDATE('Projektkostenkalkulation EP'!$B$4,3)+BJ$3,Datenquellen!$F$7:$H$45,3,FALSE))," ",VLOOKUP(EDATE('Projektkostenkalkulation EP'!$B$4,3)+BJ$3,Datenquellen!$F$7:$H$45,3,FALSE))="X"
                                    ),
                          "X",
                           IF((((NETWORKDAYS('Projektkostenkalkulation EP'!$E$8,EOMONTH('Projektkostenkalkulation EP'!$E$8,0)))*('Projektkostenkalkulation EP'!$N$45/5)*
                                        'Projektkostenkalkulation EP'!$E$29)-SUM($B$14:AA14))&gt;('Projektkostenkalkulation EP'!$N$45/5),('Projektkostenkalkulation EP'!$N$45/5),
                                         (NETWORKDAYS('Projektkostenkalkulation EP'!$E$8,
                                          EOMONTH('Projektkostenkalkulation EP'!$E$8,0)))*('Projektkostenkalkulation EP'!$N$45/5)*'Projektkostenkalkulation EP'!$E$29-SUM($B$14:AA14))
                          ),
               "X"
            )</f>
        <v>X</v>
      </c>
      <c r="AC14" s="122" t="str">
        <f xml:space="preserve"> IF(TEXT((EDATE('Projektkostenkalkulation EP'!$B$4,3)+BK$3),"MM")=TEXT((EDATE('Projektkostenkalkulation EP'!$B$4,3)+(BK$3-1)),"MM"),
             IF(
                        OR(
                                    TEXT((EDATE('Projektkostenkalkulation EP'!$B$4,3)+BK$3),"TTT") = "Sa",
                                    TEXT((EDATE('Projektkostenkalkulation EP'!$B$4,3)+BK$3),"TTT") = "So",
                                    IF(ISNA(VLOOKUP(EDATE('Projektkostenkalkulation EP'!$B$4,3)+BK$3,Datenquellen!$F$7:$H$45,3,FALSE))," ",VLOOKUP(EDATE('Projektkostenkalkulation EP'!$B$4,3)+BK$3,Datenquellen!$F$7:$H$45,3,FALSE))="X"
                                    ),
                          "X",
                           IF((((NETWORKDAYS('Projektkostenkalkulation EP'!$E$8,EOMONTH('Projektkostenkalkulation EP'!$E$8,0)))*('Projektkostenkalkulation EP'!$N$45/5)*
                                        'Projektkostenkalkulation EP'!$E$29)-SUM($B$14:AB14))&gt;('Projektkostenkalkulation EP'!$N$45/5),('Projektkostenkalkulation EP'!$N$45/5),
                                         (NETWORKDAYS('Projektkostenkalkulation EP'!$E$8,
                                          EOMONTH('Projektkostenkalkulation EP'!$E$8,0)))*('Projektkostenkalkulation EP'!$N$45/5)*'Projektkostenkalkulation EP'!$E$29-SUM($B$14:AB14))
                          ),
               "X"
            )</f>
        <v>X</v>
      </c>
      <c r="AD14" s="122">
        <f xml:space="preserve"> IF(TEXT((EDATE('Projektkostenkalkulation EP'!$B$4,3)+BL$3),"MM")=TEXT((EDATE('Projektkostenkalkulation EP'!$B$4,3)+(BL$3-1)),"MM"),
             IF(
                        OR(
                                    TEXT((EDATE('Projektkostenkalkulation EP'!$B$4,3)+BL$3),"TTT") = "Sa",
                                    TEXT((EDATE('Projektkostenkalkulation EP'!$B$4,3)+BL$3),"TTT") = "So",
                                    IF(ISNA(VLOOKUP(EDATE('Projektkostenkalkulation EP'!$B$4,3)+BL$3,Datenquellen!$F$7:$H$45,3,FALSE))," ",VLOOKUP(EDATE('Projektkostenkalkulation EP'!$B$4,3)+BL$3,Datenquellen!$F$7:$H$45,3,FALSE))="X"
                                    ),
                          "X",
                           IF((((NETWORKDAYS('Projektkostenkalkulation EP'!$E$8,EOMONTH('Projektkostenkalkulation EP'!$E$8,0)))*('Projektkostenkalkulation EP'!$N$45/5)*
                                        'Projektkostenkalkulation EP'!$E$29)-SUM($B$14:AC14))&gt;('Projektkostenkalkulation EP'!$N$45/5),('Projektkostenkalkulation EP'!$N$45/5),
                                         (NETWORKDAYS('Projektkostenkalkulation EP'!$E$8,
                                          EOMONTH('Projektkostenkalkulation EP'!$E$8,0)))*('Projektkostenkalkulation EP'!$N$45/5)*'Projektkostenkalkulation EP'!$E$29-SUM($B$14:AC14))
                          ),
               "X"
            )</f>
        <v>0</v>
      </c>
      <c r="AE14" s="122">
        <f xml:space="preserve"> IF(TEXT((EDATE('Projektkostenkalkulation EP'!$B$4,3)+BM$3),"MM")=TEXT((EDATE('Projektkostenkalkulation EP'!$B$4,3)+(BM$3-1)),"MM"),
             IF(
                        OR(
                                    TEXT((EDATE('Projektkostenkalkulation EP'!$B$4,3)+BM$3),"TTT") = "Sa",
                                    TEXT((EDATE('Projektkostenkalkulation EP'!$B$4,3)+BM$3),"TTT") = "So",
                                    IF(ISNA(VLOOKUP(EDATE('Projektkostenkalkulation EP'!$B$4,3)+BM$3,Datenquellen!$F$7:$H$45,3,FALSE))," ",VLOOKUP(EDATE('Projektkostenkalkulation EP'!$B$4,3)+BM$3,Datenquellen!$F$7:$H$45,3,FALSE))="X"
                                    ),
                          "X",
                           IF((((NETWORKDAYS('Projektkostenkalkulation EP'!$E$8,EOMONTH('Projektkostenkalkulation EP'!$E$8,0)))*('Projektkostenkalkulation EP'!$N$45/5)*
                                        'Projektkostenkalkulation EP'!$E$29)-SUM($B$14:AD14))&gt;('Projektkostenkalkulation EP'!$N$45/5),('Projektkostenkalkulation EP'!$N$45/5),
                                         (NETWORKDAYS('Projektkostenkalkulation EP'!$E$8,
                                          EOMONTH('Projektkostenkalkulation EP'!$E$8,0)))*('Projektkostenkalkulation EP'!$N$45/5)*'Projektkostenkalkulation EP'!$E$29-SUM($B$14:AD14))
                          ),
               "X"
            )</f>
        <v>0</v>
      </c>
      <c r="AF14" s="122" t="str">
        <f xml:space="preserve"> IF(TEXT((EDATE('Projektkostenkalkulation EP'!$B$4,3)+BN$3),"MM")=TEXT((EDATE('Projektkostenkalkulation EP'!$B$4,3)+(BN$3-1)),"MM"),
             IF(
                        OR(
                                    TEXT((EDATE('Projektkostenkalkulation EP'!$B$4,3)+BN$3),"TTT") = "Sa",
                                    TEXT((EDATE('Projektkostenkalkulation EP'!$B$4,3)+BN$3),"TTT") = "So",
                                    IF(ISNA(VLOOKUP(EDATE('Projektkostenkalkulation EP'!$B$4,3)+BN$3,Datenquellen!$F$7:$H$45,3,FALSE))," ",VLOOKUP(EDATE('Projektkostenkalkulation EP'!$B$4,3)+BN$3,Datenquellen!$F$7:$H$45,3,FALSE))="X"
                                    ),
                          "X",
                           IF((((NETWORKDAYS('Projektkostenkalkulation EP'!$E$8,EOMONTH('Projektkostenkalkulation EP'!$E$8,0)))*('Projektkostenkalkulation EP'!$N$45/5)*
                                        'Projektkostenkalkulation EP'!$E$29)-SUM($B$14:AE14))&gt;('Projektkostenkalkulation EP'!$N$45/5),('Projektkostenkalkulation EP'!$N$45/5),
                                         (NETWORKDAYS('Projektkostenkalkulation EP'!$E$8,
                                          EOMONTH('Projektkostenkalkulation EP'!$E$8,0)))*('Projektkostenkalkulation EP'!$N$45/5)*'Projektkostenkalkulation EP'!$E$29-SUM($B$14:AE14))
                          ),
               "X"
            )</f>
        <v>X</v>
      </c>
      <c r="AG14" s="121">
        <f>SUM(B14:AF14)</f>
        <v>0</v>
      </c>
      <c r="AH14" s="525">
        <f>AG14-AG15</f>
        <v>0</v>
      </c>
      <c r="AJ14" s="2" t="s">
        <v>81</v>
      </c>
      <c r="AK14" s="124">
        <f>IF(
            OR(
                     TEXT(EDATE('Projektkostenkalkulation EP'!$B$4,15),"TTT") = "Sa",
                     TEXT(EDATE('Projektkostenkalkulation EP'!$B$4,15),"TTT") = "So",
                     IF(ISNA(VLOOKUP(EDATE('Projektkostenkalkulation EP'!$B$4,15),Datenquellen!$F$7:$H$45,3,FALSE))," ",VLOOKUP(EDATE('Projektkostenkalkulation EP'!$B$4,15),Datenquellen!$F$7:$H$45,3,FALSE))="X"
                            ),
                    "X",
                    IF('Projektkostenkalkulation EP'!$Q$29&gt;0,('Projektkostenkalkulation EP'!$N$45/5),0)
            )</f>
        <v>0</v>
      </c>
      <c r="AL14" s="122">
        <f xml:space="preserve"> IF(TEXT((EDATE('Projektkostenkalkulation EP'!$B$4,15)+AK$3),"MM")=TEXT((EDATE('Projektkostenkalkulation EP'!$B$4,15)+(AK$3-1)),"MM"),
             IF(
                        OR(
                                    TEXT((EDATE('Projektkostenkalkulation EP'!$B$4,15)+AK$3),"TTT") = "Sa",
                                    TEXT((EDATE('Projektkostenkalkulation EP'!$B$4,15)+AK$3),"TTT") = "So",
                                    IF(ISNA(VLOOKUP(EDATE('Projektkostenkalkulation EP'!$B$4,15)+AK$3,Datenquellen!$F$7:$H$45,3,FALSE))," ",VLOOKUP(EDATE('Projektkostenkalkulation EP'!$B$4,15)+AK$3,Datenquellen!$F$7:$H$45,3,FALSE))="X"
                                    ),
                          "X",
                          IF((((NETWORKDAYS('Projektkostenkalkulation EP'!$Q$8,EOMONTH('Projektkostenkalkulation EP'!$Q$8,0)))*('Projektkostenkalkulation EP'!$N$45/5)*
                                        'Projektkostenkalkulation EP'!$Q$29)-SUM($AK$14:AK14))&gt;('Projektkostenkalkulation EP'!$N$45/5),('Projektkostenkalkulation EP'!$N$45/5),
                                         (NETWORKDAYS('Projektkostenkalkulation EP'!$Q$8,
                                          EOMONTH('Projektkostenkalkulation EP'!$Q$8,0)))*('Projektkostenkalkulation EP'!$N$45/5)*'Projektkostenkalkulation EP'!$Q$29-SUM($AK$14:AK14))
                          ),
               "X"
            )</f>
        <v>0</v>
      </c>
      <c r="AM14" s="122">
        <f xml:space="preserve"> IF(TEXT((EDATE('Projektkostenkalkulation EP'!$B$4,15)+AL$3),"MM")=TEXT((EDATE('Projektkostenkalkulation EP'!$B$4,15)+(AL$3-1)),"MM"),
             IF(
                        OR(
                                    TEXT((EDATE('Projektkostenkalkulation EP'!$B$4,15)+AL$3),"TTT") = "Sa",
                                    TEXT((EDATE('Projektkostenkalkulation EP'!$B$4,15)+AL$3),"TTT") = "So",
                                    IF(ISNA(VLOOKUP(EDATE('Projektkostenkalkulation EP'!$B$4,15)+AL$3,Datenquellen!$F$7:$H$45,3,FALSE))," ",VLOOKUP(EDATE('Projektkostenkalkulation EP'!$B$4,15)+AL$3,Datenquellen!$F$7:$H$45,3,FALSE))="X"
                                    ),
                          "X",
                          IF((((NETWORKDAYS('Projektkostenkalkulation EP'!$Q$8,EOMONTH('Projektkostenkalkulation EP'!$Q$8,0)))*('Projektkostenkalkulation EP'!$N$45/5)*
                                        'Projektkostenkalkulation EP'!$Q$29)-SUM($AK$14:AL14))&gt;('Projektkostenkalkulation EP'!$N$45/5),('Projektkostenkalkulation EP'!$N$45/5),
                                         (NETWORKDAYS('Projektkostenkalkulation EP'!$Q$8,
                                          EOMONTH('Projektkostenkalkulation EP'!$Q$8,0)))*('Projektkostenkalkulation EP'!$N$45/5)*'Projektkostenkalkulation EP'!$Q$29-SUM($AK$14:AL14))
                          ),
               "X"
            )</f>
        <v>0</v>
      </c>
      <c r="AN14" s="122">
        <f xml:space="preserve"> IF(TEXT((EDATE('Projektkostenkalkulation EP'!$B$4,15)+AM$3),"MM")=TEXT((EDATE('Projektkostenkalkulation EP'!$B$4,15)+(AM$3-1)),"MM"),
             IF(
                        OR(
                                    TEXT((EDATE('Projektkostenkalkulation EP'!$B$4,15)+AM$3),"TTT") = "Sa",
                                    TEXT((EDATE('Projektkostenkalkulation EP'!$B$4,15)+AM$3),"TTT") = "So",
                                    IF(ISNA(VLOOKUP(EDATE('Projektkostenkalkulation EP'!$B$4,15)+AM$3,Datenquellen!$F$7:$H$45,3,FALSE))," ",VLOOKUP(EDATE('Projektkostenkalkulation EP'!$B$4,15)+AM$3,Datenquellen!$F$7:$H$45,3,FALSE))="X"
                                    ),
                          "X",
                          IF((((NETWORKDAYS('Projektkostenkalkulation EP'!$Q$8,EOMONTH('Projektkostenkalkulation EP'!$Q$8,0)))*('Projektkostenkalkulation EP'!$N$45/5)*
                                        'Projektkostenkalkulation EP'!$Q$29)-SUM($AK$14:AM14))&gt;('Projektkostenkalkulation EP'!$N$45/5),('Projektkostenkalkulation EP'!$N$45/5),
                                         (NETWORKDAYS('Projektkostenkalkulation EP'!$Q$8,
                                          EOMONTH('Projektkostenkalkulation EP'!$Q$8,0)))*('Projektkostenkalkulation EP'!$N$45/5)*'Projektkostenkalkulation EP'!$Q$29-SUM($AK$14:AM14))
                          ),
               "X"
            )</f>
        <v>0</v>
      </c>
      <c r="AO14" s="122" t="str">
        <f xml:space="preserve"> IF(TEXT((EDATE('Projektkostenkalkulation EP'!$B$4,15)+AN$3),"MM")=TEXT((EDATE('Projektkostenkalkulation EP'!$B$4,15)+(AN$3-1)),"MM"),
             IF(
                        OR(
                                    TEXT((EDATE('Projektkostenkalkulation EP'!$B$4,15)+AN$3),"TTT") = "Sa",
                                    TEXT((EDATE('Projektkostenkalkulation EP'!$B$4,15)+AN$3),"TTT") = "So",
                                    IF(ISNA(VLOOKUP(EDATE('Projektkostenkalkulation EP'!$B$4,15)+AN$3,Datenquellen!$F$7:$H$45,3,FALSE))," ",VLOOKUP(EDATE('Projektkostenkalkulation EP'!$B$4,15)+AN$3,Datenquellen!$F$7:$H$45,3,FALSE))="X"
                                    ),
                          "X",
                          IF((((NETWORKDAYS('Projektkostenkalkulation EP'!$Q$8,EOMONTH('Projektkostenkalkulation EP'!$Q$8,0)))*('Projektkostenkalkulation EP'!$N$45/5)*
                                        'Projektkostenkalkulation EP'!$Q$29)-SUM($AK$14:AN14))&gt;('Projektkostenkalkulation EP'!$N$45/5),('Projektkostenkalkulation EP'!$N$45/5),
                                         (NETWORKDAYS('Projektkostenkalkulation EP'!$Q$8,
                                          EOMONTH('Projektkostenkalkulation EP'!$Q$8,0)))*('Projektkostenkalkulation EP'!$N$45/5)*'Projektkostenkalkulation EP'!$Q$29-SUM($AK$14:AN14))
                          ),
               "X"
            )</f>
        <v>X</v>
      </c>
      <c r="AP14" s="122" t="str">
        <f xml:space="preserve"> IF(TEXT((EDATE('Projektkostenkalkulation EP'!$B$4,15)+AO$3),"MM")=TEXT((EDATE('Projektkostenkalkulation EP'!$B$4,15)+(AO$3-1)),"MM"),
             IF(
                        OR(
                                    TEXT((EDATE('Projektkostenkalkulation EP'!$B$4,15)+AO$3),"TTT") = "Sa",
                                    TEXT((EDATE('Projektkostenkalkulation EP'!$B$4,15)+AO$3),"TTT") = "So",
                                    IF(ISNA(VLOOKUP(EDATE('Projektkostenkalkulation EP'!$B$4,15)+AO$3,Datenquellen!$F$7:$H$45,3,FALSE))," ",VLOOKUP(EDATE('Projektkostenkalkulation EP'!$B$4,15)+AO$3,Datenquellen!$F$7:$H$45,3,FALSE))="X"
                                    ),
                          "X",
                          IF((((NETWORKDAYS('Projektkostenkalkulation EP'!$Q$8,EOMONTH('Projektkostenkalkulation EP'!$Q$8,0)))*('Projektkostenkalkulation EP'!$N$45/5)*
                                        'Projektkostenkalkulation EP'!$Q$29)-SUM($AK$14:AO14))&gt;('Projektkostenkalkulation EP'!$N$45/5),('Projektkostenkalkulation EP'!$N$45/5),
                                         (NETWORKDAYS('Projektkostenkalkulation EP'!$Q$8,
                                          EOMONTH('Projektkostenkalkulation EP'!$Q$8,0)))*('Projektkostenkalkulation EP'!$N$45/5)*'Projektkostenkalkulation EP'!$Q$29-SUM($AK$14:AO14))
                          ),
               "X"
            )</f>
        <v>X</v>
      </c>
      <c r="AQ14" s="122">
        <f xml:space="preserve"> IF(TEXT((EDATE('Projektkostenkalkulation EP'!$B$4,15)+AP$3),"MM")=TEXT((EDATE('Projektkostenkalkulation EP'!$B$4,15)+(AP$3-1)),"MM"),
             IF(
                        OR(
                                    TEXT((EDATE('Projektkostenkalkulation EP'!$B$4,15)+AP$3),"TTT") = "Sa",
                                    TEXT((EDATE('Projektkostenkalkulation EP'!$B$4,15)+AP$3),"TTT") = "So",
                                    IF(ISNA(VLOOKUP(EDATE('Projektkostenkalkulation EP'!$B$4,15)+AP$3,Datenquellen!$F$7:$H$45,3,FALSE))," ",VLOOKUP(EDATE('Projektkostenkalkulation EP'!$B$4,15)+AP$3,Datenquellen!$F$7:$H$45,3,FALSE))="X"
                                    ),
                          "X",
                          IF((((NETWORKDAYS('Projektkostenkalkulation EP'!$Q$8,EOMONTH('Projektkostenkalkulation EP'!$Q$8,0)))*('Projektkostenkalkulation EP'!$N$45/5)*
                                        'Projektkostenkalkulation EP'!$Q$29)-SUM($AK$14:AP14))&gt;('Projektkostenkalkulation EP'!$N$45/5),('Projektkostenkalkulation EP'!$N$45/5),
                                         (NETWORKDAYS('Projektkostenkalkulation EP'!$Q$8,
                                          EOMONTH('Projektkostenkalkulation EP'!$Q$8,0)))*('Projektkostenkalkulation EP'!$N$45/5)*'Projektkostenkalkulation EP'!$Q$29-SUM($AK$14:AP14))
                          ),
               "X"
            )</f>
        <v>0</v>
      </c>
      <c r="AR14" s="122">
        <f xml:space="preserve"> IF(TEXT((EDATE('Projektkostenkalkulation EP'!$B$4,15)+AQ$3),"MM")=TEXT((EDATE('Projektkostenkalkulation EP'!$B$4,15)+(AQ$3-1)),"MM"),
             IF(
                        OR(
                                    TEXT((EDATE('Projektkostenkalkulation EP'!$B$4,15)+AQ$3),"TTT") = "Sa",
                                    TEXT((EDATE('Projektkostenkalkulation EP'!$B$4,15)+AQ$3),"TTT") = "So",
                                    IF(ISNA(VLOOKUP(EDATE('Projektkostenkalkulation EP'!$B$4,15)+AQ$3,Datenquellen!$F$7:$H$45,3,FALSE))," ",VLOOKUP(EDATE('Projektkostenkalkulation EP'!$B$4,15)+AQ$3,Datenquellen!$F$7:$H$45,3,FALSE))="X"
                                    ),
                          "X",
                          IF((((NETWORKDAYS('Projektkostenkalkulation EP'!$Q$8,EOMONTH('Projektkostenkalkulation EP'!$Q$8,0)))*('Projektkostenkalkulation EP'!$N$45/5)*
                                        'Projektkostenkalkulation EP'!$Q$29)-SUM($AK$14:AQ14))&gt;('Projektkostenkalkulation EP'!$N$45/5),('Projektkostenkalkulation EP'!$N$45/5),
                                         (NETWORKDAYS('Projektkostenkalkulation EP'!$Q$8,
                                          EOMONTH('Projektkostenkalkulation EP'!$Q$8,0)))*('Projektkostenkalkulation EP'!$N$45/5)*'Projektkostenkalkulation EP'!$Q$29-SUM($AK$14:AQ14))
                          ),
               "X"
            )</f>
        <v>0</v>
      </c>
      <c r="AS14" s="122">
        <f xml:space="preserve"> IF(TEXT((EDATE('Projektkostenkalkulation EP'!$B$4,15)+AR$3),"MM")=TEXT((EDATE('Projektkostenkalkulation EP'!$B$4,15)+(AR$3-1)),"MM"),
             IF(
                        OR(
                                    TEXT((EDATE('Projektkostenkalkulation EP'!$B$4,15)+AR$3),"TTT") = "Sa",
                                    TEXT((EDATE('Projektkostenkalkulation EP'!$B$4,15)+AR$3),"TTT") = "So",
                                    IF(ISNA(VLOOKUP(EDATE('Projektkostenkalkulation EP'!$B$4,15)+AR$3,Datenquellen!$F$7:$H$45,3,FALSE))," ",VLOOKUP(EDATE('Projektkostenkalkulation EP'!$B$4,15)+AR$3,Datenquellen!$F$7:$H$45,3,FALSE))="X"
                                    ),
                          "X",
                          IF((((NETWORKDAYS('Projektkostenkalkulation EP'!$Q$8,EOMONTH('Projektkostenkalkulation EP'!$Q$8,0)))*('Projektkostenkalkulation EP'!$N$45/5)*
                                        'Projektkostenkalkulation EP'!$Q$29)-SUM($AK$14:AR14))&gt;('Projektkostenkalkulation EP'!$N$45/5),('Projektkostenkalkulation EP'!$N$45/5),
                                         (NETWORKDAYS('Projektkostenkalkulation EP'!$Q$8,
                                          EOMONTH('Projektkostenkalkulation EP'!$Q$8,0)))*('Projektkostenkalkulation EP'!$N$45/5)*'Projektkostenkalkulation EP'!$Q$29-SUM($AK$14:AR14))
                          ),
               "X"
            )</f>
        <v>0</v>
      </c>
      <c r="AT14" s="122">
        <f xml:space="preserve"> IF(TEXT((EDATE('Projektkostenkalkulation EP'!$B$4,15)+AS$3),"MM")=TEXT((EDATE('Projektkostenkalkulation EP'!$B$4,15)+(AS$3-1)),"MM"),
             IF(
                        OR(
                                    TEXT((EDATE('Projektkostenkalkulation EP'!$B$4,15)+AS$3),"TTT") = "Sa",
                                    TEXT((EDATE('Projektkostenkalkulation EP'!$B$4,15)+AS$3),"TTT") = "So",
                                    IF(ISNA(VLOOKUP(EDATE('Projektkostenkalkulation EP'!$B$4,15)+AS$3,Datenquellen!$F$7:$H$45,3,FALSE))," ",VLOOKUP(EDATE('Projektkostenkalkulation EP'!$B$4,15)+AS$3,Datenquellen!$F$7:$H$45,3,FALSE))="X"
                                    ),
                          "X",
                          IF((((NETWORKDAYS('Projektkostenkalkulation EP'!$Q$8,EOMONTH('Projektkostenkalkulation EP'!$Q$8,0)))*('Projektkostenkalkulation EP'!$N$45/5)*
                                        'Projektkostenkalkulation EP'!$Q$29)-SUM($AK$14:AS14))&gt;('Projektkostenkalkulation EP'!$N$45/5),('Projektkostenkalkulation EP'!$N$45/5),
                                         (NETWORKDAYS('Projektkostenkalkulation EP'!$Q$8,
                                          EOMONTH('Projektkostenkalkulation EP'!$Q$8,0)))*('Projektkostenkalkulation EP'!$N$45/5)*'Projektkostenkalkulation EP'!$Q$29-SUM($AK$14:AS14))
                          ),
               "X"
            )</f>
        <v>0</v>
      </c>
      <c r="AU14" s="122">
        <f xml:space="preserve"> IF(TEXT((EDATE('Projektkostenkalkulation EP'!$B$4,15)+AT$3),"MM")=TEXT((EDATE('Projektkostenkalkulation EP'!$B$4,15)+(AT$3-1)),"MM"),
             IF(
                        OR(
                                    TEXT((EDATE('Projektkostenkalkulation EP'!$B$4,15)+AT$3),"TTT") = "Sa",
                                    TEXT((EDATE('Projektkostenkalkulation EP'!$B$4,15)+AT$3),"TTT") = "So",
                                    IF(ISNA(VLOOKUP(EDATE('Projektkostenkalkulation EP'!$B$4,15)+AT$3,Datenquellen!$F$7:$H$45,3,FALSE))," ",VLOOKUP(EDATE('Projektkostenkalkulation EP'!$B$4,15)+AT$3,Datenquellen!$F$7:$H$45,3,FALSE))="X"
                                    ),
                          "X",
                          IF((((NETWORKDAYS('Projektkostenkalkulation EP'!$Q$8,EOMONTH('Projektkostenkalkulation EP'!$Q$8,0)))*('Projektkostenkalkulation EP'!$N$45/5)*
                                        'Projektkostenkalkulation EP'!$Q$29)-SUM($AK$14:AT14))&gt;('Projektkostenkalkulation EP'!$N$45/5),('Projektkostenkalkulation EP'!$N$45/5),
                                         (NETWORKDAYS('Projektkostenkalkulation EP'!$Q$8,
                                          EOMONTH('Projektkostenkalkulation EP'!$Q$8,0)))*('Projektkostenkalkulation EP'!$N$45/5)*'Projektkostenkalkulation EP'!$Q$29-SUM($AK$14:AT14))
                          ),
               "X"
            )</f>
        <v>0</v>
      </c>
      <c r="AV14" s="122" t="str">
        <f xml:space="preserve"> IF(TEXT((EDATE('Projektkostenkalkulation EP'!$B$4,15)+AU$3),"MM")=TEXT((EDATE('Projektkostenkalkulation EP'!$B$4,15)+(AU$3-1)),"MM"),
             IF(
                        OR(
                                    TEXT((EDATE('Projektkostenkalkulation EP'!$B$4,15)+AU$3),"TTT") = "Sa",
                                    TEXT((EDATE('Projektkostenkalkulation EP'!$B$4,15)+AU$3),"TTT") = "So",
                                    IF(ISNA(VLOOKUP(EDATE('Projektkostenkalkulation EP'!$B$4,15)+AU$3,Datenquellen!$F$7:$H$45,3,FALSE))," ",VLOOKUP(EDATE('Projektkostenkalkulation EP'!$B$4,15)+AU$3,Datenquellen!$F$7:$H$45,3,FALSE))="X"
                                    ),
                          "X",
                          IF((((NETWORKDAYS('Projektkostenkalkulation EP'!$Q$8,EOMONTH('Projektkostenkalkulation EP'!$Q$8,0)))*('Projektkostenkalkulation EP'!$N$45/5)*
                                        'Projektkostenkalkulation EP'!$Q$29)-SUM($AK$14:AU14))&gt;('Projektkostenkalkulation EP'!$N$45/5),('Projektkostenkalkulation EP'!$N$45/5),
                                         (NETWORKDAYS('Projektkostenkalkulation EP'!$Q$8,
                                          EOMONTH('Projektkostenkalkulation EP'!$Q$8,0)))*('Projektkostenkalkulation EP'!$N$45/5)*'Projektkostenkalkulation EP'!$Q$29-SUM($AK$14:AU14))
                          ),
               "X"
            )</f>
        <v>X</v>
      </c>
      <c r="AW14" s="122" t="str">
        <f xml:space="preserve"> IF(TEXT((EDATE('Projektkostenkalkulation EP'!$B$4,15)+AV$3),"MM")=TEXT((EDATE('Projektkostenkalkulation EP'!$B$4,15)+(AV$3-1)),"MM"),
             IF(
                        OR(
                                    TEXT((EDATE('Projektkostenkalkulation EP'!$B$4,15)+AV$3),"TTT") = "Sa",
                                    TEXT((EDATE('Projektkostenkalkulation EP'!$B$4,15)+AV$3),"TTT") = "So",
                                    IF(ISNA(VLOOKUP(EDATE('Projektkostenkalkulation EP'!$B$4,15)+AV$3,Datenquellen!$F$7:$H$45,3,FALSE))," ",VLOOKUP(EDATE('Projektkostenkalkulation EP'!$B$4,15)+AV$3,Datenquellen!$F$7:$H$45,3,FALSE))="X"
                                    ),
                          "X",
                          IF((((NETWORKDAYS('Projektkostenkalkulation EP'!$Q$8,EOMONTH('Projektkostenkalkulation EP'!$Q$8,0)))*('Projektkostenkalkulation EP'!$N$45/5)*
                                        'Projektkostenkalkulation EP'!$Q$29)-SUM($AK$14:AV14))&gt;('Projektkostenkalkulation EP'!$N$45/5),('Projektkostenkalkulation EP'!$N$45/5),
                                         (NETWORKDAYS('Projektkostenkalkulation EP'!$Q$8,
                                          EOMONTH('Projektkostenkalkulation EP'!$Q$8,0)))*('Projektkostenkalkulation EP'!$N$45/5)*'Projektkostenkalkulation EP'!$Q$29-SUM($AK$14:AV14))
                          ),
               "X"
            )</f>
        <v>X</v>
      </c>
      <c r="AX14" s="122">
        <f xml:space="preserve"> IF(TEXT((EDATE('Projektkostenkalkulation EP'!$B$4,15)+AW$3),"MM")=TEXT((EDATE('Projektkostenkalkulation EP'!$B$4,15)+(AW$3-1)),"MM"),
             IF(
                        OR(
                                    TEXT((EDATE('Projektkostenkalkulation EP'!$B$4,15)+AW$3),"TTT") = "Sa",
                                    TEXT((EDATE('Projektkostenkalkulation EP'!$B$4,15)+AW$3),"TTT") = "So",
                                    IF(ISNA(VLOOKUP(EDATE('Projektkostenkalkulation EP'!$B$4,15)+AW$3,Datenquellen!$F$7:$H$45,3,FALSE))," ",VLOOKUP(EDATE('Projektkostenkalkulation EP'!$B$4,15)+AW$3,Datenquellen!$F$7:$H$45,3,FALSE))="X"
                                    ),
                          "X",
                          IF((((NETWORKDAYS('Projektkostenkalkulation EP'!$Q$8,EOMONTH('Projektkostenkalkulation EP'!$Q$8,0)))*('Projektkostenkalkulation EP'!$N$45/5)*
                                        'Projektkostenkalkulation EP'!$Q$29)-SUM($AK$14:AW14))&gt;('Projektkostenkalkulation EP'!$N$45/5),('Projektkostenkalkulation EP'!$N$45/5),
                                         (NETWORKDAYS('Projektkostenkalkulation EP'!$Q$8,
                                          EOMONTH('Projektkostenkalkulation EP'!$Q$8,0)))*('Projektkostenkalkulation EP'!$N$45/5)*'Projektkostenkalkulation EP'!$Q$29-SUM($AK$14:AW14))
                          ),
               "X"
            )</f>
        <v>0</v>
      </c>
      <c r="AY14" s="122">
        <f xml:space="preserve"> IF(TEXT((EDATE('Projektkostenkalkulation EP'!$B$4,15)+AX$3),"MM")=TEXT((EDATE('Projektkostenkalkulation EP'!$B$4,15)+(AX$3-1)),"MM"),
             IF(
                        OR(
                                    TEXT((EDATE('Projektkostenkalkulation EP'!$B$4,15)+AX$3),"TTT") = "Sa",
                                    TEXT((EDATE('Projektkostenkalkulation EP'!$B$4,15)+AX$3),"TTT") = "So",
                                    IF(ISNA(VLOOKUP(EDATE('Projektkostenkalkulation EP'!$B$4,15)+AX$3,Datenquellen!$F$7:$H$45,3,FALSE))," ",VLOOKUP(EDATE('Projektkostenkalkulation EP'!$B$4,15)+AX$3,Datenquellen!$F$7:$H$45,3,FALSE))="X"
                                    ),
                          "X",
                          IF((((NETWORKDAYS('Projektkostenkalkulation EP'!$Q$8,EOMONTH('Projektkostenkalkulation EP'!$Q$8,0)))*('Projektkostenkalkulation EP'!$N$45/5)*
                                        'Projektkostenkalkulation EP'!$Q$29)-SUM($AK$14:AX14))&gt;('Projektkostenkalkulation EP'!$N$45/5),('Projektkostenkalkulation EP'!$N$45/5),
                                         (NETWORKDAYS('Projektkostenkalkulation EP'!$Q$8,
                                          EOMONTH('Projektkostenkalkulation EP'!$Q$8,0)))*('Projektkostenkalkulation EP'!$N$45/5)*'Projektkostenkalkulation EP'!$Q$29-SUM($AK$14:AX14))
                          ),
               "X"
            )</f>
        <v>0</v>
      </c>
      <c r="AZ14" s="122">
        <f xml:space="preserve"> IF(TEXT((EDATE('Projektkostenkalkulation EP'!$B$4,15)+AY$3),"MM")=TEXT((EDATE('Projektkostenkalkulation EP'!$B$4,15)+(AY$3-1)),"MM"),
             IF(
                        OR(
                                    TEXT((EDATE('Projektkostenkalkulation EP'!$B$4,15)+AY$3),"TTT") = "Sa",
                                    TEXT((EDATE('Projektkostenkalkulation EP'!$B$4,15)+AY$3),"TTT") = "So",
                                    IF(ISNA(VLOOKUP(EDATE('Projektkostenkalkulation EP'!$B$4,15)+AY$3,Datenquellen!$F$7:$H$45,3,FALSE))," ",VLOOKUP(EDATE('Projektkostenkalkulation EP'!$B$4,15)+AY$3,Datenquellen!$F$7:$H$45,3,FALSE))="X"
                                    ),
                          "X",
                          IF((((NETWORKDAYS('Projektkostenkalkulation EP'!$Q$8,EOMONTH('Projektkostenkalkulation EP'!$Q$8,0)))*('Projektkostenkalkulation EP'!$N$45/5)*
                                        'Projektkostenkalkulation EP'!$Q$29)-SUM($AK$14:AY14))&gt;('Projektkostenkalkulation EP'!$N$45/5),('Projektkostenkalkulation EP'!$N$45/5),
                                         (NETWORKDAYS('Projektkostenkalkulation EP'!$Q$8,
                                          EOMONTH('Projektkostenkalkulation EP'!$Q$8,0)))*('Projektkostenkalkulation EP'!$N$45/5)*'Projektkostenkalkulation EP'!$Q$29-SUM($AK$14:AY14))
                          ),
               "X"
            )</f>
        <v>0</v>
      </c>
      <c r="BA14" s="122">
        <f xml:space="preserve"> IF(TEXT((EDATE('Projektkostenkalkulation EP'!$B$4,15)+AZ$3),"MM")=TEXT((EDATE('Projektkostenkalkulation EP'!$B$4,15)+(AZ$3-1)),"MM"),
             IF(
                        OR(
                                    TEXT((EDATE('Projektkostenkalkulation EP'!$B$4,15)+AZ$3),"TTT") = "Sa",
                                    TEXT((EDATE('Projektkostenkalkulation EP'!$B$4,15)+AZ$3),"TTT") = "So",
                                    IF(ISNA(VLOOKUP(EDATE('Projektkostenkalkulation EP'!$B$4,15)+AZ$3,Datenquellen!$F$7:$H$45,3,FALSE))," ",VLOOKUP(EDATE('Projektkostenkalkulation EP'!$B$4,15)+AZ$3,Datenquellen!$F$7:$H$45,3,FALSE))="X"
                                    ),
                          "X",
                          IF((((NETWORKDAYS('Projektkostenkalkulation EP'!$Q$8,EOMONTH('Projektkostenkalkulation EP'!$Q$8,0)))*('Projektkostenkalkulation EP'!$N$45/5)*
                                        'Projektkostenkalkulation EP'!$Q$29)-SUM($AK$14:AZ14))&gt;('Projektkostenkalkulation EP'!$N$45/5),('Projektkostenkalkulation EP'!$N$45/5),
                                         (NETWORKDAYS('Projektkostenkalkulation EP'!$Q$8,
                                          EOMONTH('Projektkostenkalkulation EP'!$Q$8,0)))*('Projektkostenkalkulation EP'!$N$45/5)*'Projektkostenkalkulation EP'!$Q$29-SUM($AK$14:AZ14))
                          ),
               "X"
            )</f>
        <v>0</v>
      </c>
      <c r="BB14" s="122" t="str">
        <f xml:space="preserve"> IF(TEXT((EDATE('Projektkostenkalkulation EP'!$B$4,15)+BA$3),"MM")=TEXT((EDATE('Projektkostenkalkulation EP'!$B$4,15)+(BA$3-1)),"MM"),
             IF(
                        OR(
                                    TEXT((EDATE('Projektkostenkalkulation EP'!$B$4,15)+BA$3),"TTT") = "Sa",
                                    TEXT((EDATE('Projektkostenkalkulation EP'!$B$4,15)+BA$3),"TTT") = "So",
                                    IF(ISNA(VLOOKUP(EDATE('Projektkostenkalkulation EP'!$B$4,15)+BA$3,Datenquellen!$F$7:$H$45,3,FALSE))," ",VLOOKUP(EDATE('Projektkostenkalkulation EP'!$B$4,15)+BA$3,Datenquellen!$F$7:$H$45,3,FALSE))="X"
                                    ),
                          "X",
                          IF((((NETWORKDAYS('Projektkostenkalkulation EP'!$Q$8,EOMONTH('Projektkostenkalkulation EP'!$Q$8,0)))*('Projektkostenkalkulation EP'!$N$45/5)*
                                        'Projektkostenkalkulation EP'!$Q$29)-SUM($AK$14:BA14))&gt;('Projektkostenkalkulation EP'!$N$45/5),('Projektkostenkalkulation EP'!$N$45/5),
                                         (NETWORKDAYS('Projektkostenkalkulation EP'!$Q$8,
                                          EOMONTH('Projektkostenkalkulation EP'!$Q$8,0)))*('Projektkostenkalkulation EP'!$N$45/5)*'Projektkostenkalkulation EP'!$Q$29-SUM($AK$14:BA14))
                          ),
               "X"
            )</f>
        <v>X</v>
      </c>
      <c r="BC14" s="122" t="str">
        <f xml:space="preserve"> IF(TEXT((EDATE('Projektkostenkalkulation EP'!$B$4,15)+BB$3),"MM")=TEXT((EDATE('Projektkostenkalkulation EP'!$B$4,15)+(BB$3-1)),"MM"),
             IF(
                        OR(
                                    TEXT((EDATE('Projektkostenkalkulation EP'!$B$4,15)+BB$3),"TTT") = "Sa",
                                    TEXT((EDATE('Projektkostenkalkulation EP'!$B$4,15)+BB$3),"TTT") = "So",
                                    IF(ISNA(VLOOKUP(EDATE('Projektkostenkalkulation EP'!$B$4,15)+BB$3,Datenquellen!$F$7:$H$45,3,FALSE))," ",VLOOKUP(EDATE('Projektkostenkalkulation EP'!$B$4,15)+BB$3,Datenquellen!$F$7:$H$45,3,FALSE))="X"
                                    ),
                          "X",
                          IF((((NETWORKDAYS('Projektkostenkalkulation EP'!$Q$8,EOMONTH('Projektkostenkalkulation EP'!$Q$8,0)))*('Projektkostenkalkulation EP'!$N$45/5)*
                                        'Projektkostenkalkulation EP'!$Q$29)-SUM($AK$14:BB14))&gt;('Projektkostenkalkulation EP'!$N$45/5),('Projektkostenkalkulation EP'!$N$45/5),
                                         (NETWORKDAYS('Projektkostenkalkulation EP'!$Q$8,
                                          EOMONTH('Projektkostenkalkulation EP'!$Q$8,0)))*('Projektkostenkalkulation EP'!$N$45/5)*'Projektkostenkalkulation EP'!$Q$29-SUM($AK$14:BB14))
                          ),
               "X"
            )</f>
        <v>X</v>
      </c>
      <c r="BD14" s="122" t="str">
        <f xml:space="preserve"> IF(TEXT((EDATE('Projektkostenkalkulation EP'!$B$4,15)+BC$3),"MM")=TEXT((EDATE('Projektkostenkalkulation EP'!$B$4,15)+(BC$3-1)),"MM"),
             IF(
                        OR(
                                    TEXT((EDATE('Projektkostenkalkulation EP'!$B$4,15)+BC$3),"TTT") = "Sa",
                                    TEXT((EDATE('Projektkostenkalkulation EP'!$B$4,15)+BC$3),"TTT") = "So",
                                    IF(ISNA(VLOOKUP(EDATE('Projektkostenkalkulation EP'!$B$4,15)+BC$3,Datenquellen!$F$7:$H$45,3,FALSE))," ",VLOOKUP(EDATE('Projektkostenkalkulation EP'!$B$4,15)+BC$3,Datenquellen!$F$7:$H$45,3,FALSE))="X"
                                    ),
                          "X",
                          IF((((NETWORKDAYS('Projektkostenkalkulation EP'!$Q$8,EOMONTH('Projektkostenkalkulation EP'!$Q$8,0)))*('Projektkostenkalkulation EP'!$N$45/5)*
                                        'Projektkostenkalkulation EP'!$Q$29)-SUM($AK$14:BC14))&gt;('Projektkostenkalkulation EP'!$N$45/5),('Projektkostenkalkulation EP'!$N$45/5),
                                         (NETWORKDAYS('Projektkostenkalkulation EP'!$Q$8,
                                          EOMONTH('Projektkostenkalkulation EP'!$Q$8,0)))*('Projektkostenkalkulation EP'!$N$45/5)*'Projektkostenkalkulation EP'!$Q$29-SUM($AK$14:BC14))
                          ),
               "X"
            )</f>
        <v>X</v>
      </c>
      <c r="BE14" s="122" t="str">
        <f xml:space="preserve"> IF(TEXT((EDATE('Projektkostenkalkulation EP'!$B$4,15)+BD$3),"MM")=TEXT((EDATE('Projektkostenkalkulation EP'!$B$4,15)+(BD$3-1)),"MM"),
             IF(
                        OR(
                                    TEXT((EDATE('Projektkostenkalkulation EP'!$B$4,15)+BD$3),"TTT") = "Sa",
                                    TEXT((EDATE('Projektkostenkalkulation EP'!$B$4,15)+BD$3),"TTT") = "So",
                                    IF(ISNA(VLOOKUP(EDATE('Projektkostenkalkulation EP'!$B$4,15)+BD$3,Datenquellen!$F$7:$H$45,3,FALSE))," ",VLOOKUP(EDATE('Projektkostenkalkulation EP'!$B$4,15)+BD$3,Datenquellen!$F$7:$H$45,3,FALSE))="X"
                                    ),
                          "X",
                          IF((((NETWORKDAYS('Projektkostenkalkulation EP'!$Q$8,EOMONTH('Projektkostenkalkulation EP'!$Q$8,0)))*('Projektkostenkalkulation EP'!$N$45/5)*
                                        'Projektkostenkalkulation EP'!$Q$29)-SUM($AK$14:BD14))&gt;('Projektkostenkalkulation EP'!$N$45/5),('Projektkostenkalkulation EP'!$N$45/5),
                                         (NETWORKDAYS('Projektkostenkalkulation EP'!$Q$8,
                                          EOMONTH('Projektkostenkalkulation EP'!$Q$8,0)))*('Projektkostenkalkulation EP'!$N$45/5)*'Projektkostenkalkulation EP'!$Q$29-SUM($AK$14:BD14))
                          ),
               "X"
            )</f>
        <v>X</v>
      </c>
      <c r="BF14" s="122">
        <f xml:space="preserve"> IF(TEXT((EDATE('Projektkostenkalkulation EP'!$B$4,15)+BE$3),"MM")=TEXT((EDATE('Projektkostenkalkulation EP'!$B$4,15)+(BE$3-1)),"MM"),
             IF(
                        OR(
                                    TEXT((EDATE('Projektkostenkalkulation EP'!$B$4,15)+BE$3),"TTT") = "Sa",
                                    TEXT((EDATE('Projektkostenkalkulation EP'!$B$4,15)+BE$3),"TTT") = "So",
                                    IF(ISNA(VLOOKUP(EDATE('Projektkostenkalkulation EP'!$B$4,15)+BE$3,Datenquellen!$F$7:$H$45,3,FALSE))," ",VLOOKUP(EDATE('Projektkostenkalkulation EP'!$B$4,15)+BE$3,Datenquellen!$F$7:$H$45,3,FALSE))="X"
                                    ),
                          "X",
                          IF((((NETWORKDAYS('Projektkostenkalkulation EP'!$Q$8,EOMONTH('Projektkostenkalkulation EP'!$Q$8,0)))*('Projektkostenkalkulation EP'!$N$45/5)*
                                        'Projektkostenkalkulation EP'!$Q$29)-SUM($AK$14:BE14))&gt;('Projektkostenkalkulation EP'!$N$45/5),('Projektkostenkalkulation EP'!$N$45/5),
                                         (NETWORKDAYS('Projektkostenkalkulation EP'!$Q$8,
                                          EOMONTH('Projektkostenkalkulation EP'!$Q$8,0)))*('Projektkostenkalkulation EP'!$N$45/5)*'Projektkostenkalkulation EP'!$Q$29-SUM($AK$14:BE14))
                          ),
               "X"
            )</f>
        <v>0</v>
      </c>
      <c r="BG14" s="122">
        <f xml:space="preserve"> IF(TEXT((EDATE('Projektkostenkalkulation EP'!$B$4,15)+BF$3),"MM")=TEXT((EDATE('Projektkostenkalkulation EP'!$B$4,15)+(BF$3-1)),"MM"),
             IF(
                        OR(
                                    TEXT((EDATE('Projektkostenkalkulation EP'!$B$4,15)+BF$3),"TTT") = "Sa",
                                    TEXT((EDATE('Projektkostenkalkulation EP'!$B$4,15)+BF$3),"TTT") = "So",
                                    IF(ISNA(VLOOKUP(EDATE('Projektkostenkalkulation EP'!$B$4,15)+BF$3,Datenquellen!$F$7:$H$45,3,FALSE))," ",VLOOKUP(EDATE('Projektkostenkalkulation EP'!$B$4,15)+BF$3,Datenquellen!$F$7:$H$45,3,FALSE))="X"
                                    ),
                          "X",
                          IF((((NETWORKDAYS('Projektkostenkalkulation EP'!$Q$8,EOMONTH('Projektkostenkalkulation EP'!$Q$8,0)))*('Projektkostenkalkulation EP'!$N$45/5)*
                                        'Projektkostenkalkulation EP'!$Q$29)-SUM($AK$14:BF14))&gt;('Projektkostenkalkulation EP'!$N$45/5),('Projektkostenkalkulation EP'!$N$45/5),
                                         (NETWORKDAYS('Projektkostenkalkulation EP'!$Q$8,
                                          EOMONTH('Projektkostenkalkulation EP'!$Q$8,0)))*('Projektkostenkalkulation EP'!$N$45/5)*'Projektkostenkalkulation EP'!$Q$29-SUM($AK$14:BF14))
                          ),
               "X"
            )</f>
        <v>0</v>
      </c>
      <c r="BH14" s="122">
        <f xml:space="preserve"> IF(TEXT((EDATE('Projektkostenkalkulation EP'!$B$4,15)+BG$3),"MM")=TEXT((EDATE('Projektkostenkalkulation EP'!$B$4,15)+(BG$3-1)),"MM"),
             IF(
                        OR(
                                    TEXT((EDATE('Projektkostenkalkulation EP'!$B$4,15)+BG$3),"TTT") = "Sa",
                                    TEXT((EDATE('Projektkostenkalkulation EP'!$B$4,15)+BG$3),"TTT") = "So",
                                    IF(ISNA(VLOOKUP(EDATE('Projektkostenkalkulation EP'!$B$4,15)+BG$3,Datenquellen!$F$7:$H$45,3,FALSE))," ",VLOOKUP(EDATE('Projektkostenkalkulation EP'!$B$4,15)+BG$3,Datenquellen!$F$7:$H$45,3,FALSE))="X"
                                    ),
                          "X",
                          IF((((NETWORKDAYS('Projektkostenkalkulation EP'!$Q$8,EOMONTH('Projektkostenkalkulation EP'!$Q$8,0)))*('Projektkostenkalkulation EP'!$N$45/5)*
                                        'Projektkostenkalkulation EP'!$Q$29)-SUM($AK$14:BG14))&gt;('Projektkostenkalkulation EP'!$N$45/5),('Projektkostenkalkulation EP'!$N$45/5),
                                         (NETWORKDAYS('Projektkostenkalkulation EP'!$Q$8,
                                          EOMONTH('Projektkostenkalkulation EP'!$Q$8,0)))*('Projektkostenkalkulation EP'!$N$45/5)*'Projektkostenkalkulation EP'!$Q$29-SUM($AK$14:BG14))
                          ),
               "X"
            )</f>
        <v>0</v>
      </c>
      <c r="BI14" s="122">
        <f xml:space="preserve"> IF(TEXT((EDATE('Projektkostenkalkulation EP'!$B$4,15)+BH$3),"MM")=TEXT((EDATE('Projektkostenkalkulation EP'!$B$4,15)+(BH$3-1)),"MM"),
             IF(
                        OR(
                                    TEXT((EDATE('Projektkostenkalkulation EP'!$B$4,15)+BH$3),"TTT") = "Sa",
                                    TEXT((EDATE('Projektkostenkalkulation EP'!$B$4,15)+BH$3),"TTT") = "So",
                                    IF(ISNA(VLOOKUP(EDATE('Projektkostenkalkulation EP'!$B$4,15)+BH$3,Datenquellen!$F$7:$H$45,3,FALSE))," ",VLOOKUP(EDATE('Projektkostenkalkulation EP'!$B$4,15)+BH$3,Datenquellen!$F$7:$H$45,3,FALSE))="X"
                                    ),
                          "X",
                          IF((((NETWORKDAYS('Projektkostenkalkulation EP'!$Q$8,EOMONTH('Projektkostenkalkulation EP'!$Q$8,0)))*('Projektkostenkalkulation EP'!$N$45/5)*
                                        'Projektkostenkalkulation EP'!$Q$29)-SUM($AK$14:BH14))&gt;('Projektkostenkalkulation EP'!$N$45/5),('Projektkostenkalkulation EP'!$N$45/5),
                                         (NETWORKDAYS('Projektkostenkalkulation EP'!$Q$8,
                                          EOMONTH('Projektkostenkalkulation EP'!$Q$8,0)))*('Projektkostenkalkulation EP'!$N$45/5)*'Projektkostenkalkulation EP'!$Q$29-SUM($AK$14:BH14))
                          ),
               "X"
            )</f>
        <v>0</v>
      </c>
      <c r="BJ14" s="122" t="str">
        <f xml:space="preserve"> IF(TEXT((EDATE('Projektkostenkalkulation EP'!$B$4,15)+BI$3),"MM")=TEXT((EDATE('Projektkostenkalkulation EP'!$B$4,15)+(BI$3-1)),"MM"),
             IF(
                        OR(
                                    TEXT((EDATE('Projektkostenkalkulation EP'!$B$4,15)+BI$3),"TTT") = "Sa",
                                    TEXT((EDATE('Projektkostenkalkulation EP'!$B$4,15)+BI$3),"TTT") = "So",
                                    IF(ISNA(VLOOKUP(EDATE('Projektkostenkalkulation EP'!$B$4,15)+BI$3,Datenquellen!$F$7:$H$45,3,FALSE))," ",VLOOKUP(EDATE('Projektkostenkalkulation EP'!$B$4,15)+BI$3,Datenquellen!$F$7:$H$45,3,FALSE))="X"
                                    ),
                          "X",
                          IF((((NETWORKDAYS('Projektkostenkalkulation EP'!$Q$8,EOMONTH('Projektkostenkalkulation EP'!$Q$8,0)))*('Projektkostenkalkulation EP'!$N$45/5)*
                                        'Projektkostenkalkulation EP'!$Q$29)-SUM($AK$14:BI14))&gt;('Projektkostenkalkulation EP'!$N$45/5),('Projektkostenkalkulation EP'!$N$45/5),
                                         (NETWORKDAYS('Projektkostenkalkulation EP'!$Q$8,
                                          EOMONTH('Projektkostenkalkulation EP'!$Q$8,0)))*('Projektkostenkalkulation EP'!$N$45/5)*'Projektkostenkalkulation EP'!$Q$29-SUM($AK$14:BI14))
                          ),
               "X"
            )</f>
        <v>X</v>
      </c>
      <c r="BK14" s="122" t="str">
        <f xml:space="preserve"> IF(TEXT((EDATE('Projektkostenkalkulation EP'!$B$4,15)+BJ$3),"MM")=TEXT((EDATE('Projektkostenkalkulation EP'!$B$4,15)+(BJ$3-1)),"MM"),
             IF(
                        OR(
                                    TEXT((EDATE('Projektkostenkalkulation EP'!$B$4,15)+BJ$3),"TTT") = "Sa",
                                    TEXT((EDATE('Projektkostenkalkulation EP'!$B$4,15)+BJ$3),"TTT") = "So",
                                    IF(ISNA(VLOOKUP(EDATE('Projektkostenkalkulation EP'!$B$4,15)+BJ$3,Datenquellen!$F$7:$H$45,3,FALSE))," ",VLOOKUP(EDATE('Projektkostenkalkulation EP'!$B$4,15)+BJ$3,Datenquellen!$F$7:$H$45,3,FALSE))="X"
                                    ),
                          "X",
                          IF((((NETWORKDAYS('Projektkostenkalkulation EP'!$Q$8,EOMONTH('Projektkostenkalkulation EP'!$Q$8,0)))*('Projektkostenkalkulation EP'!$N$45/5)*
                                        'Projektkostenkalkulation EP'!$Q$29)-SUM($AK$14:BJ14))&gt;('Projektkostenkalkulation EP'!$N$45/5),('Projektkostenkalkulation EP'!$N$45/5),
                                         (NETWORKDAYS('Projektkostenkalkulation EP'!$Q$8,
                                          EOMONTH('Projektkostenkalkulation EP'!$Q$8,0)))*('Projektkostenkalkulation EP'!$N$45/5)*'Projektkostenkalkulation EP'!$Q$29-SUM($AK$14:BJ14))
                          ),
               "X"
            )</f>
        <v>X</v>
      </c>
      <c r="BL14" s="122">
        <f xml:space="preserve"> IF(TEXT((EDATE('Projektkostenkalkulation EP'!$B$4,15)+BK$3),"MM")=TEXT((EDATE('Projektkostenkalkulation EP'!$B$4,15)+(BK$3-1)),"MM"),
             IF(
                        OR(
                                    TEXT((EDATE('Projektkostenkalkulation EP'!$B$4,15)+BK$3),"TTT") = "Sa",
                                    TEXT((EDATE('Projektkostenkalkulation EP'!$B$4,15)+BK$3),"TTT") = "So",
                                    IF(ISNA(VLOOKUP(EDATE('Projektkostenkalkulation EP'!$B$4,15)+BK$3,Datenquellen!$F$7:$H$45,3,FALSE))," ",VLOOKUP(EDATE('Projektkostenkalkulation EP'!$B$4,15)+BK$3,Datenquellen!$F$7:$H$45,3,FALSE))="X"
                                    ),
                          "X",
                          IF((((NETWORKDAYS('Projektkostenkalkulation EP'!$Q$8,EOMONTH('Projektkostenkalkulation EP'!$Q$8,0)))*('Projektkostenkalkulation EP'!$N$45/5)*
                                        'Projektkostenkalkulation EP'!$Q$29)-SUM($AK$14:BK14))&gt;('Projektkostenkalkulation EP'!$N$45/5),('Projektkostenkalkulation EP'!$N$45/5),
                                         (NETWORKDAYS('Projektkostenkalkulation EP'!$Q$8,
                                          EOMONTH('Projektkostenkalkulation EP'!$Q$8,0)))*('Projektkostenkalkulation EP'!$N$45/5)*'Projektkostenkalkulation EP'!$Q$29-SUM($AK$14:BK14))
                          ),
               "X"
            )</f>
        <v>0</v>
      </c>
      <c r="BM14" s="122">
        <f xml:space="preserve"> IF(TEXT((EDATE('Projektkostenkalkulation EP'!$B$4,15)+BL$3),"MM")=TEXT((EDATE('Projektkostenkalkulation EP'!$B$4,15)+(BL$3-1)),"MM"),
             IF(
                        OR(
                                    TEXT((EDATE('Projektkostenkalkulation EP'!$B$4,15)+BL$3),"TTT") = "Sa",
                                    TEXT((EDATE('Projektkostenkalkulation EP'!$B$4,15)+BL$3),"TTT") = "So",
                                    IF(ISNA(VLOOKUP(EDATE('Projektkostenkalkulation EP'!$B$4,15)+BL$3,Datenquellen!$F$7:$H$45,3,FALSE))," ",VLOOKUP(EDATE('Projektkostenkalkulation EP'!$B$4,15)+BL$3,Datenquellen!$F$7:$H$45,3,FALSE))="X"
                                    ),
                          "X",
                          IF((((NETWORKDAYS('Projektkostenkalkulation EP'!$Q$8,EOMONTH('Projektkostenkalkulation EP'!$Q$8,0)))*('Projektkostenkalkulation EP'!$N$45/5)*
                                        'Projektkostenkalkulation EP'!$Q$29)-SUM($AK$14:BL14))&gt;('Projektkostenkalkulation EP'!$N$45/5),('Projektkostenkalkulation EP'!$N$45/5),
                                         (NETWORKDAYS('Projektkostenkalkulation EP'!$Q$8,
                                          EOMONTH('Projektkostenkalkulation EP'!$Q$8,0)))*('Projektkostenkalkulation EP'!$N$45/5)*'Projektkostenkalkulation EP'!$Q$29-SUM($AK$14:BL14))
                          ),
               "X"
            )</f>
        <v>0</v>
      </c>
      <c r="BN14" s="122">
        <f xml:space="preserve"> IF(TEXT((EDATE('Projektkostenkalkulation EP'!$B$4,15)+BM$3),"MM")=TEXT((EDATE('Projektkostenkalkulation EP'!$B$4,15)+(BM$3-1)),"MM"),
             IF(
                        OR(
                                    TEXT((EDATE('Projektkostenkalkulation EP'!$B$4,15)+BM$3),"TTT") = "Sa",
                                    TEXT((EDATE('Projektkostenkalkulation EP'!$B$4,15)+BM$3),"TTT") = "So",
                                    IF(ISNA(VLOOKUP(EDATE('Projektkostenkalkulation EP'!$B$4,15)+BM$3,Datenquellen!$F$7:$H$45,3,FALSE))," ",VLOOKUP(EDATE('Projektkostenkalkulation EP'!$B$4,15)+BM$3,Datenquellen!$F$7:$H$45,3,FALSE))="X"
                                    ),
                          "X",
                          IF((((NETWORKDAYS('Projektkostenkalkulation EP'!$Q$8,EOMONTH('Projektkostenkalkulation EP'!$Q$8,0)))*('Projektkostenkalkulation EP'!$N$45/5)*
                                        'Projektkostenkalkulation EP'!$Q$29)-SUM($AK$14:BM14))&gt;('Projektkostenkalkulation EP'!$N$45/5),('Projektkostenkalkulation EP'!$N$45/5),
                                         (NETWORKDAYS('Projektkostenkalkulation EP'!$Q$8,
                                          EOMONTH('Projektkostenkalkulation EP'!$Q$8,0)))*('Projektkostenkalkulation EP'!$N$45/5)*'Projektkostenkalkulation EP'!$Q$29-SUM($AK$14:BM14))
                          ),
               "X"
            )</f>
        <v>0</v>
      </c>
      <c r="BO14" s="122" t="str">
        <f xml:space="preserve"> IF(TEXT((EDATE('Projektkostenkalkulation EP'!$B$4,15)+BN$3),"MM")=TEXT((EDATE('Projektkostenkalkulation EP'!$B$4,15)+(BN$3-1)),"MM"),
             IF(
                        OR(
                                    TEXT((EDATE('Projektkostenkalkulation EP'!$B$4,15)+BN$3),"TTT") = "Sa",
                                    TEXT((EDATE('Projektkostenkalkulation EP'!$B$4,15)+BN$3),"TTT") = "So",
                                    IF(ISNA(VLOOKUP(EDATE('Projektkostenkalkulation EP'!$B$4,15)+BN$3,Datenquellen!$F$7:$H$45,3,FALSE))," ",VLOOKUP(EDATE('Projektkostenkalkulation EP'!$B$4,15)+BN$3,Datenquellen!$F$7:$H$45,3,FALSE))="X"
                                    ),
                          "X",
                          IF((((NETWORKDAYS('Projektkostenkalkulation EP'!$Q$8,EOMONTH('Projektkostenkalkulation EP'!$Q$8,0)))*('Projektkostenkalkulation EP'!$N$45/5)*
                                        'Projektkostenkalkulation EP'!$Q$29)-SUM($AK$14:BN14))&gt;('Projektkostenkalkulation EP'!$N$45/5),('Projektkostenkalkulation EP'!$N$45/5),
                                         (NETWORKDAYS('Projektkostenkalkulation EP'!$Q$8,
                                          EOMONTH('Projektkostenkalkulation EP'!$Q$8,0)))*('Projektkostenkalkulation EP'!$N$45/5)*'Projektkostenkalkulation EP'!$Q$29-SUM($AK$14:BN14))
                          ),
               "X"
            )</f>
        <v>X</v>
      </c>
      <c r="BP14" s="121">
        <f>SUM(AK14:BO14)</f>
        <v>0</v>
      </c>
      <c r="BQ14" s="525">
        <f>BP14-BP15</f>
        <v>0</v>
      </c>
    </row>
    <row r="15" spans="1:69" ht="14.25" customHeight="1" thickBot="1" x14ac:dyDescent="0.25">
      <c r="A15" s="3" t="s">
        <v>82</v>
      </c>
      <c r="B15" s="270"/>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123">
        <f>SUM(B15:AF15)</f>
        <v>0</v>
      </c>
      <c r="AH15" s="526"/>
      <c r="AJ15" s="3" t="s">
        <v>82</v>
      </c>
      <c r="AK15" s="270"/>
      <c r="AL15" s="272"/>
      <c r="AM15" s="272"/>
      <c r="AN15" s="272"/>
      <c r="AO15" s="272"/>
      <c r="AP15" s="272"/>
      <c r="AQ15" s="272"/>
      <c r="AR15" s="272"/>
      <c r="AS15" s="272"/>
      <c r="AT15" s="272"/>
      <c r="AU15" s="272"/>
      <c r="AV15" s="272"/>
      <c r="AW15" s="272"/>
      <c r="AX15" s="272"/>
      <c r="AY15" s="272"/>
      <c r="AZ15" s="272"/>
      <c r="BA15" s="272"/>
      <c r="BB15" s="272"/>
      <c r="BC15" s="272"/>
      <c r="BD15" s="272"/>
      <c r="BE15" s="272"/>
      <c r="BF15" s="272"/>
      <c r="BG15" s="272"/>
      <c r="BH15" s="272"/>
      <c r="BI15" s="272"/>
      <c r="BJ15" s="272"/>
      <c r="BK15" s="272"/>
      <c r="BL15" s="272"/>
      <c r="BM15" s="272"/>
      <c r="BN15" s="272"/>
      <c r="BO15" s="272"/>
      <c r="BP15" s="123">
        <f>SUM(AK15:BO15)</f>
        <v>0</v>
      </c>
      <c r="BQ15" s="526"/>
    </row>
    <row r="16" spans="1:69" ht="14.25" customHeight="1" x14ac:dyDescent="0.2">
      <c r="A16" s="1" t="s">
        <v>59</v>
      </c>
      <c r="B16" s="527" t="str">
        <f>TEXT('Projektkostenkalkulation EP'!$F$8,"MMMM JJJJ")</f>
        <v>Mai 2024</v>
      </c>
      <c r="C16" s="527"/>
      <c r="D16" s="527"/>
      <c r="E16" s="527"/>
      <c r="F16" s="527"/>
      <c r="G16" s="527"/>
      <c r="H16" s="527"/>
      <c r="I16" s="527"/>
      <c r="J16" s="527"/>
      <c r="K16" s="527"/>
      <c r="L16" s="527"/>
      <c r="M16" s="527"/>
      <c r="N16" s="527"/>
      <c r="O16" s="527"/>
      <c r="P16" s="527"/>
      <c r="Q16" s="527"/>
      <c r="R16" s="527"/>
      <c r="S16" s="527"/>
      <c r="T16" s="527"/>
      <c r="U16" s="527"/>
      <c r="V16" s="527"/>
      <c r="W16" s="527"/>
      <c r="X16" s="527"/>
      <c r="Y16" s="527"/>
      <c r="Z16" s="527"/>
      <c r="AA16" s="527"/>
      <c r="AB16" s="527"/>
      <c r="AC16" s="527"/>
      <c r="AD16" s="527"/>
      <c r="AE16" s="527"/>
      <c r="AF16" s="527"/>
      <c r="AG16" s="527"/>
      <c r="AH16" s="528"/>
      <c r="AJ16" s="1" t="s">
        <v>59</v>
      </c>
      <c r="AK16" s="527" t="str">
        <f>TEXT('Projektkostenkalkulation EP'!$R$8,"MMMM JJJJ")</f>
        <v>Mai 2025</v>
      </c>
      <c r="AL16" s="527"/>
      <c r="AM16" s="527"/>
      <c r="AN16" s="527"/>
      <c r="AO16" s="527"/>
      <c r="AP16" s="527"/>
      <c r="AQ16" s="527"/>
      <c r="AR16" s="527"/>
      <c r="AS16" s="527"/>
      <c r="AT16" s="527"/>
      <c r="AU16" s="527"/>
      <c r="AV16" s="527"/>
      <c r="AW16" s="527"/>
      <c r="AX16" s="527"/>
      <c r="AY16" s="527"/>
      <c r="AZ16" s="527"/>
      <c r="BA16" s="527"/>
      <c r="BB16" s="527"/>
      <c r="BC16" s="527"/>
      <c r="BD16" s="527"/>
      <c r="BE16" s="527"/>
      <c r="BF16" s="527"/>
      <c r="BG16" s="527"/>
      <c r="BH16" s="527"/>
      <c r="BI16" s="527"/>
      <c r="BJ16" s="527"/>
      <c r="BK16" s="527"/>
      <c r="BL16" s="527"/>
      <c r="BM16" s="527"/>
      <c r="BN16" s="527"/>
      <c r="BO16" s="527"/>
      <c r="BP16" s="527"/>
      <c r="BQ16" s="528"/>
    </row>
    <row r="17" spans="1:69" ht="14.25" customHeight="1" x14ac:dyDescent="0.2">
      <c r="A17" s="2" t="s">
        <v>81</v>
      </c>
      <c r="B17" s="124" t="str">
        <f>IF(
            OR(
                     TEXT(EDATE('Projektkostenkalkulation EP'!$B$4,4),"TTT") = "Sa",
                     TEXT(EDATE('Projektkostenkalkulation EP'!$B$4,4),"TTT") = "So",
                     IF(ISNA(VLOOKUP(EDATE('Projektkostenkalkulation EP'!$B$4,4),Datenquellen!$F$7:$H$45,3,FALSE))," ",VLOOKUP(EDATE('Projektkostenkalkulation EP'!$B$4,4),Datenquellen!$F$7:$H$45,3,FALSE))="X"
                            ),
                    "X",
                    IF('Projektkostenkalkulation EP'!$F$29&gt;0,('Projektkostenkalkulation EP'!$N$45/5),0)
            )</f>
        <v>X</v>
      </c>
      <c r="C17" s="122">
        <f xml:space="preserve"> IF(TEXT((EDATE('Projektkostenkalkulation EP'!$B$4,4)+AK$3),"MM")=TEXT((EDATE('Projektkostenkalkulation EP'!$B$4,4)+(AK$3-1)),"MM"),
             IF(
                        OR(
                                    TEXT((EDATE('Projektkostenkalkulation EP'!$B$4,4)+AK$3),"TTT") = "Sa",
                                    TEXT((EDATE('Projektkostenkalkulation EP'!$B$4,4)+AK$3),"TTT") = "So",
                                    IF(ISNA(VLOOKUP(EDATE('Projektkostenkalkulation EP'!$B$4,4)+AK$3,Datenquellen!$F$7:$H$45,3,FALSE))," ",VLOOKUP(EDATE('Projektkostenkalkulation EP'!$B$4,4)+AK$3,Datenquellen!$F$7:$H$45,3,FALSE))="X"
                                    ),
                          "X",
                          IF((((NETWORKDAYS('Projektkostenkalkulation EP'!$F$8,EOMONTH('Projektkostenkalkulation EP'!$F$8,0)))*('Projektkostenkalkulation EP'!$N$45/5)*
                                        'Projektkostenkalkulation EP'!$F$29)-SUM($B$17:B17))&gt;('Projektkostenkalkulation EP'!$N$45/5),('Projektkostenkalkulation EP'!$N$45/5),
                                         (NETWORKDAYS('Projektkostenkalkulation EP'!$F$8,
                                          EOMONTH('Projektkostenkalkulation EP'!$F$8,0)))*('Projektkostenkalkulation EP'!$N$45/5)*'Projektkostenkalkulation EP'!$F$29-SUM($B$17:B17))
                          ),
               "X"
            )</f>
        <v>0</v>
      </c>
      <c r="D17" s="122">
        <f xml:space="preserve"> IF(TEXT((EDATE('Projektkostenkalkulation EP'!$B$4,4)+AL$3),"MM")=TEXT((EDATE('Projektkostenkalkulation EP'!$B$4,4)+(AL$3-1)),"MM"),
             IF(
                        OR(
                                    TEXT((EDATE('Projektkostenkalkulation EP'!$B$4,4)+AL$3),"TTT") = "Sa",
                                    TEXT((EDATE('Projektkostenkalkulation EP'!$B$4,4)+AL$3),"TTT") = "So",
                                    IF(ISNA(VLOOKUP(EDATE('Projektkostenkalkulation EP'!$B$4,4)+AL$3,Datenquellen!$F$7:$H$45,3,FALSE))," ",VLOOKUP(EDATE('Projektkostenkalkulation EP'!$B$4,4)+AL$3,Datenquellen!$F$7:$H$45,3,FALSE))="X"
                                    ),
                          "X",
                          IF((((NETWORKDAYS('Projektkostenkalkulation EP'!$F$8,EOMONTH('Projektkostenkalkulation EP'!$F$8,0)))*('Projektkostenkalkulation EP'!$N$45/5)*
                                        'Projektkostenkalkulation EP'!$F$29)-SUM($B$17:C17))&gt;('Projektkostenkalkulation EP'!$N$45/5),('Projektkostenkalkulation EP'!$N$45/5),
                                         (NETWORKDAYS('Projektkostenkalkulation EP'!$F$8,
                                          EOMONTH('Projektkostenkalkulation EP'!$F$8,0)))*('Projektkostenkalkulation EP'!$N$45/5)*'Projektkostenkalkulation EP'!$F$29-SUM($B$17:C17))
                          ),
               "X"
            )</f>
        <v>0</v>
      </c>
      <c r="E17" s="122" t="str">
        <f xml:space="preserve"> IF(TEXT((EDATE('Projektkostenkalkulation EP'!$B$4,4)+AM$3),"MM")=TEXT((EDATE('Projektkostenkalkulation EP'!$B$4,4)+(AM$3-1)),"MM"),
             IF(
                        OR(
                                    TEXT((EDATE('Projektkostenkalkulation EP'!$B$4,4)+AM$3),"TTT") = "Sa",
                                    TEXT((EDATE('Projektkostenkalkulation EP'!$B$4,4)+AM$3),"TTT") = "So",
                                    IF(ISNA(VLOOKUP(EDATE('Projektkostenkalkulation EP'!$B$4,4)+AM$3,Datenquellen!$F$7:$H$45,3,FALSE))," ",VLOOKUP(EDATE('Projektkostenkalkulation EP'!$B$4,4)+AM$3,Datenquellen!$F$7:$H$45,3,FALSE))="X"
                                    ),
                          "X",
                          IF((((NETWORKDAYS('Projektkostenkalkulation EP'!$F$8,EOMONTH('Projektkostenkalkulation EP'!$F$8,0)))*('Projektkostenkalkulation EP'!$N$45/5)*
                                        'Projektkostenkalkulation EP'!$F$29)-SUM($B$17:D17))&gt;('Projektkostenkalkulation EP'!$N$45/5),('Projektkostenkalkulation EP'!$N$45/5),
                                         (NETWORKDAYS('Projektkostenkalkulation EP'!$F$8,
                                          EOMONTH('Projektkostenkalkulation EP'!$F$8,0)))*('Projektkostenkalkulation EP'!$N$45/5)*'Projektkostenkalkulation EP'!$F$29-SUM($B$17:D17))
                          ),
               "X"
            )</f>
        <v>X</v>
      </c>
      <c r="F17" s="122" t="str">
        <f xml:space="preserve"> IF(TEXT((EDATE('Projektkostenkalkulation EP'!$B$4,4)+AN$3),"MM")=TEXT((EDATE('Projektkostenkalkulation EP'!$B$4,4)+(AN$3-1)),"MM"),
             IF(
                        OR(
                                    TEXT((EDATE('Projektkostenkalkulation EP'!$B$4,4)+AN$3),"TTT") = "Sa",
                                    TEXT((EDATE('Projektkostenkalkulation EP'!$B$4,4)+AN$3),"TTT") = "So",
                                    IF(ISNA(VLOOKUP(EDATE('Projektkostenkalkulation EP'!$B$4,4)+AN$3,Datenquellen!$F$7:$H$45,3,FALSE))," ",VLOOKUP(EDATE('Projektkostenkalkulation EP'!$B$4,4)+AN$3,Datenquellen!$F$7:$H$45,3,FALSE))="X"
                                    ),
                          "X",
                          IF((((NETWORKDAYS('Projektkostenkalkulation EP'!$F$8,EOMONTH('Projektkostenkalkulation EP'!$F$8,0)))*('Projektkostenkalkulation EP'!$N$45/5)*
                                        'Projektkostenkalkulation EP'!$F$29)-SUM($B$17:E17))&gt;('Projektkostenkalkulation EP'!$N$45/5),('Projektkostenkalkulation EP'!$N$45/5),
                                         (NETWORKDAYS('Projektkostenkalkulation EP'!$F$8,
                                          EOMONTH('Projektkostenkalkulation EP'!$F$8,0)))*('Projektkostenkalkulation EP'!$N$45/5)*'Projektkostenkalkulation EP'!$F$29-SUM($B$17:E17))
                          ),
               "X"
            )</f>
        <v>X</v>
      </c>
      <c r="G17" s="122">
        <f xml:space="preserve"> IF(TEXT((EDATE('Projektkostenkalkulation EP'!$B$4,4)+AO$3),"MM")=TEXT((EDATE('Projektkostenkalkulation EP'!$B$4,4)+(AO$3-1)),"MM"),
             IF(
                        OR(
                                    TEXT((EDATE('Projektkostenkalkulation EP'!$B$4,4)+AO$3),"TTT") = "Sa",
                                    TEXT((EDATE('Projektkostenkalkulation EP'!$B$4,4)+AO$3),"TTT") = "So",
                                    IF(ISNA(VLOOKUP(EDATE('Projektkostenkalkulation EP'!$B$4,4)+AO$3,Datenquellen!$F$7:$H$45,3,FALSE))," ",VLOOKUP(EDATE('Projektkostenkalkulation EP'!$B$4,4)+AO$3,Datenquellen!$F$7:$H$45,3,FALSE))="X"
                                    ),
                          "X",
                          IF((((NETWORKDAYS('Projektkostenkalkulation EP'!$F$8,EOMONTH('Projektkostenkalkulation EP'!$F$8,0)))*('Projektkostenkalkulation EP'!$N$45/5)*
                                        'Projektkostenkalkulation EP'!$F$29)-SUM($B$17:F17))&gt;('Projektkostenkalkulation EP'!$N$45/5),('Projektkostenkalkulation EP'!$N$45/5),
                                         (NETWORKDAYS('Projektkostenkalkulation EP'!$F$8,
                                          EOMONTH('Projektkostenkalkulation EP'!$F$8,0)))*('Projektkostenkalkulation EP'!$N$45/5)*'Projektkostenkalkulation EP'!$F$29-SUM($B$17:F17))
                          ),
               "X"
            )</f>
        <v>0</v>
      </c>
      <c r="H17" s="122">
        <f xml:space="preserve"> IF(TEXT((EDATE('Projektkostenkalkulation EP'!$B$4,4)+AP$3),"MM")=TEXT((EDATE('Projektkostenkalkulation EP'!$B$4,4)+(AP$3-1)),"MM"),
             IF(
                        OR(
                                    TEXT((EDATE('Projektkostenkalkulation EP'!$B$4,4)+AP$3),"TTT") = "Sa",
                                    TEXT((EDATE('Projektkostenkalkulation EP'!$B$4,4)+AP$3),"TTT") = "So",
                                    IF(ISNA(VLOOKUP(EDATE('Projektkostenkalkulation EP'!$B$4,4)+AP$3,Datenquellen!$F$7:$H$45,3,FALSE))," ",VLOOKUP(EDATE('Projektkostenkalkulation EP'!$B$4,4)+AP$3,Datenquellen!$F$7:$H$45,3,FALSE))="X"
                                    ),
                          "X",
                          IF((((NETWORKDAYS('Projektkostenkalkulation EP'!$F$8,EOMONTH('Projektkostenkalkulation EP'!$F$8,0)))*('Projektkostenkalkulation EP'!$N$45/5)*
                                        'Projektkostenkalkulation EP'!$F$29)-SUM($B$17:G17))&gt;('Projektkostenkalkulation EP'!$N$45/5),('Projektkostenkalkulation EP'!$N$45/5),
                                         (NETWORKDAYS('Projektkostenkalkulation EP'!$F$8,
                                          EOMONTH('Projektkostenkalkulation EP'!$F$8,0)))*('Projektkostenkalkulation EP'!$N$45/5)*'Projektkostenkalkulation EP'!$F$29-SUM($B$17:G17))
                          ),
               "X"
            )</f>
        <v>0</v>
      </c>
      <c r="I17" s="122">
        <f xml:space="preserve"> IF(TEXT((EDATE('Projektkostenkalkulation EP'!$B$4,4)+AQ$3),"MM")=TEXT((EDATE('Projektkostenkalkulation EP'!$B$4,4)+(AQ$3-1)),"MM"),
             IF(
                        OR(
                                    TEXT((EDATE('Projektkostenkalkulation EP'!$B$4,4)+AQ$3),"TTT") = "Sa",
                                    TEXT((EDATE('Projektkostenkalkulation EP'!$B$4,4)+AQ$3),"TTT") = "So",
                                    IF(ISNA(VLOOKUP(EDATE('Projektkostenkalkulation EP'!$B$4,4)+AQ$3,Datenquellen!$F$7:$H$45,3,FALSE))," ",VLOOKUP(EDATE('Projektkostenkalkulation EP'!$B$4,4)+AQ$3,Datenquellen!$F$7:$H$45,3,FALSE))="X"
                                    ),
                          "X",
                          IF((((NETWORKDAYS('Projektkostenkalkulation EP'!$F$8,EOMONTH('Projektkostenkalkulation EP'!$F$8,0)))*('Projektkostenkalkulation EP'!$N$45/5)*
                                        'Projektkostenkalkulation EP'!$F$29)-SUM($B$17:H17))&gt;('Projektkostenkalkulation EP'!$N$45/5),('Projektkostenkalkulation EP'!$N$45/5),
                                         (NETWORKDAYS('Projektkostenkalkulation EP'!$F$8,
                                          EOMONTH('Projektkostenkalkulation EP'!$F$8,0)))*('Projektkostenkalkulation EP'!$N$45/5)*'Projektkostenkalkulation EP'!$F$29-SUM($B$17:H17))
                          ),
               "X"
            )</f>
        <v>0</v>
      </c>
      <c r="J17" s="122" t="str">
        <f xml:space="preserve"> IF(TEXT((EDATE('Projektkostenkalkulation EP'!$B$4,4)+AR$3),"MM")=TEXT((EDATE('Projektkostenkalkulation EP'!$B$4,4)+(AR$3-1)),"MM"),
             IF(
                        OR(
                                    TEXT((EDATE('Projektkostenkalkulation EP'!$B$4,4)+AR$3),"TTT") = "Sa",
                                    TEXT((EDATE('Projektkostenkalkulation EP'!$B$4,4)+AR$3),"TTT") = "So",
                                    IF(ISNA(VLOOKUP(EDATE('Projektkostenkalkulation EP'!$B$4,4)+AR$3,Datenquellen!$F$7:$H$45,3,FALSE))," ",VLOOKUP(EDATE('Projektkostenkalkulation EP'!$B$4,4)+AR$3,Datenquellen!$F$7:$H$45,3,FALSE))="X"
                                    ),
                          "X",
                          IF((((NETWORKDAYS('Projektkostenkalkulation EP'!$F$8,EOMONTH('Projektkostenkalkulation EP'!$F$8,0)))*('Projektkostenkalkulation EP'!$N$45/5)*
                                        'Projektkostenkalkulation EP'!$F$29)-SUM($B$17:I17))&gt;('Projektkostenkalkulation EP'!$N$45/5),('Projektkostenkalkulation EP'!$N$45/5),
                                         (NETWORKDAYS('Projektkostenkalkulation EP'!$F$8,
                                          EOMONTH('Projektkostenkalkulation EP'!$F$8,0)))*('Projektkostenkalkulation EP'!$N$45/5)*'Projektkostenkalkulation EP'!$F$29-SUM($B$17:I17))
                          ),
               "X"
            )</f>
        <v>X</v>
      </c>
      <c r="K17" s="122">
        <f xml:space="preserve"> IF(TEXT((EDATE('Projektkostenkalkulation EP'!$B$4,4)+AS$3),"MM")=TEXT((EDATE('Projektkostenkalkulation EP'!$B$4,4)+(AS$3-1)),"MM"),
             IF(
                        OR(
                                    TEXT((EDATE('Projektkostenkalkulation EP'!$B$4,4)+AS$3),"TTT") = "Sa",
                                    TEXT((EDATE('Projektkostenkalkulation EP'!$B$4,4)+AS$3),"TTT") = "So",
                                    IF(ISNA(VLOOKUP(EDATE('Projektkostenkalkulation EP'!$B$4,4)+AS$3,Datenquellen!$F$7:$H$45,3,FALSE))," ",VLOOKUP(EDATE('Projektkostenkalkulation EP'!$B$4,4)+AS$3,Datenquellen!$F$7:$H$45,3,FALSE))="X"
                                    ),
                          "X",
                          IF((((NETWORKDAYS('Projektkostenkalkulation EP'!$F$8,EOMONTH('Projektkostenkalkulation EP'!$F$8,0)))*('Projektkostenkalkulation EP'!$N$45/5)*
                                        'Projektkostenkalkulation EP'!$F$29)-SUM($B$17:J17))&gt;('Projektkostenkalkulation EP'!$N$45/5),('Projektkostenkalkulation EP'!$N$45/5),
                                         (NETWORKDAYS('Projektkostenkalkulation EP'!$F$8,
                                          EOMONTH('Projektkostenkalkulation EP'!$F$8,0)))*('Projektkostenkalkulation EP'!$N$45/5)*'Projektkostenkalkulation EP'!$F$29-SUM($B$17:J17))
                          ),
               "X"
            )</f>
        <v>0</v>
      </c>
      <c r="L17" s="122" t="str">
        <f xml:space="preserve"> IF(TEXT((EDATE('Projektkostenkalkulation EP'!$B$4,4)+AT$3),"MM")=TEXT((EDATE('Projektkostenkalkulation EP'!$B$4,4)+(AT$3-1)),"MM"),
             IF(
                        OR(
                                    TEXT((EDATE('Projektkostenkalkulation EP'!$B$4,4)+AT$3),"TTT") = "Sa",
                                    TEXT((EDATE('Projektkostenkalkulation EP'!$B$4,4)+AT$3),"TTT") = "So",
                                    IF(ISNA(VLOOKUP(EDATE('Projektkostenkalkulation EP'!$B$4,4)+AT$3,Datenquellen!$F$7:$H$45,3,FALSE))," ",VLOOKUP(EDATE('Projektkostenkalkulation EP'!$B$4,4)+AT$3,Datenquellen!$F$7:$H$45,3,FALSE))="X"
                                    ),
                          "X",
                          IF((((NETWORKDAYS('Projektkostenkalkulation EP'!$F$8,EOMONTH('Projektkostenkalkulation EP'!$F$8,0)))*('Projektkostenkalkulation EP'!$N$45/5)*
                                        'Projektkostenkalkulation EP'!$F$29)-SUM($B$17:K17))&gt;('Projektkostenkalkulation EP'!$N$45/5),('Projektkostenkalkulation EP'!$N$45/5),
                                         (NETWORKDAYS('Projektkostenkalkulation EP'!$F$8,
                                          EOMONTH('Projektkostenkalkulation EP'!$F$8,0)))*('Projektkostenkalkulation EP'!$N$45/5)*'Projektkostenkalkulation EP'!$F$29-SUM($B$17:K17))
                          ),
               "X"
            )</f>
        <v>X</v>
      </c>
      <c r="M17" s="122" t="str">
        <f xml:space="preserve"> IF(TEXT((EDATE('Projektkostenkalkulation EP'!$B$4,4)+AU$3),"MM")=TEXT((EDATE('Projektkostenkalkulation EP'!$B$4,4)+(AU$3-1)),"MM"),
             IF(
                        OR(
                                    TEXT((EDATE('Projektkostenkalkulation EP'!$B$4,4)+AU$3),"TTT") = "Sa",
                                    TEXT((EDATE('Projektkostenkalkulation EP'!$B$4,4)+AU$3),"TTT") = "So",
                                    IF(ISNA(VLOOKUP(EDATE('Projektkostenkalkulation EP'!$B$4,4)+AU$3,Datenquellen!$F$7:$H$45,3,FALSE))," ",VLOOKUP(EDATE('Projektkostenkalkulation EP'!$B$4,4)+AU$3,Datenquellen!$F$7:$H$45,3,FALSE))="X"
                                    ),
                          "X",
                          IF((((NETWORKDAYS('Projektkostenkalkulation EP'!$F$8,EOMONTH('Projektkostenkalkulation EP'!$F$8,0)))*('Projektkostenkalkulation EP'!$N$45/5)*
                                        'Projektkostenkalkulation EP'!$F$29)-SUM($B$17:L17))&gt;('Projektkostenkalkulation EP'!$N$45/5),('Projektkostenkalkulation EP'!$N$45/5),
                                         (NETWORKDAYS('Projektkostenkalkulation EP'!$F$8,
                                          EOMONTH('Projektkostenkalkulation EP'!$F$8,0)))*('Projektkostenkalkulation EP'!$N$45/5)*'Projektkostenkalkulation EP'!$F$29-SUM($B$17:L17))
                          ),
               "X"
            )</f>
        <v>X</v>
      </c>
      <c r="N17" s="122">
        <f xml:space="preserve"> IF(TEXT((EDATE('Projektkostenkalkulation EP'!$B$4,4)+AV$3),"MM")=TEXT((EDATE('Projektkostenkalkulation EP'!$B$4,4)+(AV$3-1)),"MM"),
             IF(
                        OR(
                                    TEXT((EDATE('Projektkostenkalkulation EP'!$B$4,4)+AV$3),"TTT") = "Sa",
                                    TEXT((EDATE('Projektkostenkalkulation EP'!$B$4,4)+AV$3),"TTT") = "So",
                                    IF(ISNA(VLOOKUP(EDATE('Projektkostenkalkulation EP'!$B$4,4)+AV$3,Datenquellen!$F$7:$H$45,3,FALSE))," ",VLOOKUP(EDATE('Projektkostenkalkulation EP'!$B$4,4)+AV$3,Datenquellen!$F$7:$H$45,3,FALSE))="X"
                                    ),
                          "X",
                          IF((((NETWORKDAYS('Projektkostenkalkulation EP'!$F$8,EOMONTH('Projektkostenkalkulation EP'!$F$8,0)))*('Projektkostenkalkulation EP'!$N$45/5)*
                                        'Projektkostenkalkulation EP'!$F$29)-SUM($B$17:M17))&gt;('Projektkostenkalkulation EP'!$N$45/5),('Projektkostenkalkulation EP'!$N$45/5),
                                         (NETWORKDAYS('Projektkostenkalkulation EP'!$F$8,
                                          EOMONTH('Projektkostenkalkulation EP'!$F$8,0)))*('Projektkostenkalkulation EP'!$N$45/5)*'Projektkostenkalkulation EP'!$F$29-SUM($B$17:M17))
                          ),
               "X"
            )</f>
        <v>0</v>
      </c>
      <c r="O17" s="122">
        <f xml:space="preserve"> IF(TEXT((EDATE('Projektkostenkalkulation EP'!$B$4,4)+AW$3),"MM")=TEXT((EDATE('Projektkostenkalkulation EP'!$B$4,4)+(AW$3-1)),"MM"),
             IF(
                        OR(
                                    TEXT((EDATE('Projektkostenkalkulation EP'!$B$4,4)+AW$3),"TTT") = "Sa",
                                    TEXT((EDATE('Projektkostenkalkulation EP'!$B$4,4)+AW$3),"TTT") = "So",
                                    IF(ISNA(VLOOKUP(EDATE('Projektkostenkalkulation EP'!$B$4,4)+AW$3,Datenquellen!$F$7:$H$45,3,FALSE))," ",VLOOKUP(EDATE('Projektkostenkalkulation EP'!$B$4,4)+AW$3,Datenquellen!$F$7:$H$45,3,FALSE))="X"
                                    ),
                          "X",
                          IF((((NETWORKDAYS('Projektkostenkalkulation EP'!$F$8,EOMONTH('Projektkostenkalkulation EP'!$F$8,0)))*('Projektkostenkalkulation EP'!$N$45/5)*
                                        'Projektkostenkalkulation EP'!$F$29)-SUM($B$17:N17))&gt;('Projektkostenkalkulation EP'!$N$45/5),('Projektkostenkalkulation EP'!$N$45/5),
                                         (NETWORKDAYS('Projektkostenkalkulation EP'!$F$8,
                                          EOMONTH('Projektkostenkalkulation EP'!$F$8,0)))*('Projektkostenkalkulation EP'!$N$45/5)*'Projektkostenkalkulation EP'!$F$29-SUM($B$17:N17))
                          ),
               "X"
            )</f>
        <v>0</v>
      </c>
      <c r="P17" s="122">
        <f xml:space="preserve"> IF(TEXT((EDATE('Projektkostenkalkulation EP'!$B$4,4)+AX$3),"MM")=TEXT((EDATE('Projektkostenkalkulation EP'!$B$4,4)+(AX$3-1)),"MM"),
             IF(
                        OR(
                                    TEXT((EDATE('Projektkostenkalkulation EP'!$B$4,4)+AX$3),"TTT") = "Sa",
                                    TEXT((EDATE('Projektkostenkalkulation EP'!$B$4,4)+AX$3),"TTT") = "So",
                                    IF(ISNA(VLOOKUP(EDATE('Projektkostenkalkulation EP'!$B$4,4)+AX$3,Datenquellen!$F$7:$H$45,3,FALSE))," ",VLOOKUP(EDATE('Projektkostenkalkulation EP'!$B$4,4)+AX$3,Datenquellen!$F$7:$H$45,3,FALSE))="X"
                                    ),
                          "X",
                          IF((((NETWORKDAYS('Projektkostenkalkulation EP'!$F$8,EOMONTH('Projektkostenkalkulation EP'!$F$8,0)))*('Projektkostenkalkulation EP'!$N$45/5)*
                                        'Projektkostenkalkulation EP'!$F$29)-SUM($B$17:O17))&gt;('Projektkostenkalkulation EP'!$N$45/5),('Projektkostenkalkulation EP'!$N$45/5),
                                         (NETWORKDAYS('Projektkostenkalkulation EP'!$F$8,
                                          EOMONTH('Projektkostenkalkulation EP'!$F$8,0)))*('Projektkostenkalkulation EP'!$N$45/5)*'Projektkostenkalkulation EP'!$F$29-SUM($B$17:O17))
                          ),
               "X"
            )</f>
        <v>0</v>
      </c>
      <c r="Q17" s="122">
        <f xml:space="preserve"> IF(TEXT((EDATE('Projektkostenkalkulation EP'!$B$4,4)+AY$3),"MM")=TEXT((EDATE('Projektkostenkalkulation EP'!$B$4,4)+(AY$3-1)),"MM"),
             IF(
                        OR(
                                    TEXT((EDATE('Projektkostenkalkulation EP'!$B$4,4)+AY$3),"TTT") = "Sa",
                                    TEXT((EDATE('Projektkostenkalkulation EP'!$B$4,4)+AY$3),"TTT") = "So",
                                    IF(ISNA(VLOOKUP(EDATE('Projektkostenkalkulation EP'!$B$4,4)+AY$3,Datenquellen!$F$7:$H$45,3,FALSE))," ",VLOOKUP(EDATE('Projektkostenkalkulation EP'!$B$4,4)+AY$3,Datenquellen!$F$7:$H$45,3,FALSE))="X"
                                    ),
                          "X",
                          IF((((NETWORKDAYS('Projektkostenkalkulation EP'!$F$8,EOMONTH('Projektkostenkalkulation EP'!$F$8,0)))*('Projektkostenkalkulation EP'!$N$45/5)*
                                        'Projektkostenkalkulation EP'!$F$29)-SUM($B$17:P17))&gt;('Projektkostenkalkulation EP'!$N$45/5),('Projektkostenkalkulation EP'!$N$45/5),
                                         (NETWORKDAYS('Projektkostenkalkulation EP'!$F$8,
                                          EOMONTH('Projektkostenkalkulation EP'!$F$8,0)))*('Projektkostenkalkulation EP'!$N$45/5)*'Projektkostenkalkulation EP'!$F$29-SUM($B$17:P17))
                          ),
               "X"
            )</f>
        <v>0</v>
      </c>
      <c r="R17" s="122">
        <f xml:space="preserve"> IF(TEXT((EDATE('Projektkostenkalkulation EP'!$B$4,4)+AZ$3),"MM")=TEXT((EDATE('Projektkostenkalkulation EP'!$B$4,4)+(AZ$3-1)),"MM"),
             IF(
                        OR(
                                    TEXT((EDATE('Projektkostenkalkulation EP'!$B$4,4)+AZ$3),"TTT") = "Sa",
                                    TEXT((EDATE('Projektkostenkalkulation EP'!$B$4,4)+AZ$3),"TTT") = "So",
                                    IF(ISNA(VLOOKUP(EDATE('Projektkostenkalkulation EP'!$B$4,4)+AZ$3,Datenquellen!$F$7:$H$45,3,FALSE))," ",VLOOKUP(EDATE('Projektkostenkalkulation EP'!$B$4,4)+AZ$3,Datenquellen!$F$7:$H$45,3,FALSE))="X"
                                    ),
                          "X",
                          IF((((NETWORKDAYS('Projektkostenkalkulation EP'!$F$8,EOMONTH('Projektkostenkalkulation EP'!$F$8,0)))*('Projektkostenkalkulation EP'!$N$45/5)*
                                        'Projektkostenkalkulation EP'!$F$29)-SUM($B$17:Q17))&gt;('Projektkostenkalkulation EP'!$N$45/5),('Projektkostenkalkulation EP'!$N$45/5),
                                         (NETWORKDAYS('Projektkostenkalkulation EP'!$F$8,
                                          EOMONTH('Projektkostenkalkulation EP'!$F$8,0)))*('Projektkostenkalkulation EP'!$N$45/5)*'Projektkostenkalkulation EP'!$F$29-SUM($B$17:Q17))
                          ),
               "X"
            )</f>
        <v>0</v>
      </c>
      <c r="S17" s="122" t="str">
        <f xml:space="preserve"> IF(TEXT((EDATE('Projektkostenkalkulation EP'!$B$4,4)+BA$3),"MM")=TEXT((EDATE('Projektkostenkalkulation EP'!$B$4,4)+(BA$3-1)),"MM"),
             IF(
                        OR(
                                    TEXT((EDATE('Projektkostenkalkulation EP'!$B$4,4)+BA$3),"TTT") = "Sa",
                                    TEXT((EDATE('Projektkostenkalkulation EP'!$B$4,4)+BA$3),"TTT") = "So",
                                    IF(ISNA(VLOOKUP(EDATE('Projektkostenkalkulation EP'!$B$4,4)+BA$3,Datenquellen!$F$7:$H$45,3,FALSE))," ",VLOOKUP(EDATE('Projektkostenkalkulation EP'!$B$4,4)+BA$3,Datenquellen!$F$7:$H$45,3,FALSE))="X"
                                    ),
                          "X",
                          IF((((NETWORKDAYS('Projektkostenkalkulation EP'!$F$8,EOMONTH('Projektkostenkalkulation EP'!$F$8,0)))*('Projektkostenkalkulation EP'!$N$45/5)*
                                        'Projektkostenkalkulation EP'!$F$29)-SUM($B$17:R17))&gt;('Projektkostenkalkulation EP'!$N$45/5),('Projektkostenkalkulation EP'!$N$45/5),
                                         (NETWORKDAYS('Projektkostenkalkulation EP'!$F$8,
                                          EOMONTH('Projektkostenkalkulation EP'!$F$8,0)))*('Projektkostenkalkulation EP'!$N$45/5)*'Projektkostenkalkulation EP'!$F$29-SUM($B$17:R17))
                          ),
               "X"
            )</f>
        <v>X</v>
      </c>
      <c r="T17" s="122" t="str">
        <f xml:space="preserve"> IF(TEXT((EDATE('Projektkostenkalkulation EP'!$B$4,4)+BB$3),"MM")=TEXT((EDATE('Projektkostenkalkulation EP'!$B$4,4)+(BB$3-1)),"MM"),
             IF(
                        OR(
                                    TEXT((EDATE('Projektkostenkalkulation EP'!$B$4,4)+BB$3),"TTT") = "Sa",
                                    TEXT((EDATE('Projektkostenkalkulation EP'!$B$4,4)+BB$3),"TTT") = "So",
                                    IF(ISNA(VLOOKUP(EDATE('Projektkostenkalkulation EP'!$B$4,4)+BB$3,Datenquellen!$F$7:$H$45,3,FALSE))," ",VLOOKUP(EDATE('Projektkostenkalkulation EP'!$B$4,4)+BB$3,Datenquellen!$F$7:$H$45,3,FALSE))="X"
                                    ),
                          "X",
                          IF((((NETWORKDAYS('Projektkostenkalkulation EP'!$F$8,EOMONTH('Projektkostenkalkulation EP'!$F$8,0)))*('Projektkostenkalkulation EP'!$N$45/5)*
                                        'Projektkostenkalkulation EP'!$F$29)-SUM($B$17:S17))&gt;('Projektkostenkalkulation EP'!$N$45/5),('Projektkostenkalkulation EP'!$N$45/5),
                                         (NETWORKDAYS('Projektkostenkalkulation EP'!$F$8,
                                          EOMONTH('Projektkostenkalkulation EP'!$F$8,0)))*('Projektkostenkalkulation EP'!$N$45/5)*'Projektkostenkalkulation EP'!$F$29-SUM($B$17:S17))
                          ),
               "X"
            )</f>
        <v>X</v>
      </c>
      <c r="U17" s="122" t="str">
        <f xml:space="preserve"> IF(TEXT((EDATE('Projektkostenkalkulation EP'!$B$4,4)+BC$3),"MM")=TEXT((EDATE('Projektkostenkalkulation EP'!$B$4,4)+(BC$3-1)),"MM"),
             IF(
                        OR(
                                    TEXT((EDATE('Projektkostenkalkulation EP'!$B$4,4)+BC$3),"TTT") = "Sa",
                                    TEXT((EDATE('Projektkostenkalkulation EP'!$B$4,4)+BC$3),"TTT") = "So",
                                    IF(ISNA(VLOOKUP(EDATE('Projektkostenkalkulation EP'!$B$4,4)+BC$3,Datenquellen!$F$7:$H$45,3,FALSE))," ",VLOOKUP(EDATE('Projektkostenkalkulation EP'!$B$4,4)+BC$3,Datenquellen!$F$7:$H$45,3,FALSE))="X"
                                    ),
                          "X",
                          IF((((NETWORKDAYS('Projektkostenkalkulation EP'!$F$8,EOMONTH('Projektkostenkalkulation EP'!$F$8,0)))*('Projektkostenkalkulation EP'!$N$45/5)*
                                        'Projektkostenkalkulation EP'!$F$29)-SUM($B$17:T17))&gt;('Projektkostenkalkulation EP'!$N$45/5),('Projektkostenkalkulation EP'!$N$45/5),
                                         (NETWORKDAYS('Projektkostenkalkulation EP'!$F$8,
                                          EOMONTH('Projektkostenkalkulation EP'!$F$8,0)))*('Projektkostenkalkulation EP'!$N$45/5)*'Projektkostenkalkulation EP'!$F$29-SUM($B$17:T17))
                          ),
               "X"
            )</f>
        <v>X</v>
      </c>
      <c r="V17" s="122">
        <f xml:space="preserve"> IF(TEXT((EDATE('Projektkostenkalkulation EP'!$B$4,4)+BD$3),"MM")=TEXT((EDATE('Projektkostenkalkulation EP'!$B$4,4)+(BD$3-1)),"MM"),
             IF(
                        OR(
                                    TEXT((EDATE('Projektkostenkalkulation EP'!$B$4,4)+BD$3),"TTT") = "Sa",
                                    TEXT((EDATE('Projektkostenkalkulation EP'!$B$4,4)+BD$3),"TTT") = "So",
                                    IF(ISNA(VLOOKUP(EDATE('Projektkostenkalkulation EP'!$B$4,4)+BD$3,Datenquellen!$F$7:$H$45,3,FALSE))," ",VLOOKUP(EDATE('Projektkostenkalkulation EP'!$B$4,4)+BD$3,Datenquellen!$F$7:$H$45,3,FALSE))="X"
                                    ),
                          "X",
                          IF((((NETWORKDAYS('Projektkostenkalkulation EP'!$F$8,EOMONTH('Projektkostenkalkulation EP'!$F$8,0)))*('Projektkostenkalkulation EP'!$N$45/5)*
                                        'Projektkostenkalkulation EP'!$F$29)-SUM($B$17:U17))&gt;('Projektkostenkalkulation EP'!$N$45/5),('Projektkostenkalkulation EP'!$N$45/5),
                                         (NETWORKDAYS('Projektkostenkalkulation EP'!$F$8,
                                          EOMONTH('Projektkostenkalkulation EP'!$F$8,0)))*('Projektkostenkalkulation EP'!$N$45/5)*'Projektkostenkalkulation EP'!$F$29-SUM($B$17:U17))
                          ),
               "X"
            )</f>
        <v>0</v>
      </c>
      <c r="W17" s="122">
        <f xml:space="preserve"> IF(TEXT((EDATE('Projektkostenkalkulation EP'!$B$4,4)+BE$3),"MM")=TEXT((EDATE('Projektkostenkalkulation EP'!$B$4,4)+(BE$3-1)),"MM"),
             IF(
                        OR(
                                    TEXT((EDATE('Projektkostenkalkulation EP'!$B$4,4)+BE$3),"TTT") = "Sa",
                                    TEXT((EDATE('Projektkostenkalkulation EP'!$B$4,4)+BE$3),"TTT") = "So",
                                    IF(ISNA(VLOOKUP(EDATE('Projektkostenkalkulation EP'!$B$4,4)+BE$3,Datenquellen!$F$7:$H$45,3,FALSE))," ",VLOOKUP(EDATE('Projektkostenkalkulation EP'!$B$4,4)+BE$3,Datenquellen!$F$7:$H$45,3,FALSE))="X"
                                    ),
                          "X",
                          IF((((NETWORKDAYS('Projektkostenkalkulation EP'!$F$8,EOMONTH('Projektkostenkalkulation EP'!$F$8,0)))*('Projektkostenkalkulation EP'!$N$45/5)*
                                        'Projektkostenkalkulation EP'!$F$29)-SUM($B$17:V17))&gt;('Projektkostenkalkulation EP'!$N$45/5),('Projektkostenkalkulation EP'!$N$45/5),
                                         (NETWORKDAYS('Projektkostenkalkulation EP'!$F$8,
                                          EOMONTH('Projektkostenkalkulation EP'!$F$8,0)))*('Projektkostenkalkulation EP'!$N$45/5)*'Projektkostenkalkulation EP'!$F$29-SUM($B$17:V17))
                          ),
               "X"
            )</f>
        <v>0</v>
      </c>
      <c r="X17" s="122">
        <f xml:space="preserve"> IF(TEXT((EDATE('Projektkostenkalkulation EP'!$B$4,4)+BF$3),"MM")=TEXT((EDATE('Projektkostenkalkulation EP'!$B$4,4)+(BF$3-1)),"MM"),
             IF(
                        OR(
                                    TEXT((EDATE('Projektkostenkalkulation EP'!$B$4,4)+BF$3),"TTT") = "Sa",
                                    TEXT((EDATE('Projektkostenkalkulation EP'!$B$4,4)+BF$3),"TTT") = "So",
                                    IF(ISNA(VLOOKUP(EDATE('Projektkostenkalkulation EP'!$B$4,4)+BF$3,Datenquellen!$F$7:$H$45,3,FALSE))," ",VLOOKUP(EDATE('Projektkostenkalkulation EP'!$B$4,4)+BF$3,Datenquellen!$F$7:$H$45,3,FALSE))="X"
                                    ),
                          "X",
                          IF((((NETWORKDAYS('Projektkostenkalkulation EP'!$F$8,EOMONTH('Projektkostenkalkulation EP'!$F$8,0)))*('Projektkostenkalkulation EP'!$N$45/5)*
                                        'Projektkostenkalkulation EP'!$F$29)-SUM($B$17:W17))&gt;('Projektkostenkalkulation EP'!$N$45/5),('Projektkostenkalkulation EP'!$N$45/5),
                                         (NETWORKDAYS('Projektkostenkalkulation EP'!$F$8,
                                          EOMONTH('Projektkostenkalkulation EP'!$F$8,0)))*('Projektkostenkalkulation EP'!$N$45/5)*'Projektkostenkalkulation EP'!$F$29-SUM($B$17:W17))
                          ),
               "X"
            )</f>
        <v>0</v>
      </c>
      <c r="Y17" s="122">
        <f xml:space="preserve"> IF(TEXT((EDATE('Projektkostenkalkulation EP'!$B$4,4)+BG$3),"MM")=TEXT((EDATE('Projektkostenkalkulation EP'!$B$4,4)+(BG$3-1)),"MM"),
             IF(
                        OR(
                                    TEXT((EDATE('Projektkostenkalkulation EP'!$B$4,4)+BG$3),"TTT") = "Sa",
                                    TEXT((EDATE('Projektkostenkalkulation EP'!$B$4,4)+BG$3),"TTT") = "So",
                                    IF(ISNA(VLOOKUP(EDATE('Projektkostenkalkulation EP'!$B$4,4)+BG$3,Datenquellen!$F$7:$H$45,3,FALSE))," ",VLOOKUP(EDATE('Projektkostenkalkulation EP'!$B$4,4)+BG$3,Datenquellen!$F$7:$H$45,3,FALSE))="X"
                                    ),
                          "X",
                          IF((((NETWORKDAYS('Projektkostenkalkulation EP'!$F$8,EOMONTH('Projektkostenkalkulation EP'!$F$8,0)))*('Projektkostenkalkulation EP'!$N$45/5)*
                                        'Projektkostenkalkulation EP'!$F$29)-SUM($B$17:X17))&gt;('Projektkostenkalkulation EP'!$N$45/5),('Projektkostenkalkulation EP'!$N$45/5),
                                         (NETWORKDAYS('Projektkostenkalkulation EP'!$F$8,
                                          EOMONTH('Projektkostenkalkulation EP'!$F$8,0)))*('Projektkostenkalkulation EP'!$N$45/5)*'Projektkostenkalkulation EP'!$F$29-SUM($B$17:X17))
                          ),
               "X"
            )</f>
        <v>0</v>
      </c>
      <c r="Z17" s="122" t="str">
        <f xml:space="preserve"> IF(TEXT((EDATE('Projektkostenkalkulation EP'!$B$4,4)+BH$3),"MM")=TEXT((EDATE('Projektkostenkalkulation EP'!$B$4,4)+(BH$3-1)),"MM"),
             IF(
                        OR(
                                    TEXT((EDATE('Projektkostenkalkulation EP'!$B$4,4)+BH$3),"TTT") = "Sa",
                                    TEXT((EDATE('Projektkostenkalkulation EP'!$B$4,4)+BH$3),"TTT") = "So",
                                    IF(ISNA(VLOOKUP(EDATE('Projektkostenkalkulation EP'!$B$4,4)+BH$3,Datenquellen!$F$7:$H$45,3,FALSE))," ",VLOOKUP(EDATE('Projektkostenkalkulation EP'!$B$4,4)+BH$3,Datenquellen!$F$7:$H$45,3,FALSE))="X"
                                    ),
                          "X",
                          IF((((NETWORKDAYS('Projektkostenkalkulation EP'!$F$8,EOMONTH('Projektkostenkalkulation EP'!$F$8,0)))*('Projektkostenkalkulation EP'!$N$45/5)*
                                        'Projektkostenkalkulation EP'!$F$29)-SUM($B$17:Y17))&gt;('Projektkostenkalkulation EP'!$N$45/5),('Projektkostenkalkulation EP'!$N$45/5),
                                         (NETWORKDAYS('Projektkostenkalkulation EP'!$F$8,
                                          EOMONTH('Projektkostenkalkulation EP'!$F$8,0)))*('Projektkostenkalkulation EP'!$N$45/5)*'Projektkostenkalkulation EP'!$F$29-SUM($B$17:Y17))
                          ),
               "X"
            )</f>
        <v>X</v>
      </c>
      <c r="AA17" s="122" t="str">
        <f xml:space="preserve"> IF(TEXT((EDATE('Projektkostenkalkulation EP'!$B$4,4)+BI$3),"MM")=TEXT((EDATE('Projektkostenkalkulation EP'!$B$4,4)+(BI$3-1)),"MM"),
             IF(
                        OR(
                                    TEXT((EDATE('Projektkostenkalkulation EP'!$B$4,4)+BI$3),"TTT") = "Sa",
                                    TEXT((EDATE('Projektkostenkalkulation EP'!$B$4,4)+BI$3),"TTT") = "So",
                                    IF(ISNA(VLOOKUP(EDATE('Projektkostenkalkulation EP'!$B$4,4)+BI$3,Datenquellen!$F$7:$H$45,3,FALSE))," ",VLOOKUP(EDATE('Projektkostenkalkulation EP'!$B$4,4)+BI$3,Datenquellen!$F$7:$H$45,3,FALSE))="X"
                                    ),
                          "X",
                          IF((((NETWORKDAYS('Projektkostenkalkulation EP'!$F$8,EOMONTH('Projektkostenkalkulation EP'!$F$8,0)))*('Projektkostenkalkulation EP'!$N$45/5)*
                                        'Projektkostenkalkulation EP'!$F$29)-SUM($B$17:Z17))&gt;('Projektkostenkalkulation EP'!$N$45/5),('Projektkostenkalkulation EP'!$N$45/5),
                                         (NETWORKDAYS('Projektkostenkalkulation EP'!$F$8,
                                          EOMONTH('Projektkostenkalkulation EP'!$F$8,0)))*('Projektkostenkalkulation EP'!$N$45/5)*'Projektkostenkalkulation EP'!$F$29-SUM($B$17:Z17))
                          ),
               "X"
            )</f>
        <v>X</v>
      </c>
      <c r="AB17" s="122">
        <f xml:space="preserve"> IF(TEXT((EDATE('Projektkostenkalkulation EP'!$B$4,4)+BJ$3),"MM")=TEXT((EDATE('Projektkostenkalkulation EP'!$B$4,4)+(BJ$3-1)),"MM"),
             IF(
                        OR(
                                    TEXT((EDATE('Projektkostenkalkulation EP'!$B$4,4)+BJ$3),"TTT") = "Sa",
                                    TEXT((EDATE('Projektkostenkalkulation EP'!$B$4,4)+BJ$3),"TTT") = "So",
                                    IF(ISNA(VLOOKUP(EDATE('Projektkostenkalkulation EP'!$B$4,4)+BJ$3,Datenquellen!$F$7:$H$45,3,FALSE))," ",VLOOKUP(EDATE('Projektkostenkalkulation EP'!$B$4,4)+BJ$3,Datenquellen!$F$7:$H$45,3,FALSE))="X"
                                    ),
                          "X",
                          IF((((NETWORKDAYS('Projektkostenkalkulation EP'!$F$8,EOMONTH('Projektkostenkalkulation EP'!$F$8,0)))*('Projektkostenkalkulation EP'!$N$45/5)*
                                        'Projektkostenkalkulation EP'!$F$29)-SUM($B$17:AA17))&gt;('Projektkostenkalkulation EP'!$N$45/5),('Projektkostenkalkulation EP'!$N$45/5),
                                         (NETWORKDAYS('Projektkostenkalkulation EP'!$F$8,
                                          EOMONTH('Projektkostenkalkulation EP'!$F$8,0)))*('Projektkostenkalkulation EP'!$N$45/5)*'Projektkostenkalkulation EP'!$F$29-SUM($B$17:AA17))
                          ),
               "X"
            )</f>
        <v>0</v>
      </c>
      <c r="AC17" s="122">
        <f xml:space="preserve"> IF(TEXT((EDATE('Projektkostenkalkulation EP'!$B$4,4)+BK$3),"MM")=TEXT((EDATE('Projektkostenkalkulation EP'!$B$4,4)+(BK$3-1)),"MM"),
             IF(
                        OR(
                                    TEXT((EDATE('Projektkostenkalkulation EP'!$B$4,4)+BK$3),"TTT") = "Sa",
                                    TEXT((EDATE('Projektkostenkalkulation EP'!$B$4,4)+BK$3),"TTT") = "So",
                                    IF(ISNA(VLOOKUP(EDATE('Projektkostenkalkulation EP'!$B$4,4)+BK$3,Datenquellen!$F$7:$H$45,3,FALSE))," ",VLOOKUP(EDATE('Projektkostenkalkulation EP'!$B$4,4)+BK$3,Datenquellen!$F$7:$H$45,3,FALSE))="X"
                                    ),
                          "X",
                          IF((((NETWORKDAYS('Projektkostenkalkulation EP'!$F$8,EOMONTH('Projektkostenkalkulation EP'!$F$8,0)))*('Projektkostenkalkulation EP'!$N$45/5)*
                                        'Projektkostenkalkulation EP'!$F$29)-SUM($B$17:AB17))&gt;('Projektkostenkalkulation EP'!$N$45/5),('Projektkostenkalkulation EP'!$N$45/5),
                                         (NETWORKDAYS('Projektkostenkalkulation EP'!$F$8,
                                          EOMONTH('Projektkostenkalkulation EP'!$F$8,0)))*('Projektkostenkalkulation EP'!$N$45/5)*'Projektkostenkalkulation EP'!$F$29-SUM($B$17:AB17))
                          ),
               "X"
            )</f>
        <v>0</v>
      </c>
      <c r="AD17" s="122">
        <f xml:space="preserve"> IF(TEXT((EDATE('Projektkostenkalkulation EP'!$B$4,4)+BL$3),"MM")=TEXT((EDATE('Projektkostenkalkulation EP'!$B$4,4)+(BL$3-1)),"MM"),
             IF(
                        OR(
                                    TEXT((EDATE('Projektkostenkalkulation EP'!$B$4,4)+BL$3),"TTT") = "Sa",
                                    TEXT((EDATE('Projektkostenkalkulation EP'!$B$4,4)+BL$3),"TTT") = "So",
                                    IF(ISNA(VLOOKUP(EDATE('Projektkostenkalkulation EP'!$B$4,4)+BL$3,Datenquellen!$F$7:$H$45,3,FALSE))," ",VLOOKUP(EDATE('Projektkostenkalkulation EP'!$B$4,4)+BL$3,Datenquellen!$F$7:$H$45,3,FALSE))="X"
                                    ),
                          "X",
                          IF((((NETWORKDAYS('Projektkostenkalkulation EP'!$F$8,EOMONTH('Projektkostenkalkulation EP'!$F$8,0)))*('Projektkostenkalkulation EP'!$N$45/5)*
                                        'Projektkostenkalkulation EP'!$F$29)-SUM($B$17:AC17))&gt;('Projektkostenkalkulation EP'!$N$45/5),('Projektkostenkalkulation EP'!$N$45/5),
                                         (NETWORKDAYS('Projektkostenkalkulation EP'!$F$8,
                                          EOMONTH('Projektkostenkalkulation EP'!$F$8,0)))*('Projektkostenkalkulation EP'!$N$45/5)*'Projektkostenkalkulation EP'!$F$29-SUM($B$17:AC17))
                          ),
               "X"
            )</f>
        <v>0</v>
      </c>
      <c r="AE17" s="122" t="str">
        <f xml:space="preserve"> IF(TEXT((EDATE('Projektkostenkalkulation EP'!$B$4,4)+BM$3),"MM")=TEXT((EDATE('Projektkostenkalkulation EP'!$B$4,4)+(BM$3-1)),"MM"),
             IF(
                        OR(
                                    TEXT((EDATE('Projektkostenkalkulation EP'!$B$4,4)+BM$3),"TTT") = "Sa",
                                    TEXT((EDATE('Projektkostenkalkulation EP'!$B$4,4)+BM$3),"TTT") = "So",
                                    IF(ISNA(VLOOKUP(EDATE('Projektkostenkalkulation EP'!$B$4,4)+BM$3,Datenquellen!$F$7:$H$45,3,FALSE))," ",VLOOKUP(EDATE('Projektkostenkalkulation EP'!$B$4,4)+BM$3,Datenquellen!$F$7:$H$45,3,FALSE))="X"
                                    ),
                          "X",
                          IF((((NETWORKDAYS('Projektkostenkalkulation EP'!$F$8,EOMONTH('Projektkostenkalkulation EP'!$F$8,0)))*('Projektkostenkalkulation EP'!$N$45/5)*
                                        'Projektkostenkalkulation EP'!$F$29)-SUM($B$17:AD17))&gt;('Projektkostenkalkulation EP'!$N$45/5),('Projektkostenkalkulation EP'!$N$45/5),
                                         (NETWORKDAYS('Projektkostenkalkulation EP'!$F$8,
                                          EOMONTH('Projektkostenkalkulation EP'!$F$8,0)))*('Projektkostenkalkulation EP'!$N$45/5)*'Projektkostenkalkulation EP'!$F$29-SUM($B$17:AD17))
                          ),
               "X"
            )</f>
        <v>X</v>
      </c>
      <c r="AF17" s="122">
        <f xml:space="preserve"> IF(TEXT((EDATE('Projektkostenkalkulation EP'!$B$4,4)+BN$3),"MM")=TEXT((EDATE('Projektkostenkalkulation EP'!$B$4,4)+(BN$3-1)),"MM"),
             IF(
                        OR(
                                    TEXT((EDATE('Projektkostenkalkulation EP'!$B$4,4)+BN$3),"TTT") = "Sa",
                                    TEXT((EDATE('Projektkostenkalkulation EP'!$B$4,4)+BN$3),"TTT") = "So",
                                    IF(ISNA(VLOOKUP(EDATE('Projektkostenkalkulation EP'!$B$4,4)+BN$3,Datenquellen!$F$7:$H$45,3,FALSE))," ",VLOOKUP(EDATE('Projektkostenkalkulation EP'!$B$4,4)+BN$3,Datenquellen!$F$7:$H$45,3,FALSE))="X"
                                    ),
                          "X",
                          IF((((NETWORKDAYS('Projektkostenkalkulation EP'!$F$8,EOMONTH('Projektkostenkalkulation EP'!$F$8,0)))*('Projektkostenkalkulation EP'!$N$45/5)*
                                        'Projektkostenkalkulation EP'!$F$29)-SUM($B$17:AE17))&gt;('Projektkostenkalkulation EP'!$N$45/5),('Projektkostenkalkulation EP'!$N$45/5),
                                         (NETWORKDAYS('Projektkostenkalkulation EP'!$F$8,
                                          EOMONTH('Projektkostenkalkulation EP'!$F$8,0)))*('Projektkostenkalkulation EP'!$N$45/5)*'Projektkostenkalkulation EP'!$F$29-SUM($B$17:AE17))
                          ),
               "X"
            )</f>
        <v>0</v>
      </c>
      <c r="AG17" s="121">
        <f>SUM(B17:AF17)</f>
        <v>0</v>
      </c>
      <c r="AH17" s="525">
        <f>AG17-AG18</f>
        <v>0</v>
      </c>
      <c r="AJ17" s="2" t="s">
        <v>81</v>
      </c>
      <c r="AK17" s="124" t="str">
        <f>IF(
            OR(
                     TEXT(EDATE('Projektkostenkalkulation EP'!$B$4,16),"TTT") = "Sa",
                     TEXT(EDATE('Projektkostenkalkulation EP'!$B$4,16),"TTT") = "So",
                     IF(ISNA(VLOOKUP(EDATE('Projektkostenkalkulation EP'!$B$4,16),Datenquellen!$F$7:$H$45,3,FALSE))," ",VLOOKUP(EDATE('Projektkostenkalkulation EP'!$B$4,16),Datenquellen!$F$7:$H$45,3,FALSE))="X"
                            ),
                    "X",
                    IF('Projektkostenkalkulation EP'!$R$29&gt;0,('Projektkostenkalkulation EP'!$N$45/5),0)
            )</f>
        <v>X</v>
      </c>
      <c r="AL17" s="122">
        <f xml:space="preserve"> IF(TEXT((EDATE('Projektkostenkalkulation EP'!$B$4,16)+AK$3),"MM")=TEXT((EDATE('Projektkostenkalkulation EP'!$B$4,16)+(AK$3-1)),"MM"),
             IF(
                        OR(
                                    TEXT((EDATE('Projektkostenkalkulation EP'!$B$4,16)+AK$3),"TTT") = "Sa",
                                    TEXT((EDATE('Projektkostenkalkulation EP'!$B$4,16)+AK$3),"TTT") = "So",
                                    IF(ISNA(VLOOKUP(EDATE('Projektkostenkalkulation EP'!$B$4,16)+AK$3,Datenquellen!$F$7:$H$45,3,FALSE))," ",VLOOKUP(EDATE('Projektkostenkalkulation EP'!$B$4,16)+AK$3,Datenquellen!$F$7:$H$45,3,FALSE))="X"
                                    ),
                          "X",
                          IF((((NETWORKDAYS('Projektkostenkalkulation EP'!$R$8,EOMONTH('Projektkostenkalkulation EP'!$R$8,0)))*('Projektkostenkalkulation EP'!$N$45/5)*
                                        'Projektkostenkalkulation EP'!$R$29)-SUM($AK$17:AK17))&gt;('Projektkostenkalkulation EP'!$N$45/5),('Projektkostenkalkulation EP'!$N$45/5),
                                         (NETWORKDAYS('Projektkostenkalkulation EP'!$R$8,
                                          EOMONTH('Projektkostenkalkulation EP'!$R$8,0)))*('Projektkostenkalkulation EP'!$N$45/5)*'Projektkostenkalkulation EP'!$R$29-SUM($AK$17:AK17))
                          ),
               "X"
            )</f>
        <v>0</v>
      </c>
      <c r="AM17" s="122" t="str">
        <f xml:space="preserve"> IF(TEXT((EDATE('Projektkostenkalkulation EP'!$B$4,16)+AL$3),"MM")=TEXT((EDATE('Projektkostenkalkulation EP'!$B$4,16)+(AL$3-1)),"MM"),
             IF(
                        OR(
                                    TEXT((EDATE('Projektkostenkalkulation EP'!$B$4,16)+AL$3),"TTT") = "Sa",
                                    TEXT((EDATE('Projektkostenkalkulation EP'!$B$4,16)+AL$3),"TTT") = "So",
                                    IF(ISNA(VLOOKUP(EDATE('Projektkostenkalkulation EP'!$B$4,16)+AL$3,Datenquellen!$F$7:$H$45,3,FALSE))," ",VLOOKUP(EDATE('Projektkostenkalkulation EP'!$B$4,16)+AL$3,Datenquellen!$F$7:$H$45,3,FALSE))="X"
                                    ),
                          "X",
                          IF((((NETWORKDAYS('Projektkostenkalkulation EP'!$R$8,EOMONTH('Projektkostenkalkulation EP'!$R$8,0)))*('Projektkostenkalkulation EP'!$N$45/5)*
                                        'Projektkostenkalkulation EP'!$R$29)-SUM($AK$17:AL17))&gt;('Projektkostenkalkulation EP'!$N$45/5),('Projektkostenkalkulation EP'!$N$45/5),
                                         (NETWORKDAYS('Projektkostenkalkulation EP'!$R$8,
                                          EOMONTH('Projektkostenkalkulation EP'!$R$8,0)))*('Projektkostenkalkulation EP'!$N$45/5)*'Projektkostenkalkulation EP'!$R$29-SUM($AK$17:AL17))
                          ),
               "X"
            )</f>
        <v>X</v>
      </c>
      <c r="AN17" s="122" t="str">
        <f xml:space="preserve"> IF(TEXT((EDATE('Projektkostenkalkulation EP'!$B$4,16)+AM$3),"MM")=TEXT((EDATE('Projektkostenkalkulation EP'!$B$4,16)+(AM$3-1)),"MM"),
             IF(
                        OR(
                                    TEXT((EDATE('Projektkostenkalkulation EP'!$B$4,16)+AM$3),"TTT") = "Sa",
                                    TEXT((EDATE('Projektkostenkalkulation EP'!$B$4,16)+AM$3),"TTT") = "So",
                                    IF(ISNA(VLOOKUP(EDATE('Projektkostenkalkulation EP'!$B$4,16)+AM$3,Datenquellen!$F$7:$H$45,3,FALSE))," ",VLOOKUP(EDATE('Projektkostenkalkulation EP'!$B$4,16)+AM$3,Datenquellen!$F$7:$H$45,3,FALSE))="X"
                                    ),
                          "X",
                          IF((((NETWORKDAYS('Projektkostenkalkulation EP'!$R$8,EOMONTH('Projektkostenkalkulation EP'!$R$8,0)))*('Projektkostenkalkulation EP'!$N$45/5)*
                                        'Projektkostenkalkulation EP'!$R$29)-SUM($AK$17:AM17))&gt;('Projektkostenkalkulation EP'!$N$45/5),('Projektkostenkalkulation EP'!$N$45/5),
                                         (NETWORKDAYS('Projektkostenkalkulation EP'!$R$8,
                                          EOMONTH('Projektkostenkalkulation EP'!$R$8,0)))*('Projektkostenkalkulation EP'!$N$45/5)*'Projektkostenkalkulation EP'!$R$29-SUM($AK$17:AM17))
                          ),
               "X"
            )</f>
        <v>X</v>
      </c>
      <c r="AO17" s="122">
        <f xml:space="preserve"> IF(TEXT((EDATE('Projektkostenkalkulation EP'!$B$4,16)+AN$3),"MM")=TEXT((EDATE('Projektkostenkalkulation EP'!$B$4,16)+(AN$3-1)),"MM"),
             IF(
                        OR(
                                    TEXT((EDATE('Projektkostenkalkulation EP'!$B$4,16)+AN$3),"TTT") = "Sa",
                                    TEXT((EDATE('Projektkostenkalkulation EP'!$B$4,16)+AN$3),"TTT") = "So",
                                    IF(ISNA(VLOOKUP(EDATE('Projektkostenkalkulation EP'!$B$4,16)+AN$3,Datenquellen!$F$7:$H$45,3,FALSE))," ",VLOOKUP(EDATE('Projektkostenkalkulation EP'!$B$4,16)+AN$3,Datenquellen!$F$7:$H$45,3,FALSE))="X"
                                    ),
                          "X",
                          IF((((NETWORKDAYS('Projektkostenkalkulation EP'!$R$8,EOMONTH('Projektkostenkalkulation EP'!$R$8,0)))*('Projektkostenkalkulation EP'!$N$45/5)*
                                        'Projektkostenkalkulation EP'!$R$29)-SUM($AK$17:AN17))&gt;('Projektkostenkalkulation EP'!$N$45/5),('Projektkostenkalkulation EP'!$N$45/5),
                                         (NETWORKDAYS('Projektkostenkalkulation EP'!$R$8,
                                          EOMONTH('Projektkostenkalkulation EP'!$R$8,0)))*('Projektkostenkalkulation EP'!$N$45/5)*'Projektkostenkalkulation EP'!$R$29-SUM($AK$17:AN17))
                          ),
               "X"
            )</f>
        <v>0</v>
      </c>
      <c r="AP17" s="122">
        <f xml:space="preserve"> IF(TEXT((EDATE('Projektkostenkalkulation EP'!$B$4,16)+AO$3),"MM")=TEXT((EDATE('Projektkostenkalkulation EP'!$B$4,16)+(AO$3-1)),"MM"),
             IF(
                        OR(
                                    TEXT((EDATE('Projektkostenkalkulation EP'!$B$4,16)+AO$3),"TTT") = "Sa",
                                    TEXT((EDATE('Projektkostenkalkulation EP'!$B$4,16)+AO$3),"TTT") = "So",
                                    IF(ISNA(VLOOKUP(EDATE('Projektkostenkalkulation EP'!$B$4,16)+AO$3,Datenquellen!$F$7:$H$45,3,FALSE))," ",VLOOKUP(EDATE('Projektkostenkalkulation EP'!$B$4,16)+AO$3,Datenquellen!$F$7:$H$45,3,FALSE))="X"
                                    ),
                          "X",
                          IF((((NETWORKDAYS('Projektkostenkalkulation EP'!$R$8,EOMONTH('Projektkostenkalkulation EP'!$R$8,0)))*('Projektkostenkalkulation EP'!$N$45/5)*
                                        'Projektkostenkalkulation EP'!$R$29)-SUM($AK$17:AO17))&gt;('Projektkostenkalkulation EP'!$N$45/5),('Projektkostenkalkulation EP'!$N$45/5),
                                         (NETWORKDAYS('Projektkostenkalkulation EP'!$R$8,
                                          EOMONTH('Projektkostenkalkulation EP'!$R$8,0)))*('Projektkostenkalkulation EP'!$N$45/5)*'Projektkostenkalkulation EP'!$R$29-SUM($AK$17:AO17))
                          ),
               "X"
            )</f>
        <v>0</v>
      </c>
      <c r="AQ17" s="122">
        <f xml:space="preserve"> IF(TEXT((EDATE('Projektkostenkalkulation EP'!$B$4,16)+AP$3),"MM")=TEXT((EDATE('Projektkostenkalkulation EP'!$B$4,16)+(AP$3-1)),"MM"),
             IF(
                        OR(
                                    TEXT((EDATE('Projektkostenkalkulation EP'!$B$4,16)+AP$3),"TTT") = "Sa",
                                    TEXT((EDATE('Projektkostenkalkulation EP'!$B$4,16)+AP$3),"TTT") = "So",
                                    IF(ISNA(VLOOKUP(EDATE('Projektkostenkalkulation EP'!$B$4,16)+AP$3,Datenquellen!$F$7:$H$45,3,FALSE))," ",VLOOKUP(EDATE('Projektkostenkalkulation EP'!$B$4,16)+AP$3,Datenquellen!$F$7:$H$45,3,FALSE))="X"
                                    ),
                          "X",
                          IF((((NETWORKDAYS('Projektkostenkalkulation EP'!$R$8,EOMONTH('Projektkostenkalkulation EP'!$R$8,0)))*('Projektkostenkalkulation EP'!$N$45/5)*
                                        'Projektkostenkalkulation EP'!$R$29)-SUM($AK$17:AP17))&gt;('Projektkostenkalkulation EP'!$N$45/5),('Projektkostenkalkulation EP'!$N$45/5),
                                         (NETWORKDAYS('Projektkostenkalkulation EP'!$R$8,
                                          EOMONTH('Projektkostenkalkulation EP'!$R$8,0)))*('Projektkostenkalkulation EP'!$N$45/5)*'Projektkostenkalkulation EP'!$R$29-SUM($AK$17:AP17))
                          ),
               "X"
            )</f>
        <v>0</v>
      </c>
      <c r="AR17" s="122">
        <f xml:space="preserve"> IF(TEXT((EDATE('Projektkostenkalkulation EP'!$B$4,16)+AQ$3),"MM")=TEXT((EDATE('Projektkostenkalkulation EP'!$B$4,16)+(AQ$3-1)),"MM"),
             IF(
                        OR(
                                    TEXT((EDATE('Projektkostenkalkulation EP'!$B$4,16)+AQ$3),"TTT") = "Sa",
                                    TEXT((EDATE('Projektkostenkalkulation EP'!$B$4,16)+AQ$3),"TTT") = "So",
                                    IF(ISNA(VLOOKUP(EDATE('Projektkostenkalkulation EP'!$B$4,16)+AQ$3,Datenquellen!$F$7:$H$45,3,FALSE))," ",VLOOKUP(EDATE('Projektkostenkalkulation EP'!$B$4,16)+AQ$3,Datenquellen!$F$7:$H$45,3,FALSE))="X"
                                    ),
                          "X",
                          IF((((NETWORKDAYS('Projektkostenkalkulation EP'!$R$8,EOMONTH('Projektkostenkalkulation EP'!$R$8,0)))*('Projektkostenkalkulation EP'!$N$45/5)*
                                        'Projektkostenkalkulation EP'!$R$29)-SUM($AK$17:AQ17))&gt;('Projektkostenkalkulation EP'!$N$45/5),('Projektkostenkalkulation EP'!$N$45/5),
                                         (NETWORKDAYS('Projektkostenkalkulation EP'!$R$8,
                                          EOMONTH('Projektkostenkalkulation EP'!$R$8,0)))*('Projektkostenkalkulation EP'!$N$45/5)*'Projektkostenkalkulation EP'!$R$29-SUM($AK$17:AQ17))
                          ),
               "X"
            )</f>
        <v>0</v>
      </c>
      <c r="AS17" s="122">
        <f xml:space="preserve"> IF(TEXT((EDATE('Projektkostenkalkulation EP'!$B$4,16)+AR$3),"MM")=TEXT((EDATE('Projektkostenkalkulation EP'!$B$4,16)+(AR$3-1)),"MM"),
             IF(
                        OR(
                                    TEXT((EDATE('Projektkostenkalkulation EP'!$B$4,16)+AR$3),"TTT") = "Sa",
                                    TEXT((EDATE('Projektkostenkalkulation EP'!$B$4,16)+AR$3),"TTT") = "So",
                                    IF(ISNA(VLOOKUP(EDATE('Projektkostenkalkulation EP'!$B$4,16)+AR$3,Datenquellen!$F$7:$H$45,3,FALSE))," ",VLOOKUP(EDATE('Projektkostenkalkulation EP'!$B$4,16)+AR$3,Datenquellen!$F$7:$H$45,3,FALSE))="X"
                                    ),
                          "X",
                          IF((((NETWORKDAYS('Projektkostenkalkulation EP'!$R$8,EOMONTH('Projektkostenkalkulation EP'!$R$8,0)))*('Projektkostenkalkulation EP'!$N$45/5)*
                                        'Projektkostenkalkulation EP'!$R$29)-SUM($AK$17:AR17))&gt;('Projektkostenkalkulation EP'!$N$45/5),('Projektkostenkalkulation EP'!$N$45/5),
                                         (NETWORKDAYS('Projektkostenkalkulation EP'!$R$8,
                                          EOMONTH('Projektkostenkalkulation EP'!$R$8,0)))*('Projektkostenkalkulation EP'!$N$45/5)*'Projektkostenkalkulation EP'!$R$29-SUM($AK$17:AR17))
                          ),
               "X"
            )</f>
        <v>0</v>
      </c>
      <c r="AT17" s="122" t="str">
        <f xml:space="preserve"> IF(TEXT((EDATE('Projektkostenkalkulation EP'!$B$4,16)+AS$3),"MM")=TEXT((EDATE('Projektkostenkalkulation EP'!$B$4,16)+(AS$3-1)),"MM"),
             IF(
                        OR(
                                    TEXT((EDATE('Projektkostenkalkulation EP'!$B$4,16)+AS$3),"TTT") = "Sa",
                                    TEXT((EDATE('Projektkostenkalkulation EP'!$B$4,16)+AS$3),"TTT") = "So",
                                    IF(ISNA(VLOOKUP(EDATE('Projektkostenkalkulation EP'!$B$4,16)+AS$3,Datenquellen!$F$7:$H$45,3,FALSE))," ",VLOOKUP(EDATE('Projektkostenkalkulation EP'!$B$4,16)+AS$3,Datenquellen!$F$7:$H$45,3,FALSE))="X"
                                    ),
                          "X",
                          IF((((NETWORKDAYS('Projektkostenkalkulation EP'!$R$8,EOMONTH('Projektkostenkalkulation EP'!$R$8,0)))*('Projektkostenkalkulation EP'!$N$45/5)*
                                        'Projektkostenkalkulation EP'!$R$29)-SUM($AK$17:AS17))&gt;('Projektkostenkalkulation EP'!$N$45/5),('Projektkostenkalkulation EP'!$N$45/5),
                                         (NETWORKDAYS('Projektkostenkalkulation EP'!$R$8,
                                          EOMONTH('Projektkostenkalkulation EP'!$R$8,0)))*('Projektkostenkalkulation EP'!$N$45/5)*'Projektkostenkalkulation EP'!$R$29-SUM($AK$17:AS17))
                          ),
               "X"
            )</f>
        <v>X</v>
      </c>
      <c r="AU17" s="122" t="str">
        <f xml:space="preserve"> IF(TEXT((EDATE('Projektkostenkalkulation EP'!$B$4,16)+AT$3),"MM")=TEXT((EDATE('Projektkostenkalkulation EP'!$B$4,16)+(AT$3-1)),"MM"),
             IF(
                        OR(
                                    TEXT((EDATE('Projektkostenkalkulation EP'!$B$4,16)+AT$3),"TTT") = "Sa",
                                    TEXT((EDATE('Projektkostenkalkulation EP'!$B$4,16)+AT$3),"TTT") = "So",
                                    IF(ISNA(VLOOKUP(EDATE('Projektkostenkalkulation EP'!$B$4,16)+AT$3,Datenquellen!$F$7:$H$45,3,FALSE))," ",VLOOKUP(EDATE('Projektkostenkalkulation EP'!$B$4,16)+AT$3,Datenquellen!$F$7:$H$45,3,FALSE))="X"
                                    ),
                          "X",
                          IF((((NETWORKDAYS('Projektkostenkalkulation EP'!$R$8,EOMONTH('Projektkostenkalkulation EP'!$R$8,0)))*('Projektkostenkalkulation EP'!$N$45/5)*
                                        'Projektkostenkalkulation EP'!$R$29)-SUM($AK$17:AT17))&gt;('Projektkostenkalkulation EP'!$N$45/5),('Projektkostenkalkulation EP'!$N$45/5),
                                         (NETWORKDAYS('Projektkostenkalkulation EP'!$R$8,
                                          EOMONTH('Projektkostenkalkulation EP'!$R$8,0)))*('Projektkostenkalkulation EP'!$N$45/5)*'Projektkostenkalkulation EP'!$R$29-SUM($AK$17:AT17))
                          ),
               "X"
            )</f>
        <v>X</v>
      </c>
      <c r="AV17" s="122">
        <f xml:space="preserve"> IF(TEXT((EDATE('Projektkostenkalkulation EP'!$B$4,16)+AU$3),"MM")=TEXT((EDATE('Projektkostenkalkulation EP'!$B$4,16)+(AU$3-1)),"MM"),
             IF(
                        OR(
                                    TEXT((EDATE('Projektkostenkalkulation EP'!$B$4,16)+AU$3),"TTT") = "Sa",
                                    TEXT((EDATE('Projektkostenkalkulation EP'!$B$4,16)+AU$3),"TTT") = "So",
                                    IF(ISNA(VLOOKUP(EDATE('Projektkostenkalkulation EP'!$B$4,16)+AU$3,Datenquellen!$F$7:$H$45,3,FALSE))," ",VLOOKUP(EDATE('Projektkostenkalkulation EP'!$B$4,16)+AU$3,Datenquellen!$F$7:$H$45,3,FALSE))="X"
                                    ),
                          "X",
                          IF((((NETWORKDAYS('Projektkostenkalkulation EP'!$R$8,EOMONTH('Projektkostenkalkulation EP'!$R$8,0)))*('Projektkostenkalkulation EP'!$N$45/5)*
                                        'Projektkostenkalkulation EP'!$R$29)-SUM($AK$17:AU17))&gt;('Projektkostenkalkulation EP'!$N$45/5),('Projektkostenkalkulation EP'!$N$45/5),
                                         (NETWORKDAYS('Projektkostenkalkulation EP'!$R$8,
                                          EOMONTH('Projektkostenkalkulation EP'!$R$8,0)))*('Projektkostenkalkulation EP'!$N$45/5)*'Projektkostenkalkulation EP'!$R$29-SUM($AK$17:AU17))
                          ),
               "X"
            )</f>
        <v>0</v>
      </c>
      <c r="AW17" s="122">
        <f xml:space="preserve"> IF(TEXT((EDATE('Projektkostenkalkulation EP'!$B$4,16)+AV$3),"MM")=TEXT((EDATE('Projektkostenkalkulation EP'!$B$4,16)+(AV$3-1)),"MM"),
             IF(
                        OR(
                                    TEXT((EDATE('Projektkostenkalkulation EP'!$B$4,16)+AV$3),"TTT") = "Sa",
                                    TEXT((EDATE('Projektkostenkalkulation EP'!$B$4,16)+AV$3),"TTT") = "So",
                                    IF(ISNA(VLOOKUP(EDATE('Projektkostenkalkulation EP'!$B$4,16)+AV$3,Datenquellen!$F$7:$H$45,3,FALSE))," ",VLOOKUP(EDATE('Projektkostenkalkulation EP'!$B$4,16)+AV$3,Datenquellen!$F$7:$H$45,3,FALSE))="X"
                                    ),
                          "X",
                          IF((((NETWORKDAYS('Projektkostenkalkulation EP'!$R$8,EOMONTH('Projektkostenkalkulation EP'!$R$8,0)))*('Projektkostenkalkulation EP'!$N$45/5)*
                                        'Projektkostenkalkulation EP'!$R$29)-SUM($AK$17:AV17))&gt;('Projektkostenkalkulation EP'!$N$45/5),('Projektkostenkalkulation EP'!$N$45/5),
                                         (NETWORKDAYS('Projektkostenkalkulation EP'!$R$8,
                                          EOMONTH('Projektkostenkalkulation EP'!$R$8,0)))*('Projektkostenkalkulation EP'!$N$45/5)*'Projektkostenkalkulation EP'!$R$29-SUM($AK$17:AV17))
                          ),
               "X"
            )</f>
        <v>0</v>
      </c>
      <c r="AX17" s="122">
        <f xml:space="preserve"> IF(TEXT((EDATE('Projektkostenkalkulation EP'!$B$4,16)+AW$3),"MM")=TEXT((EDATE('Projektkostenkalkulation EP'!$B$4,16)+(AW$3-1)),"MM"),
             IF(
                        OR(
                                    TEXT((EDATE('Projektkostenkalkulation EP'!$B$4,16)+AW$3),"TTT") = "Sa",
                                    TEXT((EDATE('Projektkostenkalkulation EP'!$B$4,16)+AW$3),"TTT") = "So",
                                    IF(ISNA(VLOOKUP(EDATE('Projektkostenkalkulation EP'!$B$4,16)+AW$3,Datenquellen!$F$7:$H$45,3,FALSE))," ",VLOOKUP(EDATE('Projektkostenkalkulation EP'!$B$4,16)+AW$3,Datenquellen!$F$7:$H$45,3,FALSE))="X"
                                    ),
                          "X",
                          IF((((NETWORKDAYS('Projektkostenkalkulation EP'!$R$8,EOMONTH('Projektkostenkalkulation EP'!$R$8,0)))*('Projektkostenkalkulation EP'!$N$45/5)*
                                        'Projektkostenkalkulation EP'!$R$29)-SUM($AK$17:AW17))&gt;('Projektkostenkalkulation EP'!$N$45/5),('Projektkostenkalkulation EP'!$N$45/5),
                                         (NETWORKDAYS('Projektkostenkalkulation EP'!$R$8,
                                          EOMONTH('Projektkostenkalkulation EP'!$R$8,0)))*('Projektkostenkalkulation EP'!$N$45/5)*'Projektkostenkalkulation EP'!$R$29-SUM($AK$17:AW17))
                          ),
               "X"
            )</f>
        <v>0</v>
      </c>
      <c r="AY17" s="122">
        <f xml:space="preserve"> IF(TEXT((EDATE('Projektkostenkalkulation EP'!$B$4,16)+AX$3),"MM")=TEXT((EDATE('Projektkostenkalkulation EP'!$B$4,16)+(AX$3-1)),"MM"),
             IF(
                        OR(
                                    TEXT((EDATE('Projektkostenkalkulation EP'!$B$4,16)+AX$3),"TTT") = "Sa",
                                    TEXT((EDATE('Projektkostenkalkulation EP'!$B$4,16)+AX$3),"TTT") = "So",
                                    IF(ISNA(VLOOKUP(EDATE('Projektkostenkalkulation EP'!$B$4,16)+AX$3,Datenquellen!$F$7:$H$45,3,FALSE))," ",VLOOKUP(EDATE('Projektkostenkalkulation EP'!$B$4,16)+AX$3,Datenquellen!$F$7:$H$45,3,FALSE))="X"
                                    ),
                          "X",
                          IF((((NETWORKDAYS('Projektkostenkalkulation EP'!$R$8,EOMONTH('Projektkostenkalkulation EP'!$R$8,0)))*('Projektkostenkalkulation EP'!$N$45/5)*
                                        'Projektkostenkalkulation EP'!$R$29)-SUM($AK$17:AX17))&gt;('Projektkostenkalkulation EP'!$N$45/5),('Projektkostenkalkulation EP'!$N$45/5),
                                         (NETWORKDAYS('Projektkostenkalkulation EP'!$R$8,
                                          EOMONTH('Projektkostenkalkulation EP'!$R$8,0)))*('Projektkostenkalkulation EP'!$N$45/5)*'Projektkostenkalkulation EP'!$R$29-SUM($AK$17:AX17))
                          ),
               "X"
            )</f>
        <v>0</v>
      </c>
      <c r="AZ17" s="122">
        <f xml:space="preserve"> IF(TEXT((EDATE('Projektkostenkalkulation EP'!$B$4,16)+AY$3),"MM")=TEXT((EDATE('Projektkostenkalkulation EP'!$B$4,16)+(AY$3-1)),"MM"),
             IF(
                        OR(
                                    TEXT((EDATE('Projektkostenkalkulation EP'!$B$4,16)+AY$3),"TTT") = "Sa",
                                    TEXT((EDATE('Projektkostenkalkulation EP'!$B$4,16)+AY$3),"TTT") = "So",
                                    IF(ISNA(VLOOKUP(EDATE('Projektkostenkalkulation EP'!$B$4,16)+AY$3,Datenquellen!$F$7:$H$45,3,FALSE))," ",VLOOKUP(EDATE('Projektkostenkalkulation EP'!$B$4,16)+AY$3,Datenquellen!$F$7:$H$45,3,FALSE))="X"
                                    ),
                          "X",
                          IF((((NETWORKDAYS('Projektkostenkalkulation EP'!$R$8,EOMONTH('Projektkostenkalkulation EP'!$R$8,0)))*('Projektkostenkalkulation EP'!$N$45/5)*
                                        'Projektkostenkalkulation EP'!$R$29)-SUM($AK$17:AY17))&gt;('Projektkostenkalkulation EP'!$N$45/5),('Projektkostenkalkulation EP'!$N$45/5),
                                         (NETWORKDAYS('Projektkostenkalkulation EP'!$R$8,
                                          EOMONTH('Projektkostenkalkulation EP'!$R$8,0)))*('Projektkostenkalkulation EP'!$N$45/5)*'Projektkostenkalkulation EP'!$R$29-SUM($AK$17:AY17))
                          ),
               "X"
            )</f>
        <v>0</v>
      </c>
      <c r="BA17" s="122" t="str">
        <f xml:space="preserve"> IF(TEXT((EDATE('Projektkostenkalkulation EP'!$B$4,16)+AZ$3),"MM")=TEXT((EDATE('Projektkostenkalkulation EP'!$B$4,16)+(AZ$3-1)),"MM"),
             IF(
                        OR(
                                    TEXT((EDATE('Projektkostenkalkulation EP'!$B$4,16)+AZ$3),"TTT") = "Sa",
                                    TEXT((EDATE('Projektkostenkalkulation EP'!$B$4,16)+AZ$3),"TTT") = "So",
                                    IF(ISNA(VLOOKUP(EDATE('Projektkostenkalkulation EP'!$B$4,16)+AZ$3,Datenquellen!$F$7:$H$45,3,FALSE))," ",VLOOKUP(EDATE('Projektkostenkalkulation EP'!$B$4,16)+AZ$3,Datenquellen!$F$7:$H$45,3,FALSE))="X"
                                    ),
                          "X",
                          IF((((NETWORKDAYS('Projektkostenkalkulation EP'!$R$8,EOMONTH('Projektkostenkalkulation EP'!$R$8,0)))*('Projektkostenkalkulation EP'!$N$45/5)*
                                        'Projektkostenkalkulation EP'!$R$29)-SUM($AK$17:AZ17))&gt;('Projektkostenkalkulation EP'!$N$45/5),('Projektkostenkalkulation EP'!$N$45/5),
                                         (NETWORKDAYS('Projektkostenkalkulation EP'!$R$8,
                                          EOMONTH('Projektkostenkalkulation EP'!$R$8,0)))*('Projektkostenkalkulation EP'!$N$45/5)*'Projektkostenkalkulation EP'!$R$29-SUM($AK$17:AZ17))
                          ),
               "X"
            )</f>
        <v>X</v>
      </c>
      <c r="BB17" s="122" t="str">
        <f xml:space="preserve"> IF(TEXT((EDATE('Projektkostenkalkulation EP'!$B$4,16)+BA$3),"MM")=TEXT((EDATE('Projektkostenkalkulation EP'!$B$4,16)+(BA$3-1)),"MM"),
             IF(
                        OR(
                                    TEXT((EDATE('Projektkostenkalkulation EP'!$B$4,16)+BA$3),"TTT") = "Sa",
                                    TEXT((EDATE('Projektkostenkalkulation EP'!$B$4,16)+BA$3),"TTT") = "So",
                                    IF(ISNA(VLOOKUP(EDATE('Projektkostenkalkulation EP'!$B$4,16)+BA$3,Datenquellen!$F$7:$H$45,3,FALSE))," ",VLOOKUP(EDATE('Projektkostenkalkulation EP'!$B$4,16)+BA$3,Datenquellen!$F$7:$H$45,3,FALSE))="X"
                                    ),
                          "X",
                          IF((((NETWORKDAYS('Projektkostenkalkulation EP'!$R$8,EOMONTH('Projektkostenkalkulation EP'!$R$8,0)))*('Projektkostenkalkulation EP'!$N$45/5)*
                                        'Projektkostenkalkulation EP'!$R$29)-SUM($AK$17:BA17))&gt;('Projektkostenkalkulation EP'!$N$45/5),('Projektkostenkalkulation EP'!$N$45/5),
                                         (NETWORKDAYS('Projektkostenkalkulation EP'!$R$8,
                                          EOMONTH('Projektkostenkalkulation EP'!$R$8,0)))*('Projektkostenkalkulation EP'!$N$45/5)*'Projektkostenkalkulation EP'!$R$29-SUM($AK$17:BA17))
                          ),
               "X"
            )</f>
        <v>X</v>
      </c>
      <c r="BC17" s="122">
        <f xml:space="preserve"> IF(TEXT((EDATE('Projektkostenkalkulation EP'!$B$4,16)+BB$3),"MM")=TEXT((EDATE('Projektkostenkalkulation EP'!$B$4,16)+(BB$3-1)),"MM"),
             IF(
                        OR(
                                    TEXT((EDATE('Projektkostenkalkulation EP'!$B$4,16)+BB$3),"TTT") = "Sa",
                                    TEXT((EDATE('Projektkostenkalkulation EP'!$B$4,16)+BB$3),"TTT") = "So",
                                    IF(ISNA(VLOOKUP(EDATE('Projektkostenkalkulation EP'!$B$4,16)+BB$3,Datenquellen!$F$7:$H$45,3,FALSE))," ",VLOOKUP(EDATE('Projektkostenkalkulation EP'!$B$4,16)+BB$3,Datenquellen!$F$7:$H$45,3,FALSE))="X"
                                    ),
                          "X",
                          IF((((NETWORKDAYS('Projektkostenkalkulation EP'!$R$8,EOMONTH('Projektkostenkalkulation EP'!$R$8,0)))*('Projektkostenkalkulation EP'!$N$45/5)*
                                        'Projektkostenkalkulation EP'!$R$29)-SUM($AK$17:BB17))&gt;('Projektkostenkalkulation EP'!$N$45/5),('Projektkostenkalkulation EP'!$N$45/5),
                                         (NETWORKDAYS('Projektkostenkalkulation EP'!$R$8,
                                          EOMONTH('Projektkostenkalkulation EP'!$R$8,0)))*('Projektkostenkalkulation EP'!$N$45/5)*'Projektkostenkalkulation EP'!$R$29-SUM($AK$17:BB17))
                          ),
               "X"
            )</f>
        <v>0</v>
      </c>
      <c r="BD17" s="122">
        <f xml:space="preserve"> IF(TEXT((EDATE('Projektkostenkalkulation EP'!$B$4,16)+BC$3),"MM")=TEXT((EDATE('Projektkostenkalkulation EP'!$B$4,16)+(BC$3-1)),"MM"),
             IF(
                        OR(
                                    TEXT((EDATE('Projektkostenkalkulation EP'!$B$4,16)+BC$3),"TTT") = "Sa",
                                    TEXT((EDATE('Projektkostenkalkulation EP'!$B$4,16)+BC$3),"TTT") = "So",
                                    IF(ISNA(VLOOKUP(EDATE('Projektkostenkalkulation EP'!$B$4,16)+BC$3,Datenquellen!$F$7:$H$45,3,FALSE))," ",VLOOKUP(EDATE('Projektkostenkalkulation EP'!$B$4,16)+BC$3,Datenquellen!$F$7:$H$45,3,FALSE))="X"
                                    ),
                          "X",
                          IF((((NETWORKDAYS('Projektkostenkalkulation EP'!$R$8,EOMONTH('Projektkostenkalkulation EP'!$R$8,0)))*('Projektkostenkalkulation EP'!$N$45/5)*
                                        'Projektkostenkalkulation EP'!$R$29)-SUM($AK$17:BC17))&gt;('Projektkostenkalkulation EP'!$N$45/5),('Projektkostenkalkulation EP'!$N$45/5),
                                         (NETWORKDAYS('Projektkostenkalkulation EP'!$R$8,
                                          EOMONTH('Projektkostenkalkulation EP'!$R$8,0)))*('Projektkostenkalkulation EP'!$N$45/5)*'Projektkostenkalkulation EP'!$R$29-SUM($AK$17:BC17))
                          ),
               "X"
            )</f>
        <v>0</v>
      </c>
      <c r="BE17" s="122" t="str">
        <f xml:space="preserve"> IF(TEXT((EDATE('Projektkostenkalkulation EP'!$B$4,16)+BD$3),"MM")=TEXT((EDATE('Projektkostenkalkulation EP'!$B$4,16)+(BD$3-1)),"MM"),
             IF(
                        OR(
                                    TEXT((EDATE('Projektkostenkalkulation EP'!$B$4,16)+BD$3),"TTT") = "Sa",
                                    TEXT((EDATE('Projektkostenkalkulation EP'!$B$4,16)+BD$3),"TTT") = "So",
                                    IF(ISNA(VLOOKUP(EDATE('Projektkostenkalkulation EP'!$B$4,16)+BD$3,Datenquellen!$F$7:$H$45,3,FALSE))," ",VLOOKUP(EDATE('Projektkostenkalkulation EP'!$B$4,16)+BD$3,Datenquellen!$F$7:$H$45,3,FALSE))="X"
                                    ),
                          "X",
                          IF((((NETWORKDAYS('Projektkostenkalkulation EP'!$R$8,EOMONTH('Projektkostenkalkulation EP'!$R$8,0)))*('Projektkostenkalkulation EP'!$N$45/5)*
                                        'Projektkostenkalkulation EP'!$R$29)-SUM($AK$17:BD17))&gt;('Projektkostenkalkulation EP'!$N$45/5),('Projektkostenkalkulation EP'!$N$45/5),
                                         (NETWORKDAYS('Projektkostenkalkulation EP'!$R$8,
                                          EOMONTH('Projektkostenkalkulation EP'!$R$8,0)))*('Projektkostenkalkulation EP'!$N$45/5)*'Projektkostenkalkulation EP'!$R$29-SUM($AK$17:BD17))
                          ),
               "X"
            )</f>
        <v>X</v>
      </c>
      <c r="BF17" s="122">
        <f xml:space="preserve"> IF(TEXT((EDATE('Projektkostenkalkulation EP'!$B$4,16)+BE$3),"MM")=TEXT((EDATE('Projektkostenkalkulation EP'!$B$4,16)+(BE$3-1)),"MM"),
             IF(
                        OR(
                                    TEXT((EDATE('Projektkostenkalkulation EP'!$B$4,16)+BE$3),"TTT") = "Sa",
                                    TEXT((EDATE('Projektkostenkalkulation EP'!$B$4,16)+BE$3),"TTT") = "So",
                                    IF(ISNA(VLOOKUP(EDATE('Projektkostenkalkulation EP'!$B$4,16)+BE$3,Datenquellen!$F$7:$H$45,3,FALSE))," ",VLOOKUP(EDATE('Projektkostenkalkulation EP'!$B$4,16)+BE$3,Datenquellen!$F$7:$H$45,3,FALSE))="X"
                                    ),
                          "X",
                          IF((((NETWORKDAYS('Projektkostenkalkulation EP'!$R$8,EOMONTH('Projektkostenkalkulation EP'!$R$8,0)))*('Projektkostenkalkulation EP'!$N$45/5)*
                                        'Projektkostenkalkulation EP'!$R$29)-SUM($AK$17:BE17))&gt;('Projektkostenkalkulation EP'!$N$45/5),('Projektkostenkalkulation EP'!$N$45/5),
                                         (NETWORKDAYS('Projektkostenkalkulation EP'!$R$8,
                                          EOMONTH('Projektkostenkalkulation EP'!$R$8,0)))*('Projektkostenkalkulation EP'!$N$45/5)*'Projektkostenkalkulation EP'!$R$29-SUM($AK$17:BE17))
                          ),
               "X"
            )</f>
        <v>0</v>
      </c>
      <c r="BG17" s="122">
        <f xml:space="preserve"> IF(TEXT((EDATE('Projektkostenkalkulation EP'!$B$4,16)+BF$3),"MM")=TEXT((EDATE('Projektkostenkalkulation EP'!$B$4,16)+(BF$3-1)),"MM"),
             IF(
                        OR(
                                    TEXT((EDATE('Projektkostenkalkulation EP'!$B$4,16)+BF$3),"TTT") = "Sa",
                                    TEXT((EDATE('Projektkostenkalkulation EP'!$B$4,16)+BF$3),"TTT") = "So",
                                    IF(ISNA(VLOOKUP(EDATE('Projektkostenkalkulation EP'!$B$4,16)+BF$3,Datenquellen!$F$7:$H$45,3,FALSE))," ",VLOOKUP(EDATE('Projektkostenkalkulation EP'!$B$4,16)+BF$3,Datenquellen!$F$7:$H$45,3,FALSE))="X"
                                    ),
                          "X",
                          IF((((NETWORKDAYS('Projektkostenkalkulation EP'!$R$8,EOMONTH('Projektkostenkalkulation EP'!$R$8,0)))*('Projektkostenkalkulation EP'!$N$45/5)*
                                        'Projektkostenkalkulation EP'!$R$29)-SUM($AK$17:BF17))&gt;('Projektkostenkalkulation EP'!$N$45/5),('Projektkostenkalkulation EP'!$N$45/5),
                                         (NETWORKDAYS('Projektkostenkalkulation EP'!$R$8,
                                          EOMONTH('Projektkostenkalkulation EP'!$R$8,0)))*('Projektkostenkalkulation EP'!$N$45/5)*'Projektkostenkalkulation EP'!$R$29-SUM($AK$17:BF17))
                          ),
               "X"
            )</f>
        <v>0</v>
      </c>
      <c r="BH17" s="122" t="str">
        <f xml:space="preserve"> IF(TEXT((EDATE('Projektkostenkalkulation EP'!$B$4,16)+BG$3),"MM")=TEXT((EDATE('Projektkostenkalkulation EP'!$B$4,16)+(BG$3-1)),"MM"),
             IF(
                        OR(
                                    TEXT((EDATE('Projektkostenkalkulation EP'!$B$4,16)+BG$3),"TTT") = "Sa",
                                    TEXT((EDATE('Projektkostenkalkulation EP'!$B$4,16)+BG$3),"TTT") = "So",
                                    IF(ISNA(VLOOKUP(EDATE('Projektkostenkalkulation EP'!$B$4,16)+BG$3,Datenquellen!$F$7:$H$45,3,FALSE))," ",VLOOKUP(EDATE('Projektkostenkalkulation EP'!$B$4,16)+BG$3,Datenquellen!$F$7:$H$45,3,FALSE))="X"
                                    ),
                          "X",
                          IF((((NETWORKDAYS('Projektkostenkalkulation EP'!$R$8,EOMONTH('Projektkostenkalkulation EP'!$R$8,0)))*('Projektkostenkalkulation EP'!$N$45/5)*
                                        'Projektkostenkalkulation EP'!$R$29)-SUM($AK$17:BG17))&gt;('Projektkostenkalkulation EP'!$N$45/5),('Projektkostenkalkulation EP'!$N$45/5),
                                         (NETWORKDAYS('Projektkostenkalkulation EP'!$R$8,
                                          EOMONTH('Projektkostenkalkulation EP'!$R$8,0)))*('Projektkostenkalkulation EP'!$N$45/5)*'Projektkostenkalkulation EP'!$R$29-SUM($AK$17:BG17))
                          ),
               "X"
            )</f>
        <v>X</v>
      </c>
      <c r="BI17" s="122" t="str">
        <f xml:space="preserve"> IF(TEXT((EDATE('Projektkostenkalkulation EP'!$B$4,16)+BH$3),"MM")=TEXT((EDATE('Projektkostenkalkulation EP'!$B$4,16)+(BH$3-1)),"MM"),
             IF(
                        OR(
                                    TEXT((EDATE('Projektkostenkalkulation EP'!$B$4,16)+BH$3),"TTT") = "Sa",
                                    TEXT((EDATE('Projektkostenkalkulation EP'!$B$4,16)+BH$3),"TTT") = "So",
                                    IF(ISNA(VLOOKUP(EDATE('Projektkostenkalkulation EP'!$B$4,16)+BH$3,Datenquellen!$F$7:$H$45,3,FALSE))," ",VLOOKUP(EDATE('Projektkostenkalkulation EP'!$B$4,16)+BH$3,Datenquellen!$F$7:$H$45,3,FALSE))="X"
                                    ),
                          "X",
                          IF((((NETWORKDAYS('Projektkostenkalkulation EP'!$R$8,EOMONTH('Projektkostenkalkulation EP'!$R$8,0)))*('Projektkostenkalkulation EP'!$N$45/5)*
                                        'Projektkostenkalkulation EP'!$R$29)-SUM($AK$17:BH17))&gt;('Projektkostenkalkulation EP'!$N$45/5),('Projektkostenkalkulation EP'!$N$45/5),
                                         (NETWORKDAYS('Projektkostenkalkulation EP'!$R$8,
                                          EOMONTH('Projektkostenkalkulation EP'!$R$8,0)))*('Projektkostenkalkulation EP'!$N$45/5)*'Projektkostenkalkulation EP'!$R$29-SUM($AK$17:BH17))
                          ),
               "X"
            )</f>
        <v>X</v>
      </c>
      <c r="BJ17" s="122">
        <f xml:space="preserve"> IF(TEXT((EDATE('Projektkostenkalkulation EP'!$B$4,16)+BI$3),"MM")=TEXT((EDATE('Projektkostenkalkulation EP'!$B$4,16)+(BI$3-1)),"MM"),
             IF(
                        OR(
                                    TEXT((EDATE('Projektkostenkalkulation EP'!$B$4,16)+BI$3),"TTT") = "Sa",
                                    TEXT((EDATE('Projektkostenkalkulation EP'!$B$4,16)+BI$3),"TTT") = "So",
                                    IF(ISNA(VLOOKUP(EDATE('Projektkostenkalkulation EP'!$B$4,16)+BI$3,Datenquellen!$F$7:$H$45,3,FALSE))," ",VLOOKUP(EDATE('Projektkostenkalkulation EP'!$B$4,16)+BI$3,Datenquellen!$F$7:$H$45,3,FALSE))="X"
                                    ),
                          "X",
                          IF((((NETWORKDAYS('Projektkostenkalkulation EP'!$R$8,EOMONTH('Projektkostenkalkulation EP'!$R$8,0)))*('Projektkostenkalkulation EP'!$N$45/5)*
                                        'Projektkostenkalkulation EP'!$R$29)-SUM($AK$17:BI17))&gt;('Projektkostenkalkulation EP'!$N$45/5),('Projektkostenkalkulation EP'!$N$45/5),
                                         (NETWORKDAYS('Projektkostenkalkulation EP'!$R$8,
                                          EOMONTH('Projektkostenkalkulation EP'!$R$8,0)))*('Projektkostenkalkulation EP'!$N$45/5)*'Projektkostenkalkulation EP'!$R$29-SUM($AK$17:BI17))
                          ),
               "X"
            )</f>
        <v>0</v>
      </c>
      <c r="BK17" s="122">
        <f xml:space="preserve"> IF(TEXT((EDATE('Projektkostenkalkulation EP'!$B$4,16)+BJ$3),"MM")=TEXT((EDATE('Projektkostenkalkulation EP'!$B$4,16)+(BJ$3-1)),"MM"),
             IF(
                        OR(
                                    TEXT((EDATE('Projektkostenkalkulation EP'!$B$4,16)+BJ$3),"TTT") = "Sa",
                                    TEXT((EDATE('Projektkostenkalkulation EP'!$B$4,16)+BJ$3),"TTT") = "So",
                                    IF(ISNA(VLOOKUP(EDATE('Projektkostenkalkulation EP'!$B$4,16)+BJ$3,Datenquellen!$F$7:$H$45,3,FALSE))," ",VLOOKUP(EDATE('Projektkostenkalkulation EP'!$B$4,16)+BJ$3,Datenquellen!$F$7:$H$45,3,FALSE))="X"
                                    ),
                          "X",
                          IF((((NETWORKDAYS('Projektkostenkalkulation EP'!$R$8,EOMONTH('Projektkostenkalkulation EP'!$R$8,0)))*('Projektkostenkalkulation EP'!$N$45/5)*
                                        'Projektkostenkalkulation EP'!$R$29)-SUM($AK$17:BJ17))&gt;('Projektkostenkalkulation EP'!$N$45/5),('Projektkostenkalkulation EP'!$N$45/5),
                                         (NETWORKDAYS('Projektkostenkalkulation EP'!$R$8,
                                          EOMONTH('Projektkostenkalkulation EP'!$R$8,0)))*('Projektkostenkalkulation EP'!$N$45/5)*'Projektkostenkalkulation EP'!$R$29-SUM($AK$17:BJ17))
                          ),
               "X"
            )</f>
        <v>0</v>
      </c>
      <c r="BL17" s="122">
        <f xml:space="preserve"> IF(TEXT((EDATE('Projektkostenkalkulation EP'!$B$4,16)+BK$3),"MM")=TEXT((EDATE('Projektkostenkalkulation EP'!$B$4,16)+(BK$3-1)),"MM"),
             IF(
                        OR(
                                    TEXT((EDATE('Projektkostenkalkulation EP'!$B$4,16)+BK$3),"TTT") = "Sa",
                                    TEXT((EDATE('Projektkostenkalkulation EP'!$B$4,16)+BK$3),"TTT") = "So",
                                    IF(ISNA(VLOOKUP(EDATE('Projektkostenkalkulation EP'!$B$4,16)+BK$3,Datenquellen!$F$7:$H$45,3,FALSE))," ",VLOOKUP(EDATE('Projektkostenkalkulation EP'!$B$4,16)+BK$3,Datenquellen!$F$7:$H$45,3,FALSE))="X"
                                    ),
                          "X",
                          IF((((NETWORKDAYS('Projektkostenkalkulation EP'!$R$8,EOMONTH('Projektkostenkalkulation EP'!$R$8,0)))*('Projektkostenkalkulation EP'!$N$45/5)*
                                        'Projektkostenkalkulation EP'!$R$29)-SUM($AK$17:BK17))&gt;('Projektkostenkalkulation EP'!$N$45/5),('Projektkostenkalkulation EP'!$N$45/5),
                                         (NETWORKDAYS('Projektkostenkalkulation EP'!$R$8,
                                          EOMONTH('Projektkostenkalkulation EP'!$R$8,0)))*('Projektkostenkalkulation EP'!$N$45/5)*'Projektkostenkalkulation EP'!$R$29-SUM($AK$17:BK17))
                          ),
               "X"
            )</f>
        <v>0</v>
      </c>
      <c r="BM17" s="122">
        <f xml:space="preserve"> IF(TEXT((EDATE('Projektkostenkalkulation EP'!$B$4,16)+BL$3),"MM")=TEXT((EDATE('Projektkostenkalkulation EP'!$B$4,16)+(BL$3-1)),"MM"),
             IF(
                        OR(
                                    TEXT((EDATE('Projektkostenkalkulation EP'!$B$4,16)+BL$3),"TTT") = "Sa",
                                    TEXT((EDATE('Projektkostenkalkulation EP'!$B$4,16)+BL$3),"TTT") = "So",
                                    IF(ISNA(VLOOKUP(EDATE('Projektkostenkalkulation EP'!$B$4,16)+BL$3,Datenquellen!$F$7:$H$45,3,FALSE))," ",VLOOKUP(EDATE('Projektkostenkalkulation EP'!$B$4,16)+BL$3,Datenquellen!$F$7:$H$45,3,FALSE))="X"
                                    ),
                          "X",
                          IF((((NETWORKDAYS('Projektkostenkalkulation EP'!$R$8,EOMONTH('Projektkostenkalkulation EP'!$R$8,0)))*('Projektkostenkalkulation EP'!$N$45/5)*
                                        'Projektkostenkalkulation EP'!$R$29)-SUM($AK$17:BL17))&gt;('Projektkostenkalkulation EP'!$N$45/5),('Projektkostenkalkulation EP'!$N$45/5),
                                         (NETWORKDAYS('Projektkostenkalkulation EP'!$R$8,
                                          EOMONTH('Projektkostenkalkulation EP'!$R$8,0)))*('Projektkostenkalkulation EP'!$N$45/5)*'Projektkostenkalkulation EP'!$R$29-SUM($AK$17:BL17))
                          ),
               "X"
            )</f>
        <v>0</v>
      </c>
      <c r="BN17" s="122">
        <f xml:space="preserve"> IF(TEXT((EDATE('Projektkostenkalkulation EP'!$B$4,16)+BM$3),"MM")=TEXT((EDATE('Projektkostenkalkulation EP'!$B$4,16)+(BM$3-1)),"MM"),
             IF(
                        OR(
                                    TEXT((EDATE('Projektkostenkalkulation EP'!$B$4,16)+BM$3),"TTT") = "Sa",
                                    TEXT((EDATE('Projektkostenkalkulation EP'!$B$4,16)+BM$3),"TTT") = "So",
                                    IF(ISNA(VLOOKUP(EDATE('Projektkostenkalkulation EP'!$B$4,16)+BM$3,Datenquellen!$F$7:$H$45,3,FALSE))," ",VLOOKUP(EDATE('Projektkostenkalkulation EP'!$B$4,16)+BM$3,Datenquellen!$F$7:$H$45,3,FALSE))="X"
                                    ),
                          "X",
                          IF((((NETWORKDAYS('Projektkostenkalkulation EP'!$R$8,EOMONTH('Projektkostenkalkulation EP'!$R$8,0)))*('Projektkostenkalkulation EP'!$N$45/5)*
                                        'Projektkostenkalkulation EP'!$R$29)-SUM($AK$17:BM17))&gt;('Projektkostenkalkulation EP'!$N$45/5),('Projektkostenkalkulation EP'!$N$45/5),
                                         (NETWORKDAYS('Projektkostenkalkulation EP'!$R$8,
                                          EOMONTH('Projektkostenkalkulation EP'!$R$8,0)))*('Projektkostenkalkulation EP'!$N$45/5)*'Projektkostenkalkulation EP'!$R$29-SUM($AK$17:BM17))
                          ),
               "X"
            )</f>
        <v>0</v>
      </c>
      <c r="BO17" s="122" t="str">
        <f xml:space="preserve"> IF(TEXT((EDATE('Projektkostenkalkulation EP'!$B$4,16)+BN$3),"MM")=TEXT((EDATE('Projektkostenkalkulation EP'!$B$4,16)+(BN$3-1)),"MM"),
             IF(
                        OR(
                                    TEXT((EDATE('Projektkostenkalkulation EP'!$B$4,16)+BN$3),"TTT") = "Sa",
                                    TEXT((EDATE('Projektkostenkalkulation EP'!$B$4,16)+BN$3),"TTT") = "So",
                                    IF(ISNA(VLOOKUP(EDATE('Projektkostenkalkulation EP'!$B$4,16)+BN$3,Datenquellen!$F$7:$H$45,3,FALSE))," ",VLOOKUP(EDATE('Projektkostenkalkulation EP'!$B$4,16)+BN$3,Datenquellen!$F$7:$H$45,3,FALSE))="X"
                                    ),
                          "X",
                          IF((((NETWORKDAYS('Projektkostenkalkulation EP'!$R$8,EOMONTH('Projektkostenkalkulation EP'!$R$8,0)))*('Projektkostenkalkulation EP'!$N$45/5)*
                                        'Projektkostenkalkulation EP'!$R$29)-SUM($AK$17:BN17))&gt;('Projektkostenkalkulation EP'!$N$45/5),('Projektkostenkalkulation EP'!$N$45/5),
                                         (NETWORKDAYS('Projektkostenkalkulation EP'!$R$8,
                                          EOMONTH('Projektkostenkalkulation EP'!$R$8,0)))*('Projektkostenkalkulation EP'!$N$45/5)*'Projektkostenkalkulation EP'!$R$29-SUM($AK$17:BN17))
                          ),
               "X"
            )</f>
        <v>X</v>
      </c>
      <c r="BP17" s="121">
        <f>SUM(AK17:BO17)</f>
        <v>0</v>
      </c>
      <c r="BQ17" s="525">
        <f>BP17-BP18</f>
        <v>0</v>
      </c>
    </row>
    <row r="18" spans="1:69" ht="14.25" customHeight="1" thickBot="1" x14ac:dyDescent="0.25">
      <c r="A18" s="3" t="s">
        <v>82</v>
      </c>
      <c r="B18" s="270"/>
      <c r="C18" s="272"/>
      <c r="D18" s="272"/>
      <c r="E18" s="272"/>
      <c r="F18" s="272"/>
      <c r="G18" s="272"/>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123">
        <f>SUM(B18:AF18)</f>
        <v>0</v>
      </c>
      <c r="AH18" s="526"/>
      <c r="AJ18" s="3" t="s">
        <v>82</v>
      </c>
      <c r="AK18" s="270"/>
      <c r="AL18" s="272"/>
      <c r="AM18" s="272"/>
      <c r="AN18" s="272"/>
      <c r="AO18" s="272"/>
      <c r="AP18" s="272"/>
      <c r="AQ18" s="272"/>
      <c r="AR18" s="272"/>
      <c r="AS18" s="272"/>
      <c r="AT18" s="272"/>
      <c r="AU18" s="272"/>
      <c r="AV18" s="272"/>
      <c r="AW18" s="272"/>
      <c r="AX18" s="272"/>
      <c r="AY18" s="272"/>
      <c r="AZ18" s="272"/>
      <c r="BA18" s="272"/>
      <c r="BB18" s="272"/>
      <c r="BC18" s="272"/>
      <c r="BD18" s="272"/>
      <c r="BE18" s="272"/>
      <c r="BF18" s="272"/>
      <c r="BG18" s="272"/>
      <c r="BH18" s="272"/>
      <c r="BI18" s="272"/>
      <c r="BJ18" s="272"/>
      <c r="BK18" s="272"/>
      <c r="BL18" s="272"/>
      <c r="BM18" s="272"/>
      <c r="BN18" s="272"/>
      <c r="BO18" s="272"/>
      <c r="BP18" s="123">
        <f>SUM(AK18:BO18)</f>
        <v>0</v>
      </c>
      <c r="BQ18" s="526"/>
    </row>
    <row r="19" spans="1:69" ht="14.25" customHeight="1" x14ac:dyDescent="0.2">
      <c r="A19" s="1" t="s">
        <v>59</v>
      </c>
      <c r="B19" s="527" t="str">
        <f>TEXT('Projektkostenkalkulation EP'!$G$8,"MMMM JJJJ")</f>
        <v>Juni 2024</v>
      </c>
      <c r="C19" s="527"/>
      <c r="D19" s="527"/>
      <c r="E19" s="527"/>
      <c r="F19" s="527"/>
      <c r="G19" s="527"/>
      <c r="H19" s="527"/>
      <c r="I19" s="527"/>
      <c r="J19" s="527"/>
      <c r="K19" s="527"/>
      <c r="L19" s="527"/>
      <c r="M19" s="527"/>
      <c r="N19" s="527"/>
      <c r="O19" s="527"/>
      <c r="P19" s="527"/>
      <c r="Q19" s="527"/>
      <c r="R19" s="527"/>
      <c r="S19" s="527"/>
      <c r="T19" s="527"/>
      <c r="U19" s="527"/>
      <c r="V19" s="527"/>
      <c r="W19" s="527"/>
      <c r="X19" s="527"/>
      <c r="Y19" s="527"/>
      <c r="Z19" s="527"/>
      <c r="AA19" s="527"/>
      <c r="AB19" s="527"/>
      <c r="AC19" s="527"/>
      <c r="AD19" s="527"/>
      <c r="AE19" s="527"/>
      <c r="AF19" s="527"/>
      <c r="AG19" s="527"/>
      <c r="AH19" s="528"/>
      <c r="AJ19" s="1" t="s">
        <v>59</v>
      </c>
      <c r="AK19" s="527" t="str">
        <f>TEXT('Projektkostenkalkulation EP'!$S$8,"MMMM JJJJ")</f>
        <v>Juni 2025</v>
      </c>
      <c r="AL19" s="527"/>
      <c r="AM19" s="527"/>
      <c r="AN19" s="527"/>
      <c r="AO19" s="527"/>
      <c r="AP19" s="527"/>
      <c r="AQ19" s="527"/>
      <c r="AR19" s="527"/>
      <c r="AS19" s="527"/>
      <c r="AT19" s="527"/>
      <c r="AU19" s="527"/>
      <c r="AV19" s="527"/>
      <c r="AW19" s="527"/>
      <c r="AX19" s="527"/>
      <c r="AY19" s="527"/>
      <c r="AZ19" s="527"/>
      <c r="BA19" s="527"/>
      <c r="BB19" s="527"/>
      <c r="BC19" s="527"/>
      <c r="BD19" s="527"/>
      <c r="BE19" s="527"/>
      <c r="BF19" s="527"/>
      <c r="BG19" s="527"/>
      <c r="BH19" s="527"/>
      <c r="BI19" s="527"/>
      <c r="BJ19" s="527"/>
      <c r="BK19" s="527"/>
      <c r="BL19" s="527"/>
      <c r="BM19" s="527"/>
      <c r="BN19" s="527"/>
      <c r="BO19" s="527"/>
      <c r="BP19" s="527"/>
      <c r="BQ19" s="528"/>
    </row>
    <row r="20" spans="1:69" ht="14.25" customHeight="1" x14ac:dyDescent="0.2">
      <c r="A20" s="2" t="s">
        <v>81</v>
      </c>
      <c r="B20" s="124" t="str">
        <f>IF(
            OR(
                     TEXT(EDATE('Projektkostenkalkulation EP'!$B$4,5),"TTT") = "Sa",
                     TEXT(EDATE('Projektkostenkalkulation EP'!$B$4,5),"TTT") = "So",
                     IF(ISNA(VLOOKUP(EDATE('Projektkostenkalkulation EP'!$B$4,5),Datenquellen!$F$7:$H$45,3,FALSE))," ",VLOOKUP(EDATE('Projektkostenkalkulation EP'!$B$4,5),Datenquellen!$F$7:$H$45,3,FALSE))="X"
                            ),
                    "X",
                   IF('Projektkostenkalkulation EP'!$G$29&gt;0,('Projektkostenkalkulation EP'!$N$45/5),0)
            )</f>
        <v>X</v>
      </c>
      <c r="C20" s="122" t="str">
        <f xml:space="preserve"> IF(TEXT((EDATE('Projektkostenkalkulation EP'!$B$4,5)+AK$3),"MM")=TEXT((EDATE('Projektkostenkalkulation EP'!$B$4,5)+(AK$3-1)),"MM"),
             IF(
                        OR(
                                    TEXT((EDATE('Projektkostenkalkulation EP'!$B$4,5)+AK$3),"TTT") = "Sa",
                                    TEXT((EDATE('Projektkostenkalkulation EP'!$B$4,5)+AK$3),"TTT") = "So",
                                    IF(ISNA(VLOOKUP(EDATE('Projektkostenkalkulation EP'!$B$4,5)+AK$3,Datenquellen!$F$7:$H$45,3,FALSE))," ",VLOOKUP(EDATE('Projektkostenkalkulation EP'!$B$4,5)+AK$3,Datenquellen!$F$7:$H$45,3,FALSE))="X"
                                    ),
                          "X",
                          IF((((NETWORKDAYS('Projektkostenkalkulation EP'!$G$8,EOMONTH('Projektkostenkalkulation EP'!$G$8,0)))*('Projektkostenkalkulation EP'!$N$45/5)*
                                        'Projektkostenkalkulation EP'!$G$29)-SUM($B$20:B20))&gt;('Projektkostenkalkulation EP'!$N$45/5),('Projektkostenkalkulation EP'!$N$45/5),
                                         (NETWORKDAYS('Projektkostenkalkulation EP'!$G$8,
                                          EOMONTH('Projektkostenkalkulation EP'!$G$8,0)))*('Projektkostenkalkulation EP'!$N$45/5)*'Projektkostenkalkulation EP'!$G$29-SUM($B$20:B20))
                          ),
               "X"
            )</f>
        <v>X</v>
      </c>
      <c r="D20" s="122">
        <f xml:space="preserve"> IF(TEXT((EDATE('Projektkostenkalkulation EP'!$B$4,5)+AL$3),"MM")=TEXT((EDATE('Projektkostenkalkulation EP'!$B$4,5)+(AL$3-1)),"MM"),
             IF(
                        OR(
                                    TEXT((EDATE('Projektkostenkalkulation EP'!$B$4,5)+AL$3),"TTT") = "Sa",
                                    TEXT((EDATE('Projektkostenkalkulation EP'!$B$4,5)+AL$3),"TTT") = "So",
                                    IF(ISNA(VLOOKUP(EDATE('Projektkostenkalkulation EP'!$B$4,5)+AL$3,Datenquellen!$F$7:$H$45,3,FALSE))," ",VLOOKUP(EDATE('Projektkostenkalkulation EP'!$B$4,5)+AL$3,Datenquellen!$F$7:$H$45,3,FALSE))="X"
                                    ),
                          "X",
                          IF((((NETWORKDAYS('Projektkostenkalkulation EP'!$G$8,EOMONTH('Projektkostenkalkulation EP'!$G$8,0)))*('Projektkostenkalkulation EP'!$N$45/5)*
                                        'Projektkostenkalkulation EP'!$G$29)-SUM($B$20:C20))&gt;('Projektkostenkalkulation EP'!$N$45/5),('Projektkostenkalkulation EP'!$N$45/5),
                                         (NETWORKDAYS('Projektkostenkalkulation EP'!$G$8,
                                          EOMONTH('Projektkostenkalkulation EP'!$G$8,0)))*('Projektkostenkalkulation EP'!$N$45/5)*'Projektkostenkalkulation EP'!$G$29-SUM($B$20:C20))
                          ),
               "X"
            )</f>
        <v>0</v>
      </c>
      <c r="E20" s="122">
        <f xml:space="preserve"> IF(TEXT((EDATE('Projektkostenkalkulation EP'!$B$4,5)+AM$3),"MM")=TEXT((EDATE('Projektkostenkalkulation EP'!$B$4,5)+(AM$3-1)),"MM"),
             IF(
                        OR(
                                    TEXT((EDATE('Projektkostenkalkulation EP'!$B$4,5)+AM$3),"TTT") = "Sa",
                                    TEXT((EDATE('Projektkostenkalkulation EP'!$B$4,5)+AM$3),"TTT") = "So",
                                    IF(ISNA(VLOOKUP(EDATE('Projektkostenkalkulation EP'!$B$4,5)+AM$3,Datenquellen!$F$7:$H$45,3,FALSE))," ",VLOOKUP(EDATE('Projektkostenkalkulation EP'!$B$4,5)+AM$3,Datenquellen!$F$7:$H$45,3,FALSE))="X"
                                    ),
                          "X",
                          IF((((NETWORKDAYS('Projektkostenkalkulation EP'!$G$8,EOMONTH('Projektkostenkalkulation EP'!$G$8,0)))*('Projektkostenkalkulation EP'!$N$45/5)*
                                        'Projektkostenkalkulation EP'!$G$29)-SUM($B$20:D20))&gt;('Projektkostenkalkulation EP'!$N$45/5),('Projektkostenkalkulation EP'!$N$45/5),
                                         (NETWORKDAYS('Projektkostenkalkulation EP'!$G$8,
                                          EOMONTH('Projektkostenkalkulation EP'!$G$8,0)))*('Projektkostenkalkulation EP'!$N$45/5)*'Projektkostenkalkulation EP'!$G$29-SUM($B$20:D20))
                          ),
               "X"
            )</f>
        <v>0</v>
      </c>
      <c r="F20" s="122">
        <f xml:space="preserve"> IF(TEXT((EDATE('Projektkostenkalkulation EP'!$B$4,5)+AN$3),"MM")=TEXT((EDATE('Projektkostenkalkulation EP'!$B$4,5)+(AN$3-1)),"MM"),
             IF(
                        OR(
                                    TEXT((EDATE('Projektkostenkalkulation EP'!$B$4,5)+AN$3),"TTT") = "Sa",
                                    TEXT((EDATE('Projektkostenkalkulation EP'!$B$4,5)+AN$3),"TTT") = "So",
                                    IF(ISNA(VLOOKUP(EDATE('Projektkostenkalkulation EP'!$B$4,5)+AN$3,Datenquellen!$F$7:$H$45,3,FALSE))," ",VLOOKUP(EDATE('Projektkostenkalkulation EP'!$B$4,5)+AN$3,Datenquellen!$F$7:$H$45,3,FALSE))="X"
                                    ),
                          "X",
                          IF((((NETWORKDAYS('Projektkostenkalkulation EP'!$G$8,EOMONTH('Projektkostenkalkulation EP'!$G$8,0)))*('Projektkostenkalkulation EP'!$N$45/5)*
                                        'Projektkostenkalkulation EP'!$G$29)-SUM($B$20:E20))&gt;('Projektkostenkalkulation EP'!$N$45/5),('Projektkostenkalkulation EP'!$N$45/5),
                                         (NETWORKDAYS('Projektkostenkalkulation EP'!$G$8,
                                          EOMONTH('Projektkostenkalkulation EP'!$G$8,0)))*('Projektkostenkalkulation EP'!$N$45/5)*'Projektkostenkalkulation EP'!$G$29-SUM($B$20:E20))
                          ),
               "X"
            )</f>
        <v>0</v>
      </c>
      <c r="G20" s="122">
        <f xml:space="preserve"> IF(TEXT((EDATE('Projektkostenkalkulation EP'!$B$4,5)+AO$3),"MM")=TEXT((EDATE('Projektkostenkalkulation EP'!$B$4,5)+(AO$3-1)),"MM"),
             IF(
                        OR(
                                    TEXT((EDATE('Projektkostenkalkulation EP'!$B$4,5)+AO$3),"TTT") = "Sa",
                                    TEXT((EDATE('Projektkostenkalkulation EP'!$B$4,5)+AO$3),"TTT") = "So",
                                    IF(ISNA(VLOOKUP(EDATE('Projektkostenkalkulation EP'!$B$4,5)+AO$3,Datenquellen!$F$7:$H$45,3,FALSE))," ",VLOOKUP(EDATE('Projektkostenkalkulation EP'!$B$4,5)+AO$3,Datenquellen!$F$7:$H$45,3,FALSE))="X"
                                    ),
                          "X",
                          IF((((NETWORKDAYS('Projektkostenkalkulation EP'!$G$8,EOMONTH('Projektkostenkalkulation EP'!$G$8,0)))*('Projektkostenkalkulation EP'!$N$45/5)*
                                        'Projektkostenkalkulation EP'!$G$29)-SUM($B$20:F20))&gt;('Projektkostenkalkulation EP'!$N$45/5),('Projektkostenkalkulation EP'!$N$45/5),
                                         (NETWORKDAYS('Projektkostenkalkulation EP'!$G$8,
                                          EOMONTH('Projektkostenkalkulation EP'!$G$8,0)))*('Projektkostenkalkulation EP'!$N$45/5)*'Projektkostenkalkulation EP'!$G$29-SUM($B$20:F20))
                          ),
               "X"
            )</f>
        <v>0</v>
      </c>
      <c r="H20" s="122">
        <f xml:space="preserve"> IF(TEXT((EDATE('Projektkostenkalkulation EP'!$B$4,5)+AP$3),"MM")=TEXT((EDATE('Projektkostenkalkulation EP'!$B$4,5)+(AP$3-1)),"MM"),
             IF(
                        OR(
                                    TEXT((EDATE('Projektkostenkalkulation EP'!$B$4,5)+AP$3),"TTT") = "Sa",
                                    TEXT((EDATE('Projektkostenkalkulation EP'!$B$4,5)+AP$3),"TTT") = "So",
                                    IF(ISNA(VLOOKUP(EDATE('Projektkostenkalkulation EP'!$B$4,5)+AP$3,Datenquellen!$F$7:$H$45,3,FALSE))," ",VLOOKUP(EDATE('Projektkostenkalkulation EP'!$B$4,5)+AP$3,Datenquellen!$F$7:$H$45,3,FALSE))="X"
                                    ),
                          "X",
                          IF((((NETWORKDAYS('Projektkostenkalkulation EP'!$G$8,EOMONTH('Projektkostenkalkulation EP'!$G$8,0)))*('Projektkostenkalkulation EP'!$N$45/5)*
                                        'Projektkostenkalkulation EP'!$G$29)-SUM($B$20:G20))&gt;('Projektkostenkalkulation EP'!$N$45/5),('Projektkostenkalkulation EP'!$N$45/5),
                                         (NETWORKDAYS('Projektkostenkalkulation EP'!$G$8,
                                          EOMONTH('Projektkostenkalkulation EP'!$G$8,0)))*('Projektkostenkalkulation EP'!$N$45/5)*'Projektkostenkalkulation EP'!$G$29-SUM($B$20:G20))
                          ),
               "X"
            )</f>
        <v>0</v>
      </c>
      <c r="I20" s="122" t="str">
        <f xml:space="preserve"> IF(TEXT((EDATE('Projektkostenkalkulation EP'!$B$4,5)+AQ$3),"MM")=TEXT((EDATE('Projektkostenkalkulation EP'!$B$4,5)+(AQ$3-1)),"MM"),
             IF(
                        OR(
                                    TEXT((EDATE('Projektkostenkalkulation EP'!$B$4,5)+AQ$3),"TTT") = "Sa",
                                    TEXT((EDATE('Projektkostenkalkulation EP'!$B$4,5)+AQ$3),"TTT") = "So",
                                    IF(ISNA(VLOOKUP(EDATE('Projektkostenkalkulation EP'!$B$4,5)+AQ$3,Datenquellen!$F$7:$H$45,3,FALSE))," ",VLOOKUP(EDATE('Projektkostenkalkulation EP'!$B$4,5)+AQ$3,Datenquellen!$F$7:$H$45,3,FALSE))="X"
                                    ),
                          "X",
                          IF((((NETWORKDAYS('Projektkostenkalkulation EP'!$G$8,EOMONTH('Projektkostenkalkulation EP'!$G$8,0)))*('Projektkostenkalkulation EP'!$N$45/5)*
                                        'Projektkostenkalkulation EP'!$G$29)-SUM($B$20:H20))&gt;('Projektkostenkalkulation EP'!$N$45/5),('Projektkostenkalkulation EP'!$N$45/5),
                                         (NETWORKDAYS('Projektkostenkalkulation EP'!$G$8,
                                          EOMONTH('Projektkostenkalkulation EP'!$G$8,0)))*('Projektkostenkalkulation EP'!$N$45/5)*'Projektkostenkalkulation EP'!$G$29-SUM($B$20:H20))
                          ),
               "X"
            )</f>
        <v>X</v>
      </c>
      <c r="J20" s="122" t="str">
        <f xml:space="preserve"> IF(TEXT((EDATE('Projektkostenkalkulation EP'!$B$4,5)+AR$3),"MM")=TEXT((EDATE('Projektkostenkalkulation EP'!$B$4,5)+(AR$3-1)),"MM"),
             IF(
                        OR(
                                    TEXT((EDATE('Projektkostenkalkulation EP'!$B$4,5)+AR$3),"TTT") = "Sa",
                                    TEXT((EDATE('Projektkostenkalkulation EP'!$B$4,5)+AR$3),"TTT") = "So",
                                    IF(ISNA(VLOOKUP(EDATE('Projektkostenkalkulation EP'!$B$4,5)+AR$3,Datenquellen!$F$7:$H$45,3,FALSE))," ",VLOOKUP(EDATE('Projektkostenkalkulation EP'!$B$4,5)+AR$3,Datenquellen!$F$7:$H$45,3,FALSE))="X"
                                    ),
                          "X",
                          IF((((NETWORKDAYS('Projektkostenkalkulation EP'!$G$8,EOMONTH('Projektkostenkalkulation EP'!$G$8,0)))*('Projektkostenkalkulation EP'!$N$45/5)*
                                        'Projektkostenkalkulation EP'!$G$29)-SUM($B$20:I20))&gt;('Projektkostenkalkulation EP'!$N$45/5),('Projektkostenkalkulation EP'!$N$45/5),
                                         (NETWORKDAYS('Projektkostenkalkulation EP'!$G$8,
                                          EOMONTH('Projektkostenkalkulation EP'!$G$8,0)))*('Projektkostenkalkulation EP'!$N$45/5)*'Projektkostenkalkulation EP'!$G$29-SUM($B$20:I20))
                          ),
               "X"
            )</f>
        <v>X</v>
      </c>
      <c r="K20" s="122">
        <f xml:space="preserve"> IF(TEXT((EDATE('Projektkostenkalkulation EP'!$B$4,5)+AS$3),"MM")=TEXT((EDATE('Projektkostenkalkulation EP'!$B$4,5)+(AS$3-1)),"MM"),
             IF(
                        OR(
                                    TEXT((EDATE('Projektkostenkalkulation EP'!$B$4,5)+AS$3),"TTT") = "Sa",
                                    TEXT((EDATE('Projektkostenkalkulation EP'!$B$4,5)+AS$3),"TTT") = "So",
                                    IF(ISNA(VLOOKUP(EDATE('Projektkostenkalkulation EP'!$B$4,5)+AS$3,Datenquellen!$F$7:$H$45,3,FALSE))," ",VLOOKUP(EDATE('Projektkostenkalkulation EP'!$B$4,5)+AS$3,Datenquellen!$F$7:$H$45,3,FALSE))="X"
                                    ),
                          "X",
                          IF((((NETWORKDAYS('Projektkostenkalkulation EP'!$G$8,EOMONTH('Projektkostenkalkulation EP'!$G$8,0)))*('Projektkostenkalkulation EP'!$N$45/5)*
                                        'Projektkostenkalkulation EP'!$G$29)-SUM($B$20:J20))&gt;('Projektkostenkalkulation EP'!$N$45/5),('Projektkostenkalkulation EP'!$N$45/5),
                                         (NETWORKDAYS('Projektkostenkalkulation EP'!$G$8,
                                          EOMONTH('Projektkostenkalkulation EP'!$G$8,0)))*('Projektkostenkalkulation EP'!$N$45/5)*'Projektkostenkalkulation EP'!$G$29-SUM($B$20:J20))
                          ),
               "X"
            )</f>
        <v>0</v>
      </c>
      <c r="L20" s="122">
        <f xml:space="preserve"> IF(TEXT((EDATE('Projektkostenkalkulation EP'!$B$4,5)+AT$3),"MM")=TEXT((EDATE('Projektkostenkalkulation EP'!$B$4,5)+(AT$3-1)),"MM"),
             IF(
                        OR(
                                    TEXT((EDATE('Projektkostenkalkulation EP'!$B$4,5)+AT$3),"TTT") = "Sa",
                                    TEXT((EDATE('Projektkostenkalkulation EP'!$B$4,5)+AT$3),"TTT") = "So",
                                    IF(ISNA(VLOOKUP(EDATE('Projektkostenkalkulation EP'!$B$4,5)+AT$3,Datenquellen!$F$7:$H$45,3,FALSE))," ",VLOOKUP(EDATE('Projektkostenkalkulation EP'!$B$4,5)+AT$3,Datenquellen!$F$7:$H$45,3,FALSE))="X"
                                    ),
                          "X",
                          IF((((NETWORKDAYS('Projektkostenkalkulation EP'!$G$8,EOMONTH('Projektkostenkalkulation EP'!$G$8,0)))*('Projektkostenkalkulation EP'!$N$45/5)*
                                        'Projektkostenkalkulation EP'!$G$29)-SUM($B$20:K20))&gt;('Projektkostenkalkulation EP'!$N$45/5),('Projektkostenkalkulation EP'!$N$45/5),
                                         (NETWORKDAYS('Projektkostenkalkulation EP'!$G$8,
                                          EOMONTH('Projektkostenkalkulation EP'!$G$8,0)))*('Projektkostenkalkulation EP'!$N$45/5)*'Projektkostenkalkulation EP'!$G$29-SUM($B$20:K20))
                          ),
               "X"
            )</f>
        <v>0</v>
      </c>
      <c r="M20" s="122">
        <f xml:space="preserve"> IF(TEXT((EDATE('Projektkostenkalkulation EP'!$B$4,5)+AU$3),"MM")=TEXT((EDATE('Projektkostenkalkulation EP'!$B$4,5)+(AU$3-1)),"MM"),
             IF(
                        OR(
                                    TEXT((EDATE('Projektkostenkalkulation EP'!$B$4,5)+AU$3),"TTT") = "Sa",
                                    TEXT((EDATE('Projektkostenkalkulation EP'!$B$4,5)+AU$3),"TTT") = "So",
                                    IF(ISNA(VLOOKUP(EDATE('Projektkostenkalkulation EP'!$B$4,5)+AU$3,Datenquellen!$F$7:$H$45,3,FALSE))," ",VLOOKUP(EDATE('Projektkostenkalkulation EP'!$B$4,5)+AU$3,Datenquellen!$F$7:$H$45,3,FALSE))="X"
                                    ),
                          "X",
                          IF((((NETWORKDAYS('Projektkostenkalkulation EP'!$G$8,EOMONTH('Projektkostenkalkulation EP'!$G$8,0)))*('Projektkostenkalkulation EP'!$N$45/5)*
                                        'Projektkostenkalkulation EP'!$G$29)-SUM($B$20:L20))&gt;('Projektkostenkalkulation EP'!$N$45/5),('Projektkostenkalkulation EP'!$N$45/5),
                                         (NETWORKDAYS('Projektkostenkalkulation EP'!$G$8,
                                          EOMONTH('Projektkostenkalkulation EP'!$G$8,0)))*('Projektkostenkalkulation EP'!$N$45/5)*'Projektkostenkalkulation EP'!$G$29-SUM($B$20:L20))
                          ),
               "X"
            )</f>
        <v>0</v>
      </c>
      <c r="N20" s="122">
        <f xml:space="preserve"> IF(TEXT((EDATE('Projektkostenkalkulation EP'!$B$4,5)+AV$3),"MM")=TEXT((EDATE('Projektkostenkalkulation EP'!$B$4,5)+(AV$3-1)),"MM"),
             IF(
                        OR(
                                    TEXT((EDATE('Projektkostenkalkulation EP'!$B$4,5)+AV$3),"TTT") = "Sa",
                                    TEXT((EDATE('Projektkostenkalkulation EP'!$B$4,5)+AV$3),"TTT") = "So",
                                    IF(ISNA(VLOOKUP(EDATE('Projektkostenkalkulation EP'!$B$4,5)+AV$3,Datenquellen!$F$7:$H$45,3,FALSE))," ",VLOOKUP(EDATE('Projektkostenkalkulation EP'!$B$4,5)+AV$3,Datenquellen!$F$7:$H$45,3,FALSE))="X"
                                    ),
                          "X",
                          IF((((NETWORKDAYS('Projektkostenkalkulation EP'!$G$8,EOMONTH('Projektkostenkalkulation EP'!$G$8,0)))*('Projektkostenkalkulation EP'!$N$45/5)*
                                        'Projektkostenkalkulation EP'!$G$29)-SUM($B$20:M20))&gt;('Projektkostenkalkulation EP'!$N$45/5),('Projektkostenkalkulation EP'!$N$45/5),
                                         (NETWORKDAYS('Projektkostenkalkulation EP'!$G$8,
                                          EOMONTH('Projektkostenkalkulation EP'!$G$8,0)))*('Projektkostenkalkulation EP'!$N$45/5)*'Projektkostenkalkulation EP'!$G$29-SUM($B$20:M20))
                          ),
               "X"
            )</f>
        <v>0</v>
      </c>
      <c r="O20" s="122">
        <f xml:space="preserve"> IF(TEXT((EDATE('Projektkostenkalkulation EP'!$B$4,5)+AW$3),"MM")=TEXT((EDATE('Projektkostenkalkulation EP'!$B$4,5)+(AW$3-1)),"MM"),
             IF(
                        OR(
                                    TEXT((EDATE('Projektkostenkalkulation EP'!$B$4,5)+AW$3),"TTT") = "Sa",
                                    TEXT((EDATE('Projektkostenkalkulation EP'!$B$4,5)+AW$3),"TTT") = "So",
                                    IF(ISNA(VLOOKUP(EDATE('Projektkostenkalkulation EP'!$B$4,5)+AW$3,Datenquellen!$F$7:$H$45,3,FALSE))," ",VLOOKUP(EDATE('Projektkostenkalkulation EP'!$B$4,5)+AW$3,Datenquellen!$F$7:$H$45,3,FALSE))="X"
                                    ),
                          "X",
                          IF((((NETWORKDAYS('Projektkostenkalkulation EP'!$G$8,EOMONTH('Projektkostenkalkulation EP'!$G$8,0)))*('Projektkostenkalkulation EP'!$N$45/5)*
                                        'Projektkostenkalkulation EP'!$G$29)-SUM($B$20:N20))&gt;('Projektkostenkalkulation EP'!$N$45/5),('Projektkostenkalkulation EP'!$N$45/5),
                                         (NETWORKDAYS('Projektkostenkalkulation EP'!$G$8,
                                          EOMONTH('Projektkostenkalkulation EP'!$G$8,0)))*('Projektkostenkalkulation EP'!$N$45/5)*'Projektkostenkalkulation EP'!$G$29-SUM($B$20:N20))
                          ),
               "X"
            )</f>
        <v>0</v>
      </c>
      <c r="P20" s="122" t="str">
        <f xml:space="preserve"> IF(TEXT((EDATE('Projektkostenkalkulation EP'!$B$4,5)+AX$3),"MM")=TEXT((EDATE('Projektkostenkalkulation EP'!$B$4,5)+(AX$3-1)),"MM"),
             IF(
                        OR(
                                    TEXT((EDATE('Projektkostenkalkulation EP'!$B$4,5)+AX$3),"TTT") = "Sa",
                                    TEXT((EDATE('Projektkostenkalkulation EP'!$B$4,5)+AX$3),"TTT") = "So",
                                    IF(ISNA(VLOOKUP(EDATE('Projektkostenkalkulation EP'!$B$4,5)+AX$3,Datenquellen!$F$7:$H$45,3,FALSE))," ",VLOOKUP(EDATE('Projektkostenkalkulation EP'!$B$4,5)+AX$3,Datenquellen!$F$7:$H$45,3,FALSE))="X"
                                    ),
                          "X",
                          IF((((NETWORKDAYS('Projektkostenkalkulation EP'!$G$8,EOMONTH('Projektkostenkalkulation EP'!$G$8,0)))*('Projektkostenkalkulation EP'!$N$45/5)*
                                        'Projektkostenkalkulation EP'!$G$29)-SUM($B$20:O20))&gt;('Projektkostenkalkulation EP'!$N$45/5),('Projektkostenkalkulation EP'!$N$45/5),
                                         (NETWORKDAYS('Projektkostenkalkulation EP'!$G$8,
                                          EOMONTH('Projektkostenkalkulation EP'!$G$8,0)))*('Projektkostenkalkulation EP'!$N$45/5)*'Projektkostenkalkulation EP'!$G$29-SUM($B$20:O20))
                          ),
               "X"
            )</f>
        <v>X</v>
      </c>
      <c r="Q20" s="122" t="str">
        <f xml:space="preserve"> IF(TEXT((EDATE('Projektkostenkalkulation EP'!$B$4,5)+AY$3),"MM")=TEXT((EDATE('Projektkostenkalkulation EP'!$B$4,5)+(AY$3-1)),"MM"),
             IF(
                        OR(
                                    TEXT((EDATE('Projektkostenkalkulation EP'!$B$4,5)+AY$3),"TTT") = "Sa",
                                    TEXT((EDATE('Projektkostenkalkulation EP'!$B$4,5)+AY$3),"TTT") = "So",
                                    IF(ISNA(VLOOKUP(EDATE('Projektkostenkalkulation EP'!$B$4,5)+AY$3,Datenquellen!$F$7:$H$45,3,FALSE))," ",VLOOKUP(EDATE('Projektkostenkalkulation EP'!$B$4,5)+AY$3,Datenquellen!$F$7:$H$45,3,FALSE))="X"
                                    ),
                          "X",
                          IF((((NETWORKDAYS('Projektkostenkalkulation EP'!$G$8,EOMONTH('Projektkostenkalkulation EP'!$G$8,0)))*('Projektkostenkalkulation EP'!$N$45/5)*
                                        'Projektkostenkalkulation EP'!$G$29)-SUM($B$20:P20))&gt;('Projektkostenkalkulation EP'!$N$45/5),('Projektkostenkalkulation EP'!$N$45/5),
                                         (NETWORKDAYS('Projektkostenkalkulation EP'!$G$8,
                                          EOMONTH('Projektkostenkalkulation EP'!$G$8,0)))*('Projektkostenkalkulation EP'!$N$45/5)*'Projektkostenkalkulation EP'!$G$29-SUM($B$20:P20))
                          ),
               "X"
            )</f>
        <v>X</v>
      </c>
      <c r="R20" s="122">
        <f xml:space="preserve"> IF(TEXT((EDATE('Projektkostenkalkulation EP'!$B$4,5)+AZ$3),"MM")=TEXT((EDATE('Projektkostenkalkulation EP'!$B$4,5)+(AZ$3-1)),"MM"),
             IF(
                        OR(
                                    TEXT((EDATE('Projektkostenkalkulation EP'!$B$4,5)+AZ$3),"TTT") = "Sa",
                                    TEXT((EDATE('Projektkostenkalkulation EP'!$B$4,5)+AZ$3),"TTT") = "So",
                                    IF(ISNA(VLOOKUP(EDATE('Projektkostenkalkulation EP'!$B$4,5)+AZ$3,Datenquellen!$F$7:$H$45,3,FALSE))," ",VLOOKUP(EDATE('Projektkostenkalkulation EP'!$B$4,5)+AZ$3,Datenquellen!$F$7:$H$45,3,FALSE))="X"
                                    ),
                          "X",
                          IF((((NETWORKDAYS('Projektkostenkalkulation EP'!$G$8,EOMONTH('Projektkostenkalkulation EP'!$G$8,0)))*('Projektkostenkalkulation EP'!$N$45/5)*
                                        'Projektkostenkalkulation EP'!$G$29)-SUM($B$20:Q20))&gt;('Projektkostenkalkulation EP'!$N$45/5),('Projektkostenkalkulation EP'!$N$45/5),
                                         (NETWORKDAYS('Projektkostenkalkulation EP'!$G$8,
                                          EOMONTH('Projektkostenkalkulation EP'!$G$8,0)))*('Projektkostenkalkulation EP'!$N$45/5)*'Projektkostenkalkulation EP'!$G$29-SUM($B$20:Q20))
                          ),
               "X"
            )</f>
        <v>0</v>
      </c>
      <c r="S20" s="122">
        <f xml:space="preserve"> IF(TEXT((EDATE('Projektkostenkalkulation EP'!$B$4,5)+BA$3),"MM")=TEXT((EDATE('Projektkostenkalkulation EP'!$B$4,5)+(BA$3-1)),"MM"),
             IF(
                        OR(
                                    TEXT((EDATE('Projektkostenkalkulation EP'!$B$4,5)+BA$3),"TTT") = "Sa",
                                    TEXT((EDATE('Projektkostenkalkulation EP'!$B$4,5)+BA$3),"TTT") = "So",
                                    IF(ISNA(VLOOKUP(EDATE('Projektkostenkalkulation EP'!$B$4,5)+BA$3,Datenquellen!$F$7:$H$45,3,FALSE))," ",VLOOKUP(EDATE('Projektkostenkalkulation EP'!$B$4,5)+BA$3,Datenquellen!$F$7:$H$45,3,FALSE))="X"
                                    ),
                          "X",
                          IF((((NETWORKDAYS('Projektkostenkalkulation EP'!$G$8,EOMONTH('Projektkostenkalkulation EP'!$G$8,0)))*('Projektkostenkalkulation EP'!$N$45/5)*
                                        'Projektkostenkalkulation EP'!$G$29)-SUM($B$20:R20))&gt;('Projektkostenkalkulation EP'!$N$45/5),('Projektkostenkalkulation EP'!$N$45/5),
                                         (NETWORKDAYS('Projektkostenkalkulation EP'!$G$8,
                                          EOMONTH('Projektkostenkalkulation EP'!$G$8,0)))*('Projektkostenkalkulation EP'!$N$45/5)*'Projektkostenkalkulation EP'!$G$29-SUM($B$20:R20))
                          ),
               "X"
            )</f>
        <v>0</v>
      </c>
      <c r="T20" s="122">
        <f xml:space="preserve"> IF(TEXT((EDATE('Projektkostenkalkulation EP'!$B$4,5)+BB$3),"MM")=TEXT((EDATE('Projektkostenkalkulation EP'!$B$4,5)+(BB$3-1)),"MM"),
             IF(
                        OR(
                                    TEXT((EDATE('Projektkostenkalkulation EP'!$B$4,5)+BB$3),"TTT") = "Sa",
                                    TEXT((EDATE('Projektkostenkalkulation EP'!$B$4,5)+BB$3),"TTT") = "So",
                                    IF(ISNA(VLOOKUP(EDATE('Projektkostenkalkulation EP'!$B$4,5)+BB$3,Datenquellen!$F$7:$H$45,3,FALSE))," ",VLOOKUP(EDATE('Projektkostenkalkulation EP'!$B$4,5)+BB$3,Datenquellen!$F$7:$H$45,3,FALSE))="X"
                                    ),
                          "X",
                          IF((((NETWORKDAYS('Projektkostenkalkulation EP'!$G$8,EOMONTH('Projektkostenkalkulation EP'!$G$8,0)))*('Projektkostenkalkulation EP'!$N$45/5)*
                                        'Projektkostenkalkulation EP'!$G$29)-SUM($B$20:S20))&gt;('Projektkostenkalkulation EP'!$N$45/5),('Projektkostenkalkulation EP'!$N$45/5),
                                         (NETWORKDAYS('Projektkostenkalkulation EP'!$G$8,
                                          EOMONTH('Projektkostenkalkulation EP'!$G$8,0)))*('Projektkostenkalkulation EP'!$N$45/5)*'Projektkostenkalkulation EP'!$G$29-SUM($B$20:S20))
                          ),
               "X"
            )</f>
        <v>0</v>
      </c>
      <c r="U20" s="122">
        <f xml:space="preserve"> IF(TEXT((EDATE('Projektkostenkalkulation EP'!$B$4,5)+BC$3),"MM")=TEXT((EDATE('Projektkostenkalkulation EP'!$B$4,5)+(BC$3-1)),"MM"),
             IF(
                        OR(
                                    TEXT((EDATE('Projektkostenkalkulation EP'!$B$4,5)+BC$3),"TTT") = "Sa",
                                    TEXT((EDATE('Projektkostenkalkulation EP'!$B$4,5)+BC$3),"TTT") = "So",
                                    IF(ISNA(VLOOKUP(EDATE('Projektkostenkalkulation EP'!$B$4,5)+BC$3,Datenquellen!$F$7:$H$45,3,FALSE))," ",VLOOKUP(EDATE('Projektkostenkalkulation EP'!$B$4,5)+BC$3,Datenquellen!$F$7:$H$45,3,FALSE))="X"
                                    ),
                          "X",
                          IF((((NETWORKDAYS('Projektkostenkalkulation EP'!$G$8,EOMONTH('Projektkostenkalkulation EP'!$G$8,0)))*('Projektkostenkalkulation EP'!$N$45/5)*
                                        'Projektkostenkalkulation EP'!$G$29)-SUM($B$20:T20))&gt;('Projektkostenkalkulation EP'!$N$45/5),('Projektkostenkalkulation EP'!$N$45/5),
                                         (NETWORKDAYS('Projektkostenkalkulation EP'!$G$8,
                                          EOMONTH('Projektkostenkalkulation EP'!$G$8,0)))*('Projektkostenkalkulation EP'!$N$45/5)*'Projektkostenkalkulation EP'!$G$29-SUM($B$20:T20))
                          ),
               "X"
            )</f>
        <v>0</v>
      </c>
      <c r="V20" s="122">
        <f xml:space="preserve"> IF(TEXT((EDATE('Projektkostenkalkulation EP'!$B$4,5)+BD$3),"MM")=TEXT((EDATE('Projektkostenkalkulation EP'!$B$4,5)+(BD$3-1)),"MM"),
             IF(
                        OR(
                                    TEXT((EDATE('Projektkostenkalkulation EP'!$B$4,5)+BD$3),"TTT") = "Sa",
                                    TEXT((EDATE('Projektkostenkalkulation EP'!$B$4,5)+BD$3),"TTT") = "So",
                                    IF(ISNA(VLOOKUP(EDATE('Projektkostenkalkulation EP'!$B$4,5)+BD$3,Datenquellen!$F$7:$H$45,3,FALSE))," ",VLOOKUP(EDATE('Projektkostenkalkulation EP'!$B$4,5)+BD$3,Datenquellen!$F$7:$H$45,3,FALSE))="X"
                                    ),
                          "X",
                          IF((((NETWORKDAYS('Projektkostenkalkulation EP'!$G$8,EOMONTH('Projektkostenkalkulation EP'!$G$8,0)))*('Projektkostenkalkulation EP'!$N$45/5)*
                                        'Projektkostenkalkulation EP'!$G$29)-SUM($B$20:U20))&gt;('Projektkostenkalkulation EP'!$N$45/5),('Projektkostenkalkulation EP'!$N$45/5),
                                         (NETWORKDAYS('Projektkostenkalkulation EP'!$G$8,
                                          EOMONTH('Projektkostenkalkulation EP'!$G$8,0)))*('Projektkostenkalkulation EP'!$N$45/5)*'Projektkostenkalkulation EP'!$G$29-SUM($B$20:U20))
                          ),
               "X"
            )</f>
        <v>0</v>
      </c>
      <c r="W20" s="122" t="str">
        <f xml:space="preserve"> IF(TEXT((EDATE('Projektkostenkalkulation EP'!$B$4,5)+BE$3),"MM")=TEXT((EDATE('Projektkostenkalkulation EP'!$B$4,5)+(BE$3-1)),"MM"),
             IF(
                        OR(
                                    TEXT((EDATE('Projektkostenkalkulation EP'!$B$4,5)+BE$3),"TTT") = "Sa",
                                    TEXT((EDATE('Projektkostenkalkulation EP'!$B$4,5)+BE$3),"TTT") = "So",
                                    IF(ISNA(VLOOKUP(EDATE('Projektkostenkalkulation EP'!$B$4,5)+BE$3,Datenquellen!$F$7:$H$45,3,FALSE))," ",VLOOKUP(EDATE('Projektkostenkalkulation EP'!$B$4,5)+BE$3,Datenquellen!$F$7:$H$45,3,FALSE))="X"
                                    ),
                          "X",
                          IF((((NETWORKDAYS('Projektkostenkalkulation EP'!$G$8,EOMONTH('Projektkostenkalkulation EP'!$G$8,0)))*('Projektkostenkalkulation EP'!$N$45/5)*
                                        'Projektkostenkalkulation EP'!$G$29)-SUM($B$20:V20))&gt;('Projektkostenkalkulation EP'!$N$45/5),('Projektkostenkalkulation EP'!$N$45/5),
                                         (NETWORKDAYS('Projektkostenkalkulation EP'!$G$8,
                                          EOMONTH('Projektkostenkalkulation EP'!$G$8,0)))*('Projektkostenkalkulation EP'!$N$45/5)*'Projektkostenkalkulation EP'!$G$29-SUM($B$20:V20))
                          ),
               "X"
            )</f>
        <v>X</v>
      </c>
      <c r="X20" s="122" t="str">
        <f xml:space="preserve"> IF(TEXT((EDATE('Projektkostenkalkulation EP'!$B$4,5)+BF$3),"MM")=TEXT((EDATE('Projektkostenkalkulation EP'!$B$4,5)+(BF$3-1)),"MM"),
             IF(
                        OR(
                                    TEXT((EDATE('Projektkostenkalkulation EP'!$B$4,5)+BF$3),"TTT") = "Sa",
                                    TEXT((EDATE('Projektkostenkalkulation EP'!$B$4,5)+BF$3),"TTT") = "So",
                                    IF(ISNA(VLOOKUP(EDATE('Projektkostenkalkulation EP'!$B$4,5)+BF$3,Datenquellen!$F$7:$H$45,3,FALSE))," ",VLOOKUP(EDATE('Projektkostenkalkulation EP'!$B$4,5)+BF$3,Datenquellen!$F$7:$H$45,3,FALSE))="X"
                                    ),
                          "X",
                          IF((((NETWORKDAYS('Projektkostenkalkulation EP'!$G$8,EOMONTH('Projektkostenkalkulation EP'!$G$8,0)))*('Projektkostenkalkulation EP'!$N$45/5)*
                                        'Projektkostenkalkulation EP'!$G$29)-SUM($B$20:W20))&gt;('Projektkostenkalkulation EP'!$N$45/5),('Projektkostenkalkulation EP'!$N$45/5),
                                         (NETWORKDAYS('Projektkostenkalkulation EP'!$G$8,
                                          EOMONTH('Projektkostenkalkulation EP'!$G$8,0)))*('Projektkostenkalkulation EP'!$N$45/5)*'Projektkostenkalkulation EP'!$G$29-SUM($B$20:W20))
                          ),
               "X"
            )</f>
        <v>X</v>
      </c>
      <c r="Y20" s="122">
        <f xml:space="preserve"> IF(TEXT((EDATE('Projektkostenkalkulation EP'!$B$4,5)+BG$3),"MM")=TEXT((EDATE('Projektkostenkalkulation EP'!$B$4,5)+(BG$3-1)),"MM"),
             IF(
                        OR(
                                    TEXT((EDATE('Projektkostenkalkulation EP'!$B$4,5)+BG$3),"TTT") = "Sa",
                                    TEXT((EDATE('Projektkostenkalkulation EP'!$B$4,5)+BG$3),"TTT") = "So",
                                    IF(ISNA(VLOOKUP(EDATE('Projektkostenkalkulation EP'!$B$4,5)+BG$3,Datenquellen!$F$7:$H$45,3,FALSE))," ",VLOOKUP(EDATE('Projektkostenkalkulation EP'!$B$4,5)+BG$3,Datenquellen!$F$7:$H$45,3,FALSE))="X"
                                    ),
                          "X",
                          IF((((NETWORKDAYS('Projektkostenkalkulation EP'!$G$8,EOMONTH('Projektkostenkalkulation EP'!$G$8,0)))*('Projektkostenkalkulation EP'!$N$45/5)*
                                        'Projektkostenkalkulation EP'!$G$29)-SUM($B$20:X20))&gt;('Projektkostenkalkulation EP'!$N$45/5),('Projektkostenkalkulation EP'!$N$45/5),
                                         (NETWORKDAYS('Projektkostenkalkulation EP'!$G$8,
                                          EOMONTH('Projektkostenkalkulation EP'!$G$8,0)))*('Projektkostenkalkulation EP'!$N$45/5)*'Projektkostenkalkulation EP'!$G$29-SUM($B$20:X20))
                          ),
               "X"
            )</f>
        <v>0</v>
      </c>
      <c r="Z20" s="122">
        <f xml:space="preserve"> IF(TEXT((EDATE('Projektkostenkalkulation EP'!$B$4,5)+BH$3),"MM")=TEXT((EDATE('Projektkostenkalkulation EP'!$B$4,5)+(BH$3-1)),"MM"),
             IF(
                        OR(
                                    TEXT((EDATE('Projektkostenkalkulation EP'!$B$4,5)+BH$3),"TTT") = "Sa",
                                    TEXT((EDATE('Projektkostenkalkulation EP'!$B$4,5)+BH$3),"TTT") = "So",
                                    IF(ISNA(VLOOKUP(EDATE('Projektkostenkalkulation EP'!$B$4,5)+BH$3,Datenquellen!$F$7:$H$45,3,FALSE))," ",VLOOKUP(EDATE('Projektkostenkalkulation EP'!$B$4,5)+BH$3,Datenquellen!$F$7:$H$45,3,FALSE))="X"
                                    ),
                          "X",
                          IF((((NETWORKDAYS('Projektkostenkalkulation EP'!$G$8,EOMONTH('Projektkostenkalkulation EP'!$G$8,0)))*('Projektkostenkalkulation EP'!$N$45/5)*
                                        'Projektkostenkalkulation EP'!$G$29)-SUM($B$20:Y20))&gt;('Projektkostenkalkulation EP'!$N$45/5),('Projektkostenkalkulation EP'!$N$45/5),
                                         (NETWORKDAYS('Projektkostenkalkulation EP'!$G$8,
                                          EOMONTH('Projektkostenkalkulation EP'!$G$8,0)))*('Projektkostenkalkulation EP'!$N$45/5)*'Projektkostenkalkulation EP'!$G$29-SUM($B$20:Y20))
                          ),
               "X"
            )</f>
        <v>0</v>
      </c>
      <c r="AA20" s="122">
        <f xml:space="preserve"> IF(TEXT((EDATE('Projektkostenkalkulation EP'!$B$4,5)+BI$3),"MM")=TEXT((EDATE('Projektkostenkalkulation EP'!$B$4,5)+(BI$3-1)),"MM"),
             IF(
                        OR(
                                    TEXT((EDATE('Projektkostenkalkulation EP'!$B$4,5)+BI$3),"TTT") = "Sa",
                                    TEXT((EDATE('Projektkostenkalkulation EP'!$B$4,5)+BI$3),"TTT") = "So",
                                    IF(ISNA(VLOOKUP(EDATE('Projektkostenkalkulation EP'!$B$4,5)+BI$3,Datenquellen!$F$7:$H$45,3,FALSE))," ",VLOOKUP(EDATE('Projektkostenkalkulation EP'!$B$4,5)+BI$3,Datenquellen!$F$7:$H$45,3,FALSE))="X"
                                    ),
                          "X",
                          IF((((NETWORKDAYS('Projektkostenkalkulation EP'!$G$8,EOMONTH('Projektkostenkalkulation EP'!$G$8,0)))*('Projektkostenkalkulation EP'!$N$45/5)*
                                        'Projektkostenkalkulation EP'!$G$29)-SUM($B$20:Z20))&gt;('Projektkostenkalkulation EP'!$N$45/5),('Projektkostenkalkulation EP'!$N$45/5),
                                         (NETWORKDAYS('Projektkostenkalkulation EP'!$G$8,
                                          EOMONTH('Projektkostenkalkulation EP'!$G$8,0)))*('Projektkostenkalkulation EP'!$N$45/5)*'Projektkostenkalkulation EP'!$G$29-SUM($B$20:Z20))
                          ),
               "X"
            )</f>
        <v>0</v>
      </c>
      <c r="AB20" s="122">
        <f xml:space="preserve"> IF(TEXT((EDATE('Projektkostenkalkulation EP'!$B$4,5)+BJ$3),"MM")=TEXT((EDATE('Projektkostenkalkulation EP'!$B$4,5)+(BJ$3-1)),"MM"),
             IF(
                        OR(
                                    TEXT((EDATE('Projektkostenkalkulation EP'!$B$4,5)+BJ$3),"TTT") = "Sa",
                                    TEXT((EDATE('Projektkostenkalkulation EP'!$B$4,5)+BJ$3),"TTT") = "So",
                                    IF(ISNA(VLOOKUP(EDATE('Projektkostenkalkulation EP'!$B$4,5)+BJ$3,Datenquellen!$F$7:$H$45,3,FALSE))," ",VLOOKUP(EDATE('Projektkostenkalkulation EP'!$B$4,5)+BJ$3,Datenquellen!$F$7:$H$45,3,FALSE))="X"
                                    ),
                          "X",
                          IF((((NETWORKDAYS('Projektkostenkalkulation EP'!$G$8,EOMONTH('Projektkostenkalkulation EP'!$G$8,0)))*('Projektkostenkalkulation EP'!$N$45/5)*
                                        'Projektkostenkalkulation EP'!$G$29)-SUM($B$20:AA20))&gt;('Projektkostenkalkulation EP'!$N$45/5),('Projektkostenkalkulation EP'!$N$45/5),
                                         (NETWORKDAYS('Projektkostenkalkulation EP'!$G$8,
                                          EOMONTH('Projektkostenkalkulation EP'!$G$8,0)))*('Projektkostenkalkulation EP'!$N$45/5)*'Projektkostenkalkulation EP'!$G$29-SUM($B$20:AA20))
                          ),
               "X"
            )</f>
        <v>0</v>
      </c>
      <c r="AC20" s="122">
        <f xml:space="preserve"> IF(TEXT((EDATE('Projektkostenkalkulation EP'!$B$4,5)+BK$3),"MM")=TEXT((EDATE('Projektkostenkalkulation EP'!$B$4,5)+(BK$3-1)),"MM"),
             IF(
                        OR(
                                    TEXT((EDATE('Projektkostenkalkulation EP'!$B$4,5)+BK$3),"TTT") = "Sa",
                                    TEXT((EDATE('Projektkostenkalkulation EP'!$B$4,5)+BK$3),"TTT") = "So",
                                    IF(ISNA(VLOOKUP(EDATE('Projektkostenkalkulation EP'!$B$4,5)+BK$3,Datenquellen!$F$7:$H$45,3,FALSE))," ",VLOOKUP(EDATE('Projektkostenkalkulation EP'!$B$4,5)+BK$3,Datenquellen!$F$7:$H$45,3,FALSE))="X"
                                    ),
                          "X",
                          IF((((NETWORKDAYS('Projektkostenkalkulation EP'!$G$8,EOMONTH('Projektkostenkalkulation EP'!$G$8,0)))*('Projektkostenkalkulation EP'!$N$45/5)*
                                        'Projektkostenkalkulation EP'!$G$29)-SUM($B$20:AB20))&gt;('Projektkostenkalkulation EP'!$N$45/5),('Projektkostenkalkulation EP'!$N$45/5),
                                         (NETWORKDAYS('Projektkostenkalkulation EP'!$G$8,
                                          EOMONTH('Projektkostenkalkulation EP'!$G$8,0)))*('Projektkostenkalkulation EP'!$N$45/5)*'Projektkostenkalkulation EP'!$G$29-SUM($B$20:AB20))
                          ),
               "X"
            )</f>
        <v>0</v>
      </c>
      <c r="AD20" s="122" t="str">
        <f xml:space="preserve"> IF(TEXT((EDATE('Projektkostenkalkulation EP'!$B$4,5)+BL$3),"MM")=TEXT((EDATE('Projektkostenkalkulation EP'!$B$4,5)+(BL$3-1)),"MM"),
             IF(
                        OR(
                                    TEXT((EDATE('Projektkostenkalkulation EP'!$B$4,5)+BL$3),"TTT") = "Sa",
                                    TEXT((EDATE('Projektkostenkalkulation EP'!$B$4,5)+BL$3),"TTT") = "So",
                                    IF(ISNA(VLOOKUP(EDATE('Projektkostenkalkulation EP'!$B$4,5)+BL$3,Datenquellen!$F$7:$H$45,3,FALSE))," ",VLOOKUP(EDATE('Projektkostenkalkulation EP'!$B$4,5)+BL$3,Datenquellen!$F$7:$H$45,3,FALSE))="X"
                                    ),
                          "X",
                          IF((((NETWORKDAYS('Projektkostenkalkulation EP'!$G$8,EOMONTH('Projektkostenkalkulation EP'!$G$8,0)))*('Projektkostenkalkulation EP'!$N$45/5)*
                                        'Projektkostenkalkulation EP'!$G$29)-SUM($B$20:AC20))&gt;('Projektkostenkalkulation EP'!$N$45/5),('Projektkostenkalkulation EP'!$N$45/5),
                                         (NETWORKDAYS('Projektkostenkalkulation EP'!$G$8,
                                          EOMONTH('Projektkostenkalkulation EP'!$G$8,0)))*('Projektkostenkalkulation EP'!$N$45/5)*'Projektkostenkalkulation EP'!$G$29-SUM($B$20:AC20))
                          ),
               "X"
            )</f>
        <v>X</v>
      </c>
      <c r="AE20" s="122" t="str">
        <f xml:space="preserve"> IF(TEXT((EDATE('Projektkostenkalkulation EP'!$B$4,5)+BM$3),"MM")=TEXT((EDATE('Projektkostenkalkulation EP'!$B$4,5)+(BM$3-1)),"MM"),
             IF(
                        OR(
                                    TEXT((EDATE('Projektkostenkalkulation EP'!$B$4,5)+BM$3),"TTT") = "Sa",
                                    TEXT((EDATE('Projektkostenkalkulation EP'!$B$4,5)+BM$3),"TTT") = "So",
                                    IF(ISNA(VLOOKUP(EDATE('Projektkostenkalkulation EP'!$B$4,5)+BM$3,Datenquellen!$F$7:$H$45,3,FALSE))," ",VLOOKUP(EDATE('Projektkostenkalkulation EP'!$B$4,5)+BM$3,Datenquellen!$F$7:$H$45,3,FALSE))="X"
                                    ),
                          "X",
                          IF((((NETWORKDAYS('Projektkostenkalkulation EP'!$G$8,EOMONTH('Projektkostenkalkulation EP'!$G$8,0)))*('Projektkostenkalkulation EP'!$N$45/5)*
                                        'Projektkostenkalkulation EP'!$G$29)-SUM($B$20:AD20))&gt;('Projektkostenkalkulation EP'!$N$45/5),('Projektkostenkalkulation EP'!$N$45/5),
                                         (NETWORKDAYS('Projektkostenkalkulation EP'!$G$8,
                                          EOMONTH('Projektkostenkalkulation EP'!$G$8,0)))*('Projektkostenkalkulation EP'!$N$45/5)*'Projektkostenkalkulation EP'!$G$29-SUM($B$20:AD20))
                          ),
               "X"
            )</f>
        <v>X</v>
      </c>
      <c r="AF20" s="122" t="str">
        <f xml:space="preserve"> IF(TEXT((EDATE('Projektkostenkalkulation EP'!$B$4,5)+BN$3),"MM")=TEXT((EDATE('Projektkostenkalkulation EP'!$B$4,5)+(BN$3-1)),"MM"),
             IF(
                        OR(
                                    TEXT((EDATE('Projektkostenkalkulation EP'!$B$4,5)+BN$3),"TTT") = "Sa",
                                    TEXT((EDATE('Projektkostenkalkulation EP'!$B$4,5)+BN$3),"TTT") = "So",
                                    IF(ISNA(VLOOKUP(EDATE('Projektkostenkalkulation EP'!$B$4,5)+BN$3,Datenquellen!$F$7:$H$45,3,FALSE))," ",VLOOKUP(EDATE('Projektkostenkalkulation EP'!$B$4,5)+BN$3,Datenquellen!$F$7:$H$45,3,FALSE))="X"
                                    ),
                          "X",
                          IF((((NETWORKDAYS('Projektkostenkalkulation EP'!$G$8,EOMONTH('Projektkostenkalkulation EP'!$G$8,0)))*('Projektkostenkalkulation EP'!$N$45/5)*
                                        'Projektkostenkalkulation EP'!$G$29)-SUM($B$20:AE20))&gt;('Projektkostenkalkulation EP'!$N$45/5),('Projektkostenkalkulation EP'!$N$45/5),
                                         (NETWORKDAYS('Projektkostenkalkulation EP'!$G$8,
                                          EOMONTH('Projektkostenkalkulation EP'!$G$8,0)))*('Projektkostenkalkulation EP'!$N$45/5)*'Projektkostenkalkulation EP'!$G$29-SUM($B$20:AE20))
                          ),
               "X"
            )</f>
        <v>X</v>
      </c>
      <c r="AG20" s="121">
        <f>SUM(B20:AF20)</f>
        <v>0</v>
      </c>
      <c r="AH20" s="525">
        <f>AG20-AG21</f>
        <v>0</v>
      </c>
      <c r="AJ20" s="2" t="s">
        <v>81</v>
      </c>
      <c r="AK20" s="124" t="str">
        <f>IF(
            OR(
                     TEXT(EDATE('Projektkostenkalkulation EP'!$B$4,17),"TTT") = "Sa",
                     TEXT(EDATE('Projektkostenkalkulation EP'!$B$4,17),"TTT") = "So",
                     IF(ISNA(VLOOKUP(EDATE('Projektkostenkalkulation EP'!$B$4,17),Datenquellen!$F$7:$H$45,3,FALSE))," ",VLOOKUP(EDATE('Projektkostenkalkulation EP'!$B$4,17),Datenquellen!$F$7:$H$45,3,FALSE))="X"
                            ),
                    "X",
                    IF('Projektkostenkalkulation EP'!$S$29&gt;0,('Projektkostenkalkulation EP'!$N$45/5),0)
            )</f>
        <v>X</v>
      </c>
      <c r="AL20" s="122">
        <f xml:space="preserve"> IF(TEXT((EDATE('Projektkostenkalkulation EP'!$B$4,17)+AK$3),"MM")=TEXT((EDATE('Projektkostenkalkulation EP'!$B$4,17)+(AK$3-1)),"MM"),
             IF(
                        OR(
                                    TEXT((EDATE('Projektkostenkalkulation EP'!$B$4,17)+AK$3),"TTT") = "Sa",
                                    TEXT((EDATE('Projektkostenkalkulation EP'!$B$4,17)+AK$3),"TTT") = "So",
                                    IF(ISNA(VLOOKUP(EDATE('Projektkostenkalkulation EP'!$B$4,17)+AK$3,Datenquellen!$F$7:$H$45,3,FALSE))," ",VLOOKUP(EDATE('Projektkostenkalkulation EP'!$B$4,17)+AK$3,Datenquellen!$F$7:$H$45,3,FALSE))="X"
                                    ),
                          "X",
                          IF((((NETWORKDAYS('Projektkostenkalkulation EP'!$S$8,EOMONTH('Projektkostenkalkulation EP'!$S$8,0)))*('Projektkostenkalkulation EP'!$N$45/5)*
                                        'Projektkostenkalkulation EP'!$S$29)-SUM($AK$20:AK20))&gt;('Projektkostenkalkulation EP'!$N$45/5),('Projektkostenkalkulation EP'!$N$45/5),
                                         (NETWORKDAYS('Projektkostenkalkulation EP'!$S$8,
                                          EOMONTH('Projektkostenkalkulation EP'!$S$8,0)))*('Projektkostenkalkulation EP'!$N$45/5)*'Projektkostenkalkulation EP'!$S$29-SUM($AK$20:AK20))
                          ),
               "X"
            )</f>
        <v>0</v>
      </c>
      <c r="AM20" s="122">
        <f xml:space="preserve"> IF(TEXT((EDATE('Projektkostenkalkulation EP'!$B$4,17)+AL$3),"MM")=TEXT((EDATE('Projektkostenkalkulation EP'!$B$4,17)+(AL$3-1)),"MM"),
             IF(
                        OR(
                                    TEXT((EDATE('Projektkostenkalkulation EP'!$B$4,17)+AL$3),"TTT") = "Sa",
                                    TEXT((EDATE('Projektkostenkalkulation EP'!$B$4,17)+AL$3),"TTT") = "So",
                                    IF(ISNA(VLOOKUP(EDATE('Projektkostenkalkulation EP'!$B$4,17)+AL$3,Datenquellen!$F$7:$H$45,3,FALSE))," ",VLOOKUP(EDATE('Projektkostenkalkulation EP'!$B$4,17)+AL$3,Datenquellen!$F$7:$H$45,3,FALSE))="X"
                                    ),
                          "X",
                          IF((((NETWORKDAYS('Projektkostenkalkulation EP'!$S$8,EOMONTH('Projektkostenkalkulation EP'!$S$8,0)))*('Projektkostenkalkulation EP'!$N$45/5)*
                                        'Projektkostenkalkulation EP'!$S$29)-SUM($AK$20:AL20))&gt;('Projektkostenkalkulation EP'!$N$45/5),('Projektkostenkalkulation EP'!$N$45/5),
                                         (NETWORKDAYS('Projektkostenkalkulation EP'!$S$8,
                                          EOMONTH('Projektkostenkalkulation EP'!$S$8,0)))*('Projektkostenkalkulation EP'!$N$45/5)*'Projektkostenkalkulation EP'!$S$29-SUM($AK$20:AL20))
                          ),
               "X"
            )</f>
        <v>0</v>
      </c>
      <c r="AN20" s="122">
        <f xml:space="preserve"> IF(TEXT((EDATE('Projektkostenkalkulation EP'!$B$4,17)+AM$3),"MM")=TEXT((EDATE('Projektkostenkalkulation EP'!$B$4,17)+(AM$3-1)),"MM"),
             IF(
                        OR(
                                    TEXT((EDATE('Projektkostenkalkulation EP'!$B$4,17)+AM$3),"TTT") = "Sa",
                                    TEXT((EDATE('Projektkostenkalkulation EP'!$B$4,17)+AM$3),"TTT") = "So",
                                    IF(ISNA(VLOOKUP(EDATE('Projektkostenkalkulation EP'!$B$4,17)+AM$3,Datenquellen!$F$7:$H$45,3,FALSE))," ",VLOOKUP(EDATE('Projektkostenkalkulation EP'!$B$4,17)+AM$3,Datenquellen!$F$7:$H$45,3,FALSE))="X"
                                    ),
                          "X",
                          IF((((NETWORKDAYS('Projektkostenkalkulation EP'!$S$8,EOMONTH('Projektkostenkalkulation EP'!$S$8,0)))*('Projektkostenkalkulation EP'!$N$45/5)*
                                        'Projektkostenkalkulation EP'!$S$29)-SUM($AK$20:AM20))&gt;('Projektkostenkalkulation EP'!$N$45/5),('Projektkostenkalkulation EP'!$N$45/5),
                                         (NETWORKDAYS('Projektkostenkalkulation EP'!$S$8,
                                          EOMONTH('Projektkostenkalkulation EP'!$S$8,0)))*('Projektkostenkalkulation EP'!$N$45/5)*'Projektkostenkalkulation EP'!$S$29-SUM($AK$20:AM20))
                          ),
               "X"
            )</f>
        <v>0</v>
      </c>
      <c r="AO20" s="122">
        <f xml:space="preserve"> IF(TEXT((EDATE('Projektkostenkalkulation EP'!$B$4,17)+AN$3),"MM")=TEXT((EDATE('Projektkostenkalkulation EP'!$B$4,17)+(AN$3-1)),"MM"),
             IF(
                        OR(
                                    TEXT((EDATE('Projektkostenkalkulation EP'!$B$4,17)+AN$3),"TTT") = "Sa",
                                    TEXT((EDATE('Projektkostenkalkulation EP'!$B$4,17)+AN$3),"TTT") = "So",
                                    IF(ISNA(VLOOKUP(EDATE('Projektkostenkalkulation EP'!$B$4,17)+AN$3,Datenquellen!$F$7:$H$45,3,FALSE))," ",VLOOKUP(EDATE('Projektkostenkalkulation EP'!$B$4,17)+AN$3,Datenquellen!$F$7:$H$45,3,FALSE))="X"
                                    ),
                          "X",
                          IF((((NETWORKDAYS('Projektkostenkalkulation EP'!$S$8,EOMONTH('Projektkostenkalkulation EP'!$S$8,0)))*('Projektkostenkalkulation EP'!$N$45/5)*
                                        'Projektkostenkalkulation EP'!$S$29)-SUM($AK$20:AN20))&gt;('Projektkostenkalkulation EP'!$N$45/5),('Projektkostenkalkulation EP'!$N$45/5),
                                         (NETWORKDAYS('Projektkostenkalkulation EP'!$S$8,
                                          EOMONTH('Projektkostenkalkulation EP'!$S$8,0)))*('Projektkostenkalkulation EP'!$N$45/5)*'Projektkostenkalkulation EP'!$S$29-SUM($AK$20:AN20))
                          ),
               "X"
            )</f>
        <v>0</v>
      </c>
      <c r="AP20" s="122">
        <f xml:space="preserve"> IF(TEXT((EDATE('Projektkostenkalkulation EP'!$B$4,17)+AO$3),"MM")=TEXT((EDATE('Projektkostenkalkulation EP'!$B$4,17)+(AO$3-1)),"MM"),
             IF(
                        OR(
                                    TEXT((EDATE('Projektkostenkalkulation EP'!$B$4,17)+AO$3),"TTT") = "Sa",
                                    TEXT((EDATE('Projektkostenkalkulation EP'!$B$4,17)+AO$3),"TTT") = "So",
                                    IF(ISNA(VLOOKUP(EDATE('Projektkostenkalkulation EP'!$B$4,17)+AO$3,Datenquellen!$F$7:$H$45,3,FALSE))," ",VLOOKUP(EDATE('Projektkostenkalkulation EP'!$B$4,17)+AO$3,Datenquellen!$F$7:$H$45,3,FALSE))="X"
                                    ),
                          "X",
                          IF((((NETWORKDAYS('Projektkostenkalkulation EP'!$S$8,EOMONTH('Projektkostenkalkulation EP'!$S$8,0)))*('Projektkostenkalkulation EP'!$N$45/5)*
                                        'Projektkostenkalkulation EP'!$S$29)-SUM($AK$20:AO20))&gt;('Projektkostenkalkulation EP'!$N$45/5),('Projektkostenkalkulation EP'!$N$45/5),
                                         (NETWORKDAYS('Projektkostenkalkulation EP'!$S$8,
                                          EOMONTH('Projektkostenkalkulation EP'!$S$8,0)))*('Projektkostenkalkulation EP'!$N$45/5)*'Projektkostenkalkulation EP'!$S$29-SUM($AK$20:AO20))
                          ),
               "X"
            )</f>
        <v>0</v>
      </c>
      <c r="AQ20" s="122" t="str">
        <f xml:space="preserve"> IF(TEXT((EDATE('Projektkostenkalkulation EP'!$B$4,17)+AP$3),"MM")=TEXT((EDATE('Projektkostenkalkulation EP'!$B$4,17)+(AP$3-1)),"MM"),
             IF(
                        OR(
                                    TEXT((EDATE('Projektkostenkalkulation EP'!$B$4,17)+AP$3),"TTT") = "Sa",
                                    TEXT((EDATE('Projektkostenkalkulation EP'!$B$4,17)+AP$3),"TTT") = "So",
                                    IF(ISNA(VLOOKUP(EDATE('Projektkostenkalkulation EP'!$B$4,17)+AP$3,Datenquellen!$F$7:$H$45,3,FALSE))," ",VLOOKUP(EDATE('Projektkostenkalkulation EP'!$B$4,17)+AP$3,Datenquellen!$F$7:$H$45,3,FALSE))="X"
                                    ),
                          "X",
                          IF((((NETWORKDAYS('Projektkostenkalkulation EP'!$S$8,EOMONTH('Projektkostenkalkulation EP'!$S$8,0)))*('Projektkostenkalkulation EP'!$N$45/5)*
                                        'Projektkostenkalkulation EP'!$S$29)-SUM($AK$20:AP20))&gt;('Projektkostenkalkulation EP'!$N$45/5),('Projektkostenkalkulation EP'!$N$45/5),
                                         (NETWORKDAYS('Projektkostenkalkulation EP'!$S$8,
                                          EOMONTH('Projektkostenkalkulation EP'!$S$8,0)))*('Projektkostenkalkulation EP'!$N$45/5)*'Projektkostenkalkulation EP'!$S$29-SUM($AK$20:AP20))
                          ),
               "X"
            )</f>
        <v>X</v>
      </c>
      <c r="AR20" s="122" t="str">
        <f xml:space="preserve"> IF(TEXT((EDATE('Projektkostenkalkulation EP'!$B$4,17)+AQ$3),"MM")=TEXT((EDATE('Projektkostenkalkulation EP'!$B$4,17)+(AQ$3-1)),"MM"),
             IF(
                        OR(
                                    TEXT((EDATE('Projektkostenkalkulation EP'!$B$4,17)+AQ$3),"TTT") = "Sa",
                                    TEXT((EDATE('Projektkostenkalkulation EP'!$B$4,17)+AQ$3),"TTT") = "So",
                                    IF(ISNA(VLOOKUP(EDATE('Projektkostenkalkulation EP'!$B$4,17)+AQ$3,Datenquellen!$F$7:$H$45,3,FALSE))," ",VLOOKUP(EDATE('Projektkostenkalkulation EP'!$B$4,17)+AQ$3,Datenquellen!$F$7:$H$45,3,FALSE))="X"
                                    ),
                          "X",
                          IF((((NETWORKDAYS('Projektkostenkalkulation EP'!$S$8,EOMONTH('Projektkostenkalkulation EP'!$S$8,0)))*('Projektkostenkalkulation EP'!$N$45/5)*
                                        'Projektkostenkalkulation EP'!$S$29)-SUM($AK$20:AQ20))&gt;('Projektkostenkalkulation EP'!$N$45/5),('Projektkostenkalkulation EP'!$N$45/5),
                                         (NETWORKDAYS('Projektkostenkalkulation EP'!$S$8,
                                          EOMONTH('Projektkostenkalkulation EP'!$S$8,0)))*('Projektkostenkalkulation EP'!$N$45/5)*'Projektkostenkalkulation EP'!$S$29-SUM($AK$20:AQ20))
                          ),
               "X"
            )</f>
        <v>X</v>
      </c>
      <c r="AS20" s="122" t="str">
        <f xml:space="preserve"> IF(TEXT((EDATE('Projektkostenkalkulation EP'!$B$4,17)+AR$3),"MM")=TEXT((EDATE('Projektkostenkalkulation EP'!$B$4,17)+(AR$3-1)),"MM"),
             IF(
                        OR(
                                    TEXT((EDATE('Projektkostenkalkulation EP'!$B$4,17)+AR$3),"TTT") = "Sa",
                                    TEXT((EDATE('Projektkostenkalkulation EP'!$B$4,17)+AR$3),"TTT") = "So",
                                    IF(ISNA(VLOOKUP(EDATE('Projektkostenkalkulation EP'!$B$4,17)+AR$3,Datenquellen!$F$7:$H$45,3,FALSE))," ",VLOOKUP(EDATE('Projektkostenkalkulation EP'!$B$4,17)+AR$3,Datenquellen!$F$7:$H$45,3,FALSE))="X"
                                    ),
                          "X",
                          IF((((NETWORKDAYS('Projektkostenkalkulation EP'!$S$8,EOMONTH('Projektkostenkalkulation EP'!$S$8,0)))*('Projektkostenkalkulation EP'!$N$45/5)*
                                        'Projektkostenkalkulation EP'!$S$29)-SUM($AK$20:AR20))&gt;('Projektkostenkalkulation EP'!$N$45/5),('Projektkostenkalkulation EP'!$N$45/5),
                                         (NETWORKDAYS('Projektkostenkalkulation EP'!$S$8,
                                          EOMONTH('Projektkostenkalkulation EP'!$S$8,0)))*('Projektkostenkalkulation EP'!$N$45/5)*'Projektkostenkalkulation EP'!$S$29-SUM($AK$20:AR20))
                          ),
               "X"
            )</f>
        <v>X</v>
      </c>
      <c r="AT20" s="122">
        <f xml:space="preserve"> IF(TEXT((EDATE('Projektkostenkalkulation EP'!$B$4,17)+AS$3),"MM")=TEXT((EDATE('Projektkostenkalkulation EP'!$B$4,17)+(AS$3-1)),"MM"),
             IF(
                        OR(
                                    TEXT((EDATE('Projektkostenkalkulation EP'!$B$4,17)+AS$3),"TTT") = "Sa",
                                    TEXT((EDATE('Projektkostenkalkulation EP'!$B$4,17)+AS$3),"TTT") = "So",
                                    IF(ISNA(VLOOKUP(EDATE('Projektkostenkalkulation EP'!$B$4,17)+AS$3,Datenquellen!$F$7:$H$45,3,FALSE))," ",VLOOKUP(EDATE('Projektkostenkalkulation EP'!$B$4,17)+AS$3,Datenquellen!$F$7:$H$45,3,FALSE))="X"
                                    ),
                          "X",
                          IF((((NETWORKDAYS('Projektkostenkalkulation EP'!$S$8,EOMONTH('Projektkostenkalkulation EP'!$S$8,0)))*('Projektkostenkalkulation EP'!$N$45/5)*
                                        'Projektkostenkalkulation EP'!$S$29)-SUM($AK$20:AS20))&gt;('Projektkostenkalkulation EP'!$N$45/5),('Projektkostenkalkulation EP'!$N$45/5),
                                         (NETWORKDAYS('Projektkostenkalkulation EP'!$S$8,
                                          EOMONTH('Projektkostenkalkulation EP'!$S$8,0)))*('Projektkostenkalkulation EP'!$N$45/5)*'Projektkostenkalkulation EP'!$S$29-SUM($AK$20:AS20))
                          ),
               "X"
            )</f>
        <v>0</v>
      </c>
      <c r="AU20" s="122">
        <f xml:space="preserve"> IF(TEXT((EDATE('Projektkostenkalkulation EP'!$B$4,17)+AT$3),"MM")=TEXT((EDATE('Projektkostenkalkulation EP'!$B$4,17)+(AT$3-1)),"MM"),
             IF(
                        OR(
                                    TEXT((EDATE('Projektkostenkalkulation EP'!$B$4,17)+AT$3),"TTT") = "Sa",
                                    TEXT((EDATE('Projektkostenkalkulation EP'!$B$4,17)+AT$3),"TTT") = "So",
                                    IF(ISNA(VLOOKUP(EDATE('Projektkostenkalkulation EP'!$B$4,17)+AT$3,Datenquellen!$F$7:$H$45,3,FALSE))," ",VLOOKUP(EDATE('Projektkostenkalkulation EP'!$B$4,17)+AT$3,Datenquellen!$F$7:$H$45,3,FALSE))="X"
                                    ),
                          "X",
                          IF((((NETWORKDAYS('Projektkostenkalkulation EP'!$S$8,EOMONTH('Projektkostenkalkulation EP'!$S$8,0)))*('Projektkostenkalkulation EP'!$N$45/5)*
                                        'Projektkostenkalkulation EP'!$S$29)-SUM($AK$20:AT20))&gt;('Projektkostenkalkulation EP'!$N$45/5),('Projektkostenkalkulation EP'!$N$45/5),
                                         (NETWORKDAYS('Projektkostenkalkulation EP'!$S$8,
                                          EOMONTH('Projektkostenkalkulation EP'!$S$8,0)))*('Projektkostenkalkulation EP'!$N$45/5)*'Projektkostenkalkulation EP'!$S$29-SUM($AK$20:AT20))
                          ),
               "X"
            )</f>
        <v>0</v>
      </c>
      <c r="AV20" s="122">
        <f xml:space="preserve"> IF(TEXT((EDATE('Projektkostenkalkulation EP'!$B$4,17)+AU$3),"MM")=TEXT((EDATE('Projektkostenkalkulation EP'!$B$4,17)+(AU$3-1)),"MM"),
             IF(
                        OR(
                                    TEXT((EDATE('Projektkostenkalkulation EP'!$B$4,17)+AU$3),"TTT") = "Sa",
                                    TEXT((EDATE('Projektkostenkalkulation EP'!$B$4,17)+AU$3),"TTT") = "So",
                                    IF(ISNA(VLOOKUP(EDATE('Projektkostenkalkulation EP'!$B$4,17)+AU$3,Datenquellen!$F$7:$H$45,3,FALSE))," ",VLOOKUP(EDATE('Projektkostenkalkulation EP'!$B$4,17)+AU$3,Datenquellen!$F$7:$H$45,3,FALSE))="X"
                                    ),
                          "X",
                          IF((((NETWORKDAYS('Projektkostenkalkulation EP'!$S$8,EOMONTH('Projektkostenkalkulation EP'!$S$8,0)))*('Projektkostenkalkulation EP'!$N$45/5)*
                                        'Projektkostenkalkulation EP'!$S$29)-SUM($AK$20:AU20))&gt;('Projektkostenkalkulation EP'!$N$45/5),('Projektkostenkalkulation EP'!$N$45/5),
                                         (NETWORKDAYS('Projektkostenkalkulation EP'!$S$8,
                                          EOMONTH('Projektkostenkalkulation EP'!$S$8,0)))*('Projektkostenkalkulation EP'!$N$45/5)*'Projektkostenkalkulation EP'!$S$29-SUM($AK$20:AU20))
                          ),
               "X"
            )</f>
        <v>0</v>
      </c>
      <c r="AW20" s="122">
        <f xml:space="preserve"> IF(TEXT((EDATE('Projektkostenkalkulation EP'!$B$4,17)+AV$3),"MM")=TEXT((EDATE('Projektkostenkalkulation EP'!$B$4,17)+(AV$3-1)),"MM"),
             IF(
                        OR(
                                    TEXT((EDATE('Projektkostenkalkulation EP'!$B$4,17)+AV$3),"TTT") = "Sa",
                                    TEXT((EDATE('Projektkostenkalkulation EP'!$B$4,17)+AV$3),"TTT") = "So",
                                    IF(ISNA(VLOOKUP(EDATE('Projektkostenkalkulation EP'!$B$4,17)+AV$3,Datenquellen!$F$7:$H$45,3,FALSE))," ",VLOOKUP(EDATE('Projektkostenkalkulation EP'!$B$4,17)+AV$3,Datenquellen!$F$7:$H$45,3,FALSE))="X"
                                    ),
                          "X",
                          IF((((NETWORKDAYS('Projektkostenkalkulation EP'!$S$8,EOMONTH('Projektkostenkalkulation EP'!$S$8,0)))*('Projektkostenkalkulation EP'!$N$45/5)*
                                        'Projektkostenkalkulation EP'!$S$29)-SUM($AK$20:AV20))&gt;('Projektkostenkalkulation EP'!$N$45/5),('Projektkostenkalkulation EP'!$N$45/5),
                                         (NETWORKDAYS('Projektkostenkalkulation EP'!$S$8,
                                          EOMONTH('Projektkostenkalkulation EP'!$S$8,0)))*('Projektkostenkalkulation EP'!$N$45/5)*'Projektkostenkalkulation EP'!$S$29-SUM($AK$20:AV20))
                          ),
               "X"
            )</f>
        <v>0</v>
      </c>
      <c r="AX20" s="122" t="str">
        <f xml:space="preserve"> IF(TEXT((EDATE('Projektkostenkalkulation EP'!$B$4,17)+AW$3),"MM")=TEXT((EDATE('Projektkostenkalkulation EP'!$B$4,17)+(AW$3-1)),"MM"),
             IF(
                        OR(
                                    TEXT((EDATE('Projektkostenkalkulation EP'!$B$4,17)+AW$3),"TTT") = "Sa",
                                    TEXT((EDATE('Projektkostenkalkulation EP'!$B$4,17)+AW$3),"TTT") = "So",
                                    IF(ISNA(VLOOKUP(EDATE('Projektkostenkalkulation EP'!$B$4,17)+AW$3,Datenquellen!$F$7:$H$45,3,FALSE))," ",VLOOKUP(EDATE('Projektkostenkalkulation EP'!$B$4,17)+AW$3,Datenquellen!$F$7:$H$45,3,FALSE))="X"
                                    ),
                          "X",
                          IF((((NETWORKDAYS('Projektkostenkalkulation EP'!$S$8,EOMONTH('Projektkostenkalkulation EP'!$S$8,0)))*('Projektkostenkalkulation EP'!$N$45/5)*
                                        'Projektkostenkalkulation EP'!$S$29)-SUM($AK$20:AW20))&gt;('Projektkostenkalkulation EP'!$N$45/5),('Projektkostenkalkulation EP'!$N$45/5),
                                         (NETWORKDAYS('Projektkostenkalkulation EP'!$S$8,
                                          EOMONTH('Projektkostenkalkulation EP'!$S$8,0)))*('Projektkostenkalkulation EP'!$N$45/5)*'Projektkostenkalkulation EP'!$S$29-SUM($AK$20:AW20))
                          ),
               "X"
            )</f>
        <v>X</v>
      </c>
      <c r="AY20" s="122" t="str">
        <f xml:space="preserve"> IF(TEXT((EDATE('Projektkostenkalkulation EP'!$B$4,17)+AX$3),"MM")=TEXT((EDATE('Projektkostenkalkulation EP'!$B$4,17)+(AX$3-1)),"MM"),
             IF(
                        OR(
                                    TEXT((EDATE('Projektkostenkalkulation EP'!$B$4,17)+AX$3),"TTT") = "Sa",
                                    TEXT((EDATE('Projektkostenkalkulation EP'!$B$4,17)+AX$3),"TTT") = "So",
                                    IF(ISNA(VLOOKUP(EDATE('Projektkostenkalkulation EP'!$B$4,17)+AX$3,Datenquellen!$F$7:$H$45,3,FALSE))," ",VLOOKUP(EDATE('Projektkostenkalkulation EP'!$B$4,17)+AX$3,Datenquellen!$F$7:$H$45,3,FALSE))="X"
                                    ),
                          "X",
                          IF((((NETWORKDAYS('Projektkostenkalkulation EP'!$S$8,EOMONTH('Projektkostenkalkulation EP'!$S$8,0)))*('Projektkostenkalkulation EP'!$N$45/5)*
                                        'Projektkostenkalkulation EP'!$S$29)-SUM($AK$20:AX20))&gt;('Projektkostenkalkulation EP'!$N$45/5),('Projektkostenkalkulation EP'!$N$45/5),
                                         (NETWORKDAYS('Projektkostenkalkulation EP'!$S$8,
                                          EOMONTH('Projektkostenkalkulation EP'!$S$8,0)))*('Projektkostenkalkulation EP'!$N$45/5)*'Projektkostenkalkulation EP'!$S$29-SUM($AK$20:AX20))
                          ),
               "X"
            )</f>
        <v>X</v>
      </c>
      <c r="AZ20" s="122">
        <f xml:space="preserve"> IF(TEXT((EDATE('Projektkostenkalkulation EP'!$B$4,17)+AY$3),"MM")=TEXT((EDATE('Projektkostenkalkulation EP'!$B$4,17)+(AY$3-1)),"MM"),
             IF(
                        OR(
                                    TEXT((EDATE('Projektkostenkalkulation EP'!$B$4,17)+AY$3),"TTT") = "Sa",
                                    TEXT((EDATE('Projektkostenkalkulation EP'!$B$4,17)+AY$3),"TTT") = "So",
                                    IF(ISNA(VLOOKUP(EDATE('Projektkostenkalkulation EP'!$B$4,17)+AY$3,Datenquellen!$F$7:$H$45,3,FALSE))," ",VLOOKUP(EDATE('Projektkostenkalkulation EP'!$B$4,17)+AY$3,Datenquellen!$F$7:$H$45,3,FALSE))="X"
                                    ),
                          "X",
                          IF((((NETWORKDAYS('Projektkostenkalkulation EP'!$S$8,EOMONTH('Projektkostenkalkulation EP'!$S$8,0)))*('Projektkostenkalkulation EP'!$N$45/5)*
                                        'Projektkostenkalkulation EP'!$S$29)-SUM($AK$20:AY20))&gt;('Projektkostenkalkulation EP'!$N$45/5),('Projektkostenkalkulation EP'!$N$45/5),
                                         (NETWORKDAYS('Projektkostenkalkulation EP'!$S$8,
                                          EOMONTH('Projektkostenkalkulation EP'!$S$8,0)))*('Projektkostenkalkulation EP'!$N$45/5)*'Projektkostenkalkulation EP'!$S$29-SUM($AK$20:AY20))
                          ),
               "X"
            )</f>
        <v>0</v>
      </c>
      <c r="BA20" s="122">
        <f xml:space="preserve"> IF(TEXT((EDATE('Projektkostenkalkulation EP'!$B$4,17)+AZ$3),"MM")=TEXT((EDATE('Projektkostenkalkulation EP'!$B$4,17)+(AZ$3-1)),"MM"),
             IF(
                        OR(
                                    TEXT((EDATE('Projektkostenkalkulation EP'!$B$4,17)+AZ$3),"TTT") = "Sa",
                                    TEXT((EDATE('Projektkostenkalkulation EP'!$B$4,17)+AZ$3),"TTT") = "So",
                                    IF(ISNA(VLOOKUP(EDATE('Projektkostenkalkulation EP'!$B$4,17)+AZ$3,Datenquellen!$F$7:$H$45,3,FALSE))," ",VLOOKUP(EDATE('Projektkostenkalkulation EP'!$B$4,17)+AZ$3,Datenquellen!$F$7:$H$45,3,FALSE))="X"
                                    ),
                          "X",
                          IF((((NETWORKDAYS('Projektkostenkalkulation EP'!$S$8,EOMONTH('Projektkostenkalkulation EP'!$S$8,0)))*('Projektkostenkalkulation EP'!$N$45/5)*
                                        'Projektkostenkalkulation EP'!$S$29)-SUM($AK$20:AZ20))&gt;('Projektkostenkalkulation EP'!$N$45/5),('Projektkostenkalkulation EP'!$N$45/5),
                                         (NETWORKDAYS('Projektkostenkalkulation EP'!$S$8,
                                          EOMONTH('Projektkostenkalkulation EP'!$S$8,0)))*('Projektkostenkalkulation EP'!$N$45/5)*'Projektkostenkalkulation EP'!$S$29-SUM($AK$20:AZ20))
                          ),
               "X"
            )</f>
        <v>0</v>
      </c>
      <c r="BB20" s="122">
        <f xml:space="preserve"> IF(TEXT((EDATE('Projektkostenkalkulation EP'!$B$4,17)+BA$3),"MM")=TEXT((EDATE('Projektkostenkalkulation EP'!$B$4,17)+(BA$3-1)),"MM"),
             IF(
                        OR(
                                    TEXT((EDATE('Projektkostenkalkulation EP'!$B$4,17)+BA$3),"TTT") = "Sa",
                                    TEXT((EDATE('Projektkostenkalkulation EP'!$B$4,17)+BA$3),"TTT") = "So",
                                    IF(ISNA(VLOOKUP(EDATE('Projektkostenkalkulation EP'!$B$4,17)+BA$3,Datenquellen!$F$7:$H$45,3,FALSE))," ",VLOOKUP(EDATE('Projektkostenkalkulation EP'!$B$4,17)+BA$3,Datenquellen!$F$7:$H$45,3,FALSE))="X"
                                    ),
                          "X",
                          IF((((NETWORKDAYS('Projektkostenkalkulation EP'!$S$8,EOMONTH('Projektkostenkalkulation EP'!$S$8,0)))*('Projektkostenkalkulation EP'!$N$45/5)*
                                        'Projektkostenkalkulation EP'!$S$29)-SUM($AK$20:BA20))&gt;('Projektkostenkalkulation EP'!$N$45/5),('Projektkostenkalkulation EP'!$N$45/5),
                                         (NETWORKDAYS('Projektkostenkalkulation EP'!$S$8,
                                          EOMONTH('Projektkostenkalkulation EP'!$S$8,0)))*('Projektkostenkalkulation EP'!$N$45/5)*'Projektkostenkalkulation EP'!$S$29-SUM($AK$20:BA20))
                          ),
               "X"
            )</f>
        <v>0</v>
      </c>
      <c r="BC20" s="122" t="str">
        <f xml:space="preserve"> IF(TEXT((EDATE('Projektkostenkalkulation EP'!$B$4,17)+BB$3),"MM")=TEXT((EDATE('Projektkostenkalkulation EP'!$B$4,17)+(BB$3-1)),"MM"),
             IF(
                        OR(
                                    TEXT((EDATE('Projektkostenkalkulation EP'!$B$4,17)+BB$3),"TTT") = "Sa",
                                    TEXT((EDATE('Projektkostenkalkulation EP'!$B$4,17)+BB$3),"TTT") = "So",
                                    IF(ISNA(VLOOKUP(EDATE('Projektkostenkalkulation EP'!$B$4,17)+BB$3,Datenquellen!$F$7:$H$45,3,FALSE))," ",VLOOKUP(EDATE('Projektkostenkalkulation EP'!$B$4,17)+BB$3,Datenquellen!$F$7:$H$45,3,FALSE))="X"
                                    ),
                          "X",
                          IF((((NETWORKDAYS('Projektkostenkalkulation EP'!$S$8,EOMONTH('Projektkostenkalkulation EP'!$S$8,0)))*('Projektkostenkalkulation EP'!$N$45/5)*
                                        'Projektkostenkalkulation EP'!$S$29)-SUM($AK$20:BB20))&gt;('Projektkostenkalkulation EP'!$N$45/5),('Projektkostenkalkulation EP'!$N$45/5),
                                         (NETWORKDAYS('Projektkostenkalkulation EP'!$S$8,
                                          EOMONTH('Projektkostenkalkulation EP'!$S$8,0)))*('Projektkostenkalkulation EP'!$N$45/5)*'Projektkostenkalkulation EP'!$S$29-SUM($AK$20:BB20))
                          ),
               "X"
            )</f>
        <v>X</v>
      </c>
      <c r="BD20" s="122">
        <f xml:space="preserve"> IF(TEXT((EDATE('Projektkostenkalkulation EP'!$B$4,17)+BC$3),"MM")=TEXT((EDATE('Projektkostenkalkulation EP'!$B$4,17)+(BC$3-1)),"MM"),
             IF(
                        OR(
                                    TEXT((EDATE('Projektkostenkalkulation EP'!$B$4,17)+BC$3),"TTT") = "Sa",
                                    TEXT((EDATE('Projektkostenkalkulation EP'!$B$4,17)+BC$3),"TTT") = "So",
                                    IF(ISNA(VLOOKUP(EDATE('Projektkostenkalkulation EP'!$B$4,17)+BC$3,Datenquellen!$F$7:$H$45,3,FALSE))," ",VLOOKUP(EDATE('Projektkostenkalkulation EP'!$B$4,17)+BC$3,Datenquellen!$F$7:$H$45,3,FALSE))="X"
                                    ),
                          "X",
                          IF((((NETWORKDAYS('Projektkostenkalkulation EP'!$S$8,EOMONTH('Projektkostenkalkulation EP'!$S$8,0)))*('Projektkostenkalkulation EP'!$N$45/5)*
                                        'Projektkostenkalkulation EP'!$S$29)-SUM($AK$20:BC20))&gt;('Projektkostenkalkulation EP'!$N$45/5),('Projektkostenkalkulation EP'!$N$45/5),
                                         (NETWORKDAYS('Projektkostenkalkulation EP'!$S$8,
                                          EOMONTH('Projektkostenkalkulation EP'!$S$8,0)))*('Projektkostenkalkulation EP'!$N$45/5)*'Projektkostenkalkulation EP'!$S$29-SUM($AK$20:BC20))
                          ),
               "X"
            )</f>
        <v>0</v>
      </c>
      <c r="BE20" s="122" t="str">
        <f xml:space="preserve"> IF(TEXT((EDATE('Projektkostenkalkulation EP'!$B$4,17)+BD$3),"MM")=TEXT((EDATE('Projektkostenkalkulation EP'!$B$4,17)+(BD$3-1)),"MM"),
             IF(
                        OR(
                                    TEXT((EDATE('Projektkostenkalkulation EP'!$B$4,17)+BD$3),"TTT") = "Sa",
                                    TEXT((EDATE('Projektkostenkalkulation EP'!$B$4,17)+BD$3),"TTT") = "So",
                                    IF(ISNA(VLOOKUP(EDATE('Projektkostenkalkulation EP'!$B$4,17)+BD$3,Datenquellen!$F$7:$H$45,3,FALSE))," ",VLOOKUP(EDATE('Projektkostenkalkulation EP'!$B$4,17)+BD$3,Datenquellen!$F$7:$H$45,3,FALSE))="X"
                                    ),
                          "X",
                          IF((((NETWORKDAYS('Projektkostenkalkulation EP'!$S$8,EOMONTH('Projektkostenkalkulation EP'!$S$8,0)))*('Projektkostenkalkulation EP'!$N$45/5)*
                                        'Projektkostenkalkulation EP'!$S$29)-SUM($AK$20:BD20))&gt;('Projektkostenkalkulation EP'!$N$45/5),('Projektkostenkalkulation EP'!$N$45/5),
                                         (NETWORKDAYS('Projektkostenkalkulation EP'!$S$8,
                                          EOMONTH('Projektkostenkalkulation EP'!$S$8,0)))*('Projektkostenkalkulation EP'!$N$45/5)*'Projektkostenkalkulation EP'!$S$29-SUM($AK$20:BD20))
                          ),
               "X"
            )</f>
        <v>X</v>
      </c>
      <c r="BF20" s="122" t="str">
        <f xml:space="preserve"> IF(TEXT((EDATE('Projektkostenkalkulation EP'!$B$4,17)+BE$3),"MM")=TEXT((EDATE('Projektkostenkalkulation EP'!$B$4,17)+(BE$3-1)),"MM"),
             IF(
                        OR(
                                    TEXT((EDATE('Projektkostenkalkulation EP'!$B$4,17)+BE$3),"TTT") = "Sa",
                                    TEXT((EDATE('Projektkostenkalkulation EP'!$B$4,17)+BE$3),"TTT") = "So",
                                    IF(ISNA(VLOOKUP(EDATE('Projektkostenkalkulation EP'!$B$4,17)+BE$3,Datenquellen!$F$7:$H$45,3,FALSE))," ",VLOOKUP(EDATE('Projektkostenkalkulation EP'!$B$4,17)+BE$3,Datenquellen!$F$7:$H$45,3,FALSE))="X"
                                    ),
                          "X",
                          IF((((NETWORKDAYS('Projektkostenkalkulation EP'!$S$8,EOMONTH('Projektkostenkalkulation EP'!$S$8,0)))*('Projektkostenkalkulation EP'!$N$45/5)*
                                        'Projektkostenkalkulation EP'!$S$29)-SUM($AK$20:BE20))&gt;('Projektkostenkalkulation EP'!$N$45/5),('Projektkostenkalkulation EP'!$N$45/5),
                                         (NETWORKDAYS('Projektkostenkalkulation EP'!$S$8,
                                          EOMONTH('Projektkostenkalkulation EP'!$S$8,0)))*('Projektkostenkalkulation EP'!$N$45/5)*'Projektkostenkalkulation EP'!$S$29-SUM($AK$20:BE20))
                          ),
               "X"
            )</f>
        <v>X</v>
      </c>
      <c r="BG20" s="122">
        <f xml:space="preserve"> IF(TEXT((EDATE('Projektkostenkalkulation EP'!$B$4,17)+BF$3),"MM")=TEXT((EDATE('Projektkostenkalkulation EP'!$B$4,17)+(BF$3-1)),"MM"),
             IF(
                        OR(
                                    TEXT((EDATE('Projektkostenkalkulation EP'!$B$4,17)+BF$3),"TTT") = "Sa",
                                    TEXT((EDATE('Projektkostenkalkulation EP'!$B$4,17)+BF$3),"TTT") = "So",
                                    IF(ISNA(VLOOKUP(EDATE('Projektkostenkalkulation EP'!$B$4,17)+BF$3,Datenquellen!$F$7:$H$45,3,FALSE))," ",VLOOKUP(EDATE('Projektkostenkalkulation EP'!$B$4,17)+BF$3,Datenquellen!$F$7:$H$45,3,FALSE))="X"
                                    ),
                          "X",
                          IF((((NETWORKDAYS('Projektkostenkalkulation EP'!$S$8,EOMONTH('Projektkostenkalkulation EP'!$S$8,0)))*('Projektkostenkalkulation EP'!$N$45/5)*
                                        'Projektkostenkalkulation EP'!$S$29)-SUM($AK$20:BF20))&gt;('Projektkostenkalkulation EP'!$N$45/5),('Projektkostenkalkulation EP'!$N$45/5),
                                         (NETWORKDAYS('Projektkostenkalkulation EP'!$S$8,
                                          EOMONTH('Projektkostenkalkulation EP'!$S$8,0)))*('Projektkostenkalkulation EP'!$N$45/5)*'Projektkostenkalkulation EP'!$S$29-SUM($AK$20:BF20))
                          ),
               "X"
            )</f>
        <v>0</v>
      </c>
      <c r="BH20" s="122">
        <f xml:space="preserve"> IF(TEXT((EDATE('Projektkostenkalkulation EP'!$B$4,17)+BG$3),"MM")=TEXT((EDATE('Projektkostenkalkulation EP'!$B$4,17)+(BG$3-1)),"MM"),
             IF(
                        OR(
                                    TEXT((EDATE('Projektkostenkalkulation EP'!$B$4,17)+BG$3),"TTT") = "Sa",
                                    TEXT((EDATE('Projektkostenkalkulation EP'!$B$4,17)+BG$3),"TTT") = "So",
                                    IF(ISNA(VLOOKUP(EDATE('Projektkostenkalkulation EP'!$B$4,17)+BG$3,Datenquellen!$F$7:$H$45,3,FALSE))," ",VLOOKUP(EDATE('Projektkostenkalkulation EP'!$B$4,17)+BG$3,Datenquellen!$F$7:$H$45,3,FALSE))="X"
                                    ),
                          "X",
                          IF((((NETWORKDAYS('Projektkostenkalkulation EP'!$S$8,EOMONTH('Projektkostenkalkulation EP'!$S$8,0)))*('Projektkostenkalkulation EP'!$N$45/5)*
                                        'Projektkostenkalkulation EP'!$S$29)-SUM($AK$20:BG20))&gt;('Projektkostenkalkulation EP'!$N$45/5),('Projektkostenkalkulation EP'!$N$45/5),
                                         (NETWORKDAYS('Projektkostenkalkulation EP'!$S$8,
                                          EOMONTH('Projektkostenkalkulation EP'!$S$8,0)))*('Projektkostenkalkulation EP'!$N$45/5)*'Projektkostenkalkulation EP'!$S$29-SUM($AK$20:BG20))
                          ),
               "X"
            )</f>
        <v>0</v>
      </c>
      <c r="BI20" s="122">
        <f xml:space="preserve"> IF(TEXT((EDATE('Projektkostenkalkulation EP'!$B$4,17)+BH$3),"MM")=TEXT((EDATE('Projektkostenkalkulation EP'!$B$4,17)+(BH$3-1)),"MM"),
             IF(
                        OR(
                                    TEXT((EDATE('Projektkostenkalkulation EP'!$B$4,17)+BH$3),"TTT") = "Sa",
                                    TEXT((EDATE('Projektkostenkalkulation EP'!$B$4,17)+BH$3),"TTT") = "So",
                                    IF(ISNA(VLOOKUP(EDATE('Projektkostenkalkulation EP'!$B$4,17)+BH$3,Datenquellen!$F$7:$H$45,3,FALSE))," ",VLOOKUP(EDATE('Projektkostenkalkulation EP'!$B$4,17)+BH$3,Datenquellen!$F$7:$H$45,3,FALSE))="X"
                                    ),
                          "X",
                          IF((((NETWORKDAYS('Projektkostenkalkulation EP'!$S$8,EOMONTH('Projektkostenkalkulation EP'!$S$8,0)))*('Projektkostenkalkulation EP'!$N$45/5)*
                                        'Projektkostenkalkulation EP'!$S$29)-SUM($AK$20:BH20))&gt;('Projektkostenkalkulation EP'!$N$45/5),('Projektkostenkalkulation EP'!$N$45/5),
                                         (NETWORKDAYS('Projektkostenkalkulation EP'!$S$8,
                                          EOMONTH('Projektkostenkalkulation EP'!$S$8,0)))*('Projektkostenkalkulation EP'!$N$45/5)*'Projektkostenkalkulation EP'!$S$29-SUM($AK$20:BH20))
                          ),
               "X"
            )</f>
        <v>0</v>
      </c>
      <c r="BJ20" s="122">
        <f xml:space="preserve"> IF(TEXT((EDATE('Projektkostenkalkulation EP'!$B$4,17)+BI$3),"MM")=TEXT((EDATE('Projektkostenkalkulation EP'!$B$4,17)+(BI$3-1)),"MM"),
             IF(
                        OR(
                                    TEXT((EDATE('Projektkostenkalkulation EP'!$B$4,17)+BI$3),"TTT") = "Sa",
                                    TEXT((EDATE('Projektkostenkalkulation EP'!$B$4,17)+BI$3),"TTT") = "So",
                                    IF(ISNA(VLOOKUP(EDATE('Projektkostenkalkulation EP'!$B$4,17)+BI$3,Datenquellen!$F$7:$H$45,3,FALSE))," ",VLOOKUP(EDATE('Projektkostenkalkulation EP'!$B$4,17)+BI$3,Datenquellen!$F$7:$H$45,3,FALSE))="X"
                                    ),
                          "X",
                          IF((((NETWORKDAYS('Projektkostenkalkulation EP'!$S$8,EOMONTH('Projektkostenkalkulation EP'!$S$8,0)))*('Projektkostenkalkulation EP'!$N$45/5)*
                                        'Projektkostenkalkulation EP'!$S$29)-SUM($AK$20:BI20))&gt;('Projektkostenkalkulation EP'!$N$45/5),('Projektkostenkalkulation EP'!$N$45/5),
                                         (NETWORKDAYS('Projektkostenkalkulation EP'!$S$8,
                                          EOMONTH('Projektkostenkalkulation EP'!$S$8,0)))*('Projektkostenkalkulation EP'!$N$45/5)*'Projektkostenkalkulation EP'!$S$29-SUM($AK$20:BI20))
                          ),
               "X"
            )</f>
        <v>0</v>
      </c>
      <c r="BK20" s="122">
        <f xml:space="preserve"> IF(TEXT((EDATE('Projektkostenkalkulation EP'!$B$4,17)+BJ$3),"MM")=TEXT((EDATE('Projektkostenkalkulation EP'!$B$4,17)+(BJ$3-1)),"MM"),
             IF(
                        OR(
                                    TEXT((EDATE('Projektkostenkalkulation EP'!$B$4,17)+BJ$3),"TTT") = "Sa",
                                    TEXT((EDATE('Projektkostenkalkulation EP'!$B$4,17)+BJ$3),"TTT") = "So",
                                    IF(ISNA(VLOOKUP(EDATE('Projektkostenkalkulation EP'!$B$4,17)+BJ$3,Datenquellen!$F$7:$H$45,3,FALSE))," ",VLOOKUP(EDATE('Projektkostenkalkulation EP'!$B$4,17)+BJ$3,Datenquellen!$F$7:$H$45,3,FALSE))="X"
                                    ),
                          "X",
                          IF((((NETWORKDAYS('Projektkostenkalkulation EP'!$S$8,EOMONTH('Projektkostenkalkulation EP'!$S$8,0)))*('Projektkostenkalkulation EP'!$N$45/5)*
                                        'Projektkostenkalkulation EP'!$S$29)-SUM($AK$20:BJ20))&gt;('Projektkostenkalkulation EP'!$N$45/5),('Projektkostenkalkulation EP'!$N$45/5),
                                         (NETWORKDAYS('Projektkostenkalkulation EP'!$S$8,
                                          EOMONTH('Projektkostenkalkulation EP'!$S$8,0)))*('Projektkostenkalkulation EP'!$N$45/5)*'Projektkostenkalkulation EP'!$S$29-SUM($AK$20:BJ20))
                          ),
               "X"
            )</f>
        <v>0</v>
      </c>
      <c r="BL20" s="122" t="str">
        <f xml:space="preserve"> IF(TEXT((EDATE('Projektkostenkalkulation EP'!$B$4,17)+BK$3),"MM")=TEXT((EDATE('Projektkostenkalkulation EP'!$B$4,17)+(BK$3-1)),"MM"),
             IF(
                        OR(
                                    TEXT((EDATE('Projektkostenkalkulation EP'!$B$4,17)+BK$3),"TTT") = "Sa",
                                    TEXT((EDATE('Projektkostenkalkulation EP'!$B$4,17)+BK$3),"TTT") = "So",
                                    IF(ISNA(VLOOKUP(EDATE('Projektkostenkalkulation EP'!$B$4,17)+BK$3,Datenquellen!$F$7:$H$45,3,FALSE))," ",VLOOKUP(EDATE('Projektkostenkalkulation EP'!$B$4,17)+BK$3,Datenquellen!$F$7:$H$45,3,FALSE))="X"
                                    ),
                          "X",
                          IF((((NETWORKDAYS('Projektkostenkalkulation EP'!$S$8,EOMONTH('Projektkostenkalkulation EP'!$S$8,0)))*('Projektkostenkalkulation EP'!$N$45/5)*
                                        'Projektkostenkalkulation EP'!$S$29)-SUM($AK$20:BK20))&gt;('Projektkostenkalkulation EP'!$N$45/5),('Projektkostenkalkulation EP'!$N$45/5),
                                         (NETWORKDAYS('Projektkostenkalkulation EP'!$S$8,
                                          EOMONTH('Projektkostenkalkulation EP'!$S$8,0)))*('Projektkostenkalkulation EP'!$N$45/5)*'Projektkostenkalkulation EP'!$S$29-SUM($AK$20:BK20))
                          ),
               "X"
            )</f>
        <v>X</v>
      </c>
      <c r="BM20" s="122" t="str">
        <f xml:space="preserve"> IF(TEXT((EDATE('Projektkostenkalkulation EP'!$B$4,17)+BL$3),"MM")=TEXT((EDATE('Projektkostenkalkulation EP'!$B$4,17)+(BL$3-1)),"MM"),
             IF(
                        OR(
                                    TEXT((EDATE('Projektkostenkalkulation EP'!$B$4,17)+BL$3),"TTT") = "Sa",
                                    TEXT((EDATE('Projektkostenkalkulation EP'!$B$4,17)+BL$3),"TTT") = "So",
                                    IF(ISNA(VLOOKUP(EDATE('Projektkostenkalkulation EP'!$B$4,17)+BL$3,Datenquellen!$F$7:$H$45,3,FALSE))," ",VLOOKUP(EDATE('Projektkostenkalkulation EP'!$B$4,17)+BL$3,Datenquellen!$F$7:$H$45,3,FALSE))="X"
                                    ),
                          "X",
                          IF((((NETWORKDAYS('Projektkostenkalkulation EP'!$S$8,EOMONTH('Projektkostenkalkulation EP'!$S$8,0)))*('Projektkostenkalkulation EP'!$N$45/5)*
                                        'Projektkostenkalkulation EP'!$S$29)-SUM($AK$20:BL20))&gt;('Projektkostenkalkulation EP'!$N$45/5),('Projektkostenkalkulation EP'!$N$45/5),
                                         (NETWORKDAYS('Projektkostenkalkulation EP'!$S$8,
                                          EOMONTH('Projektkostenkalkulation EP'!$S$8,0)))*('Projektkostenkalkulation EP'!$N$45/5)*'Projektkostenkalkulation EP'!$S$29-SUM($AK$20:BL20))
                          ),
               "X"
            )</f>
        <v>X</v>
      </c>
      <c r="BN20" s="122">
        <f xml:space="preserve"> IF(TEXT((EDATE('Projektkostenkalkulation EP'!$B$4,17)+BM$3),"MM")=TEXT((EDATE('Projektkostenkalkulation EP'!$B$4,17)+(BM$3-1)),"MM"),
             IF(
                        OR(
                                    TEXT((EDATE('Projektkostenkalkulation EP'!$B$4,17)+BM$3),"TTT") = "Sa",
                                    TEXT((EDATE('Projektkostenkalkulation EP'!$B$4,17)+BM$3),"TTT") = "So",
                                    IF(ISNA(VLOOKUP(EDATE('Projektkostenkalkulation EP'!$B$4,17)+BM$3,Datenquellen!$F$7:$H$45,3,FALSE))," ",VLOOKUP(EDATE('Projektkostenkalkulation EP'!$B$4,17)+BM$3,Datenquellen!$F$7:$H$45,3,FALSE))="X"
                                    ),
                          "X",
                          IF((((NETWORKDAYS('Projektkostenkalkulation EP'!$S$8,EOMONTH('Projektkostenkalkulation EP'!$S$8,0)))*('Projektkostenkalkulation EP'!$N$45/5)*
                                        'Projektkostenkalkulation EP'!$S$29)-SUM($AK$20:BM20))&gt;('Projektkostenkalkulation EP'!$N$45/5),('Projektkostenkalkulation EP'!$N$45/5),
                                         (NETWORKDAYS('Projektkostenkalkulation EP'!$S$8,
                                          EOMONTH('Projektkostenkalkulation EP'!$S$8,0)))*('Projektkostenkalkulation EP'!$N$45/5)*'Projektkostenkalkulation EP'!$S$29-SUM($AK$20:BM20))
                          ),
               "X"
            )</f>
        <v>0</v>
      </c>
      <c r="BO20" s="122" t="str">
        <f xml:space="preserve"> IF(TEXT((EDATE('Projektkostenkalkulation EP'!$B$4,17)+BN$3),"MM")=TEXT((EDATE('Projektkostenkalkulation EP'!$B$4,17)+(BN$3-1)),"MM"),
             IF(
                        OR(
                                    TEXT((EDATE('Projektkostenkalkulation EP'!$B$4,17)+BN$3),"TTT") = "Sa",
                                    TEXT((EDATE('Projektkostenkalkulation EP'!$B$4,17)+BN$3),"TTT") = "So",
                                    IF(ISNA(VLOOKUP(EDATE('Projektkostenkalkulation EP'!$B$4,17)+BN$3,Datenquellen!$F$7:$H$45,3,FALSE))," ",VLOOKUP(EDATE('Projektkostenkalkulation EP'!$B$4,17)+BN$3,Datenquellen!$F$7:$H$45,3,FALSE))="X"
                                    ),
                          "X",
                          IF((((NETWORKDAYS('Projektkostenkalkulation EP'!$S$8,EOMONTH('Projektkostenkalkulation EP'!$S$8,0)))*('Projektkostenkalkulation EP'!$N$45/5)*
                                        'Projektkostenkalkulation EP'!$S$29)-SUM($AK$20:BN20))&gt;('Projektkostenkalkulation EP'!$N$45/5),('Projektkostenkalkulation EP'!$N$45/5),
                                         (NETWORKDAYS('Projektkostenkalkulation EP'!$S$8,
                                          EOMONTH('Projektkostenkalkulation EP'!$S$8,0)))*('Projektkostenkalkulation EP'!$N$45/5)*'Projektkostenkalkulation EP'!$S$29-SUM($AK$20:BN20))
                          ),
               "X"
            )</f>
        <v>X</v>
      </c>
      <c r="BP20" s="121">
        <f>SUM(AK20:BO20)</f>
        <v>0</v>
      </c>
      <c r="BQ20" s="525">
        <f>BP20-BP21</f>
        <v>0</v>
      </c>
    </row>
    <row r="21" spans="1:69" ht="14.25" customHeight="1" thickBot="1" x14ac:dyDescent="0.25">
      <c r="A21" s="3" t="s">
        <v>82</v>
      </c>
      <c r="B21" s="270"/>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123">
        <f>SUM(B21:AF21)</f>
        <v>0</v>
      </c>
      <c r="AH21" s="526"/>
      <c r="AJ21" s="3" t="s">
        <v>82</v>
      </c>
      <c r="AK21" s="270"/>
      <c r="AL21" s="272"/>
      <c r="AM21" s="272"/>
      <c r="AN21" s="272"/>
      <c r="AO21" s="272"/>
      <c r="AP21" s="272"/>
      <c r="AQ21" s="272"/>
      <c r="AR21" s="272"/>
      <c r="AS21" s="272"/>
      <c r="AT21" s="272"/>
      <c r="AU21" s="272"/>
      <c r="AV21" s="272"/>
      <c r="AW21" s="272"/>
      <c r="AX21" s="272"/>
      <c r="AY21" s="272"/>
      <c r="AZ21" s="272"/>
      <c r="BA21" s="272"/>
      <c r="BB21" s="272"/>
      <c r="BC21" s="272"/>
      <c r="BD21" s="272"/>
      <c r="BE21" s="272"/>
      <c r="BF21" s="272"/>
      <c r="BG21" s="272"/>
      <c r="BH21" s="272"/>
      <c r="BI21" s="272"/>
      <c r="BJ21" s="272"/>
      <c r="BK21" s="272"/>
      <c r="BL21" s="272"/>
      <c r="BM21" s="272"/>
      <c r="BN21" s="272"/>
      <c r="BO21" s="272"/>
      <c r="BP21" s="123">
        <f>SUM(AK21:BO21)</f>
        <v>0</v>
      </c>
      <c r="BQ21" s="526"/>
    </row>
    <row r="22" spans="1:69" ht="14.25" customHeight="1" x14ac:dyDescent="0.2">
      <c r="A22" s="1" t="s">
        <v>59</v>
      </c>
      <c r="B22" s="527" t="str">
        <f>TEXT('Projektkostenkalkulation EP'!$H$8,"MMMM JJJJ")</f>
        <v>Juli 2024</v>
      </c>
      <c r="C22" s="527"/>
      <c r="D22" s="527"/>
      <c r="E22" s="527"/>
      <c r="F22" s="527"/>
      <c r="G22" s="527"/>
      <c r="H22" s="527"/>
      <c r="I22" s="527"/>
      <c r="J22" s="527"/>
      <c r="K22" s="527"/>
      <c r="L22" s="527"/>
      <c r="M22" s="527"/>
      <c r="N22" s="527"/>
      <c r="O22" s="527"/>
      <c r="P22" s="527"/>
      <c r="Q22" s="527"/>
      <c r="R22" s="527"/>
      <c r="S22" s="527"/>
      <c r="T22" s="527"/>
      <c r="U22" s="527"/>
      <c r="V22" s="527"/>
      <c r="W22" s="527"/>
      <c r="X22" s="527"/>
      <c r="Y22" s="527"/>
      <c r="Z22" s="527"/>
      <c r="AA22" s="527"/>
      <c r="AB22" s="527"/>
      <c r="AC22" s="527"/>
      <c r="AD22" s="527"/>
      <c r="AE22" s="527"/>
      <c r="AF22" s="527"/>
      <c r="AG22" s="527"/>
      <c r="AH22" s="528"/>
      <c r="AJ22" s="1" t="s">
        <v>59</v>
      </c>
      <c r="AK22" s="527" t="str">
        <f>TEXT('Projektkostenkalkulation EP'!$T$8,"MMMM JJJJ")</f>
        <v>Juli 2025</v>
      </c>
      <c r="AL22" s="527"/>
      <c r="AM22" s="527"/>
      <c r="AN22" s="527"/>
      <c r="AO22" s="527"/>
      <c r="AP22" s="527"/>
      <c r="AQ22" s="527"/>
      <c r="AR22" s="527"/>
      <c r="AS22" s="527"/>
      <c r="AT22" s="527"/>
      <c r="AU22" s="527"/>
      <c r="AV22" s="527"/>
      <c r="AW22" s="527"/>
      <c r="AX22" s="527"/>
      <c r="AY22" s="527"/>
      <c r="AZ22" s="527"/>
      <c r="BA22" s="527"/>
      <c r="BB22" s="527"/>
      <c r="BC22" s="527"/>
      <c r="BD22" s="527"/>
      <c r="BE22" s="527"/>
      <c r="BF22" s="527"/>
      <c r="BG22" s="527"/>
      <c r="BH22" s="527"/>
      <c r="BI22" s="527"/>
      <c r="BJ22" s="527"/>
      <c r="BK22" s="527"/>
      <c r="BL22" s="527"/>
      <c r="BM22" s="527"/>
      <c r="BN22" s="527"/>
      <c r="BO22" s="527"/>
      <c r="BP22" s="527"/>
      <c r="BQ22" s="528"/>
    </row>
    <row r="23" spans="1:69" ht="14.25" customHeight="1" x14ac:dyDescent="0.2">
      <c r="A23" s="2" t="s">
        <v>81</v>
      </c>
      <c r="B23" s="124">
        <f>IF(
            OR(
                     TEXT(EDATE('Projektkostenkalkulation EP'!$B$4,6),"TTT") = "Sa",
                     TEXT(EDATE('Projektkostenkalkulation EP'!$B$4,6),"TTT") = "So",
                     IF(ISNA(VLOOKUP(EDATE('Projektkostenkalkulation EP'!$B$4,6),Datenquellen!$F$7:$H$45,3,FALSE))," ",VLOOKUP(EDATE('Projektkostenkalkulation EP'!$B$4,6),Datenquellen!$F$7:$H$45,3,FALSE))="X"
                            ),
                    "X",
                    IF('Projektkostenkalkulation EP'!$H$29&gt;0,('Projektkostenkalkulation EP'!$N$45/5),0)
            )</f>
        <v>0</v>
      </c>
      <c r="C23" s="122">
        <f xml:space="preserve"> IF(TEXT((EDATE('Projektkostenkalkulation EP'!$B$4,5)+AK$3),"MM")=TEXT((EDATE('Projektkostenkalkulation EP'!$B$4,5)+(AK$3-1)),"MM"),
             IF(
                        OR(
                                    TEXT((EDATE('Projektkostenkalkulation EP'!$B$4,6)+AK$3),"TTT") = "Sa",
                                    TEXT((EDATE('Projektkostenkalkulation EP'!$B$4,6)+AK$3),"TTT") = "So",
                                    IF(ISNA(VLOOKUP(EDATE('Projektkostenkalkulation EP'!$B$4,6)+AK$3,Datenquellen!$F$7:$H$45,3,FALSE))," ",VLOOKUP(EDATE('Projektkostenkalkulation EP'!$B$4,6)+AK$3,Datenquellen!$F$7:$H$45,3,FALSE))="X"
                                    ),
                          "X",
                          IF((((NETWORKDAYS('Projektkostenkalkulation EP'!$G$8,EOMONTH('Projektkostenkalkulation EP'!$G$8,0)))*('Projektkostenkalkulation EP'!$N$45/5)*
                                        'Projektkostenkalkulation EP'!$G$29)-SUM($B$23:B23))&gt;('Projektkostenkalkulation EP'!$N$45/5),('Projektkostenkalkulation EP'!$N$45/5),
                                         (NETWORKDAYS('Projektkostenkalkulation EP'!$G$8,
                                          EOMONTH('Projektkostenkalkulation EP'!$G$8,0)))*('Projektkostenkalkulation EP'!$N$45/5)*'Projektkostenkalkulation EP'!$G$29-SUM($B$23:B23))
                          ),
               "X"
            )</f>
        <v>0</v>
      </c>
      <c r="D23" s="122">
        <f xml:space="preserve"> IF(TEXT((EDATE('Projektkostenkalkulation EP'!$B$4,5)+AL$3),"MM")=TEXT((EDATE('Projektkostenkalkulation EP'!$B$4,5)+(AL$3-1)),"MM"),
             IF(
                        OR(
                                    TEXT((EDATE('Projektkostenkalkulation EP'!$B$4,6)+AL$3),"TTT") = "Sa",
                                    TEXT((EDATE('Projektkostenkalkulation EP'!$B$4,6)+AL$3),"TTT") = "So",
                                    IF(ISNA(VLOOKUP(EDATE('Projektkostenkalkulation EP'!$B$4,6)+AL$3,Datenquellen!$F$7:$H$45,3,FALSE))," ",VLOOKUP(EDATE('Projektkostenkalkulation EP'!$B$4,6)+AL$3,Datenquellen!$F$7:$H$45,3,FALSE))="X"
                                    ),
                          "X",
                          IF((((NETWORKDAYS('Projektkostenkalkulation EP'!$G$8,EOMONTH('Projektkostenkalkulation EP'!$G$8,0)))*('Projektkostenkalkulation EP'!$N$45/5)*
                                        'Projektkostenkalkulation EP'!$G$29)-SUM($B$23:C23))&gt;('Projektkostenkalkulation EP'!$N$45/5),('Projektkostenkalkulation EP'!$N$45/5),
                                         (NETWORKDAYS('Projektkostenkalkulation EP'!$G$8,
                                          EOMONTH('Projektkostenkalkulation EP'!$G$8,0)))*('Projektkostenkalkulation EP'!$N$45/5)*'Projektkostenkalkulation EP'!$G$29-SUM($B$23:C23))
                          ),
               "X"
            )</f>
        <v>0</v>
      </c>
      <c r="E23" s="122">
        <f xml:space="preserve"> IF(TEXT((EDATE('Projektkostenkalkulation EP'!$B$4,5)+AM$3),"MM")=TEXT((EDATE('Projektkostenkalkulation EP'!$B$4,5)+(AM$3-1)),"MM"),
             IF(
                        OR(
                                    TEXT((EDATE('Projektkostenkalkulation EP'!$B$4,6)+AM$3),"TTT") = "Sa",
                                    TEXT((EDATE('Projektkostenkalkulation EP'!$B$4,6)+AM$3),"TTT") = "So",
                                    IF(ISNA(VLOOKUP(EDATE('Projektkostenkalkulation EP'!$B$4,6)+AM$3,Datenquellen!$F$7:$H$45,3,FALSE))," ",VLOOKUP(EDATE('Projektkostenkalkulation EP'!$B$4,6)+AM$3,Datenquellen!$F$7:$H$45,3,FALSE))="X"
                                    ),
                          "X",
                          IF((((NETWORKDAYS('Projektkostenkalkulation EP'!$G$8,EOMONTH('Projektkostenkalkulation EP'!$G$8,0)))*('Projektkostenkalkulation EP'!$N$45/5)*
                                        'Projektkostenkalkulation EP'!$G$29)-SUM($B$23:D23))&gt;('Projektkostenkalkulation EP'!$N$45/5),('Projektkostenkalkulation EP'!$N$45/5),
                                         (NETWORKDAYS('Projektkostenkalkulation EP'!$G$8,
                                          EOMONTH('Projektkostenkalkulation EP'!$G$8,0)))*('Projektkostenkalkulation EP'!$N$45/5)*'Projektkostenkalkulation EP'!$G$29-SUM($B$23:D23))
                          ),
               "X"
            )</f>
        <v>0</v>
      </c>
      <c r="F23" s="122">
        <f xml:space="preserve"> IF(TEXT((EDATE('Projektkostenkalkulation EP'!$B$4,5)+AN$3),"MM")=TEXT((EDATE('Projektkostenkalkulation EP'!$B$4,5)+(AN$3-1)),"MM"),
             IF(
                        OR(
                                    TEXT((EDATE('Projektkostenkalkulation EP'!$B$4,6)+AN$3),"TTT") = "Sa",
                                    TEXT((EDATE('Projektkostenkalkulation EP'!$B$4,6)+AN$3),"TTT") = "So",
                                    IF(ISNA(VLOOKUP(EDATE('Projektkostenkalkulation EP'!$B$4,6)+AN$3,Datenquellen!$F$7:$H$45,3,FALSE))," ",VLOOKUP(EDATE('Projektkostenkalkulation EP'!$B$4,6)+AN$3,Datenquellen!$F$7:$H$45,3,FALSE))="X"
                                    ),
                          "X",
                          IF((((NETWORKDAYS('Projektkostenkalkulation EP'!$G$8,EOMONTH('Projektkostenkalkulation EP'!$G$8,0)))*('Projektkostenkalkulation EP'!$N$45/5)*
                                        'Projektkostenkalkulation EP'!$G$29)-SUM($B$23:E23))&gt;('Projektkostenkalkulation EP'!$N$45/5),('Projektkostenkalkulation EP'!$N$45/5),
                                         (NETWORKDAYS('Projektkostenkalkulation EP'!$G$8,
                                          EOMONTH('Projektkostenkalkulation EP'!$G$8,0)))*('Projektkostenkalkulation EP'!$N$45/5)*'Projektkostenkalkulation EP'!$G$29-SUM($B$23:E23))
                          ),
               "X"
            )</f>
        <v>0</v>
      </c>
      <c r="G23" s="122" t="str">
        <f xml:space="preserve"> IF(TEXT((EDATE('Projektkostenkalkulation EP'!$B$4,5)+AO$3),"MM")=TEXT((EDATE('Projektkostenkalkulation EP'!$B$4,5)+(AO$3-1)),"MM"),
             IF(
                        OR(
                                    TEXT((EDATE('Projektkostenkalkulation EP'!$B$4,6)+AO$3),"TTT") = "Sa",
                                    TEXT((EDATE('Projektkostenkalkulation EP'!$B$4,6)+AO$3),"TTT") = "So",
                                    IF(ISNA(VLOOKUP(EDATE('Projektkostenkalkulation EP'!$B$4,6)+AO$3,Datenquellen!$F$7:$H$45,3,FALSE))," ",VLOOKUP(EDATE('Projektkostenkalkulation EP'!$B$4,6)+AO$3,Datenquellen!$F$7:$H$45,3,FALSE))="X"
                                    ),
                          "X",
                          IF((((NETWORKDAYS('Projektkostenkalkulation EP'!$G$8,EOMONTH('Projektkostenkalkulation EP'!$G$8,0)))*('Projektkostenkalkulation EP'!$N$45/5)*
                                        'Projektkostenkalkulation EP'!$G$29)-SUM($B$23:F23))&gt;('Projektkostenkalkulation EP'!$N$45/5),('Projektkostenkalkulation EP'!$N$45/5),
                                         (NETWORKDAYS('Projektkostenkalkulation EP'!$G$8,
                                          EOMONTH('Projektkostenkalkulation EP'!$G$8,0)))*('Projektkostenkalkulation EP'!$N$45/5)*'Projektkostenkalkulation EP'!$G$29-SUM($B$23:F23))
                          ),
               "X"
            )</f>
        <v>X</v>
      </c>
      <c r="H23" s="122" t="str">
        <f xml:space="preserve"> IF(TEXT((EDATE('Projektkostenkalkulation EP'!$B$4,5)+AP$3),"MM")=TEXT((EDATE('Projektkostenkalkulation EP'!$B$4,5)+(AP$3-1)),"MM"),
             IF(
                        OR(
                                    TEXT((EDATE('Projektkostenkalkulation EP'!$B$4,6)+AP$3),"TTT") = "Sa",
                                    TEXT((EDATE('Projektkostenkalkulation EP'!$B$4,6)+AP$3),"TTT") = "So",
                                    IF(ISNA(VLOOKUP(EDATE('Projektkostenkalkulation EP'!$B$4,6)+AP$3,Datenquellen!$F$7:$H$45,3,FALSE))," ",VLOOKUP(EDATE('Projektkostenkalkulation EP'!$B$4,6)+AP$3,Datenquellen!$F$7:$H$45,3,FALSE))="X"
                                    ),
                          "X",
                          IF((((NETWORKDAYS('Projektkostenkalkulation EP'!$G$8,EOMONTH('Projektkostenkalkulation EP'!$G$8,0)))*('Projektkostenkalkulation EP'!$N$45/5)*
                                        'Projektkostenkalkulation EP'!$G$29)-SUM($B$23:G23))&gt;('Projektkostenkalkulation EP'!$N$45/5),('Projektkostenkalkulation EP'!$N$45/5),
                                         (NETWORKDAYS('Projektkostenkalkulation EP'!$G$8,
                                          EOMONTH('Projektkostenkalkulation EP'!$G$8,0)))*('Projektkostenkalkulation EP'!$N$45/5)*'Projektkostenkalkulation EP'!$G$29-SUM($B$23:G23))
                          ),
               "X"
            )</f>
        <v>X</v>
      </c>
      <c r="I23" s="122">
        <f xml:space="preserve"> IF(TEXT((EDATE('Projektkostenkalkulation EP'!$B$4,5)+AQ$3),"MM")=TEXT((EDATE('Projektkostenkalkulation EP'!$B$4,5)+(AQ$3-1)),"MM"),
             IF(
                        OR(
                                    TEXT((EDATE('Projektkostenkalkulation EP'!$B$4,6)+AQ$3),"TTT") = "Sa",
                                    TEXT((EDATE('Projektkostenkalkulation EP'!$B$4,6)+AQ$3),"TTT") = "So",
                                    IF(ISNA(VLOOKUP(EDATE('Projektkostenkalkulation EP'!$B$4,6)+AQ$3,Datenquellen!$F$7:$H$45,3,FALSE))," ",VLOOKUP(EDATE('Projektkostenkalkulation EP'!$B$4,6)+AQ$3,Datenquellen!$F$7:$H$45,3,FALSE))="X"
                                    ),
                          "X",
                          IF((((NETWORKDAYS('Projektkostenkalkulation EP'!$G$8,EOMONTH('Projektkostenkalkulation EP'!$G$8,0)))*('Projektkostenkalkulation EP'!$N$45/5)*
                                        'Projektkostenkalkulation EP'!$G$29)-SUM($B$23:H23))&gt;('Projektkostenkalkulation EP'!$N$45/5),('Projektkostenkalkulation EP'!$N$45/5),
                                         (NETWORKDAYS('Projektkostenkalkulation EP'!$G$8,
                                          EOMONTH('Projektkostenkalkulation EP'!$G$8,0)))*('Projektkostenkalkulation EP'!$N$45/5)*'Projektkostenkalkulation EP'!$G$29-SUM($B$23:H23))
                          ),
               "X"
            )</f>
        <v>0</v>
      </c>
      <c r="J23" s="122">
        <f xml:space="preserve"> IF(TEXT((EDATE('Projektkostenkalkulation EP'!$B$4,5)+AR$3),"MM")=TEXT((EDATE('Projektkostenkalkulation EP'!$B$4,5)+(AR$3-1)),"MM"),
             IF(
                        OR(
                                    TEXT((EDATE('Projektkostenkalkulation EP'!$B$4,6)+AR$3),"TTT") = "Sa",
                                    TEXT((EDATE('Projektkostenkalkulation EP'!$B$4,6)+AR$3),"TTT") = "So",
                                    IF(ISNA(VLOOKUP(EDATE('Projektkostenkalkulation EP'!$B$4,6)+AR$3,Datenquellen!$F$7:$H$45,3,FALSE))," ",VLOOKUP(EDATE('Projektkostenkalkulation EP'!$B$4,6)+AR$3,Datenquellen!$F$7:$H$45,3,FALSE))="X"
                                    ),
                          "X",
                          IF((((NETWORKDAYS('Projektkostenkalkulation EP'!$G$8,EOMONTH('Projektkostenkalkulation EP'!$G$8,0)))*('Projektkostenkalkulation EP'!$N$45/5)*
                                        'Projektkostenkalkulation EP'!$G$29)-SUM($B$23:I23))&gt;('Projektkostenkalkulation EP'!$N$45/5),('Projektkostenkalkulation EP'!$N$45/5),
                                         (NETWORKDAYS('Projektkostenkalkulation EP'!$G$8,
                                          EOMONTH('Projektkostenkalkulation EP'!$G$8,0)))*('Projektkostenkalkulation EP'!$N$45/5)*'Projektkostenkalkulation EP'!$G$29-SUM($B$23:I23))
                          ),
               "X"
            )</f>
        <v>0</v>
      </c>
      <c r="K23" s="122">
        <f xml:space="preserve"> IF(TEXT((EDATE('Projektkostenkalkulation EP'!$B$4,5)+AS$3),"MM")=TEXT((EDATE('Projektkostenkalkulation EP'!$B$4,5)+(AS$3-1)),"MM"),
             IF(
                        OR(
                                    TEXT((EDATE('Projektkostenkalkulation EP'!$B$4,6)+AS$3),"TTT") = "Sa",
                                    TEXT((EDATE('Projektkostenkalkulation EP'!$B$4,6)+AS$3),"TTT") = "So",
                                    IF(ISNA(VLOOKUP(EDATE('Projektkostenkalkulation EP'!$B$4,6)+AS$3,Datenquellen!$F$7:$H$45,3,FALSE))," ",VLOOKUP(EDATE('Projektkostenkalkulation EP'!$B$4,6)+AS$3,Datenquellen!$F$7:$H$45,3,FALSE))="X"
                                    ),
                          "X",
                          IF((((NETWORKDAYS('Projektkostenkalkulation EP'!$G$8,EOMONTH('Projektkostenkalkulation EP'!$G$8,0)))*('Projektkostenkalkulation EP'!$N$45/5)*
                                        'Projektkostenkalkulation EP'!$G$29)-SUM($B$23:J23))&gt;('Projektkostenkalkulation EP'!$N$45/5),('Projektkostenkalkulation EP'!$N$45/5),
                                         (NETWORKDAYS('Projektkostenkalkulation EP'!$G$8,
                                          EOMONTH('Projektkostenkalkulation EP'!$G$8,0)))*('Projektkostenkalkulation EP'!$N$45/5)*'Projektkostenkalkulation EP'!$G$29-SUM($B$23:J23))
                          ),
               "X"
            )</f>
        <v>0</v>
      </c>
      <c r="L23" s="122">
        <f xml:space="preserve"> IF(TEXT((EDATE('Projektkostenkalkulation EP'!$B$4,5)+AT$3),"MM")=TEXT((EDATE('Projektkostenkalkulation EP'!$B$4,5)+(AT$3-1)),"MM"),
             IF(
                        OR(
                                    TEXT((EDATE('Projektkostenkalkulation EP'!$B$4,6)+AT$3),"TTT") = "Sa",
                                    TEXT((EDATE('Projektkostenkalkulation EP'!$B$4,6)+AT$3),"TTT") = "So",
                                    IF(ISNA(VLOOKUP(EDATE('Projektkostenkalkulation EP'!$B$4,6)+AT$3,Datenquellen!$F$7:$H$45,3,FALSE))," ",VLOOKUP(EDATE('Projektkostenkalkulation EP'!$B$4,6)+AT$3,Datenquellen!$F$7:$H$45,3,FALSE))="X"
                                    ),
                          "X",
                          IF((((NETWORKDAYS('Projektkostenkalkulation EP'!$G$8,EOMONTH('Projektkostenkalkulation EP'!$G$8,0)))*('Projektkostenkalkulation EP'!$N$45/5)*
                                        'Projektkostenkalkulation EP'!$G$29)-SUM($B$23:K23))&gt;('Projektkostenkalkulation EP'!$N$45/5),('Projektkostenkalkulation EP'!$N$45/5),
                                         (NETWORKDAYS('Projektkostenkalkulation EP'!$G$8,
                                          EOMONTH('Projektkostenkalkulation EP'!$G$8,0)))*('Projektkostenkalkulation EP'!$N$45/5)*'Projektkostenkalkulation EP'!$G$29-SUM($B$23:K23))
                          ),
               "X"
            )</f>
        <v>0</v>
      </c>
      <c r="M23" s="122">
        <f xml:space="preserve"> IF(TEXT((EDATE('Projektkostenkalkulation EP'!$B$4,5)+AU$3),"MM")=TEXT((EDATE('Projektkostenkalkulation EP'!$B$4,5)+(AU$3-1)),"MM"),
             IF(
                        OR(
                                    TEXT((EDATE('Projektkostenkalkulation EP'!$B$4,6)+AU$3),"TTT") = "Sa",
                                    TEXT((EDATE('Projektkostenkalkulation EP'!$B$4,6)+AU$3),"TTT") = "So",
                                    IF(ISNA(VLOOKUP(EDATE('Projektkostenkalkulation EP'!$B$4,6)+AU$3,Datenquellen!$F$7:$H$45,3,FALSE))," ",VLOOKUP(EDATE('Projektkostenkalkulation EP'!$B$4,6)+AU$3,Datenquellen!$F$7:$H$45,3,FALSE))="X"
                                    ),
                          "X",
                          IF((((NETWORKDAYS('Projektkostenkalkulation EP'!$G$8,EOMONTH('Projektkostenkalkulation EP'!$G$8,0)))*('Projektkostenkalkulation EP'!$N$45/5)*
                                        'Projektkostenkalkulation EP'!$G$29)-SUM($B$23:L23))&gt;('Projektkostenkalkulation EP'!$N$45/5),('Projektkostenkalkulation EP'!$N$45/5),
                                         (NETWORKDAYS('Projektkostenkalkulation EP'!$G$8,
                                          EOMONTH('Projektkostenkalkulation EP'!$G$8,0)))*('Projektkostenkalkulation EP'!$N$45/5)*'Projektkostenkalkulation EP'!$G$29-SUM($B$23:L23))
                          ),
               "X"
            )</f>
        <v>0</v>
      </c>
      <c r="N23" s="122" t="str">
        <f xml:space="preserve"> IF(TEXT((EDATE('Projektkostenkalkulation EP'!$B$4,5)+AV$3),"MM")=TEXT((EDATE('Projektkostenkalkulation EP'!$B$4,5)+(AV$3-1)),"MM"),
             IF(
                        OR(
                                    TEXT((EDATE('Projektkostenkalkulation EP'!$B$4,6)+AV$3),"TTT") = "Sa",
                                    TEXT((EDATE('Projektkostenkalkulation EP'!$B$4,6)+AV$3),"TTT") = "So",
                                    IF(ISNA(VLOOKUP(EDATE('Projektkostenkalkulation EP'!$B$4,6)+AV$3,Datenquellen!$F$7:$H$45,3,FALSE))," ",VLOOKUP(EDATE('Projektkostenkalkulation EP'!$B$4,6)+AV$3,Datenquellen!$F$7:$H$45,3,FALSE))="X"
                                    ),
                          "X",
                          IF((((NETWORKDAYS('Projektkostenkalkulation EP'!$G$8,EOMONTH('Projektkostenkalkulation EP'!$G$8,0)))*('Projektkostenkalkulation EP'!$N$45/5)*
                                        'Projektkostenkalkulation EP'!$G$29)-SUM($B$23:M23))&gt;('Projektkostenkalkulation EP'!$N$45/5),('Projektkostenkalkulation EP'!$N$45/5),
                                         (NETWORKDAYS('Projektkostenkalkulation EP'!$G$8,
                                          EOMONTH('Projektkostenkalkulation EP'!$G$8,0)))*('Projektkostenkalkulation EP'!$N$45/5)*'Projektkostenkalkulation EP'!$G$29-SUM($B$23:M23))
                          ),
               "X"
            )</f>
        <v>X</v>
      </c>
      <c r="O23" s="122" t="str">
        <f xml:space="preserve"> IF(TEXT((EDATE('Projektkostenkalkulation EP'!$B$4,5)+AW$3),"MM")=TEXT((EDATE('Projektkostenkalkulation EP'!$B$4,5)+(AW$3-1)),"MM"),
             IF(
                        OR(
                                    TEXT((EDATE('Projektkostenkalkulation EP'!$B$4,6)+AW$3),"TTT") = "Sa",
                                    TEXT((EDATE('Projektkostenkalkulation EP'!$B$4,6)+AW$3),"TTT") = "So",
                                    IF(ISNA(VLOOKUP(EDATE('Projektkostenkalkulation EP'!$B$4,6)+AW$3,Datenquellen!$F$7:$H$45,3,FALSE))," ",VLOOKUP(EDATE('Projektkostenkalkulation EP'!$B$4,6)+AW$3,Datenquellen!$F$7:$H$45,3,FALSE))="X"
                                    ),
                          "X",
                          IF((((NETWORKDAYS('Projektkostenkalkulation EP'!$G$8,EOMONTH('Projektkostenkalkulation EP'!$G$8,0)))*('Projektkostenkalkulation EP'!$N$45/5)*
                                        'Projektkostenkalkulation EP'!$G$29)-SUM($B$23:N23))&gt;('Projektkostenkalkulation EP'!$N$45/5),('Projektkostenkalkulation EP'!$N$45/5),
                                         (NETWORKDAYS('Projektkostenkalkulation EP'!$G$8,
                                          EOMONTH('Projektkostenkalkulation EP'!$G$8,0)))*('Projektkostenkalkulation EP'!$N$45/5)*'Projektkostenkalkulation EP'!$G$29-SUM($B$23:N23))
                          ),
               "X"
            )</f>
        <v>X</v>
      </c>
      <c r="P23" s="122">
        <f xml:space="preserve"> IF(TEXT((EDATE('Projektkostenkalkulation EP'!$B$4,5)+AX$3),"MM")=TEXT((EDATE('Projektkostenkalkulation EP'!$B$4,5)+(AX$3-1)),"MM"),
             IF(
                        OR(
                                    TEXT((EDATE('Projektkostenkalkulation EP'!$B$4,6)+AX$3),"TTT") = "Sa",
                                    TEXT((EDATE('Projektkostenkalkulation EP'!$B$4,6)+AX$3),"TTT") = "So",
                                    IF(ISNA(VLOOKUP(EDATE('Projektkostenkalkulation EP'!$B$4,6)+AX$3,Datenquellen!$F$7:$H$45,3,FALSE))," ",VLOOKUP(EDATE('Projektkostenkalkulation EP'!$B$4,6)+AX$3,Datenquellen!$F$7:$H$45,3,FALSE))="X"
                                    ),
                          "X",
                          IF((((NETWORKDAYS('Projektkostenkalkulation EP'!$G$8,EOMONTH('Projektkostenkalkulation EP'!$G$8,0)))*('Projektkostenkalkulation EP'!$N$45/5)*
                                        'Projektkostenkalkulation EP'!$G$29)-SUM($B$23:O23))&gt;('Projektkostenkalkulation EP'!$N$45/5),('Projektkostenkalkulation EP'!$N$45/5),
                                         (NETWORKDAYS('Projektkostenkalkulation EP'!$G$8,
                                          EOMONTH('Projektkostenkalkulation EP'!$G$8,0)))*('Projektkostenkalkulation EP'!$N$45/5)*'Projektkostenkalkulation EP'!$G$29-SUM($B$23:O23))
                          ),
               "X"
            )</f>
        <v>0</v>
      </c>
      <c r="Q23" s="122">
        <f xml:space="preserve"> IF(TEXT((EDATE('Projektkostenkalkulation EP'!$B$4,5)+AY$3),"MM")=TEXT((EDATE('Projektkostenkalkulation EP'!$B$4,5)+(AY$3-1)),"MM"),
             IF(
                        OR(
                                    TEXT((EDATE('Projektkostenkalkulation EP'!$B$4,6)+AY$3),"TTT") = "Sa",
                                    TEXT((EDATE('Projektkostenkalkulation EP'!$B$4,6)+AY$3),"TTT") = "So",
                                    IF(ISNA(VLOOKUP(EDATE('Projektkostenkalkulation EP'!$B$4,6)+AY$3,Datenquellen!$F$7:$H$45,3,FALSE))," ",VLOOKUP(EDATE('Projektkostenkalkulation EP'!$B$4,6)+AY$3,Datenquellen!$F$7:$H$45,3,FALSE))="X"
                                    ),
                          "X",
                          IF((((NETWORKDAYS('Projektkostenkalkulation EP'!$G$8,EOMONTH('Projektkostenkalkulation EP'!$G$8,0)))*('Projektkostenkalkulation EP'!$N$45/5)*
                                        'Projektkostenkalkulation EP'!$G$29)-SUM($B$23:P23))&gt;('Projektkostenkalkulation EP'!$N$45/5),('Projektkostenkalkulation EP'!$N$45/5),
                                         (NETWORKDAYS('Projektkostenkalkulation EP'!$G$8,
                                          EOMONTH('Projektkostenkalkulation EP'!$G$8,0)))*('Projektkostenkalkulation EP'!$N$45/5)*'Projektkostenkalkulation EP'!$G$29-SUM($B$23:P23))
                          ),
               "X"
            )</f>
        <v>0</v>
      </c>
      <c r="R23" s="122">
        <f xml:space="preserve"> IF(TEXT((EDATE('Projektkostenkalkulation EP'!$B$4,5)+AZ$3),"MM")=TEXT((EDATE('Projektkostenkalkulation EP'!$B$4,5)+(AZ$3-1)),"MM"),
             IF(
                        OR(
                                    TEXT((EDATE('Projektkostenkalkulation EP'!$B$4,6)+AZ$3),"TTT") = "Sa",
                                    TEXT((EDATE('Projektkostenkalkulation EP'!$B$4,6)+AZ$3),"TTT") = "So",
                                    IF(ISNA(VLOOKUP(EDATE('Projektkostenkalkulation EP'!$B$4,6)+AZ$3,Datenquellen!$F$7:$H$45,3,FALSE))," ",VLOOKUP(EDATE('Projektkostenkalkulation EP'!$B$4,6)+AZ$3,Datenquellen!$F$7:$H$45,3,FALSE))="X"
                                    ),
                          "X",
                          IF((((NETWORKDAYS('Projektkostenkalkulation EP'!$G$8,EOMONTH('Projektkostenkalkulation EP'!$G$8,0)))*('Projektkostenkalkulation EP'!$N$45/5)*
                                        'Projektkostenkalkulation EP'!$G$29)-SUM($B$23:Q23))&gt;('Projektkostenkalkulation EP'!$N$45/5),('Projektkostenkalkulation EP'!$N$45/5),
                                         (NETWORKDAYS('Projektkostenkalkulation EP'!$G$8,
                                          EOMONTH('Projektkostenkalkulation EP'!$G$8,0)))*('Projektkostenkalkulation EP'!$N$45/5)*'Projektkostenkalkulation EP'!$G$29-SUM($B$23:Q23))
                          ),
               "X"
            )</f>
        <v>0</v>
      </c>
      <c r="S23" s="122">
        <f xml:space="preserve"> IF(TEXT((EDATE('Projektkostenkalkulation EP'!$B$4,5)+BA$3),"MM")=TEXT((EDATE('Projektkostenkalkulation EP'!$B$4,5)+(BA$3-1)),"MM"),
             IF(
                        OR(
                                    TEXT((EDATE('Projektkostenkalkulation EP'!$B$4,6)+BA$3),"TTT") = "Sa",
                                    TEXT((EDATE('Projektkostenkalkulation EP'!$B$4,6)+BA$3),"TTT") = "So",
                                    IF(ISNA(VLOOKUP(EDATE('Projektkostenkalkulation EP'!$B$4,6)+BA$3,Datenquellen!$F$7:$H$45,3,FALSE))," ",VLOOKUP(EDATE('Projektkostenkalkulation EP'!$B$4,6)+BA$3,Datenquellen!$F$7:$H$45,3,FALSE))="X"
                                    ),
                          "X",
                          IF((((NETWORKDAYS('Projektkostenkalkulation EP'!$G$8,EOMONTH('Projektkostenkalkulation EP'!$G$8,0)))*('Projektkostenkalkulation EP'!$N$45/5)*
                                        'Projektkostenkalkulation EP'!$G$29)-SUM($B$23:R23))&gt;('Projektkostenkalkulation EP'!$N$45/5),('Projektkostenkalkulation EP'!$N$45/5),
                                         (NETWORKDAYS('Projektkostenkalkulation EP'!$G$8,
                                          EOMONTH('Projektkostenkalkulation EP'!$G$8,0)))*('Projektkostenkalkulation EP'!$N$45/5)*'Projektkostenkalkulation EP'!$G$29-SUM($B$23:R23))
                          ),
               "X"
            )</f>
        <v>0</v>
      </c>
      <c r="T23" s="122">
        <f xml:space="preserve"> IF(TEXT((EDATE('Projektkostenkalkulation EP'!$B$4,5)+BB$3),"MM")=TEXT((EDATE('Projektkostenkalkulation EP'!$B$4,5)+(BB$3-1)),"MM"),
             IF(
                        OR(
                                    TEXT((EDATE('Projektkostenkalkulation EP'!$B$4,6)+BB$3),"TTT") = "Sa",
                                    TEXT((EDATE('Projektkostenkalkulation EP'!$B$4,6)+BB$3),"TTT") = "So",
                                    IF(ISNA(VLOOKUP(EDATE('Projektkostenkalkulation EP'!$B$4,6)+BB$3,Datenquellen!$F$7:$H$45,3,FALSE))," ",VLOOKUP(EDATE('Projektkostenkalkulation EP'!$B$4,6)+BB$3,Datenquellen!$F$7:$H$45,3,FALSE))="X"
                                    ),
                          "X",
                          IF((((NETWORKDAYS('Projektkostenkalkulation EP'!$G$8,EOMONTH('Projektkostenkalkulation EP'!$G$8,0)))*('Projektkostenkalkulation EP'!$N$45/5)*
                                        'Projektkostenkalkulation EP'!$G$29)-SUM($B$23:S23))&gt;('Projektkostenkalkulation EP'!$N$45/5),('Projektkostenkalkulation EP'!$N$45/5),
                                         (NETWORKDAYS('Projektkostenkalkulation EP'!$G$8,
                                          EOMONTH('Projektkostenkalkulation EP'!$G$8,0)))*('Projektkostenkalkulation EP'!$N$45/5)*'Projektkostenkalkulation EP'!$G$29-SUM($B$23:S23))
                          ),
               "X"
            )</f>
        <v>0</v>
      </c>
      <c r="U23" s="122" t="str">
        <f xml:space="preserve"> IF(TEXT((EDATE('Projektkostenkalkulation EP'!$B$4,5)+BC$3),"MM")=TEXT((EDATE('Projektkostenkalkulation EP'!$B$4,5)+(BC$3-1)),"MM"),
             IF(
                        OR(
                                    TEXT((EDATE('Projektkostenkalkulation EP'!$B$4,6)+BC$3),"TTT") = "Sa",
                                    TEXT((EDATE('Projektkostenkalkulation EP'!$B$4,6)+BC$3),"TTT") = "So",
                                    IF(ISNA(VLOOKUP(EDATE('Projektkostenkalkulation EP'!$B$4,6)+BC$3,Datenquellen!$F$7:$H$45,3,FALSE))," ",VLOOKUP(EDATE('Projektkostenkalkulation EP'!$B$4,6)+BC$3,Datenquellen!$F$7:$H$45,3,FALSE))="X"
                                    ),
                          "X",
                          IF((((NETWORKDAYS('Projektkostenkalkulation EP'!$G$8,EOMONTH('Projektkostenkalkulation EP'!$G$8,0)))*('Projektkostenkalkulation EP'!$N$45/5)*
                                        'Projektkostenkalkulation EP'!$G$29)-SUM($B$23:T23))&gt;('Projektkostenkalkulation EP'!$N$45/5),('Projektkostenkalkulation EP'!$N$45/5),
                                         (NETWORKDAYS('Projektkostenkalkulation EP'!$G$8,
                                          EOMONTH('Projektkostenkalkulation EP'!$G$8,0)))*('Projektkostenkalkulation EP'!$N$45/5)*'Projektkostenkalkulation EP'!$G$29-SUM($B$23:T23))
                          ),
               "X"
            )</f>
        <v>X</v>
      </c>
      <c r="V23" s="122" t="str">
        <f xml:space="preserve"> IF(TEXT((EDATE('Projektkostenkalkulation EP'!$B$4,5)+BD$3),"MM")=TEXT((EDATE('Projektkostenkalkulation EP'!$B$4,5)+(BD$3-1)),"MM"),
             IF(
                        OR(
                                    TEXT((EDATE('Projektkostenkalkulation EP'!$B$4,6)+BD$3),"TTT") = "Sa",
                                    TEXT((EDATE('Projektkostenkalkulation EP'!$B$4,6)+BD$3),"TTT") = "So",
                                    IF(ISNA(VLOOKUP(EDATE('Projektkostenkalkulation EP'!$B$4,6)+BD$3,Datenquellen!$F$7:$H$45,3,FALSE))," ",VLOOKUP(EDATE('Projektkostenkalkulation EP'!$B$4,6)+BD$3,Datenquellen!$F$7:$H$45,3,FALSE))="X"
                                    ),
                          "X",
                          IF((((NETWORKDAYS('Projektkostenkalkulation EP'!$G$8,EOMONTH('Projektkostenkalkulation EP'!$G$8,0)))*('Projektkostenkalkulation EP'!$N$45/5)*
                                        'Projektkostenkalkulation EP'!$G$29)-SUM($B$23:U23))&gt;('Projektkostenkalkulation EP'!$N$45/5),('Projektkostenkalkulation EP'!$N$45/5),
                                         (NETWORKDAYS('Projektkostenkalkulation EP'!$G$8,
                                          EOMONTH('Projektkostenkalkulation EP'!$G$8,0)))*('Projektkostenkalkulation EP'!$N$45/5)*'Projektkostenkalkulation EP'!$G$29-SUM($B$23:U23))
                          ),
               "X"
            )</f>
        <v>X</v>
      </c>
      <c r="W23" s="122">
        <f xml:space="preserve"> IF(TEXT((EDATE('Projektkostenkalkulation EP'!$B$4,5)+BE$3),"MM")=TEXT((EDATE('Projektkostenkalkulation EP'!$B$4,5)+(BE$3-1)),"MM"),
             IF(
                        OR(
                                    TEXT((EDATE('Projektkostenkalkulation EP'!$B$4,6)+BE$3),"TTT") = "Sa",
                                    TEXT((EDATE('Projektkostenkalkulation EP'!$B$4,6)+BE$3),"TTT") = "So",
                                    IF(ISNA(VLOOKUP(EDATE('Projektkostenkalkulation EP'!$B$4,6)+BE$3,Datenquellen!$F$7:$H$45,3,FALSE))," ",VLOOKUP(EDATE('Projektkostenkalkulation EP'!$B$4,6)+BE$3,Datenquellen!$F$7:$H$45,3,FALSE))="X"
                                    ),
                          "X",
                          IF((((NETWORKDAYS('Projektkostenkalkulation EP'!$G$8,EOMONTH('Projektkostenkalkulation EP'!$G$8,0)))*('Projektkostenkalkulation EP'!$N$45/5)*
                                        'Projektkostenkalkulation EP'!$G$29)-SUM($B$23:V23))&gt;('Projektkostenkalkulation EP'!$N$45/5),('Projektkostenkalkulation EP'!$N$45/5),
                                         (NETWORKDAYS('Projektkostenkalkulation EP'!$G$8,
                                          EOMONTH('Projektkostenkalkulation EP'!$G$8,0)))*('Projektkostenkalkulation EP'!$N$45/5)*'Projektkostenkalkulation EP'!$G$29-SUM($B$23:V23))
                          ),
               "X"
            )</f>
        <v>0</v>
      </c>
      <c r="X23" s="122">
        <f xml:space="preserve"> IF(TEXT((EDATE('Projektkostenkalkulation EP'!$B$4,5)+BF$3),"MM")=TEXT((EDATE('Projektkostenkalkulation EP'!$B$4,5)+(BF$3-1)),"MM"),
             IF(
                        OR(
                                    TEXT((EDATE('Projektkostenkalkulation EP'!$B$4,6)+BF$3),"TTT") = "Sa",
                                    TEXT((EDATE('Projektkostenkalkulation EP'!$B$4,6)+BF$3),"TTT") = "So",
                                    IF(ISNA(VLOOKUP(EDATE('Projektkostenkalkulation EP'!$B$4,6)+BF$3,Datenquellen!$F$7:$H$45,3,FALSE))," ",VLOOKUP(EDATE('Projektkostenkalkulation EP'!$B$4,6)+BF$3,Datenquellen!$F$7:$H$45,3,FALSE))="X"
                                    ),
                          "X",
                          IF((((NETWORKDAYS('Projektkostenkalkulation EP'!$G$8,EOMONTH('Projektkostenkalkulation EP'!$G$8,0)))*('Projektkostenkalkulation EP'!$N$45/5)*
                                        'Projektkostenkalkulation EP'!$G$29)-SUM($B$23:W23))&gt;('Projektkostenkalkulation EP'!$N$45/5),('Projektkostenkalkulation EP'!$N$45/5),
                                         (NETWORKDAYS('Projektkostenkalkulation EP'!$G$8,
                                          EOMONTH('Projektkostenkalkulation EP'!$G$8,0)))*('Projektkostenkalkulation EP'!$N$45/5)*'Projektkostenkalkulation EP'!$G$29-SUM($B$23:W23))
                          ),
               "X"
            )</f>
        <v>0</v>
      </c>
      <c r="Y23" s="122">
        <f xml:space="preserve"> IF(TEXT((EDATE('Projektkostenkalkulation EP'!$B$4,5)+BG$3),"MM")=TEXT((EDATE('Projektkostenkalkulation EP'!$B$4,5)+(BG$3-1)),"MM"),
             IF(
                        OR(
                                    TEXT((EDATE('Projektkostenkalkulation EP'!$B$4,6)+BG$3),"TTT") = "Sa",
                                    TEXT((EDATE('Projektkostenkalkulation EP'!$B$4,6)+BG$3),"TTT") = "So",
                                    IF(ISNA(VLOOKUP(EDATE('Projektkostenkalkulation EP'!$B$4,6)+BG$3,Datenquellen!$F$7:$H$45,3,FALSE))," ",VLOOKUP(EDATE('Projektkostenkalkulation EP'!$B$4,6)+BG$3,Datenquellen!$F$7:$H$45,3,FALSE))="X"
                                    ),
                          "X",
                          IF((((NETWORKDAYS('Projektkostenkalkulation EP'!$G$8,EOMONTH('Projektkostenkalkulation EP'!$G$8,0)))*('Projektkostenkalkulation EP'!$N$45/5)*
                                        'Projektkostenkalkulation EP'!$G$29)-SUM($B$23:X23))&gt;('Projektkostenkalkulation EP'!$N$45/5),('Projektkostenkalkulation EP'!$N$45/5),
                                         (NETWORKDAYS('Projektkostenkalkulation EP'!$G$8,
                                          EOMONTH('Projektkostenkalkulation EP'!$G$8,0)))*('Projektkostenkalkulation EP'!$N$45/5)*'Projektkostenkalkulation EP'!$G$29-SUM($B$23:X23))
                          ),
               "X"
            )</f>
        <v>0</v>
      </c>
      <c r="Z23" s="122">
        <f xml:space="preserve"> IF(TEXT((EDATE('Projektkostenkalkulation EP'!$B$4,5)+BH$3),"MM")=TEXT((EDATE('Projektkostenkalkulation EP'!$B$4,5)+(BH$3-1)),"MM"),
             IF(
                        OR(
                                    TEXT((EDATE('Projektkostenkalkulation EP'!$B$4,6)+BH$3),"TTT") = "Sa",
                                    TEXT((EDATE('Projektkostenkalkulation EP'!$B$4,6)+BH$3),"TTT") = "So",
                                    IF(ISNA(VLOOKUP(EDATE('Projektkostenkalkulation EP'!$B$4,6)+BH$3,Datenquellen!$F$7:$H$45,3,FALSE))," ",VLOOKUP(EDATE('Projektkostenkalkulation EP'!$B$4,6)+BH$3,Datenquellen!$F$7:$H$45,3,FALSE))="X"
                                    ),
                          "X",
                          IF((((NETWORKDAYS('Projektkostenkalkulation EP'!$G$8,EOMONTH('Projektkostenkalkulation EP'!$G$8,0)))*('Projektkostenkalkulation EP'!$N$45/5)*
                                        'Projektkostenkalkulation EP'!$G$29)-SUM($B$23:Y23))&gt;('Projektkostenkalkulation EP'!$N$45/5),('Projektkostenkalkulation EP'!$N$45/5),
                                         (NETWORKDAYS('Projektkostenkalkulation EP'!$G$8,
                                          EOMONTH('Projektkostenkalkulation EP'!$G$8,0)))*('Projektkostenkalkulation EP'!$N$45/5)*'Projektkostenkalkulation EP'!$G$29-SUM($B$23:Y23))
                          ),
               "X"
            )</f>
        <v>0</v>
      </c>
      <c r="AA23" s="122">
        <f xml:space="preserve"> IF(TEXT((EDATE('Projektkostenkalkulation EP'!$B$4,5)+BI$3),"MM")=TEXT((EDATE('Projektkostenkalkulation EP'!$B$4,5)+(BI$3-1)),"MM"),
             IF(
                        OR(
                                    TEXT((EDATE('Projektkostenkalkulation EP'!$B$4,6)+BI$3),"TTT") = "Sa",
                                    TEXT((EDATE('Projektkostenkalkulation EP'!$B$4,6)+BI$3),"TTT") = "So",
                                    IF(ISNA(VLOOKUP(EDATE('Projektkostenkalkulation EP'!$B$4,6)+BI$3,Datenquellen!$F$7:$H$45,3,FALSE))," ",VLOOKUP(EDATE('Projektkostenkalkulation EP'!$B$4,6)+BI$3,Datenquellen!$F$7:$H$45,3,FALSE))="X"
                                    ),
                          "X",
                          IF((((NETWORKDAYS('Projektkostenkalkulation EP'!$G$8,EOMONTH('Projektkostenkalkulation EP'!$G$8,0)))*('Projektkostenkalkulation EP'!$N$45/5)*
                                        'Projektkostenkalkulation EP'!$G$29)-SUM($B$23:Z23))&gt;('Projektkostenkalkulation EP'!$N$45/5),('Projektkostenkalkulation EP'!$N$45/5),
                                         (NETWORKDAYS('Projektkostenkalkulation EP'!$G$8,
                                          EOMONTH('Projektkostenkalkulation EP'!$G$8,0)))*('Projektkostenkalkulation EP'!$N$45/5)*'Projektkostenkalkulation EP'!$G$29-SUM($B$23:Z23))
                          ),
               "X"
            )</f>
        <v>0</v>
      </c>
      <c r="AB23" s="122" t="str">
        <f xml:space="preserve"> IF(TEXT((EDATE('Projektkostenkalkulation EP'!$B$4,5)+BJ$3),"MM")=TEXT((EDATE('Projektkostenkalkulation EP'!$B$4,5)+(BJ$3-1)),"MM"),
             IF(
                        OR(
                                    TEXT((EDATE('Projektkostenkalkulation EP'!$B$4,6)+BJ$3),"TTT") = "Sa",
                                    TEXT((EDATE('Projektkostenkalkulation EP'!$B$4,6)+BJ$3),"TTT") = "So",
                                    IF(ISNA(VLOOKUP(EDATE('Projektkostenkalkulation EP'!$B$4,6)+BJ$3,Datenquellen!$F$7:$H$45,3,FALSE))," ",VLOOKUP(EDATE('Projektkostenkalkulation EP'!$B$4,6)+BJ$3,Datenquellen!$F$7:$H$45,3,FALSE))="X"
                                    ),
                          "X",
                          IF((((NETWORKDAYS('Projektkostenkalkulation EP'!$G$8,EOMONTH('Projektkostenkalkulation EP'!$G$8,0)))*('Projektkostenkalkulation EP'!$N$45/5)*
                                        'Projektkostenkalkulation EP'!$G$29)-SUM($B$23:AA23))&gt;('Projektkostenkalkulation EP'!$N$45/5),('Projektkostenkalkulation EP'!$N$45/5),
                                         (NETWORKDAYS('Projektkostenkalkulation EP'!$G$8,
                                          EOMONTH('Projektkostenkalkulation EP'!$G$8,0)))*('Projektkostenkalkulation EP'!$N$45/5)*'Projektkostenkalkulation EP'!$G$29-SUM($B$23:AA23))
                          ),
               "X"
            )</f>
        <v>X</v>
      </c>
      <c r="AC23" s="122" t="str">
        <f xml:space="preserve"> IF(TEXT((EDATE('Projektkostenkalkulation EP'!$B$4,5)+BK$3),"MM")=TEXT((EDATE('Projektkostenkalkulation EP'!$B$4,5)+(BK$3-1)),"MM"),
             IF(
                        OR(
                                    TEXT((EDATE('Projektkostenkalkulation EP'!$B$4,6)+BK$3),"TTT") = "Sa",
                                    TEXT((EDATE('Projektkostenkalkulation EP'!$B$4,6)+BK$3),"TTT") = "So",
                                    IF(ISNA(VLOOKUP(EDATE('Projektkostenkalkulation EP'!$B$4,6)+BK$3,Datenquellen!$F$7:$H$45,3,FALSE))," ",VLOOKUP(EDATE('Projektkostenkalkulation EP'!$B$4,6)+BK$3,Datenquellen!$F$7:$H$45,3,FALSE))="X"
                                    ),
                          "X",
                          IF((((NETWORKDAYS('Projektkostenkalkulation EP'!$G$8,EOMONTH('Projektkostenkalkulation EP'!$G$8,0)))*('Projektkostenkalkulation EP'!$N$45/5)*
                                        'Projektkostenkalkulation EP'!$G$29)-SUM($B$23:AB23))&gt;('Projektkostenkalkulation EP'!$N$45/5),('Projektkostenkalkulation EP'!$N$45/5),
                                         (NETWORKDAYS('Projektkostenkalkulation EP'!$G$8,
                                          EOMONTH('Projektkostenkalkulation EP'!$G$8,0)))*('Projektkostenkalkulation EP'!$N$45/5)*'Projektkostenkalkulation EP'!$G$29-SUM($B$23:AB23))
                          ),
               "X"
            )</f>
        <v>X</v>
      </c>
      <c r="AD23" s="122">
        <f xml:space="preserve"> IF(TEXT((EDATE('Projektkostenkalkulation EP'!$B$4,5)+BL$3),"MM")=TEXT((EDATE('Projektkostenkalkulation EP'!$B$4,5)+(BL$3-1)),"MM"),
             IF(
                        OR(
                                    TEXT((EDATE('Projektkostenkalkulation EP'!$B$4,6)+BL$3),"TTT") = "Sa",
                                    TEXT((EDATE('Projektkostenkalkulation EP'!$B$4,6)+BL$3),"TTT") = "So",
                                    IF(ISNA(VLOOKUP(EDATE('Projektkostenkalkulation EP'!$B$4,6)+BL$3,Datenquellen!$F$7:$H$45,3,FALSE))," ",VLOOKUP(EDATE('Projektkostenkalkulation EP'!$B$4,6)+BL$3,Datenquellen!$F$7:$H$45,3,FALSE))="X"
                                    ),
                          "X",
                          IF((((NETWORKDAYS('Projektkostenkalkulation EP'!$G$8,EOMONTH('Projektkostenkalkulation EP'!$G$8,0)))*('Projektkostenkalkulation EP'!$N$45/5)*
                                        'Projektkostenkalkulation EP'!$G$29)-SUM($B$23:AC23))&gt;('Projektkostenkalkulation EP'!$N$45/5),('Projektkostenkalkulation EP'!$N$45/5),
                                         (NETWORKDAYS('Projektkostenkalkulation EP'!$G$8,
                                          EOMONTH('Projektkostenkalkulation EP'!$G$8,0)))*('Projektkostenkalkulation EP'!$N$45/5)*'Projektkostenkalkulation EP'!$G$29-SUM($B$23:AC23))
                          ),
               "X"
            )</f>
        <v>0</v>
      </c>
      <c r="AE23" s="122">
        <f xml:space="preserve"> IF(TEXT((EDATE('Projektkostenkalkulation EP'!$B$4,5)+BM$3),"MM")=TEXT((EDATE('Projektkostenkalkulation EP'!$B$4,5)+(BM$3-1)),"MM"),
             IF(
                        OR(
                                    TEXT((EDATE('Projektkostenkalkulation EP'!$B$4,6)+BM$3),"TTT") = "Sa",
                                    TEXT((EDATE('Projektkostenkalkulation EP'!$B$4,6)+BM$3),"TTT") = "So",
                                    IF(ISNA(VLOOKUP(EDATE('Projektkostenkalkulation EP'!$B$4,6)+BM$3,Datenquellen!$F$7:$H$45,3,FALSE))," ",VLOOKUP(EDATE('Projektkostenkalkulation EP'!$B$4,6)+BM$3,Datenquellen!$F$7:$H$45,3,FALSE))="X"
                                    ),
                          "X",
                          IF((((NETWORKDAYS('Projektkostenkalkulation EP'!$G$8,EOMONTH('Projektkostenkalkulation EP'!$G$8,0)))*('Projektkostenkalkulation EP'!$N$45/5)*
                                        'Projektkostenkalkulation EP'!$G$29)-SUM($B$23:AD23))&gt;('Projektkostenkalkulation EP'!$N$45/5),('Projektkostenkalkulation EP'!$N$45/5),
                                         (NETWORKDAYS('Projektkostenkalkulation EP'!$G$8,
                                          EOMONTH('Projektkostenkalkulation EP'!$G$8,0)))*('Projektkostenkalkulation EP'!$N$45/5)*'Projektkostenkalkulation EP'!$G$29-SUM($B$23:AD23))
                          ),
               "X"
            )</f>
        <v>0</v>
      </c>
      <c r="AF23" s="122" t="str">
        <f xml:space="preserve"> IF(TEXT((EDATE('Projektkostenkalkulation EP'!$B$4,5)+BN$3),"MM")=TEXT((EDATE('Projektkostenkalkulation EP'!$B$4,5)+(BN$3-1)),"MM"),
             IF(
                        OR(
                                    TEXT((EDATE('Projektkostenkalkulation EP'!$B$4,6)+BN$3),"TTT") = "Sa",
                                    TEXT((EDATE('Projektkostenkalkulation EP'!$B$4,6)+BN$3),"TTT") = "So",
                                    IF(ISNA(VLOOKUP(EDATE('Projektkostenkalkulation EP'!$B$4,6)+BN$3,Datenquellen!$F$7:$H$45,3,FALSE))," ",VLOOKUP(EDATE('Projektkostenkalkulation EP'!$B$4,6)+BN$3,Datenquellen!$F$7:$H$45,3,FALSE))="X"
                                    ),
                          "X",
                          IF((((NETWORKDAYS('Projektkostenkalkulation EP'!$G$8,EOMONTH('Projektkostenkalkulation EP'!$G$8,0)))*('Projektkostenkalkulation EP'!$N$45/5)*
                                        'Projektkostenkalkulation EP'!$G$29)-SUM($B$23:AE23))&gt;('Projektkostenkalkulation EP'!$N$45/5),('Projektkostenkalkulation EP'!$N$45/5),
                                         (NETWORKDAYS('Projektkostenkalkulation EP'!$G$8,
                                          EOMONTH('Projektkostenkalkulation EP'!$G$8,0)))*('Projektkostenkalkulation EP'!$N$45/5)*'Projektkostenkalkulation EP'!$G$29-SUM($B$23:AE23))
                          ),
               "X"
            )</f>
        <v>X</v>
      </c>
      <c r="AG23" s="121">
        <f>SUM(B23:AF23)</f>
        <v>0</v>
      </c>
      <c r="AH23" s="525">
        <f>AG26-AG27</f>
        <v>0</v>
      </c>
      <c r="AJ23" s="2" t="s">
        <v>81</v>
      </c>
      <c r="AK23" s="124">
        <f>IF(
            OR(
                     TEXT(EDATE('Projektkostenkalkulation EP'!$B$4,18),"TTT") = "Sa",
                     TEXT(EDATE('Projektkostenkalkulation EP'!$B$4,18),"TTT") = "So",
                     IF(ISNA(VLOOKUP(EDATE('Projektkostenkalkulation EP'!$B$4,18),Datenquellen!$F$7:$H$45,3,FALSE))," ",VLOOKUP(EDATE('Projektkostenkalkulation EP'!$B$4,18),Datenquellen!$F$7:$H$45,3,FALSE))="X"
                            ),
                    "X",
                    IF('Projektkostenkalkulation EP'!$T$29&gt;0,8,0)
            )</f>
        <v>0</v>
      </c>
      <c r="AL23" s="122">
        <f xml:space="preserve"> IF(TEXT((EDATE('Projektkostenkalkulation EP'!$B$4,18)+AK$3),"MM")=TEXT((EDATE('Projektkostenkalkulation EP'!$B$4,18)+(AK$3-1)),"MM"),
             IF(
                        OR(
                                    TEXT((EDATE('Projektkostenkalkulation EP'!$B$4,18)+AK$3),"TTT") = "Sa",
                                    TEXT((EDATE('Projektkostenkalkulation EP'!$B$4,18)+AK$3),"TTT") = "So",
                                    IF(ISNA(VLOOKUP(EDATE('Projektkostenkalkulation EP'!$B$4,18)+AK$3,Datenquellen!$F$7:$H$45,3,FALSE))," ",VLOOKUP(EDATE('Projektkostenkalkulation EP'!$B$4,18)+AK$3,Datenquellen!$F$7:$H$45,3,FALSE))="X"
                                    ),
                          "X",
                          IF((((NETWORKDAYS('Projektkostenkalkulation EP'!$T$8,EOMONTH('Projektkostenkalkulation EP'!$T$8,0)))*('Projektkostenkalkulation EP'!$N$45/5)*
                                        'Projektkostenkalkulation EP'!$T$29)-SUM($AK$23:AK23))&gt;('Projektkostenkalkulation EP'!$N$45/5),('Projektkostenkalkulation EP'!$N$45/5),
                                         (NETWORKDAYS('Projektkostenkalkulation EP'!$T$8,
                                          EOMONTH('Projektkostenkalkulation EP'!$T$8,0)))*('Projektkostenkalkulation EP'!$N$45/5)*'Projektkostenkalkulation EP'!$T$29-SUM($AK$23:AK23))
                          ),
               "X"
            )</f>
        <v>0</v>
      </c>
      <c r="AM23" s="122">
        <f xml:space="preserve"> IF(TEXT((EDATE('Projektkostenkalkulation EP'!$B$4,18)+AL$3),"MM")=TEXT((EDATE('Projektkostenkalkulation EP'!$B$4,18)+(AL$3-1)),"MM"),
             IF(
                        OR(
                                    TEXT((EDATE('Projektkostenkalkulation EP'!$B$4,18)+AL$3),"TTT") = "Sa",
                                    TEXT((EDATE('Projektkostenkalkulation EP'!$B$4,18)+AL$3),"TTT") = "So",
                                    IF(ISNA(VLOOKUP(EDATE('Projektkostenkalkulation EP'!$B$4,18)+AL$3,Datenquellen!$F$7:$H$45,3,FALSE))," ",VLOOKUP(EDATE('Projektkostenkalkulation EP'!$B$4,18)+AL$3,Datenquellen!$F$7:$H$45,3,FALSE))="X"
                                    ),
                          "X",
                          IF((((NETWORKDAYS('Projektkostenkalkulation EP'!$T$8,EOMONTH('Projektkostenkalkulation EP'!$T$8,0)))*('Projektkostenkalkulation EP'!$N$45/5)*
                                        'Projektkostenkalkulation EP'!$T$29)-SUM($AK$23:AL23))&gt;('Projektkostenkalkulation EP'!$N$45/5),('Projektkostenkalkulation EP'!$N$45/5),
                                         (NETWORKDAYS('Projektkostenkalkulation EP'!$T$8,
                                          EOMONTH('Projektkostenkalkulation EP'!$T$8,0)))*('Projektkostenkalkulation EP'!$N$45/5)*'Projektkostenkalkulation EP'!$T$29-SUM($AK$23:AL23))
                          ),
               "X"
            )</f>
        <v>0</v>
      </c>
      <c r="AN23" s="122">
        <f xml:space="preserve"> IF(TEXT((EDATE('Projektkostenkalkulation EP'!$B$4,18)+AM$3),"MM")=TEXT((EDATE('Projektkostenkalkulation EP'!$B$4,18)+(AM$3-1)),"MM"),
             IF(
                        OR(
                                    TEXT((EDATE('Projektkostenkalkulation EP'!$B$4,18)+AM$3),"TTT") = "Sa",
                                    TEXT((EDATE('Projektkostenkalkulation EP'!$B$4,18)+AM$3),"TTT") = "So",
                                    IF(ISNA(VLOOKUP(EDATE('Projektkostenkalkulation EP'!$B$4,18)+AM$3,Datenquellen!$F$7:$H$45,3,FALSE))," ",VLOOKUP(EDATE('Projektkostenkalkulation EP'!$B$4,18)+AM$3,Datenquellen!$F$7:$H$45,3,FALSE))="X"
                                    ),
                          "X",
                          IF((((NETWORKDAYS('Projektkostenkalkulation EP'!$T$8,EOMONTH('Projektkostenkalkulation EP'!$T$8,0)))*('Projektkostenkalkulation EP'!$N$45/5)*
                                        'Projektkostenkalkulation EP'!$T$29)-SUM($AK$23:AM23))&gt;('Projektkostenkalkulation EP'!$N$45/5),('Projektkostenkalkulation EP'!$N$45/5),
                                         (NETWORKDAYS('Projektkostenkalkulation EP'!$T$8,
                                          EOMONTH('Projektkostenkalkulation EP'!$T$8,0)))*('Projektkostenkalkulation EP'!$N$45/5)*'Projektkostenkalkulation EP'!$T$29-SUM($AK$23:AM23))
                          ),
               "X"
            )</f>
        <v>0</v>
      </c>
      <c r="AO23" s="122" t="str">
        <f xml:space="preserve"> IF(TEXT((EDATE('Projektkostenkalkulation EP'!$B$4,18)+AN$3),"MM")=TEXT((EDATE('Projektkostenkalkulation EP'!$B$4,18)+(AN$3-1)),"MM"),
             IF(
                        OR(
                                    TEXT((EDATE('Projektkostenkalkulation EP'!$B$4,18)+AN$3),"TTT") = "Sa",
                                    TEXT((EDATE('Projektkostenkalkulation EP'!$B$4,18)+AN$3),"TTT") = "So",
                                    IF(ISNA(VLOOKUP(EDATE('Projektkostenkalkulation EP'!$B$4,18)+AN$3,Datenquellen!$F$7:$H$45,3,FALSE))," ",VLOOKUP(EDATE('Projektkostenkalkulation EP'!$B$4,18)+AN$3,Datenquellen!$F$7:$H$45,3,FALSE))="X"
                                    ),
                          "X",
                          IF((((NETWORKDAYS('Projektkostenkalkulation EP'!$T$8,EOMONTH('Projektkostenkalkulation EP'!$T$8,0)))*('Projektkostenkalkulation EP'!$N$45/5)*
                                        'Projektkostenkalkulation EP'!$T$29)-SUM($AK$23:AN23))&gt;('Projektkostenkalkulation EP'!$N$45/5),('Projektkostenkalkulation EP'!$N$45/5),
                                         (NETWORKDAYS('Projektkostenkalkulation EP'!$T$8,
                                          EOMONTH('Projektkostenkalkulation EP'!$T$8,0)))*('Projektkostenkalkulation EP'!$N$45/5)*'Projektkostenkalkulation EP'!$T$29-SUM($AK$23:AN23))
                          ),
               "X"
            )</f>
        <v>X</v>
      </c>
      <c r="AP23" s="122" t="str">
        <f xml:space="preserve"> IF(TEXT((EDATE('Projektkostenkalkulation EP'!$B$4,18)+AO$3),"MM")=TEXT((EDATE('Projektkostenkalkulation EP'!$B$4,18)+(AO$3-1)),"MM"),
             IF(
                        OR(
                                    TEXT((EDATE('Projektkostenkalkulation EP'!$B$4,18)+AO$3),"TTT") = "Sa",
                                    TEXT((EDATE('Projektkostenkalkulation EP'!$B$4,18)+AO$3),"TTT") = "So",
                                    IF(ISNA(VLOOKUP(EDATE('Projektkostenkalkulation EP'!$B$4,18)+AO$3,Datenquellen!$F$7:$H$45,3,FALSE))," ",VLOOKUP(EDATE('Projektkostenkalkulation EP'!$B$4,18)+AO$3,Datenquellen!$F$7:$H$45,3,FALSE))="X"
                                    ),
                          "X",
                          IF((((NETWORKDAYS('Projektkostenkalkulation EP'!$T$8,EOMONTH('Projektkostenkalkulation EP'!$T$8,0)))*('Projektkostenkalkulation EP'!$N$45/5)*
                                        'Projektkostenkalkulation EP'!$T$29)-SUM($AK$23:AO23))&gt;('Projektkostenkalkulation EP'!$N$45/5),('Projektkostenkalkulation EP'!$N$45/5),
                                         (NETWORKDAYS('Projektkostenkalkulation EP'!$T$8,
                                          EOMONTH('Projektkostenkalkulation EP'!$T$8,0)))*('Projektkostenkalkulation EP'!$N$45/5)*'Projektkostenkalkulation EP'!$T$29-SUM($AK$23:AO23))
                          ),
               "X"
            )</f>
        <v>X</v>
      </c>
      <c r="AQ23" s="122">
        <f xml:space="preserve"> IF(TEXT((EDATE('Projektkostenkalkulation EP'!$B$4,18)+AP$3),"MM")=TEXT((EDATE('Projektkostenkalkulation EP'!$B$4,18)+(AP$3-1)),"MM"),
             IF(
                        OR(
                                    TEXT((EDATE('Projektkostenkalkulation EP'!$B$4,18)+AP$3),"TTT") = "Sa",
                                    TEXT((EDATE('Projektkostenkalkulation EP'!$B$4,18)+AP$3),"TTT") = "So",
                                    IF(ISNA(VLOOKUP(EDATE('Projektkostenkalkulation EP'!$B$4,18)+AP$3,Datenquellen!$F$7:$H$45,3,FALSE))," ",VLOOKUP(EDATE('Projektkostenkalkulation EP'!$B$4,18)+AP$3,Datenquellen!$F$7:$H$45,3,FALSE))="X"
                                    ),
                          "X",
                          IF((((NETWORKDAYS('Projektkostenkalkulation EP'!$T$8,EOMONTH('Projektkostenkalkulation EP'!$T$8,0)))*('Projektkostenkalkulation EP'!$N$45/5)*
                                        'Projektkostenkalkulation EP'!$T$29)-SUM($AK$23:AP23))&gt;('Projektkostenkalkulation EP'!$N$45/5),('Projektkostenkalkulation EP'!$N$45/5),
                                         (NETWORKDAYS('Projektkostenkalkulation EP'!$T$8,
                                          EOMONTH('Projektkostenkalkulation EP'!$T$8,0)))*('Projektkostenkalkulation EP'!$N$45/5)*'Projektkostenkalkulation EP'!$T$29-SUM($AK$23:AP23))
                          ),
               "X"
            )</f>
        <v>0</v>
      </c>
      <c r="AR23" s="122">
        <f xml:space="preserve"> IF(TEXT((EDATE('Projektkostenkalkulation EP'!$B$4,18)+AQ$3),"MM")=TEXT((EDATE('Projektkostenkalkulation EP'!$B$4,18)+(AQ$3-1)),"MM"),
             IF(
                        OR(
                                    TEXT((EDATE('Projektkostenkalkulation EP'!$B$4,18)+AQ$3),"TTT") = "Sa",
                                    TEXT((EDATE('Projektkostenkalkulation EP'!$B$4,18)+AQ$3),"TTT") = "So",
                                    IF(ISNA(VLOOKUP(EDATE('Projektkostenkalkulation EP'!$B$4,18)+AQ$3,Datenquellen!$F$7:$H$45,3,FALSE))," ",VLOOKUP(EDATE('Projektkostenkalkulation EP'!$B$4,18)+AQ$3,Datenquellen!$F$7:$H$45,3,FALSE))="X"
                                    ),
                          "X",
                          IF((((NETWORKDAYS('Projektkostenkalkulation EP'!$T$8,EOMONTH('Projektkostenkalkulation EP'!$T$8,0)))*('Projektkostenkalkulation EP'!$N$45/5)*
                                        'Projektkostenkalkulation EP'!$T$29)-SUM($AK$23:AQ23))&gt;('Projektkostenkalkulation EP'!$N$45/5),('Projektkostenkalkulation EP'!$N$45/5),
                                         (NETWORKDAYS('Projektkostenkalkulation EP'!$T$8,
                                          EOMONTH('Projektkostenkalkulation EP'!$T$8,0)))*('Projektkostenkalkulation EP'!$N$45/5)*'Projektkostenkalkulation EP'!$T$29-SUM($AK$23:AQ23))
                          ),
               "X"
            )</f>
        <v>0</v>
      </c>
      <c r="AS23" s="122">
        <f xml:space="preserve"> IF(TEXT((EDATE('Projektkostenkalkulation EP'!$B$4,18)+AR$3),"MM")=TEXT((EDATE('Projektkostenkalkulation EP'!$B$4,18)+(AR$3-1)),"MM"),
             IF(
                        OR(
                                    TEXT((EDATE('Projektkostenkalkulation EP'!$B$4,18)+AR$3),"TTT") = "Sa",
                                    TEXT((EDATE('Projektkostenkalkulation EP'!$B$4,18)+AR$3),"TTT") = "So",
                                    IF(ISNA(VLOOKUP(EDATE('Projektkostenkalkulation EP'!$B$4,18)+AR$3,Datenquellen!$F$7:$H$45,3,FALSE))," ",VLOOKUP(EDATE('Projektkostenkalkulation EP'!$B$4,18)+AR$3,Datenquellen!$F$7:$H$45,3,FALSE))="X"
                                    ),
                          "X",
                          IF((((NETWORKDAYS('Projektkostenkalkulation EP'!$T$8,EOMONTH('Projektkostenkalkulation EP'!$T$8,0)))*('Projektkostenkalkulation EP'!$N$45/5)*
                                        'Projektkostenkalkulation EP'!$T$29)-SUM($AK$23:AR23))&gt;('Projektkostenkalkulation EP'!$N$45/5),('Projektkostenkalkulation EP'!$N$45/5),
                                         (NETWORKDAYS('Projektkostenkalkulation EP'!$T$8,
                                          EOMONTH('Projektkostenkalkulation EP'!$T$8,0)))*('Projektkostenkalkulation EP'!$N$45/5)*'Projektkostenkalkulation EP'!$T$29-SUM($AK$23:AR23))
                          ),
               "X"
            )</f>
        <v>0</v>
      </c>
      <c r="AT23" s="122">
        <f xml:space="preserve"> IF(TEXT((EDATE('Projektkostenkalkulation EP'!$B$4,18)+AS$3),"MM")=TEXT((EDATE('Projektkostenkalkulation EP'!$B$4,18)+(AS$3-1)),"MM"),
             IF(
                        OR(
                                    TEXT((EDATE('Projektkostenkalkulation EP'!$B$4,18)+AS$3),"TTT") = "Sa",
                                    TEXT((EDATE('Projektkostenkalkulation EP'!$B$4,18)+AS$3),"TTT") = "So",
                                    IF(ISNA(VLOOKUP(EDATE('Projektkostenkalkulation EP'!$B$4,18)+AS$3,Datenquellen!$F$7:$H$45,3,FALSE))," ",VLOOKUP(EDATE('Projektkostenkalkulation EP'!$B$4,18)+AS$3,Datenquellen!$F$7:$H$45,3,FALSE))="X"
                                    ),
                          "X",
                          IF((((NETWORKDAYS('Projektkostenkalkulation EP'!$T$8,EOMONTH('Projektkostenkalkulation EP'!$T$8,0)))*('Projektkostenkalkulation EP'!$N$45/5)*
                                        'Projektkostenkalkulation EP'!$T$29)-SUM($AK$23:AS23))&gt;('Projektkostenkalkulation EP'!$N$45/5),('Projektkostenkalkulation EP'!$N$45/5),
                                         (NETWORKDAYS('Projektkostenkalkulation EP'!$T$8,
                                          EOMONTH('Projektkostenkalkulation EP'!$T$8,0)))*('Projektkostenkalkulation EP'!$N$45/5)*'Projektkostenkalkulation EP'!$T$29-SUM($AK$23:AS23))
                          ),
               "X"
            )</f>
        <v>0</v>
      </c>
      <c r="AU23" s="122">
        <f xml:space="preserve"> IF(TEXT((EDATE('Projektkostenkalkulation EP'!$B$4,18)+AT$3),"MM")=TEXT((EDATE('Projektkostenkalkulation EP'!$B$4,18)+(AT$3-1)),"MM"),
             IF(
                        OR(
                                    TEXT((EDATE('Projektkostenkalkulation EP'!$B$4,18)+AT$3),"TTT") = "Sa",
                                    TEXT((EDATE('Projektkostenkalkulation EP'!$B$4,18)+AT$3),"TTT") = "So",
                                    IF(ISNA(VLOOKUP(EDATE('Projektkostenkalkulation EP'!$B$4,18)+AT$3,Datenquellen!$F$7:$H$45,3,FALSE))," ",VLOOKUP(EDATE('Projektkostenkalkulation EP'!$B$4,18)+AT$3,Datenquellen!$F$7:$H$45,3,FALSE))="X"
                                    ),
                          "X",
                          IF((((NETWORKDAYS('Projektkostenkalkulation EP'!$T$8,EOMONTH('Projektkostenkalkulation EP'!$T$8,0)))*('Projektkostenkalkulation EP'!$N$45/5)*
                                        'Projektkostenkalkulation EP'!$T$29)-SUM($AK$23:AT23))&gt;('Projektkostenkalkulation EP'!$N$45/5),('Projektkostenkalkulation EP'!$N$45/5),
                                         (NETWORKDAYS('Projektkostenkalkulation EP'!$T$8,
                                          EOMONTH('Projektkostenkalkulation EP'!$T$8,0)))*('Projektkostenkalkulation EP'!$N$45/5)*'Projektkostenkalkulation EP'!$T$29-SUM($AK$23:AT23))
                          ),
               "X"
            )</f>
        <v>0</v>
      </c>
      <c r="AV23" s="122" t="str">
        <f xml:space="preserve"> IF(TEXT((EDATE('Projektkostenkalkulation EP'!$B$4,18)+AU$3),"MM")=TEXT((EDATE('Projektkostenkalkulation EP'!$B$4,18)+(AU$3-1)),"MM"),
             IF(
                        OR(
                                    TEXT((EDATE('Projektkostenkalkulation EP'!$B$4,18)+AU$3),"TTT") = "Sa",
                                    TEXT((EDATE('Projektkostenkalkulation EP'!$B$4,18)+AU$3),"TTT") = "So",
                                    IF(ISNA(VLOOKUP(EDATE('Projektkostenkalkulation EP'!$B$4,18)+AU$3,Datenquellen!$F$7:$H$45,3,FALSE))," ",VLOOKUP(EDATE('Projektkostenkalkulation EP'!$B$4,18)+AU$3,Datenquellen!$F$7:$H$45,3,FALSE))="X"
                                    ),
                          "X",
                          IF((((NETWORKDAYS('Projektkostenkalkulation EP'!$T$8,EOMONTH('Projektkostenkalkulation EP'!$T$8,0)))*('Projektkostenkalkulation EP'!$N$45/5)*
                                        'Projektkostenkalkulation EP'!$T$29)-SUM($AK$23:AU23))&gt;('Projektkostenkalkulation EP'!$N$45/5),('Projektkostenkalkulation EP'!$N$45/5),
                                         (NETWORKDAYS('Projektkostenkalkulation EP'!$T$8,
                                          EOMONTH('Projektkostenkalkulation EP'!$T$8,0)))*('Projektkostenkalkulation EP'!$N$45/5)*'Projektkostenkalkulation EP'!$T$29-SUM($AK$23:AU23))
                          ),
               "X"
            )</f>
        <v>X</v>
      </c>
      <c r="AW23" s="122" t="str">
        <f xml:space="preserve"> IF(TEXT((EDATE('Projektkostenkalkulation EP'!$B$4,18)+AV$3),"MM")=TEXT((EDATE('Projektkostenkalkulation EP'!$B$4,18)+(AV$3-1)),"MM"),
             IF(
                        OR(
                                    TEXT((EDATE('Projektkostenkalkulation EP'!$B$4,18)+AV$3),"TTT") = "Sa",
                                    TEXT((EDATE('Projektkostenkalkulation EP'!$B$4,18)+AV$3),"TTT") = "So",
                                    IF(ISNA(VLOOKUP(EDATE('Projektkostenkalkulation EP'!$B$4,18)+AV$3,Datenquellen!$F$7:$H$45,3,FALSE))," ",VLOOKUP(EDATE('Projektkostenkalkulation EP'!$B$4,18)+AV$3,Datenquellen!$F$7:$H$45,3,FALSE))="X"
                                    ),
                          "X",
                          IF((((NETWORKDAYS('Projektkostenkalkulation EP'!$T$8,EOMONTH('Projektkostenkalkulation EP'!$T$8,0)))*('Projektkostenkalkulation EP'!$N$45/5)*
                                        'Projektkostenkalkulation EP'!$T$29)-SUM($AK$23:AV23))&gt;('Projektkostenkalkulation EP'!$N$45/5),('Projektkostenkalkulation EP'!$N$45/5),
                                         (NETWORKDAYS('Projektkostenkalkulation EP'!$T$8,
                                          EOMONTH('Projektkostenkalkulation EP'!$T$8,0)))*('Projektkostenkalkulation EP'!$N$45/5)*'Projektkostenkalkulation EP'!$T$29-SUM($AK$23:AV23))
                          ),
               "X"
            )</f>
        <v>X</v>
      </c>
      <c r="AX23" s="122">
        <f xml:space="preserve"> IF(TEXT((EDATE('Projektkostenkalkulation EP'!$B$4,18)+AW$3),"MM")=TEXT((EDATE('Projektkostenkalkulation EP'!$B$4,18)+(AW$3-1)),"MM"),
             IF(
                        OR(
                                    TEXT((EDATE('Projektkostenkalkulation EP'!$B$4,18)+AW$3),"TTT") = "Sa",
                                    TEXT((EDATE('Projektkostenkalkulation EP'!$B$4,18)+AW$3),"TTT") = "So",
                                    IF(ISNA(VLOOKUP(EDATE('Projektkostenkalkulation EP'!$B$4,18)+AW$3,Datenquellen!$F$7:$H$45,3,FALSE))," ",VLOOKUP(EDATE('Projektkostenkalkulation EP'!$B$4,18)+AW$3,Datenquellen!$F$7:$H$45,3,FALSE))="X"
                                    ),
                          "X",
                          IF((((NETWORKDAYS('Projektkostenkalkulation EP'!$T$8,EOMONTH('Projektkostenkalkulation EP'!$T$8,0)))*('Projektkostenkalkulation EP'!$N$45/5)*
                                        'Projektkostenkalkulation EP'!$T$29)-SUM($AK$23:AW23))&gt;('Projektkostenkalkulation EP'!$N$45/5),('Projektkostenkalkulation EP'!$N$45/5),
                                         (NETWORKDAYS('Projektkostenkalkulation EP'!$T$8,
                                          EOMONTH('Projektkostenkalkulation EP'!$T$8,0)))*('Projektkostenkalkulation EP'!$N$45/5)*'Projektkostenkalkulation EP'!$T$29-SUM($AK$23:AW23))
                          ),
               "X"
            )</f>
        <v>0</v>
      </c>
      <c r="AY23" s="122">
        <f xml:space="preserve"> IF(TEXT((EDATE('Projektkostenkalkulation EP'!$B$4,18)+AX$3),"MM")=TEXT((EDATE('Projektkostenkalkulation EP'!$B$4,18)+(AX$3-1)),"MM"),
             IF(
                        OR(
                                    TEXT((EDATE('Projektkostenkalkulation EP'!$B$4,18)+AX$3),"TTT") = "Sa",
                                    TEXT((EDATE('Projektkostenkalkulation EP'!$B$4,18)+AX$3),"TTT") = "So",
                                    IF(ISNA(VLOOKUP(EDATE('Projektkostenkalkulation EP'!$B$4,18)+AX$3,Datenquellen!$F$7:$H$45,3,FALSE))," ",VLOOKUP(EDATE('Projektkostenkalkulation EP'!$B$4,18)+AX$3,Datenquellen!$F$7:$H$45,3,FALSE))="X"
                                    ),
                          "X",
                          IF((((NETWORKDAYS('Projektkostenkalkulation EP'!$T$8,EOMONTH('Projektkostenkalkulation EP'!$T$8,0)))*('Projektkostenkalkulation EP'!$N$45/5)*
                                        'Projektkostenkalkulation EP'!$T$29)-SUM($AK$23:AX23))&gt;('Projektkostenkalkulation EP'!$N$45/5),('Projektkostenkalkulation EP'!$N$45/5),
                                         (NETWORKDAYS('Projektkostenkalkulation EP'!$T$8,
                                          EOMONTH('Projektkostenkalkulation EP'!$T$8,0)))*('Projektkostenkalkulation EP'!$N$45/5)*'Projektkostenkalkulation EP'!$T$29-SUM($AK$23:AX23))
                          ),
               "X"
            )</f>
        <v>0</v>
      </c>
      <c r="AZ23" s="122">
        <f xml:space="preserve"> IF(TEXT((EDATE('Projektkostenkalkulation EP'!$B$4,18)+AY$3),"MM")=TEXT((EDATE('Projektkostenkalkulation EP'!$B$4,18)+(AY$3-1)),"MM"),
             IF(
                        OR(
                                    TEXT((EDATE('Projektkostenkalkulation EP'!$B$4,18)+AY$3),"TTT") = "Sa",
                                    TEXT((EDATE('Projektkostenkalkulation EP'!$B$4,18)+AY$3),"TTT") = "So",
                                    IF(ISNA(VLOOKUP(EDATE('Projektkostenkalkulation EP'!$B$4,18)+AY$3,Datenquellen!$F$7:$H$45,3,FALSE))," ",VLOOKUP(EDATE('Projektkostenkalkulation EP'!$B$4,18)+AY$3,Datenquellen!$F$7:$H$45,3,FALSE))="X"
                                    ),
                          "X",
                          IF((((NETWORKDAYS('Projektkostenkalkulation EP'!$T$8,EOMONTH('Projektkostenkalkulation EP'!$T$8,0)))*('Projektkostenkalkulation EP'!$N$45/5)*
                                        'Projektkostenkalkulation EP'!$T$29)-SUM($AK$23:AY23))&gt;('Projektkostenkalkulation EP'!$N$45/5),('Projektkostenkalkulation EP'!$N$45/5),
                                         (NETWORKDAYS('Projektkostenkalkulation EP'!$T$8,
                                          EOMONTH('Projektkostenkalkulation EP'!$T$8,0)))*('Projektkostenkalkulation EP'!$N$45/5)*'Projektkostenkalkulation EP'!$T$29-SUM($AK$23:AY23))
                          ),
               "X"
            )</f>
        <v>0</v>
      </c>
      <c r="BA23" s="122">
        <f xml:space="preserve"> IF(TEXT((EDATE('Projektkostenkalkulation EP'!$B$4,18)+AZ$3),"MM")=TEXT((EDATE('Projektkostenkalkulation EP'!$B$4,18)+(AZ$3-1)),"MM"),
             IF(
                        OR(
                                    TEXT((EDATE('Projektkostenkalkulation EP'!$B$4,18)+AZ$3),"TTT") = "Sa",
                                    TEXT((EDATE('Projektkostenkalkulation EP'!$B$4,18)+AZ$3),"TTT") = "So",
                                    IF(ISNA(VLOOKUP(EDATE('Projektkostenkalkulation EP'!$B$4,18)+AZ$3,Datenquellen!$F$7:$H$45,3,FALSE))," ",VLOOKUP(EDATE('Projektkostenkalkulation EP'!$B$4,18)+AZ$3,Datenquellen!$F$7:$H$45,3,FALSE))="X"
                                    ),
                          "X",
                          IF((((NETWORKDAYS('Projektkostenkalkulation EP'!$T$8,EOMONTH('Projektkostenkalkulation EP'!$T$8,0)))*('Projektkostenkalkulation EP'!$N$45/5)*
                                        'Projektkostenkalkulation EP'!$T$29)-SUM($AK$23:AZ23))&gt;('Projektkostenkalkulation EP'!$N$45/5),('Projektkostenkalkulation EP'!$N$45/5),
                                         (NETWORKDAYS('Projektkostenkalkulation EP'!$T$8,
                                          EOMONTH('Projektkostenkalkulation EP'!$T$8,0)))*('Projektkostenkalkulation EP'!$N$45/5)*'Projektkostenkalkulation EP'!$T$29-SUM($AK$23:AZ23))
                          ),
               "X"
            )</f>
        <v>0</v>
      </c>
      <c r="BB23" s="122">
        <f xml:space="preserve"> IF(TEXT((EDATE('Projektkostenkalkulation EP'!$B$4,18)+BA$3),"MM")=TEXT((EDATE('Projektkostenkalkulation EP'!$B$4,18)+(BA$3-1)),"MM"),
             IF(
                        OR(
                                    TEXT((EDATE('Projektkostenkalkulation EP'!$B$4,18)+BA$3),"TTT") = "Sa",
                                    TEXT((EDATE('Projektkostenkalkulation EP'!$B$4,18)+BA$3),"TTT") = "So",
                                    IF(ISNA(VLOOKUP(EDATE('Projektkostenkalkulation EP'!$B$4,18)+BA$3,Datenquellen!$F$7:$H$45,3,FALSE))," ",VLOOKUP(EDATE('Projektkostenkalkulation EP'!$B$4,18)+BA$3,Datenquellen!$F$7:$H$45,3,FALSE))="X"
                                    ),
                          "X",
                          IF((((NETWORKDAYS('Projektkostenkalkulation EP'!$T$8,EOMONTH('Projektkostenkalkulation EP'!$T$8,0)))*('Projektkostenkalkulation EP'!$N$45/5)*
                                        'Projektkostenkalkulation EP'!$T$29)-SUM($AK$23:BA23))&gt;('Projektkostenkalkulation EP'!$N$45/5),('Projektkostenkalkulation EP'!$N$45/5),
                                         (NETWORKDAYS('Projektkostenkalkulation EP'!$T$8,
                                          EOMONTH('Projektkostenkalkulation EP'!$T$8,0)))*('Projektkostenkalkulation EP'!$N$45/5)*'Projektkostenkalkulation EP'!$T$29-SUM($AK$23:BA23))
                          ),
               "X"
            )</f>
        <v>0</v>
      </c>
      <c r="BC23" s="122" t="str">
        <f xml:space="preserve"> IF(TEXT((EDATE('Projektkostenkalkulation EP'!$B$4,18)+BB$3),"MM")=TEXT((EDATE('Projektkostenkalkulation EP'!$B$4,18)+(BB$3-1)),"MM"),
             IF(
                        OR(
                                    TEXT((EDATE('Projektkostenkalkulation EP'!$B$4,18)+BB$3),"TTT") = "Sa",
                                    TEXT((EDATE('Projektkostenkalkulation EP'!$B$4,18)+BB$3),"TTT") = "So",
                                    IF(ISNA(VLOOKUP(EDATE('Projektkostenkalkulation EP'!$B$4,18)+BB$3,Datenquellen!$F$7:$H$45,3,FALSE))," ",VLOOKUP(EDATE('Projektkostenkalkulation EP'!$B$4,18)+BB$3,Datenquellen!$F$7:$H$45,3,FALSE))="X"
                                    ),
                          "X",
                          IF((((NETWORKDAYS('Projektkostenkalkulation EP'!$T$8,EOMONTH('Projektkostenkalkulation EP'!$T$8,0)))*('Projektkostenkalkulation EP'!$N$45/5)*
                                        'Projektkostenkalkulation EP'!$T$29)-SUM($AK$23:BB23))&gt;('Projektkostenkalkulation EP'!$N$45/5),('Projektkostenkalkulation EP'!$N$45/5),
                                         (NETWORKDAYS('Projektkostenkalkulation EP'!$T$8,
                                          EOMONTH('Projektkostenkalkulation EP'!$T$8,0)))*('Projektkostenkalkulation EP'!$N$45/5)*'Projektkostenkalkulation EP'!$T$29-SUM($AK$23:BB23))
                          ),
               "X"
            )</f>
        <v>X</v>
      </c>
      <c r="BD23" s="122" t="str">
        <f xml:space="preserve"> IF(TEXT((EDATE('Projektkostenkalkulation EP'!$B$4,18)+BC$3),"MM")=TEXT((EDATE('Projektkostenkalkulation EP'!$B$4,18)+(BC$3-1)),"MM"),
             IF(
                        OR(
                                    TEXT((EDATE('Projektkostenkalkulation EP'!$B$4,18)+BC$3),"TTT") = "Sa",
                                    TEXT((EDATE('Projektkostenkalkulation EP'!$B$4,18)+BC$3),"TTT") = "So",
                                    IF(ISNA(VLOOKUP(EDATE('Projektkostenkalkulation EP'!$B$4,18)+BC$3,Datenquellen!$F$7:$H$45,3,FALSE))," ",VLOOKUP(EDATE('Projektkostenkalkulation EP'!$B$4,18)+BC$3,Datenquellen!$F$7:$H$45,3,FALSE))="X"
                                    ),
                          "X",
                          IF((((NETWORKDAYS('Projektkostenkalkulation EP'!$T$8,EOMONTH('Projektkostenkalkulation EP'!$T$8,0)))*('Projektkostenkalkulation EP'!$N$45/5)*
                                        'Projektkostenkalkulation EP'!$T$29)-SUM($AK$23:BC23))&gt;('Projektkostenkalkulation EP'!$N$45/5),('Projektkostenkalkulation EP'!$N$45/5),
                                         (NETWORKDAYS('Projektkostenkalkulation EP'!$T$8,
                                          EOMONTH('Projektkostenkalkulation EP'!$T$8,0)))*('Projektkostenkalkulation EP'!$N$45/5)*'Projektkostenkalkulation EP'!$T$29-SUM($AK$23:BC23))
                          ),
               "X"
            )</f>
        <v>X</v>
      </c>
      <c r="BE23" s="122">
        <f xml:space="preserve"> IF(TEXT((EDATE('Projektkostenkalkulation EP'!$B$4,18)+BD$3),"MM")=TEXT((EDATE('Projektkostenkalkulation EP'!$B$4,18)+(BD$3-1)),"MM"),
             IF(
                        OR(
                                    TEXT((EDATE('Projektkostenkalkulation EP'!$B$4,18)+BD$3),"TTT") = "Sa",
                                    TEXT((EDATE('Projektkostenkalkulation EP'!$B$4,18)+BD$3),"TTT") = "So",
                                    IF(ISNA(VLOOKUP(EDATE('Projektkostenkalkulation EP'!$B$4,18)+BD$3,Datenquellen!$F$7:$H$45,3,FALSE))," ",VLOOKUP(EDATE('Projektkostenkalkulation EP'!$B$4,18)+BD$3,Datenquellen!$F$7:$H$45,3,FALSE))="X"
                                    ),
                          "X",
                          IF((((NETWORKDAYS('Projektkostenkalkulation EP'!$T$8,EOMONTH('Projektkostenkalkulation EP'!$T$8,0)))*('Projektkostenkalkulation EP'!$N$45/5)*
                                        'Projektkostenkalkulation EP'!$T$29)-SUM($AK$23:BD23))&gt;('Projektkostenkalkulation EP'!$N$45/5),('Projektkostenkalkulation EP'!$N$45/5),
                                         (NETWORKDAYS('Projektkostenkalkulation EP'!$T$8,
                                          EOMONTH('Projektkostenkalkulation EP'!$T$8,0)))*('Projektkostenkalkulation EP'!$N$45/5)*'Projektkostenkalkulation EP'!$T$29-SUM($AK$23:BD23))
                          ),
               "X"
            )</f>
        <v>0</v>
      </c>
      <c r="BF23" s="122">
        <f xml:space="preserve"> IF(TEXT((EDATE('Projektkostenkalkulation EP'!$B$4,18)+BE$3),"MM")=TEXT((EDATE('Projektkostenkalkulation EP'!$B$4,18)+(BE$3-1)),"MM"),
             IF(
                        OR(
                                    TEXT((EDATE('Projektkostenkalkulation EP'!$B$4,18)+BE$3),"TTT") = "Sa",
                                    TEXT((EDATE('Projektkostenkalkulation EP'!$B$4,18)+BE$3),"TTT") = "So",
                                    IF(ISNA(VLOOKUP(EDATE('Projektkostenkalkulation EP'!$B$4,18)+BE$3,Datenquellen!$F$7:$H$45,3,FALSE))," ",VLOOKUP(EDATE('Projektkostenkalkulation EP'!$B$4,18)+BE$3,Datenquellen!$F$7:$H$45,3,FALSE))="X"
                                    ),
                          "X",
                          IF((((NETWORKDAYS('Projektkostenkalkulation EP'!$T$8,EOMONTH('Projektkostenkalkulation EP'!$T$8,0)))*('Projektkostenkalkulation EP'!$N$45/5)*
                                        'Projektkostenkalkulation EP'!$T$29)-SUM($AK$23:BE23))&gt;('Projektkostenkalkulation EP'!$N$45/5),('Projektkostenkalkulation EP'!$N$45/5),
                                         (NETWORKDAYS('Projektkostenkalkulation EP'!$T$8,
                                          EOMONTH('Projektkostenkalkulation EP'!$T$8,0)))*('Projektkostenkalkulation EP'!$N$45/5)*'Projektkostenkalkulation EP'!$T$29-SUM($AK$23:BE23))
                          ),
               "X"
            )</f>
        <v>0</v>
      </c>
      <c r="BG23" s="122">
        <f xml:space="preserve"> IF(TEXT((EDATE('Projektkostenkalkulation EP'!$B$4,18)+BF$3),"MM")=TEXT((EDATE('Projektkostenkalkulation EP'!$B$4,18)+(BF$3-1)),"MM"),
             IF(
                        OR(
                                    TEXT((EDATE('Projektkostenkalkulation EP'!$B$4,18)+BF$3),"TTT") = "Sa",
                                    TEXT((EDATE('Projektkostenkalkulation EP'!$B$4,18)+BF$3),"TTT") = "So",
                                    IF(ISNA(VLOOKUP(EDATE('Projektkostenkalkulation EP'!$B$4,18)+BF$3,Datenquellen!$F$7:$H$45,3,FALSE))," ",VLOOKUP(EDATE('Projektkostenkalkulation EP'!$B$4,18)+BF$3,Datenquellen!$F$7:$H$45,3,FALSE))="X"
                                    ),
                          "X",
                          IF((((NETWORKDAYS('Projektkostenkalkulation EP'!$T$8,EOMONTH('Projektkostenkalkulation EP'!$T$8,0)))*('Projektkostenkalkulation EP'!$N$45/5)*
                                        'Projektkostenkalkulation EP'!$T$29)-SUM($AK$23:BF23))&gt;('Projektkostenkalkulation EP'!$N$45/5),('Projektkostenkalkulation EP'!$N$45/5),
                                         (NETWORKDAYS('Projektkostenkalkulation EP'!$T$8,
                                          EOMONTH('Projektkostenkalkulation EP'!$T$8,0)))*('Projektkostenkalkulation EP'!$N$45/5)*'Projektkostenkalkulation EP'!$T$29-SUM($AK$23:BF23))
                          ),
               "X"
            )</f>
        <v>0</v>
      </c>
      <c r="BH23" s="122">
        <f xml:space="preserve"> IF(TEXT((EDATE('Projektkostenkalkulation EP'!$B$4,18)+BG$3),"MM")=TEXT((EDATE('Projektkostenkalkulation EP'!$B$4,18)+(BG$3-1)),"MM"),
             IF(
                        OR(
                                    TEXT((EDATE('Projektkostenkalkulation EP'!$B$4,18)+BG$3),"TTT") = "Sa",
                                    TEXT((EDATE('Projektkostenkalkulation EP'!$B$4,18)+BG$3),"TTT") = "So",
                                    IF(ISNA(VLOOKUP(EDATE('Projektkostenkalkulation EP'!$B$4,18)+BG$3,Datenquellen!$F$7:$H$45,3,FALSE))," ",VLOOKUP(EDATE('Projektkostenkalkulation EP'!$B$4,18)+BG$3,Datenquellen!$F$7:$H$45,3,FALSE))="X"
                                    ),
                          "X",
                          IF((((NETWORKDAYS('Projektkostenkalkulation EP'!$T$8,EOMONTH('Projektkostenkalkulation EP'!$T$8,0)))*('Projektkostenkalkulation EP'!$N$45/5)*
                                        'Projektkostenkalkulation EP'!$T$29)-SUM($AK$23:BG23))&gt;('Projektkostenkalkulation EP'!$N$45/5),('Projektkostenkalkulation EP'!$N$45/5),
                                         (NETWORKDAYS('Projektkostenkalkulation EP'!$T$8,
                                          EOMONTH('Projektkostenkalkulation EP'!$T$8,0)))*('Projektkostenkalkulation EP'!$N$45/5)*'Projektkostenkalkulation EP'!$T$29-SUM($AK$23:BG23))
                          ),
               "X"
            )</f>
        <v>0</v>
      </c>
      <c r="BI23" s="122">
        <f xml:space="preserve"> IF(TEXT((EDATE('Projektkostenkalkulation EP'!$B$4,18)+BH$3),"MM")=TEXT((EDATE('Projektkostenkalkulation EP'!$B$4,18)+(BH$3-1)),"MM"),
             IF(
                        OR(
                                    TEXT((EDATE('Projektkostenkalkulation EP'!$B$4,18)+BH$3),"TTT") = "Sa",
                                    TEXT((EDATE('Projektkostenkalkulation EP'!$B$4,18)+BH$3),"TTT") = "So",
                                    IF(ISNA(VLOOKUP(EDATE('Projektkostenkalkulation EP'!$B$4,18)+BH$3,Datenquellen!$F$7:$H$45,3,FALSE))," ",VLOOKUP(EDATE('Projektkostenkalkulation EP'!$B$4,18)+BH$3,Datenquellen!$F$7:$H$45,3,FALSE))="X"
                                    ),
                          "X",
                          IF((((NETWORKDAYS('Projektkostenkalkulation EP'!$T$8,EOMONTH('Projektkostenkalkulation EP'!$T$8,0)))*('Projektkostenkalkulation EP'!$N$45/5)*
                                        'Projektkostenkalkulation EP'!$T$29)-SUM($AK$23:BH23))&gt;('Projektkostenkalkulation EP'!$N$45/5),('Projektkostenkalkulation EP'!$N$45/5),
                                         (NETWORKDAYS('Projektkostenkalkulation EP'!$T$8,
                                          EOMONTH('Projektkostenkalkulation EP'!$T$8,0)))*('Projektkostenkalkulation EP'!$N$45/5)*'Projektkostenkalkulation EP'!$T$29-SUM($AK$23:BH23))
                          ),
               "X"
            )</f>
        <v>0</v>
      </c>
      <c r="BJ23" s="122" t="str">
        <f xml:space="preserve"> IF(TEXT((EDATE('Projektkostenkalkulation EP'!$B$4,18)+BI$3),"MM")=TEXT((EDATE('Projektkostenkalkulation EP'!$B$4,18)+(BI$3-1)),"MM"),
             IF(
                        OR(
                                    TEXT((EDATE('Projektkostenkalkulation EP'!$B$4,18)+BI$3),"TTT") = "Sa",
                                    TEXT((EDATE('Projektkostenkalkulation EP'!$B$4,18)+BI$3),"TTT") = "So",
                                    IF(ISNA(VLOOKUP(EDATE('Projektkostenkalkulation EP'!$B$4,18)+BI$3,Datenquellen!$F$7:$H$45,3,FALSE))," ",VLOOKUP(EDATE('Projektkostenkalkulation EP'!$B$4,18)+BI$3,Datenquellen!$F$7:$H$45,3,FALSE))="X"
                                    ),
                          "X",
                          IF((((NETWORKDAYS('Projektkostenkalkulation EP'!$T$8,EOMONTH('Projektkostenkalkulation EP'!$T$8,0)))*('Projektkostenkalkulation EP'!$N$45/5)*
                                        'Projektkostenkalkulation EP'!$T$29)-SUM($AK$23:BI23))&gt;('Projektkostenkalkulation EP'!$N$45/5),('Projektkostenkalkulation EP'!$N$45/5),
                                         (NETWORKDAYS('Projektkostenkalkulation EP'!$T$8,
                                          EOMONTH('Projektkostenkalkulation EP'!$T$8,0)))*('Projektkostenkalkulation EP'!$N$45/5)*'Projektkostenkalkulation EP'!$T$29-SUM($AK$23:BI23))
                          ),
               "X"
            )</f>
        <v>X</v>
      </c>
      <c r="BK23" s="122" t="str">
        <f xml:space="preserve"> IF(TEXT((EDATE('Projektkostenkalkulation EP'!$B$4,18)+BJ$3),"MM")=TEXT((EDATE('Projektkostenkalkulation EP'!$B$4,18)+(BJ$3-1)),"MM"),
             IF(
                        OR(
                                    TEXT((EDATE('Projektkostenkalkulation EP'!$B$4,18)+BJ$3),"TTT") = "Sa",
                                    TEXT((EDATE('Projektkostenkalkulation EP'!$B$4,18)+BJ$3),"TTT") = "So",
                                    IF(ISNA(VLOOKUP(EDATE('Projektkostenkalkulation EP'!$B$4,18)+BJ$3,Datenquellen!$F$7:$H$45,3,FALSE))," ",VLOOKUP(EDATE('Projektkostenkalkulation EP'!$B$4,18)+BJ$3,Datenquellen!$F$7:$H$45,3,FALSE))="X"
                                    ),
                          "X",
                          IF((((NETWORKDAYS('Projektkostenkalkulation EP'!$T$8,EOMONTH('Projektkostenkalkulation EP'!$T$8,0)))*('Projektkostenkalkulation EP'!$N$45/5)*
                                        'Projektkostenkalkulation EP'!$T$29)-SUM($AK$23:BJ23))&gt;('Projektkostenkalkulation EP'!$N$45/5),('Projektkostenkalkulation EP'!$N$45/5),
                                         (NETWORKDAYS('Projektkostenkalkulation EP'!$T$8,
                                          EOMONTH('Projektkostenkalkulation EP'!$T$8,0)))*('Projektkostenkalkulation EP'!$N$45/5)*'Projektkostenkalkulation EP'!$T$29-SUM($AK$23:BJ23))
                          ),
               "X"
            )</f>
        <v>X</v>
      </c>
      <c r="BL23" s="122">
        <f xml:space="preserve"> IF(TEXT((EDATE('Projektkostenkalkulation EP'!$B$4,18)+BK$3),"MM")=TEXT((EDATE('Projektkostenkalkulation EP'!$B$4,18)+(BK$3-1)),"MM"),
             IF(
                        OR(
                                    TEXT((EDATE('Projektkostenkalkulation EP'!$B$4,18)+BK$3),"TTT") = "Sa",
                                    TEXT((EDATE('Projektkostenkalkulation EP'!$B$4,18)+BK$3),"TTT") = "So",
                                    IF(ISNA(VLOOKUP(EDATE('Projektkostenkalkulation EP'!$B$4,18)+BK$3,Datenquellen!$F$7:$H$45,3,FALSE))," ",VLOOKUP(EDATE('Projektkostenkalkulation EP'!$B$4,18)+BK$3,Datenquellen!$F$7:$H$45,3,FALSE))="X"
                                    ),
                          "X",
                          IF((((NETWORKDAYS('Projektkostenkalkulation EP'!$T$8,EOMONTH('Projektkostenkalkulation EP'!$T$8,0)))*('Projektkostenkalkulation EP'!$N$45/5)*
                                        'Projektkostenkalkulation EP'!$T$29)-SUM($AK$23:BK23))&gt;('Projektkostenkalkulation EP'!$N$45/5),('Projektkostenkalkulation EP'!$N$45/5),
                                         (NETWORKDAYS('Projektkostenkalkulation EP'!$T$8,
                                          EOMONTH('Projektkostenkalkulation EP'!$T$8,0)))*('Projektkostenkalkulation EP'!$N$45/5)*'Projektkostenkalkulation EP'!$T$29-SUM($AK$23:BK23))
                          ),
               "X"
            )</f>
        <v>0</v>
      </c>
      <c r="BM23" s="122">
        <f xml:space="preserve"> IF(TEXT((EDATE('Projektkostenkalkulation EP'!$B$4,18)+BL$3),"MM")=TEXT((EDATE('Projektkostenkalkulation EP'!$B$4,18)+(BL$3-1)),"MM"),
             IF(
                        OR(
                                    TEXT((EDATE('Projektkostenkalkulation EP'!$B$4,18)+BL$3),"TTT") = "Sa",
                                    TEXT((EDATE('Projektkostenkalkulation EP'!$B$4,18)+BL$3),"TTT") = "So",
                                    IF(ISNA(VLOOKUP(EDATE('Projektkostenkalkulation EP'!$B$4,18)+BL$3,Datenquellen!$F$7:$H$45,3,FALSE))," ",VLOOKUP(EDATE('Projektkostenkalkulation EP'!$B$4,18)+BL$3,Datenquellen!$F$7:$H$45,3,FALSE))="X"
                                    ),
                          "X",
                          IF((((NETWORKDAYS('Projektkostenkalkulation EP'!$T$8,EOMONTH('Projektkostenkalkulation EP'!$T$8,0)))*('Projektkostenkalkulation EP'!$N$45/5)*
                                        'Projektkostenkalkulation EP'!$T$29)-SUM($AK$23:BL23))&gt;('Projektkostenkalkulation EP'!$N$45/5),('Projektkostenkalkulation EP'!$N$45/5),
                                         (NETWORKDAYS('Projektkostenkalkulation EP'!$T$8,
                                          EOMONTH('Projektkostenkalkulation EP'!$T$8,0)))*('Projektkostenkalkulation EP'!$N$45/5)*'Projektkostenkalkulation EP'!$T$29-SUM($AK$23:BL23))
                          ),
               "X"
            )</f>
        <v>0</v>
      </c>
      <c r="BN23" s="122">
        <f xml:space="preserve"> IF(TEXT((EDATE('Projektkostenkalkulation EP'!$B$4,18)+BM$3),"MM")=TEXT((EDATE('Projektkostenkalkulation EP'!$B$4,18)+(BM$3-1)),"MM"),
             IF(
                        OR(
                                    TEXT((EDATE('Projektkostenkalkulation EP'!$B$4,18)+BM$3),"TTT") = "Sa",
                                    TEXT((EDATE('Projektkostenkalkulation EP'!$B$4,18)+BM$3),"TTT") = "So",
                                    IF(ISNA(VLOOKUP(EDATE('Projektkostenkalkulation EP'!$B$4,18)+BM$3,Datenquellen!$F$7:$H$45,3,FALSE))," ",VLOOKUP(EDATE('Projektkostenkalkulation EP'!$B$4,18)+BM$3,Datenquellen!$F$7:$H$45,3,FALSE))="X"
                                    ),
                          "X",
                          IF((((NETWORKDAYS('Projektkostenkalkulation EP'!$T$8,EOMONTH('Projektkostenkalkulation EP'!$T$8,0)))*('Projektkostenkalkulation EP'!$N$45/5)*
                                        'Projektkostenkalkulation EP'!$T$29)-SUM($AK$23:BM23))&gt;('Projektkostenkalkulation EP'!$N$45/5),('Projektkostenkalkulation EP'!$N$45/5),
                                         (NETWORKDAYS('Projektkostenkalkulation EP'!$T$8,
                                          EOMONTH('Projektkostenkalkulation EP'!$T$8,0)))*('Projektkostenkalkulation EP'!$N$45/5)*'Projektkostenkalkulation EP'!$T$29-SUM($AK$23:BM23))
                          ),
               "X"
            )</f>
        <v>0</v>
      </c>
      <c r="BO23" s="122">
        <f xml:space="preserve"> IF(TEXT((EDATE('Projektkostenkalkulation EP'!$B$4,18)+BN$3),"MM")=TEXT((EDATE('Projektkostenkalkulation EP'!$B$4,18)+(BN$3-1)),"MM"),
             IF(
                        OR(
                                    TEXT((EDATE('Projektkostenkalkulation EP'!$B$4,18)+BN$3),"TTT") = "Sa",
                                    TEXT((EDATE('Projektkostenkalkulation EP'!$B$4,18)+BN$3),"TTT") = "So",
                                    IF(ISNA(VLOOKUP(EDATE('Projektkostenkalkulation EP'!$B$4,18)+BN$3,Datenquellen!$F$7:$H$45,3,FALSE))," ",VLOOKUP(EDATE('Projektkostenkalkulation EP'!$B$4,18)+BN$3,Datenquellen!$F$7:$H$45,3,FALSE))="X"
                                    ),
                          "X",
                          IF((((NETWORKDAYS('Projektkostenkalkulation EP'!$T$8,EOMONTH('Projektkostenkalkulation EP'!$T$8,0)))*('Projektkostenkalkulation EP'!$N$45/5)*
                                        'Projektkostenkalkulation EP'!$T$29)-SUM($AK$23:BN23))&gt;('Projektkostenkalkulation EP'!$N$45/5),('Projektkostenkalkulation EP'!$N$45/5),
                                         (NETWORKDAYS('Projektkostenkalkulation EP'!$T$8,
                                          EOMONTH('Projektkostenkalkulation EP'!$T$8,0)))*('Projektkostenkalkulation EP'!$N$45/5)*'Projektkostenkalkulation EP'!$T$29-SUM($AK$23:BN23))
                          ),
               "X"
            )</f>
        <v>0</v>
      </c>
      <c r="BP23" s="121">
        <f>SUM(AK23:BO23)</f>
        <v>0</v>
      </c>
      <c r="BQ23" s="525">
        <f>BP23-BP24</f>
        <v>0</v>
      </c>
    </row>
    <row r="24" spans="1:69" ht="14.25" customHeight="1" thickBot="1" x14ac:dyDescent="0.25">
      <c r="A24" s="3" t="s">
        <v>82</v>
      </c>
      <c r="B24" s="270"/>
      <c r="C24" s="272"/>
      <c r="D24" s="272"/>
      <c r="E24" s="272"/>
      <c r="F24" s="272"/>
      <c r="G24" s="272"/>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123">
        <f>SUM(B24:AF24)</f>
        <v>0</v>
      </c>
      <c r="AH24" s="526"/>
      <c r="AJ24" s="3" t="s">
        <v>82</v>
      </c>
      <c r="AK24" s="270"/>
      <c r="AL24" s="272"/>
      <c r="AM24" s="272"/>
      <c r="AN24" s="272"/>
      <c r="AO24" s="272"/>
      <c r="AP24" s="272"/>
      <c r="AQ24" s="272"/>
      <c r="AR24" s="272"/>
      <c r="AS24" s="272"/>
      <c r="AT24" s="272"/>
      <c r="AU24" s="272"/>
      <c r="AV24" s="272"/>
      <c r="AW24" s="272"/>
      <c r="AX24" s="272"/>
      <c r="AY24" s="272"/>
      <c r="AZ24" s="272"/>
      <c r="BA24" s="272"/>
      <c r="BB24" s="272"/>
      <c r="BC24" s="272"/>
      <c r="BD24" s="272"/>
      <c r="BE24" s="272"/>
      <c r="BF24" s="272"/>
      <c r="BG24" s="272"/>
      <c r="BH24" s="272"/>
      <c r="BI24" s="272"/>
      <c r="BJ24" s="272"/>
      <c r="BK24" s="272"/>
      <c r="BL24" s="272"/>
      <c r="BM24" s="272"/>
      <c r="BN24" s="272"/>
      <c r="BO24" s="272"/>
      <c r="BP24" s="123">
        <f>SUM(AK24:BO24)</f>
        <v>0</v>
      </c>
      <c r="BQ24" s="526"/>
    </row>
    <row r="25" spans="1:69" ht="14.25" customHeight="1" x14ac:dyDescent="0.2">
      <c r="A25" s="1" t="s">
        <v>59</v>
      </c>
      <c r="B25" s="527" t="str">
        <f>TEXT('Projektkostenkalkulation EP'!$I$8,"MMMM JJJJ")</f>
        <v>August 2024</v>
      </c>
      <c r="C25" s="527"/>
      <c r="D25" s="527"/>
      <c r="E25" s="527"/>
      <c r="F25" s="527"/>
      <c r="G25" s="527"/>
      <c r="H25" s="527"/>
      <c r="I25" s="527"/>
      <c r="J25" s="527"/>
      <c r="K25" s="527"/>
      <c r="L25" s="527"/>
      <c r="M25" s="527"/>
      <c r="N25" s="527"/>
      <c r="O25" s="527"/>
      <c r="P25" s="527"/>
      <c r="Q25" s="527"/>
      <c r="R25" s="527"/>
      <c r="S25" s="527"/>
      <c r="T25" s="527"/>
      <c r="U25" s="527"/>
      <c r="V25" s="527"/>
      <c r="W25" s="527"/>
      <c r="X25" s="527"/>
      <c r="Y25" s="527"/>
      <c r="Z25" s="527"/>
      <c r="AA25" s="527"/>
      <c r="AB25" s="527"/>
      <c r="AC25" s="527"/>
      <c r="AD25" s="527"/>
      <c r="AE25" s="527"/>
      <c r="AF25" s="527"/>
      <c r="AG25" s="527"/>
      <c r="AH25" s="528"/>
      <c r="AJ25" s="1" t="s">
        <v>59</v>
      </c>
      <c r="AK25" s="527" t="str">
        <f>TEXT('Projektkostenkalkulation EP'!$U$8,"MMMM JJJJ")</f>
        <v>August 2025</v>
      </c>
      <c r="AL25" s="527"/>
      <c r="AM25" s="527"/>
      <c r="AN25" s="527"/>
      <c r="AO25" s="527"/>
      <c r="AP25" s="527"/>
      <c r="AQ25" s="527"/>
      <c r="AR25" s="527"/>
      <c r="AS25" s="527"/>
      <c r="AT25" s="527"/>
      <c r="AU25" s="527"/>
      <c r="AV25" s="527"/>
      <c r="AW25" s="527"/>
      <c r="AX25" s="527"/>
      <c r="AY25" s="527"/>
      <c r="AZ25" s="527"/>
      <c r="BA25" s="527"/>
      <c r="BB25" s="527"/>
      <c r="BC25" s="527"/>
      <c r="BD25" s="527"/>
      <c r="BE25" s="527"/>
      <c r="BF25" s="527"/>
      <c r="BG25" s="527"/>
      <c r="BH25" s="527"/>
      <c r="BI25" s="527"/>
      <c r="BJ25" s="527"/>
      <c r="BK25" s="527"/>
      <c r="BL25" s="527"/>
      <c r="BM25" s="527"/>
      <c r="BN25" s="527"/>
      <c r="BO25" s="527"/>
      <c r="BP25" s="527"/>
      <c r="BQ25" s="528"/>
    </row>
    <row r="26" spans="1:69" ht="14.25" customHeight="1" x14ac:dyDescent="0.2">
      <c r="A26" s="2" t="s">
        <v>81</v>
      </c>
      <c r="B26" s="124">
        <f>IF(
            OR(
                     TEXT(EDATE('Projektkostenkalkulation EP'!$B$4,7),"TTT") = "Sa",
                     TEXT(EDATE('Projektkostenkalkulation EP'!$B$4,7),"TTT") = "So",
                     IF(ISNA(VLOOKUP(EDATE('Projektkostenkalkulation EP'!$B$4,7),Datenquellen!$F$7:$H$45,3,FALSE))," ",VLOOKUP(EDATE('Projektkostenkalkulation EP'!$B$4,7),Datenquellen!$F$7:$H$45,3,FALSE))="X"
                            ),
                    "X",
                    IF('Projektkostenkalkulation EP'!$I$29&gt;0,('Projektkostenkalkulation EP'!$N$45/5),0)
            )</f>
        <v>0</v>
      </c>
      <c r="C26" s="122">
        <f xml:space="preserve"> IF(TEXT((EDATE('Projektkostenkalkulation EP'!$B$4,7)+AK$3),"MM")=TEXT((EDATE('Projektkostenkalkulation EP'!$B$4,7)+(AK$3-1)),"MM"),
             IF(
                        OR(
                                    TEXT((EDATE('Projektkostenkalkulation EP'!$B$4,7)+AK$3),"TTT") = "Sa",
                                    TEXT((EDATE('Projektkostenkalkulation EP'!$B$4,7)+AK$3),"TTT") = "So",
                                    IF(ISNA(VLOOKUP(EDATE('Projektkostenkalkulation EP'!$B$4,7)+AK$3,Datenquellen!$F$7:$H$45,3,FALSE))," ",VLOOKUP(EDATE('Projektkostenkalkulation EP'!$B$4,7)+AK$3,Datenquellen!$F$7:$H$45,3,FALSE))="X"
                                    ),
                          "X",
                          IF((((NETWORKDAYS('Projektkostenkalkulation EP'!$I$8,EOMONTH('Projektkostenkalkulation EP'!$I$8,0)))*('Projektkostenkalkulation EP'!$N$45/5)*
                                        'Projektkostenkalkulation EP'!$I$29)-SUM($B$26:B26))&gt;('Projektkostenkalkulation EP'!$N$45/5),('Projektkostenkalkulation EP'!$N$45/5),
                                         (NETWORKDAYS('Projektkostenkalkulation EP'!$I$8,
                                          EOMONTH('Projektkostenkalkulation EP'!$I$8,0)))*('Projektkostenkalkulation EP'!$N$45/5)*'Projektkostenkalkulation EP'!$I$29-SUM($B$26:B26))
                          ),
               "X"
            )</f>
        <v>0</v>
      </c>
      <c r="D26" s="122" t="str">
        <f xml:space="preserve"> IF(TEXT((EDATE('Projektkostenkalkulation EP'!$B$4,7)+AL$3),"MM")=TEXT((EDATE('Projektkostenkalkulation EP'!$B$4,7)+(AL$3-1)),"MM"),
             IF(
                        OR(
                                    TEXT((EDATE('Projektkostenkalkulation EP'!$B$4,7)+AL$3),"TTT") = "Sa",
                                    TEXT((EDATE('Projektkostenkalkulation EP'!$B$4,7)+AL$3),"TTT") = "So",
                                    IF(ISNA(VLOOKUP(EDATE('Projektkostenkalkulation EP'!$B$4,7)+AL$3,Datenquellen!$F$7:$H$45,3,FALSE))," ",VLOOKUP(EDATE('Projektkostenkalkulation EP'!$B$4,7)+AL$3,Datenquellen!$F$7:$H$45,3,FALSE))="X"
                                    ),
                          "X",
                          IF((((NETWORKDAYS('Projektkostenkalkulation EP'!$I$8,EOMONTH('Projektkostenkalkulation EP'!$I$8,0)))*('Projektkostenkalkulation EP'!$N$45/5)*
                                        'Projektkostenkalkulation EP'!$I$29)-SUM($B$26:C26))&gt;('Projektkostenkalkulation EP'!$N$45/5),('Projektkostenkalkulation EP'!$N$45/5),
                                         (NETWORKDAYS('Projektkostenkalkulation EP'!$I$8,
                                          EOMONTH('Projektkostenkalkulation EP'!$I$8,0)))*('Projektkostenkalkulation EP'!$N$45/5)*'Projektkostenkalkulation EP'!$I$29-SUM($B$26:C26))
                          ),
               "X"
            )</f>
        <v>X</v>
      </c>
      <c r="E26" s="122" t="str">
        <f xml:space="preserve"> IF(TEXT((EDATE('Projektkostenkalkulation EP'!$B$4,7)+AM$3),"MM")=TEXT((EDATE('Projektkostenkalkulation EP'!$B$4,7)+(AM$3-1)),"MM"),
             IF(
                        OR(
                                    TEXT((EDATE('Projektkostenkalkulation EP'!$B$4,7)+AM$3),"TTT") = "Sa",
                                    TEXT((EDATE('Projektkostenkalkulation EP'!$B$4,7)+AM$3),"TTT") = "So",
                                    IF(ISNA(VLOOKUP(EDATE('Projektkostenkalkulation EP'!$B$4,7)+AM$3,Datenquellen!$F$7:$H$45,3,FALSE))," ",VLOOKUP(EDATE('Projektkostenkalkulation EP'!$B$4,7)+AM$3,Datenquellen!$F$7:$H$45,3,FALSE))="X"
                                    ),
                          "X",
                          IF((((NETWORKDAYS('Projektkostenkalkulation EP'!$I$8,EOMONTH('Projektkostenkalkulation EP'!$I$8,0)))*('Projektkostenkalkulation EP'!$N$45/5)*
                                        'Projektkostenkalkulation EP'!$I$29)-SUM($B$26:D26))&gt;('Projektkostenkalkulation EP'!$N$45/5),('Projektkostenkalkulation EP'!$N$45/5),
                                         (NETWORKDAYS('Projektkostenkalkulation EP'!$I$8,
                                          EOMONTH('Projektkostenkalkulation EP'!$I$8,0)))*('Projektkostenkalkulation EP'!$N$45/5)*'Projektkostenkalkulation EP'!$I$29-SUM($B$26:D26))
                          ),
               "X"
            )</f>
        <v>X</v>
      </c>
      <c r="F26" s="122">
        <f xml:space="preserve"> IF(TEXT((EDATE('Projektkostenkalkulation EP'!$B$4,7)+AN$3),"MM")=TEXT((EDATE('Projektkostenkalkulation EP'!$B$4,7)+(AN$3-1)),"MM"),
             IF(
                        OR(
                                    TEXT((EDATE('Projektkostenkalkulation EP'!$B$4,7)+AN$3),"TTT") = "Sa",
                                    TEXT((EDATE('Projektkostenkalkulation EP'!$B$4,7)+AN$3),"TTT") = "So",
                                    IF(ISNA(VLOOKUP(EDATE('Projektkostenkalkulation EP'!$B$4,7)+AN$3,Datenquellen!$F$7:$H$45,3,FALSE))," ",VLOOKUP(EDATE('Projektkostenkalkulation EP'!$B$4,7)+AN$3,Datenquellen!$F$7:$H$45,3,FALSE))="X"
                                    ),
                          "X",
                          IF((((NETWORKDAYS('Projektkostenkalkulation EP'!$I$8,EOMONTH('Projektkostenkalkulation EP'!$I$8,0)))*('Projektkostenkalkulation EP'!$N$45/5)*
                                        'Projektkostenkalkulation EP'!$I$29)-SUM($B$26:E26))&gt;('Projektkostenkalkulation EP'!$N$45/5),('Projektkostenkalkulation EP'!$N$45/5),
                                         (NETWORKDAYS('Projektkostenkalkulation EP'!$I$8,
                                          EOMONTH('Projektkostenkalkulation EP'!$I$8,0)))*('Projektkostenkalkulation EP'!$N$45/5)*'Projektkostenkalkulation EP'!$I$29-SUM($B$26:E26))
                          ),
               "X"
            )</f>
        <v>0</v>
      </c>
      <c r="G26" s="122">
        <f xml:space="preserve"> IF(TEXT((EDATE('Projektkostenkalkulation EP'!$B$4,7)+AO$3),"MM")=TEXT((EDATE('Projektkostenkalkulation EP'!$B$4,7)+(AO$3-1)),"MM"),
             IF(
                        OR(
                                    TEXT((EDATE('Projektkostenkalkulation EP'!$B$4,7)+AO$3),"TTT") = "Sa",
                                    TEXT((EDATE('Projektkostenkalkulation EP'!$B$4,7)+AO$3),"TTT") = "So",
                                    IF(ISNA(VLOOKUP(EDATE('Projektkostenkalkulation EP'!$B$4,7)+AO$3,Datenquellen!$F$7:$H$45,3,FALSE))," ",VLOOKUP(EDATE('Projektkostenkalkulation EP'!$B$4,7)+AO$3,Datenquellen!$F$7:$H$45,3,FALSE))="X"
                                    ),
                          "X",
                          IF((((NETWORKDAYS('Projektkostenkalkulation EP'!$I$8,EOMONTH('Projektkostenkalkulation EP'!$I$8,0)))*('Projektkostenkalkulation EP'!$N$45/5)*
                                        'Projektkostenkalkulation EP'!$I$29)-SUM($B$26:F26))&gt;('Projektkostenkalkulation EP'!$N$45/5),('Projektkostenkalkulation EP'!$N$45/5),
                                         (NETWORKDAYS('Projektkostenkalkulation EP'!$I$8,
                                          EOMONTH('Projektkostenkalkulation EP'!$I$8,0)))*('Projektkostenkalkulation EP'!$N$45/5)*'Projektkostenkalkulation EP'!$I$29-SUM($B$26:F26))
                          ),
               "X"
            )</f>
        <v>0</v>
      </c>
      <c r="H26" s="122">
        <f xml:space="preserve"> IF(TEXT((EDATE('Projektkostenkalkulation EP'!$B$4,7)+AP$3),"MM")=TEXT((EDATE('Projektkostenkalkulation EP'!$B$4,7)+(AP$3-1)),"MM"),
             IF(
                        OR(
                                    TEXT((EDATE('Projektkostenkalkulation EP'!$B$4,7)+AP$3),"TTT") = "Sa",
                                    TEXT((EDATE('Projektkostenkalkulation EP'!$B$4,7)+AP$3),"TTT") = "So",
                                    IF(ISNA(VLOOKUP(EDATE('Projektkostenkalkulation EP'!$B$4,7)+AP$3,Datenquellen!$F$7:$H$45,3,FALSE))," ",VLOOKUP(EDATE('Projektkostenkalkulation EP'!$B$4,7)+AP$3,Datenquellen!$F$7:$H$45,3,FALSE))="X"
                                    ),
                          "X",
                          IF((((NETWORKDAYS('Projektkostenkalkulation EP'!$I$8,EOMONTH('Projektkostenkalkulation EP'!$I$8,0)))*('Projektkostenkalkulation EP'!$N$45/5)*
                                        'Projektkostenkalkulation EP'!$I$29)-SUM($B$26:G26))&gt;('Projektkostenkalkulation EP'!$N$45/5),('Projektkostenkalkulation EP'!$N$45/5),
                                         (NETWORKDAYS('Projektkostenkalkulation EP'!$I$8,
                                          EOMONTH('Projektkostenkalkulation EP'!$I$8,0)))*('Projektkostenkalkulation EP'!$N$45/5)*'Projektkostenkalkulation EP'!$I$29-SUM($B$26:G26))
                          ),
               "X"
            )</f>
        <v>0</v>
      </c>
      <c r="I26" s="122">
        <f xml:space="preserve"> IF(TEXT((EDATE('Projektkostenkalkulation EP'!$B$4,7)+AQ$3),"MM")=TEXT((EDATE('Projektkostenkalkulation EP'!$B$4,7)+(AQ$3-1)),"MM"),
             IF(
                        OR(
                                    TEXT((EDATE('Projektkostenkalkulation EP'!$B$4,7)+AQ$3),"TTT") = "Sa",
                                    TEXT((EDATE('Projektkostenkalkulation EP'!$B$4,7)+AQ$3),"TTT") = "So",
                                    IF(ISNA(VLOOKUP(EDATE('Projektkostenkalkulation EP'!$B$4,7)+AQ$3,Datenquellen!$F$7:$H$45,3,FALSE))," ",VLOOKUP(EDATE('Projektkostenkalkulation EP'!$B$4,7)+AQ$3,Datenquellen!$F$7:$H$45,3,FALSE))="X"
                                    ),
                          "X",
                          IF((((NETWORKDAYS('Projektkostenkalkulation EP'!$I$8,EOMONTH('Projektkostenkalkulation EP'!$I$8,0)))*('Projektkostenkalkulation EP'!$N$45/5)*
                                        'Projektkostenkalkulation EP'!$I$29)-SUM($B$26:H26))&gt;('Projektkostenkalkulation EP'!$N$45/5),('Projektkostenkalkulation EP'!$N$45/5),
                                         (NETWORKDAYS('Projektkostenkalkulation EP'!$I$8,
                                          EOMONTH('Projektkostenkalkulation EP'!$I$8,0)))*('Projektkostenkalkulation EP'!$N$45/5)*'Projektkostenkalkulation EP'!$I$29-SUM($B$26:H26))
                          ),
               "X"
            )</f>
        <v>0</v>
      </c>
      <c r="J26" s="122">
        <f xml:space="preserve"> IF(TEXT((EDATE('Projektkostenkalkulation EP'!$B$4,7)+AR$3),"MM")=TEXT((EDATE('Projektkostenkalkulation EP'!$B$4,7)+(AR$3-1)),"MM"),
             IF(
                        OR(
                                    TEXT((EDATE('Projektkostenkalkulation EP'!$B$4,7)+AR$3),"TTT") = "Sa",
                                    TEXT((EDATE('Projektkostenkalkulation EP'!$B$4,7)+AR$3),"TTT") = "So",
                                    IF(ISNA(VLOOKUP(EDATE('Projektkostenkalkulation EP'!$B$4,7)+AR$3,Datenquellen!$F$7:$H$45,3,FALSE))," ",VLOOKUP(EDATE('Projektkostenkalkulation EP'!$B$4,7)+AR$3,Datenquellen!$F$7:$H$45,3,FALSE))="X"
                                    ),
                          "X",
                          IF((((NETWORKDAYS('Projektkostenkalkulation EP'!$I$8,EOMONTH('Projektkostenkalkulation EP'!$I$8,0)))*('Projektkostenkalkulation EP'!$N$45/5)*
                                        'Projektkostenkalkulation EP'!$I$29)-SUM($B$26:I26))&gt;('Projektkostenkalkulation EP'!$N$45/5),('Projektkostenkalkulation EP'!$N$45/5),
                                         (NETWORKDAYS('Projektkostenkalkulation EP'!$I$8,
                                          EOMONTH('Projektkostenkalkulation EP'!$I$8,0)))*('Projektkostenkalkulation EP'!$N$45/5)*'Projektkostenkalkulation EP'!$I$29-SUM($B$26:I26))
                          ),
               "X"
            )</f>
        <v>0</v>
      </c>
      <c r="K26" s="122" t="str">
        <f xml:space="preserve"> IF(TEXT((EDATE('Projektkostenkalkulation EP'!$B$4,7)+AS$3),"MM")=TEXT((EDATE('Projektkostenkalkulation EP'!$B$4,7)+(AS$3-1)),"MM"),
             IF(
                        OR(
                                    TEXT((EDATE('Projektkostenkalkulation EP'!$B$4,7)+AS$3),"TTT") = "Sa",
                                    TEXT((EDATE('Projektkostenkalkulation EP'!$B$4,7)+AS$3),"TTT") = "So",
                                    IF(ISNA(VLOOKUP(EDATE('Projektkostenkalkulation EP'!$B$4,7)+AS$3,Datenquellen!$F$7:$H$45,3,FALSE))," ",VLOOKUP(EDATE('Projektkostenkalkulation EP'!$B$4,7)+AS$3,Datenquellen!$F$7:$H$45,3,FALSE))="X"
                                    ),
                          "X",
                          IF((((NETWORKDAYS('Projektkostenkalkulation EP'!$I$8,EOMONTH('Projektkostenkalkulation EP'!$I$8,0)))*('Projektkostenkalkulation EP'!$N$45/5)*
                                        'Projektkostenkalkulation EP'!$I$29)-SUM($B$26:J26))&gt;('Projektkostenkalkulation EP'!$N$45/5),('Projektkostenkalkulation EP'!$N$45/5),
                                         (NETWORKDAYS('Projektkostenkalkulation EP'!$I$8,
                                          EOMONTH('Projektkostenkalkulation EP'!$I$8,0)))*('Projektkostenkalkulation EP'!$N$45/5)*'Projektkostenkalkulation EP'!$I$29-SUM($B$26:J26))
                          ),
               "X"
            )</f>
        <v>X</v>
      </c>
      <c r="L26" s="122" t="str">
        <f xml:space="preserve"> IF(TEXT((EDATE('Projektkostenkalkulation EP'!$B$4,7)+AT$3),"MM")=TEXT((EDATE('Projektkostenkalkulation EP'!$B$4,7)+(AT$3-1)),"MM"),
             IF(
                        OR(
                                    TEXT((EDATE('Projektkostenkalkulation EP'!$B$4,7)+AT$3),"TTT") = "Sa",
                                    TEXT((EDATE('Projektkostenkalkulation EP'!$B$4,7)+AT$3),"TTT") = "So",
                                    IF(ISNA(VLOOKUP(EDATE('Projektkostenkalkulation EP'!$B$4,7)+AT$3,Datenquellen!$F$7:$H$45,3,FALSE))," ",VLOOKUP(EDATE('Projektkostenkalkulation EP'!$B$4,7)+AT$3,Datenquellen!$F$7:$H$45,3,FALSE))="X"
                                    ),
                          "X",
                          IF((((NETWORKDAYS('Projektkostenkalkulation EP'!$I$8,EOMONTH('Projektkostenkalkulation EP'!$I$8,0)))*('Projektkostenkalkulation EP'!$N$45/5)*
                                        'Projektkostenkalkulation EP'!$I$29)-SUM($B$26:K26))&gt;('Projektkostenkalkulation EP'!$N$45/5),('Projektkostenkalkulation EP'!$N$45/5),
                                         (NETWORKDAYS('Projektkostenkalkulation EP'!$I$8,
                                          EOMONTH('Projektkostenkalkulation EP'!$I$8,0)))*('Projektkostenkalkulation EP'!$N$45/5)*'Projektkostenkalkulation EP'!$I$29-SUM($B$26:K26))
                          ),
               "X"
            )</f>
        <v>X</v>
      </c>
      <c r="M26" s="122">
        <f xml:space="preserve"> IF(TEXT((EDATE('Projektkostenkalkulation EP'!$B$4,7)+AU$3),"MM")=TEXT((EDATE('Projektkostenkalkulation EP'!$B$4,7)+(AU$3-1)),"MM"),
             IF(
                        OR(
                                    TEXT((EDATE('Projektkostenkalkulation EP'!$B$4,7)+AU$3),"TTT") = "Sa",
                                    TEXT((EDATE('Projektkostenkalkulation EP'!$B$4,7)+AU$3),"TTT") = "So",
                                    IF(ISNA(VLOOKUP(EDATE('Projektkostenkalkulation EP'!$B$4,7)+AU$3,Datenquellen!$F$7:$H$45,3,FALSE))," ",VLOOKUP(EDATE('Projektkostenkalkulation EP'!$B$4,7)+AU$3,Datenquellen!$F$7:$H$45,3,FALSE))="X"
                                    ),
                          "X",
                          IF((((NETWORKDAYS('Projektkostenkalkulation EP'!$I$8,EOMONTH('Projektkostenkalkulation EP'!$I$8,0)))*('Projektkostenkalkulation EP'!$N$45/5)*
                                        'Projektkostenkalkulation EP'!$I$29)-SUM($B$26:L26))&gt;('Projektkostenkalkulation EP'!$N$45/5),('Projektkostenkalkulation EP'!$N$45/5),
                                         (NETWORKDAYS('Projektkostenkalkulation EP'!$I$8,
                                          EOMONTH('Projektkostenkalkulation EP'!$I$8,0)))*('Projektkostenkalkulation EP'!$N$45/5)*'Projektkostenkalkulation EP'!$I$29-SUM($B$26:L26))
                          ),
               "X"
            )</f>
        <v>0</v>
      </c>
      <c r="N26" s="122">
        <f xml:space="preserve"> IF(TEXT((EDATE('Projektkostenkalkulation EP'!$B$4,7)+AV$3),"MM")=TEXT((EDATE('Projektkostenkalkulation EP'!$B$4,7)+(AV$3-1)),"MM"),
             IF(
                        OR(
                                    TEXT((EDATE('Projektkostenkalkulation EP'!$B$4,7)+AV$3),"TTT") = "Sa",
                                    TEXT((EDATE('Projektkostenkalkulation EP'!$B$4,7)+AV$3),"TTT") = "So",
                                    IF(ISNA(VLOOKUP(EDATE('Projektkostenkalkulation EP'!$B$4,7)+AV$3,Datenquellen!$F$7:$H$45,3,FALSE))," ",VLOOKUP(EDATE('Projektkostenkalkulation EP'!$B$4,7)+AV$3,Datenquellen!$F$7:$H$45,3,FALSE))="X"
                                    ),
                          "X",
                          IF((((NETWORKDAYS('Projektkostenkalkulation EP'!$I$8,EOMONTH('Projektkostenkalkulation EP'!$I$8,0)))*('Projektkostenkalkulation EP'!$N$45/5)*
                                        'Projektkostenkalkulation EP'!$I$29)-SUM($B$26:M26))&gt;('Projektkostenkalkulation EP'!$N$45/5),('Projektkostenkalkulation EP'!$N$45/5),
                                         (NETWORKDAYS('Projektkostenkalkulation EP'!$I$8,
                                          EOMONTH('Projektkostenkalkulation EP'!$I$8,0)))*('Projektkostenkalkulation EP'!$N$45/5)*'Projektkostenkalkulation EP'!$I$29-SUM($B$26:M26))
                          ),
               "X"
            )</f>
        <v>0</v>
      </c>
      <c r="O26" s="122">
        <f xml:space="preserve"> IF(TEXT((EDATE('Projektkostenkalkulation EP'!$B$4,7)+AW$3),"MM")=TEXT((EDATE('Projektkostenkalkulation EP'!$B$4,7)+(AW$3-1)),"MM"),
             IF(
                        OR(
                                    TEXT((EDATE('Projektkostenkalkulation EP'!$B$4,7)+AW$3),"TTT") = "Sa",
                                    TEXT((EDATE('Projektkostenkalkulation EP'!$B$4,7)+AW$3),"TTT") = "So",
                                    IF(ISNA(VLOOKUP(EDATE('Projektkostenkalkulation EP'!$B$4,7)+AW$3,Datenquellen!$F$7:$H$45,3,FALSE))," ",VLOOKUP(EDATE('Projektkostenkalkulation EP'!$B$4,7)+AW$3,Datenquellen!$F$7:$H$45,3,FALSE))="X"
                                    ),
                          "X",
                          IF((((NETWORKDAYS('Projektkostenkalkulation EP'!$I$8,EOMONTH('Projektkostenkalkulation EP'!$I$8,0)))*('Projektkostenkalkulation EP'!$N$45/5)*
                                        'Projektkostenkalkulation EP'!$I$29)-SUM($B$26:N26))&gt;('Projektkostenkalkulation EP'!$N$45/5),('Projektkostenkalkulation EP'!$N$45/5),
                                         (NETWORKDAYS('Projektkostenkalkulation EP'!$I$8,
                                          EOMONTH('Projektkostenkalkulation EP'!$I$8,0)))*('Projektkostenkalkulation EP'!$N$45/5)*'Projektkostenkalkulation EP'!$I$29-SUM($B$26:N26))
                          ),
               "X"
            )</f>
        <v>0</v>
      </c>
      <c r="P26" s="122">
        <f xml:space="preserve"> IF(TEXT((EDATE('Projektkostenkalkulation EP'!$B$4,7)+AX$3),"MM")=TEXT((EDATE('Projektkostenkalkulation EP'!$B$4,7)+(AX$3-1)),"MM"),
             IF(
                        OR(
                                    TEXT((EDATE('Projektkostenkalkulation EP'!$B$4,7)+AX$3),"TTT") = "Sa",
                                    TEXT((EDATE('Projektkostenkalkulation EP'!$B$4,7)+AX$3),"TTT") = "So",
                                    IF(ISNA(VLOOKUP(EDATE('Projektkostenkalkulation EP'!$B$4,7)+AX$3,Datenquellen!$F$7:$H$45,3,FALSE))," ",VLOOKUP(EDATE('Projektkostenkalkulation EP'!$B$4,7)+AX$3,Datenquellen!$F$7:$H$45,3,FALSE))="X"
                                    ),
                          "X",
                          IF((((NETWORKDAYS('Projektkostenkalkulation EP'!$I$8,EOMONTH('Projektkostenkalkulation EP'!$I$8,0)))*('Projektkostenkalkulation EP'!$N$45/5)*
                                        'Projektkostenkalkulation EP'!$I$29)-SUM($B$26:O26))&gt;('Projektkostenkalkulation EP'!$N$45/5),('Projektkostenkalkulation EP'!$N$45/5),
                                         (NETWORKDAYS('Projektkostenkalkulation EP'!$I$8,
                                          EOMONTH('Projektkostenkalkulation EP'!$I$8,0)))*('Projektkostenkalkulation EP'!$N$45/5)*'Projektkostenkalkulation EP'!$I$29-SUM($B$26:O26))
                          ),
               "X"
            )</f>
        <v>0</v>
      </c>
      <c r="Q26" s="122">
        <f xml:space="preserve"> IF(TEXT((EDATE('Projektkostenkalkulation EP'!$B$4,7)+AY$3),"MM")=TEXT((EDATE('Projektkostenkalkulation EP'!$B$4,7)+(AY$3-1)),"MM"),
             IF(
                        OR(
                                    TEXT((EDATE('Projektkostenkalkulation EP'!$B$4,7)+AY$3),"TTT") = "Sa",
                                    TEXT((EDATE('Projektkostenkalkulation EP'!$B$4,7)+AY$3),"TTT") = "So",
                                    IF(ISNA(VLOOKUP(EDATE('Projektkostenkalkulation EP'!$B$4,7)+AY$3,Datenquellen!$F$7:$H$45,3,FALSE))," ",VLOOKUP(EDATE('Projektkostenkalkulation EP'!$B$4,7)+AY$3,Datenquellen!$F$7:$H$45,3,FALSE))="X"
                                    ),
                          "X",
                          IF((((NETWORKDAYS('Projektkostenkalkulation EP'!$I$8,EOMONTH('Projektkostenkalkulation EP'!$I$8,0)))*('Projektkostenkalkulation EP'!$N$45/5)*
                                        'Projektkostenkalkulation EP'!$I$29)-SUM($B$26:P26))&gt;('Projektkostenkalkulation EP'!$N$45/5),('Projektkostenkalkulation EP'!$N$45/5),
                                         (NETWORKDAYS('Projektkostenkalkulation EP'!$I$8,
                                          EOMONTH('Projektkostenkalkulation EP'!$I$8,0)))*('Projektkostenkalkulation EP'!$N$45/5)*'Projektkostenkalkulation EP'!$I$29-SUM($B$26:P26))
                          ),
               "X"
            )</f>
        <v>0</v>
      </c>
      <c r="R26" s="122" t="str">
        <f xml:space="preserve"> IF(TEXT((EDATE('Projektkostenkalkulation EP'!$B$4,7)+AZ$3),"MM")=TEXT((EDATE('Projektkostenkalkulation EP'!$B$4,7)+(AZ$3-1)),"MM"),
             IF(
                        OR(
                                    TEXT((EDATE('Projektkostenkalkulation EP'!$B$4,7)+AZ$3),"TTT") = "Sa",
                                    TEXT((EDATE('Projektkostenkalkulation EP'!$B$4,7)+AZ$3),"TTT") = "So",
                                    IF(ISNA(VLOOKUP(EDATE('Projektkostenkalkulation EP'!$B$4,7)+AZ$3,Datenquellen!$F$7:$H$45,3,FALSE))," ",VLOOKUP(EDATE('Projektkostenkalkulation EP'!$B$4,7)+AZ$3,Datenquellen!$F$7:$H$45,3,FALSE))="X"
                                    ),
                          "X",
                          IF((((NETWORKDAYS('Projektkostenkalkulation EP'!$I$8,EOMONTH('Projektkostenkalkulation EP'!$I$8,0)))*('Projektkostenkalkulation EP'!$N$45/5)*
                                        'Projektkostenkalkulation EP'!$I$29)-SUM($B$26:Q26))&gt;('Projektkostenkalkulation EP'!$N$45/5),('Projektkostenkalkulation EP'!$N$45/5),
                                         (NETWORKDAYS('Projektkostenkalkulation EP'!$I$8,
                                          EOMONTH('Projektkostenkalkulation EP'!$I$8,0)))*('Projektkostenkalkulation EP'!$N$45/5)*'Projektkostenkalkulation EP'!$I$29-SUM($B$26:Q26))
                          ),
               "X"
            )</f>
        <v>X</v>
      </c>
      <c r="S26" s="122" t="str">
        <f xml:space="preserve"> IF(TEXT((EDATE('Projektkostenkalkulation EP'!$B$4,7)+BA$3),"MM")=TEXT((EDATE('Projektkostenkalkulation EP'!$B$4,7)+(BA$3-1)),"MM"),
             IF(
                        OR(
                                    TEXT((EDATE('Projektkostenkalkulation EP'!$B$4,7)+BA$3),"TTT") = "Sa",
                                    TEXT((EDATE('Projektkostenkalkulation EP'!$B$4,7)+BA$3),"TTT") = "So",
                                    IF(ISNA(VLOOKUP(EDATE('Projektkostenkalkulation EP'!$B$4,7)+BA$3,Datenquellen!$F$7:$H$45,3,FALSE))," ",VLOOKUP(EDATE('Projektkostenkalkulation EP'!$B$4,7)+BA$3,Datenquellen!$F$7:$H$45,3,FALSE))="X"
                                    ),
                          "X",
                          IF((((NETWORKDAYS('Projektkostenkalkulation EP'!$I$8,EOMONTH('Projektkostenkalkulation EP'!$I$8,0)))*('Projektkostenkalkulation EP'!$N$45/5)*
                                        'Projektkostenkalkulation EP'!$I$29)-SUM($B$26:R26))&gt;('Projektkostenkalkulation EP'!$N$45/5),('Projektkostenkalkulation EP'!$N$45/5),
                                         (NETWORKDAYS('Projektkostenkalkulation EP'!$I$8,
                                          EOMONTH('Projektkostenkalkulation EP'!$I$8,0)))*('Projektkostenkalkulation EP'!$N$45/5)*'Projektkostenkalkulation EP'!$I$29-SUM($B$26:R26))
                          ),
               "X"
            )</f>
        <v>X</v>
      </c>
      <c r="T26" s="122">
        <f xml:space="preserve"> IF(TEXT((EDATE('Projektkostenkalkulation EP'!$B$4,7)+BB$3),"MM")=TEXT((EDATE('Projektkostenkalkulation EP'!$B$4,7)+(BB$3-1)),"MM"),
             IF(
                        OR(
                                    TEXT((EDATE('Projektkostenkalkulation EP'!$B$4,7)+BB$3),"TTT") = "Sa",
                                    TEXT((EDATE('Projektkostenkalkulation EP'!$B$4,7)+BB$3),"TTT") = "So",
                                    IF(ISNA(VLOOKUP(EDATE('Projektkostenkalkulation EP'!$B$4,7)+BB$3,Datenquellen!$F$7:$H$45,3,FALSE))," ",VLOOKUP(EDATE('Projektkostenkalkulation EP'!$B$4,7)+BB$3,Datenquellen!$F$7:$H$45,3,FALSE))="X"
                                    ),
                          "X",
                          IF((((NETWORKDAYS('Projektkostenkalkulation EP'!$I$8,EOMONTH('Projektkostenkalkulation EP'!$I$8,0)))*('Projektkostenkalkulation EP'!$N$45/5)*
                                        'Projektkostenkalkulation EP'!$I$29)-SUM($B$26:S26))&gt;('Projektkostenkalkulation EP'!$N$45/5),('Projektkostenkalkulation EP'!$N$45/5),
                                         (NETWORKDAYS('Projektkostenkalkulation EP'!$I$8,
                                          EOMONTH('Projektkostenkalkulation EP'!$I$8,0)))*('Projektkostenkalkulation EP'!$N$45/5)*'Projektkostenkalkulation EP'!$I$29-SUM($B$26:S26))
                          ),
               "X"
            )</f>
        <v>0</v>
      </c>
      <c r="U26" s="122">
        <f xml:space="preserve"> IF(TEXT((EDATE('Projektkostenkalkulation EP'!$B$4,7)+BC$3),"MM")=TEXT((EDATE('Projektkostenkalkulation EP'!$B$4,7)+(BC$3-1)),"MM"),
             IF(
                        OR(
                                    TEXT((EDATE('Projektkostenkalkulation EP'!$B$4,7)+BC$3),"TTT") = "Sa",
                                    TEXT((EDATE('Projektkostenkalkulation EP'!$B$4,7)+BC$3),"TTT") = "So",
                                    IF(ISNA(VLOOKUP(EDATE('Projektkostenkalkulation EP'!$B$4,7)+BC$3,Datenquellen!$F$7:$H$45,3,FALSE))," ",VLOOKUP(EDATE('Projektkostenkalkulation EP'!$B$4,7)+BC$3,Datenquellen!$F$7:$H$45,3,FALSE))="X"
                                    ),
                          "X",
                          IF((((NETWORKDAYS('Projektkostenkalkulation EP'!$I$8,EOMONTH('Projektkostenkalkulation EP'!$I$8,0)))*('Projektkostenkalkulation EP'!$N$45/5)*
                                        'Projektkostenkalkulation EP'!$I$29)-SUM($B$26:T26))&gt;('Projektkostenkalkulation EP'!$N$45/5),('Projektkostenkalkulation EP'!$N$45/5),
                                         (NETWORKDAYS('Projektkostenkalkulation EP'!$I$8,
                                          EOMONTH('Projektkostenkalkulation EP'!$I$8,0)))*('Projektkostenkalkulation EP'!$N$45/5)*'Projektkostenkalkulation EP'!$I$29-SUM($B$26:T26))
                          ),
               "X"
            )</f>
        <v>0</v>
      </c>
      <c r="V26" s="122">
        <f xml:space="preserve"> IF(TEXT((EDATE('Projektkostenkalkulation EP'!$B$4,7)+BD$3),"MM")=TEXT((EDATE('Projektkostenkalkulation EP'!$B$4,7)+(BD$3-1)),"MM"),
             IF(
                        OR(
                                    TEXT((EDATE('Projektkostenkalkulation EP'!$B$4,7)+BD$3),"TTT") = "Sa",
                                    TEXT((EDATE('Projektkostenkalkulation EP'!$B$4,7)+BD$3),"TTT") = "So",
                                    IF(ISNA(VLOOKUP(EDATE('Projektkostenkalkulation EP'!$B$4,7)+BD$3,Datenquellen!$F$7:$H$45,3,FALSE))," ",VLOOKUP(EDATE('Projektkostenkalkulation EP'!$B$4,7)+BD$3,Datenquellen!$F$7:$H$45,3,FALSE))="X"
                                    ),
                          "X",
                          IF((((NETWORKDAYS('Projektkostenkalkulation EP'!$I$8,EOMONTH('Projektkostenkalkulation EP'!$I$8,0)))*('Projektkostenkalkulation EP'!$N$45/5)*
                                        'Projektkostenkalkulation EP'!$I$29)-SUM($B$26:U26))&gt;('Projektkostenkalkulation EP'!$N$45/5),('Projektkostenkalkulation EP'!$N$45/5),
                                         (NETWORKDAYS('Projektkostenkalkulation EP'!$I$8,
                                          EOMONTH('Projektkostenkalkulation EP'!$I$8,0)))*('Projektkostenkalkulation EP'!$N$45/5)*'Projektkostenkalkulation EP'!$I$29-SUM($B$26:U26))
                          ),
               "X"
            )</f>
        <v>0</v>
      </c>
      <c r="W26" s="122">
        <f xml:space="preserve"> IF(TEXT((EDATE('Projektkostenkalkulation EP'!$B$4,7)+BE$3),"MM")=TEXT((EDATE('Projektkostenkalkulation EP'!$B$4,7)+(BE$3-1)),"MM"),
             IF(
                        OR(
                                    TEXT((EDATE('Projektkostenkalkulation EP'!$B$4,7)+BE$3),"TTT") = "Sa",
                                    TEXT((EDATE('Projektkostenkalkulation EP'!$B$4,7)+BE$3),"TTT") = "So",
                                    IF(ISNA(VLOOKUP(EDATE('Projektkostenkalkulation EP'!$B$4,7)+BE$3,Datenquellen!$F$7:$H$45,3,FALSE))," ",VLOOKUP(EDATE('Projektkostenkalkulation EP'!$B$4,7)+BE$3,Datenquellen!$F$7:$H$45,3,FALSE))="X"
                                    ),
                          "X",
                          IF((((NETWORKDAYS('Projektkostenkalkulation EP'!$I$8,EOMONTH('Projektkostenkalkulation EP'!$I$8,0)))*('Projektkostenkalkulation EP'!$N$45/5)*
                                        'Projektkostenkalkulation EP'!$I$29)-SUM($B$26:V26))&gt;('Projektkostenkalkulation EP'!$N$45/5),('Projektkostenkalkulation EP'!$N$45/5),
                                         (NETWORKDAYS('Projektkostenkalkulation EP'!$I$8,
                                          EOMONTH('Projektkostenkalkulation EP'!$I$8,0)))*('Projektkostenkalkulation EP'!$N$45/5)*'Projektkostenkalkulation EP'!$I$29-SUM($B$26:V26))
                          ),
               "X"
            )</f>
        <v>0</v>
      </c>
      <c r="X26" s="122">
        <f xml:space="preserve"> IF(TEXT((EDATE('Projektkostenkalkulation EP'!$B$4,7)+BF$3),"MM")=TEXT((EDATE('Projektkostenkalkulation EP'!$B$4,7)+(BF$3-1)),"MM"),
             IF(
                        OR(
                                    TEXT((EDATE('Projektkostenkalkulation EP'!$B$4,7)+BF$3),"TTT") = "Sa",
                                    TEXT((EDATE('Projektkostenkalkulation EP'!$B$4,7)+BF$3),"TTT") = "So",
                                    IF(ISNA(VLOOKUP(EDATE('Projektkostenkalkulation EP'!$B$4,7)+BF$3,Datenquellen!$F$7:$H$45,3,FALSE))," ",VLOOKUP(EDATE('Projektkostenkalkulation EP'!$B$4,7)+BF$3,Datenquellen!$F$7:$H$45,3,FALSE))="X"
                                    ),
                          "X",
                          IF((((NETWORKDAYS('Projektkostenkalkulation EP'!$I$8,EOMONTH('Projektkostenkalkulation EP'!$I$8,0)))*('Projektkostenkalkulation EP'!$N$45/5)*
                                        'Projektkostenkalkulation EP'!$I$29)-SUM($B$26:W26))&gt;('Projektkostenkalkulation EP'!$N$45/5),('Projektkostenkalkulation EP'!$N$45/5),
                                         (NETWORKDAYS('Projektkostenkalkulation EP'!$I$8,
                                          EOMONTH('Projektkostenkalkulation EP'!$I$8,0)))*('Projektkostenkalkulation EP'!$N$45/5)*'Projektkostenkalkulation EP'!$I$29-SUM($B$26:W26))
                          ),
               "X"
            )</f>
        <v>0</v>
      </c>
      <c r="Y26" s="122" t="str">
        <f xml:space="preserve"> IF(TEXT((EDATE('Projektkostenkalkulation EP'!$B$4,7)+BG$3),"MM")=TEXT((EDATE('Projektkostenkalkulation EP'!$B$4,7)+(BG$3-1)),"MM"),
             IF(
                        OR(
                                    TEXT((EDATE('Projektkostenkalkulation EP'!$B$4,7)+BG$3),"TTT") = "Sa",
                                    TEXT((EDATE('Projektkostenkalkulation EP'!$B$4,7)+BG$3),"TTT") = "So",
                                    IF(ISNA(VLOOKUP(EDATE('Projektkostenkalkulation EP'!$B$4,7)+BG$3,Datenquellen!$F$7:$H$45,3,FALSE))," ",VLOOKUP(EDATE('Projektkostenkalkulation EP'!$B$4,7)+BG$3,Datenquellen!$F$7:$H$45,3,FALSE))="X"
                                    ),
                          "X",
                          IF((((NETWORKDAYS('Projektkostenkalkulation EP'!$I$8,EOMONTH('Projektkostenkalkulation EP'!$I$8,0)))*('Projektkostenkalkulation EP'!$N$45/5)*
                                        'Projektkostenkalkulation EP'!$I$29)-SUM($B$26:X26))&gt;('Projektkostenkalkulation EP'!$N$45/5),('Projektkostenkalkulation EP'!$N$45/5),
                                         (NETWORKDAYS('Projektkostenkalkulation EP'!$I$8,
                                          EOMONTH('Projektkostenkalkulation EP'!$I$8,0)))*('Projektkostenkalkulation EP'!$N$45/5)*'Projektkostenkalkulation EP'!$I$29-SUM($B$26:X26))
                          ),
               "X"
            )</f>
        <v>X</v>
      </c>
      <c r="Z26" s="122" t="str">
        <f xml:space="preserve"> IF(TEXT((EDATE('Projektkostenkalkulation EP'!$B$4,7)+BH$3),"MM")=TEXT((EDATE('Projektkostenkalkulation EP'!$B$4,7)+(BH$3-1)),"MM"),
             IF(
                        OR(
                                    TEXT((EDATE('Projektkostenkalkulation EP'!$B$4,7)+BH$3),"TTT") = "Sa",
                                    TEXT((EDATE('Projektkostenkalkulation EP'!$B$4,7)+BH$3),"TTT") = "So",
                                    IF(ISNA(VLOOKUP(EDATE('Projektkostenkalkulation EP'!$B$4,7)+BH$3,Datenquellen!$F$7:$H$45,3,FALSE))," ",VLOOKUP(EDATE('Projektkostenkalkulation EP'!$B$4,7)+BH$3,Datenquellen!$F$7:$H$45,3,FALSE))="X"
                                    ),
                          "X",
                          IF((((NETWORKDAYS('Projektkostenkalkulation EP'!$I$8,EOMONTH('Projektkostenkalkulation EP'!$I$8,0)))*('Projektkostenkalkulation EP'!$N$45/5)*
                                        'Projektkostenkalkulation EP'!$I$29)-SUM($B$26:Y26))&gt;('Projektkostenkalkulation EP'!$N$45/5),('Projektkostenkalkulation EP'!$N$45/5),
                                         (NETWORKDAYS('Projektkostenkalkulation EP'!$I$8,
                                          EOMONTH('Projektkostenkalkulation EP'!$I$8,0)))*('Projektkostenkalkulation EP'!$N$45/5)*'Projektkostenkalkulation EP'!$I$29-SUM($B$26:Y26))
                          ),
               "X"
            )</f>
        <v>X</v>
      </c>
      <c r="AA26" s="122">
        <f xml:space="preserve"> IF(TEXT((EDATE('Projektkostenkalkulation EP'!$B$4,7)+BI$3),"MM")=TEXT((EDATE('Projektkostenkalkulation EP'!$B$4,7)+(BI$3-1)),"MM"),
             IF(
                        OR(
                                    TEXT((EDATE('Projektkostenkalkulation EP'!$B$4,7)+BI$3),"TTT") = "Sa",
                                    TEXT((EDATE('Projektkostenkalkulation EP'!$B$4,7)+BI$3),"TTT") = "So",
                                    IF(ISNA(VLOOKUP(EDATE('Projektkostenkalkulation EP'!$B$4,7)+BI$3,Datenquellen!$F$7:$H$45,3,FALSE))," ",VLOOKUP(EDATE('Projektkostenkalkulation EP'!$B$4,7)+BI$3,Datenquellen!$F$7:$H$45,3,FALSE))="X"
                                    ),
                          "X",
                          IF((((NETWORKDAYS('Projektkostenkalkulation EP'!$I$8,EOMONTH('Projektkostenkalkulation EP'!$I$8,0)))*('Projektkostenkalkulation EP'!$N$45/5)*
                                        'Projektkostenkalkulation EP'!$I$29)-SUM($B$26:Z26))&gt;('Projektkostenkalkulation EP'!$N$45/5),('Projektkostenkalkulation EP'!$N$45/5),
                                         (NETWORKDAYS('Projektkostenkalkulation EP'!$I$8,
                                          EOMONTH('Projektkostenkalkulation EP'!$I$8,0)))*('Projektkostenkalkulation EP'!$N$45/5)*'Projektkostenkalkulation EP'!$I$29-SUM($B$26:Z26))
                          ),
               "X"
            )</f>
        <v>0</v>
      </c>
      <c r="AB26" s="122">
        <f xml:space="preserve"> IF(TEXT((EDATE('Projektkostenkalkulation EP'!$B$4,7)+BJ$3),"MM")=TEXT((EDATE('Projektkostenkalkulation EP'!$B$4,7)+(BJ$3-1)),"MM"),
             IF(
                        OR(
                                    TEXT((EDATE('Projektkostenkalkulation EP'!$B$4,7)+BJ$3),"TTT") = "Sa",
                                    TEXT((EDATE('Projektkostenkalkulation EP'!$B$4,7)+BJ$3),"TTT") = "So",
                                    IF(ISNA(VLOOKUP(EDATE('Projektkostenkalkulation EP'!$B$4,7)+BJ$3,Datenquellen!$F$7:$H$45,3,FALSE))," ",VLOOKUP(EDATE('Projektkostenkalkulation EP'!$B$4,7)+BJ$3,Datenquellen!$F$7:$H$45,3,FALSE))="X"
                                    ),
                          "X",
                          IF((((NETWORKDAYS('Projektkostenkalkulation EP'!$I$8,EOMONTH('Projektkostenkalkulation EP'!$I$8,0)))*('Projektkostenkalkulation EP'!$N$45/5)*
                                        'Projektkostenkalkulation EP'!$I$29)-SUM($B$26:AA26))&gt;('Projektkostenkalkulation EP'!$N$45/5),('Projektkostenkalkulation EP'!$N$45/5),
                                         (NETWORKDAYS('Projektkostenkalkulation EP'!$I$8,
                                          EOMONTH('Projektkostenkalkulation EP'!$I$8,0)))*('Projektkostenkalkulation EP'!$N$45/5)*'Projektkostenkalkulation EP'!$I$29-SUM($B$26:AA26))
                          ),
               "X"
            )</f>
        <v>0</v>
      </c>
      <c r="AC26" s="122">
        <f xml:space="preserve"> IF(TEXT((EDATE('Projektkostenkalkulation EP'!$B$4,7)+BK$3),"MM")=TEXT((EDATE('Projektkostenkalkulation EP'!$B$4,7)+(BK$3-1)),"MM"),
             IF(
                        OR(
                                    TEXT((EDATE('Projektkostenkalkulation EP'!$B$4,7)+BK$3),"TTT") = "Sa",
                                    TEXT((EDATE('Projektkostenkalkulation EP'!$B$4,7)+BK$3),"TTT") = "So",
                                    IF(ISNA(VLOOKUP(EDATE('Projektkostenkalkulation EP'!$B$4,7)+BK$3,Datenquellen!$F$7:$H$45,3,FALSE))," ",VLOOKUP(EDATE('Projektkostenkalkulation EP'!$B$4,7)+BK$3,Datenquellen!$F$7:$H$45,3,FALSE))="X"
                                    ),
                          "X",
                          IF((((NETWORKDAYS('Projektkostenkalkulation EP'!$I$8,EOMONTH('Projektkostenkalkulation EP'!$I$8,0)))*('Projektkostenkalkulation EP'!$N$45/5)*
                                        'Projektkostenkalkulation EP'!$I$29)-SUM($B$26:AB26))&gt;('Projektkostenkalkulation EP'!$N$45/5),('Projektkostenkalkulation EP'!$N$45/5),
                                         (NETWORKDAYS('Projektkostenkalkulation EP'!$I$8,
                                          EOMONTH('Projektkostenkalkulation EP'!$I$8,0)))*('Projektkostenkalkulation EP'!$N$45/5)*'Projektkostenkalkulation EP'!$I$29-SUM($B$26:AB26))
                          ),
               "X"
            )</f>
        <v>0</v>
      </c>
      <c r="AD26" s="122">
        <f xml:space="preserve"> IF(TEXT((EDATE('Projektkostenkalkulation EP'!$B$4,7)+BL$3),"MM")=TEXT((EDATE('Projektkostenkalkulation EP'!$B$4,7)+(BL$3-1)),"MM"),
             IF(
                        OR(
                                    TEXT((EDATE('Projektkostenkalkulation EP'!$B$4,7)+BL$3),"TTT") = "Sa",
                                    TEXT((EDATE('Projektkostenkalkulation EP'!$B$4,7)+BL$3),"TTT") = "So",
                                    IF(ISNA(VLOOKUP(EDATE('Projektkostenkalkulation EP'!$B$4,7)+BL$3,Datenquellen!$F$7:$H$45,3,FALSE))," ",VLOOKUP(EDATE('Projektkostenkalkulation EP'!$B$4,7)+BL$3,Datenquellen!$F$7:$H$45,3,FALSE))="X"
                                    ),
                          "X",
                          IF((((NETWORKDAYS('Projektkostenkalkulation EP'!$I$8,EOMONTH('Projektkostenkalkulation EP'!$I$8,0)))*('Projektkostenkalkulation EP'!$N$45/5)*
                                        'Projektkostenkalkulation EP'!$I$29)-SUM($B$26:AC26))&gt;('Projektkostenkalkulation EP'!$N$45/5),('Projektkostenkalkulation EP'!$N$45/5),
                                         (NETWORKDAYS('Projektkostenkalkulation EP'!$I$8,
                                          EOMONTH('Projektkostenkalkulation EP'!$I$8,0)))*('Projektkostenkalkulation EP'!$N$45/5)*'Projektkostenkalkulation EP'!$I$29-SUM($B$26:AC26))
                          ),
               "X"
            )</f>
        <v>0</v>
      </c>
      <c r="AE26" s="122">
        <f xml:space="preserve"> IF(TEXT((EDATE('Projektkostenkalkulation EP'!$B$4,7)+BM$3),"MM")=TEXT((EDATE('Projektkostenkalkulation EP'!$B$4,7)+(BM$3-1)),"MM"),
             IF(
                        OR(
                                    TEXT((EDATE('Projektkostenkalkulation EP'!$B$4,7)+BM$3),"TTT") = "Sa",
                                    TEXT((EDATE('Projektkostenkalkulation EP'!$B$4,7)+BM$3),"TTT") = "So",
                                    IF(ISNA(VLOOKUP(EDATE('Projektkostenkalkulation EP'!$B$4,7)+BM$3,Datenquellen!$F$7:$H$45,3,FALSE))," ",VLOOKUP(EDATE('Projektkostenkalkulation EP'!$B$4,7)+BM$3,Datenquellen!$F$7:$H$45,3,FALSE))="X"
                                    ),
                          "X",
                          IF((((NETWORKDAYS('Projektkostenkalkulation EP'!$I$8,EOMONTH('Projektkostenkalkulation EP'!$I$8,0)))*('Projektkostenkalkulation EP'!$N$45/5)*
                                        'Projektkostenkalkulation EP'!$I$29)-SUM($B$26:AD26))&gt;('Projektkostenkalkulation EP'!$N$45/5),('Projektkostenkalkulation EP'!$N$45/5),
                                         (NETWORKDAYS('Projektkostenkalkulation EP'!$I$8,
                                          EOMONTH('Projektkostenkalkulation EP'!$I$8,0)))*('Projektkostenkalkulation EP'!$N$45/5)*'Projektkostenkalkulation EP'!$I$29-SUM($B$26:AD26))
                          ),
               "X"
            )</f>
        <v>0</v>
      </c>
      <c r="AF26" s="122" t="str">
        <f xml:space="preserve"> IF(TEXT((EDATE('Projektkostenkalkulation EP'!$B$4,7)+BN$3),"MM")=TEXT((EDATE('Projektkostenkalkulation EP'!$B$4,7)+(BN$3-1)),"MM"),
             IF(
                        OR(
                                    TEXT((EDATE('Projektkostenkalkulation EP'!$B$4,7)+BN$3),"TTT") = "Sa",
                                    TEXT((EDATE('Projektkostenkalkulation EP'!$B$4,7)+BN$3),"TTT") = "So",
                                    IF(ISNA(VLOOKUP(EDATE('Projektkostenkalkulation EP'!$B$4,7)+BN$3,Datenquellen!$F$7:$H$45,3,FALSE))," ",VLOOKUP(EDATE('Projektkostenkalkulation EP'!$B$4,7)+BN$3,Datenquellen!$F$7:$H$45,3,FALSE))="X"
                                    ),
                          "X",
                          IF((((NETWORKDAYS('Projektkostenkalkulation EP'!$I$8,EOMONTH('Projektkostenkalkulation EP'!$I$8,0)))*('Projektkostenkalkulation EP'!$N$45/5)*
                                        'Projektkostenkalkulation EP'!$I$29)-SUM($B$26:AE26))&gt;('Projektkostenkalkulation EP'!$N$45/5),('Projektkostenkalkulation EP'!$N$45/5),
                                         (NETWORKDAYS('Projektkostenkalkulation EP'!$I$8,
                                          EOMONTH('Projektkostenkalkulation EP'!$I$8,0)))*('Projektkostenkalkulation EP'!$N$45/5)*'Projektkostenkalkulation EP'!$I$29-SUM($B$26:AE26))
                          ),
               "X"
            )</f>
        <v>X</v>
      </c>
      <c r="AG26" s="121">
        <f>SUM(B26:AF26)</f>
        <v>0</v>
      </c>
      <c r="AH26" s="525">
        <f>AG26-AG27</f>
        <v>0</v>
      </c>
      <c r="AJ26" s="2" t="s">
        <v>81</v>
      </c>
      <c r="AK26" s="124">
        <f>IF(
            OR(
                     TEXT(EDATE('Projektkostenkalkulation EP'!$B$4,19),"TTT") = "Sa",
                     TEXT(EDATE('Projektkostenkalkulation EP'!$B$4,19),"TTT") = "So",
                     IF(ISNA(VLOOKUP(EDATE('Projektkostenkalkulation EP'!$B$4,19),Datenquellen!$F$7:$H$45,3,FALSE))," ",VLOOKUP(EDATE('Projektkostenkalkulation EP'!$B$4,19),Datenquellen!$F$7:$H$45,3,FALSE))="X"
                            ),
                    "X",
                    IF('Projektkostenkalkulation EP'!$U$29&gt;0,('Projektkostenkalkulation EP'!$N$45/5),0)
            )</f>
        <v>0</v>
      </c>
      <c r="AL26" s="122" t="str">
        <f xml:space="preserve"> IF(TEXT((EDATE('Projektkostenkalkulation EP'!$B$4,19)+AK$3),"MM")=TEXT((EDATE('Projektkostenkalkulation EP'!$B$4,19)+(AK$3-1)),"MM"),
             IF(
                        OR(
                                    TEXT((EDATE('Projektkostenkalkulation EP'!$B$4,19)+AK$3),"TTT") = "Sa",
                                    TEXT((EDATE('Projektkostenkalkulation EP'!$B$4,19)+AK$3),"TTT") = "So",
                                    IF(ISNA(VLOOKUP(EDATE('Projektkostenkalkulation EP'!$B$4,19)+AK$3,Datenquellen!$F$7:$H$45,3,FALSE))," ",VLOOKUP(EDATE('Projektkostenkalkulation EP'!$B$4,19)+AK$3,Datenquellen!$F$7:$H$45,3,FALSE))="X"
                                    ),
                          "X",
                          IF((((NETWORKDAYS('Projektkostenkalkulation EP'!$U$8,EOMONTH('Projektkostenkalkulation EP'!$U$8,0)))*('Projektkostenkalkulation EP'!$N$45/5)*
                                        'Projektkostenkalkulation EP'!$U$29)-SUM($AK$26:AK26))&gt;('Projektkostenkalkulation EP'!$N$45/5),('Projektkostenkalkulation EP'!$N$45/5),
                                         (NETWORKDAYS('Projektkostenkalkulation EP'!$U$8,
                                          EOMONTH('Projektkostenkalkulation EP'!$U$8,0)))*('Projektkostenkalkulation EP'!$N$45/5)*'Projektkostenkalkulation EP'!$U$29-SUM($AK$26:AK26))
                          ),
               "X"
            )</f>
        <v>X</v>
      </c>
      <c r="AM26" s="122" t="str">
        <f xml:space="preserve"> IF(TEXT((EDATE('Projektkostenkalkulation EP'!$B$4,19)+AL$3),"MM")=TEXT((EDATE('Projektkostenkalkulation EP'!$B$4,19)+(AL$3-1)),"MM"),
             IF(
                        OR(
                                    TEXT((EDATE('Projektkostenkalkulation EP'!$B$4,19)+AL$3),"TTT") = "Sa",
                                    TEXT((EDATE('Projektkostenkalkulation EP'!$B$4,19)+AL$3),"TTT") = "So",
                                    IF(ISNA(VLOOKUP(EDATE('Projektkostenkalkulation EP'!$B$4,19)+AL$3,Datenquellen!$F$7:$H$45,3,FALSE))," ",VLOOKUP(EDATE('Projektkostenkalkulation EP'!$B$4,19)+AL$3,Datenquellen!$F$7:$H$45,3,FALSE))="X"
                                    ),
                          "X",
                          IF((((NETWORKDAYS('Projektkostenkalkulation EP'!$U$8,EOMONTH('Projektkostenkalkulation EP'!$U$8,0)))*('Projektkostenkalkulation EP'!$N$45/5)*
                                        'Projektkostenkalkulation EP'!$U$29)-SUM($AK$26:AL26))&gt;('Projektkostenkalkulation EP'!$N$45/5),('Projektkostenkalkulation EP'!$N$45/5),
                                         (NETWORKDAYS('Projektkostenkalkulation EP'!$U$8,
                                          EOMONTH('Projektkostenkalkulation EP'!$U$8,0)))*('Projektkostenkalkulation EP'!$N$45/5)*'Projektkostenkalkulation EP'!$U$29-SUM($AK$26:AL26))
                          ),
               "X"
            )</f>
        <v>X</v>
      </c>
      <c r="AN26" s="122">
        <f xml:space="preserve"> IF(TEXT((EDATE('Projektkostenkalkulation EP'!$B$4,19)+AM$3),"MM")=TEXT((EDATE('Projektkostenkalkulation EP'!$B$4,19)+(AM$3-1)),"MM"),
             IF(
                        OR(
                                    TEXT((EDATE('Projektkostenkalkulation EP'!$B$4,19)+AM$3),"TTT") = "Sa",
                                    TEXT((EDATE('Projektkostenkalkulation EP'!$B$4,19)+AM$3),"TTT") = "So",
                                    IF(ISNA(VLOOKUP(EDATE('Projektkostenkalkulation EP'!$B$4,19)+AM$3,Datenquellen!$F$7:$H$45,3,FALSE))," ",VLOOKUP(EDATE('Projektkostenkalkulation EP'!$B$4,19)+AM$3,Datenquellen!$F$7:$H$45,3,FALSE))="X"
                                    ),
                          "X",
                          IF((((NETWORKDAYS('Projektkostenkalkulation EP'!$U$8,EOMONTH('Projektkostenkalkulation EP'!$U$8,0)))*('Projektkostenkalkulation EP'!$N$45/5)*
                                        'Projektkostenkalkulation EP'!$U$29)-SUM($AK$26:AM26))&gt;('Projektkostenkalkulation EP'!$N$45/5),('Projektkostenkalkulation EP'!$N$45/5),
                                         (NETWORKDAYS('Projektkostenkalkulation EP'!$U$8,
                                          EOMONTH('Projektkostenkalkulation EP'!$U$8,0)))*('Projektkostenkalkulation EP'!$N$45/5)*'Projektkostenkalkulation EP'!$U$29-SUM($AK$26:AM26))
                          ),
               "X"
            )</f>
        <v>0</v>
      </c>
      <c r="AO26" s="122">
        <f xml:space="preserve"> IF(TEXT((EDATE('Projektkostenkalkulation EP'!$B$4,19)+AN$3),"MM")=TEXT((EDATE('Projektkostenkalkulation EP'!$B$4,19)+(AN$3-1)),"MM"),
             IF(
                        OR(
                                    TEXT((EDATE('Projektkostenkalkulation EP'!$B$4,19)+AN$3),"TTT") = "Sa",
                                    TEXT((EDATE('Projektkostenkalkulation EP'!$B$4,19)+AN$3),"TTT") = "So",
                                    IF(ISNA(VLOOKUP(EDATE('Projektkostenkalkulation EP'!$B$4,19)+AN$3,Datenquellen!$F$7:$H$45,3,FALSE))," ",VLOOKUP(EDATE('Projektkostenkalkulation EP'!$B$4,19)+AN$3,Datenquellen!$F$7:$H$45,3,FALSE))="X"
                                    ),
                          "X",
                          IF((((NETWORKDAYS('Projektkostenkalkulation EP'!$U$8,EOMONTH('Projektkostenkalkulation EP'!$U$8,0)))*('Projektkostenkalkulation EP'!$N$45/5)*
                                        'Projektkostenkalkulation EP'!$U$29)-SUM($AK$26:AN26))&gt;('Projektkostenkalkulation EP'!$N$45/5),('Projektkostenkalkulation EP'!$N$45/5),
                                         (NETWORKDAYS('Projektkostenkalkulation EP'!$U$8,
                                          EOMONTH('Projektkostenkalkulation EP'!$U$8,0)))*('Projektkostenkalkulation EP'!$N$45/5)*'Projektkostenkalkulation EP'!$U$29-SUM($AK$26:AN26))
                          ),
               "X"
            )</f>
        <v>0</v>
      </c>
      <c r="AP26" s="122">
        <f xml:space="preserve"> IF(TEXT((EDATE('Projektkostenkalkulation EP'!$B$4,19)+AO$3),"MM")=TEXT((EDATE('Projektkostenkalkulation EP'!$B$4,19)+(AO$3-1)),"MM"),
             IF(
                        OR(
                                    TEXT((EDATE('Projektkostenkalkulation EP'!$B$4,19)+AO$3),"TTT") = "Sa",
                                    TEXT((EDATE('Projektkostenkalkulation EP'!$B$4,19)+AO$3),"TTT") = "So",
                                    IF(ISNA(VLOOKUP(EDATE('Projektkostenkalkulation EP'!$B$4,19)+AO$3,Datenquellen!$F$7:$H$45,3,FALSE))," ",VLOOKUP(EDATE('Projektkostenkalkulation EP'!$B$4,19)+AO$3,Datenquellen!$F$7:$H$45,3,FALSE))="X"
                                    ),
                          "X",
                          IF((((NETWORKDAYS('Projektkostenkalkulation EP'!$U$8,EOMONTH('Projektkostenkalkulation EP'!$U$8,0)))*('Projektkostenkalkulation EP'!$N$45/5)*
                                        'Projektkostenkalkulation EP'!$U$29)-SUM($AK$26:AO26))&gt;('Projektkostenkalkulation EP'!$N$45/5),('Projektkostenkalkulation EP'!$N$45/5),
                                         (NETWORKDAYS('Projektkostenkalkulation EP'!$U$8,
                                          EOMONTH('Projektkostenkalkulation EP'!$U$8,0)))*('Projektkostenkalkulation EP'!$N$45/5)*'Projektkostenkalkulation EP'!$U$29-SUM($AK$26:AO26))
                          ),
               "X"
            )</f>
        <v>0</v>
      </c>
      <c r="AQ26" s="122">
        <f xml:space="preserve"> IF(TEXT((EDATE('Projektkostenkalkulation EP'!$B$4,19)+AP$3),"MM")=TEXT((EDATE('Projektkostenkalkulation EP'!$B$4,19)+(AP$3-1)),"MM"),
             IF(
                        OR(
                                    TEXT((EDATE('Projektkostenkalkulation EP'!$B$4,19)+AP$3),"TTT") = "Sa",
                                    TEXT((EDATE('Projektkostenkalkulation EP'!$B$4,19)+AP$3),"TTT") = "So",
                                    IF(ISNA(VLOOKUP(EDATE('Projektkostenkalkulation EP'!$B$4,19)+AP$3,Datenquellen!$F$7:$H$45,3,FALSE))," ",VLOOKUP(EDATE('Projektkostenkalkulation EP'!$B$4,19)+AP$3,Datenquellen!$F$7:$H$45,3,FALSE))="X"
                                    ),
                          "X",
                          IF((((NETWORKDAYS('Projektkostenkalkulation EP'!$U$8,EOMONTH('Projektkostenkalkulation EP'!$U$8,0)))*('Projektkostenkalkulation EP'!$N$45/5)*
                                        'Projektkostenkalkulation EP'!$U$29)-SUM($AK$26:AP26))&gt;('Projektkostenkalkulation EP'!$N$45/5),('Projektkostenkalkulation EP'!$N$45/5),
                                         (NETWORKDAYS('Projektkostenkalkulation EP'!$U$8,
                                          EOMONTH('Projektkostenkalkulation EP'!$U$8,0)))*('Projektkostenkalkulation EP'!$N$45/5)*'Projektkostenkalkulation EP'!$U$29-SUM($AK$26:AP26))
                          ),
               "X"
            )</f>
        <v>0</v>
      </c>
      <c r="AR26" s="122">
        <f xml:space="preserve"> IF(TEXT((EDATE('Projektkostenkalkulation EP'!$B$4,19)+AQ$3),"MM")=TEXT((EDATE('Projektkostenkalkulation EP'!$B$4,19)+(AQ$3-1)),"MM"),
             IF(
                        OR(
                                    TEXT((EDATE('Projektkostenkalkulation EP'!$B$4,19)+AQ$3),"TTT") = "Sa",
                                    TEXT((EDATE('Projektkostenkalkulation EP'!$B$4,19)+AQ$3),"TTT") = "So",
                                    IF(ISNA(VLOOKUP(EDATE('Projektkostenkalkulation EP'!$B$4,19)+AQ$3,Datenquellen!$F$7:$H$45,3,FALSE))," ",VLOOKUP(EDATE('Projektkostenkalkulation EP'!$B$4,19)+AQ$3,Datenquellen!$F$7:$H$45,3,FALSE))="X"
                                    ),
                          "X",
                          IF((((NETWORKDAYS('Projektkostenkalkulation EP'!$U$8,EOMONTH('Projektkostenkalkulation EP'!$U$8,0)))*('Projektkostenkalkulation EP'!$N$45/5)*
                                        'Projektkostenkalkulation EP'!$U$29)-SUM($AK$26:AQ26))&gt;('Projektkostenkalkulation EP'!$N$45/5),('Projektkostenkalkulation EP'!$N$45/5),
                                         (NETWORKDAYS('Projektkostenkalkulation EP'!$U$8,
                                          EOMONTH('Projektkostenkalkulation EP'!$U$8,0)))*('Projektkostenkalkulation EP'!$N$45/5)*'Projektkostenkalkulation EP'!$U$29-SUM($AK$26:AQ26))
                          ),
               "X"
            )</f>
        <v>0</v>
      </c>
      <c r="AS26" s="122" t="str">
        <f xml:space="preserve"> IF(TEXT((EDATE('Projektkostenkalkulation EP'!$B$4,19)+AR$3),"MM")=TEXT((EDATE('Projektkostenkalkulation EP'!$B$4,19)+(AR$3-1)),"MM"),
             IF(
                        OR(
                                    TEXT((EDATE('Projektkostenkalkulation EP'!$B$4,19)+AR$3),"TTT") = "Sa",
                                    TEXT((EDATE('Projektkostenkalkulation EP'!$B$4,19)+AR$3),"TTT") = "So",
                                    IF(ISNA(VLOOKUP(EDATE('Projektkostenkalkulation EP'!$B$4,19)+AR$3,Datenquellen!$F$7:$H$45,3,FALSE))," ",VLOOKUP(EDATE('Projektkostenkalkulation EP'!$B$4,19)+AR$3,Datenquellen!$F$7:$H$45,3,FALSE))="X"
                                    ),
                          "X",
                          IF((((NETWORKDAYS('Projektkostenkalkulation EP'!$U$8,EOMONTH('Projektkostenkalkulation EP'!$U$8,0)))*('Projektkostenkalkulation EP'!$N$45/5)*
                                        'Projektkostenkalkulation EP'!$U$29)-SUM($AK$26:AR26))&gt;('Projektkostenkalkulation EP'!$N$45/5),('Projektkostenkalkulation EP'!$N$45/5),
                                         (NETWORKDAYS('Projektkostenkalkulation EP'!$U$8,
                                          EOMONTH('Projektkostenkalkulation EP'!$U$8,0)))*('Projektkostenkalkulation EP'!$N$45/5)*'Projektkostenkalkulation EP'!$U$29-SUM($AK$26:AR26))
                          ),
               "X"
            )</f>
        <v>X</v>
      </c>
      <c r="AT26" s="122" t="str">
        <f xml:space="preserve"> IF(TEXT((EDATE('Projektkostenkalkulation EP'!$B$4,19)+AS$3),"MM")=TEXT((EDATE('Projektkostenkalkulation EP'!$B$4,19)+(AS$3-1)),"MM"),
             IF(
                        OR(
                                    TEXT((EDATE('Projektkostenkalkulation EP'!$B$4,19)+AS$3),"TTT") = "Sa",
                                    TEXT((EDATE('Projektkostenkalkulation EP'!$B$4,19)+AS$3),"TTT") = "So",
                                    IF(ISNA(VLOOKUP(EDATE('Projektkostenkalkulation EP'!$B$4,19)+AS$3,Datenquellen!$F$7:$H$45,3,FALSE))," ",VLOOKUP(EDATE('Projektkostenkalkulation EP'!$B$4,19)+AS$3,Datenquellen!$F$7:$H$45,3,FALSE))="X"
                                    ),
                          "X",
                          IF((((NETWORKDAYS('Projektkostenkalkulation EP'!$U$8,EOMONTH('Projektkostenkalkulation EP'!$U$8,0)))*('Projektkostenkalkulation EP'!$N$45/5)*
                                        'Projektkostenkalkulation EP'!$U$29)-SUM($AK$26:AS26))&gt;('Projektkostenkalkulation EP'!$N$45/5),('Projektkostenkalkulation EP'!$N$45/5),
                                         (NETWORKDAYS('Projektkostenkalkulation EP'!$U$8,
                                          EOMONTH('Projektkostenkalkulation EP'!$U$8,0)))*('Projektkostenkalkulation EP'!$N$45/5)*'Projektkostenkalkulation EP'!$U$29-SUM($AK$26:AS26))
                          ),
               "X"
            )</f>
        <v>X</v>
      </c>
      <c r="AU26" s="122">
        <f xml:space="preserve"> IF(TEXT((EDATE('Projektkostenkalkulation EP'!$B$4,19)+AT$3),"MM")=TEXT((EDATE('Projektkostenkalkulation EP'!$B$4,19)+(AT$3-1)),"MM"),
             IF(
                        OR(
                                    TEXT((EDATE('Projektkostenkalkulation EP'!$B$4,19)+AT$3),"TTT") = "Sa",
                                    TEXT((EDATE('Projektkostenkalkulation EP'!$B$4,19)+AT$3),"TTT") = "So",
                                    IF(ISNA(VLOOKUP(EDATE('Projektkostenkalkulation EP'!$B$4,19)+AT$3,Datenquellen!$F$7:$H$45,3,FALSE))," ",VLOOKUP(EDATE('Projektkostenkalkulation EP'!$B$4,19)+AT$3,Datenquellen!$F$7:$H$45,3,FALSE))="X"
                                    ),
                          "X",
                          IF((((NETWORKDAYS('Projektkostenkalkulation EP'!$U$8,EOMONTH('Projektkostenkalkulation EP'!$U$8,0)))*('Projektkostenkalkulation EP'!$N$45/5)*
                                        'Projektkostenkalkulation EP'!$U$29)-SUM($AK$26:AT26))&gt;('Projektkostenkalkulation EP'!$N$45/5),('Projektkostenkalkulation EP'!$N$45/5),
                                         (NETWORKDAYS('Projektkostenkalkulation EP'!$U$8,
                                          EOMONTH('Projektkostenkalkulation EP'!$U$8,0)))*('Projektkostenkalkulation EP'!$N$45/5)*'Projektkostenkalkulation EP'!$U$29-SUM($AK$26:AT26))
                          ),
               "X"
            )</f>
        <v>0</v>
      </c>
      <c r="AV26" s="122">
        <f xml:space="preserve"> IF(TEXT((EDATE('Projektkostenkalkulation EP'!$B$4,19)+AU$3),"MM")=TEXT((EDATE('Projektkostenkalkulation EP'!$B$4,19)+(AU$3-1)),"MM"),
             IF(
                        OR(
                                    TEXT((EDATE('Projektkostenkalkulation EP'!$B$4,19)+AU$3),"TTT") = "Sa",
                                    TEXT((EDATE('Projektkostenkalkulation EP'!$B$4,19)+AU$3),"TTT") = "So",
                                    IF(ISNA(VLOOKUP(EDATE('Projektkostenkalkulation EP'!$B$4,19)+AU$3,Datenquellen!$F$7:$H$45,3,FALSE))," ",VLOOKUP(EDATE('Projektkostenkalkulation EP'!$B$4,19)+AU$3,Datenquellen!$F$7:$H$45,3,FALSE))="X"
                                    ),
                          "X",
                          IF((((NETWORKDAYS('Projektkostenkalkulation EP'!$U$8,EOMONTH('Projektkostenkalkulation EP'!$U$8,0)))*('Projektkostenkalkulation EP'!$N$45/5)*
                                        'Projektkostenkalkulation EP'!$U$29)-SUM($AK$26:AU26))&gt;('Projektkostenkalkulation EP'!$N$45/5),('Projektkostenkalkulation EP'!$N$45/5),
                                         (NETWORKDAYS('Projektkostenkalkulation EP'!$U$8,
                                          EOMONTH('Projektkostenkalkulation EP'!$U$8,0)))*('Projektkostenkalkulation EP'!$N$45/5)*'Projektkostenkalkulation EP'!$U$29-SUM($AK$26:AU26))
                          ),
               "X"
            )</f>
        <v>0</v>
      </c>
      <c r="AW26" s="122">
        <f xml:space="preserve"> IF(TEXT((EDATE('Projektkostenkalkulation EP'!$B$4,19)+AV$3),"MM")=TEXT((EDATE('Projektkostenkalkulation EP'!$B$4,19)+(AV$3-1)),"MM"),
             IF(
                        OR(
                                    TEXT((EDATE('Projektkostenkalkulation EP'!$B$4,19)+AV$3),"TTT") = "Sa",
                                    TEXT((EDATE('Projektkostenkalkulation EP'!$B$4,19)+AV$3),"TTT") = "So",
                                    IF(ISNA(VLOOKUP(EDATE('Projektkostenkalkulation EP'!$B$4,19)+AV$3,Datenquellen!$F$7:$H$45,3,FALSE))," ",VLOOKUP(EDATE('Projektkostenkalkulation EP'!$B$4,19)+AV$3,Datenquellen!$F$7:$H$45,3,FALSE))="X"
                                    ),
                          "X",
                          IF((((NETWORKDAYS('Projektkostenkalkulation EP'!$U$8,EOMONTH('Projektkostenkalkulation EP'!$U$8,0)))*('Projektkostenkalkulation EP'!$N$45/5)*
                                        'Projektkostenkalkulation EP'!$U$29)-SUM($AK$26:AV26))&gt;('Projektkostenkalkulation EP'!$N$45/5),('Projektkostenkalkulation EP'!$N$45/5),
                                         (NETWORKDAYS('Projektkostenkalkulation EP'!$U$8,
                                          EOMONTH('Projektkostenkalkulation EP'!$U$8,0)))*('Projektkostenkalkulation EP'!$N$45/5)*'Projektkostenkalkulation EP'!$U$29-SUM($AK$26:AV26))
                          ),
               "X"
            )</f>
        <v>0</v>
      </c>
      <c r="AX26" s="122">
        <f xml:space="preserve"> IF(TEXT((EDATE('Projektkostenkalkulation EP'!$B$4,19)+AW$3),"MM")=TEXT((EDATE('Projektkostenkalkulation EP'!$B$4,19)+(AW$3-1)),"MM"),
             IF(
                        OR(
                                    TEXT((EDATE('Projektkostenkalkulation EP'!$B$4,19)+AW$3),"TTT") = "Sa",
                                    TEXT((EDATE('Projektkostenkalkulation EP'!$B$4,19)+AW$3),"TTT") = "So",
                                    IF(ISNA(VLOOKUP(EDATE('Projektkostenkalkulation EP'!$B$4,19)+AW$3,Datenquellen!$F$7:$H$45,3,FALSE))," ",VLOOKUP(EDATE('Projektkostenkalkulation EP'!$B$4,19)+AW$3,Datenquellen!$F$7:$H$45,3,FALSE))="X"
                                    ),
                          "X",
                          IF((((NETWORKDAYS('Projektkostenkalkulation EP'!$U$8,EOMONTH('Projektkostenkalkulation EP'!$U$8,0)))*('Projektkostenkalkulation EP'!$N$45/5)*
                                        'Projektkostenkalkulation EP'!$U$29)-SUM($AK$26:AW26))&gt;('Projektkostenkalkulation EP'!$N$45/5),('Projektkostenkalkulation EP'!$N$45/5),
                                         (NETWORKDAYS('Projektkostenkalkulation EP'!$U$8,
                                          EOMONTH('Projektkostenkalkulation EP'!$U$8,0)))*('Projektkostenkalkulation EP'!$N$45/5)*'Projektkostenkalkulation EP'!$U$29-SUM($AK$26:AW26))
                          ),
               "X"
            )</f>
        <v>0</v>
      </c>
      <c r="AY26" s="122">
        <f xml:space="preserve"> IF(TEXT((EDATE('Projektkostenkalkulation EP'!$B$4,19)+AX$3),"MM")=TEXT((EDATE('Projektkostenkalkulation EP'!$B$4,19)+(AX$3-1)),"MM"),
             IF(
                        OR(
                                    TEXT((EDATE('Projektkostenkalkulation EP'!$B$4,19)+AX$3),"TTT") = "Sa",
                                    TEXT((EDATE('Projektkostenkalkulation EP'!$B$4,19)+AX$3),"TTT") = "So",
                                    IF(ISNA(VLOOKUP(EDATE('Projektkostenkalkulation EP'!$B$4,19)+AX$3,Datenquellen!$F$7:$H$45,3,FALSE))," ",VLOOKUP(EDATE('Projektkostenkalkulation EP'!$B$4,19)+AX$3,Datenquellen!$F$7:$H$45,3,FALSE))="X"
                                    ),
                          "X",
                          IF((((NETWORKDAYS('Projektkostenkalkulation EP'!$U$8,EOMONTH('Projektkostenkalkulation EP'!$U$8,0)))*('Projektkostenkalkulation EP'!$N$45/5)*
                                        'Projektkostenkalkulation EP'!$U$29)-SUM($AK$26:AX26))&gt;('Projektkostenkalkulation EP'!$N$45/5),('Projektkostenkalkulation EP'!$N$45/5),
                                         (NETWORKDAYS('Projektkostenkalkulation EP'!$U$8,
                                          EOMONTH('Projektkostenkalkulation EP'!$U$8,0)))*('Projektkostenkalkulation EP'!$N$45/5)*'Projektkostenkalkulation EP'!$U$29-SUM($AK$26:AX26))
                          ),
               "X"
            )</f>
        <v>0</v>
      </c>
      <c r="AZ26" s="122" t="str">
        <f xml:space="preserve"> IF(TEXT((EDATE('Projektkostenkalkulation EP'!$B$4,19)+AY$3),"MM")=TEXT((EDATE('Projektkostenkalkulation EP'!$B$4,19)+(AY$3-1)),"MM"),
             IF(
                        OR(
                                    TEXT((EDATE('Projektkostenkalkulation EP'!$B$4,19)+AY$3),"TTT") = "Sa",
                                    TEXT((EDATE('Projektkostenkalkulation EP'!$B$4,19)+AY$3),"TTT") = "So",
                                    IF(ISNA(VLOOKUP(EDATE('Projektkostenkalkulation EP'!$B$4,19)+AY$3,Datenquellen!$F$7:$H$45,3,FALSE))," ",VLOOKUP(EDATE('Projektkostenkalkulation EP'!$B$4,19)+AY$3,Datenquellen!$F$7:$H$45,3,FALSE))="X"
                                    ),
                          "X",
                          IF((((NETWORKDAYS('Projektkostenkalkulation EP'!$U$8,EOMONTH('Projektkostenkalkulation EP'!$U$8,0)))*('Projektkostenkalkulation EP'!$N$45/5)*
                                        'Projektkostenkalkulation EP'!$U$29)-SUM($AK$26:AY26))&gt;('Projektkostenkalkulation EP'!$N$45/5),('Projektkostenkalkulation EP'!$N$45/5),
                                         (NETWORKDAYS('Projektkostenkalkulation EP'!$U$8,
                                          EOMONTH('Projektkostenkalkulation EP'!$U$8,0)))*('Projektkostenkalkulation EP'!$N$45/5)*'Projektkostenkalkulation EP'!$U$29-SUM($AK$26:AY26))
                          ),
               "X"
            )</f>
        <v>X</v>
      </c>
      <c r="BA26" s="122" t="str">
        <f xml:space="preserve"> IF(TEXT((EDATE('Projektkostenkalkulation EP'!$B$4,19)+AZ$3),"MM")=TEXT((EDATE('Projektkostenkalkulation EP'!$B$4,19)+(AZ$3-1)),"MM"),
             IF(
                        OR(
                                    TEXT((EDATE('Projektkostenkalkulation EP'!$B$4,19)+AZ$3),"TTT") = "Sa",
                                    TEXT((EDATE('Projektkostenkalkulation EP'!$B$4,19)+AZ$3),"TTT") = "So",
                                    IF(ISNA(VLOOKUP(EDATE('Projektkostenkalkulation EP'!$B$4,19)+AZ$3,Datenquellen!$F$7:$H$45,3,FALSE))," ",VLOOKUP(EDATE('Projektkostenkalkulation EP'!$B$4,19)+AZ$3,Datenquellen!$F$7:$H$45,3,FALSE))="X"
                                    ),
                          "X",
                          IF((((NETWORKDAYS('Projektkostenkalkulation EP'!$U$8,EOMONTH('Projektkostenkalkulation EP'!$U$8,0)))*('Projektkostenkalkulation EP'!$N$45/5)*
                                        'Projektkostenkalkulation EP'!$U$29)-SUM($AK$26:AZ26))&gt;('Projektkostenkalkulation EP'!$N$45/5),('Projektkostenkalkulation EP'!$N$45/5),
                                         (NETWORKDAYS('Projektkostenkalkulation EP'!$U$8,
                                          EOMONTH('Projektkostenkalkulation EP'!$U$8,0)))*('Projektkostenkalkulation EP'!$N$45/5)*'Projektkostenkalkulation EP'!$U$29-SUM($AK$26:AZ26))
                          ),
               "X"
            )</f>
        <v>X</v>
      </c>
      <c r="BB26" s="122">
        <f xml:space="preserve"> IF(TEXT((EDATE('Projektkostenkalkulation EP'!$B$4,19)+BA$3),"MM")=TEXT((EDATE('Projektkostenkalkulation EP'!$B$4,19)+(BA$3-1)),"MM"),
             IF(
                        OR(
                                    TEXT((EDATE('Projektkostenkalkulation EP'!$B$4,19)+BA$3),"TTT") = "Sa",
                                    TEXT((EDATE('Projektkostenkalkulation EP'!$B$4,19)+BA$3),"TTT") = "So",
                                    IF(ISNA(VLOOKUP(EDATE('Projektkostenkalkulation EP'!$B$4,19)+BA$3,Datenquellen!$F$7:$H$45,3,FALSE))," ",VLOOKUP(EDATE('Projektkostenkalkulation EP'!$B$4,19)+BA$3,Datenquellen!$F$7:$H$45,3,FALSE))="X"
                                    ),
                          "X",
                          IF((((NETWORKDAYS('Projektkostenkalkulation EP'!$U$8,EOMONTH('Projektkostenkalkulation EP'!$U$8,0)))*('Projektkostenkalkulation EP'!$N$45/5)*
                                        'Projektkostenkalkulation EP'!$U$29)-SUM($AK$26:BA26))&gt;('Projektkostenkalkulation EP'!$N$45/5),('Projektkostenkalkulation EP'!$N$45/5),
                                         (NETWORKDAYS('Projektkostenkalkulation EP'!$U$8,
                                          EOMONTH('Projektkostenkalkulation EP'!$U$8,0)))*('Projektkostenkalkulation EP'!$N$45/5)*'Projektkostenkalkulation EP'!$U$29-SUM($AK$26:BA26))
                          ),
               "X"
            )</f>
        <v>0</v>
      </c>
      <c r="BC26" s="122">
        <f xml:space="preserve"> IF(TEXT((EDATE('Projektkostenkalkulation EP'!$B$4,19)+BB$3),"MM")=TEXT((EDATE('Projektkostenkalkulation EP'!$B$4,19)+(BB$3-1)),"MM"),
             IF(
                        OR(
                                    TEXT((EDATE('Projektkostenkalkulation EP'!$B$4,19)+BB$3),"TTT") = "Sa",
                                    TEXT((EDATE('Projektkostenkalkulation EP'!$B$4,19)+BB$3),"TTT") = "So",
                                    IF(ISNA(VLOOKUP(EDATE('Projektkostenkalkulation EP'!$B$4,19)+BB$3,Datenquellen!$F$7:$H$45,3,FALSE))," ",VLOOKUP(EDATE('Projektkostenkalkulation EP'!$B$4,19)+BB$3,Datenquellen!$F$7:$H$45,3,FALSE))="X"
                                    ),
                          "X",
                          IF((((NETWORKDAYS('Projektkostenkalkulation EP'!$U$8,EOMONTH('Projektkostenkalkulation EP'!$U$8,0)))*('Projektkostenkalkulation EP'!$N$45/5)*
                                        'Projektkostenkalkulation EP'!$U$29)-SUM($AK$26:BB26))&gt;('Projektkostenkalkulation EP'!$N$45/5),('Projektkostenkalkulation EP'!$N$45/5),
                                         (NETWORKDAYS('Projektkostenkalkulation EP'!$U$8,
                                          EOMONTH('Projektkostenkalkulation EP'!$U$8,0)))*('Projektkostenkalkulation EP'!$N$45/5)*'Projektkostenkalkulation EP'!$U$29-SUM($AK$26:BB26))
                          ),
               "X"
            )</f>
        <v>0</v>
      </c>
      <c r="BD26" s="122">
        <f xml:space="preserve"> IF(TEXT((EDATE('Projektkostenkalkulation EP'!$B$4,19)+BC$3),"MM")=TEXT((EDATE('Projektkostenkalkulation EP'!$B$4,19)+(BC$3-1)),"MM"),
             IF(
                        OR(
                                    TEXT((EDATE('Projektkostenkalkulation EP'!$B$4,19)+BC$3),"TTT") = "Sa",
                                    TEXT((EDATE('Projektkostenkalkulation EP'!$B$4,19)+BC$3),"TTT") = "So",
                                    IF(ISNA(VLOOKUP(EDATE('Projektkostenkalkulation EP'!$B$4,19)+BC$3,Datenquellen!$F$7:$H$45,3,FALSE))," ",VLOOKUP(EDATE('Projektkostenkalkulation EP'!$B$4,19)+BC$3,Datenquellen!$F$7:$H$45,3,FALSE))="X"
                                    ),
                          "X",
                          IF((((NETWORKDAYS('Projektkostenkalkulation EP'!$U$8,EOMONTH('Projektkostenkalkulation EP'!$U$8,0)))*('Projektkostenkalkulation EP'!$N$45/5)*
                                        'Projektkostenkalkulation EP'!$U$29)-SUM($AK$26:BC26))&gt;('Projektkostenkalkulation EP'!$N$45/5),('Projektkostenkalkulation EP'!$N$45/5),
                                         (NETWORKDAYS('Projektkostenkalkulation EP'!$U$8,
                                          EOMONTH('Projektkostenkalkulation EP'!$U$8,0)))*('Projektkostenkalkulation EP'!$N$45/5)*'Projektkostenkalkulation EP'!$U$29-SUM($AK$26:BC26))
                          ),
               "X"
            )</f>
        <v>0</v>
      </c>
      <c r="BE26" s="122">
        <f xml:space="preserve"> IF(TEXT((EDATE('Projektkostenkalkulation EP'!$B$4,19)+BD$3),"MM")=TEXT((EDATE('Projektkostenkalkulation EP'!$B$4,19)+(BD$3-1)),"MM"),
             IF(
                        OR(
                                    TEXT((EDATE('Projektkostenkalkulation EP'!$B$4,19)+BD$3),"TTT") = "Sa",
                                    TEXT((EDATE('Projektkostenkalkulation EP'!$B$4,19)+BD$3),"TTT") = "So",
                                    IF(ISNA(VLOOKUP(EDATE('Projektkostenkalkulation EP'!$B$4,19)+BD$3,Datenquellen!$F$7:$H$45,3,FALSE))," ",VLOOKUP(EDATE('Projektkostenkalkulation EP'!$B$4,19)+BD$3,Datenquellen!$F$7:$H$45,3,FALSE))="X"
                                    ),
                          "X",
                          IF((((NETWORKDAYS('Projektkostenkalkulation EP'!$U$8,EOMONTH('Projektkostenkalkulation EP'!$U$8,0)))*('Projektkostenkalkulation EP'!$N$45/5)*
                                        'Projektkostenkalkulation EP'!$U$29)-SUM($AK$26:BD26))&gt;('Projektkostenkalkulation EP'!$N$45/5),('Projektkostenkalkulation EP'!$N$45/5),
                                         (NETWORKDAYS('Projektkostenkalkulation EP'!$U$8,
                                          EOMONTH('Projektkostenkalkulation EP'!$U$8,0)))*('Projektkostenkalkulation EP'!$N$45/5)*'Projektkostenkalkulation EP'!$U$29-SUM($AK$26:BD26))
                          ),
               "X"
            )</f>
        <v>0</v>
      </c>
      <c r="BF26" s="122">
        <f xml:space="preserve"> IF(TEXT((EDATE('Projektkostenkalkulation EP'!$B$4,19)+BE$3),"MM")=TEXT((EDATE('Projektkostenkalkulation EP'!$B$4,19)+(BE$3-1)),"MM"),
             IF(
                        OR(
                                    TEXT((EDATE('Projektkostenkalkulation EP'!$B$4,19)+BE$3),"TTT") = "Sa",
                                    TEXT((EDATE('Projektkostenkalkulation EP'!$B$4,19)+BE$3),"TTT") = "So",
                                    IF(ISNA(VLOOKUP(EDATE('Projektkostenkalkulation EP'!$B$4,19)+BE$3,Datenquellen!$F$7:$H$45,3,FALSE))," ",VLOOKUP(EDATE('Projektkostenkalkulation EP'!$B$4,19)+BE$3,Datenquellen!$F$7:$H$45,3,FALSE))="X"
                                    ),
                          "X",
                          IF((((NETWORKDAYS('Projektkostenkalkulation EP'!$U$8,EOMONTH('Projektkostenkalkulation EP'!$U$8,0)))*('Projektkostenkalkulation EP'!$N$45/5)*
                                        'Projektkostenkalkulation EP'!$U$29)-SUM($AK$26:BE26))&gt;('Projektkostenkalkulation EP'!$N$45/5),('Projektkostenkalkulation EP'!$N$45/5),
                                         (NETWORKDAYS('Projektkostenkalkulation EP'!$U$8,
                                          EOMONTH('Projektkostenkalkulation EP'!$U$8,0)))*('Projektkostenkalkulation EP'!$N$45/5)*'Projektkostenkalkulation EP'!$U$29-SUM($AK$26:BE26))
                          ),
               "X"
            )</f>
        <v>0</v>
      </c>
      <c r="BG26" s="122" t="str">
        <f xml:space="preserve"> IF(TEXT((EDATE('Projektkostenkalkulation EP'!$B$4,19)+BF$3),"MM")=TEXT((EDATE('Projektkostenkalkulation EP'!$B$4,19)+(BF$3-1)),"MM"),
             IF(
                        OR(
                                    TEXT((EDATE('Projektkostenkalkulation EP'!$B$4,19)+BF$3),"TTT") = "Sa",
                                    TEXT((EDATE('Projektkostenkalkulation EP'!$B$4,19)+BF$3),"TTT") = "So",
                                    IF(ISNA(VLOOKUP(EDATE('Projektkostenkalkulation EP'!$B$4,19)+BF$3,Datenquellen!$F$7:$H$45,3,FALSE))," ",VLOOKUP(EDATE('Projektkostenkalkulation EP'!$B$4,19)+BF$3,Datenquellen!$F$7:$H$45,3,FALSE))="X"
                                    ),
                          "X",
                          IF((((NETWORKDAYS('Projektkostenkalkulation EP'!$U$8,EOMONTH('Projektkostenkalkulation EP'!$U$8,0)))*('Projektkostenkalkulation EP'!$N$45/5)*
                                        'Projektkostenkalkulation EP'!$U$29)-SUM($AK$26:BF26))&gt;('Projektkostenkalkulation EP'!$N$45/5),('Projektkostenkalkulation EP'!$N$45/5),
                                         (NETWORKDAYS('Projektkostenkalkulation EP'!$U$8,
                                          EOMONTH('Projektkostenkalkulation EP'!$U$8,0)))*('Projektkostenkalkulation EP'!$N$45/5)*'Projektkostenkalkulation EP'!$U$29-SUM($AK$26:BF26))
                          ),
               "X"
            )</f>
        <v>X</v>
      </c>
      <c r="BH26" s="122" t="str">
        <f xml:space="preserve"> IF(TEXT((EDATE('Projektkostenkalkulation EP'!$B$4,19)+BG$3),"MM")=TEXT((EDATE('Projektkostenkalkulation EP'!$B$4,19)+(BG$3-1)),"MM"),
             IF(
                        OR(
                                    TEXT((EDATE('Projektkostenkalkulation EP'!$B$4,19)+BG$3),"TTT") = "Sa",
                                    TEXT((EDATE('Projektkostenkalkulation EP'!$B$4,19)+BG$3),"TTT") = "So",
                                    IF(ISNA(VLOOKUP(EDATE('Projektkostenkalkulation EP'!$B$4,19)+BG$3,Datenquellen!$F$7:$H$45,3,FALSE))," ",VLOOKUP(EDATE('Projektkostenkalkulation EP'!$B$4,19)+BG$3,Datenquellen!$F$7:$H$45,3,FALSE))="X"
                                    ),
                          "X",
                          IF((((NETWORKDAYS('Projektkostenkalkulation EP'!$U$8,EOMONTH('Projektkostenkalkulation EP'!$U$8,0)))*('Projektkostenkalkulation EP'!$N$45/5)*
                                        'Projektkostenkalkulation EP'!$U$29)-SUM($AK$26:BG26))&gt;('Projektkostenkalkulation EP'!$N$45/5),('Projektkostenkalkulation EP'!$N$45/5),
                                         (NETWORKDAYS('Projektkostenkalkulation EP'!$U$8,
                                          EOMONTH('Projektkostenkalkulation EP'!$U$8,0)))*('Projektkostenkalkulation EP'!$N$45/5)*'Projektkostenkalkulation EP'!$U$29-SUM($AK$26:BG26))
                          ),
               "X"
            )</f>
        <v>X</v>
      </c>
      <c r="BI26" s="122">
        <f xml:space="preserve"> IF(TEXT((EDATE('Projektkostenkalkulation EP'!$B$4,19)+BH$3),"MM")=TEXT((EDATE('Projektkostenkalkulation EP'!$B$4,19)+(BH$3-1)),"MM"),
             IF(
                        OR(
                                    TEXT((EDATE('Projektkostenkalkulation EP'!$B$4,19)+BH$3),"TTT") = "Sa",
                                    TEXT((EDATE('Projektkostenkalkulation EP'!$B$4,19)+BH$3),"TTT") = "So",
                                    IF(ISNA(VLOOKUP(EDATE('Projektkostenkalkulation EP'!$B$4,19)+BH$3,Datenquellen!$F$7:$H$45,3,FALSE))," ",VLOOKUP(EDATE('Projektkostenkalkulation EP'!$B$4,19)+BH$3,Datenquellen!$F$7:$H$45,3,FALSE))="X"
                                    ),
                          "X",
                          IF((((NETWORKDAYS('Projektkostenkalkulation EP'!$U$8,EOMONTH('Projektkostenkalkulation EP'!$U$8,0)))*('Projektkostenkalkulation EP'!$N$45/5)*
                                        'Projektkostenkalkulation EP'!$U$29)-SUM($AK$26:BH26))&gt;('Projektkostenkalkulation EP'!$N$45/5),('Projektkostenkalkulation EP'!$N$45/5),
                                         (NETWORKDAYS('Projektkostenkalkulation EP'!$U$8,
                                          EOMONTH('Projektkostenkalkulation EP'!$U$8,0)))*('Projektkostenkalkulation EP'!$N$45/5)*'Projektkostenkalkulation EP'!$U$29-SUM($AK$26:BH26))
                          ),
               "X"
            )</f>
        <v>0</v>
      </c>
      <c r="BJ26" s="122">
        <f xml:space="preserve"> IF(TEXT((EDATE('Projektkostenkalkulation EP'!$B$4,19)+BI$3),"MM")=TEXT((EDATE('Projektkostenkalkulation EP'!$B$4,19)+(BI$3-1)),"MM"),
             IF(
                        OR(
                                    TEXT((EDATE('Projektkostenkalkulation EP'!$B$4,19)+BI$3),"TTT") = "Sa",
                                    TEXT((EDATE('Projektkostenkalkulation EP'!$B$4,19)+BI$3),"TTT") = "So",
                                    IF(ISNA(VLOOKUP(EDATE('Projektkostenkalkulation EP'!$B$4,19)+BI$3,Datenquellen!$F$7:$H$45,3,FALSE))," ",VLOOKUP(EDATE('Projektkostenkalkulation EP'!$B$4,19)+BI$3,Datenquellen!$F$7:$H$45,3,FALSE))="X"
                                    ),
                          "X",
                          IF((((NETWORKDAYS('Projektkostenkalkulation EP'!$U$8,EOMONTH('Projektkostenkalkulation EP'!$U$8,0)))*('Projektkostenkalkulation EP'!$N$45/5)*
                                        'Projektkostenkalkulation EP'!$U$29)-SUM($AK$26:BI26))&gt;('Projektkostenkalkulation EP'!$N$45/5),('Projektkostenkalkulation EP'!$N$45/5),
                                         (NETWORKDAYS('Projektkostenkalkulation EP'!$U$8,
                                          EOMONTH('Projektkostenkalkulation EP'!$U$8,0)))*('Projektkostenkalkulation EP'!$N$45/5)*'Projektkostenkalkulation EP'!$U$29-SUM($AK$26:BI26))
                          ),
               "X"
            )</f>
        <v>0</v>
      </c>
      <c r="BK26" s="122">
        <f xml:space="preserve"> IF(TEXT((EDATE('Projektkostenkalkulation EP'!$B$4,19)+BJ$3),"MM")=TEXT((EDATE('Projektkostenkalkulation EP'!$B$4,19)+(BJ$3-1)),"MM"),
             IF(
                        OR(
                                    TEXT((EDATE('Projektkostenkalkulation EP'!$B$4,19)+BJ$3),"TTT") = "Sa",
                                    TEXT((EDATE('Projektkostenkalkulation EP'!$B$4,19)+BJ$3),"TTT") = "So",
                                    IF(ISNA(VLOOKUP(EDATE('Projektkostenkalkulation EP'!$B$4,19)+BJ$3,Datenquellen!$F$7:$H$45,3,FALSE))," ",VLOOKUP(EDATE('Projektkostenkalkulation EP'!$B$4,19)+BJ$3,Datenquellen!$F$7:$H$45,3,FALSE))="X"
                                    ),
                          "X",
                          IF((((NETWORKDAYS('Projektkostenkalkulation EP'!$U$8,EOMONTH('Projektkostenkalkulation EP'!$U$8,0)))*('Projektkostenkalkulation EP'!$N$45/5)*
                                        'Projektkostenkalkulation EP'!$U$29)-SUM($AK$26:BJ26))&gt;('Projektkostenkalkulation EP'!$N$45/5),('Projektkostenkalkulation EP'!$N$45/5),
                                         (NETWORKDAYS('Projektkostenkalkulation EP'!$U$8,
                                          EOMONTH('Projektkostenkalkulation EP'!$U$8,0)))*('Projektkostenkalkulation EP'!$N$45/5)*'Projektkostenkalkulation EP'!$U$29-SUM($AK$26:BJ26))
                          ),
               "X"
            )</f>
        <v>0</v>
      </c>
      <c r="BL26" s="122">
        <f xml:space="preserve"> IF(TEXT((EDATE('Projektkostenkalkulation EP'!$B$4,19)+BK$3),"MM")=TEXT((EDATE('Projektkostenkalkulation EP'!$B$4,19)+(BK$3-1)),"MM"),
             IF(
                        OR(
                                    TEXT((EDATE('Projektkostenkalkulation EP'!$B$4,19)+BK$3),"TTT") = "Sa",
                                    TEXT((EDATE('Projektkostenkalkulation EP'!$B$4,19)+BK$3),"TTT") = "So",
                                    IF(ISNA(VLOOKUP(EDATE('Projektkostenkalkulation EP'!$B$4,19)+BK$3,Datenquellen!$F$7:$H$45,3,FALSE))," ",VLOOKUP(EDATE('Projektkostenkalkulation EP'!$B$4,19)+BK$3,Datenquellen!$F$7:$H$45,3,FALSE))="X"
                                    ),
                          "X",
                          IF((((NETWORKDAYS('Projektkostenkalkulation EP'!$U$8,EOMONTH('Projektkostenkalkulation EP'!$U$8,0)))*('Projektkostenkalkulation EP'!$N$45/5)*
                                        'Projektkostenkalkulation EP'!$U$29)-SUM($AK$26:BK26))&gt;('Projektkostenkalkulation EP'!$N$45/5),('Projektkostenkalkulation EP'!$N$45/5),
                                         (NETWORKDAYS('Projektkostenkalkulation EP'!$U$8,
                                          EOMONTH('Projektkostenkalkulation EP'!$U$8,0)))*('Projektkostenkalkulation EP'!$N$45/5)*'Projektkostenkalkulation EP'!$U$29-SUM($AK$26:BK26))
                          ),
               "X"
            )</f>
        <v>0</v>
      </c>
      <c r="BM26" s="122">
        <f xml:space="preserve"> IF(TEXT((EDATE('Projektkostenkalkulation EP'!$B$4,19)+BL$3),"MM")=TEXT((EDATE('Projektkostenkalkulation EP'!$B$4,19)+(BL$3-1)),"MM"),
             IF(
                        OR(
                                    TEXT((EDATE('Projektkostenkalkulation EP'!$B$4,19)+BL$3),"TTT") = "Sa",
                                    TEXT((EDATE('Projektkostenkalkulation EP'!$B$4,19)+BL$3),"TTT") = "So",
                                    IF(ISNA(VLOOKUP(EDATE('Projektkostenkalkulation EP'!$B$4,19)+BL$3,Datenquellen!$F$7:$H$45,3,FALSE))," ",VLOOKUP(EDATE('Projektkostenkalkulation EP'!$B$4,19)+BL$3,Datenquellen!$F$7:$H$45,3,FALSE))="X"
                                    ),
                          "X",
                          IF((((NETWORKDAYS('Projektkostenkalkulation EP'!$U$8,EOMONTH('Projektkostenkalkulation EP'!$U$8,0)))*('Projektkostenkalkulation EP'!$N$45/5)*
                                        'Projektkostenkalkulation EP'!$U$29)-SUM($AK$26:BL26))&gt;('Projektkostenkalkulation EP'!$N$45/5),('Projektkostenkalkulation EP'!$N$45/5),
                                         (NETWORKDAYS('Projektkostenkalkulation EP'!$U$8,
                                          EOMONTH('Projektkostenkalkulation EP'!$U$8,0)))*('Projektkostenkalkulation EP'!$N$45/5)*'Projektkostenkalkulation EP'!$U$29-SUM($AK$26:BL26))
                          ),
               "X"
            )</f>
        <v>0</v>
      </c>
      <c r="BN26" s="122" t="str">
        <f xml:space="preserve"> IF(TEXT((EDATE('Projektkostenkalkulation EP'!$B$4,19)+BM$3),"MM")=TEXT((EDATE('Projektkostenkalkulation EP'!$B$4,19)+(BM$3-1)),"MM"),
             IF(
                        OR(
                                    TEXT((EDATE('Projektkostenkalkulation EP'!$B$4,19)+BM$3),"TTT") = "Sa",
                                    TEXT((EDATE('Projektkostenkalkulation EP'!$B$4,19)+BM$3),"TTT") = "So",
                                    IF(ISNA(VLOOKUP(EDATE('Projektkostenkalkulation EP'!$B$4,19)+BM$3,Datenquellen!$F$7:$H$45,3,FALSE))," ",VLOOKUP(EDATE('Projektkostenkalkulation EP'!$B$4,19)+BM$3,Datenquellen!$F$7:$H$45,3,FALSE))="X"
                                    ),
                          "X",
                          IF((((NETWORKDAYS('Projektkostenkalkulation EP'!$U$8,EOMONTH('Projektkostenkalkulation EP'!$U$8,0)))*('Projektkostenkalkulation EP'!$N$45/5)*
                                        'Projektkostenkalkulation EP'!$U$29)-SUM($AK$26:BM26))&gt;('Projektkostenkalkulation EP'!$N$45/5),('Projektkostenkalkulation EP'!$N$45/5),
                                         (NETWORKDAYS('Projektkostenkalkulation EP'!$U$8,
                                          EOMONTH('Projektkostenkalkulation EP'!$U$8,0)))*('Projektkostenkalkulation EP'!$N$45/5)*'Projektkostenkalkulation EP'!$U$29-SUM($AK$26:BM26))
                          ),
               "X"
            )</f>
        <v>X</v>
      </c>
      <c r="BO26" s="122" t="str">
        <f xml:space="preserve"> IF(TEXT((EDATE('Projektkostenkalkulation EP'!$B$4,19)+BN$3),"MM")=TEXT((EDATE('Projektkostenkalkulation EP'!$B$4,19)+(BN$3-1)),"MM"),
             IF(
                        OR(
                                    TEXT((EDATE('Projektkostenkalkulation EP'!$B$4,19)+BN$3),"TTT") = "Sa",
                                    TEXT((EDATE('Projektkostenkalkulation EP'!$B$4,19)+BN$3),"TTT") = "So",
                                    IF(ISNA(VLOOKUP(EDATE('Projektkostenkalkulation EP'!$B$4,19)+BN$3,Datenquellen!$F$7:$H$45,3,FALSE))," ",VLOOKUP(EDATE('Projektkostenkalkulation EP'!$B$4,19)+BN$3,Datenquellen!$F$7:$H$45,3,FALSE))="X"
                                    ),
                          "X",
                          IF((((NETWORKDAYS('Projektkostenkalkulation EP'!$U$8,EOMONTH('Projektkostenkalkulation EP'!$U$8,0)))*('Projektkostenkalkulation EP'!$N$45/5)*
                                        'Projektkostenkalkulation EP'!$U$29)-SUM($AK$26:BN26))&gt;('Projektkostenkalkulation EP'!$N$45/5),('Projektkostenkalkulation EP'!$N$45/5),
                                         (NETWORKDAYS('Projektkostenkalkulation EP'!$U$8,
                                          EOMONTH('Projektkostenkalkulation EP'!$U$8,0)))*('Projektkostenkalkulation EP'!$N$45/5)*'Projektkostenkalkulation EP'!$U$29-SUM($AK$26:BN26))
                          ),
               "X"
            )</f>
        <v>X</v>
      </c>
      <c r="BP26" s="121">
        <f>SUM(AK26:BO26)</f>
        <v>0</v>
      </c>
      <c r="BQ26" s="525">
        <f>BP26-BP27</f>
        <v>0</v>
      </c>
    </row>
    <row r="27" spans="1:69" ht="14.25" customHeight="1" thickBot="1" x14ac:dyDescent="0.25">
      <c r="A27" s="3" t="s">
        <v>82</v>
      </c>
      <c r="B27" s="270"/>
      <c r="C27" s="272"/>
      <c r="D27" s="272"/>
      <c r="E27" s="272"/>
      <c r="F27" s="272"/>
      <c r="G27" s="272"/>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123">
        <f>SUM(B27:AF27)</f>
        <v>0</v>
      </c>
      <c r="AH27" s="526"/>
      <c r="AJ27" s="3" t="s">
        <v>82</v>
      </c>
      <c r="AK27" s="270"/>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123">
        <f>SUM(AK27:BO27)</f>
        <v>0</v>
      </c>
      <c r="BQ27" s="526"/>
    </row>
    <row r="28" spans="1:69" ht="14.25" customHeight="1" x14ac:dyDescent="0.2">
      <c r="A28" s="1" t="s">
        <v>59</v>
      </c>
      <c r="B28" s="527" t="str">
        <f>TEXT('Projektkostenkalkulation EP'!$J$8,"MMMM JJJJ")</f>
        <v>September 2024</v>
      </c>
      <c r="C28" s="527"/>
      <c r="D28" s="527"/>
      <c r="E28" s="527"/>
      <c r="F28" s="527"/>
      <c r="G28" s="527"/>
      <c r="H28" s="527"/>
      <c r="I28" s="527"/>
      <c r="J28" s="527"/>
      <c r="K28" s="527"/>
      <c r="L28" s="527"/>
      <c r="M28" s="527"/>
      <c r="N28" s="527"/>
      <c r="O28" s="527"/>
      <c r="P28" s="527"/>
      <c r="Q28" s="527"/>
      <c r="R28" s="527"/>
      <c r="S28" s="527"/>
      <c r="T28" s="527"/>
      <c r="U28" s="527"/>
      <c r="V28" s="527"/>
      <c r="W28" s="527"/>
      <c r="X28" s="527"/>
      <c r="Y28" s="527"/>
      <c r="Z28" s="527"/>
      <c r="AA28" s="527"/>
      <c r="AB28" s="527"/>
      <c r="AC28" s="527"/>
      <c r="AD28" s="527"/>
      <c r="AE28" s="527"/>
      <c r="AF28" s="527"/>
      <c r="AG28" s="527"/>
      <c r="AH28" s="528"/>
      <c r="AJ28" s="1" t="s">
        <v>59</v>
      </c>
      <c r="AK28" s="527" t="str">
        <f>TEXT('Projektkostenkalkulation EP'!$V$8,"MMMM JJJJ")</f>
        <v>September 2025</v>
      </c>
      <c r="AL28" s="527"/>
      <c r="AM28" s="527"/>
      <c r="AN28" s="527"/>
      <c r="AO28" s="527"/>
      <c r="AP28" s="527"/>
      <c r="AQ28" s="527"/>
      <c r="AR28" s="527"/>
      <c r="AS28" s="527"/>
      <c r="AT28" s="527"/>
      <c r="AU28" s="527"/>
      <c r="AV28" s="527"/>
      <c r="AW28" s="527"/>
      <c r="AX28" s="527"/>
      <c r="AY28" s="527"/>
      <c r="AZ28" s="527"/>
      <c r="BA28" s="527"/>
      <c r="BB28" s="527"/>
      <c r="BC28" s="527"/>
      <c r="BD28" s="527"/>
      <c r="BE28" s="527"/>
      <c r="BF28" s="527"/>
      <c r="BG28" s="527"/>
      <c r="BH28" s="527"/>
      <c r="BI28" s="527"/>
      <c r="BJ28" s="527"/>
      <c r="BK28" s="527"/>
      <c r="BL28" s="527"/>
      <c r="BM28" s="527"/>
      <c r="BN28" s="527"/>
      <c r="BO28" s="527"/>
      <c r="BP28" s="527"/>
      <c r="BQ28" s="528"/>
    </row>
    <row r="29" spans="1:69" ht="14.25" customHeight="1" x14ac:dyDescent="0.2">
      <c r="A29" s="2" t="s">
        <v>81</v>
      </c>
      <c r="B29" s="124" t="str">
        <f>IF(
            OR(
                     TEXT(EDATE('Projektkostenkalkulation EP'!$B$4,8),"TTT") = "Sa",
                     TEXT(EDATE('Projektkostenkalkulation EP'!$B$4,8),"TTT") = "So",
                     IF(ISNA(VLOOKUP(EDATE('Projektkostenkalkulation EP'!$B$4,8),Datenquellen!$F$7:$H$45,3,FALSE))," ",VLOOKUP(EDATE('Projektkostenkalkulation EP'!$B$4,8),Datenquellen!$F$7:$H$45,3,FALSE))="X"
                            ),
                    "X",
                    IF('Projektkostenkalkulation EP'!$J$29&gt;0,('Projektkostenkalkulation EP'!$N$45/5),0)
            )</f>
        <v>X</v>
      </c>
      <c r="C29" s="122">
        <f xml:space="preserve"> IF(TEXT((EDATE('Projektkostenkalkulation EP'!$B$4,8)+AK$3),"MM")=TEXT((EDATE('Projektkostenkalkulation EP'!$B$4,8)+(AK$3-1)),"MM"),
             IF(
                        OR(
                                    TEXT((EDATE('Projektkostenkalkulation EP'!$B$4,8)+AK$3),"TTT") = "Sa",
                                    TEXT((EDATE('Projektkostenkalkulation EP'!$B$4,8)+AK$3),"TTT") = "So",
                                    IF(ISNA(VLOOKUP(EDATE('Projektkostenkalkulation EP'!$B$4,8)+AK$3,Datenquellen!$F$7:$H$45,3,FALSE))," ",VLOOKUP(EDATE('Projektkostenkalkulation EP'!$B$4,8)+AK$3,Datenquellen!$F$7:$H$45,3,FALSE))="X"
                                    ),
                          "X",
                          IF((((NETWORKDAYS('Projektkostenkalkulation EP'!$J$8,EOMONTH('Projektkostenkalkulation EP'!$J$8,0)))*('Projektkostenkalkulation EP'!$N$45/5)*
                                        'Projektkostenkalkulation EP'!$J$29)-SUM($B$29:B29))&gt;('Projektkostenkalkulation EP'!$N$45/5),('Projektkostenkalkulation EP'!$N$45/5),
                                         (NETWORKDAYS('Projektkostenkalkulation EP'!$J$8,
                                          EOMONTH('Projektkostenkalkulation EP'!$J$8,0)))*('Projektkostenkalkulation EP'!$N$45/5)*'Projektkostenkalkulation EP'!$J$29-SUM($B$29:B29))
                          ),
               "X"
            )</f>
        <v>0</v>
      </c>
      <c r="D29" s="122">
        <f xml:space="preserve"> IF(TEXT((EDATE('Projektkostenkalkulation EP'!$B$4,8)+AL$3),"MM")=TEXT((EDATE('Projektkostenkalkulation EP'!$B$4,8)+(AL$3-1)),"MM"),
             IF(
                        OR(
                                    TEXT((EDATE('Projektkostenkalkulation EP'!$B$4,8)+AL$3),"TTT") = "Sa",
                                    TEXT((EDATE('Projektkostenkalkulation EP'!$B$4,8)+AL$3),"TTT") = "So",
                                    IF(ISNA(VLOOKUP(EDATE('Projektkostenkalkulation EP'!$B$4,8)+AL$3,Datenquellen!$F$7:$H$45,3,FALSE))," ",VLOOKUP(EDATE('Projektkostenkalkulation EP'!$B$4,8)+AL$3,Datenquellen!$F$7:$H$45,3,FALSE))="X"
                                    ),
                          "X",
                          IF((((NETWORKDAYS('Projektkostenkalkulation EP'!$J$8,EOMONTH('Projektkostenkalkulation EP'!$J$8,0)))*('Projektkostenkalkulation EP'!$N$45/5)*
                                        'Projektkostenkalkulation EP'!$J$29)-SUM($B$29:C29))&gt;('Projektkostenkalkulation EP'!$N$45/5),('Projektkostenkalkulation EP'!$N$45/5),
                                         (NETWORKDAYS('Projektkostenkalkulation EP'!$J$8,
                                          EOMONTH('Projektkostenkalkulation EP'!$J$8,0)))*('Projektkostenkalkulation EP'!$N$45/5)*'Projektkostenkalkulation EP'!$J$29-SUM($B$29:C29))
                          ),
               "X"
            )</f>
        <v>0</v>
      </c>
      <c r="E29" s="122">
        <f xml:space="preserve"> IF(TEXT((EDATE('Projektkostenkalkulation EP'!$B$4,8)+AM$3),"MM")=TEXT((EDATE('Projektkostenkalkulation EP'!$B$4,8)+(AM$3-1)),"MM"),
             IF(
                        OR(
                                    TEXT((EDATE('Projektkostenkalkulation EP'!$B$4,8)+AM$3),"TTT") = "Sa",
                                    TEXT((EDATE('Projektkostenkalkulation EP'!$B$4,8)+AM$3),"TTT") = "So",
                                    IF(ISNA(VLOOKUP(EDATE('Projektkostenkalkulation EP'!$B$4,8)+AM$3,Datenquellen!$F$7:$H$45,3,FALSE))," ",VLOOKUP(EDATE('Projektkostenkalkulation EP'!$B$4,8)+AM$3,Datenquellen!$F$7:$H$45,3,FALSE))="X"
                                    ),
                          "X",
                          IF((((NETWORKDAYS('Projektkostenkalkulation EP'!$J$8,EOMONTH('Projektkostenkalkulation EP'!$J$8,0)))*('Projektkostenkalkulation EP'!$N$45/5)*
                                        'Projektkostenkalkulation EP'!$J$29)-SUM($B$29:D29))&gt;('Projektkostenkalkulation EP'!$N$45/5),('Projektkostenkalkulation EP'!$N$45/5),
                                         (NETWORKDAYS('Projektkostenkalkulation EP'!$J$8,
                                          EOMONTH('Projektkostenkalkulation EP'!$J$8,0)))*('Projektkostenkalkulation EP'!$N$45/5)*'Projektkostenkalkulation EP'!$J$29-SUM($B$29:D29))
                          ),
               "X"
            )</f>
        <v>0</v>
      </c>
      <c r="F29" s="122">
        <f xml:space="preserve"> IF(TEXT((EDATE('Projektkostenkalkulation EP'!$B$4,8)+AN$3),"MM")=TEXT((EDATE('Projektkostenkalkulation EP'!$B$4,8)+(AN$3-1)),"MM"),
             IF(
                        OR(
                                    TEXT((EDATE('Projektkostenkalkulation EP'!$B$4,8)+AN$3),"TTT") = "Sa",
                                    TEXT((EDATE('Projektkostenkalkulation EP'!$B$4,8)+AN$3),"TTT") = "So",
                                    IF(ISNA(VLOOKUP(EDATE('Projektkostenkalkulation EP'!$B$4,8)+AN$3,Datenquellen!$F$7:$H$45,3,FALSE))," ",VLOOKUP(EDATE('Projektkostenkalkulation EP'!$B$4,8)+AN$3,Datenquellen!$F$7:$H$45,3,FALSE))="X"
                                    ),
                          "X",
                          IF((((NETWORKDAYS('Projektkostenkalkulation EP'!$J$8,EOMONTH('Projektkostenkalkulation EP'!$J$8,0)))*('Projektkostenkalkulation EP'!$N$45/5)*
                                        'Projektkostenkalkulation EP'!$J$29)-SUM($B$29:E29))&gt;('Projektkostenkalkulation EP'!$N$45/5),('Projektkostenkalkulation EP'!$N$45/5),
                                         (NETWORKDAYS('Projektkostenkalkulation EP'!$J$8,
                                          EOMONTH('Projektkostenkalkulation EP'!$J$8,0)))*('Projektkostenkalkulation EP'!$N$45/5)*'Projektkostenkalkulation EP'!$J$29-SUM($B$29:E29))
                          ),
               "X"
            )</f>
        <v>0</v>
      </c>
      <c r="G29" s="122">
        <f xml:space="preserve"> IF(TEXT((EDATE('Projektkostenkalkulation EP'!$B$4,8)+AO$3),"MM")=TEXT((EDATE('Projektkostenkalkulation EP'!$B$4,8)+(AO$3-1)),"MM"),
             IF(
                        OR(
                                    TEXT((EDATE('Projektkostenkalkulation EP'!$B$4,8)+AO$3),"TTT") = "Sa",
                                    TEXT((EDATE('Projektkostenkalkulation EP'!$B$4,8)+AO$3),"TTT") = "So",
                                    IF(ISNA(VLOOKUP(EDATE('Projektkostenkalkulation EP'!$B$4,8)+AO$3,Datenquellen!$F$7:$H$45,3,FALSE))," ",VLOOKUP(EDATE('Projektkostenkalkulation EP'!$B$4,8)+AO$3,Datenquellen!$F$7:$H$45,3,FALSE))="X"
                                    ),
                          "X",
                          IF((((NETWORKDAYS('Projektkostenkalkulation EP'!$J$8,EOMONTH('Projektkostenkalkulation EP'!$J$8,0)))*('Projektkostenkalkulation EP'!$N$45/5)*
                                        'Projektkostenkalkulation EP'!$J$29)-SUM($B$29:F29))&gt;('Projektkostenkalkulation EP'!$N$45/5),('Projektkostenkalkulation EP'!$N$45/5),
                                         (NETWORKDAYS('Projektkostenkalkulation EP'!$J$8,
                                          EOMONTH('Projektkostenkalkulation EP'!$J$8,0)))*('Projektkostenkalkulation EP'!$N$45/5)*'Projektkostenkalkulation EP'!$J$29-SUM($B$29:F29))
                          ),
               "X"
            )</f>
        <v>0</v>
      </c>
      <c r="H29" s="122" t="str">
        <f xml:space="preserve"> IF(TEXT((EDATE('Projektkostenkalkulation EP'!$B$4,8)+AP$3),"MM")=TEXT((EDATE('Projektkostenkalkulation EP'!$B$4,8)+(AP$3-1)),"MM"),
             IF(
                        OR(
                                    TEXT((EDATE('Projektkostenkalkulation EP'!$B$4,8)+AP$3),"TTT") = "Sa",
                                    TEXT((EDATE('Projektkostenkalkulation EP'!$B$4,8)+AP$3),"TTT") = "So",
                                    IF(ISNA(VLOOKUP(EDATE('Projektkostenkalkulation EP'!$B$4,8)+AP$3,Datenquellen!$F$7:$H$45,3,FALSE))," ",VLOOKUP(EDATE('Projektkostenkalkulation EP'!$B$4,8)+AP$3,Datenquellen!$F$7:$H$45,3,FALSE))="X"
                                    ),
                          "X",
                          IF((((NETWORKDAYS('Projektkostenkalkulation EP'!$J$8,EOMONTH('Projektkostenkalkulation EP'!$J$8,0)))*('Projektkostenkalkulation EP'!$N$45/5)*
                                        'Projektkostenkalkulation EP'!$J$29)-SUM($B$29:G29))&gt;('Projektkostenkalkulation EP'!$N$45/5),('Projektkostenkalkulation EP'!$N$45/5),
                                         (NETWORKDAYS('Projektkostenkalkulation EP'!$J$8,
                                          EOMONTH('Projektkostenkalkulation EP'!$J$8,0)))*('Projektkostenkalkulation EP'!$N$45/5)*'Projektkostenkalkulation EP'!$J$29-SUM($B$29:G29))
                          ),
               "X"
            )</f>
        <v>X</v>
      </c>
      <c r="I29" s="122" t="str">
        <f xml:space="preserve"> IF(TEXT((EDATE('Projektkostenkalkulation EP'!$B$4,8)+AQ$3),"MM")=TEXT((EDATE('Projektkostenkalkulation EP'!$B$4,8)+(AQ$3-1)),"MM"),
             IF(
                        OR(
                                    TEXT((EDATE('Projektkostenkalkulation EP'!$B$4,8)+AQ$3),"TTT") = "Sa",
                                    TEXT((EDATE('Projektkostenkalkulation EP'!$B$4,8)+AQ$3),"TTT") = "So",
                                    IF(ISNA(VLOOKUP(EDATE('Projektkostenkalkulation EP'!$B$4,8)+AQ$3,Datenquellen!$F$7:$H$45,3,FALSE))," ",VLOOKUP(EDATE('Projektkostenkalkulation EP'!$B$4,8)+AQ$3,Datenquellen!$F$7:$H$45,3,FALSE))="X"
                                    ),
                          "X",
                          IF((((NETWORKDAYS('Projektkostenkalkulation EP'!$J$8,EOMONTH('Projektkostenkalkulation EP'!$J$8,0)))*('Projektkostenkalkulation EP'!$N$45/5)*
                                        'Projektkostenkalkulation EP'!$J$29)-SUM($B$29:H29))&gt;('Projektkostenkalkulation EP'!$N$45/5),('Projektkostenkalkulation EP'!$N$45/5),
                                         (NETWORKDAYS('Projektkostenkalkulation EP'!$J$8,
                                          EOMONTH('Projektkostenkalkulation EP'!$J$8,0)))*('Projektkostenkalkulation EP'!$N$45/5)*'Projektkostenkalkulation EP'!$J$29-SUM($B$29:H29))
                          ),
               "X"
            )</f>
        <v>X</v>
      </c>
      <c r="J29" s="122">
        <f xml:space="preserve"> IF(TEXT((EDATE('Projektkostenkalkulation EP'!$B$4,8)+AR$3),"MM")=TEXT((EDATE('Projektkostenkalkulation EP'!$B$4,8)+(AR$3-1)),"MM"),
             IF(
                        OR(
                                    TEXT((EDATE('Projektkostenkalkulation EP'!$B$4,8)+AR$3),"TTT") = "Sa",
                                    TEXT((EDATE('Projektkostenkalkulation EP'!$B$4,8)+AR$3),"TTT") = "So",
                                    IF(ISNA(VLOOKUP(EDATE('Projektkostenkalkulation EP'!$B$4,8)+AR$3,Datenquellen!$F$7:$H$45,3,FALSE))," ",VLOOKUP(EDATE('Projektkostenkalkulation EP'!$B$4,8)+AR$3,Datenquellen!$F$7:$H$45,3,FALSE))="X"
                                    ),
                          "X",
                          IF((((NETWORKDAYS('Projektkostenkalkulation EP'!$J$8,EOMONTH('Projektkostenkalkulation EP'!$J$8,0)))*('Projektkostenkalkulation EP'!$N$45/5)*
                                        'Projektkostenkalkulation EP'!$J$29)-SUM($B$29:I29))&gt;('Projektkostenkalkulation EP'!$N$45/5),('Projektkostenkalkulation EP'!$N$45/5),
                                         (NETWORKDAYS('Projektkostenkalkulation EP'!$J$8,
                                          EOMONTH('Projektkostenkalkulation EP'!$J$8,0)))*('Projektkostenkalkulation EP'!$N$45/5)*'Projektkostenkalkulation EP'!$J$29-SUM($B$29:I29))
                          ),
               "X"
            )</f>
        <v>0</v>
      </c>
      <c r="K29" s="122">
        <f xml:space="preserve"> IF(TEXT((EDATE('Projektkostenkalkulation EP'!$B$4,8)+AS$3),"MM")=TEXT((EDATE('Projektkostenkalkulation EP'!$B$4,8)+(AS$3-1)),"MM"),
             IF(
                        OR(
                                    TEXT((EDATE('Projektkostenkalkulation EP'!$B$4,8)+AS$3),"TTT") = "Sa",
                                    TEXT((EDATE('Projektkostenkalkulation EP'!$B$4,8)+AS$3),"TTT") = "So",
                                    IF(ISNA(VLOOKUP(EDATE('Projektkostenkalkulation EP'!$B$4,8)+AS$3,Datenquellen!$F$7:$H$45,3,FALSE))," ",VLOOKUP(EDATE('Projektkostenkalkulation EP'!$B$4,8)+AS$3,Datenquellen!$F$7:$H$45,3,FALSE))="X"
                                    ),
                          "X",
                          IF((((NETWORKDAYS('Projektkostenkalkulation EP'!$J$8,EOMONTH('Projektkostenkalkulation EP'!$J$8,0)))*('Projektkostenkalkulation EP'!$N$45/5)*
                                        'Projektkostenkalkulation EP'!$J$29)-SUM($B$29:J29))&gt;('Projektkostenkalkulation EP'!$N$45/5),('Projektkostenkalkulation EP'!$N$45/5),
                                         (NETWORKDAYS('Projektkostenkalkulation EP'!$J$8,
                                          EOMONTH('Projektkostenkalkulation EP'!$J$8,0)))*('Projektkostenkalkulation EP'!$N$45/5)*'Projektkostenkalkulation EP'!$J$29-SUM($B$29:J29))
                          ),
               "X"
            )</f>
        <v>0</v>
      </c>
      <c r="L29" s="122">
        <f xml:space="preserve"> IF(TEXT((EDATE('Projektkostenkalkulation EP'!$B$4,8)+AT$3),"MM")=TEXT((EDATE('Projektkostenkalkulation EP'!$B$4,8)+(AT$3-1)),"MM"),
             IF(
                        OR(
                                    TEXT((EDATE('Projektkostenkalkulation EP'!$B$4,8)+AT$3),"TTT") = "Sa",
                                    TEXT((EDATE('Projektkostenkalkulation EP'!$B$4,8)+AT$3),"TTT") = "So",
                                    IF(ISNA(VLOOKUP(EDATE('Projektkostenkalkulation EP'!$B$4,8)+AT$3,Datenquellen!$F$7:$H$45,3,FALSE))," ",VLOOKUP(EDATE('Projektkostenkalkulation EP'!$B$4,8)+AT$3,Datenquellen!$F$7:$H$45,3,FALSE))="X"
                                    ),
                          "X",
                          IF((((NETWORKDAYS('Projektkostenkalkulation EP'!$J$8,EOMONTH('Projektkostenkalkulation EP'!$J$8,0)))*('Projektkostenkalkulation EP'!$N$45/5)*
                                        'Projektkostenkalkulation EP'!$J$29)-SUM($B$29:K29))&gt;('Projektkostenkalkulation EP'!$N$45/5),('Projektkostenkalkulation EP'!$N$45/5),
                                         (NETWORKDAYS('Projektkostenkalkulation EP'!$J$8,
                                          EOMONTH('Projektkostenkalkulation EP'!$J$8,0)))*('Projektkostenkalkulation EP'!$N$45/5)*'Projektkostenkalkulation EP'!$J$29-SUM($B$29:K29))
                          ),
               "X"
            )</f>
        <v>0</v>
      </c>
      <c r="M29" s="122">
        <f xml:space="preserve"> IF(TEXT((EDATE('Projektkostenkalkulation EP'!$B$4,8)+AU$3),"MM")=TEXT((EDATE('Projektkostenkalkulation EP'!$B$4,8)+(AU$3-1)),"MM"),
             IF(
                        OR(
                                    TEXT((EDATE('Projektkostenkalkulation EP'!$B$4,8)+AU$3),"TTT") = "Sa",
                                    TEXT((EDATE('Projektkostenkalkulation EP'!$B$4,8)+AU$3),"TTT") = "So",
                                    IF(ISNA(VLOOKUP(EDATE('Projektkostenkalkulation EP'!$B$4,8)+AU$3,Datenquellen!$F$7:$H$45,3,FALSE))," ",VLOOKUP(EDATE('Projektkostenkalkulation EP'!$B$4,8)+AU$3,Datenquellen!$F$7:$H$45,3,FALSE))="X"
                                    ),
                          "X",
                          IF((((NETWORKDAYS('Projektkostenkalkulation EP'!$J$8,EOMONTH('Projektkostenkalkulation EP'!$J$8,0)))*('Projektkostenkalkulation EP'!$N$45/5)*
                                        'Projektkostenkalkulation EP'!$J$29)-SUM($B$29:L29))&gt;('Projektkostenkalkulation EP'!$N$45/5),('Projektkostenkalkulation EP'!$N$45/5),
                                         (NETWORKDAYS('Projektkostenkalkulation EP'!$J$8,
                                          EOMONTH('Projektkostenkalkulation EP'!$J$8,0)))*('Projektkostenkalkulation EP'!$N$45/5)*'Projektkostenkalkulation EP'!$J$29-SUM($B$29:L29))
                          ),
               "X"
            )</f>
        <v>0</v>
      </c>
      <c r="N29" s="122">
        <f xml:space="preserve"> IF(TEXT((EDATE('Projektkostenkalkulation EP'!$B$4,8)+AV$3),"MM")=TEXT((EDATE('Projektkostenkalkulation EP'!$B$4,8)+(AV$3-1)),"MM"),
             IF(
                        OR(
                                    TEXT((EDATE('Projektkostenkalkulation EP'!$B$4,8)+AV$3),"TTT") = "Sa",
                                    TEXT((EDATE('Projektkostenkalkulation EP'!$B$4,8)+AV$3),"TTT") = "So",
                                    IF(ISNA(VLOOKUP(EDATE('Projektkostenkalkulation EP'!$B$4,8)+AV$3,Datenquellen!$F$7:$H$45,3,FALSE))," ",VLOOKUP(EDATE('Projektkostenkalkulation EP'!$B$4,8)+AV$3,Datenquellen!$F$7:$H$45,3,FALSE))="X"
                                    ),
                          "X",
                          IF((((NETWORKDAYS('Projektkostenkalkulation EP'!$J$8,EOMONTH('Projektkostenkalkulation EP'!$J$8,0)))*('Projektkostenkalkulation EP'!$N$45/5)*
                                        'Projektkostenkalkulation EP'!$J$29)-SUM($B$29:M29))&gt;('Projektkostenkalkulation EP'!$N$45/5),('Projektkostenkalkulation EP'!$N$45/5),
                                         (NETWORKDAYS('Projektkostenkalkulation EP'!$J$8,
                                          EOMONTH('Projektkostenkalkulation EP'!$J$8,0)))*('Projektkostenkalkulation EP'!$N$45/5)*'Projektkostenkalkulation EP'!$J$29-SUM($B$29:M29))
                          ),
               "X"
            )</f>
        <v>0</v>
      </c>
      <c r="O29" s="122" t="str">
        <f xml:space="preserve"> IF(TEXT((EDATE('Projektkostenkalkulation EP'!$B$4,8)+AW$3),"MM")=TEXT((EDATE('Projektkostenkalkulation EP'!$B$4,8)+(AW$3-1)),"MM"),
             IF(
                        OR(
                                    TEXT((EDATE('Projektkostenkalkulation EP'!$B$4,8)+AW$3),"TTT") = "Sa",
                                    TEXT((EDATE('Projektkostenkalkulation EP'!$B$4,8)+AW$3),"TTT") = "So",
                                    IF(ISNA(VLOOKUP(EDATE('Projektkostenkalkulation EP'!$B$4,8)+AW$3,Datenquellen!$F$7:$H$45,3,FALSE))," ",VLOOKUP(EDATE('Projektkostenkalkulation EP'!$B$4,8)+AW$3,Datenquellen!$F$7:$H$45,3,FALSE))="X"
                                    ),
                          "X",
                          IF((((NETWORKDAYS('Projektkostenkalkulation EP'!$J$8,EOMONTH('Projektkostenkalkulation EP'!$J$8,0)))*('Projektkostenkalkulation EP'!$N$45/5)*
                                        'Projektkostenkalkulation EP'!$J$29)-SUM($B$29:N29))&gt;('Projektkostenkalkulation EP'!$N$45/5),('Projektkostenkalkulation EP'!$N$45/5),
                                         (NETWORKDAYS('Projektkostenkalkulation EP'!$J$8,
                                          EOMONTH('Projektkostenkalkulation EP'!$J$8,0)))*('Projektkostenkalkulation EP'!$N$45/5)*'Projektkostenkalkulation EP'!$J$29-SUM($B$29:N29))
                          ),
               "X"
            )</f>
        <v>X</v>
      </c>
      <c r="P29" s="122" t="str">
        <f xml:space="preserve"> IF(TEXT((EDATE('Projektkostenkalkulation EP'!$B$4,8)+AX$3),"MM")=TEXT((EDATE('Projektkostenkalkulation EP'!$B$4,8)+(AX$3-1)),"MM"),
             IF(
                        OR(
                                    TEXT((EDATE('Projektkostenkalkulation EP'!$B$4,8)+AX$3),"TTT") = "Sa",
                                    TEXT((EDATE('Projektkostenkalkulation EP'!$B$4,8)+AX$3),"TTT") = "So",
                                    IF(ISNA(VLOOKUP(EDATE('Projektkostenkalkulation EP'!$B$4,8)+AX$3,Datenquellen!$F$7:$H$45,3,FALSE))," ",VLOOKUP(EDATE('Projektkostenkalkulation EP'!$B$4,8)+AX$3,Datenquellen!$F$7:$H$45,3,FALSE))="X"
                                    ),
                          "X",
                          IF((((NETWORKDAYS('Projektkostenkalkulation EP'!$J$8,EOMONTH('Projektkostenkalkulation EP'!$J$8,0)))*('Projektkostenkalkulation EP'!$N$45/5)*
                                        'Projektkostenkalkulation EP'!$J$29)-SUM($B$29:O29))&gt;('Projektkostenkalkulation EP'!$N$45/5),('Projektkostenkalkulation EP'!$N$45/5),
                                         (NETWORKDAYS('Projektkostenkalkulation EP'!$J$8,
                                          EOMONTH('Projektkostenkalkulation EP'!$J$8,0)))*('Projektkostenkalkulation EP'!$N$45/5)*'Projektkostenkalkulation EP'!$J$29-SUM($B$29:O29))
                          ),
               "X"
            )</f>
        <v>X</v>
      </c>
      <c r="Q29" s="122">
        <f xml:space="preserve"> IF(TEXT((EDATE('Projektkostenkalkulation EP'!$B$4,8)+AY$3),"MM")=TEXT((EDATE('Projektkostenkalkulation EP'!$B$4,8)+(AY$3-1)),"MM"),
             IF(
                        OR(
                                    TEXT((EDATE('Projektkostenkalkulation EP'!$B$4,8)+AY$3),"TTT") = "Sa",
                                    TEXT((EDATE('Projektkostenkalkulation EP'!$B$4,8)+AY$3),"TTT") = "So",
                                    IF(ISNA(VLOOKUP(EDATE('Projektkostenkalkulation EP'!$B$4,8)+AY$3,Datenquellen!$F$7:$H$45,3,FALSE))," ",VLOOKUP(EDATE('Projektkostenkalkulation EP'!$B$4,8)+AY$3,Datenquellen!$F$7:$H$45,3,FALSE))="X"
                                    ),
                          "X",
                          IF((((NETWORKDAYS('Projektkostenkalkulation EP'!$J$8,EOMONTH('Projektkostenkalkulation EP'!$J$8,0)))*('Projektkostenkalkulation EP'!$N$45/5)*
                                        'Projektkostenkalkulation EP'!$J$29)-SUM($B$29:P29))&gt;('Projektkostenkalkulation EP'!$N$45/5),('Projektkostenkalkulation EP'!$N$45/5),
                                         (NETWORKDAYS('Projektkostenkalkulation EP'!$J$8,
                                          EOMONTH('Projektkostenkalkulation EP'!$J$8,0)))*('Projektkostenkalkulation EP'!$N$45/5)*'Projektkostenkalkulation EP'!$J$29-SUM($B$29:P29))
                          ),
               "X"
            )</f>
        <v>0</v>
      </c>
      <c r="R29" s="122">
        <f xml:space="preserve"> IF(TEXT((EDATE('Projektkostenkalkulation EP'!$B$4,8)+AZ$3),"MM")=TEXT((EDATE('Projektkostenkalkulation EP'!$B$4,8)+(AZ$3-1)),"MM"),
             IF(
                        OR(
                                    TEXT((EDATE('Projektkostenkalkulation EP'!$B$4,8)+AZ$3),"TTT") = "Sa",
                                    TEXT((EDATE('Projektkostenkalkulation EP'!$B$4,8)+AZ$3),"TTT") = "So",
                                    IF(ISNA(VLOOKUP(EDATE('Projektkostenkalkulation EP'!$B$4,8)+AZ$3,Datenquellen!$F$7:$H$45,3,FALSE))," ",VLOOKUP(EDATE('Projektkostenkalkulation EP'!$B$4,8)+AZ$3,Datenquellen!$F$7:$H$45,3,FALSE))="X"
                                    ),
                          "X",
                          IF((((NETWORKDAYS('Projektkostenkalkulation EP'!$J$8,EOMONTH('Projektkostenkalkulation EP'!$J$8,0)))*('Projektkostenkalkulation EP'!$N$45/5)*
                                        'Projektkostenkalkulation EP'!$J$29)-SUM($B$29:Q29))&gt;('Projektkostenkalkulation EP'!$N$45/5),('Projektkostenkalkulation EP'!$N$45/5),
                                         (NETWORKDAYS('Projektkostenkalkulation EP'!$J$8,
                                          EOMONTH('Projektkostenkalkulation EP'!$J$8,0)))*('Projektkostenkalkulation EP'!$N$45/5)*'Projektkostenkalkulation EP'!$J$29-SUM($B$29:Q29))
                          ),
               "X"
            )</f>
        <v>0</v>
      </c>
      <c r="S29" s="122">
        <f xml:space="preserve"> IF(TEXT((EDATE('Projektkostenkalkulation EP'!$B$4,8)+BA$3),"MM")=TEXT((EDATE('Projektkostenkalkulation EP'!$B$4,8)+(BA$3-1)),"MM"),
             IF(
                        OR(
                                    TEXT((EDATE('Projektkostenkalkulation EP'!$B$4,8)+BA$3),"TTT") = "Sa",
                                    TEXT((EDATE('Projektkostenkalkulation EP'!$B$4,8)+BA$3),"TTT") = "So",
                                    IF(ISNA(VLOOKUP(EDATE('Projektkostenkalkulation EP'!$B$4,8)+BA$3,Datenquellen!$F$7:$H$45,3,FALSE))," ",VLOOKUP(EDATE('Projektkostenkalkulation EP'!$B$4,8)+BA$3,Datenquellen!$F$7:$H$45,3,FALSE))="X"
                                    ),
                          "X",
                          IF((((NETWORKDAYS('Projektkostenkalkulation EP'!$J$8,EOMONTH('Projektkostenkalkulation EP'!$J$8,0)))*('Projektkostenkalkulation EP'!$N$45/5)*
                                        'Projektkostenkalkulation EP'!$J$29)-SUM($B$29:R29))&gt;('Projektkostenkalkulation EP'!$N$45/5),('Projektkostenkalkulation EP'!$N$45/5),
                                         (NETWORKDAYS('Projektkostenkalkulation EP'!$J$8,
                                          EOMONTH('Projektkostenkalkulation EP'!$J$8,0)))*('Projektkostenkalkulation EP'!$N$45/5)*'Projektkostenkalkulation EP'!$J$29-SUM($B$29:R29))
                          ),
               "X"
            )</f>
        <v>0</v>
      </c>
      <c r="T29" s="122">
        <f xml:space="preserve"> IF(TEXT((EDATE('Projektkostenkalkulation EP'!$B$4,8)+BB$3),"MM")=TEXT((EDATE('Projektkostenkalkulation EP'!$B$4,8)+(BB$3-1)),"MM"),
             IF(
                        OR(
                                    TEXT((EDATE('Projektkostenkalkulation EP'!$B$4,8)+BB$3),"TTT") = "Sa",
                                    TEXT((EDATE('Projektkostenkalkulation EP'!$B$4,8)+BB$3),"TTT") = "So",
                                    IF(ISNA(VLOOKUP(EDATE('Projektkostenkalkulation EP'!$B$4,8)+BB$3,Datenquellen!$F$7:$H$45,3,FALSE))," ",VLOOKUP(EDATE('Projektkostenkalkulation EP'!$B$4,8)+BB$3,Datenquellen!$F$7:$H$45,3,FALSE))="X"
                                    ),
                          "X",
                          IF((((NETWORKDAYS('Projektkostenkalkulation EP'!$J$8,EOMONTH('Projektkostenkalkulation EP'!$J$8,0)))*('Projektkostenkalkulation EP'!$N$45/5)*
                                        'Projektkostenkalkulation EP'!$J$29)-SUM($B$29:S29))&gt;('Projektkostenkalkulation EP'!$N$45/5),('Projektkostenkalkulation EP'!$N$45/5),
                                         (NETWORKDAYS('Projektkostenkalkulation EP'!$J$8,
                                          EOMONTH('Projektkostenkalkulation EP'!$J$8,0)))*('Projektkostenkalkulation EP'!$N$45/5)*'Projektkostenkalkulation EP'!$J$29-SUM($B$29:S29))
                          ),
               "X"
            )</f>
        <v>0</v>
      </c>
      <c r="U29" s="122">
        <f xml:space="preserve"> IF(TEXT((EDATE('Projektkostenkalkulation EP'!$B$4,8)+BC$3),"MM")=TEXT((EDATE('Projektkostenkalkulation EP'!$B$4,8)+(BC$3-1)),"MM"),
             IF(
                        OR(
                                    TEXT((EDATE('Projektkostenkalkulation EP'!$B$4,8)+BC$3),"TTT") = "Sa",
                                    TEXT((EDATE('Projektkostenkalkulation EP'!$B$4,8)+BC$3),"TTT") = "So",
                                    IF(ISNA(VLOOKUP(EDATE('Projektkostenkalkulation EP'!$B$4,8)+BC$3,Datenquellen!$F$7:$H$45,3,FALSE))," ",VLOOKUP(EDATE('Projektkostenkalkulation EP'!$B$4,8)+BC$3,Datenquellen!$F$7:$H$45,3,FALSE))="X"
                                    ),
                          "X",
                          IF((((NETWORKDAYS('Projektkostenkalkulation EP'!$J$8,EOMONTH('Projektkostenkalkulation EP'!$J$8,0)))*('Projektkostenkalkulation EP'!$N$45/5)*
                                        'Projektkostenkalkulation EP'!$J$29)-SUM($B$29:T29))&gt;('Projektkostenkalkulation EP'!$N$45/5),('Projektkostenkalkulation EP'!$N$45/5),
                                         (NETWORKDAYS('Projektkostenkalkulation EP'!$J$8,
                                          EOMONTH('Projektkostenkalkulation EP'!$J$8,0)))*('Projektkostenkalkulation EP'!$N$45/5)*'Projektkostenkalkulation EP'!$J$29-SUM($B$29:T29))
                          ),
               "X"
            )</f>
        <v>0</v>
      </c>
      <c r="V29" s="122" t="str">
        <f xml:space="preserve"> IF(TEXT((EDATE('Projektkostenkalkulation EP'!$B$4,8)+BD$3),"MM")=TEXT((EDATE('Projektkostenkalkulation EP'!$B$4,8)+(BD$3-1)),"MM"),
             IF(
                        OR(
                                    TEXT((EDATE('Projektkostenkalkulation EP'!$B$4,8)+BD$3),"TTT") = "Sa",
                                    TEXT((EDATE('Projektkostenkalkulation EP'!$B$4,8)+BD$3),"TTT") = "So",
                                    IF(ISNA(VLOOKUP(EDATE('Projektkostenkalkulation EP'!$B$4,8)+BD$3,Datenquellen!$F$7:$H$45,3,FALSE))," ",VLOOKUP(EDATE('Projektkostenkalkulation EP'!$B$4,8)+BD$3,Datenquellen!$F$7:$H$45,3,FALSE))="X"
                                    ),
                          "X",
                          IF((((NETWORKDAYS('Projektkostenkalkulation EP'!$J$8,EOMONTH('Projektkostenkalkulation EP'!$J$8,0)))*('Projektkostenkalkulation EP'!$N$45/5)*
                                        'Projektkostenkalkulation EP'!$J$29)-SUM($B$29:U29))&gt;('Projektkostenkalkulation EP'!$N$45/5),('Projektkostenkalkulation EP'!$N$45/5),
                                         (NETWORKDAYS('Projektkostenkalkulation EP'!$J$8,
                                          EOMONTH('Projektkostenkalkulation EP'!$J$8,0)))*('Projektkostenkalkulation EP'!$N$45/5)*'Projektkostenkalkulation EP'!$J$29-SUM($B$29:U29))
                          ),
               "X"
            )</f>
        <v>X</v>
      </c>
      <c r="W29" s="122" t="str">
        <f xml:space="preserve"> IF(TEXT((EDATE('Projektkostenkalkulation EP'!$B$4,8)+BE$3),"MM")=TEXT((EDATE('Projektkostenkalkulation EP'!$B$4,8)+(BE$3-1)),"MM"),
             IF(
                        OR(
                                    TEXT((EDATE('Projektkostenkalkulation EP'!$B$4,8)+BE$3),"TTT") = "Sa",
                                    TEXT((EDATE('Projektkostenkalkulation EP'!$B$4,8)+BE$3),"TTT") = "So",
                                    IF(ISNA(VLOOKUP(EDATE('Projektkostenkalkulation EP'!$B$4,8)+BE$3,Datenquellen!$F$7:$H$45,3,FALSE))," ",VLOOKUP(EDATE('Projektkostenkalkulation EP'!$B$4,8)+BE$3,Datenquellen!$F$7:$H$45,3,FALSE))="X"
                                    ),
                          "X",
                          IF((((NETWORKDAYS('Projektkostenkalkulation EP'!$J$8,EOMONTH('Projektkostenkalkulation EP'!$J$8,0)))*('Projektkostenkalkulation EP'!$N$45/5)*
                                        'Projektkostenkalkulation EP'!$J$29)-SUM($B$29:V29))&gt;('Projektkostenkalkulation EP'!$N$45/5),('Projektkostenkalkulation EP'!$N$45/5),
                                         (NETWORKDAYS('Projektkostenkalkulation EP'!$J$8,
                                          EOMONTH('Projektkostenkalkulation EP'!$J$8,0)))*('Projektkostenkalkulation EP'!$N$45/5)*'Projektkostenkalkulation EP'!$J$29-SUM($B$29:V29))
                          ),
               "X"
            )</f>
        <v>X</v>
      </c>
      <c r="X29" s="122">
        <f xml:space="preserve"> IF(TEXT((EDATE('Projektkostenkalkulation EP'!$B$4,8)+BF$3),"MM")=TEXT((EDATE('Projektkostenkalkulation EP'!$B$4,8)+(BF$3-1)),"MM"),
             IF(
                        OR(
                                    TEXT((EDATE('Projektkostenkalkulation EP'!$B$4,8)+BF$3),"TTT") = "Sa",
                                    TEXT((EDATE('Projektkostenkalkulation EP'!$B$4,8)+BF$3),"TTT") = "So",
                                    IF(ISNA(VLOOKUP(EDATE('Projektkostenkalkulation EP'!$B$4,8)+BF$3,Datenquellen!$F$7:$H$45,3,FALSE))," ",VLOOKUP(EDATE('Projektkostenkalkulation EP'!$B$4,8)+BF$3,Datenquellen!$F$7:$H$45,3,FALSE))="X"
                                    ),
                          "X",
                          IF((((NETWORKDAYS('Projektkostenkalkulation EP'!$J$8,EOMONTH('Projektkostenkalkulation EP'!$J$8,0)))*('Projektkostenkalkulation EP'!$N$45/5)*
                                        'Projektkostenkalkulation EP'!$J$29)-SUM($B$29:W29))&gt;('Projektkostenkalkulation EP'!$N$45/5),('Projektkostenkalkulation EP'!$N$45/5),
                                         (NETWORKDAYS('Projektkostenkalkulation EP'!$J$8,
                                          EOMONTH('Projektkostenkalkulation EP'!$J$8,0)))*('Projektkostenkalkulation EP'!$N$45/5)*'Projektkostenkalkulation EP'!$J$29-SUM($B$29:W29))
                          ),
               "X"
            )</f>
        <v>0</v>
      </c>
      <c r="Y29" s="122">
        <f xml:space="preserve"> IF(TEXT((EDATE('Projektkostenkalkulation EP'!$B$4,8)+BG$3),"MM")=TEXT((EDATE('Projektkostenkalkulation EP'!$B$4,8)+(BG$3-1)),"MM"),
             IF(
                        OR(
                                    TEXT((EDATE('Projektkostenkalkulation EP'!$B$4,8)+BG$3),"TTT") = "Sa",
                                    TEXT((EDATE('Projektkostenkalkulation EP'!$B$4,8)+BG$3),"TTT") = "So",
                                    IF(ISNA(VLOOKUP(EDATE('Projektkostenkalkulation EP'!$B$4,8)+BG$3,Datenquellen!$F$7:$H$45,3,FALSE))," ",VLOOKUP(EDATE('Projektkostenkalkulation EP'!$B$4,8)+BG$3,Datenquellen!$F$7:$H$45,3,FALSE))="X"
                                    ),
                          "X",
                          IF((((NETWORKDAYS('Projektkostenkalkulation EP'!$J$8,EOMONTH('Projektkostenkalkulation EP'!$J$8,0)))*('Projektkostenkalkulation EP'!$N$45/5)*
                                        'Projektkostenkalkulation EP'!$J$29)-SUM($B$29:X29))&gt;('Projektkostenkalkulation EP'!$N$45/5),('Projektkostenkalkulation EP'!$N$45/5),
                                         (NETWORKDAYS('Projektkostenkalkulation EP'!$J$8,
                                          EOMONTH('Projektkostenkalkulation EP'!$J$8,0)))*('Projektkostenkalkulation EP'!$N$45/5)*'Projektkostenkalkulation EP'!$J$29-SUM($B$29:X29))
                          ),
               "X"
            )</f>
        <v>0</v>
      </c>
      <c r="Z29" s="122">
        <f xml:space="preserve"> IF(TEXT((EDATE('Projektkostenkalkulation EP'!$B$4,8)+BH$3),"MM")=TEXT((EDATE('Projektkostenkalkulation EP'!$B$4,8)+(BH$3-1)),"MM"),
             IF(
                        OR(
                                    TEXT((EDATE('Projektkostenkalkulation EP'!$B$4,8)+BH$3),"TTT") = "Sa",
                                    TEXT((EDATE('Projektkostenkalkulation EP'!$B$4,8)+BH$3),"TTT") = "So",
                                    IF(ISNA(VLOOKUP(EDATE('Projektkostenkalkulation EP'!$B$4,8)+BH$3,Datenquellen!$F$7:$H$45,3,FALSE))," ",VLOOKUP(EDATE('Projektkostenkalkulation EP'!$B$4,8)+BH$3,Datenquellen!$F$7:$H$45,3,FALSE))="X"
                                    ),
                          "X",
                          IF((((NETWORKDAYS('Projektkostenkalkulation EP'!$J$8,EOMONTH('Projektkostenkalkulation EP'!$J$8,0)))*('Projektkostenkalkulation EP'!$N$45/5)*
                                        'Projektkostenkalkulation EP'!$J$29)-SUM($B$29:Y29))&gt;('Projektkostenkalkulation EP'!$N$45/5),('Projektkostenkalkulation EP'!$N$45/5),
                                         (NETWORKDAYS('Projektkostenkalkulation EP'!$J$8,
                                          EOMONTH('Projektkostenkalkulation EP'!$J$8,0)))*('Projektkostenkalkulation EP'!$N$45/5)*'Projektkostenkalkulation EP'!$J$29-SUM($B$29:Y29))
                          ),
               "X"
            )</f>
        <v>0</v>
      </c>
      <c r="AA29" s="122">
        <f xml:space="preserve"> IF(TEXT((EDATE('Projektkostenkalkulation EP'!$B$4,8)+BI$3),"MM")=TEXT((EDATE('Projektkostenkalkulation EP'!$B$4,8)+(BI$3-1)),"MM"),
             IF(
                        OR(
                                    TEXT((EDATE('Projektkostenkalkulation EP'!$B$4,8)+BI$3),"TTT") = "Sa",
                                    TEXT((EDATE('Projektkostenkalkulation EP'!$B$4,8)+BI$3),"TTT") = "So",
                                    IF(ISNA(VLOOKUP(EDATE('Projektkostenkalkulation EP'!$B$4,8)+BI$3,Datenquellen!$F$7:$H$45,3,FALSE))," ",VLOOKUP(EDATE('Projektkostenkalkulation EP'!$B$4,8)+BI$3,Datenquellen!$F$7:$H$45,3,FALSE))="X"
                                    ),
                          "X",
                          IF((((NETWORKDAYS('Projektkostenkalkulation EP'!$J$8,EOMONTH('Projektkostenkalkulation EP'!$J$8,0)))*('Projektkostenkalkulation EP'!$N$45/5)*
                                        'Projektkostenkalkulation EP'!$J$29)-SUM($B$29:Z29))&gt;('Projektkostenkalkulation EP'!$N$45/5),('Projektkostenkalkulation EP'!$N$45/5),
                                         (NETWORKDAYS('Projektkostenkalkulation EP'!$J$8,
                                          EOMONTH('Projektkostenkalkulation EP'!$J$8,0)))*('Projektkostenkalkulation EP'!$N$45/5)*'Projektkostenkalkulation EP'!$J$29-SUM($B$29:Z29))
                          ),
               "X"
            )</f>
        <v>0</v>
      </c>
      <c r="AB29" s="122">
        <f xml:space="preserve"> IF(TEXT((EDATE('Projektkostenkalkulation EP'!$B$4,8)+BJ$3),"MM")=TEXT((EDATE('Projektkostenkalkulation EP'!$B$4,8)+(BJ$3-1)),"MM"),
             IF(
                        OR(
                                    TEXT((EDATE('Projektkostenkalkulation EP'!$B$4,8)+BJ$3),"TTT") = "Sa",
                                    TEXT((EDATE('Projektkostenkalkulation EP'!$B$4,8)+BJ$3),"TTT") = "So",
                                    IF(ISNA(VLOOKUP(EDATE('Projektkostenkalkulation EP'!$B$4,8)+BJ$3,Datenquellen!$F$7:$H$45,3,FALSE))," ",VLOOKUP(EDATE('Projektkostenkalkulation EP'!$B$4,8)+BJ$3,Datenquellen!$F$7:$H$45,3,FALSE))="X"
                                    ),
                          "X",
                          IF((((NETWORKDAYS('Projektkostenkalkulation EP'!$J$8,EOMONTH('Projektkostenkalkulation EP'!$J$8,0)))*('Projektkostenkalkulation EP'!$N$45/5)*
                                        'Projektkostenkalkulation EP'!$J$29)-SUM($B$29:AA29))&gt;('Projektkostenkalkulation EP'!$N$45/5),('Projektkostenkalkulation EP'!$N$45/5),
                                         (NETWORKDAYS('Projektkostenkalkulation EP'!$J$8,
                                          EOMONTH('Projektkostenkalkulation EP'!$J$8,0)))*('Projektkostenkalkulation EP'!$N$45/5)*'Projektkostenkalkulation EP'!$J$29-SUM($B$29:AA29))
                          ),
               "X"
            )</f>
        <v>0</v>
      </c>
      <c r="AC29" s="122" t="str">
        <f xml:space="preserve"> IF(TEXT((EDATE('Projektkostenkalkulation EP'!$B$4,8)+BK$3),"MM")=TEXT((EDATE('Projektkostenkalkulation EP'!$B$4,8)+(BK$3-1)),"MM"),
             IF(
                        OR(
                                    TEXT((EDATE('Projektkostenkalkulation EP'!$B$4,8)+BK$3),"TTT") = "Sa",
                                    TEXT((EDATE('Projektkostenkalkulation EP'!$B$4,8)+BK$3),"TTT") = "So",
                                    IF(ISNA(VLOOKUP(EDATE('Projektkostenkalkulation EP'!$B$4,8)+BK$3,Datenquellen!$F$7:$H$45,3,FALSE))," ",VLOOKUP(EDATE('Projektkostenkalkulation EP'!$B$4,8)+BK$3,Datenquellen!$F$7:$H$45,3,FALSE))="X"
                                    ),
                          "X",
                          IF((((NETWORKDAYS('Projektkostenkalkulation EP'!$J$8,EOMONTH('Projektkostenkalkulation EP'!$J$8,0)))*('Projektkostenkalkulation EP'!$N$45/5)*
                                        'Projektkostenkalkulation EP'!$J$29)-SUM($B$29:AB29))&gt;('Projektkostenkalkulation EP'!$N$45/5),('Projektkostenkalkulation EP'!$N$45/5),
                                         (NETWORKDAYS('Projektkostenkalkulation EP'!$J$8,
                                          EOMONTH('Projektkostenkalkulation EP'!$J$8,0)))*('Projektkostenkalkulation EP'!$N$45/5)*'Projektkostenkalkulation EP'!$J$29-SUM($B$29:AB29))
                          ),
               "X"
            )</f>
        <v>X</v>
      </c>
      <c r="AD29" s="122" t="str">
        <f xml:space="preserve"> IF(TEXT((EDATE('Projektkostenkalkulation EP'!$B$4,8)+BL$3),"MM")=TEXT((EDATE('Projektkostenkalkulation EP'!$B$4,8)+(BL$3-1)),"MM"),
             IF(
                        OR(
                                    TEXT((EDATE('Projektkostenkalkulation EP'!$B$4,8)+BL$3),"TTT") = "Sa",
                                    TEXT((EDATE('Projektkostenkalkulation EP'!$B$4,8)+BL$3),"TTT") = "So",
                                    IF(ISNA(VLOOKUP(EDATE('Projektkostenkalkulation EP'!$B$4,8)+BL$3,Datenquellen!$F$7:$H$45,3,FALSE))," ",VLOOKUP(EDATE('Projektkostenkalkulation EP'!$B$4,8)+BL$3,Datenquellen!$F$7:$H$45,3,FALSE))="X"
                                    ),
                          "X",
                          IF((((NETWORKDAYS('Projektkostenkalkulation EP'!$J$8,EOMONTH('Projektkostenkalkulation EP'!$J$8,0)))*('Projektkostenkalkulation EP'!$N$45/5)*
                                        'Projektkostenkalkulation EP'!$J$29)-SUM($B$29:AC29))&gt;('Projektkostenkalkulation EP'!$N$45/5),('Projektkostenkalkulation EP'!$N$45/5),
                                         (NETWORKDAYS('Projektkostenkalkulation EP'!$J$8,
                                          EOMONTH('Projektkostenkalkulation EP'!$J$8,0)))*('Projektkostenkalkulation EP'!$N$45/5)*'Projektkostenkalkulation EP'!$J$29-SUM($B$29:AC29))
                          ),
               "X"
            )</f>
        <v>X</v>
      </c>
      <c r="AE29" s="122">
        <f xml:space="preserve"> IF(TEXT((EDATE('Projektkostenkalkulation EP'!$B$4,8)+BM$3),"MM")=TEXT((EDATE('Projektkostenkalkulation EP'!$B$4,8)+(BM$3-1)),"MM"),
             IF(
                        OR(
                                    TEXT((EDATE('Projektkostenkalkulation EP'!$B$4,8)+BM$3),"TTT") = "Sa",
                                    TEXT((EDATE('Projektkostenkalkulation EP'!$B$4,8)+BM$3),"TTT") = "So",
                                    IF(ISNA(VLOOKUP(EDATE('Projektkostenkalkulation EP'!$B$4,8)+BM$3,Datenquellen!$F$7:$H$45,3,FALSE))," ",VLOOKUP(EDATE('Projektkostenkalkulation EP'!$B$4,8)+BM$3,Datenquellen!$F$7:$H$45,3,FALSE))="X"
                                    ),
                          "X",
                          IF((((NETWORKDAYS('Projektkostenkalkulation EP'!$J$8,EOMONTH('Projektkostenkalkulation EP'!$J$8,0)))*('Projektkostenkalkulation EP'!$N$45/5)*
                                        'Projektkostenkalkulation EP'!$J$29)-SUM($B$29:AD29))&gt;('Projektkostenkalkulation EP'!$N$45/5),('Projektkostenkalkulation EP'!$N$45/5),
                                         (NETWORKDAYS('Projektkostenkalkulation EP'!$J$8,
                                          EOMONTH('Projektkostenkalkulation EP'!$J$8,0)))*('Projektkostenkalkulation EP'!$N$45/5)*'Projektkostenkalkulation EP'!$J$29-SUM($B$29:AD29))
                          ),
               "X"
            )</f>
        <v>0</v>
      </c>
      <c r="AF29" s="122" t="str">
        <f xml:space="preserve"> IF(TEXT((EDATE('Projektkostenkalkulation EP'!$B$4,8)+BN$3),"MM")=TEXT((EDATE('Projektkostenkalkulation EP'!$B$4,8)+(BN$3-1)),"MM"),
             IF(
                        OR(
                                    TEXT((EDATE('Projektkostenkalkulation EP'!$B$4,8)+BN$3),"TTT") = "Sa",
                                    TEXT((EDATE('Projektkostenkalkulation EP'!$B$4,8)+BN$3),"TTT") = "So",
                                    IF(ISNA(VLOOKUP(EDATE('Projektkostenkalkulation EP'!$B$4,8)+BN$3,Datenquellen!$F$7:$H$45,3,FALSE))," ",VLOOKUP(EDATE('Projektkostenkalkulation EP'!$B$4,8)+BN$3,Datenquellen!$F$7:$H$45,3,FALSE))="X"
                                    ),
                          "X",
                          IF((((NETWORKDAYS('Projektkostenkalkulation EP'!$J$8,EOMONTH('Projektkostenkalkulation EP'!$J$8,0)))*('Projektkostenkalkulation EP'!$N$45/5)*
                                        'Projektkostenkalkulation EP'!$J$29)-SUM($B$29:AE29))&gt;('Projektkostenkalkulation EP'!$N$45/5),('Projektkostenkalkulation EP'!$N$45/5),
                                         (NETWORKDAYS('Projektkostenkalkulation EP'!$J$8,
                                          EOMONTH('Projektkostenkalkulation EP'!$J$8,0)))*('Projektkostenkalkulation EP'!$N$45/5)*'Projektkostenkalkulation EP'!$J$29-SUM($B$29:AE29))
                          ),
               "X"
            )</f>
        <v>X</v>
      </c>
      <c r="AG29" s="121">
        <f>SUM(B29:AF29)</f>
        <v>0</v>
      </c>
      <c r="AH29" s="525">
        <f>AG29-AG30</f>
        <v>0</v>
      </c>
      <c r="AJ29" s="2" t="s">
        <v>81</v>
      </c>
      <c r="AK29" s="124">
        <f>IF(
            OR(
                     TEXT(EDATE('Projektkostenkalkulation EP'!$B$4,20),"TTT") = "Sa",
                     TEXT(EDATE('Projektkostenkalkulation EP'!$B$4,20),"TTT") = "So",
                     IF(ISNA(VLOOKUP(EDATE('Projektkostenkalkulation EP'!$B$4,20),Datenquellen!$F$7:$H$45,3,FALSE))," ",VLOOKUP(EDATE('Projektkostenkalkulation EP'!$B$4,20),Datenquellen!$F$7:$H$45,3,FALSE))="X"
                            ),
                    "X",
                    IF('Projektkostenkalkulation EP'!$V$29&gt;0,('Projektkostenkalkulation EP'!$N$45/5),0)
            )</f>
        <v>0</v>
      </c>
      <c r="AL29" s="122">
        <f xml:space="preserve"> IF(TEXT((EDATE('Projektkostenkalkulation EP'!$B$4,20)+AK$3),"MM")=TEXT((EDATE('Projektkostenkalkulation EP'!$B$4,20)+(AK$3-1)),"MM"),
             IF(
                        OR(
                                    TEXT((EDATE('Projektkostenkalkulation EP'!$B$4,20)+AK$3),"TTT") = "Sa",
                                    TEXT((EDATE('Projektkostenkalkulation EP'!$B$4,20)+AK$3),"TTT") = "So",
                                    IF(ISNA(VLOOKUP(EDATE('Projektkostenkalkulation EP'!$B$4,20)+AK$3,Datenquellen!$F$7:$H$45,3,FALSE))," ",VLOOKUP(EDATE('Projektkostenkalkulation EP'!$B$4,20)+AK$3,Datenquellen!$F$7:$H$45,3,FALSE))="X"
                                    ),
                          "X",
                          IF((((NETWORKDAYS('Projektkostenkalkulation EP'!$V$8,EOMONTH('Projektkostenkalkulation EP'!$V$8,0)))*('Projektkostenkalkulation EP'!$N$45/5)*
                                        'Projektkostenkalkulation EP'!$V$29)-SUM($AK$29:AK29))&gt;('Projektkostenkalkulation EP'!$N$45/5),('Projektkostenkalkulation EP'!$N$45/5),
                                         (NETWORKDAYS('Projektkostenkalkulation EP'!$V$8,
                                          EOMONTH('Projektkostenkalkulation EP'!$V$8,0)))*('Projektkostenkalkulation EP'!$N$45/5)*'Projektkostenkalkulation EP'!$V$29-SUM($AK$29:AK29))
                          ),
               "X"
            )</f>
        <v>0</v>
      </c>
      <c r="AM29" s="122">
        <f xml:space="preserve"> IF(TEXT((EDATE('Projektkostenkalkulation EP'!$B$4,20)+AL$3),"MM")=TEXT((EDATE('Projektkostenkalkulation EP'!$B$4,20)+(AL$3-1)),"MM"),
             IF(
                        OR(
                                    TEXT((EDATE('Projektkostenkalkulation EP'!$B$4,20)+AL$3),"TTT") = "Sa",
                                    TEXT((EDATE('Projektkostenkalkulation EP'!$B$4,20)+AL$3),"TTT") = "So",
                                    IF(ISNA(VLOOKUP(EDATE('Projektkostenkalkulation EP'!$B$4,20)+AL$3,Datenquellen!$F$7:$H$45,3,FALSE))," ",VLOOKUP(EDATE('Projektkostenkalkulation EP'!$B$4,20)+AL$3,Datenquellen!$F$7:$H$45,3,FALSE))="X"
                                    ),
                          "X",
                          IF((((NETWORKDAYS('Projektkostenkalkulation EP'!$V$8,EOMONTH('Projektkostenkalkulation EP'!$V$8,0)))*('Projektkostenkalkulation EP'!$N$45/5)*
                                        'Projektkostenkalkulation EP'!$V$29)-SUM($AK$29:AL29))&gt;('Projektkostenkalkulation EP'!$N$45/5),('Projektkostenkalkulation EP'!$N$45/5),
                                         (NETWORKDAYS('Projektkostenkalkulation EP'!$V$8,
                                          EOMONTH('Projektkostenkalkulation EP'!$V$8,0)))*('Projektkostenkalkulation EP'!$N$45/5)*'Projektkostenkalkulation EP'!$V$29-SUM($AK$29:AL29))
                          ),
               "X"
            )</f>
        <v>0</v>
      </c>
      <c r="AN29" s="122">
        <f xml:space="preserve"> IF(TEXT((EDATE('Projektkostenkalkulation EP'!$B$4,20)+AM$3),"MM")=TEXT((EDATE('Projektkostenkalkulation EP'!$B$4,20)+(AM$3-1)),"MM"),
             IF(
                        OR(
                                    TEXT((EDATE('Projektkostenkalkulation EP'!$B$4,20)+AM$3),"TTT") = "Sa",
                                    TEXT((EDATE('Projektkostenkalkulation EP'!$B$4,20)+AM$3),"TTT") = "So",
                                    IF(ISNA(VLOOKUP(EDATE('Projektkostenkalkulation EP'!$B$4,20)+AM$3,Datenquellen!$F$7:$H$45,3,FALSE))," ",VLOOKUP(EDATE('Projektkostenkalkulation EP'!$B$4,20)+AM$3,Datenquellen!$F$7:$H$45,3,FALSE))="X"
                                    ),
                          "X",
                          IF((((NETWORKDAYS('Projektkostenkalkulation EP'!$V$8,EOMONTH('Projektkostenkalkulation EP'!$V$8,0)))*('Projektkostenkalkulation EP'!$N$45/5)*
                                        'Projektkostenkalkulation EP'!$V$29)-SUM($AK$29:AM29))&gt;('Projektkostenkalkulation EP'!$N$45/5),('Projektkostenkalkulation EP'!$N$45/5),
                                         (NETWORKDAYS('Projektkostenkalkulation EP'!$V$8,
                                          EOMONTH('Projektkostenkalkulation EP'!$V$8,0)))*('Projektkostenkalkulation EP'!$N$45/5)*'Projektkostenkalkulation EP'!$V$29-SUM($AK$29:AM29))
                          ),
               "X"
            )</f>
        <v>0</v>
      </c>
      <c r="AO29" s="122">
        <f xml:space="preserve"> IF(TEXT((EDATE('Projektkostenkalkulation EP'!$B$4,20)+AN$3),"MM")=TEXT((EDATE('Projektkostenkalkulation EP'!$B$4,20)+(AN$3-1)),"MM"),
             IF(
                        OR(
                                    TEXT((EDATE('Projektkostenkalkulation EP'!$B$4,20)+AN$3),"TTT") = "Sa",
                                    TEXT((EDATE('Projektkostenkalkulation EP'!$B$4,20)+AN$3),"TTT") = "So",
                                    IF(ISNA(VLOOKUP(EDATE('Projektkostenkalkulation EP'!$B$4,20)+AN$3,Datenquellen!$F$7:$H$45,3,FALSE))," ",VLOOKUP(EDATE('Projektkostenkalkulation EP'!$B$4,20)+AN$3,Datenquellen!$F$7:$H$45,3,FALSE))="X"
                                    ),
                          "X",
                          IF((((NETWORKDAYS('Projektkostenkalkulation EP'!$V$8,EOMONTH('Projektkostenkalkulation EP'!$V$8,0)))*('Projektkostenkalkulation EP'!$N$45/5)*
                                        'Projektkostenkalkulation EP'!$V$29)-SUM($AK$29:AN29))&gt;('Projektkostenkalkulation EP'!$N$45/5),('Projektkostenkalkulation EP'!$N$45/5),
                                         (NETWORKDAYS('Projektkostenkalkulation EP'!$V$8,
                                          EOMONTH('Projektkostenkalkulation EP'!$V$8,0)))*('Projektkostenkalkulation EP'!$N$45/5)*'Projektkostenkalkulation EP'!$V$29-SUM($AK$29:AN29))
                          ),
               "X"
            )</f>
        <v>0</v>
      </c>
      <c r="AP29" s="122" t="str">
        <f xml:space="preserve"> IF(TEXT((EDATE('Projektkostenkalkulation EP'!$B$4,20)+AO$3),"MM")=TEXT((EDATE('Projektkostenkalkulation EP'!$B$4,20)+(AO$3-1)),"MM"),
             IF(
                        OR(
                                    TEXT((EDATE('Projektkostenkalkulation EP'!$B$4,20)+AO$3),"TTT") = "Sa",
                                    TEXT((EDATE('Projektkostenkalkulation EP'!$B$4,20)+AO$3),"TTT") = "So",
                                    IF(ISNA(VLOOKUP(EDATE('Projektkostenkalkulation EP'!$B$4,20)+AO$3,Datenquellen!$F$7:$H$45,3,FALSE))," ",VLOOKUP(EDATE('Projektkostenkalkulation EP'!$B$4,20)+AO$3,Datenquellen!$F$7:$H$45,3,FALSE))="X"
                                    ),
                          "X",
                          IF((((NETWORKDAYS('Projektkostenkalkulation EP'!$V$8,EOMONTH('Projektkostenkalkulation EP'!$V$8,0)))*('Projektkostenkalkulation EP'!$N$45/5)*
                                        'Projektkostenkalkulation EP'!$V$29)-SUM($AK$29:AO29))&gt;('Projektkostenkalkulation EP'!$N$45/5),('Projektkostenkalkulation EP'!$N$45/5),
                                         (NETWORKDAYS('Projektkostenkalkulation EP'!$V$8,
                                          EOMONTH('Projektkostenkalkulation EP'!$V$8,0)))*('Projektkostenkalkulation EP'!$N$45/5)*'Projektkostenkalkulation EP'!$V$29-SUM($AK$29:AO29))
                          ),
               "X"
            )</f>
        <v>X</v>
      </c>
      <c r="AQ29" s="122" t="str">
        <f xml:space="preserve"> IF(TEXT((EDATE('Projektkostenkalkulation EP'!$B$4,20)+AP$3),"MM")=TEXT((EDATE('Projektkostenkalkulation EP'!$B$4,20)+(AP$3-1)),"MM"),
             IF(
                        OR(
                                    TEXT((EDATE('Projektkostenkalkulation EP'!$B$4,20)+AP$3),"TTT") = "Sa",
                                    TEXT((EDATE('Projektkostenkalkulation EP'!$B$4,20)+AP$3),"TTT") = "So",
                                    IF(ISNA(VLOOKUP(EDATE('Projektkostenkalkulation EP'!$B$4,20)+AP$3,Datenquellen!$F$7:$H$45,3,FALSE))," ",VLOOKUP(EDATE('Projektkostenkalkulation EP'!$B$4,20)+AP$3,Datenquellen!$F$7:$H$45,3,FALSE))="X"
                                    ),
                          "X",
                          IF((((NETWORKDAYS('Projektkostenkalkulation EP'!$V$8,EOMONTH('Projektkostenkalkulation EP'!$V$8,0)))*('Projektkostenkalkulation EP'!$N$45/5)*
                                        'Projektkostenkalkulation EP'!$V$29)-SUM($AK$29:AP29))&gt;('Projektkostenkalkulation EP'!$N$45/5),('Projektkostenkalkulation EP'!$N$45/5),
                                         (NETWORKDAYS('Projektkostenkalkulation EP'!$V$8,
                                          EOMONTH('Projektkostenkalkulation EP'!$V$8,0)))*('Projektkostenkalkulation EP'!$N$45/5)*'Projektkostenkalkulation EP'!$V$29-SUM($AK$29:AP29))
                          ),
               "X"
            )</f>
        <v>X</v>
      </c>
      <c r="AR29" s="122">
        <f xml:space="preserve"> IF(TEXT((EDATE('Projektkostenkalkulation EP'!$B$4,20)+AQ$3),"MM")=TEXT((EDATE('Projektkostenkalkulation EP'!$B$4,20)+(AQ$3-1)),"MM"),
             IF(
                        OR(
                                    TEXT((EDATE('Projektkostenkalkulation EP'!$B$4,20)+AQ$3),"TTT") = "Sa",
                                    TEXT((EDATE('Projektkostenkalkulation EP'!$B$4,20)+AQ$3),"TTT") = "So",
                                    IF(ISNA(VLOOKUP(EDATE('Projektkostenkalkulation EP'!$B$4,20)+AQ$3,Datenquellen!$F$7:$H$45,3,FALSE))," ",VLOOKUP(EDATE('Projektkostenkalkulation EP'!$B$4,20)+AQ$3,Datenquellen!$F$7:$H$45,3,FALSE))="X"
                                    ),
                          "X",
                          IF((((NETWORKDAYS('Projektkostenkalkulation EP'!$V$8,EOMONTH('Projektkostenkalkulation EP'!$V$8,0)))*('Projektkostenkalkulation EP'!$N$45/5)*
                                        'Projektkostenkalkulation EP'!$V$29)-SUM($AK$29:AQ29))&gt;('Projektkostenkalkulation EP'!$N$45/5),('Projektkostenkalkulation EP'!$N$45/5),
                                         (NETWORKDAYS('Projektkostenkalkulation EP'!$V$8,
                                          EOMONTH('Projektkostenkalkulation EP'!$V$8,0)))*('Projektkostenkalkulation EP'!$N$45/5)*'Projektkostenkalkulation EP'!$V$29-SUM($AK$29:AQ29))
                          ),
               "X"
            )</f>
        <v>0</v>
      </c>
      <c r="AS29" s="122">
        <f xml:space="preserve"> IF(TEXT((EDATE('Projektkostenkalkulation EP'!$B$4,20)+AR$3),"MM")=TEXT((EDATE('Projektkostenkalkulation EP'!$B$4,20)+(AR$3-1)),"MM"),
             IF(
                        OR(
                                    TEXT((EDATE('Projektkostenkalkulation EP'!$B$4,20)+AR$3),"TTT") = "Sa",
                                    TEXT((EDATE('Projektkostenkalkulation EP'!$B$4,20)+AR$3),"TTT") = "So",
                                    IF(ISNA(VLOOKUP(EDATE('Projektkostenkalkulation EP'!$B$4,20)+AR$3,Datenquellen!$F$7:$H$45,3,FALSE))," ",VLOOKUP(EDATE('Projektkostenkalkulation EP'!$B$4,20)+AR$3,Datenquellen!$F$7:$H$45,3,FALSE))="X"
                                    ),
                          "X",
                          IF((((NETWORKDAYS('Projektkostenkalkulation EP'!$V$8,EOMONTH('Projektkostenkalkulation EP'!$V$8,0)))*('Projektkostenkalkulation EP'!$N$45/5)*
                                        'Projektkostenkalkulation EP'!$V$29)-SUM($AK$29:AR29))&gt;('Projektkostenkalkulation EP'!$N$45/5),('Projektkostenkalkulation EP'!$N$45/5),
                                         (NETWORKDAYS('Projektkostenkalkulation EP'!$V$8,
                                          EOMONTH('Projektkostenkalkulation EP'!$V$8,0)))*('Projektkostenkalkulation EP'!$N$45/5)*'Projektkostenkalkulation EP'!$V$29-SUM($AK$29:AR29))
                          ),
               "X"
            )</f>
        <v>0</v>
      </c>
      <c r="AT29" s="122">
        <f xml:space="preserve"> IF(TEXT((EDATE('Projektkostenkalkulation EP'!$B$4,20)+AS$3),"MM")=TEXT((EDATE('Projektkostenkalkulation EP'!$B$4,20)+(AS$3-1)),"MM"),
             IF(
                        OR(
                                    TEXT((EDATE('Projektkostenkalkulation EP'!$B$4,20)+AS$3),"TTT") = "Sa",
                                    TEXT((EDATE('Projektkostenkalkulation EP'!$B$4,20)+AS$3),"TTT") = "So",
                                    IF(ISNA(VLOOKUP(EDATE('Projektkostenkalkulation EP'!$B$4,20)+AS$3,Datenquellen!$F$7:$H$45,3,FALSE))," ",VLOOKUP(EDATE('Projektkostenkalkulation EP'!$B$4,20)+AS$3,Datenquellen!$F$7:$H$45,3,FALSE))="X"
                                    ),
                          "X",
                          IF((((NETWORKDAYS('Projektkostenkalkulation EP'!$V$8,EOMONTH('Projektkostenkalkulation EP'!$V$8,0)))*('Projektkostenkalkulation EP'!$N$45/5)*
                                        'Projektkostenkalkulation EP'!$V$29)-SUM($AK$29:AS29))&gt;('Projektkostenkalkulation EP'!$N$45/5),('Projektkostenkalkulation EP'!$N$45/5),
                                         (NETWORKDAYS('Projektkostenkalkulation EP'!$V$8,
                                          EOMONTH('Projektkostenkalkulation EP'!$V$8,0)))*('Projektkostenkalkulation EP'!$N$45/5)*'Projektkostenkalkulation EP'!$V$29-SUM($AK$29:AS29))
                          ),
               "X"
            )</f>
        <v>0</v>
      </c>
      <c r="AU29" s="122">
        <f xml:space="preserve"> IF(TEXT((EDATE('Projektkostenkalkulation EP'!$B$4,20)+AT$3),"MM")=TEXT((EDATE('Projektkostenkalkulation EP'!$B$4,20)+(AT$3-1)),"MM"),
             IF(
                        OR(
                                    TEXT((EDATE('Projektkostenkalkulation EP'!$B$4,20)+AT$3),"TTT") = "Sa",
                                    TEXT((EDATE('Projektkostenkalkulation EP'!$B$4,20)+AT$3),"TTT") = "So",
                                    IF(ISNA(VLOOKUP(EDATE('Projektkostenkalkulation EP'!$B$4,20)+AT$3,Datenquellen!$F$7:$H$45,3,FALSE))," ",VLOOKUP(EDATE('Projektkostenkalkulation EP'!$B$4,20)+AT$3,Datenquellen!$F$7:$H$45,3,FALSE))="X"
                                    ),
                          "X",
                          IF((((NETWORKDAYS('Projektkostenkalkulation EP'!$V$8,EOMONTH('Projektkostenkalkulation EP'!$V$8,0)))*('Projektkostenkalkulation EP'!$N$45/5)*
                                        'Projektkostenkalkulation EP'!$V$29)-SUM($AK$29:AT29))&gt;('Projektkostenkalkulation EP'!$N$45/5),('Projektkostenkalkulation EP'!$N$45/5),
                                         (NETWORKDAYS('Projektkostenkalkulation EP'!$V$8,
                                          EOMONTH('Projektkostenkalkulation EP'!$V$8,0)))*('Projektkostenkalkulation EP'!$N$45/5)*'Projektkostenkalkulation EP'!$V$29-SUM($AK$29:AT29))
                          ),
               "X"
            )</f>
        <v>0</v>
      </c>
      <c r="AV29" s="122">
        <f xml:space="preserve"> IF(TEXT((EDATE('Projektkostenkalkulation EP'!$B$4,20)+AU$3),"MM")=TEXT((EDATE('Projektkostenkalkulation EP'!$B$4,20)+(AU$3-1)),"MM"),
             IF(
                        OR(
                                    TEXT((EDATE('Projektkostenkalkulation EP'!$B$4,20)+AU$3),"TTT") = "Sa",
                                    TEXT((EDATE('Projektkostenkalkulation EP'!$B$4,20)+AU$3),"TTT") = "So",
                                    IF(ISNA(VLOOKUP(EDATE('Projektkostenkalkulation EP'!$B$4,20)+AU$3,Datenquellen!$F$7:$H$45,3,FALSE))," ",VLOOKUP(EDATE('Projektkostenkalkulation EP'!$B$4,20)+AU$3,Datenquellen!$F$7:$H$45,3,FALSE))="X"
                                    ),
                          "X",
                          IF((((NETWORKDAYS('Projektkostenkalkulation EP'!$V$8,EOMONTH('Projektkostenkalkulation EP'!$V$8,0)))*('Projektkostenkalkulation EP'!$N$45/5)*
                                        'Projektkostenkalkulation EP'!$V$29)-SUM($AK$29:AU29))&gt;('Projektkostenkalkulation EP'!$N$45/5),('Projektkostenkalkulation EP'!$N$45/5),
                                         (NETWORKDAYS('Projektkostenkalkulation EP'!$V$8,
                                          EOMONTH('Projektkostenkalkulation EP'!$V$8,0)))*('Projektkostenkalkulation EP'!$N$45/5)*'Projektkostenkalkulation EP'!$V$29-SUM($AK$29:AU29))
                          ),
               "X"
            )</f>
        <v>0</v>
      </c>
      <c r="AW29" s="122" t="str">
        <f xml:space="preserve"> IF(TEXT((EDATE('Projektkostenkalkulation EP'!$B$4,20)+AV$3),"MM")=TEXT((EDATE('Projektkostenkalkulation EP'!$B$4,20)+(AV$3-1)),"MM"),
             IF(
                        OR(
                                    TEXT((EDATE('Projektkostenkalkulation EP'!$B$4,20)+AV$3),"TTT") = "Sa",
                                    TEXT((EDATE('Projektkostenkalkulation EP'!$B$4,20)+AV$3),"TTT") = "So",
                                    IF(ISNA(VLOOKUP(EDATE('Projektkostenkalkulation EP'!$B$4,20)+AV$3,Datenquellen!$F$7:$H$45,3,FALSE))," ",VLOOKUP(EDATE('Projektkostenkalkulation EP'!$B$4,20)+AV$3,Datenquellen!$F$7:$H$45,3,FALSE))="X"
                                    ),
                          "X",
                          IF((((NETWORKDAYS('Projektkostenkalkulation EP'!$V$8,EOMONTH('Projektkostenkalkulation EP'!$V$8,0)))*('Projektkostenkalkulation EP'!$N$45/5)*
                                        'Projektkostenkalkulation EP'!$V$29)-SUM($AK$29:AV29))&gt;('Projektkostenkalkulation EP'!$N$45/5),('Projektkostenkalkulation EP'!$N$45/5),
                                         (NETWORKDAYS('Projektkostenkalkulation EP'!$V$8,
                                          EOMONTH('Projektkostenkalkulation EP'!$V$8,0)))*('Projektkostenkalkulation EP'!$N$45/5)*'Projektkostenkalkulation EP'!$V$29-SUM($AK$29:AV29))
                          ),
               "X"
            )</f>
        <v>X</v>
      </c>
      <c r="AX29" s="122" t="str">
        <f xml:space="preserve"> IF(TEXT((EDATE('Projektkostenkalkulation EP'!$B$4,20)+AW$3),"MM")=TEXT((EDATE('Projektkostenkalkulation EP'!$B$4,20)+(AW$3-1)),"MM"),
             IF(
                        OR(
                                    TEXT((EDATE('Projektkostenkalkulation EP'!$B$4,20)+AW$3),"TTT") = "Sa",
                                    TEXT((EDATE('Projektkostenkalkulation EP'!$B$4,20)+AW$3),"TTT") = "So",
                                    IF(ISNA(VLOOKUP(EDATE('Projektkostenkalkulation EP'!$B$4,20)+AW$3,Datenquellen!$F$7:$H$45,3,FALSE))," ",VLOOKUP(EDATE('Projektkostenkalkulation EP'!$B$4,20)+AW$3,Datenquellen!$F$7:$H$45,3,FALSE))="X"
                                    ),
                          "X",
                          IF((((NETWORKDAYS('Projektkostenkalkulation EP'!$V$8,EOMONTH('Projektkostenkalkulation EP'!$V$8,0)))*('Projektkostenkalkulation EP'!$N$45/5)*
                                        'Projektkostenkalkulation EP'!$V$29)-SUM($AK$29:AW29))&gt;('Projektkostenkalkulation EP'!$N$45/5),('Projektkostenkalkulation EP'!$N$45/5),
                                         (NETWORKDAYS('Projektkostenkalkulation EP'!$V$8,
                                          EOMONTH('Projektkostenkalkulation EP'!$V$8,0)))*('Projektkostenkalkulation EP'!$N$45/5)*'Projektkostenkalkulation EP'!$V$29-SUM($AK$29:AW29))
                          ),
               "X"
            )</f>
        <v>X</v>
      </c>
      <c r="AY29" s="122">
        <f xml:space="preserve"> IF(TEXT((EDATE('Projektkostenkalkulation EP'!$B$4,20)+AX$3),"MM")=TEXT((EDATE('Projektkostenkalkulation EP'!$B$4,20)+(AX$3-1)),"MM"),
             IF(
                        OR(
                                    TEXT((EDATE('Projektkostenkalkulation EP'!$B$4,20)+AX$3),"TTT") = "Sa",
                                    TEXT((EDATE('Projektkostenkalkulation EP'!$B$4,20)+AX$3),"TTT") = "So",
                                    IF(ISNA(VLOOKUP(EDATE('Projektkostenkalkulation EP'!$B$4,20)+AX$3,Datenquellen!$F$7:$H$45,3,FALSE))," ",VLOOKUP(EDATE('Projektkostenkalkulation EP'!$B$4,20)+AX$3,Datenquellen!$F$7:$H$45,3,FALSE))="X"
                                    ),
                          "X",
                          IF((((NETWORKDAYS('Projektkostenkalkulation EP'!$V$8,EOMONTH('Projektkostenkalkulation EP'!$V$8,0)))*('Projektkostenkalkulation EP'!$N$45/5)*
                                        'Projektkostenkalkulation EP'!$V$29)-SUM($AK$29:AX29))&gt;('Projektkostenkalkulation EP'!$N$45/5),('Projektkostenkalkulation EP'!$N$45/5),
                                         (NETWORKDAYS('Projektkostenkalkulation EP'!$V$8,
                                          EOMONTH('Projektkostenkalkulation EP'!$V$8,0)))*('Projektkostenkalkulation EP'!$N$45/5)*'Projektkostenkalkulation EP'!$V$29-SUM($AK$29:AX29))
                          ),
               "X"
            )</f>
        <v>0</v>
      </c>
      <c r="AZ29" s="122">
        <f xml:space="preserve"> IF(TEXT((EDATE('Projektkostenkalkulation EP'!$B$4,20)+AY$3),"MM")=TEXT((EDATE('Projektkostenkalkulation EP'!$B$4,20)+(AY$3-1)),"MM"),
             IF(
                        OR(
                                    TEXT((EDATE('Projektkostenkalkulation EP'!$B$4,20)+AY$3),"TTT") = "Sa",
                                    TEXT((EDATE('Projektkostenkalkulation EP'!$B$4,20)+AY$3),"TTT") = "So",
                                    IF(ISNA(VLOOKUP(EDATE('Projektkostenkalkulation EP'!$B$4,20)+AY$3,Datenquellen!$F$7:$H$45,3,FALSE))," ",VLOOKUP(EDATE('Projektkostenkalkulation EP'!$B$4,20)+AY$3,Datenquellen!$F$7:$H$45,3,FALSE))="X"
                                    ),
                          "X",
                          IF((((NETWORKDAYS('Projektkostenkalkulation EP'!$V$8,EOMONTH('Projektkostenkalkulation EP'!$V$8,0)))*('Projektkostenkalkulation EP'!$N$45/5)*
                                        'Projektkostenkalkulation EP'!$V$29)-SUM($AK$29:AY29))&gt;('Projektkostenkalkulation EP'!$N$45/5),('Projektkostenkalkulation EP'!$N$45/5),
                                         (NETWORKDAYS('Projektkostenkalkulation EP'!$V$8,
                                          EOMONTH('Projektkostenkalkulation EP'!$V$8,0)))*('Projektkostenkalkulation EP'!$N$45/5)*'Projektkostenkalkulation EP'!$V$29-SUM($AK$29:AY29))
                          ),
               "X"
            )</f>
        <v>0</v>
      </c>
      <c r="BA29" s="122">
        <f xml:space="preserve"> IF(TEXT((EDATE('Projektkostenkalkulation EP'!$B$4,20)+AZ$3),"MM")=TEXT((EDATE('Projektkostenkalkulation EP'!$B$4,20)+(AZ$3-1)),"MM"),
             IF(
                        OR(
                                    TEXT((EDATE('Projektkostenkalkulation EP'!$B$4,20)+AZ$3),"TTT") = "Sa",
                                    TEXT((EDATE('Projektkostenkalkulation EP'!$B$4,20)+AZ$3),"TTT") = "So",
                                    IF(ISNA(VLOOKUP(EDATE('Projektkostenkalkulation EP'!$B$4,20)+AZ$3,Datenquellen!$F$7:$H$45,3,FALSE))," ",VLOOKUP(EDATE('Projektkostenkalkulation EP'!$B$4,20)+AZ$3,Datenquellen!$F$7:$H$45,3,FALSE))="X"
                                    ),
                          "X",
                          IF((((NETWORKDAYS('Projektkostenkalkulation EP'!$V$8,EOMONTH('Projektkostenkalkulation EP'!$V$8,0)))*('Projektkostenkalkulation EP'!$N$45/5)*
                                        'Projektkostenkalkulation EP'!$V$29)-SUM($AK$29:AZ29))&gt;('Projektkostenkalkulation EP'!$N$45/5),('Projektkostenkalkulation EP'!$N$45/5),
                                         (NETWORKDAYS('Projektkostenkalkulation EP'!$V$8,
                                          EOMONTH('Projektkostenkalkulation EP'!$V$8,0)))*('Projektkostenkalkulation EP'!$N$45/5)*'Projektkostenkalkulation EP'!$V$29-SUM($AK$29:AZ29))
                          ),
               "X"
            )</f>
        <v>0</v>
      </c>
      <c r="BB29" s="122">
        <f xml:space="preserve"> IF(TEXT((EDATE('Projektkostenkalkulation EP'!$B$4,20)+BA$3),"MM")=TEXT((EDATE('Projektkostenkalkulation EP'!$B$4,20)+(BA$3-1)),"MM"),
             IF(
                        OR(
                                    TEXT((EDATE('Projektkostenkalkulation EP'!$B$4,20)+BA$3),"TTT") = "Sa",
                                    TEXT((EDATE('Projektkostenkalkulation EP'!$B$4,20)+BA$3),"TTT") = "So",
                                    IF(ISNA(VLOOKUP(EDATE('Projektkostenkalkulation EP'!$B$4,20)+BA$3,Datenquellen!$F$7:$H$45,3,FALSE))," ",VLOOKUP(EDATE('Projektkostenkalkulation EP'!$B$4,20)+BA$3,Datenquellen!$F$7:$H$45,3,FALSE))="X"
                                    ),
                          "X",
                          IF((((NETWORKDAYS('Projektkostenkalkulation EP'!$V$8,EOMONTH('Projektkostenkalkulation EP'!$V$8,0)))*('Projektkostenkalkulation EP'!$N$45/5)*
                                        'Projektkostenkalkulation EP'!$V$29)-SUM($AK$29:BA29))&gt;('Projektkostenkalkulation EP'!$N$45/5),('Projektkostenkalkulation EP'!$N$45/5),
                                         (NETWORKDAYS('Projektkostenkalkulation EP'!$V$8,
                                          EOMONTH('Projektkostenkalkulation EP'!$V$8,0)))*('Projektkostenkalkulation EP'!$N$45/5)*'Projektkostenkalkulation EP'!$V$29-SUM($AK$29:BA29))
                          ),
               "X"
            )</f>
        <v>0</v>
      </c>
      <c r="BC29" s="122">
        <f xml:space="preserve"> IF(TEXT((EDATE('Projektkostenkalkulation EP'!$B$4,20)+BB$3),"MM")=TEXT((EDATE('Projektkostenkalkulation EP'!$B$4,20)+(BB$3-1)),"MM"),
             IF(
                        OR(
                                    TEXT((EDATE('Projektkostenkalkulation EP'!$B$4,20)+BB$3),"TTT") = "Sa",
                                    TEXT((EDATE('Projektkostenkalkulation EP'!$B$4,20)+BB$3),"TTT") = "So",
                                    IF(ISNA(VLOOKUP(EDATE('Projektkostenkalkulation EP'!$B$4,20)+BB$3,Datenquellen!$F$7:$H$45,3,FALSE))," ",VLOOKUP(EDATE('Projektkostenkalkulation EP'!$B$4,20)+BB$3,Datenquellen!$F$7:$H$45,3,FALSE))="X"
                                    ),
                          "X",
                          IF((((NETWORKDAYS('Projektkostenkalkulation EP'!$V$8,EOMONTH('Projektkostenkalkulation EP'!$V$8,0)))*('Projektkostenkalkulation EP'!$N$45/5)*
                                        'Projektkostenkalkulation EP'!$V$29)-SUM($AK$29:BB29))&gt;('Projektkostenkalkulation EP'!$N$45/5),('Projektkostenkalkulation EP'!$N$45/5),
                                         (NETWORKDAYS('Projektkostenkalkulation EP'!$V$8,
                                          EOMONTH('Projektkostenkalkulation EP'!$V$8,0)))*('Projektkostenkalkulation EP'!$N$45/5)*'Projektkostenkalkulation EP'!$V$29-SUM($AK$29:BB29))
                          ),
               "X"
            )</f>
        <v>0</v>
      </c>
      <c r="BD29" s="122" t="str">
        <f xml:space="preserve"> IF(TEXT((EDATE('Projektkostenkalkulation EP'!$B$4,20)+BC$3),"MM")=TEXT((EDATE('Projektkostenkalkulation EP'!$B$4,20)+(BC$3-1)),"MM"),
             IF(
                        OR(
                                    TEXT((EDATE('Projektkostenkalkulation EP'!$B$4,20)+BC$3),"TTT") = "Sa",
                                    TEXT((EDATE('Projektkostenkalkulation EP'!$B$4,20)+BC$3),"TTT") = "So",
                                    IF(ISNA(VLOOKUP(EDATE('Projektkostenkalkulation EP'!$B$4,20)+BC$3,Datenquellen!$F$7:$H$45,3,FALSE))," ",VLOOKUP(EDATE('Projektkostenkalkulation EP'!$B$4,20)+BC$3,Datenquellen!$F$7:$H$45,3,FALSE))="X"
                                    ),
                          "X",
                          IF((((NETWORKDAYS('Projektkostenkalkulation EP'!$V$8,EOMONTH('Projektkostenkalkulation EP'!$V$8,0)))*('Projektkostenkalkulation EP'!$N$45/5)*
                                        'Projektkostenkalkulation EP'!$V$29)-SUM($AK$29:BC29))&gt;('Projektkostenkalkulation EP'!$N$45/5),('Projektkostenkalkulation EP'!$N$45/5),
                                         (NETWORKDAYS('Projektkostenkalkulation EP'!$V$8,
                                          EOMONTH('Projektkostenkalkulation EP'!$V$8,0)))*('Projektkostenkalkulation EP'!$N$45/5)*'Projektkostenkalkulation EP'!$V$29-SUM($AK$29:BC29))
                          ),
               "X"
            )</f>
        <v>X</v>
      </c>
      <c r="BE29" s="122" t="str">
        <f xml:space="preserve"> IF(TEXT((EDATE('Projektkostenkalkulation EP'!$B$4,20)+BD$3),"MM")=TEXT((EDATE('Projektkostenkalkulation EP'!$B$4,20)+(BD$3-1)),"MM"),
             IF(
                        OR(
                                    TEXT((EDATE('Projektkostenkalkulation EP'!$B$4,20)+BD$3),"TTT") = "Sa",
                                    TEXT((EDATE('Projektkostenkalkulation EP'!$B$4,20)+BD$3),"TTT") = "So",
                                    IF(ISNA(VLOOKUP(EDATE('Projektkostenkalkulation EP'!$B$4,20)+BD$3,Datenquellen!$F$7:$H$45,3,FALSE))," ",VLOOKUP(EDATE('Projektkostenkalkulation EP'!$B$4,20)+BD$3,Datenquellen!$F$7:$H$45,3,FALSE))="X"
                                    ),
                          "X",
                          IF((((NETWORKDAYS('Projektkostenkalkulation EP'!$V$8,EOMONTH('Projektkostenkalkulation EP'!$V$8,0)))*('Projektkostenkalkulation EP'!$N$45/5)*
                                        'Projektkostenkalkulation EP'!$V$29)-SUM($AK$29:BD29))&gt;('Projektkostenkalkulation EP'!$N$45/5),('Projektkostenkalkulation EP'!$N$45/5),
                                         (NETWORKDAYS('Projektkostenkalkulation EP'!$V$8,
                                          EOMONTH('Projektkostenkalkulation EP'!$V$8,0)))*('Projektkostenkalkulation EP'!$N$45/5)*'Projektkostenkalkulation EP'!$V$29-SUM($AK$29:BD29))
                          ),
               "X"
            )</f>
        <v>X</v>
      </c>
      <c r="BF29" s="122">
        <f xml:space="preserve"> IF(TEXT((EDATE('Projektkostenkalkulation EP'!$B$4,20)+BE$3),"MM")=TEXT((EDATE('Projektkostenkalkulation EP'!$B$4,20)+(BE$3-1)),"MM"),
             IF(
                        OR(
                                    TEXT((EDATE('Projektkostenkalkulation EP'!$B$4,20)+BE$3),"TTT") = "Sa",
                                    TEXT((EDATE('Projektkostenkalkulation EP'!$B$4,20)+BE$3),"TTT") = "So",
                                    IF(ISNA(VLOOKUP(EDATE('Projektkostenkalkulation EP'!$B$4,20)+BE$3,Datenquellen!$F$7:$H$45,3,FALSE))," ",VLOOKUP(EDATE('Projektkostenkalkulation EP'!$B$4,20)+BE$3,Datenquellen!$F$7:$H$45,3,FALSE))="X"
                                    ),
                          "X",
                          IF((((NETWORKDAYS('Projektkostenkalkulation EP'!$V$8,EOMONTH('Projektkostenkalkulation EP'!$V$8,0)))*('Projektkostenkalkulation EP'!$N$45/5)*
                                        'Projektkostenkalkulation EP'!$V$29)-SUM($AK$29:BE29))&gt;('Projektkostenkalkulation EP'!$N$45/5),('Projektkostenkalkulation EP'!$N$45/5),
                                         (NETWORKDAYS('Projektkostenkalkulation EP'!$V$8,
                                          EOMONTH('Projektkostenkalkulation EP'!$V$8,0)))*('Projektkostenkalkulation EP'!$N$45/5)*'Projektkostenkalkulation EP'!$V$29-SUM($AK$29:BE29))
                          ),
               "X"
            )</f>
        <v>0</v>
      </c>
      <c r="BG29" s="122">
        <f xml:space="preserve"> IF(TEXT((EDATE('Projektkostenkalkulation EP'!$B$4,20)+BF$3),"MM")=TEXT((EDATE('Projektkostenkalkulation EP'!$B$4,20)+(BF$3-1)),"MM"),
             IF(
                        OR(
                                    TEXT((EDATE('Projektkostenkalkulation EP'!$B$4,20)+BF$3),"TTT") = "Sa",
                                    TEXT((EDATE('Projektkostenkalkulation EP'!$B$4,20)+BF$3),"TTT") = "So",
                                    IF(ISNA(VLOOKUP(EDATE('Projektkostenkalkulation EP'!$B$4,20)+BF$3,Datenquellen!$F$7:$H$45,3,FALSE))," ",VLOOKUP(EDATE('Projektkostenkalkulation EP'!$B$4,20)+BF$3,Datenquellen!$F$7:$H$45,3,FALSE))="X"
                                    ),
                          "X",
                          IF((((NETWORKDAYS('Projektkostenkalkulation EP'!$V$8,EOMONTH('Projektkostenkalkulation EP'!$V$8,0)))*('Projektkostenkalkulation EP'!$N$45/5)*
                                        'Projektkostenkalkulation EP'!$V$29)-SUM($AK$29:BF29))&gt;('Projektkostenkalkulation EP'!$N$45/5),('Projektkostenkalkulation EP'!$N$45/5),
                                         (NETWORKDAYS('Projektkostenkalkulation EP'!$V$8,
                                          EOMONTH('Projektkostenkalkulation EP'!$V$8,0)))*('Projektkostenkalkulation EP'!$N$45/5)*'Projektkostenkalkulation EP'!$V$29-SUM($AK$29:BF29))
                          ),
               "X"
            )</f>
        <v>0</v>
      </c>
      <c r="BH29" s="122">
        <f xml:space="preserve"> IF(TEXT((EDATE('Projektkostenkalkulation EP'!$B$4,20)+BG$3),"MM")=TEXT((EDATE('Projektkostenkalkulation EP'!$B$4,20)+(BG$3-1)),"MM"),
             IF(
                        OR(
                                    TEXT((EDATE('Projektkostenkalkulation EP'!$B$4,20)+BG$3),"TTT") = "Sa",
                                    TEXT((EDATE('Projektkostenkalkulation EP'!$B$4,20)+BG$3),"TTT") = "So",
                                    IF(ISNA(VLOOKUP(EDATE('Projektkostenkalkulation EP'!$B$4,20)+BG$3,Datenquellen!$F$7:$H$45,3,FALSE))," ",VLOOKUP(EDATE('Projektkostenkalkulation EP'!$B$4,20)+BG$3,Datenquellen!$F$7:$H$45,3,FALSE))="X"
                                    ),
                          "X",
                          IF((((NETWORKDAYS('Projektkostenkalkulation EP'!$V$8,EOMONTH('Projektkostenkalkulation EP'!$V$8,0)))*('Projektkostenkalkulation EP'!$N$45/5)*
                                        'Projektkostenkalkulation EP'!$V$29)-SUM($AK$29:BG29))&gt;('Projektkostenkalkulation EP'!$N$45/5),('Projektkostenkalkulation EP'!$N$45/5),
                                         (NETWORKDAYS('Projektkostenkalkulation EP'!$V$8,
                                          EOMONTH('Projektkostenkalkulation EP'!$V$8,0)))*('Projektkostenkalkulation EP'!$N$45/5)*'Projektkostenkalkulation EP'!$V$29-SUM($AK$29:BG29))
                          ),
               "X"
            )</f>
        <v>0</v>
      </c>
      <c r="BI29" s="122">
        <f xml:space="preserve"> IF(TEXT((EDATE('Projektkostenkalkulation EP'!$B$4,20)+BH$3),"MM")=TEXT((EDATE('Projektkostenkalkulation EP'!$B$4,20)+(BH$3-1)),"MM"),
             IF(
                        OR(
                                    TEXT((EDATE('Projektkostenkalkulation EP'!$B$4,20)+BH$3),"TTT") = "Sa",
                                    TEXT((EDATE('Projektkostenkalkulation EP'!$B$4,20)+BH$3),"TTT") = "So",
                                    IF(ISNA(VLOOKUP(EDATE('Projektkostenkalkulation EP'!$B$4,20)+BH$3,Datenquellen!$F$7:$H$45,3,FALSE))," ",VLOOKUP(EDATE('Projektkostenkalkulation EP'!$B$4,20)+BH$3,Datenquellen!$F$7:$H$45,3,FALSE))="X"
                                    ),
                          "X",
                          IF((((NETWORKDAYS('Projektkostenkalkulation EP'!$V$8,EOMONTH('Projektkostenkalkulation EP'!$V$8,0)))*('Projektkostenkalkulation EP'!$N$45/5)*
                                        'Projektkostenkalkulation EP'!$V$29)-SUM($AK$29:BH29))&gt;('Projektkostenkalkulation EP'!$N$45/5),('Projektkostenkalkulation EP'!$N$45/5),
                                         (NETWORKDAYS('Projektkostenkalkulation EP'!$V$8,
                                          EOMONTH('Projektkostenkalkulation EP'!$V$8,0)))*('Projektkostenkalkulation EP'!$N$45/5)*'Projektkostenkalkulation EP'!$V$29-SUM($AK$29:BH29))
                          ),
               "X"
            )</f>
        <v>0</v>
      </c>
      <c r="BJ29" s="122">
        <f xml:space="preserve"> IF(TEXT((EDATE('Projektkostenkalkulation EP'!$B$4,20)+BI$3),"MM")=TEXT((EDATE('Projektkostenkalkulation EP'!$B$4,20)+(BI$3-1)),"MM"),
             IF(
                        OR(
                                    TEXT((EDATE('Projektkostenkalkulation EP'!$B$4,20)+BI$3),"TTT") = "Sa",
                                    TEXT((EDATE('Projektkostenkalkulation EP'!$B$4,20)+BI$3),"TTT") = "So",
                                    IF(ISNA(VLOOKUP(EDATE('Projektkostenkalkulation EP'!$B$4,20)+BI$3,Datenquellen!$F$7:$H$45,3,FALSE))," ",VLOOKUP(EDATE('Projektkostenkalkulation EP'!$B$4,20)+BI$3,Datenquellen!$F$7:$H$45,3,FALSE))="X"
                                    ),
                          "X",
                          IF((((NETWORKDAYS('Projektkostenkalkulation EP'!$V$8,EOMONTH('Projektkostenkalkulation EP'!$V$8,0)))*('Projektkostenkalkulation EP'!$N$45/5)*
                                        'Projektkostenkalkulation EP'!$V$29)-SUM($AK$29:BI29))&gt;('Projektkostenkalkulation EP'!$N$45/5),('Projektkostenkalkulation EP'!$N$45/5),
                                         (NETWORKDAYS('Projektkostenkalkulation EP'!$V$8,
                                          EOMONTH('Projektkostenkalkulation EP'!$V$8,0)))*('Projektkostenkalkulation EP'!$N$45/5)*'Projektkostenkalkulation EP'!$V$29-SUM($AK$29:BI29))
                          ),
               "X"
            )</f>
        <v>0</v>
      </c>
      <c r="BK29" s="122" t="str">
        <f xml:space="preserve"> IF(TEXT((EDATE('Projektkostenkalkulation EP'!$B$4,20)+BJ$3),"MM")=TEXT((EDATE('Projektkostenkalkulation EP'!$B$4,20)+(BJ$3-1)),"MM"),
             IF(
                        OR(
                                    TEXT((EDATE('Projektkostenkalkulation EP'!$B$4,20)+BJ$3),"TTT") = "Sa",
                                    TEXT((EDATE('Projektkostenkalkulation EP'!$B$4,20)+BJ$3),"TTT") = "So",
                                    IF(ISNA(VLOOKUP(EDATE('Projektkostenkalkulation EP'!$B$4,20)+BJ$3,Datenquellen!$F$7:$H$45,3,FALSE))," ",VLOOKUP(EDATE('Projektkostenkalkulation EP'!$B$4,20)+BJ$3,Datenquellen!$F$7:$H$45,3,FALSE))="X"
                                    ),
                          "X",
                          IF((((NETWORKDAYS('Projektkostenkalkulation EP'!$V$8,EOMONTH('Projektkostenkalkulation EP'!$V$8,0)))*('Projektkostenkalkulation EP'!$N$45/5)*
                                        'Projektkostenkalkulation EP'!$V$29)-SUM($AK$29:BJ29))&gt;('Projektkostenkalkulation EP'!$N$45/5),('Projektkostenkalkulation EP'!$N$45/5),
                                         (NETWORKDAYS('Projektkostenkalkulation EP'!$V$8,
                                          EOMONTH('Projektkostenkalkulation EP'!$V$8,0)))*('Projektkostenkalkulation EP'!$N$45/5)*'Projektkostenkalkulation EP'!$V$29-SUM($AK$29:BJ29))
                          ),
               "X"
            )</f>
        <v>X</v>
      </c>
      <c r="BL29" s="122" t="str">
        <f xml:space="preserve"> IF(TEXT((EDATE('Projektkostenkalkulation EP'!$B$4,20)+BK$3),"MM")=TEXT((EDATE('Projektkostenkalkulation EP'!$B$4,20)+(BK$3-1)),"MM"),
             IF(
                        OR(
                                    TEXT((EDATE('Projektkostenkalkulation EP'!$B$4,20)+BK$3),"TTT") = "Sa",
                                    TEXT((EDATE('Projektkostenkalkulation EP'!$B$4,20)+BK$3),"TTT") = "So",
                                    IF(ISNA(VLOOKUP(EDATE('Projektkostenkalkulation EP'!$B$4,20)+BK$3,Datenquellen!$F$7:$H$45,3,FALSE))," ",VLOOKUP(EDATE('Projektkostenkalkulation EP'!$B$4,20)+BK$3,Datenquellen!$F$7:$H$45,3,FALSE))="X"
                                    ),
                          "X",
                          IF((((NETWORKDAYS('Projektkostenkalkulation EP'!$V$8,EOMONTH('Projektkostenkalkulation EP'!$V$8,0)))*('Projektkostenkalkulation EP'!$N$45/5)*
                                        'Projektkostenkalkulation EP'!$V$29)-SUM($AK$29:BK29))&gt;('Projektkostenkalkulation EP'!$N$45/5),('Projektkostenkalkulation EP'!$N$45/5),
                                         (NETWORKDAYS('Projektkostenkalkulation EP'!$V$8,
                                          EOMONTH('Projektkostenkalkulation EP'!$V$8,0)))*('Projektkostenkalkulation EP'!$N$45/5)*'Projektkostenkalkulation EP'!$V$29-SUM($AK$29:BK29))
                          ),
               "X"
            )</f>
        <v>X</v>
      </c>
      <c r="BM29" s="122">
        <f xml:space="preserve"> IF(TEXT((EDATE('Projektkostenkalkulation EP'!$B$4,20)+BL$3),"MM")=TEXT((EDATE('Projektkostenkalkulation EP'!$B$4,20)+(BL$3-1)),"MM"),
             IF(
                        OR(
                                    TEXT((EDATE('Projektkostenkalkulation EP'!$B$4,20)+BL$3),"TTT") = "Sa",
                                    TEXT((EDATE('Projektkostenkalkulation EP'!$B$4,20)+BL$3),"TTT") = "So",
                                    IF(ISNA(VLOOKUP(EDATE('Projektkostenkalkulation EP'!$B$4,20)+BL$3,Datenquellen!$F$7:$H$45,3,FALSE))," ",VLOOKUP(EDATE('Projektkostenkalkulation EP'!$B$4,20)+BL$3,Datenquellen!$F$7:$H$45,3,FALSE))="X"
                                    ),
                          "X",
                          IF((((NETWORKDAYS('Projektkostenkalkulation EP'!$V$8,EOMONTH('Projektkostenkalkulation EP'!$V$8,0)))*('Projektkostenkalkulation EP'!$N$45/5)*
                                        'Projektkostenkalkulation EP'!$V$29)-SUM($AK$29:BL29))&gt;('Projektkostenkalkulation EP'!$N$45/5),('Projektkostenkalkulation EP'!$N$45/5),
                                         (NETWORKDAYS('Projektkostenkalkulation EP'!$V$8,
                                          EOMONTH('Projektkostenkalkulation EP'!$V$8,0)))*('Projektkostenkalkulation EP'!$N$45/5)*'Projektkostenkalkulation EP'!$V$29-SUM($AK$29:BL29))
                          ),
               "X"
            )</f>
        <v>0</v>
      </c>
      <c r="BN29" s="122">
        <f xml:space="preserve"> IF(TEXT((EDATE('Projektkostenkalkulation EP'!$B$4,20)+BM$3),"MM")=TEXT((EDATE('Projektkostenkalkulation EP'!$B$4,20)+(BM$3-1)),"MM"),
             IF(
                        OR(
                                    TEXT((EDATE('Projektkostenkalkulation EP'!$B$4,20)+BM$3),"TTT") = "Sa",
                                    TEXT((EDATE('Projektkostenkalkulation EP'!$B$4,20)+BM$3),"TTT") = "So",
                                    IF(ISNA(VLOOKUP(EDATE('Projektkostenkalkulation EP'!$B$4,20)+BM$3,Datenquellen!$F$7:$H$45,3,FALSE))," ",VLOOKUP(EDATE('Projektkostenkalkulation EP'!$B$4,20)+BM$3,Datenquellen!$F$7:$H$45,3,FALSE))="X"
                                    ),
                          "X",
                          IF((((NETWORKDAYS('Projektkostenkalkulation EP'!$V$8,EOMONTH('Projektkostenkalkulation EP'!$V$8,0)))*('Projektkostenkalkulation EP'!$N$45/5)*
                                        'Projektkostenkalkulation EP'!$V$29)-SUM($AK$29:BM29))&gt;('Projektkostenkalkulation EP'!$N$45/5),('Projektkostenkalkulation EP'!$N$45/5),
                                         (NETWORKDAYS('Projektkostenkalkulation EP'!$V$8,
                                          EOMONTH('Projektkostenkalkulation EP'!$V$8,0)))*('Projektkostenkalkulation EP'!$N$45/5)*'Projektkostenkalkulation EP'!$V$29-SUM($AK$29:BM29))
                          ),
               "X"
            )</f>
        <v>0</v>
      </c>
      <c r="BO29" s="122" t="str">
        <f xml:space="preserve"> IF(TEXT((EDATE('Projektkostenkalkulation EP'!$B$4,20)+BN$3),"MM")=TEXT((EDATE('Projektkostenkalkulation EP'!$B$4,20)+(BN$3-1)),"MM"),
             IF(
                        OR(
                                    TEXT((EDATE('Projektkostenkalkulation EP'!$B$4,20)+BN$3),"TTT") = "Sa",
                                    TEXT((EDATE('Projektkostenkalkulation EP'!$B$4,20)+BN$3),"TTT") = "So",
                                    IF(ISNA(VLOOKUP(EDATE('Projektkostenkalkulation EP'!$B$4,20)+BN$3,Datenquellen!$F$7:$H$45,3,FALSE))," ",VLOOKUP(EDATE('Projektkostenkalkulation EP'!$B$4,20)+BN$3,Datenquellen!$F$7:$H$45,3,FALSE))="X"
                                    ),
                          "X",
                          IF((((NETWORKDAYS('Projektkostenkalkulation EP'!$V$8,EOMONTH('Projektkostenkalkulation EP'!$V$8,0)))*('Projektkostenkalkulation EP'!$N$45/5)*
                                        'Projektkostenkalkulation EP'!$V$29)-SUM($AK$29:BN29))&gt;('Projektkostenkalkulation EP'!$N$45/5),('Projektkostenkalkulation EP'!$N$45/5),
                                         (NETWORKDAYS('Projektkostenkalkulation EP'!$V$8,
                                          EOMONTH('Projektkostenkalkulation EP'!$V$8,0)))*('Projektkostenkalkulation EP'!$N$45/5)*'Projektkostenkalkulation EP'!$V$29-SUM($AK$29:BN29))
                          ),
               "X"
            )</f>
        <v>X</v>
      </c>
      <c r="BP29" s="121">
        <f>SUM(AK29:BO29)</f>
        <v>0</v>
      </c>
      <c r="BQ29" s="525">
        <f>BP29-BP30</f>
        <v>0</v>
      </c>
    </row>
    <row r="30" spans="1:69" ht="14.25" customHeight="1" thickBot="1" x14ac:dyDescent="0.25">
      <c r="A30" s="3" t="s">
        <v>82</v>
      </c>
      <c r="B30" s="270"/>
      <c r="C30" s="272"/>
      <c r="D30" s="272"/>
      <c r="E30" s="272"/>
      <c r="F30" s="272"/>
      <c r="G30" s="272"/>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123">
        <f>SUM(B30:AF30)</f>
        <v>0</v>
      </c>
      <c r="AH30" s="526"/>
      <c r="AJ30" s="3" t="s">
        <v>82</v>
      </c>
      <c r="AK30" s="270"/>
      <c r="AL30" s="272"/>
      <c r="AM30" s="272"/>
      <c r="AN30" s="272"/>
      <c r="AO30" s="272"/>
      <c r="AP30" s="272"/>
      <c r="AQ30" s="272"/>
      <c r="AR30" s="272"/>
      <c r="AS30" s="272"/>
      <c r="AT30" s="272"/>
      <c r="AU30" s="272"/>
      <c r="AV30" s="272"/>
      <c r="AW30" s="272"/>
      <c r="AX30" s="272"/>
      <c r="AY30" s="272"/>
      <c r="AZ30" s="272"/>
      <c r="BA30" s="272"/>
      <c r="BB30" s="272"/>
      <c r="BC30" s="272"/>
      <c r="BD30" s="272"/>
      <c r="BE30" s="272"/>
      <c r="BF30" s="272"/>
      <c r="BG30" s="272"/>
      <c r="BH30" s="272"/>
      <c r="BI30" s="272"/>
      <c r="BJ30" s="272"/>
      <c r="BK30" s="272"/>
      <c r="BL30" s="272"/>
      <c r="BM30" s="272"/>
      <c r="BN30" s="272"/>
      <c r="BO30" s="272"/>
      <c r="BP30" s="123">
        <f>SUM(AK30:BO30)</f>
        <v>0</v>
      </c>
      <c r="BQ30" s="526"/>
    </row>
    <row r="31" spans="1:69" ht="14.25" customHeight="1" x14ac:dyDescent="0.2">
      <c r="A31" s="1" t="s">
        <v>59</v>
      </c>
      <c r="B31" s="527" t="str">
        <f>TEXT('Projektkostenkalkulation EP'!$K$8,"MMMM JJJJ")</f>
        <v>Oktober 2024</v>
      </c>
      <c r="C31" s="527"/>
      <c r="D31" s="527"/>
      <c r="E31" s="527"/>
      <c r="F31" s="527"/>
      <c r="G31" s="527"/>
      <c r="H31" s="527"/>
      <c r="I31" s="527"/>
      <c r="J31" s="527"/>
      <c r="K31" s="527"/>
      <c r="L31" s="527"/>
      <c r="M31" s="527"/>
      <c r="N31" s="527"/>
      <c r="O31" s="527"/>
      <c r="P31" s="527"/>
      <c r="Q31" s="527"/>
      <c r="R31" s="527"/>
      <c r="S31" s="527"/>
      <c r="T31" s="527"/>
      <c r="U31" s="527"/>
      <c r="V31" s="527"/>
      <c r="W31" s="527"/>
      <c r="X31" s="527"/>
      <c r="Y31" s="527"/>
      <c r="Z31" s="527"/>
      <c r="AA31" s="527"/>
      <c r="AB31" s="527"/>
      <c r="AC31" s="527"/>
      <c r="AD31" s="527"/>
      <c r="AE31" s="527"/>
      <c r="AF31" s="527"/>
      <c r="AG31" s="527"/>
      <c r="AH31" s="528"/>
      <c r="AJ31" s="1" t="s">
        <v>59</v>
      </c>
      <c r="AK31" s="527" t="str">
        <f>TEXT('Projektkostenkalkulation EP'!$W$8,"MMMM JJJJ")</f>
        <v>Oktober 2025</v>
      </c>
      <c r="AL31" s="527"/>
      <c r="AM31" s="527"/>
      <c r="AN31" s="527"/>
      <c r="AO31" s="527"/>
      <c r="AP31" s="527"/>
      <c r="AQ31" s="527"/>
      <c r="AR31" s="527"/>
      <c r="AS31" s="527"/>
      <c r="AT31" s="527"/>
      <c r="AU31" s="527"/>
      <c r="AV31" s="527"/>
      <c r="AW31" s="527"/>
      <c r="AX31" s="527"/>
      <c r="AY31" s="527"/>
      <c r="AZ31" s="527"/>
      <c r="BA31" s="527"/>
      <c r="BB31" s="527"/>
      <c r="BC31" s="527"/>
      <c r="BD31" s="527"/>
      <c r="BE31" s="527"/>
      <c r="BF31" s="527"/>
      <c r="BG31" s="527"/>
      <c r="BH31" s="527"/>
      <c r="BI31" s="527"/>
      <c r="BJ31" s="527"/>
      <c r="BK31" s="527"/>
      <c r="BL31" s="527"/>
      <c r="BM31" s="527"/>
      <c r="BN31" s="527"/>
      <c r="BO31" s="527"/>
      <c r="BP31" s="527"/>
      <c r="BQ31" s="528"/>
    </row>
    <row r="32" spans="1:69" ht="14.25" customHeight="1" x14ac:dyDescent="0.2">
      <c r="A32" s="2" t="s">
        <v>81</v>
      </c>
      <c r="B32" s="124">
        <f>IF(
            OR(
                     TEXT(EDATE('Projektkostenkalkulation EP'!$B$4,9),"TTT") = "Sa",
                     TEXT(EDATE('Projektkostenkalkulation EP'!$B$4,9),"TTT") = "So",
                     IF(ISNA(VLOOKUP(EDATE('Projektkostenkalkulation EP'!$B$4,9),Datenquellen!$F$7:$H$45,3,FALSE))," ",VLOOKUP(EDATE('Projektkostenkalkulation EP'!$B$4,9),Datenquellen!$F$7:$H$45,3,FALSE))="X"
                            ),
                    "X",
                    IF('Projektkostenkalkulation EP'!$K$29&gt;0,('Projektkostenkalkulation EP'!$N$45/5),0)
            )</f>
        <v>0</v>
      </c>
      <c r="C32" s="122">
        <f xml:space="preserve"> IF(TEXT((EDATE('Projektkostenkalkulation EP'!$B$4,9)+AK$3),"MM")=TEXT((EDATE('Projektkostenkalkulation EP'!$B$4,9)+(AK$3-1)),"MM"),
             IF(
                        OR(
                                    TEXT((EDATE('Projektkostenkalkulation EP'!$B$4,9)+AK$3),"TTT") = "Sa",
                                    TEXT((EDATE('Projektkostenkalkulation EP'!$B$4,9)+AK$3),"TTT") = "So",
                                    IF(ISNA(VLOOKUP(EDATE('Projektkostenkalkulation EP'!$B$4,9)+AK$3,Datenquellen!$F$7:$H$45,3,FALSE))," ",VLOOKUP(EDATE('Projektkostenkalkulation EP'!$B$4,9)+AK$3,Datenquellen!$F$7:$H$45,3,FALSE))="X"
                                    ),
                          "X",
                          IF((((NETWORKDAYS('Projektkostenkalkulation EP'!$K$8,EOMONTH('Projektkostenkalkulation EP'!$K$8,0)))*('Projektkostenkalkulation EP'!$N$45/5)*
                                        'Projektkostenkalkulation EP'!$K$29)-SUM($B$32:B32))&gt;('Projektkostenkalkulation EP'!$N$45/5),('Projektkostenkalkulation EP'!$N$45/5),
                                         (NETWORKDAYS('Projektkostenkalkulation EP'!$K$8,
                                          EOMONTH('Projektkostenkalkulation EP'!$K$8,0)))*('Projektkostenkalkulation EP'!$N$45/5)*'Projektkostenkalkulation EP'!$K$29-SUM($B$32:B32))
                          ),
               "X"
            )</f>
        <v>0</v>
      </c>
      <c r="D32" s="122" t="str">
        <f xml:space="preserve"> IF(TEXT((EDATE('Projektkostenkalkulation EP'!$B$4,9)+AL$3),"MM")=TEXT((EDATE('Projektkostenkalkulation EP'!$B$4,9)+(AL$3-1)),"MM"),
             IF(
                        OR(
                                    TEXT((EDATE('Projektkostenkalkulation EP'!$B$4,9)+AL$3),"TTT") = "Sa",
                                    TEXT((EDATE('Projektkostenkalkulation EP'!$B$4,9)+AL$3),"TTT") = "So",
                                    IF(ISNA(VLOOKUP(EDATE('Projektkostenkalkulation EP'!$B$4,9)+AL$3,Datenquellen!$F$7:$H$45,3,FALSE))," ",VLOOKUP(EDATE('Projektkostenkalkulation EP'!$B$4,9)+AL$3,Datenquellen!$F$7:$H$45,3,FALSE))="X"
                                    ),
                          "X",
                          IF((((NETWORKDAYS('Projektkostenkalkulation EP'!$K$8,EOMONTH('Projektkostenkalkulation EP'!$K$8,0)))*('Projektkostenkalkulation EP'!$N$45/5)*
                                        'Projektkostenkalkulation EP'!$K$29)-SUM($B$32:C32))&gt;('Projektkostenkalkulation EP'!$N$45/5),('Projektkostenkalkulation EP'!$N$45/5),
                                         (NETWORKDAYS('Projektkostenkalkulation EP'!$K$8,
                                          EOMONTH('Projektkostenkalkulation EP'!$K$8,0)))*('Projektkostenkalkulation EP'!$N$45/5)*'Projektkostenkalkulation EP'!$K$29-SUM($B$32:C32))
                          ),
               "X"
            )</f>
        <v>X</v>
      </c>
      <c r="E32" s="122">
        <f xml:space="preserve"> IF(TEXT((EDATE('Projektkostenkalkulation EP'!$B$4,9)+AM$3),"MM")=TEXT((EDATE('Projektkostenkalkulation EP'!$B$4,9)+(AM$3-1)),"MM"),
             IF(
                        OR(
                                    TEXT((EDATE('Projektkostenkalkulation EP'!$B$4,9)+AM$3),"TTT") = "Sa",
                                    TEXT((EDATE('Projektkostenkalkulation EP'!$B$4,9)+AM$3),"TTT") = "So",
                                    IF(ISNA(VLOOKUP(EDATE('Projektkostenkalkulation EP'!$B$4,9)+AM$3,Datenquellen!$F$7:$H$45,3,FALSE))," ",VLOOKUP(EDATE('Projektkostenkalkulation EP'!$B$4,9)+AM$3,Datenquellen!$F$7:$H$45,3,FALSE))="X"
                                    ),
                          "X",
                          IF((((NETWORKDAYS('Projektkostenkalkulation EP'!$K$8,EOMONTH('Projektkostenkalkulation EP'!$K$8,0)))*('Projektkostenkalkulation EP'!$N$45/5)*
                                        'Projektkostenkalkulation EP'!$K$29)-SUM($B$32:D32))&gt;('Projektkostenkalkulation EP'!$N$45/5),('Projektkostenkalkulation EP'!$N$45/5),
                                         (NETWORKDAYS('Projektkostenkalkulation EP'!$K$8,
                                          EOMONTH('Projektkostenkalkulation EP'!$K$8,0)))*('Projektkostenkalkulation EP'!$N$45/5)*'Projektkostenkalkulation EP'!$K$29-SUM($B$32:D32))
                          ),
               "X"
            )</f>
        <v>0</v>
      </c>
      <c r="F32" s="122" t="str">
        <f xml:space="preserve"> IF(TEXT((EDATE('Projektkostenkalkulation EP'!$B$4,9)+AN$3),"MM")=TEXT((EDATE('Projektkostenkalkulation EP'!$B$4,9)+(AN$3-1)),"MM"),
             IF(
                        OR(
                                    TEXT((EDATE('Projektkostenkalkulation EP'!$B$4,9)+AN$3),"TTT") = "Sa",
                                    TEXT((EDATE('Projektkostenkalkulation EP'!$B$4,9)+AN$3),"TTT") = "So",
                                    IF(ISNA(VLOOKUP(EDATE('Projektkostenkalkulation EP'!$B$4,9)+AN$3,Datenquellen!$F$7:$H$45,3,FALSE))," ",VLOOKUP(EDATE('Projektkostenkalkulation EP'!$B$4,9)+AN$3,Datenquellen!$F$7:$H$45,3,FALSE))="X"
                                    ),
                          "X",
                          IF((((NETWORKDAYS('Projektkostenkalkulation EP'!$K$8,EOMONTH('Projektkostenkalkulation EP'!$K$8,0)))*('Projektkostenkalkulation EP'!$N$45/5)*
                                        'Projektkostenkalkulation EP'!$K$29)-SUM($B$32:E32))&gt;('Projektkostenkalkulation EP'!$N$45/5),('Projektkostenkalkulation EP'!$N$45/5),
                                         (NETWORKDAYS('Projektkostenkalkulation EP'!$K$8,
                                          EOMONTH('Projektkostenkalkulation EP'!$K$8,0)))*('Projektkostenkalkulation EP'!$N$45/5)*'Projektkostenkalkulation EP'!$K$29-SUM($B$32:E32))
                          ),
               "X"
            )</f>
        <v>X</v>
      </c>
      <c r="G32" s="122" t="str">
        <f xml:space="preserve"> IF(TEXT((EDATE('Projektkostenkalkulation EP'!$B$4,9)+AO$3),"MM")=TEXT((EDATE('Projektkostenkalkulation EP'!$B$4,9)+(AO$3-1)),"MM"),
             IF(
                        OR(
                                    TEXT((EDATE('Projektkostenkalkulation EP'!$B$4,9)+AO$3),"TTT") = "Sa",
                                    TEXT((EDATE('Projektkostenkalkulation EP'!$B$4,9)+AO$3),"TTT") = "So",
                                    IF(ISNA(VLOOKUP(EDATE('Projektkostenkalkulation EP'!$B$4,9)+AO$3,Datenquellen!$F$7:$H$45,3,FALSE))," ",VLOOKUP(EDATE('Projektkostenkalkulation EP'!$B$4,9)+AO$3,Datenquellen!$F$7:$H$45,3,FALSE))="X"
                                    ),
                          "X",
                          IF((((NETWORKDAYS('Projektkostenkalkulation EP'!$K$8,EOMONTH('Projektkostenkalkulation EP'!$K$8,0)))*('Projektkostenkalkulation EP'!$N$45/5)*
                                        'Projektkostenkalkulation EP'!$K$29)-SUM($B$32:F32))&gt;('Projektkostenkalkulation EP'!$N$45/5),('Projektkostenkalkulation EP'!$N$45/5),
                                         (NETWORKDAYS('Projektkostenkalkulation EP'!$K$8,
                                          EOMONTH('Projektkostenkalkulation EP'!$K$8,0)))*('Projektkostenkalkulation EP'!$N$45/5)*'Projektkostenkalkulation EP'!$K$29-SUM($B$32:F32))
                          ),
               "X"
            )</f>
        <v>X</v>
      </c>
      <c r="H32" s="122">
        <f xml:space="preserve"> IF(TEXT((EDATE('Projektkostenkalkulation EP'!$B$4,9)+AP$3),"MM")=TEXT((EDATE('Projektkostenkalkulation EP'!$B$4,9)+(AP$3-1)),"MM"),
             IF(
                        OR(
                                    TEXT((EDATE('Projektkostenkalkulation EP'!$B$4,9)+AP$3),"TTT") = "Sa",
                                    TEXT((EDATE('Projektkostenkalkulation EP'!$B$4,9)+AP$3),"TTT") = "So",
                                    IF(ISNA(VLOOKUP(EDATE('Projektkostenkalkulation EP'!$B$4,9)+AP$3,Datenquellen!$F$7:$H$45,3,FALSE))," ",VLOOKUP(EDATE('Projektkostenkalkulation EP'!$B$4,9)+AP$3,Datenquellen!$F$7:$H$45,3,FALSE))="X"
                                    ),
                          "X",
                          IF((((NETWORKDAYS('Projektkostenkalkulation EP'!$K$8,EOMONTH('Projektkostenkalkulation EP'!$K$8,0)))*('Projektkostenkalkulation EP'!$N$45/5)*
                                        'Projektkostenkalkulation EP'!$K$29)-SUM($B$32:G32))&gt;('Projektkostenkalkulation EP'!$N$45/5),('Projektkostenkalkulation EP'!$N$45/5),
                                         (NETWORKDAYS('Projektkostenkalkulation EP'!$K$8,
                                          EOMONTH('Projektkostenkalkulation EP'!$K$8,0)))*('Projektkostenkalkulation EP'!$N$45/5)*'Projektkostenkalkulation EP'!$K$29-SUM($B$32:G32))
                          ),
               "X"
            )</f>
        <v>0</v>
      </c>
      <c r="I32" s="122">
        <f xml:space="preserve"> IF(TEXT((EDATE('Projektkostenkalkulation EP'!$B$4,9)+AQ$3),"MM")=TEXT((EDATE('Projektkostenkalkulation EP'!$B$4,9)+(AQ$3-1)),"MM"),
             IF(
                        OR(
                                    TEXT((EDATE('Projektkostenkalkulation EP'!$B$4,9)+AQ$3),"TTT") = "Sa",
                                    TEXT((EDATE('Projektkostenkalkulation EP'!$B$4,9)+AQ$3),"TTT") = "So",
                                    IF(ISNA(VLOOKUP(EDATE('Projektkostenkalkulation EP'!$B$4,9)+AQ$3,Datenquellen!$F$7:$H$45,3,FALSE))," ",VLOOKUP(EDATE('Projektkostenkalkulation EP'!$B$4,9)+AQ$3,Datenquellen!$F$7:$H$45,3,FALSE))="X"
                                    ),
                          "X",
                          IF((((NETWORKDAYS('Projektkostenkalkulation EP'!$K$8,EOMONTH('Projektkostenkalkulation EP'!$K$8,0)))*('Projektkostenkalkulation EP'!$N$45/5)*
                                        'Projektkostenkalkulation EP'!$K$29)-SUM($B$32:H32))&gt;('Projektkostenkalkulation EP'!$N$45/5),('Projektkostenkalkulation EP'!$N$45/5),
                                         (NETWORKDAYS('Projektkostenkalkulation EP'!$K$8,
                                          EOMONTH('Projektkostenkalkulation EP'!$K$8,0)))*('Projektkostenkalkulation EP'!$N$45/5)*'Projektkostenkalkulation EP'!$K$29-SUM($B$32:H32))
                          ),
               "X"
            )</f>
        <v>0</v>
      </c>
      <c r="J32" s="122">
        <f xml:space="preserve"> IF(TEXT((EDATE('Projektkostenkalkulation EP'!$B$4,9)+AR$3),"MM")=TEXT((EDATE('Projektkostenkalkulation EP'!$B$4,9)+(AR$3-1)),"MM"),
             IF(
                        OR(
                                    TEXT((EDATE('Projektkostenkalkulation EP'!$B$4,9)+AR$3),"TTT") = "Sa",
                                    TEXT((EDATE('Projektkostenkalkulation EP'!$B$4,9)+AR$3),"TTT") = "So",
                                    IF(ISNA(VLOOKUP(EDATE('Projektkostenkalkulation EP'!$B$4,9)+AR$3,Datenquellen!$F$7:$H$45,3,FALSE))," ",VLOOKUP(EDATE('Projektkostenkalkulation EP'!$B$4,9)+AR$3,Datenquellen!$F$7:$H$45,3,FALSE))="X"
                                    ),
                          "X",
                          IF((((NETWORKDAYS('Projektkostenkalkulation EP'!$K$8,EOMONTH('Projektkostenkalkulation EP'!$K$8,0)))*('Projektkostenkalkulation EP'!$N$45/5)*
                                        'Projektkostenkalkulation EP'!$K$29)-SUM($B$32:I32))&gt;('Projektkostenkalkulation EP'!$N$45/5),('Projektkostenkalkulation EP'!$N$45/5),
                                         (NETWORKDAYS('Projektkostenkalkulation EP'!$K$8,
                                          EOMONTH('Projektkostenkalkulation EP'!$K$8,0)))*('Projektkostenkalkulation EP'!$N$45/5)*'Projektkostenkalkulation EP'!$K$29-SUM($B$32:I32))
                          ),
               "X"
            )</f>
        <v>0</v>
      </c>
      <c r="K32" s="122">
        <f xml:space="preserve"> IF(TEXT((EDATE('Projektkostenkalkulation EP'!$B$4,9)+AS$3),"MM")=TEXT((EDATE('Projektkostenkalkulation EP'!$B$4,9)+(AS$3-1)),"MM"),
             IF(
                        OR(
                                    TEXT((EDATE('Projektkostenkalkulation EP'!$B$4,9)+AS$3),"TTT") = "Sa",
                                    TEXT((EDATE('Projektkostenkalkulation EP'!$B$4,9)+AS$3),"TTT") = "So",
                                    IF(ISNA(VLOOKUP(EDATE('Projektkostenkalkulation EP'!$B$4,9)+AS$3,Datenquellen!$F$7:$H$45,3,FALSE))," ",VLOOKUP(EDATE('Projektkostenkalkulation EP'!$B$4,9)+AS$3,Datenquellen!$F$7:$H$45,3,FALSE))="X"
                                    ),
                          "X",
                          IF((((NETWORKDAYS('Projektkostenkalkulation EP'!$K$8,EOMONTH('Projektkostenkalkulation EP'!$K$8,0)))*('Projektkostenkalkulation EP'!$N$45/5)*
                                        'Projektkostenkalkulation EP'!$K$29)-SUM($B$32:J32))&gt;('Projektkostenkalkulation EP'!$N$45/5),('Projektkostenkalkulation EP'!$N$45/5),
                                         (NETWORKDAYS('Projektkostenkalkulation EP'!$K$8,
                                          EOMONTH('Projektkostenkalkulation EP'!$K$8,0)))*('Projektkostenkalkulation EP'!$N$45/5)*'Projektkostenkalkulation EP'!$K$29-SUM($B$32:J32))
                          ),
               "X"
            )</f>
        <v>0</v>
      </c>
      <c r="L32" s="122">
        <f xml:space="preserve"> IF(TEXT((EDATE('Projektkostenkalkulation EP'!$B$4,9)+AT$3),"MM")=TEXT((EDATE('Projektkostenkalkulation EP'!$B$4,9)+(AT$3-1)),"MM"),
             IF(
                        OR(
                                    TEXT((EDATE('Projektkostenkalkulation EP'!$B$4,9)+AT$3),"TTT") = "Sa",
                                    TEXT((EDATE('Projektkostenkalkulation EP'!$B$4,9)+AT$3),"TTT") = "So",
                                    IF(ISNA(VLOOKUP(EDATE('Projektkostenkalkulation EP'!$B$4,9)+AT$3,Datenquellen!$F$7:$H$45,3,FALSE))," ",VLOOKUP(EDATE('Projektkostenkalkulation EP'!$B$4,9)+AT$3,Datenquellen!$F$7:$H$45,3,FALSE))="X"
                                    ),
                          "X",
                          IF((((NETWORKDAYS('Projektkostenkalkulation EP'!$K$8,EOMONTH('Projektkostenkalkulation EP'!$K$8,0)))*('Projektkostenkalkulation EP'!$N$45/5)*
                                        'Projektkostenkalkulation EP'!$K$29)-SUM($B$32:K32))&gt;('Projektkostenkalkulation EP'!$N$45/5),('Projektkostenkalkulation EP'!$N$45/5),
                                         (NETWORKDAYS('Projektkostenkalkulation EP'!$K$8,
                                          EOMONTH('Projektkostenkalkulation EP'!$K$8,0)))*('Projektkostenkalkulation EP'!$N$45/5)*'Projektkostenkalkulation EP'!$K$29-SUM($B$32:K32))
                          ),
               "X"
            )</f>
        <v>0</v>
      </c>
      <c r="M32" s="122" t="str">
        <f xml:space="preserve"> IF(TEXT((EDATE('Projektkostenkalkulation EP'!$B$4,9)+AU$3),"MM")=TEXT((EDATE('Projektkostenkalkulation EP'!$B$4,9)+(AU$3-1)),"MM"),
             IF(
                        OR(
                                    TEXT((EDATE('Projektkostenkalkulation EP'!$B$4,9)+AU$3),"TTT") = "Sa",
                                    TEXT((EDATE('Projektkostenkalkulation EP'!$B$4,9)+AU$3),"TTT") = "So",
                                    IF(ISNA(VLOOKUP(EDATE('Projektkostenkalkulation EP'!$B$4,9)+AU$3,Datenquellen!$F$7:$H$45,3,FALSE))," ",VLOOKUP(EDATE('Projektkostenkalkulation EP'!$B$4,9)+AU$3,Datenquellen!$F$7:$H$45,3,FALSE))="X"
                                    ),
                          "X",
                          IF((((NETWORKDAYS('Projektkostenkalkulation EP'!$K$8,EOMONTH('Projektkostenkalkulation EP'!$K$8,0)))*('Projektkostenkalkulation EP'!$N$45/5)*
                                        'Projektkostenkalkulation EP'!$K$29)-SUM($B$32:L32))&gt;('Projektkostenkalkulation EP'!$N$45/5),('Projektkostenkalkulation EP'!$N$45/5),
                                         (NETWORKDAYS('Projektkostenkalkulation EP'!$K$8,
                                          EOMONTH('Projektkostenkalkulation EP'!$K$8,0)))*('Projektkostenkalkulation EP'!$N$45/5)*'Projektkostenkalkulation EP'!$K$29-SUM($B$32:L32))
                          ),
               "X"
            )</f>
        <v>X</v>
      </c>
      <c r="N32" s="122" t="str">
        <f xml:space="preserve"> IF(TEXT((EDATE('Projektkostenkalkulation EP'!$B$4,9)+AV$3),"MM")=TEXT((EDATE('Projektkostenkalkulation EP'!$B$4,9)+(AV$3-1)),"MM"),
             IF(
                        OR(
                                    TEXT((EDATE('Projektkostenkalkulation EP'!$B$4,9)+AV$3),"TTT") = "Sa",
                                    TEXT((EDATE('Projektkostenkalkulation EP'!$B$4,9)+AV$3),"TTT") = "So",
                                    IF(ISNA(VLOOKUP(EDATE('Projektkostenkalkulation EP'!$B$4,9)+AV$3,Datenquellen!$F$7:$H$45,3,FALSE))," ",VLOOKUP(EDATE('Projektkostenkalkulation EP'!$B$4,9)+AV$3,Datenquellen!$F$7:$H$45,3,FALSE))="X"
                                    ),
                          "X",
                          IF((((NETWORKDAYS('Projektkostenkalkulation EP'!$K$8,EOMONTH('Projektkostenkalkulation EP'!$K$8,0)))*('Projektkostenkalkulation EP'!$N$45/5)*
                                        'Projektkostenkalkulation EP'!$K$29)-SUM($B$32:M32))&gt;('Projektkostenkalkulation EP'!$N$45/5),('Projektkostenkalkulation EP'!$N$45/5),
                                         (NETWORKDAYS('Projektkostenkalkulation EP'!$K$8,
                                          EOMONTH('Projektkostenkalkulation EP'!$K$8,0)))*('Projektkostenkalkulation EP'!$N$45/5)*'Projektkostenkalkulation EP'!$K$29-SUM($B$32:M32))
                          ),
               "X"
            )</f>
        <v>X</v>
      </c>
      <c r="O32" s="122">
        <f xml:space="preserve"> IF(TEXT((EDATE('Projektkostenkalkulation EP'!$B$4,9)+AW$3),"MM")=TEXT((EDATE('Projektkostenkalkulation EP'!$B$4,9)+(AW$3-1)),"MM"),
             IF(
                        OR(
                                    TEXT((EDATE('Projektkostenkalkulation EP'!$B$4,9)+AW$3),"TTT") = "Sa",
                                    TEXT((EDATE('Projektkostenkalkulation EP'!$B$4,9)+AW$3),"TTT") = "So",
                                    IF(ISNA(VLOOKUP(EDATE('Projektkostenkalkulation EP'!$B$4,9)+AW$3,Datenquellen!$F$7:$H$45,3,FALSE))," ",VLOOKUP(EDATE('Projektkostenkalkulation EP'!$B$4,9)+AW$3,Datenquellen!$F$7:$H$45,3,FALSE))="X"
                                    ),
                          "X",
                          IF((((NETWORKDAYS('Projektkostenkalkulation EP'!$K$8,EOMONTH('Projektkostenkalkulation EP'!$K$8,0)))*('Projektkostenkalkulation EP'!$N$45/5)*
                                        'Projektkostenkalkulation EP'!$K$29)-SUM($B$32:N32))&gt;('Projektkostenkalkulation EP'!$N$45/5),('Projektkostenkalkulation EP'!$N$45/5),
                                         (NETWORKDAYS('Projektkostenkalkulation EP'!$K$8,
                                          EOMONTH('Projektkostenkalkulation EP'!$K$8,0)))*('Projektkostenkalkulation EP'!$N$45/5)*'Projektkostenkalkulation EP'!$K$29-SUM($B$32:N32))
                          ),
               "X"
            )</f>
        <v>0</v>
      </c>
      <c r="P32" s="122">
        <f xml:space="preserve"> IF(TEXT((EDATE('Projektkostenkalkulation EP'!$B$4,9)+AX$3),"MM")=TEXT((EDATE('Projektkostenkalkulation EP'!$B$4,9)+(AX$3-1)),"MM"),
             IF(
                        OR(
                                    TEXT((EDATE('Projektkostenkalkulation EP'!$B$4,9)+AX$3),"TTT") = "Sa",
                                    TEXT((EDATE('Projektkostenkalkulation EP'!$B$4,9)+AX$3),"TTT") = "So",
                                    IF(ISNA(VLOOKUP(EDATE('Projektkostenkalkulation EP'!$B$4,9)+AX$3,Datenquellen!$F$7:$H$45,3,FALSE))," ",VLOOKUP(EDATE('Projektkostenkalkulation EP'!$B$4,9)+AX$3,Datenquellen!$F$7:$H$45,3,FALSE))="X"
                                    ),
                          "X",
                          IF((((NETWORKDAYS('Projektkostenkalkulation EP'!$K$8,EOMONTH('Projektkostenkalkulation EP'!$K$8,0)))*('Projektkostenkalkulation EP'!$N$45/5)*
                                        'Projektkostenkalkulation EP'!$K$29)-SUM($B$32:O32))&gt;('Projektkostenkalkulation EP'!$N$45/5),('Projektkostenkalkulation EP'!$N$45/5),
                                         (NETWORKDAYS('Projektkostenkalkulation EP'!$K$8,
                                          EOMONTH('Projektkostenkalkulation EP'!$K$8,0)))*('Projektkostenkalkulation EP'!$N$45/5)*'Projektkostenkalkulation EP'!$K$29-SUM($B$32:O32))
                          ),
               "X"
            )</f>
        <v>0</v>
      </c>
      <c r="Q32" s="122">
        <f xml:space="preserve"> IF(TEXT((EDATE('Projektkostenkalkulation EP'!$B$4,9)+AY$3),"MM")=TEXT((EDATE('Projektkostenkalkulation EP'!$B$4,9)+(AY$3-1)),"MM"),
             IF(
                        OR(
                                    TEXT((EDATE('Projektkostenkalkulation EP'!$B$4,9)+AY$3),"TTT") = "Sa",
                                    TEXT((EDATE('Projektkostenkalkulation EP'!$B$4,9)+AY$3),"TTT") = "So",
                                    IF(ISNA(VLOOKUP(EDATE('Projektkostenkalkulation EP'!$B$4,9)+AY$3,Datenquellen!$F$7:$H$45,3,FALSE))," ",VLOOKUP(EDATE('Projektkostenkalkulation EP'!$B$4,9)+AY$3,Datenquellen!$F$7:$H$45,3,FALSE))="X"
                                    ),
                          "X",
                          IF((((NETWORKDAYS('Projektkostenkalkulation EP'!$K$8,EOMONTH('Projektkostenkalkulation EP'!$K$8,0)))*('Projektkostenkalkulation EP'!$N$45/5)*
                                        'Projektkostenkalkulation EP'!$K$29)-SUM($B$32:P32))&gt;('Projektkostenkalkulation EP'!$N$45/5),('Projektkostenkalkulation EP'!$N$45/5),
                                         (NETWORKDAYS('Projektkostenkalkulation EP'!$K$8,
                                          EOMONTH('Projektkostenkalkulation EP'!$K$8,0)))*('Projektkostenkalkulation EP'!$N$45/5)*'Projektkostenkalkulation EP'!$K$29-SUM($B$32:P32))
                          ),
               "X"
            )</f>
        <v>0</v>
      </c>
      <c r="R32" s="122">
        <f xml:space="preserve"> IF(TEXT((EDATE('Projektkostenkalkulation EP'!$B$4,9)+AZ$3),"MM")=TEXT((EDATE('Projektkostenkalkulation EP'!$B$4,9)+(AZ$3-1)),"MM"),
             IF(
                        OR(
                                    TEXT((EDATE('Projektkostenkalkulation EP'!$B$4,9)+AZ$3),"TTT") = "Sa",
                                    TEXT((EDATE('Projektkostenkalkulation EP'!$B$4,9)+AZ$3),"TTT") = "So",
                                    IF(ISNA(VLOOKUP(EDATE('Projektkostenkalkulation EP'!$B$4,9)+AZ$3,Datenquellen!$F$7:$H$45,3,FALSE))," ",VLOOKUP(EDATE('Projektkostenkalkulation EP'!$B$4,9)+AZ$3,Datenquellen!$F$7:$H$45,3,FALSE))="X"
                                    ),
                          "X",
                          IF((((NETWORKDAYS('Projektkostenkalkulation EP'!$K$8,EOMONTH('Projektkostenkalkulation EP'!$K$8,0)))*('Projektkostenkalkulation EP'!$N$45/5)*
                                        'Projektkostenkalkulation EP'!$K$29)-SUM($B$32:Q32))&gt;('Projektkostenkalkulation EP'!$N$45/5),('Projektkostenkalkulation EP'!$N$45/5),
                                         (NETWORKDAYS('Projektkostenkalkulation EP'!$K$8,
                                          EOMONTH('Projektkostenkalkulation EP'!$K$8,0)))*('Projektkostenkalkulation EP'!$N$45/5)*'Projektkostenkalkulation EP'!$K$29-SUM($B$32:Q32))
                          ),
               "X"
            )</f>
        <v>0</v>
      </c>
      <c r="S32" s="122">
        <f xml:space="preserve"> IF(TEXT((EDATE('Projektkostenkalkulation EP'!$B$4,9)+BA$3),"MM")=TEXT((EDATE('Projektkostenkalkulation EP'!$B$4,9)+(BA$3-1)),"MM"),
             IF(
                        OR(
                                    TEXT((EDATE('Projektkostenkalkulation EP'!$B$4,9)+BA$3),"TTT") = "Sa",
                                    TEXT((EDATE('Projektkostenkalkulation EP'!$B$4,9)+BA$3),"TTT") = "So",
                                    IF(ISNA(VLOOKUP(EDATE('Projektkostenkalkulation EP'!$B$4,9)+BA$3,Datenquellen!$F$7:$H$45,3,FALSE))," ",VLOOKUP(EDATE('Projektkostenkalkulation EP'!$B$4,9)+BA$3,Datenquellen!$F$7:$H$45,3,FALSE))="X"
                                    ),
                          "X",
                          IF((((NETWORKDAYS('Projektkostenkalkulation EP'!$K$8,EOMONTH('Projektkostenkalkulation EP'!$K$8,0)))*('Projektkostenkalkulation EP'!$N$45/5)*
                                        'Projektkostenkalkulation EP'!$K$29)-SUM($B$32:R32))&gt;('Projektkostenkalkulation EP'!$N$45/5),('Projektkostenkalkulation EP'!$N$45/5),
                                         (NETWORKDAYS('Projektkostenkalkulation EP'!$K$8,
                                          EOMONTH('Projektkostenkalkulation EP'!$K$8,0)))*('Projektkostenkalkulation EP'!$N$45/5)*'Projektkostenkalkulation EP'!$K$29-SUM($B$32:R32))
                          ),
               "X"
            )</f>
        <v>0</v>
      </c>
      <c r="T32" s="122" t="str">
        <f xml:space="preserve"> IF(TEXT((EDATE('Projektkostenkalkulation EP'!$B$4,9)+BB$3),"MM")=TEXT((EDATE('Projektkostenkalkulation EP'!$B$4,9)+(BB$3-1)),"MM"),
             IF(
                        OR(
                                    TEXT((EDATE('Projektkostenkalkulation EP'!$B$4,9)+BB$3),"TTT") = "Sa",
                                    TEXT((EDATE('Projektkostenkalkulation EP'!$B$4,9)+BB$3),"TTT") = "So",
                                    IF(ISNA(VLOOKUP(EDATE('Projektkostenkalkulation EP'!$B$4,9)+BB$3,Datenquellen!$F$7:$H$45,3,FALSE))," ",VLOOKUP(EDATE('Projektkostenkalkulation EP'!$B$4,9)+BB$3,Datenquellen!$F$7:$H$45,3,FALSE))="X"
                                    ),
                          "X",
                          IF((((NETWORKDAYS('Projektkostenkalkulation EP'!$K$8,EOMONTH('Projektkostenkalkulation EP'!$K$8,0)))*('Projektkostenkalkulation EP'!$N$45/5)*
                                        'Projektkostenkalkulation EP'!$K$29)-SUM($B$32:S32))&gt;('Projektkostenkalkulation EP'!$N$45/5),('Projektkostenkalkulation EP'!$N$45/5),
                                         (NETWORKDAYS('Projektkostenkalkulation EP'!$K$8,
                                          EOMONTH('Projektkostenkalkulation EP'!$K$8,0)))*('Projektkostenkalkulation EP'!$N$45/5)*'Projektkostenkalkulation EP'!$K$29-SUM($B$32:S32))
                          ),
               "X"
            )</f>
        <v>X</v>
      </c>
      <c r="U32" s="122" t="str">
        <f xml:space="preserve"> IF(TEXT((EDATE('Projektkostenkalkulation EP'!$B$4,9)+BC$3),"MM")=TEXT((EDATE('Projektkostenkalkulation EP'!$B$4,9)+(BC$3-1)),"MM"),
             IF(
                        OR(
                                    TEXT((EDATE('Projektkostenkalkulation EP'!$B$4,9)+BC$3),"TTT") = "Sa",
                                    TEXT((EDATE('Projektkostenkalkulation EP'!$B$4,9)+BC$3),"TTT") = "So",
                                    IF(ISNA(VLOOKUP(EDATE('Projektkostenkalkulation EP'!$B$4,9)+BC$3,Datenquellen!$F$7:$H$45,3,FALSE))," ",VLOOKUP(EDATE('Projektkostenkalkulation EP'!$B$4,9)+BC$3,Datenquellen!$F$7:$H$45,3,FALSE))="X"
                                    ),
                          "X",
                          IF((((NETWORKDAYS('Projektkostenkalkulation EP'!$K$8,EOMONTH('Projektkostenkalkulation EP'!$K$8,0)))*('Projektkostenkalkulation EP'!$N$45/5)*
                                        'Projektkostenkalkulation EP'!$K$29)-SUM($B$32:T32))&gt;('Projektkostenkalkulation EP'!$N$45/5),('Projektkostenkalkulation EP'!$N$45/5),
                                         (NETWORKDAYS('Projektkostenkalkulation EP'!$K$8,
                                          EOMONTH('Projektkostenkalkulation EP'!$K$8,0)))*('Projektkostenkalkulation EP'!$N$45/5)*'Projektkostenkalkulation EP'!$K$29-SUM($B$32:T32))
                          ),
               "X"
            )</f>
        <v>X</v>
      </c>
      <c r="V32" s="122">
        <f xml:space="preserve"> IF(TEXT((EDATE('Projektkostenkalkulation EP'!$B$4,9)+BD$3),"MM")=TEXT((EDATE('Projektkostenkalkulation EP'!$B$4,9)+(BD$3-1)),"MM"),
             IF(
                        OR(
                                    TEXT((EDATE('Projektkostenkalkulation EP'!$B$4,9)+BD$3),"TTT") = "Sa",
                                    TEXT((EDATE('Projektkostenkalkulation EP'!$B$4,9)+BD$3),"TTT") = "So",
                                    IF(ISNA(VLOOKUP(EDATE('Projektkostenkalkulation EP'!$B$4,9)+BD$3,Datenquellen!$F$7:$H$45,3,FALSE))," ",VLOOKUP(EDATE('Projektkostenkalkulation EP'!$B$4,9)+BD$3,Datenquellen!$F$7:$H$45,3,FALSE))="X"
                                    ),
                          "X",
                          IF((((NETWORKDAYS('Projektkostenkalkulation EP'!$K$8,EOMONTH('Projektkostenkalkulation EP'!$K$8,0)))*('Projektkostenkalkulation EP'!$N$45/5)*
                                        'Projektkostenkalkulation EP'!$K$29)-SUM($B$32:U32))&gt;('Projektkostenkalkulation EP'!$N$45/5),('Projektkostenkalkulation EP'!$N$45/5),
                                         (NETWORKDAYS('Projektkostenkalkulation EP'!$K$8,
                                          EOMONTH('Projektkostenkalkulation EP'!$K$8,0)))*('Projektkostenkalkulation EP'!$N$45/5)*'Projektkostenkalkulation EP'!$K$29-SUM($B$32:U32))
                          ),
               "X"
            )</f>
        <v>0</v>
      </c>
      <c r="W32" s="122">
        <f xml:space="preserve"> IF(TEXT((EDATE('Projektkostenkalkulation EP'!$B$4,9)+BE$3),"MM")=TEXT((EDATE('Projektkostenkalkulation EP'!$B$4,9)+(BE$3-1)),"MM"),
             IF(
                        OR(
                                    TEXT((EDATE('Projektkostenkalkulation EP'!$B$4,9)+BE$3),"TTT") = "Sa",
                                    TEXT((EDATE('Projektkostenkalkulation EP'!$B$4,9)+BE$3),"TTT") = "So",
                                    IF(ISNA(VLOOKUP(EDATE('Projektkostenkalkulation EP'!$B$4,9)+BE$3,Datenquellen!$F$7:$H$45,3,FALSE))," ",VLOOKUP(EDATE('Projektkostenkalkulation EP'!$B$4,9)+BE$3,Datenquellen!$F$7:$H$45,3,FALSE))="X"
                                    ),
                          "X",
                          IF((((NETWORKDAYS('Projektkostenkalkulation EP'!$K$8,EOMONTH('Projektkostenkalkulation EP'!$K$8,0)))*('Projektkostenkalkulation EP'!$N$45/5)*
                                        'Projektkostenkalkulation EP'!$K$29)-SUM($B$32:V32))&gt;('Projektkostenkalkulation EP'!$N$45/5),('Projektkostenkalkulation EP'!$N$45/5),
                                         (NETWORKDAYS('Projektkostenkalkulation EP'!$K$8,
                                          EOMONTH('Projektkostenkalkulation EP'!$K$8,0)))*('Projektkostenkalkulation EP'!$N$45/5)*'Projektkostenkalkulation EP'!$K$29-SUM($B$32:V32))
                          ),
               "X"
            )</f>
        <v>0</v>
      </c>
      <c r="X32" s="122">
        <f xml:space="preserve"> IF(TEXT((EDATE('Projektkostenkalkulation EP'!$B$4,9)+BF$3),"MM")=TEXT((EDATE('Projektkostenkalkulation EP'!$B$4,9)+(BF$3-1)),"MM"),
             IF(
                        OR(
                                    TEXT((EDATE('Projektkostenkalkulation EP'!$B$4,9)+BF$3),"TTT") = "Sa",
                                    TEXT((EDATE('Projektkostenkalkulation EP'!$B$4,9)+BF$3),"TTT") = "So",
                                    IF(ISNA(VLOOKUP(EDATE('Projektkostenkalkulation EP'!$B$4,9)+BF$3,Datenquellen!$F$7:$H$45,3,FALSE))," ",VLOOKUP(EDATE('Projektkostenkalkulation EP'!$B$4,9)+BF$3,Datenquellen!$F$7:$H$45,3,FALSE))="X"
                                    ),
                          "X",
                          IF((((NETWORKDAYS('Projektkostenkalkulation EP'!$K$8,EOMONTH('Projektkostenkalkulation EP'!$K$8,0)))*('Projektkostenkalkulation EP'!$N$45/5)*
                                        'Projektkostenkalkulation EP'!$K$29)-SUM($B$32:W32))&gt;('Projektkostenkalkulation EP'!$N$45/5),('Projektkostenkalkulation EP'!$N$45/5),
                                         (NETWORKDAYS('Projektkostenkalkulation EP'!$K$8,
                                          EOMONTH('Projektkostenkalkulation EP'!$K$8,0)))*('Projektkostenkalkulation EP'!$N$45/5)*'Projektkostenkalkulation EP'!$K$29-SUM($B$32:W32))
                          ),
               "X"
            )</f>
        <v>0</v>
      </c>
      <c r="Y32" s="122">
        <f xml:space="preserve"> IF(TEXT((EDATE('Projektkostenkalkulation EP'!$B$4,9)+BG$3),"MM")=TEXT((EDATE('Projektkostenkalkulation EP'!$B$4,9)+(BG$3-1)),"MM"),
             IF(
                        OR(
                                    TEXT((EDATE('Projektkostenkalkulation EP'!$B$4,9)+BG$3),"TTT") = "Sa",
                                    TEXT((EDATE('Projektkostenkalkulation EP'!$B$4,9)+BG$3),"TTT") = "So",
                                    IF(ISNA(VLOOKUP(EDATE('Projektkostenkalkulation EP'!$B$4,9)+BG$3,Datenquellen!$F$7:$H$45,3,FALSE))," ",VLOOKUP(EDATE('Projektkostenkalkulation EP'!$B$4,9)+BG$3,Datenquellen!$F$7:$H$45,3,FALSE))="X"
                                    ),
                          "X",
                          IF((((NETWORKDAYS('Projektkostenkalkulation EP'!$K$8,EOMONTH('Projektkostenkalkulation EP'!$K$8,0)))*('Projektkostenkalkulation EP'!$N$45/5)*
                                        'Projektkostenkalkulation EP'!$K$29)-SUM($B$32:X32))&gt;('Projektkostenkalkulation EP'!$N$45/5),('Projektkostenkalkulation EP'!$N$45/5),
                                         (NETWORKDAYS('Projektkostenkalkulation EP'!$K$8,
                                          EOMONTH('Projektkostenkalkulation EP'!$K$8,0)))*('Projektkostenkalkulation EP'!$N$45/5)*'Projektkostenkalkulation EP'!$K$29-SUM($B$32:X32))
                          ),
               "X"
            )</f>
        <v>0</v>
      </c>
      <c r="Z32" s="122">
        <f xml:space="preserve"> IF(TEXT((EDATE('Projektkostenkalkulation EP'!$B$4,9)+BH$3),"MM")=TEXT((EDATE('Projektkostenkalkulation EP'!$B$4,9)+(BH$3-1)),"MM"),
             IF(
                        OR(
                                    TEXT((EDATE('Projektkostenkalkulation EP'!$B$4,9)+BH$3),"TTT") = "Sa",
                                    TEXT((EDATE('Projektkostenkalkulation EP'!$B$4,9)+BH$3),"TTT") = "So",
                                    IF(ISNA(VLOOKUP(EDATE('Projektkostenkalkulation EP'!$B$4,9)+BH$3,Datenquellen!$F$7:$H$45,3,FALSE))," ",VLOOKUP(EDATE('Projektkostenkalkulation EP'!$B$4,9)+BH$3,Datenquellen!$F$7:$H$45,3,FALSE))="X"
                                    ),
                          "X",
                          IF((((NETWORKDAYS('Projektkostenkalkulation EP'!$K$8,EOMONTH('Projektkostenkalkulation EP'!$K$8,0)))*('Projektkostenkalkulation EP'!$N$45/5)*
                                        'Projektkostenkalkulation EP'!$K$29)-SUM($B$32:Y32))&gt;('Projektkostenkalkulation EP'!$N$45/5),('Projektkostenkalkulation EP'!$N$45/5),
                                         (NETWORKDAYS('Projektkostenkalkulation EP'!$K$8,
                                          EOMONTH('Projektkostenkalkulation EP'!$K$8,0)))*('Projektkostenkalkulation EP'!$N$45/5)*'Projektkostenkalkulation EP'!$K$29-SUM($B$32:Y32))
                          ),
               "X"
            )</f>
        <v>0</v>
      </c>
      <c r="AA32" s="122" t="str">
        <f xml:space="preserve"> IF(TEXT((EDATE('Projektkostenkalkulation EP'!$B$4,9)+BI$3),"MM")=TEXT((EDATE('Projektkostenkalkulation EP'!$B$4,9)+(BI$3-1)),"MM"),
             IF(
                        OR(
                                    TEXT((EDATE('Projektkostenkalkulation EP'!$B$4,9)+BI$3),"TTT") = "Sa",
                                    TEXT((EDATE('Projektkostenkalkulation EP'!$B$4,9)+BI$3),"TTT") = "So",
                                    IF(ISNA(VLOOKUP(EDATE('Projektkostenkalkulation EP'!$B$4,9)+BI$3,Datenquellen!$F$7:$H$45,3,FALSE))," ",VLOOKUP(EDATE('Projektkostenkalkulation EP'!$B$4,9)+BI$3,Datenquellen!$F$7:$H$45,3,FALSE))="X"
                                    ),
                          "X",
                          IF((((NETWORKDAYS('Projektkostenkalkulation EP'!$K$8,EOMONTH('Projektkostenkalkulation EP'!$K$8,0)))*('Projektkostenkalkulation EP'!$N$45/5)*
                                        'Projektkostenkalkulation EP'!$K$29)-SUM($B$32:Z32))&gt;('Projektkostenkalkulation EP'!$N$45/5),('Projektkostenkalkulation EP'!$N$45/5),
                                         (NETWORKDAYS('Projektkostenkalkulation EP'!$K$8,
                                          EOMONTH('Projektkostenkalkulation EP'!$K$8,0)))*('Projektkostenkalkulation EP'!$N$45/5)*'Projektkostenkalkulation EP'!$K$29-SUM($B$32:Z32))
                          ),
               "X"
            )</f>
        <v>X</v>
      </c>
      <c r="AB32" s="122" t="str">
        <f xml:space="preserve"> IF(TEXT((EDATE('Projektkostenkalkulation EP'!$B$4,9)+BJ$3),"MM")=TEXT((EDATE('Projektkostenkalkulation EP'!$B$4,9)+(BJ$3-1)),"MM"),
             IF(
                        OR(
                                    TEXT((EDATE('Projektkostenkalkulation EP'!$B$4,9)+BJ$3),"TTT") = "Sa",
                                    TEXT((EDATE('Projektkostenkalkulation EP'!$B$4,9)+BJ$3),"TTT") = "So",
                                    IF(ISNA(VLOOKUP(EDATE('Projektkostenkalkulation EP'!$B$4,9)+BJ$3,Datenquellen!$F$7:$H$45,3,FALSE))," ",VLOOKUP(EDATE('Projektkostenkalkulation EP'!$B$4,9)+BJ$3,Datenquellen!$F$7:$H$45,3,FALSE))="X"
                                    ),
                          "X",
                          IF((((NETWORKDAYS('Projektkostenkalkulation EP'!$K$8,EOMONTH('Projektkostenkalkulation EP'!$K$8,0)))*('Projektkostenkalkulation EP'!$N$45/5)*
                                        'Projektkostenkalkulation EP'!$K$29)-SUM($B$32:AA32))&gt;('Projektkostenkalkulation EP'!$N$45/5),('Projektkostenkalkulation EP'!$N$45/5),
                                         (NETWORKDAYS('Projektkostenkalkulation EP'!$K$8,
                                          EOMONTH('Projektkostenkalkulation EP'!$K$8,0)))*('Projektkostenkalkulation EP'!$N$45/5)*'Projektkostenkalkulation EP'!$K$29-SUM($B$32:AA32))
                          ),
               "X"
            )</f>
        <v>X</v>
      </c>
      <c r="AC32" s="122">
        <f xml:space="preserve"> IF(TEXT((EDATE('Projektkostenkalkulation EP'!$B$4,9)+BK$3),"MM")=TEXT((EDATE('Projektkostenkalkulation EP'!$B$4,9)+(BK$3-1)),"MM"),
             IF(
                        OR(
                                    TEXT((EDATE('Projektkostenkalkulation EP'!$B$4,9)+BK$3),"TTT") = "Sa",
                                    TEXT((EDATE('Projektkostenkalkulation EP'!$B$4,9)+BK$3),"TTT") = "So",
                                    IF(ISNA(VLOOKUP(EDATE('Projektkostenkalkulation EP'!$B$4,9)+BK$3,Datenquellen!$F$7:$H$45,3,FALSE))," ",VLOOKUP(EDATE('Projektkostenkalkulation EP'!$B$4,9)+BK$3,Datenquellen!$F$7:$H$45,3,FALSE))="X"
                                    ),
                          "X",
                          IF((((NETWORKDAYS('Projektkostenkalkulation EP'!$K$8,EOMONTH('Projektkostenkalkulation EP'!$K$8,0)))*('Projektkostenkalkulation EP'!$N$45/5)*
                                        'Projektkostenkalkulation EP'!$K$29)-SUM($B$32:AB32))&gt;('Projektkostenkalkulation EP'!$N$45/5),('Projektkostenkalkulation EP'!$N$45/5),
                                         (NETWORKDAYS('Projektkostenkalkulation EP'!$K$8,
                                          EOMONTH('Projektkostenkalkulation EP'!$K$8,0)))*('Projektkostenkalkulation EP'!$N$45/5)*'Projektkostenkalkulation EP'!$K$29-SUM($B$32:AB32))
                          ),
               "X"
            )</f>
        <v>0</v>
      </c>
      <c r="AD32" s="122">
        <f xml:space="preserve"> IF(TEXT((EDATE('Projektkostenkalkulation EP'!$B$4,9)+BL$3),"MM")=TEXT((EDATE('Projektkostenkalkulation EP'!$B$4,9)+(BL$3-1)),"MM"),
             IF(
                        OR(
                                    TEXT((EDATE('Projektkostenkalkulation EP'!$B$4,9)+BL$3),"TTT") = "Sa",
                                    TEXT((EDATE('Projektkostenkalkulation EP'!$B$4,9)+BL$3),"TTT") = "So",
                                    IF(ISNA(VLOOKUP(EDATE('Projektkostenkalkulation EP'!$B$4,9)+BL$3,Datenquellen!$F$7:$H$45,3,FALSE))," ",VLOOKUP(EDATE('Projektkostenkalkulation EP'!$B$4,9)+BL$3,Datenquellen!$F$7:$H$45,3,FALSE))="X"
                                    ),
                          "X",
                          IF((((NETWORKDAYS('Projektkostenkalkulation EP'!$K$8,EOMONTH('Projektkostenkalkulation EP'!$K$8,0)))*('Projektkostenkalkulation EP'!$N$45/5)*
                                        'Projektkostenkalkulation EP'!$K$29)-SUM($B$32:AC32))&gt;('Projektkostenkalkulation EP'!$N$45/5),('Projektkostenkalkulation EP'!$N$45/5),
                                         (NETWORKDAYS('Projektkostenkalkulation EP'!$K$8,
                                          EOMONTH('Projektkostenkalkulation EP'!$K$8,0)))*('Projektkostenkalkulation EP'!$N$45/5)*'Projektkostenkalkulation EP'!$K$29-SUM($B$32:AC32))
                          ),
               "X"
            )</f>
        <v>0</v>
      </c>
      <c r="AE32" s="122">
        <f xml:space="preserve"> IF(TEXT((EDATE('Projektkostenkalkulation EP'!$B$4,9)+BM$3),"MM")=TEXT((EDATE('Projektkostenkalkulation EP'!$B$4,9)+(BM$3-1)),"MM"),
             IF(
                        OR(
                                    TEXT((EDATE('Projektkostenkalkulation EP'!$B$4,9)+BM$3),"TTT") = "Sa",
                                    TEXT((EDATE('Projektkostenkalkulation EP'!$B$4,9)+BM$3),"TTT") = "So",
                                    IF(ISNA(VLOOKUP(EDATE('Projektkostenkalkulation EP'!$B$4,9)+BM$3,Datenquellen!$F$7:$H$45,3,FALSE))," ",VLOOKUP(EDATE('Projektkostenkalkulation EP'!$B$4,9)+BM$3,Datenquellen!$F$7:$H$45,3,FALSE))="X"
                                    ),
                          "X",
                          IF((((NETWORKDAYS('Projektkostenkalkulation EP'!$K$8,EOMONTH('Projektkostenkalkulation EP'!$K$8,0)))*('Projektkostenkalkulation EP'!$N$45/5)*
                                        'Projektkostenkalkulation EP'!$K$29)-SUM($B$32:AD32))&gt;('Projektkostenkalkulation EP'!$N$45/5),('Projektkostenkalkulation EP'!$N$45/5),
                                         (NETWORKDAYS('Projektkostenkalkulation EP'!$K$8,
                                          EOMONTH('Projektkostenkalkulation EP'!$K$8,0)))*('Projektkostenkalkulation EP'!$N$45/5)*'Projektkostenkalkulation EP'!$K$29-SUM($B$32:AD32))
                          ),
               "X"
            )</f>
        <v>0</v>
      </c>
      <c r="AF32" s="122">
        <f xml:space="preserve"> IF(TEXT((EDATE('Projektkostenkalkulation EP'!$B$4,9)+BN$3),"MM")=TEXT((EDATE('Projektkostenkalkulation EP'!$B$4,9)+(BN$3-1)),"MM"),
             IF(
                        OR(
                                    TEXT((EDATE('Projektkostenkalkulation EP'!$B$4,9)+BN$3),"TTT") = "Sa",
                                    TEXT((EDATE('Projektkostenkalkulation EP'!$B$4,9)+BN$3),"TTT") = "So",
                                    IF(ISNA(VLOOKUP(EDATE('Projektkostenkalkulation EP'!$B$4,9)+BN$3,Datenquellen!$F$7:$H$45,3,FALSE))," ",VLOOKUP(EDATE('Projektkostenkalkulation EP'!$B$4,9)+BN$3,Datenquellen!$F$7:$H$45,3,FALSE))="X"
                                    ),
                          "X",
                          IF((((NETWORKDAYS('Projektkostenkalkulation EP'!$K$8,EOMONTH('Projektkostenkalkulation EP'!$K$8,0)))*('Projektkostenkalkulation EP'!$N$45/5)*
                                        'Projektkostenkalkulation EP'!$K$29)-SUM($B$32:AE32))&gt;('Projektkostenkalkulation EP'!$N$45/5),('Projektkostenkalkulation EP'!$N$45/5),
                                         (NETWORKDAYS('Projektkostenkalkulation EP'!$K$8,
                                          EOMONTH('Projektkostenkalkulation EP'!$K$8,0)))*('Projektkostenkalkulation EP'!$N$45/5)*'Projektkostenkalkulation EP'!$K$29-SUM($B$32:AE32))
                          ),
               "X"
            )</f>
        <v>0</v>
      </c>
      <c r="AG32" s="121">
        <f>SUM(B32:AF32)</f>
        <v>0</v>
      </c>
      <c r="AH32" s="525">
        <f>AG32-AG33</f>
        <v>0</v>
      </c>
      <c r="AJ32" s="2" t="s">
        <v>81</v>
      </c>
      <c r="AK32" s="124">
        <f>IF(
            OR(
                     TEXT(EDATE('Projektkostenkalkulation EP'!$B$4,21),"TTT") = "Sa",
                     TEXT(EDATE('Projektkostenkalkulation EP'!$B$4,21),"TTT") = "So",
                     IF(ISNA(VLOOKUP(EDATE('Projektkostenkalkulation EP'!$B$4,21),Datenquellen!$F$7:$H$45,3,FALSE))," ",VLOOKUP(EDATE('Projektkostenkalkulation EP'!$B$4,21),Datenquellen!$F$7:$H$45,3,FALSE))="X"
                            ),
                    "X",
                    IF('Projektkostenkalkulation EP'!$W$29&gt;0,('Projektkostenkalkulation EP'!$N$45/5),0)
            )</f>
        <v>0</v>
      </c>
      <c r="AL32" s="122">
        <f xml:space="preserve"> IF(TEXT((EDATE('Projektkostenkalkulation EP'!$B$4,21)+AK$3),"MM")=TEXT((EDATE('Projektkostenkalkulation EP'!$B$4,21)+(AK$3-1)),"MM"),
             IF(
                        OR(
                                    TEXT((EDATE('Projektkostenkalkulation EP'!$B$4,21)+AK$3),"TTT") = "Sa",
                                    TEXT((EDATE('Projektkostenkalkulation EP'!$B$4,21)+AK$3),"TTT") = "So",
                                    IF(ISNA(VLOOKUP(EDATE('Projektkostenkalkulation EP'!$B$4,21)+AK$3,Datenquellen!$F$7:$H$45,3,FALSE))," ",VLOOKUP(EDATE('Projektkostenkalkulation EP'!$B$4,21)+AK$3,Datenquellen!$F$7:$H$45,3,FALSE))="X"
                                    ),
                          "X",
                          IF((((NETWORKDAYS('Projektkostenkalkulation EP'!$W$8,EOMONTH('Projektkostenkalkulation EP'!$W$8,0)))*('Projektkostenkalkulation EP'!$N$45/5)*
                                        'Projektkostenkalkulation EP'!$W$29)-SUM($AK$32:AK32))&gt;('Projektkostenkalkulation EP'!$N$45/5),('Projektkostenkalkulation EP'!$N$45/5),
                                         (NETWORKDAYS('Projektkostenkalkulation EP'!$W$8,
                                          EOMONTH('Projektkostenkalkulation EP'!$W$8,0)))*('Projektkostenkalkulation EP'!$N$45/5)*'Projektkostenkalkulation EP'!$W$29-SUM($AK$32:AK32))
                          ),
               "X"
            )</f>
        <v>0</v>
      </c>
      <c r="AM32" s="122" t="str">
        <f xml:space="preserve"> IF(TEXT((EDATE('Projektkostenkalkulation EP'!$B$4,21)+AL$3),"MM")=TEXT((EDATE('Projektkostenkalkulation EP'!$B$4,21)+(AL$3-1)),"MM"),
             IF(
                        OR(
                                    TEXT((EDATE('Projektkostenkalkulation EP'!$B$4,21)+AL$3),"TTT") = "Sa",
                                    TEXT((EDATE('Projektkostenkalkulation EP'!$B$4,21)+AL$3),"TTT") = "So",
                                    IF(ISNA(VLOOKUP(EDATE('Projektkostenkalkulation EP'!$B$4,21)+AL$3,Datenquellen!$F$7:$H$45,3,FALSE))," ",VLOOKUP(EDATE('Projektkostenkalkulation EP'!$B$4,21)+AL$3,Datenquellen!$F$7:$H$45,3,FALSE))="X"
                                    ),
                          "X",
                          IF((((NETWORKDAYS('Projektkostenkalkulation EP'!$W$8,EOMONTH('Projektkostenkalkulation EP'!$W$8,0)))*('Projektkostenkalkulation EP'!$N$45/5)*
                                        'Projektkostenkalkulation EP'!$W$29)-SUM($AK$32:AL32))&gt;('Projektkostenkalkulation EP'!$N$45/5),('Projektkostenkalkulation EP'!$N$45/5),
                                         (NETWORKDAYS('Projektkostenkalkulation EP'!$W$8,
                                          EOMONTH('Projektkostenkalkulation EP'!$W$8,0)))*('Projektkostenkalkulation EP'!$N$45/5)*'Projektkostenkalkulation EP'!$W$29-SUM($AK$32:AL32))
                          ),
               "X"
            )</f>
        <v>X</v>
      </c>
      <c r="AN32" s="122" t="str">
        <f xml:space="preserve"> IF(TEXT((EDATE('Projektkostenkalkulation EP'!$B$4,21)+AM$3),"MM")=TEXT((EDATE('Projektkostenkalkulation EP'!$B$4,21)+(AM$3-1)),"MM"),
             IF(
                        OR(
                                    TEXT((EDATE('Projektkostenkalkulation EP'!$B$4,21)+AM$3),"TTT") = "Sa",
                                    TEXT((EDATE('Projektkostenkalkulation EP'!$B$4,21)+AM$3),"TTT") = "So",
                                    IF(ISNA(VLOOKUP(EDATE('Projektkostenkalkulation EP'!$B$4,21)+AM$3,Datenquellen!$F$7:$H$45,3,FALSE))," ",VLOOKUP(EDATE('Projektkostenkalkulation EP'!$B$4,21)+AM$3,Datenquellen!$F$7:$H$45,3,FALSE))="X"
                                    ),
                          "X",
                          IF((((NETWORKDAYS('Projektkostenkalkulation EP'!$W$8,EOMONTH('Projektkostenkalkulation EP'!$W$8,0)))*('Projektkostenkalkulation EP'!$N$45/5)*
                                        'Projektkostenkalkulation EP'!$W$29)-SUM($AK$32:AM32))&gt;('Projektkostenkalkulation EP'!$N$45/5),('Projektkostenkalkulation EP'!$N$45/5),
                                         (NETWORKDAYS('Projektkostenkalkulation EP'!$W$8,
                                          EOMONTH('Projektkostenkalkulation EP'!$W$8,0)))*('Projektkostenkalkulation EP'!$N$45/5)*'Projektkostenkalkulation EP'!$W$29-SUM($AK$32:AM32))
                          ),
               "X"
            )</f>
        <v>X</v>
      </c>
      <c r="AO32" s="122" t="str">
        <f xml:space="preserve"> IF(TEXT((EDATE('Projektkostenkalkulation EP'!$B$4,21)+AN$3),"MM")=TEXT((EDATE('Projektkostenkalkulation EP'!$B$4,21)+(AN$3-1)),"MM"),
             IF(
                        OR(
                                    TEXT((EDATE('Projektkostenkalkulation EP'!$B$4,21)+AN$3),"TTT") = "Sa",
                                    TEXT((EDATE('Projektkostenkalkulation EP'!$B$4,21)+AN$3),"TTT") = "So",
                                    IF(ISNA(VLOOKUP(EDATE('Projektkostenkalkulation EP'!$B$4,21)+AN$3,Datenquellen!$F$7:$H$45,3,FALSE))," ",VLOOKUP(EDATE('Projektkostenkalkulation EP'!$B$4,21)+AN$3,Datenquellen!$F$7:$H$45,3,FALSE))="X"
                                    ),
                          "X",
                          IF((((NETWORKDAYS('Projektkostenkalkulation EP'!$W$8,EOMONTH('Projektkostenkalkulation EP'!$W$8,0)))*('Projektkostenkalkulation EP'!$N$45/5)*
                                        'Projektkostenkalkulation EP'!$W$29)-SUM($AK$32:AN32))&gt;('Projektkostenkalkulation EP'!$N$45/5),('Projektkostenkalkulation EP'!$N$45/5),
                                         (NETWORKDAYS('Projektkostenkalkulation EP'!$W$8,
                                          EOMONTH('Projektkostenkalkulation EP'!$W$8,0)))*('Projektkostenkalkulation EP'!$N$45/5)*'Projektkostenkalkulation EP'!$W$29-SUM($AK$32:AN32))
                          ),
               "X"
            )</f>
        <v>X</v>
      </c>
      <c r="AP32" s="122">
        <f xml:space="preserve"> IF(TEXT((EDATE('Projektkostenkalkulation EP'!$B$4,21)+AO$3),"MM")=TEXT((EDATE('Projektkostenkalkulation EP'!$B$4,21)+(AO$3-1)),"MM"),
             IF(
                        OR(
                                    TEXT((EDATE('Projektkostenkalkulation EP'!$B$4,21)+AO$3),"TTT") = "Sa",
                                    TEXT((EDATE('Projektkostenkalkulation EP'!$B$4,21)+AO$3),"TTT") = "So",
                                    IF(ISNA(VLOOKUP(EDATE('Projektkostenkalkulation EP'!$B$4,21)+AO$3,Datenquellen!$F$7:$H$45,3,FALSE))," ",VLOOKUP(EDATE('Projektkostenkalkulation EP'!$B$4,21)+AO$3,Datenquellen!$F$7:$H$45,3,FALSE))="X"
                                    ),
                          "X",
                          IF((((NETWORKDAYS('Projektkostenkalkulation EP'!$W$8,EOMONTH('Projektkostenkalkulation EP'!$W$8,0)))*('Projektkostenkalkulation EP'!$N$45/5)*
                                        'Projektkostenkalkulation EP'!$W$29)-SUM($AK$32:AO32))&gt;('Projektkostenkalkulation EP'!$N$45/5),('Projektkostenkalkulation EP'!$N$45/5),
                                         (NETWORKDAYS('Projektkostenkalkulation EP'!$W$8,
                                          EOMONTH('Projektkostenkalkulation EP'!$W$8,0)))*('Projektkostenkalkulation EP'!$N$45/5)*'Projektkostenkalkulation EP'!$W$29-SUM($AK$32:AO32))
                          ),
               "X"
            )</f>
        <v>0</v>
      </c>
      <c r="AQ32" s="122">
        <f xml:space="preserve"> IF(TEXT((EDATE('Projektkostenkalkulation EP'!$B$4,21)+AP$3),"MM")=TEXT((EDATE('Projektkostenkalkulation EP'!$B$4,21)+(AP$3-1)),"MM"),
             IF(
                        OR(
                                    TEXT((EDATE('Projektkostenkalkulation EP'!$B$4,21)+AP$3),"TTT") = "Sa",
                                    TEXT((EDATE('Projektkostenkalkulation EP'!$B$4,21)+AP$3),"TTT") = "So",
                                    IF(ISNA(VLOOKUP(EDATE('Projektkostenkalkulation EP'!$B$4,21)+AP$3,Datenquellen!$F$7:$H$45,3,FALSE))," ",VLOOKUP(EDATE('Projektkostenkalkulation EP'!$B$4,21)+AP$3,Datenquellen!$F$7:$H$45,3,FALSE))="X"
                                    ),
                          "X",
                          IF((((NETWORKDAYS('Projektkostenkalkulation EP'!$W$8,EOMONTH('Projektkostenkalkulation EP'!$W$8,0)))*('Projektkostenkalkulation EP'!$N$45/5)*
                                        'Projektkostenkalkulation EP'!$W$29)-SUM($AK$32:AP32))&gt;('Projektkostenkalkulation EP'!$N$45/5),('Projektkostenkalkulation EP'!$N$45/5),
                                         (NETWORKDAYS('Projektkostenkalkulation EP'!$W$8,
                                          EOMONTH('Projektkostenkalkulation EP'!$W$8,0)))*('Projektkostenkalkulation EP'!$N$45/5)*'Projektkostenkalkulation EP'!$W$29-SUM($AK$32:AP32))
                          ),
               "X"
            )</f>
        <v>0</v>
      </c>
      <c r="AR32" s="122">
        <f xml:space="preserve"> IF(TEXT((EDATE('Projektkostenkalkulation EP'!$B$4,21)+AQ$3),"MM")=TEXT((EDATE('Projektkostenkalkulation EP'!$B$4,21)+(AQ$3-1)),"MM"),
             IF(
                        OR(
                                    TEXT((EDATE('Projektkostenkalkulation EP'!$B$4,21)+AQ$3),"TTT") = "Sa",
                                    TEXT((EDATE('Projektkostenkalkulation EP'!$B$4,21)+AQ$3),"TTT") = "So",
                                    IF(ISNA(VLOOKUP(EDATE('Projektkostenkalkulation EP'!$B$4,21)+AQ$3,Datenquellen!$F$7:$H$45,3,FALSE))," ",VLOOKUP(EDATE('Projektkostenkalkulation EP'!$B$4,21)+AQ$3,Datenquellen!$F$7:$H$45,3,FALSE))="X"
                                    ),
                          "X",
                          IF((((NETWORKDAYS('Projektkostenkalkulation EP'!$W$8,EOMONTH('Projektkostenkalkulation EP'!$W$8,0)))*('Projektkostenkalkulation EP'!$N$45/5)*
                                        'Projektkostenkalkulation EP'!$W$29)-SUM($AK$32:AQ32))&gt;('Projektkostenkalkulation EP'!$N$45/5),('Projektkostenkalkulation EP'!$N$45/5),
                                         (NETWORKDAYS('Projektkostenkalkulation EP'!$W$8,
                                          EOMONTH('Projektkostenkalkulation EP'!$W$8,0)))*('Projektkostenkalkulation EP'!$N$45/5)*'Projektkostenkalkulation EP'!$W$29-SUM($AK$32:AQ32))
                          ),
               "X"
            )</f>
        <v>0</v>
      </c>
      <c r="AS32" s="122">
        <f xml:space="preserve"> IF(TEXT((EDATE('Projektkostenkalkulation EP'!$B$4,21)+AR$3),"MM")=TEXT((EDATE('Projektkostenkalkulation EP'!$B$4,21)+(AR$3-1)),"MM"),
             IF(
                        OR(
                                    TEXT((EDATE('Projektkostenkalkulation EP'!$B$4,21)+AR$3),"TTT") = "Sa",
                                    TEXT((EDATE('Projektkostenkalkulation EP'!$B$4,21)+AR$3),"TTT") = "So",
                                    IF(ISNA(VLOOKUP(EDATE('Projektkostenkalkulation EP'!$B$4,21)+AR$3,Datenquellen!$F$7:$H$45,3,FALSE))," ",VLOOKUP(EDATE('Projektkostenkalkulation EP'!$B$4,21)+AR$3,Datenquellen!$F$7:$H$45,3,FALSE))="X"
                                    ),
                          "X",
                          IF((((NETWORKDAYS('Projektkostenkalkulation EP'!$W$8,EOMONTH('Projektkostenkalkulation EP'!$W$8,0)))*('Projektkostenkalkulation EP'!$N$45/5)*
                                        'Projektkostenkalkulation EP'!$W$29)-SUM($AK$32:AR32))&gt;('Projektkostenkalkulation EP'!$N$45/5),('Projektkostenkalkulation EP'!$N$45/5),
                                         (NETWORKDAYS('Projektkostenkalkulation EP'!$W$8,
                                          EOMONTH('Projektkostenkalkulation EP'!$W$8,0)))*('Projektkostenkalkulation EP'!$N$45/5)*'Projektkostenkalkulation EP'!$W$29-SUM($AK$32:AR32))
                          ),
               "X"
            )</f>
        <v>0</v>
      </c>
      <c r="AT32" s="122">
        <f xml:space="preserve"> IF(TEXT((EDATE('Projektkostenkalkulation EP'!$B$4,21)+AS$3),"MM")=TEXT((EDATE('Projektkostenkalkulation EP'!$B$4,21)+(AS$3-1)),"MM"),
             IF(
                        OR(
                                    TEXT((EDATE('Projektkostenkalkulation EP'!$B$4,21)+AS$3),"TTT") = "Sa",
                                    TEXT((EDATE('Projektkostenkalkulation EP'!$B$4,21)+AS$3),"TTT") = "So",
                                    IF(ISNA(VLOOKUP(EDATE('Projektkostenkalkulation EP'!$B$4,21)+AS$3,Datenquellen!$F$7:$H$45,3,FALSE))," ",VLOOKUP(EDATE('Projektkostenkalkulation EP'!$B$4,21)+AS$3,Datenquellen!$F$7:$H$45,3,FALSE))="X"
                                    ),
                          "X",
                          IF((((NETWORKDAYS('Projektkostenkalkulation EP'!$W$8,EOMONTH('Projektkostenkalkulation EP'!$W$8,0)))*('Projektkostenkalkulation EP'!$N$45/5)*
                                        'Projektkostenkalkulation EP'!$W$29)-SUM($AK$32:AS32))&gt;('Projektkostenkalkulation EP'!$N$45/5),('Projektkostenkalkulation EP'!$N$45/5),
                                         (NETWORKDAYS('Projektkostenkalkulation EP'!$W$8,
                                          EOMONTH('Projektkostenkalkulation EP'!$W$8,0)))*('Projektkostenkalkulation EP'!$N$45/5)*'Projektkostenkalkulation EP'!$W$29-SUM($AK$32:AS32))
                          ),
               "X"
            )</f>
        <v>0</v>
      </c>
      <c r="AU32" s="122" t="str">
        <f xml:space="preserve"> IF(TEXT((EDATE('Projektkostenkalkulation EP'!$B$4,21)+AT$3),"MM")=TEXT((EDATE('Projektkostenkalkulation EP'!$B$4,21)+(AT$3-1)),"MM"),
             IF(
                        OR(
                                    TEXT((EDATE('Projektkostenkalkulation EP'!$B$4,21)+AT$3),"TTT") = "Sa",
                                    TEXT((EDATE('Projektkostenkalkulation EP'!$B$4,21)+AT$3),"TTT") = "So",
                                    IF(ISNA(VLOOKUP(EDATE('Projektkostenkalkulation EP'!$B$4,21)+AT$3,Datenquellen!$F$7:$H$45,3,FALSE))," ",VLOOKUP(EDATE('Projektkostenkalkulation EP'!$B$4,21)+AT$3,Datenquellen!$F$7:$H$45,3,FALSE))="X"
                                    ),
                          "X",
                          IF((((NETWORKDAYS('Projektkostenkalkulation EP'!$W$8,EOMONTH('Projektkostenkalkulation EP'!$W$8,0)))*('Projektkostenkalkulation EP'!$N$45/5)*
                                        'Projektkostenkalkulation EP'!$W$29)-SUM($AK$32:AT32))&gt;('Projektkostenkalkulation EP'!$N$45/5),('Projektkostenkalkulation EP'!$N$45/5),
                                         (NETWORKDAYS('Projektkostenkalkulation EP'!$W$8,
                                          EOMONTH('Projektkostenkalkulation EP'!$W$8,0)))*('Projektkostenkalkulation EP'!$N$45/5)*'Projektkostenkalkulation EP'!$W$29-SUM($AK$32:AT32))
                          ),
               "X"
            )</f>
        <v>X</v>
      </c>
      <c r="AV32" s="122" t="str">
        <f xml:space="preserve"> IF(TEXT((EDATE('Projektkostenkalkulation EP'!$B$4,21)+AU$3),"MM")=TEXT((EDATE('Projektkostenkalkulation EP'!$B$4,21)+(AU$3-1)),"MM"),
             IF(
                        OR(
                                    TEXT((EDATE('Projektkostenkalkulation EP'!$B$4,21)+AU$3),"TTT") = "Sa",
                                    TEXT((EDATE('Projektkostenkalkulation EP'!$B$4,21)+AU$3),"TTT") = "So",
                                    IF(ISNA(VLOOKUP(EDATE('Projektkostenkalkulation EP'!$B$4,21)+AU$3,Datenquellen!$F$7:$H$45,3,FALSE))," ",VLOOKUP(EDATE('Projektkostenkalkulation EP'!$B$4,21)+AU$3,Datenquellen!$F$7:$H$45,3,FALSE))="X"
                                    ),
                          "X",
                          IF((((NETWORKDAYS('Projektkostenkalkulation EP'!$W$8,EOMONTH('Projektkostenkalkulation EP'!$W$8,0)))*('Projektkostenkalkulation EP'!$N$45/5)*
                                        'Projektkostenkalkulation EP'!$W$29)-SUM($AK$32:AU32))&gt;('Projektkostenkalkulation EP'!$N$45/5),('Projektkostenkalkulation EP'!$N$45/5),
                                         (NETWORKDAYS('Projektkostenkalkulation EP'!$W$8,
                                          EOMONTH('Projektkostenkalkulation EP'!$W$8,0)))*('Projektkostenkalkulation EP'!$N$45/5)*'Projektkostenkalkulation EP'!$W$29-SUM($AK$32:AU32))
                          ),
               "X"
            )</f>
        <v>X</v>
      </c>
      <c r="AW32" s="122">
        <f xml:space="preserve"> IF(TEXT((EDATE('Projektkostenkalkulation EP'!$B$4,21)+AV$3),"MM")=TEXT((EDATE('Projektkostenkalkulation EP'!$B$4,21)+(AV$3-1)),"MM"),
             IF(
                        OR(
                                    TEXT((EDATE('Projektkostenkalkulation EP'!$B$4,21)+AV$3),"TTT") = "Sa",
                                    TEXT((EDATE('Projektkostenkalkulation EP'!$B$4,21)+AV$3),"TTT") = "So",
                                    IF(ISNA(VLOOKUP(EDATE('Projektkostenkalkulation EP'!$B$4,21)+AV$3,Datenquellen!$F$7:$H$45,3,FALSE))," ",VLOOKUP(EDATE('Projektkostenkalkulation EP'!$B$4,21)+AV$3,Datenquellen!$F$7:$H$45,3,FALSE))="X"
                                    ),
                          "X",
                          IF((((NETWORKDAYS('Projektkostenkalkulation EP'!$W$8,EOMONTH('Projektkostenkalkulation EP'!$W$8,0)))*('Projektkostenkalkulation EP'!$N$45/5)*
                                        'Projektkostenkalkulation EP'!$W$29)-SUM($AK$32:AV32))&gt;('Projektkostenkalkulation EP'!$N$45/5),('Projektkostenkalkulation EP'!$N$45/5),
                                         (NETWORKDAYS('Projektkostenkalkulation EP'!$W$8,
                                          EOMONTH('Projektkostenkalkulation EP'!$W$8,0)))*('Projektkostenkalkulation EP'!$N$45/5)*'Projektkostenkalkulation EP'!$W$29-SUM($AK$32:AV32))
                          ),
               "X"
            )</f>
        <v>0</v>
      </c>
      <c r="AX32" s="122">
        <f xml:space="preserve"> IF(TEXT((EDATE('Projektkostenkalkulation EP'!$B$4,21)+AW$3),"MM")=TEXT((EDATE('Projektkostenkalkulation EP'!$B$4,21)+(AW$3-1)),"MM"),
             IF(
                        OR(
                                    TEXT((EDATE('Projektkostenkalkulation EP'!$B$4,21)+AW$3),"TTT") = "Sa",
                                    TEXT((EDATE('Projektkostenkalkulation EP'!$B$4,21)+AW$3),"TTT") = "So",
                                    IF(ISNA(VLOOKUP(EDATE('Projektkostenkalkulation EP'!$B$4,21)+AW$3,Datenquellen!$F$7:$H$45,3,FALSE))," ",VLOOKUP(EDATE('Projektkostenkalkulation EP'!$B$4,21)+AW$3,Datenquellen!$F$7:$H$45,3,FALSE))="X"
                                    ),
                          "X",
                          IF((((NETWORKDAYS('Projektkostenkalkulation EP'!$W$8,EOMONTH('Projektkostenkalkulation EP'!$W$8,0)))*('Projektkostenkalkulation EP'!$N$45/5)*
                                        'Projektkostenkalkulation EP'!$W$29)-SUM($AK$32:AW32))&gt;('Projektkostenkalkulation EP'!$N$45/5),('Projektkostenkalkulation EP'!$N$45/5),
                                         (NETWORKDAYS('Projektkostenkalkulation EP'!$W$8,
                                          EOMONTH('Projektkostenkalkulation EP'!$W$8,0)))*('Projektkostenkalkulation EP'!$N$45/5)*'Projektkostenkalkulation EP'!$W$29-SUM($AK$32:AW32))
                          ),
               "X"
            )</f>
        <v>0</v>
      </c>
      <c r="AY32" s="122">
        <f xml:space="preserve"> IF(TEXT((EDATE('Projektkostenkalkulation EP'!$B$4,21)+AX$3),"MM")=TEXT((EDATE('Projektkostenkalkulation EP'!$B$4,21)+(AX$3-1)),"MM"),
             IF(
                        OR(
                                    TEXT((EDATE('Projektkostenkalkulation EP'!$B$4,21)+AX$3),"TTT") = "Sa",
                                    TEXT((EDATE('Projektkostenkalkulation EP'!$B$4,21)+AX$3),"TTT") = "So",
                                    IF(ISNA(VLOOKUP(EDATE('Projektkostenkalkulation EP'!$B$4,21)+AX$3,Datenquellen!$F$7:$H$45,3,FALSE))," ",VLOOKUP(EDATE('Projektkostenkalkulation EP'!$B$4,21)+AX$3,Datenquellen!$F$7:$H$45,3,FALSE))="X"
                                    ),
                          "X",
                          IF((((NETWORKDAYS('Projektkostenkalkulation EP'!$W$8,EOMONTH('Projektkostenkalkulation EP'!$W$8,0)))*('Projektkostenkalkulation EP'!$N$45/5)*
                                        'Projektkostenkalkulation EP'!$W$29)-SUM($AK$32:AX32))&gt;('Projektkostenkalkulation EP'!$N$45/5),('Projektkostenkalkulation EP'!$N$45/5),
                                         (NETWORKDAYS('Projektkostenkalkulation EP'!$W$8,
                                          EOMONTH('Projektkostenkalkulation EP'!$W$8,0)))*('Projektkostenkalkulation EP'!$N$45/5)*'Projektkostenkalkulation EP'!$W$29-SUM($AK$32:AX32))
                          ),
               "X"
            )</f>
        <v>0</v>
      </c>
      <c r="AZ32" s="122">
        <f xml:space="preserve"> IF(TEXT((EDATE('Projektkostenkalkulation EP'!$B$4,21)+AY$3),"MM")=TEXT((EDATE('Projektkostenkalkulation EP'!$B$4,21)+(AY$3-1)),"MM"),
             IF(
                        OR(
                                    TEXT((EDATE('Projektkostenkalkulation EP'!$B$4,21)+AY$3),"TTT") = "Sa",
                                    TEXT((EDATE('Projektkostenkalkulation EP'!$B$4,21)+AY$3),"TTT") = "So",
                                    IF(ISNA(VLOOKUP(EDATE('Projektkostenkalkulation EP'!$B$4,21)+AY$3,Datenquellen!$F$7:$H$45,3,FALSE))," ",VLOOKUP(EDATE('Projektkostenkalkulation EP'!$B$4,21)+AY$3,Datenquellen!$F$7:$H$45,3,FALSE))="X"
                                    ),
                          "X",
                          IF((((NETWORKDAYS('Projektkostenkalkulation EP'!$W$8,EOMONTH('Projektkostenkalkulation EP'!$W$8,0)))*('Projektkostenkalkulation EP'!$N$45/5)*
                                        'Projektkostenkalkulation EP'!$W$29)-SUM($AK$32:AY32))&gt;('Projektkostenkalkulation EP'!$N$45/5),('Projektkostenkalkulation EP'!$N$45/5),
                                         (NETWORKDAYS('Projektkostenkalkulation EP'!$W$8,
                                          EOMONTH('Projektkostenkalkulation EP'!$W$8,0)))*('Projektkostenkalkulation EP'!$N$45/5)*'Projektkostenkalkulation EP'!$W$29-SUM($AK$32:AY32))
                          ),
               "X"
            )</f>
        <v>0</v>
      </c>
      <c r="BA32" s="122">
        <f xml:space="preserve"> IF(TEXT((EDATE('Projektkostenkalkulation EP'!$B$4,21)+AZ$3),"MM")=TEXT((EDATE('Projektkostenkalkulation EP'!$B$4,21)+(AZ$3-1)),"MM"),
             IF(
                        OR(
                                    TEXT((EDATE('Projektkostenkalkulation EP'!$B$4,21)+AZ$3),"TTT") = "Sa",
                                    TEXT((EDATE('Projektkostenkalkulation EP'!$B$4,21)+AZ$3),"TTT") = "So",
                                    IF(ISNA(VLOOKUP(EDATE('Projektkostenkalkulation EP'!$B$4,21)+AZ$3,Datenquellen!$F$7:$H$45,3,FALSE))," ",VLOOKUP(EDATE('Projektkostenkalkulation EP'!$B$4,21)+AZ$3,Datenquellen!$F$7:$H$45,3,FALSE))="X"
                                    ),
                          "X",
                          IF((((NETWORKDAYS('Projektkostenkalkulation EP'!$W$8,EOMONTH('Projektkostenkalkulation EP'!$W$8,0)))*('Projektkostenkalkulation EP'!$N$45/5)*
                                        'Projektkostenkalkulation EP'!$W$29)-SUM($AK$32:AZ32))&gt;('Projektkostenkalkulation EP'!$N$45/5),('Projektkostenkalkulation EP'!$N$45/5),
                                         (NETWORKDAYS('Projektkostenkalkulation EP'!$W$8,
                                          EOMONTH('Projektkostenkalkulation EP'!$W$8,0)))*('Projektkostenkalkulation EP'!$N$45/5)*'Projektkostenkalkulation EP'!$W$29-SUM($AK$32:AZ32))
                          ),
               "X"
            )</f>
        <v>0</v>
      </c>
      <c r="BB32" s="122" t="str">
        <f xml:space="preserve"> IF(TEXT((EDATE('Projektkostenkalkulation EP'!$B$4,21)+BA$3),"MM")=TEXT((EDATE('Projektkostenkalkulation EP'!$B$4,21)+(BA$3-1)),"MM"),
             IF(
                        OR(
                                    TEXT((EDATE('Projektkostenkalkulation EP'!$B$4,21)+BA$3),"TTT") = "Sa",
                                    TEXT((EDATE('Projektkostenkalkulation EP'!$B$4,21)+BA$3),"TTT") = "So",
                                    IF(ISNA(VLOOKUP(EDATE('Projektkostenkalkulation EP'!$B$4,21)+BA$3,Datenquellen!$F$7:$H$45,3,FALSE))," ",VLOOKUP(EDATE('Projektkostenkalkulation EP'!$B$4,21)+BA$3,Datenquellen!$F$7:$H$45,3,FALSE))="X"
                                    ),
                          "X",
                          IF((((NETWORKDAYS('Projektkostenkalkulation EP'!$W$8,EOMONTH('Projektkostenkalkulation EP'!$W$8,0)))*('Projektkostenkalkulation EP'!$N$45/5)*
                                        'Projektkostenkalkulation EP'!$W$29)-SUM($AK$32:BA32))&gt;('Projektkostenkalkulation EP'!$N$45/5),('Projektkostenkalkulation EP'!$N$45/5),
                                         (NETWORKDAYS('Projektkostenkalkulation EP'!$W$8,
                                          EOMONTH('Projektkostenkalkulation EP'!$W$8,0)))*('Projektkostenkalkulation EP'!$N$45/5)*'Projektkostenkalkulation EP'!$W$29-SUM($AK$32:BA32))
                          ),
               "X"
            )</f>
        <v>X</v>
      </c>
      <c r="BC32" s="122" t="str">
        <f xml:space="preserve"> IF(TEXT((EDATE('Projektkostenkalkulation EP'!$B$4,21)+BB$3),"MM")=TEXT((EDATE('Projektkostenkalkulation EP'!$B$4,21)+(BB$3-1)),"MM"),
             IF(
                        OR(
                                    TEXT((EDATE('Projektkostenkalkulation EP'!$B$4,21)+BB$3),"TTT") = "Sa",
                                    TEXT((EDATE('Projektkostenkalkulation EP'!$B$4,21)+BB$3),"TTT") = "So",
                                    IF(ISNA(VLOOKUP(EDATE('Projektkostenkalkulation EP'!$B$4,21)+BB$3,Datenquellen!$F$7:$H$45,3,FALSE))," ",VLOOKUP(EDATE('Projektkostenkalkulation EP'!$B$4,21)+BB$3,Datenquellen!$F$7:$H$45,3,FALSE))="X"
                                    ),
                          "X",
                          IF((((NETWORKDAYS('Projektkostenkalkulation EP'!$W$8,EOMONTH('Projektkostenkalkulation EP'!$W$8,0)))*('Projektkostenkalkulation EP'!$N$45/5)*
                                        'Projektkostenkalkulation EP'!$W$29)-SUM($AK$32:BB32))&gt;('Projektkostenkalkulation EP'!$N$45/5),('Projektkostenkalkulation EP'!$N$45/5),
                                         (NETWORKDAYS('Projektkostenkalkulation EP'!$W$8,
                                          EOMONTH('Projektkostenkalkulation EP'!$W$8,0)))*('Projektkostenkalkulation EP'!$N$45/5)*'Projektkostenkalkulation EP'!$W$29-SUM($AK$32:BB32))
                          ),
               "X"
            )</f>
        <v>X</v>
      </c>
      <c r="BD32" s="122">
        <f xml:space="preserve"> IF(TEXT((EDATE('Projektkostenkalkulation EP'!$B$4,21)+BC$3),"MM")=TEXT((EDATE('Projektkostenkalkulation EP'!$B$4,21)+(BC$3-1)),"MM"),
             IF(
                        OR(
                                    TEXT((EDATE('Projektkostenkalkulation EP'!$B$4,21)+BC$3),"TTT") = "Sa",
                                    TEXT((EDATE('Projektkostenkalkulation EP'!$B$4,21)+BC$3),"TTT") = "So",
                                    IF(ISNA(VLOOKUP(EDATE('Projektkostenkalkulation EP'!$B$4,21)+BC$3,Datenquellen!$F$7:$H$45,3,FALSE))," ",VLOOKUP(EDATE('Projektkostenkalkulation EP'!$B$4,21)+BC$3,Datenquellen!$F$7:$H$45,3,FALSE))="X"
                                    ),
                          "X",
                          IF((((NETWORKDAYS('Projektkostenkalkulation EP'!$W$8,EOMONTH('Projektkostenkalkulation EP'!$W$8,0)))*('Projektkostenkalkulation EP'!$N$45/5)*
                                        'Projektkostenkalkulation EP'!$W$29)-SUM($AK$32:BC32))&gt;('Projektkostenkalkulation EP'!$N$45/5),('Projektkostenkalkulation EP'!$N$45/5),
                                         (NETWORKDAYS('Projektkostenkalkulation EP'!$W$8,
                                          EOMONTH('Projektkostenkalkulation EP'!$W$8,0)))*('Projektkostenkalkulation EP'!$N$45/5)*'Projektkostenkalkulation EP'!$W$29-SUM($AK$32:BC32))
                          ),
               "X"
            )</f>
        <v>0</v>
      </c>
      <c r="BE32" s="122">
        <f xml:space="preserve"> IF(TEXT((EDATE('Projektkostenkalkulation EP'!$B$4,21)+BD$3),"MM")=TEXT((EDATE('Projektkostenkalkulation EP'!$B$4,21)+(BD$3-1)),"MM"),
             IF(
                        OR(
                                    TEXT((EDATE('Projektkostenkalkulation EP'!$B$4,21)+BD$3),"TTT") = "Sa",
                                    TEXT((EDATE('Projektkostenkalkulation EP'!$B$4,21)+BD$3),"TTT") = "So",
                                    IF(ISNA(VLOOKUP(EDATE('Projektkostenkalkulation EP'!$B$4,21)+BD$3,Datenquellen!$F$7:$H$45,3,FALSE))," ",VLOOKUP(EDATE('Projektkostenkalkulation EP'!$B$4,21)+BD$3,Datenquellen!$F$7:$H$45,3,FALSE))="X"
                                    ),
                          "X",
                          IF((((NETWORKDAYS('Projektkostenkalkulation EP'!$W$8,EOMONTH('Projektkostenkalkulation EP'!$W$8,0)))*('Projektkostenkalkulation EP'!$N$45/5)*
                                        'Projektkostenkalkulation EP'!$W$29)-SUM($AK$32:BD32))&gt;('Projektkostenkalkulation EP'!$N$45/5),('Projektkostenkalkulation EP'!$N$45/5),
                                         (NETWORKDAYS('Projektkostenkalkulation EP'!$W$8,
                                          EOMONTH('Projektkostenkalkulation EP'!$W$8,0)))*('Projektkostenkalkulation EP'!$N$45/5)*'Projektkostenkalkulation EP'!$W$29-SUM($AK$32:BD32))
                          ),
               "X"
            )</f>
        <v>0</v>
      </c>
      <c r="BF32" s="122">
        <f xml:space="preserve"> IF(TEXT((EDATE('Projektkostenkalkulation EP'!$B$4,21)+BE$3),"MM")=TEXT((EDATE('Projektkostenkalkulation EP'!$B$4,21)+(BE$3-1)),"MM"),
             IF(
                        OR(
                                    TEXT((EDATE('Projektkostenkalkulation EP'!$B$4,21)+BE$3),"TTT") = "Sa",
                                    TEXT((EDATE('Projektkostenkalkulation EP'!$B$4,21)+BE$3),"TTT") = "So",
                                    IF(ISNA(VLOOKUP(EDATE('Projektkostenkalkulation EP'!$B$4,21)+BE$3,Datenquellen!$F$7:$H$45,3,FALSE))," ",VLOOKUP(EDATE('Projektkostenkalkulation EP'!$B$4,21)+BE$3,Datenquellen!$F$7:$H$45,3,FALSE))="X"
                                    ),
                          "X",
                          IF((((NETWORKDAYS('Projektkostenkalkulation EP'!$W$8,EOMONTH('Projektkostenkalkulation EP'!$W$8,0)))*('Projektkostenkalkulation EP'!$N$45/5)*
                                        'Projektkostenkalkulation EP'!$W$29)-SUM($AK$32:BE32))&gt;('Projektkostenkalkulation EP'!$N$45/5),('Projektkostenkalkulation EP'!$N$45/5),
                                         (NETWORKDAYS('Projektkostenkalkulation EP'!$W$8,
                                          EOMONTH('Projektkostenkalkulation EP'!$W$8,0)))*('Projektkostenkalkulation EP'!$N$45/5)*'Projektkostenkalkulation EP'!$W$29-SUM($AK$32:BE32))
                          ),
               "X"
            )</f>
        <v>0</v>
      </c>
      <c r="BG32" s="122">
        <f xml:space="preserve"> IF(TEXT((EDATE('Projektkostenkalkulation EP'!$B$4,21)+BF$3),"MM")=TEXT((EDATE('Projektkostenkalkulation EP'!$B$4,21)+(BF$3-1)),"MM"),
             IF(
                        OR(
                                    TEXT((EDATE('Projektkostenkalkulation EP'!$B$4,21)+BF$3),"TTT") = "Sa",
                                    TEXT((EDATE('Projektkostenkalkulation EP'!$B$4,21)+BF$3),"TTT") = "So",
                                    IF(ISNA(VLOOKUP(EDATE('Projektkostenkalkulation EP'!$B$4,21)+BF$3,Datenquellen!$F$7:$H$45,3,FALSE))," ",VLOOKUP(EDATE('Projektkostenkalkulation EP'!$B$4,21)+BF$3,Datenquellen!$F$7:$H$45,3,FALSE))="X"
                                    ),
                          "X",
                          IF((((NETWORKDAYS('Projektkostenkalkulation EP'!$W$8,EOMONTH('Projektkostenkalkulation EP'!$W$8,0)))*('Projektkostenkalkulation EP'!$N$45/5)*
                                        'Projektkostenkalkulation EP'!$W$29)-SUM($AK$32:BF32))&gt;('Projektkostenkalkulation EP'!$N$45/5),('Projektkostenkalkulation EP'!$N$45/5),
                                         (NETWORKDAYS('Projektkostenkalkulation EP'!$W$8,
                                          EOMONTH('Projektkostenkalkulation EP'!$W$8,0)))*('Projektkostenkalkulation EP'!$N$45/5)*'Projektkostenkalkulation EP'!$W$29-SUM($AK$32:BF32))
                          ),
               "X"
            )</f>
        <v>0</v>
      </c>
      <c r="BH32" s="122">
        <f xml:space="preserve"> IF(TEXT((EDATE('Projektkostenkalkulation EP'!$B$4,21)+BG$3),"MM")=TEXT((EDATE('Projektkostenkalkulation EP'!$B$4,21)+(BG$3-1)),"MM"),
             IF(
                        OR(
                                    TEXT((EDATE('Projektkostenkalkulation EP'!$B$4,21)+BG$3),"TTT") = "Sa",
                                    TEXT((EDATE('Projektkostenkalkulation EP'!$B$4,21)+BG$3),"TTT") = "So",
                                    IF(ISNA(VLOOKUP(EDATE('Projektkostenkalkulation EP'!$B$4,21)+BG$3,Datenquellen!$F$7:$H$45,3,FALSE))," ",VLOOKUP(EDATE('Projektkostenkalkulation EP'!$B$4,21)+BG$3,Datenquellen!$F$7:$H$45,3,FALSE))="X"
                                    ),
                          "X",
                          IF((((NETWORKDAYS('Projektkostenkalkulation EP'!$W$8,EOMONTH('Projektkostenkalkulation EP'!$W$8,0)))*('Projektkostenkalkulation EP'!$N$45/5)*
                                        'Projektkostenkalkulation EP'!$W$29)-SUM($AK$32:BG32))&gt;('Projektkostenkalkulation EP'!$N$45/5),('Projektkostenkalkulation EP'!$N$45/5),
                                         (NETWORKDAYS('Projektkostenkalkulation EP'!$W$8,
                                          EOMONTH('Projektkostenkalkulation EP'!$W$8,0)))*('Projektkostenkalkulation EP'!$N$45/5)*'Projektkostenkalkulation EP'!$W$29-SUM($AK$32:BG32))
                          ),
               "X"
            )</f>
        <v>0</v>
      </c>
      <c r="BI32" s="122" t="str">
        <f xml:space="preserve"> IF(TEXT((EDATE('Projektkostenkalkulation EP'!$B$4,21)+BH$3),"MM")=TEXT((EDATE('Projektkostenkalkulation EP'!$B$4,21)+(BH$3-1)),"MM"),
             IF(
                        OR(
                                    TEXT((EDATE('Projektkostenkalkulation EP'!$B$4,21)+BH$3),"TTT") = "Sa",
                                    TEXT((EDATE('Projektkostenkalkulation EP'!$B$4,21)+BH$3),"TTT") = "So",
                                    IF(ISNA(VLOOKUP(EDATE('Projektkostenkalkulation EP'!$B$4,21)+BH$3,Datenquellen!$F$7:$H$45,3,FALSE))," ",VLOOKUP(EDATE('Projektkostenkalkulation EP'!$B$4,21)+BH$3,Datenquellen!$F$7:$H$45,3,FALSE))="X"
                                    ),
                          "X",
                          IF((((NETWORKDAYS('Projektkostenkalkulation EP'!$W$8,EOMONTH('Projektkostenkalkulation EP'!$W$8,0)))*('Projektkostenkalkulation EP'!$N$45/5)*
                                        'Projektkostenkalkulation EP'!$W$29)-SUM($AK$32:BH32))&gt;('Projektkostenkalkulation EP'!$N$45/5),('Projektkostenkalkulation EP'!$N$45/5),
                                         (NETWORKDAYS('Projektkostenkalkulation EP'!$W$8,
                                          EOMONTH('Projektkostenkalkulation EP'!$W$8,0)))*('Projektkostenkalkulation EP'!$N$45/5)*'Projektkostenkalkulation EP'!$W$29-SUM($AK$32:BH32))
                          ),
               "X"
            )</f>
        <v>X</v>
      </c>
      <c r="BJ32" s="122" t="str">
        <f xml:space="preserve"> IF(TEXT((EDATE('Projektkostenkalkulation EP'!$B$4,21)+BI$3),"MM")=TEXT((EDATE('Projektkostenkalkulation EP'!$B$4,21)+(BI$3-1)),"MM"),
             IF(
                        OR(
                                    TEXT((EDATE('Projektkostenkalkulation EP'!$B$4,21)+BI$3),"TTT") = "Sa",
                                    TEXT((EDATE('Projektkostenkalkulation EP'!$B$4,21)+BI$3),"TTT") = "So",
                                    IF(ISNA(VLOOKUP(EDATE('Projektkostenkalkulation EP'!$B$4,21)+BI$3,Datenquellen!$F$7:$H$45,3,FALSE))," ",VLOOKUP(EDATE('Projektkostenkalkulation EP'!$B$4,21)+BI$3,Datenquellen!$F$7:$H$45,3,FALSE))="X"
                                    ),
                          "X",
                          IF((((NETWORKDAYS('Projektkostenkalkulation EP'!$W$8,EOMONTH('Projektkostenkalkulation EP'!$W$8,0)))*('Projektkostenkalkulation EP'!$N$45/5)*
                                        'Projektkostenkalkulation EP'!$W$29)-SUM($AK$32:BI32))&gt;('Projektkostenkalkulation EP'!$N$45/5),('Projektkostenkalkulation EP'!$N$45/5),
                                         (NETWORKDAYS('Projektkostenkalkulation EP'!$W$8,
                                          EOMONTH('Projektkostenkalkulation EP'!$W$8,0)))*('Projektkostenkalkulation EP'!$N$45/5)*'Projektkostenkalkulation EP'!$W$29-SUM($AK$32:BI32))
                          ),
               "X"
            )</f>
        <v>X</v>
      </c>
      <c r="BK32" s="122">
        <f xml:space="preserve"> IF(TEXT((EDATE('Projektkostenkalkulation EP'!$B$4,21)+BJ$3),"MM")=TEXT((EDATE('Projektkostenkalkulation EP'!$B$4,21)+(BJ$3-1)),"MM"),
             IF(
                        OR(
                                    TEXT((EDATE('Projektkostenkalkulation EP'!$B$4,21)+BJ$3),"TTT") = "Sa",
                                    TEXT((EDATE('Projektkostenkalkulation EP'!$B$4,21)+BJ$3),"TTT") = "So",
                                    IF(ISNA(VLOOKUP(EDATE('Projektkostenkalkulation EP'!$B$4,21)+BJ$3,Datenquellen!$F$7:$H$45,3,FALSE))," ",VLOOKUP(EDATE('Projektkostenkalkulation EP'!$B$4,21)+BJ$3,Datenquellen!$F$7:$H$45,3,FALSE))="X"
                                    ),
                          "X",
                          IF((((NETWORKDAYS('Projektkostenkalkulation EP'!$W$8,EOMONTH('Projektkostenkalkulation EP'!$W$8,0)))*('Projektkostenkalkulation EP'!$N$45/5)*
                                        'Projektkostenkalkulation EP'!$W$29)-SUM($AK$32:BJ32))&gt;('Projektkostenkalkulation EP'!$N$45/5),('Projektkostenkalkulation EP'!$N$45/5),
                                         (NETWORKDAYS('Projektkostenkalkulation EP'!$W$8,
                                          EOMONTH('Projektkostenkalkulation EP'!$W$8,0)))*('Projektkostenkalkulation EP'!$N$45/5)*'Projektkostenkalkulation EP'!$W$29-SUM($AK$32:BJ32))
                          ),
               "X"
            )</f>
        <v>0</v>
      </c>
      <c r="BL32" s="122">
        <f xml:space="preserve"> IF(TEXT((EDATE('Projektkostenkalkulation EP'!$B$4,21)+BK$3),"MM")=TEXT((EDATE('Projektkostenkalkulation EP'!$B$4,21)+(BK$3-1)),"MM"),
             IF(
                        OR(
                                    TEXT((EDATE('Projektkostenkalkulation EP'!$B$4,21)+BK$3),"TTT") = "Sa",
                                    TEXT((EDATE('Projektkostenkalkulation EP'!$B$4,21)+BK$3),"TTT") = "So",
                                    IF(ISNA(VLOOKUP(EDATE('Projektkostenkalkulation EP'!$B$4,21)+BK$3,Datenquellen!$F$7:$H$45,3,FALSE))," ",VLOOKUP(EDATE('Projektkostenkalkulation EP'!$B$4,21)+BK$3,Datenquellen!$F$7:$H$45,3,FALSE))="X"
                                    ),
                          "X",
                          IF((((NETWORKDAYS('Projektkostenkalkulation EP'!$W$8,EOMONTH('Projektkostenkalkulation EP'!$W$8,0)))*('Projektkostenkalkulation EP'!$N$45/5)*
                                        'Projektkostenkalkulation EP'!$W$29)-SUM($AK$32:BK32))&gt;('Projektkostenkalkulation EP'!$N$45/5),('Projektkostenkalkulation EP'!$N$45/5),
                                         (NETWORKDAYS('Projektkostenkalkulation EP'!$W$8,
                                          EOMONTH('Projektkostenkalkulation EP'!$W$8,0)))*('Projektkostenkalkulation EP'!$N$45/5)*'Projektkostenkalkulation EP'!$W$29-SUM($AK$32:BK32))
                          ),
               "X"
            )</f>
        <v>0</v>
      </c>
      <c r="BM32" s="122">
        <f xml:space="preserve"> IF(TEXT((EDATE('Projektkostenkalkulation EP'!$B$4,21)+BL$3),"MM")=TEXT((EDATE('Projektkostenkalkulation EP'!$B$4,21)+(BL$3-1)),"MM"),
             IF(
                        OR(
                                    TEXT((EDATE('Projektkostenkalkulation EP'!$B$4,21)+BL$3),"TTT") = "Sa",
                                    TEXT((EDATE('Projektkostenkalkulation EP'!$B$4,21)+BL$3),"TTT") = "So",
                                    IF(ISNA(VLOOKUP(EDATE('Projektkostenkalkulation EP'!$B$4,21)+BL$3,Datenquellen!$F$7:$H$45,3,FALSE))," ",VLOOKUP(EDATE('Projektkostenkalkulation EP'!$B$4,21)+BL$3,Datenquellen!$F$7:$H$45,3,FALSE))="X"
                                    ),
                          "X",
                          IF((((NETWORKDAYS('Projektkostenkalkulation EP'!$W$8,EOMONTH('Projektkostenkalkulation EP'!$W$8,0)))*('Projektkostenkalkulation EP'!$N$45/5)*
                                        'Projektkostenkalkulation EP'!$W$29)-SUM($AK$32:BL32))&gt;('Projektkostenkalkulation EP'!$N$45/5),('Projektkostenkalkulation EP'!$N$45/5),
                                         (NETWORKDAYS('Projektkostenkalkulation EP'!$W$8,
                                          EOMONTH('Projektkostenkalkulation EP'!$W$8,0)))*('Projektkostenkalkulation EP'!$N$45/5)*'Projektkostenkalkulation EP'!$W$29-SUM($AK$32:BL32))
                          ),
               "X"
            )</f>
        <v>0</v>
      </c>
      <c r="BN32" s="122">
        <f xml:space="preserve"> IF(TEXT((EDATE('Projektkostenkalkulation EP'!$B$4,21)+BM$3),"MM")=TEXT((EDATE('Projektkostenkalkulation EP'!$B$4,21)+(BM$3-1)),"MM"),
             IF(
                        OR(
                                    TEXT((EDATE('Projektkostenkalkulation EP'!$B$4,21)+BM$3),"TTT") = "Sa",
                                    TEXT((EDATE('Projektkostenkalkulation EP'!$B$4,21)+BM$3),"TTT") = "So",
                                    IF(ISNA(VLOOKUP(EDATE('Projektkostenkalkulation EP'!$B$4,21)+BM$3,Datenquellen!$F$7:$H$45,3,FALSE))," ",VLOOKUP(EDATE('Projektkostenkalkulation EP'!$B$4,21)+BM$3,Datenquellen!$F$7:$H$45,3,FALSE))="X"
                                    ),
                          "X",
                          IF((((NETWORKDAYS('Projektkostenkalkulation EP'!$W$8,EOMONTH('Projektkostenkalkulation EP'!$W$8,0)))*('Projektkostenkalkulation EP'!$N$45/5)*
                                        'Projektkostenkalkulation EP'!$W$29)-SUM($AK$32:BM32))&gt;('Projektkostenkalkulation EP'!$N$45/5),('Projektkostenkalkulation EP'!$N$45/5),
                                         (NETWORKDAYS('Projektkostenkalkulation EP'!$W$8,
                                          EOMONTH('Projektkostenkalkulation EP'!$W$8,0)))*('Projektkostenkalkulation EP'!$N$45/5)*'Projektkostenkalkulation EP'!$W$29-SUM($AK$32:BM32))
                          ),
               "X"
            )</f>
        <v>0</v>
      </c>
      <c r="BO32" s="122">
        <f xml:space="preserve"> IF(TEXT((EDATE('Projektkostenkalkulation EP'!$B$4,21)+BN$3),"MM")=TEXT((EDATE('Projektkostenkalkulation EP'!$B$4,21)+(BN$3-1)),"MM"),
             IF(
                        OR(
                                    TEXT((EDATE('Projektkostenkalkulation EP'!$B$4,21)+BN$3),"TTT") = "Sa",
                                    TEXT((EDATE('Projektkostenkalkulation EP'!$B$4,21)+BN$3),"TTT") = "So",
                                    IF(ISNA(VLOOKUP(EDATE('Projektkostenkalkulation EP'!$B$4,21)+BN$3,Datenquellen!$F$7:$H$45,3,FALSE))," ",VLOOKUP(EDATE('Projektkostenkalkulation EP'!$B$4,21)+BN$3,Datenquellen!$F$7:$H$45,3,FALSE))="X"
                                    ),
                          "X",
                          IF((((NETWORKDAYS('Projektkostenkalkulation EP'!$W$8,EOMONTH('Projektkostenkalkulation EP'!$W$8,0)))*('Projektkostenkalkulation EP'!$N$45/5)*
                                        'Projektkostenkalkulation EP'!$W$29)-SUM($AK$32:BN32))&gt;('Projektkostenkalkulation EP'!$N$45/5),('Projektkostenkalkulation EP'!$N$45/5),
                                         (NETWORKDAYS('Projektkostenkalkulation EP'!$W$8,
                                          EOMONTH('Projektkostenkalkulation EP'!$W$8,0)))*('Projektkostenkalkulation EP'!$N$45/5)*'Projektkostenkalkulation EP'!$W$29-SUM($AK$32:BN32))
                          ),
               "X"
            )</f>
        <v>0</v>
      </c>
      <c r="BP32" s="121">
        <f>SUM(AK32:BO32)</f>
        <v>0</v>
      </c>
      <c r="BQ32" s="525">
        <f>BP32-BP33</f>
        <v>0</v>
      </c>
    </row>
    <row r="33" spans="1:69" ht="14.25" customHeight="1" thickBot="1" x14ac:dyDescent="0.25">
      <c r="A33" s="3" t="s">
        <v>82</v>
      </c>
      <c r="B33" s="270"/>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123">
        <f>SUM(B33:AF33)</f>
        <v>0</v>
      </c>
      <c r="AH33" s="526"/>
      <c r="AJ33" s="3" t="s">
        <v>82</v>
      </c>
      <c r="AK33" s="270"/>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123">
        <f>SUM(AK33:BO33)</f>
        <v>0</v>
      </c>
      <c r="BQ33" s="526"/>
    </row>
    <row r="34" spans="1:69" ht="14.25" customHeight="1" x14ac:dyDescent="0.2">
      <c r="A34" s="1" t="s">
        <v>59</v>
      </c>
      <c r="B34" s="527" t="str">
        <f>TEXT('Projektkostenkalkulation EP'!$L$8,"MMMM JJJJ")</f>
        <v>November 2024</v>
      </c>
      <c r="C34" s="527"/>
      <c r="D34" s="527"/>
      <c r="E34" s="527"/>
      <c r="F34" s="527"/>
      <c r="G34" s="527"/>
      <c r="H34" s="527"/>
      <c r="I34" s="527"/>
      <c r="J34" s="527"/>
      <c r="K34" s="527"/>
      <c r="L34" s="527"/>
      <c r="M34" s="527"/>
      <c r="N34" s="527"/>
      <c r="O34" s="527"/>
      <c r="P34" s="527"/>
      <c r="Q34" s="527"/>
      <c r="R34" s="527"/>
      <c r="S34" s="527"/>
      <c r="T34" s="527"/>
      <c r="U34" s="527"/>
      <c r="V34" s="527"/>
      <c r="W34" s="527"/>
      <c r="X34" s="527"/>
      <c r="Y34" s="527"/>
      <c r="Z34" s="527"/>
      <c r="AA34" s="527"/>
      <c r="AB34" s="527"/>
      <c r="AC34" s="527"/>
      <c r="AD34" s="527"/>
      <c r="AE34" s="527"/>
      <c r="AF34" s="527"/>
      <c r="AG34" s="527"/>
      <c r="AH34" s="528"/>
      <c r="AJ34" s="1" t="s">
        <v>59</v>
      </c>
      <c r="AK34" s="527" t="str">
        <f>TEXT('Projektkostenkalkulation EP'!$X$8,"MMMM JJJJ")</f>
        <v>November 2025</v>
      </c>
      <c r="AL34" s="527"/>
      <c r="AM34" s="527"/>
      <c r="AN34" s="527"/>
      <c r="AO34" s="527"/>
      <c r="AP34" s="527"/>
      <c r="AQ34" s="527"/>
      <c r="AR34" s="527"/>
      <c r="AS34" s="527"/>
      <c r="AT34" s="527"/>
      <c r="AU34" s="527"/>
      <c r="AV34" s="527"/>
      <c r="AW34" s="527"/>
      <c r="AX34" s="527"/>
      <c r="AY34" s="527"/>
      <c r="AZ34" s="527"/>
      <c r="BA34" s="527"/>
      <c r="BB34" s="527"/>
      <c r="BC34" s="527"/>
      <c r="BD34" s="527"/>
      <c r="BE34" s="527"/>
      <c r="BF34" s="527"/>
      <c r="BG34" s="527"/>
      <c r="BH34" s="527"/>
      <c r="BI34" s="527"/>
      <c r="BJ34" s="527"/>
      <c r="BK34" s="527"/>
      <c r="BL34" s="527"/>
      <c r="BM34" s="527"/>
      <c r="BN34" s="527"/>
      <c r="BO34" s="527"/>
      <c r="BP34" s="527"/>
      <c r="BQ34" s="528"/>
    </row>
    <row r="35" spans="1:69" ht="14.25" customHeight="1" x14ac:dyDescent="0.2">
      <c r="A35" s="2" t="s">
        <v>81</v>
      </c>
      <c r="B35" s="124" t="str">
        <f>IF(
            OR(
                     TEXT(EDATE('Projektkostenkalkulation EP'!$B$4,10),"TTT") = "Sa",
                     TEXT(EDATE('Projektkostenkalkulation EP'!$B$4,10),"TTT") = "So",
                     IF(ISNA(VLOOKUP(EDATE('Projektkostenkalkulation EP'!$B$4,10),Datenquellen!$F$7:$H$45,3,FALSE))," ",VLOOKUP(EDATE('Projektkostenkalkulation EP'!$B$4,10),Datenquellen!$F$7:$H$45,3,FALSE))="X"
                            ),
                    "X",
                    IF('Projektkostenkalkulation EP'!$L$29&gt;0,('Projektkostenkalkulation EP'!$N$45/5),0)
            )</f>
        <v>X</v>
      </c>
      <c r="C35" s="122" t="str">
        <f xml:space="preserve"> IF(TEXT((EDATE('Projektkostenkalkulation EP'!$B$4,10)+AK$3),"MM")=TEXT((EDATE('Projektkostenkalkulation EP'!$B$4,10)+(AK$3-1)),"MM"),
             IF(
                        OR(
                                    TEXT((EDATE('Projektkostenkalkulation EP'!$B$4,10)+AK$3),"TTT") = "Sa",
                                    TEXT((EDATE('Projektkostenkalkulation EP'!$B$4,10)+AK$3),"TTT") = "So",
                                    IF(ISNA(VLOOKUP(EDATE('Projektkostenkalkulation EP'!$B$4,10)+AK$3,Datenquellen!$F$7:$H$45,3,FALSE))," ",VLOOKUP(EDATE('Projektkostenkalkulation EP'!$B$4,10)+AK$3,Datenquellen!$F$7:$H$45,3,FALSE))="X"
                                    ),
                          "X",
                          IF((((NETWORKDAYS('Projektkostenkalkulation EP'!$L$8,EOMONTH('Projektkostenkalkulation EP'!$L$8,0)))*('Projektkostenkalkulation EP'!$N$45/5)*
                                        'Projektkostenkalkulation EP'!$L$29)-SUM($B$35:B35))&gt;('Projektkostenkalkulation EP'!$N$45/5),('Projektkostenkalkulation EP'!$N$45/5),
                                         (NETWORKDAYS('Projektkostenkalkulation EP'!$L$8,
                                          EOMONTH('Projektkostenkalkulation EP'!$L$8,0)))*('Projektkostenkalkulation EP'!$N$45/5)*'Projektkostenkalkulation EP'!$L$29-SUM($B$35:B35))
                          ),
               "X"
            )</f>
        <v>X</v>
      </c>
      <c r="D35" s="122" t="str">
        <f xml:space="preserve"> IF(TEXT((EDATE('Projektkostenkalkulation EP'!$B$4,10)+AL$3),"MM")=TEXT((EDATE('Projektkostenkalkulation EP'!$B$4,10)+(AL$3-1)),"MM"),
             IF(
                        OR(
                                    TEXT((EDATE('Projektkostenkalkulation EP'!$B$4,10)+AL$3),"TTT") = "Sa",
                                    TEXT((EDATE('Projektkostenkalkulation EP'!$B$4,10)+AL$3),"TTT") = "So",
                                    IF(ISNA(VLOOKUP(EDATE('Projektkostenkalkulation EP'!$B$4,10)+AL$3,Datenquellen!$F$7:$H$45,3,FALSE))," ",VLOOKUP(EDATE('Projektkostenkalkulation EP'!$B$4,10)+AL$3,Datenquellen!$F$7:$H$45,3,FALSE))="X"
                                    ),
                          "X",
                          IF((((NETWORKDAYS('Projektkostenkalkulation EP'!$L$8,EOMONTH('Projektkostenkalkulation EP'!$L$8,0)))*('Projektkostenkalkulation EP'!$N$45/5)*
                                        'Projektkostenkalkulation EP'!$L$29)-SUM($B$35:C35))&gt;('Projektkostenkalkulation EP'!$N$45/5),('Projektkostenkalkulation EP'!$N$45/5),
                                         (NETWORKDAYS('Projektkostenkalkulation EP'!$L$8,
                                          EOMONTH('Projektkostenkalkulation EP'!$L$8,0)))*('Projektkostenkalkulation EP'!$N$45/5)*'Projektkostenkalkulation EP'!$L$29-SUM($B$35:C35))
                          ),
               "X"
            )</f>
        <v>X</v>
      </c>
      <c r="E35" s="122">
        <f xml:space="preserve"> IF(TEXT((EDATE('Projektkostenkalkulation EP'!$B$4,10)+AM$3),"MM")=TEXT((EDATE('Projektkostenkalkulation EP'!$B$4,10)+(AM$3-1)),"MM"),
             IF(
                        OR(
                                    TEXT((EDATE('Projektkostenkalkulation EP'!$B$4,10)+AM$3),"TTT") = "Sa",
                                    TEXT((EDATE('Projektkostenkalkulation EP'!$B$4,10)+AM$3),"TTT") = "So",
                                    IF(ISNA(VLOOKUP(EDATE('Projektkostenkalkulation EP'!$B$4,10)+AM$3,Datenquellen!$F$7:$H$45,3,FALSE))," ",VLOOKUP(EDATE('Projektkostenkalkulation EP'!$B$4,10)+AM$3,Datenquellen!$F$7:$H$45,3,FALSE))="X"
                                    ),
                          "X",
                          IF((((NETWORKDAYS('Projektkostenkalkulation EP'!$L$8,EOMONTH('Projektkostenkalkulation EP'!$L$8,0)))*('Projektkostenkalkulation EP'!$N$45/5)*
                                        'Projektkostenkalkulation EP'!$L$29)-SUM($B$35:D35))&gt;('Projektkostenkalkulation EP'!$N$45/5),('Projektkostenkalkulation EP'!$N$45/5),
                                         (NETWORKDAYS('Projektkostenkalkulation EP'!$L$8,
                                          EOMONTH('Projektkostenkalkulation EP'!$L$8,0)))*('Projektkostenkalkulation EP'!$N$45/5)*'Projektkostenkalkulation EP'!$L$29-SUM($B$35:D35))
                          ),
               "X"
            )</f>
        <v>0</v>
      </c>
      <c r="F35" s="122">
        <f xml:space="preserve"> IF(TEXT((EDATE('Projektkostenkalkulation EP'!$B$4,10)+AN$3),"MM")=TEXT((EDATE('Projektkostenkalkulation EP'!$B$4,10)+(AN$3-1)),"MM"),
             IF(
                        OR(
                                    TEXT((EDATE('Projektkostenkalkulation EP'!$B$4,10)+AN$3),"TTT") = "Sa",
                                    TEXT((EDATE('Projektkostenkalkulation EP'!$B$4,10)+AN$3),"TTT") = "So",
                                    IF(ISNA(VLOOKUP(EDATE('Projektkostenkalkulation EP'!$B$4,10)+AN$3,Datenquellen!$F$7:$H$45,3,FALSE))," ",VLOOKUP(EDATE('Projektkostenkalkulation EP'!$B$4,10)+AN$3,Datenquellen!$F$7:$H$45,3,FALSE))="X"
                                    ),
                          "X",
                          IF((((NETWORKDAYS('Projektkostenkalkulation EP'!$L$8,EOMONTH('Projektkostenkalkulation EP'!$L$8,0)))*('Projektkostenkalkulation EP'!$N$45/5)*
                                        'Projektkostenkalkulation EP'!$L$29)-SUM($B$35:E35))&gt;('Projektkostenkalkulation EP'!$N$45/5),('Projektkostenkalkulation EP'!$N$45/5),
                                         (NETWORKDAYS('Projektkostenkalkulation EP'!$L$8,
                                          EOMONTH('Projektkostenkalkulation EP'!$L$8,0)))*('Projektkostenkalkulation EP'!$N$45/5)*'Projektkostenkalkulation EP'!$L$29-SUM($B$35:E35))
                          ),
               "X"
            )</f>
        <v>0</v>
      </c>
      <c r="G35" s="122">
        <f xml:space="preserve"> IF(TEXT((EDATE('Projektkostenkalkulation EP'!$B$4,10)+AO$3),"MM")=TEXT((EDATE('Projektkostenkalkulation EP'!$B$4,10)+(AO$3-1)),"MM"),
             IF(
                        OR(
                                    TEXT((EDATE('Projektkostenkalkulation EP'!$B$4,10)+AO$3),"TTT") = "Sa",
                                    TEXT((EDATE('Projektkostenkalkulation EP'!$B$4,10)+AO$3),"TTT") = "So",
                                    IF(ISNA(VLOOKUP(EDATE('Projektkostenkalkulation EP'!$B$4,10)+AO$3,Datenquellen!$F$7:$H$45,3,FALSE))," ",VLOOKUP(EDATE('Projektkostenkalkulation EP'!$B$4,10)+AO$3,Datenquellen!$F$7:$H$45,3,FALSE))="X"
                                    ),
                          "X",
                          IF((((NETWORKDAYS('Projektkostenkalkulation EP'!$L$8,EOMONTH('Projektkostenkalkulation EP'!$L$8,0)))*('Projektkostenkalkulation EP'!$N$45/5)*
                                        'Projektkostenkalkulation EP'!$L$29)-SUM($B$35:F35))&gt;('Projektkostenkalkulation EP'!$N$45/5),('Projektkostenkalkulation EP'!$N$45/5),
                                         (NETWORKDAYS('Projektkostenkalkulation EP'!$L$8,
                                          EOMONTH('Projektkostenkalkulation EP'!$L$8,0)))*('Projektkostenkalkulation EP'!$N$45/5)*'Projektkostenkalkulation EP'!$L$29-SUM($B$35:F35))
                          ),
               "X"
            )</f>
        <v>0</v>
      </c>
      <c r="H35" s="122">
        <f xml:space="preserve"> IF(TEXT((EDATE('Projektkostenkalkulation EP'!$B$4,10)+AP$3),"MM")=TEXT((EDATE('Projektkostenkalkulation EP'!$B$4,10)+(AP$3-1)),"MM"),
             IF(
                        OR(
                                    TEXT((EDATE('Projektkostenkalkulation EP'!$B$4,10)+AP$3),"TTT") = "Sa",
                                    TEXT((EDATE('Projektkostenkalkulation EP'!$B$4,10)+AP$3),"TTT") = "So",
                                    IF(ISNA(VLOOKUP(EDATE('Projektkostenkalkulation EP'!$B$4,10)+AP$3,Datenquellen!$F$7:$H$45,3,FALSE))," ",VLOOKUP(EDATE('Projektkostenkalkulation EP'!$B$4,10)+AP$3,Datenquellen!$F$7:$H$45,3,FALSE))="X"
                                    ),
                          "X",
                          IF((((NETWORKDAYS('Projektkostenkalkulation EP'!$L$8,EOMONTH('Projektkostenkalkulation EP'!$L$8,0)))*('Projektkostenkalkulation EP'!$N$45/5)*
                                        'Projektkostenkalkulation EP'!$L$29)-SUM($B$35:G35))&gt;('Projektkostenkalkulation EP'!$N$45/5),('Projektkostenkalkulation EP'!$N$45/5),
                                         (NETWORKDAYS('Projektkostenkalkulation EP'!$L$8,
                                          EOMONTH('Projektkostenkalkulation EP'!$L$8,0)))*('Projektkostenkalkulation EP'!$N$45/5)*'Projektkostenkalkulation EP'!$L$29-SUM($B$35:G35))
                          ),
               "X"
            )</f>
        <v>0</v>
      </c>
      <c r="I35" s="122">
        <f xml:space="preserve"> IF(TEXT((EDATE('Projektkostenkalkulation EP'!$B$4,10)+AQ$3),"MM")=TEXT((EDATE('Projektkostenkalkulation EP'!$B$4,10)+(AQ$3-1)),"MM"),
             IF(
                        OR(
                                    TEXT((EDATE('Projektkostenkalkulation EP'!$B$4,10)+AQ$3),"TTT") = "Sa",
                                    TEXT((EDATE('Projektkostenkalkulation EP'!$B$4,10)+AQ$3),"TTT") = "So",
                                    IF(ISNA(VLOOKUP(EDATE('Projektkostenkalkulation EP'!$B$4,10)+AQ$3,Datenquellen!$F$7:$H$45,3,FALSE))," ",VLOOKUP(EDATE('Projektkostenkalkulation EP'!$B$4,10)+AQ$3,Datenquellen!$F$7:$H$45,3,FALSE))="X"
                                    ),
                          "X",
                          IF((((NETWORKDAYS('Projektkostenkalkulation EP'!$L$8,EOMONTH('Projektkostenkalkulation EP'!$L$8,0)))*('Projektkostenkalkulation EP'!$N$45/5)*
                                        'Projektkostenkalkulation EP'!$L$29)-SUM($B$35:H35))&gt;('Projektkostenkalkulation EP'!$N$45/5),('Projektkostenkalkulation EP'!$N$45/5),
                                         (NETWORKDAYS('Projektkostenkalkulation EP'!$L$8,
                                          EOMONTH('Projektkostenkalkulation EP'!$L$8,0)))*('Projektkostenkalkulation EP'!$N$45/5)*'Projektkostenkalkulation EP'!$L$29-SUM($B$35:H35))
                          ),
               "X"
            )</f>
        <v>0</v>
      </c>
      <c r="J35" s="122" t="str">
        <f xml:space="preserve"> IF(TEXT((EDATE('Projektkostenkalkulation EP'!$B$4,10)+AR$3),"MM")=TEXT((EDATE('Projektkostenkalkulation EP'!$B$4,10)+(AR$3-1)),"MM"),
             IF(
                        OR(
                                    TEXT((EDATE('Projektkostenkalkulation EP'!$B$4,10)+AR$3),"TTT") = "Sa",
                                    TEXT((EDATE('Projektkostenkalkulation EP'!$B$4,10)+AR$3),"TTT") = "So",
                                    IF(ISNA(VLOOKUP(EDATE('Projektkostenkalkulation EP'!$B$4,10)+AR$3,Datenquellen!$F$7:$H$45,3,FALSE))," ",VLOOKUP(EDATE('Projektkostenkalkulation EP'!$B$4,10)+AR$3,Datenquellen!$F$7:$H$45,3,FALSE))="X"
                                    ),
                          "X",
                          IF((((NETWORKDAYS('Projektkostenkalkulation EP'!$L$8,EOMONTH('Projektkostenkalkulation EP'!$L$8,0)))*('Projektkostenkalkulation EP'!$N$45/5)*
                                        'Projektkostenkalkulation EP'!$L$29)-SUM($B$35:I35))&gt;('Projektkostenkalkulation EP'!$N$45/5),('Projektkostenkalkulation EP'!$N$45/5),
                                         (NETWORKDAYS('Projektkostenkalkulation EP'!$L$8,
                                          EOMONTH('Projektkostenkalkulation EP'!$L$8,0)))*('Projektkostenkalkulation EP'!$N$45/5)*'Projektkostenkalkulation EP'!$L$29-SUM($B$35:I35))
                          ),
               "X"
            )</f>
        <v>X</v>
      </c>
      <c r="K35" s="122" t="str">
        <f xml:space="preserve"> IF(TEXT((EDATE('Projektkostenkalkulation EP'!$B$4,10)+AS$3),"MM")=TEXT((EDATE('Projektkostenkalkulation EP'!$B$4,10)+(AS$3-1)),"MM"),
             IF(
                        OR(
                                    TEXT((EDATE('Projektkostenkalkulation EP'!$B$4,10)+AS$3),"TTT") = "Sa",
                                    TEXT((EDATE('Projektkostenkalkulation EP'!$B$4,10)+AS$3),"TTT") = "So",
                                    IF(ISNA(VLOOKUP(EDATE('Projektkostenkalkulation EP'!$B$4,10)+AS$3,Datenquellen!$F$7:$H$45,3,FALSE))," ",VLOOKUP(EDATE('Projektkostenkalkulation EP'!$B$4,10)+AS$3,Datenquellen!$F$7:$H$45,3,FALSE))="X"
                                    ),
                          "X",
                          IF((((NETWORKDAYS('Projektkostenkalkulation EP'!$L$8,EOMONTH('Projektkostenkalkulation EP'!$L$8,0)))*('Projektkostenkalkulation EP'!$N$45/5)*
                                        'Projektkostenkalkulation EP'!$L$29)-SUM($B$35:J35))&gt;('Projektkostenkalkulation EP'!$N$45/5),('Projektkostenkalkulation EP'!$N$45/5),
                                         (NETWORKDAYS('Projektkostenkalkulation EP'!$L$8,
                                          EOMONTH('Projektkostenkalkulation EP'!$L$8,0)))*('Projektkostenkalkulation EP'!$N$45/5)*'Projektkostenkalkulation EP'!$L$29-SUM($B$35:J35))
                          ),
               "X"
            )</f>
        <v>X</v>
      </c>
      <c r="L35" s="122">
        <f xml:space="preserve"> IF(TEXT((EDATE('Projektkostenkalkulation EP'!$B$4,10)+AT$3),"MM")=TEXT((EDATE('Projektkostenkalkulation EP'!$B$4,10)+(AT$3-1)),"MM"),
             IF(
                        OR(
                                    TEXT((EDATE('Projektkostenkalkulation EP'!$B$4,10)+AT$3),"TTT") = "Sa",
                                    TEXT((EDATE('Projektkostenkalkulation EP'!$B$4,10)+AT$3),"TTT") = "So",
                                    IF(ISNA(VLOOKUP(EDATE('Projektkostenkalkulation EP'!$B$4,10)+AT$3,Datenquellen!$F$7:$H$45,3,FALSE))," ",VLOOKUP(EDATE('Projektkostenkalkulation EP'!$B$4,10)+AT$3,Datenquellen!$F$7:$H$45,3,FALSE))="X"
                                    ),
                          "X",
                          IF((((NETWORKDAYS('Projektkostenkalkulation EP'!$L$8,EOMONTH('Projektkostenkalkulation EP'!$L$8,0)))*('Projektkostenkalkulation EP'!$N$45/5)*
                                        'Projektkostenkalkulation EP'!$L$29)-SUM($B$35:K35))&gt;('Projektkostenkalkulation EP'!$N$45/5),('Projektkostenkalkulation EP'!$N$45/5),
                                         (NETWORKDAYS('Projektkostenkalkulation EP'!$L$8,
                                          EOMONTH('Projektkostenkalkulation EP'!$L$8,0)))*('Projektkostenkalkulation EP'!$N$45/5)*'Projektkostenkalkulation EP'!$L$29-SUM($B$35:K35))
                          ),
               "X"
            )</f>
        <v>0</v>
      </c>
      <c r="M35" s="122">
        <f xml:space="preserve"> IF(TEXT((EDATE('Projektkostenkalkulation EP'!$B$4,10)+AU$3),"MM")=TEXT((EDATE('Projektkostenkalkulation EP'!$B$4,10)+(AU$3-1)),"MM"),
             IF(
                        OR(
                                    TEXT((EDATE('Projektkostenkalkulation EP'!$B$4,10)+AU$3),"TTT") = "Sa",
                                    TEXT((EDATE('Projektkostenkalkulation EP'!$B$4,10)+AU$3),"TTT") = "So",
                                    IF(ISNA(VLOOKUP(EDATE('Projektkostenkalkulation EP'!$B$4,10)+AU$3,Datenquellen!$F$7:$H$45,3,FALSE))," ",VLOOKUP(EDATE('Projektkostenkalkulation EP'!$B$4,10)+AU$3,Datenquellen!$F$7:$H$45,3,FALSE))="X"
                                    ),
                          "X",
                          IF((((NETWORKDAYS('Projektkostenkalkulation EP'!$L$8,EOMONTH('Projektkostenkalkulation EP'!$L$8,0)))*('Projektkostenkalkulation EP'!$N$45/5)*
                                        'Projektkostenkalkulation EP'!$L$29)-SUM($B$35:L35))&gt;('Projektkostenkalkulation EP'!$N$45/5),('Projektkostenkalkulation EP'!$N$45/5),
                                         (NETWORKDAYS('Projektkostenkalkulation EP'!$L$8,
                                          EOMONTH('Projektkostenkalkulation EP'!$L$8,0)))*('Projektkostenkalkulation EP'!$N$45/5)*'Projektkostenkalkulation EP'!$L$29-SUM($B$35:L35))
                          ),
               "X"
            )</f>
        <v>0</v>
      </c>
      <c r="N35" s="122">
        <f xml:space="preserve"> IF(TEXT((EDATE('Projektkostenkalkulation EP'!$B$4,10)+AV$3),"MM")=TEXT((EDATE('Projektkostenkalkulation EP'!$B$4,10)+(AV$3-1)),"MM"),
             IF(
                        OR(
                                    TEXT((EDATE('Projektkostenkalkulation EP'!$B$4,10)+AV$3),"TTT") = "Sa",
                                    TEXT((EDATE('Projektkostenkalkulation EP'!$B$4,10)+AV$3),"TTT") = "So",
                                    IF(ISNA(VLOOKUP(EDATE('Projektkostenkalkulation EP'!$B$4,10)+AV$3,Datenquellen!$F$7:$H$45,3,FALSE))," ",VLOOKUP(EDATE('Projektkostenkalkulation EP'!$B$4,10)+AV$3,Datenquellen!$F$7:$H$45,3,FALSE))="X"
                                    ),
                          "X",
                          IF((((NETWORKDAYS('Projektkostenkalkulation EP'!$L$8,EOMONTH('Projektkostenkalkulation EP'!$L$8,0)))*('Projektkostenkalkulation EP'!$N$45/5)*
                                        'Projektkostenkalkulation EP'!$L$29)-SUM($B$35:M35))&gt;('Projektkostenkalkulation EP'!$N$45/5),('Projektkostenkalkulation EP'!$N$45/5),
                                         (NETWORKDAYS('Projektkostenkalkulation EP'!$L$8,
                                          EOMONTH('Projektkostenkalkulation EP'!$L$8,0)))*('Projektkostenkalkulation EP'!$N$45/5)*'Projektkostenkalkulation EP'!$L$29-SUM($B$35:M35))
                          ),
               "X"
            )</f>
        <v>0</v>
      </c>
      <c r="O35" s="122">
        <f xml:space="preserve"> IF(TEXT((EDATE('Projektkostenkalkulation EP'!$B$4,10)+AW$3),"MM")=TEXT((EDATE('Projektkostenkalkulation EP'!$B$4,10)+(AW$3-1)),"MM"),
             IF(
                        OR(
                                    TEXT((EDATE('Projektkostenkalkulation EP'!$B$4,10)+AW$3),"TTT") = "Sa",
                                    TEXT((EDATE('Projektkostenkalkulation EP'!$B$4,10)+AW$3),"TTT") = "So",
                                    IF(ISNA(VLOOKUP(EDATE('Projektkostenkalkulation EP'!$B$4,10)+AW$3,Datenquellen!$F$7:$H$45,3,FALSE))," ",VLOOKUP(EDATE('Projektkostenkalkulation EP'!$B$4,10)+AW$3,Datenquellen!$F$7:$H$45,3,FALSE))="X"
                                    ),
                          "X",
                          IF((((NETWORKDAYS('Projektkostenkalkulation EP'!$L$8,EOMONTH('Projektkostenkalkulation EP'!$L$8,0)))*('Projektkostenkalkulation EP'!$N$45/5)*
                                        'Projektkostenkalkulation EP'!$L$29)-SUM($B$35:N35))&gt;('Projektkostenkalkulation EP'!$N$45/5),('Projektkostenkalkulation EP'!$N$45/5),
                                         (NETWORKDAYS('Projektkostenkalkulation EP'!$L$8,
                                          EOMONTH('Projektkostenkalkulation EP'!$L$8,0)))*('Projektkostenkalkulation EP'!$N$45/5)*'Projektkostenkalkulation EP'!$L$29-SUM($B$35:N35))
                          ),
               "X"
            )</f>
        <v>0</v>
      </c>
      <c r="P35" s="122">
        <f xml:space="preserve"> IF(TEXT((EDATE('Projektkostenkalkulation EP'!$B$4,10)+AX$3),"MM")=TEXT((EDATE('Projektkostenkalkulation EP'!$B$4,10)+(AX$3-1)),"MM"),
             IF(
                        OR(
                                    TEXT((EDATE('Projektkostenkalkulation EP'!$B$4,10)+AX$3),"TTT") = "Sa",
                                    TEXT((EDATE('Projektkostenkalkulation EP'!$B$4,10)+AX$3),"TTT") = "So",
                                    IF(ISNA(VLOOKUP(EDATE('Projektkostenkalkulation EP'!$B$4,10)+AX$3,Datenquellen!$F$7:$H$45,3,FALSE))," ",VLOOKUP(EDATE('Projektkostenkalkulation EP'!$B$4,10)+AX$3,Datenquellen!$F$7:$H$45,3,FALSE))="X"
                                    ),
                          "X",
                          IF((((NETWORKDAYS('Projektkostenkalkulation EP'!$L$8,EOMONTH('Projektkostenkalkulation EP'!$L$8,0)))*('Projektkostenkalkulation EP'!$N$45/5)*
                                        'Projektkostenkalkulation EP'!$L$29)-SUM($B$35:O35))&gt;('Projektkostenkalkulation EP'!$N$45/5),('Projektkostenkalkulation EP'!$N$45/5),
                                         (NETWORKDAYS('Projektkostenkalkulation EP'!$L$8,
                                          EOMONTH('Projektkostenkalkulation EP'!$L$8,0)))*('Projektkostenkalkulation EP'!$N$45/5)*'Projektkostenkalkulation EP'!$L$29-SUM($B$35:O35))
                          ),
               "X"
            )</f>
        <v>0</v>
      </c>
      <c r="Q35" s="122" t="str">
        <f xml:space="preserve"> IF(TEXT((EDATE('Projektkostenkalkulation EP'!$B$4,10)+AY$3),"MM")=TEXT((EDATE('Projektkostenkalkulation EP'!$B$4,10)+(AY$3-1)),"MM"),
             IF(
                        OR(
                                    TEXT((EDATE('Projektkostenkalkulation EP'!$B$4,10)+AY$3),"TTT") = "Sa",
                                    TEXT((EDATE('Projektkostenkalkulation EP'!$B$4,10)+AY$3),"TTT") = "So",
                                    IF(ISNA(VLOOKUP(EDATE('Projektkostenkalkulation EP'!$B$4,10)+AY$3,Datenquellen!$F$7:$H$45,3,FALSE))," ",VLOOKUP(EDATE('Projektkostenkalkulation EP'!$B$4,10)+AY$3,Datenquellen!$F$7:$H$45,3,FALSE))="X"
                                    ),
                          "X",
                          IF((((NETWORKDAYS('Projektkostenkalkulation EP'!$L$8,EOMONTH('Projektkostenkalkulation EP'!$L$8,0)))*('Projektkostenkalkulation EP'!$N$45/5)*
                                        'Projektkostenkalkulation EP'!$L$29)-SUM($B$35:P35))&gt;('Projektkostenkalkulation EP'!$N$45/5),('Projektkostenkalkulation EP'!$N$45/5),
                                         (NETWORKDAYS('Projektkostenkalkulation EP'!$L$8,
                                          EOMONTH('Projektkostenkalkulation EP'!$L$8,0)))*('Projektkostenkalkulation EP'!$N$45/5)*'Projektkostenkalkulation EP'!$L$29-SUM($B$35:P35))
                          ),
               "X"
            )</f>
        <v>X</v>
      </c>
      <c r="R35" s="122" t="str">
        <f xml:space="preserve"> IF(TEXT((EDATE('Projektkostenkalkulation EP'!$B$4,10)+AZ$3),"MM")=TEXT((EDATE('Projektkostenkalkulation EP'!$B$4,10)+(AZ$3-1)),"MM"),
             IF(
                        OR(
                                    TEXT((EDATE('Projektkostenkalkulation EP'!$B$4,10)+AZ$3),"TTT") = "Sa",
                                    TEXT((EDATE('Projektkostenkalkulation EP'!$B$4,10)+AZ$3),"TTT") = "So",
                                    IF(ISNA(VLOOKUP(EDATE('Projektkostenkalkulation EP'!$B$4,10)+AZ$3,Datenquellen!$F$7:$H$45,3,FALSE))," ",VLOOKUP(EDATE('Projektkostenkalkulation EP'!$B$4,10)+AZ$3,Datenquellen!$F$7:$H$45,3,FALSE))="X"
                                    ),
                          "X",
                          IF((((NETWORKDAYS('Projektkostenkalkulation EP'!$L$8,EOMONTH('Projektkostenkalkulation EP'!$L$8,0)))*('Projektkostenkalkulation EP'!$N$45/5)*
                                        'Projektkostenkalkulation EP'!$L$29)-SUM($B$35:Q35))&gt;('Projektkostenkalkulation EP'!$N$45/5),('Projektkostenkalkulation EP'!$N$45/5),
                                         (NETWORKDAYS('Projektkostenkalkulation EP'!$L$8,
                                          EOMONTH('Projektkostenkalkulation EP'!$L$8,0)))*('Projektkostenkalkulation EP'!$N$45/5)*'Projektkostenkalkulation EP'!$L$29-SUM($B$35:Q35))
                          ),
               "X"
            )</f>
        <v>X</v>
      </c>
      <c r="S35" s="122">
        <f xml:space="preserve"> IF(TEXT((EDATE('Projektkostenkalkulation EP'!$B$4,10)+BA$3),"MM")=TEXT((EDATE('Projektkostenkalkulation EP'!$B$4,10)+(BA$3-1)),"MM"),
             IF(
                        OR(
                                    TEXT((EDATE('Projektkostenkalkulation EP'!$B$4,10)+BA$3),"TTT") = "Sa",
                                    TEXT((EDATE('Projektkostenkalkulation EP'!$B$4,10)+BA$3),"TTT") = "So",
                                    IF(ISNA(VLOOKUP(EDATE('Projektkostenkalkulation EP'!$B$4,10)+BA$3,Datenquellen!$F$7:$H$45,3,FALSE))," ",VLOOKUP(EDATE('Projektkostenkalkulation EP'!$B$4,10)+BA$3,Datenquellen!$F$7:$H$45,3,FALSE))="X"
                                    ),
                          "X",
                          IF((((NETWORKDAYS('Projektkostenkalkulation EP'!$L$8,EOMONTH('Projektkostenkalkulation EP'!$L$8,0)))*('Projektkostenkalkulation EP'!$N$45/5)*
                                        'Projektkostenkalkulation EP'!$L$29)-SUM($B$35:R35))&gt;('Projektkostenkalkulation EP'!$N$45/5),('Projektkostenkalkulation EP'!$N$45/5),
                                         (NETWORKDAYS('Projektkostenkalkulation EP'!$L$8,
                                          EOMONTH('Projektkostenkalkulation EP'!$L$8,0)))*('Projektkostenkalkulation EP'!$N$45/5)*'Projektkostenkalkulation EP'!$L$29-SUM($B$35:R35))
                          ),
               "X"
            )</f>
        <v>0</v>
      </c>
      <c r="T35" s="122">
        <f xml:space="preserve"> IF(TEXT((EDATE('Projektkostenkalkulation EP'!$B$4,10)+BB$3),"MM")=TEXT((EDATE('Projektkostenkalkulation EP'!$B$4,10)+(BB$3-1)),"MM"),
             IF(
                        OR(
                                    TEXT((EDATE('Projektkostenkalkulation EP'!$B$4,10)+BB$3),"TTT") = "Sa",
                                    TEXT((EDATE('Projektkostenkalkulation EP'!$B$4,10)+BB$3),"TTT") = "So",
                                    IF(ISNA(VLOOKUP(EDATE('Projektkostenkalkulation EP'!$B$4,10)+BB$3,Datenquellen!$F$7:$H$45,3,FALSE))," ",VLOOKUP(EDATE('Projektkostenkalkulation EP'!$B$4,10)+BB$3,Datenquellen!$F$7:$H$45,3,FALSE))="X"
                                    ),
                          "X",
                          IF((((NETWORKDAYS('Projektkostenkalkulation EP'!$L$8,EOMONTH('Projektkostenkalkulation EP'!$L$8,0)))*('Projektkostenkalkulation EP'!$N$45/5)*
                                        'Projektkostenkalkulation EP'!$L$29)-SUM($B$35:S35))&gt;('Projektkostenkalkulation EP'!$N$45/5),('Projektkostenkalkulation EP'!$N$45/5),
                                         (NETWORKDAYS('Projektkostenkalkulation EP'!$L$8,
                                          EOMONTH('Projektkostenkalkulation EP'!$L$8,0)))*('Projektkostenkalkulation EP'!$N$45/5)*'Projektkostenkalkulation EP'!$L$29-SUM($B$35:S35))
                          ),
               "X"
            )</f>
        <v>0</v>
      </c>
      <c r="U35" s="122">
        <f xml:space="preserve"> IF(TEXT((EDATE('Projektkostenkalkulation EP'!$B$4,10)+BC$3),"MM")=TEXT((EDATE('Projektkostenkalkulation EP'!$B$4,10)+(BC$3-1)),"MM"),
             IF(
                        OR(
                                    TEXT((EDATE('Projektkostenkalkulation EP'!$B$4,10)+BC$3),"TTT") = "Sa",
                                    TEXT((EDATE('Projektkostenkalkulation EP'!$B$4,10)+BC$3),"TTT") = "So",
                                    IF(ISNA(VLOOKUP(EDATE('Projektkostenkalkulation EP'!$B$4,10)+BC$3,Datenquellen!$F$7:$H$45,3,FALSE))," ",VLOOKUP(EDATE('Projektkostenkalkulation EP'!$B$4,10)+BC$3,Datenquellen!$F$7:$H$45,3,FALSE))="X"
                                    ),
                          "X",
                          IF((((NETWORKDAYS('Projektkostenkalkulation EP'!$L$8,EOMONTH('Projektkostenkalkulation EP'!$L$8,0)))*('Projektkostenkalkulation EP'!$N$45/5)*
                                        'Projektkostenkalkulation EP'!$L$29)-SUM($B$35:T35))&gt;('Projektkostenkalkulation EP'!$N$45/5),('Projektkostenkalkulation EP'!$N$45/5),
                                         (NETWORKDAYS('Projektkostenkalkulation EP'!$L$8,
                                          EOMONTH('Projektkostenkalkulation EP'!$L$8,0)))*('Projektkostenkalkulation EP'!$N$45/5)*'Projektkostenkalkulation EP'!$L$29-SUM($B$35:T35))
                          ),
               "X"
            )</f>
        <v>0</v>
      </c>
      <c r="V35" s="122">
        <f xml:space="preserve"> IF(TEXT((EDATE('Projektkostenkalkulation EP'!$B$4,10)+BD$3),"MM")=TEXT((EDATE('Projektkostenkalkulation EP'!$B$4,10)+(BD$3-1)),"MM"),
             IF(
                        OR(
                                    TEXT((EDATE('Projektkostenkalkulation EP'!$B$4,10)+BD$3),"TTT") = "Sa",
                                    TEXT((EDATE('Projektkostenkalkulation EP'!$B$4,10)+BD$3),"TTT") = "So",
                                    IF(ISNA(VLOOKUP(EDATE('Projektkostenkalkulation EP'!$B$4,10)+BD$3,Datenquellen!$F$7:$H$45,3,FALSE))," ",VLOOKUP(EDATE('Projektkostenkalkulation EP'!$B$4,10)+BD$3,Datenquellen!$F$7:$H$45,3,FALSE))="X"
                                    ),
                          "X",
                          IF((((NETWORKDAYS('Projektkostenkalkulation EP'!$L$8,EOMONTH('Projektkostenkalkulation EP'!$L$8,0)))*('Projektkostenkalkulation EP'!$N$45/5)*
                                        'Projektkostenkalkulation EP'!$L$29)-SUM($B$35:U35))&gt;('Projektkostenkalkulation EP'!$N$45/5),('Projektkostenkalkulation EP'!$N$45/5),
                                         (NETWORKDAYS('Projektkostenkalkulation EP'!$L$8,
                                          EOMONTH('Projektkostenkalkulation EP'!$L$8,0)))*('Projektkostenkalkulation EP'!$N$45/5)*'Projektkostenkalkulation EP'!$L$29-SUM($B$35:U35))
                          ),
               "X"
            )</f>
        <v>0</v>
      </c>
      <c r="W35" s="122">
        <f xml:space="preserve"> IF(TEXT((EDATE('Projektkostenkalkulation EP'!$B$4,10)+BE$3),"MM")=TEXT((EDATE('Projektkostenkalkulation EP'!$B$4,10)+(BE$3-1)),"MM"),
             IF(
                        OR(
                                    TEXT((EDATE('Projektkostenkalkulation EP'!$B$4,10)+BE$3),"TTT") = "Sa",
                                    TEXT((EDATE('Projektkostenkalkulation EP'!$B$4,10)+BE$3),"TTT") = "So",
                                    IF(ISNA(VLOOKUP(EDATE('Projektkostenkalkulation EP'!$B$4,10)+BE$3,Datenquellen!$F$7:$H$45,3,FALSE))," ",VLOOKUP(EDATE('Projektkostenkalkulation EP'!$B$4,10)+BE$3,Datenquellen!$F$7:$H$45,3,FALSE))="X"
                                    ),
                          "X",
                          IF((((NETWORKDAYS('Projektkostenkalkulation EP'!$L$8,EOMONTH('Projektkostenkalkulation EP'!$L$8,0)))*('Projektkostenkalkulation EP'!$N$45/5)*
                                        'Projektkostenkalkulation EP'!$L$29)-SUM($B$35:V35))&gt;('Projektkostenkalkulation EP'!$N$45/5),('Projektkostenkalkulation EP'!$N$45/5),
                                         (NETWORKDAYS('Projektkostenkalkulation EP'!$L$8,
                                          EOMONTH('Projektkostenkalkulation EP'!$L$8,0)))*('Projektkostenkalkulation EP'!$N$45/5)*'Projektkostenkalkulation EP'!$L$29-SUM($B$35:V35))
                          ),
               "X"
            )</f>
        <v>0</v>
      </c>
      <c r="X35" s="122" t="str">
        <f xml:space="preserve"> IF(TEXT((EDATE('Projektkostenkalkulation EP'!$B$4,10)+BF$3),"MM")=TEXT((EDATE('Projektkostenkalkulation EP'!$B$4,10)+(BF$3-1)),"MM"),
             IF(
                        OR(
                                    TEXT((EDATE('Projektkostenkalkulation EP'!$B$4,10)+BF$3),"TTT") = "Sa",
                                    TEXT((EDATE('Projektkostenkalkulation EP'!$B$4,10)+BF$3),"TTT") = "So",
                                    IF(ISNA(VLOOKUP(EDATE('Projektkostenkalkulation EP'!$B$4,10)+BF$3,Datenquellen!$F$7:$H$45,3,FALSE))," ",VLOOKUP(EDATE('Projektkostenkalkulation EP'!$B$4,10)+BF$3,Datenquellen!$F$7:$H$45,3,FALSE))="X"
                                    ),
                          "X",
                          IF((((NETWORKDAYS('Projektkostenkalkulation EP'!$L$8,EOMONTH('Projektkostenkalkulation EP'!$L$8,0)))*('Projektkostenkalkulation EP'!$N$45/5)*
                                        'Projektkostenkalkulation EP'!$L$29)-SUM($B$35:W35))&gt;('Projektkostenkalkulation EP'!$N$45/5),('Projektkostenkalkulation EP'!$N$45/5),
                                         (NETWORKDAYS('Projektkostenkalkulation EP'!$L$8,
                                          EOMONTH('Projektkostenkalkulation EP'!$L$8,0)))*('Projektkostenkalkulation EP'!$N$45/5)*'Projektkostenkalkulation EP'!$L$29-SUM($B$35:W35))
                          ),
               "X"
            )</f>
        <v>X</v>
      </c>
      <c r="Y35" s="122" t="str">
        <f xml:space="preserve"> IF(TEXT((EDATE('Projektkostenkalkulation EP'!$B$4,10)+BG$3),"MM")=TEXT((EDATE('Projektkostenkalkulation EP'!$B$4,10)+(BG$3-1)),"MM"),
             IF(
                        OR(
                                    TEXT((EDATE('Projektkostenkalkulation EP'!$B$4,10)+BG$3),"TTT") = "Sa",
                                    TEXT((EDATE('Projektkostenkalkulation EP'!$B$4,10)+BG$3),"TTT") = "So",
                                    IF(ISNA(VLOOKUP(EDATE('Projektkostenkalkulation EP'!$B$4,10)+BG$3,Datenquellen!$F$7:$H$45,3,FALSE))," ",VLOOKUP(EDATE('Projektkostenkalkulation EP'!$B$4,10)+BG$3,Datenquellen!$F$7:$H$45,3,FALSE))="X"
                                    ),
                          "X",
                          IF((((NETWORKDAYS('Projektkostenkalkulation EP'!$L$8,EOMONTH('Projektkostenkalkulation EP'!$L$8,0)))*('Projektkostenkalkulation EP'!$N$45/5)*
                                        'Projektkostenkalkulation EP'!$L$29)-SUM($B$35:X35))&gt;('Projektkostenkalkulation EP'!$N$45/5),('Projektkostenkalkulation EP'!$N$45/5),
                                         (NETWORKDAYS('Projektkostenkalkulation EP'!$L$8,
                                          EOMONTH('Projektkostenkalkulation EP'!$L$8,0)))*('Projektkostenkalkulation EP'!$N$45/5)*'Projektkostenkalkulation EP'!$L$29-SUM($B$35:X35))
                          ),
               "X"
            )</f>
        <v>X</v>
      </c>
      <c r="Z35" s="122">
        <f xml:space="preserve"> IF(TEXT((EDATE('Projektkostenkalkulation EP'!$B$4,10)+BH$3),"MM")=TEXT((EDATE('Projektkostenkalkulation EP'!$B$4,10)+(BH$3-1)),"MM"),
             IF(
                        OR(
                                    TEXT((EDATE('Projektkostenkalkulation EP'!$B$4,10)+BH$3),"TTT") = "Sa",
                                    TEXT((EDATE('Projektkostenkalkulation EP'!$B$4,10)+BH$3),"TTT") = "So",
                                    IF(ISNA(VLOOKUP(EDATE('Projektkostenkalkulation EP'!$B$4,10)+BH$3,Datenquellen!$F$7:$H$45,3,FALSE))," ",VLOOKUP(EDATE('Projektkostenkalkulation EP'!$B$4,10)+BH$3,Datenquellen!$F$7:$H$45,3,FALSE))="X"
                                    ),
                          "X",
                          IF((((NETWORKDAYS('Projektkostenkalkulation EP'!$L$8,EOMONTH('Projektkostenkalkulation EP'!$L$8,0)))*('Projektkostenkalkulation EP'!$N$45/5)*
                                        'Projektkostenkalkulation EP'!$L$29)-SUM($B$35:Y35))&gt;('Projektkostenkalkulation EP'!$N$45/5),('Projektkostenkalkulation EP'!$N$45/5),
                                         (NETWORKDAYS('Projektkostenkalkulation EP'!$L$8,
                                          EOMONTH('Projektkostenkalkulation EP'!$L$8,0)))*('Projektkostenkalkulation EP'!$N$45/5)*'Projektkostenkalkulation EP'!$L$29-SUM($B$35:Y35))
                          ),
               "X"
            )</f>
        <v>0</v>
      </c>
      <c r="AA35" s="122">
        <f xml:space="preserve"> IF(TEXT((EDATE('Projektkostenkalkulation EP'!$B$4,10)+BI$3),"MM")=TEXT((EDATE('Projektkostenkalkulation EP'!$B$4,10)+(BI$3-1)),"MM"),
             IF(
                        OR(
                                    TEXT((EDATE('Projektkostenkalkulation EP'!$B$4,10)+BI$3),"TTT") = "Sa",
                                    TEXT((EDATE('Projektkostenkalkulation EP'!$B$4,10)+BI$3),"TTT") = "So",
                                    IF(ISNA(VLOOKUP(EDATE('Projektkostenkalkulation EP'!$B$4,10)+BI$3,Datenquellen!$F$7:$H$45,3,FALSE))," ",VLOOKUP(EDATE('Projektkostenkalkulation EP'!$B$4,10)+BI$3,Datenquellen!$F$7:$H$45,3,FALSE))="X"
                                    ),
                          "X",
                          IF((((NETWORKDAYS('Projektkostenkalkulation EP'!$L$8,EOMONTH('Projektkostenkalkulation EP'!$L$8,0)))*('Projektkostenkalkulation EP'!$N$45/5)*
                                        'Projektkostenkalkulation EP'!$L$29)-SUM($B$35:Z35))&gt;('Projektkostenkalkulation EP'!$N$45/5),('Projektkostenkalkulation EP'!$N$45/5),
                                         (NETWORKDAYS('Projektkostenkalkulation EP'!$L$8,
                                          EOMONTH('Projektkostenkalkulation EP'!$L$8,0)))*('Projektkostenkalkulation EP'!$N$45/5)*'Projektkostenkalkulation EP'!$L$29-SUM($B$35:Z35))
                          ),
               "X"
            )</f>
        <v>0</v>
      </c>
      <c r="AB35" s="122">
        <f xml:space="preserve"> IF(TEXT((EDATE('Projektkostenkalkulation EP'!$B$4,10)+BJ$3),"MM")=TEXT((EDATE('Projektkostenkalkulation EP'!$B$4,10)+(BJ$3-1)),"MM"),
             IF(
                        OR(
                                    TEXT((EDATE('Projektkostenkalkulation EP'!$B$4,10)+BJ$3),"TTT") = "Sa",
                                    TEXT((EDATE('Projektkostenkalkulation EP'!$B$4,10)+BJ$3),"TTT") = "So",
                                    IF(ISNA(VLOOKUP(EDATE('Projektkostenkalkulation EP'!$B$4,10)+BJ$3,Datenquellen!$F$7:$H$45,3,FALSE))," ",VLOOKUP(EDATE('Projektkostenkalkulation EP'!$B$4,10)+BJ$3,Datenquellen!$F$7:$H$45,3,FALSE))="X"
                                    ),
                          "X",
                          IF((((NETWORKDAYS('Projektkostenkalkulation EP'!$L$8,EOMONTH('Projektkostenkalkulation EP'!$L$8,0)))*('Projektkostenkalkulation EP'!$N$45/5)*
                                        'Projektkostenkalkulation EP'!$L$29)-SUM($B$35:AA35))&gt;('Projektkostenkalkulation EP'!$N$45/5),('Projektkostenkalkulation EP'!$N$45/5),
                                         (NETWORKDAYS('Projektkostenkalkulation EP'!$L$8,
                                          EOMONTH('Projektkostenkalkulation EP'!$L$8,0)))*('Projektkostenkalkulation EP'!$N$45/5)*'Projektkostenkalkulation EP'!$L$29-SUM($B$35:AA35))
                          ),
               "X"
            )</f>
        <v>0</v>
      </c>
      <c r="AC35" s="122">
        <f xml:space="preserve"> IF(TEXT((EDATE('Projektkostenkalkulation EP'!$B$4,10)+BK$3),"MM")=TEXT((EDATE('Projektkostenkalkulation EP'!$B$4,10)+(BK$3-1)),"MM"),
             IF(
                        OR(
                                    TEXT((EDATE('Projektkostenkalkulation EP'!$B$4,10)+BK$3),"TTT") = "Sa",
                                    TEXT((EDATE('Projektkostenkalkulation EP'!$B$4,10)+BK$3),"TTT") = "So",
                                    IF(ISNA(VLOOKUP(EDATE('Projektkostenkalkulation EP'!$B$4,10)+BK$3,Datenquellen!$F$7:$H$45,3,FALSE))," ",VLOOKUP(EDATE('Projektkostenkalkulation EP'!$B$4,10)+BK$3,Datenquellen!$F$7:$H$45,3,FALSE))="X"
                                    ),
                          "X",
                          IF((((NETWORKDAYS('Projektkostenkalkulation EP'!$L$8,EOMONTH('Projektkostenkalkulation EP'!$L$8,0)))*('Projektkostenkalkulation EP'!$N$45/5)*
                                        'Projektkostenkalkulation EP'!$L$29)-SUM($B$35:AB35))&gt;('Projektkostenkalkulation EP'!$N$45/5),('Projektkostenkalkulation EP'!$N$45/5),
                                         (NETWORKDAYS('Projektkostenkalkulation EP'!$L$8,
                                          EOMONTH('Projektkostenkalkulation EP'!$L$8,0)))*('Projektkostenkalkulation EP'!$N$45/5)*'Projektkostenkalkulation EP'!$L$29-SUM($B$35:AB35))
                          ),
               "X"
            )</f>
        <v>0</v>
      </c>
      <c r="AD35" s="122">
        <f xml:space="preserve"> IF(TEXT((EDATE('Projektkostenkalkulation EP'!$B$4,10)+BL$3),"MM")=TEXT((EDATE('Projektkostenkalkulation EP'!$B$4,10)+(BL$3-1)),"MM"),
             IF(
                        OR(
                                    TEXT((EDATE('Projektkostenkalkulation EP'!$B$4,10)+BL$3),"TTT") = "Sa",
                                    TEXT((EDATE('Projektkostenkalkulation EP'!$B$4,10)+BL$3),"TTT") = "So",
                                    IF(ISNA(VLOOKUP(EDATE('Projektkostenkalkulation EP'!$B$4,10)+BL$3,Datenquellen!$F$7:$H$45,3,FALSE))," ",VLOOKUP(EDATE('Projektkostenkalkulation EP'!$B$4,10)+BL$3,Datenquellen!$F$7:$H$45,3,FALSE))="X"
                                    ),
                          "X",
                          IF((((NETWORKDAYS('Projektkostenkalkulation EP'!$L$8,EOMONTH('Projektkostenkalkulation EP'!$L$8,0)))*('Projektkostenkalkulation EP'!$N$45/5)*
                                        'Projektkostenkalkulation EP'!$L$29)-SUM($B$35:AC35))&gt;('Projektkostenkalkulation EP'!$N$45/5),('Projektkostenkalkulation EP'!$N$45/5),
                                         (NETWORKDAYS('Projektkostenkalkulation EP'!$L$8,
                                          EOMONTH('Projektkostenkalkulation EP'!$L$8,0)))*('Projektkostenkalkulation EP'!$N$45/5)*'Projektkostenkalkulation EP'!$L$29-SUM($B$35:AC35))
                          ),
               "X"
            )</f>
        <v>0</v>
      </c>
      <c r="AE35" s="122" t="str">
        <f xml:space="preserve"> IF(TEXT((EDATE('Projektkostenkalkulation EP'!$B$4,10)+BM$3),"MM")=TEXT((EDATE('Projektkostenkalkulation EP'!$B$4,10)+(BM$3-1)),"MM"),
             IF(
                        OR(
                                    TEXT((EDATE('Projektkostenkalkulation EP'!$B$4,10)+BM$3),"TTT") = "Sa",
                                    TEXT((EDATE('Projektkostenkalkulation EP'!$B$4,10)+BM$3),"TTT") = "So",
                                    IF(ISNA(VLOOKUP(EDATE('Projektkostenkalkulation EP'!$B$4,10)+BM$3,Datenquellen!$F$7:$H$45,3,FALSE))," ",VLOOKUP(EDATE('Projektkostenkalkulation EP'!$B$4,10)+BM$3,Datenquellen!$F$7:$H$45,3,FALSE))="X"
                                    ),
                          "X",
                          IF((((NETWORKDAYS('Projektkostenkalkulation EP'!$L$8,EOMONTH('Projektkostenkalkulation EP'!$L$8,0)))*('Projektkostenkalkulation EP'!$N$45/5)*
                                        'Projektkostenkalkulation EP'!$L$29)-SUM($B$35:AD35))&gt;('Projektkostenkalkulation EP'!$N$45/5),('Projektkostenkalkulation EP'!$N$45/5),
                                         (NETWORKDAYS('Projektkostenkalkulation EP'!$L$8,
                                          EOMONTH('Projektkostenkalkulation EP'!$L$8,0)))*('Projektkostenkalkulation EP'!$N$45/5)*'Projektkostenkalkulation EP'!$L$29-SUM($B$35:AD35))
                          ),
               "X"
            )</f>
        <v>X</v>
      </c>
      <c r="AF35" s="122" t="str">
        <f xml:space="preserve"> IF(TEXT((EDATE('Projektkostenkalkulation EP'!$B$4,10)+BN$3),"MM")=TEXT((EDATE('Projektkostenkalkulation EP'!$B$4,10)+(BN$3-1)),"MM"),
             IF(
                        OR(
                                    TEXT((EDATE('Projektkostenkalkulation EP'!$B$4,10)+BN$3),"TTT") = "Sa",
                                    TEXT((EDATE('Projektkostenkalkulation EP'!$B$4,10)+BN$3),"TTT") = "So",
                                    IF(ISNA(VLOOKUP(EDATE('Projektkostenkalkulation EP'!$B$4,10)+BN$3,Datenquellen!$F$7:$H$45,3,FALSE))," ",VLOOKUP(EDATE('Projektkostenkalkulation EP'!$B$4,10)+BN$3,Datenquellen!$F$7:$H$45,3,FALSE))="X"
                                    ),
                          "X",
                          IF((((NETWORKDAYS('Projektkostenkalkulation EP'!$L$8,EOMONTH('Projektkostenkalkulation EP'!$L$8,0)))*('Projektkostenkalkulation EP'!$N$45/5)*
                                        'Projektkostenkalkulation EP'!$L$29)-SUM($B$35:AE35))&gt;('Projektkostenkalkulation EP'!$N$45/5),('Projektkostenkalkulation EP'!$N$45/5),
                                         (NETWORKDAYS('Projektkostenkalkulation EP'!$L$8,
                                          EOMONTH('Projektkostenkalkulation EP'!$L$8,0)))*('Projektkostenkalkulation EP'!$N$45/5)*'Projektkostenkalkulation EP'!$L$29-SUM($B$35:AE35))
                          ),
               "X"
            )</f>
        <v>X</v>
      </c>
      <c r="AG35" s="121">
        <f>SUM(B35:AF35)</f>
        <v>0</v>
      </c>
      <c r="AH35" s="525">
        <f>AG35-AG36</f>
        <v>0</v>
      </c>
      <c r="AJ35" s="2" t="s">
        <v>81</v>
      </c>
      <c r="AK35" s="124" t="str">
        <f>IF(
            OR(
                     TEXT(EDATE('Projektkostenkalkulation EP'!$B$4,22),"TTT") = "Sa",
                     TEXT(EDATE('Projektkostenkalkulation EP'!$B$4,22),"TTT") = "So",
                     IF(ISNA(VLOOKUP(EDATE('Projektkostenkalkulation EP'!$B$4,22),Datenquellen!$F$7:$H$45,3,FALSE))," ",VLOOKUP(EDATE('Projektkostenkalkulation EP'!$B$4,22),Datenquellen!$F$7:$H$45,3,FALSE))="X"
                            ),
                    "X",
                    IF('Projektkostenkalkulation EP'!$X$29&gt;0,('Projektkostenkalkulation EP'!$N$45/5),0)
            )</f>
        <v>X</v>
      </c>
      <c r="AL35" s="122" t="str">
        <f xml:space="preserve"> IF(TEXT((EDATE('Projektkostenkalkulation EP'!$B$4,22)+AK$3),"MM")=TEXT((EDATE('Projektkostenkalkulation EP'!$B$4,22)+(AK$3-1)),"MM"),
             IF(
                        OR(
                                    TEXT((EDATE('Projektkostenkalkulation EP'!$B$4,22)+AK$3),"TTT") = "Sa",
                                    TEXT((EDATE('Projektkostenkalkulation EP'!$B$4,22)+AK$3),"TTT") = "So",
                                    IF(ISNA(VLOOKUP(EDATE('Projektkostenkalkulation EP'!$B$4,22)+AK$3,Datenquellen!$F$7:$H$45,3,FALSE))," ",VLOOKUP(EDATE('Projektkostenkalkulation EP'!$B$4,22)+AK$3,Datenquellen!$F$7:$H$45,3,FALSE))="X"
                                    ),
                          "X",
                          IF((((NETWORKDAYS('Projektkostenkalkulation EP'!$X$8,EOMONTH('Projektkostenkalkulation EP'!$X$8,0)))*('Projektkostenkalkulation EP'!$N$45/5)*
                                        'Projektkostenkalkulation EP'!$X$29)-SUM($AK$35:AK35))&gt;('Projektkostenkalkulation EP'!$N$45/5),('Projektkostenkalkulation EP'!$N$45/5),
                                         (NETWORKDAYS('Projektkostenkalkulation EP'!$X$8,
                                          EOMONTH('Projektkostenkalkulation EP'!$X$8,0)))*('Projektkostenkalkulation EP'!$N$45/5)*'Projektkostenkalkulation EP'!$X$29-SUM($AK$35:AK35))
                          ),
               "X"
            )</f>
        <v>X</v>
      </c>
      <c r="AM35" s="122">
        <f xml:space="preserve"> IF(TEXT((EDATE('Projektkostenkalkulation EP'!$B$4,22)+AL$3),"MM")=TEXT((EDATE('Projektkostenkalkulation EP'!$B$4,22)+(AL$3-1)),"MM"),
             IF(
                        OR(
                                    TEXT((EDATE('Projektkostenkalkulation EP'!$B$4,22)+AL$3),"TTT") = "Sa",
                                    TEXT((EDATE('Projektkostenkalkulation EP'!$B$4,22)+AL$3),"TTT") = "So",
                                    IF(ISNA(VLOOKUP(EDATE('Projektkostenkalkulation EP'!$B$4,22)+AL$3,Datenquellen!$F$7:$H$45,3,FALSE))," ",VLOOKUP(EDATE('Projektkostenkalkulation EP'!$B$4,22)+AL$3,Datenquellen!$F$7:$H$45,3,FALSE))="X"
                                    ),
                          "X",
                          IF((((NETWORKDAYS('Projektkostenkalkulation EP'!$X$8,EOMONTH('Projektkostenkalkulation EP'!$X$8,0)))*('Projektkostenkalkulation EP'!$N$45/5)*
                                        'Projektkostenkalkulation EP'!$X$29)-SUM($AK$35:AL35))&gt;('Projektkostenkalkulation EP'!$N$45/5),('Projektkostenkalkulation EP'!$N$45/5),
                                         (NETWORKDAYS('Projektkostenkalkulation EP'!$X$8,
                                          EOMONTH('Projektkostenkalkulation EP'!$X$8,0)))*('Projektkostenkalkulation EP'!$N$45/5)*'Projektkostenkalkulation EP'!$X$29-SUM($AK$35:AL35))
                          ),
               "X"
            )</f>
        <v>0</v>
      </c>
      <c r="AN35" s="122">
        <f xml:space="preserve"> IF(TEXT((EDATE('Projektkostenkalkulation EP'!$B$4,22)+AM$3),"MM")=TEXT((EDATE('Projektkostenkalkulation EP'!$B$4,22)+(AM$3-1)),"MM"),
             IF(
                        OR(
                                    TEXT((EDATE('Projektkostenkalkulation EP'!$B$4,22)+AM$3),"TTT") = "Sa",
                                    TEXT((EDATE('Projektkostenkalkulation EP'!$B$4,22)+AM$3),"TTT") = "So",
                                    IF(ISNA(VLOOKUP(EDATE('Projektkostenkalkulation EP'!$B$4,22)+AM$3,Datenquellen!$F$7:$H$45,3,FALSE))," ",VLOOKUP(EDATE('Projektkostenkalkulation EP'!$B$4,22)+AM$3,Datenquellen!$F$7:$H$45,3,FALSE))="X"
                                    ),
                          "X",
                          IF((((NETWORKDAYS('Projektkostenkalkulation EP'!$X$8,EOMONTH('Projektkostenkalkulation EP'!$X$8,0)))*('Projektkostenkalkulation EP'!$N$45/5)*
                                        'Projektkostenkalkulation EP'!$X$29)-SUM($AK$35:AM35))&gt;('Projektkostenkalkulation EP'!$N$45/5),('Projektkostenkalkulation EP'!$N$45/5),
                                         (NETWORKDAYS('Projektkostenkalkulation EP'!$X$8,
                                          EOMONTH('Projektkostenkalkulation EP'!$X$8,0)))*('Projektkostenkalkulation EP'!$N$45/5)*'Projektkostenkalkulation EP'!$X$29-SUM($AK$35:AM35))
                          ),
               "X"
            )</f>
        <v>0</v>
      </c>
      <c r="AO35" s="122">
        <f xml:space="preserve"> IF(TEXT((EDATE('Projektkostenkalkulation EP'!$B$4,22)+AN$3),"MM")=TEXT((EDATE('Projektkostenkalkulation EP'!$B$4,22)+(AN$3-1)),"MM"),
             IF(
                        OR(
                                    TEXT((EDATE('Projektkostenkalkulation EP'!$B$4,22)+AN$3),"TTT") = "Sa",
                                    TEXT((EDATE('Projektkostenkalkulation EP'!$B$4,22)+AN$3),"TTT") = "So",
                                    IF(ISNA(VLOOKUP(EDATE('Projektkostenkalkulation EP'!$B$4,22)+AN$3,Datenquellen!$F$7:$H$45,3,FALSE))," ",VLOOKUP(EDATE('Projektkostenkalkulation EP'!$B$4,22)+AN$3,Datenquellen!$F$7:$H$45,3,FALSE))="X"
                                    ),
                          "X",
                          IF((((NETWORKDAYS('Projektkostenkalkulation EP'!$X$8,EOMONTH('Projektkostenkalkulation EP'!$X$8,0)))*('Projektkostenkalkulation EP'!$N$45/5)*
                                        'Projektkostenkalkulation EP'!$X$29)-SUM($AK$35:AN35))&gt;('Projektkostenkalkulation EP'!$N$45/5),('Projektkostenkalkulation EP'!$N$45/5),
                                         (NETWORKDAYS('Projektkostenkalkulation EP'!$X$8,
                                          EOMONTH('Projektkostenkalkulation EP'!$X$8,0)))*('Projektkostenkalkulation EP'!$N$45/5)*'Projektkostenkalkulation EP'!$X$29-SUM($AK$35:AN35))
                          ),
               "X"
            )</f>
        <v>0</v>
      </c>
      <c r="AP35" s="122">
        <f xml:space="preserve"> IF(TEXT((EDATE('Projektkostenkalkulation EP'!$B$4,22)+AO$3),"MM")=TEXT((EDATE('Projektkostenkalkulation EP'!$B$4,22)+(AO$3-1)),"MM"),
             IF(
                        OR(
                                    TEXT((EDATE('Projektkostenkalkulation EP'!$B$4,22)+AO$3),"TTT") = "Sa",
                                    TEXT((EDATE('Projektkostenkalkulation EP'!$B$4,22)+AO$3),"TTT") = "So",
                                    IF(ISNA(VLOOKUP(EDATE('Projektkostenkalkulation EP'!$B$4,22)+AO$3,Datenquellen!$F$7:$H$45,3,FALSE))," ",VLOOKUP(EDATE('Projektkostenkalkulation EP'!$B$4,22)+AO$3,Datenquellen!$F$7:$H$45,3,FALSE))="X"
                                    ),
                          "X",
                          IF((((NETWORKDAYS('Projektkostenkalkulation EP'!$X$8,EOMONTH('Projektkostenkalkulation EP'!$X$8,0)))*('Projektkostenkalkulation EP'!$N$45/5)*
                                        'Projektkostenkalkulation EP'!$X$29)-SUM($AK$35:AO35))&gt;('Projektkostenkalkulation EP'!$N$45/5),('Projektkostenkalkulation EP'!$N$45/5),
                                         (NETWORKDAYS('Projektkostenkalkulation EP'!$X$8,
                                          EOMONTH('Projektkostenkalkulation EP'!$X$8,0)))*('Projektkostenkalkulation EP'!$N$45/5)*'Projektkostenkalkulation EP'!$X$29-SUM($AK$35:AO35))
                          ),
               "X"
            )</f>
        <v>0</v>
      </c>
      <c r="AQ35" s="122">
        <f xml:space="preserve"> IF(TEXT((EDATE('Projektkostenkalkulation EP'!$B$4,22)+AP$3),"MM")=TEXT((EDATE('Projektkostenkalkulation EP'!$B$4,22)+(AP$3-1)),"MM"),
             IF(
                        OR(
                                    TEXT((EDATE('Projektkostenkalkulation EP'!$B$4,22)+AP$3),"TTT") = "Sa",
                                    TEXT((EDATE('Projektkostenkalkulation EP'!$B$4,22)+AP$3),"TTT") = "So",
                                    IF(ISNA(VLOOKUP(EDATE('Projektkostenkalkulation EP'!$B$4,22)+AP$3,Datenquellen!$F$7:$H$45,3,FALSE))," ",VLOOKUP(EDATE('Projektkostenkalkulation EP'!$B$4,22)+AP$3,Datenquellen!$F$7:$H$45,3,FALSE))="X"
                                    ),
                          "X",
                          IF((((NETWORKDAYS('Projektkostenkalkulation EP'!$X$8,EOMONTH('Projektkostenkalkulation EP'!$X$8,0)))*('Projektkostenkalkulation EP'!$N$45/5)*
                                        'Projektkostenkalkulation EP'!$X$29)-SUM($AK$35:AP35))&gt;('Projektkostenkalkulation EP'!$N$45/5),('Projektkostenkalkulation EP'!$N$45/5),
                                         (NETWORKDAYS('Projektkostenkalkulation EP'!$X$8,
                                          EOMONTH('Projektkostenkalkulation EP'!$X$8,0)))*('Projektkostenkalkulation EP'!$N$45/5)*'Projektkostenkalkulation EP'!$X$29-SUM($AK$35:AP35))
                          ),
               "X"
            )</f>
        <v>0</v>
      </c>
      <c r="AR35" s="122" t="str">
        <f xml:space="preserve"> IF(TEXT((EDATE('Projektkostenkalkulation EP'!$B$4,22)+AQ$3),"MM")=TEXT((EDATE('Projektkostenkalkulation EP'!$B$4,22)+(AQ$3-1)),"MM"),
             IF(
                        OR(
                                    TEXT((EDATE('Projektkostenkalkulation EP'!$B$4,22)+AQ$3),"TTT") = "Sa",
                                    TEXT((EDATE('Projektkostenkalkulation EP'!$B$4,22)+AQ$3),"TTT") = "So",
                                    IF(ISNA(VLOOKUP(EDATE('Projektkostenkalkulation EP'!$B$4,22)+AQ$3,Datenquellen!$F$7:$H$45,3,FALSE))," ",VLOOKUP(EDATE('Projektkostenkalkulation EP'!$B$4,22)+AQ$3,Datenquellen!$F$7:$H$45,3,FALSE))="X"
                                    ),
                          "X",
                          IF((((NETWORKDAYS('Projektkostenkalkulation EP'!$X$8,EOMONTH('Projektkostenkalkulation EP'!$X$8,0)))*('Projektkostenkalkulation EP'!$N$45/5)*
                                        'Projektkostenkalkulation EP'!$X$29)-SUM($AK$35:AQ35))&gt;('Projektkostenkalkulation EP'!$N$45/5),('Projektkostenkalkulation EP'!$N$45/5),
                                         (NETWORKDAYS('Projektkostenkalkulation EP'!$X$8,
                                          EOMONTH('Projektkostenkalkulation EP'!$X$8,0)))*('Projektkostenkalkulation EP'!$N$45/5)*'Projektkostenkalkulation EP'!$X$29-SUM($AK$35:AQ35))
                          ),
               "X"
            )</f>
        <v>X</v>
      </c>
      <c r="AS35" s="122" t="str">
        <f xml:space="preserve"> IF(TEXT((EDATE('Projektkostenkalkulation EP'!$B$4,22)+AR$3),"MM")=TEXT((EDATE('Projektkostenkalkulation EP'!$B$4,22)+(AR$3-1)),"MM"),
             IF(
                        OR(
                                    TEXT((EDATE('Projektkostenkalkulation EP'!$B$4,22)+AR$3),"TTT") = "Sa",
                                    TEXT((EDATE('Projektkostenkalkulation EP'!$B$4,22)+AR$3),"TTT") = "So",
                                    IF(ISNA(VLOOKUP(EDATE('Projektkostenkalkulation EP'!$B$4,22)+AR$3,Datenquellen!$F$7:$H$45,3,FALSE))," ",VLOOKUP(EDATE('Projektkostenkalkulation EP'!$B$4,22)+AR$3,Datenquellen!$F$7:$H$45,3,FALSE))="X"
                                    ),
                          "X",
                          IF((((NETWORKDAYS('Projektkostenkalkulation EP'!$X$8,EOMONTH('Projektkostenkalkulation EP'!$X$8,0)))*('Projektkostenkalkulation EP'!$N$45/5)*
                                        'Projektkostenkalkulation EP'!$X$29)-SUM($AK$35:AR35))&gt;('Projektkostenkalkulation EP'!$N$45/5),('Projektkostenkalkulation EP'!$N$45/5),
                                         (NETWORKDAYS('Projektkostenkalkulation EP'!$X$8,
                                          EOMONTH('Projektkostenkalkulation EP'!$X$8,0)))*('Projektkostenkalkulation EP'!$N$45/5)*'Projektkostenkalkulation EP'!$X$29-SUM($AK$35:AR35))
                          ),
               "X"
            )</f>
        <v>X</v>
      </c>
      <c r="AT35" s="122">
        <f xml:space="preserve"> IF(TEXT((EDATE('Projektkostenkalkulation EP'!$B$4,22)+AS$3),"MM")=TEXT((EDATE('Projektkostenkalkulation EP'!$B$4,22)+(AS$3-1)),"MM"),
             IF(
                        OR(
                                    TEXT((EDATE('Projektkostenkalkulation EP'!$B$4,22)+AS$3),"TTT") = "Sa",
                                    TEXT((EDATE('Projektkostenkalkulation EP'!$B$4,22)+AS$3),"TTT") = "So",
                                    IF(ISNA(VLOOKUP(EDATE('Projektkostenkalkulation EP'!$B$4,22)+AS$3,Datenquellen!$F$7:$H$45,3,FALSE))," ",VLOOKUP(EDATE('Projektkostenkalkulation EP'!$B$4,22)+AS$3,Datenquellen!$F$7:$H$45,3,FALSE))="X"
                                    ),
                          "X",
                          IF((((NETWORKDAYS('Projektkostenkalkulation EP'!$X$8,EOMONTH('Projektkostenkalkulation EP'!$X$8,0)))*('Projektkostenkalkulation EP'!$N$45/5)*
                                        'Projektkostenkalkulation EP'!$X$29)-SUM($AK$35:AS35))&gt;('Projektkostenkalkulation EP'!$N$45/5),('Projektkostenkalkulation EP'!$N$45/5),
                                         (NETWORKDAYS('Projektkostenkalkulation EP'!$X$8,
                                          EOMONTH('Projektkostenkalkulation EP'!$X$8,0)))*('Projektkostenkalkulation EP'!$N$45/5)*'Projektkostenkalkulation EP'!$X$29-SUM($AK$35:AS35))
                          ),
               "X"
            )</f>
        <v>0</v>
      </c>
      <c r="AU35" s="122">
        <f xml:space="preserve"> IF(TEXT((EDATE('Projektkostenkalkulation EP'!$B$4,22)+AT$3),"MM")=TEXT((EDATE('Projektkostenkalkulation EP'!$B$4,22)+(AT$3-1)),"MM"),
             IF(
                        OR(
                                    TEXT((EDATE('Projektkostenkalkulation EP'!$B$4,22)+AT$3),"TTT") = "Sa",
                                    TEXT((EDATE('Projektkostenkalkulation EP'!$B$4,22)+AT$3),"TTT") = "So",
                                    IF(ISNA(VLOOKUP(EDATE('Projektkostenkalkulation EP'!$B$4,22)+AT$3,Datenquellen!$F$7:$H$45,3,FALSE))," ",VLOOKUP(EDATE('Projektkostenkalkulation EP'!$B$4,22)+AT$3,Datenquellen!$F$7:$H$45,3,FALSE))="X"
                                    ),
                          "X",
                          IF((((NETWORKDAYS('Projektkostenkalkulation EP'!$X$8,EOMONTH('Projektkostenkalkulation EP'!$X$8,0)))*('Projektkostenkalkulation EP'!$N$45/5)*
                                        'Projektkostenkalkulation EP'!$X$29)-SUM($AK$35:AT35))&gt;('Projektkostenkalkulation EP'!$N$45/5),('Projektkostenkalkulation EP'!$N$45/5),
                                         (NETWORKDAYS('Projektkostenkalkulation EP'!$X$8,
                                          EOMONTH('Projektkostenkalkulation EP'!$X$8,0)))*('Projektkostenkalkulation EP'!$N$45/5)*'Projektkostenkalkulation EP'!$X$29-SUM($AK$35:AT35))
                          ),
               "X"
            )</f>
        <v>0</v>
      </c>
      <c r="AV35" s="122">
        <f xml:space="preserve"> IF(TEXT((EDATE('Projektkostenkalkulation EP'!$B$4,22)+AU$3),"MM")=TEXT((EDATE('Projektkostenkalkulation EP'!$B$4,22)+(AU$3-1)),"MM"),
             IF(
                        OR(
                                    TEXT((EDATE('Projektkostenkalkulation EP'!$B$4,22)+AU$3),"TTT") = "Sa",
                                    TEXT((EDATE('Projektkostenkalkulation EP'!$B$4,22)+AU$3),"TTT") = "So",
                                    IF(ISNA(VLOOKUP(EDATE('Projektkostenkalkulation EP'!$B$4,22)+AU$3,Datenquellen!$F$7:$H$45,3,FALSE))," ",VLOOKUP(EDATE('Projektkostenkalkulation EP'!$B$4,22)+AU$3,Datenquellen!$F$7:$H$45,3,FALSE))="X"
                                    ),
                          "X",
                          IF((((NETWORKDAYS('Projektkostenkalkulation EP'!$X$8,EOMONTH('Projektkostenkalkulation EP'!$X$8,0)))*('Projektkostenkalkulation EP'!$N$45/5)*
                                        'Projektkostenkalkulation EP'!$X$29)-SUM($AK$35:AU35))&gt;('Projektkostenkalkulation EP'!$N$45/5),('Projektkostenkalkulation EP'!$N$45/5),
                                         (NETWORKDAYS('Projektkostenkalkulation EP'!$X$8,
                                          EOMONTH('Projektkostenkalkulation EP'!$X$8,0)))*('Projektkostenkalkulation EP'!$N$45/5)*'Projektkostenkalkulation EP'!$X$29-SUM($AK$35:AU35))
                          ),
               "X"
            )</f>
        <v>0</v>
      </c>
      <c r="AW35" s="122">
        <f xml:space="preserve"> IF(TEXT((EDATE('Projektkostenkalkulation EP'!$B$4,22)+AV$3),"MM")=TEXT((EDATE('Projektkostenkalkulation EP'!$B$4,22)+(AV$3-1)),"MM"),
             IF(
                        OR(
                                    TEXT((EDATE('Projektkostenkalkulation EP'!$B$4,22)+AV$3),"TTT") = "Sa",
                                    TEXT((EDATE('Projektkostenkalkulation EP'!$B$4,22)+AV$3),"TTT") = "So",
                                    IF(ISNA(VLOOKUP(EDATE('Projektkostenkalkulation EP'!$B$4,22)+AV$3,Datenquellen!$F$7:$H$45,3,FALSE))," ",VLOOKUP(EDATE('Projektkostenkalkulation EP'!$B$4,22)+AV$3,Datenquellen!$F$7:$H$45,3,FALSE))="X"
                                    ),
                          "X",
                          IF((((NETWORKDAYS('Projektkostenkalkulation EP'!$X$8,EOMONTH('Projektkostenkalkulation EP'!$X$8,0)))*('Projektkostenkalkulation EP'!$N$45/5)*
                                        'Projektkostenkalkulation EP'!$X$29)-SUM($AK$35:AV35))&gt;('Projektkostenkalkulation EP'!$N$45/5),('Projektkostenkalkulation EP'!$N$45/5),
                                         (NETWORKDAYS('Projektkostenkalkulation EP'!$X$8,
                                          EOMONTH('Projektkostenkalkulation EP'!$X$8,0)))*('Projektkostenkalkulation EP'!$N$45/5)*'Projektkostenkalkulation EP'!$X$29-SUM($AK$35:AV35))
                          ),
               "X"
            )</f>
        <v>0</v>
      </c>
      <c r="AX35" s="122">
        <f xml:space="preserve"> IF(TEXT((EDATE('Projektkostenkalkulation EP'!$B$4,22)+AW$3),"MM")=TEXT((EDATE('Projektkostenkalkulation EP'!$B$4,22)+(AW$3-1)),"MM"),
             IF(
                        OR(
                                    TEXT((EDATE('Projektkostenkalkulation EP'!$B$4,22)+AW$3),"TTT") = "Sa",
                                    TEXT((EDATE('Projektkostenkalkulation EP'!$B$4,22)+AW$3),"TTT") = "So",
                                    IF(ISNA(VLOOKUP(EDATE('Projektkostenkalkulation EP'!$B$4,22)+AW$3,Datenquellen!$F$7:$H$45,3,FALSE))," ",VLOOKUP(EDATE('Projektkostenkalkulation EP'!$B$4,22)+AW$3,Datenquellen!$F$7:$H$45,3,FALSE))="X"
                                    ),
                          "X",
                          IF((((NETWORKDAYS('Projektkostenkalkulation EP'!$X$8,EOMONTH('Projektkostenkalkulation EP'!$X$8,0)))*('Projektkostenkalkulation EP'!$N$45/5)*
                                        'Projektkostenkalkulation EP'!$X$29)-SUM($AK$35:AW35))&gt;('Projektkostenkalkulation EP'!$N$45/5),('Projektkostenkalkulation EP'!$N$45/5),
                                         (NETWORKDAYS('Projektkostenkalkulation EP'!$X$8,
                                          EOMONTH('Projektkostenkalkulation EP'!$X$8,0)))*('Projektkostenkalkulation EP'!$N$45/5)*'Projektkostenkalkulation EP'!$X$29-SUM($AK$35:AW35))
                          ),
               "X"
            )</f>
        <v>0</v>
      </c>
      <c r="AY35" s="122" t="str">
        <f xml:space="preserve"> IF(TEXT((EDATE('Projektkostenkalkulation EP'!$B$4,22)+AX$3),"MM")=TEXT((EDATE('Projektkostenkalkulation EP'!$B$4,22)+(AX$3-1)),"MM"),
             IF(
                        OR(
                                    TEXT((EDATE('Projektkostenkalkulation EP'!$B$4,22)+AX$3),"TTT") = "Sa",
                                    TEXT((EDATE('Projektkostenkalkulation EP'!$B$4,22)+AX$3),"TTT") = "So",
                                    IF(ISNA(VLOOKUP(EDATE('Projektkostenkalkulation EP'!$B$4,22)+AX$3,Datenquellen!$F$7:$H$45,3,FALSE))," ",VLOOKUP(EDATE('Projektkostenkalkulation EP'!$B$4,22)+AX$3,Datenquellen!$F$7:$H$45,3,FALSE))="X"
                                    ),
                          "X",
                          IF((((NETWORKDAYS('Projektkostenkalkulation EP'!$X$8,EOMONTH('Projektkostenkalkulation EP'!$X$8,0)))*('Projektkostenkalkulation EP'!$N$45/5)*
                                        'Projektkostenkalkulation EP'!$X$29)-SUM($AK$35:AX35))&gt;('Projektkostenkalkulation EP'!$N$45/5),('Projektkostenkalkulation EP'!$N$45/5),
                                         (NETWORKDAYS('Projektkostenkalkulation EP'!$X$8,
                                          EOMONTH('Projektkostenkalkulation EP'!$X$8,0)))*('Projektkostenkalkulation EP'!$N$45/5)*'Projektkostenkalkulation EP'!$X$29-SUM($AK$35:AX35))
                          ),
               "X"
            )</f>
        <v>X</v>
      </c>
      <c r="AZ35" s="122" t="str">
        <f xml:space="preserve"> IF(TEXT((EDATE('Projektkostenkalkulation EP'!$B$4,22)+AY$3),"MM")=TEXT((EDATE('Projektkostenkalkulation EP'!$B$4,22)+(AY$3-1)),"MM"),
             IF(
                        OR(
                                    TEXT((EDATE('Projektkostenkalkulation EP'!$B$4,22)+AY$3),"TTT") = "Sa",
                                    TEXT((EDATE('Projektkostenkalkulation EP'!$B$4,22)+AY$3),"TTT") = "So",
                                    IF(ISNA(VLOOKUP(EDATE('Projektkostenkalkulation EP'!$B$4,22)+AY$3,Datenquellen!$F$7:$H$45,3,FALSE))," ",VLOOKUP(EDATE('Projektkostenkalkulation EP'!$B$4,22)+AY$3,Datenquellen!$F$7:$H$45,3,FALSE))="X"
                                    ),
                          "X",
                          IF((((NETWORKDAYS('Projektkostenkalkulation EP'!$X$8,EOMONTH('Projektkostenkalkulation EP'!$X$8,0)))*('Projektkostenkalkulation EP'!$N$45/5)*
                                        'Projektkostenkalkulation EP'!$X$29)-SUM($AK$35:AY35))&gt;('Projektkostenkalkulation EP'!$N$45/5),('Projektkostenkalkulation EP'!$N$45/5),
                                         (NETWORKDAYS('Projektkostenkalkulation EP'!$X$8,
                                          EOMONTH('Projektkostenkalkulation EP'!$X$8,0)))*('Projektkostenkalkulation EP'!$N$45/5)*'Projektkostenkalkulation EP'!$X$29-SUM($AK$35:AY35))
                          ),
               "X"
            )</f>
        <v>X</v>
      </c>
      <c r="BA35" s="122">
        <f xml:space="preserve"> IF(TEXT((EDATE('Projektkostenkalkulation EP'!$B$4,22)+AZ$3),"MM")=TEXT((EDATE('Projektkostenkalkulation EP'!$B$4,22)+(AZ$3-1)),"MM"),
             IF(
                        OR(
                                    TEXT((EDATE('Projektkostenkalkulation EP'!$B$4,22)+AZ$3),"TTT") = "Sa",
                                    TEXT((EDATE('Projektkostenkalkulation EP'!$B$4,22)+AZ$3),"TTT") = "So",
                                    IF(ISNA(VLOOKUP(EDATE('Projektkostenkalkulation EP'!$B$4,22)+AZ$3,Datenquellen!$F$7:$H$45,3,FALSE))," ",VLOOKUP(EDATE('Projektkostenkalkulation EP'!$B$4,22)+AZ$3,Datenquellen!$F$7:$H$45,3,FALSE))="X"
                                    ),
                          "X",
                          IF((((NETWORKDAYS('Projektkostenkalkulation EP'!$X$8,EOMONTH('Projektkostenkalkulation EP'!$X$8,0)))*('Projektkostenkalkulation EP'!$N$45/5)*
                                        'Projektkostenkalkulation EP'!$X$29)-SUM($AK$35:AZ35))&gt;('Projektkostenkalkulation EP'!$N$45/5),('Projektkostenkalkulation EP'!$N$45/5),
                                         (NETWORKDAYS('Projektkostenkalkulation EP'!$X$8,
                                          EOMONTH('Projektkostenkalkulation EP'!$X$8,0)))*('Projektkostenkalkulation EP'!$N$45/5)*'Projektkostenkalkulation EP'!$X$29-SUM($AK$35:AZ35))
                          ),
               "X"
            )</f>
        <v>0</v>
      </c>
      <c r="BB35" s="122">
        <f xml:space="preserve"> IF(TEXT((EDATE('Projektkostenkalkulation EP'!$B$4,22)+BA$3),"MM")=TEXT((EDATE('Projektkostenkalkulation EP'!$B$4,22)+(BA$3-1)),"MM"),
             IF(
                        OR(
                                    TEXT((EDATE('Projektkostenkalkulation EP'!$B$4,22)+BA$3),"TTT") = "Sa",
                                    TEXT((EDATE('Projektkostenkalkulation EP'!$B$4,22)+BA$3),"TTT") = "So",
                                    IF(ISNA(VLOOKUP(EDATE('Projektkostenkalkulation EP'!$B$4,22)+BA$3,Datenquellen!$F$7:$H$45,3,FALSE))," ",VLOOKUP(EDATE('Projektkostenkalkulation EP'!$B$4,22)+BA$3,Datenquellen!$F$7:$H$45,3,FALSE))="X"
                                    ),
                          "X",
                          IF((((NETWORKDAYS('Projektkostenkalkulation EP'!$X$8,EOMONTH('Projektkostenkalkulation EP'!$X$8,0)))*('Projektkostenkalkulation EP'!$N$45/5)*
                                        'Projektkostenkalkulation EP'!$X$29)-SUM($AK$35:BA35))&gt;('Projektkostenkalkulation EP'!$N$45/5),('Projektkostenkalkulation EP'!$N$45/5),
                                         (NETWORKDAYS('Projektkostenkalkulation EP'!$X$8,
                                          EOMONTH('Projektkostenkalkulation EP'!$X$8,0)))*('Projektkostenkalkulation EP'!$N$45/5)*'Projektkostenkalkulation EP'!$X$29-SUM($AK$35:BA35))
                          ),
               "X"
            )</f>
        <v>0</v>
      </c>
      <c r="BC35" s="122">
        <f xml:space="preserve"> IF(TEXT((EDATE('Projektkostenkalkulation EP'!$B$4,22)+BB$3),"MM")=TEXT((EDATE('Projektkostenkalkulation EP'!$B$4,22)+(BB$3-1)),"MM"),
             IF(
                        OR(
                                    TEXT((EDATE('Projektkostenkalkulation EP'!$B$4,22)+BB$3),"TTT") = "Sa",
                                    TEXT((EDATE('Projektkostenkalkulation EP'!$B$4,22)+BB$3),"TTT") = "So",
                                    IF(ISNA(VLOOKUP(EDATE('Projektkostenkalkulation EP'!$B$4,22)+BB$3,Datenquellen!$F$7:$H$45,3,FALSE))," ",VLOOKUP(EDATE('Projektkostenkalkulation EP'!$B$4,22)+BB$3,Datenquellen!$F$7:$H$45,3,FALSE))="X"
                                    ),
                          "X",
                          IF((((NETWORKDAYS('Projektkostenkalkulation EP'!$X$8,EOMONTH('Projektkostenkalkulation EP'!$X$8,0)))*('Projektkostenkalkulation EP'!$N$45/5)*
                                        'Projektkostenkalkulation EP'!$X$29)-SUM($AK$35:BB35))&gt;('Projektkostenkalkulation EP'!$N$45/5),('Projektkostenkalkulation EP'!$N$45/5),
                                         (NETWORKDAYS('Projektkostenkalkulation EP'!$X$8,
                                          EOMONTH('Projektkostenkalkulation EP'!$X$8,0)))*('Projektkostenkalkulation EP'!$N$45/5)*'Projektkostenkalkulation EP'!$X$29-SUM($AK$35:BB35))
                          ),
               "X"
            )</f>
        <v>0</v>
      </c>
      <c r="BD35" s="122">
        <f xml:space="preserve"> IF(TEXT((EDATE('Projektkostenkalkulation EP'!$B$4,22)+BC$3),"MM")=TEXT((EDATE('Projektkostenkalkulation EP'!$B$4,22)+(BC$3-1)),"MM"),
             IF(
                        OR(
                                    TEXT((EDATE('Projektkostenkalkulation EP'!$B$4,22)+BC$3),"TTT") = "Sa",
                                    TEXT((EDATE('Projektkostenkalkulation EP'!$B$4,22)+BC$3),"TTT") = "So",
                                    IF(ISNA(VLOOKUP(EDATE('Projektkostenkalkulation EP'!$B$4,22)+BC$3,Datenquellen!$F$7:$H$45,3,FALSE))," ",VLOOKUP(EDATE('Projektkostenkalkulation EP'!$B$4,22)+BC$3,Datenquellen!$F$7:$H$45,3,FALSE))="X"
                                    ),
                          "X",
                          IF((((NETWORKDAYS('Projektkostenkalkulation EP'!$X$8,EOMONTH('Projektkostenkalkulation EP'!$X$8,0)))*('Projektkostenkalkulation EP'!$N$45/5)*
                                        'Projektkostenkalkulation EP'!$X$29)-SUM($AK$35:BC35))&gt;('Projektkostenkalkulation EP'!$N$45/5),('Projektkostenkalkulation EP'!$N$45/5),
                                         (NETWORKDAYS('Projektkostenkalkulation EP'!$X$8,
                                          EOMONTH('Projektkostenkalkulation EP'!$X$8,0)))*('Projektkostenkalkulation EP'!$N$45/5)*'Projektkostenkalkulation EP'!$X$29-SUM($AK$35:BC35))
                          ),
               "X"
            )</f>
        <v>0</v>
      </c>
      <c r="BE35" s="122">
        <f xml:space="preserve"> IF(TEXT((EDATE('Projektkostenkalkulation EP'!$B$4,22)+BD$3),"MM")=TEXT((EDATE('Projektkostenkalkulation EP'!$B$4,22)+(BD$3-1)),"MM"),
             IF(
                        OR(
                                    TEXT((EDATE('Projektkostenkalkulation EP'!$B$4,22)+BD$3),"TTT") = "Sa",
                                    TEXT((EDATE('Projektkostenkalkulation EP'!$B$4,22)+BD$3),"TTT") = "So",
                                    IF(ISNA(VLOOKUP(EDATE('Projektkostenkalkulation EP'!$B$4,22)+BD$3,Datenquellen!$F$7:$H$45,3,FALSE))," ",VLOOKUP(EDATE('Projektkostenkalkulation EP'!$B$4,22)+BD$3,Datenquellen!$F$7:$H$45,3,FALSE))="X"
                                    ),
                          "X",
                          IF((((NETWORKDAYS('Projektkostenkalkulation EP'!$X$8,EOMONTH('Projektkostenkalkulation EP'!$X$8,0)))*('Projektkostenkalkulation EP'!$N$45/5)*
                                        'Projektkostenkalkulation EP'!$X$29)-SUM($AK$35:BD35))&gt;('Projektkostenkalkulation EP'!$N$45/5),('Projektkostenkalkulation EP'!$N$45/5),
                                         (NETWORKDAYS('Projektkostenkalkulation EP'!$X$8,
                                          EOMONTH('Projektkostenkalkulation EP'!$X$8,0)))*('Projektkostenkalkulation EP'!$N$45/5)*'Projektkostenkalkulation EP'!$X$29-SUM($AK$35:BD35))
                          ),
               "X"
            )</f>
        <v>0</v>
      </c>
      <c r="BF35" s="122" t="str">
        <f xml:space="preserve"> IF(TEXT((EDATE('Projektkostenkalkulation EP'!$B$4,22)+BE$3),"MM")=TEXT((EDATE('Projektkostenkalkulation EP'!$B$4,22)+(BE$3-1)),"MM"),
             IF(
                        OR(
                                    TEXT((EDATE('Projektkostenkalkulation EP'!$B$4,22)+BE$3),"TTT") = "Sa",
                                    TEXT((EDATE('Projektkostenkalkulation EP'!$B$4,22)+BE$3),"TTT") = "So",
                                    IF(ISNA(VLOOKUP(EDATE('Projektkostenkalkulation EP'!$B$4,22)+BE$3,Datenquellen!$F$7:$H$45,3,FALSE))," ",VLOOKUP(EDATE('Projektkostenkalkulation EP'!$B$4,22)+BE$3,Datenquellen!$F$7:$H$45,3,FALSE))="X"
                                    ),
                          "X",
                          IF((((NETWORKDAYS('Projektkostenkalkulation EP'!$X$8,EOMONTH('Projektkostenkalkulation EP'!$X$8,0)))*('Projektkostenkalkulation EP'!$N$45/5)*
                                        'Projektkostenkalkulation EP'!$X$29)-SUM($AK$35:BE35))&gt;('Projektkostenkalkulation EP'!$N$45/5),('Projektkostenkalkulation EP'!$N$45/5),
                                         (NETWORKDAYS('Projektkostenkalkulation EP'!$X$8,
                                          EOMONTH('Projektkostenkalkulation EP'!$X$8,0)))*('Projektkostenkalkulation EP'!$N$45/5)*'Projektkostenkalkulation EP'!$X$29-SUM($AK$35:BE35))
                          ),
               "X"
            )</f>
        <v>X</v>
      </c>
      <c r="BG35" s="122" t="str">
        <f xml:space="preserve"> IF(TEXT((EDATE('Projektkostenkalkulation EP'!$B$4,22)+BF$3),"MM")=TEXT((EDATE('Projektkostenkalkulation EP'!$B$4,22)+(BF$3-1)),"MM"),
             IF(
                        OR(
                                    TEXT((EDATE('Projektkostenkalkulation EP'!$B$4,22)+BF$3),"TTT") = "Sa",
                                    TEXT((EDATE('Projektkostenkalkulation EP'!$B$4,22)+BF$3),"TTT") = "So",
                                    IF(ISNA(VLOOKUP(EDATE('Projektkostenkalkulation EP'!$B$4,22)+BF$3,Datenquellen!$F$7:$H$45,3,FALSE))," ",VLOOKUP(EDATE('Projektkostenkalkulation EP'!$B$4,22)+BF$3,Datenquellen!$F$7:$H$45,3,FALSE))="X"
                                    ),
                          "X",
                          IF((((NETWORKDAYS('Projektkostenkalkulation EP'!$X$8,EOMONTH('Projektkostenkalkulation EP'!$X$8,0)))*('Projektkostenkalkulation EP'!$N$45/5)*
                                        'Projektkostenkalkulation EP'!$X$29)-SUM($AK$35:BF35))&gt;('Projektkostenkalkulation EP'!$N$45/5),('Projektkostenkalkulation EP'!$N$45/5),
                                         (NETWORKDAYS('Projektkostenkalkulation EP'!$X$8,
                                          EOMONTH('Projektkostenkalkulation EP'!$X$8,0)))*('Projektkostenkalkulation EP'!$N$45/5)*'Projektkostenkalkulation EP'!$X$29-SUM($AK$35:BF35))
                          ),
               "X"
            )</f>
        <v>X</v>
      </c>
      <c r="BH35" s="122">
        <f xml:space="preserve"> IF(TEXT((EDATE('Projektkostenkalkulation EP'!$B$4,22)+BG$3),"MM")=TEXT((EDATE('Projektkostenkalkulation EP'!$B$4,22)+(BG$3-1)),"MM"),
             IF(
                        OR(
                                    TEXT((EDATE('Projektkostenkalkulation EP'!$B$4,22)+BG$3),"TTT") = "Sa",
                                    TEXT((EDATE('Projektkostenkalkulation EP'!$B$4,22)+BG$3),"TTT") = "So",
                                    IF(ISNA(VLOOKUP(EDATE('Projektkostenkalkulation EP'!$B$4,22)+BG$3,Datenquellen!$F$7:$H$45,3,FALSE))," ",VLOOKUP(EDATE('Projektkostenkalkulation EP'!$B$4,22)+BG$3,Datenquellen!$F$7:$H$45,3,FALSE))="X"
                                    ),
                          "X",
                          IF((((NETWORKDAYS('Projektkostenkalkulation EP'!$X$8,EOMONTH('Projektkostenkalkulation EP'!$X$8,0)))*('Projektkostenkalkulation EP'!$N$45/5)*
                                        'Projektkostenkalkulation EP'!$X$29)-SUM($AK$35:BG35))&gt;('Projektkostenkalkulation EP'!$N$45/5),('Projektkostenkalkulation EP'!$N$45/5),
                                         (NETWORKDAYS('Projektkostenkalkulation EP'!$X$8,
                                          EOMONTH('Projektkostenkalkulation EP'!$X$8,0)))*('Projektkostenkalkulation EP'!$N$45/5)*'Projektkostenkalkulation EP'!$X$29-SUM($AK$35:BG35))
                          ),
               "X"
            )</f>
        <v>0</v>
      </c>
      <c r="BI35" s="122">
        <f xml:space="preserve"> IF(TEXT((EDATE('Projektkostenkalkulation EP'!$B$4,22)+BH$3),"MM")=TEXT((EDATE('Projektkostenkalkulation EP'!$B$4,22)+(BH$3-1)),"MM"),
             IF(
                        OR(
                                    TEXT((EDATE('Projektkostenkalkulation EP'!$B$4,22)+BH$3),"TTT") = "Sa",
                                    TEXT((EDATE('Projektkostenkalkulation EP'!$B$4,22)+BH$3),"TTT") = "So",
                                    IF(ISNA(VLOOKUP(EDATE('Projektkostenkalkulation EP'!$B$4,22)+BH$3,Datenquellen!$F$7:$H$45,3,FALSE))," ",VLOOKUP(EDATE('Projektkostenkalkulation EP'!$B$4,22)+BH$3,Datenquellen!$F$7:$H$45,3,FALSE))="X"
                                    ),
                          "X",
                          IF((((NETWORKDAYS('Projektkostenkalkulation EP'!$X$8,EOMONTH('Projektkostenkalkulation EP'!$X$8,0)))*('Projektkostenkalkulation EP'!$N$45/5)*
                                        'Projektkostenkalkulation EP'!$X$29)-SUM($AK$35:BH35))&gt;('Projektkostenkalkulation EP'!$N$45/5),('Projektkostenkalkulation EP'!$N$45/5),
                                         (NETWORKDAYS('Projektkostenkalkulation EP'!$X$8,
                                          EOMONTH('Projektkostenkalkulation EP'!$X$8,0)))*('Projektkostenkalkulation EP'!$N$45/5)*'Projektkostenkalkulation EP'!$X$29-SUM($AK$35:BH35))
                          ),
               "X"
            )</f>
        <v>0</v>
      </c>
      <c r="BJ35" s="122">
        <f xml:space="preserve"> IF(TEXT((EDATE('Projektkostenkalkulation EP'!$B$4,22)+BI$3),"MM")=TEXT((EDATE('Projektkostenkalkulation EP'!$B$4,22)+(BI$3-1)),"MM"),
             IF(
                        OR(
                                    TEXT((EDATE('Projektkostenkalkulation EP'!$B$4,22)+BI$3),"TTT") = "Sa",
                                    TEXT((EDATE('Projektkostenkalkulation EP'!$B$4,22)+BI$3),"TTT") = "So",
                                    IF(ISNA(VLOOKUP(EDATE('Projektkostenkalkulation EP'!$B$4,22)+BI$3,Datenquellen!$F$7:$H$45,3,FALSE))," ",VLOOKUP(EDATE('Projektkostenkalkulation EP'!$B$4,22)+BI$3,Datenquellen!$F$7:$H$45,3,FALSE))="X"
                                    ),
                          "X",
                          IF((((NETWORKDAYS('Projektkostenkalkulation EP'!$X$8,EOMONTH('Projektkostenkalkulation EP'!$X$8,0)))*('Projektkostenkalkulation EP'!$N$45/5)*
                                        'Projektkostenkalkulation EP'!$X$29)-SUM($AK$35:BI35))&gt;('Projektkostenkalkulation EP'!$N$45/5),('Projektkostenkalkulation EP'!$N$45/5),
                                         (NETWORKDAYS('Projektkostenkalkulation EP'!$X$8,
                                          EOMONTH('Projektkostenkalkulation EP'!$X$8,0)))*('Projektkostenkalkulation EP'!$N$45/5)*'Projektkostenkalkulation EP'!$X$29-SUM($AK$35:BI35))
                          ),
               "X"
            )</f>
        <v>0</v>
      </c>
      <c r="BK35" s="122">
        <f xml:space="preserve"> IF(TEXT((EDATE('Projektkostenkalkulation EP'!$B$4,22)+BJ$3),"MM")=TEXT((EDATE('Projektkostenkalkulation EP'!$B$4,22)+(BJ$3-1)),"MM"),
             IF(
                        OR(
                                    TEXT((EDATE('Projektkostenkalkulation EP'!$B$4,22)+BJ$3),"TTT") = "Sa",
                                    TEXT((EDATE('Projektkostenkalkulation EP'!$B$4,22)+BJ$3),"TTT") = "So",
                                    IF(ISNA(VLOOKUP(EDATE('Projektkostenkalkulation EP'!$B$4,22)+BJ$3,Datenquellen!$F$7:$H$45,3,FALSE))," ",VLOOKUP(EDATE('Projektkostenkalkulation EP'!$B$4,22)+BJ$3,Datenquellen!$F$7:$H$45,3,FALSE))="X"
                                    ),
                          "X",
                          IF((((NETWORKDAYS('Projektkostenkalkulation EP'!$X$8,EOMONTH('Projektkostenkalkulation EP'!$X$8,0)))*('Projektkostenkalkulation EP'!$N$45/5)*
                                        'Projektkostenkalkulation EP'!$X$29)-SUM($AK$35:BJ35))&gt;('Projektkostenkalkulation EP'!$N$45/5),('Projektkostenkalkulation EP'!$N$45/5),
                                         (NETWORKDAYS('Projektkostenkalkulation EP'!$X$8,
                                          EOMONTH('Projektkostenkalkulation EP'!$X$8,0)))*('Projektkostenkalkulation EP'!$N$45/5)*'Projektkostenkalkulation EP'!$X$29-SUM($AK$35:BJ35))
                          ),
               "X"
            )</f>
        <v>0</v>
      </c>
      <c r="BL35" s="122">
        <f xml:space="preserve"> IF(TEXT((EDATE('Projektkostenkalkulation EP'!$B$4,22)+BK$3),"MM")=TEXT((EDATE('Projektkostenkalkulation EP'!$B$4,22)+(BK$3-1)),"MM"),
             IF(
                        OR(
                                    TEXT((EDATE('Projektkostenkalkulation EP'!$B$4,22)+BK$3),"TTT") = "Sa",
                                    TEXT((EDATE('Projektkostenkalkulation EP'!$B$4,22)+BK$3),"TTT") = "So",
                                    IF(ISNA(VLOOKUP(EDATE('Projektkostenkalkulation EP'!$B$4,22)+BK$3,Datenquellen!$F$7:$H$45,3,FALSE))," ",VLOOKUP(EDATE('Projektkostenkalkulation EP'!$B$4,22)+BK$3,Datenquellen!$F$7:$H$45,3,FALSE))="X"
                                    ),
                          "X",
                          IF((((NETWORKDAYS('Projektkostenkalkulation EP'!$X$8,EOMONTH('Projektkostenkalkulation EP'!$X$8,0)))*('Projektkostenkalkulation EP'!$N$45/5)*
                                        'Projektkostenkalkulation EP'!$X$29)-SUM($AK$35:BK35))&gt;('Projektkostenkalkulation EP'!$N$45/5),('Projektkostenkalkulation EP'!$N$45/5),
                                         (NETWORKDAYS('Projektkostenkalkulation EP'!$X$8,
                                          EOMONTH('Projektkostenkalkulation EP'!$X$8,0)))*('Projektkostenkalkulation EP'!$N$45/5)*'Projektkostenkalkulation EP'!$X$29-SUM($AK$35:BK35))
                          ),
               "X"
            )</f>
        <v>0</v>
      </c>
      <c r="BM35" s="122" t="str">
        <f xml:space="preserve"> IF(TEXT((EDATE('Projektkostenkalkulation EP'!$B$4,22)+BL$3),"MM")=TEXT((EDATE('Projektkostenkalkulation EP'!$B$4,22)+(BL$3-1)),"MM"),
             IF(
                        OR(
                                    TEXT((EDATE('Projektkostenkalkulation EP'!$B$4,22)+BL$3),"TTT") = "Sa",
                                    TEXT((EDATE('Projektkostenkalkulation EP'!$B$4,22)+BL$3),"TTT") = "So",
                                    IF(ISNA(VLOOKUP(EDATE('Projektkostenkalkulation EP'!$B$4,22)+BL$3,Datenquellen!$F$7:$H$45,3,FALSE))," ",VLOOKUP(EDATE('Projektkostenkalkulation EP'!$B$4,22)+BL$3,Datenquellen!$F$7:$H$45,3,FALSE))="X"
                                    ),
                          "X",
                          IF((((NETWORKDAYS('Projektkostenkalkulation EP'!$X$8,EOMONTH('Projektkostenkalkulation EP'!$X$8,0)))*('Projektkostenkalkulation EP'!$N$45/5)*
                                        'Projektkostenkalkulation EP'!$X$29)-SUM($AK$35:BL35))&gt;('Projektkostenkalkulation EP'!$N$45/5),('Projektkostenkalkulation EP'!$N$45/5),
                                         (NETWORKDAYS('Projektkostenkalkulation EP'!$X$8,
                                          EOMONTH('Projektkostenkalkulation EP'!$X$8,0)))*('Projektkostenkalkulation EP'!$N$45/5)*'Projektkostenkalkulation EP'!$X$29-SUM($AK$35:BL35))
                          ),
               "X"
            )</f>
        <v>X</v>
      </c>
      <c r="BN35" s="122" t="str">
        <f xml:space="preserve"> IF(TEXT((EDATE('Projektkostenkalkulation EP'!$B$4,22)+BM$3),"MM")=TEXT((EDATE('Projektkostenkalkulation EP'!$B$4,22)+(BM$3-1)),"MM"),
             IF(
                        OR(
                                    TEXT((EDATE('Projektkostenkalkulation EP'!$B$4,22)+BM$3),"TTT") = "Sa",
                                    TEXT((EDATE('Projektkostenkalkulation EP'!$B$4,22)+BM$3),"TTT") = "So",
                                    IF(ISNA(VLOOKUP(EDATE('Projektkostenkalkulation EP'!$B$4,22)+BM$3,Datenquellen!$F$7:$H$45,3,FALSE))," ",VLOOKUP(EDATE('Projektkostenkalkulation EP'!$B$4,22)+BM$3,Datenquellen!$F$7:$H$45,3,FALSE))="X"
                                    ),
                          "X",
                          IF((((NETWORKDAYS('Projektkostenkalkulation EP'!$X$8,EOMONTH('Projektkostenkalkulation EP'!$X$8,0)))*('Projektkostenkalkulation EP'!$N$45/5)*
                                        'Projektkostenkalkulation EP'!$X$29)-SUM($AK$35:BM35))&gt;('Projektkostenkalkulation EP'!$N$45/5),('Projektkostenkalkulation EP'!$N$45/5),
                                         (NETWORKDAYS('Projektkostenkalkulation EP'!$X$8,
                                          EOMONTH('Projektkostenkalkulation EP'!$X$8,0)))*('Projektkostenkalkulation EP'!$N$45/5)*'Projektkostenkalkulation EP'!$X$29-SUM($AK$35:BM35))
                          ),
               "X"
            )</f>
        <v>X</v>
      </c>
      <c r="BO35" s="122" t="str">
        <f xml:space="preserve"> IF(TEXT((EDATE('Projektkostenkalkulation EP'!$B$4,22)+BN$3),"MM")=TEXT((EDATE('Projektkostenkalkulation EP'!$B$4,22)+(BN$3-1)),"MM"),
             IF(
                        OR(
                                    TEXT((EDATE('Projektkostenkalkulation EP'!$B$4,22)+BN$3),"TTT") = "Sa",
                                    TEXT((EDATE('Projektkostenkalkulation EP'!$B$4,22)+BN$3),"TTT") = "So",
                                    IF(ISNA(VLOOKUP(EDATE('Projektkostenkalkulation EP'!$B$4,22)+BN$3,Datenquellen!$F$7:$H$45,3,FALSE))," ",VLOOKUP(EDATE('Projektkostenkalkulation EP'!$B$4,22)+BN$3,Datenquellen!$F$7:$H$45,3,FALSE))="X"
                                    ),
                          "X",
                          IF((((NETWORKDAYS('Projektkostenkalkulation EP'!$X$8,EOMONTH('Projektkostenkalkulation EP'!$X$8,0)))*('Projektkostenkalkulation EP'!$N$45/5)*
                                        'Projektkostenkalkulation EP'!$X$29)-SUM($AK$35:BN35))&gt;('Projektkostenkalkulation EP'!$N$45/5),('Projektkostenkalkulation EP'!$N$45/5),
                                         (NETWORKDAYS('Projektkostenkalkulation EP'!$X$8,
                                          EOMONTH('Projektkostenkalkulation EP'!$X$8,0)))*('Projektkostenkalkulation EP'!$N$45/5)*'Projektkostenkalkulation EP'!$X$29-SUM($AK$35:BN35))
                          ),
               "X"
            )</f>
        <v>X</v>
      </c>
      <c r="BP35" s="121">
        <f>SUM(AK35:BO35)</f>
        <v>0</v>
      </c>
      <c r="BQ35" s="525">
        <f>BP35-BP36</f>
        <v>0</v>
      </c>
    </row>
    <row r="36" spans="1:69" ht="14.25" customHeight="1" thickBot="1" x14ac:dyDescent="0.25">
      <c r="A36" s="3" t="s">
        <v>82</v>
      </c>
      <c r="B36" s="270"/>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123">
        <f>SUM(B36:AF36)</f>
        <v>0</v>
      </c>
      <c r="AH36" s="526"/>
      <c r="AJ36" s="3" t="s">
        <v>82</v>
      </c>
      <c r="AK36" s="270"/>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123">
        <f>SUM(AK36:BO36)</f>
        <v>0</v>
      </c>
      <c r="BQ36" s="526"/>
    </row>
    <row r="37" spans="1:69" ht="14.25" customHeight="1" x14ac:dyDescent="0.2">
      <c r="A37" s="1" t="s">
        <v>59</v>
      </c>
      <c r="B37" s="527" t="str">
        <f>TEXT('Projektkostenkalkulation EP'!$M$8,"MMMM JJJJ")</f>
        <v>Dezember 2024</v>
      </c>
      <c r="C37" s="527"/>
      <c r="D37" s="527"/>
      <c r="E37" s="527"/>
      <c r="F37" s="527"/>
      <c r="G37" s="527"/>
      <c r="H37" s="527"/>
      <c r="I37" s="527"/>
      <c r="J37" s="527"/>
      <c r="K37" s="527"/>
      <c r="L37" s="527"/>
      <c r="M37" s="527"/>
      <c r="N37" s="527"/>
      <c r="O37" s="527"/>
      <c r="P37" s="527"/>
      <c r="Q37" s="527"/>
      <c r="R37" s="527"/>
      <c r="S37" s="527"/>
      <c r="T37" s="527"/>
      <c r="U37" s="527"/>
      <c r="V37" s="527"/>
      <c r="W37" s="527"/>
      <c r="X37" s="527"/>
      <c r="Y37" s="527"/>
      <c r="Z37" s="527"/>
      <c r="AA37" s="527"/>
      <c r="AB37" s="527"/>
      <c r="AC37" s="527"/>
      <c r="AD37" s="527"/>
      <c r="AE37" s="527"/>
      <c r="AF37" s="527"/>
      <c r="AG37" s="527"/>
      <c r="AH37" s="528"/>
      <c r="AJ37" s="1" t="s">
        <v>59</v>
      </c>
      <c r="AK37" s="527" t="str">
        <f>TEXT('Projektkostenkalkulation EP'!$Y$8,"MMMM JJJJ")</f>
        <v>Dezember 2025</v>
      </c>
      <c r="AL37" s="527"/>
      <c r="AM37" s="527"/>
      <c r="AN37" s="527"/>
      <c r="AO37" s="527"/>
      <c r="AP37" s="527"/>
      <c r="AQ37" s="527"/>
      <c r="AR37" s="527"/>
      <c r="AS37" s="527"/>
      <c r="AT37" s="527"/>
      <c r="AU37" s="527"/>
      <c r="AV37" s="527"/>
      <c r="AW37" s="527"/>
      <c r="AX37" s="527"/>
      <c r="AY37" s="527"/>
      <c r="AZ37" s="527"/>
      <c r="BA37" s="527"/>
      <c r="BB37" s="527"/>
      <c r="BC37" s="527"/>
      <c r="BD37" s="527"/>
      <c r="BE37" s="527"/>
      <c r="BF37" s="527"/>
      <c r="BG37" s="527"/>
      <c r="BH37" s="527"/>
      <c r="BI37" s="527"/>
      <c r="BJ37" s="527"/>
      <c r="BK37" s="527"/>
      <c r="BL37" s="527"/>
      <c r="BM37" s="527"/>
      <c r="BN37" s="527"/>
      <c r="BO37" s="527"/>
      <c r="BP37" s="527"/>
      <c r="BQ37" s="528"/>
    </row>
    <row r="38" spans="1:69" ht="14.25" customHeight="1" x14ac:dyDescent="0.2">
      <c r="A38" s="2" t="s">
        <v>81</v>
      </c>
      <c r="B38" s="124" t="str">
        <f>IF(
            OR(
                     TEXT(EDATE('Projektkostenkalkulation EP'!$B$4,11),"TTT") = "Sa",
                     TEXT(EDATE('Projektkostenkalkulation EP'!$B$4,11),"TTT") = "So",
                     IF(ISNA(VLOOKUP(EDATE('Projektkostenkalkulation EP'!$B$4,11),Datenquellen!$F$7:$H$45,3,FALSE))," ",VLOOKUP(EDATE('Projektkostenkalkulation EP'!$B$4,11),Datenquellen!$F$7:$H$45,3,FALSE))="X"
                            ),
                    "X",
                    IF('Projektkostenkalkulation EP'!$M$29&gt;0,('Projektkostenkalkulation EP'!$N$45/5),0)
            )</f>
        <v>X</v>
      </c>
      <c r="C38" s="122">
        <f xml:space="preserve"> IF(TEXT((EDATE('Projektkostenkalkulation EP'!$B$4,11)+AK$3),"MM")=TEXT((EDATE('Projektkostenkalkulation EP'!$B$4,11)+(AK$3-1)),"MM"),
             IF(
                        OR(
                                    TEXT((EDATE('Projektkostenkalkulation EP'!$B$4,11)+AK$3),"TTT") = "Sa",
                                    TEXT((EDATE('Projektkostenkalkulation EP'!$B$4,11)+AK$3),"TTT") = "So",
                                    IF(ISNA(VLOOKUP(EDATE('Projektkostenkalkulation EP'!$B$4,11)+AK$3,Datenquellen!$F$7:$H$45,3,FALSE))," ",VLOOKUP(EDATE('Projektkostenkalkulation EP'!$B$4,11)+AK$3,Datenquellen!$F$7:$H$45,3,FALSE))="X"
                                    ),
                          "X",
                          IF((((NETWORKDAYS('Projektkostenkalkulation EP'!$M$8,EOMONTH('Projektkostenkalkulation EP'!$M$8,0)))*('Projektkostenkalkulation EP'!$N$45/5)*
                                        'Projektkostenkalkulation EP'!$M$29)-SUM($B$38:B38))&gt;('Projektkostenkalkulation EP'!$N$45/5),('Projektkostenkalkulation EP'!$N$45/5),
                                         (NETWORKDAYS('Projektkostenkalkulation EP'!$M$8,
                                          EOMONTH('Projektkostenkalkulation EP'!$M$8,0)))*('Projektkostenkalkulation EP'!$N$45/5)*'Projektkostenkalkulation EP'!$M$29-SUM($B$38:B38))
                          ),
               "X"
            )</f>
        <v>0</v>
      </c>
      <c r="D38" s="122">
        <f xml:space="preserve"> IF(TEXT((EDATE('Projektkostenkalkulation EP'!$B$4,11)+AL$3),"MM")=TEXT((EDATE('Projektkostenkalkulation EP'!$B$4,11)+(AL$3-1)),"MM"),
             IF(
                        OR(
                                    TEXT((EDATE('Projektkostenkalkulation EP'!$B$4,11)+AL$3),"TTT") = "Sa",
                                    TEXT((EDATE('Projektkostenkalkulation EP'!$B$4,11)+AL$3),"TTT") = "So",
                                    IF(ISNA(VLOOKUP(EDATE('Projektkostenkalkulation EP'!$B$4,11)+AL$3,Datenquellen!$F$7:$H$45,3,FALSE))," ",VLOOKUP(EDATE('Projektkostenkalkulation EP'!$B$4,11)+AL$3,Datenquellen!$F$7:$H$45,3,FALSE))="X"
                                    ),
                          "X",
                          IF((((NETWORKDAYS('Projektkostenkalkulation EP'!$M$8,EOMONTH('Projektkostenkalkulation EP'!$M$8,0)))*('Projektkostenkalkulation EP'!$N$45/5)*
                                        'Projektkostenkalkulation EP'!$M$29)-SUM($B$38:C38))&gt;('Projektkostenkalkulation EP'!$N$45/5),('Projektkostenkalkulation EP'!$N$45/5),
                                         (NETWORKDAYS('Projektkostenkalkulation EP'!$M$8,
                                          EOMONTH('Projektkostenkalkulation EP'!$M$8,0)))*('Projektkostenkalkulation EP'!$N$45/5)*'Projektkostenkalkulation EP'!$M$29-SUM($B$38:C38))
                          ),
               "X"
            )</f>
        <v>0</v>
      </c>
      <c r="E38" s="122">
        <f xml:space="preserve"> IF(TEXT((EDATE('Projektkostenkalkulation EP'!$B$4,11)+AM$3),"MM")=TEXT((EDATE('Projektkostenkalkulation EP'!$B$4,11)+(AM$3-1)),"MM"),
             IF(
                        OR(
                                    TEXT((EDATE('Projektkostenkalkulation EP'!$B$4,11)+AM$3),"TTT") = "Sa",
                                    TEXT((EDATE('Projektkostenkalkulation EP'!$B$4,11)+AM$3),"TTT") = "So",
                                    IF(ISNA(VLOOKUP(EDATE('Projektkostenkalkulation EP'!$B$4,11)+AM$3,Datenquellen!$F$7:$H$45,3,FALSE))," ",VLOOKUP(EDATE('Projektkostenkalkulation EP'!$B$4,11)+AM$3,Datenquellen!$F$7:$H$45,3,FALSE))="X"
                                    ),
                          "X",
                          IF((((NETWORKDAYS('Projektkostenkalkulation EP'!$M$8,EOMONTH('Projektkostenkalkulation EP'!$M$8,0)))*('Projektkostenkalkulation EP'!$N$45/5)*
                                        'Projektkostenkalkulation EP'!$M$29)-SUM($B$38:D38))&gt;('Projektkostenkalkulation EP'!$N$45/5),('Projektkostenkalkulation EP'!$N$45/5),
                                         (NETWORKDAYS('Projektkostenkalkulation EP'!$M$8,
                                          EOMONTH('Projektkostenkalkulation EP'!$M$8,0)))*('Projektkostenkalkulation EP'!$N$45/5)*'Projektkostenkalkulation EP'!$M$29-SUM($B$38:D38))
                          ),
               "X"
            )</f>
        <v>0</v>
      </c>
      <c r="F38" s="122">
        <f xml:space="preserve"> IF(TEXT((EDATE('Projektkostenkalkulation EP'!$B$4,11)+AN$3),"MM")=TEXT((EDATE('Projektkostenkalkulation EP'!$B$4,11)+(AN$3-1)),"MM"),
             IF(
                        OR(
                                    TEXT((EDATE('Projektkostenkalkulation EP'!$B$4,11)+AN$3),"TTT") = "Sa",
                                    TEXT((EDATE('Projektkostenkalkulation EP'!$B$4,11)+AN$3),"TTT") = "So",
                                    IF(ISNA(VLOOKUP(EDATE('Projektkostenkalkulation EP'!$B$4,11)+AN$3,Datenquellen!$F$7:$H$45,3,FALSE))," ",VLOOKUP(EDATE('Projektkostenkalkulation EP'!$B$4,11)+AN$3,Datenquellen!$F$7:$H$45,3,FALSE))="X"
                                    ),
                          "X",
                          IF((((NETWORKDAYS('Projektkostenkalkulation EP'!$M$8,EOMONTH('Projektkostenkalkulation EP'!$M$8,0)))*('Projektkostenkalkulation EP'!$N$45/5)*
                                        'Projektkostenkalkulation EP'!$M$29)-SUM($B$38:E38))&gt;('Projektkostenkalkulation EP'!$N$45/5),('Projektkostenkalkulation EP'!$N$45/5),
                                         (NETWORKDAYS('Projektkostenkalkulation EP'!$M$8,
                                          EOMONTH('Projektkostenkalkulation EP'!$M$8,0)))*('Projektkostenkalkulation EP'!$N$45/5)*'Projektkostenkalkulation EP'!$M$29-SUM($B$38:E38))
                          ),
               "X"
            )</f>
        <v>0</v>
      </c>
      <c r="G38" s="122">
        <f xml:space="preserve"> IF(TEXT((EDATE('Projektkostenkalkulation EP'!$B$4,11)+AO$3),"MM")=TEXT((EDATE('Projektkostenkalkulation EP'!$B$4,11)+(AO$3-1)),"MM"),
             IF(
                        OR(
                                    TEXT((EDATE('Projektkostenkalkulation EP'!$B$4,11)+AO$3),"TTT") = "Sa",
                                    TEXT((EDATE('Projektkostenkalkulation EP'!$B$4,11)+AO$3),"TTT") = "So",
                                    IF(ISNA(VLOOKUP(EDATE('Projektkostenkalkulation EP'!$B$4,11)+AO$3,Datenquellen!$F$7:$H$45,3,FALSE))," ",VLOOKUP(EDATE('Projektkostenkalkulation EP'!$B$4,11)+AO$3,Datenquellen!$F$7:$H$45,3,FALSE))="X"
                                    ),
                          "X",
                          IF((((NETWORKDAYS('Projektkostenkalkulation EP'!$M$8,EOMONTH('Projektkostenkalkulation EP'!$M$8,0)))*('Projektkostenkalkulation EP'!$N$45/5)*
                                        'Projektkostenkalkulation EP'!$M$29)-SUM($B$38:F38))&gt;('Projektkostenkalkulation EP'!$N$45/5),('Projektkostenkalkulation EP'!$N$45/5),
                                         (NETWORKDAYS('Projektkostenkalkulation EP'!$M$8,
                                          EOMONTH('Projektkostenkalkulation EP'!$M$8,0)))*('Projektkostenkalkulation EP'!$N$45/5)*'Projektkostenkalkulation EP'!$M$29-SUM($B$38:F38))
                          ),
               "X"
            )</f>
        <v>0</v>
      </c>
      <c r="H38" s="122" t="str">
        <f xml:space="preserve"> IF(TEXT((EDATE('Projektkostenkalkulation EP'!$B$4,11)+AP$3),"MM")=TEXT((EDATE('Projektkostenkalkulation EP'!$B$4,11)+(AP$3-1)),"MM"),
             IF(
                        OR(
                                    TEXT((EDATE('Projektkostenkalkulation EP'!$B$4,11)+AP$3),"TTT") = "Sa",
                                    TEXT((EDATE('Projektkostenkalkulation EP'!$B$4,11)+AP$3),"TTT") = "So",
                                    IF(ISNA(VLOOKUP(EDATE('Projektkostenkalkulation EP'!$B$4,11)+AP$3,Datenquellen!$F$7:$H$45,3,FALSE))," ",VLOOKUP(EDATE('Projektkostenkalkulation EP'!$B$4,11)+AP$3,Datenquellen!$F$7:$H$45,3,FALSE))="X"
                                    ),
                          "X",
                          IF((((NETWORKDAYS('Projektkostenkalkulation EP'!$M$8,EOMONTH('Projektkostenkalkulation EP'!$M$8,0)))*('Projektkostenkalkulation EP'!$N$45/5)*
                                        'Projektkostenkalkulation EP'!$M$29)-SUM($B$38:G38))&gt;('Projektkostenkalkulation EP'!$N$45/5),('Projektkostenkalkulation EP'!$N$45/5),
                                         (NETWORKDAYS('Projektkostenkalkulation EP'!$M$8,
                                          EOMONTH('Projektkostenkalkulation EP'!$M$8,0)))*('Projektkostenkalkulation EP'!$N$45/5)*'Projektkostenkalkulation EP'!$M$29-SUM($B$38:G38))
                          ),
               "X"
            )</f>
        <v>X</v>
      </c>
      <c r="I38" s="122" t="str">
        <f xml:space="preserve"> IF(TEXT((EDATE('Projektkostenkalkulation EP'!$B$4,11)+AQ$3),"MM")=TEXT((EDATE('Projektkostenkalkulation EP'!$B$4,11)+(AQ$3-1)),"MM"),
             IF(
                        OR(
                                    TEXT((EDATE('Projektkostenkalkulation EP'!$B$4,11)+AQ$3),"TTT") = "Sa",
                                    TEXT((EDATE('Projektkostenkalkulation EP'!$B$4,11)+AQ$3),"TTT") = "So",
                                    IF(ISNA(VLOOKUP(EDATE('Projektkostenkalkulation EP'!$B$4,11)+AQ$3,Datenquellen!$F$7:$H$45,3,FALSE))," ",VLOOKUP(EDATE('Projektkostenkalkulation EP'!$B$4,11)+AQ$3,Datenquellen!$F$7:$H$45,3,FALSE))="X"
                                    ),
                          "X",
                          IF((((NETWORKDAYS('Projektkostenkalkulation EP'!$M$8,EOMONTH('Projektkostenkalkulation EP'!$M$8,0)))*('Projektkostenkalkulation EP'!$N$45/5)*
                                        'Projektkostenkalkulation EP'!$M$29)-SUM($B$38:H38))&gt;('Projektkostenkalkulation EP'!$N$45/5),('Projektkostenkalkulation EP'!$N$45/5),
                                         (NETWORKDAYS('Projektkostenkalkulation EP'!$M$8,
                                          EOMONTH('Projektkostenkalkulation EP'!$M$8,0)))*('Projektkostenkalkulation EP'!$N$45/5)*'Projektkostenkalkulation EP'!$M$29-SUM($B$38:H38))
                          ),
               "X"
            )</f>
        <v>X</v>
      </c>
      <c r="J38" s="122">
        <f xml:space="preserve"> IF(TEXT((EDATE('Projektkostenkalkulation EP'!$B$4,11)+AR$3),"MM")=TEXT((EDATE('Projektkostenkalkulation EP'!$B$4,11)+(AR$3-1)),"MM"),
             IF(
                        OR(
                                    TEXT((EDATE('Projektkostenkalkulation EP'!$B$4,11)+AR$3),"TTT") = "Sa",
                                    TEXT((EDATE('Projektkostenkalkulation EP'!$B$4,11)+AR$3),"TTT") = "So",
                                    IF(ISNA(VLOOKUP(EDATE('Projektkostenkalkulation EP'!$B$4,11)+AR$3,Datenquellen!$F$7:$H$45,3,FALSE))," ",VLOOKUP(EDATE('Projektkostenkalkulation EP'!$B$4,11)+AR$3,Datenquellen!$F$7:$H$45,3,FALSE))="X"
                                    ),
                          "X",
                          IF((((NETWORKDAYS('Projektkostenkalkulation EP'!$M$8,EOMONTH('Projektkostenkalkulation EP'!$M$8,0)))*('Projektkostenkalkulation EP'!$N$45/5)*
                                        'Projektkostenkalkulation EP'!$M$29)-SUM($B$38:I38))&gt;('Projektkostenkalkulation EP'!$N$45/5),('Projektkostenkalkulation EP'!$N$45/5),
                                         (NETWORKDAYS('Projektkostenkalkulation EP'!$M$8,
                                          EOMONTH('Projektkostenkalkulation EP'!$M$8,0)))*('Projektkostenkalkulation EP'!$N$45/5)*'Projektkostenkalkulation EP'!$M$29-SUM($B$38:I38))
                          ),
               "X"
            )</f>
        <v>0</v>
      </c>
      <c r="K38" s="122">
        <f xml:space="preserve"> IF(TEXT((EDATE('Projektkostenkalkulation EP'!$B$4,11)+AS$3),"MM")=TEXT((EDATE('Projektkostenkalkulation EP'!$B$4,11)+(AS$3-1)),"MM"),
             IF(
                        OR(
                                    TEXT((EDATE('Projektkostenkalkulation EP'!$B$4,11)+AS$3),"TTT") = "Sa",
                                    TEXT((EDATE('Projektkostenkalkulation EP'!$B$4,11)+AS$3),"TTT") = "So",
                                    IF(ISNA(VLOOKUP(EDATE('Projektkostenkalkulation EP'!$B$4,11)+AS$3,Datenquellen!$F$7:$H$45,3,FALSE))," ",VLOOKUP(EDATE('Projektkostenkalkulation EP'!$B$4,11)+AS$3,Datenquellen!$F$7:$H$45,3,FALSE))="X"
                                    ),
                          "X",
                          IF((((NETWORKDAYS('Projektkostenkalkulation EP'!$M$8,EOMONTH('Projektkostenkalkulation EP'!$M$8,0)))*('Projektkostenkalkulation EP'!$N$45/5)*
                                        'Projektkostenkalkulation EP'!$M$29)-SUM($B$38:J38))&gt;('Projektkostenkalkulation EP'!$N$45/5),('Projektkostenkalkulation EP'!$N$45/5),
                                         (NETWORKDAYS('Projektkostenkalkulation EP'!$M$8,
                                          EOMONTH('Projektkostenkalkulation EP'!$M$8,0)))*('Projektkostenkalkulation EP'!$N$45/5)*'Projektkostenkalkulation EP'!$M$29-SUM($B$38:J38))
                          ),
               "X"
            )</f>
        <v>0</v>
      </c>
      <c r="L38" s="122">
        <f xml:space="preserve"> IF(TEXT((EDATE('Projektkostenkalkulation EP'!$B$4,11)+AT$3),"MM")=TEXT((EDATE('Projektkostenkalkulation EP'!$B$4,11)+(AT$3-1)),"MM"),
             IF(
                        OR(
                                    TEXT((EDATE('Projektkostenkalkulation EP'!$B$4,11)+AT$3),"TTT") = "Sa",
                                    TEXT((EDATE('Projektkostenkalkulation EP'!$B$4,11)+AT$3),"TTT") = "So",
                                    IF(ISNA(VLOOKUP(EDATE('Projektkostenkalkulation EP'!$B$4,11)+AT$3,Datenquellen!$F$7:$H$45,3,FALSE))," ",VLOOKUP(EDATE('Projektkostenkalkulation EP'!$B$4,11)+AT$3,Datenquellen!$F$7:$H$45,3,FALSE))="X"
                                    ),
                          "X",
                          IF((((NETWORKDAYS('Projektkostenkalkulation EP'!$M$8,EOMONTH('Projektkostenkalkulation EP'!$M$8,0)))*('Projektkostenkalkulation EP'!$N$45/5)*
                                        'Projektkostenkalkulation EP'!$M$29)-SUM($B$38:K38))&gt;('Projektkostenkalkulation EP'!$N$45/5),('Projektkostenkalkulation EP'!$N$45/5),
                                         (NETWORKDAYS('Projektkostenkalkulation EP'!$M$8,
                                          EOMONTH('Projektkostenkalkulation EP'!$M$8,0)))*('Projektkostenkalkulation EP'!$N$45/5)*'Projektkostenkalkulation EP'!$M$29-SUM($B$38:K38))
                          ),
               "X"
            )</f>
        <v>0</v>
      </c>
      <c r="M38" s="122">
        <f xml:space="preserve"> IF(TEXT((EDATE('Projektkostenkalkulation EP'!$B$4,11)+AU$3),"MM")=TEXT((EDATE('Projektkostenkalkulation EP'!$B$4,11)+(AU$3-1)),"MM"),
             IF(
                        OR(
                                    TEXT((EDATE('Projektkostenkalkulation EP'!$B$4,11)+AU$3),"TTT") = "Sa",
                                    TEXT((EDATE('Projektkostenkalkulation EP'!$B$4,11)+AU$3),"TTT") = "So",
                                    IF(ISNA(VLOOKUP(EDATE('Projektkostenkalkulation EP'!$B$4,11)+AU$3,Datenquellen!$F$7:$H$45,3,FALSE))," ",VLOOKUP(EDATE('Projektkostenkalkulation EP'!$B$4,11)+AU$3,Datenquellen!$F$7:$H$45,3,FALSE))="X"
                                    ),
                          "X",
                          IF((((NETWORKDAYS('Projektkostenkalkulation EP'!$M$8,EOMONTH('Projektkostenkalkulation EP'!$M$8,0)))*('Projektkostenkalkulation EP'!$N$45/5)*
                                        'Projektkostenkalkulation EP'!$M$29)-SUM($B$38:L38))&gt;('Projektkostenkalkulation EP'!$N$45/5),('Projektkostenkalkulation EP'!$N$45/5),
                                         (NETWORKDAYS('Projektkostenkalkulation EP'!$M$8,
                                          EOMONTH('Projektkostenkalkulation EP'!$M$8,0)))*('Projektkostenkalkulation EP'!$N$45/5)*'Projektkostenkalkulation EP'!$M$29-SUM($B$38:L38))
                          ),
               "X"
            )</f>
        <v>0</v>
      </c>
      <c r="N38" s="122">
        <f xml:space="preserve"> IF(TEXT((EDATE('Projektkostenkalkulation EP'!$B$4,11)+AV$3),"MM")=TEXT((EDATE('Projektkostenkalkulation EP'!$B$4,11)+(AV$3-1)),"MM"),
             IF(
                        OR(
                                    TEXT((EDATE('Projektkostenkalkulation EP'!$B$4,11)+AV$3),"TTT") = "Sa",
                                    TEXT((EDATE('Projektkostenkalkulation EP'!$B$4,11)+AV$3),"TTT") = "So",
                                    IF(ISNA(VLOOKUP(EDATE('Projektkostenkalkulation EP'!$B$4,11)+AV$3,Datenquellen!$F$7:$H$45,3,FALSE))," ",VLOOKUP(EDATE('Projektkostenkalkulation EP'!$B$4,11)+AV$3,Datenquellen!$F$7:$H$45,3,FALSE))="X"
                                    ),
                          "X",
                          IF((((NETWORKDAYS('Projektkostenkalkulation EP'!$M$8,EOMONTH('Projektkostenkalkulation EP'!$M$8,0)))*('Projektkostenkalkulation EP'!$N$45/5)*
                                        'Projektkostenkalkulation EP'!$M$29)-SUM($B$38:M38))&gt;('Projektkostenkalkulation EP'!$N$45/5),('Projektkostenkalkulation EP'!$N$45/5),
                                         (NETWORKDAYS('Projektkostenkalkulation EP'!$M$8,
                                          EOMONTH('Projektkostenkalkulation EP'!$M$8,0)))*('Projektkostenkalkulation EP'!$N$45/5)*'Projektkostenkalkulation EP'!$M$29-SUM($B$38:M38))
                          ),
               "X"
            )</f>
        <v>0</v>
      </c>
      <c r="O38" s="122" t="str">
        <f xml:space="preserve"> IF(TEXT((EDATE('Projektkostenkalkulation EP'!$B$4,11)+AW$3),"MM")=TEXT((EDATE('Projektkostenkalkulation EP'!$B$4,11)+(AW$3-1)),"MM"),
             IF(
                        OR(
                                    TEXT((EDATE('Projektkostenkalkulation EP'!$B$4,11)+AW$3),"TTT") = "Sa",
                                    TEXT((EDATE('Projektkostenkalkulation EP'!$B$4,11)+AW$3),"TTT") = "So",
                                    IF(ISNA(VLOOKUP(EDATE('Projektkostenkalkulation EP'!$B$4,11)+AW$3,Datenquellen!$F$7:$H$45,3,FALSE))," ",VLOOKUP(EDATE('Projektkostenkalkulation EP'!$B$4,11)+AW$3,Datenquellen!$F$7:$H$45,3,FALSE))="X"
                                    ),
                          "X",
                          IF((((NETWORKDAYS('Projektkostenkalkulation EP'!$M$8,EOMONTH('Projektkostenkalkulation EP'!$M$8,0)))*('Projektkostenkalkulation EP'!$N$45/5)*
                                        'Projektkostenkalkulation EP'!$M$29)-SUM($B$38:N38))&gt;('Projektkostenkalkulation EP'!$N$45/5),('Projektkostenkalkulation EP'!$N$45/5),
                                         (NETWORKDAYS('Projektkostenkalkulation EP'!$M$8,
                                          EOMONTH('Projektkostenkalkulation EP'!$M$8,0)))*('Projektkostenkalkulation EP'!$N$45/5)*'Projektkostenkalkulation EP'!$M$29-SUM($B$38:N38))
                          ),
               "X"
            )</f>
        <v>X</v>
      </c>
      <c r="P38" s="122" t="str">
        <f xml:space="preserve"> IF(TEXT((EDATE('Projektkostenkalkulation EP'!$B$4,11)+AX$3),"MM")=TEXT((EDATE('Projektkostenkalkulation EP'!$B$4,11)+(AX$3-1)),"MM"),
             IF(
                        OR(
                                    TEXT((EDATE('Projektkostenkalkulation EP'!$B$4,11)+AX$3),"TTT") = "Sa",
                                    TEXT((EDATE('Projektkostenkalkulation EP'!$B$4,11)+AX$3),"TTT") = "So",
                                    IF(ISNA(VLOOKUP(EDATE('Projektkostenkalkulation EP'!$B$4,11)+AX$3,Datenquellen!$F$7:$H$45,3,FALSE))," ",VLOOKUP(EDATE('Projektkostenkalkulation EP'!$B$4,11)+AX$3,Datenquellen!$F$7:$H$45,3,FALSE))="X"
                                    ),
                          "X",
                          IF((((NETWORKDAYS('Projektkostenkalkulation EP'!$M$8,EOMONTH('Projektkostenkalkulation EP'!$M$8,0)))*('Projektkostenkalkulation EP'!$N$45/5)*
                                        'Projektkostenkalkulation EP'!$M$29)-SUM($B$38:O38))&gt;('Projektkostenkalkulation EP'!$N$45/5),('Projektkostenkalkulation EP'!$N$45/5),
                                         (NETWORKDAYS('Projektkostenkalkulation EP'!$M$8,
                                          EOMONTH('Projektkostenkalkulation EP'!$M$8,0)))*('Projektkostenkalkulation EP'!$N$45/5)*'Projektkostenkalkulation EP'!$M$29-SUM($B$38:O38))
                          ),
               "X"
            )</f>
        <v>X</v>
      </c>
      <c r="Q38" s="122">
        <f xml:space="preserve"> IF(TEXT((EDATE('Projektkostenkalkulation EP'!$B$4,11)+AY$3),"MM")=TEXT((EDATE('Projektkostenkalkulation EP'!$B$4,11)+(AY$3-1)),"MM"),
             IF(
                        OR(
                                    TEXT((EDATE('Projektkostenkalkulation EP'!$B$4,11)+AY$3),"TTT") = "Sa",
                                    TEXT((EDATE('Projektkostenkalkulation EP'!$B$4,11)+AY$3),"TTT") = "So",
                                    IF(ISNA(VLOOKUP(EDATE('Projektkostenkalkulation EP'!$B$4,11)+AY$3,Datenquellen!$F$7:$H$45,3,FALSE))," ",VLOOKUP(EDATE('Projektkostenkalkulation EP'!$B$4,11)+AY$3,Datenquellen!$F$7:$H$45,3,FALSE))="X"
                                    ),
                          "X",
                          IF((((NETWORKDAYS('Projektkostenkalkulation EP'!$M$8,EOMONTH('Projektkostenkalkulation EP'!$M$8,0)))*('Projektkostenkalkulation EP'!$N$45/5)*
                                        'Projektkostenkalkulation EP'!$M$29)-SUM($B$38:P38))&gt;('Projektkostenkalkulation EP'!$N$45/5),('Projektkostenkalkulation EP'!$N$45/5),
                                         (NETWORKDAYS('Projektkostenkalkulation EP'!$M$8,
                                          EOMONTH('Projektkostenkalkulation EP'!$M$8,0)))*('Projektkostenkalkulation EP'!$N$45/5)*'Projektkostenkalkulation EP'!$M$29-SUM($B$38:P38))
                          ),
               "X"
            )</f>
        <v>0</v>
      </c>
      <c r="R38" s="122">
        <f xml:space="preserve"> IF(TEXT((EDATE('Projektkostenkalkulation EP'!$B$4,11)+AZ$3),"MM")=TEXT((EDATE('Projektkostenkalkulation EP'!$B$4,11)+(AZ$3-1)),"MM"),
             IF(
                        OR(
                                    TEXT((EDATE('Projektkostenkalkulation EP'!$B$4,11)+AZ$3),"TTT") = "Sa",
                                    TEXT((EDATE('Projektkostenkalkulation EP'!$B$4,11)+AZ$3),"TTT") = "So",
                                    IF(ISNA(VLOOKUP(EDATE('Projektkostenkalkulation EP'!$B$4,11)+AZ$3,Datenquellen!$F$7:$H$45,3,FALSE))," ",VLOOKUP(EDATE('Projektkostenkalkulation EP'!$B$4,11)+AZ$3,Datenquellen!$F$7:$H$45,3,FALSE))="X"
                                    ),
                          "X",
                          IF((((NETWORKDAYS('Projektkostenkalkulation EP'!$M$8,EOMONTH('Projektkostenkalkulation EP'!$M$8,0)))*('Projektkostenkalkulation EP'!$N$45/5)*
                                        'Projektkostenkalkulation EP'!$M$29)-SUM($B$38:Q38))&gt;('Projektkostenkalkulation EP'!$N$45/5),('Projektkostenkalkulation EP'!$N$45/5),
                                         (NETWORKDAYS('Projektkostenkalkulation EP'!$M$8,
                                          EOMONTH('Projektkostenkalkulation EP'!$M$8,0)))*('Projektkostenkalkulation EP'!$N$45/5)*'Projektkostenkalkulation EP'!$M$29-SUM($B$38:Q38))
                          ),
               "X"
            )</f>
        <v>0</v>
      </c>
      <c r="S38" s="122">
        <f xml:space="preserve"> IF(TEXT((EDATE('Projektkostenkalkulation EP'!$B$4,11)+BA$3),"MM")=TEXT((EDATE('Projektkostenkalkulation EP'!$B$4,11)+(BA$3-1)),"MM"),
             IF(
                        OR(
                                    TEXT((EDATE('Projektkostenkalkulation EP'!$B$4,11)+BA$3),"TTT") = "Sa",
                                    TEXT((EDATE('Projektkostenkalkulation EP'!$B$4,11)+BA$3),"TTT") = "So",
                                    IF(ISNA(VLOOKUP(EDATE('Projektkostenkalkulation EP'!$B$4,11)+BA$3,Datenquellen!$F$7:$H$45,3,FALSE))," ",VLOOKUP(EDATE('Projektkostenkalkulation EP'!$B$4,11)+BA$3,Datenquellen!$F$7:$H$45,3,FALSE))="X"
                                    ),
                          "X",
                          IF((((NETWORKDAYS('Projektkostenkalkulation EP'!$M$8,EOMONTH('Projektkostenkalkulation EP'!$M$8,0)))*('Projektkostenkalkulation EP'!$N$45/5)*
                                        'Projektkostenkalkulation EP'!$M$29)-SUM($B$38:R38))&gt;('Projektkostenkalkulation EP'!$N$45/5),('Projektkostenkalkulation EP'!$N$45/5),
                                         (NETWORKDAYS('Projektkostenkalkulation EP'!$M$8,
                                          EOMONTH('Projektkostenkalkulation EP'!$M$8,0)))*('Projektkostenkalkulation EP'!$N$45/5)*'Projektkostenkalkulation EP'!$M$29-SUM($B$38:R38))
                          ),
               "X"
            )</f>
        <v>0</v>
      </c>
      <c r="T38" s="122">
        <f xml:space="preserve"> IF(TEXT((EDATE('Projektkostenkalkulation EP'!$B$4,11)+BB$3),"MM")=TEXT((EDATE('Projektkostenkalkulation EP'!$B$4,11)+(BB$3-1)),"MM"),
             IF(
                        OR(
                                    TEXT((EDATE('Projektkostenkalkulation EP'!$B$4,11)+BB$3),"TTT") = "Sa",
                                    TEXT((EDATE('Projektkostenkalkulation EP'!$B$4,11)+BB$3),"TTT") = "So",
                                    IF(ISNA(VLOOKUP(EDATE('Projektkostenkalkulation EP'!$B$4,11)+BB$3,Datenquellen!$F$7:$H$45,3,FALSE))," ",VLOOKUP(EDATE('Projektkostenkalkulation EP'!$B$4,11)+BB$3,Datenquellen!$F$7:$H$45,3,FALSE))="X"
                                    ),
                          "X",
                          IF((((NETWORKDAYS('Projektkostenkalkulation EP'!$M$8,EOMONTH('Projektkostenkalkulation EP'!$M$8,0)))*('Projektkostenkalkulation EP'!$N$45/5)*
                                        'Projektkostenkalkulation EP'!$M$29)-SUM($B$38:S38))&gt;('Projektkostenkalkulation EP'!$N$45/5),('Projektkostenkalkulation EP'!$N$45/5),
                                         (NETWORKDAYS('Projektkostenkalkulation EP'!$M$8,
                                          EOMONTH('Projektkostenkalkulation EP'!$M$8,0)))*('Projektkostenkalkulation EP'!$N$45/5)*'Projektkostenkalkulation EP'!$M$29-SUM($B$38:S38))
                          ),
               "X"
            )</f>
        <v>0</v>
      </c>
      <c r="U38" s="122">
        <f xml:space="preserve"> IF(TEXT((EDATE('Projektkostenkalkulation EP'!$B$4,11)+BC$3),"MM")=TEXT((EDATE('Projektkostenkalkulation EP'!$B$4,11)+(BC$3-1)),"MM"),
             IF(
                        OR(
                                    TEXT((EDATE('Projektkostenkalkulation EP'!$B$4,11)+BC$3),"TTT") = "Sa",
                                    TEXT((EDATE('Projektkostenkalkulation EP'!$B$4,11)+BC$3),"TTT") = "So",
                                    IF(ISNA(VLOOKUP(EDATE('Projektkostenkalkulation EP'!$B$4,11)+BC$3,Datenquellen!$F$7:$H$45,3,FALSE))," ",VLOOKUP(EDATE('Projektkostenkalkulation EP'!$B$4,11)+BC$3,Datenquellen!$F$7:$H$45,3,FALSE))="X"
                                    ),
                          "X",
                          IF((((NETWORKDAYS('Projektkostenkalkulation EP'!$M$8,EOMONTH('Projektkostenkalkulation EP'!$M$8,0)))*('Projektkostenkalkulation EP'!$N$45/5)*
                                        'Projektkostenkalkulation EP'!$M$29)-SUM($B$38:T38))&gt;('Projektkostenkalkulation EP'!$N$45/5),('Projektkostenkalkulation EP'!$N$45/5),
                                         (NETWORKDAYS('Projektkostenkalkulation EP'!$M$8,
                                          EOMONTH('Projektkostenkalkulation EP'!$M$8,0)))*('Projektkostenkalkulation EP'!$N$45/5)*'Projektkostenkalkulation EP'!$M$29-SUM($B$38:T38))
                          ),
               "X"
            )</f>
        <v>0</v>
      </c>
      <c r="V38" s="122" t="str">
        <f xml:space="preserve"> IF(TEXT((EDATE('Projektkostenkalkulation EP'!$B$4,11)+BD$3),"MM")=TEXT((EDATE('Projektkostenkalkulation EP'!$B$4,11)+(BD$3-1)),"MM"),
             IF(
                        OR(
                                    TEXT((EDATE('Projektkostenkalkulation EP'!$B$4,11)+BD$3),"TTT") = "Sa",
                                    TEXT((EDATE('Projektkostenkalkulation EP'!$B$4,11)+BD$3),"TTT") = "So",
                                    IF(ISNA(VLOOKUP(EDATE('Projektkostenkalkulation EP'!$B$4,11)+BD$3,Datenquellen!$F$7:$H$45,3,FALSE))," ",VLOOKUP(EDATE('Projektkostenkalkulation EP'!$B$4,11)+BD$3,Datenquellen!$F$7:$H$45,3,FALSE))="X"
                                    ),
                          "X",
                          IF((((NETWORKDAYS('Projektkostenkalkulation EP'!$M$8,EOMONTH('Projektkostenkalkulation EP'!$M$8,0)))*('Projektkostenkalkulation EP'!$N$45/5)*
                                        'Projektkostenkalkulation EP'!$M$29)-SUM($B$38:U38))&gt;('Projektkostenkalkulation EP'!$N$45/5),('Projektkostenkalkulation EP'!$N$45/5),
                                         (NETWORKDAYS('Projektkostenkalkulation EP'!$M$8,
                                          EOMONTH('Projektkostenkalkulation EP'!$M$8,0)))*('Projektkostenkalkulation EP'!$N$45/5)*'Projektkostenkalkulation EP'!$M$29-SUM($B$38:U38))
                          ),
               "X"
            )</f>
        <v>X</v>
      </c>
      <c r="W38" s="122" t="str">
        <f xml:space="preserve"> IF(TEXT((EDATE('Projektkostenkalkulation EP'!$B$4,11)+BE$3),"MM")=TEXT((EDATE('Projektkostenkalkulation EP'!$B$4,11)+(BE$3-1)),"MM"),
             IF(
                        OR(
                                    TEXT((EDATE('Projektkostenkalkulation EP'!$B$4,11)+BE$3),"TTT") = "Sa",
                                    TEXT((EDATE('Projektkostenkalkulation EP'!$B$4,11)+BE$3),"TTT") = "So",
                                    IF(ISNA(VLOOKUP(EDATE('Projektkostenkalkulation EP'!$B$4,11)+BE$3,Datenquellen!$F$7:$H$45,3,FALSE))," ",VLOOKUP(EDATE('Projektkostenkalkulation EP'!$B$4,11)+BE$3,Datenquellen!$F$7:$H$45,3,FALSE))="X"
                                    ),
                          "X",
                          IF((((NETWORKDAYS('Projektkostenkalkulation EP'!$M$8,EOMONTH('Projektkostenkalkulation EP'!$M$8,0)))*('Projektkostenkalkulation EP'!$N$45/5)*
                                        'Projektkostenkalkulation EP'!$M$29)-SUM($B$38:V38))&gt;('Projektkostenkalkulation EP'!$N$45/5),('Projektkostenkalkulation EP'!$N$45/5),
                                         (NETWORKDAYS('Projektkostenkalkulation EP'!$M$8,
                                          EOMONTH('Projektkostenkalkulation EP'!$M$8,0)))*('Projektkostenkalkulation EP'!$N$45/5)*'Projektkostenkalkulation EP'!$M$29-SUM($B$38:V38))
                          ),
               "X"
            )</f>
        <v>X</v>
      </c>
      <c r="X38" s="122">
        <f xml:space="preserve"> IF(TEXT((EDATE('Projektkostenkalkulation EP'!$B$4,11)+BF$3),"MM")=TEXT((EDATE('Projektkostenkalkulation EP'!$B$4,11)+(BF$3-1)),"MM"),
             IF(
                        OR(
                                    TEXT((EDATE('Projektkostenkalkulation EP'!$B$4,11)+BF$3),"TTT") = "Sa",
                                    TEXT((EDATE('Projektkostenkalkulation EP'!$B$4,11)+BF$3),"TTT") = "So",
                                    IF(ISNA(VLOOKUP(EDATE('Projektkostenkalkulation EP'!$B$4,11)+BF$3,Datenquellen!$F$7:$H$45,3,FALSE))," ",VLOOKUP(EDATE('Projektkostenkalkulation EP'!$B$4,11)+BF$3,Datenquellen!$F$7:$H$45,3,FALSE))="X"
                                    ),
                          "X",
                          IF((((NETWORKDAYS('Projektkostenkalkulation EP'!$M$8,EOMONTH('Projektkostenkalkulation EP'!$M$8,0)))*('Projektkostenkalkulation EP'!$N$45/5)*
                                        'Projektkostenkalkulation EP'!$M$29)-SUM($B$38:W38))&gt;('Projektkostenkalkulation EP'!$N$45/5),('Projektkostenkalkulation EP'!$N$45/5),
                                         (NETWORKDAYS('Projektkostenkalkulation EP'!$M$8,
                                          EOMONTH('Projektkostenkalkulation EP'!$M$8,0)))*('Projektkostenkalkulation EP'!$N$45/5)*'Projektkostenkalkulation EP'!$M$29-SUM($B$38:W38))
                          ),
               "X"
            )</f>
        <v>0</v>
      </c>
      <c r="Y38" s="122">
        <f xml:space="preserve"> IF(TEXT((EDATE('Projektkostenkalkulation EP'!$B$4,11)+BG$3),"MM")=TEXT((EDATE('Projektkostenkalkulation EP'!$B$4,11)+(BG$3-1)),"MM"),
             IF(
                        OR(
                                    TEXT((EDATE('Projektkostenkalkulation EP'!$B$4,11)+BG$3),"TTT") = "Sa",
                                    TEXT((EDATE('Projektkostenkalkulation EP'!$B$4,11)+BG$3),"TTT") = "So",
                                    IF(ISNA(VLOOKUP(EDATE('Projektkostenkalkulation EP'!$B$4,11)+BG$3,Datenquellen!$F$7:$H$45,3,FALSE))," ",VLOOKUP(EDATE('Projektkostenkalkulation EP'!$B$4,11)+BG$3,Datenquellen!$F$7:$H$45,3,FALSE))="X"
                                    ),
                          "X",
                          IF((((NETWORKDAYS('Projektkostenkalkulation EP'!$M$8,EOMONTH('Projektkostenkalkulation EP'!$M$8,0)))*('Projektkostenkalkulation EP'!$N$45/5)*
                                        'Projektkostenkalkulation EP'!$M$29)-SUM($B$38:X38))&gt;('Projektkostenkalkulation EP'!$N$45/5),('Projektkostenkalkulation EP'!$N$45/5),
                                         (NETWORKDAYS('Projektkostenkalkulation EP'!$M$8,
                                          EOMONTH('Projektkostenkalkulation EP'!$M$8,0)))*('Projektkostenkalkulation EP'!$N$45/5)*'Projektkostenkalkulation EP'!$M$29-SUM($B$38:X38))
                          ),
               "X"
            )</f>
        <v>0</v>
      </c>
      <c r="Z38" s="122" t="str">
        <f xml:space="preserve"> IF(TEXT((EDATE('Projektkostenkalkulation EP'!$B$4,11)+BH$3),"MM")=TEXT((EDATE('Projektkostenkalkulation EP'!$B$4,11)+(BH$3-1)),"MM"),
             IF(
                        OR(
                                    TEXT((EDATE('Projektkostenkalkulation EP'!$B$4,11)+BH$3),"TTT") = "Sa",
                                    TEXT((EDATE('Projektkostenkalkulation EP'!$B$4,11)+BH$3),"TTT") = "So",
                                    IF(ISNA(VLOOKUP(EDATE('Projektkostenkalkulation EP'!$B$4,11)+BH$3,Datenquellen!$F$7:$H$45,3,FALSE))," ",VLOOKUP(EDATE('Projektkostenkalkulation EP'!$B$4,11)+BH$3,Datenquellen!$F$7:$H$45,3,FALSE))="X"
                                    ),
                          "X",
                          IF((((NETWORKDAYS('Projektkostenkalkulation EP'!$M$8,EOMONTH('Projektkostenkalkulation EP'!$M$8,0)))*('Projektkostenkalkulation EP'!$N$45/5)*
                                        'Projektkostenkalkulation EP'!$M$29)-SUM($B$38:Y38))&gt;('Projektkostenkalkulation EP'!$N$45/5),('Projektkostenkalkulation EP'!$N$45/5),
                                         (NETWORKDAYS('Projektkostenkalkulation EP'!$M$8,
                                          EOMONTH('Projektkostenkalkulation EP'!$M$8,0)))*('Projektkostenkalkulation EP'!$N$45/5)*'Projektkostenkalkulation EP'!$M$29-SUM($B$38:Y38))
                          ),
               "X"
            )</f>
        <v>X</v>
      </c>
      <c r="AA38" s="122" t="str">
        <f xml:space="preserve"> IF(TEXT((EDATE('Projektkostenkalkulation EP'!$B$4,11)+BI$3),"MM")=TEXT((EDATE('Projektkostenkalkulation EP'!$B$4,11)+(BI$3-1)),"MM"),
             IF(
                        OR(
                                    TEXT((EDATE('Projektkostenkalkulation EP'!$B$4,11)+BI$3),"TTT") = "Sa",
                                    TEXT((EDATE('Projektkostenkalkulation EP'!$B$4,11)+BI$3),"TTT") = "So",
                                    IF(ISNA(VLOOKUP(EDATE('Projektkostenkalkulation EP'!$B$4,11)+BI$3,Datenquellen!$F$7:$H$45,3,FALSE))," ",VLOOKUP(EDATE('Projektkostenkalkulation EP'!$B$4,11)+BI$3,Datenquellen!$F$7:$H$45,3,FALSE))="X"
                                    ),
                          "X",
                          IF((((NETWORKDAYS('Projektkostenkalkulation EP'!$M$8,EOMONTH('Projektkostenkalkulation EP'!$M$8,0)))*('Projektkostenkalkulation EP'!$N$45/5)*
                                        'Projektkostenkalkulation EP'!$M$29)-SUM($B$38:Z38))&gt;('Projektkostenkalkulation EP'!$N$45/5),('Projektkostenkalkulation EP'!$N$45/5),
                                         (NETWORKDAYS('Projektkostenkalkulation EP'!$M$8,
                                          EOMONTH('Projektkostenkalkulation EP'!$M$8,0)))*('Projektkostenkalkulation EP'!$N$45/5)*'Projektkostenkalkulation EP'!$M$29-SUM($B$38:Z38))
                          ),
               "X"
            )</f>
        <v>X</v>
      </c>
      <c r="AB38" s="122">
        <f xml:space="preserve"> IF(TEXT((EDATE('Projektkostenkalkulation EP'!$B$4,11)+BJ$3),"MM")=TEXT((EDATE('Projektkostenkalkulation EP'!$B$4,11)+(BJ$3-1)),"MM"),
             IF(
                        OR(
                                    TEXT((EDATE('Projektkostenkalkulation EP'!$B$4,11)+BJ$3),"TTT") = "Sa",
                                    TEXT((EDATE('Projektkostenkalkulation EP'!$B$4,11)+BJ$3),"TTT") = "So",
                                    IF(ISNA(VLOOKUP(EDATE('Projektkostenkalkulation EP'!$B$4,11)+BJ$3,Datenquellen!$F$7:$H$45,3,FALSE))," ",VLOOKUP(EDATE('Projektkostenkalkulation EP'!$B$4,11)+BJ$3,Datenquellen!$F$7:$H$45,3,FALSE))="X"
                                    ),
                          "X",
                          IF((((NETWORKDAYS('Projektkostenkalkulation EP'!$M$8,EOMONTH('Projektkostenkalkulation EP'!$M$8,0)))*('Projektkostenkalkulation EP'!$N$45/5)*
                                        'Projektkostenkalkulation EP'!$M$29)-SUM($B$38:AA38))&gt;('Projektkostenkalkulation EP'!$N$45/5),('Projektkostenkalkulation EP'!$N$45/5),
                                         (NETWORKDAYS('Projektkostenkalkulation EP'!$M$8,
                                          EOMONTH('Projektkostenkalkulation EP'!$M$8,0)))*('Projektkostenkalkulation EP'!$N$45/5)*'Projektkostenkalkulation EP'!$M$29-SUM($B$38:AA38))
                          ),
               "X"
            )</f>
        <v>0</v>
      </c>
      <c r="AC38" s="122" t="str">
        <f xml:space="preserve"> IF(TEXT((EDATE('Projektkostenkalkulation EP'!$B$4,11)+BK$3),"MM")=TEXT((EDATE('Projektkostenkalkulation EP'!$B$4,11)+(BK$3-1)),"MM"),
             IF(
                        OR(
                                    TEXT((EDATE('Projektkostenkalkulation EP'!$B$4,11)+BK$3),"TTT") = "Sa",
                                    TEXT((EDATE('Projektkostenkalkulation EP'!$B$4,11)+BK$3),"TTT") = "So",
                                    IF(ISNA(VLOOKUP(EDATE('Projektkostenkalkulation EP'!$B$4,11)+BK$3,Datenquellen!$F$7:$H$45,3,FALSE))," ",VLOOKUP(EDATE('Projektkostenkalkulation EP'!$B$4,11)+BK$3,Datenquellen!$F$7:$H$45,3,FALSE))="X"
                                    ),
                          "X",
                          IF((((NETWORKDAYS('Projektkostenkalkulation EP'!$M$8,EOMONTH('Projektkostenkalkulation EP'!$M$8,0)))*('Projektkostenkalkulation EP'!$N$45/5)*
                                        'Projektkostenkalkulation EP'!$M$29)-SUM($B$38:AB38))&gt;('Projektkostenkalkulation EP'!$N$45/5),('Projektkostenkalkulation EP'!$N$45/5),
                                         (NETWORKDAYS('Projektkostenkalkulation EP'!$M$8,
                                          EOMONTH('Projektkostenkalkulation EP'!$M$8,0)))*('Projektkostenkalkulation EP'!$N$45/5)*'Projektkostenkalkulation EP'!$M$29-SUM($B$38:AB38))
                          ),
               "X"
            )</f>
        <v>X</v>
      </c>
      <c r="AD38" s="122" t="str">
        <f xml:space="preserve"> IF(TEXT((EDATE('Projektkostenkalkulation EP'!$B$4,11)+BL$3),"MM")=TEXT((EDATE('Projektkostenkalkulation EP'!$B$4,11)+(BL$3-1)),"MM"),
             IF(
                        OR(
                                    TEXT((EDATE('Projektkostenkalkulation EP'!$B$4,11)+BL$3),"TTT") = "Sa",
                                    TEXT((EDATE('Projektkostenkalkulation EP'!$B$4,11)+BL$3),"TTT") = "So",
                                    IF(ISNA(VLOOKUP(EDATE('Projektkostenkalkulation EP'!$B$4,11)+BL$3,Datenquellen!$F$7:$H$45,3,FALSE))," ",VLOOKUP(EDATE('Projektkostenkalkulation EP'!$B$4,11)+BL$3,Datenquellen!$F$7:$H$45,3,FALSE))="X"
                                    ),
                          "X",
                          IF((((NETWORKDAYS('Projektkostenkalkulation EP'!$M$8,EOMONTH('Projektkostenkalkulation EP'!$M$8,0)))*('Projektkostenkalkulation EP'!$N$45/5)*
                                        'Projektkostenkalkulation EP'!$M$29)-SUM($B$38:AC38))&gt;('Projektkostenkalkulation EP'!$N$45/5),('Projektkostenkalkulation EP'!$N$45/5),
                                         (NETWORKDAYS('Projektkostenkalkulation EP'!$M$8,
                                          EOMONTH('Projektkostenkalkulation EP'!$M$8,0)))*('Projektkostenkalkulation EP'!$N$45/5)*'Projektkostenkalkulation EP'!$M$29-SUM($B$38:AC38))
                          ),
               "X"
            )</f>
        <v>X</v>
      </c>
      <c r="AE38" s="122">
        <f xml:space="preserve"> IF(TEXT((EDATE('Projektkostenkalkulation EP'!$B$4,11)+BM$3),"MM")=TEXT((EDATE('Projektkostenkalkulation EP'!$B$4,11)+(BM$3-1)),"MM"),
             IF(
                        OR(
                                    TEXT((EDATE('Projektkostenkalkulation EP'!$B$4,11)+BM$3),"TTT") = "Sa",
                                    TEXT((EDATE('Projektkostenkalkulation EP'!$B$4,11)+BM$3),"TTT") = "So",
                                    IF(ISNA(VLOOKUP(EDATE('Projektkostenkalkulation EP'!$B$4,11)+BM$3,Datenquellen!$F$7:$H$45,3,FALSE))," ",VLOOKUP(EDATE('Projektkostenkalkulation EP'!$B$4,11)+BM$3,Datenquellen!$F$7:$H$45,3,FALSE))="X"
                                    ),
                          "X",
                          IF((((NETWORKDAYS('Projektkostenkalkulation EP'!$M$8,EOMONTH('Projektkostenkalkulation EP'!$M$8,0)))*('Projektkostenkalkulation EP'!$N$45/5)*
                                        'Projektkostenkalkulation EP'!$M$29)-SUM($B$38:AD38))&gt;('Projektkostenkalkulation EP'!$N$45/5),('Projektkostenkalkulation EP'!$N$45/5),
                                         (NETWORKDAYS('Projektkostenkalkulation EP'!$M$8,
                                          EOMONTH('Projektkostenkalkulation EP'!$M$8,0)))*('Projektkostenkalkulation EP'!$N$45/5)*'Projektkostenkalkulation EP'!$M$29-SUM($B$38:AD38))
                          ),
               "X"
            )</f>
        <v>0</v>
      </c>
      <c r="AF38" s="122">
        <f xml:space="preserve"> IF(TEXT((EDATE('Projektkostenkalkulation EP'!$B$4,11)+BN$3),"MM")=TEXT((EDATE('Projektkostenkalkulation EP'!$B$4,11)+(BN$3-1)),"MM"),
             IF(
                        OR(
                                    TEXT((EDATE('Projektkostenkalkulation EP'!$B$4,11)+BN$3),"TTT") = "Sa",
                                    TEXT((EDATE('Projektkostenkalkulation EP'!$B$4,11)+BN$3),"TTT") = "So",
                                    IF(ISNA(VLOOKUP(EDATE('Projektkostenkalkulation EP'!$B$4,11)+BN$3,Datenquellen!$F$7:$H$45,3,FALSE))," ",VLOOKUP(EDATE('Projektkostenkalkulation EP'!$B$4,11)+BN$3,Datenquellen!$F$7:$H$45,3,FALSE))="X"
                                    ),
                          "X",
                          IF((((NETWORKDAYS('Projektkostenkalkulation EP'!$M$8,EOMONTH('Projektkostenkalkulation EP'!$M$8,0)))*('Projektkostenkalkulation EP'!$N$45/5)*
                                        'Projektkostenkalkulation EP'!$M$29)-SUM($B$38:AE38))&gt;('Projektkostenkalkulation EP'!$N$45/5),('Projektkostenkalkulation EP'!$N$45/5),
                                         (NETWORKDAYS('Projektkostenkalkulation EP'!$M$8,
                                          EOMONTH('Projektkostenkalkulation EP'!$M$8,0)))*('Projektkostenkalkulation EP'!$N$45/5)*'Projektkostenkalkulation EP'!$M$29-SUM($B$38:AE38))
                          ),
               "X"
            )</f>
        <v>0</v>
      </c>
      <c r="AG38" s="121">
        <f>SUM(B38:AF38)</f>
        <v>0</v>
      </c>
      <c r="AH38" s="525">
        <f>AG38-AG39</f>
        <v>0</v>
      </c>
      <c r="AJ38" s="2" t="s">
        <v>81</v>
      </c>
      <c r="AK38" s="124">
        <f>IF(
            OR(
                     TEXT(EDATE('Projektkostenkalkulation EP'!$B$4,23),"TTT") = "Sa",
                     TEXT(EDATE('Projektkostenkalkulation EP'!$B$4,23),"TTT") = "So",
                     IF(ISNA(VLOOKUP(EDATE('Projektkostenkalkulation EP'!$B$4,23),Datenquellen!$F$7:$H$45,3,FALSE))," ",VLOOKUP(EDATE('Projektkostenkalkulation EP'!$B$4,23),Datenquellen!$F$7:$H$45,3,FALSE))="X"
                            ),
                    "X",
                    IF('Projektkostenkalkulation EP'!$Y$29&gt;0,('Projektkostenkalkulation EP'!$N$45/5),0)
            )</f>
        <v>0</v>
      </c>
      <c r="AL38" s="122">
        <f xml:space="preserve"> IF(TEXT((EDATE('Projektkostenkalkulation EP'!$B$4,23)+AK$3),"MM")=TEXT((EDATE('Projektkostenkalkulation EP'!$B$4,23)+(AK$3-1)),"MM"),
             IF(
                        OR(
                                    TEXT((EDATE('Projektkostenkalkulation EP'!$B$4,23)+AK$3),"TTT") = "Sa",
                                    TEXT((EDATE('Projektkostenkalkulation EP'!$B$4,23)+AK$3),"TTT") = "So",
                                    IF(ISNA(VLOOKUP(EDATE('Projektkostenkalkulation EP'!$B$4,23)+AK$3,Datenquellen!$F$7:$H$45,3,FALSE))," ",VLOOKUP(EDATE('Projektkostenkalkulation EP'!$B$4,23)+AK$3,Datenquellen!$F$7:$H$45,3,FALSE))="X"
                                    ),
                          "X",
                          IF((((NETWORKDAYS('Projektkostenkalkulation EP'!$Y$8,EOMONTH('Projektkostenkalkulation EP'!$Y$8,0)))*('Projektkostenkalkulation EP'!$N$45/5)*
                                        'Projektkostenkalkulation EP'!$Y$29)-SUM($AK$38:AK38))&gt;('Projektkostenkalkulation EP'!$N$45/5),('Projektkostenkalkulation EP'!$N$45/5),
                                         (NETWORKDAYS('Projektkostenkalkulation EP'!$Y$8,
                                          EOMONTH('Projektkostenkalkulation EP'!$Y$8,0)))*('Projektkostenkalkulation EP'!$N$45/5)*'Projektkostenkalkulation EP'!$Y$29-SUM($AK$38:AK38))
                          ),
               "X"
            )</f>
        <v>0</v>
      </c>
      <c r="AM38" s="122">
        <f xml:space="preserve"> IF(TEXT((EDATE('Projektkostenkalkulation EP'!$B$4,23)+AL$3),"MM")=TEXT((EDATE('Projektkostenkalkulation EP'!$B$4,23)+(AL$3-1)),"MM"),
             IF(
                        OR(
                                    TEXT((EDATE('Projektkostenkalkulation EP'!$B$4,23)+AL$3),"TTT") = "Sa",
                                    TEXT((EDATE('Projektkostenkalkulation EP'!$B$4,23)+AL$3),"TTT") = "So",
                                    IF(ISNA(VLOOKUP(EDATE('Projektkostenkalkulation EP'!$B$4,23)+AL$3,Datenquellen!$F$7:$H$45,3,FALSE))," ",VLOOKUP(EDATE('Projektkostenkalkulation EP'!$B$4,23)+AL$3,Datenquellen!$F$7:$H$45,3,FALSE))="X"
                                    ),
                          "X",
                          IF((((NETWORKDAYS('Projektkostenkalkulation EP'!$Y$8,EOMONTH('Projektkostenkalkulation EP'!$Y$8,0)))*('Projektkostenkalkulation EP'!$N$45/5)*
                                        'Projektkostenkalkulation EP'!$Y$29)-SUM($AK$38:AL38))&gt;('Projektkostenkalkulation EP'!$N$45/5),('Projektkostenkalkulation EP'!$N$45/5),
                                         (NETWORKDAYS('Projektkostenkalkulation EP'!$Y$8,
                                          EOMONTH('Projektkostenkalkulation EP'!$Y$8,0)))*('Projektkostenkalkulation EP'!$N$45/5)*'Projektkostenkalkulation EP'!$Y$29-SUM($AK$38:AL38))
                          ),
               "X"
            )</f>
        <v>0</v>
      </c>
      <c r="AN38" s="122">
        <f xml:space="preserve"> IF(TEXT((EDATE('Projektkostenkalkulation EP'!$B$4,23)+AM$3),"MM")=TEXT((EDATE('Projektkostenkalkulation EP'!$B$4,23)+(AM$3-1)),"MM"),
             IF(
                        OR(
                                    TEXT((EDATE('Projektkostenkalkulation EP'!$B$4,23)+AM$3),"TTT") = "Sa",
                                    TEXT((EDATE('Projektkostenkalkulation EP'!$B$4,23)+AM$3),"TTT") = "So",
                                    IF(ISNA(VLOOKUP(EDATE('Projektkostenkalkulation EP'!$B$4,23)+AM$3,Datenquellen!$F$7:$H$45,3,FALSE))," ",VLOOKUP(EDATE('Projektkostenkalkulation EP'!$B$4,23)+AM$3,Datenquellen!$F$7:$H$45,3,FALSE))="X"
                                    ),
                          "X",
                          IF((((NETWORKDAYS('Projektkostenkalkulation EP'!$Y$8,EOMONTH('Projektkostenkalkulation EP'!$Y$8,0)))*('Projektkostenkalkulation EP'!$N$45/5)*
                                        'Projektkostenkalkulation EP'!$Y$29)-SUM($AK$38:AM38))&gt;('Projektkostenkalkulation EP'!$N$45/5),('Projektkostenkalkulation EP'!$N$45/5),
                                         (NETWORKDAYS('Projektkostenkalkulation EP'!$Y$8,
                                          EOMONTH('Projektkostenkalkulation EP'!$Y$8,0)))*('Projektkostenkalkulation EP'!$N$45/5)*'Projektkostenkalkulation EP'!$Y$29-SUM($AK$38:AM38))
                          ),
               "X"
            )</f>
        <v>0</v>
      </c>
      <c r="AO38" s="122">
        <f xml:space="preserve"> IF(TEXT((EDATE('Projektkostenkalkulation EP'!$B$4,23)+AN$3),"MM")=TEXT((EDATE('Projektkostenkalkulation EP'!$B$4,23)+(AN$3-1)),"MM"),
             IF(
                        OR(
                                    TEXT((EDATE('Projektkostenkalkulation EP'!$B$4,23)+AN$3),"TTT") = "Sa",
                                    TEXT((EDATE('Projektkostenkalkulation EP'!$B$4,23)+AN$3),"TTT") = "So",
                                    IF(ISNA(VLOOKUP(EDATE('Projektkostenkalkulation EP'!$B$4,23)+AN$3,Datenquellen!$F$7:$H$45,3,FALSE))," ",VLOOKUP(EDATE('Projektkostenkalkulation EP'!$B$4,23)+AN$3,Datenquellen!$F$7:$H$45,3,FALSE))="X"
                                    ),
                          "X",
                          IF((((NETWORKDAYS('Projektkostenkalkulation EP'!$Y$8,EOMONTH('Projektkostenkalkulation EP'!$Y$8,0)))*('Projektkostenkalkulation EP'!$N$45/5)*
                                        'Projektkostenkalkulation EP'!$Y$29)-SUM($AK$38:AN38))&gt;('Projektkostenkalkulation EP'!$N$45/5),('Projektkostenkalkulation EP'!$N$45/5),
                                         (NETWORKDAYS('Projektkostenkalkulation EP'!$Y$8,
                                          EOMONTH('Projektkostenkalkulation EP'!$Y$8,0)))*('Projektkostenkalkulation EP'!$N$45/5)*'Projektkostenkalkulation EP'!$Y$29-SUM($AK$38:AN38))
                          ),
               "X"
            )</f>
        <v>0</v>
      </c>
      <c r="AP38" s="122" t="str">
        <f xml:space="preserve"> IF(TEXT((EDATE('Projektkostenkalkulation EP'!$B$4,23)+AO$3),"MM")=TEXT((EDATE('Projektkostenkalkulation EP'!$B$4,23)+(AO$3-1)),"MM"),
             IF(
                        OR(
                                    TEXT((EDATE('Projektkostenkalkulation EP'!$B$4,23)+AO$3),"TTT") = "Sa",
                                    TEXT((EDATE('Projektkostenkalkulation EP'!$B$4,23)+AO$3),"TTT") = "So",
                                    IF(ISNA(VLOOKUP(EDATE('Projektkostenkalkulation EP'!$B$4,23)+AO$3,Datenquellen!$F$7:$H$45,3,FALSE))," ",VLOOKUP(EDATE('Projektkostenkalkulation EP'!$B$4,23)+AO$3,Datenquellen!$F$7:$H$45,3,FALSE))="X"
                                    ),
                          "X",
                          IF((((NETWORKDAYS('Projektkostenkalkulation EP'!$Y$8,EOMONTH('Projektkostenkalkulation EP'!$Y$8,0)))*('Projektkostenkalkulation EP'!$N$45/5)*
                                        'Projektkostenkalkulation EP'!$Y$29)-SUM($AK$38:AO38))&gt;('Projektkostenkalkulation EP'!$N$45/5),('Projektkostenkalkulation EP'!$N$45/5),
                                         (NETWORKDAYS('Projektkostenkalkulation EP'!$Y$8,
                                          EOMONTH('Projektkostenkalkulation EP'!$Y$8,0)))*('Projektkostenkalkulation EP'!$N$45/5)*'Projektkostenkalkulation EP'!$Y$29-SUM($AK$38:AO38))
                          ),
               "X"
            )</f>
        <v>X</v>
      </c>
      <c r="AQ38" s="122" t="str">
        <f xml:space="preserve"> IF(TEXT((EDATE('Projektkostenkalkulation EP'!$B$4,23)+AP$3),"MM")=TEXT((EDATE('Projektkostenkalkulation EP'!$B$4,23)+(AP$3-1)),"MM"),
             IF(
                        OR(
                                    TEXT((EDATE('Projektkostenkalkulation EP'!$B$4,23)+AP$3),"TTT") = "Sa",
                                    TEXT((EDATE('Projektkostenkalkulation EP'!$B$4,23)+AP$3),"TTT") = "So",
                                    IF(ISNA(VLOOKUP(EDATE('Projektkostenkalkulation EP'!$B$4,23)+AP$3,Datenquellen!$F$7:$H$45,3,FALSE))," ",VLOOKUP(EDATE('Projektkostenkalkulation EP'!$B$4,23)+AP$3,Datenquellen!$F$7:$H$45,3,FALSE))="X"
                                    ),
                          "X",
                          IF((((NETWORKDAYS('Projektkostenkalkulation EP'!$Y$8,EOMONTH('Projektkostenkalkulation EP'!$Y$8,0)))*('Projektkostenkalkulation EP'!$N$45/5)*
                                        'Projektkostenkalkulation EP'!$Y$29)-SUM($AK$38:AP38))&gt;('Projektkostenkalkulation EP'!$N$45/5),('Projektkostenkalkulation EP'!$N$45/5),
                                         (NETWORKDAYS('Projektkostenkalkulation EP'!$Y$8,
                                          EOMONTH('Projektkostenkalkulation EP'!$Y$8,0)))*('Projektkostenkalkulation EP'!$N$45/5)*'Projektkostenkalkulation EP'!$Y$29-SUM($AK$38:AP38))
                          ),
               "X"
            )</f>
        <v>X</v>
      </c>
      <c r="AR38" s="122">
        <f xml:space="preserve"> IF(TEXT((EDATE('Projektkostenkalkulation EP'!$B$4,23)+AQ$3),"MM")=TEXT((EDATE('Projektkostenkalkulation EP'!$B$4,23)+(AQ$3-1)),"MM"),
             IF(
                        OR(
                                    TEXT((EDATE('Projektkostenkalkulation EP'!$B$4,23)+AQ$3),"TTT") = "Sa",
                                    TEXT((EDATE('Projektkostenkalkulation EP'!$B$4,23)+AQ$3),"TTT") = "So",
                                    IF(ISNA(VLOOKUP(EDATE('Projektkostenkalkulation EP'!$B$4,23)+AQ$3,Datenquellen!$F$7:$H$45,3,FALSE))," ",VLOOKUP(EDATE('Projektkostenkalkulation EP'!$B$4,23)+AQ$3,Datenquellen!$F$7:$H$45,3,FALSE))="X"
                                    ),
                          "X",
                          IF((((NETWORKDAYS('Projektkostenkalkulation EP'!$Y$8,EOMONTH('Projektkostenkalkulation EP'!$Y$8,0)))*('Projektkostenkalkulation EP'!$N$45/5)*
                                        'Projektkostenkalkulation EP'!$Y$29)-SUM($AK$38:AQ38))&gt;('Projektkostenkalkulation EP'!$N$45/5),('Projektkostenkalkulation EP'!$N$45/5),
                                         (NETWORKDAYS('Projektkostenkalkulation EP'!$Y$8,
                                          EOMONTH('Projektkostenkalkulation EP'!$Y$8,0)))*('Projektkostenkalkulation EP'!$N$45/5)*'Projektkostenkalkulation EP'!$Y$29-SUM($AK$38:AQ38))
                          ),
               "X"
            )</f>
        <v>0</v>
      </c>
      <c r="AS38" s="122">
        <f xml:space="preserve"> IF(TEXT((EDATE('Projektkostenkalkulation EP'!$B$4,23)+AR$3),"MM")=TEXT((EDATE('Projektkostenkalkulation EP'!$B$4,23)+(AR$3-1)),"MM"),
             IF(
                        OR(
                                    TEXT((EDATE('Projektkostenkalkulation EP'!$B$4,23)+AR$3),"TTT") = "Sa",
                                    TEXT((EDATE('Projektkostenkalkulation EP'!$B$4,23)+AR$3),"TTT") = "So",
                                    IF(ISNA(VLOOKUP(EDATE('Projektkostenkalkulation EP'!$B$4,23)+AR$3,Datenquellen!$F$7:$H$45,3,FALSE))," ",VLOOKUP(EDATE('Projektkostenkalkulation EP'!$B$4,23)+AR$3,Datenquellen!$F$7:$H$45,3,FALSE))="X"
                                    ),
                          "X",
                          IF((((NETWORKDAYS('Projektkostenkalkulation EP'!$Y$8,EOMONTH('Projektkostenkalkulation EP'!$Y$8,0)))*('Projektkostenkalkulation EP'!$N$45/5)*
                                        'Projektkostenkalkulation EP'!$Y$29)-SUM($AK$38:AR38))&gt;('Projektkostenkalkulation EP'!$N$45/5),('Projektkostenkalkulation EP'!$N$45/5),
                                         (NETWORKDAYS('Projektkostenkalkulation EP'!$Y$8,
                                          EOMONTH('Projektkostenkalkulation EP'!$Y$8,0)))*('Projektkostenkalkulation EP'!$N$45/5)*'Projektkostenkalkulation EP'!$Y$29-SUM($AK$38:AR38))
                          ),
               "X"
            )</f>
        <v>0</v>
      </c>
      <c r="AT38" s="122">
        <f xml:space="preserve"> IF(TEXT((EDATE('Projektkostenkalkulation EP'!$B$4,23)+AS$3),"MM")=TEXT((EDATE('Projektkostenkalkulation EP'!$B$4,23)+(AS$3-1)),"MM"),
             IF(
                        OR(
                                    TEXT((EDATE('Projektkostenkalkulation EP'!$B$4,23)+AS$3),"TTT") = "Sa",
                                    TEXT((EDATE('Projektkostenkalkulation EP'!$B$4,23)+AS$3),"TTT") = "So",
                                    IF(ISNA(VLOOKUP(EDATE('Projektkostenkalkulation EP'!$B$4,23)+AS$3,Datenquellen!$F$7:$H$45,3,FALSE))," ",VLOOKUP(EDATE('Projektkostenkalkulation EP'!$B$4,23)+AS$3,Datenquellen!$F$7:$H$45,3,FALSE))="X"
                                    ),
                          "X",
                          IF((((NETWORKDAYS('Projektkostenkalkulation EP'!$Y$8,EOMONTH('Projektkostenkalkulation EP'!$Y$8,0)))*('Projektkostenkalkulation EP'!$N$45/5)*
                                        'Projektkostenkalkulation EP'!$Y$29)-SUM($AK$38:AS38))&gt;('Projektkostenkalkulation EP'!$N$45/5),('Projektkostenkalkulation EP'!$N$45/5),
                                         (NETWORKDAYS('Projektkostenkalkulation EP'!$Y$8,
                                          EOMONTH('Projektkostenkalkulation EP'!$Y$8,0)))*('Projektkostenkalkulation EP'!$N$45/5)*'Projektkostenkalkulation EP'!$Y$29-SUM($AK$38:AS38))
                          ),
               "X"
            )</f>
        <v>0</v>
      </c>
      <c r="AU38" s="122">
        <f xml:space="preserve"> IF(TEXT((EDATE('Projektkostenkalkulation EP'!$B$4,23)+AT$3),"MM")=TEXT((EDATE('Projektkostenkalkulation EP'!$B$4,23)+(AT$3-1)),"MM"),
             IF(
                        OR(
                                    TEXT((EDATE('Projektkostenkalkulation EP'!$B$4,23)+AT$3),"TTT") = "Sa",
                                    TEXT((EDATE('Projektkostenkalkulation EP'!$B$4,23)+AT$3),"TTT") = "So",
                                    IF(ISNA(VLOOKUP(EDATE('Projektkostenkalkulation EP'!$B$4,23)+AT$3,Datenquellen!$F$7:$H$45,3,FALSE))," ",VLOOKUP(EDATE('Projektkostenkalkulation EP'!$B$4,23)+AT$3,Datenquellen!$F$7:$H$45,3,FALSE))="X"
                                    ),
                          "X",
                          IF((((NETWORKDAYS('Projektkostenkalkulation EP'!$Y$8,EOMONTH('Projektkostenkalkulation EP'!$Y$8,0)))*('Projektkostenkalkulation EP'!$N$45/5)*
                                        'Projektkostenkalkulation EP'!$Y$29)-SUM($AK$38:AT38))&gt;('Projektkostenkalkulation EP'!$N$45/5),('Projektkostenkalkulation EP'!$N$45/5),
                                         (NETWORKDAYS('Projektkostenkalkulation EP'!$Y$8,
                                          EOMONTH('Projektkostenkalkulation EP'!$Y$8,0)))*('Projektkostenkalkulation EP'!$N$45/5)*'Projektkostenkalkulation EP'!$Y$29-SUM($AK$38:AT38))
                          ),
               "X"
            )</f>
        <v>0</v>
      </c>
      <c r="AV38" s="122">
        <f xml:space="preserve"> IF(TEXT((EDATE('Projektkostenkalkulation EP'!$B$4,23)+AU$3),"MM")=TEXT((EDATE('Projektkostenkalkulation EP'!$B$4,23)+(AU$3-1)),"MM"),
             IF(
                        OR(
                                    TEXT((EDATE('Projektkostenkalkulation EP'!$B$4,23)+AU$3),"TTT") = "Sa",
                                    TEXT((EDATE('Projektkostenkalkulation EP'!$B$4,23)+AU$3),"TTT") = "So",
                                    IF(ISNA(VLOOKUP(EDATE('Projektkostenkalkulation EP'!$B$4,23)+AU$3,Datenquellen!$F$7:$H$45,3,FALSE))," ",VLOOKUP(EDATE('Projektkostenkalkulation EP'!$B$4,23)+AU$3,Datenquellen!$F$7:$H$45,3,FALSE))="X"
                                    ),
                          "X",
                          IF((((NETWORKDAYS('Projektkostenkalkulation EP'!$Y$8,EOMONTH('Projektkostenkalkulation EP'!$Y$8,0)))*('Projektkostenkalkulation EP'!$N$45/5)*
                                        'Projektkostenkalkulation EP'!$Y$29)-SUM($AK$38:AU38))&gt;('Projektkostenkalkulation EP'!$N$45/5),('Projektkostenkalkulation EP'!$N$45/5),
                                         (NETWORKDAYS('Projektkostenkalkulation EP'!$Y$8,
                                          EOMONTH('Projektkostenkalkulation EP'!$Y$8,0)))*('Projektkostenkalkulation EP'!$N$45/5)*'Projektkostenkalkulation EP'!$Y$29-SUM($AK$38:AU38))
                          ),
               "X"
            )</f>
        <v>0</v>
      </c>
      <c r="AW38" s="122" t="str">
        <f xml:space="preserve"> IF(TEXT((EDATE('Projektkostenkalkulation EP'!$B$4,23)+AV$3),"MM")=TEXT((EDATE('Projektkostenkalkulation EP'!$B$4,23)+(AV$3-1)),"MM"),
             IF(
                        OR(
                                    TEXT((EDATE('Projektkostenkalkulation EP'!$B$4,23)+AV$3),"TTT") = "Sa",
                                    TEXT((EDATE('Projektkostenkalkulation EP'!$B$4,23)+AV$3),"TTT") = "So",
                                    IF(ISNA(VLOOKUP(EDATE('Projektkostenkalkulation EP'!$B$4,23)+AV$3,Datenquellen!$F$7:$H$45,3,FALSE))," ",VLOOKUP(EDATE('Projektkostenkalkulation EP'!$B$4,23)+AV$3,Datenquellen!$F$7:$H$45,3,FALSE))="X"
                                    ),
                          "X",
                          IF((((NETWORKDAYS('Projektkostenkalkulation EP'!$Y$8,EOMONTH('Projektkostenkalkulation EP'!$Y$8,0)))*('Projektkostenkalkulation EP'!$N$45/5)*
                                        'Projektkostenkalkulation EP'!$Y$29)-SUM($AK$38:AV38))&gt;('Projektkostenkalkulation EP'!$N$45/5),('Projektkostenkalkulation EP'!$N$45/5),
                                         (NETWORKDAYS('Projektkostenkalkulation EP'!$Y$8,
                                          EOMONTH('Projektkostenkalkulation EP'!$Y$8,0)))*('Projektkostenkalkulation EP'!$N$45/5)*'Projektkostenkalkulation EP'!$Y$29-SUM($AK$38:AV38))
                          ),
               "X"
            )</f>
        <v>X</v>
      </c>
      <c r="AX38" s="122" t="str">
        <f xml:space="preserve"> IF(TEXT((EDATE('Projektkostenkalkulation EP'!$B$4,23)+AW$3),"MM")=TEXT((EDATE('Projektkostenkalkulation EP'!$B$4,23)+(AW$3-1)),"MM"),
             IF(
                        OR(
                                    TEXT((EDATE('Projektkostenkalkulation EP'!$B$4,23)+AW$3),"TTT") = "Sa",
                                    TEXT((EDATE('Projektkostenkalkulation EP'!$B$4,23)+AW$3),"TTT") = "So",
                                    IF(ISNA(VLOOKUP(EDATE('Projektkostenkalkulation EP'!$B$4,23)+AW$3,Datenquellen!$F$7:$H$45,3,FALSE))," ",VLOOKUP(EDATE('Projektkostenkalkulation EP'!$B$4,23)+AW$3,Datenquellen!$F$7:$H$45,3,FALSE))="X"
                                    ),
                          "X",
                          IF((((NETWORKDAYS('Projektkostenkalkulation EP'!$Y$8,EOMONTH('Projektkostenkalkulation EP'!$Y$8,0)))*('Projektkostenkalkulation EP'!$N$45/5)*
                                        'Projektkostenkalkulation EP'!$Y$29)-SUM($AK$38:AW38))&gt;('Projektkostenkalkulation EP'!$N$45/5),('Projektkostenkalkulation EP'!$N$45/5),
                                         (NETWORKDAYS('Projektkostenkalkulation EP'!$Y$8,
                                          EOMONTH('Projektkostenkalkulation EP'!$Y$8,0)))*('Projektkostenkalkulation EP'!$N$45/5)*'Projektkostenkalkulation EP'!$Y$29-SUM($AK$38:AW38))
                          ),
               "X"
            )</f>
        <v>X</v>
      </c>
      <c r="AY38" s="122">
        <f xml:space="preserve"> IF(TEXT((EDATE('Projektkostenkalkulation EP'!$B$4,23)+AX$3),"MM")=TEXT((EDATE('Projektkostenkalkulation EP'!$B$4,23)+(AX$3-1)),"MM"),
             IF(
                        OR(
                                    TEXT((EDATE('Projektkostenkalkulation EP'!$B$4,23)+AX$3),"TTT") = "Sa",
                                    TEXT((EDATE('Projektkostenkalkulation EP'!$B$4,23)+AX$3),"TTT") = "So",
                                    IF(ISNA(VLOOKUP(EDATE('Projektkostenkalkulation EP'!$B$4,23)+AX$3,Datenquellen!$F$7:$H$45,3,FALSE))," ",VLOOKUP(EDATE('Projektkostenkalkulation EP'!$B$4,23)+AX$3,Datenquellen!$F$7:$H$45,3,FALSE))="X"
                                    ),
                          "X",
                          IF((((NETWORKDAYS('Projektkostenkalkulation EP'!$Y$8,EOMONTH('Projektkostenkalkulation EP'!$Y$8,0)))*('Projektkostenkalkulation EP'!$N$45/5)*
                                        'Projektkostenkalkulation EP'!$Y$29)-SUM($AK$38:AX38))&gt;('Projektkostenkalkulation EP'!$N$45/5),('Projektkostenkalkulation EP'!$N$45/5),
                                         (NETWORKDAYS('Projektkostenkalkulation EP'!$Y$8,
                                          EOMONTH('Projektkostenkalkulation EP'!$Y$8,0)))*('Projektkostenkalkulation EP'!$N$45/5)*'Projektkostenkalkulation EP'!$Y$29-SUM($AK$38:AX38))
                          ),
               "X"
            )</f>
        <v>0</v>
      </c>
      <c r="AZ38" s="122">
        <f xml:space="preserve"> IF(TEXT((EDATE('Projektkostenkalkulation EP'!$B$4,23)+AY$3),"MM")=TEXT((EDATE('Projektkostenkalkulation EP'!$B$4,23)+(AY$3-1)),"MM"),
             IF(
                        OR(
                                    TEXT((EDATE('Projektkostenkalkulation EP'!$B$4,23)+AY$3),"TTT") = "Sa",
                                    TEXT((EDATE('Projektkostenkalkulation EP'!$B$4,23)+AY$3),"TTT") = "So",
                                    IF(ISNA(VLOOKUP(EDATE('Projektkostenkalkulation EP'!$B$4,23)+AY$3,Datenquellen!$F$7:$H$45,3,FALSE))," ",VLOOKUP(EDATE('Projektkostenkalkulation EP'!$B$4,23)+AY$3,Datenquellen!$F$7:$H$45,3,FALSE))="X"
                                    ),
                          "X",
                          IF((((NETWORKDAYS('Projektkostenkalkulation EP'!$Y$8,EOMONTH('Projektkostenkalkulation EP'!$Y$8,0)))*('Projektkostenkalkulation EP'!$N$45/5)*
                                        'Projektkostenkalkulation EP'!$Y$29)-SUM($AK$38:AY38))&gt;('Projektkostenkalkulation EP'!$N$45/5),('Projektkostenkalkulation EP'!$N$45/5),
                                         (NETWORKDAYS('Projektkostenkalkulation EP'!$Y$8,
                                          EOMONTH('Projektkostenkalkulation EP'!$Y$8,0)))*('Projektkostenkalkulation EP'!$N$45/5)*'Projektkostenkalkulation EP'!$Y$29-SUM($AK$38:AY38))
                          ),
               "X"
            )</f>
        <v>0</v>
      </c>
      <c r="BA38" s="122">
        <f xml:space="preserve"> IF(TEXT((EDATE('Projektkostenkalkulation EP'!$B$4,23)+AZ$3),"MM")=TEXT((EDATE('Projektkostenkalkulation EP'!$B$4,23)+(AZ$3-1)),"MM"),
             IF(
                        OR(
                                    TEXT((EDATE('Projektkostenkalkulation EP'!$B$4,23)+AZ$3),"TTT") = "Sa",
                                    TEXT((EDATE('Projektkostenkalkulation EP'!$B$4,23)+AZ$3),"TTT") = "So",
                                    IF(ISNA(VLOOKUP(EDATE('Projektkostenkalkulation EP'!$B$4,23)+AZ$3,Datenquellen!$F$7:$H$45,3,FALSE))," ",VLOOKUP(EDATE('Projektkostenkalkulation EP'!$B$4,23)+AZ$3,Datenquellen!$F$7:$H$45,3,FALSE))="X"
                                    ),
                          "X",
                          IF((((NETWORKDAYS('Projektkostenkalkulation EP'!$Y$8,EOMONTH('Projektkostenkalkulation EP'!$Y$8,0)))*('Projektkostenkalkulation EP'!$N$45/5)*
                                        'Projektkostenkalkulation EP'!$Y$29)-SUM($AK$38:AZ38))&gt;('Projektkostenkalkulation EP'!$N$45/5),('Projektkostenkalkulation EP'!$N$45/5),
                                         (NETWORKDAYS('Projektkostenkalkulation EP'!$Y$8,
                                          EOMONTH('Projektkostenkalkulation EP'!$Y$8,0)))*('Projektkostenkalkulation EP'!$N$45/5)*'Projektkostenkalkulation EP'!$Y$29-SUM($AK$38:AZ38))
                          ),
               "X"
            )</f>
        <v>0</v>
      </c>
      <c r="BB38" s="122">
        <f xml:space="preserve"> IF(TEXT((EDATE('Projektkostenkalkulation EP'!$B$4,23)+BA$3),"MM")=TEXT((EDATE('Projektkostenkalkulation EP'!$B$4,23)+(BA$3-1)),"MM"),
             IF(
                        OR(
                                    TEXT((EDATE('Projektkostenkalkulation EP'!$B$4,23)+BA$3),"TTT") = "Sa",
                                    TEXT((EDATE('Projektkostenkalkulation EP'!$B$4,23)+BA$3),"TTT") = "So",
                                    IF(ISNA(VLOOKUP(EDATE('Projektkostenkalkulation EP'!$B$4,23)+BA$3,Datenquellen!$F$7:$H$45,3,FALSE))," ",VLOOKUP(EDATE('Projektkostenkalkulation EP'!$B$4,23)+BA$3,Datenquellen!$F$7:$H$45,3,FALSE))="X"
                                    ),
                          "X",
                          IF((((NETWORKDAYS('Projektkostenkalkulation EP'!$Y$8,EOMONTH('Projektkostenkalkulation EP'!$Y$8,0)))*('Projektkostenkalkulation EP'!$N$45/5)*
                                        'Projektkostenkalkulation EP'!$Y$29)-SUM($AK$38:BA38))&gt;('Projektkostenkalkulation EP'!$N$45/5),('Projektkostenkalkulation EP'!$N$45/5),
                                         (NETWORKDAYS('Projektkostenkalkulation EP'!$Y$8,
                                          EOMONTH('Projektkostenkalkulation EP'!$Y$8,0)))*('Projektkostenkalkulation EP'!$N$45/5)*'Projektkostenkalkulation EP'!$Y$29-SUM($AK$38:BA38))
                          ),
               "X"
            )</f>
        <v>0</v>
      </c>
      <c r="BC38" s="122">
        <f xml:space="preserve"> IF(TEXT((EDATE('Projektkostenkalkulation EP'!$B$4,23)+BB$3),"MM")=TEXT((EDATE('Projektkostenkalkulation EP'!$B$4,23)+(BB$3-1)),"MM"),
             IF(
                        OR(
                                    TEXT((EDATE('Projektkostenkalkulation EP'!$B$4,23)+BB$3),"TTT") = "Sa",
                                    TEXT((EDATE('Projektkostenkalkulation EP'!$B$4,23)+BB$3),"TTT") = "So",
                                    IF(ISNA(VLOOKUP(EDATE('Projektkostenkalkulation EP'!$B$4,23)+BB$3,Datenquellen!$F$7:$H$45,3,FALSE))," ",VLOOKUP(EDATE('Projektkostenkalkulation EP'!$B$4,23)+BB$3,Datenquellen!$F$7:$H$45,3,FALSE))="X"
                                    ),
                          "X",
                          IF((((NETWORKDAYS('Projektkostenkalkulation EP'!$Y$8,EOMONTH('Projektkostenkalkulation EP'!$Y$8,0)))*('Projektkostenkalkulation EP'!$N$45/5)*
                                        'Projektkostenkalkulation EP'!$Y$29)-SUM($AK$38:BB38))&gt;('Projektkostenkalkulation EP'!$N$45/5),('Projektkostenkalkulation EP'!$N$45/5),
                                         (NETWORKDAYS('Projektkostenkalkulation EP'!$Y$8,
                                          EOMONTH('Projektkostenkalkulation EP'!$Y$8,0)))*('Projektkostenkalkulation EP'!$N$45/5)*'Projektkostenkalkulation EP'!$Y$29-SUM($AK$38:BB38))
                          ),
               "X"
            )</f>
        <v>0</v>
      </c>
      <c r="BD38" s="122" t="str">
        <f xml:space="preserve"> IF(TEXT((EDATE('Projektkostenkalkulation EP'!$B$4,23)+BC$3),"MM")=TEXT((EDATE('Projektkostenkalkulation EP'!$B$4,23)+(BC$3-1)),"MM"),
             IF(
                        OR(
                                    TEXT((EDATE('Projektkostenkalkulation EP'!$B$4,23)+BC$3),"TTT") = "Sa",
                                    TEXT((EDATE('Projektkostenkalkulation EP'!$B$4,23)+BC$3),"TTT") = "So",
                                    IF(ISNA(VLOOKUP(EDATE('Projektkostenkalkulation EP'!$B$4,23)+BC$3,Datenquellen!$F$7:$H$45,3,FALSE))," ",VLOOKUP(EDATE('Projektkostenkalkulation EP'!$B$4,23)+BC$3,Datenquellen!$F$7:$H$45,3,FALSE))="X"
                                    ),
                          "X",
                          IF((((NETWORKDAYS('Projektkostenkalkulation EP'!$Y$8,EOMONTH('Projektkostenkalkulation EP'!$Y$8,0)))*('Projektkostenkalkulation EP'!$N$45/5)*
                                        'Projektkostenkalkulation EP'!$Y$29)-SUM($AK$38:BC38))&gt;('Projektkostenkalkulation EP'!$N$45/5),('Projektkostenkalkulation EP'!$N$45/5),
                                         (NETWORKDAYS('Projektkostenkalkulation EP'!$Y$8,
                                          EOMONTH('Projektkostenkalkulation EP'!$Y$8,0)))*('Projektkostenkalkulation EP'!$N$45/5)*'Projektkostenkalkulation EP'!$Y$29-SUM($AK$38:BC38))
                          ),
               "X"
            )</f>
        <v>X</v>
      </c>
      <c r="BE38" s="122" t="str">
        <f xml:space="preserve"> IF(TEXT((EDATE('Projektkostenkalkulation EP'!$B$4,23)+BD$3),"MM")=TEXT((EDATE('Projektkostenkalkulation EP'!$B$4,23)+(BD$3-1)),"MM"),
             IF(
                        OR(
                                    TEXT((EDATE('Projektkostenkalkulation EP'!$B$4,23)+BD$3),"TTT") = "Sa",
                                    TEXT((EDATE('Projektkostenkalkulation EP'!$B$4,23)+BD$3),"TTT") = "So",
                                    IF(ISNA(VLOOKUP(EDATE('Projektkostenkalkulation EP'!$B$4,23)+BD$3,Datenquellen!$F$7:$H$45,3,FALSE))," ",VLOOKUP(EDATE('Projektkostenkalkulation EP'!$B$4,23)+BD$3,Datenquellen!$F$7:$H$45,3,FALSE))="X"
                                    ),
                          "X",
                          IF((((NETWORKDAYS('Projektkostenkalkulation EP'!$Y$8,EOMONTH('Projektkostenkalkulation EP'!$Y$8,0)))*('Projektkostenkalkulation EP'!$N$45/5)*
                                        'Projektkostenkalkulation EP'!$Y$29)-SUM($AK$38:BD38))&gt;('Projektkostenkalkulation EP'!$N$45/5),('Projektkostenkalkulation EP'!$N$45/5),
                                         (NETWORKDAYS('Projektkostenkalkulation EP'!$Y$8,
                                          EOMONTH('Projektkostenkalkulation EP'!$Y$8,0)))*('Projektkostenkalkulation EP'!$N$45/5)*'Projektkostenkalkulation EP'!$Y$29-SUM($AK$38:BD38))
                          ),
               "X"
            )</f>
        <v>X</v>
      </c>
      <c r="BF38" s="122">
        <f xml:space="preserve"> IF(TEXT((EDATE('Projektkostenkalkulation EP'!$B$4,23)+BE$3),"MM")=TEXT((EDATE('Projektkostenkalkulation EP'!$B$4,23)+(BE$3-1)),"MM"),
             IF(
                        OR(
                                    TEXT((EDATE('Projektkostenkalkulation EP'!$B$4,23)+BE$3),"TTT") = "Sa",
                                    TEXT((EDATE('Projektkostenkalkulation EP'!$B$4,23)+BE$3),"TTT") = "So",
                                    IF(ISNA(VLOOKUP(EDATE('Projektkostenkalkulation EP'!$B$4,23)+BE$3,Datenquellen!$F$7:$H$45,3,FALSE))," ",VLOOKUP(EDATE('Projektkostenkalkulation EP'!$B$4,23)+BE$3,Datenquellen!$F$7:$H$45,3,FALSE))="X"
                                    ),
                          "X",
                          IF((((NETWORKDAYS('Projektkostenkalkulation EP'!$Y$8,EOMONTH('Projektkostenkalkulation EP'!$Y$8,0)))*('Projektkostenkalkulation EP'!$N$45/5)*
                                        'Projektkostenkalkulation EP'!$Y$29)-SUM($AK$38:BE38))&gt;('Projektkostenkalkulation EP'!$N$45/5),('Projektkostenkalkulation EP'!$N$45/5),
                                         (NETWORKDAYS('Projektkostenkalkulation EP'!$Y$8,
                                          EOMONTH('Projektkostenkalkulation EP'!$Y$8,0)))*('Projektkostenkalkulation EP'!$N$45/5)*'Projektkostenkalkulation EP'!$Y$29-SUM($AK$38:BE38))
                          ),
               "X"
            )</f>
        <v>0</v>
      </c>
      <c r="BG38" s="122">
        <f xml:space="preserve"> IF(TEXT((EDATE('Projektkostenkalkulation EP'!$B$4,23)+BF$3),"MM")=TEXT((EDATE('Projektkostenkalkulation EP'!$B$4,23)+(BF$3-1)),"MM"),
             IF(
                        OR(
                                    TEXT((EDATE('Projektkostenkalkulation EP'!$B$4,23)+BF$3),"TTT") = "Sa",
                                    TEXT((EDATE('Projektkostenkalkulation EP'!$B$4,23)+BF$3),"TTT") = "So",
                                    IF(ISNA(VLOOKUP(EDATE('Projektkostenkalkulation EP'!$B$4,23)+BF$3,Datenquellen!$F$7:$H$45,3,FALSE))," ",VLOOKUP(EDATE('Projektkostenkalkulation EP'!$B$4,23)+BF$3,Datenquellen!$F$7:$H$45,3,FALSE))="X"
                                    ),
                          "X",
                          IF((((NETWORKDAYS('Projektkostenkalkulation EP'!$Y$8,EOMONTH('Projektkostenkalkulation EP'!$Y$8,0)))*('Projektkostenkalkulation EP'!$N$45/5)*
                                        'Projektkostenkalkulation EP'!$Y$29)-SUM($AK$38:BF38))&gt;('Projektkostenkalkulation EP'!$N$45/5),('Projektkostenkalkulation EP'!$N$45/5),
                                         (NETWORKDAYS('Projektkostenkalkulation EP'!$Y$8,
                                          EOMONTH('Projektkostenkalkulation EP'!$Y$8,0)))*('Projektkostenkalkulation EP'!$N$45/5)*'Projektkostenkalkulation EP'!$Y$29-SUM($AK$38:BF38))
                          ),
               "X"
            )</f>
        <v>0</v>
      </c>
      <c r="BH38" s="122">
        <f xml:space="preserve"> IF(TEXT((EDATE('Projektkostenkalkulation EP'!$B$4,23)+BG$3),"MM")=TEXT((EDATE('Projektkostenkalkulation EP'!$B$4,23)+(BG$3-1)),"MM"),
             IF(
                        OR(
                                    TEXT((EDATE('Projektkostenkalkulation EP'!$B$4,23)+BG$3),"TTT") = "Sa",
                                    TEXT((EDATE('Projektkostenkalkulation EP'!$B$4,23)+BG$3),"TTT") = "So",
                                    IF(ISNA(VLOOKUP(EDATE('Projektkostenkalkulation EP'!$B$4,23)+BG$3,Datenquellen!$F$7:$H$45,3,FALSE))," ",VLOOKUP(EDATE('Projektkostenkalkulation EP'!$B$4,23)+BG$3,Datenquellen!$F$7:$H$45,3,FALSE))="X"
                                    ),
                          "X",
                          IF((((NETWORKDAYS('Projektkostenkalkulation EP'!$Y$8,EOMONTH('Projektkostenkalkulation EP'!$Y$8,0)))*('Projektkostenkalkulation EP'!$N$45/5)*
                                        'Projektkostenkalkulation EP'!$Y$29)-SUM($AK$38:BG38))&gt;('Projektkostenkalkulation EP'!$N$45/5),('Projektkostenkalkulation EP'!$N$45/5),
                                         (NETWORKDAYS('Projektkostenkalkulation EP'!$Y$8,
                                          EOMONTH('Projektkostenkalkulation EP'!$Y$8,0)))*('Projektkostenkalkulation EP'!$N$45/5)*'Projektkostenkalkulation EP'!$Y$29-SUM($AK$38:BG38))
                          ),
               "X"
            )</f>
        <v>0</v>
      </c>
      <c r="BI38" s="122" t="str">
        <f xml:space="preserve"> IF(TEXT((EDATE('Projektkostenkalkulation EP'!$B$4,23)+BH$3),"MM")=TEXT((EDATE('Projektkostenkalkulation EP'!$B$4,23)+(BH$3-1)),"MM"),
             IF(
                        OR(
                                    TEXT((EDATE('Projektkostenkalkulation EP'!$B$4,23)+BH$3),"TTT") = "Sa",
                                    TEXT((EDATE('Projektkostenkalkulation EP'!$B$4,23)+BH$3),"TTT") = "So",
                                    IF(ISNA(VLOOKUP(EDATE('Projektkostenkalkulation EP'!$B$4,23)+BH$3,Datenquellen!$F$7:$H$45,3,FALSE))," ",VLOOKUP(EDATE('Projektkostenkalkulation EP'!$B$4,23)+BH$3,Datenquellen!$F$7:$H$45,3,FALSE))="X"
                                    ),
                          "X",
                          IF((((NETWORKDAYS('Projektkostenkalkulation EP'!$Y$8,EOMONTH('Projektkostenkalkulation EP'!$Y$8,0)))*('Projektkostenkalkulation EP'!$N$45/5)*
                                        'Projektkostenkalkulation EP'!$Y$29)-SUM($AK$38:BH38))&gt;('Projektkostenkalkulation EP'!$N$45/5),('Projektkostenkalkulation EP'!$N$45/5),
                                         (NETWORKDAYS('Projektkostenkalkulation EP'!$Y$8,
                                          EOMONTH('Projektkostenkalkulation EP'!$Y$8,0)))*('Projektkostenkalkulation EP'!$N$45/5)*'Projektkostenkalkulation EP'!$Y$29-SUM($AK$38:BH38))
                          ),
               "X"
            )</f>
        <v>X</v>
      </c>
      <c r="BJ38" s="122" t="str">
        <f xml:space="preserve"> IF(TEXT((EDATE('Projektkostenkalkulation EP'!$B$4,23)+BI$3),"MM")=TEXT((EDATE('Projektkostenkalkulation EP'!$B$4,23)+(BI$3-1)),"MM"),
             IF(
                        OR(
                                    TEXT((EDATE('Projektkostenkalkulation EP'!$B$4,23)+BI$3),"TTT") = "Sa",
                                    TEXT((EDATE('Projektkostenkalkulation EP'!$B$4,23)+BI$3),"TTT") = "So",
                                    IF(ISNA(VLOOKUP(EDATE('Projektkostenkalkulation EP'!$B$4,23)+BI$3,Datenquellen!$F$7:$H$45,3,FALSE))," ",VLOOKUP(EDATE('Projektkostenkalkulation EP'!$B$4,23)+BI$3,Datenquellen!$F$7:$H$45,3,FALSE))="X"
                                    ),
                          "X",
                          IF((((NETWORKDAYS('Projektkostenkalkulation EP'!$Y$8,EOMONTH('Projektkostenkalkulation EP'!$Y$8,0)))*('Projektkostenkalkulation EP'!$N$45/5)*
                                        'Projektkostenkalkulation EP'!$Y$29)-SUM($AK$38:BI38))&gt;('Projektkostenkalkulation EP'!$N$45/5),('Projektkostenkalkulation EP'!$N$45/5),
                                         (NETWORKDAYS('Projektkostenkalkulation EP'!$Y$8,
                                          EOMONTH('Projektkostenkalkulation EP'!$Y$8,0)))*('Projektkostenkalkulation EP'!$N$45/5)*'Projektkostenkalkulation EP'!$Y$29-SUM($AK$38:BI38))
                          ),
               "X"
            )</f>
        <v>X</v>
      </c>
      <c r="BK38" s="122" t="str">
        <f xml:space="preserve"> IF(TEXT((EDATE('Projektkostenkalkulation EP'!$B$4,23)+BJ$3),"MM")=TEXT((EDATE('Projektkostenkalkulation EP'!$B$4,23)+(BJ$3-1)),"MM"),
             IF(
                        OR(
                                    TEXT((EDATE('Projektkostenkalkulation EP'!$B$4,23)+BJ$3),"TTT") = "Sa",
                                    TEXT((EDATE('Projektkostenkalkulation EP'!$B$4,23)+BJ$3),"TTT") = "So",
                                    IF(ISNA(VLOOKUP(EDATE('Projektkostenkalkulation EP'!$B$4,23)+BJ$3,Datenquellen!$F$7:$H$45,3,FALSE))," ",VLOOKUP(EDATE('Projektkostenkalkulation EP'!$B$4,23)+BJ$3,Datenquellen!$F$7:$H$45,3,FALSE))="X"
                                    ),
                          "X",
                          IF((((NETWORKDAYS('Projektkostenkalkulation EP'!$Y$8,EOMONTH('Projektkostenkalkulation EP'!$Y$8,0)))*('Projektkostenkalkulation EP'!$N$45/5)*
                                        'Projektkostenkalkulation EP'!$Y$29)-SUM($AK$38:BJ38))&gt;('Projektkostenkalkulation EP'!$N$45/5),('Projektkostenkalkulation EP'!$N$45/5),
                                         (NETWORKDAYS('Projektkostenkalkulation EP'!$Y$8,
                                          EOMONTH('Projektkostenkalkulation EP'!$Y$8,0)))*('Projektkostenkalkulation EP'!$N$45/5)*'Projektkostenkalkulation EP'!$Y$29-SUM($AK$38:BJ38))
                          ),
               "X"
            )</f>
        <v>X</v>
      </c>
      <c r="BL38" s="122" t="str">
        <f xml:space="preserve"> IF(TEXT((EDATE('Projektkostenkalkulation EP'!$B$4,23)+BK$3),"MM")=TEXT((EDATE('Projektkostenkalkulation EP'!$B$4,23)+(BK$3-1)),"MM"),
             IF(
                        OR(
                                    TEXT((EDATE('Projektkostenkalkulation EP'!$B$4,23)+BK$3),"TTT") = "Sa",
                                    TEXT((EDATE('Projektkostenkalkulation EP'!$B$4,23)+BK$3),"TTT") = "So",
                                    IF(ISNA(VLOOKUP(EDATE('Projektkostenkalkulation EP'!$B$4,23)+BK$3,Datenquellen!$F$7:$H$45,3,FALSE))," ",VLOOKUP(EDATE('Projektkostenkalkulation EP'!$B$4,23)+BK$3,Datenquellen!$F$7:$H$45,3,FALSE))="X"
                                    ),
                          "X",
                          IF((((NETWORKDAYS('Projektkostenkalkulation EP'!$Y$8,EOMONTH('Projektkostenkalkulation EP'!$Y$8,0)))*('Projektkostenkalkulation EP'!$N$45/5)*
                                        'Projektkostenkalkulation EP'!$Y$29)-SUM($AK$38:BK38))&gt;('Projektkostenkalkulation EP'!$N$45/5),('Projektkostenkalkulation EP'!$N$45/5),
                                         (NETWORKDAYS('Projektkostenkalkulation EP'!$Y$8,
                                          EOMONTH('Projektkostenkalkulation EP'!$Y$8,0)))*('Projektkostenkalkulation EP'!$N$45/5)*'Projektkostenkalkulation EP'!$Y$29-SUM($AK$38:BK38))
                          ),
               "X"
            )</f>
        <v>X</v>
      </c>
      <c r="BM38" s="122">
        <f xml:space="preserve"> IF(TEXT((EDATE('Projektkostenkalkulation EP'!$B$4,23)+BL$3),"MM")=TEXT((EDATE('Projektkostenkalkulation EP'!$B$4,23)+(BL$3-1)),"MM"),
             IF(
                        OR(
                                    TEXT((EDATE('Projektkostenkalkulation EP'!$B$4,23)+BL$3),"TTT") = "Sa",
                                    TEXT((EDATE('Projektkostenkalkulation EP'!$B$4,23)+BL$3),"TTT") = "So",
                                    IF(ISNA(VLOOKUP(EDATE('Projektkostenkalkulation EP'!$B$4,23)+BL$3,Datenquellen!$F$7:$H$45,3,FALSE))," ",VLOOKUP(EDATE('Projektkostenkalkulation EP'!$B$4,23)+BL$3,Datenquellen!$F$7:$H$45,3,FALSE))="X"
                                    ),
                          "X",
                          IF((((NETWORKDAYS('Projektkostenkalkulation EP'!$Y$8,EOMONTH('Projektkostenkalkulation EP'!$Y$8,0)))*('Projektkostenkalkulation EP'!$N$45/5)*
                                        'Projektkostenkalkulation EP'!$Y$29)-SUM($AK$38:BL38))&gt;('Projektkostenkalkulation EP'!$N$45/5),('Projektkostenkalkulation EP'!$N$45/5),
                                         (NETWORKDAYS('Projektkostenkalkulation EP'!$Y$8,
                                          EOMONTH('Projektkostenkalkulation EP'!$Y$8,0)))*('Projektkostenkalkulation EP'!$N$45/5)*'Projektkostenkalkulation EP'!$Y$29-SUM($AK$38:BL38))
                          ),
               "X"
            )</f>
        <v>0</v>
      </c>
      <c r="BN38" s="122">
        <f xml:space="preserve"> IF(TEXT((EDATE('Projektkostenkalkulation EP'!$B$4,23)+BM$3),"MM")=TEXT((EDATE('Projektkostenkalkulation EP'!$B$4,23)+(BM$3-1)),"MM"),
             IF(
                        OR(
                                    TEXT((EDATE('Projektkostenkalkulation EP'!$B$4,23)+BM$3),"TTT") = "Sa",
                                    TEXT((EDATE('Projektkostenkalkulation EP'!$B$4,23)+BM$3),"TTT") = "So",
                                    IF(ISNA(VLOOKUP(EDATE('Projektkostenkalkulation EP'!$B$4,23)+BM$3,Datenquellen!$F$7:$H$45,3,FALSE))," ",VLOOKUP(EDATE('Projektkostenkalkulation EP'!$B$4,23)+BM$3,Datenquellen!$F$7:$H$45,3,FALSE))="X"
                                    ),
                          "X",
                          IF((((NETWORKDAYS('Projektkostenkalkulation EP'!$Y$8,EOMONTH('Projektkostenkalkulation EP'!$Y$8,0)))*('Projektkostenkalkulation EP'!$N$45/5)*
                                        'Projektkostenkalkulation EP'!$Y$29)-SUM($AK$38:BM38))&gt;('Projektkostenkalkulation EP'!$N$45/5),('Projektkostenkalkulation EP'!$N$45/5),
                                         (NETWORKDAYS('Projektkostenkalkulation EP'!$Y$8,
                                          EOMONTH('Projektkostenkalkulation EP'!$Y$8,0)))*('Projektkostenkalkulation EP'!$N$45/5)*'Projektkostenkalkulation EP'!$Y$29-SUM($AK$38:BM38))
                          ),
               "X"
            )</f>
        <v>0</v>
      </c>
      <c r="BO38" s="122">
        <f xml:space="preserve"> IF(TEXT((EDATE('Projektkostenkalkulation EP'!$B$4,23)+BN$3),"MM")=TEXT((EDATE('Projektkostenkalkulation EP'!$B$4,23)+(BN$3-1)),"MM"),
             IF(
                        OR(
                                    TEXT((EDATE('Projektkostenkalkulation EP'!$B$4,23)+BN$3),"TTT") = "Sa",
                                    TEXT((EDATE('Projektkostenkalkulation EP'!$B$4,23)+BN$3),"TTT") = "So",
                                    IF(ISNA(VLOOKUP(EDATE('Projektkostenkalkulation EP'!$B$4,23)+BN$3,Datenquellen!$F$7:$H$45,3,FALSE))," ",VLOOKUP(EDATE('Projektkostenkalkulation EP'!$B$4,23)+BN$3,Datenquellen!$F$7:$H$45,3,FALSE))="X"
                                    ),
                          "X",
                          IF((((NETWORKDAYS('Projektkostenkalkulation EP'!$Y$8,EOMONTH('Projektkostenkalkulation EP'!$Y$8,0)))*('Projektkostenkalkulation EP'!$N$45/5)*
                                        'Projektkostenkalkulation EP'!$Y$29)-SUM($AK$38:BN38))&gt;('Projektkostenkalkulation EP'!$N$45/5),('Projektkostenkalkulation EP'!$N$45/5),
                                         (NETWORKDAYS('Projektkostenkalkulation EP'!$Y$8,
                                          EOMONTH('Projektkostenkalkulation EP'!$Y$8,0)))*('Projektkostenkalkulation EP'!$N$45/5)*'Projektkostenkalkulation EP'!$Y$29-SUM($AK$38:BN38))
                          ),
               "X"
            )</f>
        <v>0</v>
      </c>
      <c r="BP38" s="121">
        <f>SUM(AK38:BO38)</f>
        <v>0</v>
      </c>
      <c r="BQ38" s="525">
        <f>BP38-BP39</f>
        <v>0</v>
      </c>
    </row>
    <row r="39" spans="1:69" ht="14.25" customHeight="1" thickBot="1" x14ac:dyDescent="0.25">
      <c r="A39" s="3" t="s">
        <v>82</v>
      </c>
      <c r="B39" s="270"/>
      <c r="C39" s="272"/>
      <c r="D39" s="272"/>
      <c r="E39" s="272"/>
      <c r="F39" s="272"/>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123">
        <f>SUM(B39:AF39)</f>
        <v>0</v>
      </c>
      <c r="AH39" s="526"/>
      <c r="AJ39" s="3" t="s">
        <v>82</v>
      </c>
      <c r="AK39" s="270"/>
      <c r="AL39" s="272"/>
      <c r="AM39" s="272"/>
      <c r="AN39" s="272"/>
      <c r="AO39" s="272"/>
      <c r="AP39" s="272"/>
      <c r="AQ39" s="272"/>
      <c r="AR39" s="272"/>
      <c r="AS39" s="272"/>
      <c r="AT39" s="272"/>
      <c r="AU39" s="272"/>
      <c r="AV39" s="272"/>
      <c r="AW39" s="272"/>
      <c r="AX39" s="272"/>
      <c r="AY39" s="272"/>
      <c r="AZ39" s="272"/>
      <c r="BA39" s="272"/>
      <c r="BB39" s="272"/>
      <c r="BC39" s="272"/>
      <c r="BD39" s="272"/>
      <c r="BE39" s="272"/>
      <c r="BF39" s="272"/>
      <c r="BG39" s="272"/>
      <c r="BH39" s="272"/>
      <c r="BI39" s="272"/>
      <c r="BJ39" s="272"/>
      <c r="BK39" s="272"/>
      <c r="BL39" s="272"/>
      <c r="BM39" s="272"/>
      <c r="BN39" s="272"/>
      <c r="BO39" s="272"/>
      <c r="BP39" s="123">
        <f>SUM(AK39:BO39)</f>
        <v>0</v>
      </c>
      <c r="BQ39" s="526"/>
    </row>
    <row r="40" spans="1:69" ht="14.25" customHeight="1" x14ac:dyDescent="0.2"/>
    <row r="41" spans="1:69" ht="14.25" customHeight="1" x14ac:dyDescent="0.2"/>
    <row r="42" spans="1:69" ht="14.25" customHeight="1" x14ac:dyDescent="0.2"/>
    <row r="43" spans="1:69" ht="14.25" customHeight="1" x14ac:dyDescent="0.2"/>
    <row r="44" spans="1:69" ht="14.25" customHeight="1" x14ac:dyDescent="0.2"/>
    <row r="45" spans="1:69" ht="14.25" customHeight="1" x14ac:dyDescent="0.2"/>
    <row r="46" spans="1:69" ht="14.25" customHeight="1" x14ac:dyDescent="0.2"/>
    <row r="47" spans="1:69" ht="14.25" customHeight="1" x14ac:dyDescent="0.2"/>
    <row r="48" spans="1:69"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spans="1:184" ht="14.25" customHeight="1" x14ac:dyDescent="0.2"/>
    <row r="114" spans="1:184" ht="14.25" customHeight="1" x14ac:dyDescent="0.2"/>
    <row r="115" spans="1:184" ht="14.25" customHeight="1" x14ac:dyDescent="0.2">
      <c r="A115" s="43"/>
      <c r="B115" s="43"/>
      <c r="C115" s="43"/>
      <c r="D115" s="43"/>
      <c r="AJ115" s="43"/>
      <c r="AK115" s="43"/>
      <c r="AL115" s="43"/>
      <c r="AM115" s="43"/>
      <c r="BU115" s="43"/>
      <c r="BV115" s="43"/>
      <c r="BW115" s="43"/>
      <c r="BX115" s="43"/>
      <c r="DE115" s="43"/>
      <c r="DF115" s="43"/>
      <c r="DG115" s="43"/>
      <c r="DH115" s="43"/>
      <c r="EO115" s="43"/>
      <c r="EP115" s="43"/>
      <c r="EQ115" s="43"/>
      <c r="ER115" s="43"/>
      <c r="FY115" s="43"/>
      <c r="FZ115" s="43"/>
      <c r="GA115" s="43"/>
      <c r="GB115" s="43"/>
    </row>
    <row r="116" spans="1:184" ht="14.25" customHeight="1" x14ac:dyDescent="0.2"/>
    <row r="117" spans="1:184" ht="14.25" customHeight="1" x14ac:dyDescent="0.2"/>
    <row r="118" spans="1:184" ht="14.25" customHeight="1" x14ac:dyDescent="0.2"/>
    <row r="119" spans="1:184" ht="14.25" customHeight="1" x14ac:dyDescent="0.2"/>
    <row r="120" spans="1:184" ht="14.25" customHeight="1" x14ac:dyDescent="0.2"/>
    <row r="121" spans="1:184" ht="14.25" customHeight="1" x14ac:dyDescent="0.2"/>
    <row r="122" spans="1:184" ht="14.25" customHeight="1" x14ac:dyDescent="0.2"/>
    <row r="123" spans="1:184" ht="14.25" customHeight="1" x14ac:dyDescent="0.2"/>
    <row r="124" spans="1:184" ht="14.25" customHeight="1" x14ac:dyDescent="0.2"/>
    <row r="125" spans="1:184" ht="14.25" customHeight="1" x14ac:dyDescent="0.2"/>
    <row r="126" spans="1:184" ht="14.25" customHeight="1" x14ac:dyDescent="0.2"/>
    <row r="127" spans="1:184" ht="14.25" customHeight="1" x14ac:dyDescent="0.2"/>
    <row r="128" spans="1:184"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sheetData>
  <sheetProtection password="B879" sheet="1" objects="1" scenarios="1" selectLockedCells="1"/>
  <mergeCells count="51">
    <mergeCell ref="A1:BQ1"/>
    <mergeCell ref="AH5:AH6"/>
    <mergeCell ref="B7:AH7"/>
    <mergeCell ref="AH8:AH9"/>
    <mergeCell ref="B2:AH2"/>
    <mergeCell ref="AK2:BQ2"/>
    <mergeCell ref="B4:AH4"/>
    <mergeCell ref="B16:AH16"/>
    <mergeCell ref="AH17:AH18"/>
    <mergeCell ref="B10:AH10"/>
    <mergeCell ref="AH11:AH12"/>
    <mergeCell ref="B13:AH13"/>
    <mergeCell ref="B37:AH37"/>
    <mergeCell ref="AH38:AH39"/>
    <mergeCell ref="AK4:BQ4"/>
    <mergeCell ref="AH32:AH33"/>
    <mergeCell ref="B34:AH34"/>
    <mergeCell ref="AH35:AH36"/>
    <mergeCell ref="B28:AH28"/>
    <mergeCell ref="AH29:AH30"/>
    <mergeCell ref="B31:AH31"/>
    <mergeCell ref="AH23:AH24"/>
    <mergeCell ref="B25:AH25"/>
    <mergeCell ref="AH26:AH27"/>
    <mergeCell ref="B19:AH19"/>
    <mergeCell ref="AH20:AH21"/>
    <mergeCell ref="B22:AH22"/>
    <mergeCell ref="AH14:AH15"/>
    <mergeCell ref="AK10:BQ10"/>
    <mergeCell ref="BQ11:BQ12"/>
    <mergeCell ref="AK13:BQ13"/>
    <mergeCell ref="BQ5:BQ6"/>
    <mergeCell ref="AK7:BQ7"/>
    <mergeCell ref="BQ8:BQ9"/>
    <mergeCell ref="AK19:BQ19"/>
    <mergeCell ref="BQ20:BQ21"/>
    <mergeCell ref="AK22:BQ22"/>
    <mergeCell ref="BQ14:BQ15"/>
    <mergeCell ref="AK16:BQ16"/>
    <mergeCell ref="BQ17:BQ18"/>
    <mergeCell ref="AK28:BQ28"/>
    <mergeCell ref="BQ29:BQ30"/>
    <mergeCell ref="AK31:BQ31"/>
    <mergeCell ref="BQ23:BQ24"/>
    <mergeCell ref="AK25:BQ25"/>
    <mergeCell ref="BQ26:BQ27"/>
    <mergeCell ref="AK37:BQ37"/>
    <mergeCell ref="BQ38:BQ39"/>
    <mergeCell ref="BQ32:BQ33"/>
    <mergeCell ref="AK34:BQ34"/>
    <mergeCell ref="BQ35:BQ36"/>
  </mergeCells>
  <conditionalFormatting sqref="B6:AF6">
    <cfRule type="expression" dxfId="83" priority="174">
      <formula>B5="X"</formula>
    </cfRule>
  </conditionalFormatting>
  <conditionalFormatting sqref="B9:AF9">
    <cfRule type="expression" dxfId="82" priority="173">
      <formula>B8="X"</formula>
    </cfRule>
  </conditionalFormatting>
  <conditionalFormatting sqref="B12:AF12">
    <cfRule type="expression" dxfId="81" priority="172">
      <formula>B11="X"</formula>
    </cfRule>
  </conditionalFormatting>
  <conditionalFormatting sqref="B15:AF15">
    <cfRule type="expression" dxfId="80" priority="171">
      <formula>B14="X"</formula>
    </cfRule>
  </conditionalFormatting>
  <conditionalFormatting sqref="B18:AF18">
    <cfRule type="expression" dxfId="79" priority="170">
      <formula>B17="X"</formula>
    </cfRule>
  </conditionalFormatting>
  <conditionalFormatting sqref="B21:AF21">
    <cfRule type="expression" dxfId="78" priority="169">
      <formula>B20="X"</formula>
    </cfRule>
  </conditionalFormatting>
  <conditionalFormatting sqref="B24:AF24">
    <cfRule type="expression" dxfId="77" priority="168">
      <formula>B23="X"</formula>
    </cfRule>
  </conditionalFormatting>
  <conditionalFormatting sqref="B27:AF27">
    <cfRule type="expression" dxfId="76" priority="167">
      <formula>B26="X"</formula>
    </cfRule>
  </conditionalFormatting>
  <conditionalFormatting sqref="B30:AF30">
    <cfRule type="expression" dxfId="75" priority="166">
      <formula>B29="X"</formula>
    </cfRule>
  </conditionalFormatting>
  <conditionalFormatting sqref="B33:AF33">
    <cfRule type="expression" dxfId="74" priority="165">
      <formula>B32="X"</formula>
    </cfRule>
  </conditionalFormatting>
  <conditionalFormatting sqref="B36:AF36">
    <cfRule type="expression" dxfId="73" priority="164">
      <formula>B35="X"</formula>
    </cfRule>
  </conditionalFormatting>
  <conditionalFormatting sqref="B39:AF39">
    <cfRule type="expression" dxfId="72" priority="163">
      <formula>B38="X"</formula>
    </cfRule>
  </conditionalFormatting>
  <conditionalFormatting sqref="AH5:AH6 BQ5:BQ6 AH8:AH9 BQ8:BQ9 AH11:AH12 BQ11:BQ12 AH14:AH15 BQ14:BQ15 AH17:AH18 BQ17:BQ18 AH20:AH21 BQ20:BQ21 AH23:AH24 BQ23:BQ24 AH26:AH27 BQ26:BQ27 AH29:AH30 BQ29:BQ30 AH32:AH33 BQ32:BQ33 AH35:AH36 BQ35:BQ36 AH38:AH39 BQ38:BQ39">
    <cfRule type="cellIs" dxfId="71" priority="376" operator="between">
      <formula>-1.9999999</formula>
      <formula>1.9999999</formula>
    </cfRule>
    <cfRule type="cellIs" dxfId="70" priority="377" operator="greaterThan">
      <formula>2</formula>
    </cfRule>
    <cfRule type="cellIs" dxfId="69" priority="378" operator="lessThan">
      <formula>-2</formula>
    </cfRule>
  </conditionalFormatting>
  <conditionalFormatting sqref="AK4:AK39 C5:AF6 AL5:BO6 B5:B39 C8:AF9 AL8:BO9 C11:AF12 AL11:BO12 C14:AF15 AL14:BO15 C17:AF18 AL17:BO18 C20:AF21 AL20:BO21 C23:AF24 AL23:BO24 C26:AF27 AL26:BO27 C29:AF30 AL29:BO30 C32:AF33 AL32:BO33 C35:AF36 AL35:BO36 C38:AF39 AL38:BO39">
    <cfRule type="cellIs" dxfId="68" priority="404" operator="equal">
      <formula>"X"</formula>
    </cfRule>
  </conditionalFormatting>
  <conditionalFormatting sqref="AK6:BO6">
    <cfRule type="expression" dxfId="67" priority="162">
      <formula>AK5="X"</formula>
    </cfRule>
  </conditionalFormatting>
  <conditionalFormatting sqref="AK9:BO9">
    <cfRule type="expression" dxfId="66" priority="161">
      <formula>AK8="X"</formula>
    </cfRule>
  </conditionalFormatting>
  <conditionalFormatting sqref="AK12:BO12">
    <cfRule type="expression" dxfId="65" priority="160">
      <formula>AK11="X"</formula>
    </cfRule>
  </conditionalFormatting>
  <conditionalFormatting sqref="AK15:BO15">
    <cfRule type="expression" dxfId="64" priority="159">
      <formula>AK14="X"</formula>
    </cfRule>
  </conditionalFormatting>
  <conditionalFormatting sqref="AK18:BO18">
    <cfRule type="expression" dxfId="63" priority="158">
      <formula>AK17="X"</formula>
    </cfRule>
  </conditionalFormatting>
  <conditionalFormatting sqref="AK21:BO21">
    <cfRule type="expression" dxfId="62" priority="157">
      <formula>AK20="X"</formula>
    </cfRule>
  </conditionalFormatting>
  <conditionalFormatting sqref="AK24:BO24">
    <cfRule type="expression" dxfId="61" priority="156">
      <formula>AK23="X"</formula>
    </cfRule>
  </conditionalFormatting>
  <conditionalFormatting sqref="AK27:BO27">
    <cfRule type="expression" dxfId="60" priority="155">
      <formula>AK26="X"</formula>
    </cfRule>
  </conditionalFormatting>
  <conditionalFormatting sqref="AK30:BO30">
    <cfRule type="expression" dxfId="59" priority="154">
      <formula>AK29="X"</formula>
    </cfRule>
  </conditionalFormatting>
  <conditionalFormatting sqref="AK33:BO33">
    <cfRule type="expression" dxfId="58" priority="153">
      <formula>AK32="X"</formula>
    </cfRule>
  </conditionalFormatting>
  <conditionalFormatting sqref="AK36:BO36">
    <cfRule type="expression" dxfId="57" priority="152">
      <formula>AK35="X"</formula>
    </cfRule>
  </conditionalFormatting>
  <conditionalFormatting sqref="AK39:BO39">
    <cfRule type="expression" dxfId="56" priority="151">
      <formula>AK38="X"</formula>
    </cfRule>
  </conditionalFormatting>
  <pageMargins left="0" right="0" top="0" bottom="0"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B222"/>
  <sheetViews>
    <sheetView zoomScale="90" zoomScaleNormal="90" workbookViewId="0">
      <selection activeCell="B6" sqref="B6"/>
    </sheetView>
  </sheetViews>
  <sheetFormatPr baseColWidth="10" defaultRowHeight="14.25" x14ac:dyDescent="0.2"/>
  <cols>
    <col min="1" max="1" width="11" customWidth="1"/>
    <col min="2" max="32" width="2.875" customWidth="1"/>
    <col min="33" max="33" width="7.5" bestFit="1" customWidth="1"/>
    <col min="34" max="34" width="8" bestFit="1" customWidth="1"/>
    <col min="35" max="36" width="11" customWidth="1"/>
    <col min="37" max="67" width="2.875" customWidth="1"/>
    <col min="68" max="68" width="7.5" bestFit="1" customWidth="1"/>
    <col min="69" max="69" width="8" bestFit="1" customWidth="1"/>
    <col min="70" max="216" width="11" customWidth="1"/>
  </cols>
  <sheetData>
    <row r="1" spans="1:69" ht="44.25" customHeight="1" thickBot="1" x14ac:dyDescent="0.25">
      <c r="A1" s="533" t="str">
        <f>"Projektcontrolling "&amp;'Projektkostenkalkulation EP'!$A$30</f>
        <v>Projektcontrolling Vorname Name 5</v>
      </c>
      <c r="B1" s="533"/>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3"/>
      <c r="AM1" s="533"/>
      <c r="AN1" s="533"/>
      <c r="AO1" s="533"/>
      <c r="AP1" s="533"/>
      <c r="AQ1" s="533"/>
      <c r="AR1" s="533"/>
      <c r="AS1" s="533"/>
      <c r="AT1" s="533"/>
      <c r="AU1" s="533"/>
      <c r="AV1" s="533"/>
      <c r="AW1" s="533"/>
      <c r="AX1" s="533"/>
      <c r="AY1" s="533"/>
      <c r="AZ1" s="533"/>
      <c r="BA1" s="533"/>
      <c r="BB1" s="533"/>
      <c r="BC1" s="533"/>
      <c r="BD1" s="533"/>
      <c r="BE1" s="533"/>
      <c r="BF1" s="533"/>
      <c r="BG1" s="533"/>
      <c r="BH1" s="533"/>
      <c r="BI1" s="533"/>
      <c r="BJ1" s="533"/>
      <c r="BK1" s="533"/>
      <c r="BL1" s="533"/>
      <c r="BM1" s="533"/>
      <c r="BN1" s="533"/>
      <c r="BO1" s="533"/>
      <c r="BP1" s="533"/>
      <c r="BQ1" s="533"/>
    </row>
    <row r="2" spans="1:69" ht="14.25" customHeight="1" thickBot="1" x14ac:dyDescent="0.25">
      <c r="A2" s="125" t="s">
        <v>83</v>
      </c>
      <c r="B2" s="529" t="str">
        <f>'Projektkostenkalkulation EP'!$A$30</f>
        <v>Vorname Name 5</v>
      </c>
      <c r="C2" s="530"/>
      <c r="D2" s="530"/>
      <c r="E2" s="530"/>
      <c r="F2" s="530"/>
      <c r="G2" s="530"/>
      <c r="H2" s="530"/>
      <c r="I2" s="530"/>
      <c r="J2" s="530"/>
      <c r="K2" s="530"/>
      <c r="L2" s="530"/>
      <c r="M2" s="530"/>
      <c r="N2" s="530"/>
      <c r="O2" s="530"/>
      <c r="P2" s="530"/>
      <c r="Q2" s="530"/>
      <c r="R2" s="530"/>
      <c r="S2" s="530"/>
      <c r="T2" s="530"/>
      <c r="U2" s="530"/>
      <c r="V2" s="530"/>
      <c r="W2" s="530"/>
      <c r="X2" s="530"/>
      <c r="Y2" s="530"/>
      <c r="Z2" s="530"/>
      <c r="AA2" s="530"/>
      <c r="AB2" s="530"/>
      <c r="AC2" s="530"/>
      <c r="AD2" s="530"/>
      <c r="AE2" s="530"/>
      <c r="AF2" s="530"/>
      <c r="AG2" s="530"/>
      <c r="AH2" s="531"/>
      <c r="AJ2" s="125" t="s">
        <v>83</v>
      </c>
      <c r="AK2" s="529" t="str">
        <f>'Projektkostenkalkulation EP'!$A$30</f>
        <v>Vorname Name 5</v>
      </c>
      <c r="AL2" s="530"/>
      <c r="AM2" s="530"/>
      <c r="AN2" s="530"/>
      <c r="AO2" s="530"/>
      <c r="AP2" s="530"/>
      <c r="AQ2" s="530"/>
      <c r="AR2" s="530"/>
      <c r="AS2" s="530"/>
      <c r="AT2" s="530"/>
      <c r="AU2" s="530"/>
      <c r="AV2" s="530"/>
      <c r="AW2" s="530"/>
      <c r="AX2" s="530"/>
      <c r="AY2" s="530"/>
      <c r="AZ2" s="530"/>
      <c r="BA2" s="530"/>
      <c r="BB2" s="530"/>
      <c r="BC2" s="530"/>
      <c r="BD2" s="530"/>
      <c r="BE2" s="530"/>
      <c r="BF2" s="530"/>
      <c r="BG2" s="530"/>
      <c r="BH2" s="530"/>
      <c r="BI2" s="530"/>
      <c r="BJ2" s="530"/>
      <c r="BK2" s="530"/>
      <c r="BL2" s="530"/>
      <c r="BM2" s="530"/>
      <c r="BN2" s="530"/>
      <c r="BO2" s="530"/>
      <c r="BP2" s="530"/>
      <c r="BQ2" s="531"/>
    </row>
    <row r="3" spans="1:69" ht="14.25" customHeight="1" thickBot="1" x14ac:dyDescent="0.25">
      <c r="A3" s="126" t="s">
        <v>85</v>
      </c>
      <c r="B3" s="127">
        <v>1</v>
      </c>
      <c r="C3" s="127">
        <v>2</v>
      </c>
      <c r="D3" s="127">
        <v>3</v>
      </c>
      <c r="E3" s="127">
        <v>4</v>
      </c>
      <c r="F3" s="127">
        <v>5</v>
      </c>
      <c r="G3" s="127">
        <v>6</v>
      </c>
      <c r="H3" s="127">
        <v>7</v>
      </c>
      <c r="I3" s="127">
        <v>8</v>
      </c>
      <c r="J3" s="127">
        <v>9</v>
      </c>
      <c r="K3" s="127">
        <v>10</v>
      </c>
      <c r="L3" s="127">
        <v>11</v>
      </c>
      <c r="M3" s="127">
        <v>12</v>
      </c>
      <c r="N3" s="127">
        <v>13</v>
      </c>
      <c r="O3" s="127">
        <v>14</v>
      </c>
      <c r="P3" s="127">
        <v>15</v>
      </c>
      <c r="Q3" s="127">
        <v>16</v>
      </c>
      <c r="R3" s="127">
        <v>17</v>
      </c>
      <c r="S3" s="127">
        <v>18</v>
      </c>
      <c r="T3" s="127">
        <v>19</v>
      </c>
      <c r="U3" s="127">
        <v>20</v>
      </c>
      <c r="V3" s="127">
        <v>21</v>
      </c>
      <c r="W3" s="127">
        <v>22</v>
      </c>
      <c r="X3" s="127">
        <v>23</v>
      </c>
      <c r="Y3" s="127">
        <v>24</v>
      </c>
      <c r="Z3" s="127">
        <v>25</v>
      </c>
      <c r="AA3" s="127">
        <v>26</v>
      </c>
      <c r="AB3" s="127">
        <v>27</v>
      </c>
      <c r="AC3" s="127">
        <v>28</v>
      </c>
      <c r="AD3" s="127">
        <v>29</v>
      </c>
      <c r="AE3" s="127">
        <v>30</v>
      </c>
      <c r="AF3" s="127">
        <v>31</v>
      </c>
      <c r="AG3" s="128" t="s">
        <v>65</v>
      </c>
      <c r="AH3" s="129" t="s">
        <v>84</v>
      </c>
      <c r="AJ3" s="126" t="s">
        <v>85</v>
      </c>
      <c r="AK3" s="127">
        <v>1</v>
      </c>
      <c r="AL3" s="127">
        <v>2</v>
      </c>
      <c r="AM3" s="127">
        <v>3</v>
      </c>
      <c r="AN3" s="127">
        <v>4</v>
      </c>
      <c r="AO3" s="127">
        <v>5</v>
      </c>
      <c r="AP3" s="127">
        <v>6</v>
      </c>
      <c r="AQ3" s="127">
        <v>7</v>
      </c>
      <c r="AR3" s="127">
        <v>8</v>
      </c>
      <c r="AS3" s="127">
        <v>9</v>
      </c>
      <c r="AT3" s="127">
        <v>10</v>
      </c>
      <c r="AU3" s="127">
        <v>11</v>
      </c>
      <c r="AV3" s="127">
        <v>12</v>
      </c>
      <c r="AW3" s="127">
        <v>13</v>
      </c>
      <c r="AX3" s="127">
        <v>14</v>
      </c>
      <c r="AY3" s="127">
        <v>15</v>
      </c>
      <c r="AZ3" s="127">
        <v>16</v>
      </c>
      <c r="BA3" s="127">
        <v>17</v>
      </c>
      <c r="BB3" s="127">
        <v>18</v>
      </c>
      <c r="BC3" s="127">
        <v>19</v>
      </c>
      <c r="BD3" s="127">
        <v>20</v>
      </c>
      <c r="BE3" s="127">
        <v>21</v>
      </c>
      <c r="BF3" s="127">
        <v>22</v>
      </c>
      <c r="BG3" s="127">
        <v>23</v>
      </c>
      <c r="BH3" s="127">
        <v>24</v>
      </c>
      <c r="BI3" s="127">
        <v>25</v>
      </c>
      <c r="BJ3" s="127">
        <v>26</v>
      </c>
      <c r="BK3" s="127">
        <v>27</v>
      </c>
      <c r="BL3" s="127">
        <v>28</v>
      </c>
      <c r="BM3" s="127">
        <v>29</v>
      </c>
      <c r="BN3" s="127">
        <v>30</v>
      </c>
      <c r="BO3" s="127">
        <v>31</v>
      </c>
      <c r="BP3" s="128" t="s">
        <v>65</v>
      </c>
      <c r="BQ3" s="129" t="s">
        <v>84</v>
      </c>
    </row>
    <row r="4" spans="1:69" ht="14.25" customHeight="1" x14ac:dyDescent="0.2">
      <c r="A4" s="1" t="s">
        <v>59</v>
      </c>
      <c r="B4" s="527" t="str">
        <f>TEXT('Projektkostenkalkulation EP'!$B$8,"MMMM JJJJ")</f>
        <v>Januar 2024</v>
      </c>
      <c r="C4" s="527"/>
      <c r="D4" s="527"/>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8"/>
      <c r="AJ4" s="1" t="s">
        <v>59</v>
      </c>
      <c r="AK4" s="527" t="str">
        <f>TEXT('Projektkostenkalkulation EP'!$N$8,"MMMM JJJJ")</f>
        <v>Januar 2025</v>
      </c>
      <c r="AL4" s="527"/>
      <c r="AM4" s="527"/>
      <c r="AN4" s="527"/>
      <c r="AO4" s="527"/>
      <c r="AP4" s="527"/>
      <c r="AQ4" s="527"/>
      <c r="AR4" s="527"/>
      <c r="AS4" s="527"/>
      <c r="AT4" s="527"/>
      <c r="AU4" s="527"/>
      <c r="AV4" s="527"/>
      <c r="AW4" s="527"/>
      <c r="AX4" s="527"/>
      <c r="AY4" s="527"/>
      <c r="AZ4" s="527"/>
      <c r="BA4" s="527"/>
      <c r="BB4" s="527"/>
      <c r="BC4" s="527"/>
      <c r="BD4" s="527"/>
      <c r="BE4" s="527"/>
      <c r="BF4" s="527"/>
      <c r="BG4" s="527"/>
      <c r="BH4" s="527"/>
      <c r="BI4" s="527"/>
      <c r="BJ4" s="527"/>
      <c r="BK4" s="527"/>
      <c r="BL4" s="527"/>
      <c r="BM4" s="527"/>
      <c r="BN4" s="527"/>
      <c r="BO4" s="527"/>
      <c r="BP4" s="527"/>
      <c r="BQ4" s="528"/>
    </row>
    <row r="5" spans="1:69" ht="14.25" customHeight="1" x14ac:dyDescent="0.2">
      <c r="A5" s="2" t="s">
        <v>81</v>
      </c>
      <c r="B5" s="124" t="str">
        <f>IF(
            OR(
                     TEXT(EDATE('Projektkostenkalkulation EP'!$B$4,0),"TTT") = "Sa",
                     TEXT(EDATE('Projektkostenkalkulation EP'!$B$4,0),"TTT") = "So",
                     IF(ISNA(VLOOKUP(EDATE('Projektkostenkalkulation EP'!$B$4,0),Datenquellen!$F$7:$H$45,3,FALSE))," ",VLOOKUP(EDATE('Projektkostenkalkulation EP'!$B$4,0),Datenquellen!$F$7:$H$45,3,FALSE))="X"
                            ),
                    "X",
                    IF('Projektkostenkalkulation EP'!$B$31&gt;0,('Projektkostenkalkulation EP'!$N$47/5),0)
            )</f>
        <v>X</v>
      </c>
      <c r="C5" s="122">
        <f xml:space="preserve"> IF(TEXT((EDATE('Projektkostenkalkulation EP'!$B$4,0)+AK$3),"MM")=TEXT((EDATE('Projektkostenkalkulation EP'!$B$4,0)+(AK$3-1)),"MM"),
             IF(
                        OR(
                                    TEXT((EDATE('Projektkostenkalkulation EP'!$B$4,0)+AK$3),"TTT") = "Sa",
                                    TEXT((EDATE('Projektkostenkalkulation EP'!$B$4,0)+AK$3),"TTT") = "So",
                                    IF(ISNA(VLOOKUP(EDATE('Projektkostenkalkulation EP'!$B$4,0)+AK$3,Datenquellen!$F$7:$H$45,3,FALSE))," ",VLOOKUP(EDATE('Projektkostenkalkulation EP'!$B$4,0)+AK$3,Datenquellen!$F$7:$H$45,3,FALSE))="X"
                                    ),
                          "X",
                          IF((((NETWORKDAYS('Projektkostenkalkulation EP'!$B$8,EOMONTH('Projektkostenkalkulation EP'!$B$8,0)))*('Projektkostenkalkulation EP'!$N$47/5)*
                                        'Projektkostenkalkulation EP'!$B$31)-SUM($B$5:B5))&gt;('Projektkostenkalkulation EP'!$N$47/5),('Projektkostenkalkulation EP'!$N$47/5),
                                         (NETWORKDAYS('Projektkostenkalkulation EP'!$B$8,
                                          EOMONTH('Projektkostenkalkulation EP'!$B$8,0)))*('Projektkostenkalkulation EP'!$N$47/5)*'Projektkostenkalkulation EP'!$B$31-SUM($B$5:B5))
                          ),
               "X"
            )</f>
        <v>0</v>
      </c>
      <c r="D5" s="122">
        <f xml:space="preserve"> IF(TEXT((EDATE('Projektkostenkalkulation EP'!$B$4,0)+AL$3),"MM")=TEXT((EDATE('Projektkostenkalkulation EP'!$B$4,0)+(AL$3-1)),"MM"),
             IF(
                        OR(
                                    TEXT((EDATE('Projektkostenkalkulation EP'!$B$4,0)+AL$3),"TTT") = "Sa",
                                    TEXT((EDATE('Projektkostenkalkulation EP'!$B$4,0)+AL$3),"TTT") = "So",
                                    IF(ISNA(VLOOKUP(EDATE('Projektkostenkalkulation EP'!$B$4,0)+AL$3,Datenquellen!$F$7:$H$45,3,FALSE))," ",VLOOKUP(EDATE('Projektkostenkalkulation EP'!$B$4,0)+AL$3,Datenquellen!$F$7:$H$45,3,FALSE))="X"
                                    ),
                          "X",
                          IF((((NETWORKDAYS('Projektkostenkalkulation EP'!$B$8,EOMONTH('Projektkostenkalkulation EP'!$B$8,0)))*('Projektkostenkalkulation EP'!$N$47/5)*
                                        'Projektkostenkalkulation EP'!$B$31)-SUM($B$5:C5))&gt;('Projektkostenkalkulation EP'!$N$47/5),('Projektkostenkalkulation EP'!$N$47/5),
                                         (NETWORKDAYS('Projektkostenkalkulation EP'!$B$8,
                                          EOMONTH('Projektkostenkalkulation EP'!$B$8,0)))*('Projektkostenkalkulation EP'!$N$47/5)*'Projektkostenkalkulation EP'!$B$31-SUM($B$5:C5))
                          ),
               "X"
            )</f>
        <v>0</v>
      </c>
      <c r="E5" s="122">
        <f xml:space="preserve"> IF(TEXT((EDATE('Projektkostenkalkulation EP'!$B$4,0)+AM$3),"MM")=TEXT((EDATE('Projektkostenkalkulation EP'!$B$4,0)+(AM$3-1)),"MM"),
             IF(
                        OR(
                                    TEXT((EDATE('Projektkostenkalkulation EP'!$B$4,0)+AM$3),"TTT") = "Sa",
                                    TEXT((EDATE('Projektkostenkalkulation EP'!$B$4,0)+AM$3),"TTT") = "So",
                                    IF(ISNA(VLOOKUP(EDATE('Projektkostenkalkulation EP'!$B$4,0)+AM$3,Datenquellen!$F$7:$H$45,3,FALSE))," ",VLOOKUP(EDATE('Projektkostenkalkulation EP'!$B$4,0)+AM$3,Datenquellen!$F$7:$H$45,3,FALSE))="X"
                                    ),
                          "X",
                          IF((((NETWORKDAYS('Projektkostenkalkulation EP'!$B$8,EOMONTH('Projektkostenkalkulation EP'!$B$8,0)))*('Projektkostenkalkulation EP'!$N$47/5)*
                                        'Projektkostenkalkulation EP'!$B$31)-SUM($B$5:D5))&gt;('Projektkostenkalkulation EP'!$N$47/5),('Projektkostenkalkulation EP'!$N$47/5),
                                         (NETWORKDAYS('Projektkostenkalkulation EP'!$B$8,
                                          EOMONTH('Projektkostenkalkulation EP'!$B$8,0)))*('Projektkostenkalkulation EP'!$N$47/5)*'Projektkostenkalkulation EP'!$B$31-SUM($B$5:D5))
                          ),
               "X"
            )</f>
        <v>0</v>
      </c>
      <c r="F5" s="122">
        <f xml:space="preserve"> IF(TEXT((EDATE('Projektkostenkalkulation EP'!$B$4,0)+AN$3),"MM")=TEXT((EDATE('Projektkostenkalkulation EP'!$B$4,0)+(AN$3-1)),"MM"),
             IF(
                        OR(
                                    TEXT((EDATE('Projektkostenkalkulation EP'!$B$4,0)+AN$3),"TTT") = "Sa",
                                    TEXT((EDATE('Projektkostenkalkulation EP'!$B$4,0)+AN$3),"TTT") = "So",
                                    IF(ISNA(VLOOKUP(EDATE('Projektkostenkalkulation EP'!$B$4,0)+AN$3,Datenquellen!$F$7:$H$45,3,FALSE))," ",VLOOKUP(EDATE('Projektkostenkalkulation EP'!$B$4,0)+AN$3,Datenquellen!$F$7:$H$45,3,FALSE))="X"
                                    ),
                          "X",
                          IF((((NETWORKDAYS('Projektkostenkalkulation EP'!$B$8,EOMONTH('Projektkostenkalkulation EP'!$B$8,0)))*('Projektkostenkalkulation EP'!$N$47/5)*
                                        'Projektkostenkalkulation EP'!$B$31)-SUM($B$5:E5))&gt;('Projektkostenkalkulation EP'!$N$47/5),('Projektkostenkalkulation EP'!$N$47/5),
                                         (NETWORKDAYS('Projektkostenkalkulation EP'!$B$8,
                                          EOMONTH('Projektkostenkalkulation EP'!$B$8,0)))*('Projektkostenkalkulation EP'!$N$47/5)*'Projektkostenkalkulation EP'!$B$31-SUM($B$5:E5))
                          ),
               "X"
            )</f>
        <v>0</v>
      </c>
      <c r="G5" s="122" t="str">
        <f xml:space="preserve"> IF(TEXT((EDATE('Projektkostenkalkulation EP'!$B$4,0)+AO$3),"MM")=TEXT((EDATE('Projektkostenkalkulation EP'!$B$4,0)+(AO$3-1)),"MM"),
             IF(
                        OR(
                                    TEXT((EDATE('Projektkostenkalkulation EP'!$B$4,0)+AO$3),"TTT") = "Sa",
                                    TEXT((EDATE('Projektkostenkalkulation EP'!$B$4,0)+AO$3),"TTT") = "So",
                                    IF(ISNA(VLOOKUP(EDATE('Projektkostenkalkulation EP'!$B$4,0)+AO$3,Datenquellen!$F$7:$H$45,3,FALSE))," ",VLOOKUP(EDATE('Projektkostenkalkulation EP'!$B$4,0)+AO$3,Datenquellen!$F$7:$H$45,3,FALSE))="X"
                                    ),
                          "X",
                          IF((((NETWORKDAYS('Projektkostenkalkulation EP'!$B$8,EOMONTH('Projektkostenkalkulation EP'!$B$8,0)))*('Projektkostenkalkulation EP'!$N$47/5)*
                                        'Projektkostenkalkulation EP'!$B$31)-SUM($B$5:F5))&gt;('Projektkostenkalkulation EP'!$N$47/5),('Projektkostenkalkulation EP'!$N$47/5),
                                         (NETWORKDAYS('Projektkostenkalkulation EP'!$B$8,
                                          EOMONTH('Projektkostenkalkulation EP'!$B$8,0)))*('Projektkostenkalkulation EP'!$N$47/5)*'Projektkostenkalkulation EP'!$B$31-SUM($B$5:F5))
                          ),
               "X"
            )</f>
        <v>X</v>
      </c>
      <c r="H5" s="122" t="str">
        <f xml:space="preserve"> IF(TEXT((EDATE('Projektkostenkalkulation EP'!$B$4,0)+AP$3),"MM")=TEXT((EDATE('Projektkostenkalkulation EP'!$B$4,0)+(AP$3-1)),"MM"),
             IF(
                        OR(
                                    TEXT((EDATE('Projektkostenkalkulation EP'!$B$4,0)+AP$3),"TTT") = "Sa",
                                    TEXT((EDATE('Projektkostenkalkulation EP'!$B$4,0)+AP$3),"TTT") = "So",
                                    IF(ISNA(VLOOKUP(EDATE('Projektkostenkalkulation EP'!$B$4,0)+AP$3,Datenquellen!$F$7:$H$45,3,FALSE))," ",VLOOKUP(EDATE('Projektkostenkalkulation EP'!$B$4,0)+AP$3,Datenquellen!$F$7:$H$45,3,FALSE))="X"
                                    ),
                          "X",
                          IF((((NETWORKDAYS('Projektkostenkalkulation EP'!$B$8,EOMONTH('Projektkostenkalkulation EP'!$B$8,0)))*('Projektkostenkalkulation EP'!$N$47/5)*
                                        'Projektkostenkalkulation EP'!$B$31)-SUM($B$5:G5))&gt;('Projektkostenkalkulation EP'!$N$47/5),('Projektkostenkalkulation EP'!$N$47/5),
                                         (NETWORKDAYS('Projektkostenkalkulation EP'!$B$8,
                                          EOMONTH('Projektkostenkalkulation EP'!$B$8,0)))*('Projektkostenkalkulation EP'!$N$47/5)*'Projektkostenkalkulation EP'!$B$31-SUM($B$5:G5))
                          ),
               "X"
            )</f>
        <v>X</v>
      </c>
      <c r="I5" s="122">
        <f xml:space="preserve"> IF(TEXT((EDATE('Projektkostenkalkulation EP'!$B$4,0)+AQ$3),"MM")=TEXT((EDATE('Projektkostenkalkulation EP'!$B$4,0)+(AQ$3-1)),"MM"),
             IF(
                        OR(
                                    TEXT((EDATE('Projektkostenkalkulation EP'!$B$4,0)+AQ$3),"TTT") = "Sa",
                                    TEXT((EDATE('Projektkostenkalkulation EP'!$B$4,0)+AQ$3),"TTT") = "So",
                                    IF(ISNA(VLOOKUP(EDATE('Projektkostenkalkulation EP'!$B$4,0)+AQ$3,Datenquellen!$F$7:$H$45,3,FALSE))," ",VLOOKUP(EDATE('Projektkostenkalkulation EP'!$B$4,0)+AQ$3,Datenquellen!$F$7:$H$45,3,FALSE))="X"
                                    ),
                          "X",
                          IF((((NETWORKDAYS('Projektkostenkalkulation EP'!$B$8,EOMONTH('Projektkostenkalkulation EP'!$B$8,0)))*('Projektkostenkalkulation EP'!$N$47/5)*
                                        'Projektkostenkalkulation EP'!$B$31)-SUM($B$5:H5))&gt;('Projektkostenkalkulation EP'!$N$47/5),('Projektkostenkalkulation EP'!$N$47/5),
                                         (NETWORKDAYS('Projektkostenkalkulation EP'!$B$8,
                                          EOMONTH('Projektkostenkalkulation EP'!$B$8,0)))*('Projektkostenkalkulation EP'!$N$47/5)*'Projektkostenkalkulation EP'!$B$31-SUM($B$5:H5))
                          ),
               "X"
            )</f>
        <v>0</v>
      </c>
      <c r="J5" s="122">
        <f xml:space="preserve"> IF(TEXT((EDATE('Projektkostenkalkulation EP'!$B$4,0)+AR$3),"MM")=TEXT((EDATE('Projektkostenkalkulation EP'!$B$4,0)+(AR$3-1)),"MM"),
             IF(
                        OR(
                                    TEXT((EDATE('Projektkostenkalkulation EP'!$B$4,0)+AR$3),"TTT") = "Sa",
                                    TEXT((EDATE('Projektkostenkalkulation EP'!$B$4,0)+AR$3),"TTT") = "So",
                                    IF(ISNA(VLOOKUP(EDATE('Projektkostenkalkulation EP'!$B$4,0)+AR$3,Datenquellen!$F$7:$H$45,3,FALSE))," ",VLOOKUP(EDATE('Projektkostenkalkulation EP'!$B$4,0)+AR$3,Datenquellen!$F$7:$H$45,3,FALSE))="X"
                                    ),
                          "X",
                          IF((((NETWORKDAYS('Projektkostenkalkulation EP'!$B$8,EOMONTH('Projektkostenkalkulation EP'!$B$8,0)))*('Projektkostenkalkulation EP'!$N$47/5)*
                                        'Projektkostenkalkulation EP'!$B$31)-SUM($B$5:I5))&gt;('Projektkostenkalkulation EP'!$N$47/5),('Projektkostenkalkulation EP'!$N$47/5),
                                         (NETWORKDAYS('Projektkostenkalkulation EP'!$B$8,
                                          EOMONTH('Projektkostenkalkulation EP'!$B$8,0)))*('Projektkostenkalkulation EP'!$N$47/5)*'Projektkostenkalkulation EP'!$B$31-SUM($B$5:I5))
                          ),
               "X"
            )</f>
        <v>0</v>
      </c>
      <c r="K5" s="122">
        <f xml:space="preserve"> IF(TEXT((EDATE('Projektkostenkalkulation EP'!$B$4,0)+AS$3),"MM")=TEXT((EDATE('Projektkostenkalkulation EP'!$B$4,0)+(AS$3-1)),"MM"),
             IF(
                        OR(
                                    TEXT((EDATE('Projektkostenkalkulation EP'!$B$4,0)+AS$3),"TTT") = "Sa",
                                    TEXT((EDATE('Projektkostenkalkulation EP'!$B$4,0)+AS$3),"TTT") = "So",
                                    IF(ISNA(VLOOKUP(EDATE('Projektkostenkalkulation EP'!$B$4,0)+AS$3,Datenquellen!$F$7:$H$45,3,FALSE))," ",VLOOKUP(EDATE('Projektkostenkalkulation EP'!$B$4,0)+AS$3,Datenquellen!$F$7:$H$45,3,FALSE))="X"
                                    ),
                          "X",
                          IF((((NETWORKDAYS('Projektkostenkalkulation EP'!$B$8,EOMONTH('Projektkostenkalkulation EP'!$B$8,0)))*('Projektkostenkalkulation EP'!$N$47/5)*
                                        'Projektkostenkalkulation EP'!$B$31)-SUM($B$5:J5))&gt;('Projektkostenkalkulation EP'!$N$47/5),('Projektkostenkalkulation EP'!$N$47/5),
                                         (NETWORKDAYS('Projektkostenkalkulation EP'!$B$8,
                                          EOMONTH('Projektkostenkalkulation EP'!$B$8,0)))*('Projektkostenkalkulation EP'!$N$47/5)*'Projektkostenkalkulation EP'!$B$31-SUM($B$5:J5))
                          ),
               "X"
            )</f>
        <v>0</v>
      </c>
      <c r="L5" s="122">
        <f xml:space="preserve"> IF(TEXT((EDATE('Projektkostenkalkulation EP'!$B$4,0)+AT$3),"MM")=TEXT((EDATE('Projektkostenkalkulation EP'!$B$4,0)+(AT$3-1)),"MM"),
             IF(
                        OR(
                                    TEXT((EDATE('Projektkostenkalkulation EP'!$B$4,0)+AT$3),"TTT") = "Sa",
                                    TEXT((EDATE('Projektkostenkalkulation EP'!$B$4,0)+AT$3),"TTT") = "So",
                                    IF(ISNA(VLOOKUP(EDATE('Projektkostenkalkulation EP'!$B$4,0)+AT$3,Datenquellen!$F$7:$H$45,3,FALSE))," ",VLOOKUP(EDATE('Projektkostenkalkulation EP'!$B$4,0)+AT$3,Datenquellen!$F$7:$H$45,3,FALSE))="X"
                                    ),
                          "X",
                          IF((((NETWORKDAYS('Projektkostenkalkulation EP'!$B$8,EOMONTH('Projektkostenkalkulation EP'!$B$8,0)))*('Projektkostenkalkulation EP'!$N$47/5)*
                                        'Projektkostenkalkulation EP'!$B$31)-SUM($B$5:K5))&gt;('Projektkostenkalkulation EP'!$N$47/5),('Projektkostenkalkulation EP'!$N$47/5),
                                         (NETWORKDAYS('Projektkostenkalkulation EP'!$B$8,
                                          EOMONTH('Projektkostenkalkulation EP'!$B$8,0)))*('Projektkostenkalkulation EP'!$N$47/5)*'Projektkostenkalkulation EP'!$B$31-SUM($B$5:K5))
                          ),
               "X"
            )</f>
        <v>0</v>
      </c>
      <c r="M5" s="122">
        <f xml:space="preserve"> IF(TEXT((EDATE('Projektkostenkalkulation EP'!$B$4,0)+AU$3),"MM")=TEXT((EDATE('Projektkostenkalkulation EP'!$B$4,0)+(AU$3-1)),"MM"),
             IF(
                        OR(
                                    TEXT((EDATE('Projektkostenkalkulation EP'!$B$4,0)+AU$3),"TTT") = "Sa",
                                    TEXT((EDATE('Projektkostenkalkulation EP'!$B$4,0)+AU$3),"TTT") = "So",
                                    IF(ISNA(VLOOKUP(EDATE('Projektkostenkalkulation EP'!$B$4,0)+AU$3,Datenquellen!$F$7:$H$45,3,FALSE))," ",VLOOKUP(EDATE('Projektkostenkalkulation EP'!$B$4,0)+AU$3,Datenquellen!$F$7:$H$45,3,FALSE))="X"
                                    ),
                          "X",
                          IF((((NETWORKDAYS('Projektkostenkalkulation EP'!$B$8,EOMONTH('Projektkostenkalkulation EP'!$B$8,0)))*('Projektkostenkalkulation EP'!$N$47/5)*
                                        'Projektkostenkalkulation EP'!$B$31)-SUM($B$5:L5))&gt;('Projektkostenkalkulation EP'!$N$47/5),('Projektkostenkalkulation EP'!$N$47/5),
                                         (NETWORKDAYS('Projektkostenkalkulation EP'!$B$8,
                                          EOMONTH('Projektkostenkalkulation EP'!$B$8,0)))*('Projektkostenkalkulation EP'!$N$47/5)*'Projektkostenkalkulation EP'!$B$31-SUM($B$5:L5))
                          ),
               "X"
            )</f>
        <v>0</v>
      </c>
      <c r="N5" s="122" t="str">
        <f xml:space="preserve"> IF(TEXT((EDATE('Projektkostenkalkulation EP'!$B$4,0)+AV$3),"MM")=TEXT((EDATE('Projektkostenkalkulation EP'!$B$4,0)+(AV$3-1)),"MM"),
             IF(
                        OR(
                                    TEXT((EDATE('Projektkostenkalkulation EP'!$B$4,0)+AV$3),"TTT") = "Sa",
                                    TEXT((EDATE('Projektkostenkalkulation EP'!$B$4,0)+AV$3),"TTT") = "So",
                                    IF(ISNA(VLOOKUP(EDATE('Projektkostenkalkulation EP'!$B$4,0)+AV$3,Datenquellen!$F$7:$H$45,3,FALSE))," ",VLOOKUP(EDATE('Projektkostenkalkulation EP'!$B$4,0)+AV$3,Datenquellen!$F$7:$H$45,3,FALSE))="X"
                                    ),
                          "X",
                          IF((((NETWORKDAYS('Projektkostenkalkulation EP'!$B$8,EOMONTH('Projektkostenkalkulation EP'!$B$8,0)))*('Projektkostenkalkulation EP'!$N$47/5)*
                                        'Projektkostenkalkulation EP'!$B$31)-SUM($B$5:M5))&gt;('Projektkostenkalkulation EP'!$N$47/5),('Projektkostenkalkulation EP'!$N$47/5),
                                         (NETWORKDAYS('Projektkostenkalkulation EP'!$B$8,
                                          EOMONTH('Projektkostenkalkulation EP'!$B$8,0)))*('Projektkostenkalkulation EP'!$N$47/5)*'Projektkostenkalkulation EP'!$B$31-SUM($B$5:M5))
                          ),
               "X"
            )</f>
        <v>X</v>
      </c>
      <c r="O5" s="122" t="str">
        <f xml:space="preserve"> IF(TEXT((EDATE('Projektkostenkalkulation EP'!$B$4,0)+AW$3),"MM")=TEXT((EDATE('Projektkostenkalkulation EP'!$B$4,0)+(AW$3-1)),"MM"),
             IF(
                        OR(
                                    TEXT((EDATE('Projektkostenkalkulation EP'!$B$4,0)+AW$3),"TTT") = "Sa",
                                    TEXT((EDATE('Projektkostenkalkulation EP'!$B$4,0)+AW$3),"TTT") = "So",
                                    IF(ISNA(VLOOKUP(EDATE('Projektkostenkalkulation EP'!$B$4,0)+AW$3,Datenquellen!$F$7:$H$45,3,FALSE))," ",VLOOKUP(EDATE('Projektkostenkalkulation EP'!$B$4,0)+AW$3,Datenquellen!$F$7:$H$45,3,FALSE))="X"
                                    ),
                          "X",
                          IF((((NETWORKDAYS('Projektkostenkalkulation EP'!$B$8,EOMONTH('Projektkostenkalkulation EP'!$B$8,0)))*('Projektkostenkalkulation EP'!$N$47/5)*
                                        'Projektkostenkalkulation EP'!$B$31)-SUM($B$5:N5))&gt;('Projektkostenkalkulation EP'!$N$47/5),('Projektkostenkalkulation EP'!$N$47/5),
                                         (NETWORKDAYS('Projektkostenkalkulation EP'!$B$8,
                                          EOMONTH('Projektkostenkalkulation EP'!$B$8,0)))*('Projektkostenkalkulation EP'!$N$47/5)*'Projektkostenkalkulation EP'!$B$31-SUM($B$5:N5))
                          ),
               "X"
            )</f>
        <v>X</v>
      </c>
      <c r="P5" s="122">
        <f xml:space="preserve"> IF(TEXT((EDATE('Projektkostenkalkulation EP'!$B$4,0)+AX$3),"MM")=TEXT((EDATE('Projektkostenkalkulation EP'!$B$4,0)+(AX$3-1)),"MM"),
             IF(
                        OR(
                                    TEXT((EDATE('Projektkostenkalkulation EP'!$B$4,0)+AX$3),"TTT") = "Sa",
                                    TEXT((EDATE('Projektkostenkalkulation EP'!$B$4,0)+AX$3),"TTT") = "So",
                                    IF(ISNA(VLOOKUP(EDATE('Projektkostenkalkulation EP'!$B$4,0)+AX$3,Datenquellen!$F$7:$H$45,3,FALSE))," ",VLOOKUP(EDATE('Projektkostenkalkulation EP'!$B$4,0)+AX$3,Datenquellen!$F$7:$H$45,3,FALSE))="X"
                                    ),
                          "X",
                          IF((((NETWORKDAYS('Projektkostenkalkulation EP'!$B$8,EOMONTH('Projektkostenkalkulation EP'!$B$8,0)))*('Projektkostenkalkulation EP'!$N$47/5)*
                                        'Projektkostenkalkulation EP'!$B$31)-SUM($B$5:O5))&gt;('Projektkostenkalkulation EP'!$N$47/5),('Projektkostenkalkulation EP'!$N$47/5),
                                         (NETWORKDAYS('Projektkostenkalkulation EP'!$B$8,
                                          EOMONTH('Projektkostenkalkulation EP'!$B$8,0)))*('Projektkostenkalkulation EP'!$N$47/5)*'Projektkostenkalkulation EP'!$B$31-SUM($B$5:O5))
                          ),
               "X"
            )</f>
        <v>0</v>
      </c>
      <c r="Q5" s="122">
        <f xml:space="preserve"> IF(TEXT((EDATE('Projektkostenkalkulation EP'!$B$4,0)+AY$3),"MM")=TEXT((EDATE('Projektkostenkalkulation EP'!$B$4,0)+(AY$3-1)),"MM"),
             IF(
                        OR(
                                    TEXT((EDATE('Projektkostenkalkulation EP'!$B$4,0)+AY$3),"TTT") = "Sa",
                                    TEXT((EDATE('Projektkostenkalkulation EP'!$B$4,0)+AY$3),"TTT") = "So",
                                    IF(ISNA(VLOOKUP(EDATE('Projektkostenkalkulation EP'!$B$4,0)+AY$3,Datenquellen!$F$7:$H$45,3,FALSE))," ",VLOOKUP(EDATE('Projektkostenkalkulation EP'!$B$4,0)+AY$3,Datenquellen!$F$7:$H$45,3,FALSE))="X"
                                    ),
                          "X",
                          IF((((NETWORKDAYS('Projektkostenkalkulation EP'!$B$8,EOMONTH('Projektkostenkalkulation EP'!$B$8,0)))*('Projektkostenkalkulation EP'!$N$47/5)*
                                        'Projektkostenkalkulation EP'!$B$31)-SUM($B$5:P5))&gt;('Projektkostenkalkulation EP'!$N$47/5),('Projektkostenkalkulation EP'!$N$47/5),
                                         (NETWORKDAYS('Projektkostenkalkulation EP'!$B$8,
                                          EOMONTH('Projektkostenkalkulation EP'!$B$8,0)))*('Projektkostenkalkulation EP'!$N$47/5)*'Projektkostenkalkulation EP'!$B$31-SUM($B$5:P5))
                          ),
               "X"
            )</f>
        <v>0</v>
      </c>
      <c r="R5" s="122">
        <f xml:space="preserve"> IF(TEXT((EDATE('Projektkostenkalkulation EP'!$B$4,0)+AZ$3),"MM")=TEXT((EDATE('Projektkostenkalkulation EP'!$B$4,0)+(AZ$3-1)),"MM"),
             IF(
                        OR(
                                    TEXT((EDATE('Projektkostenkalkulation EP'!$B$4,0)+AZ$3),"TTT") = "Sa",
                                    TEXT((EDATE('Projektkostenkalkulation EP'!$B$4,0)+AZ$3),"TTT") = "So",
                                    IF(ISNA(VLOOKUP(EDATE('Projektkostenkalkulation EP'!$B$4,0)+AZ$3,Datenquellen!$F$7:$H$45,3,FALSE))," ",VLOOKUP(EDATE('Projektkostenkalkulation EP'!$B$4,0)+AZ$3,Datenquellen!$F$7:$H$45,3,FALSE))="X"
                                    ),
                          "X",
                          IF((((NETWORKDAYS('Projektkostenkalkulation EP'!$B$8,EOMONTH('Projektkostenkalkulation EP'!$B$8,0)))*('Projektkostenkalkulation EP'!$N$47/5)*
                                        'Projektkostenkalkulation EP'!$B$31)-SUM($B$5:Q5))&gt;('Projektkostenkalkulation EP'!$N$47/5),('Projektkostenkalkulation EP'!$N$47/5),
                                         (NETWORKDAYS('Projektkostenkalkulation EP'!$B$8,
                                          EOMONTH('Projektkostenkalkulation EP'!$B$8,0)))*('Projektkostenkalkulation EP'!$N$47/5)*'Projektkostenkalkulation EP'!$B$31-SUM($B$5:Q5))
                          ),
               "X"
            )</f>
        <v>0</v>
      </c>
      <c r="S5" s="122">
        <f xml:space="preserve"> IF(TEXT((EDATE('Projektkostenkalkulation EP'!$B$4,0)+BA$3),"MM")=TEXT((EDATE('Projektkostenkalkulation EP'!$B$4,0)+(BA$3-1)),"MM"),
             IF(
                        OR(
                                    TEXT((EDATE('Projektkostenkalkulation EP'!$B$4,0)+BA$3),"TTT") = "Sa",
                                    TEXT((EDATE('Projektkostenkalkulation EP'!$B$4,0)+BA$3),"TTT") = "So",
                                    IF(ISNA(VLOOKUP(EDATE('Projektkostenkalkulation EP'!$B$4,0)+BA$3,Datenquellen!$F$7:$H$45,3,FALSE))," ",VLOOKUP(EDATE('Projektkostenkalkulation EP'!$B$4,0)+BA$3,Datenquellen!$F$7:$H$45,3,FALSE))="X"
                                    ),
                          "X",
                          IF((((NETWORKDAYS('Projektkostenkalkulation EP'!$B$8,EOMONTH('Projektkostenkalkulation EP'!$B$8,0)))*('Projektkostenkalkulation EP'!$N$47/5)*
                                        'Projektkostenkalkulation EP'!$B$31)-SUM($B$5:R5))&gt;('Projektkostenkalkulation EP'!$N$47/5),('Projektkostenkalkulation EP'!$N$47/5),
                                         (NETWORKDAYS('Projektkostenkalkulation EP'!$B$8,
                                          EOMONTH('Projektkostenkalkulation EP'!$B$8,0)))*('Projektkostenkalkulation EP'!$N$47/5)*'Projektkostenkalkulation EP'!$B$31-SUM($B$5:R5))
                          ),
               "X"
            )</f>
        <v>0</v>
      </c>
      <c r="T5" s="122">
        <f xml:space="preserve"> IF(TEXT((EDATE('Projektkostenkalkulation EP'!$B$4,0)+BB$3),"MM")=TEXT((EDATE('Projektkostenkalkulation EP'!$B$4,0)+(BB$3-1)),"MM"),
             IF(
                        OR(
                                    TEXT((EDATE('Projektkostenkalkulation EP'!$B$4,0)+BB$3),"TTT") = "Sa",
                                    TEXT((EDATE('Projektkostenkalkulation EP'!$B$4,0)+BB$3),"TTT") = "So",
                                    IF(ISNA(VLOOKUP(EDATE('Projektkostenkalkulation EP'!$B$4,0)+BB$3,Datenquellen!$F$7:$H$45,3,FALSE))," ",VLOOKUP(EDATE('Projektkostenkalkulation EP'!$B$4,0)+BB$3,Datenquellen!$F$7:$H$45,3,FALSE))="X"
                                    ),
                          "X",
                          IF((((NETWORKDAYS('Projektkostenkalkulation EP'!$B$8,EOMONTH('Projektkostenkalkulation EP'!$B$8,0)))*('Projektkostenkalkulation EP'!$N$47/5)*
                                        'Projektkostenkalkulation EP'!$B$31)-SUM($B$5:S5))&gt;('Projektkostenkalkulation EP'!$N$47/5),('Projektkostenkalkulation EP'!$N$47/5),
                                         (NETWORKDAYS('Projektkostenkalkulation EP'!$B$8,
                                          EOMONTH('Projektkostenkalkulation EP'!$B$8,0)))*('Projektkostenkalkulation EP'!$N$47/5)*'Projektkostenkalkulation EP'!$B$31-SUM($B$5:S5))
                          ),
               "X"
            )</f>
        <v>0</v>
      </c>
      <c r="U5" s="122" t="str">
        <f xml:space="preserve"> IF(TEXT((EDATE('Projektkostenkalkulation EP'!$B$4,0)+BC$3),"MM")=TEXT((EDATE('Projektkostenkalkulation EP'!$B$4,0)+(BC$3-1)),"MM"),
             IF(
                        OR(
                                    TEXT((EDATE('Projektkostenkalkulation EP'!$B$4,0)+BC$3),"TTT") = "Sa",
                                    TEXT((EDATE('Projektkostenkalkulation EP'!$B$4,0)+BC$3),"TTT") = "So",
                                    IF(ISNA(VLOOKUP(EDATE('Projektkostenkalkulation EP'!$B$4,0)+BC$3,Datenquellen!$F$7:$H$45,3,FALSE))," ",VLOOKUP(EDATE('Projektkostenkalkulation EP'!$B$4,0)+BC$3,Datenquellen!$F$7:$H$45,3,FALSE))="X"
                                    ),
                          "X",
                          IF((((NETWORKDAYS('Projektkostenkalkulation EP'!$B$8,EOMONTH('Projektkostenkalkulation EP'!$B$8,0)))*('Projektkostenkalkulation EP'!$N$47/5)*
                                        'Projektkostenkalkulation EP'!$B$31)-SUM($B$5:T5))&gt;('Projektkostenkalkulation EP'!$N$47/5),('Projektkostenkalkulation EP'!$N$47/5),
                                         (NETWORKDAYS('Projektkostenkalkulation EP'!$B$8,
                                          EOMONTH('Projektkostenkalkulation EP'!$B$8,0)))*('Projektkostenkalkulation EP'!$N$47/5)*'Projektkostenkalkulation EP'!$B$31-SUM($B$5:T5))
                          ),
               "X"
            )</f>
        <v>X</v>
      </c>
      <c r="V5" s="122" t="str">
        <f xml:space="preserve"> IF(TEXT((EDATE('Projektkostenkalkulation EP'!$B$4,0)+BD$3),"MM")=TEXT((EDATE('Projektkostenkalkulation EP'!$B$4,0)+(BD$3-1)),"MM"),
             IF(
                        OR(
                                    TEXT((EDATE('Projektkostenkalkulation EP'!$B$4,0)+BD$3),"TTT") = "Sa",
                                    TEXT((EDATE('Projektkostenkalkulation EP'!$B$4,0)+BD$3),"TTT") = "So",
                                    IF(ISNA(VLOOKUP(EDATE('Projektkostenkalkulation EP'!$B$4,0)+BD$3,Datenquellen!$F$7:$H$45,3,FALSE))," ",VLOOKUP(EDATE('Projektkostenkalkulation EP'!$B$4,0)+BD$3,Datenquellen!$F$7:$H$45,3,FALSE))="X"
                                    ),
                          "X",
                          IF((((NETWORKDAYS('Projektkostenkalkulation EP'!$B$8,EOMONTH('Projektkostenkalkulation EP'!$B$8,0)))*('Projektkostenkalkulation EP'!$N$47/5)*
                                        'Projektkostenkalkulation EP'!$B$31)-SUM($B$5:U5))&gt;('Projektkostenkalkulation EP'!$N$47/5),('Projektkostenkalkulation EP'!$N$47/5),
                                         (NETWORKDAYS('Projektkostenkalkulation EP'!$B$8,
                                          EOMONTH('Projektkostenkalkulation EP'!$B$8,0)))*('Projektkostenkalkulation EP'!$N$47/5)*'Projektkostenkalkulation EP'!$B$31-SUM($B$5:U5))
                          ),
               "X"
            )</f>
        <v>X</v>
      </c>
      <c r="W5" s="122">
        <f xml:space="preserve"> IF(TEXT((EDATE('Projektkostenkalkulation EP'!$B$4,0)+BE$3),"MM")=TEXT((EDATE('Projektkostenkalkulation EP'!$B$4,0)+(BE$3-1)),"MM"),
             IF(
                        OR(
                                    TEXT((EDATE('Projektkostenkalkulation EP'!$B$4,0)+BE$3),"TTT") = "Sa",
                                    TEXT((EDATE('Projektkostenkalkulation EP'!$B$4,0)+BE$3),"TTT") = "So",
                                    IF(ISNA(VLOOKUP(EDATE('Projektkostenkalkulation EP'!$B$4,0)+BE$3,Datenquellen!$F$7:$H$45,3,FALSE))," ",VLOOKUP(EDATE('Projektkostenkalkulation EP'!$B$4,0)+BE$3,Datenquellen!$F$7:$H$45,3,FALSE))="X"
                                    ),
                          "X",
                          IF((((NETWORKDAYS('Projektkostenkalkulation EP'!$B$8,EOMONTH('Projektkostenkalkulation EP'!$B$8,0)))*('Projektkostenkalkulation EP'!$N$47/5)*
                                        'Projektkostenkalkulation EP'!$B$31)-SUM($B$5:V5))&gt;('Projektkostenkalkulation EP'!$N$47/5),('Projektkostenkalkulation EP'!$N$47/5),
                                         (NETWORKDAYS('Projektkostenkalkulation EP'!$B$8,
                                          EOMONTH('Projektkostenkalkulation EP'!$B$8,0)))*('Projektkostenkalkulation EP'!$N$47/5)*'Projektkostenkalkulation EP'!$B$31-SUM($B$5:V5))
                          ),
               "X"
            )</f>
        <v>0</v>
      </c>
      <c r="X5" s="122">
        <f xml:space="preserve"> IF(TEXT((EDATE('Projektkostenkalkulation EP'!$B$4,0)+BF$3),"MM")=TEXT((EDATE('Projektkostenkalkulation EP'!$B$4,0)+(BF$3-1)),"MM"),
             IF(
                        OR(
                                    TEXT((EDATE('Projektkostenkalkulation EP'!$B$4,0)+BF$3),"TTT") = "Sa",
                                    TEXT((EDATE('Projektkostenkalkulation EP'!$B$4,0)+BF$3),"TTT") = "So",
                                    IF(ISNA(VLOOKUP(EDATE('Projektkostenkalkulation EP'!$B$4,0)+BF$3,Datenquellen!$F$7:$H$45,3,FALSE))," ",VLOOKUP(EDATE('Projektkostenkalkulation EP'!$B$4,0)+BF$3,Datenquellen!$F$7:$H$45,3,FALSE))="X"
                                    ),
                          "X",
                          IF((((NETWORKDAYS('Projektkostenkalkulation EP'!$B$8,EOMONTH('Projektkostenkalkulation EP'!$B$8,0)))*('Projektkostenkalkulation EP'!$N$47/5)*
                                        'Projektkostenkalkulation EP'!$B$31)-SUM($B$5:W5))&gt;('Projektkostenkalkulation EP'!$N$47/5),('Projektkostenkalkulation EP'!$N$47/5),
                                         (NETWORKDAYS('Projektkostenkalkulation EP'!$B$8,
                                          EOMONTH('Projektkostenkalkulation EP'!$B$8,0)))*('Projektkostenkalkulation EP'!$N$47/5)*'Projektkostenkalkulation EP'!$B$31-SUM($B$5:W5))
                          ),
               "X"
            )</f>
        <v>0</v>
      </c>
      <c r="Y5" s="122">
        <f xml:space="preserve"> IF(TEXT((EDATE('Projektkostenkalkulation EP'!$B$4,0)+BG$3),"MM")=TEXT((EDATE('Projektkostenkalkulation EP'!$B$4,0)+(BG$3-1)),"MM"),
             IF(
                        OR(
                                    TEXT((EDATE('Projektkostenkalkulation EP'!$B$4,0)+BG$3),"TTT") = "Sa",
                                    TEXT((EDATE('Projektkostenkalkulation EP'!$B$4,0)+BG$3),"TTT") = "So",
                                    IF(ISNA(VLOOKUP(EDATE('Projektkostenkalkulation EP'!$B$4,0)+BG$3,Datenquellen!$F$7:$H$45,3,FALSE))," ",VLOOKUP(EDATE('Projektkostenkalkulation EP'!$B$4,0)+BG$3,Datenquellen!$F$7:$H$45,3,FALSE))="X"
                                    ),
                          "X",
                          IF((((NETWORKDAYS('Projektkostenkalkulation EP'!$B$8,EOMONTH('Projektkostenkalkulation EP'!$B$8,0)))*('Projektkostenkalkulation EP'!$N$47/5)*
                                        'Projektkostenkalkulation EP'!$B$31)-SUM($B$5:X5))&gt;('Projektkostenkalkulation EP'!$N$47/5),('Projektkostenkalkulation EP'!$N$47/5),
                                         (NETWORKDAYS('Projektkostenkalkulation EP'!$B$8,
                                          EOMONTH('Projektkostenkalkulation EP'!$B$8,0)))*('Projektkostenkalkulation EP'!$N$47/5)*'Projektkostenkalkulation EP'!$B$31-SUM($B$5:X5))
                          ),
               "X"
            )</f>
        <v>0</v>
      </c>
      <c r="Z5" s="122">
        <f xml:space="preserve"> IF(TEXT((EDATE('Projektkostenkalkulation EP'!$B$4,0)+BH$3),"MM")=TEXT((EDATE('Projektkostenkalkulation EP'!$B$4,0)+(BH$3-1)),"MM"),
             IF(
                        OR(
                                    TEXT((EDATE('Projektkostenkalkulation EP'!$B$4,0)+BH$3),"TTT") = "Sa",
                                    TEXT((EDATE('Projektkostenkalkulation EP'!$B$4,0)+BH$3),"TTT") = "So",
                                    IF(ISNA(VLOOKUP(EDATE('Projektkostenkalkulation EP'!$B$4,0)+BH$3,Datenquellen!$F$7:$H$45,3,FALSE))," ",VLOOKUP(EDATE('Projektkostenkalkulation EP'!$B$4,0)+BH$3,Datenquellen!$F$7:$H$45,3,FALSE))="X"
                                    ),
                          "X",
                          IF((((NETWORKDAYS('Projektkostenkalkulation EP'!$B$8,EOMONTH('Projektkostenkalkulation EP'!$B$8,0)))*('Projektkostenkalkulation EP'!$N$47/5)*
                                        'Projektkostenkalkulation EP'!$B$31)-SUM($B$5:Y5))&gt;('Projektkostenkalkulation EP'!$N$47/5),('Projektkostenkalkulation EP'!$N$47/5),
                                         (NETWORKDAYS('Projektkostenkalkulation EP'!$B$8,
                                          EOMONTH('Projektkostenkalkulation EP'!$B$8,0)))*('Projektkostenkalkulation EP'!$N$47/5)*'Projektkostenkalkulation EP'!$B$31-SUM($B$5:Y5))
                          ),
               "X"
            )</f>
        <v>0</v>
      </c>
      <c r="AA5" s="122">
        <f xml:space="preserve"> IF(TEXT((EDATE('Projektkostenkalkulation EP'!$B$4,0)+BI$3),"MM")=TEXT((EDATE('Projektkostenkalkulation EP'!$B$4,0)+(BI$3-1)),"MM"),
             IF(
                        OR(
                                    TEXT((EDATE('Projektkostenkalkulation EP'!$B$4,0)+BI$3),"TTT") = "Sa",
                                    TEXT((EDATE('Projektkostenkalkulation EP'!$B$4,0)+BI$3),"TTT") = "So",
                                    IF(ISNA(VLOOKUP(EDATE('Projektkostenkalkulation EP'!$B$4,0)+BI$3,Datenquellen!$F$7:$H$45,3,FALSE))," ",VLOOKUP(EDATE('Projektkostenkalkulation EP'!$B$4,0)+BI$3,Datenquellen!$F$7:$H$45,3,FALSE))="X"
                                    ),
                          "X",
                          IF((((NETWORKDAYS('Projektkostenkalkulation EP'!$B$8,EOMONTH('Projektkostenkalkulation EP'!$B$8,0)))*('Projektkostenkalkulation EP'!$N$47/5)*
                                        'Projektkostenkalkulation EP'!$B$31)-SUM($B$5:Z5))&gt;('Projektkostenkalkulation EP'!$N$47/5),('Projektkostenkalkulation EP'!$N$47/5),
                                         (NETWORKDAYS('Projektkostenkalkulation EP'!$B$8,
                                          EOMONTH('Projektkostenkalkulation EP'!$B$8,0)))*('Projektkostenkalkulation EP'!$N$47/5)*'Projektkostenkalkulation EP'!$B$31-SUM($B$5:Z5))
                          ),
               "X"
            )</f>
        <v>0</v>
      </c>
      <c r="AB5" s="122" t="str">
        <f xml:space="preserve"> IF(TEXT((EDATE('Projektkostenkalkulation EP'!$B$4,0)+BJ$3),"MM")=TEXT((EDATE('Projektkostenkalkulation EP'!$B$4,0)+(BJ$3-1)),"MM"),
             IF(
                        OR(
                                    TEXT((EDATE('Projektkostenkalkulation EP'!$B$4,0)+BJ$3),"TTT") = "Sa",
                                    TEXT((EDATE('Projektkostenkalkulation EP'!$B$4,0)+BJ$3),"TTT") = "So",
                                    IF(ISNA(VLOOKUP(EDATE('Projektkostenkalkulation EP'!$B$4,0)+BJ$3,Datenquellen!$F$7:$H$45,3,FALSE))," ",VLOOKUP(EDATE('Projektkostenkalkulation EP'!$B$4,0)+BJ$3,Datenquellen!$F$7:$H$45,3,FALSE))="X"
                                    ),
                          "X",
                          IF((((NETWORKDAYS('Projektkostenkalkulation EP'!$B$8,EOMONTH('Projektkostenkalkulation EP'!$B$8,0)))*('Projektkostenkalkulation EP'!$N$47/5)*
                                        'Projektkostenkalkulation EP'!$B$31)-SUM($B$5:AA5))&gt;('Projektkostenkalkulation EP'!$N$47/5),('Projektkostenkalkulation EP'!$N$47/5),
                                         (NETWORKDAYS('Projektkostenkalkulation EP'!$B$8,
                                          EOMONTH('Projektkostenkalkulation EP'!$B$8,0)))*('Projektkostenkalkulation EP'!$N$47/5)*'Projektkostenkalkulation EP'!$B$31-SUM($B$5:AA5))
                          ),
               "X"
            )</f>
        <v>X</v>
      </c>
      <c r="AC5" s="122" t="str">
        <f xml:space="preserve"> IF(TEXT((EDATE('Projektkostenkalkulation EP'!$B$4,0)+BK$3),"MM")=TEXT((EDATE('Projektkostenkalkulation EP'!$B$4,0)+(BK$3-1)),"MM"),
             IF(
                        OR(
                                    TEXT((EDATE('Projektkostenkalkulation EP'!$B$4,0)+BK$3),"TTT") = "Sa",
                                    TEXT((EDATE('Projektkostenkalkulation EP'!$B$4,0)+BK$3),"TTT") = "So",
                                    IF(ISNA(VLOOKUP(EDATE('Projektkostenkalkulation EP'!$B$4,0)+BK$3,Datenquellen!$F$7:$H$45,3,FALSE))," ",VLOOKUP(EDATE('Projektkostenkalkulation EP'!$B$4,0)+BK$3,Datenquellen!$F$7:$H$45,3,FALSE))="X"
                                    ),
                          "X",
                          IF((((NETWORKDAYS('Projektkostenkalkulation EP'!$B$8,EOMONTH('Projektkostenkalkulation EP'!$B$8,0)))*('Projektkostenkalkulation EP'!$N$47/5)*
                                        'Projektkostenkalkulation EP'!$B$31)-SUM($B$5:AB5))&gt;('Projektkostenkalkulation EP'!$N$47/5),('Projektkostenkalkulation EP'!$N$47/5),
                                         (NETWORKDAYS('Projektkostenkalkulation EP'!$B$8,
                                          EOMONTH('Projektkostenkalkulation EP'!$B$8,0)))*('Projektkostenkalkulation EP'!$N$47/5)*'Projektkostenkalkulation EP'!$B$31-SUM($B$5:AB5))
                          ),
               "X"
            )</f>
        <v>X</v>
      </c>
      <c r="AD5" s="122">
        <f xml:space="preserve"> IF(TEXT((EDATE('Projektkostenkalkulation EP'!$B$4,0)+BL$3),"MM")=TEXT((EDATE('Projektkostenkalkulation EP'!$B$4,0)+(BL$3-1)),"MM"),
             IF(
                        OR(
                                    TEXT((EDATE('Projektkostenkalkulation EP'!$B$4,0)+BL$3),"TTT") = "Sa",
                                    TEXT((EDATE('Projektkostenkalkulation EP'!$B$4,0)+BL$3),"TTT") = "So",
                                    IF(ISNA(VLOOKUP(EDATE('Projektkostenkalkulation EP'!$B$4,0)+BL$3,Datenquellen!$F$7:$H$45,3,FALSE))," ",VLOOKUP(EDATE('Projektkostenkalkulation EP'!$B$4,0)+BL$3,Datenquellen!$F$7:$H$45,3,FALSE))="X"
                                    ),
                          "X",
                          IF((((NETWORKDAYS('Projektkostenkalkulation EP'!$B$8,EOMONTH('Projektkostenkalkulation EP'!$B$8,0)))*('Projektkostenkalkulation EP'!$N$47/5)*
                                        'Projektkostenkalkulation EP'!$B$31)-SUM($B$5:AC5))&gt;('Projektkostenkalkulation EP'!$N$47/5),('Projektkostenkalkulation EP'!$N$47/5),
                                         (NETWORKDAYS('Projektkostenkalkulation EP'!$B$8,
                                          EOMONTH('Projektkostenkalkulation EP'!$B$8,0)))*('Projektkostenkalkulation EP'!$N$47/5)*'Projektkostenkalkulation EP'!$B$31-SUM($B$5:AC5))
                          ),
               "X"
            )</f>
        <v>0</v>
      </c>
      <c r="AE5" s="122">
        <f xml:space="preserve"> IF(TEXT((EDATE('Projektkostenkalkulation EP'!$B$4,0)+BM$3),"MM")=TEXT((EDATE('Projektkostenkalkulation EP'!$B$4,0)+(BM$3-1)),"MM"),
             IF(
                        OR(
                                    TEXT((EDATE('Projektkostenkalkulation EP'!$B$4,0)+BM$3),"TTT") = "Sa",
                                    TEXT((EDATE('Projektkostenkalkulation EP'!$B$4,0)+BM$3),"TTT") = "So",
                                    IF(ISNA(VLOOKUP(EDATE('Projektkostenkalkulation EP'!$B$4,0)+BM$3,Datenquellen!$F$7:$H$45,3,FALSE))," ",VLOOKUP(EDATE('Projektkostenkalkulation EP'!$B$4,0)+BM$3,Datenquellen!$F$7:$H$45,3,FALSE))="X"
                                    ),
                          "X",
                          IF((((NETWORKDAYS('Projektkostenkalkulation EP'!$B$8,EOMONTH('Projektkostenkalkulation EP'!$B$8,0)))*('Projektkostenkalkulation EP'!$N$47/5)*
                                        'Projektkostenkalkulation EP'!$B$31)-SUM($B$5:AD5))&gt;('Projektkostenkalkulation EP'!$N$47/5),('Projektkostenkalkulation EP'!$N$47/5),
                                         (NETWORKDAYS('Projektkostenkalkulation EP'!$B$8,
                                          EOMONTH('Projektkostenkalkulation EP'!$B$8,0)))*('Projektkostenkalkulation EP'!$N$47/5)*'Projektkostenkalkulation EP'!$B$31-SUM($B$5:AD5))
                          ),
               "X"
            )</f>
        <v>0</v>
      </c>
      <c r="AF5" s="122">
        <f xml:space="preserve"> IF(TEXT((EDATE('Projektkostenkalkulation EP'!$B$4,0)+BN$3),"MM")=TEXT((EDATE('Projektkostenkalkulation EP'!$B$4,0)+(BN$3-1)),"MM"),
             IF(
                        OR(
                                    TEXT((EDATE('Projektkostenkalkulation EP'!$B$4,0)+BN$3),"TTT") = "Sa",
                                    TEXT((EDATE('Projektkostenkalkulation EP'!$B$4,0)+BN$3),"TTT") = "So",
                                    IF(ISNA(VLOOKUP(EDATE('Projektkostenkalkulation EP'!$B$4,0)+BN$3,Datenquellen!$F$7:$H$45,3,FALSE))," ",VLOOKUP(EDATE('Projektkostenkalkulation EP'!$B$4,0)+BN$3,Datenquellen!$F$7:$H$45,3,FALSE))="X"
                                    ),
                          "X",
                          IF((((NETWORKDAYS('Projektkostenkalkulation EP'!$B$8,EOMONTH('Projektkostenkalkulation EP'!$B$8,0)))*('Projektkostenkalkulation EP'!$N$47/5)*
                                        'Projektkostenkalkulation EP'!$B$31)-SUM($B$5:AE5))&gt;('Projektkostenkalkulation EP'!$N$47/5),('Projektkostenkalkulation EP'!$N$47/5),
                                         (NETWORKDAYS('Projektkostenkalkulation EP'!$B$8,
                                          EOMONTH('Projektkostenkalkulation EP'!$B$8,0)))*('Projektkostenkalkulation EP'!$N$47/5)*'Projektkostenkalkulation EP'!$B$31-SUM($B$5:AE5))
                          ),
               "X"
            )</f>
        <v>0</v>
      </c>
      <c r="AG5" s="121">
        <f>SUM(B5:AF5)</f>
        <v>0</v>
      </c>
      <c r="AH5" s="525">
        <f>AG5-AG6</f>
        <v>0</v>
      </c>
      <c r="AJ5" s="2" t="s">
        <v>81</v>
      </c>
      <c r="AK5" s="124" t="str">
        <f>IF(
            OR(
                     TEXT(EDATE('Projektkostenkalkulation EP'!$B$4,12),"TTT") = "Sa",
                     TEXT(EDATE('Projektkostenkalkulation EP'!$B$4,12),"TTT") = "So",
                     IF(ISNA(VLOOKUP(EDATE('Projektkostenkalkulation EP'!$B$4,12),Datenquellen!$F$7:$H$45,3,FALSE))," ",VLOOKUP(EDATE('Projektkostenkalkulation EP'!$B$4,12),Datenquellen!$F$7:$H$45,3,FALSE))="X"
                            ),
                    "X",
                    IF('Projektkostenkalkulation EP'!$N$31&gt;0,('Projektkostenkalkulation EP'!$N$47/5),0)
            )</f>
        <v>X</v>
      </c>
      <c r="AL5" s="122">
        <f xml:space="preserve"> IF(TEXT((EDATE('Projektkostenkalkulation EP'!$B$4,12)+AK$3),"MM")=TEXT((EDATE('Projektkostenkalkulation EP'!$B$4,12)+(AK$3-1)),"MM"),
             IF(
                        OR(
                                    TEXT((EDATE('Projektkostenkalkulation EP'!$B$4,12)+AK$3),"TTT") = "Sa",
                                    TEXT((EDATE('Projektkostenkalkulation EP'!$B$4,12)+AK$3),"TTT") = "So",
                                    IF(ISNA(VLOOKUP(EDATE('Projektkostenkalkulation EP'!$B$4,12)+AK$3,Datenquellen!$F$7:$H$45,3,FALSE))," ",VLOOKUP(EDATE('Projektkostenkalkulation EP'!$B$4,12)+AK$3,Datenquellen!$F$7:$H$45,3,FALSE))="X"
                                    ),
                          "X",
                          IF((((NETWORKDAYS('Projektkostenkalkulation EP'!$N$8,EOMONTH('Projektkostenkalkulation EP'!$N$8,0)))*('Projektkostenkalkulation EP'!$N$47/5)*
                                        'Projektkostenkalkulation EP'!$N$31)-SUM($AK$5:AK5))&gt;('Projektkostenkalkulation EP'!$N$47/5),('Projektkostenkalkulation EP'!$N$47/5),
                                         (NETWORKDAYS('Projektkostenkalkulation EP'!$N$8,
                                          EOMONTH('Projektkostenkalkulation EP'!$N$8,0)))*('Projektkostenkalkulation EP'!$N$47/5)*'Projektkostenkalkulation EP'!$N$31-SUM($AK$5:AK5))
                          ),
               "X"
            )</f>
        <v>0</v>
      </c>
      <c r="AM5" s="122">
        <f xml:space="preserve"> IF(TEXT((EDATE('Projektkostenkalkulation EP'!$B$4,12)+AL$3),"MM")=TEXT((EDATE('Projektkostenkalkulation EP'!$B$4,12)+(AL$3-1)),"MM"),
             IF(
                        OR(
                                    TEXT((EDATE('Projektkostenkalkulation EP'!$B$4,12)+AL$3),"TTT") = "Sa",
                                    TEXT((EDATE('Projektkostenkalkulation EP'!$B$4,12)+AL$3),"TTT") = "So",
                                    IF(ISNA(VLOOKUP(EDATE('Projektkostenkalkulation EP'!$B$4,12)+AL$3,Datenquellen!$F$7:$H$45,3,FALSE))," ",VLOOKUP(EDATE('Projektkostenkalkulation EP'!$B$4,12)+AL$3,Datenquellen!$F$7:$H$45,3,FALSE))="X"
                                    ),
                          "X",
                          IF((((NETWORKDAYS('Projektkostenkalkulation EP'!$N$8,EOMONTH('Projektkostenkalkulation EP'!$N$8,0)))*('Projektkostenkalkulation EP'!$N$47/5)*
                                        'Projektkostenkalkulation EP'!$N$31)-SUM($AK$5:AL5))&gt;('Projektkostenkalkulation EP'!$N$47/5),('Projektkostenkalkulation EP'!$N$47/5),
                                         (NETWORKDAYS('Projektkostenkalkulation EP'!$N$8,
                                          EOMONTH('Projektkostenkalkulation EP'!$N$8,0)))*('Projektkostenkalkulation EP'!$N$47/5)*'Projektkostenkalkulation EP'!$N$31-SUM($AK$5:AL5))
                          ),
               "X"
            )</f>
        <v>0</v>
      </c>
      <c r="AN5" s="122" t="str">
        <f xml:space="preserve"> IF(TEXT((EDATE('Projektkostenkalkulation EP'!$B$4,12)+AM$3),"MM")=TEXT((EDATE('Projektkostenkalkulation EP'!$B$4,12)+(AM$3-1)),"MM"),
             IF(
                        OR(
                                    TEXT((EDATE('Projektkostenkalkulation EP'!$B$4,12)+AM$3),"TTT") = "Sa",
                                    TEXT((EDATE('Projektkostenkalkulation EP'!$B$4,12)+AM$3),"TTT") = "So",
                                    IF(ISNA(VLOOKUP(EDATE('Projektkostenkalkulation EP'!$B$4,12)+AM$3,Datenquellen!$F$7:$H$45,3,FALSE))," ",VLOOKUP(EDATE('Projektkostenkalkulation EP'!$B$4,12)+AM$3,Datenquellen!$F$7:$H$45,3,FALSE))="X"
                                    ),
                          "X",
                          IF((((NETWORKDAYS('Projektkostenkalkulation EP'!$N$8,EOMONTH('Projektkostenkalkulation EP'!$N$8,0)))*('Projektkostenkalkulation EP'!$N$47/5)*
                                        'Projektkostenkalkulation EP'!$N$31)-SUM($AK$5:AM5))&gt;('Projektkostenkalkulation EP'!$N$47/5),('Projektkostenkalkulation EP'!$N$47/5),
                                         (NETWORKDAYS('Projektkostenkalkulation EP'!$N$8,
                                          EOMONTH('Projektkostenkalkulation EP'!$N$8,0)))*('Projektkostenkalkulation EP'!$N$47/5)*'Projektkostenkalkulation EP'!$N$31-SUM($AK$5:AM5))
                          ),
               "X"
            )</f>
        <v>X</v>
      </c>
      <c r="AO5" s="122" t="str">
        <f xml:space="preserve"> IF(TEXT((EDATE('Projektkostenkalkulation EP'!$B$4,12)+AN$3),"MM")=TEXT((EDATE('Projektkostenkalkulation EP'!$B$4,12)+(AN$3-1)),"MM"),
             IF(
                        OR(
                                    TEXT((EDATE('Projektkostenkalkulation EP'!$B$4,12)+AN$3),"TTT") = "Sa",
                                    TEXT((EDATE('Projektkostenkalkulation EP'!$B$4,12)+AN$3),"TTT") = "So",
                                    IF(ISNA(VLOOKUP(EDATE('Projektkostenkalkulation EP'!$B$4,12)+AN$3,Datenquellen!$F$7:$H$45,3,FALSE))," ",VLOOKUP(EDATE('Projektkostenkalkulation EP'!$B$4,12)+AN$3,Datenquellen!$F$7:$H$45,3,FALSE))="X"
                                    ),
                          "X",
                          IF((((NETWORKDAYS('Projektkostenkalkulation EP'!$N$8,EOMONTH('Projektkostenkalkulation EP'!$N$8,0)))*('Projektkostenkalkulation EP'!$N$47/5)*
                                        'Projektkostenkalkulation EP'!$N$31)-SUM($AK$5:AN5))&gt;('Projektkostenkalkulation EP'!$N$47/5),('Projektkostenkalkulation EP'!$N$47/5),
                                         (NETWORKDAYS('Projektkostenkalkulation EP'!$N$8,
                                          EOMONTH('Projektkostenkalkulation EP'!$N$8,0)))*('Projektkostenkalkulation EP'!$N$47/5)*'Projektkostenkalkulation EP'!$N$31-SUM($AK$5:AN5))
                          ),
               "X"
            )</f>
        <v>X</v>
      </c>
      <c r="AP5" s="122" t="str">
        <f xml:space="preserve"> IF(TEXT((EDATE('Projektkostenkalkulation EP'!$B$4,12)+AO$3),"MM")=TEXT((EDATE('Projektkostenkalkulation EP'!$B$4,12)+(AO$3-1)),"MM"),
             IF(
                        OR(
                                    TEXT((EDATE('Projektkostenkalkulation EP'!$B$4,12)+AO$3),"TTT") = "Sa",
                                    TEXT((EDATE('Projektkostenkalkulation EP'!$B$4,12)+AO$3),"TTT") = "So",
                                    IF(ISNA(VLOOKUP(EDATE('Projektkostenkalkulation EP'!$B$4,12)+AO$3,Datenquellen!$F$7:$H$45,3,FALSE))," ",VLOOKUP(EDATE('Projektkostenkalkulation EP'!$B$4,12)+AO$3,Datenquellen!$F$7:$H$45,3,FALSE))="X"
                                    ),
                          "X",
                          IF((((NETWORKDAYS('Projektkostenkalkulation EP'!$N$8,EOMONTH('Projektkostenkalkulation EP'!$N$8,0)))*('Projektkostenkalkulation EP'!$N$47/5)*
                                        'Projektkostenkalkulation EP'!$N$31)-SUM($AK$5:AO5))&gt;('Projektkostenkalkulation EP'!$N$47/5),('Projektkostenkalkulation EP'!$N$47/5),
                                         (NETWORKDAYS('Projektkostenkalkulation EP'!$N$8,
                                          EOMONTH('Projektkostenkalkulation EP'!$N$8,0)))*('Projektkostenkalkulation EP'!$N$47/5)*'Projektkostenkalkulation EP'!$N$31-SUM($AK$5:AO5))
                          ),
               "X"
            )</f>
        <v>X</v>
      </c>
      <c r="AQ5" s="122">
        <f xml:space="preserve"> IF(TEXT((EDATE('Projektkostenkalkulation EP'!$B$4,12)+AP$3),"MM")=TEXT((EDATE('Projektkostenkalkulation EP'!$B$4,12)+(AP$3-1)),"MM"),
             IF(
                        OR(
                                    TEXT((EDATE('Projektkostenkalkulation EP'!$B$4,12)+AP$3),"TTT") = "Sa",
                                    TEXT((EDATE('Projektkostenkalkulation EP'!$B$4,12)+AP$3),"TTT") = "So",
                                    IF(ISNA(VLOOKUP(EDATE('Projektkostenkalkulation EP'!$B$4,12)+AP$3,Datenquellen!$F$7:$H$45,3,FALSE))," ",VLOOKUP(EDATE('Projektkostenkalkulation EP'!$B$4,12)+AP$3,Datenquellen!$F$7:$H$45,3,FALSE))="X"
                                    ),
                          "X",
                          IF((((NETWORKDAYS('Projektkostenkalkulation EP'!$N$8,EOMONTH('Projektkostenkalkulation EP'!$N$8,0)))*('Projektkostenkalkulation EP'!$N$47/5)*
                                        'Projektkostenkalkulation EP'!$N$31)-SUM($AK$5:AP5))&gt;('Projektkostenkalkulation EP'!$N$47/5),('Projektkostenkalkulation EP'!$N$47/5),
                                         (NETWORKDAYS('Projektkostenkalkulation EP'!$N$8,
                                          EOMONTH('Projektkostenkalkulation EP'!$N$8,0)))*('Projektkostenkalkulation EP'!$N$47/5)*'Projektkostenkalkulation EP'!$N$31-SUM($AK$5:AP5))
                          ),
               "X"
            )</f>
        <v>0</v>
      </c>
      <c r="AR5" s="122">
        <f xml:space="preserve"> IF(TEXT((EDATE('Projektkostenkalkulation EP'!$B$4,12)+AQ$3),"MM")=TEXT((EDATE('Projektkostenkalkulation EP'!$B$4,12)+(AQ$3-1)),"MM"),
             IF(
                        OR(
                                    TEXT((EDATE('Projektkostenkalkulation EP'!$B$4,12)+AQ$3),"TTT") = "Sa",
                                    TEXT((EDATE('Projektkostenkalkulation EP'!$B$4,12)+AQ$3),"TTT") = "So",
                                    IF(ISNA(VLOOKUP(EDATE('Projektkostenkalkulation EP'!$B$4,12)+AQ$3,Datenquellen!$F$7:$H$45,3,FALSE))," ",VLOOKUP(EDATE('Projektkostenkalkulation EP'!$B$4,12)+AQ$3,Datenquellen!$F$7:$H$45,3,FALSE))="X"
                                    ),
                          "X",
                          IF((((NETWORKDAYS('Projektkostenkalkulation EP'!$N$8,EOMONTH('Projektkostenkalkulation EP'!$N$8,0)))*('Projektkostenkalkulation EP'!$N$47/5)*
                                        'Projektkostenkalkulation EP'!$N$31)-SUM($AK$5:AQ5))&gt;('Projektkostenkalkulation EP'!$N$47/5),('Projektkostenkalkulation EP'!$N$47/5),
                                         (NETWORKDAYS('Projektkostenkalkulation EP'!$N$8,
                                          EOMONTH('Projektkostenkalkulation EP'!$N$8,0)))*('Projektkostenkalkulation EP'!$N$47/5)*'Projektkostenkalkulation EP'!$N$31-SUM($AK$5:AQ5))
                          ),
               "X"
            )</f>
        <v>0</v>
      </c>
      <c r="AS5" s="122">
        <f xml:space="preserve"> IF(TEXT((EDATE('Projektkostenkalkulation EP'!$B$4,12)+AR$3),"MM")=TEXT((EDATE('Projektkostenkalkulation EP'!$B$4,12)+(AR$3-1)),"MM"),
             IF(
                        OR(
                                    TEXT((EDATE('Projektkostenkalkulation EP'!$B$4,12)+AR$3),"TTT") = "Sa",
                                    TEXT((EDATE('Projektkostenkalkulation EP'!$B$4,12)+AR$3),"TTT") = "So",
                                    IF(ISNA(VLOOKUP(EDATE('Projektkostenkalkulation EP'!$B$4,12)+AR$3,Datenquellen!$F$7:$H$45,3,FALSE))," ",VLOOKUP(EDATE('Projektkostenkalkulation EP'!$B$4,12)+AR$3,Datenquellen!$F$7:$H$45,3,FALSE))="X"
                                    ),
                          "X",
                          IF((((NETWORKDAYS('Projektkostenkalkulation EP'!$N$8,EOMONTH('Projektkostenkalkulation EP'!$N$8,0)))*('Projektkostenkalkulation EP'!$N$47/5)*
                                        'Projektkostenkalkulation EP'!$N$31)-SUM($AK$5:AR5))&gt;('Projektkostenkalkulation EP'!$N$47/5),('Projektkostenkalkulation EP'!$N$47/5),
                                         (NETWORKDAYS('Projektkostenkalkulation EP'!$N$8,
                                          EOMONTH('Projektkostenkalkulation EP'!$N$8,0)))*('Projektkostenkalkulation EP'!$N$47/5)*'Projektkostenkalkulation EP'!$N$31-SUM($AK$5:AR5))
                          ),
               "X"
            )</f>
        <v>0</v>
      </c>
      <c r="AT5" s="122">
        <f xml:space="preserve"> IF(TEXT((EDATE('Projektkostenkalkulation EP'!$B$4,12)+AS$3),"MM")=TEXT((EDATE('Projektkostenkalkulation EP'!$B$4,12)+(AS$3-1)),"MM"),
             IF(
                        OR(
                                    TEXT((EDATE('Projektkostenkalkulation EP'!$B$4,12)+AS$3),"TTT") = "Sa",
                                    TEXT((EDATE('Projektkostenkalkulation EP'!$B$4,12)+AS$3),"TTT") = "So",
                                    IF(ISNA(VLOOKUP(EDATE('Projektkostenkalkulation EP'!$B$4,12)+AS$3,Datenquellen!$F$7:$H$45,3,FALSE))," ",VLOOKUP(EDATE('Projektkostenkalkulation EP'!$B$4,12)+AS$3,Datenquellen!$F$7:$H$45,3,FALSE))="X"
                                    ),
                          "X",
                          IF((((NETWORKDAYS('Projektkostenkalkulation EP'!$N$8,EOMONTH('Projektkostenkalkulation EP'!$N$8,0)))*('Projektkostenkalkulation EP'!$N$47/5)*
                                        'Projektkostenkalkulation EP'!$N$31)-SUM($AK$5:AS5))&gt;('Projektkostenkalkulation EP'!$N$47/5),('Projektkostenkalkulation EP'!$N$47/5),
                                         (NETWORKDAYS('Projektkostenkalkulation EP'!$N$8,
                                          EOMONTH('Projektkostenkalkulation EP'!$N$8,0)))*('Projektkostenkalkulation EP'!$N$47/5)*'Projektkostenkalkulation EP'!$N$31-SUM($AK$5:AS5))
                          ),
               "X"
            )</f>
        <v>0</v>
      </c>
      <c r="AU5" s="122" t="str">
        <f xml:space="preserve"> IF(TEXT((EDATE('Projektkostenkalkulation EP'!$B$4,12)+AT$3),"MM")=TEXT((EDATE('Projektkostenkalkulation EP'!$B$4,12)+(AT$3-1)),"MM"),
             IF(
                        OR(
                                    TEXT((EDATE('Projektkostenkalkulation EP'!$B$4,12)+AT$3),"TTT") = "Sa",
                                    TEXT((EDATE('Projektkostenkalkulation EP'!$B$4,12)+AT$3),"TTT") = "So",
                                    IF(ISNA(VLOOKUP(EDATE('Projektkostenkalkulation EP'!$B$4,12)+AT$3,Datenquellen!$F$7:$H$45,3,FALSE))," ",VLOOKUP(EDATE('Projektkostenkalkulation EP'!$B$4,12)+AT$3,Datenquellen!$F$7:$H$45,3,FALSE))="X"
                                    ),
                          "X",
                          IF((((NETWORKDAYS('Projektkostenkalkulation EP'!$N$8,EOMONTH('Projektkostenkalkulation EP'!$N$8,0)))*('Projektkostenkalkulation EP'!$N$47/5)*
                                        'Projektkostenkalkulation EP'!$N$31)-SUM($AK$5:AT5))&gt;('Projektkostenkalkulation EP'!$N$47/5),('Projektkostenkalkulation EP'!$N$47/5),
                                         (NETWORKDAYS('Projektkostenkalkulation EP'!$N$8,
                                          EOMONTH('Projektkostenkalkulation EP'!$N$8,0)))*('Projektkostenkalkulation EP'!$N$47/5)*'Projektkostenkalkulation EP'!$N$31-SUM($AK$5:AT5))
                          ),
               "X"
            )</f>
        <v>X</v>
      </c>
      <c r="AV5" s="122" t="str">
        <f xml:space="preserve"> IF(TEXT((EDATE('Projektkostenkalkulation EP'!$B$4,12)+AU$3),"MM")=TEXT((EDATE('Projektkostenkalkulation EP'!$B$4,12)+(AU$3-1)),"MM"),
             IF(
                        OR(
                                    TEXT((EDATE('Projektkostenkalkulation EP'!$B$4,12)+AU$3),"TTT") = "Sa",
                                    TEXT((EDATE('Projektkostenkalkulation EP'!$B$4,12)+AU$3),"TTT") = "So",
                                    IF(ISNA(VLOOKUP(EDATE('Projektkostenkalkulation EP'!$B$4,12)+AU$3,Datenquellen!$F$7:$H$45,3,FALSE))," ",VLOOKUP(EDATE('Projektkostenkalkulation EP'!$B$4,12)+AU$3,Datenquellen!$F$7:$H$45,3,FALSE))="X"
                                    ),
                          "X",
                          IF((((NETWORKDAYS('Projektkostenkalkulation EP'!$N$8,EOMONTH('Projektkostenkalkulation EP'!$N$8,0)))*('Projektkostenkalkulation EP'!$N$47/5)*
                                        'Projektkostenkalkulation EP'!$N$31)-SUM($AK$5:AU5))&gt;('Projektkostenkalkulation EP'!$N$47/5),('Projektkostenkalkulation EP'!$N$47/5),
                                         (NETWORKDAYS('Projektkostenkalkulation EP'!$N$8,
                                          EOMONTH('Projektkostenkalkulation EP'!$N$8,0)))*('Projektkostenkalkulation EP'!$N$47/5)*'Projektkostenkalkulation EP'!$N$31-SUM($AK$5:AU5))
                          ),
               "X"
            )</f>
        <v>X</v>
      </c>
      <c r="AW5" s="122">
        <f xml:space="preserve"> IF(TEXT((EDATE('Projektkostenkalkulation EP'!$B$4,12)+AV$3),"MM")=TEXT((EDATE('Projektkostenkalkulation EP'!$B$4,12)+(AV$3-1)),"MM"),
             IF(
                        OR(
                                    TEXT((EDATE('Projektkostenkalkulation EP'!$B$4,12)+AV$3),"TTT") = "Sa",
                                    TEXT((EDATE('Projektkostenkalkulation EP'!$B$4,12)+AV$3),"TTT") = "So",
                                    IF(ISNA(VLOOKUP(EDATE('Projektkostenkalkulation EP'!$B$4,12)+AV$3,Datenquellen!$F$7:$H$45,3,FALSE))," ",VLOOKUP(EDATE('Projektkostenkalkulation EP'!$B$4,12)+AV$3,Datenquellen!$F$7:$H$45,3,FALSE))="X"
                                    ),
                          "X",
                          IF((((NETWORKDAYS('Projektkostenkalkulation EP'!$N$8,EOMONTH('Projektkostenkalkulation EP'!$N$8,0)))*('Projektkostenkalkulation EP'!$N$47/5)*
                                        'Projektkostenkalkulation EP'!$N$31)-SUM($AK$5:AV5))&gt;('Projektkostenkalkulation EP'!$N$47/5),('Projektkostenkalkulation EP'!$N$47/5),
                                         (NETWORKDAYS('Projektkostenkalkulation EP'!$N$8,
                                          EOMONTH('Projektkostenkalkulation EP'!$N$8,0)))*('Projektkostenkalkulation EP'!$N$47/5)*'Projektkostenkalkulation EP'!$N$31-SUM($AK$5:AV5))
                          ),
               "X"
            )</f>
        <v>0</v>
      </c>
      <c r="AX5" s="122">
        <f xml:space="preserve"> IF(TEXT((EDATE('Projektkostenkalkulation EP'!$B$4,12)+AW$3),"MM")=TEXT((EDATE('Projektkostenkalkulation EP'!$B$4,12)+(AW$3-1)),"MM"),
             IF(
                        OR(
                                    TEXT((EDATE('Projektkostenkalkulation EP'!$B$4,12)+AW$3),"TTT") = "Sa",
                                    TEXT((EDATE('Projektkostenkalkulation EP'!$B$4,12)+AW$3),"TTT") = "So",
                                    IF(ISNA(VLOOKUP(EDATE('Projektkostenkalkulation EP'!$B$4,12)+AW$3,Datenquellen!$F$7:$H$45,3,FALSE))," ",VLOOKUP(EDATE('Projektkostenkalkulation EP'!$B$4,12)+AW$3,Datenquellen!$F$7:$H$45,3,FALSE))="X"
                                    ),
                          "X",
                          IF((((NETWORKDAYS('Projektkostenkalkulation EP'!$N$8,EOMONTH('Projektkostenkalkulation EP'!$N$8,0)))*('Projektkostenkalkulation EP'!$N$47/5)*
                                        'Projektkostenkalkulation EP'!$N$31)-SUM($AK$5:AW5))&gt;('Projektkostenkalkulation EP'!$N$47/5),('Projektkostenkalkulation EP'!$N$47/5),
                                         (NETWORKDAYS('Projektkostenkalkulation EP'!$N$8,
                                          EOMONTH('Projektkostenkalkulation EP'!$N$8,0)))*('Projektkostenkalkulation EP'!$N$47/5)*'Projektkostenkalkulation EP'!$N$31-SUM($AK$5:AW5))
                          ),
               "X"
            )</f>
        <v>0</v>
      </c>
      <c r="AY5" s="122">
        <f xml:space="preserve"> IF(TEXT((EDATE('Projektkostenkalkulation EP'!$B$4,12)+AX$3),"MM")=TEXT((EDATE('Projektkostenkalkulation EP'!$B$4,12)+(AX$3-1)),"MM"),
             IF(
                        OR(
                                    TEXT((EDATE('Projektkostenkalkulation EP'!$B$4,12)+AX$3),"TTT") = "Sa",
                                    TEXT((EDATE('Projektkostenkalkulation EP'!$B$4,12)+AX$3),"TTT") = "So",
                                    IF(ISNA(VLOOKUP(EDATE('Projektkostenkalkulation EP'!$B$4,12)+AX$3,Datenquellen!$F$7:$H$45,3,FALSE))," ",VLOOKUP(EDATE('Projektkostenkalkulation EP'!$B$4,12)+AX$3,Datenquellen!$F$7:$H$45,3,FALSE))="X"
                                    ),
                          "X",
                          IF((((NETWORKDAYS('Projektkostenkalkulation EP'!$N$8,EOMONTH('Projektkostenkalkulation EP'!$N$8,0)))*('Projektkostenkalkulation EP'!$N$47/5)*
                                        'Projektkostenkalkulation EP'!$N$31)-SUM($AK$5:AX5))&gt;('Projektkostenkalkulation EP'!$N$47/5),('Projektkostenkalkulation EP'!$N$47/5),
                                         (NETWORKDAYS('Projektkostenkalkulation EP'!$N$8,
                                          EOMONTH('Projektkostenkalkulation EP'!$N$8,0)))*('Projektkostenkalkulation EP'!$N$47/5)*'Projektkostenkalkulation EP'!$N$31-SUM($AK$5:AX5))
                          ),
               "X"
            )</f>
        <v>0</v>
      </c>
      <c r="AZ5" s="122">
        <f xml:space="preserve"> IF(TEXT((EDATE('Projektkostenkalkulation EP'!$B$4,12)+AY$3),"MM")=TEXT((EDATE('Projektkostenkalkulation EP'!$B$4,12)+(AY$3-1)),"MM"),
             IF(
                        OR(
                                    TEXT((EDATE('Projektkostenkalkulation EP'!$B$4,12)+AY$3),"TTT") = "Sa",
                                    TEXT((EDATE('Projektkostenkalkulation EP'!$B$4,12)+AY$3),"TTT") = "So",
                                    IF(ISNA(VLOOKUP(EDATE('Projektkostenkalkulation EP'!$B$4,12)+AY$3,Datenquellen!$F$7:$H$45,3,FALSE))," ",VLOOKUP(EDATE('Projektkostenkalkulation EP'!$B$4,12)+AY$3,Datenquellen!$F$7:$H$45,3,FALSE))="X"
                                    ),
                          "X",
                          IF((((NETWORKDAYS('Projektkostenkalkulation EP'!$N$8,EOMONTH('Projektkostenkalkulation EP'!$N$8,0)))*('Projektkostenkalkulation EP'!$N$47/5)*
                                        'Projektkostenkalkulation EP'!$N$31)-SUM($AK$5:AY5))&gt;('Projektkostenkalkulation EP'!$N$47/5),('Projektkostenkalkulation EP'!$N$47/5),
                                         (NETWORKDAYS('Projektkostenkalkulation EP'!$N$8,
                                          EOMONTH('Projektkostenkalkulation EP'!$N$8,0)))*('Projektkostenkalkulation EP'!$N$47/5)*'Projektkostenkalkulation EP'!$N$31-SUM($AK$5:AY5))
                          ),
               "X"
            )</f>
        <v>0</v>
      </c>
      <c r="BA5" s="122">
        <f xml:space="preserve"> IF(TEXT((EDATE('Projektkostenkalkulation EP'!$B$4,12)+AZ$3),"MM")=TEXT((EDATE('Projektkostenkalkulation EP'!$B$4,12)+(AZ$3-1)),"MM"),
             IF(
                        OR(
                                    TEXT((EDATE('Projektkostenkalkulation EP'!$B$4,12)+AZ$3),"TTT") = "Sa",
                                    TEXT((EDATE('Projektkostenkalkulation EP'!$B$4,12)+AZ$3),"TTT") = "So",
                                    IF(ISNA(VLOOKUP(EDATE('Projektkostenkalkulation EP'!$B$4,12)+AZ$3,Datenquellen!$F$7:$H$45,3,FALSE))," ",VLOOKUP(EDATE('Projektkostenkalkulation EP'!$B$4,12)+AZ$3,Datenquellen!$F$7:$H$45,3,FALSE))="X"
                                    ),
                          "X",
                          IF((((NETWORKDAYS('Projektkostenkalkulation EP'!$N$8,EOMONTH('Projektkostenkalkulation EP'!$N$8,0)))*('Projektkostenkalkulation EP'!$N$47/5)*
                                        'Projektkostenkalkulation EP'!$N$31)-SUM($AK$5:AZ5))&gt;('Projektkostenkalkulation EP'!$N$47/5),('Projektkostenkalkulation EP'!$N$47/5),
                                         (NETWORKDAYS('Projektkostenkalkulation EP'!$N$8,
                                          EOMONTH('Projektkostenkalkulation EP'!$N$8,0)))*('Projektkostenkalkulation EP'!$N$47/5)*'Projektkostenkalkulation EP'!$N$31-SUM($AK$5:AZ5))
                          ),
               "X"
            )</f>
        <v>0</v>
      </c>
      <c r="BB5" s="122" t="str">
        <f xml:space="preserve"> IF(TEXT((EDATE('Projektkostenkalkulation EP'!$B$4,12)+BA$3),"MM")=TEXT((EDATE('Projektkostenkalkulation EP'!$B$4,12)+(BA$3-1)),"MM"),
             IF(
                        OR(
                                    TEXT((EDATE('Projektkostenkalkulation EP'!$B$4,12)+BA$3),"TTT") = "Sa",
                                    TEXT((EDATE('Projektkostenkalkulation EP'!$B$4,12)+BA$3),"TTT") = "So",
                                    IF(ISNA(VLOOKUP(EDATE('Projektkostenkalkulation EP'!$B$4,12)+BA$3,Datenquellen!$F$7:$H$45,3,FALSE))," ",VLOOKUP(EDATE('Projektkostenkalkulation EP'!$B$4,12)+BA$3,Datenquellen!$F$7:$H$45,3,FALSE))="X"
                                    ),
                          "X",
                          IF((((NETWORKDAYS('Projektkostenkalkulation EP'!$N$8,EOMONTH('Projektkostenkalkulation EP'!$N$8,0)))*('Projektkostenkalkulation EP'!$N$47/5)*
                                        'Projektkostenkalkulation EP'!$N$31)-SUM($AK$5:BA5))&gt;('Projektkostenkalkulation EP'!$N$47/5),('Projektkostenkalkulation EP'!$N$47/5),
                                         (NETWORKDAYS('Projektkostenkalkulation EP'!$N$8,
                                          EOMONTH('Projektkostenkalkulation EP'!$N$8,0)))*('Projektkostenkalkulation EP'!$N$47/5)*'Projektkostenkalkulation EP'!$N$31-SUM($AK$5:BA5))
                          ),
               "X"
            )</f>
        <v>X</v>
      </c>
      <c r="BC5" s="122" t="str">
        <f xml:space="preserve"> IF(TEXT((EDATE('Projektkostenkalkulation EP'!$B$4,12)+BB$3),"MM")=TEXT((EDATE('Projektkostenkalkulation EP'!$B$4,12)+(BB$3-1)),"MM"),
             IF(
                        OR(
                                    TEXT((EDATE('Projektkostenkalkulation EP'!$B$4,12)+BB$3),"TTT") = "Sa",
                                    TEXT((EDATE('Projektkostenkalkulation EP'!$B$4,12)+BB$3),"TTT") = "So",
                                    IF(ISNA(VLOOKUP(EDATE('Projektkostenkalkulation EP'!$B$4,12)+BB$3,Datenquellen!$F$7:$H$45,3,FALSE))," ",VLOOKUP(EDATE('Projektkostenkalkulation EP'!$B$4,12)+BB$3,Datenquellen!$F$7:$H$45,3,FALSE))="X"
                                    ),
                          "X",
                          IF((((NETWORKDAYS('Projektkostenkalkulation EP'!$N$8,EOMONTH('Projektkostenkalkulation EP'!$N$8,0)))*('Projektkostenkalkulation EP'!$N$47/5)*
                                        'Projektkostenkalkulation EP'!$N$31)-SUM($AK$5:BB5))&gt;('Projektkostenkalkulation EP'!$N$47/5),('Projektkostenkalkulation EP'!$N$47/5),
                                         (NETWORKDAYS('Projektkostenkalkulation EP'!$N$8,
                                          EOMONTH('Projektkostenkalkulation EP'!$N$8,0)))*('Projektkostenkalkulation EP'!$N$47/5)*'Projektkostenkalkulation EP'!$N$31-SUM($AK$5:BB5))
                          ),
               "X"
            )</f>
        <v>X</v>
      </c>
      <c r="BD5" s="122">
        <f xml:space="preserve"> IF(TEXT((EDATE('Projektkostenkalkulation EP'!$B$4,12)+BC$3),"MM")=TEXT((EDATE('Projektkostenkalkulation EP'!$B$4,12)+(BC$3-1)),"MM"),
             IF(
                        OR(
                                    TEXT((EDATE('Projektkostenkalkulation EP'!$B$4,12)+BC$3),"TTT") = "Sa",
                                    TEXT((EDATE('Projektkostenkalkulation EP'!$B$4,12)+BC$3),"TTT") = "So",
                                    IF(ISNA(VLOOKUP(EDATE('Projektkostenkalkulation EP'!$B$4,12)+BC$3,Datenquellen!$F$7:$H$45,3,FALSE))," ",VLOOKUP(EDATE('Projektkostenkalkulation EP'!$B$4,12)+BC$3,Datenquellen!$F$7:$H$45,3,FALSE))="X"
                                    ),
                          "X",
                          IF((((NETWORKDAYS('Projektkostenkalkulation EP'!$N$8,EOMONTH('Projektkostenkalkulation EP'!$N$8,0)))*('Projektkostenkalkulation EP'!$N$47/5)*
                                        'Projektkostenkalkulation EP'!$N$31)-SUM($AK$5:BC5))&gt;('Projektkostenkalkulation EP'!$N$47/5),('Projektkostenkalkulation EP'!$N$47/5),
                                         (NETWORKDAYS('Projektkostenkalkulation EP'!$N$8,
                                          EOMONTH('Projektkostenkalkulation EP'!$N$8,0)))*('Projektkostenkalkulation EP'!$N$47/5)*'Projektkostenkalkulation EP'!$N$31-SUM($AK$5:BC5))
                          ),
               "X"
            )</f>
        <v>0</v>
      </c>
      <c r="BE5" s="122">
        <f xml:space="preserve"> IF(TEXT((EDATE('Projektkostenkalkulation EP'!$B$4,12)+BD$3),"MM")=TEXT((EDATE('Projektkostenkalkulation EP'!$B$4,12)+(BD$3-1)),"MM"),
             IF(
                        OR(
                                    TEXT((EDATE('Projektkostenkalkulation EP'!$B$4,12)+BD$3),"TTT") = "Sa",
                                    TEXT((EDATE('Projektkostenkalkulation EP'!$B$4,12)+BD$3),"TTT") = "So",
                                    IF(ISNA(VLOOKUP(EDATE('Projektkostenkalkulation EP'!$B$4,12)+BD$3,Datenquellen!$F$7:$H$45,3,FALSE))," ",VLOOKUP(EDATE('Projektkostenkalkulation EP'!$B$4,12)+BD$3,Datenquellen!$F$7:$H$45,3,FALSE))="X"
                                    ),
                          "X",
                          IF((((NETWORKDAYS('Projektkostenkalkulation EP'!$N$8,EOMONTH('Projektkostenkalkulation EP'!$N$8,0)))*('Projektkostenkalkulation EP'!$N$47/5)*
                                        'Projektkostenkalkulation EP'!$N$31)-SUM($AK$5:BD5))&gt;('Projektkostenkalkulation EP'!$N$47/5),('Projektkostenkalkulation EP'!$N$47/5),
                                         (NETWORKDAYS('Projektkostenkalkulation EP'!$N$8,
                                          EOMONTH('Projektkostenkalkulation EP'!$N$8,0)))*('Projektkostenkalkulation EP'!$N$47/5)*'Projektkostenkalkulation EP'!$N$31-SUM($AK$5:BD5))
                          ),
               "X"
            )</f>
        <v>0</v>
      </c>
      <c r="BF5" s="122">
        <f xml:space="preserve"> IF(TEXT((EDATE('Projektkostenkalkulation EP'!$B$4,12)+BE$3),"MM")=TEXT((EDATE('Projektkostenkalkulation EP'!$B$4,12)+(BE$3-1)),"MM"),
             IF(
                        OR(
                                    TEXT((EDATE('Projektkostenkalkulation EP'!$B$4,12)+BE$3),"TTT") = "Sa",
                                    TEXT((EDATE('Projektkostenkalkulation EP'!$B$4,12)+BE$3),"TTT") = "So",
                                    IF(ISNA(VLOOKUP(EDATE('Projektkostenkalkulation EP'!$B$4,12)+BE$3,Datenquellen!$F$7:$H$45,3,FALSE))," ",VLOOKUP(EDATE('Projektkostenkalkulation EP'!$B$4,12)+BE$3,Datenquellen!$F$7:$H$45,3,FALSE))="X"
                                    ),
                          "X",
                          IF((((NETWORKDAYS('Projektkostenkalkulation EP'!$N$8,EOMONTH('Projektkostenkalkulation EP'!$N$8,0)))*('Projektkostenkalkulation EP'!$N$47/5)*
                                        'Projektkostenkalkulation EP'!$N$31)-SUM($AK$5:BE5))&gt;('Projektkostenkalkulation EP'!$N$47/5),('Projektkostenkalkulation EP'!$N$47/5),
                                         (NETWORKDAYS('Projektkostenkalkulation EP'!$N$8,
                                          EOMONTH('Projektkostenkalkulation EP'!$N$8,0)))*('Projektkostenkalkulation EP'!$N$47/5)*'Projektkostenkalkulation EP'!$N$31-SUM($AK$5:BE5))
                          ),
               "X"
            )</f>
        <v>0</v>
      </c>
      <c r="BG5" s="122">
        <f xml:space="preserve"> IF(TEXT((EDATE('Projektkostenkalkulation EP'!$B$4,12)+BF$3),"MM")=TEXT((EDATE('Projektkostenkalkulation EP'!$B$4,12)+(BF$3-1)),"MM"),
             IF(
                        OR(
                                    TEXT((EDATE('Projektkostenkalkulation EP'!$B$4,12)+BF$3),"TTT") = "Sa",
                                    TEXT((EDATE('Projektkostenkalkulation EP'!$B$4,12)+BF$3),"TTT") = "So",
                                    IF(ISNA(VLOOKUP(EDATE('Projektkostenkalkulation EP'!$B$4,12)+BF$3,Datenquellen!$F$7:$H$45,3,FALSE))," ",VLOOKUP(EDATE('Projektkostenkalkulation EP'!$B$4,12)+BF$3,Datenquellen!$F$7:$H$45,3,FALSE))="X"
                                    ),
                          "X",
                          IF((((NETWORKDAYS('Projektkostenkalkulation EP'!$N$8,EOMONTH('Projektkostenkalkulation EP'!$N$8,0)))*('Projektkostenkalkulation EP'!$N$47/5)*
                                        'Projektkostenkalkulation EP'!$N$31)-SUM($AK$5:BF5))&gt;('Projektkostenkalkulation EP'!$N$47/5),('Projektkostenkalkulation EP'!$N$47/5),
                                         (NETWORKDAYS('Projektkostenkalkulation EP'!$N$8,
                                          EOMONTH('Projektkostenkalkulation EP'!$N$8,0)))*('Projektkostenkalkulation EP'!$N$47/5)*'Projektkostenkalkulation EP'!$N$31-SUM($AK$5:BF5))
                          ),
               "X"
            )</f>
        <v>0</v>
      </c>
      <c r="BH5" s="122">
        <f xml:space="preserve"> IF(TEXT((EDATE('Projektkostenkalkulation EP'!$B$4,12)+BG$3),"MM")=TEXT((EDATE('Projektkostenkalkulation EP'!$B$4,12)+(BG$3-1)),"MM"),
             IF(
                        OR(
                                    TEXT((EDATE('Projektkostenkalkulation EP'!$B$4,12)+BG$3),"TTT") = "Sa",
                                    TEXT((EDATE('Projektkostenkalkulation EP'!$B$4,12)+BG$3),"TTT") = "So",
                                    IF(ISNA(VLOOKUP(EDATE('Projektkostenkalkulation EP'!$B$4,12)+BG$3,Datenquellen!$F$7:$H$45,3,FALSE))," ",VLOOKUP(EDATE('Projektkostenkalkulation EP'!$B$4,12)+BG$3,Datenquellen!$F$7:$H$45,3,FALSE))="X"
                                    ),
                          "X",
                          IF((((NETWORKDAYS('Projektkostenkalkulation EP'!$N$8,EOMONTH('Projektkostenkalkulation EP'!$N$8,0)))*('Projektkostenkalkulation EP'!$N$47/5)*
                                        'Projektkostenkalkulation EP'!$N$31)-SUM($AK$5:BG5))&gt;('Projektkostenkalkulation EP'!$N$47/5),('Projektkostenkalkulation EP'!$N$47/5),
                                         (NETWORKDAYS('Projektkostenkalkulation EP'!$N$8,
                                          EOMONTH('Projektkostenkalkulation EP'!$N$8,0)))*('Projektkostenkalkulation EP'!$N$47/5)*'Projektkostenkalkulation EP'!$N$31-SUM($AK$5:BG5))
                          ),
               "X"
            )</f>
        <v>0</v>
      </c>
      <c r="BI5" s="122" t="str">
        <f xml:space="preserve"> IF(TEXT((EDATE('Projektkostenkalkulation EP'!$B$4,12)+BH$3),"MM")=TEXT((EDATE('Projektkostenkalkulation EP'!$B$4,12)+(BH$3-1)),"MM"),
             IF(
                        OR(
                                    TEXT((EDATE('Projektkostenkalkulation EP'!$B$4,12)+BH$3),"TTT") = "Sa",
                                    TEXT((EDATE('Projektkostenkalkulation EP'!$B$4,12)+BH$3),"TTT") = "So",
                                    IF(ISNA(VLOOKUP(EDATE('Projektkostenkalkulation EP'!$B$4,12)+BH$3,Datenquellen!$F$7:$H$45,3,FALSE))," ",VLOOKUP(EDATE('Projektkostenkalkulation EP'!$B$4,12)+BH$3,Datenquellen!$F$7:$H$45,3,FALSE))="X"
                                    ),
                          "X",
                          IF((((NETWORKDAYS('Projektkostenkalkulation EP'!$N$8,EOMONTH('Projektkostenkalkulation EP'!$N$8,0)))*('Projektkostenkalkulation EP'!$N$47/5)*
                                        'Projektkostenkalkulation EP'!$N$31)-SUM($AK$5:BH5))&gt;('Projektkostenkalkulation EP'!$N$47/5),('Projektkostenkalkulation EP'!$N$47/5),
                                         (NETWORKDAYS('Projektkostenkalkulation EP'!$N$8,
                                          EOMONTH('Projektkostenkalkulation EP'!$N$8,0)))*('Projektkostenkalkulation EP'!$N$47/5)*'Projektkostenkalkulation EP'!$N$31-SUM($AK$5:BH5))
                          ),
               "X"
            )</f>
        <v>X</v>
      </c>
      <c r="BJ5" s="122" t="str">
        <f xml:space="preserve"> IF(TEXT((EDATE('Projektkostenkalkulation EP'!$B$4,12)+BI$3),"MM")=TEXT((EDATE('Projektkostenkalkulation EP'!$B$4,12)+(BI$3-1)),"MM"),
             IF(
                        OR(
                                    TEXT((EDATE('Projektkostenkalkulation EP'!$B$4,12)+BI$3),"TTT") = "Sa",
                                    TEXT((EDATE('Projektkostenkalkulation EP'!$B$4,12)+BI$3),"TTT") = "So",
                                    IF(ISNA(VLOOKUP(EDATE('Projektkostenkalkulation EP'!$B$4,12)+BI$3,Datenquellen!$F$7:$H$45,3,FALSE))," ",VLOOKUP(EDATE('Projektkostenkalkulation EP'!$B$4,12)+BI$3,Datenquellen!$F$7:$H$45,3,FALSE))="X"
                                    ),
                          "X",
                          IF((((NETWORKDAYS('Projektkostenkalkulation EP'!$N$8,EOMONTH('Projektkostenkalkulation EP'!$N$8,0)))*('Projektkostenkalkulation EP'!$N$47/5)*
                                        'Projektkostenkalkulation EP'!$N$31)-SUM($AK$5:BI5))&gt;('Projektkostenkalkulation EP'!$N$47/5),('Projektkostenkalkulation EP'!$N$47/5),
                                         (NETWORKDAYS('Projektkostenkalkulation EP'!$N$8,
                                          EOMONTH('Projektkostenkalkulation EP'!$N$8,0)))*('Projektkostenkalkulation EP'!$N$47/5)*'Projektkostenkalkulation EP'!$N$31-SUM($AK$5:BI5))
                          ),
               "X"
            )</f>
        <v>X</v>
      </c>
      <c r="BK5" s="122">
        <f xml:space="preserve"> IF(TEXT((EDATE('Projektkostenkalkulation EP'!$B$4,12)+BJ$3),"MM")=TEXT((EDATE('Projektkostenkalkulation EP'!$B$4,12)+(BJ$3-1)),"MM"),
             IF(
                        OR(
                                    TEXT((EDATE('Projektkostenkalkulation EP'!$B$4,12)+BJ$3),"TTT") = "Sa",
                                    TEXT((EDATE('Projektkostenkalkulation EP'!$B$4,12)+BJ$3),"TTT") = "So",
                                    IF(ISNA(VLOOKUP(EDATE('Projektkostenkalkulation EP'!$B$4,12)+BJ$3,Datenquellen!$F$7:$H$45,3,FALSE))," ",VLOOKUP(EDATE('Projektkostenkalkulation EP'!$B$4,12)+BJ$3,Datenquellen!$F$7:$H$45,3,FALSE))="X"
                                    ),
                          "X",
                          IF((((NETWORKDAYS('Projektkostenkalkulation EP'!$N$8,EOMONTH('Projektkostenkalkulation EP'!$N$8,0)))*('Projektkostenkalkulation EP'!$N$47/5)*
                                        'Projektkostenkalkulation EP'!$N$31)-SUM($AK$5:BJ5))&gt;('Projektkostenkalkulation EP'!$N$47/5),('Projektkostenkalkulation EP'!$N$47/5),
                                         (NETWORKDAYS('Projektkostenkalkulation EP'!$N$8,
                                          EOMONTH('Projektkostenkalkulation EP'!$N$8,0)))*('Projektkostenkalkulation EP'!$N$47/5)*'Projektkostenkalkulation EP'!$N$31-SUM($AK$5:BJ5))
                          ),
               "X"
            )</f>
        <v>0</v>
      </c>
      <c r="BL5" s="122">
        <f xml:space="preserve"> IF(TEXT((EDATE('Projektkostenkalkulation EP'!$B$4,12)+BK$3),"MM")=TEXT((EDATE('Projektkostenkalkulation EP'!$B$4,12)+(BK$3-1)),"MM"),
             IF(
                        OR(
                                    TEXT((EDATE('Projektkostenkalkulation EP'!$B$4,12)+BK$3),"TTT") = "Sa",
                                    TEXT((EDATE('Projektkostenkalkulation EP'!$B$4,12)+BK$3),"TTT") = "So",
                                    IF(ISNA(VLOOKUP(EDATE('Projektkostenkalkulation EP'!$B$4,12)+BK$3,Datenquellen!$F$7:$H$45,3,FALSE))," ",VLOOKUP(EDATE('Projektkostenkalkulation EP'!$B$4,12)+BK$3,Datenquellen!$F$7:$H$45,3,FALSE))="X"
                                    ),
                          "X",
                          IF((((NETWORKDAYS('Projektkostenkalkulation EP'!$N$8,EOMONTH('Projektkostenkalkulation EP'!$N$8,0)))*('Projektkostenkalkulation EP'!$N$47/5)*
                                        'Projektkostenkalkulation EP'!$N$31)-SUM($AK$5:BK5))&gt;('Projektkostenkalkulation EP'!$N$47/5),('Projektkostenkalkulation EP'!$N$47/5),
                                         (NETWORKDAYS('Projektkostenkalkulation EP'!$N$8,
                                          EOMONTH('Projektkostenkalkulation EP'!$N$8,0)))*('Projektkostenkalkulation EP'!$N$47/5)*'Projektkostenkalkulation EP'!$N$31-SUM($AK$5:BK5))
                          ),
               "X"
            )</f>
        <v>0</v>
      </c>
      <c r="BM5" s="122">
        <f xml:space="preserve"> IF(TEXT((EDATE('Projektkostenkalkulation EP'!$B$4,12)+BL$3),"MM")=TEXT((EDATE('Projektkostenkalkulation EP'!$B$4,12)+(BL$3-1)),"MM"),
             IF(
                        OR(
                                    TEXT((EDATE('Projektkostenkalkulation EP'!$B$4,12)+BL$3),"TTT") = "Sa",
                                    TEXT((EDATE('Projektkostenkalkulation EP'!$B$4,12)+BL$3),"TTT") = "So",
                                    IF(ISNA(VLOOKUP(EDATE('Projektkostenkalkulation EP'!$B$4,12)+BL$3,Datenquellen!$F$7:$H$45,3,FALSE))," ",VLOOKUP(EDATE('Projektkostenkalkulation EP'!$B$4,12)+BL$3,Datenquellen!$F$7:$H$45,3,FALSE))="X"
                                    ),
                          "X",
                          IF((((NETWORKDAYS('Projektkostenkalkulation EP'!$N$8,EOMONTH('Projektkostenkalkulation EP'!$N$8,0)))*('Projektkostenkalkulation EP'!$N$47/5)*
                                        'Projektkostenkalkulation EP'!$N$31)-SUM($AK$5:BL5))&gt;('Projektkostenkalkulation EP'!$N$47/5),('Projektkostenkalkulation EP'!$N$47/5),
                                         (NETWORKDAYS('Projektkostenkalkulation EP'!$N$8,
                                          EOMONTH('Projektkostenkalkulation EP'!$N$8,0)))*('Projektkostenkalkulation EP'!$N$47/5)*'Projektkostenkalkulation EP'!$N$31-SUM($AK$5:BL5))
                          ),
               "X"
            )</f>
        <v>0</v>
      </c>
      <c r="BN5" s="122">
        <f xml:space="preserve"> IF(TEXT((EDATE('Projektkostenkalkulation EP'!$B$4,12)+BM$3),"MM")=TEXT((EDATE('Projektkostenkalkulation EP'!$B$4,12)+(BM$3-1)),"MM"),
             IF(
                        OR(
                                    TEXT((EDATE('Projektkostenkalkulation EP'!$B$4,12)+BM$3),"TTT") = "Sa",
                                    TEXT((EDATE('Projektkostenkalkulation EP'!$B$4,12)+BM$3),"TTT") = "So",
                                    IF(ISNA(VLOOKUP(EDATE('Projektkostenkalkulation EP'!$B$4,12)+BM$3,Datenquellen!$F$7:$H$45,3,FALSE))," ",VLOOKUP(EDATE('Projektkostenkalkulation EP'!$B$4,12)+BM$3,Datenquellen!$F$7:$H$45,3,FALSE))="X"
                                    ),
                          "X",
                          IF((((NETWORKDAYS('Projektkostenkalkulation EP'!$N$8,EOMONTH('Projektkostenkalkulation EP'!$N$8,0)))*('Projektkostenkalkulation EP'!$N$47/5)*
                                        'Projektkostenkalkulation EP'!$N$31)-SUM($AK$5:BM5))&gt;('Projektkostenkalkulation EP'!$N$47/5),('Projektkostenkalkulation EP'!$N$47/5),
                                         (NETWORKDAYS('Projektkostenkalkulation EP'!$N$8,
                                          EOMONTH('Projektkostenkalkulation EP'!$N$8,0)))*('Projektkostenkalkulation EP'!$N$47/5)*'Projektkostenkalkulation EP'!$N$31-SUM($AK$5:BM5))
                          ),
               "X"
            )</f>
        <v>0</v>
      </c>
      <c r="BO5" s="122">
        <f xml:space="preserve"> IF(TEXT((EDATE('Projektkostenkalkulation EP'!$B$4,12)+BN$3),"MM")=TEXT((EDATE('Projektkostenkalkulation EP'!$B$4,12)+(BN$3-1)),"MM"),
             IF(
                        OR(
                                    TEXT((EDATE('Projektkostenkalkulation EP'!$B$4,12)+BN$3),"TTT") = "Sa",
                                    TEXT((EDATE('Projektkostenkalkulation EP'!$B$4,12)+BN$3),"TTT") = "So",
                                    IF(ISNA(VLOOKUP(EDATE('Projektkostenkalkulation EP'!$B$4,12)+BN$3,Datenquellen!$F$7:$H$45,3,FALSE))," ",VLOOKUP(EDATE('Projektkostenkalkulation EP'!$B$4,12)+BN$3,Datenquellen!$F$7:$H$45,3,FALSE))="X"
                                    ),
                          "X",
                          IF((((NETWORKDAYS('Projektkostenkalkulation EP'!$N$8,EOMONTH('Projektkostenkalkulation EP'!$N$8,0)))*('Projektkostenkalkulation EP'!$N$47/5)*
                                        'Projektkostenkalkulation EP'!$N$31)-SUM($AK$5:BN5))&gt;('Projektkostenkalkulation EP'!$N$47/5),('Projektkostenkalkulation EP'!$N$47/5),
                                         (NETWORKDAYS('Projektkostenkalkulation EP'!$N$8,
                                          EOMONTH('Projektkostenkalkulation EP'!$N$8,0)))*('Projektkostenkalkulation EP'!$N$47/5)*'Projektkostenkalkulation EP'!$N$31-SUM($AK$5:BN5))
                          ),
               "X"
            )</f>
        <v>0</v>
      </c>
      <c r="BP5" s="121">
        <f>SUM(AK5:BO5)</f>
        <v>0</v>
      </c>
      <c r="BQ5" s="525">
        <f>BP5-BP6</f>
        <v>0</v>
      </c>
    </row>
    <row r="6" spans="1:69" ht="14.25" customHeight="1" thickBot="1" x14ac:dyDescent="0.25">
      <c r="A6" s="3" t="s">
        <v>82</v>
      </c>
      <c r="B6" s="270"/>
      <c r="C6" s="271"/>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123">
        <f>SUM(B6:AF6)</f>
        <v>0</v>
      </c>
      <c r="AH6" s="526"/>
      <c r="AJ6" s="3" t="s">
        <v>82</v>
      </c>
      <c r="AK6" s="270"/>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123">
        <f>SUM(AK6:BO6)</f>
        <v>0</v>
      </c>
      <c r="BQ6" s="526"/>
    </row>
    <row r="7" spans="1:69" ht="14.25" customHeight="1" x14ac:dyDescent="0.2">
      <c r="A7" s="1" t="s">
        <v>59</v>
      </c>
      <c r="B7" s="532" t="str">
        <f>TEXT('Projektkostenkalkulation EP'!$C$8,"MMMM JJJJ")</f>
        <v>Februar 2024</v>
      </c>
      <c r="C7" s="527"/>
      <c r="D7" s="527"/>
      <c r="E7" s="527"/>
      <c r="F7" s="527"/>
      <c r="G7" s="527"/>
      <c r="H7" s="527"/>
      <c r="I7" s="527"/>
      <c r="J7" s="527"/>
      <c r="K7" s="527"/>
      <c r="L7" s="527"/>
      <c r="M7" s="527"/>
      <c r="N7" s="527"/>
      <c r="O7" s="527"/>
      <c r="P7" s="527"/>
      <c r="Q7" s="527"/>
      <c r="R7" s="527"/>
      <c r="S7" s="527"/>
      <c r="T7" s="527"/>
      <c r="U7" s="527"/>
      <c r="V7" s="527"/>
      <c r="W7" s="527"/>
      <c r="X7" s="527"/>
      <c r="Y7" s="527"/>
      <c r="Z7" s="527"/>
      <c r="AA7" s="527"/>
      <c r="AB7" s="527"/>
      <c r="AC7" s="527"/>
      <c r="AD7" s="527"/>
      <c r="AE7" s="527"/>
      <c r="AF7" s="527"/>
      <c r="AG7" s="527"/>
      <c r="AH7" s="528"/>
      <c r="AJ7" s="1" t="s">
        <v>59</v>
      </c>
      <c r="AK7" s="527" t="str">
        <f>TEXT('Projektkostenkalkulation EP'!$O$8,"MMMM JJJJ")</f>
        <v>Februar 2025</v>
      </c>
      <c r="AL7" s="527"/>
      <c r="AM7" s="527"/>
      <c r="AN7" s="527"/>
      <c r="AO7" s="527"/>
      <c r="AP7" s="527"/>
      <c r="AQ7" s="527"/>
      <c r="AR7" s="527"/>
      <c r="AS7" s="527"/>
      <c r="AT7" s="527"/>
      <c r="AU7" s="527"/>
      <c r="AV7" s="527"/>
      <c r="AW7" s="527"/>
      <c r="AX7" s="527"/>
      <c r="AY7" s="527"/>
      <c r="AZ7" s="527"/>
      <c r="BA7" s="527"/>
      <c r="BB7" s="527"/>
      <c r="BC7" s="527"/>
      <c r="BD7" s="527"/>
      <c r="BE7" s="527"/>
      <c r="BF7" s="527"/>
      <c r="BG7" s="527"/>
      <c r="BH7" s="527"/>
      <c r="BI7" s="527"/>
      <c r="BJ7" s="527"/>
      <c r="BK7" s="527"/>
      <c r="BL7" s="527"/>
      <c r="BM7" s="527"/>
      <c r="BN7" s="527"/>
      <c r="BO7" s="527"/>
      <c r="BP7" s="527"/>
      <c r="BQ7" s="528"/>
    </row>
    <row r="8" spans="1:69" ht="14.25" customHeight="1" x14ac:dyDescent="0.2">
      <c r="A8" s="2" t="s">
        <v>81</v>
      </c>
      <c r="B8" s="124">
        <f>IF(
            OR(
                     TEXT(EDATE('Projektkostenkalkulation EP'!$B$4,1),"TTT") = "Sa",
                     TEXT(EDATE('Projektkostenkalkulation EP'!$B$4,1),"TTT") = "So",
                     IF(ISNA(VLOOKUP(EDATE('Projektkostenkalkulation EP'!$B$4,1),Datenquellen!$F$7:$H$45,3,FALSE))," ",VLOOKUP(EDATE('Projektkostenkalkulation EP'!$B$4,1),Datenquellen!$F$7:$H$45,3,FALSE))="X"
                            ),
                    "X",
                    IF('Projektkostenkalkulation EP'!$C$31&gt;0,('Projektkostenkalkulation EP'!$N$47/5),0)
            )</f>
        <v>0</v>
      </c>
      <c r="C8" s="122">
        <f xml:space="preserve"> IF(TEXT((EDATE('Projektkostenkalkulation EP'!$B$4,1)+AK$3),"MM")=TEXT((EDATE('Projektkostenkalkulation EP'!$B$4,1)+(AK$3-1)),"MM"),
             IF(
                        OR(
                                    TEXT((EDATE('Projektkostenkalkulation EP'!$B$4,1)+AK$3),"TTT") = "Sa",
                                    TEXT((EDATE('Projektkostenkalkulation EP'!$B$4,1)+AK$3),"TTT") = "So",
                                    IF(ISNA(VLOOKUP(EDATE('Projektkostenkalkulation EP'!$B$4,1)+AK$3,Datenquellen!$F$7:$H$45,3,FALSE))," ",VLOOKUP(EDATE('Projektkostenkalkulation EP'!$B$4,1)+AK$3,Datenquellen!$F$7:$H$45,3,FALSE))="X"
                                    ),
                          "X",
                          IF((((NETWORKDAYS('Projektkostenkalkulation EP'!$C$8,EOMONTH('Projektkostenkalkulation EP'!$C$8,0)))*('Projektkostenkalkulation EP'!$N$47/5)*
                                        'Projektkostenkalkulation EP'!$C$31)-SUM($B$8:B8))&gt;('Projektkostenkalkulation EP'!$N$47/5),('Projektkostenkalkulation EP'!$N$47/5),
                                         (NETWORKDAYS('Projektkostenkalkulation EP'!$C$8,
                                          EOMONTH('Projektkostenkalkulation EP'!$C$8,0)))*('Projektkostenkalkulation EP'!$N$47/5)*'Projektkostenkalkulation EP'!$C$31-SUM($B$8:B8))
                          ),
               "X"
            )</f>
        <v>0</v>
      </c>
      <c r="D8" s="122" t="str">
        <f xml:space="preserve"> IF(TEXT((EDATE('Projektkostenkalkulation EP'!$B$4,1)+AL$3),"MM")=TEXT((EDATE('Projektkostenkalkulation EP'!$B$4,1)+(AL$3-1)),"MM"),
             IF(
                        OR(
                                    TEXT((EDATE('Projektkostenkalkulation EP'!$B$4,1)+AL$3),"TTT") = "Sa",
                                    TEXT((EDATE('Projektkostenkalkulation EP'!$B$4,1)+AL$3),"TTT") = "So",
                                    IF(ISNA(VLOOKUP(EDATE('Projektkostenkalkulation EP'!$B$4,1)+AL$3,Datenquellen!$F$7:$H$45,3,FALSE))," ",VLOOKUP(EDATE('Projektkostenkalkulation EP'!$B$4,1)+AL$3,Datenquellen!$F$7:$H$45,3,FALSE))="X"
                                    ),
                          "X",
                          IF((((NETWORKDAYS('Projektkostenkalkulation EP'!$C$8,EOMONTH('Projektkostenkalkulation EP'!$C$8,0)))*('Projektkostenkalkulation EP'!$N$47/5)*
                                        'Projektkostenkalkulation EP'!$C$31)-SUM($B$8:C8))&gt;('Projektkostenkalkulation EP'!$N$47/5),('Projektkostenkalkulation EP'!$N$47/5),
                                         (NETWORKDAYS('Projektkostenkalkulation EP'!$C$8,
                                          EOMONTH('Projektkostenkalkulation EP'!$C$8,0)))*('Projektkostenkalkulation EP'!$N$47/5)*'Projektkostenkalkulation EP'!$C$31-SUM($B$8:C8))
                          ),
               "X"
            )</f>
        <v>X</v>
      </c>
      <c r="E8" s="122" t="str">
        <f xml:space="preserve"> IF(TEXT((EDATE('Projektkostenkalkulation EP'!$B$4,1)+AM$3),"MM")=TEXT((EDATE('Projektkostenkalkulation EP'!$B$4,1)+(AM$3-1)),"MM"),
             IF(
                        OR(
                                    TEXT((EDATE('Projektkostenkalkulation EP'!$B$4,1)+AM$3),"TTT") = "Sa",
                                    TEXT((EDATE('Projektkostenkalkulation EP'!$B$4,1)+AM$3),"TTT") = "So",
                                    IF(ISNA(VLOOKUP(EDATE('Projektkostenkalkulation EP'!$B$4,1)+AM$3,Datenquellen!$F$7:$H$45,3,FALSE))," ",VLOOKUP(EDATE('Projektkostenkalkulation EP'!$B$4,1)+AM$3,Datenquellen!$F$7:$H$45,3,FALSE))="X"
                                    ),
                          "X",
                          IF((((NETWORKDAYS('Projektkostenkalkulation EP'!$C$8,EOMONTH('Projektkostenkalkulation EP'!$C$8,0)))*('Projektkostenkalkulation EP'!$N$47/5)*
                                        'Projektkostenkalkulation EP'!$C$31)-SUM($B$8:D8))&gt;('Projektkostenkalkulation EP'!$N$47/5),('Projektkostenkalkulation EP'!$N$47/5),
                                         (NETWORKDAYS('Projektkostenkalkulation EP'!$C$8,
                                          EOMONTH('Projektkostenkalkulation EP'!$C$8,0)))*('Projektkostenkalkulation EP'!$N$47/5)*'Projektkostenkalkulation EP'!$C$31-SUM($B$8:D8))
                          ),
               "X"
            )</f>
        <v>X</v>
      </c>
      <c r="F8" s="122">
        <f xml:space="preserve"> IF(TEXT((EDATE('Projektkostenkalkulation EP'!$B$4,1)+AN$3),"MM")=TEXT((EDATE('Projektkostenkalkulation EP'!$B$4,1)+(AN$3-1)),"MM"),
             IF(
                        OR(
                                    TEXT((EDATE('Projektkostenkalkulation EP'!$B$4,1)+AN$3),"TTT") = "Sa",
                                    TEXT((EDATE('Projektkostenkalkulation EP'!$B$4,1)+AN$3),"TTT") = "So",
                                    IF(ISNA(VLOOKUP(EDATE('Projektkostenkalkulation EP'!$B$4,1)+AN$3,Datenquellen!$F$7:$H$45,3,FALSE))," ",VLOOKUP(EDATE('Projektkostenkalkulation EP'!$B$4,1)+AN$3,Datenquellen!$F$7:$H$45,3,FALSE))="X"
                                    ),
                          "X",
                          IF((((NETWORKDAYS('Projektkostenkalkulation EP'!$C$8,EOMONTH('Projektkostenkalkulation EP'!$C$8,0)))*('Projektkostenkalkulation EP'!$N$47/5)*
                                        'Projektkostenkalkulation EP'!$C$31)-SUM($B$8:E8))&gt;('Projektkostenkalkulation EP'!$N$47/5),('Projektkostenkalkulation EP'!$N$47/5),
                                         (NETWORKDAYS('Projektkostenkalkulation EP'!$C$8,
                                          EOMONTH('Projektkostenkalkulation EP'!$C$8,0)))*('Projektkostenkalkulation EP'!$N$47/5)*'Projektkostenkalkulation EP'!$C$31-SUM($B$8:E8))
                          ),
               "X"
            )</f>
        <v>0</v>
      </c>
      <c r="G8" s="122">
        <f xml:space="preserve"> IF(TEXT((EDATE('Projektkostenkalkulation EP'!$B$4,1)+AO$3),"MM")=TEXT((EDATE('Projektkostenkalkulation EP'!$B$4,1)+(AO$3-1)),"MM"),
             IF(
                        OR(
                                    TEXT((EDATE('Projektkostenkalkulation EP'!$B$4,1)+AO$3),"TTT") = "Sa",
                                    TEXT((EDATE('Projektkostenkalkulation EP'!$B$4,1)+AO$3),"TTT") = "So",
                                    IF(ISNA(VLOOKUP(EDATE('Projektkostenkalkulation EP'!$B$4,1)+AO$3,Datenquellen!$F$7:$H$45,3,FALSE))," ",VLOOKUP(EDATE('Projektkostenkalkulation EP'!$B$4,1)+AO$3,Datenquellen!$F$7:$H$45,3,FALSE))="X"
                                    ),
                          "X",
                          IF((((NETWORKDAYS('Projektkostenkalkulation EP'!$C$8,EOMONTH('Projektkostenkalkulation EP'!$C$8,0)))*('Projektkostenkalkulation EP'!$N$47/5)*
                                        'Projektkostenkalkulation EP'!$C$31)-SUM($B$8:F8))&gt;('Projektkostenkalkulation EP'!$N$47/5),('Projektkostenkalkulation EP'!$N$47/5),
                                         (NETWORKDAYS('Projektkostenkalkulation EP'!$C$8,
                                          EOMONTH('Projektkostenkalkulation EP'!$C$8,0)))*('Projektkostenkalkulation EP'!$N$47/5)*'Projektkostenkalkulation EP'!$C$31-SUM($B$8:F8))
                          ),
               "X"
            )</f>
        <v>0</v>
      </c>
      <c r="H8" s="122">
        <f xml:space="preserve"> IF(TEXT((EDATE('Projektkostenkalkulation EP'!$B$4,1)+AP$3),"MM")=TEXT((EDATE('Projektkostenkalkulation EP'!$B$4,1)+(AP$3-1)),"MM"),
             IF(
                        OR(
                                    TEXT((EDATE('Projektkostenkalkulation EP'!$B$4,1)+AP$3),"TTT") = "Sa",
                                    TEXT((EDATE('Projektkostenkalkulation EP'!$B$4,1)+AP$3),"TTT") = "So",
                                    IF(ISNA(VLOOKUP(EDATE('Projektkostenkalkulation EP'!$B$4,1)+AP$3,Datenquellen!$F$7:$H$45,3,FALSE))," ",VLOOKUP(EDATE('Projektkostenkalkulation EP'!$B$4,1)+AP$3,Datenquellen!$F$7:$H$45,3,FALSE))="X"
                                    ),
                          "X",
                          IF((((NETWORKDAYS('Projektkostenkalkulation EP'!$C$8,EOMONTH('Projektkostenkalkulation EP'!$C$8,0)))*('Projektkostenkalkulation EP'!$N$47/5)*
                                        'Projektkostenkalkulation EP'!$C$31)-SUM($B$8:G8))&gt;('Projektkostenkalkulation EP'!$N$47/5),('Projektkostenkalkulation EP'!$N$47/5),
                                         (NETWORKDAYS('Projektkostenkalkulation EP'!$C$8,
                                          EOMONTH('Projektkostenkalkulation EP'!$C$8,0)))*('Projektkostenkalkulation EP'!$N$47/5)*'Projektkostenkalkulation EP'!$C$31-SUM($B$8:G8))
                          ),
               "X"
            )</f>
        <v>0</v>
      </c>
      <c r="I8" s="122">
        <f xml:space="preserve"> IF(TEXT((EDATE('Projektkostenkalkulation EP'!$B$4,1)+AQ$3),"MM")=TEXT((EDATE('Projektkostenkalkulation EP'!$B$4,1)+(AQ$3-1)),"MM"),
             IF(
                        OR(
                                    TEXT((EDATE('Projektkostenkalkulation EP'!$B$4,1)+AQ$3),"TTT") = "Sa",
                                    TEXT((EDATE('Projektkostenkalkulation EP'!$B$4,1)+AQ$3),"TTT") = "So",
                                    IF(ISNA(VLOOKUP(EDATE('Projektkostenkalkulation EP'!$B$4,1)+AQ$3,Datenquellen!$F$7:$H$45,3,FALSE))," ",VLOOKUP(EDATE('Projektkostenkalkulation EP'!$B$4,1)+AQ$3,Datenquellen!$F$7:$H$45,3,FALSE))="X"
                                    ),
                          "X",
                          IF((((NETWORKDAYS('Projektkostenkalkulation EP'!$C$8,EOMONTH('Projektkostenkalkulation EP'!$C$8,0)))*('Projektkostenkalkulation EP'!$N$47/5)*
                                        'Projektkostenkalkulation EP'!$C$31)-SUM($B$8:H8))&gt;('Projektkostenkalkulation EP'!$N$47/5),('Projektkostenkalkulation EP'!$N$47/5),
                                         (NETWORKDAYS('Projektkostenkalkulation EP'!$C$8,
                                          EOMONTH('Projektkostenkalkulation EP'!$C$8,0)))*('Projektkostenkalkulation EP'!$N$47/5)*'Projektkostenkalkulation EP'!$C$31-SUM($B$8:H8))
                          ),
               "X"
            )</f>
        <v>0</v>
      </c>
      <c r="J8" s="122">
        <f xml:space="preserve"> IF(TEXT((EDATE('Projektkostenkalkulation EP'!$B$4,1)+AR$3),"MM")=TEXT((EDATE('Projektkostenkalkulation EP'!$B$4,1)+(AR$3-1)),"MM"),
             IF(
                        OR(
                                    TEXT((EDATE('Projektkostenkalkulation EP'!$B$4,1)+AR$3),"TTT") = "Sa",
                                    TEXT((EDATE('Projektkostenkalkulation EP'!$B$4,1)+AR$3),"TTT") = "So",
                                    IF(ISNA(VLOOKUP(EDATE('Projektkostenkalkulation EP'!$B$4,1)+AR$3,Datenquellen!$F$7:$H$45,3,FALSE))," ",VLOOKUP(EDATE('Projektkostenkalkulation EP'!$B$4,1)+AR$3,Datenquellen!$F$7:$H$45,3,FALSE))="X"
                                    ),
                          "X",
                          IF((((NETWORKDAYS('Projektkostenkalkulation EP'!$C$8,EOMONTH('Projektkostenkalkulation EP'!$C$8,0)))*('Projektkostenkalkulation EP'!$N$47/5)*
                                        'Projektkostenkalkulation EP'!$C$31)-SUM($B$8:I8))&gt;('Projektkostenkalkulation EP'!$N$47/5),('Projektkostenkalkulation EP'!$N$47/5),
                                         (NETWORKDAYS('Projektkostenkalkulation EP'!$C$8,
                                          EOMONTH('Projektkostenkalkulation EP'!$C$8,0)))*('Projektkostenkalkulation EP'!$N$47/5)*'Projektkostenkalkulation EP'!$C$31-SUM($B$8:I8))
                          ),
               "X"
            )</f>
        <v>0</v>
      </c>
      <c r="K8" s="122" t="str">
        <f xml:space="preserve"> IF(TEXT((EDATE('Projektkostenkalkulation EP'!$B$4,1)+AS$3),"MM")=TEXT((EDATE('Projektkostenkalkulation EP'!$B$4,1)+(AS$3-1)),"MM"),
             IF(
                        OR(
                                    TEXT((EDATE('Projektkostenkalkulation EP'!$B$4,1)+AS$3),"TTT") = "Sa",
                                    TEXT((EDATE('Projektkostenkalkulation EP'!$B$4,1)+AS$3),"TTT") = "So",
                                    IF(ISNA(VLOOKUP(EDATE('Projektkostenkalkulation EP'!$B$4,1)+AS$3,Datenquellen!$F$7:$H$45,3,FALSE))," ",VLOOKUP(EDATE('Projektkostenkalkulation EP'!$B$4,1)+AS$3,Datenquellen!$F$7:$H$45,3,FALSE))="X"
                                    ),
                          "X",
                          IF((((NETWORKDAYS('Projektkostenkalkulation EP'!$C$8,EOMONTH('Projektkostenkalkulation EP'!$C$8,0)))*('Projektkostenkalkulation EP'!$N$47/5)*
                                        'Projektkostenkalkulation EP'!$C$31)-SUM($B$8:J8))&gt;('Projektkostenkalkulation EP'!$N$47/5),('Projektkostenkalkulation EP'!$N$47/5),
                                         (NETWORKDAYS('Projektkostenkalkulation EP'!$C$8,
                                          EOMONTH('Projektkostenkalkulation EP'!$C$8,0)))*('Projektkostenkalkulation EP'!$N$47/5)*'Projektkostenkalkulation EP'!$C$31-SUM($B$8:J8))
                          ),
               "X"
            )</f>
        <v>X</v>
      </c>
      <c r="L8" s="122" t="str">
        <f xml:space="preserve"> IF(TEXT((EDATE('Projektkostenkalkulation EP'!$B$4,1)+AT$3),"MM")=TEXT((EDATE('Projektkostenkalkulation EP'!$B$4,1)+(AT$3-1)),"MM"),
             IF(
                        OR(
                                    TEXT((EDATE('Projektkostenkalkulation EP'!$B$4,1)+AT$3),"TTT") = "Sa",
                                    TEXT((EDATE('Projektkostenkalkulation EP'!$B$4,1)+AT$3),"TTT") = "So",
                                    IF(ISNA(VLOOKUP(EDATE('Projektkostenkalkulation EP'!$B$4,1)+AT$3,Datenquellen!$F$7:$H$45,3,FALSE))," ",VLOOKUP(EDATE('Projektkostenkalkulation EP'!$B$4,1)+AT$3,Datenquellen!$F$7:$H$45,3,FALSE))="X"
                                    ),
                          "X",
                          IF((((NETWORKDAYS('Projektkostenkalkulation EP'!$C$8,EOMONTH('Projektkostenkalkulation EP'!$C$8,0)))*('Projektkostenkalkulation EP'!$N$47/5)*
                                        'Projektkostenkalkulation EP'!$C$31)-SUM($B$8:K8))&gt;('Projektkostenkalkulation EP'!$N$47/5),('Projektkostenkalkulation EP'!$N$47/5),
                                         (NETWORKDAYS('Projektkostenkalkulation EP'!$C$8,
                                          EOMONTH('Projektkostenkalkulation EP'!$C$8,0)))*('Projektkostenkalkulation EP'!$N$47/5)*'Projektkostenkalkulation EP'!$C$31-SUM($B$8:K8))
                          ),
               "X"
            )</f>
        <v>X</v>
      </c>
      <c r="M8" s="122">
        <f xml:space="preserve"> IF(TEXT((EDATE('Projektkostenkalkulation EP'!$B$4,1)+AU$3),"MM")=TEXT((EDATE('Projektkostenkalkulation EP'!$B$4,1)+(AU$3-1)),"MM"),
             IF(
                        OR(
                                    TEXT((EDATE('Projektkostenkalkulation EP'!$B$4,1)+AU$3),"TTT") = "Sa",
                                    TEXT((EDATE('Projektkostenkalkulation EP'!$B$4,1)+AU$3),"TTT") = "So",
                                    IF(ISNA(VLOOKUP(EDATE('Projektkostenkalkulation EP'!$B$4,1)+AU$3,Datenquellen!$F$7:$H$45,3,FALSE))," ",VLOOKUP(EDATE('Projektkostenkalkulation EP'!$B$4,1)+AU$3,Datenquellen!$F$7:$H$45,3,FALSE))="X"
                                    ),
                          "X",
                          IF((((NETWORKDAYS('Projektkostenkalkulation EP'!$C$8,EOMONTH('Projektkostenkalkulation EP'!$C$8,0)))*('Projektkostenkalkulation EP'!$N$47/5)*
                                        'Projektkostenkalkulation EP'!$C$31)-SUM($B$8:L8))&gt;('Projektkostenkalkulation EP'!$N$47/5),('Projektkostenkalkulation EP'!$N$47/5),
                                         (NETWORKDAYS('Projektkostenkalkulation EP'!$C$8,
                                          EOMONTH('Projektkostenkalkulation EP'!$C$8,0)))*('Projektkostenkalkulation EP'!$N$47/5)*'Projektkostenkalkulation EP'!$C$31-SUM($B$8:L8))
                          ),
               "X"
            )</f>
        <v>0</v>
      </c>
      <c r="N8" s="122">
        <f xml:space="preserve"> IF(TEXT((EDATE('Projektkostenkalkulation EP'!$B$4,1)+AV$3),"MM")=TEXT((EDATE('Projektkostenkalkulation EP'!$B$4,1)+(AV$3-1)),"MM"),
             IF(
                        OR(
                                    TEXT((EDATE('Projektkostenkalkulation EP'!$B$4,1)+AV$3),"TTT") = "Sa",
                                    TEXT((EDATE('Projektkostenkalkulation EP'!$B$4,1)+AV$3),"TTT") = "So",
                                    IF(ISNA(VLOOKUP(EDATE('Projektkostenkalkulation EP'!$B$4,1)+AV$3,Datenquellen!$F$7:$H$45,3,FALSE))," ",VLOOKUP(EDATE('Projektkostenkalkulation EP'!$B$4,1)+AV$3,Datenquellen!$F$7:$H$45,3,FALSE))="X"
                                    ),
                          "X",
                          IF((((NETWORKDAYS('Projektkostenkalkulation EP'!$C$8,EOMONTH('Projektkostenkalkulation EP'!$C$8,0)))*('Projektkostenkalkulation EP'!$N$47/5)*
                                        'Projektkostenkalkulation EP'!$C$31)-SUM($B$8:M8))&gt;('Projektkostenkalkulation EP'!$N$47/5),('Projektkostenkalkulation EP'!$N$47/5),
                                         (NETWORKDAYS('Projektkostenkalkulation EP'!$C$8,
                                          EOMONTH('Projektkostenkalkulation EP'!$C$8,0)))*('Projektkostenkalkulation EP'!$N$47/5)*'Projektkostenkalkulation EP'!$C$31-SUM($B$8:M8))
                          ),
               "X"
            )</f>
        <v>0</v>
      </c>
      <c r="O8" s="122">
        <f xml:space="preserve"> IF(TEXT((EDATE('Projektkostenkalkulation EP'!$B$4,1)+AW$3),"MM")=TEXT((EDATE('Projektkostenkalkulation EP'!$B$4,1)+(AW$3-1)),"MM"),
             IF(
                        OR(
                                    TEXT((EDATE('Projektkostenkalkulation EP'!$B$4,1)+AW$3),"TTT") = "Sa",
                                    TEXT((EDATE('Projektkostenkalkulation EP'!$B$4,1)+AW$3),"TTT") = "So",
                                    IF(ISNA(VLOOKUP(EDATE('Projektkostenkalkulation EP'!$B$4,1)+AW$3,Datenquellen!$F$7:$H$45,3,FALSE))," ",VLOOKUP(EDATE('Projektkostenkalkulation EP'!$B$4,1)+AW$3,Datenquellen!$F$7:$H$45,3,FALSE))="X"
                                    ),
                          "X",
                          IF((((NETWORKDAYS('Projektkostenkalkulation EP'!$C$8,EOMONTH('Projektkostenkalkulation EP'!$C$8,0)))*('Projektkostenkalkulation EP'!$N$47/5)*
                                        'Projektkostenkalkulation EP'!$C$31)-SUM($B$8:N8))&gt;('Projektkostenkalkulation EP'!$N$47/5),('Projektkostenkalkulation EP'!$N$47/5),
                                         (NETWORKDAYS('Projektkostenkalkulation EP'!$C$8,
                                          EOMONTH('Projektkostenkalkulation EP'!$C$8,0)))*('Projektkostenkalkulation EP'!$N$47/5)*'Projektkostenkalkulation EP'!$C$31-SUM($B$8:N8))
                          ),
               "X"
            )</f>
        <v>0</v>
      </c>
      <c r="P8" s="122">
        <f xml:space="preserve"> IF(TEXT((EDATE('Projektkostenkalkulation EP'!$B$4,1)+AX$3),"MM")=TEXT((EDATE('Projektkostenkalkulation EP'!$B$4,1)+(AX$3-1)),"MM"),
             IF(
                        OR(
                                    TEXT((EDATE('Projektkostenkalkulation EP'!$B$4,1)+AX$3),"TTT") = "Sa",
                                    TEXT((EDATE('Projektkostenkalkulation EP'!$B$4,1)+AX$3),"TTT") = "So",
                                    IF(ISNA(VLOOKUP(EDATE('Projektkostenkalkulation EP'!$B$4,1)+AX$3,Datenquellen!$F$7:$H$45,3,FALSE))," ",VLOOKUP(EDATE('Projektkostenkalkulation EP'!$B$4,1)+AX$3,Datenquellen!$F$7:$H$45,3,FALSE))="X"
                                    ),
                          "X",
                          IF((((NETWORKDAYS('Projektkostenkalkulation EP'!$C$8,EOMONTH('Projektkostenkalkulation EP'!$C$8,0)))*('Projektkostenkalkulation EP'!$N$47/5)*
                                        'Projektkostenkalkulation EP'!$C$31)-SUM($B$8:O8))&gt;('Projektkostenkalkulation EP'!$N$47/5),('Projektkostenkalkulation EP'!$N$47/5),
                                         (NETWORKDAYS('Projektkostenkalkulation EP'!$C$8,
                                          EOMONTH('Projektkostenkalkulation EP'!$C$8,0)))*('Projektkostenkalkulation EP'!$N$47/5)*'Projektkostenkalkulation EP'!$C$31-SUM($B$8:O8))
                          ),
               "X"
            )</f>
        <v>0</v>
      </c>
      <c r="Q8" s="122">
        <f xml:space="preserve"> IF(TEXT((EDATE('Projektkostenkalkulation EP'!$B$4,1)+AY$3),"MM")=TEXT((EDATE('Projektkostenkalkulation EP'!$B$4,1)+(AY$3-1)),"MM"),
             IF(
                        OR(
                                    TEXT((EDATE('Projektkostenkalkulation EP'!$B$4,1)+AY$3),"TTT") = "Sa",
                                    TEXT((EDATE('Projektkostenkalkulation EP'!$B$4,1)+AY$3),"TTT") = "So",
                                    IF(ISNA(VLOOKUP(EDATE('Projektkostenkalkulation EP'!$B$4,1)+AY$3,Datenquellen!$F$7:$H$45,3,FALSE))," ",VLOOKUP(EDATE('Projektkostenkalkulation EP'!$B$4,1)+AY$3,Datenquellen!$F$7:$H$45,3,FALSE))="X"
                                    ),
                          "X",
                          IF((((NETWORKDAYS('Projektkostenkalkulation EP'!$C$8,EOMONTH('Projektkostenkalkulation EP'!$C$8,0)))*('Projektkostenkalkulation EP'!$N$47/5)*
                                        'Projektkostenkalkulation EP'!$C$31)-SUM($B$8:P8))&gt;('Projektkostenkalkulation EP'!$N$47/5),('Projektkostenkalkulation EP'!$N$47/5),
                                         (NETWORKDAYS('Projektkostenkalkulation EP'!$C$8,
                                          EOMONTH('Projektkostenkalkulation EP'!$C$8,0)))*('Projektkostenkalkulation EP'!$N$47/5)*'Projektkostenkalkulation EP'!$C$31-SUM($B$8:P8))
                          ),
               "X"
            )</f>
        <v>0</v>
      </c>
      <c r="R8" s="122" t="str">
        <f xml:space="preserve"> IF(TEXT((EDATE('Projektkostenkalkulation EP'!$B$4,1)+AZ$3),"MM")=TEXT((EDATE('Projektkostenkalkulation EP'!$B$4,1)+(AZ$3-1)),"MM"),
             IF(
                        OR(
                                    TEXT((EDATE('Projektkostenkalkulation EP'!$B$4,1)+AZ$3),"TTT") = "Sa",
                                    TEXT((EDATE('Projektkostenkalkulation EP'!$B$4,1)+AZ$3),"TTT") = "So",
                                    IF(ISNA(VLOOKUP(EDATE('Projektkostenkalkulation EP'!$B$4,1)+AZ$3,Datenquellen!$F$7:$H$45,3,FALSE))," ",VLOOKUP(EDATE('Projektkostenkalkulation EP'!$B$4,1)+AZ$3,Datenquellen!$F$7:$H$45,3,FALSE))="X"
                                    ),
                          "X",
                          IF((((NETWORKDAYS('Projektkostenkalkulation EP'!$C$8,EOMONTH('Projektkostenkalkulation EP'!$C$8,0)))*('Projektkostenkalkulation EP'!$N$47/5)*
                                        'Projektkostenkalkulation EP'!$C$31)-SUM($B$8:Q8))&gt;('Projektkostenkalkulation EP'!$N$47/5),('Projektkostenkalkulation EP'!$N$47/5),
                                         (NETWORKDAYS('Projektkostenkalkulation EP'!$C$8,
                                          EOMONTH('Projektkostenkalkulation EP'!$C$8,0)))*('Projektkostenkalkulation EP'!$N$47/5)*'Projektkostenkalkulation EP'!$C$31-SUM($B$8:Q8))
                          ),
               "X"
            )</f>
        <v>X</v>
      </c>
      <c r="S8" s="122" t="str">
        <f xml:space="preserve"> IF(TEXT((EDATE('Projektkostenkalkulation EP'!$B$4,1)+BA$3),"MM")=TEXT((EDATE('Projektkostenkalkulation EP'!$B$4,1)+(BA$3-1)),"MM"),
             IF(
                        OR(
                                    TEXT((EDATE('Projektkostenkalkulation EP'!$B$4,1)+BA$3),"TTT") = "Sa",
                                    TEXT((EDATE('Projektkostenkalkulation EP'!$B$4,1)+BA$3),"TTT") = "So",
                                    IF(ISNA(VLOOKUP(EDATE('Projektkostenkalkulation EP'!$B$4,1)+BA$3,Datenquellen!$F$7:$H$45,3,FALSE))," ",VLOOKUP(EDATE('Projektkostenkalkulation EP'!$B$4,1)+BA$3,Datenquellen!$F$7:$H$45,3,FALSE))="X"
                                    ),
                          "X",
                          IF((((NETWORKDAYS('Projektkostenkalkulation EP'!$C$8,EOMONTH('Projektkostenkalkulation EP'!$C$8,0)))*('Projektkostenkalkulation EP'!$N$47/5)*
                                        'Projektkostenkalkulation EP'!$C$31)-SUM($B$8:R8))&gt;('Projektkostenkalkulation EP'!$N$47/5),('Projektkostenkalkulation EP'!$N$47/5),
                                         (NETWORKDAYS('Projektkostenkalkulation EP'!$C$8,
                                          EOMONTH('Projektkostenkalkulation EP'!$C$8,0)))*('Projektkostenkalkulation EP'!$N$47/5)*'Projektkostenkalkulation EP'!$C$31-SUM($B$8:R8))
                          ),
               "X"
            )</f>
        <v>X</v>
      </c>
      <c r="T8" s="122">
        <f xml:space="preserve"> IF(TEXT((EDATE('Projektkostenkalkulation EP'!$B$4,1)+BB$3),"MM")=TEXT((EDATE('Projektkostenkalkulation EP'!$B$4,1)+(BB$3-1)),"MM"),
             IF(
                        OR(
                                    TEXT((EDATE('Projektkostenkalkulation EP'!$B$4,1)+BB$3),"TTT") = "Sa",
                                    TEXT((EDATE('Projektkostenkalkulation EP'!$B$4,1)+BB$3),"TTT") = "So",
                                    IF(ISNA(VLOOKUP(EDATE('Projektkostenkalkulation EP'!$B$4,1)+BB$3,Datenquellen!$F$7:$H$45,3,FALSE))," ",VLOOKUP(EDATE('Projektkostenkalkulation EP'!$B$4,1)+BB$3,Datenquellen!$F$7:$H$45,3,FALSE))="X"
                                    ),
                          "X",
                          IF((((NETWORKDAYS('Projektkostenkalkulation EP'!$C$8,EOMONTH('Projektkostenkalkulation EP'!$C$8,0)))*('Projektkostenkalkulation EP'!$N$47/5)*
                                        'Projektkostenkalkulation EP'!$C$31)-SUM($B$8:S8))&gt;('Projektkostenkalkulation EP'!$N$47/5),('Projektkostenkalkulation EP'!$N$47/5),
                                         (NETWORKDAYS('Projektkostenkalkulation EP'!$C$8,
                                          EOMONTH('Projektkostenkalkulation EP'!$C$8,0)))*('Projektkostenkalkulation EP'!$N$47/5)*'Projektkostenkalkulation EP'!$C$31-SUM($B$8:S8))
                          ),
               "X"
            )</f>
        <v>0</v>
      </c>
      <c r="U8" s="122">
        <f xml:space="preserve"> IF(TEXT((EDATE('Projektkostenkalkulation EP'!$B$4,1)+BC$3),"MM")=TEXT((EDATE('Projektkostenkalkulation EP'!$B$4,1)+(BC$3-1)),"MM"),
             IF(
                        OR(
                                    TEXT((EDATE('Projektkostenkalkulation EP'!$B$4,1)+BC$3),"TTT") = "Sa",
                                    TEXT((EDATE('Projektkostenkalkulation EP'!$B$4,1)+BC$3),"TTT") = "So",
                                    IF(ISNA(VLOOKUP(EDATE('Projektkostenkalkulation EP'!$B$4,1)+BC$3,Datenquellen!$F$7:$H$45,3,FALSE))," ",VLOOKUP(EDATE('Projektkostenkalkulation EP'!$B$4,1)+BC$3,Datenquellen!$F$7:$H$45,3,FALSE))="X"
                                    ),
                          "X",
                          IF((((NETWORKDAYS('Projektkostenkalkulation EP'!$C$8,EOMONTH('Projektkostenkalkulation EP'!$C$8,0)))*('Projektkostenkalkulation EP'!$N$47/5)*
                                        'Projektkostenkalkulation EP'!$C$31)-SUM($B$8:T8))&gt;('Projektkostenkalkulation EP'!$N$47/5),('Projektkostenkalkulation EP'!$N$47/5),
                                         (NETWORKDAYS('Projektkostenkalkulation EP'!$C$8,
                                          EOMONTH('Projektkostenkalkulation EP'!$C$8,0)))*('Projektkostenkalkulation EP'!$N$47/5)*'Projektkostenkalkulation EP'!$C$31-SUM($B$8:T8))
                          ),
               "X"
            )</f>
        <v>0</v>
      </c>
      <c r="V8" s="122">
        <f xml:space="preserve"> IF(TEXT((EDATE('Projektkostenkalkulation EP'!$B$4,1)+BD$3),"MM")=TEXT((EDATE('Projektkostenkalkulation EP'!$B$4,1)+(BD$3-1)),"MM"),
             IF(
                        OR(
                                    TEXT((EDATE('Projektkostenkalkulation EP'!$B$4,1)+BD$3),"TTT") = "Sa",
                                    TEXT((EDATE('Projektkostenkalkulation EP'!$B$4,1)+BD$3),"TTT") = "So",
                                    IF(ISNA(VLOOKUP(EDATE('Projektkostenkalkulation EP'!$B$4,1)+BD$3,Datenquellen!$F$7:$H$45,3,FALSE))," ",VLOOKUP(EDATE('Projektkostenkalkulation EP'!$B$4,1)+BD$3,Datenquellen!$F$7:$H$45,3,FALSE))="X"
                                    ),
                          "X",
                          IF((((NETWORKDAYS('Projektkostenkalkulation EP'!$C$8,EOMONTH('Projektkostenkalkulation EP'!$C$8,0)))*('Projektkostenkalkulation EP'!$N$47/5)*
                                        'Projektkostenkalkulation EP'!$C$31)-SUM($B$8:U8))&gt;('Projektkostenkalkulation EP'!$N$47/5),('Projektkostenkalkulation EP'!$N$47/5),
                                         (NETWORKDAYS('Projektkostenkalkulation EP'!$C$8,
                                          EOMONTH('Projektkostenkalkulation EP'!$C$8,0)))*('Projektkostenkalkulation EP'!$N$47/5)*'Projektkostenkalkulation EP'!$C$31-SUM($B$8:U8))
                          ),
               "X"
            )</f>
        <v>0</v>
      </c>
      <c r="W8" s="122">
        <f xml:space="preserve"> IF(TEXT((EDATE('Projektkostenkalkulation EP'!$B$4,1)+BE$3),"MM")=TEXT((EDATE('Projektkostenkalkulation EP'!$B$4,1)+(BE$3-1)),"MM"),
             IF(
                        OR(
                                    TEXT((EDATE('Projektkostenkalkulation EP'!$B$4,1)+BE$3),"TTT") = "Sa",
                                    TEXT((EDATE('Projektkostenkalkulation EP'!$B$4,1)+BE$3),"TTT") = "So",
                                    IF(ISNA(VLOOKUP(EDATE('Projektkostenkalkulation EP'!$B$4,1)+BE$3,Datenquellen!$F$7:$H$45,3,FALSE))," ",VLOOKUP(EDATE('Projektkostenkalkulation EP'!$B$4,1)+BE$3,Datenquellen!$F$7:$H$45,3,FALSE))="X"
                                    ),
                          "X",
                          IF((((NETWORKDAYS('Projektkostenkalkulation EP'!$C$8,EOMONTH('Projektkostenkalkulation EP'!$C$8,0)))*('Projektkostenkalkulation EP'!$N$47/5)*
                                        'Projektkostenkalkulation EP'!$C$31)-SUM($B$8:V8))&gt;('Projektkostenkalkulation EP'!$N$47/5),('Projektkostenkalkulation EP'!$N$47/5),
                                         (NETWORKDAYS('Projektkostenkalkulation EP'!$C$8,
                                          EOMONTH('Projektkostenkalkulation EP'!$C$8,0)))*('Projektkostenkalkulation EP'!$N$47/5)*'Projektkostenkalkulation EP'!$C$31-SUM($B$8:V8))
                          ),
               "X"
            )</f>
        <v>0</v>
      </c>
      <c r="X8" s="122">
        <f xml:space="preserve"> IF(TEXT((EDATE('Projektkostenkalkulation EP'!$B$4,1)+BF$3),"MM")=TEXT((EDATE('Projektkostenkalkulation EP'!$B$4,1)+(BF$3-1)),"MM"),
             IF(
                        OR(
                                    TEXT((EDATE('Projektkostenkalkulation EP'!$B$4,1)+BF$3),"TTT") = "Sa",
                                    TEXT((EDATE('Projektkostenkalkulation EP'!$B$4,1)+BF$3),"TTT") = "So",
                                    IF(ISNA(VLOOKUP(EDATE('Projektkostenkalkulation EP'!$B$4,1)+BF$3,Datenquellen!$F$7:$H$45,3,FALSE))," ",VLOOKUP(EDATE('Projektkostenkalkulation EP'!$B$4,1)+BF$3,Datenquellen!$F$7:$H$45,3,FALSE))="X"
                                    ),
                          "X",
                          IF((((NETWORKDAYS('Projektkostenkalkulation EP'!$C$8,EOMONTH('Projektkostenkalkulation EP'!$C$8,0)))*('Projektkostenkalkulation EP'!$N$47/5)*
                                        'Projektkostenkalkulation EP'!$C$31)-SUM($B$8:W8))&gt;('Projektkostenkalkulation EP'!$N$47/5),('Projektkostenkalkulation EP'!$N$47/5),
                                         (NETWORKDAYS('Projektkostenkalkulation EP'!$C$8,
                                          EOMONTH('Projektkostenkalkulation EP'!$C$8,0)))*('Projektkostenkalkulation EP'!$N$47/5)*'Projektkostenkalkulation EP'!$C$31-SUM($B$8:W8))
                          ),
               "X"
            )</f>
        <v>0</v>
      </c>
      <c r="Y8" s="122" t="str">
        <f xml:space="preserve"> IF(TEXT((EDATE('Projektkostenkalkulation EP'!$B$4,1)+BG$3),"MM")=TEXT((EDATE('Projektkostenkalkulation EP'!$B$4,1)+(BG$3-1)),"MM"),
             IF(
                        OR(
                                    TEXT((EDATE('Projektkostenkalkulation EP'!$B$4,1)+BG$3),"TTT") = "Sa",
                                    TEXT((EDATE('Projektkostenkalkulation EP'!$B$4,1)+BG$3),"TTT") = "So",
                                    IF(ISNA(VLOOKUP(EDATE('Projektkostenkalkulation EP'!$B$4,1)+BG$3,Datenquellen!$F$7:$H$45,3,FALSE))," ",VLOOKUP(EDATE('Projektkostenkalkulation EP'!$B$4,1)+BG$3,Datenquellen!$F$7:$H$45,3,FALSE))="X"
                                    ),
                          "X",
                          IF((((NETWORKDAYS('Projektkostenkalkulation EP'!$C$8,EOMONTH('Projektkostenkalkulation EP'!$C$8,0)))*('Projektkostenkalkulation EP'!$N$47/5)*
                                        'Projektkostenkalkulation EP'!$C$31)-SUM($B$8:X8))&gt;('Projektkostenkalkulation EP'!$N$47/5),('Projektkostenkalkulation EP'!$N$47/5),
                                         (NETWORKDAYS('Projektkostenkalkulation EP'!$C$8,
                                          EOMONTH('Projektkostenkalkulation EP'!$C$8,0)))*('Projektkostenkalkulation EP'!$N$47/5)*'Projektkostenkalkulation EP'!$C$31-SUM($B$8:X8))
                          ),
               "X"
            )</f>
        <v>X</v>
      </c>
      <c r="Z8" s="122" t="str">
        <f xml:space="preserve"> IF(TEXT((EDATE('Projektkostenkalkulation EP'!$B$4,1)+BH$3),"MM")=TEXT((EDATE('Projektkostenkalkulation EP'!$B$4,1)+(BH$3-1)),"MM"),
             IF(
                        OR(
                                    TEXT((EDATE('Projektkostenkalkulation EP'!$B$4,1)+BH$3),"TTT") = "Sa",
                                    TEXT((EDATE('Projektkostenkalkulation EP'!$B$4,1)+BH$3),"TTT") = "So",
                                    IF(ISNA(VLOOKUP(EDATE('Projektkostenkalkulation EP'!$B$4,1)+BH$3,Datenquellen!$F$7:$H$45,3,FALSE))," ",VLOOKUP(EDATE('Projektkostenkalkulation EP'!$B$4,1)+BH$3,Datenquellen!$F$7:$H$45,3,FALSE))="X"
                                    ),
                          "X",
                          IF((((NETWORKDAYS('Projektkostenkalkulation EP'!$C$8,EOMONTH('Projektkostenkalkulation EP'!$C$8,0)))*('Projektkostenkalkulation EP'!$N$47/5)*
                                        'Projektkostenkalkulation EP'!$C$31)-SUM($B$8:Y8))&gt;('Projektkostenkalkulation EP'!$N$47/5),('Projektkostenkalkulation EP'!$N$47/5),
                                         (NETWORKDAYS('Projektkostenkalkulation EP'!$C$8,
                                          EOMONTH('Projektkostenkalkulation EP'!$C$8,0)))*('Projektkostenkalkulation EP'!$N$47/5)*'Projektkostenkalkulation EP'!$C$31-SUM($B$8:Y8))
                          ),
               "X"
            )</f>
        <v>X</v>
      </c>
      <c r="AA8" s="122">
        <f xml:space="preserve"> IF(TEXT((EDATE('Projektkostenkalkulation EP'!$B$4,1)+BI$3),"MM")=TEXT((EDATE('Projektkostenkalkulation EP'!$B$4,1)+(BI$3-1)),"MM"),
             IF(
                        OR(
                                    TEXT((EDATE('Projektkostenkalkulation EP'!$B$4,1)+BI$3),"TTT") = "Sa",
                                    TEXT((EDATE('Projektkostenkalkulation EP'!$B$4,1)+BI$3),"TTT") = "So",
                                    IF(ISNA(VLOOKUP(EDATE('Projektkostenkalkulation EP'!$B$4,1)+BI$3,Datenquellen!$F$7:$H$45,3,FALSE))," ",VLOOKUP(EDATE('Projektkostenkalkulation EP'!$B$4,1)+BI$3,Datenquellen!$F$7:$H$45,3,FALSE))="X"
                                    ),
                          "X",
                          IF((((NETWORKDAYS('Projektkostenkalkulation EP'!$C$8,EOMONTH('Projektkostenkalkulation EP'!$C$8,0)))*('Projektkostenkalkulation EP'!$N$47/5)*
                                        'Projektkostenkalkulation EP'!$C$31)-SUM($B$8:Z8))&gt;('Projektkostenkalkulation EP'!$N$47/5),('Projektkostenkalkulation EP'!$N$47/5),
                                         (NETWORKDAYS('Projektkostenkalkulation EP'!$C$8,
                                          EOMONTH('Projektkostenkalkulation EP'!$C$8,0)))*('Projektkostenkalkulation EP'!$N$47/5)*'Projektkostenkalkulation EP'!$C$31-SUM($B$8:Z8))
                          ),
               "X"
            )</f>
        <v>0</v>
      </c>
      <c r="AB8" s="122">
        <f xml:space="preserve"> IF(TEXT((EDATE('Projektkostenkalkulation EP'!$B$4,1)+BJ$3),"MM")=TEXT((EDATE('Projektkostenkalkulation EP'!$B$4,1)+(BJ$3-1)),"MM"),
             IF(
                        OR(
                                    TEXT((EDATE('Projektkostenkalkulation EP'!$B$4,1)+BJ$3),"TTT") = "Sa",
                                    TEXT((EDATE('Projektkostenkalkulation EP'!$B$4,1)+BJ$3),"TTT") = "So",
                                    IF(ISNA(VLOOKUP(EDATE('Projektkostenkalkulation EP'!$B$4,1)+BJ$3,Datenquellen!$F$7:$H$45,3,FALSE))," ",VLOOKUP(EDATE('Projektkostenkalkulation EP'!$B$4,1)+BJ$3,Datenquellen!$F$7:$H$45,3,FALSE))="X"
                                    ),
                          "X",
                          IF((((NETWORKDAYS('Projektkostenkalkulation EP'!$C$8,EOMONTH('Projektkostenkalkulation EP'!$C$8,0)))*('Projektkostenkalkulation EP'!$N$47/5)*
                                        'Projektkostenkalkulation EP'!$C$31)-SUM($B$8:AA8))&gt;('Projektkostenkalkulation EP'!$N$47/5),('Projektkostenkalkulation EP'!$N$47/5),
                                         (NETWORKDAYS('Projektkostenkalkulation EP'!$C$8,
                                          EOMONTH('Projektkostenkalkulation EP'!$C$8,0)))*('Projektkostenkalkulation EP'!$N$47/5)*'Projektkostenkalkulation EP'!$C$31-SUM($B$8:AA8))
                          ),
               "X"
            )</f>
        <v>0</v>
      </c>
      <c r="AC8" s="122">
        <f xml:space="preserve"> IF(TEXT((EDATE('Projektkostenkalkulation EP'!$B$4,1)+BK$3),"MM")=TEXT((EDATE('Projektkostenkalkulation EP'!$B$4,1)+(BK$3-1)),"MM"),
             IF(
                        OR(
                                    TEXT((EDATE('Projektkostenkalkulation EP'!$B$4,1)+BK$3),"TTT") = "Sa",
                                    TEXT((EDATE('Projektkostenkalkulation EP'!$B$4,1)+BK$3),"TTT") = "So",
                                    IF(ISNA(VLOOKUP(EDATE('Projektkostenkalkulation EP'!$B$4,1)+BK$3,Datenquellen!$F$7:$H$45,3,FALSE))," ",VLOOKUP(EDATE('Projektkostenkalkulation EP'!$B$4,1)+BK$3,Datenquellen!$F$7:$H$45,3,FALSE))="X"
                                    ),
                          "X",
                          IF((((NETWORKDAYS('Projektkostenkalkulation EP'!$C$8,EOMONTH('Projektkostenkalkulation EP'!$C$8,0)))*('Projektkostenkalkulation EP'!$N$47/5)*
                                        'Projektkostenkalkulation EP'!$C$31)-SUM($B$8:AB8))&gt;('Projektkostenkalkulation EP'!$N$47/5),('Projektkostenkalkulation EP'!$N$47/5),
                                         (NETWORKDAYS('Projektkostenkalkulation EP'!$C$8,
                                          EOMONTH('Projektkostenkalkulation EP'!$C$8,0)))*('Projektkostenkalkulation EP'!$N$47/5)*'Projektkostenkalkulation EP'!$C$31-SUM($B$8:AB8))
                          ),
               "X"
            )</f>
        <v>0</v>
      </c>
      <c r="AD8" s="122">
        <f xml:space="preserve"> IF(TEXT((EDATE('Projektkostenkalkulation EP'!$B$4,1)+BL$3),"MM")=TEXT((EDATE('Projektkostenkalkulation EP'!$B$4,1)+(BL$3-1)),"MM"),
             IF(
                        OR(
                                    TEXT((EDATE('Projektkostenkalkulation EP'!$B$4,1)+BL$3),"TTT") = "Sa",
                                    TEXT((EDATE('Projektkostenkalkulation EP'!$B$4,1)+BL$3),"TTT") = "So",
                                    IF(ISNA(VLOOKUP(EDATE('Projektkostenkalkulation EP'!$B$4,1)+BL$3,Datenquellen!$F$7:$H$45,3,FALSE))," ",VLOOKUP(EDATE('Projektkostenkalkulation EP'!$B$4,1)+BL$3,Datenquellen!$F$7:$H$45,3,FALSE))="X"
                                    ),
                          "X",
                          IF((((NETWORKDAYS('Projektkostenkalkulation EP'!$C$8,EOMONTH('Projektkostenkalkulation EP'!$C$8,0)))*('Projektkostenkalkulation EP'!$N$47/5)*
                                        'Projektkostenkalkulation EP'!$C$31)-SUM($B$8:AC8))&gt;('Projektkostenkalkulation EP'!$N$47/5),('Projektkostenkalkulation EP'!$N$47/5),
                                         (NETWORKDAYS('Projektkostenkalkulation EP'!$C$8,
                                          EOMONTH('Projektkostenkalkulation EP'!$C$8,0)))*('Projektkostenkalkulation EP'!$N$47/5)*'Projektkostenkalkulation EP'!$C$31-SUM($B$8:AC8))
                          ),
               "X"
            )</f>
        <v>0</v>
      </c>
      <c r="AE8" s="122" t="str">
        <f xml:space="preserve"> IF(TEXT((EDATE('Projektkostenkalkulation EP'!$B$4,1)+BM$3),"MM")=TEXT((EDATE('Projektkostenkalkulation EP'!$B$4,1)+(BM$3-1)),"MM"),
             IF(
                        OR(
                                    TEXT((EDATE('Projektkostenkalkulation EP'!$B$4,1)+BM$3),"TTT") = "Sa",
                                    TEXT((EDATE('Projektkostenkalkulation EP'!$B$4,1)+BM$3),"TTT") = "So",
                                    IF(ISNA(VLOOKUP(EDATE('Projektkostenkalkulation EP'!$B$4,1)+BM$3,Datenquellen!$F$7:$H$45,3,FALSE))," ",VLOOKUP(EDATE('Projektkostenkalkulation EP'!$B$4,1)+BM$3,Datenquellen!$F$7:$H$45,3,FALSE))="X"
                                    ),
                          "X",
                          IF((((NETWORKDAYS('Projektkostenkalkulation EP'!$C$8,EOMONTH('Projektkostenkalkulation EP'!$C$8,0)))*('Projektkostenkalkulation EP'!$N$47/5)*
                                        'Projektkostenkalkulation EP'!$C$31)-SUM($B$8:AD8))&gt;('Projektkostenkalkulation EP'!$N$47/5),('Projektkostenkalkulation EP'!$N$47/5),
                                         (NETWORKDAYS('Projektkostenkalkulation EP'!$C$8,
                                          EOMONTH('Projektkostenkalkulation EP'!$C$8,0)))*('Projektkostenkalkulation EP'!$N$47/5)*'Projektkostenkalkulation EP'!$C$31-SUM($B$8:AD8))
                          ),
               "X"
            )</f>
        <v>X</v>
      </c>
      <c r="AF8" s="122" t="str">
        <f xml:space="preserve"> IF(TEXT((EDATE('Projektkostenkalkulation EP'!$B$4,1)+BN$3),"MM")=TEXT((EDATE('Projektkostenkalkulation EP'!$B$4,1)+(BN$3-1)),"MM"),
             IF(
                        OR(
                                    TEXT((EDATE('Projektkostenkalkulation EP'!$B$4,1)+BN$3),"TTT") = "Sa",
                                    TEXT((EDATE('Projektkostenkalkulation EP'!$B$4,1)+BN$3),"TTT") = "So",
                                    IF(ISNA(VLOOKUP(EDATE('Projektkostenkalkulation EP'!$B$4,1)+BN$3,Datenquellen!$F$7:$H$45,3,FALSE))," ",VLOOKUP(EDATE('Projektkostenkalkulation EP'!$B$4,1)+BN$3,Datenquellen!$F$7:$H$45,3,FALSE))="X"
                                    ),
                          "X",
                          IF((((NETWORKDAYS('Projektkostenkalkulation EP'!$C$8,EOMONTH('Projektkostenkalkulation EP'!$C$8,0)))*('Projektkostenkalkulation EP'!$N$47/5)*
                                        'Projektkostenkalkulation EP'!$C$31)-SUM($B$8:AE8))&gt;('Projektkostenkalkulation EP'!$N$47/5),('Projektkostenkalkulation EP'!$N$47/5),
                                         (NETWORKDAYS('Projektkostenkalkulation EP'!$C$8,
                                          EOMONTH('Projektkostenkalkulation EP'!$C$8,0)))*('Projektkostenkalkulation EP'!$N$47/5)*'Projektkostenkalkulation EP'!$C$31-SUM($B$8:AE8))
                          ),
               "X"
            )</f>
        <v>X</v>
      </c>
      <c r="AG8" s="121">
        <f>SUM(B8:AF8)</f>
        <v>0</v>
      </c>
      <c r="AH8" s="525">
        <f>AG8-AG9</f>
        <v>0</v>
      </c>
      <c r="AJ8" s="2" t="s">
        <v>81</v>
      </c>
      <c r="AK8" s="124" t="str">
        <f>IF(
            OR(
                     TEXT(EDATE('Projektkostenkalkulation EP'!$B$4,13),"TTT") = "Sa",
                     TEXT(EDATE('Projektkostenkalkulation EP'!$B$4,13),"TTT") = "So",
                     IF(ISNA(VLOOKUP(EDATE('Projektkostenkalkulation EP'!$B$4,13),Datenquellen!$F$7:$H$45,3,FALSE))," ",VLOOKUP(EDATE('Projektkostenkalkulation EP'!$B$4,13),Datenquellen!$F$7:$H$45,3,FALSE))="X"
                            ),
                    "X",
                    IF('Projektkostenkalkulation EP'!$O$31&gt;0,('Projektkostenkalkulation EP'!$N$47/5),0)
            )</f>
        <v>X</v>
      </c>
      <c r="AL8" s="122" t="str">
        <f xml:space="preserve"> IF(TEXT((EDATE('Projektkostenkalkulation EP'!$B$4,13)+AK$3),"MM")=TEXT((EDATE('Projektkostenkalkulation EP'!$B$4,13)+(AK$3-1)),"MM"),
             IF(
                        OR(
                                    TEXT((EDATE('Projektkostenkalkulation EP'!$B$4,13)+AK$3),"TTT") = "Sa",
                                    TEXT((EDATE('Projektkostenkalkulation EP'!$B$4,13)+AK$3),"TTT") = "So",
                                    IF(ISNA(VLOOKUP(EDATE('Projektkostenkalkulation EP'!$B$4,13)+AK$3,Datenquellen!$F$7:$H$45,3,FALSE))," ",VLOOKUP(EDATE('Projektkostenkalkulation EP'!$B$4,13)+AK$3,Datenquellen!$F$7:$H$45,3,FALSE))="X"
                                    ),
                          "X",
                          IF((((NETWORKDAYS('Projektkostenkalkulation EP'!$O$8,EOMONTH('Projektkostenkalkulation EP'!$O$8,0)))*('Projektkostenkalkulation EP'!$N$47/5)*
                                        'Projektkostenkalkulation EP'!$O$31)-SUM($AK$8:AK8))&gt;('Projektkostenkalkulation EP'!$N$47/5),('Projektkostenkalkulation EP'!$N$47/5),
                                         (NETWORKDAYS('Projektkostenkalkulation EP'!$O$8,
                                          EOMONTH('Projektkostenkalkulation EP'!$O$8,0)))*('Projektkostenkalkulation EP'!$N$47/5)*'Projektkostenkalkulation EP'!$O$31-SUM($AK$8:AK8))
                          ),
               "X"
            )</f>
        <v>X</v>
      </c>
      <c r="AM8" s="122">
        <f xml:space="preserve"> IF(TEXT((EDATE('Projektkostenkalkulation EP'!$B$4,13)+AL$3),"MM")=TEXT((EDATE('Projektkostenkalkulation EP'!$B$4,13)+(AL$3-1)),"MM"),
             IF(
                        OR(
                                    TEXT((EDATE('Projektkostenkalkulation EP'!$B$4,13)+AL$3),"TTT") = "Sa",
                                    TEXT((EDATE('Projektkostenkalkulation EP'!$B$4,13)+AL$3),"TTT") = "So",
                                    IF(ISNA(VLOOKUP(EDATE('Projektkostenkalkulation EP'!$B$4,13)+AL$3,Datenquellen!$F$7:$H$45,3,FALSE))," ",VLOOKUP(EDATE('Projektkostenkalkulation EP'!$B$4,13)+AL$3,Datenquellen!$F$7:$H$45,3,FALSE))="X"
                                    ),
                          "X",
                          IF((((NETWORKDAYS('Projektkostenkalkulation EP'!$O$8,EOMONTH('Projektkostenkalkulation EP'!$O$8,0)))*('Projektkostenkalkulation EP'!$N$47/5)*
                                        'Projektkostenkalkulation EP'!$O$31)-SUM($AK$8:AL8))&gt;('Projektkostenkalkulation EP'!$N$47/5),('Projektkostenkalkulation EP'!$N$47/5),
                                         (NETWORKDAYS('Projektkostenkalkulation EP'!$O$8,
                                          EOMONTH('Projektkostenkalkulation EP'!$O$8,0)))*('Projektkostenkalkulation EP'!$N$47/5)*'Projektkostenkalkulation EP'!$O$31-SUM($AK$8:AL8))
                          ),
               "X"
            )</f>
        <v>0</v>
      </c>
      <c r="AN8" s="122">
        <f xml:space="preserve"> IF(TEXT((EDATE('Projektkostenkalkulation EP'!$B$4,13)+AM$3),"MM")=TEXT((EDATE('Projektkostenkalkulation EP'!$B$4,13)+(AM$3-1)),"MM"),
             IF(
                        OR(
                                    TEXT((EDATE('Projektkostenkalkulation EP'!$B$4,13)+AM$3),"TTT") = "Sa",
                                    TEXT((EDATE('Projektkostenkalkulation EP'!$B$4,13)+AM$3),"TTT") = "So",
                                    IF(ISNA(VLOOKUP(EDATE('Projektkostenkalkulation EP'!$B$4,13)+AM$3,Datenquellen!$F$7:$H$45,3,FALSE))," ",VLOOKUP(EDATE('Projektkostenkalkulation EP'!$B$4,13)+AM$3,Datenquellen!$F$7:$H$45,3,FALSE))="X"
                                    ),
                          "X",
                          IF((((NETWORKDAYS('Projektkostenkalkulation EP'!$O$8,EOMONTH('Projektkostenkalkulation EP'!$O$8,0)))*('Projektkostenkalkulation EP'!$N$47/5)*
                                        'Projektkostenkalkulation EP'!$O$31)-SUM($AK$8:AM8))&gt;('Projektkostenkalkulation EP'!$N$47/5),('Projektkostenkalkulation EP'!$N$47/5),
                                         (NETWORKDAYS('Projektkostenkalkulation EP'!$O$8,
                                          EOMONTH('Projektkostenkalkulation EP'!$O$8,0)))*('Projektkostenkalkulation EP'!$N$47/5)*'Projektkostenkalkulation EP'!$O$31-SUM($AK$8:AM8))
                          ),
               "X"
            )</f>
        <v>0</v>
      </c>
      <c r="AO8" s="122">
        <f xml:space="preserve"> IF(TEXT((EDATE('Projektkostenkalkulation EP'!$B$4,13)+AN$3),"MM")=TEXT((EDATE('Projektkostenkalkulation EP'!$B$4,13)+(AN$3-1)),"MM"),
             IF(
                        OR(
                                    TEXT((EDATE('Projektkostenkalkulation EP'!$B$4,13)+AN$3),"TTT") = "Sa",
                                    TEXT((EDATE('Projektkostenkalkulation EP'!$B$4,13)+AN$3),"TTT") = "So",
                                    IF(ISNA(VLOOKUP(EDATE('Projektkostenkalkulation EP'!$B$4,13)+AN$3,Datenquellen!$F$7:$H$45,3,FALSE))," ",VLOOKUP(EDATE('Projektkostenkalkulation EP'!$B$4,13)+AN$3,Datenquellen!$F$7:$H$45,3,FALSE))="X"
                                    ),
                          "X",
                          IF((((NETWORKDAYS('Projektkostenkalkulation EP'!$O$8,EOMONTH('Projektkostenkalkulation EP'!$O$8,0)))*('Projektkostenkalkulation EP'!$N$47/5)*
                                        'Projektkostenkalkulation EP'!$O$31)-SUM($AK$8:AN8))&gt;('Projektkostenkalkulation EP'!$N$47/5),('Projektkostenkalkulation EP'!$N$47/5),
                                         (NETWORKDAYS('Projektkostenkalkulation EP'!$O$8,
                                          EOMONTH('Projektkostenkalkulation EP'!$O$8,0)))*('Projektkostenkalkulation EP'!$N$47/5)*'Projektkostenkalkulation EP'!$O$31-SUM($AK$8:AN8))
                          ),
               "X"
            )</f>
        <v>0</v>
      </c>
      <c r="AP8" s="122">
        <f xml:space="preserve"> IF(TEXT((EDATE('Projektkostenkalkulation EP'!$B$4,13)+AO$3),"MM")=TEXT((EDATE('Projektkostenkalkulation EP'!$B$4,13)+(AO$3-1)),"MM"),
             IF(
                        OR(
                                    TEXT((EDATE('Projektkostenkalkulation EP'!$B$4,13)+AO$3),"TTT") = "Sa",
                                    TEXT((EDATE('Projektkostenkalkulation EP'!$B$4,13)+AO$3),"TTT") = "So",
                                    IF(ISNA(VLOOKUP(EDATE('Projektkostenkalkulation EP'!$B$4,13)+AO$3,Datenquellen!$F$7:$H$45,3,FALSE))," ",VLOOKUP(EDATE('Projektkostenkalkulation EP'!$B$4,13)+AO$3,Datenquellen!$F$7:$H$45,3,FALSE))="X"
                                    ),
                          "X",
                          IF((((NETWORKDAYS('Projektkostenkalkulation EP'!$O$8,EOMONTH('Projektkostenkalkulation EP'!$O$8,0)))*('Projektkostenkalkulation EP'!$N$47/5)*
                                        'Projektkostenkalkulation EP'!$O$31)-SUM($AK$8:AO8))&gt;('Projektkostenkalkulation EP'!$N$47/5),('Projektkostenkalkulation EP'!$N$47/5),
                                         (NETWORKDAYS('Projektkostenkalkulation EP'!$O$8,
                                          EOMONTH('Projektkostenkalkulation EP'!$O$8,0)))*('Projektkostenkalkulation EP'!$N$47/5)*'Projektkostenkalkulation EP'!$O$31-SUM($AK$8:AO8))
                          ),
               "X"
            )</f>
        <v>0</v>
      </c>
      <c r="AQ8" s="122">
        <f xml:space="preserve"> IF(TEXT((EDATE('Projektkostenkalkulation EP'!$B$4,13)+AP$3),"MM")=TEXT((EDATE('Projektkostenkalkulation EP'!$B$4,13)+(AP$3-1)),"MM"),
             IF(
                        OR(
                                    TEXT((EDATE('Projektkostenkalkulation EP'!$B$4,13)+AP$3),"TTT") = "Sa",
                                    TEXT((EDATE('Projektkostenkalkulation EP'!$B$4,13)+AP$3),"TTT") = "So",
                                    IF(ISNA(VLOOKUP(EDATE('Projektkostenkalkulation EP'!$B$4,13)+AP$3,Datenquellen!$F$7:$H$45,3,FALSE))," ",VLOOKUP(EDATE('Projektkostenkalkulation EP'!$B$4,13)+AP$3,Datenquellen!$F$7:$H$45,3,FALSE))="X"
                                    ),
                          "X",
                          IF((((NETWORKDAYS('Projektkostenkalkulation EP'!$O$8,EOMONTH('Projektkostenkalkulation EP'!$O$8,0)))*('Projektkostenkalkulation EP'!$N$47/5)*
                                        'Projektkostenkalkulation EP'!$O$31)-SUM($AK$8:AP8))&gt;('Projektkostenkalkulation EP'!$N$47/5),('Projektkostenkalkulation EP'!$N$47/5),
                                         (NETWORKDAYS('Projektkostenkalkulation EP'!$O$8,
                                          EOMONTH('Projektkostenkalkulation EP'!$O$8,0)))*('Projektkostenkalkulation EP'!$N$47/5)*'Projektkostenkalkulation EP'!$O$31-SUM($AK$8:AP8))
                          ),
               "X"
            )</f>
        <v>0</v>
      </c>
      <c r="AR8" s="122" t="str">
        <f xml:space="preserve"> IF(TEXT((EDATE('Projektkostenkalkulation EP'!$B$4,13)+AQ$3),"MM")=TEXT((EDATE('Projektkostenkalkulation EP'!$B$4,13)+(AQ$3-1)),"MM"),
             IF(
                        OR(
                                    TEXT((EDATE('Projektkostenkalkulation EP'!$B$4,13)+AQ$3),"TTT") = "Sa",
                                    TEXT((EDATE('Projektkostenkalkulation EP'!$B$4,13)+AQ$3),"TTT") = "So",
                                    IF(ISNA(VLOOKUP(EDATE('Projektkostenkalkulation EP'!$B$4,13)+AQ$3,Datenquellen!$F$7:$H$45,3,FALSE))," ",VLOOKUP(EDATE('Projektkostenkalkulation EP'!$B$4,13)+AQ$3,Datenquellen!$F$7:$H$45,3,FALSE))="X"
                                    ),
                          "X",
                          IF((((NETWORKDAYS('Projektkostenkalkulation EP'!$O$8,EOMONTH('Projektkostenkalkulation EP'!$O$8,0)))*('Projektkostenkalkulation EP'!$N$47/5)*
                                        'Projektkostenkalkulation EP'!$O$31)-SUM($AK$8:AQ8))&gt;('Projektkostenkalkulation EP'!$N$47/5),('Projektkostenkalkulation EP'!$N$47/5),
                                         (NETWORKDAYS('Projektkostenkalkulation EP'!$O$8,
                                          EOMONTH('Projektkostenkalkulation EP'!$O$8,0)))*('Projektkostenkalkulation EP'!$N$47/5)*'Projektkostenkalkulation EP'!$O$31-SUM($AK$8:AQ8))
                          ),
               "X"
            )</f>
        <v>X</v>
      </c>
      <c r="AS8" s="122" t="str">
        <f xml:space="preserve"> IF(TEXT((EDATE('Projektkostenkalkulation EP'!$B$4,13)+AR$3),"MM")=TEXT((EDATE('Projektkostenkalkulation EP'!$B$4,13)+(AR$3-1)),"MM"),
             IF(
                        OR(
                                    TEXT((EDATE('Projektkostenkalkulation EP'!$B$4,13)+AR$3),"TTT") = "Sa",
                                    TEXT((EDATE('Projektkostenkalkulation EP'!$B$4,13)+AR$3),"TTT") = "So",
                                    IF(ISNA(VLOOKUP(EDATE('Projektkostenkalkulation EP'!$B$4,13)+AR$3,Datenquellen!$F$7:$H$45,3,FALSE))," ",VLOOKUP(EDATE('Projektkostenkalkulation EP'!$B$4,13)+AR$3,Datenquellen!$F$7:$H$45,3,FALSE))="X"
                                    ),
                          "X",
                          IF((((NETWORKDAYS('Projektkostenkalkulation EP'!$O$8,EOMONTH('Projektkostenkalkulation EP'!$O$8,0)))*('Projektkostenkalkulation EP'!$N$47/5)*
                                        'Projektkostenkalkulation EP'!$O$31)-SUM($AK$8:AR8))&gt;('Projektkostenkalkulation EP'!$N$47/5),('Projektkostenkalkulation EP'!$N$47/5),
                                         (NETWORKDAYS('Projektkostenkalkulation EP'!$O$8,
                                          EOMONTH('Projektkostenkalkulation EP'!$O$8,0)))*('Projektkostenkalkulation EP'!$N$47/5)*'Projektkostenkalkulation EP'!$O$31-SUM($AK$8:AR8))
                          ),
               "X"
            )</f>
        <v>X</v>
      </c>
      <c r="AT8" s="122">
        <f xml:space="preserve"> IF(TEXT((EDATE('Projektkostenkalkulation EP'!$B$4,13)+AS$3),"MM")=TEXT((EDATE('Projektkostenkalkulation EP'!$B$4,13)+(AS$3-1)),"MM"),
             IF(
                        OR(
                                    TEXT((EDATE('Projektkostenkalkulation EP'!$B$4,13)+AS$3),"TTT") = "Sa",
                                    TEXT((EDATE('Projektkostenkalkulation EP'!$B$4,13)+AS$3),"TTT") = "So",
                                    IF(ISNA(VLOOKUP(EDATE('Projektkostenkalkulation EP'!$B$4,13)+AS$3,Datenquellen!$F$7:$H$45,3,FALSE))," ",VLOOKUP(EDATE('Projektkostenkalkulation EP'!$B$4,13)+AS$3,Datenquellen!$F$7:$H$45,3,FALSE))="X"
                                    ),
                          "X",
                          IF((((NETWORKDAYS('Projektkostenkalkulation EP'!$O$8,EOMONTH('Projektkostenkalkulation EP'!$O$8,0)))*('Projektkostenkalkulation EP'!$N$47/5)*
                                        'Projektkostenkalkulation EP'!$O$31)-SUM($AK$8:AS8))&gt;('Projektkostenkalkulation EP'!$N$47/5),('Projektkostenkalkulation EP'!$N$47/5),
                                         (NETWORKDAYS('Projektkostenkalkulation EP'!$O$8,
                                          EOMONTH('Projektkostenkalkulation EP'!$O$8,0)))*('Projektkostenkalkulation EP'!$N$47/5)*'Projektkostenkalkulation EP'!$O$31-SUM($AK$8:AS8))
                          ),
               "X"
            )</f>
        <v>0</v>
      </c>
      <c r="AU8" s="122">
        <f xml:space="preserve"> IF(TEXT((EDATE('Projektkostenkalkulation EP'!$B$4,13)+AT$3),"MM")=TEXT((EDATE('Projektkostenkalkulation EP'!$B$4,13)+(AT$3-1)),"MM"),
             IF(
                        OR(
                                    TEXT((EDATE('Projektkostenkalkulation EP'!$B$4,13)+AT$3),"TTT") = "Sa",
                                    TEXT((EDATE('Projektkostenkalkulation EP'!$B$4,13)+AT$3),"TTT") = "So",
                                    IF(ISNA(VLOOKUP(EDATE('Projektkostenkalkulation EP'!$B$4,13)+AT$3,Datenquellen!$F$7:$H$45,3,FALSE))," ",VLOOKUP(EDATE('Projektkostenkalkulation EP'!$B$4,13)+AT$3,Datenquellen!$F$7:$H$45,3,FALSE))="X"
                                    ),
                          "X",
                          IF((((NETWORKDAYS('Projektkostenkalkulation EP'!$O$8,EOMONTH('Projektkostenkalkulation EP'!$O$8,0)))*('Projektkostenkalkulation EP'!$N$47/5)*
                                        'Projektkostenkalkulation EP'!$O$31)-SUM($AK$8:AT8))&gt;('Projektkostenkalkulation EP'!$N$47/5),('Projektkostenkalkulation EP'!$N$47/5),
                                         (NETWORKDAYS('Projektkostenkalkulation EP'!$O$8,
                                          EOMONTH('Projektkostenkalkulation EP'!$O$8,0)))*('Projektkostenkalkulation EP'!$N$47/5)*'Projektkostenkalkulation EP'!$O$31-SUM($AK$8:AT8))
                          ),
               "X"
            )</f>
        <v>0</v>
      </c>
      <c r="AV8" s="122">
        <f xml:space="preserve"> IF(TEXT((EDATE('Projektkostenkalkulation EP'!$B$4,13)+AU$3),"MM")=TEXT((EDATE('Projektkostenkalkulation EP'!$B$4,13)+(AU$3-1)),"MM"),
             IF(
                        OR(
                                    TEXT((EDATE('Projektkostenkalkulation EP'!$B$4,13)+AU$3),"TTT") = "Sa",
                                    TEXT((EDATE('Projektkostenkalkulation EP'!$B$4,13)+AU$3),"TTT") = "So",
                                    IF(ISNA(VLOOKUP(EDATE('Projektkostenkalkulation EP'!$B$4,13)+AU$3,Datenquellen!$F$7:$H$45,3,FALSE))," ",VLOOKUP(EDATE('Projektkostenkalkulation EP'!$B$4,13)+AU$3,Datenquellen!$F$7:$H$45,3,FALSE))="X"
                                    ),
                          "X",
                          IF((((NETWORKDAYS('Projektkostenkalkulation EP'!$O$8,EOMONTH('Projektkostenkalkulation EP'!$O$8,0)))*('Projektkostenkalkulation EP'!$N$47/5)*
                                        'Projektkostenkalkulation EP'!$O$31)-SUM($AK$8:AU8))&gt;('Projektkostenkalkulation EP'!$N$47/5),('Projektkostenkalkulation EP'!$N$47/5),
                                         (NETWORKDAYS('Projektkostenkalkulation EP'!$O$8,
                                          EOMONTH('Projektkostenkalkulation EP'!$O$8,0)))*('Projektkostenkalkulation EP'!$N$47/5)*'Projektkostenkalkulation EP'!$O$31-SUM($AK$8:AU8))
                          ),
               "X"
            )</f>
        <v>0</v>
      </c>
      <c r="AW8" s="122">
        <f xml:space="preserve"> IF(TEXT((EDATE('Projektkostenkalkulation EP'!$B$4,13)+AV$3),"MM")=TEXT((EDATE('Projektkostenkalkulation EP'!$B$4,13)+(AV$3-1)),"MM"),
             IF(
                        OR(
                                    TEXT((EDATE('Projektkostenkalkulation EP'!$B$4,13)+AV$3),"TTT") = "Sa",
                                    TEXT((EDATE('Projektkostenkalkulation EP'!$B$4,13)+AV$3),"TTT") = "So",
                                    IF(ISNA(VLOOKUP(EDATE('Projektkostenkalkulation EP'!$B$4,13)+AV$3,Datenquellen!$F$7:$H$45,3,FALSE))," ",VLOOKUP(EDATE('Projektkostenkalkulation EP'!$B$4,13)+AV$3,Datenquellen!$F$7:$H$45,3,FALSE))="X"
                                    ),
                          "X",
                          IF((((NETWORKDAYS('Projektkostenkalkulation EP'!$O$8,EOMONTH('Projektkostenkalkulation EP'!$O$8,0)))*('Projektkostenkalkulation EP'!$N$47/5)*
                                        'Projektkostenkalkulation EP'!$O$31)-SUM($AK$8:AV8))&gt;('Projektkostenkalkulation EP'!$N$47/5),('Projektkostenkalkulation EP'!$N$47/5),
                                         (NETWORKDAYS('Projektkostenkalkulation EP'!$O$8,
                                          EOMONTH('Projektkostenkalkulation EP'!$O$8,0)))*('Projektkostenkalkulation EP'!$N$47/5)*'Projektkostenkalkulation EP'!$O$31-SUM($AK$8:AV8))
                          ),
               "X"
            )</f>
        <v>0</v>
      </c>
      <c r="AX8" s="122">
        <f xml:space="preserve"> IF(TEXT((EDATE('Projektkostenkalkulation EP'!$B$4,13)+AW$3),"MM")=TEXT((EDATE('Projektkostenkalkulation EP'!$B$4,13)+(AW$3-1)),"MM"),
             IF(
                        OR(
                                    TEXT((EDATE('Projektkostenkalkulation EP'!$B$4,13)+AW$3),"TTT") = "Sa",
                                    TEXT((EDATE('Projektkostenkalkulation EP'!$B$4,13)+AW$3),"TTT") = "So",
                                    IF(ISNA(VLOOKUP(EDATE('Projektkostenkalkulation EP'!$B$4,13)+AW$3,Datenquellen!$F$7:$H$45,3,FALSE))," ",VLOOKUP(EDATE('Projektkostenkalkulation EP'!$B$4,13)+AW$3,Datenquellen!$F$7:$H$45,3,FALSE))="X"
                                    ),
                          "X",
                          IF((((NETWORKDAYS('Projektkostenkalkulation EP'!$O$8,EOMONTH('Projektkostenkalkulation EP'!$O$8,0)))*('Projektkostenkalkulation EP'!$N$47/5)*
                                        'Projektkostenkalkulation EP'!$O$31)-SUM($AK$8:AW8))&gt;('Projektkostenkalkulation EP'!$N$47/5),('Projektkostenkalkulation EP'!$N$47/5),
                                         (NETWORKDAYS('Projektkostenkalkulation EP'!$O$8,
                                          EOMONTH('Projektkostenkalkulation EP'!$O$8,0)))*('Projektkostenkalkulation EP'!$N$47/5)*'Projektkostenkalkulation EP'!$O$31-SUM($AK$8:AW8))
                          ),
               "X"
            )</f>
        <v>0</v>
      </c>
      <c r="AY8" s="122" t="str">
        <f xml:space="preserve"> IF(TEXT((EDATE('Projektkostenkalkulation EP'!$B$4,13)+AX$3),"MM")=TEXT((EDATE('Projektkostenkalkulation EP'!$B$4,13)+(AX$3-1)),"MM"),
             IF(
                        OR(
                                    TEXT((EDATE('Projektkostenkalkulation EP'!$B$4,13)+AX$3),"TTT") = "Sa",
                                    TEXT((EDATE('Projektkostenkalkulation EP'!$B$4,13)+AX$3),"TTT") = "So",
                                    IF(ISNA(VLOOKUP(EDATE('Projektkostenkalkulation EP'!$B$4,13)+AX$3,Datenquellen!$F$7:$H$45,3,FALSE))," ",VLOOKUP(EDATE('Projektkostenkalkulation EP'!$B$4,13)+AX$3,Datenquellen!$F$7:$H$45,3,FALSE))="X"
                                    ),
                          "X",
                          IF((((NETWORKDAYS('Projektkostenkalkulation EP'!$O$8,EOMONTH('Projektkostenkalkulation EP'!$O$8,0)))*('Projektkostenkalkulation EP'!$N$47/5)*
                                        'Projektkostenkalkulation EP'!$O$31)-SUM($AK$8:AX8))&gt;('Projektkostenkalkulation EP'!$N$47/5),('Projektkostenkalkulation EP'!$N$47/5),
                                         (NETWORKDAYS('Projektkostenkalkulation EP'!$O$8,
                                          EOMONTH('Projektkostenkalkulation EP'!$O$8,0)))*('Projektkostenkalkulation EP'!$N$47/5)*'Projektkostenkalkulation EP'!$O$31-SUM($AK$8:AX8))
                          ),
               "X"
            )</f>
        <v>X</v>
      </c>
      <c r="AZ8" s="122" t="str">
        <f xml:space="preserve"> IF(TEXT((EDATE('Projektkostenkalkulation EP'!$B$4,13)+AY$3),"MM")=TEXT((EDATE('Projektkostenkalkulation EP'!$B$4,13)+(AY$3-1)),"MM"),
             IF(
                        OR(
                                    TEXT((EDATE('Projektkostenkalkulation EP'!$B$4,13)+AY$3),"TTT") = "Sa",
                                    TEXT((EDATE('Projektkostenkalkulation EP'!$B$4,13)+AY$3),"TTT") = "So",
                                    IF(ISNA(VLOOKUP(EDATE('Projektkostenkalkulation EP'!$B$4,13)+AY$3,Datenquellen!$F$7:$H$45,3,FALSE))," ",VLOOKUP(EDATE('Projektkostenkalkulation EP'!$B$4,13)+AY$3,Datenquellen!$F$7:$H$45,3,FALSE))="X"
                                    ),
                          "X",
                          IF((((NETWORKDAYS('Projektkostenkalkulation EP'!$O$8,EOMONTH('Projektkostenkalkulation EP'!$O$8,0)))*('Projektkostenkalkulation EP'!$N$47/5)*
                                        'Projektkostenkalkulation EP'!$O$31)-SUM($AK$8:AY8))&gt;('Projektkostenkalkulation EP'!$N$47/5),('Projektkostenkalkulation EP'!$N$47/5),
                                         (NETWORKDAYS('Projektkostenkalkulation EP'!$O$8,
                                          EOMONTH('Projektkostenkalkulation EP'!$O$8,0)))*('Projektkostenkalkulation EP'!$N$47/5)*'Projektkostenkalkulation EP'!$O$31-SUM($AK$8:AY8))
                          ),
               "X"
            )</f>
        <v>X</v>
      </c>
      <c r="BA8" s="122">
        <f xml:space="preserve"> IF(TEXT((EDATE('Projektkostenkalkulation EP'!$B$4,13)+AZ$3),"MM")=TEXT((EDATE('Projektkostenkalkulation EP'!$B$4,13)+(AZ$3-1)),"MM"),
             IF(
                        OR(
                                    TEXT((EDATE('Projektkostenkalkulation EP'!$B$4,13)+AZ$3),"TTT") = "Sa",
                                    TEXT((EDATE('Projektkostenkalkulation EP'!$B$4,13)+AZ$3),"TTT") = "So",
                                    IF(ISNA(VLOOKUP(EDATE('Projektkostenkalkulation EP'!$B$4,13)+AZ$3,Datenquellen!$F$7:$H$45,3,FALSE))," ",VLOOKUP(EDATE('Projektkostenkalkulation EP'!$B$4,13)+AZ$3,Datenquellen!$F$7:$H$45,3,FALSE))="X"
                                    ),
                          "X",
                          IF((((NETWORKDAYS('Projektkostenkalkulation EP'!$O$8,EOMONTH('Projektkostenkalkulation EP'!$O$8,0)))*('Projektkostenkalkulation EP'!$N$47/5)*
                                        'Projektkostenkalkulation EP'!$O$31)-SUM($AK$8:AZ8))&gt;('Projektkostenkalkulation EP'!$N$47/5),('Projektkostenkalkulation EP'!$N$47/5),
                                         (NETWORKDAYS('Projektkostenkalkulation EP'!$O$8,
                                          EOMONTH('Projektkostenkalkulation EP'!$O$8,0)))*('Projektkostenkalkulation EP'!$N$47/5)*'Projektkostenkalkulation EP'!$O$31-SUM($AK$8:AZ8))
                          ),
               "X"
            )</f>
        <v>0</v>
      </c>
      <c r="BB8" s="122">
        <f xml:space="preserve"> IF(TEXT((EDATE('Projektkostenkalkulation EP'!$B$4,13)+BA$3),"MM")=TEXT((EDATE('Projektkostenkalkulation EP'!$B$4,13)+(BA$3-1)),"MM"),
             IF(
                        OR(
                                    TEXT((EDATE('Projektkostenkalkulation EP'!$B$4,13)+BA$3),"TTT") = "Sa",
                                    TEXT((EDATE('Projektkostenkalkulation EP'!$B$4,13)+BA$3),"TTT") = "So",
                                    IF(ISNA(VLOOKUP(EDATE('Projektkostenkalkulation EP'!$B$4,13)+BA$3,Datenquellen!$F$7:$H$45,3,FALSE))," ",VLOOKUP(EDATE('Projektkostenkalkulation EP'!$B$4,13)+BA$3,Datenquellen!$F$7:$H$45,3,FALSE))="X"
                                    ),
                          "X",
                          IF((((NETWORKDAYS('Projektkostenkalkulation EP'!$O$8,EOMONTH('Projektkostenkalkulation EP'!$O$8,0)))*('Projektkostenkalkulation EP'!$N$47/5)*
                                        'Projektkostenkalkulation EP'!$O$31)-SUM($AK$8:BA8))&gt;('Projektkostenkalkulation EP'!$N$47/5),('Projektkostenkalkulation EP'!$N$47/5),
                                         (NETWORKDAYS('Projektkostenkalkulation EP'!$O$8,
                                          EOMONTH('Projektkostenkalkulation EP'!$O$8,0)))*('Projektkostenkalkulation EP'!$N$47/5)*'Projektkostenkalkulation EP'!$O$31-SUM($AK$8:BA8))
                          ),
               "X"
            )</f>
        <v>0</v>
      </c>
      <c r="BC8" s="122">
        <f xml:space="preserve"> IF(TEXT((EDATE('Projektkostenkalkulation EP'!$B$4,13)+BB$3),"MM")=TEXT((EDATE('Projektkostenkalkulation EP'!$B$4,13)+(BB$3-1)),"MM"),
             IF(
                        OR(
                                    TEXT((EDATE('Projektkostenkalkulation EP'!$B$4,13)+BB$3),"TTT") = "Sa",
                                    TEXT((EDATE('Projektkostenkalkulation EP'!$B$4,13)+BB$3),"TTT") = "So",
                                    IF(ISNA(VLOOKUP(EDATE('Projektkostenkalkulation EP'!$B$4,13)+BB$3,Datenquellen!$F$7:$H$45,3,FALSE))," ",VLOOKUP(EDATE('Projektkostenkalkulation EP'!$B$4,13)+BB$3,Datenquellen!$F$7:$H$45,3,FALSE))="X"
                                    ),
                          "X",
                          IF((((NETWORKDAYS('Projektkostenkalkulation EP'!$O$8,EOMONTH('Projektkostenkalkulation EP'!$O$8,0)))*('Projektkostenkalkulation EP'!$N$47/5)*
                                        'Projektkostenkalkulation EP'!$O$31)-SUM($AK$8:BB8))&gt;('Projektkostenkalkulation EP'!$N$47/5),('Projektkostenkalkulation EP'!$N$47/5),
                                         (NETWORKDAYS('Projektkostenkalkulation EP'!$O$8,
                                          EOMONTH('Projektkostenkalkulation EP'!$O$8,0)))*('Projektkostenkalkulation EP'!$N$47/5)*'Projektkostenkalkulation EP'!$O$31-SUM($AK$8:BB8))
                          ),
               "X"
            )</f>
        <v>0</v>
      </c>
      <c r="BD8" s="122">
        <f xml:space="preserve"> IF(TEXT((EDATE('Projektkostenkalkulation EP'!$B$4,13)+BC$3),"MM")=TEXT((EDATE('Projektkostenkalkulation EP'!$B$4,13)+(BC$3-1)),"MM"),
             IF(
                        OR(
                                    TEXT((EDATE('Projektkostenkalkulation EP'!$B$4,13)+BC$3),"TTT") = "Sa",
                                    TEXT((EDATE('Projektkostenkalkulation EP'!$B$4,13)+BC$3),"TTT") = "So",
                                    IF(ISNA(VLOOKUP(EDATE('Projektkostenkalkulation EP'!$B$4,13)+BC$3,Datenquellen!$F$7:$H$45,3,FALSE))," ",VLOOKUP(EDATE('Projektkostenkalkulation EP'!$B$4,13)+BC$3,Datenquellen!$F$7:$H$45,3,FALSE))="X"
                                    ),
                          "X",
                          IF((((NETWORKDAYS('Projektkostenkalkulation EP'!$O$8,EOMONTH('Projektkostenkalkulation EP'!$O$8,0)))*('Projektkostenkalkulation EP'!$N$47/5)*
                                        'Projektkostenkalkulation EP'!$O$31)-SUM($AK$8:BC8))&gt;('Projektkostenkalkulation EP'!$N$47/5),('Projektkostenkalkulation EP'!$N$47/5),
                                         (NETWORKDAYS('Projektkostenkalkulation EP'!$O$8,
                                          EOMONTH('Projektkostenkalkulation EP'!$O$8,0)))*('Projektkostenkalkulation EP'!$N$47/5)*'Projektkostenkalkulation EP'!$O$31-SUM($AK$8:BC8))
                          ),
               "X"
            )</f>
        <v>0</v>
      </c>
      <c r="BE8" s="122">
        <f xml:space="preserve"> IF(TEXT((EDATE('Projektkostenkalkulation EP'!$B$4,13)+BD$3),"MM")=TEXT((EDATE('Projektkostenkalkulation EP'!$B$4,13)+(BD$3-1)),"MM"),
             IF(
                        OR(
                                    TEXT((EDATE('Projektkostenkalkulation EP'!$B$4,13)+BD$3),"TTT") = "Sa",
                                    TEXT((EDATE('Projektkostenkalkulation EP'!$B$4,13)+BD$3),"TTT") = "So",
                                    IF(ISNA(VLOOKUP(EDATE('Projektkostenkalkulation EP'!$B$4,13)+BD$3,Datenquellen!$F$7:$H$45,3,FALSE))," ",VLOOKUP(EDATE('Projektkostenkalkulation EP'!$B$4,13)+BD$3,Datenquellen!$F$7:$H$45,3,FALSE))="X"
                                    ),
                          "X",
                          IF((((NETWORKDAYS('Projektkostenkalkulation EP'!$O$8,EOMONTH('Projektkostenkalkulation EP'!$O$8,0)))*('Projektkostenkalkulation EP'!$N$47/5)*
                                        'Projektkostenkalkulation EP'!$O$31)-SUM($AK$8:BD8))&gt;('Projektkostenkalkulation EP'!$N$47/5),('Projektkostenkalkulation EP'!$N$47/5),
                                         (NETWORKDAYS('Projektkostenkalkulation EP'!$O$8,
                                          EOMONTH('Projektkostenkalkulation EP'!$O$8,0)))*('Projektkostenkalkulation EP'!$N$47/5)*'Projektkostenkalkulation EP'!$O$31-SUM($AK$8:BD8))
                          ),
               "X"
            )</f>
        <v>0</v>
      </c>
      <c r="BF8" s="122" t="str">
        <f xml:space="preserve"> IF(TEXT((EDATE('Projektkostenkalkulation EP'!$B$4,13)+BE$3),"MM")=TEXT((EDATE('Projektkostenkalkulation EP'!$B$4,13)+(BE$3-1)),"MM"),
             IF(
                        OR(
                                    TEXT((EDATE('Projektkostenkalkulation EP'!$B$4,13)+BE$3),"TTT") = "Sa",
                                    TEXT((EDATE('Projektkostenkalkulation EP'!$B$4,13)+BE$3),"TTT") = "So",
                                    IF(ISNA(VLOOKUP(EDATE('Projektkostenkalkulation EP'!$B$4,13)+BE$3,Datenquellen!$F$7:$H$45,3,FALSE))," ",VLOOKUP(EDATE('Projektkostenkalkulation EP'!$B$4,13)+BE$3,Datenquellen!$F$7:$H$45,3,FALSE))="X"
                                    ),
                          "X",
                          IF((((NETWORKDAYS('Projektkostenkalkulation EP'!$O$8,EOMONTH('Projektkostenkalkulation EP'!$O$8,0)))*('Projektkostenkalkulation EP'!$N$47/5)*
                                        'Projektkostenkalkulation EP'!$O$31)-SUM($AK$8:BE8))&gt;('Projektkostenkalkulation EP'!$N$47/5),('Projektkostenkalkulation EP'!$N$47/5),
                                         (NETWORKDAYS('Projektkostenkalkulation EP'!$O$8,
                                          EOMONTH('Projektkostenkalkulation EP'!$O$8,0)))*('Projektkostenkalkulation EP'!$N$47/5)*'Projektkostenkalkulation EP'!$O$31-SUM($AK$8:BE8))
                          ),
               "X"
            )</f>
        <v>X</v>
      </c>
      <c r="BG8" s="122" t="str">
        <f xml:space="preserve"> IF(TEXT((EDATE('Projektkostenkalkulation EP'!$B$4,13)+BF$3),"MM")=TEXT((EDATE('Projektkostenkalkulation EP'!$B$4,13)+(BF$3-1)),"MM"),
             IF(
                        OR(
                                    TEXT((EDATE('Projektkostenkalkulation EP'!$B$4,13)+BF$3),"TTT") = "Sa",
                                    TEXT((EDATE('Projektkostenkalkulation EP'!$B$4,13)+BF$3),"TTT") = "So",
                                    IF(ISNA(VLOOKUP(EDATE('Projektkostenkalkulation EP'!$B$4,13)+BF$3,Datenquellen!$F$7:$H$45,3,FALSE))," ",VLOOKUP(EDATE('Projektkostenkalkulation EP'!$B$4,13)+BF$3,Datenquellen!$F$7:$H$45,3,FALSE))="X"
                                    ),
                          "X",
                          IF((((NETWORKDAYS('Projektkostenkalkulation EP'!$O$8,EOMONTH('Projektkostenkalkulation EP'!$O$8,0)))*('Projektkostenkalkulation EP'!$N$47/5)*
                                        'Projektkostenkalkulation EP'!$O$31)-SUM($AK$8:BF8))&gt;('Projektkostenkalkulation EP'!$N$47/5),('Projektkostenkalkulation EP'!$N$47/5),
                                         (NETWORKDAYS('Projektkostenkalkulation EP'!$O$8,
                                          EOMONTH('Projektkostenkalkulation EP'!$O$8,0)))*('Projektkostenkalkulation EP'!$N$47/5)*'Projektkostenkalkulation EP'!$O$31-SUM($AK$8:BF8))
                          ),
               "X"
            )</f>
        <v>X</v>
      </c>
      <c r="BH8" s="122">
        <f xml:space="preserve"> IF(TEXT((EDATE('Projektkostenkalkulation EP'!$B$4,13)+BG$3),"MM")=TEXT((EDATE('Projektkostenkalkulation EP'!$B$4,13)+(BG$3-1)),"MM"),
             IF(
                        OR(
                                    TEXT((EDATE('Projektkostenkalkulation EP'!$B$4,13)+BG$3),"TTT") = "Sa",
                                    TEXT((EDATE('Projektkostenkalkulation EP'!$B$4,13)+BG$3),"TTT") = "So",
                                    IF(ISNA(VLOOKUP(EDATE('Projektkostenkalkulation EP'!$B$4,13)+BG$3,Datenquellen!$F$7:$H$45,3,FALSE))," ",VLOOKUP(EDATE('Projektkostenkalkulation EP'!$B$4,13)+BG$3,Datenquellen!$F$7:$H$45,3,FALSE))="X"
                                    ),
                          "X",
                          IF((((NETWORKDAYS('Projektkostenkalkulation EP'!$O$8,EOMONTH('Projektkostenkalkulation EP'!$O$8,0)))*('Projektkostenkalkulation EP'!$N$47/5)*
                                        'Projektkostenkalkulation EP'!$O$31)-SUM($AK$8:BG8))&gt;('Projektkostenkalkulation EP'!$N$47/5),('Projektkostenkalkulation EP'!$N$47/5),
                                         (NETWORKDAYS('Projektkostenkalkulation EP'!$O$8,
                                          EOMONTH('Projektkostenkalkulation EP'!$O$8,0)))*('Projektkostenkalkulation EP'!$N$47/5)*'Projektkostenkalkulation EP'!$O$31-SUM($AK$8:BG8))
                          ),
               "X"
            )</f>
        <v>0</v>
      </c>
      <c r="BI8" s="122">
        <f xml:space="preserve"> IF(TEXT((EDATE('Projektkostenkalkulation EP'!$B$4,13)+BH$3),"MM")=TEXT((EDATE('Projektkostenkalkulation EP'!$B$4,13)+(BH$3-1)),"MM"),
             IF(
                        OR(
                                    TEXT((EDATE('Projektkostenkalkulation EP'!$B$4,13)+BH$3),"TTT") = "Sa",
                                    TEXT((EDATE('Projektkostenkalkulation EP'!$B$4,13)+BH$3),"TTT") = "So",
                                    IF(ISNA(VLOOKUP(EDATE('Projektkostenkalkulation EP'!$B$4,13)+BH$3,Datenquellen!$F$7:$H$45,3,FALSE))," ",VLOOKUP(EDATE('Projektkostenkalkulation EP'!$B$4,13)+BH$3,Datenquellen!$F$7:$H$45,3,FALSE))="X"
                                    ),
                          "X",
                          IF((((NETWORKDAYS('Projektkostenkalkulation EP'!$O$8,EOMONTH('Projektkostenkalkulation EP'!$O$8,0)))*('Projektkostenkalkulation EP'!$N$47/5)*
                                        'Projektkostenkalkulation EP'!$O$31)-SUM($AK$8:BH8))&gt;('Projektkostenkalkulation EP'!$N$47/5),('Projektkostenkalkulation EP'!$N$47/5),
                                         (NETWORKDAYS('Projektkostenkalkulation EP'!$O$8,
                                          EOMONTH('Projektkostenkalkulation EP'!$O$8,0)))*('Projektkostenkalkulation EP'!$N$47/5)*'Projektkostenkalkulation EP'!$O$31-SUM($AK$8:BH8))
                          ),
               "X"
            )</f>
        <v>0</v>
      </c>
      <c r="BJ8" s="122">
        <f xml:space="preserve"> IF(TEXT((EDATE('Projektkostenkalkulation EP'!$B$4,13)+BI$3),"MM")=TEXT((EDATE('Projektkostenkalkulation EP'!$B$4,13)+(BI$3-1)),"MM"),
             IF(
                        OR(
                                    TEXT((EDATE('Projektkostenkalkulation EP'!$B$4,13)+BI$3),"TTT") = "Sa",
                                    TEXT((EDATE('Projektkostenkalkulation EP'!$B$4,13)+BI$3),"TTT") = "So",
                                    IF(ISNA(VLOOKUP(EDATE('Projektkostenkalkulation EP'!$B$4,13)+BI$3,Datenquellen!$F$7:$H$45,3,FALSE))," ",VLOOKUP(EDATE('Projektkostenkalkulation EP'!$B$4,13)+BI$3,Datenquellen!$F$7:$H$45,3,FALSE))="X"
                                    ),
                          "X",
                          IF((((NETWORKDAYS('Projektkostenkalkulation EP'!$O$8,EOMONTH('Projektkostenkalkulation EP'!$O$8,0)))*('Projektkostenkalkulation EP'!$N$47/5)*
                                        'Projektkostenkalkulation EP'!$O$31)-SUM($AK$8:BI8))&gt;('Projektkostenkalkulation EP'!$N$47/5),('Projektkostenkalkulation EP'!$N$47/5),
                                         (NETWORKDAYS('Projektkostenkalkulation EP'!$O$8,
                                          EOMONTH('Projektkostenkalkulation EP'!$O$8,0)))*('Projektkostenkalkulation EP'!$N$47/5)*'Projektkostenkalkulation EP'!$O$31-SUM($AK$8:BI8))
                          ),
               "X"
            )</f>
        <v>0</v>
      </c>
      <c r="BK8" s="122">
        <f xml:space="preserve"> IF(TEXT((EDATE('Projektkostenkalkulation EP'!$B$4,13)+BJ$3),"MM")=TEXT((EDATE('Projektkostenkalkulation EP'!$B$4,13)+(BJ$3-1)),"MM"),
             IF(
                        OR(
                                    TEXT((EDATE('Projektkostenkalkulation EP'!$B$4,13)+BJ$3),"TTT") = "Sa",
                                    TEXT((EDATE('Projektkostenkalkulation EP'!$B$4,13)+BJ$3),"TTT") = "So",
                                    IF(ISNA(VLOOKUP(EDATE('Projektkostenkalkulation EP'!$B$4,13)+BJ$3,Datenquellen!$F$7:$H$45,3,FALSE))," ",VLOOKUP(EDATE('Projektkostenkalkulation EP'!$B$4,13)+BJ$3,Datenquellen!$F$7:$H$45,3,FALSE))="X"
                                    ),
                          "X",
                          IF((((NETWORKDAYS('Projektkostenkalkulation EP'!$O$8,EOMONTH('Projektkostenkalkulation EP'!$O$8,0)))*('Projektkostenkalkulation EP'!$N$47/5)*
                                        'Projektkostenkalkulation EP'!$O$31)-SUM($AK$8:BJ8))&gt;('Projektkostenkalkulation EP'!$N$47/5),('Projektkostenkalkulation EP'!$N$47/5),
                                         (NETWORKDAYS('Projektkostenkalkulation EP'!$O$8,
                                          EOMONTH('Projektkostenkalkulation EP'!$O$8,0)))*('Projektkostenkalkulation EP'!$N$47/5)*'Projektkostenkalkulation EP'!$O$31-SUM($AK$8:BJ8))
                          ),
               "X"
            )</f>
        <v>0</v>
      </c>
      <c r="BL8" s="122">
        <f xml:space="preserve"> IF(TEXT((EDATE('Projektkostenkalkulation EP'!$B$4,13)+BK$3),"MM")=TEXT((EDATE('Projektkostenkalkulation EP'!$B$4,13)+(BK$3-1)),"MM"),
             IF(
                        OR(
                                    TEXT((EDATE('Projektkostenkalkulation EP'!$B$4,13)+BK$3),"TTT") = "Sa",
                                    TEXT((EDATE('Projektkostenkalkulation EP'!$B$4,13)+BK$3),"TTT") = "So",
                                    IF(ISNA(VLOOKUP(EDATE('Projektkostenkalkulation EP'!$B$4,13)+BK$3,Datenquellen!$F$7:$H$45,3,FALSE))," ",VLOOKUP(EDATE('Projektkostenkalkulation EP'!$B$4,13)+BK$3,Datenquellen!$F$7:$H$45,3,FALSE))="X"
                                    ),
                          "X",
                          IF((((NETWORKDAYS('Projektkostenkalkulation EP'!$O$8,EOMONTH('Projektkostenkalkulation EP'!$O$8,0)))*('Projektkostenkalkulation EP'!$N$47/5)*
                                        'Projektkostenkalkulation EP'!$O$31)-SUM($AK$8:BK8))&gt;('Projektkostenkalkulation EP'!$N$47/5),('Projektkostenkalkulation EP'!$N$47/5),
                                         (NETWORKDAYS('Projektkostenkalkulation EP'!$O$8,
                                          EOMONTH('Projektkostenkalkulation EP'!$O$8,0)))*('Projektkostenkalkulation EP'!$N$47/5)*'Projektkostenkalkulation EP'!$O$31-SUM($AK$8:BK8))
                          ),
               "X"
            )</f>
        <v>0</v>
      </c>
      <c r="BM8" s="122" t="str">
        <f xml:space="preserve"> IF(TEXT((EDATE('Projektkostenkalkulation EP'!$B$4,13)+BL$3),"MM")=TEXT((EDATE('Projektkostenkalkulation EP'!$B$4,13)+(BL$3-1)),"MM"),
             IF(
                        OR(
                                    TEXT((EDATE('Projektkostenkalkulation EP'!$B$4,13)+BL$3),"TTT") = "Sa",
                                    TEXT((EDATE('Projektkostenkalkulation EP'!$B$4,13)+BL$3),"TTT") = "So",
                                    IF(ISNA(VLOOKUP(EDATE('Projektkostenkalkulation EP'!$B$4,13)+BL$3,Datenquellen!$F$7:$H$45,3,FALSE))," ",VLOOKUP(EDATE('Projektkostenkalkulation EP'!$B$4,13)+BL$3,Datenquellen!$F$7:$H$45,3,FALSE))="X"
                                    ),
                          "X",
                          IF((((NETWORKDAYS('Projektkostenkalkulation EP'!$O$8,EOMONTH('Projektkostenkalkulation EP'!$O$8,0)))*('Projektkostenkalkulation EP'!$N$47/5)*
                                        'Projektkostenkalkulation EP'!$O$31)-SUM($AK$8:BL8))&gt;('Projektkostenkalkulation EP'!$N$47/5),('Projektkostenkalkulation EP'!$N$47/5),
                                         (NETWORKDAYS('Projektkostenkalkulation EP'!$O$8,
                                          EOMONTH('Projektkostenkalkulation EP'!$O$8,0)))*('Projektkostenkalkulation EP'!$N$47/5)*'Projektkostenkalkulation EP'!$O$31-SUM($AK$8:BL8))
                          ),
               "X"
            )</f>
        <v>X</v>
      </c>
      <c r="BN8" s="122" t="str">
        <f xml:space="preserve"> IF(TEXT((EDATE('Projektkostenkalkulation EP'!$B$4,13)+BM$3),"MM")=TEXT((EDATE('Projektkostenkalkulation EP'!$B$4,13)+(BM$3-1)),"MM"),
             IF(
                        OR(
                                    TEXT((EDATE('Projektkostenkalkulation EP'!$B$4,13)+BM$3),"TTT") = "Sa",
                                    TEXT((EDATE('Projektkostenkalkulation EP'!$B$4,13)+BM$3),"TTT") = "So",
                                    IF(ISNA(VLOOKUP(EDATE('Projektkostenkalkulation EP'!$B$4,13)+BM$3,Datenquellen!$F$7:$H$45,3,FALSE))," ",VLOOKUP(EDATE('Projektkostenkalkulation EP'!$B$4,13)+BM$3,Datenquellen!$F$7:$H$45,3,FALSE))="X"
                                    ),
                          "X",
                          IF((((NETWORKDAYS('Projektkostenkalkulation EP'!$O$8,EOMONTH('Projektkostenkalkulation EP'!$O$8,0)))*('Projektkostenkalkulation EP'!$N$47/5)*
                                        'Projektkostenkalkulation EP'!$O$31)-SUM($AK$8:BM8))&gt;('Projektkostenkalkulation EP'!$N$47/5),('Projektkostenkalkulation EP'!$N$47/5),
                                         (NETWORKDAYS('Projektkostenkalkulation EP'!$O$8,
                                          EOMONTH('Projektkostenkalkulation EP'!$O$8,0)))*('Projektkostenkalkulation EP'!$N$47/5)*'Projektkostenkalkulation EP'!$O$31-SUM($AK$8:BM8))
                          ),
               "X"
            )</f>
        <v>X</v>
      </c>
      <c r="BO8" s="122">
        <f xml:space="preserve"> IF(TEXT((EDATE('Projektkostenkalkulation EP'!$B$4,13)+BN$3),"MM")=TEXT((EDATE('Projektkostenkalkulation EP'!$B$4,13)+(BN$3-1)),"MM"),
             IF(
                        OR(
                                    TEXT((EDATE('Projektkostenkalkulation EP'!$B$4,13)+BN$3),"TTT") = "Sa",
                                    TEXT((EDATE('Projektkostenkalkulation EP'!$B$4,13)+BN$3),"TTT") = "So",
                                    IF(ISNA(VLOOKUP(EDATE('Projektkostenkalkulation EP'!$B$4,13)+BN$3,Datenquellen!$F$7:$H$45,3,FALSE))," ",VLOOKUP(EDATE('Projektkostenkalkulation EP'!$B$4,13)+BN$3,Datenquellen!$F$7:$H$45,3,FALSE))="X"
                                    ),
                          "X",
                          IF((((NETWORKDAYS('Projektkostenkalkulation EP'!$O$8,EOMONTH('Projektkostenkalkulation EP'!$O$8,0)))*('Projektkostenkalkulation EP'!$N$47/5)*
                                        'Projektkostenkalkulation EP'!$O$31)-SUM($AK$8:BN8))&gt;('Projektkostenkalkulation EP'!$N$47/5),('Projektkostenkalkulation EP'!$N$47/5),
                                         (NETWORKDAYS('Projektkostenkalkulation EP'!$O$8,
                                          EOMONTH('Projektkostenkalkulation EP'!$O$8,0)))*('Projektkostenkalkulation EP'!$N$47/5)*'Projektkostenkalkulation EP'!$O$31-SUM($AK$8:BN8))
                          ),
               "X"
            )</f>
        <v>0</v>
      </c>
      <c r="BP8" s="121">
        <f>SUM(AK8:BO8)</f>
        <v>0</v>
      </c>
      <c r="BQ8" s="525">
        <f>BP8-BP9</f>
        <v>0</v>
      </c>
    </row>
    <row r="9" spans="1:69" ht="14.25" customHeight="1" thickBot="1" x14ac:dyDescent="0.25">
      <c r="A9" s="3" t="s">
        <v>82</v>
      </c>
      <c r="B9" s="270"/>
      <c r="C9" s="272"/>
      <c r="D9" s="272"/>
      <c r="E9" s="272"/>
      <c r="F9" s="272"/>
      <c r="G9" s="272"/>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123">
        <f>SUM(B9:AF9)</f>
        <v>0</v>
      </c>
      <c r="AH9" s="526"/>
      <c r="AJ9" s="3" t="s">
        <v>82</v>
      </c>
      <c r="AK9" s="270"/>
      <c r="AL9" s="272"/>
      <c r="AM9" s="272"/>
      <c r="AN9" s="272"/>
      <c r="AO9" s="272"/>
      <c r="AP9" s="272"/>
      <c r="AQ9" s="272"/>
      <c r="AR9" s="272"/>
      <c r="AS9" s="272"/>
      <c r="AT9" s="272"/>
      <c r="AU9" s="272"/>
      <c r="AV9" s="272"/>
      <c r="AW9" s="272"/>
      <c r="AX9" s="272"/>
      <c r="AY9" s="272"/>
      <c r="AZ9" s="272"/>
      <c r="BA9" s="272"/>
      <c r="BB9" s="272"/>
      <c r="BC9" s="272"/>
      <c r="BD9" s="272"/>
      <c r="BE9" s="272"/>
      <c r="BF9" s="272"/>
      <c r="BG9" s="272"/>
      <c r="BH9" s="272"/>
      <c r="BI9" s="272"/>
      <c r="BJ9" s="272"/>
      <c r="BK9" s="272"/>
      <c r="BL9" s="272"/>
      <c r="BM9" s="272"/>
      <c r="BN9" s="272"/>
      <c r="BO9" s="272"/>
      <c r="BP9" s="123">
        <f>SUM(AK9:BO9)</f>
        <v>0</v>
      </c>
      <c r="BQ9" s="526"/>
    </row>
    <row r="10" spans="1:69" ht="14.25" customHeight="1" x14ac:dyDescent="0.2">
      <c r="A10" s="1" t="s">
        <v>59</v>
      </c>
      <c r="B10" s="527" t="str">
        <f>TEXT('Projektkostenkalkulation EP'!$D$8,"MMMM JJJJ")</f>
        <v>März 2024</v>
      </c>
      <c r="C10" s="527"/>
      <c r="D10" s="527"/>
      <c r="E10" s="527"/>
      <c r="F10" s="527"/>
      <c r="G10" s="527"/>
      <c r="H10" s="527"/>
      <c r="I10" s="527"/>
      <c r="J10" s="527"/>
      <c r="K10" s="527"/>
      <c r="L10" s="527"/>
      <c r="M10" s="527"/>
      <c r="N10" s="527"/>
      <c r="O10" s="527"/>
      <c r="P10" s="527"/>
      <c r="Q10" s="527"/>
      <c r="R10" s="527"/>
      <c r="S10" s="527"/>
      <c r="T10" s="527"/>
      <c r="U10" s="527"/>
      <c r="V10" s="527"/>
      <c r="W10" s="527"/>
      <c r="X10" s="527"/>
      <c r="Y10" s="527"/>
      <c r="Z10" s="527"/>
      <c r="AA10" s="527"/>
      <c r="AB10" s="527"/>
      <c r="AC10" s="527"/>
      <c r="AD10" s="527"/>
      <c r="AE10" s="527"/>
      <c r="AF10" s="527"/>
      <c r="AG10" s="527"/>
      <c r="AH10" s="528"/>
      <c r="AJ10" s="1" t="s">
        <v>59</v>
      </c>
      <c r="AK10" s="527" t="str">
        <f>TEXT('Projektkostenkalkulation EP'!$P$8,"MMMM JJJJ")</f>
        <v>März 2025</v>
      </c>
      <c r="AL10" s="527"/>
      <c r="AM10" s="527"/>
      <c r="AN10" s="527"/>
      <c r="AO10" s="527"/>
      <c r="AP10" s="527"/>
      <c r="AQ10" s="527"/>
      <c r="AR10" s="527"/>
      <c r="AS10" s="527"/>
      <c r="AT10" s="527"/>
      <c r="AU10" s="527"/>
      <c r="AV10" s="527"/>
      <c r="AW10" s="527"/>
      <c r="AX10" s="527"/>
      <c r="AY10" s="527"/>
      <c r="AZ10" s="527"/>
      <c r="BA10" s="527"/>
      <c r="BB10" s="527"/>
      <c r="BC10" s="527"/>
      <c r="BD10" s="527"/>
      <c r="BE10" s="527"/>
      <c r="BF10" s="527"/>
      <c r="BG10" s="527"/>
      <c r="BH10" s="527"/>
      <c r="BI10" s="527"/>
      <c r="BJ10" s="527"/>
      <c r="BK10" s="527"/>
      <c r="BL10" s="527"/>
      <c r="BM10" s="527"/>
      <c r="BN10" s="527"/>
      <c r="BO10" s="527"/>
      <c r="BP10" s="527"/>
      <c r="BQ10" s="528"/>
    </row>
    <row r="11" spans="1:69" ht="14.25" customHeight="1" x14ac:dyDescent="0.2">
      <c r="A11" s="2" t="s">
        <v>81</v>
      </c>
      <c r="B11" s="124">
        <f>IF(
            OR(
                     TEXT(EDATE('Projektkostenkalkulation EP'!$B$4,2),"TTT") = "Sa",
                     TEXT(EDATE('Projektkostenkalkulation EP'!$B$4,2),"TTT") = "So",
                     IF(ISNA(VLOOKUP(EDATE('Projektkostenkalkulation EP'!$B$4,2),Datenquellen!$F$7:$H$45,3,FALSE))," ",VLOOKUP(EDATE('Projektkostenkalkulation EP'!$B$4,2),Datenquellen!$F$7:$H$45,3,FALSE))="X"
                            ),
                    "X",
                    IF('Projektkostenkalkulation EP'!$D$31&gt;0,('Projektkostenkalkulation EP'!$N$47/5),0)
            )</f>
        <v>0</v>
      </c>
      <c r="C11" s="122" t="str">
        <f xml:space="preserve"> IF(TEXT((EDATE('Projektkostenkalkulation EP'!$B$4,2)+AK$3),"MM")=TEXT((EDATE('Projektkostenkalkulation EP'!$B$4,2)+(AK$3-1)),"MM"),
             IF(
                        OR(
                                    TEXT((EDATE('Projektkostenkalkulation EP'!$B$4,2)+AK$3),"TTT") = "Sa",
                                    TEXT((EDATE('Projektkostenkalkulation EP'!$B$4,2)+AK$3),"TTT") = "So",
                                    IF(ISNA(VLOOKUP(EDATE('Projektkostenkalkulation EP'!$B$4,2)+AK$3,Datenquellen!$F$7:$H$45,3,FALSE))," ",VLOOKUP(EDATE('Projektkostenkalkulation EP'!$B$4,2)+AK$3,Datenquellen!$F$7:$H$45,3,FALSE))="X"
                                    ),
                          "X",
                          IF((((NETWORKDAYS('Projektkostenkalkulation EP'!$D$8,EOMONTH('Projektkostenkalkulation EP'!$D$8,0)))*('Projektkostenkalkulation EP'!$N$47/5)*
                                        'Projektkostenkalkulation EP'!$D$31)-SUM($B$11:B11))&gt;('Projektkostenkalkulation EP'!$N$47/5),('Projektkostenkalkulation EP'!$N$47/5),
                                         (NETWORKDAYS('Projektkostenkalkulation EP'!$D$8,
                                          EOMONTH('Projektkostenkalkulation EP'!$D$8,0)))*('Projektkostenkalkulation EP'!$N$47/5)*'Projektkostenkalkulation EP'!$D$31-SUM($B$11:B11))
                          ),
               "X"
            )</f>
        <v>X</v>
      </c>
      <c r="D11" s="122" t="str">
        <f xml:space="preserve"> IF(TEXT((EDATE('Projektkostenkalkulation EP'!$B$4,2)+AL$3),"MM")=TEXT((EDATE('Projektkostenkalkulation EP'!$B$4,2)+(AL$3-1)),"MM"),
             IF(
                        OR(
                                    TEXT((EDATE('Projektkostenkalkulation EP'!$B$4,2)+AL$3),"TTT") = "Sa",
                                    TEXT((EDATE('Projektkostenkalkulation EP'!$B$4,2)+AL$3),"TTT") = "So",
                                    IF(ISNA(VLOOKUP(EDATE('Projektkostenkalkulation EP'!$B$4,2)+AL$3,Datenquellen!$F$7:$H$45,3,FALSE))," ",VLOOKUP(EDATE('Projektkostenkalkulation EP'!$B$4,2)+AL$3,Datenquellen!$F$7:$H$45,3,FALSE))="X"
                                    ),
                          "X",
                          IF((((NETWORKDAYS('Projektkostenkalkulation EP'!$D$8,EOMONTH('Projektkostenkalkulation EP'!$D$8,0)))*('Projektkostenkalkulation EP'!$N$47/5)*
                                        'Projektkostenkalkulation EP'!$D$31)-SUM($B$11:C11))&gt;('Projektkostenkalkulation EP'!$N$47/5),('Projektkostenkalkulation EP'!$N$47/5),
                                         (NETWORKDAYS('Projektkostenkalkulation EP'!$D$8,
                                          EOMONTH('Projektkostenkalkulation EP'!$D$8,0)))*('Projektkostenkalkulation EP'!$N$47/5)*'Projektkostenkalkulation EP'!$D$31-SUM($B$11:C11))
                          ),
               "X"
            )</f>
        <v>X</v>
      </c>
      <c r="E11" s="122">
        <f xml:space="preserve"> IF(TEXT((EDATE('Projektkostenkalkulation EP'!$B$4,2)+AM$3),"MM")=TEXT((EDATE('Projektkostenkalkulation EP'!$B$4,2)+(AM$3-1)),"MM"),
             IF(
                        OR(
                                    TEXT((EDATE('Projektkostenkalkulation EP'!$B$4,2)+AM$3),"TTT") = "Sa",
                                    TEXT((EDATE('Projektkostenkalkulation EP'!$B$4,2)+AM$3),"TTT") = "So",
                                    IF(ISNA(VLOOKUP(EDATE('Projektkostenkalkulation EP'!$B$4,2)+AM$3,Datenquellen!$F$7:$H$45,3,FALSE))," ",VLOOKUP(EDATE('Projektkostenkalkulation EP'!$B$4,2)+AM$3,Datenquellen!$F$7:$H$45,3,FALSE))="X"
                                    ),
                          "X",
                          IF((((NETWORKDAYS('Projektkostenkalkulation EP'!$D$8,EOMONTH('Projektkostenkalkulation EP'!$D$8,0)))*('Projektkostenkalkulation EP'!$N$47/5)*
                                        'Projektkostenkalkulation EP'!$D$31)-SUM($B$11:D11))&gt;('Projektkostenkalkulation EP'!$N$47/5),('Projektkostenkalkulation EP'!$N$47/5),
                                         (NETWORKDAYS('Projektkostenkalkulation EP'!$D$8,
                                          EOMONTH('Projektkostenkalkulation EP'!$D$8,0)))*('Projektkostenkalkulation EP'!$N$47/5)*'Projektkostenkalkulation EP'!$D$31-SUM($B$11:D11))
                          ),
               "X"
            )</f>
        <v>0</v>
      </c>
      <c r="F11" s="122">
        <f xml:space="preserve"> IF(TEXT((EDATE('Projektkostenkalkulation EP'!$B$4,2)+AN$3),"MM")=TEXT((EDATE('Projektkostenkalkulation EP'!$B$4,2)+(AN$3-1)),"MM"),
             IF(
                        OR(
                                    TEXT((EDATE('Projektkostenkalkulation EP'!$B$4,2)+AN$3),"TTT") = "Sa",
                                    TEXT((EDATE('Projektkostenkalkulation EP'!$B$4,2)+AN$3),"TTT") = "So",
                                    IF(ISNA(VLOOKUP(EDATE('Projektkostenkalkulation EP'!$B$4,2)+AN$3,Datenquellen!$F$7:$H$45,3,FALSE))," ",VLOOKUP(EDATE('Projektkostenkalkulation EP'!$B$4,2)+AN$3,Datenquellen!$F$7:$H$45,3,FALSE))="X"
                                    ),
                          "X",
                          IF((((NETWORKDAYS('Projektkostenkalkulation EP'!$D$8,EOMONTH('Projektkostenkalkulation EP'!$D$8,0)))*('Projektkostenkalkulation EP'!$N$47/5)*
                                        'Projektkostenkalkulation EP'!$D$31)-SUM($B$11:E11))&gt;('Projektkostenkalkulation EP'!$N$47/5),('Projektkostenkalkulation EP'!$N$47/5),
                                         (NETWORKDAYS('Projektkostenkalkulation EP'!$D$8,
                                          EOMONTH('Projektkostenkalkulation EP'!$D$8,0)))*('Projektkostenkalkulation EP'!$N$47/5)*'Projektkostenkalkulation EP'!$D$31-SUM($B$11:E11))
                          ),
               "X"
            )</f>
        <v>0</v>
      </c>
      <c r="G11" s="122">
        <f xml:space="preserve"> IF(TEXT((EDATE('Projektkostenkalkulation EP'!$B$4,2)+AO$3),"MM")=TEXT((EDATE('Projektkostenkalkulation EP'!$B$4,2)+(AO$3-1)),"MM"),
             IF(
                        OR(
                                    TEXT((EDATE('Projektkostenkalkulation EP'!$B$4,2)+AO$3),"TTT") = "Sa",
                                    TEXT((EDATE('Projektkostenkalkulation EP'!$B$4,2)+AO$3),"TTT") = "So",
                                    IF(ISNA(VLOOKUP(EDATE('Projektkostenkalkulation EP'!$B$4,2)+AO$3,Datenquellen!$F$7:$H$45,3,FALSE))," ",VLOOKUP(EDATE('Projektkostenkalkulation EP'!$B$4,2)+AO$3,Datenquellen!$F$7:$H$45,3,FALSE))="X"
                                    ),
                          "X",
                          IF((((NETWORKDAYS('Projektkostenkalkulation EP'!$D$8,EOMONTH('Projektkostenkalkulation EP'!$D$8,0)))*('Projektkostenkalkulation EP'!$N$47/5)*
                                        'Projektkostenkalkulation EP'!$D$31)-SUM($B$11:F11))&gt;('Projektkostenkalkulation EP'!$N$47/5),('Projektkostenkalkulation EP'!$N$47/5),
                                         (NETWORKDAYS('Projektkostenkalkulation EP'!$D$8,
                                          EOMONTH('Projektkostenkalkulation EP'!$D$8,0)))*('Projektkostenkalkulation EP'!$N$47/5)*'Projektkostenkalkulation EP'!$D$31-SUM($B$11:F11))
                          ),
               "X"
            )</f>
        <v>0</v>
      </c>
      <c r="H11" s="122">
        <f xml:space="preserve"> IF(TEXT((EDATE('Projektkostenkalkulation EP'!$B$4,2)+AP$3),"MM")=TEXT((EDATE('Projektkostenkalkulation EP'!$B$4,2)+(AP$3-1)),"MM"),
             IF(
                        OR(
                                    TEXT((EDATE('Projektkostenkalkulation EP'!$B$4,2)+AP$3),"TTT") = "Sa",
                                    TEXT((EDATE('Projektkostenkalkulation EP'!$B$4,2)+AP$3),"TTT") = "So",
                                    IF(ISNA(VLOOKUP(EDATE('Projektkostenkalkulation EP'!$B$4,2)+AP$3,Datenquellen!$F$7:$H$45,3,FALSE))," ",VLOOKUP(EDATE('Projektkostenkalkulation EP'!$B$4,2)+AP$3,Datenquellen!$F$7:$H$45,3,FALSE))="X"
                                    ),
                          "X",
                          IF((((NETWORKDAYS('Projektkostenkalkulation EP'!$D$8,EOMONTH('Projektkostenkalkulation EP'!$D$8,0)))*('Projektkostenkalkulation EP'!$N$47/5)*
                                        'Projektkostenkalkulation EP'!$D$31)-SUM($B$11:G11))&gt;('Projektkostenkalkulation EP'!$N$47/5),('Projektkostenkalkulation EP'!$N$47/5),
                                         (NETWORKDAYS('Projektkostenkalkulation EP'!$D$8,
                                          EOMONTH('Projektkostenkalkulation EP'!$D$8,0)))*('Projektkostenkalkulation EP'!$N$47/5)*'Projektkostenkalkulation EP'!$D$31-SUM($B$11:G11))
                          ),
               "X"
            )</f>
        <v>0</v>
      </c>
      <c r="I11" s="122">
        <f xml:space="preserve"> IF(TEXT((EDATE('Projektkostenkalkulation EP'!$B$4,2)+AQ$3),"MM")=TEXT((EDATE('Projektkostenkalkulation EP'!$B$4,2)+(AQ$3-1)),"MM"),
             IF(
                        OR(
                                    TEXT((EDATE('Projektkostenkalkulation EP'!$B$4,2)+AQ$3),"TTT") = "Sa",
                                    TEXT((EDATE('Projektkostenkalkulation EP'!$B$4,2)+AQ$3),"TTT") = "So",
                                    IF(ISNA(VLOOKUP(EDATE('Projektkostenkalkulation EP'!$B$4,2)+AQ$3,Datenquellen!$F$7:$H$45,3,FALSE))," ",VLOOKUP(EDATE('Projektkostenkalkulation EP'!$B$4,2)+AQ$3,Datenquellen!$F$7:$H$45,3,FALSE))="X"
                                    ),
                          "X",
                          IF((((NETWORKDAYS('Projektkostenkalkulation EP'!$D$8,EOMONTH('Projektkostenkalkulation EP'!$D$8,0)))*('Projektkostenkalkulation EP'!$N$47/5)*
                                        'Projektkostenkalkulation EP'!$D$31)-SUM($B$11:H11))&gt;('Projektkostenkalkulation EP'!$N$47/5),('Projektkostenkalkulation EP'!$N$47/5),
                                         (NETWORKDAYS('Projektkostenkalkulation EP'!$D$8,
                                          EOMONTH('Projektkostenkalkulation EP'!$D$8,0)))*('Projektkostenkalkulation EP'!$N$47/5)*'Projektkostenkalkulation EP'!$D$31-SUM($B$11:H11))
                          ),
               "X"
            )</f>
        <v>0</v>
      </c>
      <c r="J11" s="122" t="str">
        <f xml:space="preserve"> IF(TEXT((EDATE('Projektkostenkalkulation EP'!$B$4,2)+AR$3),"MM")=TEXT((EDATE('Projektkostenkalkulation EP'!$B$4,2)+(AR$3-1)),"MM"),
             IF(
                        OR(
                                    TEXT((EDATE('Projektkostenkalkulation EP'!$B$4,2)+AR$3),"TTT") = "Sa",
                                    TEXT((EDATE('Projektkostenkalkulation EP'!$B$4,2)+AR$3),"TTT") = "So",
                                    IF(ISNA(VLOOKUP(EDATE('Projektkostenkalkulation EP'!$B$4,2)+AR$3,Datenquellen!$F$7:$H$45,3,FALSE))," ",VLOOKUP(EDATE('Projektkostenkalkulation EP'!$B$4,2)+AR$3,Datenquellen!$F$7:$H$45,3,FALSE))="X"
                                    ),
                          "X",
                          IF((((NETWORKDAYS('Projektkostenkalkulation EP'!$D$8,EOMONTH('Projektkostenkalkulation EP'!$D$8,0)))*('Projektkostenkalkulation EP'!$N$47/5)*
                                        'Projektkostenkalkulation EP'!$D$31)-SUM($B$11:I11))&gt;('Projektkostenkalkulation EP'!$N$47/5),('Projektkostenkalkulation EP'!$N$47/5),
                                         (NETWORKDAYS('Projektkostenkalkulation EP'!$D$8,
                                          EOMONTH('Projektkostenkalkulation EP'!$D$8,0)))*('Projektkostenkalkulation EP'!$N$47/5)*'Projektkostenkalkulation EP'!$D$31-SUM($B$11:I11))
                          ),
               "X"
            )</f>
        <v>X</v>
      </c>
      <c r="K11" s="122" t="str">
        <f xml:space="preserve"> IF(TEXT((EDATE('Projektkostenkalkulation EP'!$B$4,2)+AS$3),"MM")=TEXT((EDATE('Projektkostenkalkulation EP'!$B$4,2)+(AS$3-1)),"MM"),
             IF(
                        OR(
                                    TEXT((EDATE('Projektkostenkalkulation EP'!$B$4,2)+AS$3),"TTT") = "Sa",
                                    TEXT((EDATE('Projektkostenkalkulation EP'!$B$4,2)+AS$3),"TTT") = "So",
                                    IF(ISNA(VLOOKUP(EDATE('Projektkostenkalkulation EP'!$B$4,2)+AS$3,Datenquellen!$F$7:$H$45,3,FALSE))," ",VLOOKUP(EDATE('Projektkostenkalkulation EP'!$B$4,2)+AS$3,Datenquellen!$F$7:$H$45,3,FALSE))="X"
                                    ),
                          "X",
                          IF((((NETWORKDAYS('Projektkostenkalkulation EP'!$D$8,EOMONTH('Projektkostenkalkulation EP'!$D$8,0)))*('Projektkostenkalkulation EP'!$N$47/5)*
                                        'Projektkostenkalkulation EP'!$D$31)-SUM($B$11:J11))&gt;('Projektkostenkalkulation EP'!$N$47/5),('Projektkostenkalkulation EP'!$N$47/5),
                                         (NETWORKDAYS('Projektkostenkalkulation EP'!$D$8,
                                          EOMONTH('Projektkostenkalkulation EP'!$D$8,0)))*('Projektkostenkalkulation EP'!$N$47/5)*'Projektkostenkalkulation EP'!$D$31-SUM($B$11:J11))
                          ),
               "X"
            )</f>
        <v>X</v>
      </c>
      <c r="L11" s="122">
        <f xml:space="preserve"> IF(TEXT((EDATE('Projektkostenkalkulation EP'!$B$4,2)+AT$3),"MM")=TEXT((EDATE('Projektkostenkalkulation EP'!$B$4,2)+(AT$3-1)),"MM"),
             IF(
                        OR(
                                    TEXT((EDATE('Projektkostenkalkulation EP'!$B$4,2)+AT$3),"TTT") = "Sa",
                                    TEXT((EDATE('Projektkostenkalkulation EP'!$B$4,2)+AT$3),"TTT") = "So",
                                    IF(ISNA(VLOOKUP(EDATE('Projektkostenkalkulation EP'!$B$4,2)+AT$3,Datenquellen!$F$7:$H$45,3,FALSE))," ",VLOOKUP(EDATE('Projektkostenkalkulation EP'!$B$4,2)+AT$3,Datenquellen!$F$7:$H$45,3,FALSE))="X"
                                    ),
                          "X",
                          IF((((NETWORKDAYS('Projektkostenkalkulation EP'!$D$8,EOMONTH('Projektkostenkalkulation EP'!$D$8,0)))*('Projektkostenkalkulation EP'!$N$47/5)*
                                        'Projektkostenkalkulation EP'!$D$31)-SUM($B$11:K11))&gt;('Projektkostenkalkulation EP'!$N$47/5),('Projektkostenkalkulation EP'!$N$47/5),
                                         (NETWORKDAYS('Projektkostenkalkulation EP'!$D$8,
                                          EOMONTH('Projektkostenkalkulation EP'!$D$8,0)))*('Projektkostenkalkulation EP'!$N$47/5)*'Projektkostenkalkulation EP'!$D$31-SUM($B$11:K11))
                          ),
               "X"
            )</f>
        <v>0</v>
      </c>
      <c r="M11" s="122">
        <f xml:space="preserve"> IF(TEXT((EDATE('Projektkostenkalkulation EP'!$B$4,2)+AU$3),"MM")=TEXT((EDATE('Projektkostenkalkulation EP'!$B$4,2)+(AU$3-1)),"MM"),
             IF(
                        OR(
                                    TEXT((EDATE('Projektkostenkalkulation EP'!$B$4,2)+AU$3),"TTT") = "Sa",
                                    TEXT((EDATE('Projektkostenkalkulation EP'!$B$4,2)+AU$3),"TTT") = "So",
                                    IF(ISNA(VLOOKUP(EDATE('Projektkostenkalkulation EP'!$B$4,2)+AU$3,Datenquellen!$F$7:$H$45,3,FALSE))," ",VLOOKUP(EDATE('Projektkostenkalkulation EP'!$B$4,2)+AU$3,Datenquellen!$F$7:$H$45,3,FALSE))="X"
                                    ),
                          "X",
                          IF((((NETWORKDAYS('Projektkostenkalkulation EP'!$D$8,EOMONTH('Projektkostenkalkulation EP'!$D$8,0)))*('Projektkostenkalkulation EP'!$N$47/5)*
                                        'Projektkostenkalkulation EP'!$D$31)-SUM($B$11:L11))&gt;('Projektkostenkalkulation EP'!$N$47/5),('Projektkostenkalkulation EP'!$N$47/5),
                                         (NETWORKDAYS('Projektkostenkalkulation EP'!$D$8,
                                          EOMONTH('Projektkostenkalkulation EP'!$D$8,0)))*('Projektkostenkalkulation EP'!$N$47/5)*'Projektkostenkalkulation EP'!$D$31-SUM($B$11:L11))
                          ),
               "X"
            )</f>
        <v>0</v>
      </c>
      <c r="N11" s="122">
        <f xml:space="preserve"> IF(TEXT((EDATE('Projektkostenkalkulation EP'!$B$4,2)+AV$3),"MM")=TEXT((EDATE('Projektkostenkalkulation EP'!$B$4,2)+(AV$3-1)),"MM"),
             IF(
                        OR(
                                    TEXT((EDATE('Projektkostenkalkulation EP'!$B$4,2)+AV$3),"TTT") = "Sa",
                                    TEXT((EDATE('Projektkostenkalkulation EP'!$B$4,2)+AV$3),"TTT") = "So",
                                    IF(ISNA(VLOOKUP(EDATE('Projektkostenkalkulation EP'!$B$4,2)+AV$3,Datenquellen!$F$7:$H$45,3,FALSE))," ",VLOOKUP(EDATE('Projektkostenkalkulation EP'!$B$4,2)+AV$3,Datenquellen!$F$7:$H$45,3,FALSE))="X"
                                    ),
                          "X",
                          IF((((NETWORKDAYS('Projektkostenkalkulation EP'!$D$8,EOMONTH('Projektkostenkalkulation EP'!$D$8,0)))*('Projektkostenkalkulation EP'!$N$47/5)*
                                        'Projektkostenkalkulation EP'!$D$31)-SUM($B$11:M11))&gt;('Projektkostenkalkulation EP'!$N$47/5),('Projektkostenkalkulation EP'!$N$47/5),
                                         (NETWORKDAYS('Projektkostenkalkulation EP'!$D$8,
                                          EOMONTH('Projektkostenkalkulation EP'!$D$8,0)))*('Projektkostenkalkulation EP'!$N$47/5)*'Projektkostenkalkulation EP'!$D$31-SUM($B$11:M11))
                          ),
               "X"
            )</f>
        <v>0</v>
      </c>
      <c r="O11" s="122">
        <f xml:space="preserve"> IF(TEXT((EDATE('Projektkostenkalkulation EP'!$B$4,2)+AW$3),"MM")=TEXT((EDATE('Projektkostenkalkulation EP'!$B$4,2)+(AW$3-1)),"MM"),
             IF(
                        OR(
                                    TEXT((EDATE('Projektkostenkalkulation EP'!$B$4,2)+AW$3),"TTT") = "Sa",
                                    TEXT((EDATE('Projektkostenkalkulation EP'!$B$4,2)+AW$3),"TTT") = "So",
                                    IF(ISNA(VLOOKUP(EDATE('Projektkostenkalkulation EP'!$B$4,2)+AW$3,Datenquellen!$F$7:$H$45,3,FALSE))," ",VLOOKUP(EDATE('Projektkostenkalkulation EP'!$B$4,2)+AW$3,Datenquellen!$F$7:$H$45,3,FALSE))="X"
                                    ),
                          "X",
                          IF((((NETWORKDAYS('Projektkostenkalkulation EP'!$D$8,EOMONTH('Projektkostenkalkulation EP'!$D$8,0)))*('Projektkostenkalkulation EP'!$N$47/5)*
                                        'Projektkostenkalkulation EP'!$D$31)-SUM($B$11:N11))&gt;('Projektkostenkalkulation EP'!$N$47/5),('Projektkostenkalkulation EP'!$N$47/5),
                                         (NETWORKDAYS('Projektkostenkalkulation EP'!$D$8,
                                          EOMONTH('Projektkostenkalkulation EP'!$D$8,0)))*('Projektkostenkalkulation EP'!$N$47/5)*'Projektkostenkalkulation EP'!$D$31-SUM($B$11:N11))
                          ),
               "X"
            )</f>
        <v>0</v>
      </c>
      <c r="P11" s="122">
        <f xml:space="preserve"> IF(TEXT((EDATE('Projektkostenkalkulation EP'!$B$4,2)+AX$3),"MM")=TEXT((EDATE('Projektkostenkalkulation EP'!$B$4,2)+(AX$3-1)),"MM"),
             IF(
                        OR(
                                    TEXT((EDATE('Projektkostenkalkulation EP'!$B$4,2)+AX$3),"TTT") = "Sa",
                                    TEXT((EDATE('Projektkostenkalkulation EP'!$B$4,2)+AX$3),"TTT") = "So",
                                    IF(ISNA(VLOOKUP(EDATE('Projektkostenkalkulation EP'!$B$4,2)+AX$3,Datenquellen!$F$7:$H$45,3,FALSE))," ",VLOOKUP(EDATE('Projektkostenkalkulation EP'!$B$4,2)+AX$3,Datenquellen!$F$7:$H$45,3,FALSE))="X"
                                    ),
                          "X",
                          IF((((NETWORKDAYS('Projektkostenkalkulation EP'!$D$8,EOMONTH('Projektkostenkalkulation EP'!$D$8,0)))*('Projektkostenkalkulation EP'!$N$47/5)*
                                        'Projektkostenkalkulation EP'!$D$31)-SUM($B$11:O11))&gt;('Projektkostenkalkulation EP'!$N$47/5),('Projektkostenkalkulation EP'!$N$47/5),
                                         (NETWORKDAYS('Projektkostenkalkulation EP'!$D$8,
                                          EOMONTH('Projektkostenkalkulation EP'!$D$8,0)))*('Projektkostenkalkulation EP'!$N$47/5)*'Projektkostenkalkulation EP'!$D$31-SUM($B$11:O11))
                          ),
               "X"
            )</f>
        <v>0</v>
      </c>
      <c r="Q11" s="122" t="str">
        <f xml:space="preserve"> IF(TEXT((EDATE('Projektkostenkalkulation EP'!$B$4,2)+AY$3),"MM")=TEXT((EDATE('Projektkostenkalkulation EP'!$B$4,2)+(AY$3-1)),"MM"),
             IF(
                        OR(
                                    TEXT((EDATE('Projektkostenkalkulation EP'!$B$4,2)+AY$3),"TTT") = "Sa",
                                    TEXT((EDATE('Projektkostenkalkulation EP'!$B$4,2)+AY$3),"TTT") = "So",
                                    IF(ISNA(VLOOKUP(EDATE('Projektkostenkalkulation EP'!$B$4,2)+AY$3,Datenquellen!$F$7:$H$45,3,FALSE))," ",VLOOKUP(EDATE('Projektkostenkalkulation EP'!$B$4,2)+AY$3,Datenquellen!$F$7:$H$45,3,FALSE))="X"
                                    ),
                          "X",
                          IF((((NETWORKDAYS('Projektkostenkalkulation EP'!$D$8,EOMONTH('Projektkostenkalkulation EP'!$D$8,0)))*('Projektkostenkalkulation EP'!$N$47/5)*
                                        'Projektkostenkalkulation EP'!$D$31)-SUM($B$11:P11))&gt;('Projektkostenkalkulation EP'!$N$47/5),('Projektkostenkalkulation EP'!$N$47/5),
                                         (NETWORKDAYS('Projektkostenkalkulation EP'!$D$8,
                                          EOMONTH('Projektkostenkalkulation EP'!$D$8,0)))*('Projektkostenkalkulation EP'!$N$47/5)*'Projektkostenkalkulation EP'!$D$31-SUM($B$11:P11))
                          ),
               "X"
            )</f>
        <v>X</v>
      </c>
      <c r="R11" s="122" t="str">
        <f xml:space="preserve"> IF(TEXT((EDATE('Projektkostenkalkulation EP'!$B$4,2)+AZ$3),"MM")=TEXT((EDATE('Projektkostenkalkulation EP'!$B$4,2)+(AZ$3-1)),"MM"),
             IF(
                        OR(
                                    TEXT((EDATE('Projektkostenkalkulation EP'!$B$4,2)+AZ$3),"TTT") = "Sa",
                                    TEXT((EDATE('Projektkostenkalkulation EP'!$B$4,2)+AZ$3),"TTT") = "So",
                                    IF(ISNA(VLOOKUP(EDATE('Projektkostenkalkulation EP'!$B$4,2)+AZ$3,Datenquellen!$F$7:$H$45,3,FALSE))," ",VLOOKUP(EDATE('Projektkostenkalkulation EP'!$B$4,2)+AZ$3,Datenquellen!$F$7:$H$45,3,FALSE))="X"
                                    ),
                          "X",
                          IF((((NETWORKDAYS('Projektkostenkalkulation EP'!$D$8,EOMONTH('Projektkostenkalkulation EP'!$D$8,0)))*('Projektkostenkalkulation EP'!$N$47/5)*
                                        'Projektkostenkalkulation EP'!$D$31)-SUM($B$11:Q11))&gt;('Projektkostenkalkulation EP'!$N$47/5),('Projektkostenkalkulation EP'!$N$47/5),
                                         (NETWORKDAYS('Projektkostenkalkulation EP'!$D$8,
                                          EOMONTH('Projektkostenkalkulation EP'!$D$8,0)))*('Projektkostenkalkulation EP'!$N$47/5)*'Projektkostenkalkulation EP'!$D$31-SUM($B$11:Q11))
                          ),
               "X"
            )</f>
        <v>X</v>
      </c>
      <c r="S11" s="122">
        <f xml:space="preserve"> IF(TEXT((EDATE('Projektkostenkalkulation EP'!$B$4,2)+BA$3),"MM")=TEXT((EDATE('Projektkostenkalkulation EP'!$B$4,2)+(BA$3-1)),"MM"),
             IF(
                        OR(
                                    TEXT((EDATE('Projektkostenkalkulation EP'!$B$4,2)+BA$3),"TTT") = "Sa",
                                    TEXT((EDATE('Projektkostenkalkulation EP'!$B$4,2)+BA$3),"TTT") = "So",
                                    IF(ISNA(VLOOKUP(EDATE('Projektkostenkalkulation EP'!$B$4,2)+BA$3,Datenquellen!$F$7:$H$45,3,FALSE))," ",VLOOKUP(EDATE('Projektkostenkalkulation EP'!$B$4,2)+BA$3,Datenquellen!$F$7:$H$45,3,FALSE))="X"
                                    ),
                          "X",
                          IF((((NETWORKDAYS('Projektkostenkalkulation EP'!$D$8,EOMONTH('Projektkostenkalkulation EP'!$D$8,0)))*('Projektkostenkalkulation EP'!$N$47/5)*
                                        'Projektkostenkalkulation EP'!$D$31)-SUM($B$11:R11))&gt;('Projektkostenkalkulation EP'!$N$47/5),('Projektkostenkalkulation EP'!$N$47/5),
                                         (NETWORKDAYS('Projektkostenkalkulation EP'!$D$8,
                                          EOMONTH('Projektkostenkalkulation EP'!$D$8,0)))*('Projektkostenkalkulation EP'!$N$47/5)*'Projektkostenkalkulation EP'!$D$31-SUM($B$11:R11))
                          ),
               "X"
            )</f>
        <v>0</v>
      </c>
      <c r="T11" s="122">
        <f xml:space="preserve"> IF(TEXT((EDATE('Projektkostenkalkulation EP'!$B$4,2)+BB$3),"MM")=TEXT((EDATE('Projektkostenkalkulation EP'!$B$4,2)+(BB$3-1)),"MM"),
             IF(
                        OR(
                                    TEXT((EDATE('Projektkostenkalkulation EP'!$B$4,2)+BB$3),"TTT") = "Sa",
                                    TEXT((EDATE('Projektkostenkalkulation EP'!$B$4,2)+BB$3),"TTT") = "So",
                                    IF(ISNA(VLOOKUP(EDATE('Projektkostenkalkulation EP'!$B$4,2)+BB$3,Datenquellen!$F$7:$H$45,3,FALSE))," ",VLOOKUP(EDATE('Projektkostenkalkulation EP'!$B$4,2)+BB$3,Datenquellen!$F$7:$H$45,3,FALSE))="X"
                                    ),
                          "X",
                          IF((((NETWORKDAYS('Projektkostenkalkulation EP'!$D$8,EOMONTH('Projektkostenkalkulation EP'!$D$8,0)))*('Projektkostenkalkulation EP'!$N$47/5)*
                                        'Projektkostenkalkulation EP'!$D$31)-SUM($B$11:S11))&gt;('Projektkostenkalkulation EP'!$N$47/5),('Projektkostenkalkulation EP'!$N$47/5),
                                         (NETWORKDAYS('Projektkostenkalkulation EP'!$D$8,
                                          EOMONTH('Projektkostenkalkulation EP'!$D$8,0)))*('Projektkostenkalkulation EP'!$N$47/5)*'Projektkostenkalkulation EP'!$D$31-SUM($B$11:S11))
                          ),
               "X"
            )</f>
        <v>0</v>
      </c>
      <c r="U11" s="122">
        <f xml:space="preserve"> IF(TEXT((EDATE('Projektkostenkalkulation EP'!$B$4,2)+BC$3),"MM")=TEXT((EDATE('Projektkostenkalkulation EP'!$B$4,2)+(BC$3-1)),"MM"),
             IF(
                        OR(
                                    TEXT((EDATE('Projektkostenkalkulation EP'!$B$4,2)+BC$3),"TTT") = "Sa",
                                    TEXT((EDATE('Projektkostenkalkulation EP'!$B$4,2)+BC$3),"TTT") = "So",
                                    IF(ISNA(VLOOKUP(EDATE('Projektkostenkalkulation EP'!$B$4,2)+BC$3,Datenquellen!$F$7:$H$45,3,FALSE))," ",VLOOKUP(EDATE('Projektkostenkalkulation EP'!$B$4,2)+BC$3,Datenquellen!$F$7:$H$45,3,FALSE))="X"
                                    ),
                          "X",
                          IF((((NETWORKDAYS('Projektkostenkalkulation EP'!$D$8,EOMONTH('Projektkostenkalkulation EP'!$D$8,0)))*('Projektkostenkalkulation EP'!$N$47/5)*
                                        'Projektkostenkalkulation EP'!$D$31)-SUM($B$11:T11))&gt;('Projektkostenkalkulation EP'!$N$47/5),('Projektkostenkalkulation EP'!$N$47/5),
                                         (NETWORKDAYS('Projektkostenkalkulation EP'!$D$8,
                                          EOMONTH('Projektkostenkalkulation EP'!$D$8,0)))*('Projektkostenkalkulation EP'!$N$47/5)*'Projektkostenkalkulation EP'!$D$31-SUM($B$11:T11))
                          ),
               "X"
            )</f>
        <v>0</v>
      </c>
      <c r="V11" s="122">
        <f xml:space="preserve"> IF(TEXT((EDATE('Projektkostenkalkulation EP'!$B$4,2)+BD$3),"MM")=TEXT((EDATE('Projektkostenkalkulation EP'!$B$4,2)+(BD$3-1)),"MM"),
             IF(
                        OR(
                                    TEXT((EDATE('Projektkostenkalkulation EP'!$B$4,2)+BD$3),"TTT") = "Sa",
                                    TEXT((EDATE('Projektkostenkalkulation EP'!$B$4,2)+BD$3),"TTT") = "So",
                                    IF(ISNA(VLOOKUP(EDATE('Projektkostenkalkulation EP'!$B$4,2)+BD$3,Datenquellen!$F$7:$H$45,3,FALSE))," ",VLOOKUP(EDATE('Projektkostenkalkulation EP'!$B$4,2)+BD$3,Datenquellen!$F$7:$H$45,3,FALSE))="X"
                                    ),
                          "X",
                          IF((((NETWORKDAYS('Projektkostenkalkulation EP'!$D$8,EOMONTH('Projektkostenkalkulation EP'!$D$8,0)))*('Projektkostenkalkulation EP'!$N$47/5)*
                                        'Projektkostenkalkulation EP'!$D$31)-SUM($B$11:U11))&gt;('Projektkostenkalkulation EP'!$N$47/5),('Projektkostenkalkulation EP'!$N$47/5),
                                         (NETWORKDAYS('Projektkostenkalkulation EP'!$D$8,
                                          EOMONTH('Projektkostenkalkulation EP'!$D$8,0)))*('Projektkostenkalkulation EP'!$N$47/5)*'Projektkostenkalkulation EP'!$D$31-SUM($B$11:U11))
                          ),
               "X"
            )</f>
        <v>0</v>
      </c>
      <c r="W11" s="122">
        <f xml:space="preserve"> IF(TEXT((EDATE('Projektkostenkalkulation EP'!$B$4,2)+BE$3),"MM")=TEXT((EDATE('Projektkostenkalkulation EP'!$B$4,2)+(BE$3-1)),"MM"),
             IF(
                        OR(
                                    TEXT((EDATE('Projektkostenkalkulation EP'!$B$4,2)+BE$3),"TTT") = "Sa",
                                    TEXT((EDATE('Projektkostenkalkulation EP'!$B$4,2)+BE$3),"TTT") = "So",
                                    IF(ISNA(VLOOKUP(EDATE('Projektkostenkalkulation EP'!$B$4,2)+BE$3,Datenquellen!$F$7:$H$45,3,FALSE))," ",VLOOKUP(EDATE('Projektkostenkalkulation EP'!$B$4,2)+BE$3,Datenquellen!$F$7:$H$45,3,FALSE))="X"
                                    ),
                          "X",
                          IF((((NETWORKDAYS('Projektkostenkalkulation EP'!$D$8,EOMONTH('Projektkostenkalkulation EP'!$D$8,0)))*('Projektkostenkalkulation EP'!$N$47/5)*
                                        'Projektkostenkalkulation EP'!$D$31)-SUM($B$11:V11))&gt;('Projektkostenkalkulation EP'!$N$47/5),('Projektkostenkalkulation EP'!$N$47/5),
                                         (NETWORKDAYS('Projektkostenkalkulation EP'!$D$8,
                                          EOMONTH('Projektkostenkalkulation EP'!$D$8,0)))*('Projektkostenkalkulation EP'!$N$47/5)*'Projektkostenkalkulation EP'!$D$31-SUM($B$11:V11))
                          ),
               "X"
            )</f>
        <v>0</v>
      </c>
      <c r="X11" s="122" t="str">
        <f xml:space="preserve"> IF(TEXT((EDATE('Projektkostenkalkulation EP'!$B$4,2)+BF$3),"MM")=TEXT((EDATE('Projektkostenkalkulation EP'!$B$4,2)+(BF$3-1)),"MM"),
             IF(
                        OR(
                                    TEXT((EDATE('Projektkostenkalkulation EP'!$B$4,2)+BF$3),"TTT") = "Sa",
                                    TEXT((EDATE('Projektkostenkalkulation EP'!$B$4,2)+BF$3),"TTT") = "So",
                                    IF(ISNA(VLOOKUP(EDATE('Projektkostenkalkulation EP'!$B$4,2)+BF$3,Datenquellen!$F$7:$H$45,3,FALSE))," ",VLOOKUP(EDATE('Projektkostenkalkulation EP'!$B$4,2)+BF$3,Datenquellen!$F$7:$H$45,3,FALSE))="X"
                                    ),
                          "X",
                          IF((((NETWORKDAYS('Projektkostenkalkulation EP'!$D$8,EOMONTH('Projektkostenkalkulation EP'!$D$8,0)))*('Projektkostenkalkulation EP'!$N$47/5)*
                                        'Projektkostenkalkulation EP'!$D$31)-SUM($B$11:W11))&gt;('Projektkostenkalkulation EP'!$N$47/5),('Projektkostenkalkulation EP'!$N$47/5),
                                         (NETWORKDAYS('Projektkostenkalkulation EP'!$D$8,
                                          EOMONTH('Projektkostenkalkulation EP'!$D$8,0)))*('Projektkostenkalkulation EP'!$N$47/5)*'Projektkostenkalkulation EP'!$D$31-SUM($B$11:W11))
                          ),
               "X"
            )</f>
        <v>X</v>
      </c>
      <c r="Y11" s="122" t="str">
        <f xml:space="preserve"> IF(TEXT((EDATE('Projektkostenkalkulation EP'!$B$4,2)+BG$3),"MM")=TEXT((EDATE('Projektkostenkalkulation EP'!$B$4,2)+(BG$3-1)),"MM"),
             IF(
                        OR(
                                    TEXT((EDATE('Projektkostenkalkulation EP'!$B$4,2)+BG$3),"TTT") = "Sa",
                                    TEXT((EDATE('Projektkostenkalkulation EP'!$B$4,2)+BG$3),"TTT") = "So",
                                    IF(ISNA(VLOOKUP(EDATE('Projektkostenkalkulation EP'!$B$4,2)+BG$3,Datenquellen!$F$7:$H$45,3,FALSE))," ",VLOOKUP(EDATE('Projektkostenkalkulation EP'!$B$4,2)+BG$3,Datenquellen!$F$7:$H$45,3,FALSE))="X"
                                    ),
                          "X",
                          IF((((NETWORKDAYS('Projektkostenkalkulation EP'!$D$8,EOMONTH('Projektkostenkalkulation EP'!$D$8,0)))*('Projektkostenkalkulation EP'!$N$47/5)*
                                        'Projektkostenkalkulation EP'!$D$31)-SUM($B$11:X11))&gt;('Projektkostenkalkulation EP'!$N$47/5),('Projektkostenkalkulation EP'!$N$47/5),
                                         (NETWORKDAYS('Projektkostenkalkulation EP'!$D$8,
                                          EOMONTH('Projektkostenkalkulation EP'!$D$8,0)))*('Projektkostenkalkulation EP'!$N$47/5)*'Projektkostenkalkulation EP'!$D$31-SUM($B$11:X11))
                          ),
               "X"
            )</f>
        <v>X</v>
      </c>
      <c r="Z11" s="122">
        <f xml:space="preserve"> IF(TEXT((EDATE('Projektkostenkalkulation EP'!$B$4,2)+BH$3),"MM")=TEXT((EDATE('Projektkostenkalkulation EP'!$B$4,2)+(BH$3-1)),"MM"),
             IF(
                        OR(
                                    TEXT((EDATE('Projektkostenkalkulation EP'!$B$4,2)+BH$3),"TTT") = "Sa",
                                    TEXT((EDATE('Projektkostenkalkulation EP'!$B$4,2)+BH$3),"TTT") = "So",
                                    IF(ISNA(VLOOKUP(EDATE('Projektkostenkalkulation EP'!$B$4,2)+BH$3,Datenquellen!$F$7:$H$45,3,FALSE))," ",VLOOKUP(EDATE('Projektkostenkalkulation EP'!$B$4,2)+BH$3,Datenquellen!$F$7:$H$45,3,FALSE))="X"
                                    ),
                          "X",
                          IF((((NETWORKDAYS('Projektkostenkalkulation EP'!$D$8,EOMONTH('Projektkostenkalkulation EP'!$D$8,0)))*('Projektkostenkalkulation EP'!$N$47/5)*
                                        'Projektkostenkalkulation EP'!$D$31)-SUM($B$11:Y11))&gt;('Projektkostenkalkulation EP'!$N$47/5),('Projektkostenkalkulation EP'!$N$47/5),
                                         (NETWORKDAYS('Projektkostenkalkulation EP'!$D$8,
                                          EOMONTH('Projektkostenkalkulation EP'!$D$8,0)))*('Projektkostenkalkulation EP'!$N$47/5)*'Projektkostenkalkulation EP'!$D$31-SUM($B$11:Y11))
                          ),
               "X"
            )</f>
        <v>0</v>
      </c>
      <c r="AA11" s="122">
        <f xml:space="preserve"> IF(TEXT((EDATE('Projektkostenkalkulation EP'!$B$4,2)+BI$3),"MM")=TEXT((EDATE('Projektkostenkalkulation EP'!$B$4,2)+(BI$3-1)),"MM"),
             IF(
                        OR(
                                    TEXT((EDATE('Projektkostenkalkulation EP'!$B$4,2)+BI$3),"TTT") = "Sa",
                                    TEXT((EDATE('Projektkostenkalkulation EP'!$B$4,2)+BI$3),"TTT") = "So",
                                    IF(ISNA(VLOOKUP(EDATE('Projektkostenkalkulation EP'!$B$4,2)+BI$3,Datenquellen!$F$7:$H$45,3,FALSE))," ",VLOOKUP(EDATE('Projektkostenkalkulation EP'!$B$4,2)+BI$3,Datenquellen!$F$7:$H$45,3,FALSE))="X"
                                    ),
                          "X",
                          IF((((NETWORKDAYS('Projektkostenkalkulation EP'!$D$8,EOMONTH('Projektkostenkalkulation EP'!$D$8,0)))*('Projektkostenkalkulation EP'!$N$47/5)*
                                        'Projektkostenkalkulation EP'!$D$31)-SUM($B$11:Z11))&gt;('Projektkostenkalkulation EP'!$N$47/5),('Projektkostenkalkulation EP'!$N$47/5),
                                         (NETWORKDAYS('Projektkostenkalkulation EP'!$D$8,
                                          EOMONTH('Projektkostenkalkulation EP'!$D$8,0)))*('Projektkostenkalkulation EP'!$N$47/5)*'Projektkostenkalkulation EP'!$D$31-SUM($B$11:Z11))
                          ),
               "X"
            )</f>
        <v>0</v>
      </c>
      <c r="AB11" s="122">
        <f xml:space="preserve"> IF(TEXT((EDATE('Projektkostenkalkulation EP'!$B$4,2)+BJ$3),"MM")=TEXT((EDATE('Projektkostenkalkulation EP'!$B$4,2)+(BJ$3-1)),"MM"),
             IF(
                        OR(
                                    TEXT((EDATE('Projektkostenkalkulation EP'!$B$4,2)+BJ$3),"TTT") = "Sa",
                                    TEXT((EDATE('Projektkostenkalkulation EP'!$B$4,2)+BJ$3),"TTT") = "So",
                                    IF(ISNA(VLOOKUP(EDATE('Projektkostenkalkulation EP'!$B$4,2)+BJ$3,Datenquellen!$F$7:$H$45,3,FALSE))," ",VLOOKUP(EDATE('Projektkostenkalkulation EP'!$B$4,2)+BJ$3,Datenquellen!$F$7:$H$45,3,FALSE))="X"
                                    ),
                          "X",
                          IF((((NETWORKDAYS('Projektkostenkalkulation EP'!$D$8,EOMONTH('Projektkostenkalkulation EP'!$D$8,0)))*('Projektkostenkalkulation EP'!$N$47/5)*
                                        'Projektkostenkalkulation EP'!$D$31)-SUM($B$11:AA11))&gt;('Projektkostenkalkulation EP'!$N$47/5),('Projektkostenkalkulation EP'!$N$47/5),
                                         (NETWORKDAYS('Projektkostenkalkulation EP'!$D$8,
                                          EOMONTH('Projektkostenkalkulation EP'!$D$8,0)))*('Projektkostenkalkulation EP'!$N$47/5)*'Projektkostenkalkulation EP'!$D$31-SUM($B$11:AA11))
                          ),
               "X"
            )</f>
        <v>0</v>
      </c>
      <c r="AC11" s="122">
        <f xml:space="preserve"> IF(TEXT((EDATE('Projektkostenkalkulation EP'!$B$4,2)+BK$3),"MM")=TEXT((EDATE('Projektkostenkalkulation EP'!$B$4,2)+(BK$3-1)),"MM"),
             IF(
                        OR(
                                    TEXT((EDATE('Projektkostenkalkulation EP'!$B$4,2)+BK$3),"TTT") = "Sa",
                                    TEXT((EDATE('Projektkostenkalkulation EP'!$B$4,2)+BK$3),"TTT") = "So",
                                    IF(ISNA(VLOOKUP(EDATE('Projektkostenkalkulation EP'!$B$4,2)+BK$3,Datenquellen!$F$7:$H$45,3,FALSE))," ",VLOOKUP(EDATE('Projektkostenkalkulation EP'!$B$4,2)+BK$3,Datenquellen!$F$7:$H$45,3,FALSE))="X"
                                    ),
                          "X",
                          IF((((NETWORKDAYS('Projektkostenkalkulation EP'!$D$8,EOMONTH('Projektkostenkalkulation EP'!$D$8,0)))*('Projektkostenkalkulation EP'!$N$47/5)*
                                        'Projektkostenkalkulation EP'!$D$31)-SUM($B$11:AB11))&gt;('Projektkostenkalkulation EP'!$N$47/5),('Projektkostenkalkulation EP'!$N$47/5),
                                         (NETWORKDAYS('Projektkostenkalkulation EP'!$D$8,
                                          EOMONTH('Projektkostenkalkulation EP'!$D$8,0)))*('Projektkostenkalkulation EP'!$N$47/5)*'Projektkostenkalkulation EP'!$D$31-SUM($B$11:AB11))
                          ),
               "X"
            )</f>
        <v>0</v>
      </c>
      <c r="AD11" s="122" t="str">
        <f xml:space="preserve"> IF(TEXT((EDATE('Projektkostenkalkulation EP'!$B$4,2)+BL$3),"MM")=TEXT((EDATE('Projektkostenkalkulation EP'!$B$4,2)+(BL$3-1)),"MM"),
             IF(
                        OR(
                                    TEXT((EDATE('Projektkostenkalkulation EP'!$B$4,2)+BL$3),"TTT") = "Sa",
                                    TEXT((EDATE('Projektkostenkalkulation EP'!$B$4,2)+BL$3),"TTT") = "So",
                                    IF(ISNA(VLOOKUP(EDATE('Projektkostenkalkulation EP'!$B$4,2)+BL$3,Datenquellen!$F$7:$H$45,3,FALSE))," ",VLOOKUP(EDATE('Projektkostenkalkulation EP'!$B$4,2)+BL$3,Datenquellen!$F$7:$H$45,3,FALSE))="X"
                                    ),
                          "X",
                          IF((((NETWORKDAYS('Projektkostenkalkulation EP'!$D$8,EOMONTH('Projektkostenkalkulation EP'!$D$8,0)))*('Projektkostenkalkulation EP'!$N$47/5)*
                                        'Projektkostenkalkulation EP'!$D$31)-SUM($B$11:AC11))&gt;('Projektkostenkalkulation EP'!$N$47/5),('Projektkostenkalkulation EP'!$N$47/5),
                                         (NETWORKDAYS('Projektkostenkalkulation EP'!$D$8,
                                          EOMONTH('Projektkostenkalkulation EP'!$D$8,0)))*('Projektkostenkalkulation EP'!$N$47/5)*'Projektkostenkalkulation EP'!$D$31-SUM($B$11:AC11))
                          ),
               "X"
            )</f>
        <v>X</v>
      </c>
      <c r="AE11" s="122" t="str">
        <f xml:space="preserve"> IF(TEXT((EDATE('Projektkostenkalkulation EP'!$B$4,2)+BM$3),"MM")=TEXT((EDATE('Projektkostenkalkulation EP'!$B$4,2)+(BM$3-1)),"MM"),
             IF(
                        OR(
                                    TEXT((EDATE('Projektkostenkalkulation EP'!$B$4,2)+BM$3),"TTT") = "Sa",
                                    TEXT((EDATE('Projektkostenkalkulation EP'!$B$4,2)+BM$3),"TTT") = "So",
                                    IF(ISNA(VLOOKUP(EDATE('Projektkostenkalkulation EP'!$B$4,2)+BM$3,Datenquellen!$F$7:$H$45,3,FALSE))," ",VLOOKUP(EDATE('Projektkostenkalkulation EP'!$B$4,2)+BM$3,Datenquellen!$F$7:$H$45,3,FALSE))="X"
                                    ),
                          "X",
                          IF((((NETWORKDAYS('Projektkostenkalkulation EP'!$D$8,EOMONTH('Projektkostenkalkulation EP'!$D$8,0)))*('Projektkostenkalkulation EP'!$N$47/5)*
                                        'Projektkostenkalkulation EP'!$D$31)-SUM($B$11:AD11))&gt;('Projektkostenkalkulation EP'!$N$47/5),('Projektkostenkalkulation EP'!$N$47/5),
                                         (NETWORKDAYS('Projektkostenkalkulation EP'!$D$8,
                                          EOMONTH('Projektkostenkalkulation EP'!$D$8,0)))*('Projektkostenkalkulation EP'!$N$47/5)*'Projektkostenkalkulation EP'!$D$31-SUM($B$11:AD11))
                          ),
               "X"
            )</f>
        <v>X</v>
      </c>
      <c r="AF11" s="122" t="str">
        <f xml:space="preserve"> IF(TEXT((EDATE('Projektkostenkalkulation EP'!$B$4,2)+BN$3),"MM")=TEXT((EDATE('Projektkostenkalkulation EP'!$B$4,2)+(BN$3-1)),"MM"),
             IF(
                        OR(
                                    TEXT((EDATE('Projektkostenkalkulation EP'!$B$4,2)+BN$3),"TTT") = "Sa",
                                    TEXT((EDATE('Projektkostenkalkulation EP'!$B$4,2)+BN$3),"TTT") = "So",
                                    IF(ISNA(VLOOKUP(EDATE('Projektkostenkalkulation EP'!$B$4,2)+BN$3,Datenquellen!$F$7:$H$45,3,FALSE))," ",VLOOKUP(EDATE('Projektkostenkalkulation EP'!$B$4,2)+BN$3,Datenquellen!$F$7:$H$45,3,FALSE))="X"
                                    ),
                          "X",
                          IF((((NETWORKDAYS('Projektkostenkalkulation EP'!$D$8,EOMONTH('Projektkostenkalkulation EP'!$D$8,0)))*('Projektkostenkalkulation EP'!$N$47/5)*
                                        'Projektkostenkalkulation EP'!$D$31)-SUM($B$11:AE11))&gt;('Projektkostenkalkulation EP'!$N$47/5),('Projektkostenkalkulation EP'!$N$47/5),
                                         (NETWORKDAYS('Projektkostenkalkulation EP'!$D$8,
                                          EOMONTH('Projektkostenkalkulation EP'!$D$8,0)))*('Projektkostenkalkulation EP'!$N$47/5)*'Projektkostenkalkulation EP'!$D$31-SUM($B$11:AE11))
                          ),
               "X"
            )</f>
        <v>X</v>
      </c>
      <c r="AG11" s="121">
        <f>SUM(B11:AF11)</f>
        <v>0</v>
      </c>
      <c r="AH11" s="525">
        <f>AG11-AG12</f>
        <v>0</v>
      </c>
      <c r="AJ11" s="2" t="s">
        <v>81</v>
      </c>
      <c r="AK11" s="124" t="str">
        <f>IF(
            OR(
                     TEXT(EDATE('Projektkostenkalkulation EP'!$B$4,14),"TTT") = "Sa",
                     TEXT(EDATE('Projektkostenkalkulation EP'!$B$4,14),"TTT") = "So",
                     IF(ISNA(VLOOKUP(EDATE('Projektkostenkalkulation EP'!$B$4,14),Datenquellen!$F$7:$H$45,3,FALSE))," ",VLOOKUP(EDATE('Projektkostenkalkulation EP'!$B$4,14),Datenquellen!$F$7:$H$45,3,FALSE))="X"
                            ),
                    "X",
                    IF('Projektkostenkalkulation EP'!$P$31&gt;0,('Projektkostenkalkulation EP'!$N$47/5),0)
            )</f>
        <v>X</v>
      </c>
      <c r="AL11" s="122" t="str">
        <f xml:space="preserve"> IF(TEXT((EDATE('Projektkostenkalkulation EP'!$B$4,14)+AK$3),"MM")=TEXT((EDATE('Projektkostenkalkulation EP'!$B$4,14)+(AK$3-1)),"MM"),
             IF(
                        OR(
                                    TEXT((EDATE('Projektkostenkalkulation EP'!$B$4,14)+AK$3),"TTT") = "Sa",
                                    TEXT((EDATE('Projektkostenkalkulation EP'!$B$4,14)+AK$3),"TTT") = "So",
                                    IF(ISNA(VLOOKUP(EDATE('Projektkostenkalkulation EP'!$B$4,14)+AK$3,Datenquellen!$F$7:$H$45,3,FALSE))," ",VLOOKUP(EDATE('Projektkostenkalkulation EP'!$B$4,14)+AK$3,Datenquellen!$F$7:$H$45,3,FALSE))="X"
                                    ),
                          "X",
                          IF((((NETWORKDAYS('Projektkostenkalkulation EP'!$P$8,EOMONTH('Projektkostenkalkulation EP'!$P$8,0)))*('Projektkostenkalkulation EP'!$N$47/5)*
                                        'Projektkostenkalkulation EP'!$P$31)-SUM($AK$11:AK11))&gt;('Projektkostenkalkulation EP'!$N$47/5),('Projektkostenkalkulation EP'!$N$47/5),
                                         (NETWORKDAYS('Projektkostenkalkulation EP'!$P$8,
                                          EOMONTH('Projektkostenkalkulation EP'!$P$8,0)))*('Projektkostenkalkulation EP'!$N$47/5)*'Projektkostenkalkulation EP'!$P$31-SUM($AK$11:AK11))
                          ),
               "X"
            )</f>
        <v>X</v>
      </c>
      <c r="AM11" s="122">
        <f xml:space="preserve"> IF(TEXT((EDATE('Projektkostenkalkulation EP'!$B$4,14)+AL$3),"MM")=TEXT((EDATE('Projektkostenkalkulation EP'!$B$4,14)+(AL$3-1)),"MM"),
             IF(
                        OR(
                                    TEXT((EDATE('Projektkostenkalkulation EP'!$B$4,14)+AL$3),"TTT") = "Sa",
                                    TEXT((EDATE('Projektkostenkalkulation EP'!$B$4,14)+AL$3),"TTT") = "So",
                                    IF(ISNA(VLOOKUP(EDATE('Projektkostenkalkulation EP'!$B$4,14)+AL$3,Datenquellen!$F$7:$H$45,3,FALSE))," ",VLOOKUP(EDATE('Projektkostenkalkulation EP'!$B$4,14)+AL$3,Datenquellen!$F$7:$H$45,3,FALSE))="X"
                                    ),
                          "X",
                          IF((((NETWORKDAYS('Projektkostenkalkulation EP'!$P$8,EOMONTH('Projektkostenkalkulation EP'!$P$8,0)))*('Projektkostenkalkulation EP'!$N$47/5)*
                                        'Projektkostenkalkulation EP'!$P$31)-SUM($AK$11:AL11))&gt;('Projektkostenkalkulation EP'!$N$47/5),('Projektkostenkalkulation EP'!$N$47/5),
                                         (NETWORKDAYS('Projektkostenkalkulation EP'!$P$8,
                                          EOMONTH('Projektkostenkalkulation EP'!$P$8,0)))*('Projektkostenkalkulation EP'!$N$47/5)*'Projektkostenkalkulation EP'!$P$31-SUM($AK$11:AL11))
                          ),
               "X"
            )</f>
        <v>0</v>
      </c>
      <c r="AN11" s="122">
        <f xml:space="preserve"> IF(TEXT((EDATE('Projektkostenkalkulation EP'!$B$4,14)+AM$3),"MM")=TEXT((EDATE('Projektkostenkalkulation EP'!$B$4,14)+(AM$3-1)),"MM"),
             IF(
                        OR(
                                    TEXT((EDATE('Projektkostenkalkulation EP'!$B$4,14)+AM$3),"TTT") = "Sa",
                                    TEXT((EDATE('Projektkostenkalkulation EP'!$B$4,14)+AM$3),"TTT") = "So",
                                    IF(ISNA(VLOOKUP(EDATE('Projektkostenkalkulation EP'!$B$4,14)+AM$3,Datenquellen!$F$7:$H$45,3,FALSE))," ",VLOOKUP(EDATE('Projektkostenkalkulation EP'!$B$4,14)+AM$3,Datenquellen!$F$7:$H$45,3,FALSE))="X"
                                    ),
                          "X",
                          IF((((NETWORKDAYS('Projektkostenkalkulation EP'!$P$8,EOMONTH('Projektkostenkalkulation EP'!$P$8,0)))*('Projektkostenkalkulation EP'!$N$47/5)*
                                        'Projektkostenkalkulation EP'!$P$31)-SUM($AK$11:AM11))&gt;('Projektkostenkalkulation EP'!$N$47/5),('Projektkostenkalkulation EP'!$N$47/5),
                                         (NETWORKDAYS('Projektkostenkalkulation EP'!$P$8,
                                          EOMONTH('Projektkostenkalkulation EP'!$P$8,0)))*('Projektkostenkalkulation EP'!$N$47/5)*'Projektkostenkalkulation EP'!$P$31-SUM($AK$11:AM11))
                          ),
               "X"
            )</f>
        <v>0</v>
      </c>
      <c r="AO11" s="122">
        <f xml:space="preserve"> IF(TEXT((EDATE('Projektkostenkalkulation EP'!$B$4,14)+AN$3),"MM")=TEXT((EDATE('Projektkostenkalkulation EP'!$B$4,14)+(AN$3-1)),"MM"),
             IF(
                        OR(
                                    TEXT((EDATE('Projektkostenkalkulation EP'!$B$4,14)+AN$3),"TTT") = "Sa",
                                    TEXT((EDATE('Projektkostenkalkulation EP'!$B$4,14)+AN$3),"TTT") = "So",
                                    IF(ISNA(VLOOKUP(EDATE('Projektkostenkalkulation EP'!$B$4,14)+AN$3,Datenquellen!$F$7:$H$45,3,FALSE))," ",VLOOKUP(EDATE('Projektkostenkalkulation EP'!$B$4,14)+AN$3,Datenquellen!$F$7:$H$45,3,FALSE))="X"
                                    ),
                          "X",
                          IF((((NETWORKDAYS('Projektkostenkalkulation EP'!$P$8,EOMONTH('Projektkostenkalkulation EP'!$P$8,0)))*('Projektkostenkalkulation EP'!$N$47/5)*
                                        'Projektkostenkalkulation EP'!$P$31)-SUM($AK$11:AN11))&gt;('Projektkostenkalkulation EP'!$N$47/5),('Projektkostenkalkulation EP'!$N$47/5),
                                         (NETWORKDAYS('Projektkostenkalkulation EP'!$P$8,
                                          EOMONTH('Projektkostenkalkulation EP'!$P$8,0)))*('Projektkostenkalkulation EP'!$N$47/5)*'Projektkostenkalkulation EP'!$P$31-SUM($AK$11:AN11))
                          ),
               "X"
            )</f>
        <v>0</v>
      </c>
      <c r="AP11" s="122">
        <f xml:space="preserve"> IF(TEXT((EDATE('Projektkostenkalkulation EP'!$B$4,14)+AO$3),"MM")=TEXT((EDATE('Projektkostenkalkulation EP'!$B$4,14)+(AO$3-1)),"MM"),
             IF(
                        OR(
                                    TEXT((EDATE('Projektkostenkalkulation EP'!$B$4,14)+AO$3),"TTT") = "Sa",
                                    TEXT((EDATE('Projektkostenkalkulation EP'!$B$4,14)+AO$3),"TTT") = "So",
                                    IF(ISNA(VLOOKUP(EDATE('Projektkostenkalkulation EP'!$B$4,14)+AO$3,Datenquellen!$F$7:$H$45,3,FALSE))," ",VLOOKUP(EDATE('Projektkostenkalkulation EP'!$B$4,14)+AO$3,Datenquellen!$F$7:$H$45,3,FALSE))="X"
                                    ),
                          "X",
                          IF((((NETWORKDAYS('Projektkostenkalkulation EP'!$P$8,EOMONTH('Projektkostenkalkulation EP'!$P$8,0)))*('Projektkostenkalkulation EP'!$N$47/5)*
                                        'Projektkostenkalkulation EP'!$P$31)-SUM($AK$11:AO11))&gt;('Projektkostenkalkulation EP'!$N$47/5),('Projektkostenkalkulation EP'!$N$47/5),
                                         (NETWORKDAYS('Projektkostenkalkulation EP'!$P$8,
                                          EOMONTH('Projektkostenkalkulation EP'!$P$8,0)))*('Projektkostenkalkulation EP'!$N$47/5)*'Projektkostenkalkulation EP'!$P$31-SUM($AK$11:AO11))
                          ),
               "X"
            )</f>
        <v>0</v>
      </c>
      <c r="AQ11" s="122">
        <f xml:space="preserve"> IF(TEXT((EDATE('Projektkostenkalkulation EP'!$B$4,14)+AP$3),"MM")=TEXT((EDATE('Projektkostenkalkulation EP'!$B$4,14)+(AP$3-1)),"MM"),
             IF(
                        OR(
                                    TEXT((EDATE('Projektkostenkalkulation EP'!$B$4,14)+AP$3),"TTT") = "Sa",
                                    TEXT((EDATE('Projektkostenkalkulation EP'!$B$4,14)+AP$3),"TTT") = "So",
                                    IF(ISNA(VLOOKUP(EDATE('Projektkostenkalkulation EP'!$B$4,14)+AP$3,Datenquellen!$F$7:$H$45,3,FALSE))," ",VLOOKUP(EDATE('Projektkostenkalkulation EP'!$B$4,14)+AP$3,Datenquellen!$F$7:$H$45,3,FALSE))="X"
                                    ),
                          "X",
                          IF((((NETWORKDAYS('Projektkostenkalkulation EP'!$P$8,EOMONTH('Projektkostenkalkulation EP'!$P$8,0)))*('Projektkostenkalkulation EP'!$N$47/5)*
                                        'Projektkostenkalkulation EP'!$P$31)-SUM($AK$11:AP11))&gt;('Projektkostenkalkulation EP'!$N$47/5),('Projektkostenkalkulation EP'!$N$47/5),
                                         (NETWORKDAYS('Projektkostenkalkulation EP'!$P$8,
                                          EOMONTH('Projektkostenkalkulation EP'!$P$8,0)))*('Projektkostenkalkulation EP'!$N$47/5)*'Projektkostenkalkulation EP'!$P$31-SUM($AK$11:AP11))
                          ),
               "X"
            )</f>
        <v>0</v>
      </c>
      <c r="AR11" s="122" t="str">
        <f xml:space="preserve"> IF(TEXT((EDATE('Projektkostenkalkulation EP'!$B$4,14)+AQ$3),"MM")=TEXT((EDATE('Projektkostenkalkulation EP'!$B$4,14)+(AQ$3-1)),"MM"),
             IF(
                        OR(
                                    TEXT((EDATE('Projektkostenkalkulation EP'!$B$4,14)+AQ$3),"TTT") = "Sa",
                                    TEXT((EDATE('Projektkostenkalkulation EP'!$B$4,14)+AQ$3),"TTT") = "So",
                                    IF(ISNA(VLOOKUP(EDATE('Projektkostenkalkulation EP'!$B$4,14)+AQ$3,Datenquellen!$F$7:$H$45,3,FALSE))," ",VLOOKUP(EDATE('Projektkostenkalkulation EP'!$B$4,14)+AQ$3,Datenquellen!$F$7:$H$45,3,FALSE))="X"
                                    ),
                          "X",
                          IF((((NETWORKDAYS('Projektkostenkalkulation EP'!$P$8,EOMONTH('Projektkostenkalkulation EP'!$P$8,0)))*('Projektkostenkalkulation EP'!$N$47/5)*
                                        'Projektkostenkalkulation EP'!$P$31)-SUM($AK$11:AQ11))&gt;('Projektkostenkalkulation EP'!$N$47/5),('Projektkostenkalkulation EP'!$N$47/5),
                                         (NETWORKDAYS('Projektkostenkalkulation EP'!$P$8,
                                          EOMONTH('Projektkostenkalkulation EP'!$P$8,0)))*('Projektkostenkalkulation EP'!$N$47/5)*'Projektkostenkalkulation EP'!$P$31-SUM($AK$11:AQ11))
                          ),
               "X"
            )</f>
        <v>X</v>
      </c>
      <c r="AS11" s="122" t="str">
        <f xml:space="preserve"> IF(TEXT((EDATE('Projektkostenkalkulation EP'!$B$4,14)+AR$3),"MM")=TEXT((EDATE('Projektkostenkalkulation EP'!$B$4,14)+(AR$3-1)),"MM"),
             IF(
                        OR(
                                    TEXT((EDATE('Projektkostenkalkulation EP'!$B$4,14)+AR$3),"TTT") = "Sa",
                                    TEXT((EDATE('Projektkostenkalkulation EP'!$B$4,14)+AR$3),"TTT") = "So",
                                    IF(ISNA(VLOOKUP(EDATE('Projektkostenkalkulation EP'!$B$4,14)+AR$3,Datenquellen!$F$7:$H$45,3,FALSE))," ",VLOOKUP(EDATE('Projektkostenkalkulation EP'!$B$4,14)+AR$3,Datenquellen!$F$7:$H$45,3,FALSE))="X"
                                    ),
                          "X",
                          IF((((NETWORKDAYS('Projektkostenkalkulation EP'!$P$8,EOMONTH('Projektkostenkalkulation EP'!$P$8,0)))*('Projektkostenkalkulation EP'!$N$47/5)*
                                        'Projektkostenkalkulation EP'!$P$31)-SUM($AK$11:AR11))&gt;('Projektkostenkalkulation EP'!$N$47/5),('Projektkostenkalkulation EP'!$N$47/5),
                                         (NETWORKDAYS('Projektkostenkalkulation EP'!$P$8,
                                          EOMONTH('Projektkostenkalkulation EP'!$P$8,0)))*('Projektkostenkalkulation EP'!$N$47/5)*'Projektkostenkalkulation EP'!$P$31-SUM($AK$11:AR11))
                          ),
               "X"
            )</f>
        <v>X</v>
      </c>
      <c r="AT11" s="122">
        <f xml:space="preserve"> IF(TEXT((EDATE('Projektkostenkalkulation EP'!$B$4,14)+AS$3),"MM")=TEXT((EDATE('Projektkostenkalkulation EP'!$B$4,14)+(AS$3-1)),"MM"),
             IF(
                        OR(
                                    TEXT((EDATE('Projektkostenkalkulation EP'!$B$4,14)+AS$3),"TTT") = "Sa",
                                    TEXT((EDATE('Projektkostenkalkulation EP'!$B$4,14)+AS$3),"TTT") = "So",
                                    IF(ISNA(VLOOKUP(EDATE('Projektkostenkalkulation EP'!$B$4,14)+AS$3,Datenquellen!$F$7:$H$45,3,FALSE))," ",VLOOKUP(EDATE('Projektkostenkalkulation EP'!$B$4,14)+AS$3,Datenquellen!$F$7:$H$45,3,FALSE))="X"
                                    ),
                          "X",
                          IF((((NETWORKDAYS('Projektkostenkalkulation EP'!$P$8,EOMONTH('Projektkostenkalkulation EP'!$P$8,0)))*('Projektkostenkalkulation EP'!$N$47/5)*
                                        'Projektkostenkalkulation EP'!$P$31)-SUM($AK$11:AS11))&gt;('Projektkostenkalkulation EP'!$N$47/5),('Projektkostenkalkulation EP'!$N$47/5),
                                         (NETWORKDAYS('Projektkostenkalkulation EP'!$P$8,
                                          EOMONTH('Projektkostenkalkulation EP'!$P$8,0)))*('Projektkostenkalkulation EP'!$N$47/5)*'Projektkostenkalkulation EP'!$P$31-SUM($AK$11:AS11))
                          ),
               "X"
            )</f>
        <v>0</v>
      </c>
      <c r="AU11" s="122">
        <f xml:space="preserve"> IF(TEXT((EDATE('Projektkostenkalkulation EP'!$B$4,14)+AT$3),"MM")=TEXT((EDATE('Projektkostenkalkulation EP'!$B$4,14)+(AT$3-1)),"MM"),
             IF(
                        OR(
                                    TEXT((EDATE('Projektkostenkalkulation EP'!$B$4,14)+AT$3),"TTT") = "Sa",
                                    TEXT((EDATE('Projektkostenkalkulation EP'!$B$4,14)+AT$3),"TTT") = "So",
                                    IF(ISNA(VLOOKUP(EDATE('Projektkostenkalkulation EP'!$B$4,14)+AT$3,Datenquellen!$F$7:$H$45,3,FALSE))," ",VLOOKUP(EDATE('Projektkostenkalkulation EP'!$B$4,14)+AT$3,Datenquellen!$F$7:$H$45,3,FALSE))="X"
                                    ),
                          "X",
                          IF((((NETWORKDAYS('Projektkostenkalkulation EP'!$P$8,EOMONTH('Projektkostenkalkulation EP'!$P$8,0)))*('Projektkostenkalkulation EP'!$N$47/5)*
                                        'Projektkostenkalkulation EP'!$P$31)-SUM($AK$11:AT11))&gt;('Projektkostenkalkulation EP'!$N$47/5),('Projektkostenkalkulation EP'!$N$47/5),
                                         (NETWORKDAYS('Projektkostenkalkulation EP'!$P$8,
                                          EOMONTH('Projektkostenkalkulation EP'!$P$8,0)))*('Projektkostenkalkulation EP'!$N$47/5)*'Projektkostenkalkulation EP'!$P$31-SUM($AK$11:AT11))
                          ),
               "X"
            )</f>
        <v>0</v>
      </c>
      <c r="AV11" s="122">
        <f xml:space="preserve"> IF(TEXT((EDATE('Projektkostenkalkulation EP'!$B$4,14)+AU$3),"MM")=TEXT((EDATE('Projektkostenkalkulation EP'!$B$4,14)+(AU$3-1)),"MM"),
             IF(
                        OR(
                                    TEXT((EDATE('Projektkostenkalkulation EP'!$B$4,14)+AU$3),"TTT") = "Sa",
                                    TEXT((EDATE('Projektkostenkalkulation EP'!$B$4,14)+AU$3),"TTT") = "So",
                                    IF(ISNA(VLOOKUP(EDATE('Projektkostenkalkulation EP'!$B$4,14)+AU$3,Datenquellen!$F$7:$H$45,3,FALSE))," ",VLOOKUP(EDATE('Projektkostenkalkulation EP'!$B$4,14)+AU$3,Datenquellen!$F$7:$H$45,3,FALSE))="X"
                                    ),
                          "X",
                          IF((((NETWORKDAYS('Projektkostenkalkulation EP'!$P$8,EOMONTH('Projektkostenkalkulation EP'!$P$8,0)))*('Projektkostenkalkulation EP'!$N$47/5)*
                                        'Projektkostenkalkulation EP'!$P$31)-SUM($AK$11:AU11))&gt;('Projektkostenkalkulation EP'!$N$47/5),('Projektkostenkalkulation EP'!$N$47/5),
                                         (NETWORKDAYS('Projektkostenkalkulation EP'!$P$8,
                                          EOMONTH('Projektkostenkalkulation EP'!$P$8,0)))*('Projektkostenkalkulation EP'!$N$47/5)*'Projektkostenkalkulation EP'!$P$31-SUM($AK$11:AU11))
                          ),
               "X"
            )</f>
        <v>0</v>
      </c>
      <c r="AW11" s="122">
        <f xml:space="preserve"> IF(TEXT((EDATE('Projektkostenkalkulation EP'!$B$4,14)+AV$3),"MM")=TEXT((EDATE('Projektkostenkalkulation EP'!$B$4,14)+(AV$3-1)),"MM"),
             IF(
                        OR(
                                    TEXT((EDATE('Projektkostenkalkulation EP'!$B$4,14)+AV$3),"TTT") = "Sa",
                                    TEXT((EDATE('Projektkostenkalkulation EP'!$B$4,14)+AV$3),"TTT") = "So",
                                    IF(ISNA(VLOOKUP(EDATE('Projektkostenkalkulation EP'!$B$4,14)+AV$3,Datenquellen!$F$7:$H$45,3,FALSE))," ",VLOOKUP(EDATE('Projektkostenkalkulation EP'!$B$4,14)+AV$3,Datenquellen!$F$7:$H$45,3,FALSE))="X"
                                    ),
                          "X",
                          IF((((NETWORKDAYS('Projektkostenkalkulation EP'!$P$8,EOMONTH('Projektkostenkalkulation EP'!$P$8,0)))*('Projektkostenkalkulation EP'!$N$47/5)*
                                        'Projektkostenkalkulation EP'!$P$31)-SUM($AK$11:AV11))&gt;('Projektkostenkalkulation EP'!$N$47/5),('Projektkostenkalkulation EP'!$N$47/5),
                                         (NETWORKDAYS('Projektkostenkalkulation EP'!$P$8,
                                          EOMONTH('Projektkostenkalkulation EP'!$P$8,0)))*('Projektkostenkalkulation EP'!$N$47/5)*'Projektkostenkalkulation EP'!$P$31-SUM($AK$11:AV11))
                          ),
               "X"
            )</f>
        <v>0</v>
      </c>
      <c r="AX11" s="122">
        <f xml:space="preserve"> IF(TEXT((EDATE('Projektkostenkalkulation EP'!$B$4,14)+AW$3),"MM")=TEXT((EDATE('Projektkostenkalkulation EP'!$B$4,14)+(AW$3-1)),"MM"),
             IF(
                        OR(
                                    TEXT((EDATE('Projektkostenkalkulation EP'!$B$4,14)+AW$3),"TTT") = "Sa",
                                    TEXT((EDATE('Projektkostenkalkulation EP'!$B$4,14)+AW$3),"TTT") = "So",
                                    IF(ISNA(VLOOKUP(EDATE('Projektkostenkalkulation EP'!$B$4,14)+AW$3,Datenquellen!$F$7:$H$45,3,FALSE))," ",VLOOKUP(EDATE('Projektkostenkalkulation EP'!$B$4,14)+AW$3,Datenquellen!$F$7:$H$45,3,FALSE))="X"
                                    ),
                          "X",
                          IF((((NETWORKDAYS('Projektkostenkalkulation EP'!$P$8,EOMONTH('Projektkostenkalkulation EP'!$P$8,0)))*('Projektkostenkalkulation EP'!$N$47/5)*
                                        'Projektkostenkalkulation EP'!$P$31)-SUM($AK$11:AW11))&gt;('Projektkostenkalkulation EP'!$N$47/5),('Projektkostenkalkulation EP'!$N$47/5),
                                         (NETWORKDAYS('Projektkostenkalkulation EP'!$P$8,
                                          EOMONTH('Projektkostenkalkulation EP'!$P$8,0)))*('Projektkostenkalkulation EP'!$N$47/5)*'Projektkostenkalkulation EP'!$P$31-SUM($AK$11:AW11))
                          ),
               "X"
            )</f>
        <v>0</v>
      </c>
      <c r="AY11" s="122" t="str">
        <f xml:space="preserve"> IF(TEXT((EDATE('Projektkostenkalkulation EP'!$B$4,14)+AX$3),"MM")=TEXT((EDATE('Projektkostenkalkulation EP'!$B$4,14)+(AX$3-1)),"MM"),
             IF(
                        OR(
                                    TEXT((EDATE('Projektkostenkalkulation EP'!$B$4,14)+AX$3),"TTT") = "Sa",
                                    TEXT((EDATE('Projektkostenkalkulation EP'!$B$4,14)+AX$3),"TTT") = "So",
                                    IF(ISNA(VLOOKUP(EDATE('Projektkostenkalkulation EP'!$B$4,14)+AX$3,Datenquellen!$F$7:$H$45,3,FALSE))," ",VLOOKUP(EDATE('Projektkostenkalkulation EP'!$B$4,14)+AX$3,Datenquellen!$F$7:$H$45,3,FALSE))="X"
                                    ),
                          "X",
                          IF((((NETWORKDAYS('Projektkostenkalkulation EP'!$P$8,EOMONTH('Projektkostenkalkulation EP'!$P$8,0)))*('Projektkostenkalkulation EP'!$N$47/5)*
                                        'Projektkostenkalkulation EP'!$P$31)-SUM($AK$11:AX11))&gt;('Projektkostenkalkulation EP'!$N$47/5),('Projektkostenkalkulation EP'!$N$47/5),
                                         (NETWORKDAYS('Projektkostenkalkulation EP'!$P$8,
                                          EOMONTH('Projektkostenkalkulation EP'!$P$8,0)))*('Projektkostenkalkulation EP'!$N$47/5)*'Projektkostenkalkulation EP'!$P$31-SUM($AK$11:AX11))
                          ),
               "X"
            )</f>
        <v>X</v>
      </c>
      <c r="AZ11" s="122" t="str">
        <f xml:space="preserve"> IF(TEXT((EDATE('Projektkostenkalkulation EP'!$B$4,14)+AY$3),"MM")=TEXT((EDATE('Projektkostenkalkulation EP'!$B$4,14)+(AY$3-1)),"MM"),
             IF(
                        OR(
                                    TEXT((EDATE('Projektkostenkalkulation EP'!$B$4,14)+AY$3),"TTT") = "Sa",
                                    TEXT((EDATE('Projektkostenkalkulation EP'!$B$4,14)+AY$3),"TTT") = "So",
                                    IF(ISNA(VLOOKUP(EDATE('Projektkostenkalkulation EP'!$B$4,14)+AY$3,Datenquellen!$F$7:$H$45,3,FALSE))," ",VLOOKUP(EDATE('Projektkostenkalkulation EP'!$B$4,14)+AY$3,Datenquellen!$F$7:$H$45,3,FALSE))="X"
                                    ),
                          "X",
                          IF((((NETWORKDAYS('Projektkostenkalkulation EP'!$P$8,EOMONTH('Projektkostenkalkulation EP'!$P$8,0)))*('Projektkostenkalkulation EP'!$N$47/5)*
                                        'Projektkostenkalkulation EP'!$P$31)-SUM($AK$11:AY11))&gt;('Projektkostenkalkulation EP'!$N$47/5),('Projektkostenkalkulation EP'!$N$47/5),
                                         (NETWORKDAYS('Projektkostenkalkulation EP'!$P$8,
                                          EOMONTH('Projektkostenkalkulation EP'!$P$8,0)))*('Projektkostenkalkulation EP'!$N$47/5)*'Projektkostenkalkulation EP'!$P$31-SUM($AK$11:AY11))
                          ),
               "X"
            )</f>
        <v>X</v>
      </c>
      <c r="BA11" s="122">
        <f xml:space="preserve"> IF(TEXT((EDATE('Projektkostenkalkulation EP'!$B$4,14)+AZ$3),"MM")=TEXT((EDATE('Projektkostenkalkulation EP'!$B$4,14)+(AZ$3-1)),"MM"),
             IF(
                        OR(
                                    TEXT((EDATE('Projektkostenkalkulation EP'!$B$4,14)+AZ$3),"TTT") = "Sa",
                                    TEXT((EDATE('Projektkostenkalkulation EP'!$B$4,14)+AZ$3),"TTT") = "So",
                                    IF(ISNA(VLOOKUP(EDATE('Projektkostenkalkulation EP'!$B$4,14)+AZ$3,Datenquellen!$F$7:$H$45,3,FALSE))," ",VLOOKUP(EDATE('Projektkostenkalkulation EP'!$B$4,14)+AZ$3,Datenquellen!$F$7:$H$45,3,FALSE))="X"
                                    ),
                          "X",
                          IF((((NETWORKDAYS('Projektkostenkalkulation EP'!$P$8,EOMONTH('Projektkostenkalkulation EP'!$P$8,0)))*('Projektkostenkalkulation EP'!$N$47/5)*
                                        'Projektkostenkalkulation EP'!$P$31)-SUM($AK$11:AZ11))&gt;('Projektkostenkalkulation EP'!$N$47/5),('Projektkostenkalkulation EP'!$N$47/5),
                                         (NETWORKDAYS('Projektkostenkalkulation EP'!$P$8,
                                          EOMONTH('Projektkostenkalkulation EP'!$P$8,0)))*('Projektkostenkalkulation EP'!$N$47/5)*'Projektkostenkalkulation EP'!$P$31-SUM($AK$11:AZ11))
                          ),
               "X"
            )</f>
        <v>0</v>
      </c>
      <c r="BB11" s="122">
        <f xml:space="preserve"> IF(TEXT((EDATE('Projektkostenkalkulation EP'!$B$4,14)+BA$3),"MM")=TEXT((EDATE('Projektkostenkalkulation EP'!$B$4,14)+(BA$3-1)),"MM"),
             IF(
                        OR(
                                    TEXT((EDATE('Projektkostenkalkulation EP'!$B$4,14)+BA$3),"TTT") = "Sa",
                                    TEXT((EDATE('Projektkostenkalkulation EP'!$B$4,14)+BA$3),"TTT") = "So",
                                    IF(ISNA(VLOOKUP(EDATE('Projektkostenkalkulation EP'!$B$4,14)+BA$3,Datenquellen!$F$7:$H$45,3,FALSE))," ",VLOOKUP(EDATE('Projektkostenkalkulation EP'!$B$4,14)+BA$3,Datenquellen!$F$7:$H$45,3,FALSE))="X"
                                    ),
                          "X",
                          IF((((NETWORKDAYS('Projektkostenkalkulation EP'!$P$8,EOMONTH('Projektkostenkalkulation EP'!$P$8,0)))*('Projektkostenkalkulation EP'!$N$47/5)*
                                        'Projektkostenkalkulation EP'!$P$31)-SUM($AK$11:BA11))&gt;('Projektkostenkalkulation EP'!$N$47/5),('Projektkostenkalkulation EP'!$N$47/5),
                                         (NETWORKDAYS('Projektkostenkalkulation EP'!$P$8,
                                          EOMONTH('Projektkostenkalkulation EP'!$P$8,0)))*('Projektkostenkalkulation EP'!$N$47/5)*'Projektkostenkalkulation EP'!$P$31-SUM($AK$11:BA11))
                          ),
               "X"
            )</f>
        <v>0</v>
      </c>
      <c r="BC11" s="122">
        <f xml:space="preserve"> IF(TEXT((EDATE('Projektkostenkalkulation EP'!$B$4,14)+BB$3),"MM")=TEXT((EDATE('Projektkostenkalkulation EP'!$B$4,14)+(BB$3-1)),"MM"),
             IF(
                        OR(
                                    TEXT((EDATE('Projektkostenkalkulation EP'!$B$4,14)+BB$3),"TTT") = "Sa",
                                    TEXT((EDATE('Projektkostenkalkulation EP'!$B$4,14)+BB$3),"TTT") = "So",
                                    IF(ISNA(VLOOKUP(EDATE('Projektkostenkalkulation EP'!$B$4,14)+BB$3,Datenquellen!$F$7:$H$45,3,FALSE))," ",VLOOKUP(EDATE('Projektkostenkalkulation EP'!$B$4,14)+BB$3,Datenquellen!$F$7:$H$45,3,FALSE))="X"
                                    ),
                          "X",
                          IF((((NETWORKDAYS('Projektkostenkalkulation EP'!$P$8,EOMONTH('Projektkostenkalkulation EP'!$P$8,0)))*('Projektkostenkalkulation EP'!$N$47/5)*
                                        'Projektkostenkalkulation EP'!$P$31)-SUM($AK$11:BB11))&gt;('Projektkostenkalkulation EP'!$N$47/5),('Projektkostenkalkulation EP'!$N$47/5),
                                         (NETWORKDAYS('Projektkostenkalkulation EP'!$P$8,
                                          EOMONTH('Projektkostenkalkulation EP'!$P$8,0)))*('Projektkostenkalkulation EP'!$N$47/5)*'Projektkostenkalkulation EP'!$P$31-SUM($AK$11:BB11))
                          ),
               "X"
            )</f>
        <v>0</v>
      </c>
      <c r="BD11" s="122">
        <f xml:space="preserve"> IF(TEXT((EDATE('Projektkostenkalkulation EP'!$B$4,14)+BC$3),"MM")=TEXT((EDATE('Projektkostenkalkulation EP'!$B$4,14)+(BC$3-1)),"MM"),
             IF(
                        OR(
                                    TEXT((EDATE('Projektkostenkalkulation EP'!$B$4,14)+BC$3),"TTT") = "Sa",
                                    TEXT((EDATE('Projektkostenkalkulation EP'!$B$4,14)+BC$3),"TTT") = "So",
                                    IF(ISNA(VLOOKUP(EDATE('Projektkostenkalkulation EP'!$B$4,14)+BC$3,Datenquellen!$F$7:$H$45,3,FALSE))," ",VLOOKUP(EDATE('Projektkostenkalkulation EP'!$B$4,14)+BC$3,Datenquellen!$F$7:$H$45,3,FALSE))="X"
                                    ),
                          "X",
                          IF((((NETWORKDAYS('Projektkostenkalkulation EP'!$P$8,EOMONTH('Projektkostenkalkulation EP'!$P$8,0)))*('Projektkostenkalkulation EP'!$N$47/5)*
                                        'Projektkostenkalkulation EP'!$P$31)-SUM($AK$11:BC11))&gt;('Projektkostenkalkulation EP'!$N$47/5),('Projektkostenkalkulation EP'!$N$47/5),
                                         (NETWORKDAYS('Projektkostenkalkulation EP'!$P$8,
                                          EOMONTH('Projektkostenkalkulation EP'!$P$8,0)))*('Projektkostenkalkulation EP'!$N$47/5)*'Projektkostenkalkulation EP'!$P$31-SUM($AK$11:BC11))
                          ),
               "X"
            )</f>
        <v>0</v>
      </c>
      <c r="BE11" s="122">
        <f xml:space="preserve"> IF(TEXT((EDATE('Projektkostenkalkulation EP'!$B$4,14)+BD$3),"MM")=TEXT((EDATE('Projektkostenkalkulation EP'!$B$4,14)+(BD$3-1)),"MM"),
             IF(
                        OR(
                                    TEXT((EDATE('Projektkostenkalkulation EP'!$B$4,14)+BD$3),"TTT") = "Sa",
                                    TEXT((EDATE('Projektkostenkalkulation EP'!$B$4,14)+BD$3),"TTT") = "So",
                                    IF(ISNA(VLOOKUP(EDATE('Projektkostenkalkulation EP'!$B$4,14)+BD$3,Datenquellen!$F$7:$H$45,3,FALSE))," ",VLOOKUP(EDATE('Projektkostenkalkulation EP'!$B$4,14)+BD$3,Datenquellen!$F$7:$H$45,3,FALSE))="X"
                                    ),
                          "X",
                          IF((((NETWORKDAYS('Projektkostenkalkulation EP'!$P$8,EOMONTH('Projektkostenkalkulation EP'!$P$8,0)))*('Projektkostenkalkulation EP'!$N$47/5)*
                                        'Projektkostenkalkulation EP'!$P$31)-SUM($AK$11:BD11))&gt;('Projektkostenkalkulation EP'!$N$47/5),('Projektkostenkalkulation EP'!$N$47/5),
                                         (NETWORKDAYS('Projektkostenkalkulation EP'!$P$8,
                                          EOMONTH('Projektkostenkalkulation EP'!$P$8,0)))*('Projektkostenkalkulation EP'!$N$47/5)*'Projektkostenkalkulation EP'!$P$31-SUM($AK$11:BD11))
                          ),
               "X"
            )</f>
        <v>0</v>
      </c>
      <c r="BF11" s="122" t="str">
        <f xml:space="preserve"> IF(TEXT((EDATE('Projektkostenkalkulation EP'!$B$4,14)+BE$3),"MM")=TEXT((EDATE('Projektkostenkalkulation EP'!$B$4,14)+(BE$3-1)),"MM"),
             IF(
                        OR(
                                    TEXT((EDATE('Projektkostenkalkulation EP'!$B$4,14)+BE$3),"TTT") = "Sa",
                                    TEXT((EDATE('Projektkostenkalkulation EP'!$B$4,14)+BE$3),"TTT") = "So",
                                    IF(ISNA(VLOOKUP(EDATE('Projektkostenkalkulation EP'!$B$4,14)+BE$3,Datenquellen!$F$7:$H$45,3,FALSE))," ",VLOOKUP(EDATE('Projektkostenkalkulation EP'!$B$4,14)+BE$3,Datenquellen!$F$7:$H$45,3,FALSE))="X"
                                    ),
                          "X",
                          IF((((NETWORKDAYS('Projektkostenkalkulation EP'!$P$8,EOMONTH('Projektkostenkalkulation EP'!$P$8,0)))*('Projektkostenkalkulation EP'!$N$47/5)*
                                        'Projektkostenkalkulation EP'!$P$31)-SUM($AK$11:BE11))&gt;('Projektkostenkalkulation EP'!$N$47/5),('Projektkostenkalkulation EP'!$N$47/5),
                                         (NETWORKDAYS('Projektkostenkalkulation EP'!$P$8,
                                          EOMONTH('Projektkostenkalkulation EP'!$P$8,0)))*('Projektkostenkalkulation EP'!$N$47/5)*'Projektkostenkalkulation EP'!$P$31-SUM($AK$11:BE11))
                          ),
               "X"
            )</f>
        <v>X</v>
      </c>
      <c r="BG11" s="122" t="str">
        <f xml:space="preserve"> IF(TEXT((EDATE('Projektkostenkalkulation EP'!$B$4,14)+BF$3),"MM")=TEXT((EDATE('Projektkostenkalkulation EP'!$B$4,14)+(BF$3-1)),"MM"),
             IF(
                        OR(
                                    TEXT((EDATE('Projektkostenkalkulation EP'!$B$4,14)+BF$3),"TTT") = "Sa",
                                    TEXT((EDATE('Projektkostenkalkulation EP'!$B$4,14)+BF$3),"TTT") = "So",
                                    IF(ISNA(VLOOKUP(EDATE('Projektkostenkalkulation EP'!$B$4,14)+BF$3,Datenquellen!$F$7:$H$45,3,FALSE))," ",VLOOKUP(EDATE('Projektkostenkalkulation EP'!$B$4,14)+BF$3,Datenquellen!$F$7:$H$45,3,FALSE))="X"
                                    ),
                          "X",
                          IF((((NETWORKDAYS('Projektkostenkalkulation EP'!$P$8,EOMONTH('Projektkostenkalkulation EP'!$P$8,0)))*('Projektkostenkalkulation EP'!$N$47/5)*
                                        'Projektkostenkalkulation EP'!$P$31)-SUM($AK$11:BF11))&gt;('Projektkostenkalkulation EP'!$N$47/5),('Projektkostenkalkulation EP'!$N$47/5),
                                         (NETWORKDAYS('Projektkostenkalkulation EP'!$P$8,
                                          EOMONTH('Projektkostenkalkulation EP'!$P$8,0)))*('Projektkostenkalkulation EP'!$N$47/5)*'Projektkostenkalkulation EP'!$P$31-SUM($AK$11:BF11))
                          ),
               "X"
            )</f>
        <v>X</v>
      </c>
      <c r="BH11" s="122">
        <f xml:space="preserve"> IF(TEXT((EDATE('Projektkostenkalkulation EP'!$B$4,14)+BG$3),"MM")=TEXT((EDATE('Projektkostenkalkulation EP'!$B$4,14)+(BG$3-1)),"MM"),
             IF(
                        OR(
                                    TEXT((EDATE('Projektkostenkalkulation EP'!$B$4,14)+BG$3),"TTT") = "Sa",
                                    TEXT((EDATE('Projektkostenkalkulation EP'!$B$4,14)+BG$3),"TTT") = "So",
                                    IF(ISNA(VLOOKUP(EDATE('Projektkostenkalkulation EP'!$B$4,14)+BG$3,Datenquellen!$F$7:$H$45,3,FALSE))," ",VLOOKUP(EDATE('Projektkostenkalkulation EP'!$B$4,14)+BG$3,Datenquellen!$F$7:$H$45,3,FALSE))="X"
                                    ),
                          "X",
                          IF((((NETWORKDAYS('Projektkostenkalkulation EP'!$P$8,EOMONTH('Projektkostenkalkulation EP'!$P$8,0)))*('Projektkostenkalkulation EP'!$N$47/5)*
                                        'Projektkostenkalkulation EP'!$P$31)-SUM($AK$11:BG11))&gt;('Projektkostenkalkulation EP'!$N$47/5),('Projektkostenkalkulation EP'!$N$47/5),
                                         (NETWORKDAYS('Projektkostenkalkulation EP'!$P$8,
                                          EOMONTH('Projektkostenkalkulation EP'!$P$8,0)))*('Projektkostenkalkulation EP'!$N$47/5)*'Projektkostenkalkulation EP'!$P$31-SUM($AK$11:BG11))
                          ),
               "X"
            )</f>
        <v>0</v>
      </c>
      <c r="BI11" s="122">
        <f xml:space="preserve"> IF(TEXT((EDATE('Projektkostenkalkulation EP'!$B$4,14)+BH$3),"MM")=TEXT((EDATE('Projektkostenkalkulation EP'!$B$4,14)+(BH$3-1)),"MM"),
             IF(
                        OR(
                                    TEXT((EDATE('Projektkostenkalkulation EP'!$B$4,14)+BH$3),"TTT") = "Sa",
                                    TEXT((EDATE('Projektkostenkalkulation EP'!$B$4,14)+BH$3),"TTT") = "So",
                                    IF(ISNA(VLOOKUP(EDATE('Projektkostenkalkulation EP'!$B$4,14)+BH$3,Datenquellen!$F$7:$H$45,3,FALSE))," ",VLOOKUP(EDATE('Projektkostenkalkulation EP'!$B$4,14)+BH$3,Datenquellen!$F$7:$H$45,3,FALSE))="X"
                                    ),
                          "X",
                          IF((((NETWORKDAYS('Projektkostenkalkulation EP'!$P$8,EOMONTH('Projektkostenkalkulation EP'!$P$8,0)))*('Projektkostenkalkulation EP'!$N$47/5)*
                                        'Projektkostenkalkulation EP'!$P$31)-SUM($AK$11:BH11))&gt;('Projektkostenkalkulation EP'!$N$47/5),('Projektkostenkalkulation EP'!$N$47/5),
                                         (NETWORKDAYS('Projektkostenkalkulation EP'!$P$8,
                                          EOMONTH('Projektkostenkalkulation EP'!$P$8,0)))*('Projektkostenkalkulation EP'!$N$47/5)*'Projektkostenkalkulation EP'!$P$31-SUM($AK$11:BH11))
                          ),
               "X"
            )</f>
        <v>0</v>
      </c>
      <c r="BJ11" s="122">
        <f xml:space="preserve"> IF(TEXT((EDATE('Projektkostenkalkulation EP'!$B$4,14)+BI$3),"MM")=TEXT((EDATE('Projektkostenkalkulation EP'!$B$4,14)+(BI$3-1)),"MM"),
             IF(
                        OR(
                                    TEXT((EDATE('Projektkostenkalkulation EP'!$B$4,14)+BI$3),"TTT") = "Sa",
                                    TEXT((EDATE('Projektkostenkalkulation EP'!$B$4,14)+BI$3),"TTT") = "So",
                                    IF(ISNA(VLOOKUP(EDATE('Projektkostenkalkulation EP'!$B$4,14)+BI$3,Datenquellen!$F$7:$H$45,3,FALSE))," ",VLOOKUP(EDATE('Projektkostenkalkulation EP'!$B$4,14)+BI$3,Datenquellen!$F$7:$H$45,3,FALSE))="X"
                                    ),
                          "X",
                          IF((((NETWORKDAYS('Projektkostenkalkulation EP'!$P$8,EOMONTH('Projektkostenkalkulation EP'!$P$8,0)))*('Projektkostenkalkulation EP'!$N$47/5)*
                                        'Projektkostenkalkulation EP'!$P$31)-SUM($AK$11:BI11))&gt;('Projektkostenkalkulation EP'!$N$47/5),('Projektkostenkalkulation EP'!$N$47/5),
                                         (NETWORKDAYS('Projektkostenkalkulation EP'!$P$8,
                                          EOMONTH('Projektkostenkalkulation EP'!$P$8,0)))*('Projektkostenkalkulation EP'!$N$47/5)*'Projektkostenkalkulation EP'!$P$31-SUM($AK$11:BI11))
                          ),
               "X"
            )</f>
        <v>0</v>
      </c>
      <c r="BK11" s="122">
        <f xml:space="preserve"> IF(TEXT((EDATE('Projektkostenkalkulation EP'!$B$4,14)+BJ$3),"MM")=TEXT((EDATE('Projektkostenkalkulation EP'!$B$4,14)+(BJ$3-1)),"MM"),
             IF(
                        OR(
                                    TEXT((EDATE('Projektkostenkalkulation EP'!$B$4,14)+BJ$3),"TTT") = "Sa",
                                    TEXT((EDATE('Projektkostenkalkulation EP'!$B$4,14)+BJ$3),"TTT") = "So",
                                    IF(ISNA(VLOOKUP(EDATE('Projektkostenkalkulation EP'!$B$4,14)+BJ$3,Datenquellen!$F$7:$H$45,3,FALSE))," ",VLOOKUP(EDATE('Projektkostenkalkulation EP'!$B$4,14)+BJ$3,Datenquellen!$F$7:$H$45,3,FALSE))="X"
                                    ),
                          "X",
                          IF((((NETWORKDAYS('Projektkostenkalkulation EP'!$P$8,EOMONTH('Projektkostenkalkulation EP'!$P$8,0)))*('Projektkostenkalkulation EP'!$N$47/5)*
                                        'Projektkostenkalkulation EP'!$P$31)-SUM($AK$11:BJ11))&gt;('Projektkostenkalkulation EP'!$N$47/5),('Projektkostenkalkulation EP'!$N$47/5),
                                         (NETWORKDAYS('Projektkostenkalkulation EP'!$P$8,
                                          EOMONTH('Projektkostenkalkulation EP'!$P$8,0)))*('Projektkostenkalkulation EP'!$N$47/5)*'Projektkostenkalkulation EP'!$P$31-SUM($AK$11:BJ11))
                          ),
               "X"
            )</f>
        <v>0</v>
      </c>
      <c r="BL11" s="122">
        <f xml:space="preserve"> IF(TEXT((EDATE('Projektkostenkalkulation EP'!$B$4,14)+BK$3),"MM")=TEXT((EDATE('Projektkostenkalkulation EP'!$B$4,14)+(BK$3-1)),"MM"),
             IF(
                        OR(
                                    TEXT((EDATE('Projektkostenkalkulation EP'!$B$4,14)+BK$3),"TTT") = "Sa",
                                    TEXT((EDATE('Projektkostenkalkulation EP'!$B$4,14)+BK$3),"TTT") = "So",
                                    IF(ISNA(VLOOKUP(EDATE('Projektkostenkalkulation EP'!$B$4,14)+BK$3,Datenquellen!$F$7:$H$45,3,FALSE))," ",VLOOKUP(EDATE('Projektkostenkalkulation EP'!$B$4,14)+BK$3,Datenquellen!$F$7:$H$45,3,FALSE))="X"
                                    ),
                          "X",
                          IF((((NETWORKDAYS('Projektkostenkalkulation EP'!$P$8,EOMONTH('Projektkostenkalkulation EP'!$P$8,0)))*('Projektkostenkalkulation EP'!$N$47/5)*
                                        'Projektkostenkalkulation EP'!$P$31)-SUM($AK$11:BK11))&gt;('Projektkostenkalkulation EP'!$N$47/5),('Projektkostenkalkulation EP'!$N$47/5),
                                         (NETWORKDAYS('Projektkostenkalkulation EP'!$P$8,
                                          EOMONTH('Projektkostenkalkulation EP'!$P$8,0)))*('Projektkostenkalkulation EP'!$N$47/5)*'Projektkostenkalkulation EP'!$P$31-SUM($AK$11:BK11))
                          ),
               "X"
            )</f>
        <v>0</v>
      </c>
      <c r="BM11" s="122" t="str">
        <f xml:space="preserve"> IF(TEXT((EDATE('Projektkostenkalkulation EP'!$B$4,14)+BL$3),"MM")=TEXT((EDATE('Projektkostenkalkulation EP'!$B$4,14)+(BL$3-1)),"MM"),
             IF(
                        OR(
                                    TEXT((EDATE('Projektkostenkalkulation EP'!$B$4,14)+BL$3),"TTT") = "Sa",
                                    TEXT((EDATE('Projektkostenkalkulation EP'!$B$4,14)+BL$3),"TTT") = "So",
                                    IF(ISNA(VLOOKUP(EDATE('Projektkostenkalkulation EP'!$B$4,14)+BL$3,Datenquellen!$F$7:$H$45,3,FALSE))," ",VLOOKUP(EDATE('Projektkostenkalkulation EP'!$B$4,14)+BL$3,Datenquellen!$F$7:$H$45,3,FALSE))="X"
                                    ),
                          "X",
                          IF((((NETWORKDAYS('Projektkostenkalkulation EP'!$P$8,EOMONTH('Projektkostenkalkulation EP'!$P$8,0)))*('Projektkostenkalkulation EP'!$N$47/5)*
                                        'Projektkostenkalkulation EP'!$P$31)-SUM($AK$11:BL11))&gt;('Projektkostenkalkulation EP'!$N$47/5),('Projektkostenkalkulation EP'!$N$47/5),
                                         (NETWORKDAYS('Projektkostenkalkulation EP'!$P$8,
                                          EOMONTH('Projektkostenkalkulation EP'!$P$8,0)))*('Projektkostenkalkulation EP'!$N$47/5)*'Projektkostenkalkulation EP'!$P$31-SUM($AK$11:BL11))
                          ),
               "X"
            )</f>
        <v>X</v>
      </c>
      <c r="BN11" s="122" t="str">
        <f xml:space="preserve"> IF(TEXT((EDATE('Projektkostenkalkulation EP'!$B$4,14)+BM$3),"MM")=TEXT((EDATE('Projektkostenkalkulation EP'!$B$4,14)+(BM$3-1)),"MM"),
             IF(
                        OR(
                                    TEXT((EDATE('Projektkostenkalkulation EP'!$B$4,14)+BM$3),"TTT") = "Sa",
                                    TEXT((EDATE('Projektkostenkalkulation EP'!$B$4,14)+BM$3),"TTT") = "So",
                                    IF(ISNA(VLOOKUP(EDATE('Projektkostenkalkulation EP'!$B$4,14)+BM$3,Datenquellen!$F$7:$H$45,3,FALSE))," ",VLOOKUP(EDATE('Projektkostenkalkulation EP'!$B$4,14)+BM$3,Datenquellen!$F$7:$H$45,3,FALSE))="X"
                                    ),
                          "X",
                          IF((((NETWORKDAYS('Projektkostenkalkulation EP'!$P$8,EOMONTH('Projektkostenkalkulation EP'!$P$8,0)))*('Projektkostenkalkulation EP'!$N$47/5)*
                                        'Projektkostenkalkulation EP'!$P$31)-SUM($AK$11:BM11))&gt;('Projektkostenkalkulation EP'!$N$47/5),('Projektkostenkalkulation EP'!$N$47/5),
                                         (NETWORKDAYS('Projektkostenkalkulation EP'!$P$8,
                                          EOMONTH('Projektkostenkalkulation EP'!$P$8,0)))*('Projektkostenkalkulation EP'!$N$47/5)*'Projektkostenkalkulation EP'!$P$31-SUM($AK$11:BM11))
                          ),
               "X"
            )</f>
        <v>X</v>
      </c>
      <c r="BO11" s="122">
        <f xml:space="preserve"> IF(TEXT((EDATE('Projektkostenkalkulation EP'!$B$4,14)+BN$3),"MM")=TEXT((EDATE('Projektkostenkalkulation EP'!$B$4,14)+(BN$3-1)),"MM"),
             IF(
                        OR(
                                    TEXT((EDATE('Projektkostenkalkulation EP'!$B$4,14)+BN$3),"TTT") = "Sa",
                                    TEXT((EDATE('Projektkostenkalkulation EP'!$B$4,14)+BN$3),"TTT") = "So",
                                    IF(ISNA(VLOOKUP(EDATE('Projektkostenkalkulation EP'!$B$4,14)+BN$3,Datenquellen!$F$7:$H$45,3,FALSE))," ",VLOOKUP(EDATE('Projektkostenkalkulation EP'!$B$4,14)+BN$3,Datenquellen!$F$7:$H$45,3,FALSE))="X"
                                    ),
                          "X",
                          IF((((NETWORKDAYS('Projektkostenkalkulation EP'!$P$8,EOMONTH('Projektkostenkalkulation EP'!$P$8,0)))*('Projektkostenkalkulation EP'!$N$47/5)*
                                        'Projektkostenkalkulation EP'!$P$31)-SUM($AK$11:BN11))&gt;('Projektkostenkalkulation EP'!$N$47/5),('Projektkostenkalkulation EP'!$N$47/5),
                                         (NETWORKDAYS('Projektkostenkalkulation EP'!$P$8,
                                          EOMONTH('Projektkostenkalkulation EP'!$P$8,0)))*('Projektkostenkalkulation EP'!$N$47/5)*'Projektkostenkalkulation EP'!$P$31-SUM($AK$11:BN11))
                          ),
               "X"
            )</f>
        <v>0</v>
      </c>
      <c r="BP11" s="121">
        <f>SUM(AK11:BO11)</f>
        <v>0</v>
      </c>
      <c r="BQ11" s="525">
        <f>BP11-BP12</f>
        <v>0</v>
      </c>
    </row>
    <row r="12" spans="1:69" ht="14.25" customHeight="1" thickBot="1" x14ac:dyDescent="0.25">
      <c r="A12" s="3" t="s">
        <v>82</v>
      </c>
      <c r="B12" s="270"/>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123">
        <f>SUM(B12:AF12)</f>
        <v>0</v>
      </c>
      <c r="AH12" s="526"/>
      <c r="AJ12" s="3" t="s">
        <v>82</v>
      </c>
      <c r="AK12" s="270"/>
      <c r="AL12" s="272"/>
      <c r="AM12" s="272"/>
      <c r="AN12" s="272"/>
      <c r="AO12" s="272"/>
      <c r="AP12" s="272"/>
      <c r="AQ12" s="272"/>
      <c r="AR12" s="272"/>
      <c r="AS12" s="272"/>
      <c r="AT12" s="272"/>
      <c r="AU12" s="272"/>
      <c r="AV12" s="272"/>
      <c r="AW12" s="272"/>
      <c r="AX12" s="272"/>
      <c r="AY12" s="272"/>
      <c r="AZ12" s="272"/>
      <c r="BA12" s="272"/>
      <c r="BB12" s="272"/>
      <c r="BC12" s="272"/>
      <c r="BD12" s="272"/>
      <c r="BE12" s="272"/>
      <c r="BF12" s="272"/>
      <c r="BG12" s="272"/>
      <c r="BH12" s="272"/>
      <c r="BI12" s="272"/>
      <c r="BJ12" s="272"/>
      <c r="BK12" s="272"/>
      <c r="BL12" s="272"/>
      <c r="BM12" s="272"/>
      <c r="BN12" s="272"/>
      <c r="BO12" s="272"/>
      <c r="BP12" s="123">
        <f>SUM(AK12:BO12)</f>
        <v>0</v>
      </c>
      <c r="BQ12" s="526"/>
    </row>
    <row r="13" spans="1:69" ht="14.25" customHeight="1" x14ac:dyDescent="0.2">
      <c r="A13" s="1" t="s">
        <v>59</v>
      </c>
      <c r="B13" s="527" t="str">
        <f>TEXT('Projektkostenkalkulation EP'!$E$8,"MMMM JJJJ")</f>
        <v>April 2024</v>
      </c>
      <c r="C13" s="527"/>
      <c r="D13" s="527"/>
      <c r="E13" s="527"/>
      <c r="F13" s="527"/>
      <c r="G13" s="527"/>
      <c r="H13" s="527"/>
      <c r="I13" s="527"/>
      <c r="J13" s="527"/>
      <c r="K13" s="527"/>
      <c r="L13" s="527"/>
      <c r="M13" s="527"/>
      <c r="N13" s="527"/>
      <c r="O13" s="527"/>
      <c r="P13" s="527"/>
      <c r="Q13" s="527"/>
      <c r="R13" s="527"/>
      <c r="S13" s="527"/>
      <c r="T13" s="527"/>
      <c r="U13" s="527"/>
      <c r="V13" s="527"/>
      <c r="W13" s="527"/>
      <c r="X13" s="527"/>
      <c r="Y13" s="527"/>
      <c r="Z13" s="527"/>
      <c r="AA13" s="527"/>
      <c r="AB13" s="527"/>
      <c r="AC13" s="527"/>
      <c r="AD13" s="527"/>
      <c r="AE13" s="527"/>
      <c r="AF13" s="527"/>
      <c r="AG13" s="527"/>
      <c r="AH13" s="528"/>
      <c r="AJ13" s="1" t="s">
        <v>59</v>
      </c>
      <c r="AK13" s="527" t="str">
        <f>TEXT('Projektkostenkalkulation EP'!$Q$8,"MMMM JJJJ")</f>
        <v>April 2025</v>
      </c>
      <c r="AL13" s="527"/>
      <c r="AM13" s="527"/>
      <c r="AN13" s="527"/>
      <c r="AO13" s="527"/>
      <c r="AP13" s="527"/>
      <c r="AQ13" s="527"/>
      <c r="AR13" s="527"/>
      <c r="AS13" s="527"/>
      <c r="AT13" s="527"/>
      <c r="AU13" s="527"/>
      <c r="AV13" s="527"/>
      <c r="AW13" s="527"/>
      <c r="AX13" s="527"/>
      <c r="AY13" s="527"/>
      <c r="AZ13" s="527"/>
      <c r="BA13" s="527"/>
      <c r="BB13" s="527"/>
      <c r="BC13" s="527"/>
      <c r="BD13" s="527"/>
      <c r="BE13" s="527"/>
      <c r="BF13" s="527"/>
      <c r="BG13" s="527"/>
      <c r="BH13" s="527"/>
      <c r="BI13" s="527"/>
      <c r="BJ13" s="527"/>
      <c r="BK13" s="527"/>
      <c r="BL13" s="527"/>
      <c r="BM13" s="527"/>
      <c r="BN13" s="527"/>
      <c r="BO13" s="527"/>
      <c r="BP13" s="527"/>
      <c r="BQ13" s="528"/>
    </row>
    <row r="14" spans="1:69" ht="14.25" customHeight="1" x14ac:dyDescent="0.2">
      <c r="A14" s="2" t="s">
        <v>81</v>
      </c>
      <c r="B14" s="124" t="str">
        <f>IF(
            OR(
                     TEXT(EDATE('Projektkostenkalkulation EP'!$B$4,3),"TTT") = "Sa",
                     TEXT(EDATE('Projektkostenkalkulation EP'!$B$4,3),"TTT") = "So",
                     IF(ISNA(VLOOKUP(EDATE('Projektkostenkalkulation EP'!$B$4,3),Datenquellen!$F$7:$H$45,3,FALSE))," ",VLOOKUP(EDATE('Projektkostenkalkulation EP'!$B$4,3),Datenquellen!$F$7:$H$45,3,FALSE))="X"
                            ),
                    "X",
                    IF('Projektkostenkalkulation EP'!$E$31&gt;0,('Projektkostenkalkulation EP'!$N$47/5),0)
            )</f>
        <v>X</v>
      </c>
      <c r="C14" s="122">
        <f xml:space="preserve"> IF(TEXT((EDATE('Projektkostenkalkulation EP'!$B$4,3)+AK$3),"MM")=TEXT((EDATE('Projektkostenkalkulation EP'!$B$4,3)+(AK$3-1)),"MM"),
             IF(
                        OR(
                                    TEXT((EDATE('Projektkostenkalkulation EP'!$B$4,3)+AK$3),"TTT") = "Sa",
                                    TEXT((EDATE('Projektkostenkalkulation EP'!$B$4,3)+AK$3),"TTT") = "So",
                                    IF(ISNA(VLOOKUP(EDATE('Projektkostenkalkulation EP'!$B$4,3)+AK$3,Datenquellen!$F$7:$H$45,3,FALSE))," ",VLOOKUP(EDATE('Projektkostenkalkulation EP'!$B$4,3)+AK$3,Datenquellen!$F$7:$H$45,3,FALSE))="X"
                                    ),
                          "X",
                           IF((((NETWORKDAYS('Projektkostenkalkulation EP'!$E$8,EOMONTH('Projektkostenkalkulation EP'!$E$8,0)))*('Projektkostenkalkulation EP'!$N$47/5)*
                                        'Projektkostenkalkulation EP'!$E$31)-SUM($B$14:B14))&gt;('Projektkostenkalkulation EP'!$N$47/5),('Projektkostenkalkulation EP'!$N$47/5),
                                         (NETWORKDAYS('Projektkostenkalkulation EP'!$E$8,
                                          EOMONTH('Projektkostenkalkulation EP'!$E$8,0)))*('Projektkostenkalkulation EP'!$N$47/5)*'Projektkostenkalkulation EP'!$E$31-SUM($B$14:B14))
                          ),
               "X"
            )</f>
        <v>0</v>
      </c>
      <c r="D14" s="122">
        <f xml:space="preserve"> IF(TEXT((EDATE('Projektkostenkalkulation EP'!$B$4,3)+AL$3),"MM")=TEXT((EDATE('Projektkostenkalkulation EP'!$B$4,3)+(AL$3-1)),"MM"),
             IF(
                        OR(
                                    TEXT((EDATE('Projektkostenkalkulation EP'!$B$4,3)+AL$3),"TTT") = "Sa",
                                    TEXT((EDATE('Projektkostenkalkulation EP'!$B$4,3)+AL$3),"TTT") = "So",
                                    IF(ISNA(VLOOKUP(EDATE('Projektkostenkalkulation EP'!$B$4,3)+AL$3,Datenquellen!$F$7:$H$45,3,FALSE))," ",VLOOKUP(EDATE('Projektkostenkalkulation EP'!$B$4,3)+AL$3,Datenquellen!$F$7:$H$45,3,FALSE))="X"
                                    ),
                          "X",
                           IF((((NETWORKDAYS('Projektkostenkalkulation EP'!$E$8,EOMONTH('Projektkostenkalkulation EP'!$E$8,0)))*('Projektkostenkalkulation EP'!$N$47/5)*
                                        'Projektkostenkalkulation EP'!$E$31)-SUM($B$14:C14))&gt;('Projektkostenkalkulation EP'!$N$47/5),('Projektkostenkalkulation EP'!$N$47/5),
                                         (NETWORKDAYS('Projektkostenkalkulation EP'!$E$8,
                                          EOMONTH('Projektkostenkalkulation EP'!$E$8,0)))*('Projektkostenkalkulation EP'!$N$47/5)*'Projektkostenkalkulation EP'!$E$31-SUM($B$14:C14))
                          ),
               "X"
            )</f>
        <v>0</v>
      </c>
      <c r="E14" s="122">
        <f xml:space="preserve"> IF(TEXT((EDATE('Projektkostenkalkulation EP'!$B$4,3)+AM$3),"MM")=TEXT((EDATE('Projektkostenkalkulation EP'!$B$4,3)+(AM$3-1)),"MM"),
             IF(
                        OR(
                                    TEXT((EDATE('Projektkostenkalkulation EP'!$B$4,3)+AM$3),"TTT") = "Sa",
                                    TEXT((EDATE('Projektkostenkalkulation EP'!$B$4,3)+AM$3),"TTT") = "So",
                                    IF(ISNA(VLOOKUP(EDATE('Projektkostenkalkulation EP'!$B$4,3)+AM$3,Datenquellen!$F$7:$H$45,3,FALSE))," ",VLOOKUP(EDATE('Projektkostenkalkulation EP'!$B$4,3)+AM$3,Datenquellen!$F$7:$H$45,3,FALSE))="X"
                                    ),
                          "X",
                           IF((((NETWORKDAYS('Projektkostenkalkulation EP'!$E$8,EOMONTH('Projektkostenkalkulation EP'!$E$8,0)))*('Projektkostenkalkulation EP'!$N$47/5)*
                                        'Projektkostenkalkulation EP'!$E$31)-SUM($B$14:D14))&gt;('Projektkostenkalkulation EP'!$N$47/5),('Projektkostenkalkulation EP'!$N$47/5),
                                         (NETWORKDAYS('Projektkostenkalkulation EP'!$E$8,
                                          EOMONTH('Projektkostenkalkulation EP'!$E$8,0)))*('Projektkostenkalkulation EP'!$N$47/5)*'Projektkostenkalkulation EP'!$E$31-SUM($B$14:D14))
                          ),
               "X"
            )</f>
        <v>0</v>
      </c>
      <c r="F14" s="122">
        <f xml:space="preserve"> IF(TEXT((EDATE('Projektkostenkalkulation EP'!$B$4,3)+AN$3),"MM")=TEXT((EDATE('Projektkostenkalkulation EP'!$B$4,3)+(AN$3-1)),"MM"),
             IF(
                        OR(
                                    TEXT((EDATE('Projektkostenkalkulation EP'!$B$4,3)+AN$3),"TTT") = "Sa",
                                    TEXT((EDATE('Projektkostenkalkulation EP'!$B$4,3)+AN$3),"TTT") = "So",
                                    IF(ISNA(VLOOKUP(EDATE('Projektkostenkalkulation EP'!$B$4,3)+AN$3,Datenquellen!$F$7:$H$45,3,FALSE))," ",VLOOKUP(EDATE('Projektkostenkalkulation EP'!$B$4,3)+AN$3,Datenquellen!$F$7:$H$45,3,FALSE))="X"
                                    ),
                          "X",
                           IF((((NETWORKDAYS('Projektkostenkalkulation EP'!$E$8,EOMONTH('Projektkostenkalkulation EP'!$E$8,0)))*('Projektkostenkalkulation EP'!$N$47/5)*
                                        'Projektkostenkalkulation EP'!$E$31)-SUM($B$14:E14))&gt;('Projektkostenkalkulation EP'!$N$47/5),('Projektkostenkalkulation EP'!$N$47/5),
                                         (NETWORKDAYS('Projektkostenkalkulation EP'!$E$8,
                                          EOMONTH('Projektkostenkalkulation EP'!$E$8,0)))*('Projektkostenkalkulation EP'!$N$47/5)*'Projektkostenkalkulation EP'!$E$31-SUM($B$14:E14))
                          ),
               "X"
            )</f>
        <v>0</v>
      </c>
      <c r="G14" s="122" t="str">
        <f xml:space="preserve"> IF(TEXT((EDATE('Projektkostenkalkulation EP'!$B$4,3)+AO$3),"MM")=TEXT((EDATE('Projektkostenkalkulation EP'!$B$4,3)+(AO$3-1)),"MM"),
             IF(
                        OR(
                                    TEXT((EDATE('Projektkostenkalkulation EP'!$B$4,3)+AO$3),"TTT") = "Sa",
                                    TEXT((EDATE('Projektkostenkalkulation EP'!$B$4,3)+AO$3),"TTT") = "So",
                                    IF(ISNA(VLOOKUP(EDATE('Projektkostenkalkulation EP'!$B$4,3)+AO$3,Datenquellen!$F$7:$H$45,3,FALSE))," ",VLOOKUP(EDATE('Projektkostenkalkulation EP'!$B$4,3)+AO$3,Datenquellen!$F$7:$H$45,3,FALSE))="X"
                                    ),
                          "X",
                           IF((((NETWORKDAYS('Projektkostenkalkulation EP'!$E$8,EOMONTH('Projektkostenkalkulation EP'!$E$8,0)))*('Projektkostenkalkulation EP'!$N$47/5)*
                                        'Projektkostenkalkulation EP'!$E$31)-SUM($B$14:F14))&gt;('Projektkostenkalkulation EP'!$N$47/5),('Projektkostenkalkulation EP'!$N$47/5),
                                         (NETWORKDAYS('Projektkostenkalkulation EP'!$E$8,
                                          EOMONTH('Projektkostenkalkulation EP'!$E$8,0)))*('Projektkostenkalkulation EP'!$N$47/5)*'Projektkostenkalkulation EP'!$E$31-SUM($B$14:F14))
                          ),
               "X"
            )</f>
        <v>X</v>
      </c>
      <c r="H14" s="122" t="str">
        <f xml:space="preserve"> IF(TEXT((EDATE('Projektkostenkalkulation EP'!$B$4,3)+AP$3),"MM")=TEXT((EDATE('Projektkostenkalkulation EP'!$B$4,3)+(AP$3-1)),"MM"),
             IF(
                        OR(
                                    TEXT((EDATE('Projektkostenkalkulation EP'!$B$4,3)+AP$3),"TTT") = "Sa",
                                    TEXT((EDATE('Projektkostenkalkulation EP'!$B$4,3)+AP$3),"TTT") = "So",
                                    IF(ISNA(VLOOKUP(EDATE('Projektkostenkalkulation EP'!$B$4,3)+AP$3,Datenquellen!$F$7:$H$45,3,FALSE))," ",VLOOKUP(EDATE('Projektkostenkalkulation EP'!$B$4,3)+AP$3,Datenquellen!$F$7:$H$45,3,FALSE))="X"
                                    ),
                          "X",
                           IF((((NETWORKDAYS('Projektkostenkalkulation EP'!$E$8,EOMONTH('Projektkostenkalkulation EP'!$E$8,0)))*('Projektkostenkalkulation EP'!$N$47/5)*
                                        'Projektkostenkalkulation EP'!$E$31)-SUM($B$14:G14))&gt;('Projektkostenkalkulation EP'!$N$47/5),('Projektkostenkalkulation EP'!$N$47/5),
                                         (NETWORKDAYS('Projektkostenkalkulation EP'!$E$8,
                                          EOMONTH('Projektkostenkalkulation EP'!$E$8,0)))*('Projektkostenkalkulation EP'!$N$47/5)*'Projektkostenkalkulation EP'!$E$31-SUM($B$14:G14))
                          ),
               "X"
            )</f>
        <v>X</v>
      </c>
      <c r="I14" s="122">
        <f xml:space="preserve"> IF(TEXT((EDATE('Projektkostenkalkulation EP'!$B$4,3)+AQ$3),"MM")=TEXT((EDATE('Projektkostenkalkulation EP'!$B$4,3)+(AQ$3-1)),"MM"),
             IF(
                        OR(
                                    TEXT((EDATE('Projektkostenkalkulation EP'!$B$4,3)+AQ$3),"TTT") = "Sa",
                                    TEXT((EDATE('Projektkostenkalkulation EP'!$B$4,3)+AQ$3),"TTT") = "So",
                                    IF(ISNA(VLOOKUP(EDATE('Projektkostenkalkulation EP'!$B$4,3)+AQ$3,Datenquellen!$F$7:$H$45,3,FALSE))," ",VLOOKUP(EDATE('Projektkostenkalkulation EP'!$B$4,3)+AQ$3,Datenquellen!$F$7:$H$45,3,FALSE))="X"
                                    ),
                          "X",
                           IF((((NETWORKDAYS('Projektkostenkalkulation EP'!$E$8,EOMONTH('Projektkostenkalkulation EP'!$E$8,0)))*('Projektkostenkalkulation EP'!$N$47/5)*
                                        'Projektkostenkalkulation EP'!$E$31)-SUM($B$14:H14))&gt;('Projektkostenkalkulation EP'!$N$47/5),('Projektkostenkalkulation EP'!$N$47/5),
                                         (NETWORKDAYS('Projektkostenkalkulation EP'!$E$8,
                                          EOMONTH('Projektkostenkalkulation EP'!$E$8,0)))*('Projektkostenkalkulation EP'!$N$47/5)*'Projektkostenkalkulation EP'!$E$31-SUM($B$14:H14))
                          ),
               "X"
            )</f>
        <v>0</v>
      </c>
      <c r="J14" s="122">
        <f xml:space="preserve"> IF(TEXT((EDATE('Projektkostenkalkulation EP'!$B$4,3)+AR$3),"MM")=TEXT((EDATE('Projektkostenkalkulation EP'!$B$4,3)+(AR$3-1)),"MM"),
             IF(
                        OR(
                                    TEXT((EDATE('Projektkostenkalkulation EP'!$B$4,3)+AR$3),"TTT") = "Sa",
                                    TEXT((EDATE('Projektkostenkalkulation EP'!$B$4,3)+AR$3),"TTT") = "So",
                                    IF(ISNA(VLOOKUP(EDATE('Projektkostenkalkulation EP'!$B$4,3)+AR$3,Datenquellen!$F$7:$H$45,3,FALSE))," ",VLOOKUP(EDATE('Projektkostenkalkulation EP'!$B$4,3)+AR$3,Datenquellen!$F$7:$H$45,3,FALSE))="X"
                                    ),
                          "X",
                           IF((((NETWORKDAYS('Projektkostenkalkulation EP'!$E$8,EOMONTH('Projektkostenkalkulation EP'!$E$8,0)))*('Projektkostenkalkulation EP'!$N$47/5)*
                                        'Projektkostenkalkulation EP'!$E$31)-SUM($B$14:I14))&gt;('Projektkostenkalkulation EP'!$N$47/5),('Projektkostenkalkulation EP'!$N$47/5),
                                         (NETWORKDAYS('Projektkostenkalkulation EP'!$E$8,
                                          EOMONTH('Projektkostenkalkulation EP'!$E$8,0)))*('Projektkostenkalkulation EP'!$N$47/5)*'Projektkostenkalkulation EP'!$E$31-SUM($B$14:I14))
                          ),
               "X"
            )</f>
        <v>0</v>
      </c>
      <c r="K14" s="122">
        <f xml:space="preserve"> IF(TEXT((EDATE('Projektkostenkalkulation EP'!$B$4,3)+AS$3),"MM")=TEXT((EDATE('Projektkostenkalkulation EP'!$B$4,3)+(AS$3-1)),"MM"),
             IF(
                        OR(
                                    TEXT((EDATE('Projektkostenkalkulation EP'!$B$4,3)+AS$3),"TTT") = "Sa",
                                    TEXT((EDATE('Projektkostenkalkulation EP'!$B$4,3)+AS$3),"TTT") = "So",
                                    IF(ISNA(VLOOKUP(EDATE('Projektkostenkalkulation EP'!$B$4,3)+AS$3,Datenquellen!$F$7:$H$45,3,FALSE))," ",VLOOKUP(EDATE('Projektkostenkalkulation EP'!$B$4,3)+AS$3,Datenquellen!$F$7:$H$45,3,FALSE))="X"
                                    ),
                          "X",
                           IF((((NETWORKDAYS('Projektkostenkalkulation EP'!$E$8,EOMONTH('Projektkostenkalkulation EP'!$E$8,0)))*('Projektkostenkalkulation EP'!$N$47/5)*
                                        'Projektkostenkalkulation EP'!$E$31)-SUM($B$14:J14))&gt;('Projektkostenkalkulation EP'!$N$47/5),('Projektkostenkalkulation EP'!$N$47/5),
                                         (NETWORKDAYS('Projektkostenkalkulation EP'!$E$8,
                                          EOMONTH('Projektkostenkalkulation EP'!$E$8,0)))*('Projektkostenkalkulation EP'!$N$47/5)*'Projektkostenkalkulation EP'!$E$31-SUM($B$14:J14))
                          ),
               "X"
            )</f>
        <v>0</v>
      </c>
      <c r="L14" s="122">
        <f xml:space="preserve"> IF(TEXT((EDATE('Projektkostenkalkulation EP'!$B$4,3)+AT$3),"MM")=TEXT((EDATE('Projektkostenkalkulation EP'!$B$4,3)+(AT$3-1)),"MM"),
             IF(
                        OR(
                                    TEXT((EDATE('Projektkostenkalkulation EP'!$B$4,3)+AT$3),"TTT") = "Sa",
                                    TEXT((EDATE('Projektkostenkalkulation EP'!$B$4,3)+AT$3),"TTT") = "So",
                                    IF(ISNA(VLOOKUP(EDATE('Projektkostenkalkulation EP'!$B$4,3)+AT$3,Datenquellen!$F$7:$H$45,3,FALSE))," ",VLOOKUP(EDATE('Projektkostenkalkulation EP'!$B$4,3)+AT$3,Datenquellen!$F$7:$H$45,3,FALSE))="X"
                                    ),
                          "X",
                           IF((((NETWORKDAYS('Projektkostenkalkulation EP'!$E$8,EOMONTH('Projektkostenkalkulation EP'!$E$8,0)))*('Projektkostenkalkulation EP'!$N$47/5)*
                                        'Projektkostenkalkulation EP'!$E$31)-SUM($B$14:K14))&gt;('Projektkostenkalkulation EP'!$N$47/5),('Projektkostenkalkulation EP'!$N$47/5),
                                         (NETWORKDAYS('Projektkostenkalkulation EP'!$E$8,
                                          EOMONTH('Projektkostenkalkulation EP'!$E$8,0)))*('Projektkostenkalkulation EP'!$N$47/5)*'Projektkostenkalkulation EP'!$E$31-SUM($B$14:K14))
                          ),
               "X"
            )</f>
        <v>0</v>
      </c>
      <c r="M14" s="122">
        <f xml:space="preserve"> IF(TEXT((EDATE('Projektkostenkalkulation EP'!$B$4,3)+AU$3),"MM")=TEXT((EDATE('Projektkostenkalkulation EP'!$B$4,3)+(AU$3-1)),"MM"),
             IF(
                        OR(
                                    TEXT((EDATE('Projektkostenkalkulation EP'!$B$4,3)+AU$3),"TTT") = "Sa",
                                    TEXT((EDATE('Projektkostenkalkulation EP'!$B$4,3)+AU$3),"TTT") = "So",
                                    IF(ISNA(VLOOKUP(EDATE('Projektkostenkalkulation EP'!$B$4,3)+AU$3,Datenquellen!$F$7:$H$45,3,FALSE))," ",VLOOKUP(EDATE('Projektkostenkalkulation EP'!$B$4,3)+AU$3,Datenquellen!$F$7:$H$45,3,FALSE))="X"
                                    ),
                          "X",
                           IF((((NETWORKDAYS('Projektkostenkalkulation EP'!$E$8,EOMONTH('Projektkostenkalkulation EP'!$E$8,0)))*('Projektkostenkalkulation EP'!$N$47/5)*
                                        'Projektkostenkalkulation EP'!$E$31)-SUM($B$14:L14))&gt;('Projektkostenkalkulation EP'!$N$47/5),('Projektkostenkalkulation EP'!$N$47/5),
                                         (NETWORKDAYS('Projektkostenkalkulation EP'!$E$8,
                                          EOMONTH('Projektkostenkalkulation EP'!$E$8,0)))*('Projektkostenkalkulation EP'!$N$47/5)*'Projektkostenkalkulation EP'!$E$31-SUM($B$14:L14))
                          ),
               "X"
            )</f>
        <v>0</v>
      </c>
      <c r="N14" s="122" t="str">
        <f xml:space="preserve"> IF(TEXT((EDATE('Projektkostenkalkulation EP'!$B$4,3)+AV$3),"MM")=TEXT((EDATE('Projektkostenkalkulation EP'!$B$4,3)+(AV$3-1)),"MM"),
             IF(
                        OR(
                                    TEXT((EDATE('Projektkostenkalkulation EP'!$B$4,3)+AV$3),"TTT") = "Sa",
                                    TEXT((EDATE('Projektkostenkalkulation EP'!$B$4,3)+AV$3),"TTT") = "So",
                                    IF(ISNA(VLOOKUP(EDATE('Projektkostenkalkulation EP'!$B$4,3)+AV$3,Datenquellen!$F$7:$H$45,3,FALSE))," ",VLOOKUP(EDATE('Projektkostenkalkulation EP'!$B$4,3)+AV$3,Datenquellen!$F$7:$H$45,3,FALSE))="X"
                                    ),
                          "X",
                           IF((((NETWORKDAYS('Projektkostenkalkulation EP'!$E$8,EOMONTH('Projektkostenkalkulation EP'!$E$8,0)))*('Projektkostenkalkulation EP'!$N$47/5)*
                                        'Projektkostenkalkulation EP'!$E$31)-SUM($B$14:M14))&gt;('Projektkostenkalkulation EP'!$N$47/5),('Projektkostenkalkulation EP'!$N$47/5),
                                         (NETWORKDAYS('Projektkostenkalkulation EP'!$E$8,
                                          EOMONTH('Projektkostenkalkulation EP'!$E$8,0)))*('Projektkostenkalkulation EP'!$N$47/5)*'Projektkostenkalkulation EP'!$E$31-SUM($B$14:M14))
                          ),
               "X"
            )</f>
        <v>X</v>
      </c>
      <c r="O14" s="122" t="str">
        <f xml:space="preserve"> IF(TEXT((EDATE('Projektkostenkalkulation EP'!$B$4,3)+AW$3),"MM")=TEXT((EDATE('Projektkostenkalkulation EP'!$B$4,3)+(AW$3-1)),"MM"),
             IF(
                        OR(
                                    TEXT((EDATE('Projektkostenkalkulation EP'!$B$4,3)+AW$3),"TTT") = "Sa",
                                    TEXT((EDATE('Projektkostenkalkulation EP'!$B$4,3)+AW$3),"TTT") = "So",
                                    IF(ISNA(VLOOKUP(EDATE('Projektkostenkalkulation EP'!$B$4,3)+AW$3,Datenquellen!$F$7:$H$45,3,FALSE))," ",VLOOKUP(EDATE('Projektkostenkalkulation EP'!$B$4,3)+AW$3,Datenquellen!$F$7:$H$45,3,FALSE))="X"
                                    ),
                          "X",
                           IF((((NETWORKDAYS('Projektkostenkalkulation EP'!$E$8,EOMONTH('Projektkostenkalkulation EP'!$E$8,0)))*('Projektkostenkalkulation EP'!$N$47/5)*
                                        'Projektkostenkalkulation EP'!$E$31)-SUM($B$14:N14))&gt;('Projektkostenkalkulation EP'!$N$47/5),('Projektkostenkalkulation EP'!$N$47/5),
                                         (NETWORKDAYS('Projektkostenkalkulation EP'!$E$8,
                                          EOMONTH('Projektkostenkalkulation EP'!$E$8,0)))*('Projektkostenkalkulation EP'!$N$47/5)*'Projektkostenkalkulation EP'!$E$31-SUM($B$14:N14))
                          ),
               "X"
            )</f>
        <v>X</v>
      </c>
      <c r="P14" s="122">
        <f xml:space="preserve"> IF(TEXT((EDATE('Projektkostenkalkulation EP'!$B$4,3)+AX$3),"MM")=TEXT((EDATE('Projektkostenkalkulation EP'!$B$4,3)+(AX$3-1)),"MM"),
             IF(
                        OR(
                                    TEXT((EDATE('Projektkostenkalkulation EP'!$B$4,3)+AX$3),"TTT") = "Sa",
                                    TEXT((EDATE('Projektkostenkalkulation EP'!$B$4,3)+AX$3),"TTT") = "So",
                                    IF(ISNA(VLOOKUP(EDATE('Projektkostenkalkulation EP'!$B$4,3)+AX$3,Datenquellen!$F$7:$H$45,3,FALSE))," ",VLOOKUP(EDATE('Projektkostenkalkulation EP'!$B$4,3)+AX$3,Datenquellen!$F$7:$H$45,3,FALSE))="X"
                                    ),
                          "X",
                           IF((((NETWORKDAYS('Projektkostenkalkulation EP'!$E$8,EOMONTH('Projektkostenkalkulation EP'!$E$8,0)))*('Projektkostenkalkulation EP'!$N$47/5)*
                                        'Projektkostenkalkulation EP'!$E$31)-SUM($B$14:O14))&gt;('Projektkostenkalkulation EP'!$N$47/5),('Projektkostenkalkulation EP'!$N$47/5),
                                         (NETWORKDAYS('Projektkostenkalkulation EP'!$E$8,
                                          EOMONTH('Projektkostenkalkulation EP'!$E$8,0)))*('Projektkostenkalkulation EP'!$N$47/5)*'Projektkostenkalkulation EP'!$E$31-SUM($B$14:O14))
                          ),
               "X"
            )</f>
        <v>0</v>
      </c>
      <c r="Q14" s="122">
        <f xml:space="preserve"> IF(TEXT((EDATE('Projektkostenkalkulation EP'!$B$4,3)+AY$3),"MM")=TEXT((EDATE('Projektkostenkalkulation EP'!$B$4,3)+(AY$3-1)),"MM"),
             IF(
                        OR(
                                    TEXT((EDATE('Projektkostenkalkulation EP'!$B$4,3)+AY$3),"TTT") = "Sa",
                                    TEXT((EDATE('Projektkostenkalkulation EP'!$B$4,3)+AY$3),"TTT") = "So",
                                    IF(ISNA(VLOOKUP(EDATE('Projektkostenkalkulation EP'!$B$4,3)+AY$3,Datenquellen!$F$7:$H$45,3,FALSE))," ",VLOOKUP(EDATE('Projektkostenkalkulation EP'!$B$4,3)+AY$3,Datenquellen!$F$7:$H$45,3,FALSE))="X"
                                    ),
                          "X",
                           IF((((NETWORKDAYS('Projektkostenkalkulation EP'!$E$8,EOMONTH('Projektkostenkalkulation EP'!$E$8,0)))*('Projektkostenkalkulation EP'!$N$47/5)*
                                        'Projektkostenkalkulation EP'!$E$31)-SUM($B$14:P14))&gt;('Projektkostenkalkulation EP'!$N$47/5),('Projektkostenkalkulation EP'!$N$47/5),
                                         (NETWORKDAYS('Projektkostenkalkulation EP'!$E$8,
                                          EOMONTH('Projektkostenkalkulation EP'!$E$8,0)))*('Projektkostenkalkulation EP'!$N$47/5)*'Projektkostenkalkulation EP'!$E$31-SUM($B$14:P14))
                          ),
               "X"
            )</f>
        <v>0</v>
      </c>
      <c r="R14" s="122">
        <f xml:space="preserve"> IF(TEXT((EDATE('Projektkostenkalkulation EP'!$B$4,3)+AZ$3),"MM")=TEXT((EDATE('Projektkostenkalkulation EP'!$B$4,3)+(AZ$3-1)),"MM"),
             IF(
                        OR(
                                    TEXT((EDATE('Projektkostenkalkulation EP'!$B$4,3)+AZ$3),"TTT") = "Sa",
                                    TEXT((EDATE('Projektkostenkalkulation EP'!$B$4,3)+AZ$3),"TTT") = "So",
                                    IF(ISNA(VLOOKUP(EDATE('Projektkostenkalkulation EP'!$B$4,3)+AZ$3,Datenquellen!$F$7:$H$45,3,FALSE))," ",VLOOKUP(EDATE('Projektkostenkalkulation EP'!$B$4,3)+AZ$3,Datenquellen!$F$7:$H$45,3,FALSE))="X"
                                    ),
                          "X",
                           IF((((NETWORKDAYS('Projektkostenkalkulation EP'!$E$8,EOMONTH('Projektkostenkalkulation EP'!$E$8,0)))*('Projektkostenkalkulation EP'!$N$47/5)*
                                        'Projektkostenkalkulation EP'!$E$31)-SUM($B$14:Q14))&gt;('Projektkostenkalkulation EP'!$N$47/5),('Projektkostenkalkulation EP'!$N$47/5),
                                         (NETWORKDAYS('Projektkostenkalkulation EP'!$E$8,
                                          EOMONTH('Projektkostenkalkulation EP'!$E$8,0)))*('Projektkostenkalkulation EP'!$N$47/5)*'Projektkostenkalkulation EP'!$E$31-SUM($B$14:Q14))
                          ),
               "X"
            )</f>
        <v>0</v>
      </c>
      <c r="S14" s="122">
        <f xml:space="preserve"> IF(TEXT((EDATE('Projektkostenkalkulation EP'!$B$4,3)+BA$3),"MM")=TEXT((EDATE('Projektkostenkalkulation EP'!$B$4,3)+(BA$3-1)),"MM"),
             IF(
                        OR(
                                    TEXT((EDATE('Projektkostenkalkulation EP'!$B$4,3)+BA$3),"TTT") = "Sa",
                                    TEXT((EDATE('Projektkostenkalkulation EP'!$B$4,3)+BA$3),"TTT") = "So",
                                    IF(ISNA(VLOOKUP(EDATE('Projektkostenkalkulation EP'!$B$4,3)+BA$3,Datenquellen!$F$7:$H$45,3,FALSE))," ",VLOOKUP(EDATE('Projektkostenkalkulation EP'!$B$4,3)+BA$3,Datenquellen!$F$7:$H$45,3,FALSE))="X"
                                    ),
                          "X",
                           IF((((NETWORKDAYS('Projektkostenkalkulation EP'!$E$8,EOMONTH('Projektkostenkalkulation EP'!$E$8,0)))*('Projektkostenkalkulation EP'!$N$47/5)*
                                        'Projektkostenkalkulation EP'!$E$31)-SUM($B$14:R14))&gt;('Projektkostenkalkulation EP'!$N$47/5),('Projektkostenkalkulation EP'!$N$47/5),
                                         (NETWORKDAYS('Projektkostenkalkulation EP'!$E$8,
                                          EOMONTH('Projektkostenkalkulation EP'!$E$8,0)))*('Projektkostenkalkulation EP'!$N$47/5)*'Projektkostenkalkulation EP'!$E$31-SUM($B$14:R14))
                          ),
               "X"
            )</f>
        <v>0</v>
      </c>
      <c r="T14" s="122">
        <f xml:space="preserve"> IF(TEXT((EDATE('Projektkostenkalkulation EP'!$B$4,3)+BB$3),"MM")=TEXT((EDATE('Projektkostenkalkulation EP'!$B$4,3)+(BB$3-1)),"MM"),
             IF(
                        OR(
                                    TEXT((EDATE('Projektkostenkalkulation EP'!$B$4,3)+BB$3),"TTT") = "Sa",
                                    TEXT((EDATE('Projektkostenkalkulation EP'!$B$4,3)+BB$3),"TTT") = "So",
                                    IF(ISNA(VLOOKUP(EDATE('Projektkostenkalkulation EP'!$B$4,3)+BB$3,Datenquellen!$F$7:$H$45,3,FALSE))," ",VLOOKUP(EDATE('Projektkostenkalkulation EP'!$B$4,3)+BB$3,Datenquellen!$F$7:$H$45,3,FALSE))="X"
                                    ),
                          "X",
                           IF((((NETWORKDAYS('Projektkostenkalkulation EP'!$E$8,EOMONTH('Projektkostenkalkulation EP'!$E$8,0)))*('Projektkostenkalkulation EP'!$N$47/5)*
                                        'Projektkostenkalkulation EP'!$E$31)-SUM($B$14:S14))&gt;('Projektkostenkalkulation EP'!$N$47/5),('Projektkostenkalkulation EP'!$N$47/5),
                                         (NETWORKDAYS('Projektkostenkalkulation EP'!$E$8,
                                          EOMONTH('Projektkostenkalkulation EP'!$E$8,0)))*('Projektkostenkalkulation EP'!$N$47/5)*'Projektkostenkalkulation EP'!$E$31-SUM($B$14:S14))
                          ),
               "X"
            )</f>
        <v>0</v>
      </c>
      <c r="U14" s="122" t="str">
        <f xml:space="preserve"> IF(TEXT((EDATE('Projektkostenkalkulation EP'!$B$4,3)+BC$3),"MM")=TEXT((EDATE('Projektkostenkalkulation EP'!$B$4,3)+(BC$3-1)),"MM"),
             IF(
                        OR(
                                    TEXT((EDATE('Projektkostenkalkulation EP'!$B$4,3)+BC$3),"TTT") = "Sa",
                                    TEXT((EDATE('Projektkostenkalkulation EP'!$B$4,3)+BC$3),"TTT") = "So",
                                    IF(ISNA(VLOOKUP(EDATE('Projektkostenkalkulation EP'!$B$4,3)+BC$3,Datenquellen!$F$7:$H$45,3,FALSE))," ",VLOOKUP(EDATE('Projektkostenkalkulation EP'!$B$4,3)+BC$3,Datenquellen!$F$7:$H$45,3,FALSE))="X"
                                    ),
                          "X",
                           IF((((NETWORKDAYS('Projektkostenkalkulation EP'!$E$8,EOMONTH('Projektkostenkalkulation EP'!$E$8,0)))*('Projektkostenkalkulation EP'!$N$47/5)*
                                        'Projektkostenkalkulation EP'!$E$31)-SUM($B$14:T14))&gt;('Projektkostenkalkulation EP'!$N$47/5),('Projektkostenkalkulation EP'!$N$47/5),
                                         (NETWORKDAYS('Projektkostenkalkulation EP'!$E$8,
                                          EOMONTH('Projektkostenkalkulation EP'!$E$8,0)))*('Projektkostenkalkulation EP'!$N$47/5)*'Projektkostenkalkulation EP'!$E$31-SUM($B$14:T14))
                          ),
               "X"
            )</f>
        <v>X</v>
      </c>
      <c r="V14" s="122" t="str">
        <f xml:space="preserve"> IF(TEXT((EDATE('Projektkostenkalkulation EP'!$B$4,3)+BD$3),"MM")=TEXT((EDATE('Projektkostenkalkulation EP'!$B$4,3)+(BD$3-1)),"MM"),
             IF(
                        OR(
                                    TEXT((EDATE('Projektkostenkalkulation EP'!$B$4,3)+BD$3),"TTT") = "Sa",
                                    TEXT((EDATE('Projektkostenkalkulation EP'!$B$4,3)+BD$3),"TTT") = "So",
                                    IF(ISNA(VLOOKUP(EDATE('Projektkostenkalkulation EP'!$B$4,3)+BD$3,Datenquellen!$F$7:$H$45,3,FALSE))," ",VLOOKUP(EDATE('Projektkostenkalkulation EP'!$B$4,3)+BD$3,Datenquellen!$F$7:$H$45,3,FALSE))="X"
                                    ),
                          "X",
                           IF((((NETWORKDAYS('Projektkostenkalkulation EP'!$E$8,EOMONTH('Projektkostenkalkulation EP'!$E$8,0)))*('Projektkostenkalkulation EP'!$N$47/5)*
                                        'Projektkostenkalkulation EP'!$E$31)-SUM($B$14:U14))&gt;('Projektkostenkalkulation EP'!$N$47/5),('Projektkostenkalkulation EP'!$N$47/5),
                                         (NETWORKDAYS('Projektkostenkalkulation EP'!$E$8,
                                          EOMONTH('Projektkostenkalkulation EP'!$E$8,0)))*('Projektkostenkalkulation EP'!$N$47/5)*'Projektkostenkalkulation EP'!$E$31-SUM($B$14:U14))
                          ),
               "X"
            )</f>
        <v>X</v>
      </c>
      <c r="W14" s="122">
        <f xml:space="preserve"> IF(TEXT((EDATE('Projektkostenkalkulation EP'!$B$4,3)+BE$3),"MM")=TEXT((EDATE('Projektkostenkalkulation EP'!$B$4,3)+(BE$3-1)),"MM"),
             IF(
                        OR(
                                    TEXT((EDATE('Projektkostenkalkulation EP'!$B$4,3)+BE$3),"TTT") = "Sa",
                                    TEXT((EDATE('Projektkostenkalkulation EP'!$B$4,3)+BE$3),"TTT") = "So",
                                    IF(ISNA(VLOOKUP(EDATE('Projektkostenkalkulation EP'!$B$4,3)+BE$3,Datenquellen!$F$7:$H$45,3,FALSE))," ",VLOOKUP(EDATE('Projektkostenkalkulation EP'!$B$4,3)+BE$3,Datenquellen!$F$7:$H$45,3,FALSE))="X"
                                    ),
                          "X",
                           IF((((NETWORKDAYS('Projektkostenkalkulation EP'!$E$8,EOMONTH('Projektkostenkalkulation EP'!$E$8,0)))*('Projektkostenkalkulation EP'!$N$47/5)*
                                        'Projektkostenkalkulation EP'!$E$31)-SUM($B$14:V14))&gt;('Projektkostenkalkulation EP'!$N$47/5),('Projektkostenkalkulation EP'!$N$47/5),
                                         (NETWORKDAYS('Projektkostenkalkulation EP'!$E$8,
                                          EOMONTH('Projektkostenkalkulation EP'!$E$8,0)))*('Projektkostenkalkulation EP'!$N$47/5)*'Projektkostenkalkulation EP'!$E$31-SUM($B$14:V14))
                          ),
               "X"
            )</f>
        <v>0</v>
      </c>
      <c r="X14" s="122">
        <f xml:space="preserve"> IF(TEXT((EDATE('Projektkostenkalkulation EP'!$B$4,3)+BF$3),"MM")=TEXT((EDATE('Projektkostenkalkulation EP'!$B$4,3)+(BF$3-1)),"MM"),
             IF(
                        OR(
                                    TEXT((EDATE('Projektkostenkalkulation EP'!$B$4,3)+BF$3),"TTT") = "Sa",
                                    TEXT((EDATE('Projektkostenkalkulation EP'!$B$4,3)+BF$3),"TTT") = "So",
                                    IF(ISNA(VLOOKUP(EDATE('Projektkostenkalkulation EP'!$B$4,3)+BF$3,Datenquellen!$F$7:$H$45,3,FALSE))," ",VLOOKUP(EDATE('Projektkostenkalkulation EP'!$B$4,3)+BF$3,Datenquellen!$F$7:$H$45,3,FALSE))="X"
                                    ),
                          "X",
                           IF((((NETWORKDAYS('Projektkostenkalkulation EP'!$E$8,EOMONTH('Projektkostenkalkulation EP'!$E$8,0)))*('Projektkostenkalkulation EP'!$N$47/5)*
                                        'Projektkostenkalkulation EP'!$E$31)-SUM($B$14:W14))&gt;('Projektkostenkalkulation EP'!$N$47/5),('Projektkostenkalkulation EP'!$N$47/5),
                                         (NETWORKDAYS('Projektkostenkalkulation EP'!$E$8,
                                          EOMONTH('Projektkostenkalkulation EP'!$E$8,0)))*('Projektkostenkalkulation EP'!$N$47/5)*'Projektkostenkalkulation EP'!$E$31-SUM($B$14:W14))
                          ),
               "X"
            )</f>
        <v>0</v>
      </c>
      <c r="Y14" s="122">
        <f xml:space="preserve"> IF(TEXT((EDATE('Projektkostenkalkulation EP'!$B$4,3)+BG$3),"MM")=TEXT((EDATE('Projektkostenkalkulation EP'!$B$4,3)+(BG$3-1)),"MM"),
             IF(
                        OR(
                                    TEXT((EDATE('Projektkostenkalkulation EP'!$B$4,3)+BG$3),"TTT") = "Sa",
                                    TEXT((EDATE('Projektkostenkalkulation EP'!$B$4,3)+BG$3),"TTT") = "So",
                                    IF(ISNA(VLOOKUP(EDATE('Projektkostenkalkulation EP'!$B$4,3)+BG$3,Datenquellen!$F$7:$H$45,3,FALSE))," ",VLOOKUP(EDATE('Projektkostenkalkulation EP'!$B$4,3)+BG$3,Datenquellen!$F$7:$H$45,3,FALSE))="X"
                                    ),
                          "X",
                           IF((((NETWORKDAYS('Projektkostenkalkulation EP'!$E$8,EOMONTH('Projektkostenkalkulation EP'!$E$8,0)))*('Projektkostenkalkulation EP'!$N$47/5)*
                                        'Projektkostenkalkulation EP'!$E$31)-SUM($B$14:X14))&gt;('Projektkostenkalkulation EP'!$N$47/5),('Projektkostenkalkulation EP'!$N$47/5),
                                         (NETWORKDAYS('Projektkostenkalkulation EP'!$E$8,
                                          EOMONTH('Projektkostenkalkulation EP'!$E$8,0)))*('Projektkostenkalkulation EP'!$N$47/5)*'Projektkostenkalkulation EP'!$E$31-SUM($B$14:X14))
                          ),
               "X"
            )</f>
        <v>0</v>
      </c>
      <c r="Z14" s="122">
        <f xml:space="preserve"> IF(TEXT((EDATE('Projektkostenkalkulation EP'!$B$4,3)+BH$3),"MM")=TEXT((EDATE('Projektkostenkalkulation EP'!$B$4,3)+(BH$3-1)),"MM"),
             IF(
                        OR(
                                    TEXT((EDATE('Projektkostenkalkulation EP'!$B$4,3)+BH$3),"TTT") = "Sa",
                                    TEXT((EDATE('Projektkostenkalkulation EP'!$B$4,3)+BH$3),"TTT") = "So",
                                    IF(ISNA(VLOOKUP(EDATE('Projektkostenkalkulation EP'!$B$4,3)+BH$3,Datenquellen!$F$7:$H$45,3,FALSE))," ",VLOOKUP(EDATE('Projektkostenkalkulation EP'!$B$4,3)+BH$3,Datenquellen!$F$7:$H$45,3,FALSE))="X"
                                    ),
                          "X",
                           IF((((NETWORKDAYS('Projektkostenkalkulation EP'!$E$8,EOMONTH('Projektkostenkalkulation EP'!$E$8,0)))*('Projektkostenkalkulation EP'!$N$47/5)*
                                        'Projektkostenkalkulation EP'!$E$31)-SUM($B$14:Y14))&gt;('Projektkostenkalkulation EP'!$N$47/5),('Projektkostenkalkulation EP'!$N$47/5),
                                         (NETWORKDAYS('Projektkostenkalkulation EP'!$E$8,
                                          EOMONTH('Projektkostenkalkulation EP'!$E$8,0)))*('Projektkostenkalkulation EP'!$N$47/5)*'Projektkostenkalkulation EP'!$E$31-SUM($B$14:Y14))
                          ),
               "X"
            )</f>
        <v>0</v>
      </c>
      <c r="AA14" s="122">
        <f xml:space="preserve"> IF(TEXT((EDATE('Projektkostenkalkulation EP'!$B$4,3)+BI$3),"MM")=TEXT((EDATE('Projektkostenkalkulation EP'!$B$4,3)+(BI$3-1)),"MM"),
             IF(
                        OR(
                                    TEXT((EDATE('Projektkostenkalkulation EP'!$B$4,3)+BI$3),"TTT") = "Sa",
                                    TEXT((EDATE('Projektkostenkalkulation EP'!$B$4,3)+BI$3),"TTT") = "So",
                                    IF(ISNA(VLOOKUP(EDATE('Projektkostenkalkulation EP'!$B$4,3)+BI$3,Datenquellen!$F$7:$H$45,3,FALSE))," ",VLOOKUP(EDATE('Projektkostenkalkulation EP'!$B$4,3)+BI$3,Datenquellen!$F$7:$H$45,3,FALSE))="X"
                                    ),
                          "X",
                           IF((((NETWORKDAYS('Projektkostenkalkulation EP'!$E$8,EOMONTH('Projektkostenkalkulation EP'!$E$8,0)))*('Projektkostenkalkulation EP'!$N$47/5)*
                                        'Projektkostenkalkulation EP'!$E$31)-SUM($B$14:Z14))&gt;('Projektkostenkalkulation EP'!$N$47/5),('Projektkostenkalkulation EP'!$N$47/5),
                                         (NETWORKDAYS('Projektkostenkalkulation EP'!$E$8,
                                          EOMONTH('Projektkostenkalkulation EP'!$E$8,0)))*('Projektkostenkalkulation EP'!$N$47/5)*'Projektkostenkalkulation EP'!$E$31-SUM($B$14:Z14))
                          ),
               "X"
            )</f>
        <v>0</v>
      </c>
      <c r="AB14" s="122" t="str">
        <f xml:space="preserve"> IF(TEXT((EDATE('Projektkostenkalkulation EP'!$B$4,3)+BJ$3),"MM")=TEXT((EDATE('Projektkostenkalkulation EP'!$B$4,3)+(BJ$3-1)),"MM"),
             IF(
                        OR(
                                    TEXT((EDATE('Projektkostenkalkulation EP'!$B$4,3)+BJ$3),"TTT") = "Sa",
                                    TEXT((EDATE('Projektkostenkalkulation EP'!$B$4,3)+BJ$3),"TTT") = "So",
                                    IF(ISNA(VLOOKUP(EDATE('Projektkostenkalkulation EP'!$B$4,3)+BJ$3,Datenquellen!$F$7:$H$45,3,FALSE))," ",VLOOKUP(EDATE('Projektkostenkalkulation EP'!$B$4,3)+BJ$3,Datenquellen!$F$7:$H$45,3,FALSE))="X"
                                    ),
                          "X",
                           IF((((NETWORKDAYS('Projektkostenkalkulation EP'!$E$8,EOMONTH('Projektkostenkalkulation EP'!$E$8,0)))*('Projektkostenkalkulation EP'!$N$47/5)*
                                        'Projektkostenkalkulation EP'!$E$31)-SUM($B$14:AA14))&gt;('Projektkostenkalkulation EP'!$N$47/5),('Projektkostenkalkulation EP'!$N$47/5),
                                         (NETWORKDAYS('Projektkostenkalkulation EP'!$E$8,
                                          EOMONTH('Projektkostenkalkulation EP'!$E$8,0)))*('Projektkostenkalkulation EP'!$N$47/5)*'Projektkostenkalkulation EP'!$E$31-SUM($B$14:AA14))
                          ),
               "X"
            )</f>
        <v>X</v>
      </c>
      <c r="AC14" s="122" t="str">
        <f xml:space="preserve"> IF(TEXT((EDATE('Projektkostenkalkulation EP'!$B$4,3)+BK$3),"MM")=TEXT((EDATE('Projektkostenkalkulation EP'!$B$4,3)+(BK$3-1)),"MM"),
             IF(
                        OR(
                                    TEXT((EDATE('Projektkostenkalkulation EP'!$B$4,3)+BK$3),"TTT") = "Sa",
                                    TEXT((EDATE('Projektkostenkalkulation EP'!$B$4,3)+BK$3),"TTT") = "So",
                                    IF(ISNA(VLOOKUP(EDATE('Projektkostenkalkulation EP'!$B$4,3)+BK$3,Datenquellen!$F$7:$H$45,3,FALSE))," ",VLOOKUP(EDATE('Projektkostenkalkulation EP'!$B$4,3)+BK$3,Datenquellen!$F$7:$H$45,3,FALSE))="X"
                                    ),
                          "X",
                           IF((((NETWORKDAYS('Projektkostenkalkulation EP'!$E$8,EOMONTH('Projektkostenkalkulation EP'!$E$8,0)))*('Projektkostenkalkulation EP'!$N$47/5)*
                                        'Projektkostenkalkulation EP'!$E$31)-SUM($B$14:AB14))&gt;('Projektkostenkalkulation EP'!$N$47/5),('Projektkostenkalkulation EP'!$N$47/5),
                                         (NETWORKDAYS('Projektkostenkalkulation EP'!$E$8,
                                          EOMONTH('Projektkostenkalkulation EP'!$E$8,0)))*('Projektkostenkalkulation EP'!$N$47/5)*'Projektkostenkalkulation EP'!$E$31-SUM($B$14:AB14))
                          ),
               "X"
            )</f>
        <v>X</v>
      </c>
      <c r="AD14" s="122">
        <f xml:space="preserve"> IF(TEXT((EDATE('Projektkostenkalkulation EP'!$B$4,3)+BL$3),"MM")=TEXT((EDATE('Projektkostenkalkulation EP'!$B$4,3)+(BL$3-1)),"MM"),
             IF(
                        OR(
                                    TEXT((EDATE('Projektkostenkalkulation EP'!$B$4,3)+BL$3),"TTT") = "Sa",
                                    TEXT((EDATE('Projektkostenkalkulation EP'!$B$4,3)+BL$3),"TTT") = "So",
                                    IF(ISNA(VLOOKUP(EDATE('Projektkostenkalkulation EP'!$B$4,3)+BL$3,Datenquellen!$F$7:$H$45,3,FALSE))," ",VLOOKUP(EDATE('Projektkostenkalkulation EP'!$B$4,3)+BL$3,Datenquellen!$F$7:$H$45,3,FALSE))="X"
                                    ),
                          "X",
                           IF((((NETWORKDAYS('Projektkostenkalkulation EP'!$E$8,EOMONTH('Projektkostenkalkulation EP'!$E$8,0)))*('Projektkostenkalkulation EP'!$N$47/5)*
                                        'Projektkostenkalkulation EP'!$E$31)-SUM($B$14:AC14))&gt;('Projektkostenkalkulation EP'!$N$47/5),('Projektkostenkalkulation EP'!$N$47/5),
                                         (NETWORKDAYS('Projektkostenkalkulation EP'!$E$8,
                                          EOMONTH('Projektkostenkalkulation EP'!$E$8,0)))*('Projektkostenkalkulation EP'!$N$47/5)*'Projektkostenkalkulation EP'!$E$31-SUM($B$14:AC14))
                          ),
               "X"
            )</f>
        <v>0</v>
      </c>
      <c r="AE14" s="122">
        <f xml:space="preserve"> IF(TEXT((EDATE('Projektkostenkalkulation EP'!$B$4,3)+BM$3),"MM")=TEXT((EDATE('Projektkostenkalkulation EP'!$B$4,3)+(BM$3-1)),"MM"),
             IF(
                        OR(
                                    TEXT((EDATE('Projektkostenkalkulation EP'!$B$4,3)+BM$3),"TTT") = "Sa",
                                    TEXT((EDATE('Projektkostenkalkulation EP'!$B$4,3)+BM$3),"TTT") = "So",
                                    IF(ISNA(VLOOKUP(EDATE('Projektkostenkalkulation EP'!$B$4,3)+BM$3,Datenquellen!$F$7:$H$45,3,FALSE))," ",VLOOKUP(EDATE('Projektkostenkalkulation EP'!$B$4,3)+BM$3,Datenquellen!$F$7:$H$45,3,FALSE))="X"
                                    ),
                          "X",
                           IF((((NETWORKDAYS('Projektkostenkalkulation EP'!$E$8,EOMONTH('Projektkostenkalkulation EP'!$E$8,0)))*('Projektkostenkalkulation EP'!$N$47/5)*
                                        'Projektkostenkalkulation EP'!$E$31)-SUM($B$14:AD14))&gt;('Projektkostenkalkulation EP'!$N$47/5),('Projektkostenkalkulation EP'!$N$47/5),
                                         (NETWORKDAYS('Projektkostenkalkulation EP'!$E$8,
                                          EOMONTH('Projektkostenkalkulation EP'!$E$8,0)))*('Projektkostenkalkulation EP'!$N$47/5)*'Projektkostenkalkulation EP'!$E$31-SUM($B$14:AD14))
                          ),
               "X"
            )</f>
        <v>0</v>
      </c>
      <c r="AF14" s="122" t="str">
        <f xml:space="preserve"> IF(TEXT((EDATE('Projektkostenkalkulation EP'!$B$4,3)+BN$3),"MM")=TEXT((EDATE('Projektkostenkalkulation EP'!$B$4,3)+(BN$3-1)),"MM"),
             IF(
                        OR(
                                    TEXT((EDATE('Projektkostenkalkulation EP'!$B$4,3)+BN$3),"TTT") = "Sa",
                                    TEXT((EDATE('Projektkostenkalkulation EP'!$B$4,3)+BN$3),"TTT") = "So"
                                    ),
                          "X",
                           IF((((NETWORKDAYS('Projektkostenkalkulation EP'!$E$8,EOMONTH('Projektkostenkalkulation EP'!$E$8,0)))*('Projektkostenkalkulation EP'!$N$47/5)*
                                        'Projektkostenkalkulation EP'!$E$31)-SUM($B$14:AE14))&gt;('Projektkostenkalkulation EP'!$N$47/5),('Projektkostenkalkulation EP'!$N$47/5),
                                         (NETWORKDAYS('Projektkostenkalkulation EP'!$E$8,
                                          EOMONTH('Projektkostenkalkulation EP'!$E$8,0)))*('Projektkostenkalkulation EP'!$N$47/5)*'Projektkostenkalkulation EP'!$E$31-SUM($B$14:AE14))
                          ),
               "X"
            )</f>
        <v>X</v>
      </c>
      <c r="AG14" s="121">
        <f>SUM(B14:AF14)</f>
        <v>0</v>
      </c>
      <c r="AH14" s="525">
        <f>AG14-AG15</f>
        <v>0</v>
      </c>
      <c r="AJ14" s="2" t="s">
        <v>81</v>
      </c>
      <c r="AK14" s="124">
        <f>IF(
            OR(
                     TEXT(EDATE('Projektkostenkalkulation EP'!$B$4,15),"TTT") = "Sa",
                     TEXT(EDATE('Projektkostenkalkulation EP'!$B$4,15),"TTT") = "So",
                     IF(ISNA(VLOOKUP(EDATE('Projektkostenkalkulation EP'!$B$4,15),Datenquellen!$F$7:$H$45,3,FALSE))," ",VLOOKUP(EDATE('Projektkostenkalkulation EP'!$B$4,15),Datenquellen!$F$7:$H$45,3,FALSE))="X"
                            ),
                    "X",
                    IF('Projektkostenkalkulation EP'!$Q$31&gt;0,('Projektkostenkalkulation EP'!$N$47/5),0)
            )</f>
        <v>0</v>
      </c>
      <c r="AL14" s="122">
        <f xml:space="preserve"> IF(TEXT((EDATE('Projektkostenkalkulation EP'!$B$4,15)+AK$3),"MM")=TEXT((EDATE('Projektkostenkalkulation EP'!$B$4,15)+(AK$3-1)),"MM"),
             IF(
                        OR(
                                    TEXT((EDATE('Projektkostenkalkulation EP'!$B$4,15)+AK$3),"TTT") = "Sa",
                                    TEXT((EDATE('Projektkostenkalkulation EP'!$B$4,15)+AK$3),"TTT") = "So",
                                    IF(ISNA(VLOOKUP(EDATE('Projektkostenkalkulation EP'!$B$4,15)+AK$3,Datenquellen!$F$7:$H$45,3,FALSE))," ",VLOOKUP(EDATE('Projektkostenkalkulation EP'!$B$4,15)+AK$3,Datenquellen!$F$7:$H$45,3,FALSE))="X"
                                    ),
                          "X",
                          IF((((NETWORKDAYS('Projektkostenkalkulation EP'!$Q$8,EOMONTH('Projektkostenkalkulation EP'!$Q$8,0)))*('Projektkostenkalkulation EP'!$N$47/5)*
                                        'Projektkostenkalkulation EP'!$Q$31)-SUM($AK$14:AK14))&gt;('Projektkostenkalkulation EP'!$N$47/5),('Projektkostenkalkulation EP'!$N$47/5),
                                         (NETWORKDAYS('Projektkostenkalkulation EP'!$Q$8,
                                          EOMONTH('Projektkostenkalkulation EP'!$Q$8,0)))*('Projektkostenkalkulation EP'!$N$47/5)*'Projektkostenkalkulation EP'!$Q$31-SUM($AK$14:AK14))
                          ),
               "X"
            )</f>
        <v>0</v>
      </c>
      <c r="AM14" s="122">
        <f xml:space="preserve"> IF(TEXT((EDATE('Projektkostenkalkulation EP'!$B$4,15)+AL$3),"MM")=TEXT((EDATE('Projektkostenkalkulation EP'!$B$4,15)+(AL$3-1)),"MM"),
             IF(
                        OR(
                                    TEXT((EDATE('Projektkostenkalkulation EP'!$B$4,15)+AL$3),"TTT") = "Sa",
                                    TEXT((EDATE('Projektkostenkalkulation EP'!$B$4,15)+AL$3),"TTT") = "So",
                                    IF(ISNA(VLOOKUP(EDATE('Projektkostenkalkulation EP'!$B$4,15)+AL$3,Datenquellen!$F$7:$H$45,3,FALSE))," ",VLOOKUP(EDATE('Projektkostenkalkulation EP'!$B$4,15)+AL$3,Datenquellen!$F$7:$H$45,3,FALSE))="X"
                                    ),
                          "X",
                          IF((((NETWORKDAYS('Projektkostenkalkulation EP'!$Q$8,EOMONTH('Projektkostenkalkulation EP'!$Q$8,0)))*('Projektkostenkalkulation EP'!$N$47/5)*
                                        'Projektkostenkalkulation EP'!$Q$31)-SUM($AK$14:AL14))&gt;('Projektkostenkalkulation EP'!$N$47/5),('Projektkostenkalkulation EP'!$N$47/5),
                                         (NETWORKDAYS('Projektkostenkalkulation EP'!$Q$8,
                                          EOMONTH('Projektkostenkalkulation EP'!$Q$8,0)))*('Projektkostenkalkulation EP'!$N$47/5)*'Projektkostenkalkulation EP'!$Q$31-SUM($AK$14:AL14))
                          ),
               "X"
            )</f>
        <v>0</v>
      </c>
      <c r="AN14" s="122">
        <f xml:space="preserve"> IF(TEXT((EDATE('Projektkostenkalkulation EP'!$B$4,15)+AM$3),"MM")=TEXT((EDATE('Projektkostenkalkulation EP'!$B$4,15)+(AM$3-1)),"MM"),
             IF(
                        OR(
                                    TEXT((EDATE('Projektkostenkalkulation EP'!$B$4,15)+AM$3),"TTT") = "Sa",
                                    TEXT((EDATE('Projektkostenkalkulation EP'!$B$4,15)+AM$3),"TTT") = "So",
                                    IF(ISNA(VLOOKUP(EDATE('Projektkostenkalkulation EP'!$B$4,15)+AM$3,Datenquellen!$F$7:$H$45,3,FALSE))," ",VLOOKUP(EDATE('Projektkostenkalkulation EP'!$B$4,15)+AM$3,Datenquellen!$F$7:$H$45,3,FALSE))="X"
                                    ),
                          "X",
                          IF((((NETWORKDAYS('Projektkostenkalkulation EP'!$Q$8,EOMONTH('Projektkostenkalkulation EP'!$Q$8,0)))*('Projektkostenkalkulation EP'!$N$47/5)*
                                        'Projektkostenkalkulation EP'!$Q$31)-SUM($AK$14:AM14))&gt;('Projektkostenkalkulation EP'!$N$47/5),('Projektkostenkalkulation EP'!$N$47/5),
                                         (NETWORKDAYS('Projektkostenkalkulation EP'!$Q$8,
                                          EOMONTH('Projektkostenkalkulation EP'!$Q$8,0)))*('Projektkostenkalkulation EP'!$N$47/5)*'Projektkostenkalkulation EP'!$Q$31-SUM($AK$14:AM14))
                          ),
               "X"
            )</f>
        <v>0</v>
      </c>
      <c r="AO14" s="122" t="str">
        <f xml:space="preserve"> IF(TEXT((EDATE('Projektkostenkalkulation EP'!$B$4,15)+AN$3),"MM")=TEXT((EDATE('Projektkostenkalkulation EP'!$B$4,15)+(AN$3-1)),"MM"),
             IF(
                        OR(
                                    TEXT((EDATE('Projektkostenkalkulation EP'!$B$4,15)+AN$3),"TTT") = "Sa",
                                    TEXT((EDATE('Projektkostenkalkulation EP'!$B$4,15)+AN$3),"TTT") = "So",
                                    IF(ISNA(VLOOKUP(EDATE('Projektkostenkalkulation EP'!$B$4,15)+AN$3,Datenquellen!$F$7:$H$45,3,FALSE))," ",VLOOKUP(EDATE('Projektkostenkalkulation EP'!$B$4,15)+AN$3,Datenquellen!$F$7:$H$45,3,FALSE))="X"
                                    ),
                          "X",
                          IF((((NETWORKDAYS('Projektkostenkalkulation EP'!$Q$8,EOMONTH('Projektkostenkalkulation EP'!$Q$8,0)))*('Projektkostenkalkulation EP'!$N$47/5)*
                                        'Projektkostenkalkulation EP'!$Q$31)-SUM($AK$14:AN14))&gt;('Projektkostenkalkulation EP'!$N$47/5),('Projektkostenkalkulation EP'!$N$47/5),
                                         (NETWORKDAYS('Projektkostenkalkulation EP'!$Q$8,
                                          EOMONTH('Projektkostenkalkulation EP'!$Q$8,0)))*('Projektkostenkalkulation EP'!$N$47/5)*'Projektkostenkalkulation EP'!$Q$31-SUM($AK$14:AN14))
                          ),
               "X"
            )</f>
        <v>X</v>
      </c>
      <c r="AP14" s="122" t="str">
        <f xml:space="preserve"> IF(TEXT((EDATE('Projektkostenkalkulation EP'!$B$4,15)+AO$3),"MM")=TEXT((EDATE('Projektkostenkalkulation EP'!$B$4,15)+(AO$3-1)),"MM"),
             IF(
                        OR(
                                    TEXT((EDATE('Projektkostenkalkulation EP'!$B$4,15)+AO$3),"TTT") = "Sa",
                                    TEXT((EDATE('Projektkostenkalkulation EP'!$B$4,15)+AO$3),"TTT") = "So",
                                    IF(ISNA(VLOOKUP(EDATE('Projektkostenkalkulation EP'!$B$4,15)+AO$3,Datenquellen!$F$7:$H$45,3,FALSE))," ",VLOOKUP(EDATE('Projektkostenkalkulation EP'!$B$4,15)+AO$3,Datenquellen!$F$7:$H$45,3,FALSE))="X"
                                    ),
                          "X",
                          IF((((NETWORKDAYS('Projektkostenkalkulation EP'!$Q$8,EOMONTH('Projektkostenkalkulation EP'!$Q$8,0)))*('Projektkostenkalkulation EP'!$N$47/5)*
                                        'Projektkostenkalkulation EP'!$Q$31)-SUM($AK$14:AO14))&gt;('Projektkostenkalkulation EP'!$N$47/5),('Projektkostenkalkulation EP'!$N$47/5),
                                         (NETWORKDAYS('Projektkostenkalkulation EP'!$Q$8,
                                          EOMONTH('Projektkostenkalkulation EP'!$Q$8,0)))*('Projektkostenkalkulation EP'!$N$47/5)*'Projektkostenkalkulation EP'!$Q$31-SUM($AK$14:AO14))
                          ),
               "X"
            )</f>
        <v>X</v>
      </c>
      <c r="AQ14" s="122">
        <f xml:space="preserve"> IF(TEXT((EDATE('Projektkostenkalkulation EP'!$B$4,15)+AP$3),"MM")=TEXT((EDATE('Projektkostenkalkulation EP'!$B$4,15)+(AP$3-1)),"MM"),
             IF(
                        OR(
                                    TEXT((EDATE('Projektkostenkalkulation EP'!$B$4,15)+AP$3),"TTT") = "Sa",
                                    TEXT((EDATE('Projektkostenkalkulation EP'!$B$4,15)+AP$3),"TTT") = "So",
                                    IF(ISNA(VLOOKUP(EDATE('Projektkostenkalkulation EP'!$B$4,15)+AP$3,Datenquellen!$F$7:$H$45,3,FALSE))," ",VLOOKUP(EDATE('Projektkostenkalkulation EP'!$B$4,15)+AP$3,Datenquellen!$F$7:$H$45,3,FALSE))="X"
                                    ),
                          "X",
                          IF((((NETWORKDAYS('Projektkostenkalkulation EP'!$Q$8,EOMONTH('Projektkostenkalkulation EP'!$Q$8,0)))*('Projektkostenkalkulation EP'!$N$47/5)*
                                        'Projektkostenkalkulation EP'!$Q$31)-SUM($AK$14:AP14))&gt;('Projektkostenkalkulation EP'!$N$47/5),('Projektkostenkalkulation EP'!$N$47/5),
                                         (NETWORKDAYS('Projektkostenkalkulation EP'!$Q$8,
                                          EOMONTH('Projektkostenkalkulation EP'!$Q$8,0)))*('Projektkostenkalkulation EP'!$N$47/5)*'Projektkostenkalkulation EP'!$Q$31-SUM($AK$14:AP14))
                          ),
               "X"
            )</f>
        <v>0</v>
      </c>
      <c r="AR14" s="122">
        <f xml:space="preserve"> IF(TEXT((EDATE('Projektkostenkalkulation EP'!$B$4,15)+AQ$3),"MM")=TEXT((EDATE('Projektkostenkalkulation EP'!$B$4,15)+(AQ$3-1)),"MM"),
             IF(
                        OR(
                                    TEXT((EDATE('Projektkostenkalkulation EP'!$B$4,15)+AQ$3),"TTT") = "Sa",
                                    TEXT((EDATE('Projektkostenkalkulation EP'!$B$4,15)+AQ$3),"TTT") = "So",
                                    IF(ISNA(VLOOKUP(EDATE('Projektkostenkalkulation EP'!$B$4,15)+AQ$3,Datenquellen!$F$7:$H$45,3,FALSE))," ",VLOOKUP(EDATE('Projektkostenkalkulation EP'!$B$4,15)+AQ$3,Datenquellen!$F$7:$H$45,3,FALSE))="X"
                                    ),
                          "X",
                          IF((((NETWORKDAYS('Projektkostenkalkulation EP'!$Q$8,EOMONTH('Projektkostenkalkulation EP'!$Q$8,0)))*('Projektkostenkalkulation EP'!$N$47/5)*
                                        'Projektkostenkalkulation EP'!$Q$31)-SUM($AK$14:AQ14))&gt;('Projektkostenkalkulation EP'!$N$47/5),('Projektkostenkalkulation EP'!$N$47/5),
                                         (NETWORKDAYS('Projektkostenkalkulation EP'!$Q$8,
                                          EOMONTH('Projektkostenkalkulation EP'!$Q$8,0)))*('Projektkostenkalkulation EP'!$N$47/5)*'Projektkostenkalkulation EP'!$Q$31-SUM($AK$14:AQ14))
                          ),
               "X"
            )</f>
        <v>0</v>
      </c>
      <c r="AS14" s="122">
        <f xml:space="preserve"> IF(TEXT((EDATE('Projektkostenkalkulation EP'!$B$4,15)+AR$3),"MM")=TEXT((EDATE('Projektkostenkalkulation EP'!$B$4,15)+(AR$3-1)),"MM"),
             IF(
                        OR(
                                    TEXT((EDATE('Projektkostenkalkulation EP'!$B$4,15)+AR$3),"TTT") = "Sa",
                                    TEXT((EDATE('Projektkostenkalkulation EP'!$B$4,15)+AR$3),"TTT") = "So",
                                    IF(ISNA(VLOOKUP(EDATE('Projektkostenkalkulation EP'!$B$4,15)+AR$3,Datenquellen!$F$7:$H$45,3,FALSE))," ",VLOOKUP(EDATE('Projektkostenkalkulation EP'!$B$4,15)+AR$3,Datenquellen!$F$7:$H$45,3,FALSE))="X"
                                    ),
                          "X",
                          IF((((NETWORKDAYS('Projektkostenkalkulation EP'!$Q$8,EOMONTH('Projektkostenkalkulation EP'!$Q$8,0)))*('Projektkostenkalkulation EP'!$N$47/5)*
                                        'Projektkostenkalkulation EP'!$Q$31)-SUM($AK$14:AR14))&gt;('Projektkostenkalkulation EP'!$N$47/5),('Projektkostenkalkulation EP'!$N$47/5),
                                         (NETWORKDAYS('Projektkostenkalkulation EP'!$Q$8,
                                          EOMONTH('Projektkostenkalkulation EP'!$Q$8,0)))*('Projektkostenkalkulation EP'!$N$47/5)*'Projektkostenkalkulation EP'!$Q$31-SUM($AK$14:AR14))
                          ),
               "X"
            )</f>
        <v>0</v>
      </c>
      <c r="AT14" s="122">
        <f xml:space="preserve"> IF(TEXT((EDATE('Projektkostenkalkulation EP'!$B$4,15)+AS$3),"MM")=TEXT((EDATE('Projektkostenkalkulation EP'!$B$4,15)+(AS$3-1)),"MM"),
             IF(
                        OR(
                                    TEXT((EDATE('Projektkostenkalkulation EP'!$B$4,15)+AS$3),"TTT") = "Sa",
                                    TEXT((EDATE('Projektkostenkalkulation EP'!$B$4,15)+AS$3),"TTT") = "So",
                                    IF(ISNA(VLOOKUP(EDATE('Projektkostenkalkulation EP'!$B$4,15)+AS$3,Datenquellen!$F$7:$H$45,3,FALSE))," ",VLOOKUP(EDATE('Projektkostenkalkulation EP'!$B$4,15)+AS$3,Datenquellen!$F$7:$H$45,3,FALSE))="X"
                                    ),
                          "X",
                          IF((((NETWORKDAYS('Projektkostenkalkulation EP'!$Q$8,EOMONTH('Projektkostenkalkulation EP'!$Q$8,0)))*('Projektkostenkalkulation EP'!$N$47/5)*
                                        'Projektkostenkalkulation EP'!$Q$31)-SUM($AK$14:AS14))&gt;('Projektkostenkalkulation EP'!$N$47/5),('Projektkostenkalkulation EP'!$N$47/5),
                                         (NETWORKDAYS('Projektkostenkalkulation EP'!$Q$8,
                                          EOMONTH('Projektkostenkalkulation EP'!$Q$8,0)))*('Projektkostenkalkulation EP'!$N$47/5)*'Projektkostenkalkulation EP'!$Q$31-SUM($AK$14:AS14))
                          ),
               "X"
            )</f>
        <v>0</v>
      </c>
      <c r="AU14" s="122">
        <f xml:space="preserve"> IF(TEXT((EDATE('Projektkostenkalkulation EP'!$B$4,15)+AT$3),"MM")=TEXT((EDATE('Projektkostenkalkulation EP'!$B$4,15)+(AT$3-1)),"MM"),
             IF(
                        OR(
                                    TEXT((EDATE('Projektkostenkalkulation EP'!$B$4,15)+AT$3),"TTT") = "Sa",
                                    TEXT((EDATE('Projektkostenkalkulation EP'!$B$4,15)+AT$3),"TTT") = "So",
                                    IF(ISNA(VLOOKUP(EDATE('Projektkostenkalkulation EP'!$B$4,15)+AT$3,Datenquellen!$F$7:$H$45,3,FALSE))," ",VLOOKUP(EDATE('Projektkostenkalkulation EP'!$B$4,15)+AT$3,Datenquellen!$F$7:$H$45,3,FALSE))="X"
                                    ),
                          "X",
                          IF((((NETWORKDAYS('Projektkostenkalkulation EP'!$Q$8,EOMONTH('Projektkostenkalkulation EP'!$Q$8,0)))*('Projektkostenkalkulation EP'!$N$47/5)*
                                        'Projektkostenkalkulation EP'!$Q$31)-SUM($AK$14:AT14))&gt;('Projektkostenkalkulation EP'!$N$47/5),('Projektkostenkalkulation EP'!$N$47/5),
                                         (NETWORKDAYS('Projektkostenkalkulation EP'!$Q$8,
                                          EOMONTH('Projektkostenkalkulation EP'!$Q$8,0)))*('Projektkostenkalkulation EP'!$N$47/5)*'Projektkostenkalkulation EP'!$Q$31-SUM($AK$14:AT14))
                          ),
               "X"
            )</f>
        <v>0</v>
      </c>
      <c r="AV14" s="122" t="str">
        <f xml:space="preserve"> IF(TEXT((EDATE('Projektkostenkalkulation EP'!$B$4,15)+AU$3),"MM")=TEXT((EDATE('Projektkostenkalkulation EP'!$B$4,15)+(AU$3-1)),"MM"),
             IF(
                        OR(
                                    TEXT((EDATE('Projektkostenkalkulation EP'!$B$4,15)+AU$3),"TTT") = "Sa",
                                    TEXT((EDATE('Projektkostenkalkulation EP'!$B$4,15)+AU$3),"TTT") = "So",
                                    IF(ISNA(VLOOKUP(EDATE('Projektkostenkalkulation EP'!$B$4,15)+AU$3,Datenquellen!$F$7:$H$45,3,FALSE))," ",VLOOKUP(EDATE('Projektkostenkalkulation EP'!$B$4,15)+AU$3,Datenquellen!$F$7:$H$45,3,FALSE))="X"
                                    ),
                          "X",
                          IF((((NETWORKDAYS('Projektkostenkalkulation EP'!$Q$8,EOMONTH('Projektkostenkalkulation EP'!$Q$8,0)))*('Projektkostenkalkulation EP'!$N$47/5)*
                                        'Projektkostenkalkulation EP'!$Q$31)-SUM($AK$14:AU14))&gt;('Projektkostenkalkulation EP'!$N$47/5),('Projektkostenkalkulation EP'!$N$47/5),
                                         (NETWORKDAYS('Projektkostenkalkulation EP'!$Q$8,
                                          EOMONTH('Projektkostenkalkulation EP'!$Q$8,0)))*('Projektkostenkalkulation EP'!$N$47/5)*'Projektkostenkalkulation EP'!$Q$31-SUM($AK$14:AU14))
                          ),
               "X"
            )</f>
        <v>X</v>
      </c>
      <c r="AW14" s="122" t="str">
        <f xml:space="preserve"> IF(TEXT((EDATE('Projektkostenkalkulation EP'!$B$4,15)+AV$3),"MM")=TEXT((EDATE('Projektkostenkalkulation EP'!$B$4,15)+(AV$3-1)),"MM"),
             IF(
                        OR(
                                    TEXT((EDATE('Projektkostenkalkulation EP'!$B$4,15)+AV$3),"TTT") = "Sa",
                                    TEXT((EDATE('Projektkostenkalkulation EP'!$B$4,15)+AV$3),"TTT") = "So",
                                    IF(ISNA(VLOOKUP(EDATE('Projektkostenkalkulation EP'!$B$4,15)+AV$3,Datenquellen!$F$7:$H$45,3,FALSE))," ",VLOOKUP(EDATE('Projektkostenkalkulation EP'!$B$4,15)+AV$3,Datenquellen!$F$7:$H$45,3,FALSE))="X"
                                    ),
                          "X",
                          IF((((NETWORKDAYS('Projektkostenkalkulation EP'!$Q$8,EOMONTH('Projektkostenkalkulation EP'!$Q$8,0)))*('Projektkostenkalkulation EP'!$N$47/5)*
                                        'Projektkostenkalkulation EP'!$Q$31)-SUM($AK$14:AV14))&gt;('Projektkostenkalkulation EP'!$N$47/5),('Projektkostenkalkulation EP'!$N$47/5),
                                         (NETWORKDAYS('Projektkostenkalkulation EP'!$Q$8,
                                          EOMONTH('Projektkostenkalkulation EP'!$Q$8,0)))*('Projektkostenkalkulation EP'!$N$47/5)*'Projektkostenkalkulation EP'!$Q$31-SUM($AK$14:AV14))
                          ),
               "X"
            )</f>
        <v>X</v>
      </c>
      <c r="AX14" s="122">
        <f xml:space="preserve"> IF(TEXT((EDATE('Projektkostenkalkulation EP'!$B$4,15)+AW$3),"MM")=TEXT((EDATE('Projektkostenkalkulation EP'!$B$4,15)+(AW$3-1)),"MM"),
             IF(
                        OR(
                                    TEXT((EDATE('Projektkostenkalkulation EP'!$B$4,15)+AW$3),"TTT") = "Sa",
                                    TEXT((EDATE('Projektkostenkalkulation EP'!$B$4,15)+AW$3),"TTT") = "So",
                                    IF(ISNA(VLOOKUP(EDATE('Projektkostenkalkulation EP'!$B$4,15)+AW$3,Datenquellen!$F$7:$H$45,3,FALSE))," ",VLOOKUP(EDATE('Projektkostenkalkulation EP'!$B$4,15)+AW$3,Datenquellen!$F$7:$H$45,3,FALSE))="X"
                                    ),
                          "X",
                          IF((((NETWORKDAYS('Projektkostenkalkulation EP'!$Q$8,EOMONTH('Projektkostenkalkulation EP'!$Q$8,0)))*('Projektkostenkalkulation EP'!$N$47/5)*
                                        'Projektkostenkalkulation EP'!$Q$31)-SUM($AK$14:AW14))&gt;('Projektkostenkalkulation EP'!$N$47/5),('Projektkostenkalkulation EP'!$N$47/5),
                                         (NETWORKDAYS('Projektkostenkalkulation EP'!$Q$8,
                                          EOMONTH('Projektkostenkalkulation EP'!$Q$8,0)))*('Projektkostenkalkulation EP'!$N$47/5)*'Projektkostenkalkulation EP'!$Q$31-SUM($AK$14:AW14))
                          ),
               "X"
            )</f>
        <v>0</v>
      </c>
      <c r="AY14" s="122">
        <f xml:space="preserve"> IF(TEXT((EDATE('Projektkostenkalkulation EP'!$B$4,15)+AX$3),"MM")=TEXT((EDATE('Projektkostenkalkulation EP'!$B$4,15)+(AX$3-1)),"MM"),
             IF(
                        OR(
                                    TEXT((EDATE('Projektkostenkalkulation EP'!$B$4,15)+AX$3),"TTT") = "Sa",
                                    TEXT((EDATE('Projektkostenkalkulation EP'!$B$4,15)+AX$3),"TTT") = "So",
                                    IF(ISNA(VLOOKUP(EDATE('Projektkostenkalkulation EP'!$B$4,15)+AX$3,Datenquellen!$F$7:$H$45,3,FALSE))," ",VLOOKUP(EDATE('Projektkostenkalkulation EP'!$B$4,15)+AX$3,Datenquellen!$F$7:$H$45,3,FALSE))="X"
                                    ),
                          "X",
                          IF((((NETWORKDAYS('Projektkostenkalkulation EP'!$Q$8,EOMONTH('Projektkostenkalkulation EP'!$Q$8,0)))*('Projektkostenkalkulation EP'!$N$47/5)*
                                        'Projektkostenkalkulation EP'!$Q$31)-SUM($AK$14:AX14))&gt;('Projektkostenkalkulation EP'!$N$47/5),('Projektkostenkalkulation EP'!$N$47/5),
                                         (NETWORKDAYS('Projektkostenkalkulation EP'!$Q$8,
                                          EOMONTH('Projektkostenkalkulation EP'!$Q$8,0)))*('Projektkostenkalkulation EP'!$N$47/5)*'Projektkostenkalkulation EP'!$Q$31-SUM($AK$14:AX14))
                          ),
               "X"
            )</f>
        <v>0</v>
      </c>
      <c r="AZ14" s="122">
        <f xml:space="preserve"> IF(TEXT((EDATE('Projektkostenkalkulation EP'!$B$4,15)+AY$3),"MM")=TEXT((EDATE('Projektkostenkalkulation EP'!$B$4,15)+(AY$3-1)),"MM"),
             IF(
                        OR(
                                    TEXT((EDATE('Projektkostenkalkulation EP'!$B$4,15)+AY$3),"TTT") = "Sa",
                                    TEXT((EDATE('Projektkostenkalkulation EP'!$B$4,15)+AY$3),"TTT") = "So",
                                    IF(ISNA(VLOOKUP(EDATE('Projektkostenkalkulation EP'!$B$4,15)+AY$3,Datenquellen!$F$7:$H$45,3,FALSE))," ",VLOOKUP(EDATE('Projektkostenkalkulation EP'!$B$4,15)+AY$3,Datenquellen!$F$7:$H$45,3,FALSE))="X"
                                    ),
                          "X",
                          IF((((NETWORKDAYS('Projektkostenkalkulation EP'!$Q$8,EOMONTH('Projektkostenkalkulation EP'!$Q$8,0)))*('Projektkostenkalkulation EP'!$N$47/5)*
                                        'Projektkostenkalkulation EP'!$Q$31)-SUM($AK$14:AY14))&gt;('Projektkostenkalkulation EP'!$N$47/5),('Projektkostenkalkulation EP'!$N$47/5),
                                         (NETWORKDAYS('Projektkostenkalkulation EP'!$Q$8,
                                          EOMONTH('Projektkostenkalkulation EP'!$Q$8,0)))*('Projektkostenkalkulation EP'!$N$47/5)*'Projektkostenkalkulation EP'!$Q$31-SUM($AK$14:AY14))
                          ),
               "X"
            )</f>
        <v>0</v>
      </c>
      <c r="BA14" s="122">
        <f xml:space="preserve"> IF(TEXT((EDATE('Projektkostenkalkulation EP'!$B$4,15)+AZ$3),"MM")=TEXT((EDATE('Projektkostenkalkulation EP'!$B$4,15)+(AZ$3-1)),"MM"),
             IF(
                        OR(
                                    TEXT((EDATE('Projektkostenkalkulation EP'!$B$4,15)+AZ$3),"TTT") = "Sa",
                                    TEXT((EDATE('Projektkostenkalkulation EP'!$B$4,15)+AZ$3),"TTT") = "So",
                                    IF(ISNA(VLOOKUP(EDATE('Projektkostenkalkulation EP'!$B$4,15)+AZ$3,Datenquellen!$F$7:$H$45,3,FALSE))," ",VLOOKUP(EDATE('Projektkostenkalkulation EP'!$B$4,15)+AZ$3,Datenquellen!$F$7:$H$45,3,FALSE))="X"
                                    ),
                          "X",
                          IF((((NETWORKDAYS('Projektkostenkalkulation EP'!$Q$8,EOMONTH('Projektkostenkalkulation EP'!$Q$8,0)))*('Projektkostenkalkulation EP'!$N$47/5)*
                                        'Projektkostenkalkulation EP'!$Q$31)-SUM($AK$14:AZ14))&gt;('Projektkostenkalkulation EP'!$N$47/5),('Projektkostenkalkulation EP'!$N$47/5),
                                         (NETWORKDAYS('Projektkostenkalkulation EP'!$Q$8,
                                          EOMONTH('Projektkostenkalkulation EP'!$Q$8,0)))*('Projektkostenkalkulation EP'!$N$47/5)*'Projektkostenkalkulation EP'!$Q$31-SUM($AK$14:AZ14))
                          ),
               "X"
            )</f>
        <v>0</v>
      </c>
      <c r="BB14" s="122" t="str">
        <f xml:space="preserve"> IF(TEXT((EDATE('Projektkostenkalkulation EP'!$B$4,15)+BA$3),"MM")=TEXT((EDATE('Projektkostenkalkulation EP'!$B$4,15)+(BA$3-1)),"MM"),
             IF(
                        OR(
                                    TEXT((EDATE('Projektkostenkalkulation EP'!$B$4,15)+BA$3),"TTT") = "Sa",
                                    TEXT((EDATE('Projektkostenkalkulation EP'!$B$4,15)+BA$3),"TTT") = "So",
                                    IF(ISNA(VLOOKUP(EDATE('Projektkostenkalkulation EP'!$B$4,15)+BA$3,Datenquellen!$F$7:$H$45,3,FALSE))," ",VLOOKUP(EDATE('Projektkostenkalkulation EP'!$B$4,15)+BA$3,Datenquellen!$F$7:$H$45,3,FALSE))="X"
                                    ),
                          "X",
                          IF((((NETWORKDAYS('Projektkostenkalkulation EP'!$Q$8,EOMONTH('Projektkostenkalkulation EP'!$Q$8,0)))*('Projektkostenkalkulation EP'!$N$47/5)*
                                        'Projektkostenkalkulation EP'!$Q$31)-SUM($AK$14:BA14))&gt;('Projektkostenkalkulation EP'!$N$47/5),('Projektkostenkalkulation EP'!$N$47/5),
                                         (NETWORKDAYS('Projektkostenkalkulation EP'!$Q$8,
                                          EOMONTH('Projektkostenkalkulation EP'!$Q$8,0)))*('Projektkostenkalkulation EP'!$N$47/5)*'Projektkostenkalkulation EP'!$Q$31-SUM($AK$14:BA14))
                          ),
               "X"
            )</f>
        <v>X</v>
      </c>
      <c r="BC14" s="122" t="str">
        <f xml:space="preserve"> IF(TEXT((EDATE('Projektkostenkalkulation EP'!$B$4,15)+BB$3),"MM")=TEXT((EDATE('Projektkostenkalkulation EP'!$B$4,15)+(BB$3-1)),"MM"),
             IF(
                        OR(
                                    TEXT((EDATE('Projektkostenkalkulation EP'!$B$4,15)+BB$3),"TTT") = "Sa",
                                    TEXT((EDATE('Projektkostenkalkulation EP'!$B$4,15)+BB$3),"TTT") = "So",
                                    IF(ISNA(VLOOKUP(EDATE('Projektkostenkalkulation EP'!$B$4,15)+BB$3,Datenquellen!$F$7:$H$45,3,FALSE))," ",VLOOKUP(EDATE('Projektkostenkalkulation EP'!$B$4,15)+BB$3,Datenquellen!$F$7:$H$45,3,FALSE))="X"
                                    ),
                          "X",
                          IF((((NETWORKDAYS('Projektkostenkalkulation EP'!$Q$8,EOMONTH('Projektkostenkalkulation EP'!$Q$8,0)))*('Projektkostenkalkulation EP'!$N$47/5)*
                                        'Projektkostenkalkulation EP'!$Q$31)-SUM($AK$14:BB14))&gt;('Projektkostenkalkulation EP'!$N$47/5),('Projektkostenkalkulation EP'!$N$47/5),
                                         (NETWORKDAYS('Projektkostenkalkulation EP'!$Q$8,
                                          EOMONTH('Projektkostenkalkulation EP'!$Q$8,0)))*('Projektkostenkalkulation EP'!$N$47/5)*'Projektkostenkalkulation EP'!$Q$31-SUM($AK$14:BB14))
                          ),
               "X"
            )</f>
        <v>X</v>
      </c>
      <c r="BD14" s="122" t="str">
        <f xml:space="preserve"> IF(TEXT((EDATE('Projektkostenkalkulation EP'!$B$4,15)+BC$3),"MM")=TEXT((EDATE('Projektkostenkalkulation EP'!$B$4,15)+(BC$3-1)),"MM"),
             IF(
                        OR(
                                    TEXT((EDATE('Projektkostenkalkulation EP'!$B$4,15)+BC$3),"TTT") = "Sa",
                                    TEXT((EDATE('Projektkostenkalkulation EP'!$B$4,15)+BC$3),"TTT") = "So",
                                    IF(ISNA(VLOOKUP(EDATE('Projektkostenkalkulation EP'!$B$4,15)+BC$3,Datenquellen!$F$7:$H$45,3,FALSE))," ",VLOOKUP(EDATE('Projektkostenkalkulation EP'!$B$4,15)+BC$3,Datenquellen!$F$7:$H$45,3,FALSE))="X"
                                    ),
                          "X",
                          IF((((NETWORKDAYS('Projektkostenkalkulation EP'!$Q$8,EOMONTH('Projektkostenkalkulation EP'!$Q$8,0)))*('Projektkostenkalkulation EP'!$N$47/5)*
                                        'Projektkostenkalkulation EP'!$Q$31)-SUM($AK$14:BC14))&gt;('Projektkostenkalkulation EP'!$N$47/5),('Projektkostenkalkulation EP'!$N$47/5),
                                         (NETWORKDAYS('Projektkostenkalkulation EP'!$Q$8,
                                          EOMONTH('Projektkostenkalkulation EP'!$Q$8,0)))*('Projektkostenkalkulation EP'!$N$47/5)*'Projektkostenkalkulation EP'!$Q$31-SUM($AK$14:BC14))
                          ),
               "X"
            )</f>
        <v>X</v>
      </c>
      <c r="BE14" s="122" t="str">
        <f xml:space="preserve"> IF(TEXT((EDATE('Projektkostenkalkulation EP'!$B$4,15)+BD$3),"MM")=TEXT((EDATE('Projektkostenkalkulation EP'!$B$4,15)+(BD$3-1)),"MM"),
             IF(
                        OR(
                                    TEXT((EDATE('Projektkostenkalkulation EP'!$B$4,15)+BD$3),"TTT") = "Sa",
                                    TEXT((EDATE('Projektkostenkalkulation EP'!$B$4,15)+BD$3),"TTT") = "So",
                                    IF(ISNA(VLOOKUP(EDATE('Projektkostenkalkulation EP'!$B$4,15)+BD$3,Datenquellen!$F$7:$H$45,3,FALSE))," ",VLOOKUP(EDATE('Projektkostenkalkulation EP'!$B$4,15)+BD$3,Datenquellen!$F$7:$H$45,3,FALSE))="X"
                                    ),
                          "X",
                          IF((((NETWORKDAYS('Projektkostenkalkulation EP'!$Q$8,EOMONTH('Projektkostenkalkulation EP'!$Q$8,0)))*('Projektkostenkalkulation EP'!$N$47/5)*
                                        'Projektkostenkalkulation EP'!$Q$31)-SUM($AK$14:BD14))&gt;('Projektkostenkalkulation EP'!$N$47/5),('Projektkostenkalkulation EP'!$N$47/5),
                                         (NETWORKDAYS('Projektkostenkalkulation EP'!$Q$8,
                                          EOMONTH('Projektkostenkalkulation EP'!$Q$8,0)))*('Projektkostenkalkulation EP'!$N$47/5)*'Projektkostenkalkulation EP'!$Q$31-SUM($AK$14:BD14))
                          ),
               "X"
            )</f>
        <v>X</v>
      </c>
      <c r="BF14" s="122">
        <f xml:space="preserve"> IF(TEXT((EDATE('Projektkostenkalkulation EP'!$B$4,15)+BE$3),"MM")=TEXT((EDATE('Projektkostenkalkulation EP'!$B$4,15)+(BE$3-1)),"MM"),
             IF(
                        OR(
                                    TEXT((EDATE('Projektkostenkalkulation EP'!$B$4,15)+BE$3),"TTT") = "Sa",
                                    TEXT((EDATE('Projektkostenkalkulation EP'!$B$4,15)+BE$3),"TTT") = "So",
                                    IF(ISNA(VLOOKUP(EDATE('Projektkostenkalkulation EP'!$B$4,15)+BE$3,Datenquellen!$F$7:$H$45,3,FALSE))," ",VLOOKUP(EDATE('Projektkostenkalkulation EP'!$B$4,15)+BE$3,Datenquellen!$F$7:$H$45,3,FALSE))="X"
                                    ),
                          "X",
                          IF((((NETWORKDAYS('Projektkostenkalkulation EP'!$Q$8,EOMONTH('Projektkostenkalkulation EP'!$Q$8,0)))*('Projektkostenkalkulation EP'!$N$47/5)*
                                        'Projektkostenkalkulation EP'!$Q$31)-SUM($AK$14:BE14))&gt;('Projektkostenkalkulation EP'!$N$47/5),('Projektkostenkalkulation EP'!$N$47/5),
                                         (NETWORKDAYS('Projektkostenkalkulation EP'!$Q$8,
                                          EOMONTH('Projektkostenkalkulation EP'!$Q$8,0)))*('Projektkostenkalkulation EP'!$N$47/5)*'Projektkostenkalkulation EP'!$Q$31-SUM($AK$14:BE14))
                          ),
               "X"
            )</f>
        <v>0</v>
      </c>
      <c r="BG14" s="122">
        <f xml:space="preserve"> IF(TEXT((EDATE('Projektkostenkalkulation EP'!$B$4,15)+BF$3),"MM")=TEXT((EDATE('Projektkostenkalkulation EP'!$B$4,15)+(BF$3-1)),"MM"),
             IF(
                        OR(
                                    TEXT((EDATE('Projektkostenkalkulation EP'!$B$4,15)+BF$3),"TTT") = "Sa",
                                    TEXT((EDATE('Projektkostenkalkulation EP'!$B$4,15)+BF$3),"TTT") = "So",
                                    IF(ISNA(VLOOKUP(EDATE('Projektkostenkalkulation EP'!$B$4,15)+BF$3,Datenquellen!$F$7:$H$45,3,FALSE))," ",VLOOKUP(EDATE('Projektkostenkalkulation EP'!$B$4,15)+BF$3,Datenquellen!$F$7:$H$45,3,FALSE))="X"
                                    ),
                          "X",
                          IF((((NETWORKDAYS('Projektkostenkalkulation EP'!$Q$8,EOMONTH('Projektkostenkalkulation EP'!$Q$8,0)))*('Projektkostenkalkulation EP'!$N$47/5)*
                                        'Projektkostenkalkulation EP'!$Q$31)-SUM($AK$14:BF14))&gt;('Projektkostenkalkulation EP'!$N$47/5),('Projektkostenkalkulation EP'!$N$47/5),
                                         (NETWORKDAYS('Projektkostenkalkulation EP'!$Q$8,
                                          EOMONTH('Projektkostenkalkulation EP'!$Q$8,0)))*('Projektkostenkalkulation EP'!$N$47/5)*'Projektkostenkalkulation EP'!$Q$31-SUM($AK$14:BF14))
                          ),
               "X"
            )</f>
        <v>0</v>
      </c>
      <c r="BH14" s="122">
        <f xml:space="preserve"> IF(TEXT((EDATE('Projektkostenkalkulation EP'!$B$4,15)+BG$3),"MM")=TEXT((EDATE('Projektkostenkalkulation EP'!$B$4,15)+(BG$3-1)),"MM"),
             IF(
                        OR(
                                    TEXT((EDATE('Projektkostenkalkulation EP'!$B$4,15)+BG$3),"TTT") = "Sa",
                                    TEXT((EDATE('Projektkostenkalkulation EP'!$B$4,15)+BG$3),"TTT") = "So",
                                    IF(ISNA(VLOOKUP(EDATE('Projektkostenkalkulation EP'!$B$4,15)+BG$3,Datenquellen!$F$7:$H$45,3,FALSE))," ",VLOOKUP(EDATE('Projektkostenkalkulation EP'!$B$4,15)+BG$3,Datenquellen!$F$7:$H$45,3,FALSE))="X"
                                    ),
                          "X",
                          IF((((NETWORKDAYS('Projektkostenkalkulation EP'!$Q$8,EOMONTH('Projektkostenkalkulation EP'!$Q$8,0)))*('Projektkostenkalkulation EP'!$N$47/5)*
                                        'Projektkostenkalkulation EP'!$Q$31)-SUM($AK$14:BG14))&gt;('Projektkostenkalkulation EP'!$N$47/5),('Projektkostenkalkulation EP'!$N$47/5),
                                         (NETWORKDAYS('Projektkostenkalkulation EP'!$Q$8,
                                          EOMONTH('Projektkostenkalkulation EP'!$Q$8,0)))*('Projektkostenkalkulation EP'!$N$47/5)*'Projektkostenkalkulation EP'!$Q$31-SUM($AK$14:BG14))
                          ),
               "X"
            )</f>
        <v>0</v>
      </c>
      <c r="BI14" s="122">
        <f xml:space="preserve"> IF(TEXT((EDATE('Projektkostenkalkulation EP'!$B$4,15)+BH$3),"MM")=TEXT((EDATE('Projektkostenkalkulation EP'!$B$4,15)+(BH$3-1)),"MM"),
             IF(
                        OR(
                                    TEXT((EDATE('Projektkostenkalkulation EP'!$B$4,15)+BH$3),"TTT") = "Sa",
                                    TEXT((EDATE('Projektkostenkalkulation EP'!$B$4,15)+BH$3),"TTT") = "So",
                                    IF(ISNA(VLOOKUP(EDATE('Projektkostenkalkulation EP'!$B$4,15)+BH$3,Datenquellen!$F$7:$H$45,3,FALSE))," ",VLOOKUP(EDATE('Projektkostenkalkulation EP'!$B$4,15)+BH$3,Datenquellen!$F$7:$H$45,3,FALSE))="X"
                                    ),
                          "X",
                          IF((((NETWORKDAYS('Projektkostenkalkulation EP'!$Q$8,EOMONTH('Projektkostenkalkulation EP'!$Q$8,0)))*('Projektkostenkalkulation EP'!$N$47/5)*
                                        'Projektkostenkalkulation EP'!$Q$31)-SUM($AK$14:BH14))&gt;('Projektkostenkalkulation EP'!$N$47/5),('Projektkostenkalkulation EP'!$N$47/5),
                                         (NETWORKDAYS('Projektkostenkalkulation EP'!$Q$8,
                                          EOMONTH('Projektkostenkalkulation EP'!$Q$8,0)))*('Projektkostenkalkulation EP'!$N$47/5)*'Projektkostenkalkulation EP'!$Q$31-SUM($AK$14:BH14))
                          ),
               "X"
            )</f>
        <v>0</v>
      </c>
      <c r="BJ14" s="122" t="str">
        <f xml:space="preserve"> IF(TEXT((EDATE('Projektkostenkalkulation EP'!$B$4,15)+BI$3),"MM")=TEXT((EDATE('Projektkostenkalkulation EP'!$B$4,15)+(BI$3-1)),"MM"),
             IF(
                        OR(
                                    TEXT((EDATE('Projektkostenkalkulation EP'!$B$4,15)+BI$3),"TTT") = "Sa",
                                    TEXT((EDATE('Projektkostenkalkulation EP'!$B$4,15)+BI$3),"TTT") = "So",
                                    IF(ISNA(VLOOKUP(EDATE('Projektkostenkalkulation EP'!$B$4,15)+BI$3,Datenquellen!$F$7:$H$45,3,FALSE))," ",VLOOKUP(EDATE('Projektkostenkalkulation EP'!$B$4,15)+BI$3,Datenquellen!$F$7:$H$45,3,FALSE))="X"
                                    ),
                          "X",
                          IF((((NETWORKDAYS('Projektkostenkalkulation EP'!$Q$8,EOMONTH('Projektkostenkalkulation EP'!$Q$8,0)))*('Projektkostenkalkulation EP'!$N$47/5)*
                                        'Projektkostenkalkulation EP'!$Q$31)-SUM($AK$14:BI14))&gt;('Projektkostenkalkulation EP'!$N$47/5),('Projektkostenkalkulation EP'!$N$47/5),
                                         (NETWORKDAYS('Projektkostenkalkulation EP'!$Q$8,
                                          EOMONTH('Projektkostenkalkulation EP'!$Q$8,0)))*('Projektkostenkalkulation EP'!$N$47/5)*'Projektkostenkalkulation EP'!$Q$31-SUM($AK$14:BI14))
                          ),
               "X"
            )</f>
        <v>X</v>
      </c>
      <c r="BK14" s="122" t="str">
        <f xml:space="preserve"> IF(TEXT((EDATE('Projektkostenkalkulation EP'!$B$4,15)+BJ$3),"MM")=TEXT((EDATE('Projektkostenkalkulation EP'!$B$4,15)+(BJ$3-1)),"MM"),
             IF(
                        OR(
                                    TEXT((EDATE('Projektkostenkalkulation EP'!$B$4,15)+BJ$3),"TTT") = "Sa",
                                    TEXT((EDATE('Projektkostenkalkulation EP'!$B$4,15)+BJ$3),"TTT") = "So",
                                    IF(ISNA(VLOOKUP(EDATE('Projektkostenkalkulation EP'!$B$4,15)+BJ$3,Datenquellen!$F$7:$H$45,3,FALSE))," ",VLOOKUP(EDATE('Projektkostenkalkulation EP'!$B$4,15)+BJ$3,Datenquellen!$F$7:$H$45,3,FALSE))="X"
                                    ),
                          "X",
                          IF((((NETWORKDAYS('Projektkostenkalkulation EP'!$Q$8,EOMONTH('Projektkostenkalkulation EP'!$Q$8,0)))*('Projektkostenkalkulation EP'!$N$47/5)*
                                        'Projektkostenkalkulation EP'!$Q$31)-SUM($AK$14:BJ14))&gt;('Projektkostenkalkulation EP'!$N$47/5),('Projektkostenkalkulation EP'!$N$47/5),
                                         (NETWORKDAYS('Projektkostenkalkulation EP'!$Q$8,
                                          EOMONTH('Projektkostenkalkulation EP'!$Q$8,0)))*('Projektkostenkalkulation EP'!$N$47/5)*'Projektkostenkalkulation EP'!$Q$31-SUM($AK$14:BJ14))
                          ),
               "X"
            )</f>
        <v>X</v>
      </c>
      <c r="BL14" s="122">
        <f xml:space="preserve"> IF(TEXT((EDATE('Projektkostenkalkulation EP'!$B$4,15)+BK$3),"MM")=TEXT((EDATE('Projektkostenkalkulation EP'!$B$4,15)+(BK$3-1)),"MM"),
             IF(
                        OR(
                                    TEXT((EDATE('Projektkostenkalkulation EP'!$B$4,15)+BK$3),"TTT") = "Sa",
                                    TEXT((EDATE('Projektkostenkalkulation EP'!$B$4,15)+BK$3),"TTT") = "So",
                                    IF(ISNA(VLOOKUP(EDATE('Projektkostenkalkulation EP'!$B$4,15)+BK$3,Datenquellen!$F$7:$H$45,3,FALSE))," ",VLOOKUP(EDATE('Projektkostenkalkulation EP'!$B$4,15)+BK$3,Datenquellen!$F$7:$H$45,3,FALSE))="X"
                                    ),
                          "X",
                          IF((((NETWORKDAYS('Projektkostenkalkulation EP'!$Q$8,EOMONTH('Projektkostenkalkulation EP'!$Q$8,0)))*('Projektkostenkalkulation EP'!$N$47/5)*
                                        'Projektkostenkalkulation EP'!$Q$31)-SUM($AK$14:BK14))&gt;('Projektkostenkalkulation EP'!$N$47/5),('Projektkostenkalkulation EP'!$N$47/5),
                                         (NETWORKDAYS('Projektkostenkalkulation EP'!$Q$8,
                                          EOMONTH('Projektkostenkalkulation EP'!$Q$8,0)))*('Projektkostenkalkulation EP'!$N$47/5)*'Projektkostenkalkulation EP'!$Q$31-SUM($AK$14:BK14))
                          ),
               "X"
            )</f>
        <v>0</v>
      </c>
      <c r="BM14" s="122">
        <f xml:space="preserve"> IF(TEXT((EDATE('Projektkostenkalkulation EP'!$B$4,15)+BL$3),"MM")=TEXT((EDATE('Projektkostenkalkulation EP'!$B$4,15)+(BL$3-1)),"MM"),
             IF(
                        OR(
                                    TEXT((EDATE('Projektkostenkalkulation EP'!$B$4,15)+BL$3),"TTT") = "Sa",
                                    TEXT((EDATE('Projektkostenkalkulation EP'!$B$4,15)+BL$3),"TTT") = "So",
                                    IF(ISNA(VLOOKUP(EDATE('Projektkostenkalkulation EP'!$B$4,15)+BL$3,Datenquellen!$F$7:$H$45,3,FALSE))," ",VLOOKUP(EDATE('Projektkostenkalkulation EP'!$B$4,15)+BL$3,Datenquellen!$F$7:$H$45,3,FALSE))="X"
                                    ),
                          "X",
                          IF((((NETWORKDAYS('Projektkostenkalkulation EP'!$Q$8,EOMONTH('Projektkostenkalkulation EP'!$Q$8,0)))*('Projektkostenkalkulation EP'!$N$47/5)*
                                        'Projektkostenkalkulation EP'!$Q$31)-SUM($AK$14:BL14))&gt;('Projektkostenkalkulation EP'!$N$47/5),('Projektkostenkalkulation EP'!$N$47/5),
                                         (NETWORKDAYS('Projektkostenkalkulation EP'!$Q$8,
                                          EOMONTH('Projektkostenkalkulation EP'!$Q$8,0)))*('Projektkostenkalkulation EP'!$N$47/5)*'Projektkostenkalkulation EP'!$Q$31-SUM($AK$14:BL14))
                          ),
               "X"
            )</f>
        <v>0</v>
      </c>
      <c r="BN14" s="122">
        <f xml:space="preserve"> IF(TEXT((EDATE('Projektkostenkalkulation EP'!$B$4,15)+BM$3),"MM")=TEXT((EDATE('Projektkostenkalkulation EP'!$B$4,15)+(BM$3-1)),"MM"),
             IF(
                        OR(
                                    TEXT((EDATE('Projektkostenkalkulation EP'!$B$4,15)+BM$3),"TTT") = "Sa",
                                    TEXT((EDATE('Projektkostenkalkulation EP'!$B$4,15)+BM$3),"TTT") = "So",
                                    IF(ISNA(VLOOKUP(EDATE('Projektkostenkalkulation EP'!$B$4,15)+BM$3,Datenquellen!$F$7:$H$45,3,FALSE))," ",VLOOKUP(EDATE('Projektkostenkalkulation EP'!$B$4,15)+BM$3,Datenquellen!$F$7:$H$45,3,FALSE))="X"
                                    ),
                          "X",
                          IF((((NETWORKDAYS('Projektkostenkalkulation EP'!$Q$8,EOMONTH('Projektkostenkalkulation EP'!$Q$8,0)))*('Projektkostenkalkulation EP'!$N$47/5)*
                                        'Projektkostenkalkulation EP'!$Q$31)-SUM($AK$14:BM14))&gt;('Projektkostenkalkulation EP'!$N$47/5),('Projektkostenkalkulation EP'!$N$47/5),
                                         (NETWORKDAYS('Projektkostenkalkulation EP'!$Q$8,
                                          EOMONTH('Projektkostenkalkulation EP'!$Q$8,0)))*('Projektkostenkalkulation EP'!$N$47/5)*'Projektkostenkalkulation EP'!$Q$31-SUM($AK$14:BM14))
                          ),
               "X"
            )</f>
        <v>0</v>
      </c>
      <c r="BO14" s="122" t="str">
        <f xml:space="preserve"> IF(TEXT((EDATE('Projektkostenkalkulation EP'!$B$4,15)+BN$3),"MM")=TEXT((EDATE('Projektkostenkalkulation EP'!$B$4,15)+(BN$3-1)),"MM"),
             IF(
                        OR(
                                    TEXT((EDATE('Projektkostenkalkulation EP'!$B$4,15)+BN$3),"TTT") = "Sa",
                                    TEXT((EDATE('Projektkostenkalkulation EP'!$B$4,15)+BN$3),"TTT") = "So",
                                    IF(ISNA(VLOOKUP(EDATE('Projektkostenkalkulation EP'!$B$4,15)+BN$3,Datenquellen!$F$7:$H$45,3,FALSE))," ",VLOOKUP(EDATE('Projektkostenkalkulation EP'!$B$4,15)+BN$3,Datenquellen!$F$7:$H$45,3,FALSE))="X"
                                    ),
                          "X",
                          IF((((NETWORKDAYS('Projektkostenkalkulation EP'!$Q$8,EOMONTH('Projektkostenkalkulation EP'!$Q$8,0)))*('Projektkostenkalkulation EP'!$N$47/5)*
                                        'Projektkostenkalkulation EP'!$Q$31)-SUM($AK$14:BN14))&gt;('Projektkostenkalkulation EP'!$N$47/5),('Projektkostenkalkulation EP'!$N$47/5),
                                         (NETWORKDAYS('Projektkostenkalkulation EP'!$Q$8,
                                          EOMONTH('Projektkostenkalkulation EP'!$Q$8,0)))*('Projektkostenkalkulation EP'!$N$47/5)*'Projektkostenkalkulation EP'!$Q$31-SUM($AK$14:BN14))
                          ),
               "X"
            )</f>
        <v>X</v>
      </c>
      <c r="BP14" s="121">
        <f>SUM(AK14:BO14)</f>
        <v>0</v>
      </c>
      <c r="BQ14" s="525">
        <f>BP14-BP15</f>
        <v>0</v>
      </c>
    </row>
    <row r="15" spans="1:69" ht="14.25" customHeight="1" thickBot="1" x14ac:dyDescent="0.25">
      <c r="A15" s="3" t="s">
        <v>82</v>
      </c>
      <c r="B15" s="270"/>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123">
        <f>SUM(B15:AF15)</f>
        <v>0</v>
      </c>
      <c r="AH15" s="526"/>
      <c r="AJ15" s="3" t="s">
        <v>82</v>
      </c>
      <c r="AK15" s="270"/>
      <c r="AL15" s="272"/>
      <c r="AM15" s="272"/>
      <c r="AN15" s="272"/>
      <c r="AO15" s="272"/>
      <c r="AP15" s="272"/>
      <c r="AQ15" s="272"/>
      <c r="AR15" s="272"/>
      <c r="AS15" s="272"/>
      <c r="AT15" s="272"/>
      <c r="AU15" s="272"/>
      <c r="AV15" s="272"/>
      <c r="AW15" s="272"/>
      <c r="AX15" s="272"/>
      <c r="AY15" s="272"/>
      <c r="AZ15" s="272"/>
      <c r="BA15" s="272"/>
      <c r="BB15" s="272"/>
      <c r="BC15" s="272"/>
      <c r="BD15" s="272"/>
      <c r="BE15" s="272"/>
      <c r="BF15" s="272"/>
      <c r="BG15" s="272"/>
      <c r="BH15" s="272"/>
      <c r="BI15" s="272"/>
      <c r="BJ15" s="272"/>
      <c r="BK15" s="272"/>
      <c r="BL15" s="272"/>
      <c r="BM15" s="272"/>
      <c r="BN15" s="272"/>
      <c r="BO15" s="272"/>
      <c r="BP15" s="123">
        <f>SUM(AK15:BO15)</f>
        <v>0</v>
      </c>
      <c r="BQ15" s="526"/>
    </row>
    <row r="16" spans="1:69" ht="14.25" customHeight="1" x14ac:dyDescent="0.2">
      <c r="A16" s="1" t="s">
        <v>59</v>
      </c>
      <c r="B16" s="527" t="str">
        <f>TEXT('Projektkostenkalkulation EP'!$F$8,"MMMM JJJJ")</f>
        <v>Mai 2024</v>
      </c>
      <c r="C16" s="527"/>
      <c r="D16" s="527"/>
      <c r="E16" s="527"/>
      <c r="F16" s="527"/>
      <c r="G16" s="527"/>
      <c r="H16" s="527"/>
      <c r="I16" s="527"/>
      <c r="J16" s="527"/>
      <c r="K16" s="527"/>
      <c r="L16" s="527"/>
      <c r="M16" s="527"/>
      <c r="N16" s="527"/>
      <c r="O16" s="527"/>
      <c r="P16" s="527"/>
      <c r="Q16" s="527"/>
      <c r="R16" s="527"/>
      <c r="S16" s="527"/>
      <c r="T16" s="527"/>
      <c r="U16" s="527"/>
      <c r="V16" s="527"/>
      <c r="W16" s="527"/>
      <c r="X16" s="527"/>
      <c r="Y16" s="527"/>
      <c r="Z16" s="527"/>
      <c r="AA16" s="527"/>
      <c r="AB16" s="527"/>
      <c r="AC16" s="527"/>
      <c r="AD16" s="527"/>
      <c r="AE16" s="527"/>
      <c r="AF16" s="527"/>
      <c r="AG16" s="527"/>
      <c r="AH16" s="528"/>
      <c r="AJ16" s="1" t="s">
        <v>59</v>
      </c>
      <c r="AK16" s="527" t="str">
        <f>TEXT('Projektkostenkalkulation EP'!$R$8,"MMMM JJJJ")</f>
        <v>Mai 2025</v>
      </c>
      <c r="AL16" s="527"/>
      <c r="AM16" s="527"/>
      <c r="AN16" s="527"/>
      <c r="AO16" s="527"/>
      <c r="AP16" s="527"/>
      <c r="AQ16" s="527"/>
      <c r="AR16" s="527"/>
      <c r="AS16" s="527"/>
      <c r="AT16" s="527"/>
      <c r="AU16" s="527"/>
      <c r="AV16" s="527"/>
      <c r="AW16" s="527"/>
      <c r="AX16" s="527"/>
      <c r="AY16" s="527"/>
      <c r="AZ16" s="527"/>
      <c r="BA16" s="527"/>
      <c r="BB16" s="527"/>
      <c r="BC16" s="527"/>
      <c r="BD16" s="527"/>
      <c r="BE16" s="527"/>
      <c r="BF16" s="527"/>
      <c r="BG16" s="527"/>
      <c r="BH16" s="527"/>
      <c r="BI16" s="527"/>
      <c r="BJ16" s="527"/>
      <c r="BK16" s="527"/>
      <c r="BL16" s="527"/>
      <c r="BM16" s="527"/>
      <c r="BN16" s="527"/>
      <c r="BO16" s="527"/>
      <c r="BP16" s="527"/>
      <c r="BQ16" s="528"/>
    </row>
    <row r="17" spans="1:69" ht="14.25" customHeight="1" x14ac:dyDescent="0.2">
      <c r="A17" s="2" t="s">
        <v>81</v>
      </c>
      <c r="B17" s="124" t="str">
        <f>IF(
            OR(
                     TEXT(EDATE('Projektkostenkalkulation EP'!$B$4,4),"TTT") = "Sa",
                     TEXT(EDATE('Projektkostenkalkulation EP'!$B$4,4),"TTT") = "So",
                     IF(ISNA(VLOOKUP(EDATE('Projektkostenkalkulation EP'!$B$4,4),Datenquellen!$F$7:$H$45,3,FALSE))," ",VLOOKUP(EDATE('Projektkostenkalkulation EP'!$B$4,4),Datenquellen!$F$7:$H$45,3,FALSE))="X"
                            ),
                    "X",
                    IF('Projektkostenkalkulation EP'!$F$31&gt;0,('Projektkostenkalkulation EP'!$N$47/5),0)
            )</f>
        <v>X</v>
      </c>
      <c r="C17" s="122">
        <f xml:space="preserve"> IF(TEXT((EDATE('Projektkostenkalkulation EP'!$B$4,4)+AK$3),"MM")=TEXT((EDATE('Projektkostenkalkulation EP'!$B$4,4)+(AK$3-1)),"MM"),
             IF(
                        OR(
                                    TEXT((EDATE('Projektkostenkalkulation EP'!$B$4,4)+AK$3),"TTT") = "Sa",
                                    TEXT((EDATE('Projektkostenkalkulation EP'!$B$4,4)+AK$3),"TTT") = "So",
                                    IF(ISNA(VLOOKUP(EDATE('Projektkostenkalkulation EP'!$B$4,4)+AK$3,Datenquellen!$F$7:$H$45,3,FALSE))," ",VLOOKUP(EDATE('Projektkostenkalkulation EP'!$B$4,4)+AK$3,Datenquellen!$F$7:$H$45,3,FALSE))="X"
                                    ),
                          "X",
                          IF((((NETWORKDAYS('Projektkostenkalkulation EP'!$F$8,EOMONTH('Projektkostenkalkulation EP'!$F$8,0)))*('Projektkostenkalkulation EP'!$N$47/5)*
                                        'Projektkostenkalkulation EP'!$F$31)-SUM($B$17:B17))&gt;('Projektkostenkalkulation EP'!$N$47/5),('Projektkostenkalkulation EP'!$N$47/5),
                                         (NETWORKDAYS('Projektkostenkalkulation EP'!$F$8,
                                          EOMONTH('Projektkostenkalkulation EP'!$F$8,0)))*('Projektkostenkalkulation EP'!$N$47/5)*'Projektkostenkalkulation EP'!$F$31-SUM($B$17:B17))
                          ),
               "X"
            )</f>
        <v>0</v>
      </c>
      <c r="D17" s="122">
        <f xml:space="preserve"> IF(TEXT((EDATE('Projektkostenkalkulation EP'!$B$4,4)+AL$3),"MM")=TEXT((EDATE('Projektkostenkalkulation EP'!$B$4,4)+(AL$3-1)),"MM"),
             IF(
                        OR(
                                    TEXT((EDATE('Projektkostenkalkulation EP'!$B$4,4)+AL$3),"TTT") = "Sa",
                                    TEXT((EDATE('Projektkostenkalkulation EP'!$B$4,4)+AL$3),"TTT") = "So",
                                    IF(ISNA(VLOOKUP(EDATE('Projektkostenkalkulation EP'!$B$4,4)+AL$3,Datenquellen!$F$7:$H$45,3,FALSE))," ",VLOOKUP(EDATE('Projektkostenkalkulation EP'!$B$4,4)+AL$3,Datenquellen!$F$7:$H$45,3,FALSE))="X"
                                    ),
                          "X",
                          IF((((NETWORKDAYS('Projektkostenkalkulation EP'!$F$8,EOMONTH('Projektkostenkalkulation EP'!$F$8,0)))*('Projektkostenkalkulation EP'!$N$47/5)*
                                        'Projektkostenkalkulation EP'!$F$31)-SUM($B$17:C17))&gt;('Projektkostenkalkulation EP'!$N$47/5),('Projektkostenkalkulation EP'!$N$47/5),
                                         (NETWORKDAYS('Projektkostenkalkulation EP'!$F$8,
                                          EOMONTH('Projektkostenkalkulation EP'!$F$8,0)))*('Projektkostenkalkulation EP'!$N$47/5)*'Projektkostenkalkulation EP'!$F$31-SUM($B$17:C17))
                          ),
               "X"
            )</f>
        <v>0</v>
      </c>
      <c r="E17" s="122" t="str">
        <f xml:space="preserve"> IF(TEXT((EDATE('Projektkostenkalkulation EP'!$B$4,4)+AM$3),"MM")=TEXT((EDATE('Projektkostenkalkulation EP'!$B$4,4)+(AM$3-1)),"MM"),
             IF(
                        OR(
                                    TEXT((EDATE('Projektkostenkalkulation EP'!$B$4,4)+AM$3),"TTT") = "Sa",
                                    TEXT((EDATE('Projektkostenkalkulation EP'!$B$4,4)+AM$3),"TTT") = "So",
                                    IF(ISNA(VLOOKUP(EDATE('Projektkostenkalkulation EP'!$B$4,4)+AM$3,Datenquellen!$F$7:$H$45,3,FALSE))," ",VLOOKUP(EDATE('Projektkostenkalkulation EP'!$B$4,4)+AM$3,Datenquellen!$F$7:$H$45,3,FALSE))="X"
                                    ),
                          "X",
                          IF((((NETWORKDAYS('Projektkostenkalkulation EP'!$F$8,EOMONTH('Projektkostenkalkulation EP'!$F$8,0)))*('Projektkostenkalkulation EP'!$N$47/5)*
                                        'Projektkostenkalkulation EP'!$F$31)-SUM($B$17:D17))&gt;('Projektkostenkalkulation EP'!$N$47/5),('Projektkostenkalkulation EP'!$N$47/5),
                                         (NETWORKDAYS('Projektkostenkalkulation EP'!$F$8,
                                          EOMONTH('Projektkostenkalkulation EP'!$F$8,0)))*('Projektkostenkalkulation EP'!$N$47/5)*'Projektkostenkalkulation EP'!$F$31-SUM($B$17:D17))
                          ),
               "X"
            )</f>
        <v>X</v>
      </c>
      <c r="F17" s="122" t="str">
        <f xml:space="preserve"> IF(TEXT((EDATE('Projektkostenkalkulation EP'!$B$4,4)+AN$3),"MM")=TEXT((EDATE('Projektkostenkalkulation EP'!$B$4,4)+(AN$3-1)),"MM"),
             IF(
                        OR(
                                    TEXT((EDATE('Projektkostenkalkulation EP'!$B$4,4)+AN$3),"TTT") = "Sa",
                                    TEXT((EDATE('Projektkostenkalkulation EP'!$B$4,4)+AN$3),"TTT") = "So",
                                    IF(ISNA(VLOOKUP(EDATE('Projektkostenkalkulation EP'!$B$4,4)+AN$3,Datenquellen!$F$7:$H$45,3,FALSE))," ",VLOOKUP(EDATE('Projektkostenkalkulation EP'!$B$4,4)+AN$3,Datenquellen!$F$7:$H$45,3,FALSE))="X"
                                    ),
                          "X",
                          IF((((NETWORKDAYS('Projektkostenkalkulation EP'!$F$8,EOMONTH('Projektkostenkalkulation EP'!$F$8,0)))*('Projektkostenkalkulation EP'!$N$47/5)*
                                        'Projektkostenkalkulation EP'!$F$31)-SUM($B$17:E17))&gt;('Projektkostenkalkulation EP'!$N$47/5),('Projektkostenkalkulation EP'!$N$47/5),
                                         (NETWORKDAYS('Projektkostenkalkulation EP'!$F$8,
                                          EOMONTH('Projektkostenkalkulation EP'!$F$8,0)))*('Projektkostenkalkulation EP'!$N$47/5)*'Projektkostenkalkulation EP'!$F$31-SUM($B$17:E17))
                          ),
               "X"
            )</f>
        <v>X</v>
      </c>
      <c r="G17" s="122">
        <f xml:space="preserve"> IF(TEXT((EDATE('Projektkostenkalkulation EP'!$B$4,4)+AO$3),"MM")=TEXT((EDATE('Projektkostenkalkulation EP'!$B$4,4)+(AO$3-1)),"MM"),
             IF(
                        OR(
                                    TEXT((EDATE('Projektkostenkalkulation EP'!$B$4,4)+AO$3),"TTT") = "Sa",
                                    TEXT((EDATE('Projektkostenkalkulation EP'!$B$4,4)+AO$3),"TTT") = "So",
                                    IF(ISNA(VLOOKUP(EDATE('Projektkostenkalkulation EP'!$B$4,4)+AO$3,Datenquellen!$F$7:$H$45,3,FALSE))," ",VLOOKUP(EDATE('Projektkostenkalkulation EP'!$B$4,4)+AO$3,Datenquellen!$F$7:$H$45,3,FALSE))="X"
                                    ),
                          "X",
                          IF((((NETWORKDAYS('Projektkostenkalkulation EP'!$F$8,EOMONTH('Projektkostenkalkulation EP'!$F$8,0)))*('Projektkostenkalkulation EP'!$N$47/5)*
                                        'Projektkostenkalkulation EP'!$F$31)-SUM($B$17:F17))&gt;('Projektkostenkalkulation EP'!$N$47/5),('Projektkostenkalkulation EP'!$N$47/5),
                                         (NETWORKDAYS('Projektkostenkalkulation EP'!$F$8,
                                          EOMONTH('Projektkostenkalkulation EP'!$F$8,0)))*('Projektkostenkalkulation EP'!$N$47/5)*'Projektkostenkalkulation EP'!$F$31-SUM($B$17:F17))
                          ),
               "X"
            )</f>
        <v>0</v>
      </c>
      <c r="H17" s="122">
        <f xml:space="preserve"> IF(TEXT((EDATE('Projektkostenkalkulation EP'!$B$4,4)+AP$3),"MM")=TEXT((EDATE('Projektkostenkalkulation EP'!$B$4,4)+(AP$3-1)),"MM"),
             IF(
                        OR(
                                    TEXT((EDATE('Projektkostenkalkulation EP'!$B$4,4)+AP$3),"TTT") = "Sa",
                                    TEXT((EDATE('Projektkostenkalkulation EP'!$B$4,4)+AP$3),"TTT") = "So",
                                    IF(ISNA(VLOOKUP(EDATE('Projektkostenkalkulation EP'!$B$4,4)+AP$3,Datenquellen!$F$7:$H$45,3,FALSE))," ",VLOOKUP(EDATE('Projektkostenkalkulation EP'!$B$4,4)+AP$3,Datenquellen!$F$7:$H$45,3,FALSE))="X"
                                    ),
                          "X",
                          IF((((NETWORKDAYS('Projektkostenkalkulation EP'!$F$8,EOMONTH('Projektkostenkalkulation EP'!$F$8,0)))*('Projektkostenkalkulation EP'!$N$47/5)*
                                        'Projektkostenkalkulation EP'!$F$31)-SUM($B$17:G17))&gt;('Projektkostenkalkulation EP'!$N$47/5),('Projektkostenkalkulation EP'!$N$47/5),
                                         (NETWORKDAYS('Projektkostenkalkulation EP'!$F$8,
                                          EOMONTH('Projektkostenkalkulation EP'!$F$8,0)))*('Projektkostenkalkulation EP'!$N$47/5)*'Projektkostenkalkulation EP'!$F$31-SUM($B$17:G17))
                          ),
               "X"
            )</f>
        <v>0</v>
      </c>
      <c r="I17" s="122">
        <f xml:space="preserve"> IF(TEXT((EDATE('Projektkostenkalkulation EP'!$B$4,4)+AQ$3),"MM")=TEXT((EDATE('Projektkostenkalkulation EP'!$B$4,4)+(AQ$3-1)),"MM"),
             IF(
                        OR(
                                    TEXT((EDATE('Projektkostenkalkulation EP'!$B$4,4)+AQ$3),"TTT") = "Sa",
                                    TEXT((EDATE('Projektkostenkalkulation EP'!$B$4,4)+AQ$3),"TTT") = "So",
                                    IF(ISNA(VLOOKUP(EDATE('Projektkostenkalkulation EP'!$B$4,4)+AQ$3,Datenquellen!$F$7:$H$45,3,FALSE))," ",VLOOKUP(EDATE('Projektkostenkalkulation EP'!$B$4,4)+AQ$3,Datenquellen!$F$7:$H$45,3,FALSE))="X"
                                    ),
                          "X",
                          IF((((NETWORKDAYS('Projektkostenkalkulation EP'!$F$8,EOMONTH('Projektkostenkalkulation EP'!$F$8,0)))*('Projektkostenkalkulation EP'!$N$47/5)*
                                        'Projektkostenkalkulation EP'!$F$31)-SUM($B$17:H17))&gt;('Projektkostenkalkulation EP'!$N$47/5),('Projektkostenkalkulation EP'!$N$47/5),
                                         (NETWORKDAYS('Projektkostenkalkulation EP'!$F$8,
                                          EOMONTH('Projektkostenkalkulation EP'!$F$8,0)))*('Projektkostenkalkulation EP'!$N$47/5)*'Projektkostenkalkulation EP'!$F$31-SUM($B$17:H17))
                          ),
               "X"
            )</f>
        <v>0</v>
      </c>
      <c r="J17" s="122" t="str">
        <f xml:space="preserve"> IF(TEXT((EDATE('Projektkostenkalkulation EP'!$B$4,4)+AR$3),"MM")=TEXT((EDATE('Projektkostenkalkulation EP'!$B$4,4)+(AR$3-1)),"MM"),
             IF(
                        OR(
                                    TEXT((EDATE('Projektkostenkalkulation EP'!$B$4,4)+AR$3),"TTT") = "Sa",
                                    TEXT((EDATE('Projektkostenkalkulation EP'!$B$4,4)+AR$3),"TTT") = "So",
                                    IF(ISNA(VLOOKUP(EDATE('Projektkostenkalkulation EP'!$B$4,4)+AR$3,Datenquellen!$F$7:$H$45,3,FALSE))," ",VLOOKUP(EDATE('Projektkostenkalkulation EP'!$B$4,4)+AR$3,Datenquellen!$F$7:$H$45,3,FALSE))="X"
                                    ),
                          "X",
                          IF((((NETWORKDAYS('Projektkostenkalkulation EP'!$F$8,EOMONTH('Projektkostenkalkulation EP'!$F$8,0)))*('Projektkostenkalkulation EP'!$N$47/5)*
                                        'Projektkostenkalkulation EP'!$F$31)-SUM($B$17:I17))&gt;('Projektkostenkalkulation EP'!$N$47/5),('Projektkostenkalkulation EP'!$N$47/5),
                                         (NETWORKDAYS('Projektkostenkalkulation EP'!$F$8,
                                          EOMONTH('Projektkostenkalkulation EP'!$F$8,0)))*('Projektkostenkalkulation EP'!$N$47/5)*'Projektkostenkalkulation EP'!$F$31-SUM($B$17:I17))
                          ),
               "X"
            )</f>
        <v>X</v>
      </c>
      <c r="K17" s="122">
        <f xml:space="preserve"> IF(TEXT((EDATE('Projektkostenkalkulation EP'!$B$4,4)+AS$3),"MM")=TEXT((EDATE('Projektkostenkalkulation EP'!$B$4,4)+(AS$3-1)),"MM"),
             IF(
                        OR(
                                    TEXT((EDATE('Projektkostenkalkulation EP'!$B$4,4)+AS$3),"TTT") = "Sa",
                                    TEXT((EDATE('Projektkostenkalkulation EP'!$B$4,4)+AS$3),"TTT") = "So",
                                    IF(ISNA(VLOOKUP(EDATE('Projektkostenkalkulation EP'!$B$4,4)+AS$3,Datenquellen!$F$7:$H$45,3,FALSE))," ",VLOOKUP(EDATE('Projektkostenkalkulation EP'!$B$4,4)+AS$3,Datenquellen!$F$7:$H$45,3,FALSE))="X"
                                    ),
                          "X",
                          IF((((NETWORKDAYS('Projektkostenkalkulation EP'!$F$8,EOMONTH('Projektkostenkalkulation EP'!$F$8,0)))*('Projektkostenkalkulation EP'!$N$47/5)*
                                        'Projektkostenkalkulation EP'!$F$31)-SUM($B$17:J17))&gt;('Projektkostenkalkulation EP'!$N$47/5),('Projektkostenkalkulation EP'!$N$47/5),
                                         (NETWORKDAYS('Projektkostenkalkulation EP'!$F$8,
                                          EOMONTH('Projektkostenkalkulation EP'!$F$8,0)))*('Projektkostenkalkulation EP'!$N$47/5)*'Projektkostenkalkulation EP'!$F$31-SUM($B$17:J17))
                          ),
               "X"
            )</f>
        <v>0</v>
      </c>
      <c r="L17" s="122" t="str">
        <f xml:space="preserve"> IF(TEXT((EDATE('Projektkostenkalkulation EP'!$B$4,4)+AT$3),"MM")=TEXT((EDATE('Projektkostenkalkulation EP'!$B$4,4)+(AT$3-1)),"MM"),
             IF(
                        OR(
                                    TEXT((EDATE('Projektkostenkalkulation EP'!$B$4,4)+AT$3),"TTT") = "Sa",
                                    TEXT((EDATE('Projektkostenkalkulation EP'!$B$4,4)+AT$3),"TTT") = "So",
                                    IF(ISNA(VLOOKUP(EDATE('Projektkostenkalkulation EP'!$B$4,4)+AT$3,Datenquellen!$F$7:$H$45,3,FALSE))," ",VLOOKUP(EDATE('Projektkostenkalkulation EP'!$B$4,4)+AT$3,Datenquellen!$F$7:$H$45,3,FALSE))="X"
                                    ),
                          "X",
                          IF((((NETWORKDAYS('Projektkostenkalkulation EP'!$F$8,EOMONTH('Projektkostenkalkulation EP'!$F$8,0)))*('Projektkostenkalkulation EP'!$N$47/5)*
                                        'Projektkostenkalkulation EP'!$F$31)-SUM($B$17:K17))&gt;('Projektkostenkalkulation EP'!$N$47/5),('Projektkostenkalkulation EP'!$N$47/5),
                                         (NETWORKDAYS('Projektkostenkalkulation EP'!$F$8,
                                          EOMONTH('Projektkostenkalkulation EP'!$F$8,0)))*('Projektkostenkalkulation EP'!$N$47/5)*'Projektkostenkalkulation EP'!$F$31-SUM($B$17:K17))
                          ),
               "X"
            )</f>
        <v>X</v>
      </c>
      <c r="M17" s="122" t="str">
        <f xml:space="preserve"> IF(TEXT((EDATE('Projektkostenkalkulation EP'!$B$4,4)+AU$3),"MM")=TEXT((EDATE('Projektkostenkalkulation EP'!$B$4,4)+(AU$3-1)),"MM"),
             IF(
                        OR(
                                    TEXT((EDATE('Projektkostenkalkulation EP'!$B$4,4)+AU$3),"TTT") = "Sa",
                                    TEXT((EDATE('Projektkostenkalkulation EP'!$B$4,4)+AU$3),"TTT") = "So",
                                    IF(ISNA(VLOOKUP(EDATE('Projektkostenkalkulation EP'!$B$4,4)+AU$3,Datenquellen!$F$7:$H$45,3,FALSE))," ",VLOOKUP(EDATE('Projektkostenkalkulation EP'!$B$4,4)+AU$3,Datenquellen!$F$7:$H$45,3,FALSE))="X"
                                    ),
                          "X",
                          IF((((NETWORKDAYS('Projektkostenkalkulation EP'!$F$8,EOMONTH('Projektkostenkalkulation EP'!$F$8,0)))*('Projektkostenkalkulation EP'!$N$47/5)*
                                        'Projektkostenkalkulation EP'!$F$31)-SUM($B$17:L17))&gt;('Projektkostenkalkulation EP'!$N$47/5),('Projektkostenkalkulation EP'!$N$47/5),
                                         (NETWORKDAYS('Projektkostenkalkulation EP'!$F$8,
                                          EOMONTH('Projektkostenkalkulation EP'!$F$8,0)))*('Projektkostenkalkulation EP'!$N$47/5)*'Projektkostenkalkulation EP'!$F$31-SUM($B$17:L17))
                          ),
               "X"
            )</f>
        <v>X</v>
      </c>
      <c r="N17" s="122">
        <f xml:space="preserve"> IF(TEXT((EDATE('Projektkostenkalkulation EP'!$B$4,4)+AV$3),"MM")=TEXT((EDATE('Projektkostenkalkulation EP'!$B$4,4)+(AV$3-1)),"MM"),
             IF(
                        OR(
                                    TEXT((EDATE('Projektkostenkalkulation EP'!$B$4,4)+AV$3),"TTT") = "Sa",
                                    TEXT((EDATE('Projektkostenkalkulation EP'!$B$4,4)+AV$3),"TTT") = "So",
                                    IF(ISNA(VLOOKUP(EDATE('Projektkostenkalkulation EP'!$B$4,4)+AV$3,Datenquellen!$F$7:$H$45,3,FALSE))," ",VLOOKUP(EDATE('Projektkostenkalkulation EP'!$B$4,4)+AV$3,Datenquellen!$F$7:$H$45,3,FALSE))="X"
                                    ),
                          "X",
                          IF((((NETWORKDAYS('Projektkostenkalkulation EP'!$F$8,EOMONTH('Projektkostenkalkulation EP'!$F$8,0)))*('Projektkostenkalkulation EP'!$N$47/5)*
                                        'Projektkostenkalkulation EP'!$F$31)-SUM($B$17:M17))&gt;('Projektkostenkalkulation EP'!$N$47/5),('Projektkostenkalkulation EP'!$N$47/5),
                                         (NETWORKDAYS('Projektkostenkalkulation EP'!$F$8,
                                          EOMONTH('Projektkostenkalkulation EP'!$F$8,0)))*('Projektkostenkalkulation EP'!$N$47/5)*'Projektkostenkalkulation EP'!$F$31-SUM($B$17:M17))
                          ),
               "X"
            )</f>
        <v>0</v>
      </c>
      <c r="O17" s="122">
        <f xml:space="preserve"> IF(TEXT((EDATE('Projektkostenkalkulation EP'!$B$4,4)+AW$3),"MM")=TEXT((EDATE('Projektkostenkalkulation EP'!$B$4,4)+(AW$3-1)),"MM"),
             IF(
                        OR(
                                    TEXT((EDATE('Projektkostenkalkulation EP'!$B$4,4)+AW$3),"TTT") = "Sa",
                                    TEXT((EDATE('Projektkostenkalkulation EP'!$B$4,4)+AW$3),"TTT") = "So",
                                    IF(ISNA(VLOOKUP(EDATE('Projektkostenkalkulation EP'!$B$4,4)+AW$3,Datenquellen!$F$7:$H$45,3,FALSE))," ",VLOOKUP(EDATE('Projektkostenkalkulation EP'!$B$4,4)+AW$3,Datenquellen!$F$7:$H$45,3,FALSE))="X"
                                    ),
                          "X",
                          IF((((NETWORKDAYS('Projektkostenkalkulation EP'!$F$8,EOMONTH('Projektkostenkalkulation EP'!$F$8,0)))*('Projektkostenkalkulation EP'!$N$47/5)*
                                        'Projektkostenkalkulation EP'!$F$31)-SUM($B$17:N17))&gt;('Projektkostenkalkulation EP'!$N$47/5),('Projektkostenkalkulation EP'!$N$47/5),
                                         (NETWORKDAYS('Projektkostenkalkulation EP'!$F$8,
                                          EOMONTH('Projektkostenkalkulation EP'!$F$8,0)))*('Projektkostenkalkulation EP'!$N$47/5)*'Projektkostenkalkulation EP'!$F$31-SUM($B$17:N17))
                          ),
               "X"
            )</f>
        <v>0</v>
      </c>
      <c r="P17" s="122">
        <f xml:space="preserve"> IF(TEXT((EDATE('Projektkostenkalkulation EP'!$B$4,4)+AX$3),"MM")=TEXT((EDATE('Projektkostenkalkulation EP'!$B$4,4)+(AX$3-1)),"MM"),
             IF(
                        OR(
                                    TEXT((EDATE('Projektkostenkalkulation EP'!$B$4,4)+AX$3),"TTT") = "Sa",
                                    TEXT((EDATE('Projektkostenkalkulation EP'!$B$4,4)+AX$3),"TTT") = "So",
                                    IF(ISNA(VLOOKUP(EDATE('Projektkostenkalkulation EP'!$B$4,4)+AX$3,Datenquellen!$F$7:$H$45,3,FALSE))," ",VLOOKUP(EDATE('Projektkostenkalkulation EP'!$B$4,4)+AX$3,Datenquellen!$F$7:$H$45,3,FALSE))="X"
                                    ),
                          "X",
                          IF((((NETWORKDAYS('Projektkostenkalkulation EP'!$F$8,EOMONTH('Projektkostenkalkulation EP'!$F$8,0)))*('Projektkostenkalkulation EP'!$N$47/5)*
                                        'Projektkostenkalkulation EP'!$F$31)-SUM($B$17:O17))&gt;('Projektkostenkalkulation EP'!$N$47/5),('Projektkostenkalkulation EP'!$N$47/5),
                                         (NETWORKDAYS('Projektkostenkalkulation EP'!$F$8,
                                          EOMONTH('Projektkostenkalkulation EP'!$F$8,0)))*('Projektkostenkalkulation EP'!$N$47/5)*'Projektkostenkalkulation EP'!$F$31-SUM($B$17:O17))
                          ),
               "X"
            )</f>
        <v>0</v>
      </c>
      <c r="Q17" s="122">
        <f xml:space="preserve"> IF(TEXT((EDATE('Projektkostenkalkulation EP'!$B$4,4)+AY$3),"MM")=TEXT((EDATE('Projektkostenkalkulation EP'!$B$4,4)+(AY$3-1)),"MM"),
             IF(
                        OR(
                                    TEXT((EDATE('Projektkostenkalkulation EP'!$B$4,4)+AY$3),"TTT") = "Sa",
                                    TEXT((EDATE('Projektkostenkalkulation EP'!$B$4,4)+AY$3),"TTT") = "So",
                                    IF(ISNA(VLOOKUP(EDATE('Projektkostenkalkulation EP'!$B$4,4)+AY$3,Datenquellen!$F$7:$H$45,3,FALSE))," ",VLOOKUP(EDATE('Projektkostenkalkulation EP'!$B$4,4)+AY$3,Datenquellen!$F$7:$H$45,3,FALSE))="X"
                                    ),
                          "X",
                          IF((((NETWORKDAYS('Projektkostenkalkulation EP'!$F$8,EOMONTH('Projektkostenkalkulation EP'!$F$8,0)))*('Projektkostenkalkulation EP'!$N$47/5)*
                                        'Projektkostenkalkulation EP'!$F$31)-SUM($B$17:P17))&gt;('Projektkostenkalkulation EP'!$N$47/5),('Projektkostenkalkulation EP'!$N$47/5),
                                         (NETWORKDAYS('Projektkostenkalkulation EP'!$F$8,
                                          EOMONTH('Projektkostenkalkulation EP'!$F$8,0)))*('Projektkostenkalkulation EP'!$N$47/5)*'Projektkostenkalkulation EP'!$F$31-SUM($B$17:P17))
                          ),
               "X"
            )</f>
        <v>0</v>
      </c>
      <c r="R17" s="122">
        <f xml:space="preserve"> IF(TEXT((EDATE('Projektkostenkalkulation EP'!$B$4,4)+AZ$3),"MM")=TEXT((EDATE('Projektkostenkalkulation EP'!$B$4,4)+(AZ$3-1)),"MM"),
             IF(
                        OR(
                                    TEXT((EDATE('Projektkostenkalkulation EP'!$B$4,4)+AZ$3),"TTT") = "Sa",
                                    TEXT((EDATE('Projektkostenkalkulation EP'!$B$4,4)+AZ$3),"TTT") = "So",
                                    IF(ISNA(VLOOKUP(EDATE('Projektkostenkalkulation EP'!$B$4,4)+AZ$3,Datenquellen!$F$7:$H$45,3,FALSE))," ",VLOOKUP(EDATE('Projektkostenkalkulation EP'!$B$4,4)+AZ$3,Datenquellen!$F$7:$H$45,3,FALSE))="X"
                                    ),
                          "X",
                          IF((((NETWORKDAYS('Projektkostenkalkulation EP'!$F$8,EOMONTH('Projektkostenkalkulation EP'!$F$8,0)))*('Projektkostenkalkulation EP'!$N$47/5)*
                                        'Projektkostenkalkulation EP'!$F$31)-SUM($B$17:Q17))&gt;('Projektkostenkalkulation EP'!$N$47/5),('Projektkostenkalkulation EP'!$N$47/5),
                                         (NETWORKDAYS('Projektkostenkalkulation EP'!$F$8,
                                          EOMONTH('Projektkostenkalkulation EP'!$F$8,0)))*('Projektkostenkalkulation EP'!$N$47/5)*'Projektkostenkalkulation EP'!$F$31-SUM($B$17:Q17))
                          ),
               "X"
            )</f>
        <v>0</v>
      </c>
      <c r="S17" s="122" t="str">
        <f xml:space="preserve"> IF(TEXT((EDATE('Projektkostenkalkulation EP'!$B$4,4)+BA$3),"MM")=TEXT((EDATE('Projektkostenkalkulation EP'!$B$4,4)+(BA$3-1)),"MM"),
             IF(
                        OR(
                                    TEXT((EDATE('Projektkostenkalkulation EP'!$B$4,4)+BA$3),"TTT") = "Sa",
                                    TEXT((EDATE('Projektkostenkalkulation EP'!$B$4,4)+BA$3),"TTT") = "So",
                                    IF(ISNA(VLOOKUP(EDATE('Projektkostenkalkulation EP'!$B$4,4)+BA$3,Datenquellen!$F$7:$H$45,3,FALSE))," ",VLOOKUP(EDATE('Projektkostenkalkulation EP'!$B$4,4)+BA$3,Datenquellen!$F$7:$H$45,3,FALSE))="X"
                                    ),
                          "X",
                          IF((((NETWORKDAYS('Projektkostenkalkulation EP'!$F$8,EOMONTH('Projektkostenkalkulation EP'!$F$8,0)))*('Projektkostenkalkulation EP'!$N$47/5)*
                                        'Projektkostenkalkulation EP'!$F$31)-SUM($B$17:R17))&gt;('Projektkostenkalkulation EP'!$N$47/5),('Projektkostenkalkulation EP'!$N$47/5),
                                         (NETWORKDAYS('Projektkostenkalkulation EP'!$F$8,
                                          EOMONTH('Projektkostenkalkulation EP'!$F$8,0)))*('Projektkostenkalkulation EP'!$N$47/5)*'Projektkostenkalkulation EP'!$F$31-SUM($B$17:R17))
                          ),
               "X"
            )</f>
        <v>X</v>
      </c>
      <c r="T17" s="122" t="str">
        <f xml:space="preserve"> IF(TEXT((EDATE('Projektkostenkalkulation EP'!$B$4,4)+BB$3),"MM")=TEXT((EDATE('Projektkostenkalkulation EP'!$B$4,4)+(BB$3-1)),"MM"),
             IF(
                        OR(
                                    TEXT((EDATE('Projektkostenkalkulation EP'!$B$4,4)+BB$3),"TTT") = "Sa",
                                    TEXT((EDATE('Projektkostenkalkulation EP'!$B$4,4)+BB$3),"TTT") = "So",
                                    IF(ISNA(VLOOKUP(EDATE('Projektkostenkalkulation EP'!$B$4,4)+BB$3,Datenquellen!$F$7:$H$45,3,FALSE))," ",VLOOKUP(EDATE('Projektkostenkalkulation EP'!$B$4,4)+BB$3,Datenquellen!$F$7:$H$45,3,FALSE))="X"
                                    ),
                          "X",
                          IF((((NETWORKDAYS('Projektkostenkalkulation EP'!$F$8,EOMONTH('Projektkostenkalkulation EP'!$F$8,0)))*('Projektkostenkalkulation EP'!$N$47/5)*
                                        'Projektkostenkalkulation EP'!$F$31)-SUM($B$17:S17))&gt;('Projektkostenkalkulation EP'!$N$47/5),('Projektkostenkalkulation EP'!$N$47/5),
                                         (NETWORKDAYS('Projektkostenkalkulation EP'!$F$8,
                                          EOMONTH('Projektkostenkalkulation EP'!$F$8,0)))*('Projektkostenkalkulation EP'!$N$47/5)*'Projektkostenkalkulation EP'!$F$31-SUM($B$17:S17))
                          ),
               "X"
            )</f>
        <v>X</v>
      </c>
      <c r="U17" s="122" t="str">
        <f xml:space="preserve"> IF(TEXT((EDATE('Projektkostenkalkulation EP'!$B$4,4)+BC$3),"MM")=TEXT((EDATE('Projektkostenkalkulation EP'!$B$4,4)+(BC$3-1)),"MM"),
             IF(
                        OR(
                                    TEXT((EDATE('Projektkostenkalkulation EP'!$B$4,4)+BC$3),"TTT") = "Sa",
                                    TEXT((EDATE('Projektkostenkalkulation EP'!$B$4,4)+BC$3),"TTT") = "So",
                                    IF(ISNA(VLOOKUP(EDATE('Projektkostenkalkulation EP'!$B$4,4)+BC$3,Datenquellen!$F$7:$H$45,3,FALSE))," ",VLOOKUP(EDATE('Projektkostenkalkulation EP'!$B$4,4)+BC$3,Datenquellen!$F$7:$H$45,3,FALSE))="X"
                                    ),
                          "X",
                          IF((((NETWORKDAYS('Projektkostenkalkulation EP'!$F$8,EOMONTH('Projektkostenkalkulation EP'!$F$8,0)))*('Projektkostenkalkulation EP'!$N$47/5)*
                                        'Projektkostenkalkulation EP'!$F$31)-SUM($B$17:T17))&gt;('Projektkostenkalkulation EP'!$N$47/5),('Projektkostenkalkulation EP'!$N$47/5),
                                         (NETWORKDAYS('Projektkostenkalkulation EP'!$F$8,
                                          EOMONTH('Projektkostenkalkulation EP'!$F$8,0)))*('Projektkostenkalkulation EP'!$N$47/5)*'Projektkostenkalkulation EP'!$F$31-SUM($B$17:T17))
                          ),
               "X"
            )</f>
        <v>X</v>
      </c>
      <c r="V17" s="122">
        <f xml:space="preserve"> IF(TEXT((EDATE('Projektkostenkalkulation EP'!$B$4,4)+BD$3),"MM")=TEXT((EDATE('Projektkostenkalkulation EP'!$B$4,4)+(BD$3-1)),"MM"),
             IF(
                        OR(
                                    TEXT((EDATE('Projektkostenkalkulation EP'!$B$4,4)+BD$3),"TTT") = "Sa",
                                    TEXT((EDATE('Projektkostenkalkulation EP'!$B$4,4)+BD$3),"TTT") = "So",
                                    IF(ISNA(VLOOKUP(EDATE('Projektkostenkalkulation EP'!$B$4,4)+BD$3,Datenquellen!$F$7:$H$45,3,FALSE))," ",VLOOKUP(EDATE('Projektkostenkalkulation EP'!$B$4,4)+BD$3,Datenquellen!$F$7:$H$45,3,FALSE))="X"
                                    ),
                          "X",
                          IF((((NETWORKDAYS('Projektkostenkalkulation EP'!$F$8,EOMONTH('Projektkostenkalkulation EP'!$F$8,0)))*('Projektkostenkalkulation EP'!$N$47/5)*
                                        'Projektkostenkalkulation EP'!$F$31)-SUM($B$17:U17))&gt;('Projektkostenkalkulation EP'!$N$47/5),('Projektkostenkalkulation EP'!$N$47/5),
                                         (NETWORKDAYS('Projektkostenkalkulation EP'!$F$8,
                                          EOMONTH('Projektkostenkalkulation EP'!$F$8,0)))*('Projektkostenkalkulation EP'!$N$47/5)*'Projektkostenkalkulation EP'!$F$31-SUM($B$17:U17))
                          ),
               "X"
            )</f>
        <v>0</v>
      </c>
      <c r="W17" s="122">
        <f xml:space="preserve"> IF(TEXT((EDATE('Projektkostenkalkulation EP'!$B$4,4)+BE$3),"MM")=TEXT((EDATE('Projektkostenkalkulation EP'!$B$4,4)+(BE$3-1)),"MM"),
             IF(
                        OR(
                                    TEXT((EDATE('Projektkostenkalkulation EP'!$B$4,4)+BE$3),"TTT") = "Sa",
                                    TEXT((EDATE('Projektkostenkalkulation EP'!$B$4,4)+BE$3),"TTT") = "So",
                                    IF(ISNA(VLOOKUP(EDATE('Projektkostenkalkulation EP'!$B$4,4)+BE$3,Datenquellen!$F$7:$H$45,3,FALSE))," ",VLOOKUP(EDATE('Projektkostenkalkulation EP'!$B$4,4)+BE$3,Datenquellen!$F$7:$H$45,3,FALSE))="X"
                                    ),
                          "X",
                          IF((((NETWORKDAYS('Projektkostenkalkulation EP'!$F$8,EOMONTH('Projektkostenkalkulation EP'!$F$8,0)))*('Projektkostenkalkulation EP'!$N$47/5)*
                                        'Projektkostenkalkulation EP'!$F$31)-SUM($B$17:V17))&gt;('Projektkostenkalkulation EP'!$N$47/5),('Projektkostenkalkulation EP'!$N$47/5),
                                         (NETWORKDAYS('Projektkostenkalkulation EP'!$F$8,
                                          EOMONTH('Projektkostenkalkulation EP'!$F$8,0)))*('Projektkostenkalkulation EP'!$N$47/5)*'Projektkostenkalkulation EP'!$F$31-SUM($B$17:V17))
                          ),
               "X"
            )</f>
        <v>0</v>
      </c>
      <c r="X17" s="122">
        <f xml:space="preserve"> IF(TEXT((EDATE('Projektkostenkalkulation EP'!$B$4,4)+BF$3),"MM")=TEXT((EDATE('Projektkostenkalkulation EP'!$B$4,4)+(BF$3-1)),"MM"),
             IF(
                        OR(
                                    TEXT((EDATE('Projektkostenkalkulation EP'!$B$4,4)+BF$3),"TTT") = "Sa",
                                    TEXT((EDATE('Projektkostenkalkulation EP'!$B$4,4)+BF$3),"TTT") = "So",
                                    IF(ISNA(VLOOKUP(EDATE('Projektkostenkalkulation EP'!$B$4,4)+BF$3,Datenquellen!$F$7:$H$45,3,FALSE))," ",VLOOKUP(EDATE('Projektkostenkalkulation EP'!$B$4,4)+BF$3,Datenquellen!$F$7:$H$45,3,FALSE))="X"
                                    ),
                          "X",
                          IF((((NETWORKDAYS('Projektkostenkalkulation EP'!$F$8,EOMONTH('Projektkostenkalkulation EP'!$F$8,0)))*('Projektkostenkalkulation EP'!$N$47/5)*
                                        'Projektkostenkalkulation EP'!$F$31)-SUM($B$17:W17))&gt;('Projektkostenkalkulation EP'!$N$47/5),('Projektkostenkalkulation EP'!$N$47/5),
                                         (NETWORKDAYS('Projektkostenkalkulation EP'!$F$8,
                                          EOMONTH('Projektkostenkalkulation EP'!$F$8,0)))*('Projektkostenkalkulation EP'!$N$47/5)*'Projektkostenkalkulation EP'!$F$31-SUM($B$17:W17))
                          ),
               "X"
            )</f>
        <v>0</v>
      </c>
      <c r="Y17" s="122">
        <f xml:space="preserve"> IF(TEXT((EDATE('Projektkostenkalkulation EP'!$B$4,4)+BG$3),"MM")=TEXT((EDATE('Projektkostenkalkulation EP'!$B$4,4)+(BG$3-1)),"MM"),
             IF(
                        OR(
                                    TEXT((EDATE('Projektkostenkalkulation EP'!$B$4,4)+BG$3),"TTT") = "Sa",
                                    TEXT((EDATE('Projektkostenkalkulation EP'!$B$4,4)+BG$3),"TTT") = "So",
                                    IF(ISNA(VLOOKUP(EDATE('Projektkostenkalkulation EP'!$B$4,4)+BG$3,Datenquellen!$F$7:$H$45,3,FALSE))," ",VLOOKUP(EDATE('Projektkostenkalkulation EP'!$B$4,4)+BG$3,Datenquellen!$F$7:$H$45,3,FALSE))="X"
                                    ),
                          "X",
                          IF((((NETWORKDAYS('Projektkostenkalkulation EP'!$F$8,EOMONTH('Projektkostenkalkulation EP'!$F$8,0)))*('Projektkostenkalkulation EP'!$N$47/5)*
                                        'Projektkostenkalkulation EP'!$F$31)-SUM($B$17:X17))&gt;('Projektkostenkalkulation EP'!$N$47/5),('Projektkostenkalkulation EP'!$N$47/5),
                                         (NETWORKDAYS('Projektkostenkalkulation EP'!$F$8,
                                          EOMONTH('Projektkostenkalkulation EP'!$F$8,0)))*('Projektkostenkalkulation EP'!$N$47/5)*'Projektkostenkalkulation EP'!$F$31-SUM($B$17:X17))
                          ),
               "X"
            )</f>
        <v>0</v>
      </c>
      <c r="Z17" s="122" t="str">
        <f xml:space="preserve"> IF(TEXT((EDATE('Projektkostenkalkulation EP'!$B$4,4)+BH$3),"MM")=TEXT((EDATE('Projektkostenkalkulation EP'!$B$4,4)+(BH$3-1)),"MM"),
             IF(
                        OR(
                                    TEXT((EDATE('Projektkostenkalkulation EP'!$B$4,4)+BH$3),"TTT") = "Sa",
                                    TEXT((EDATE('Projektkostenkalkulation EP'!$B$4,4)+BH$3),"TTT") = "So",
                                    IF(ISNA(VLOOKUP(EDATE('Projektkostenkalkulation EP'!$B$4,4)+BH$3,Datenquellen!$F$7:$H$45,3,FALSE))," ",VLOOKUP(EDATE('Projektkostenkalkulation EP'!$B$4,4)+BH$3,Datenquellen!$F$7:$H$45,3,FALSE))="X"
                                    ),
                          "X",
                          IF((((NETWORKDAYS('Projektkostenkalkulation EP'!$F$8,EOMONTH('Projektkostenkalkulation EP'!$F$8,0)))*('Projektkostenkalkulation EP'!$N$47/5)*
                                        'Projektkostenkalkulation EP'!$F$31)-SUM($B$17:Y17))&gt;('Projektkostenkalkulation EP'!$N$47/5),('Projektkostenkalkulation EP'!$N$47/5),
                                         (NETWORKDAYS('Projektkostenkalkulation EP'!$F$8,
                                          EOMONTH('Projektkostenkalkulation EP'!$F$8,0)))*('Projektkostenkalkulation EP'!$N$47/5)*'Projektkostenkalkulation EP'!$F$31-SUM($B$17:Y17))
                          ),
               "X"
            )</f>
        <v>X</v>
      </c>
      <c r="AA17" s="122" t="str">
        <f xml:space="preserve"> IF(TEXT((EDATE('Projektkostenkalkulation EP'!$B$4,4)+BI$3),"MM")=TEXT((EDATE('Projektkostenkalkulation EP'!$B$4,4)+(BI$3-1)),"MM"),
             IF(
                        OR(
                                    TEXT((EDATE('Projektkostenkalkulation EP'!$B$4,4)+BI$3),"TTT") = "Sa",
                                    TEXT((EDATE('Projektkostenkalkulation EP'!$B$4,4)+BI$3),"TTT") = "So",
                                    IF(ISNA(VLOOKUP(EDATE('Projektkostenkalkulation EP'!$B$4,4)+BI$3,Datenquellen!$F$7:$H$45,3,FALSE))," ",VLOOKUP(EDATE('Projektkostenkalkulation EP'!$B$4,4)+BI$3,Datenquellen!$F$7:$H$45,3,FALSE))="X"
                                    ),
                          "X",
                          IF((((NETWORKDAYS('Projektkostenkalkulation EP'!$F$8,EOMONTH('Projektkostenkalkulation EP'!$F$8,0)))*('Projektkostenkalkulation EP'!$N$47/5)*
                                        'Projektkostenkalkulation EP'!$F$31)-SUM($B$17:Z17))&gt;('Projektkostenkalkulation EP'!$N$47/5),('Projektkostenkalkulation EP'!$N$47/5),
                                         (NETWORKDAYS('Projektkostenkalkulation EP'!$F$8,
                                          EOMONTH('Projektkostenkalkulation EP'!$F$8,0)))*('Projektkostenkalkulation EP'!$N$47/5)*'Projektkostenkalkulation EP'!$F$31-SUM($B$17:Z17))
                          ),
               "X"
            )</f>
        <v>X</v>
      </c>
      <c r="AB17" s="122">
        <f xml:space="preserve"> IF(TEXT((EDATE('Projektkostenkalkulation EP'!$B$4,4)+BJ$3),"MM")=TEXT((EDATE('Projektkostenkalkulation EP'!$B$4,4)+(BJ$3-1)),"MM"),
             IF(
                        OR(
                                    TEXT((EDATE('Projektkostenkalkulation EP'!$B$4,4)+BJ$3),"TTT") = "Sa",
                                    TEXT((EDATE('Projektkostenkalkulation EP'!$B$4,4)+BJ$3),"TTT") = "So",
                                    IF(ISNA(VLOOKUP(EDATE('Projektkostenkalkulation EP'!$B$4,4)+BJ$3,Datenquellen!$F$7:$H$45,3,FALSE))," ",VLOOKUP(EDATE('Projektkostenkalkulation EP'!$B$4,4)+BJ$3,Datenquellen!$F$7:$H$45,3,FALSE))="X"
                                    ),
                          "X",
                          IF((((NETWORKDAYS('Projektkostenkalkulation EP'!$F$8,EOMONTH('Projektkostenkalkulation EP'!$F$8,0)))*('Projektkostenkalkulation EP'!$N$47/5)*
                                        'Projektkostenkalkulation EP'!$F$31)-SUM($B$17:AA17))&gt;('Projektkostenkalkulation EP'!$N$47/5),('Projektkostenkalkulation EP'!$N$47/5),
                                         (NETWORKDAYS('Projektkostenkalkulation EP'!$F$8,
                                          EOMONTH('Projektkostenkalkulation EP'!$F$8,0)))*('Projektkostenkalkulation EP'!$N$47/5)*'Projektkostenkalkulation EP'!$F$31-SUM($B$17:AA17))
                          ),
               "X"
            )</f>
        <v>0</v>
      </c>
      <c r="AC17" s="122">
        <f xml:space="preserve"> IF(TEXT((EDATE('Projektkostenkalkulation EP'!$B$4,4)+BK$3),"MM")=TEXT((EDATE('Projektkostenkalkulation EP'!$B$4,4)+(BK$3-1)),"MM"),
             IF(
                        OR(
                                    TEXT((EDATE('Projektkostenkalkulation EP'!$B$4,4)+BK$3),"TTT") = "Sa",
                                    TEXT((EDATE('Projektkostenkalkulation EP'!$B$4,4)+BK$3),"TTT") = "So",
                                    IF(ISNA(VLOOKUP(EDATE('Projektkostenkalkulation EP'!$B$4,4)+BK$3,Datenquellen!$F$7:$H$45,3,FALSE))," ",VLOOKUP(EDATE('Projektkostenkalkulation EP'!$B$4,4)+BK$3,Datenquellen!$F$7:$H$45,3,FALSE))="X"
                                    ),
                          "X",
                          IF((((NETWORKDAYS('Projektkostenkalkulation EP'!$F$8,EOMONTH('Projektkostenkalkulation EP'!$F$8,0)))*('Projektkostenkalkulation EP'!$N$47/5)*
                                        'Projektkostenkalkulation EP'!$F$31)-SUM($B$17:AB17))&gt;('Projektkostenkalkulation EP'!$N$47/5),('Projektkostenkalkulation EP'!$N$47/5),
                                         (NETWORKDAYS('Projektkostenkalkulation EP'!$F$8,
                                          EOMONTH('Projektkostenkalkulation EP'!$F$8,0)))*('Projektkostenkalkulation EP'!$N$47/5)*'Projektkostenkalkulation EP'!$F$31-SUM($B$17:AB17))
                          ),
               "X"
            )</f>
        <v>0</v>
      </c>
      <c r="AD17" s="122">
        <f xml:space="preserve"> IF(TEXT((EDATE('Projektkostenkalkulation EP'!$B$4,4)+BL$3),"MM")=TEXT((EDATE('Projektkostenkalkulation EP'!$B$4,4)+(BL$3-1)),"MM"),
             IF(
                        OR(
                                    TEXT((EDATE('Projektkostenkalkulation EP'!$B$4,4)+BL$3),"TTT") = "Sa",
                                    TEXT((EDATE('Projektkostenkalkulation EP'!$B$4,4)+BL$3),"TTT") = "So",
                                    IF(ISNA(VLOOKUP(EDATE('Projektkostenkalkulation EP'!$B$4,4)+BL$3,Datenquellen!$F$7:$H$45,3,FALSE))," ",VLOOKUP(EDATE('Projektkostenkalkulation EP'!$B$4,4)+BL$3,Datenquellen!$F$7:$H$45,3,FALSE))="X"
                                    ),
                          "X",
                          IF((((NETWORKDAYS('Projektkostenkalkulation EP'!$F$8,EOMONTH('Projektkostenkalkulation EP'!$F$8,0)))*('Projektkostenkalkulation EP'!$N$47/5)*
                                        'Projektkostenkalkulation EP'!$F$31)-SUM($B$17:AC17))&gt;('Projektkostenkalkulation EP'!$N$47/5),('Projektkostenkalkulation EP'!$N$47/5),
                                         (NETWORKDAYS('Projektkostenkalkulation EP'!$F$8,
                                          EOMONTH('Projektkostenkalkulation EP'!$F$8,0)))*('Projektkostenkalkulation EP'!$N$47/5)*'Projektkostenkalkulation EP'!$F$31-SUM($B$17:AC17))
                          ),
               "X"
            )</f>
        <v>0</v>
      </c>
      <c r="AE17" s="122" t="str">
        <f xml:space="preserve"> IF(TEXT((EDATE('Projektkostenkalkulation EP'!$B$4,4)+BM$3),"MM")=TEXT((EDATE('Projektkostenkalkulation EP'!$B$4,4)+(BM$3-1)),"MM"),
             IF(
                        OR(
                                    TEXT((EDATE('Projektkostenkalkulation EP'!$B$4,4)+BM$3),"TTT") = "Sa",
                                    TEXT((EDATE('Projektkostenkalkulation EP'!$B$4,4)+BM$3),"TTT") = "So",
                                    IF(ISNA(VLOOKUP(EDATE('Projektkostenkalkulation EP'!$B$4,4)+BM$3,Datenquellen!$F$7:$H$45,3,FALSE))," ",VLOOKUP(EDATE('Projektkostenkalkulation EP'!$B$4,4)+BM$3,Datenquellen!$F$7:$H$45,3,FALSE))="X"
                                    ),
                          "X",
                          IF((((NETWORKDAYS('Projektkostenkalkulation EP'!$F$8,EOMONTH('Projektkostenkalkulation EP'!$F$8,0)))*('Projektkostenkalkulation EP'!$N$47/5)*
                                        'Projektkostenkalkulation EP'!$F$31)-SUM($B$17:AD17))&gt;('Projektkostenkalkulation EP'!$N$47/5),('Projektkostenkalkulation EP'!$N$47/5),
                                         (NETWORKDAYS('Projektkostenkalkulation EP'!$F$8,
                                          EOMONTH('Projektkostenkalkulation EP'!$F$8,0)))*('Projektkostenkalkulation EP'!$N$47/5)*'Projektkostenkalkulation EP'!$F$31-SUM($B$17:AD17))
                          ),
               "X"
            )</f>
        <v>X</v>
      </c>
      <c r="AF17" s="122">
        <f xml:space="preserve"> IF(TEXT((EDATE('Projektkostenkalkulation EP'!$B$4,4)+BN$3),"MM")=TEXT((EDATE('Projektkostenkalkulation EP'!$B$4,4)+(BN$3-1)),"MM"),
             IF(
                        OR(
                                    TEXT((EDATE('Projektkostenkalkulation EP'!$B$4,4)+BN$3),"TTT") = "Sa",
                                    TEXT((EDATE('Projektkostenkalkulation EP'!$B$4,4)+BN$3),"TTT") = "So",
                                    IF(ISNA(VLOOKUP(EDATE('Projektkostenkalkulation EP'!$B$4,4)+BN$3,Datenquellen!$F$7:$H$45,3,FALSE))," ",VLOOKUP(EDATE('Projektkostenkalkulation EP'!$B$4,4)+BN$3,Datenquellen!$F$7:$H$45,3,FALSE))="X"
                                    ),
                          "X",
                          IF((((NETWORKDAYS('Projektkostenkalkulation EP'!$F$8,EOMONTH('Projektkostenkalkulation EP'!$F$8,0)))*('Projektkostenkalkulation EP'!$N$47/5)*
                                        'Projektkostenkalkulation EP'!$F$31)-SUM($B$17:AE17))&gt;('Projektkostenkalkulation EP'!$N$47/5),('Projektkostenkalkulation EP'!$N$47/5),
                                         (NETWORKDAYS('Projektkostenkalkulation EP'!$F$8,
                                          EOMONTH('Projektkostenkalkulation EP'!$F$8,0)))*('Projektkostenkalkulation EP'!$N$47/5)*'Projektkostenkalkulation EP'!$F$31-SUM($B$17:AE17))
                          ),
               "X"
            )</f>
        <v>0</v>
      </c>
      <c r="AG17" s="121">
        <f>SUM(B17:AF17)</f>
        <v>0</v>
      </c>
      <c r="AH17" s="525">
        <f>AG17-AG18</f>
        <v>0</v>
      </c>
      <c r="AJ17" s="2" t="s">
        <v>81</v>
      </c>
      <c r="AK17" s="124" t="str">
        <f>IF(
            OR(
                     TEXT(EDATE('Projektkostenkalkulation EP'!$B$4,16),"TTT") = "Sa",
                     TEXT(EDATE('Projektkostenkalkulation EP'!$B$4,16),"TTT") = "So",
                     IF(ISNA(VLOOKUP(EDATE('Projektkostenkalkulation EP'!$B$4,16),Datenquellen!$F$7:$H$45,3,FALSE))," ",VLOOKUP(EDATE('Projektkostenkalkulation EP'!$B$4,16),Datenquellen!$F$7:$H$45,3,FALSE))="X"
                            ),
                    "X",
                    IF('Projektkostenkalkulation EP'!$R$31&gt;0,('Projektkostenkalkulation EP'!$N$47/5),0)
            )</f>
        <v>X</v>
      </c>
      <c r="AL17" s="122">
        <f xml:space="preserve"> IF(TEXT((EDATE('Projektkostenkalkulation EP'!$B$4,16)+AK$3),"MM")=TEXT((EDATE('Projektkostenkalkulation EP'!$B$4,16)+(AK$3-1)),"MM"),
             IF(
                        OR(
                                    TEXT((EDATE('Projektkostenkalkulation EP'!$B$4,16)+AK$3),"TTT") = "Sa",
                                    TEXT((EDATE('Projektkostenkalkulation EP'!$B$4,16)+AK$3),"TTT") = "So",
                                    IF(ISNA(VLOOKUP(EDATE('Projektkostenkalkulation EP'!$B$4,16)+AK$3,Datenquellen!$F$7:$H$45,3,FALSE))," ",VLOOKUP(EDATE('Projektkostenkalkulation EP'!$B$4,16)+AK$3,Datenquellen!$F$7:$H$45,3,FALSE))="X"
                                    ),
                          "X",
                          IF((((NETWORKDAYS('Projektkostenkalkulation EP'!$R$8,EOMONTH('Projektkostenkalkulation EP'!$R$8,0)))*('Projektkostenkalkulation EP'!$N$47/5)*
                                        'Projektkostenkalkulation EP'!$R$31)-SUM($AK$17:AK17))&gt;('Projektkostenkalkulation EP'!$N$47/5),('Projektkostenkalkulation EP'!$N$47/5),
                                         (NETWORKDAYS('Projektkostenkalkulation EP'!$R$8,
                                          EOMONTH('Projektkostenkalkulation EP'!$R$8,0)))*('Projektkostenkalkulation EP'!$N$47/5)*'Projektkostenkalkulation EP'!$R$31-SUM($AK$17:AK17))
                          ),
               "X"
            )</f>
        <v>0</v>
      </c>
      <c r="AM17" s="122" t="str">
        <f xml:space="preserve"> IF(TEXT((EDATE('Projektkostenkalkulation EP'!$B$4,16)+AL$3),"MM")=TEXT((EDATE('Projektkostenkalkulation EP'!$B$4,16)+(AL$3-1)),"MM"),
             IF(
                        OR(
                                    TEXT((EDATE('Projektkostenkalkulation EP'!$B$4,16)+AL$3),"TTT") = "Sa",
                                    TEXT((EDATE('Projektkostenkalkulation EP'!$B$4,16)+AL$3),"TTT") = "So",
                                    IF(ISNA(VLOOKUP(EDATE('Projektkostenkalkulation EP'!$B$4,16)+AL$3,Datenquellen!$F$7:$H$45,3,FALSE))," ",VLOOKUP(EDATE('Projektkostenkalkulation EP'!$B$4,16)+AL$3,Datenquellen!$F$7:$H$45,3,FALSE))="X"
                                    ),
                          "X",
                          IF((((NETWORKDAYS('Projektkostenkalkulation EP'!$R$8,EOMONTH('Projektkostenkalkulation EP'!$R$8,0)))*('Projektkostenkalkulation EP'!$N$47/5)*
                                        'Projektkostenkalkulation EP'!$R$31)-SUM($AK$17:AL17))&gt;('Projektkostenkalkulation EP'!$N$47/5),('Projektkostenkalkulation EP'!$N$47/5),
                                         (NETWORKDAYS('Projektkostenkalkulation EP'!$R$8,
                                          EOMONTH('Projektkostenkalkulation EP'!$R$8,0)))*('Projektkostenkalkulation EP'!$N$47/5)*'Projektkostenkalkulation EP'!$R$31-SUM($AK$17:AL17))
                          ),
               "X"
            )</f>
        <v>X</v>
      </c>
      <c r="AN17" s="122" t="str">
        <f xml:space="preserve"> IF(TEXT((EDATE('Projektkostenkalkulation EP'!$B$4,16)+AM$3),"MM")=TEXT((EDATE('Projektkostenkalkulation EP'!$B$4,16)+(AM$3-1)),"MM"),
             IF(
                        OR(
                                    TEXT((EDATE('Projektkostenkalkulation EP'!$B$4,16)+AM$3),"TTT") = "Sa",
                                    TEXT((EDATE('Projektkostenkalkulation EP'!$B$4,16)+AM$3),"TTT") = "So",
                                    IF(ISNA(VLOOKUP(EDATE('Projektkostenkalkulation EP'!$B$4,16)+AM$3,Datenquellen!$F$7:$H$45,3,FALSE))," ",VLOOKUP(EDATE('Projektkostenkalkulation EP'!$B$4,16)+AM$3,Datenquellen!$F$7:$H$45,3,FALSE))="X"
                                    ),
                          "X",
                          IF((((NETWORKDAYS('Projektkostenkalkulation EP'!$R$8,EOMONTH('Projektkostenkalkulation EP'!$R$8,0)))*('Projektkostenkalkulation EP'!$N$47/5)*
                                        'Projektkostenkalkulation EP'!$R$31)-SUM($AK$17:AM17))&gt;('Projektkostenkalkulation EP'!$N$47/5),('Projektkostenkalkulation EP'!$N$47/5),
                                         (NETWORKDAYS('Projektkostenkalkulation EP'!$R$8,
                                          EOMONTH('Projektkostenkalkulation EP'!$R$8,0)))*('Projektkostenkalkulation EP'!$N$47/5)*'Projektkostenkalkulation EP'!$R$31-SUM($AK$17:AM17))
                          ),
               "X"
            )</f>
        <v>X</v>
      </c>
      <c r="AO17" s="122">
        <f xml:space="preserve"> IF(TEXT((EDATE('Projektkostenkalkulation EP'!$B$4,16)+AN$3),"MM")=TEXT((EDATE('Projektkostenkalkulation EP'!$B$4,16)+(AN$3-1)),"MM"),
             IF(
                        OR(
                                    TEXT((EDATE('Projektkostenkalkulation EP'!$B$4,16)+AN$3),"TTT") = "Sa",
                                    TEXT((EDATE('Projektkostenkalkulation EP'!$B$4,16)+AN$3),"TTT") = "So",
                                    IF(ISNA(VLOOKUP(EDATE('Projektkostenkalkulation EP'!$B$4,16)+AN$3,Datenquellen!$F$7:$H$45,3,FALSE))," ",VLOOKUP(EDATE('Projektkostenkalkulation EP'!$B$4,16)+AN$3,Datenquellen!$F$7:$H$45,3,FALSE))="X"
                                    ),
                          "X",
                          IF((((NETWORKDAYS('Projektkostenkalkulation EP'!$R$8,EOMONTH('Projektkostenkalkulation EP'!$R$8,0)))*('Projektkostenkalkulation EP'!$N$47/5)*
                                        'Projektkostenkalkulation EP'!$R$31)-SUM($AK$17:AN17))&gt;('Projektkostenkalkulation EP'!$N$47/5),('Projektkostenkalkulation EP'!$N$47/5),
                                         (NETWORKDAYS('Projektkostenkalkulation EP'!$R$8,
                                          EOMONTH('Projektkostenkalkulation EP'!$R$8,0)))*('Projektkostenkalkulation EP'!$N$47/5)*'Projektkostenkalkulation EP'!$R$31-SUM($AK$17:AN17))
                          ),
               "X"
            )</f>
        <v>0</v>
      </c>
      <c r="AP17" s="122">
        <f xml:space="preserve"> IF(TEXT((EDATE('Projektkostenkalkulation EP'!$B$4,16)+AO$3),"MM")=TEXT((EDATE('Projektkostenkalkulation EP'!$B$4,16)+(AO$3-1)),"MM"),
             IF(
                        OR(
                                    TEXT((EDATE('Projektkostenkalkulation EP'!$B$4,16)+AO$3),"TTT") = "Sa",
                                    TEXT((EDATE('Projektkostenkalkulation EP'!$B$4,16)+AO$3),"TTT") = "So",
                                    IF(ISNA(VLOOKUP(EDATE('Projektkostenkalkulation EP'!$B$4,16)+AO$3,Datenquellen!$F$7:$H$45,3,FALSE))," ",VLOOKUP(EDATE('Projektkostenkalkulation EP'!$B$4,16)+AO$3,Datenquellen!$F$7:$H$45,3,FALSE))="X"
                                    ),
                          "X",
                          IF((((NETWORKDAYS('Projektkostenkalkulation EP'!$R$8,EOMONTH('Projektkostenkalkulation EP'!$R$8,0)))*('Projektkostenkalkulation EP'!$N$47/5)*
                                        'Projektkostenkalkulation EP'!$R$31)-SUM($AK$17:AO17))&gt;('Projektkostenkalkulation EP'!$N$47/5),('Projektkostenkalkulation EP'!$N$47/5),
                                         (NETWORKDAYS('Projektkostenkalkulation EP'!$R$8,
                                          EOMONTH('Projektkostenkalkulation EP'!$R$8,0)))*('Projektkostenkalkulation EP'!$N$47/5)*'Projektkostenkalkulation EP'!$R$31-SUM($AK$17:AO17))
                          ),
               "X"
            )</f>
        <v>0</v>
      </c>
      <c r="AQ17" s="122">
        <f xml:space="preserve"> IF(TEXT((EDATE('Projektkostenkalkulation EP'!$B$4,16)+AP$3),"MM")=TEXT((EDATE('Projektkostenkalkulation EP'!$B$4,16)+(AP$3-1)),"MM"),
             IF(
                        OR(
                                    TEXT((EDATE('Projektkostenkalkulation EP'!$B$4,16)+AP$3),"TTT") = "Sa",
                                    TEXT((EDATE('Projektkostenkalkulation EP'!$B$4,16)+AP$3),"TTT") = "So",
                                    IF(ISNA(VLOOKUP(EDATE('Projektkostenkalkulation EP'!$B$4,16)+AP$3,Datenquellen!$F$7:$H$45,3,FALSE))," ",VLOOKUP(EDATE('Projektkostenkalkulation EP'!$B$4,16)+AP$3,Datenquellen!$F$7:$H$45,3,FALSE))="X"
                                    ),
                          "X",
                          IF((((NETWORKDAYS('Projektkostenkalkulation EP'!$R$8,EOMONTH('Projektkostenkalkulation EP'!$R$8,0)))*('Projektkostenkalkulation EP'!$N$47/5)*
                                        'Projektkostenkalkulation EP'!$R$31)-SUM($AK$17:AP17))&gt;('Projektkostenkalkulation EP'!$N$47/5),('Projektkostenkalkulation EP'!$N$47/5),
                                         (NETWORKDAYS('Projektkostenkalkulation EP'!$R$8,
                                          EOMONTH('Projektkostenkalkulation EP'!$R$8,0)))*('Projektkostenkalkulation EP'!$N$47/5)*'Projektkostenkalkulation EP'!$R$31-SUM($AK$17:AP17))
                          ),
               "X"
            )</f>
        <v>0</v>
      </c>
      <c r="AR17" s="122">
        <f xml:space="preserve"> IF(TEXT((EDATE('Projektkostenkalkulation EP'!$B$4,16)+AQ$3),"MM")=TEXT((EDATE('Projektkostenkalkulation EP'!$B$4,16)+(AQ$3-1)),"MM"),
             IF(
                        OR(
                                    TEXT((EDATE('Projektkostenkalkulation EP'!$B$4,16)+AQ$3),"TTT") = "Sa",
                                    TEXT((EDATE('Projektkostenkalkulation EP'!$B$4,16)+AQ$3),"TTT") = "So",
                                    IF(ISNA(VLOOKUP(EDATE('Projektkostenkalkulation EP'!$B$4,16)+AQ$3,Datenquellen!$F$7:$H$45,3,FALSE))," ",VLOOKUP(EDATE('Projektkostenkalkulation EP'!$B$4,16)+AQ$3,Datenquellen!$F$7:$H$45,3,FALSE))="X"
                                    ),
                          "X",
                          IF((((NETWORKDAYS('Projektkostenkalkulation EP'!$R$8,EOMONTH('Projektkostenkalkulation EP'!$R$8,0)))*('Projektkostenkalkulation EP'!$N$47/5)*
                                        'Projektkostenkalkulation EP'!$R$31)-SUM($AK$17:AQ17))&gt;('Projektkostenkalkulation EP'!$N$47/5),('Projektkostenkalkulation EP'!$N$47/5),
                                         (NETWORKDAYS('Projektkostenkalkulation EP'!$R$8,
                                          EOMONTH('Projektkostenkalkulation EP'!$R$8,0)))*('Projektkostenkalkulation EP'!$N$47/5)*'Projektkostenkalkulation EP'!$R$31-SUM($AK$17:AQ17))
                          ),
               "X"
            )</f>
        <v>0</v>
      </c>
      <c r="AS17" s="122">
        <f xml:space="preserve"> IF(TEXT((EDATE('Projektkostenkalkulation EP'!$B$4,16)+AR$3),"MM")=TEXT((EDATE('Projektkostenkalkulation EP'!$B$4,16)+(AR$3-1)),"MM"),
             IF(
                        OR(
                                    TEXT((EDATE('Projektkostenkalkulation EP'!$B$4,16)+AR$3),"TTT") = "Sa",
                                    TEXT((EDATE('Projektkostenkalkulation EP'!$B$4,16)+AR$3),"TTT") = "So",
                                    IF(ISNA(VLOOKUP(EDATE('Projektkostenkalkulation EP'!$B$4,16)+AR$3,Datenquellen!$F$7:$H$45,3,FALSE))," ",VLOOKUP(EDATE('Projektkostenkalkulation EP'!$B$4,16)+AR$3,Datenquellen!$F$7:$H$45,3,FALSE))="X"
                                    ),
                          "X",
                          IF((((NETWORKDAYS('Projektkostenkalkulation EP'!$R$8,EOMONTH('Projektkostenkalkulation EP'!$R$8,0)))*('Projektkostenkalkulation EP'!$N$47/5)*
                                        'Projektkostenkalkulation EP'!$R$31)-SUM($AK$17:AR17))&gt;('Projektkostenkalkulation EP'!$N$47/5),('Projektkostenkalkulation EP'!$N$47/5),
                                         (NETWORKDAYS('Projektkostenkalkulation EP'!$R$8,
                                          EOMONTH('Projektkostenkalkulation EP'!$R$8,0)))*('Projektkostenkalkulation EP'!$N$47/5)*'Projektkostenkalkulation EP'!$R$31-SUM($AK$17:AR17))
                          ),
               "X"
            )</f>
        <v>0</v>
      </c>
      <c r="AT17" s="122" t="str">
        <f xml:space="preserve"> IF(TEXT((EDATE('Projektkostenkalkulation EP'!$B$4,16)+AS$3),"MM")=TEXT((EDATE('Projektkostenkalkulation EP'!$B$4,16)+(AS$3-1)),"MM"),
             IF(
                        OR(
                                    TEXT((EDATE('Projektkostenkalkulation EP'!$B$4,16)+AS$3),"TTT") = "Sa",
                                    TEXT((EDATE('Projektkostenkalkulation EP'!$B$4,16)+AS$3),"TTT") = "So",
                                    IF(ISNA(VLOOKUP(EDATE('Projektkostenkalkulation EP'!$B$4,16)+AS$3,Datenquellen!$F$7:$H$45,3,FALSE))," ",VLOOKUP(EDATE('Projektkostenkalkulation EP'!$B$4,16)+AS$3,Datenquellen!$F$7:$H$45,3,FALSE))="X"
                                    ),
                          "X",
                          IF((((NETWORKDAYS('Projektkostenkalkulation EP'!$R$8,EOMONTH('Projektkostenkalkulation EP'!$R$8,0)))*('Projektkostenkalkulation EP'!$N$47/5)*
                                        'Projektkostenkalkulation EP'!$R$31)-SUM($AK$17:AS17))&gt;('Projektkostenkalkulation EP'!$N$47/5),('Projektkostenkalkulation EP'!$N$47/5),
                                         (NETWORKDAYS('Projektkostenkalkulation EP'!$R$8,
                                          EOMONTH('Projektkostenkalkulation EP'!$R$8,0)))*('Projektkostenkalkulation EP'!$N$47/5)*'Projektkostenkalkulation EP'!$R$31-SUM($AK$17:AS17))
                          ),
               "X"
            )</f>
        <v>X</v>
      </c>
      <c r="AU17" s="122" t="str">
        <f xml:space="preserve"> IF(TEXT((EDATE('Projektkostenkalkulation EP'!$B$4,16)+AT$3),"MM")=TEXT((EDATE('Projektkostenkalkulation EP'!$B$4,16)+(AT$3-1)),"MM"),
             IF(
                        OR(
                                    TEXT((EDATE('Projektkostenkalkulation EP'!$B$4,16)+AT$3),"TTT") = "Sa",
                                    TEXT((EDATE('Projektkostenkalkulation EP'!$B$4,16)+AT$3),"TTT") = "So",
                                    IF(ISNA(VLOOKUP(EDATE('Projektkostenkalkulation EP'!$B$4,16)+AT$3,Datenquellen!$F$7:$H$45,3,FALSE))," ",VLOOKUP(EDATE('Projektkostenkalkulation EP'!$B$4,16)+AT$3,Datenquellen!$F$7:$H$45,3,FALSE))="X"
                                    ),
                          "X",
                          IF((((NETWORKDAYS('Projektkostenkalkulation EP'!$R$8,EOMONTH('Projektkostenkalkulation EP'!$R$8,0)))*('Projektkostenkalkulation EP'!$N$47/5)*
                                        'Projektkostenkalkulation EP'!$R$31)-SUM($AK$17:AT17))&gt;('Projektkostenkalkulation EP'!$N$47/5),('Projektkostenkalkulation EP'!$N$47/5),
                                         (NETWORKDAYS('Projektkostenkalkulation EP'!$R$8,
                                          EOMONTH('Projektkostenkalkulation EP'!$R$8,0)))*('Projektkostenkalkulation EP'!$N$47/5)*'Projektkostenkalkulation EP'!$R$31-SUM($AK$17:AT17))
                          ),
               "X"
            )</f>
        <v>X</v>
      </c>
      <c r="AV17" s="122">
        <f xml:space="preserve"> IF(TEXT((EDATE('Projektkostenkalkulation EP'!$B$4,16)+AU$3),"MM")=TEXT((EDATE('Projektkostenkalkulation EP'!$B$4,16)+(AU$3-1)),"MM"),
             IF(
                        OR(
                                    TEXT((EDATE('Projektkostenkalkulation EP'!$B$4,16)+AU$3),"TTT") = "Sa",
                                    TEXT((EDATE('Projektkostenkalkulation EP'!$B$4,16)+AU$3),"TTT") = "So",
                                    IF(ISNA(VLOOKUP(EDATE('Projektkostenkalkulation EP'!$B$4,16)+AU$3,Datenquellen!$F$7:$H$45,3,FALSE))," ",VLOOKUP(EDATE('Projektkostenkalkulation EP'!$B$4,16)+AU$3,Datenquellen!$F$7:$H$45,3,FALSE))="X"
                                    ),
                          "X",
                          IF((((NETWORKDAYS('Projektkostenkalkulation EP'!$R$8,EOMONTH('Projektkostenkalkulation EP'!$R$8,0)))*('Projektkostenkalkulation EP'!$N$47/5)*
                                        'Projektkostenkalkulation EP'!$R$31)-SUM($AK$17:AU17))&gt;('Projektkostenkalkulation EP'!$N$47/5),('Projektkostenkalkulation EP'!$N$47/5),
                                         (NETWORKDAYS('Projektkostenkalkulation EP'!$R$8,
                                          EOMONTH('Projektkostenkalkulation EP'!$R$8,0)))*('Projektkostenkalkulation EP'!$N$47/5)*'Projektkostenkalkulation EP'!$R$31-SUM($AK$17:AU17))
                          ),
               "X"
            )</f>
        <v>0</v>
      </c>
      <c r="AW17" s="122">
        <f xml:space="preserve"> IF(TEXT((EDATE('Projektkostenkalkulation EP'!$B$4,16)+AV$3),"MM")=TEXT((EDATE('Projektkostenkalkulation EP'!$B$4,16)+(AV$3-1)),"MM"),
             IF(
                        OR(
                                    TEXT((EDATE('Projektkostenkalkulation EP'!$B$4,16)+AV$3),"TTT") = "Sa",
                                    TEXT((EDATE('Projektkostenkalkulation EP'!$B$4,16)+AV$3),"TTT") = "So",
                                    IF(ISNA(VLOOKUP(EDATE('Projektkostenkalkulation EP'!$B$4,16)+AV$3,Datenquellen!$F$7:$H$45,3,FALSE))," ",VLOOKUP(EDATE('Projektkostenkalkulation EP'!$B$4,16)+AV$3,Datenquellen!$F$7:$H$45,3,FALSE))="X"
                                    ),
                          "X",
                          IF((((NETWORKDAYS('Projektkostenkalkulation EP'!$R$8,EOMONTH('Projektkostenkalkulation EP'!$R$8,0)))*('Projektkostenkalkulation EP'!$N$47/5)*
                                        'Projektkostenkalkulation EP'!$R$31)-SUM($AK$17:AV17))&gt;('Projektkostenkalkulation EP'!$N$47/5),('Projektkostenkalkulation EP'!$N$47/5),
                                         (NETWORKDAYS('Projektkostenkalkulation EP'!$R$8,
                                          EOMONTH('Projektkostenkalkulation EP'!$R$8,0)))*('Projektkostenkalkulation EP'!$N$47/5)*'Projektkostenkalkulation EP'!$R$31-SUM($AK$17:AV17))
                          ),
               "X"
            )</f>
        <v>0</v>
      </c>
      <c r="AX17" s="122">
        <f xml:space="preserve"> IF(TEXT((EDATE('Projektkostenkalkulation EP'!$B$4,16)+AW$3),"MM")=TEXT((EDATE('Projektkostenkalkulation EP'!$B$4,16)+(AW$3-1)),"MM"),
             IF(
                        OR(
                                    TEXT((EDATE('Projektkostenkalkulation EP'!$B$4,16)+AW$3),"TTT") = "Sa",
                                    TEXT((EDATE('Projektkostenkalkulation EP'!$B$4,16)+AW$3),"TTT") = "So",
                                    IF(ISNA(VLOOKUP(EDATE('Projektkostenkalkulation EP'!$B$4,16)+AW$3,Datenquellen!$F$7:$H$45,3,FALSE))," ",VLOOKUP(EDATE('Projektkostenkalkulation EP'!$B$4,16)+AW$3,Datenquellen!$F$7:$H$45,3,FALSE))="X"
                                    ),
                          "X",
                          IF((((NETWORKDAYS('Projektkostenkalkulation EP'!$R$8,EOMONTH('Projektkostenkalkulation EP'!$R$8,0)))*('Projektkostenkalkulation EP'!$N$47/5)*
                                        'Projektkostenkalkulation EP'!$R$31)-SUM($AK$17:AW17))&gt;('Projektkostenkalkulation EP'!$N$47/5),('Projektkostenkalkulation EP'!$N$47/5),
                                         (NETWORKDAYS('Projektkostenkalkulation EP'!$R$8,
                                          EOMONTH('Projektkostenkalkulation EP'!$R$8,0)))*('Projektkostenkalkulation EP'!$N$47/5)*'Projektkostenkalkulation EP'!$R$31-SUM($AK$17:AW17))
                          ),
               "X"
            )</f>
        <v>0</v>
      </c>
      <c r="AY17" s="122">
        <f xml:space="preserve"> IF(TEXT((EDATE('Projektkostenkalkulation EP'!$B$4,16)+AX$3),"MM")=TEXT((EDATE('Projektkostenkalkulation EP'!$B$4,16)+(AX$3-1)),"MM"),
             IF(
                        OR(
                                    TEXT((EDATE('Projektkostenkalkulation EP'!$B$4,16)+AX$3),"TTT") = "Sa",
                                    TEXT((EDATE('Projektkostenkalkulation EP'!$B$4,16)+AX$3),"TTT") = "So",
                                    IF(ISNA(VLOOKUP(EDATE('Projektkostenkalkulation EP'!$B$4,16)+AX$3,Datenquellen!$F$7:$H$45,3,FALSE))," ",VLOOKUP(EDATE('Projektkostenkalkulation EP'!$B$4,16)+AX$3,Datenquellen!$F$7:$H$45,3,FALSE))="X"
                                    ),
                          "X",
                          IF((((NETWORKDAYS('Projektkostenkalkulation EP'!$R$8,EOMONTH('Projektkostenkalkulation EP'!$R$8,0)))*('Projektkostenkalkulation EP'!$N$47/5)*
                                        'Projektkostenkalkulation EP'!$R$31)-SUM($AK$17:AX17))&gt;('Projektkostenkalkulation EP'!$N$47/5),('Projektkostenkalkulation EP'!$N$47/5),
                                         (NETWORKDAYS('Projektkostenkalkulation EP'!$R$8,
                                          EOMONTH('Projektkostenkalkulation EP'!$R$8,0)))*('Projektkostenkalkulation EP'!$N$47/5)*'Projektkostenkalkulation EP'!$R$31-SUM($AK$17:AX17))
                          ),
               "X"
            )</f>
        <v>0</v>
      </c>
      <c r="AZ17" s="122">
        <f xml:space="preserve"> IF(TEXT((EDATE('Projektkostenkalkulation EP'!$B$4,16)+AY$3),"MM")=TEXT((EDATE('Projektkostenkalkulation EP'!$B$4,16)+(AY$3-1)),"MM"),
             IF(
                        OR(
                                    TEXT((EDATE('Projektkostenkalkulation EP'!$B$4,16)+AY$3),"TTT") = "Sa",
                                    TEXT((EDATE('Projektkostenkalkulation EP'!$B$4,16)+AY$3),"TTT") = "So",
                                    IF(ISNA(VLOOKUP(EDATE('Projektkostenkalkulation EP'!$B$4,16)+AY$3,Datenquellen!$F$7:$H$45,3,FALSE))," ",VLOOKUP(EDATE('Projektkostenkalkulation EP'!$B$4,16)+AY$3,Datenquellen!$F$7:$H$45,3,FALSE))="X"
                                    ),
                          "X",
                          IF((((NETWORKDAYS('Projektkostenkalkulation EP'!$R$8,EOMONTH('Projektkostenkalkulation EP'!$R$8,0)))*('Projektkostenkalkulation EP'!$N$47/5)*
                                        'Projektkostenkalkulation EP'!$R$31)-SUM($AK$17:AY17))&gt;('Projektkostenkalkulation EP'!$N$47/5),('Projektkostenkalkulation EP'!$N$47/5),
                                         (NETWORKDAYS('Projektkostenkalkulation EP'!$R$8,
                                          EOMONTH('Projektkostenkalkulation EP'!$R$8,0)))*('Projektkostenkalkulation EP'!$N$47/5)*'Projektkostenkalkulation EP'!$R$31-SUM($AK$17:AY17))
                          ),
               "X"
            )</f>
        <v>0</v>
      </c>
      <c r="BA17" s="122" t="str">
        <f xml:space="preserve"> IF(TEXT((EDATE('Projektkostenkalkulation EP'!$B$4,16)+AZ$3),"MM")=TEXT((EDATE('Projektkostenkalkulation EP'!$B$4,16)+(AZ$3-1)),"MM"),
             IF(
                        OR(
                                    TEXT((EDATE('Projektkostenkalkulation EP'!$B$4,16)+AZ$3),"TTT") = "Sa",
                                    TEXT((EDATE('Projektkostenkalkulation EP'!$B$4,16)+AZ$3),"TTT") = "So",
                                    IF(ISNA(VLOOKUP(EDATE('Projektkostenkalkulation EP'!$B$4,16)+AZ$3,Datenquellen!$F$7:$H$45,3,FALSE))," ",VLOOKUP(EDATE('Projektkostenkalkulation EP'!$B$4,16)+AZ$3,Datenquellen!$F$7:$H$45,3,FALSE))="X"
                                    ),
                          "X",
                          IF((((NETWORKDAYS('Projektkostenkalkulation EP'!$R$8,EOMONTH('Projektkostenkalkulation EP'!$R$8,0)))*('Projektkostenkalkulation EP'!$N$47/5)*
                                        'Projektkostenkalkulation EP'!$R$31)-SUM($AK$17:AZ17))&gt;('Projektkostenkalkulation EP'!$N$47/5),('Projektkostenkalkulation EP'!$N$47/5),
                                         (NETWORKDAYS('Projektkostenkalkulation EP'!$R$8,
                                          EOMONTH('Projektkostenkalkulation EP'!$R$8,0)))*('Projektkostenkalkulation EP'!$N$47/5)*'Projektkostenkalkulation EP'!$R$31-SUM($AK$17:AZ17))
                          ),
               "X"
            )</f>
        <v>X</v>
      </c>
      <c r="BB17" s="122" t="str">
        <f xml:space="preserve"> IF(TEXT((EDATE('Projektkostenkalkulation EP'!$B$4,16)+BA$3),"MM")=TEXT((EDATE('Projektkostenkalkulation EP'!$B$4,16)+(BA$3-1)),"MM"),
             IF(
                        OR(
                                    TEXT((EDATE('Projektkostenkalkulation EP'!$B$4,16)+BA$3),"TTT") = "Sa",
                                    TEXT((EDATE('Projektkostenkalkulation EP'!$B$4,16)+BA$3),"TTT") = "So",
                                    IF(ISNA(VLOOKUP(EDATE('Projektkostenkalkulation EP'!$B$4,16)+BA$3,Datenquellen!$F$7:$H$45,3,FALSE))," ",VLOOKUP(EDATE('Projektkostenkalkulation EP'!$B$4,16)+BA$3,Datenquellen!$F$7:$H$45,3,FALSE))="X"
                                    ),
                          "X",
                          IF((((NETWORKDAYS('Projektkostenkalkulation EP'!$R$8,EOMONTH('Projektkostenkalkulation EP'!$R$8,0)))*('Projektkostenkalkulation EP'!$N$47/5)*
                                        'Projektkostenkalkulation EP'!$R$31)-SUM($AK$17:BA17))&gt;('Projektkostenkalkulation EP'!$N$47/5),('Projektkostenkalkulation EP'!$N$47/5),
                                         (NETWORKDAYS('Projektkostenkalkulation EP'!$R$8,
                                          EOMONTH('Projektkostenkalkulation EP'!$R$8,0)))*('Projektkostenkalkulation EP'!$N$47/5)*'Projektkostenkalkulation EP'!$R$31-SUM($AK$17:BA17))
                          ),
               "X"
            )</f>
        <v>X</v>
      </c>
      <c r="BC17" s="122">
        <f xml:space="preserve"> IF(TEXT((EDATE('Projektkostenkalkulation EP'!$B$4,16)+BB$3),"MM")=TEXT((EDATE('Projektkostenkalkulation EP'!$B$4,16)+(BB$3-1)),"MM"),
             IF(
                        OR(
                                    TEXT((EDATE('Projektkostenkalkulation EP'!$B$4,16)+BB$3),"TTT") = "Sa",
                                    TEXT((EDATE('Projektkostenkalkulation EP'!$B$4,16)+BB$3),"TTT") = "So",
                                    IF(ISNA(VLOOKUP(EDATE('Projektkostenkalkulation EP'!$B$4,16)+BB$3,Datenquellen!$F$7:$H$45,3,FALSE))," ",VLOOKUP(EDATE('Projektkostenkalkulation EP'!$B$4,16)+BB$3,Datenquellen!$F$7:$H$45,3,FALSE))="X"
                                    ),
                          "X",
                          IF((((NETWORKDAYS('Projektkostenkalkulation EP'!$R$8,EOMONTH('Projektkostenkalkulation EP'!$R$8,0)))*('Projektkostenkalkulation EP'!$N$47/5)*
                                        'Projektkostenkalkulation EP'!$R$31)-SUM($AK$17:BB17))&gt;('Projektkostenkalkulation EP'!$N$47/5),('Projektkostenkalkulation EP'!$N$47/5),
                                         (NETWORKDAYS('Projektkostenkalkulation EP'!$R$8,
                                          EOMONTH('Projektkostenkalkulation EP'!$R$8,0)))*('Projektkostenkalkulation EP'!$N$47/5)*'Projektkostenkalkulation EP'!$R$31-SUM($AK$17:BB17))
                          ),
               "X"
            )</f>
        <v>0</v>
      </c>
      <c r="BD17" s="122">
        <f xml:space="preserve"> IF(TEXT((EDATE('Projektkostenkalkulation EP'!$B$4,16)+BC$3),"MM")=TEXT((EDATE('Projektkostenkalkulation EP'!$B$4,16)+(BC$3-1)),"MM"),
             IF(
                        OR(
                                    TEXT((EDATE('Projektkostenkalkulation EP'!$B$4,16)+BC$3),"TTT") = "Sa",
                                    TEXT((EDATE('Projektkostenkalkulation EP'!$B$4,16)+BC$3),"TTT") = "So",
                                    IF(ISNA(VLOOKUP(EDATE('Projektkostenkalkulation EP'!$B$4,16)+BC$3,Datenquellen!$F$7:$H$45,3,FALSE))," ",VLOOKUP(EDATE('Projektkostenkalkulation EP'!$B$4,16)+BC$3,Datenquellen!$F$7:$H$45,3,FALSE))="X"
                                    ),
                          "X",
                          IF((((NETWORKDAYS('Projektkostenkalkulation EP'!$R$8,EOMONTH('Projektkostenkalkulation EP'!$R$8,0)))*('Projektkostenkalkulation EP'!$N$47/5)*
                                        'Projektkostenkalkulation EP'!$R$31)-SUM($AK$17:BC17))&gt;('Projektkostenkalkulation EP'!$N$47/5),('Projektkostenkalkulation EP'!$N$47/5),
                                         (NETWORKDAYS('Projektkostenkalkulation EP'!$R$8,
                                          EOMONTH('Projektkostenkalkulation EP'!$R$8,0)))*('Projektkostenkalkulation EP'!$N$47/5)*'Projektkostenkalkulation EP'!$R$31-SUM($AK$17:BC17))
                          ),
               "X"
            )</f>
        <v>0</v>
      </c>
      <c r="BE17" s="122" t="str">
        <f xml:space="preserve"> IF(TEXT((EDATE('Projektkostenkalkulation EP'!$B$4,16)+BD$3),"MM")=TEXT((EDATE('Projektkostenkalkulation EP'!$B$4,16)+(BD$3-1)),"MM"),
             IF(
                        OR(
                                    TEXT((EDATE('Projektkostenkalkulation EP'!$B$4,16)+BD$3),"TTT") = "Sa",
                                    TEXT((EDATE('Projektkostenkalkulation EP'!$B$4,16)+BD$3),"TTT") = "So",
                                    IF(ISNA(VLOOKUP(EDATE('Projektkostenkalkulation EP'!$B$4,16)+BD$3,Datenquellen!$F$7:$H$45,3,FALSE))," ",VLOOKUP(EDATE('Projektkostenkalkulation EP'!$B$4,16)+BD$3,Datenquellen!$F$7:$H$45,3,FALSE))="X"
                                    ),
                          "X",
                          IF((((NETWORKDAYS('Projektkostenkalkulation EP'!$R$8,EOMONTH('Projektkostenkalkulation EP'!$R$8,0)))*('Projektkostenkalkulation EP'!$N$47/5)*
                                        'Projektkostenkalkulation EP'!$R$31)-SUM($AK$17:BD17))&gt;('Projektkostenkalkulation EP'!$N$47/5),('Projektkostenkalkulation EP'!$N$47/5),
                                         (NETWORKDAYS('Projektkostenkalkulation EP'!$R$8,
                                          EOMONTH('Projektkostenkalkulation EP'!$R$8,0)))*('Projektkostenkalkulation EP'!$N$47/5)*'Projektkostenkalkulation EP'!$R$31-SUM($AK$17:BD17))
                          ),
               "X"
            )</f>
        <v>X</v>
      </c>
      <c r="BF17" s="122">
        <f xml:space="preserve"> IF(TEXT((EDATE('Projektkostenkalkulation EP'!$B$4,16)+BE$3),"MM")=TEXT((EDATE('Projektkostenkalkulation EP'!$B$4,16)+(BE$3-1)),"MM"),
             IF(
                        OR(
                                    TEXT((EDATE('Projektkostenkalkulation EP'!$B$4,16)+BE$3),"TTT") = "Sa",
                                    TEXT((EDATE('Projektkostenkalkulation EP'!$B$4,16)+BE$3),"TTT") = "So",
                                    IF(ISNA(VLOOKUP(EDATE('Projektkostenkalkulation EP'!$B$4,16)+BE$3,Datenquellen!$F$7:$H$45,3,FALSE))," ",VLOOKUP(EDATE('Projektkostenkalkulation EP'!$B$4,16)+BE$3,Datenquellen!$F$7:$H$45,3,FALSE))="X"
                                    ),
                          "X",
                          IF((((NETWORKDAYS('Projektkostenkalkulation EP'!$R$8,EOMONTH('Projektkostenkalkulation EP'!$R$8,0)))*('Projektkostenkalkulation EP'!$N$47/5)*
                                        'Projektkostenkalkulation EP'!$R$31)-SUM($AK$17:BE17))&gt;('Projektkostenkalkulation EP'!$N$47/5),('Projektkostenkalkulation EP'!$N$47/5),
                                         (NETWORKDAYS('Projektkostenkalkulation EP'!$R$8,
                                          EOMONTH('Projektkostenkalkulation EP'!$R$8,0)))*('Projektkostenkalkulation EP'!$N$47/5)*'Projektkostenkalkulation EP'!$R$31-SUM($AK$17:BE17))
                          ),
               "X"
            )</f>
        <v>0</v>
      </c>
      <c r="BG17" s="122">
        <f xml:space="preserve"> IF(TEXT((EDATE('Projektkostenkalkulation EP'!$B$4,16)+BF$3),"MM")=TEXT((EDATE('Projektkostenkalkulation EP'!$B$4,16)+(BF$3-1)),"MM"),
             IF(
                        OR(
                                    TEXT((EDATE('Projektkostenkalkulation EP'!$B$4,16)+BF$3),"TTT") = "Sa",
                                    TEXT((EDATE('Projektkostenkalkulation EP'!$B$4,16)+BF$3),"TTT") = "So",
                                    IF(ISNA(VLOOKUP(EDATE('Projektkostenkalkulation EP'!$B$4,16)+BF$3,Datenquellen!$F$7:$H$45,3,FALSE))," ",VLOOKUP(EDATE('Projektkostenkalkulation EP'!$B$4,16)+BF$3,Datenquellen!$F$7:$H$45,3,FALSE))="X"
                                    ),
                          "X",
                          IF((((NETWORKDAYS('Projektkostenkalkulation EP'!$R$8,EOMONTH('Projektkostenkalkulation EP'!$R$8,0)))*('Projektkostenkalkulation EP'!$N$47/5)*
                                        'Projektkostenkalkulation EP'!$R$31)-SUM($AK$17:BF17))&gt;('Projektkostenkalkulation EP'!$N$47/5),('Projektkostenkalkulation EP'!$N$47/5),
                                         (NETWORKDAYS('Projektkostenkalkulation EP'!$R$8,
                                          EOMONTH('Projektkostenkalkulation EP'!$R$8,0)))*('Projektkostenkalkulation EP'!$N$47/5)*'Projektkostenkalkulation EP'!$R$31-SUM($AK$17:BF17))
                          ),
               "X"
            )</f>
        <v>0</v>
      </c>
      <c r="BH17" s="122" t="str">
        <f xml:space="preserve"> IF(TEXT((EDATE('Projektkostenkalkulation EP'!$B$4,16)+BG$3),"MM")=TEXT((EDATE('Projektkostenkalkulation EP'!$B$4,16)+(BG$3-1)),"MM"),
             IF(
                        OR(
                                    TEXT((EDATE('Projektkostenkalkulation EP'!$B$4,16)+BG$3),"TTT") = "Sa",
                                    TEXT((EDATE('Projektkostenkalkulation EP'!$B$4,16)+BG$3),"TTT") = "So",
                                    IF(ISNA(VLOOKUP(EDATE('Projektkostenkalkulation EP'!$B$4,16)+BG$3,Datenquellen!$F$7:$H$45,3,FALSE))," ",VLOOKUP(EDATE('Projektkostenkalkulation EP'!$B$4,16)+BG$3,Datenquellen!$F$7:$H$45,3,FALSE))="X"
                                    ),
                          "X",
                          IF((((NETWORKDAYS('Projektkostenkalkulation EP'!$R$8,EOMONTH('Projektkostenkalkulation EP'!$R$8,0)))*('Projektkostenkalkulation EP'!$N$47/5)*
                                        'Projektkostenkalkulation EP'!$R$31)-SUM($AK$17:BG17))&gt;('Projektkostenkalkulation EP'!$N$47/5),('Projektkostenkalkulation EP'!$N$47/5),
                                         (NETWORKDAYS('Projektkostenkalkulation EP'!$R$8,
                                          EOMONTH('Projektkostenkalkulation EP'!$R$8,0)))*('Projektkostenkalkulation EP'!$N$47/5)*'Projektkostenkalkulation EP'!$R$31-SUM($AK$17:BG17))
                          ),
               "X"
            )</f>
        <v>X</v>
      </c>
      <c r="BI17" s="122" t="str">
        <f xml:space="preserve"> IF(TEXT((EDATE('Projektkostenkalkulation EP'!$B$4,16)+BH$3),"MM")=TEXT((EDATE('Projektkostenkalkulation EP'!$B$4,16)+(BH$3-1)),"MM"),
             IF(
                        OR(
                                    TEXT((EDATE('Projektkostenkalkulation EP'!$B$4,16)+BH$3),"TTT") = "Sa",
                                    TEXT((EDATE('Projektkostenkalkulation EP'!$B$4,16)+BH$3),"TTT") = "So",
                                    IF(ISNA(VLOOKUP(EDATE('Projektkostenkalkulation EP'!$B$4,16)+BH$3,Datenquellen!$F$7:$H$45,3,FALSE))," ",VLOOKUP(EDATE('Projektkostenkalkulation EP'!$B$4,16)+BH$3,Datenquellen!$F$7:$H$45,3,FALSE))="X"
                                    ),
                          "X",
                          IF((((NETWORKDAYS('Projektkostenkalkulation EP'!$R$8,EOMONTH('Projektkostenkalkulation EP'!$R$8,0)))*('Projektkostenkalkulation EP'!$N$47/5)*
                                        'Projektkostenkalkulation EP'!$R$31)-SUM($AK$17:BH17))&gt;('Projektkostenkalkulation EP'!$N$47/5),('Projektkostenkalkulation EP'!$N$47/5),
                                         (NETWORKDAYS('Projektkostenkalkulation EP'!$R$8,
                                          EOMONTH('Projektkostenkalkulation EP'!$R$8,0)))*('Projektkostenkalkulation EP'!$N$47/5)*'Projektkostenkalkulation EP'!$R$31-SUM($AK$17:BH17))
                          ),
               "X"
            )</f>
        <v>X</v>
      </c>
      <c r="BJ17" s="122">
        <f xml:space="preserve"> IF(TEXT((EDATE('Projektkostenkalkulation EP'!$B$4,16)+BI$3),"MM")=TEXT((EDATE('Projektkostenkalkulation EP'!$B$4,16)+(BI$3-1)),"MM"),
             IF(
                        OR(
                                    TEXT((EDATE('Projektkostenkalkulation EP'!$B$4,16)+BI$3),"TTT") = "Sa",
                                    TEXT((EDATE('Projektkostenkalkulation EP'!$B$4,16)+BI$3),"TTT") = "So",
                                    IF(ISNA(VLOOKUP(EDATE('Projektkostenkalkulation EP'!$B$4,16)+BI$3,Datenquellen!$F$7:$H$45,3,FALSE))," ",VLOOKUP(EDATE('Projektkostenkalkulation EP'!$B$4,16)+BI$3,Datenquellen!$F$7:$H$45,3,FALSE))="X"
                                    ),
                          "X",
                          IF((((NETWORKDAYS('Projektkostenkalkulation EP'!$R$8,EOMONTH('Projektkostenkalkulation EP'!$R$8,0)))*('Projektkostenkalkulation EP'!$N$47/5)*
                                        'Projektkostenkalkulation EP'!$R$31)-SUM($AK$17:BI17))&gt;('Projektkostenkalkulation EP'!$N$47/5),('Projektkostenkalkulation EP'!$N$47/5),
                                         (NETWORKDAYS('Projektkostenkalkulation EP'!$R$8,
                                          EOMONTH('Projektkostenkalkulation EP'!$R$8,0)))*('Projektkostenkalkulation EP'!$N$47/5)*'Projektkostenkalkulation EP'!$R$31-SUM($AK$17:BI17))
                          ),
               "X"
            )</f>
        <v>0</v>
      </c>
      <c r="BK17" s="122">
        <f xml:space="preserve"> IF(TEXT((EDATE('Projektkostenkalkulation EP'!$B$4,16)+BJ$3),"MM")=TEXT((EDATE('Projektkostenkalkulation EP'!$B$4,16)+(BJ$3-1)),"MM"),
             IF(
                        OR(
                                    TEXT((EDATE('Projektkostenkalkulation EP'!$B$4,16)+BJ$3),"TTT") = "Sa",
                                    TEXT((EDATE('Projektkostenkalkulation EP'!$B$4,16)+BJ$3),"TTT") = "So",
                                    IF(ISNA(VLOOKUP(EDATE('Projektkostenkalkulation EP'!$B$4,16)+BJ$3,Datenquellen!$F$7:$H$45,3,FALSE))," ",VLOOKUP(EDATE('Projektkostenkalkulation EP'!$B$4,16)+BJ$3,Datenquellen!$F$7:$H$45,3,FALSE))="X"
                                    ),
                          "X",
                          IF((((NETWORKDAYS('Projektkostenkalkulation EP'!$R$8,EOMONTH('Projektkostenkalkulation EP'!$R$8,0)))*('Projektkostenkalkulation EP'!$N$47/5)*
                                        'Projektkostenkalkulation EP'!$R$31)-SUM($AK$17:BJ17))&gt;('Projektkostenkalkulation EP'!$N$47/5),('Projektkostenkalkulation EP'!$N$47/5),
                                         (NETWORKDAYS('Projektkostenkalkulation EP'!$R$8,
                                          EOMONTH('Projektkostenkalkulation EP'!$R$8,0)))*('Projektkostenkalkulation EP'!$N$47/5)*'Projektkostenkalkulation EP'!$R$31-SUM($AK$17:BJ17))
                          ),
               "X"
            )</f>
        <v>0</v>
      </c>
      <c r="BL17" s="122">
        <f xml:space="preserve"> IF(TEXT((EDATE('Projektkostenkalkulation EP'!$B$4,16)+BK$3),"MM")=TEXT((EDATE('Projektkostenkalkulation EP'!$B$4,16)+(BK$3-1)),"MM"),
             IF(
                        OR(
                                    TEXT((EDATE('Projektkostenkalkulation EP'!$B$4,16)+BK$3),"TTT") = "Sa",
                                    TEXT((EDATE('Projektkostenkalkulation EP'!$B$4,16)+BK$3),"TTT") = "So",
                                    IF(ISNA(VLOOKUP(EDATE('Projektkostenkalkulation EP'!$B$4,16)+BK$3,Datenquellen!$F$7:$H$45,3,FALSE))," ",VLOOKUP(EDATE('Projektkostenkalkulation EP'!$B$4,16)+BK$3,Datenquellen!$F$7:$H$45,3,FALSE))="X"
                                    ),
                          "X",
                          IF((((NETWORKDAYS('Projektkostenkalkulation EP'!$R$8,EOMONTH('Projektkostenkalkulation EP'!$R$8,0)))*('Projektkostenkalkulation EP'!$N$47/5)*
                                        'Projektkostenkalkulation EP'!$R$31)-SUM($AK$17:BK17))&gt;('Projektkostenkalkulation EP'!$N$47/5),('Projektkostenkalkulation EP'!$N$47/5),
                                         (NETWORKDAYS('Projektkostenkalkulation EP'!$R$8,
                                          EOMONTH('Projektkostenkalkulation EP'!$R$8,0)))*('Projektkostenkalkulation EP'!$N$47/5)*'Projektkostenkalkulation EP'!$R$31-SUM($AK$17:BK17))
                          ),
               "X"
            )</f>
        <v>0</v>
      </c>
      <c r="BM17" s="122">
        <f xml:space="preserve"> IF(TEXT((EDATE('Projektkostenkalkulation EP'!$B$4,16)+BL$3),"MM")=TEXT((EDATE('Projektkostenkalkulation EP'!$B$4,16)+(BL$3-1)),"MM"),
             IF(
                        OR(
                                    TEXT((EDATE('Projektkostenkalkulation EP'!$B$4,16)+BL$3),"TTT") = "Sa",
                                    TEXT((EDATE('Projektkostenkalkulation EP'!$B$4,16)+BL$3),"TTT") = "So",
                                    IF(ISNA(VLOOKUP(EDATE('Projektkostenkalkulation EP'!$B$4,16)+BL$3,Datenquellen!$F$7:$H$45,3,FALSE))," ",VLOOKUP(EDATE('Projektkostenkalkulation EP'!$B$4,16)+BL$3,Datenquellen!$F$7:$H$45,3,FALSE))="X"
                                    ),
                          "X",
                          IF((((NETWORKDAYS('Projektkostenkalkulation EP'!$R$8,EOMONTH('Projektkostenkalkulation EP'!$R$8,0)))*('Projektkostenkalkulation EP'!$N$47/5)*
                                        'Projektkostenkalkulation EP'!$R$31)-SUM($AK$17:BL17))&gt;('Projektkostenkalkulation EP'!$N$47/5),('Projektkostenkalkulation EP'!$N$47/5),
                                         (NETWORKDAYS('Projektkostenkalkulation EP'!$R$8,
                                          EOMONTH('Projektkostenkalkulation EP'!$R$8,0)))*('Projektkostenkalkulation EP'!$N$47/5)*'Projektkostenkalkulation EP'!$R$31-SUM($AK$17:BL17))
                          ),
               "X"
            )</f>
        <v>0</v>
      </c>
      <c r="BN17" s="122">
        <f xml:space="preserve"> IF(TEXT((EDATE('Projektkostenkalkulation EP'!$B$4,16)+BM$3),"MM")=TEXT((EDATE('Projektkostenkalkulation EP'!$B$4,16)+(BM$3-1)),"MM"),
             IF(
                        OR(
                                    TEXT((EDATE('Projektkostenkalkulation EP'!$B$4,16)+BM$3),"TTT") = "Sa",
                                    TEXT((EDATE('Projektkostenkalkulation EP'!$B$4,16)+BM$3),"TTT") = "So",
                                    IF(ISNA(VLOOKUP(EDATE('Projektkostenkalkulation EP'!$B$4,16)+BM$3,Datenquellen!$F$7:$H$45,3,FALSE))," ",VLOOKUP(EDATE('Projektkostenkalkulation EP'!$B$4,16)+BM$3,Datenquellen!$F$7:$H$45,3,FALSE))="X"
                                    ),
                          "X",
                          IF((((NETWORKDAYS('Projektkostenkalkulation EP'!$R$8,EOMONTH('Projektkostenkalkulation EP'!$R$8,0)))*('Projektkostenkalkulation EP'!$N$47/5)*
                                        'Projektkostenkalkulation EP'!$R$31)-SUM($AK$17:BM17))&gt;('Projektkostenkalkulation EP'!$N$47/5),('Projektkostenkalkulation EP'!$N$47/5),
                                         (NETWORKDAYS('Projektkostenkalkulation EP'!$R$8,
                                          EOMONTH('Projektkostenkalkulation EP'!$R$8,0)))*('Projektkostenkalkulation EP'!$N$47/5)*'Projektkostenkalkulation EP'!$R$31-SUM($AK$17:BM17))
                          ),
               "X"
            )</f>
        <v>0</v>
      </c>
      <c r="BO17" s="122" t="str">
        <f xml:space="preserve"> IF(TEXT((EDATE('Projektkostenkalkulation EP'!$B$4,16)+BN$3),"MM")=TEXT((EDATE('Projektkostenkalkulation EP'!$B$4,16)+(BN$3-1)),"MM"),
             IF(
                        OR(
                                    TEXT((EDATE('Projektkostenkalkulation EP'!$B$4,16)+BN$3),"TTT") = "Sa",
                                    TEXT((EDATE('Projektkostenkalkulation EP'!$B$4,16)+BN$3),"TTT") = "So",
                                    IF(ISNA(VLOOKUP(EDATE('Projektkostenkalkulation EP'!$B$4,16)+BN$3,Datenquellen!$F$7:$H$45,3,FALSE))," ",VLOOKUP(EDATE('Projektkostenkalkulation EP'!$B$4,16)+BN$3,Datenquellen!$F$7:$H$45,3,FALSE))="X"
                                    ),
                          "X",
                          IF((((NETWORKDAYS('Projektkostenkalkulation EP'!$R$8,EOMONTH('Projektkostenkalkulation EP'!$R$8,0)))*('Projektkostenkalkulation EP'!$N$47/5)*
                                        'Projektkostenkalkulation EP'!$R$31)-SUM($AK$17:BN17))&gt;('Projektkostenkalkulation EP'!$N$47/5),('Projektkostenkalkulation EP'!$N$47/5),
                                         (NETWORKDAYS('Projektkostenkalkulation EP'!$R$8,
                                          EOMONTH('Projektkostenkalkulation EP'!$R$8,0)))*('Projektkostenkalkulation EP'!$N$47/5)*'Projektkostenkalkulation EP'!$R$31-SUM($AK$17:BN17))
                          ),
               "X"
            )</f>
        <v>X</v>
      </c>
      <c r="BP17" s="121">
        <f>SUM(AK17:BO17)</f>
        <v>0</v>
      </c>
      <c r="BQ17" s="525">
        <f>BP17-BP18</f>
        <v>0</v>
      </c>
    </row>
    <row r="18" spans="1:69" ht="14.25" customHeight="1" thickBot="1" x14ac:dyDescent="0.25">
      <c r="A18" s="3" t="s">
        <v>82</v>
      </c>
      <c r="B18" s="270"/>
      <c r="C18" s="272"/>
      <c r="D18" s="272"/>
      <c r="E18" s="272"/>
      <c r="F18" s="272"/>
      <c r="G18" s="272"/>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123">
        <f>SUM(B18:AF18)</f>
        <v>0</v>
      </c>
      <c r="AH18" s="526"/>
      <c r="AJ18" s="3" t="s">
        <v>82</v>
      </c>
      <c r="AK18" s="270"/>
      <c r="AL18" s="272"/>
      <c r="AM18" s="272"/>
      <c r="AN18" s="272"/>
      <c r="AO18" s="272"/>
      <c r="AP18" s="272"/>
      <c r="AQ18" s="272"/>
      <c r="AR18" s="272"/>
      <c r="AS18" s="272"/>
      <c r="AT18" s="272"/>
      <c r="AU18" s="272"/>
      <c r="AV18" s="272"/>
      <c r="AW18" s="272"/>
      <c r="AX18" s="272"/>
      <c r="AY18" s="272"/>
      <c r="AZ18" s="272"/>
      <c r="BA18" s="272"/>
      <c r="BB18" s="272"/>
      <c r="BC18" s="272"/>
      <c r="BD18" s="272"/>
      <c r="BE18" s="272"/>
      <c r="BF18" s="272"/>
      <c r="BG18" s="272"/>
      <c r="BH18" s="272"/>
      <c r="BI18" s="272"/>
      <c r="BJ18" s="272"/>
      <c r="BK18" s="272"/>
      <c r="BL18" s="272"/>
      <c r="BM18" s="272"/>
      <c r="BN18" s="272"/>
      <c r="BO18" s="272"/>
      <c r="BP18" s="123">
        <f>SUM(AK18:BO18)</f>
        <v>0</v>
      </c>
      <c r="BQ18" s="526"/>
    </row>
    <row r="19" spans="1:69" ht="14.25" customHeight="1" x14ac:dyDescent="0.2">
      <c r="A19" s="1" t="s">
        <v>59</v>
      </c>
      <c r="B19" s="527" t="str">
        <f>TEXT('Projektkostenkalkulation EP'!$G$8,"MMMM JJJJ")</f>
        <v>Juni 2024</v>
      </c>
      <c r="C19" s="527"/>
      <c r="D19" s="527"/>
      <c r="E19" s="527"/>
      <c r="F19" s="527"/>
      <c r="G19" s="527"/>
      <c r="H19" s="527"/>
      <c r="I19" s="527"/>
      <c r="J19" s="527"/>
      <c r="K19" s="527"/>
      <c r="L19" s="527"/>
      <c r="M19" s="527"/>
      <c r="N19" s="527"/>
      <c r="O19" s="527"/>
      <c r="P19" s="527"/>
      <c r="Q19" s="527"/>
      <c r="R19" s="527"/>
      <c r="S19" s="527"/>
      <c r="T19" s="527"/>
      <c r="U19" s="527"/>
      <c r="V19" s="527"/>
      <c r="W19" s="527"/>
      <c r="X19" s="527"/>
      <c r="Y19" s="527"/>
      <c r="Z19" s="527"/>
      <c r="AA19" s="527"/>
      <c r="AB19" s="527"/>
      <c r="AC19" s="527"/>
      <c r="AD19" s="527"/>
      <c r="AE19" s="527"/>
      <c r="AF19" s="527"/>
      <c r="AG19" s="527"/>
      <c r="AH19" s="528"/>
      <c r="AJ19" s="1" t="s">
        <v>59</v>
      </c>
      <c r="AK19" s="527" t="str">
        <f>TEXT('Projektkostenkalkulation EP'!$S$8,"MMMM JJJJ")</f>
        <v>Juni 2025</v>
      </c>
      <c r="AL19" s="527"/>
      <c r="AM19" s="527"/>
      <c r="AN19" s="527"/>
      <c r="AO19" s="527"/>
      <c r="AP19" s="527"/>
      <c r="AQ19" s="527"/>
      <c r="AR19" s="527"/>
      <c r="AS19" s="527"/>
      <c r="AT19" s="527"/>
      <c r="AU19" s="527"/>
      <c r="AV19" s="527"/>
      <c r="AW19" s="527"/>
      <c r="AX19" s="527"/>
      <c r="AY19" s="527"/>
      <c r="AZ19" s="527"/>
      <c r="BA19" s="527"/>
      <c r="BB19" s="527"/>
      <c r="BC19" s="527"/>
      <c r="BD19" s="527"/>
      <c r="BE19" s="527"/>
      <c r="BF19" s="527"/>
      <c r="BG19" s="527"/>
      <c r="BH19" s="527"/>
      <c r="BI19" s="527"/>
      <c r="BJ19" s="527"/>
      <c r="BK19" s="527"/>
      <c r="BL19" s="527"/>
      <c r="BM19" s="527"/>
      <c r="BN19" s="527"/>
      <c r="BO19" s="527"/>
      <c r="BP19" s="527"/>
      <c r="BQ19" s="528"/>
    </row>
    <row r="20" spans="1:69" ht="14.25" customHeight="1" x14ac:dyDescent="0.2">
      <c r="A20" s="2" t="s">
        <v>81</v>
      </c>
      <c r="B20" s="124" t="str">
        <f>IF(
            OR(
                     TEXT(EDATE('Projektkostenkalkulation EP'!$B$4,5),"TTT") = "Sa",
                     TEXT(EDATE('Projektkostenkalkulation EP'!$B$4,5),"TTT") = "So",
                     IF(ISNA(VLOOKUP(EDATE('Projektkostenkalkulation EP'!$B$4,5),Datenquellen!$F$7:$H$45,3,FALSE))," ",VLOOKUP(EDATE('Projektkostenkalkulation EP'!$B$4,5),Datenquellen!$F$7:$H$45,3,FALSE))="X"
                            ),
                    "X",
                   IF('Projektkostenkalkulation EP'!$G$31&gt;0,('Projektkostenkalkulation EP'!$N$47/5),0)
            )</f>
        <v>X</v>
      </c>
      <c r="C20" s="122" t="str">
        <f xml:space="preserve"> IF(TEXT((EDATE('Projektkostenkalkulation EP'!$B$4,5)+AK$3),"MM")=TEXT((EDATE('Projektkostenkalkulation EP'!$B$4,5)+(AK$3-1)),"MM"),
             IF(
                        OR(
                                    TEXT((EDATE('Projektkostenkalkulation EP'!$B$4,5)+AK$3),"TTT") = "Sa",
                                    TEXT((EDATE('Projektkostenkalkulation EP'!$B$4,5)+AK$3),"TTT") = "So",
                                    IF(ISNA(VLOOKUP(EDATE('Projektkostenkalkulation EP'!$B$4,5)+AK$3,Datenquellen!$F$7:$H$45,3,FALSE))," ",VLOOKUP(EDATE('Projektkostenkalkulation EP'!$B$4,5)+AK$3,Datenquellen!$F$7:$H$45,3,FALSE))="X"
                                    ),
                          "X",
                          IF((((NETWORKDAYS('Projektkostenkalkulation EP'!$G$8,EOMONTH('Projektkostenkalkulation EP'!$G$8,0)))*('Projektkostenkalkulation EP'!$N$47/5)*
                                        'Projektkostenkalkulation EP'!$G$31)-SUM($B$20:B20))&gt;('Projektkostenkalkulation EP'!$N$47/5),('Projektkostenkalkulation EP'!$N$47/5),
                                         (NETWORKDAYS('Projektkostenkalkulation EP'!$G$8,
                                          EOMONTH('Projektkostenkalkulation EP'!$G$8,0)))*('Projektkostenkalkulation EP'!$N$47/5)*'Projektkostenkalkulation EP'!$G$31-SUM($B$20:B20))
                          ),
               "X"
            )</f>
        <v>X</v>
      </c>
      <c r="D20" s="122">
        <f xml:space="preserve"> IF(TEXT((EDATE('Projektkostenkalkulation EP'!$B$4,5)+AL$3),"MM")=TEXT((EDATE('Projektkostenkalkulation EP'!$B$4,5)+(AL$3-1)),"MM"),
             IF(
                        OR(
                                    TEXT((EDATE('Projektkostenkalkulation EP'!$B$4,5)+AL$3),"TTT") = "Sa",
                                    TEXT((EDATE('Projektkostenkalkulation EP'!$B$4,5)+AL$3),"TTT") = "So",
                                    IF(ISNA(VLOOKUP(EDATE('Projektkostenkalkulation EP'!$B$4,5)+AL$3,Datenquellen!$F$7:$H$45,3,FALSE))," ",VLOOKUP(EDATE('Projektkostenkalkulation EP'!$B$4,5)+AL$3,Datenquellen!$F$7:$H$45,3,FALSE))="X"
                                    ),
                          "X",
                          IF((((NETWORKDAYS('Projektkostenkalkulation EP'!$G$8,EOMONTH('Projektkostenkalkulation EP'!$G$8,0)))*('Projektkostenkalkulation EP'!$N$47/5)*
                                        'Projektkostenkalkulation EP'!$G$31)-SUM($B$20:C20))&gt;('Projektkostenkalkulation EP'!$N$47/5),('Projektkostenkalkulation EP'!$N$47/5),
                                         (NETWORKDAYS('Projektkostenkalkulation EP'!$G$8,
                                          EOMONTH('Projektkostenkalkulation EP'!$G$8,0)))*('Projektkostenkalkulation EP'!$N$47/5)*'Projektkostenkalkulation EP'!$G$31-SUM($B$20:C20))
                          ),
               "X"
            )</f>
        <v>0</v>
      </c>
      <c r="E20" s="122">
        <f xml:space="preserve"> IF(TEXT((EDATE('Projektkostenkalkulation EP'!$B$4,5)+AM$3),"MM")=TEXT((EDATE('Projektkostenkalkulation EP'!$B$4,5)+(AM$3-1)),"MM"),
             IF(
                        OR(
                                    TEXT((EDATE('Projektkostenkalkulation EP'!$B$4,5)+AM$3),"TTT") = "Sa",
                                    TEXT((EDATE('Projektkostenkalkulation EP'!$B$4,5)+AM$3),"TTT") = "So",
                                    IF(ISNA(VLOOKUP(EDATE('Projektkostenkalkulation EP'!$B$4,5)+AM$3,Datenquellen!$F$7:$H$45,3,FALSE))," ",VLOOKUP(EDATE('Projektkostenkalkulation EP'!$B$4,5)+AM$3,Datenquellen!$F$7:$H$45,3,FALSE))="X"
                                    ),
                          "X",
                          IF((((NETWORKDAYS('Projektkostenkalkulation EP'!$G$8,EOMONTH('Projektkostenkalkulation EP'!$G$8,0)))*('Projektkostenkalkulation EP'!$N$47/5)*
                                        'Projektkostenkalkulation EP'!$G$31)-SUM($B$20:D20))&gt;('Projektkostenkalkulation EP'!$N$47/5),('Projektkostenkalkulation EP'!$N$47/5),
                                         (NETWORKDAYS('Projektkostenkalkulation EP'!$G$8,
                                          EOMONTH('Projektkostenkalkulation EP'!$G$8,0)))*('Projektkostenkalkulation EP'!$N$47/5)*'Projektkostenkalkulation EP'!$G$31-SUM($B$20:D20))
                          ),
               "X"
            )</f>
        <v>0</v>
      </c>
      <c r="F20" s="122">
        <f xml:space="preserve"> IF(TEXT((EDATE('Projektkostenkalkulation EP'!$B$4,5)+AN$3),"MM")=TEXT((EDATE('Projektkostenkalkulation EP'!$B$4,5)+(AN$3-1)),"MM"),
             IF(
                        OR(
                                    TEXT((EDATE('Projektkostenkalkulation EP'!$B$4,5)+AN$3),"TTT") = "Sa",
                                    TEXT((EDATE('Projektkostenkalkulation EP'!$B$4,5)+AN$3),"TTT") = "So",
                                    IF(ISNA(VLOOKUP(EDATE('Projektkostenkalkulation EP'!$B$4,5)+AN$3,Datenquellen!$F$7:$H$45,3,FALSE))," ",VLOOKUP(EDATE('Projektkostenkalkulation EP'!$B$4,5)+AN$3,Datenquellen!$F$7:$H$45,3,FALSE))="X"
                                    ),
                          "X",
                          IF((((NETWORKDAYS('Projektkostenkalkulation EP'!$G$8,EOMONTH('Projektkostenkalkulation EP'!$G$8,0)))*('Projektkostenkalkulation EP'!$N$47/5)*
                                        'Projektkostenkalkulation EP'!$G$31)-SUM($B$20:E20))&gt;('Projektkostenkalkulation EP'!$N$47/5),('Projektkostenkalkulation EP'!$N$47/5),
                                         (NETWORKDAYS('Projektkostenkalkulation EP'!$G$8,
                                          EOMONTH('Projektkostenkalkulation EP'!$G$8,0)))*('Projektkostenkalkulation EP'!$N$47/5)*'Projektkostenkalkulation EP'!$G$31-SUM($B$20:E20))
                          ),
               "X"
            )</f>
        <v>0</v>
      </c>
      <c r="G20" s="122">
        <f xml:space="preserve"> IF(TEXT((EDATE('Projektkostenkalkulation EP'!$B$4,5)+AO$3),"MM")=TEXT((EDATE('Projektkostenkalkulation EP'!$B$4,5)+(AO$3-1)),"MM"),
             IF(
                        OR(
                                    TEXT((EDATE('Projektkostenkalkulation EP'!$B$4,5)+AO$3),"TTT") = "Sa",
                                    TEXT((EDATE('Projektkostenkalkulation EP'!$B$4,5)+AO$3),"TTT") = "So",
                                    IF(ISNA(VLOOKUP(EDATE('Projektkostenkalkulation EP'!$B$4,5)+AO$3,Datenquellen!$F$7:$H$45,3,FALSE))," ",VLOOKUP(EDATE('Projektkostenkalkulation EP'!$B$4,5)+AO$3,Datenquellen!$F$7:$H$45,3,FALSE))="X"
                                    ),
                          "X",
                          IF((((NETWORKDAYS('Projektkostenkalkulation EP'!$G$8,EOMONTH('Projektkostenkalkulation EP'!$G$8,0)))*('Projektkostenkalkulation EP'!$N$47/5)*
                                        'Projektkostenkalkulation EP'!$G$31)-SUM($B$20:F20))&gt;('Projektkostenkalkulation EP'!$N$47/5),('Projektkostenkalkulation EP'!$N$47/5),
                                         (NETWORKDAYS('Projektkostenkalkulation EP'!$G$8,
                                          EOMONTH('Projektkostenkalkulation EP'!$G$8,0)))*('Projektkostenkalkulation EP'!$N$47/5)*'Projektkostenkalkulation EP'!$G$31-SUM($B$20:F20))
                          ),
               "X"
            )</f>
        <v>0</v>
      </c>
      <c r="H20" s="122">
        <f xml:space="preserve"> IF(TEXT((EDATE('Projektkostenkalkulation EP'!$B$4,5)+AP$3),"MM")=TEXT((EDATE('Projektkostenkalkulation EP'!$B$4,5)+(AP$3-1)),"MM"),
             IF(
                        OR(
                                    TEXT((EDATE('Projektkostenkalkulation EP'!$B$4,5)+AP$3),"TTT") = "Sa",
                                    TEXT((EDATE('Projektkostenkalkulation EP'!$B$4,5)+AP$3),"TTT") = "So",
                                    IF(ISNA(VLOOKUP(EDATE('Projektkostenkalkulation EP'!$B$4,5)+AP$3,Datenquellen!$F$7:$H$45,3,FALSE))," ",VLOOKUP(EDATE('Projektkostenkalkulation EP'!$B$4,5)+AP$3,Datenquellen!$F$7:$H$45,3,FALSE))="X"
                                    ),
                          "X",
                          IF((((NETWORKDAYS('Projektkostenkalkulation EP'!$G$8,EOMONTH('Projektkostenkalkulation EP'!$G$8,0)))*('Projektkostenkalkulation EP'!$N$47/5)*
                                        'Projektkostenkalkulation EP'!$G$31)-SUM($B$20:G20))&gt;('Projektkostenkalkulation EP'!$N$47/5),('Projektkostenkalkulation EP'!$N$47/5),
                                         (NETWORKDAYS('Projektkostenkalkulation EP'!$G$8,
                                          EOMONTH('Projektkostenkalkulation EP'!$G$8,0)))*('Projektkostenkalkulation EP'!$N$47/5)*'Projektkostenkalkulation EP'!$G$31-SUM($B$20:G20))
                          ),
               "X"
            )</f>
        <v>0</v>
      </c>
      <c r="I20" s="122" t="str">
        <f xml:space="preserve"> IF(TEXT((EDATE('Projektkostenkalkulation EP'!$B$4,5)+AQ$3),"MM")=TEXT((EDATE('Projektkostenkalkulation EP'!$B$4,5)+(AQ$3-1)),"MM"),
             IF(
                        OR(
                                    TEXT((EDATE('Projektkostenkalkulation EP'!$B$4,5)+AQ$3),"TTT") = "Sa",
                                    TEXT((EDATE('Projektkostenkalkulation EP'!$B$4,5)+AQ$3),"TTT") = "So",
                                    IF(ISNA(VLOOKUP(EDATE('Projektkostenkalkulation EP'!$B$4,5)+AQ$3,Datenquellen!$F$7:$H$45,3,FALSE))," ",VLOOKUP(EDATE('Projektkostenkalkulation EP'!$B$4,5)+AQ$3,Datenquellen!$F$7:$H$45,3,FALSE))="X"
                                    ),
                          "X",
                          IF((((NETWORKDAYS('Projektkostenkalkulation EP'!$G$8,EOMONTH('Projektkostenkalkulation EP'!$G$8,0)))*('Projektkostenkalkulation EP'!$N$47/5)*
                                        'Projektkostenkalkulation EP'!$G$31)-SUM($B$20:H20))&gt;('Projektkostenkalkulation EP'!$N$47/5),('Projektkostenkalkulation EP'!$N$47/5),
                                         (NETWORKDAYS('Projektkostenkalkulation EP'!$G$8,
                                          EOMONTH('Projektkostenkalkulation EP'!$G$8,0)))*('Projektkostenkalkulation EP'!$N$47/5)*'Projektkostenkalkulation EP'!$G$31-SUM($B$20:H20))
                          ),
               "X"
            )</f>
        <v>X</v>
      </c>
      <c r="J20" s="122" t="str">
        <f xml:space="preserve"> IF(TEXT((EDATE('Projektkostenkalkulation EP'!$B$4,5)+AR$3),"MM")=TEXT((EDATE('Projektkostenkalkulation EP'!$B$4,5)+(AR$3-1)),"MM"),
             IF(
                        OR(
                                    TEXT((EDATE('Projektkostenkalkulation EP'!$B$4,5)+AR$3),"TTT") = "Sa",
                                    TEXT((EDATE('Projektkostenkalkulation EP'!$B$4,5)+AR$3),"TTT") = "So",
                                    IF(ISNA(VLOOKUP(EDATE('Projektkostenkalkulation EP'!$B$4,5)+AR$3,Datenquellen!$F$7:$H$45,3,FALSE))," ",VLOOKUP(EDATE('Projektkostenkalkulation EP'!$B$4,5)+AR$3,Datenquellen!$F$7:$H$45,3,FALSE))="X"
                                    ),
                          "X",
                          IF((((NETWORKDAYS('Projektkostenkalkulation EP'!$G$8,EOMONTH('Projektkostenkalkulation EP'!$G$8,0)))*('Projektkostenkalkulation EP'!$N$47/5)*
                                        'Projektkostenkalkulation EP'!$G$31)-SUM($B$20:I20))&gt;('Projektkostenkalkulation EP'!$N$47/5),('Projektkostenkalkulation EP'!$N$47/5),
                                         (NETWORKDAYS('Projektkostenkalkulation EP'!$G$8,
                                          EOMONTH('Projektkostenkalkulation EP'!$G$8,0)))*('Projektkostenkalkulation EP'!$N$47/5)*'Projektkostenkalkulation EP'!$G$31-SUM($B$20:I20))
                          ),
               "X"
            )</f>
        <v>X</v>
      </c>
      <c r="K20" s="122">
        <f xml:space="preserve"> IF(TEXT((EDATE('Projektkostenkalkulation EP'!$B$4,5)+AS$3),"MM")=TEXT((EDATE('Projektkostenkalkulation EP'!$B$4,5)+(AS$3-1)),"MM"),
             IF(
                        OR(
                                    TEXT((EDATE('Projektkostenkalkulation EP'!$B$4,5)+AS$3),"TTT") = "Sa",
                                    TEXT((EDATE('Projektkostenkalkulation EP'!$B$4,5)+AS$3),"TTT") = "So",
                                    IF(ISNA(VLOOKUP(EDATE('Projektkostenkalkulation EP'!$B$4,5)+AS$3,Datenquellen!$F$7:$H$45,3,FALSE))," ",VLOOKUP(EDATE('Projektkostenkalkulation EP'!$B$4,5)+AS$3,Datenquellen!$F$7:$H$45,3,FALSE))="X"
                                    ),
                          "X",
                          IF((((NETWORKDAYS('Projektkostenkalkulation EP'!$G$8,EOMONTH('Projektkostenkalkulation EP'!$G$8,0)))*('Projektkostenkalkulation EP'!$N$47/5)*
                                        'Projektkostenkalkulation EP'!$G$31)-SUM($B$20:J20))&gt;('Projektkostenkalkulation EP'!$N$47/5),('Projektkostenkalkulation EP'!$N$47/5),
                                         (NETWORKDAYS('Projektkostenkalkulation EP'!$G$8,
                                          EOMONTH('Projektkostenkalkulation EP'!$G$8,0)))*('Projektkostenkalkulation EP'!$N$47/5)*'Projektkostenkalkulation EP'!$G$31-SUM($B$20:J20))
                          ),
               "X"
            )</f>
        <v>0</v>
      </c>
      <c r="L20" s="122">
        <f xml:space="preserve"> IF(TEXT((EDATE('Projektkostenkalkulation EP'!$B$4,5)+AT$3),"MM")=TEXT((EDATE('Projektkostenkalkulation EP'!$B$4,5)+(AT$3-1)),"MM"),
             IF(
                        OR(
                                    TEXT((EDATE('Projektkostenkalkulation EP'!$B$4,5)+AT$3),"TTT") = "Sa",
                                    TEXT((EDATE('Projektkostenkalkulation EP'!$B$4,5)+AT$3),"TTT") = "So",
                                    IF(ISNA(VLOOKUP(EDATE('Projektkostenkalkulation EP'!$B$4,5)+AT$3,Datenquellen!$F$7:$H$45,3,FALSE))," ",VLOOKUP(EDATE('Projektkostenkalkulation EP'!$B$4,5)+AT$3,Datenquellen!$F$7:$H$45,3,FALSE))="X"
                                    ),
                          "X",
                          IF((((NETWORKDAYS('Projektkostenkalkulation EP'!$G$8,EOMONTH('Projektkostenkalkulation EP'!$G$8,0)))*('Projektkostenkalkulation EP'!$N$47/5)*
                                        'Projektkostenkalkulation EP'!$G$31)-SUM($B$20:K20))&gt;('Projektkostenkalkulation EP'!$N$47/5),('Projektkostenkalkulation EP'!$N$47/5),
                                         (NETWORKDAYS('Projektkostenkalkulation EP'!$G$8,
                                          EOMONTH('Projektkostenkalkulation EP'!$G$8,0)))*('Projektkostenkalkulation EP'!$N$47/5)*'Projektkostenkalkulation EP'!$G$31-SUM($B$20:K20))
                          ),
               "X"
            )</f>
        <v>0</v>
      </c>
      <c r="M20" s="122">
        <f xml:space="preserve"> IF(TEXT((EDATE('Projektkostenkalkulation EP'!$B$4,5)+AU$3),"MM")=TEXT((EDATE('Projektkostenkalkulation EP'!$B$4,5)+(AU$3-1)),"MM"),
             IF(
                        OR(
                                    TEXT((EDATE('Projektkostenkalkulation EP'!$B$4,5)+AU$3),"TTT") = "Sa",
                                    TEXT((EDATE('Projektkostenkalkulation EP'!$B$4,5)+AU$3),"TTT") = "So",
                                    IF(ISNA(VLOOKUP(EDATE('Projektkostenkalkulation EP'!$B$4,5)+AU$3,Datenquellen!$F$7:$H$45,3,FALSE))," ",VLOOKUP(EDATE('Projektkostenkalkulation EP'!$B$4,5)+AU$3,Datenquellen!$F$7:$H$45,3,FALSE))="X"
                                    ),
                          "X",
                          IF((((NETWORKDAYS('Projektkostenkalkulation EP'!$G$8,EOMONTH('Projektkostenkalkulation EP'!$G$8,0)))*('Projektkostenkalkulation EP'!$N$47/5)*
                                        'Projektkostenkalkulation EP'!$G$31)-SUM($B$20:L20))&gt;('Projektkostenkalkulation EP'!$N$47/5),('Projektkostenkalkulation EP'!$N$47/5),
                                         (NETWORKDAYS('Projektkostenkalkulation EP'!$G$8,
                                          EOMONTH('Projektkostenkalkulation EP'!$G$8,0)))*('Projektkostenkalkulation EP'!$N$47/5)*'Projektkostenkalkulation EP'!$G$31-SUM($B$20:L20))
                          ),
               "X"
            )</f>
        <v>0</v>
      </c>
      <c r="N20" s="122">
        <f xml:space="preserve"> IF(TEXT((EDATE('Projektkostenkalkulation EP'!$B$4,5)+AV$3),"MM")=TEXT((EDATE('Projektkostenkalkulation EP'!$B$4,5)+(AV$3-1)),"MM"),
             IF(
                        OR(
                                    TEXT((EDATE('Projektkostenkalkulation EP'!$B$4,5)+AV$3),"TTT") = "Sa",
                                    TEXT((EDATE('Projektkostenkalkulation EP'!$B$4,5)+AV$3),"TTT") = "So",
                                    IF(ISNA(VLOOKUP(EDATE('Projektkostenkalkulation EP'!$B$4,5)+AV$3,Datenquellen!$F$7:$H$45,3,FALSE))," ",VLOOKUP(EDATE('Projektkostenkalkulation EP'!$B$4,5)+AV$3,Datenquellen!$F$7:$H$45,3,FALSE))="X"
                                    ),
                          "X",
                          IF((((NETWORKDAYS('Projektkostenkalkulation EP'!$G$8,EOMONTH('Projektkostenkalkulation EP'!$G$8,0)))*('Projektkostenkalkulation EP'!$N$47/5)*
                                        'Projektkostenkalkulation EP'!$G$31)-SUM($B$20:M20))&gt;('Projektkostenkalkulation EP'!$N$47/5),('Projektkostenkalkulation EP'!$N$47/5),
                                         (NETWORKDAYS('Projektkostenkalkulation EP'!$G$8,
                                          EOMONTH('Projektkostenkalkulation EP'!$G$8,0)))*('Projektkostenkalkulation EP'!$N$47/5)*'Projektkostenkalkulation EP'!$G$31-SUM($B$20:M20))
                          ),
               "X"
            )</f>
        <v>0</v>
      </c>
      <c r="O20" s="122">
        <f xml:space="preserve"> IF(TEXT((EDATE('Projektkostenkalkulation EP'!$B$4,5)+AW$3),"MM")=TEXT((EDATE('Projektkostenkalkulation EP'!$B$4,5)+(AW$3-1)),"MM"),
             IF(
                        OR(
                                    TEXT((EDATE('Projektkostenkalkulation EP'!$B$4,5)+AW$3),"TTT") = "Sa",
                                    TEXT((EDATE('Projektkostenkalkulation EP'!$B$4,5)+AW$3),"TTT") = "So",
                                    IF(ISNA(VLOOKUP(EDATE('Projektkostenkalkulation EP'!$B$4,5)+AW$3,Datenquellen!$F$7:$H$45,3,FALSE))," ",VLOOKUP(EDATE('Projektkostenkalkulation EP'!$B$4,5)+AW$3,Datenquellen!$F$7:$H$45,3,FALSE))="X"
                                    ),
                          "X",
                          IF((((NETWORKDAYS('Projektkostenkalkulation EP'!$G$8,EOMONTH('Projektkostenkalkulation EP'!$G$8,0)))*('Projektkostenkalkulation EP'!$N$47/5)*
                                        'Projektkostenkalkulation EP'!$G$31)-SUM($B$20:N20))&gt;('Projektkostenkalkulation EP'!$N$47/5),('Projektkostenkalkulation EP'!$N$47/5),
                                         (NETWORKDAYS('Projektkostenkalkulation EP'!$G$8,
                                          EOMONTH('Projektkostenkalkulation EP'!$G$8,0)))*('Projektkostenkalkulation EP'!$N$47/5)*'Projektkostenkalkulation EP'!$G$31-SUM($B$20:N20))
                          ),
               "X"
            )</f>
        <v>0</v>
      </c>
      <c r="P20" s="122" t="str">
        <f xml:space="preserve"> IF(TEXT((EDATE('Projektkostenkalkulation EP'!$B$4,5)+AX$3),"MM")=TEXT((EDATE('Projektkostenkalkulation EP'!$B$4,5)+(AX$3-1)),"MM"),
             IF(
                        OR(
                                    TEXT((EDATE('Projektkostenkalkulation EP'!$B$4,5)+AX$3),"TTT") = "Sa",
                                    TEXT((EDATE('Projektkostenkalkulation EP'!$B$4,5)+AX$3),"TTT") = "So",
                                    IF(ISNA(VLOOKUP(EDATE('Projektkostenkalkulation EP'!$B$4,5)+AX$3,Datenquellen!$F$7:$H$45,3,FALSE))," ",VLOOKUP(EDATE('Projektkostenkalkulation EP'!$B$4,5)+AX$3,Datenquellen!$F$7:$H$45,3,FALSE))="X"
                                    ),
                          "X",
                          IF((((NETWORKDAYS('Projektkostenkalkulation EP'!$G$8,EOMONTH('Projektkostenkalkulation EP'!$G$8,0)))*('Projektkostenkalkulation EP'!$N$47/5)*
                                        'Projektkostenkalkulation EP'!$G$31)-SUM($B$20:O20))&gt;('Projektkostenkalkulation EP'!$N$47/5),('Projektkostenkalkulation EP'!$N$47/5),
                                         (NETWORKDAYS('Projektkostenkalkulation EP'!$G$8,
                                          EOMONTH('Projektkostenkalkulation EP'!$G$8,0)))*('Projektkostenkalkulation EP'!$N$47/5)*'Projektkostenkalkulation EP'!$G$31-SUM($B$20:O20))
                          ),
               "X"
            )</f>
        <v>X</v>
      </c>
      <c r="Q20" s="122" t="str">
        <f xml:space="preserve"> IF(TEXT((EDATE('Projektkostenkalkulation EP'!$B$4,5)+AY$3),"MM")=TEXT((EDATE('Projektkostenkalkulation EP'!$B$4,5)+(AY$3-1)),"MM"),
             IF(
                        OR(
                                    TEXT((EDATE('Projektkostenkalkulation EP'!$B$4,5)+AY$3),"TTT") = "Sa",
                                    TEXT((EDATE('Projektkostenkalkulation EP'!$B$4,5)+AY$3),"TTT") = "So",
                                    IF(ISNA(VLOOKUP(EDATE('Projektkostenkalkulation EP'!$B$4,5)+AY$3,Datenquellen!$F$7:$H$45,3,FALSE))," ",VLOOKUP(EDATE('Projektkostenkalkulation EP'!$B$4,5)+AY$3,Datenquellen!$F$7:$H$45,3,FALSE))="X"
                                    ),
                          "X",
                          IF((((NETWORKDAYS('Projektkostenkalkulation EP'!$G$8,EOMONTH('Projektkostenkalkulation EP'!$G$8,0)))*('Projektkostenkalkulation EP'!$N$47/5)*
                                        'Projektkostenkalkulation EP'!$G$31)-SUM($B$20:P20))&gt;('Projektkostenkalkulation EP'!$N$47/5),('Projektkostenkalkulation EP'!$N$47/5),
                                         (NETWORKDAYS('Projektkostenkalkulation EP'!$G$8,
                                          EOMONTH('Projektkostenkalkulation EP'!$G$8,0)))*('Projektkostenkalkulation EP'!$N$47/5)*'Projektkostenkalkulation EP'!$G$31-SUM($B$20:P20))
                          ),
               "X"
            )</f>
        <v>X</v>
      </c>
      <c r="R20" s="122">
        <f xml:space="preserve"> IF(TEXT((EDATE('Projektkostenkalkulation EP'!$B$4,5)+AZ$3),"MM")=TEXT((EDATE('Projektkostenkalkulation EP'!$B$4,5)+(AZ$3-1)),"MM"),
             IF(
                        OR(
                                    TEXT((EDATE('Projektkostenkalkulation EP'!$B$4,5)+AZ$3),"TTT") = "Sa",
                                    TEXT((EDATE('Projektkostenkalkulation EP'!$B$4,5)+AZ$3),"TTT") = "So",
                                    IF(ISNA(VLOOKUP(EDATE('Projektkostenkalkulation EP'!$B$4,5)+AZ$3,Datenquellen!$F$7:$H$45,3,FALSE))," ",VLOOKUP(EDATE('Projektkostenkalkulation EP'!$B$4,5)+AZ$3,Datenquellen!$F$7:$H$45,3,FALSE))="X"
                                    ),
                          "X",
                          IF((((NETWORKDAYS('Projektkostenkalkulation EP'!$G$8,EOMONTH('Projektkostenkalkulation EP'!$G$8,0)))*('Projektkostenkalkulation EP'!$N$47/5)*
                                        'Projektkostenkalkulation EP'!$G$31)-SUM($B$20:Q20))&gt;('Projektkostenkalkulation EP'!$N$47/5),('Projektkostenkalkulation EP'!$N$47/5),
                                         (NETWORKDAYS('Projektkostenkalkulation EP'!$G$8,
                                          EOMONTH('Projektkostenkalkulation EP'!$G$8,0)))*('Projektkostenkalkulation EP'!$N$47/5)*'Projektkostenkalkulation EP'!$G$31-SUM($B$20:Q20))
                          ),
               "X"
            )</f>
        <v>0</v>
      </c>
      <c r="S20" s="122">
        <f xml:space="preserve"> IF(TEXT((EDATE('Projektkostenkalkulation EP'!$B$4,5)+BA$3),"MM")=TEXT((EDATE('Projektkostenkalkulation EP'!$B$4,5)+(BA$3-1)),"MM"),
             IF(
                        OR(
                                    TEXT((EDATE('Projektkostenkalkulation EP'!$B$4,5)+BA$3),"TTT") = "Sa",
                                    TEXT((EDATE('Projektkostenkalkulation EP'!$B$4,5)+BA$3),"TTT") = "So",
                                    IF(ISNA(VLOOKUP(EDATE('Projektkostenkalkulation EP'!$B$4,5)+BA$3,Datenquellen!$F$7:$H$45,3,FALSE))," ",VLOOKUP(EDATE('Projektkostenkalkulation EP'!$B$4,5)+BA$3,Datenquellen!$F$7:$H$45,3,FALSE))="X"
                                    ),
                          "X",
                          IF((((NETWORKDAYS('Projektkostenkalkulation EP'!$G$8,EOMONTH('Projektkostenkalkulation EP'!$G$8,0)))*('Projektkostenkalkulation EP'!$N$47/5)*
                                        'Projektkostenkalkulation EP'!$G$31)-SUM($B$20:R20))&gt;('Projektkostenkalkulation EP'!$N$47/5),('Projektkostenkalkulation EP'!$N$47/5),
                                         (NETWORKDAYS('Projektkostenkalkulation EP'!$G$8,
                                          EOMONTH('Projektkostenkalkulation EP'!$G$8,0)))*('Projektkostenkalkulation EP'!$N$47/5)*'Projektkostenkalkulation EP'!$G$31-SUM($B$20:R20))
                          ),
               "X"
            )</f>
        <v>0</v>
      </c>
      <c r="T20" s="122">
        <f xml:space="preserve"> IF(TEXT((EDATE('Projektkostenkalkulation EP'!$B$4,5)+BB$3),"MM")=TEXT((EDATE('Projektkostenkalkulation EP'!$B$4,5)+(BB$3-1)),"MM"),
             IF(
                        OR(
                                    TEXT((EDATE('Projektkostenkalkulation EP'!$B$4,5)+BB$3),"TTT") = "Sa",
                                    TEXT((EDATE('Projektkostenkalkulation EP'!$B$4,5)+BB$3),"TTT") = "So",
                                    IF(ISNA(VLOOKUP(EDATE('Projektkostenkalkulation EP'!$B$4,5)+BB$3,Datenquellen!$F$7:$H$45,3,FALSE))," ",VLOOKUP(EDATE('Projektkostenkalkulation EP'!$B$4,5)+BB$3,Datenquellen!$F$7:$H$45,3,FALSE))="X"
                                    ),
                          "X",
                          IF((((NETWORKDAYS('Projektkostenkalkulation EP'!$G$8,EOMONTH('Projektkostenkalkulation EP'!$G$8,0)))*('Projektkostenkalkulation EP'!$N$47/5)*
                                        'Projektkostenkalkulation EP'!$G$31)-SUM($B$20:S20))&gt;('Projektkostenkalkulation EP'!$N$47/5),('Projektkostenkalkulation EP'!$N$47/5),
                                         (NETWORKDAYS('Projektkostenkalkulation EP'!$G$8,
                                          EOMONTH('Projektkostenkalkulation EP'!$G$8,0)))*('Projektkostenkalkulation EP'!$N$47/5)*'Projektkostenkalkulation EP'!$G$31-SUM($B$20:S20))
                          ),
               "X"
            )</f>
        <v>0</v>
      </c>
      <c r="U20" s="122">
        <f xml:space="preserve"> IF(TEXT((EDATE('Projektkostenkalkulation EP'!$B$4,5)+BC$3),"MM")=TEXT((EDATE('Projektkostenkalkulation EP'!$B$4,5)+(BC$3-1)),"MM"),
             IF(
                        OR(
                                    TEXT((EDATE('Projektkostenkalkulation EP'!$B$4,5)+BC$3),"TTT") = "Sa",
                                    TEXT((EDATE('Projektkostenkalkulation EP'!$B$4,5)+BC$3),"TTT") = "So",
                                    IF(ISNA(VLOOKUP(EDATE('Projektkostenkalkulation EP'!$B$4,5)+BC$3,Datenquellen!$F$7:$H$45,3,FALSE))," ",VLOOKUP(EDATE('Projektkostenkalkulation EP'!$B$4,5)+BC$3,Datenquellen!$F$7:$H$45,3,FALSE))="X"
                                    ),
                          "X",
                          IF((((NETWORKDAYS('Projektkostenkalkulation EP'!$G$8,EOMONTH('Projektkostenkalkulation EP'!$G$8,0)))*('Projektkostenkalkulation EP'!$N$47/5)*
                                        'Projektkostenkalkulation EP'!$G$31)-SUM($B$20:T20))&gt;('Projektkostenkalkulation EP'!$N$47/5),('Projektkostenkalkulation EP'!$N$47/5),
                                         (NETWORKDAYS('Projektkostenkalkulation EP'!$G$8,
                                          EOMONTH('Projektkostenkalkulation EP'!$G$8,0)))*('Projektkostenkalkulation EP'!$N$47/5)*'Projektkostenkalkulation EP'!$G$31-SUM($B$20:T20))
                          ),
               "X"
            )</f>
        <v>0</v>
      </c>
      <c r="V20" s="122">
        <f xml:space="preserve"> IF(TEXT((EDATE('Projektkostenkalkulation EP'!$B$4,5)+BD$3),"MM")=TEXT((EDATE('Projektkostenkalkulation EP'!$B$4,5)+(BD$3-1)),"MM"),
             IF(
                        OR(
                                    TEXT((EDATE('Projektkostenkalkulation EP'!$B$4,5)+BD$3),"TTT") = "Sa",
                                    TEXT((EDATE('Projektkostenkalkulation EP'!$B$4,5)+BD$3),"TTT") = "So",
                                    IF(ISNA(VLOOKUP(EDATE('Projektkostenkalkulation EP'!$B$4,5)+BD$3,Datenquellen!$F$7:$H$45,3,FALSE))," ",VLOOKUP(EDATE('Projektkostenkalkulation EP'!$B$4,5)+BD$3,Datenquellen!$F$7:$H$45,3,FALSE))="X"
                                    ),
                          "X",
                          IF((((NETWORKDAYS('Projektkostenkalkulation EP'!$G$8,EOMONTH('Projektkostenkalkulation EP'!$G$8,0)))*('Projektkostenkalkulation EP'!$N$47/5)*
                                        'Projektkostenkalkulation EP'!$G$31)-SUM($B$20:U20))&gt;('Projektkostenkalkulation EP'!$N$47/5),('Projektkostenkalkulation EP'!$N$47/5),
                                         (NETWORKDAYS('Projektkostenkalkulation EP'!$G$8,
                                          EOMONTH('Projektkostenkalkulation EP'!$G$8,0)))*('Projektkostenkalkulation EP'!$N$47/5)*'Projektkostenkalkulation EP'!$G$31-SUM($B$20:U20))
                          ),
               "X"
            )</f>
        <v>0</v>
      </c>
      <c r="W20" s="122" t="str">
        <f xml:space="preserve"> IF(TEXT((EDATE('Projektkostenkalkulation EP'!$B$4,5)+BE$3),"MM")=TEXT((EDATE('Projektkostenkalkulation EP'!$B$4,5)+(BE$3-1)),"MM"),
             IF(
                        OR(
                                    TEXT((EDATE('Projektkostenkalkulation EP'!$B$4,5)+BE$3),"TTT") = "Sa",
                                    TEXT((EDATE('Projektkostenkalkulation EP'!$B$4,5)+BE$3),"TTT") = "So",
                                    IF(ISNA(VLOOKUP(EDATE('Projektkostenkalkulation EP'!$B$4,5)+BE$3,Datenquellen!$F$7:$H$45,3,FALSE))," ",VLOOKUP(EDATE('Projektkostenkalkulation EP'!$B$4,5)+BE$3,Datenquellen!$F$7:$H$45,3,FALSE))="X"
                                    ),
                          "X",
                          IF((((NETWORKDAYS('Projektkostenkalkulation EP'!$G$8,EOMONTH('Projektkostenkalkulation EP'!$G$8,0)))*('Projektkostenkalkulation EP'!$N$47/5)*
                                        'Projektkostenkalkulation EP'!$G$31)-SUM($B$20:V20))&gt;('Projektkostenkalkulation EP'!$N$47/5),('Projektkostenkalkulation EP'!$N$47/5),
                                         (NETWORKDAYS('Projektkostenkalkulation EP'!$G$8,
                                          EOMONTH('Projektkostenkalkulation EP'!$G$8,0)))*('Projektkostenkalkulation EP'!$N$47/5)*'Projektkostenkalkulation EP'!$G$31-SUM($B$20:V20))
                          ),
               "X"
            )</f>
        <v>X</v>
      </c>
      <c r="X20" s="122" t="str">
        <f xml:space="preserve"> IF(TEXT((EDATE('Projektkostenkalkulation EP'!$B$4,5)+BF$3),"MM")=TEXT((EDATE('Projektkostenkalkulation EP'!$B$4,5)+(BF$3-1)),"MM"),
             IF(
                        OR(
                                    TEXT((EDATE('Projektkostenkalkulation EP'!$B$4,5)+BF$3),"TTT") = "Sa",
                                    TEXT((EDATE('Projektkostenkalkulation EP'!$B$4,5)+BF$3),"TTT") = "So",
                                    IF(ISNA(VLOOKUP(EDATE('Projektkostenkalkulation EP'!$B$4,5)+BF$3,Datenquellen!$F$7:$H$45,3,FALSE))," ",VLOOKUP(EDATE('Projektkostenkalkulation EP'!$B$4,5)+BF$3,Datenquellen!$F$7:$H$45,3,FALSE))="X"
                                    ),
                          "X",
                          IF((((NETWORKDAYS('Projektkostenkalkulation EP'!$G$8,EOMONTH('Projektkostenkalkulation EP'!$G$8,0)))*('Projektkostenkalkulation EP'!$N$47/5)*
                                        'Projektkostenkalkulation EP'!$G$31)-SUM($B$20:W20))&gt;('Projektkostenkalkulation EP'!$N$47/5),('Projektkostenkalkulation EP'!$N$47/5),
                                         (NETWORKDAYS('Projektkostenkalkulation EP'!$G$8,
                                          EOMONTH('Projektkostenkalkulation EP'!$G$8,0)))*('Projektkostenkalkulation EP'!$N$47/5)*'Projektkostenkalkulation EP'!$G$31-SUM($B$20:W20))
                          ),
               "X"
            )</f>
        <v>X</v>
      </c>
      <c r="Y20" s="122">
        <f xml:space="preserve"> IF(TEXT((EDATE('Projektkostenkalkulation EP'!$B$4,5)+BG$3),"MM")=TEXT((EDATE('Projektkostenkalkulation EP'!$B$4,5)+(BG$3-1)),"MM"),
             IF(
                        OR(
                                    TEXT((EDATE('Projektkostenkalkulation EP'!$B$4,5)+BG$3),"TTT") = "Sa",
                                    TEXT((EDATE('Projektkostenkalkulation EP'!$B$4,5)+BG$3),"TTT") = "So",
                                    IF(ISNA(VLOOKUP(EDATE('Projektkostenkalkulation EP'!$B$4,5)+BG$3,Datenquellen!$F$7:$H$45,3,FALSE))," ",VLOOKUP(EDATE('Projektkostenkalkulation EP'!$B$4,5)+BG$3,Datenquellen!$F$7:$H$45,3,FALSE))="X"
                                    ),
                          "X",
                          IF((((NETWORKDAYS('Projektkostenkalkulation EP'!$G$8,EOMONTH('Projektkostenkalkulation EP'!$G$8,0)))*('Projektkostenkalkulation EP'!$N$47/5)*
                                        'Projektkostenkalkulation EP'!$G$31)-SUM($B$20:X20))&gt;('Projektkostenkalkulation EP'!$N$47/5),('Projektkostenkalkulation EP'!$N$47/5),
                                         (NETWORKDAYS('Projektkostenkalkulation EP'!$G$8,
                                          EOMONTH('Projektkostenkalkulation EP'!$G$8,0)))*('Projektkostenkalkulation EP'!$N$47/5)*'Projektkostenkalkulation EP'!$G$31-SUM($B$20:X20))
                          ),
               "X"
            )</f>
        <v>0</v>
      </c>
      <c r="Z20" s="122">
        <f xml:space="preserve"> IF(TEXT((EDATE('Projektkostenkalkulation EP'!$B$4,5)+BH$3),"MM")=TEXT((EDATE('Projektkostenkalkulation EP'!$B$4,5)+(BH$3-1)),"MM"),
             IF(
                        OR(
                                    TEXT((EDATE('Projektkostenkalkulation EP'!$B$4,5)+BH$3),"TTT") = "Sa",
                                    TEXT((EDATE('Projektkostenkalkulation EP'!$B$4,5)+BH$3),"TTT") = "So",
                                    IF(ISNA(VLOOKUP(EDATE('Projektkostenkalkulation EP'!$B$4,5)+BH$3,Datenquellen!$F$7:$H$45,3,FALSE))," ",VLOOKUP(EDATE('Projektkostenkalkulation EP'!$B$4,5)+BH$3,Datenquellen!$F$7:$H$45,3,FALSE))="X"
                                    ),
                          "X",
                          IF((((NETWORKDAYS('Projektkostenkalkulation EP'!$G$8,EOMONTH('Projektkostenkalkulation EP'!$G$8,0)))*('Projektkostenkalkulation EP'!$N$47/5)*
                                        'Projektkostenkalkulation EP'!$G$31)-SUM($B$20:Y20))&gt;('Projektkostenkalkulation EP'!$N$47/5),('Projektkostenkalkulation EP'!$N$47/5),
                                         (NETWORKDAYS('Projektkostenkalkulation EP'!$G$8,
                                          EOMONTH('Projektkostenkalkulation EP'!$G$8,0)))*('Projektkostenkalkulation EP'!$N$47/5)*'Projektkostenkalkulation EP'!$G$31-SUM($B$20:Y20))
                          ),
               "X"
            )</f>
        <v>0</v>
      </c>
      <c r="AA20" s="122">
        <f xml:space="preserve"> IF(TEXT((EDATE('Projektkostenkalkulation EP'!$B$4,5)+BI$3),"MM")=TEXT((EDATE('Projektkostenkalkulation EP'!$B$4,5)+(BI$3-1)),"MM"),
             IF(
                        OR(
                                    TEXT((EDATE('Projektkostenkalkulation EP'!$B$4,5)+BI$3),"TTT") = "Sa",
                                    TEXT((EDATE('Projektkostenkalkulation EP'!$B$4,5)+BI$3),"TTT") = "So",
                                    IF(ISNA(VLOOKUP(EDATE('Projektkostenkalkulation EP'!$B$4,5)+BI$3,Datenquellen!$F$7:$H$45,3,FALSE))," ",VLOOKUP(EDATE('Projektkostenkalkulation EP'!$B$4,5)+BI$3,Datenquellen!$F$7:$H$45,3,FALSE))="X"
                                    ),
                          "X",
                          IF((((NETWORKDAYS('Projektkostenkalkulation EP'!$G$8,EOMONTH('Projektkostenkalkulation EP'!$G$8,0)))*('Projektkostenkalkulation EP'!$N$47/5)*
                                        'Projektkostenkalkulation EP'!$G$31)-SUM($B$20:Z20))&gt;('Projektkostenkalkulation EP'!$N$47/5),('Projektkostenkalkulation EP'!$N$47/5),
                                         (NETWORKDAYS('Projektkostenkalkulation EP'!$G$8,
                                          EOMONTH('Projektkostenkalkulation EP'!$G$8,0)))*('Projektkostenkalkulation EP'!$N$47/5)*'Projektkostenkalkulation EP'!$G$31-SUM($B$20:Z20))
                          ),
               "X"
            )</f>
        <v>0</v>
      </c>
      <c r="AB20" s="122">
        <f xml:space="preserve"> IF(TEXT((EDATE('Projektkostenkalkulation EP'!$B$4,5)+BJ$3),"MM")=TEXT((EDATE('Projektkostenkalkulation EP'!$B$4,5)+(BJ$3-1)),"MM"),
             IF(
                        OR(
                                    TEXT((EDATE('Projektkostenkalkulation EP'!$B$4,5)+BJ$3),"TTT") = "Sa",
                                    TEXT((EDATE('Projektkostenkalkulation EP'!$B$4,5)+BJ$3),"TTT") = "So",
                                    IF(ISNA(VLOOKUP(EDATE('Projektkostenkalkulation EP'!$B$4,5)+BJ$3,Datenquellen!$F$7:$H$45,3,FALSE))," ",VLOOKUP(EDATE('Projektkostenkalkulation EP'!$B$4,5)+BJ$3,Datenquellen!$F$7:$H$45,3,FALSE))="X"
                                    ),
                          "X",
                          IF((((NETWORKDAYS('Projektkostenkalkulation EP'!$G$8,EOMONTH('Projektkostenkalkulation EP'!$G$8,0)))*('Projektkostenkalkulation EP'!$N$47/5)*
                                        'Projektkostenkalkulation EP'!$G$31)-SUM($B$20:AA20))&gt;('Projektkostenkalkulation EP'!$N$47/5),('Projektkostenkalkulation EP'!$N$47/5),
                                         (NETWORKDAYS('Projektkostenkalkulation EP'!$G$8,
                                          EOMONTH('Projektkostenkalkulation EP'!$G$8,0)))*('Projektkostenkalkulation EP'!$N$47/5)*'Projektkostenkalkulation EP'!$G$31-SUM($B$20:AA20))
                          ),
               "X"
            )</f>
        <v>0</v>
      </c>
      <c r="AC20" s="122">
        <f xml:space="preserve"> IF(TEXT((EDATE('Projektkostenkalkulation EP'!$B$4,5)+BK$3),"MM")=TEXT((EDATE('Projektkostenkalkulation EP'!$B$4,5)+(BK$3-1)),"MM"),
             IF(
                        OR(
                                    TEXT((EDATE('Projektkostenkalkulation EP'!$B$4,5)+BK$3),"TTT") = "Sa",
                                    TEXT((EDATE('Projektkostenkalkulation EP'!$B$4,5)+BK$3),"TTT") = "So",
                                    IF(ISNA(VLOOKUP(EDATE('Projektkostenkalkulation EP'!$B$4,5)+BK$3,Datenquellen!$F$7:$H$45,3,FALSE))," ",VLOOKUP(EDATE('Projektkostenkalkulation EP'!$B$4,5)+BK$3,Datenquellen!$F$7:$H$45,3,FALSE))="X"
                                    ),
                          "X",
                          IF((((NETWORKDAYS('Projektkostenkalkulation EP'!$G$8,EOMONTH('Projektkostenkalkulation EP'!$G$8,0)))*('Projektkostenkalkulation EP'!$N$47/5)*
                                        'Projektkostenkalkulation EP'!$G$31)-SUM($B$20:AB20))&gt;('Projektkostenkalkulation EP'!$N$47/5),('Projektkostenkalkulation EP'!$N$47/5),
                                         (NETWORKDAYS('Projektkostenkalkulation EP'!$G$8,
                                          EOMONTH('Projektkostenkalkulation EP'!$G$8,0)))*('Projektkostenkalkulation EP'!$N$47/5)*'Projektkostenkalkulation EP'!$G$31-SUM($B$20:AB20))
                          ),
               "X"
            )</f>
        <v>0</v>
      </c>
      <c r="AD20" s="122" t="str">
        <f xml:space="preserve"> IF(TEXT((EDATE('Projektkostenkalkulation EP'!$B$4,5)+BL$3),"MM")=TEXT((EDATE('Projektkostenkalkulation EP'!$B$4,5)+(BL$3-1)),"MM"),
             IF(
                        OR(
                                    TEXT((EDATE('Projektkostenkalkulation EP'!$B$4,5)+BL$3),"TTT") = "Sa",
                                    TEXT((EDATE('Projektkostenkalkulation EP'!$B$4,5)+BL$3),"TTT") = "So",
                                    IF(ISNA(VLOOKUP(EDATE('Projektkostenkalkulation EP'!$B$4,5)+BL$3,Datenquellen!$F$7:$H$45,3,FALSE))," ",VLOOKUP(EDATE('Projektkostenkalkulation EP'!$B$4,5)+BL$3,Datenquellen!$F$7:$H$45,3,FALSE))="X"
                                    ),
                          "X",
                          IF((((NETWORKDAYS('Projektkostenkalkulation EP'!$G$8,EOMONTH('Projektkostenkalkulation EP'!$G$8,0)))*('Projektkostenkalkulation EP'!$N$47/5)*
                                        'Projektkostenkalkulation EP'!$G$31)-SUM($B$20:AC20))&gt;('Projektkostenkalkulation EP'!$N$47/5),('Projektkostenkalkulation EP'!$N$47/5),
                                         (NETWORKDAYS('Projektkostenkalkulation EP'!$G$8,
                                          EOMONTH('Projektkostenkalkulation EP'!$G$8,0)))*('Projektkostenkalkulation EP'!$N$47/5)*'Projektkostenkalkulation EP'!$G$31-SUM($B$20:AC20))
                          ),
               "X"
            )</f>
        <v>X</v>
      </c>
      <c r="AE20" s="122" t="str">
        <f xml:space="preserve"> IF(TEXT((EDATE('Projektkostenkalkulation EP'!$B$4,5)+BM$3),"MM")=TEXT((EDATE('Projektkostenkalkulation EP'!$B$4,5)+(BM$3-1)),"MM"),
             IF(
                        OR(
                                    TEXT((EDATE('Projektkostenkalkulation EP'!$B$4,5)+BM$3),"TTT") = "Sa",
                                    TEXT((EDATE('Projektkostenkalkulation EP'!$B$4,5)+BM$3),"TTT") = "So",
                                    IF(ISNA(VLOOKUP(EDATE('Projektkostenkalkulation EP'!$B$4,5)+BM$3,Datenquellen!$F$7:$H$45,3,FALSE))," ",VLOOKUP(EDATE('Projektkostenkalkulation EP'!$B$4,5)+BM$3,Datenquellen!$F$7:$H$45,3,FALSE))="X"
                                    ),
                          "X",
                          IF((((NETWORKDAYS('Projektkostenkalkulation EP'!$G$8,EOMONTH('Projektkostenkalkulation EP'!$G$8,0)))*('Projektkostenkalkulation EP'!$N$47/5)*
                                        'Projektkostenkalkulation EP'!$G$31)-SUM($B$20:AD20))&gt;('Projektkostenkalkulation EP'!$N$47/5),('Projektkostenkalkulation EP'!$N$47/5),
                                         (NETWORKDAYS('Projektkostenkalkulation EP'!$G$8,
                                          EOMONTH('Projektkostenkalkulation EP'!$G$8,0)))*('Projektkostenkalkulation EP'!$N$47/5)*'Projektkostenkalkulation EP'!$G$31-SUM($B$20:AD20))
                          ),
               "X"
            )</f>
        <v>X</v>
      </c>
      <c r="AF20" s="122" t="str">
        <f xml:space="preserve"> IF(TEXT((EDATE('Projektkostenkalkulation EP'!$B$4,5)+BN$3),"MM")=TEXT((EDATE('Projektkostenkalkulation EP'!$B$4,5)+(BN$3-1)),"MM"),
             IF(
                        OR(
                                    TEXT((EDATE('Projektkostenkalkulation EP'!$B$4,5)+BN$3),"TTT") = "Sa",
                                    TEXT((EDATE('Projektkostenkalkulation EP'!$B$4,5)+BN$3),"TTT") = "So",
                                    IF(ISNA(VLOOKUP(EDATE('Projektkostenkalkulation EP'!$B$4,5)+BN$3,Datenquellen!$F$7:$H$45,3,FALSE))," ",VLOOKUP(EDATE('Projektkostenkalkulation EP'!$B$4,5)+BN$3,Datenquellen!$F$7:$H$45,3,FALSE))="X"
                                    ),
                          "X",
                          IF((((NETWORKDAYS('Projektkostenkalkulation EP'!$G$8,EOMONTH('Projektkostenkalkulation EP'!$G$8,0)))*('Projektkostenkalkulation EP'!$N$47/5)*
                                        'Projektkostenkalkulation EP'!$G$31)-SUM($B$20:AE20))&gt;('Projektkostenkalkulation EP'!$N$47/5),('Projektkostenkalkulation EP'!$N$47/5),
                                         (NETWORKDAYS('Projektkostenkalkulation EP'!$G$8,
                                          EOMONTH('Projektkostenkalkulation EP'!$G$8,0)))*('Projektkostenkalkulation EP'!$N$47/5)*'Projektkostenkalkulation EP'!$G$31-SUM($B$20:AE20))
                          ),
               "X"
            )</f>
        <v>X</v>
      </c>
      <c r="AG20" s="121">
        <f>SUM(B20:AF20)</f>
        <v>0</v>
      </c>
      <c r="AH20" s="525">
        <f>AG20-AG21</f>
        <v>0</v>
      </c>
      <c r="AJ20" s="2" t="s">
        <v>81</v>
      </c>
      <c r="AK20" s="124" t="str">
        <f>IF(
            OR(
                     TEXT(EDATE('Projektkostenkalkulation EP'!$B$4,17),"TTT") = "Sa",
                     TEXT(EDATE('Projektkostenkalkulation EP'!$B$4,17),"TTT") = "So",
                     IF(ISNA(VLOOKUP(EDATE('Projektkostenkalkulation EP'!$B$4,17),Datenquellen!$F$7:$H$45,3,FALSE))," ",VLOOKUP(EDATE('Projektkostenkalkulation EP'!$B$4,17),Datenquellen!$F$7:$H$45,3,FALSE))="X"
                            ),
                    "X",
                    IF('Projektkostenkalkulation EP'!$S$31&gt;0,('Projektkostenkalkulation EP'!$N$47/5),0)
            )</f>
        <v>X</v>
      </c>
      <c r="AL20" s="122">
        <f xml:space="preserve"> IF(TEXT((EDATE('Projektkostenkalkulation EP'!$B$4,17)+AK$3),"MM")=TEXT((EDATE('Projektkostenkalkulation EP'!$B$4,17)+(AK$3-1)),"MM"),
             IF(
                        OR(
                                    TEXT((EDATE('Projektkostenkalkulation EP'!$B$4,17)+AK$3),"TTT") = "Sa",
                                    TEXT((EDATE('Projektkostenkalkulation EP'!$B$4,17)+AK$3),"TTT") = "So",
                                    IF(ISNA(VLOOKUP(EDATE('Projektkostenkalkulation EP'!$B$4,17)+AK$3,Datenquellen!$F$7:$H$45,3,FALSE))," ",VLOOKUP(EDATE('Projektkostenkalkulation EP'!$B$4,17)+AK$3,Datenquellen!$F$7:$H$45,3,FALSE))="X"
                                    ),
                          "X",
                          IF((((NETWORKDAYS('Projektkostenkalkulation EP'!$S$8,EOMONTH('Projektkostenkalkulation EP'!$S$8,0)))*('Projektkostenkalkulation EP'!$N$47/5)*
                                        'Projektkostenkalkulation EP'!$S$31)-SUM($AK$20:AK20))&gt;('Projektkostenkalkulation EP'!$N$47/5),('Projektkostenkalkulation EP'!$N$47/5),
                                         (NETWORKDAYS('Projektkostenkalkulation EP'!$S$8,
                                          EOMONTH('Projektkostenkalkulation EP'!$S$8,0)))*('Projektkostenkalkulation EP'!$N$47/5)*'Projektkostenkalkulation EP'!$S$31-SUM($AK$20:AK20))
                          ),
               "X"
            )</f>
        <v>0</v>
      </c>
      <c r="AM20" s="122">
        <f xml:space="preserve"> IF(TEXT((EDATE('Projektkostenkalkulation EP'!$B$4,17)+AL$3),"MM")=TEXT((EDATE('Projektkostenkalkulation EP'!$B$4,17)+(AL$3-1)),"MM"),
             IF(
                        OR(
                                    TEXT((EDATE('Projektkostenkalkulation EP'!$B$4,17)+AL$3),"TTT") = "Sa",
                                    TEXT((EDATE('Projektkostenkalkulation EP'!$B$4,17)+AL$3),"TTT") = "So",
                                    IF(ISNA(VLOOKUP(EDATE('Projektkostenkalkulation EP'!$B$4,17)+AL$3,Datenquellen!$F$7:$H$45,3,FALSE))," ",VLOOKUP(EDATE('Projektkostenkalkulation EP'!$B$4,17)+AL$3,Datenquellen!$F$7:$H$45,3,FALSE))="X"
                                    ),
                          "X",
                          IF((((NETWORKDAYS('Projektkostenkalkulation EP'!$S$8,EOMONTH('Projektkostenkalkulation EP'!$S$8,0)))*('Projektkostenkalkulation EP'!$N$47/5)*
                                        'Projektkostenkalkulation EP'!$S$31)-SUM($AK$20:AL20))&gt;('Projektkostenkalkulation EP'!$N$47/5),('Projektkostenkalkulation EP'!$N$47/5),
                                         (NETWORKDAYS('Projektkostenkalkulation EP'!$S$8,
                                          EOMONTH('Projektkostenkalkulation EP'!$S$8,0)))*('Projektkostenkalkulation EP'!$N$47/5)*'Projektkostenkalkulation EP'!$S$31-SUM($AK$20:AL20))
                          ),
               "X"
            )</f>
        <v>0</v>
      </c>
      <c r="AN20" s="122">
        <f xml:space="preserve"> IF(TEXT((EDATE('Projektkostenkalkulation EP'!$B$4,17)+AM$3),"MM")=TEXT((EDATE('Projektkostenkalkulation EP'!$B$4,17)+(AM$3-1)),"MM"),
             IF(
                        OR(
                                    TEXT((EDATE('Projektkostenkalkulation EP'!$B$4,17)+AM$3),"TTT") = "Sa",
                                    TEXT((EDATE('Projektkostenkalkulation EP'!$B$4,17)+AM$3),"TTT") = "So",
                                    IF(ISNA(VLOOKUP(EDATE('Projektkostenkalkulation EP'!$B$4,17)+AM$3,Datenquellen!$F$7:$H$45,3,FALSE))," ",VLOOKUP(EDATE('Projektkostenkalkulation EP'!$B$4,17)+AM$3,Datenquellen!$F$7:$H$45,3,FALSE))="X"
                                    ),
                          "X",
                          IF((((NETWORKDAYS('Projektkostenkalkulation EP'!$S$8,EOMONTH('Projektkostenkalkulation EP'!$S$8,0)))*('Projektkostenkalkulation EP'!$N$47/5)*
                                        'Projektkostenkalkulation EP'!$S$31)-SUM($AK$20:AM20))&gt;('Projektkostenkalkulation EP'!$N$47/5),('Projektkostenkalkulation EP'!$N$47/5),
                                         (NETWORKDAYS('Projektkostenkalkulation EP'!$S$8,
                                          EOMONTH('Projektkostenkalkulation EP'!$S$8,0)))*('Projektkostenkalkulation EP'!$N$47/5)*'Projektkostenkalkulation EP'!$S$31-SUM($AK$20:AM20))
                          ),
               "X"
            )</f>
        <v>0</v>
      </c>
      <c r="AO20" s="122">
        <f xml:space="preserve"> IF(TEXT((EDATE('Projektkostenkalkulation EP'!$B$4,17)+AN$3),"MM")=TEXT((EDATE('Projektkostenkalkulation EP'!$B$4,17)+(AN$3-1)),"MM"),
             IF(
                        OR(
                                    TEXT((EDATE('Projektkostenkalkulation EP'!$B$4,17)+AN$3),"TTT") = "Sa",
                                    TEXT((EDATE('Projektkostenkalkulation EP'!$B$4,17)+AN$3),"TTT") = "So",
                                    IF(ISNA(VLOOKUP(EDATE('Projektkostenkalkulation EP'!$B$4,17)+AN$3,Datenquellen!$F$7:$H$45,3,FALSE))," ",VLOOKUP(EDATE('Projektkostenkalkulation EP'!$B$4,17)+AN$3,Datenquellen!$F$7:$H$45,3,FALSE))="X"
                                    ),
                          "X",
                          IF((((NETWORKDAYS('Projektkostenkalkulation EP'!$S$8,EOMONTH('Projektkostenkalkulation EP'!$S$8,0)))*('Projektkostenkalkulation EP'!$N$47/5)*
                                        'Projektkostenkalkulation EP'!$S$31)-SUM($AK$20:AN20))&gt;('Projektkostenkalkulation EP'!$N$47/5),('Projektkostenkalkulation EP'!$N$47/5),
                                         (NETWORKDAYS('Projektkostenkalkulation EP'!$S$8,
                                          EOMONTH('Projektkostenkalkulation EP'!$S$8,0)))*('Projektkostenkalkulation EP'!$N$47/5)*'Projektkostenkalkulation EP'!$S$31-SUM($AK$20:AN20))
                          ),
               "X"
            )</f>
        <v>0</v>
      </c>
      <c r="AP20" s="122">
        <f xml:space="preserve"> IF(TEXT((EDATE('Projektkostenkalkulation EP'!$B$4,17)+AO$3),"MM")=TEXT((EDATE('Projektkostenkalkulation EP'!$B$4,17)+(AO$3-1)),"MM"),
             IF(
                        OR(
                                    TEXT((EDATE('Projektkostenkalkulation EP'!$B$4,17)+AO$3),"TTT") = "Sa",
                                    TEXT((EDATE('Projektkostenkalkulation EP'!$B$4,17)+AO$3),"TTT") = "So",
                                    IF(ISNA(VLOOKUP(EDATE('Projektkostenkalkulation EP'!$B$4,17)+AO$3,Datenquellen!$F$7:$H$45,3,FALSE))," ",VLOOKUP(EDATE('Projektkostenkalkulation EP'!$B$4,17)+AO$3,Datenquellen!$F$7:$H$45,3,FALSE))="X"
                                    ),
                          "X",
                          IF((((NETWORKDAYS('Projektkostenkalkulation EP'!$S$8,EOMONTH('Projektkostenkalkulation EP'!$S$8,0)))*('Projektkostenkalkulation EP'!$N$47/5)*
                                        'Projektkostenkalkulation EP'!$S$31)-SUM($AK$20:AO20))&gt;('Projektkostenkalkulation EP'!$N$47/5),('Projektkostenkalkulation EP'!$N$47/5),
                                         (NETWORKDAYS('Projektkostenkalkulation EP'!$S$8,
                                          EOMONTH('Projektkostenkalkulation EP'!$S$8,0)))*('Projektkostenkalkulation EP'!$N$47/5)*'Projektkostenkalkulation EP'!$S$31-SUM($AK$20:AO20))
                          ),
               "X"
            )</f>
        <v>0</v>
      </c>
      <c r="AQ20" s="122" t="str">
        <f xml:space="preserve"> IF(TEXT((EDATE('Projektkostenkalkulation EP'!$B$4,17)+AP$3),"MM")=TEXT((EDATE('Projektkostenkalkulation EP'!$B$4,17)+(AP$3-1)),"MM"),
             IF(
                        OR(
                                    TEXT((EDATE('Projektkostenkalkulation EP'!$B$4,17)+AP$3),"TTT") = "Sa",
                                    TEXT((EDATE('Projektkostenkalkulation EP'!$B$4,17)+AP$3),"TTT") = "So",
                                    IF(ISNA(VLOOKUP(EDATE('Projektkostenkalkulation EP'!$B$4,17)+AP$3,Datenquellen!$F$7:$H$45,3,FALSE))," ",VLOOKUP(EDATE('Projektkostenkalkulation EP'!$B$4,17)+AP$3,Datenquellen!$F$7:$H$45,3,FALSE))="X"
                                    ),
                          "X",
                          IF((((NETWORKDAYS('Projektkostenkalkulation EP'!$S$8,EOMONTH('Projektkostenkalkulation EP'!$S$8,0)))*('Projektkostenkalkulation EP'!$N$47/5)*
                                        'Projektkostenkalkulation EP'!$S$31)-SUM($AK$20:AP20))&gt;('Projektkostenkalkulation EP'!$N$47/5),('Projektkostenkalkulation EP'!$N$47/5),
                                         (NETWORKDAYS('Projektkostenkalkulation EP'!$S$8,
                                          EOMONTH('Projektkostenkalkulation EP'!$S$8,0)))*('Projektkostenkalkulation EP'!$N$47/5)*'Projektkostenkalkulation EP'!$S$31-SUM($AK$20:AP20))
                          ),
               "X"
            )</f>
        <v>X</v>
      </c>
      <c r="AR20" s="122" t="str">
        <f xml:space="preserve"> IF(TEXT((EDATE('Projektkostenkalkulation EP'!$B$4,17)+AQ$3),"MM")=TEXT((EDATE('Projektkostenkalkulation EP'!$B$4,17)+(AQ$3-1)),"MM"),
             IF(
                        OR(
                                    TEXT((EDATE('Projektkostenkalkulation EP'!$B$4,17)+AQ$3),"TTT") = "Sa",
                                    TEXT((EDATE('Projektkostenkalkulation EP'!$B$4,17)+AQ$3),"TTT") = "So",
                                    IF(ISNA(VLOOKUP(EDATE('Projektkostenkalkulation EP'!$B$4,17)+AQ$3,Datenquellen!$F$7:$H$45,3,FALSE))," ",VLOOKUP(EDATE('Projektkostenkalkulation EP'!$B$4,17)+AQ$3,Datenquellen!$F$7:$H$45,3,FALSE))="X"
                                    ),
                          "X",
                          IF((((NETWORKDAYS('Projektkostenkalkulation EP'!$S$8,EOMONTH('Projektkostenkalkulation EP'!$S$8,0)))*('Projektkostenkalkulation EP'!$N$47/5)*
                                        'Projektkostenkalkulation EP'!$S$31)-SUM($AK$20:AQ20))&gt;('Projektkostenkalkulation EP'!$N$47/5),('Projektkostenkalkulation EP'!$N$47/5),
                                         (NETWORKDAYS('Projektkostenkalkulation EP'!$S$8,
                                          EOMONTH('Projektkostenkalkulation EP'!$S$8,0)))*('Projektkostenkalkulation EP'!$N$47/5)*'Projektkostenkalkulation EP'!$S$31-SUM($AK$20:AQ20))
                          ),
               "X"
            )</f>
        <v>X</v>
      </c>
      <c r="AS20" s="122" t="str">
        <f xml:space="preserve"> IF(TEXT((EDATE('Projektkostenkalkulation EP'!$B$4,17)+AR$3),"MM")=TEXT((EDATE('Projektkostenkalkulation EP'!$B$4,17)+(AR$3-1)),"MM"),
             IF(
                        OR(
                                    TEXT((EDATE('Projektkostenkalkulation EP'!$B$4,17)+AR$3),"TTT") = "Sa",
                                    TEXT((EDATE('Projektkostenkalkulation EP'!$B$4,17)+AR$3),"TTT") = "So",
                                    IF(ISNA(VLOOKUP(EDATE('Projektkostenkalkulation EP'!$B$4,17)+AR$3,Datenquellen!$F$7:$H$45,3,FALSE))," ",VLOOKUP(EDATE('Projektkostenkalkulation EP'!$B$4,17)+AR$3,Datenquellen!$F$7:$H$45,3,FALSE))="X"
                                    ),
                          "X",
                          IF((((NETWORKDAYS('Projektkostenkalkulation EP'!$S$8,EOMONTH('Projektkostenkalkulation EP'!$S$8,0)))*('Projektkostenkalkulation EP'!$N$47/5)*
                                        'Projektkostenkalkulation EP'!$S$31)-SUM($AK$20:AR20))&gt;('Projektkostenkalkulation EP'!$N$47/5),('Projektkostenkalkulation EP'!$N$47/5),
                                         (NETWORKDAYS('Projektkostenkalkulation EP'!$S$8,
                                          EOMONTH('Projektkostenkalkulation EP'!$S$8,0)))*('Projektkostenkalkulation EP'!$N$47/5)*'Projektkostenkalkulation EP'!$S$31-SUM($AK$20:AR20))
                          ),
               "X"
            )</f>
        <v>X</v>
      </c>
      <c r="AT20" s="122">
        <f xml:space="preserve"> IF(TEXT((EDATE('Projektkostenkalkulation EP'!$B$4,17)+AS$3),"MM")=TEXT((EDATE('Projektkostenkalkulation EP'!$B$4,17)+(AS$3-1)),"MM"),
             IF(
                        OR(
                                    TEXT((EDATE('Projektkostenkalkulation EP'!$B$4,17)+AS$3),"TTT") = "Sa",
                                    TEXT((EDATE('Projektkostenkalkulation EP'!$B$4,17)+AS$3),"TTT") = "So",
                                    IF(ISNA(VLOOKUP(EDATE('Projektkostenkalkulation EP'!$B$4,17)+AS$3,Datenquellen!$F$7:$H$45,3,FALSE))," ",VLOOKUP(EDATE('Projektkostenkalkulation EP'!$B$4,17)+AS$3,Datenquellen!$F$7:$H$45,3,FALSE))="X"
                                    ),
                          "X",
                          IF((((NETWORKDAYS('Projektkostenkalkulation EP'!$S$8,EOMONTH('Projektkostenkalkulation EP'!$S$8,0)))*('Projektkostenkalkulation EP'!$N$47/5)*
                                        'Projektkostenkalkulation EP'!$S$31)-SUM($AK$20:AS20))&gt;('Projektkostenkalkulation EP'!$N$47/5),('Projektkostenkalkulation EP'!$N$47/5),
                                         (NETWORKDAYS('Projektkostenkalkulation EP'!$S$8,
                                          EOMONTH('Projektkostenkalkulation EP'!$S$8,0)))*('Projektkostenkalkulation EP'!$N$47/5)*'Projektkostenkalkulation EP'!$S$31-SUM($AK$20:AS20))
                          ),
               "X"
            )</f>
        <v>0</v>
      </c>
      <c r="AU20" s="122">
        <f xml:space="preserve"> IF(TEXT((EDATE('Projektkostenkalkulation EP'!$B$4,17)+AT$3),"MM")=TEXT((EDATE('Projektkostenkalkulation EP'!$B$4,17)+(AT$3-1)),"MM"),
             IF(
                        OR(
                                    TEXT((EDATE('Projektkostenkalkulation EP'!$B$4,17)+AT$3),"TTT") = "Sa",
                                    TEXT((EDATE('Projektkostenkalkulation EP'!$B$4,17)+AT$3),"TTT") = "So",
                                    IF(ISNA(VLOOKUP(EDATE('Projektkostenkalkulation EP'!$B$4,17)+AT$3,Datenquellen!$F$7:$H$45,3,FALSE))," ",VLOOKUP(EDATE('Projektkostenkalkulation EP'!$B$4,17)+AT$3,Datenquellen!$F$7:$H$45,3,FALSE))="X"
                                    ),
                          "X",
                          IF((((NETWORKDAYS('Projektkostenkalkulation EP'!$S$8,EOMONTH('Projektkostenkalkulation EP'!$S$8,0)))*('Projektkostenkalkulation EP'!$N$47/5)*
                                        'Projektkostenkalkulation EP'!$S$31)-SUM($AK$20:AT20))&gt;('Projektkostenkalkulation EP'!$N$47/5),('Projektkostenkalkulation EP'!$N$47/5),
                                         (NETWORKDAYS('Projektkostenkalkulation EP'!$S$8,
                                          EOMONTH('Projektkostenkalkulation EP'!$S$8,0)))*('Projektkostenkalkulation EP'!$N$47/5)*'Projektkostenkalkulation EP'!$S$31-SUM($AK$20:AT20))
                          ),
               "X"
            )</f>
        <v>0</v>
      </c>
      <c r="AV20" s="122">
        <f xml:space="preserve"> IF(TEXT((EDATE('Projektkostenkalkulation EP'!$B$4,17)+AU$3),"MM")=TEXT((EDATE('Projektkostenkalkulation EP'!$B$4,17)+(AU$3-1)),"MM"),
             IF(
                        OR(
                                    TEXT((EDATE('Projektkostenkalkulation EP'!$B$4,17)+AU$3),"TTT") = "Sa",
                                    TEXT((EDATE('Projektkostenkalkulation EP'!$B$4,17)+AU$3),"TTT") = "So",
                                    IF(ISNA(VLOOKUP(EDATE('Projektkostenkalkulation EP'!$B$4,17)+AU$3,Datenquellen!$F$7:$H$45,3,FALSE))," ",VLOOKUP(EDATE('Projektkostenkalkulation EP'!$B$4,17)+AU$3,Datenquellen!$F$7:$H$45,3,FALSE))="X"
                                    ),
                          "X",
                          IF((((NETWORKDAYS('Projektkostenkalkulation EP'!$S$8,EOMONTH('Projektkostenkalkulation EP'!$S$8,0)))*('Projektkostenkalkulation EP'!$N$47/5)*
                                        'Projektkostenkalkulation EP'!$S$31)-SUM($AK$20:AU20))&gt;('Projektkostenkalkulation EP'!$N$47/5),('Projektkostenkalkulation EP'!$N$47/5),
                                         (NETWORKDAYS('Projektkostenkalkulation EP'!$S$8,
                                          EOMONTH('Projektkostenkalkulation EP'!$S$8,0)))*('Projektkostenkalkulation EP'!$N$47/5)*'Projektkostenkalkulation EP'!$S$31-SUM($AK$20:AU20))
                          ),
               "X"
            )</f>
        <v>0</v>
      </c>
      <c r="AW20" s="122">
        <f xml:space="preserve"> IF(TEXT((EDATE('Projektkostenkalkulation EP'!$B$4,17)+AV$3),"MM")=TEXT((EDATE('Projektkostenkalkulation EP'!$B$4,17)+(AV$3-1)),"MM"),
             IF(
                        OR(
                                    TEXT((EDATE('Projektkostenkalkulation EP'!$B$4,17)+AV$3),"TTT") = "Sa",
                                    TEXT((EDATE('Projektkostenkalkulation EP'!$B$4,17)+AV$3),"TTT") = "So",
                                    IF(ISNA(VLOOKUP(EDATE('Projektkostenkalkulation EP'!$B$4,17)+AV$3,Datenquellen!$F$7:$H$45,3,FALSE))," ",VLOOKUP(EDATE('Projektkostenkalkulation EP'!$B$4,17)+AV$3,Datenquellen!$F$7:$H$45,3,FALSE))="X"
                                    ),
                          "X",
                          IF((((NETWORKDAYS('Projektkostenkalkulation EP'!$S$8,EOMONTH('Projektkostenkalkulation EP'!$S$8,0)))*('Projektkostenkalkulation EP'!$N$47/5)*
                                        'Projektkostenkalkulation EP'!$S$31)-SUM($AK$20:AV20))&gt;('Projektkostenkalkulation EP'!$N$47/5),('Projektkostenkalkulation EP'!$N$47/5),
                                         (NETWORKDAYS('Projektkostenkalkulation EP'!$S$8,
                                          EOMONTH('Projektkostenkalkulation EP'!$S$8,0)))*('Projektkostenkalkulation EP'!$N$47/5)*'Projektkostenkalkulation EP'!$S$31-SUM($AK$20:AV20))
                          ),
               "X"
            )</f>
        <v>0</v>
      </c>
      <c r="AX20" s="122" t="str">
        <f xml:space="preserve"> IF(TEXT((EDATE('Projektkostenkalkulation EP'!$B$4,17)+AW$3),"MM")=TEXT((EDATE('Projektkostenkalkulation EP'!$B$4,17)+(AW$3-1)),"MM"),
             IF(
                        OR(
                                    TEXT((EDATE('Projektkostenkalkulation EP'!$B$4,17)+AW$3),"TTT") = "Sa",
                                    TEXT((EDATE('Projektkostenkalkulation EP'!$B$4,17)+AW$3),"TTT") = "So",
                                    IF(ISNA(VLOOKUP(EDATE('Projektkostenkalkulation EP'!$B$4,17)+AW$3,Datenquellen!$F$7:$H$45,3,FALSE))," ",VLOOKUP(EDATE('Projektkostenkalkulation EP'!$B$4,17)+AW$3,Datenquellen!$F$7:$H$45,3,FALSE))="X"
                                    ),
                          "X",
                          IF((((NETWORKDAYS('Projektkostenkalkulation EP'!$S$8,EOMONTH('Projektkostenkalkulation EP'!$S$8,0)))*('Projektkostenkalkulation EP'!$N$47/5)*
                                        'Projektkostenkalkulation EP'!$S$31)-SUM($AK$20:AW20))&gt;('Projektkostenkalkulation EP'!$N$47/5),('Projektkostenkalkulation EP'!$N$47/5),
                                         (NETWORKDAYS('Projektkostenkalkulation EP'!$S$8,
                                          EOMONTH('Projektkostenkalkulation EP'!$S$8,0)))*('Projektkostenkalkulation EP'!$N$47/5)*'Projektkostenkalkulation EP'!$S$31-SUM($AK$20:AW20))
                          ),
               "X"
            )</f>
        <v>X</v>
      </c>
      <c r="AY20" s="122" t="str">
        <f xml:space="preserve"> IF(TEXT((EDATE('Projektkostenkalkulation EP'!$B$4,17)+AX$3),"MM")=TEXT((EDATE('Projektkostenkalkulation EP'!$B$4,17)+(AX$3-1)),"MM"),
             IF(
                        OR(
                                    TEXT((EDATE('Projektkostenkalkulation EP'!$B$4,17)+AX$3),"TTT") = "Sa",
                                    TEXT((EDATE('Projektkostenkalkulation EP'!$B$4,17)+AX$3),"TTT") = "So",
                                    IF(ISNA(VLOOKUP(EDATE('Projektkostenkalkulation EP'!$B$4,17)+AX$3,Datenquellen!$F$7:$H$45,3,FALSE))," ",VLOOKUP(EDATE('Projektkostenkalkulation EP'!$B$4,17)+AX$3,Datenquellen!$F$7:$H$45,3,FALSE))="X"
                                    ),
                          "X",
                          IF((((NETWORKDAYS('Projektkostenkalkulation EP'!$S$8,EOMONTH('Projektkostenkalkulation EP'!$S$8,0)))*('Projektkostenkalkulation EP'!$N$47/5)*
                                        'Projektkostenkalkulation EP'!$S$31)-SUM($AK$20:AX20))&gt;('Projektkostenkalkulation EP'!$N$47/5),('Projektkostenkalkulation EP'!$N$47/5),
                                         (NETWORKDAYS('Projektkostenkalkulation EP'!$S$8,
                                          EOMONTH('Projektkostenkalkulation EP'!$S$8,0)))*('Projektkostenkalkulation EP'!$N$47/5)*'Projektkostenkalkulation EP'!$S$31-SUM($AK$20:AX20))
                          ),
               "X"
            )</f>
        <v>X</v>
      </c>
      <c r="AZ20" s="122">
        <f xml:space="preserve"> IF(TEXT((EDATE('Projektkostenkalkulation EP'!$B$4,17)+AY$3),"MM")=TEXT((EDATE('Projektkostenkalkulation EP'!$B$4,17)+(AY$3-1)),"MM"),
             IF(
                        OR(
                                    TEXT((EDATE('Projektkostenkalkulation EP'!$B$4,17)+AY$3),"TTT") = "Sa",
                                    TEXT((EDATE('Projektkostenkalkulation EP'!$B$4,17)+AY$3),"TTT") = "So",
                                    IF(ISNA(VLOOKUP(EDATE('Projektkostenkalkulation EP'!$B$4,17)+AY$3,Datenquellen!$F$7:$H$45,3,FALSE))," ",VLOOKUP(EDATE('Projektkostenkalkulation EP'!$B$4,17)+AY$3,Datenquellen!$F$7:$H$45,3,FALSE))="X"
                                    ),
                          "X",
                          IF((((NETWORKDAYS('Projektkostenkalkulation EP'!$S$8,EOMONTH('Projektkostenkalkulation EP'!$S$8,0)))*('Projektkostenkalkulation EP'!$N$47/5)*
                                        'Projektkostenkalkulation EP'!$S$31)-SUM($AK$20:AY20))&gt;('Projektkostenkalkulation EP'!$N$47/5),('Projektkostenkalkulation EP'!$N$47/5),
                                         (NETWORKDAYS('Projektkostenkalkulation EP'!$S$8,
                                          EOMONTH('Projektkostenkalkulation EP'!$S$8,0)))*('Projektkostenkalkulation EP'!$N$47/5)*'Projektkostenkalkulation EP'!$S$31-SUM($AK$20:AY20))
                          ),
               "X"
            )</f>
        <v>0</v>
      </c>
      <c r="BA20" s="122">
        <f xml:space="preserve"> IF(TEXT((EDATE('Projektkostenkalkulation EP'!$B$4,17)+AZ$3),"MM")=TEXT((EDATE('Projektkostenkalkulation EP'!$B$4,17)+(AZ$3-1)),"MM"),
             IF(
                        OR(
                                    TEXT((EDATE('Projektkostenkalkulation EP'!$B$4,17)+AZ$3),"TTT") = "Sa",
                                    TEXT((EDATE('Projektkostenkalkulation EP'!$B$4,17)+AZ$3),"TTT") = "So",
                                    IF(ISNA(VLOOKUP(EDATE('Projektkostenkalkulation EP'!$B$4,17)+AZ$3,Datenquellen!$F$7:$H$45,3,FALSE))," ",VLOOKUP(EDATE('Projektkostenkalkulation EP'!$B$4,17)+AZ$3,Datenquellen!$F$7:$H$45,3,FALSE))="X"
                                    ),
                          "X",
                          IF((((NETWORKDAYS('Projektkostenkalkulation EP'!$S$8,EOMONTH('Projektkostenkalkulation EP'!$S$8,0)))*('Projektkostenkalkulation EP'!$N$47/5)*
                                        'Projektkostenkalkulation EP'!$S$31)-SUM($AK$20:AZ20))&gt;('Projektkostenkalkulation EP'!$N$47/5),('Projektkostenkalkulation EP'!$N$47/5),
                                         (NETWORKDAYS('Projektkostenkalkulation EP'!$S$8,
                                          EOMONTH('Projektkostenkalkulation EP'!$S$8,0)))*('Projektkostenkalkulation EP'!$N$47/5)*'Projektkostenkalkulation EP'!$S$31-SUM($AK$20:AZ20))
                          ),
               "X"
            )</f>
        <v>0</v>
      </c>
      <c r="BB20" s="122">
        <f xml:space="preserve"> IF(TEXT((EDATE('Projektkostenkalkulation EP'!$B$4,17)+BA$3),"MM")=TEXT((EDATE('Projektkostenkalkulation EP'!$B$4,17)+(BA$3-1)),"MM"),
             IF(
                        OR(
                                    TEXT((EDATE('Projektkostenkalkulation EP'!$B$4,17)+BA$3),"TTT") = "Sa",
                                    TEXT((EDATE('Projektkostenkalkulation EP'!$B$4,17)+BA$3),"TTT") = "So",
                                    IF(ISNA(VLOOKUP(EDATE('Projektkostenkalkulation EP'!$B$4,17)+BA$3,Datenquellen!$F$7:$H$45,3,FALSE))," ",VLOOKUP(EDATE('Projektkostenkalkulation EP'!$B$4,17)+BA$3,Datenquellen!$F$7:$H$45,3,FALSE))="X"
                                    ),
                          "X",
                          IF((((NETWORKDAYS('Projektkostenkalkulation EP'!$S$8,EOMONTH('Projektkostenkalkulation EP'!$S$8,0)))*('Projektkostenkalkulation EP'!$N$47/5)*
                                        'Projektkostenkalkulation EP'!$S$31)-SUM($AK$20:BA20))&gt;('Projektkostenkalkulation EP'!$N$47/5),('Projektkostenkalkulation EP'!$N$47/5),
                                         (NETWORKDAYS('Projektkostenkalkulation EP'!$S$8,
                                          EOMONTH('Projektkostenkalkulation EP'!$S$8,0)))*('Projektkostenkalkulation EP'!$N$47/5)*'Projektkostenkalkulation EP'!$S$31-SUM($AK$20:BA20))
                          ),
               "X"
            )</f>
        <v>0</v>
      </c>
      <c r="BC20" s="122" t="str">
        <f xml:space="preserve"> IF(TEXT((EDATE('Projektkostenkalkulation EP'!$B$4,17)+BB$3),"MM")=TEXT((EDATE('Projektkostenkalkulation EP'!$B$4,17)+(BB$3-1)),"MM"),
             IF(
                        OR(
                                    TEXT((EDATE('Projektkostenkalkulation EP'!$B$4,17)+BB$3),"TTT") = "Sa",
                                    TEXT((EDATE('Projektkostenkalkulation EP'!$B$4,17)+BB$3),"TTT") = "So",
                                    IF(ISNA(VLOOKUP(EDATE('Projektkostenkalkulation EP'!$B$4,17)+BB$3,Datenquellen!$F$7:$H$45,3,FALSE))," ",VLOOKUP(EDATE('Projektkostenkalkulation EP'!$B$4,17)+BB$3,Datenquellen!$F$7:$H$45,3,FALSE))="X"
                                    ),
                          "X",
                          IF((((NETWORKDAYS('Projektkostenkalkulation EP'!$S$8,EOMONTH('Projektkostenkalkulation EP'!$S$8,0)))*('Projektkostenkalkulation EP'!$N$47/5)*
                                        'Projektkostenkalkulation EP'!$S$31)-SUM($AK$20:BB20))&gt;('Projektkostenkalkulation EP'!$N$47/5),('Projektkostenkalkulation EP'!$N$47/5),
                                         (NETWORKDAYS('Projektkostenkalkulation EP'!$S$8,
                                          EOMONTH('Projektkostenkalkulation EP'!$S$8,0)))*('Projektkostenkalkulation EP'!$N$47/5)*'Projektkostenkalkulation EP'!$S$31-SUM($AK$20:BB20))
                          ),
               "X"
            )</f>
        <v>X</v>
      </c>
      <c r="BD20" s="122">
        <f xml:space="preserve"> IF(TEXT((EDATE('Projektkostenkalkulation EP'!$B$4,17)+BC$3),"MM")=TEXT((EDATE('Projektkostenkalkulation EP'!$B$4,17)+(BC$3-1)),"MM"),
             IF(
                        OR(
                                    TEXT((EDATE('Projektkostenkalkulation EP'!$B$4,17)+BC$3),"TTT") = "Sa",
                                    TEXT((EDATE('Projektkostenkalkulation EP'!$B$4,17)+BC$3),"TTT") = "So",
                                    IF(ISNA(VLOOKUP(EDATE('Projektkostenkalkulation EP'!$B$4,17)+BC$3,Datenquellen!$F$7:$H$45,3,FALSE))," ",VLOOKUP(EDATE('Projektkostenkalkulation EP'!$B$4,17)+BC$3,Datenquellen!$F$7:$H$45,3,FALSE))="X"
                                    ),
                          "X",
                          IF((((NETWORKDAYS('Projektkostenkalkulation EP'!$S$8,EOMONTH('Projektkostenkalkulation EP'!$S$8,0)))*('Projektkostenkalkulation EP'!$N$47/5)*
                                        'Projektkostenkalkulation EP'!$S$31)-SUM($AK$20:BC20))&gt;('Projektkostenkalkulation EP'!$N$47/5),('Projektkostenkalkulation EP'!$N$47/5),
                                         (NETWORKDAYS('Projektkostenkalkulation EP'!$S$8,
                                          EOMONTH('Projektkostenkalkulation EP'!$S$8,0)))*('Projektkostenkalkulation EP'!$N$47/5)*'Projektkostenkalkulation EP'!$S$31-SUM($AK$20:BC20))
                          ),
               "X"
            )</f>
        <v>0</v>
      </c>
      <c r="BE20" s="122" t="str">
        <f xml:space="preserve"> IF(TEXT((EDATE('Projektkostenkalkulation EP'!$B$4,17)+BD$3),"MM")=TEXT((EDATE('Projektkostenkalkulation EP'!$B$4,17)+(BD$3-1)),"MM"),
             IF(
                        OR(
                                    TEXT((EDATE('Projektkostenkalkulation EP'!$B$4,17)+BD$3),"TTT") = "Sa",
                                    TEXT((EDATE('Projektkostenkalkulation EP'!$B$4,17)+BD$3),"TTT") = "So",
                                    IF(ISNA(VLOOKUP(EDATE('Projektkostenkalkulation EP'!$B$4,17)+BD$3,Datenquellen!$F$7:$H$45,3,FALSE))," ",VLOOKUP(EDATE('Projektkostenkalkulation EP'!$B$4,17)+BD$3,Datenquellen!$F$7:$H$45,3,FALSE))="X"
                                    ),
                          "X",
                          IF((((NETWORKDAYS('Projektkostenkalkulation EP'!$S$8,EOMONTH('Projektkostenkalkulation EP'!$S$8,0)))*('Projektkostenkalkulation EP'!$N$47/5)*
                                        'Projektkostenkalkulation EP'!$S$31)-SUM($AK$20:BD20))&gt;('Projektkostenkalkulation EP'!$N$47/5),('Projektkostenkalkulation EP'!$N$47/5),
                                         (NETWORKDAYS('Projektkostenkalkulation EP'!$S$8,
                                          EOMONTH('Projektkostenkalkulation EP'!$S$8,0)))*('Projektkostenkalkulation EP'!$N$47/5)*'Projektkostenkalkulation EP'!$S$31-SUM($AK$20:BD20))
                          ),
               "X"
            )</f>
        <v>X</v>
      </c>
      <c r="BF20" s="122" t="str">
        <f xml:space="preserve"> IF(TEXT((EDATE('Projektkostenkalkulation EP'!$B$4,17)+BE$3),"MM")=TEXT((EDATE('Projektkostenkalkulation EP'!$B$4,17)+(BE$3-1)),"MM"),
             IF(
                        OR(
                                    TEXT((EDATE('Projektkostenkalkulation EP'!$B$4,17)+BE$3),"TTT") = "Sa",
                                    TEXT((EDATE('Projektkostenkalkulation EP'!$B$4,17)+BE$3),"TTT") = "So",
                                    IF(ISNA(VLOOKUP(EDATE('Projektkostenkalkulation EP'!$B$4,17)+BE$3,Datenquellen!$F$7:$H$45,3,FALSE))," ",VLOOKUP(EDATE('Projektkostenkalkulation EP'!$B$4,17)+BE$3,Datenquellen!$F$7:$H$45,3,FALSE))="X"
                                    ),
                          "X",
                          IF((((NETWORKDAYS('Projektkostenkalkulation EP'!$S$8,EOMONTH('Projektkostenkalkulation EP'!$S$8,0)))*('Projektkostenkalkulation EP'!$N$47/5)*
                                        'Projektkostenkalkulation EP'!$S$31)-SUM($AK$20:BE20))&gt;('Projektkostenkalkulation EP'!$N$47/5),('Projektkostenkalkulation EP'!$N$47/5),
                                         (NETWORKDAYS('Projektkostenkalkulation EP'!$S$8,
                                          EOMONTH('Projektkostenkalkulation EP'!$S$8,0)))*('Projektkostenkalkulation EP'!$N$47/5)*'Projektkostenkalkulation EP'!$S$31-SUM($AK$20:BE20))
                          ),
               "X"
            )</f>
        <v>X</v>
      </c>
      <c r="BG20" s="122">
        <f xml:space="preserve"> IF(TEXT((EDATE('Projektkostenkalkulation EP'!$B$4,17)+BF$3),"MM")=TEXT((EDATE('Projektkostenkalkulation EP'!$B$4,17)+(BF$3-1)),"MM"),
             IF(
                        OR(
                                    TEXT((EDATE('Projektkostenkalkulation EP'!$B$4,17)+BF$3),"TTT") = "Sa",
                                    TEXT((EDATE('Projektkostenkalkulation EP'!$B$4,17)+BF$3),"TTT") = "So",
                                    IF(ISNA(VLOOKUP(EDATE('Projektkostenkalkulation EP'!$B$4,17)+BF$3,Datenquellen!$F$7:$H$45,3,FALSE))," ",VLOOKUP(EDATE('Projektkostenkalkulation EP'!$B$4,17)+BF$3,Datenquellen!$F$7:$H$45,3,FALSE))="X"
                                    ),
                          "X",
                          IF((((NETWORKDAYS('Projektkostenkalkulation EP'!$S$8,EOMONTH('Projektkostenkalkulation EP'!$S$8,0)))*('Projektkostenkalkulation EP'!$N$47/5)*
                                        'Projektkostenkalkulation EP'!$S$31)-SUM($AK$20:BF20))&gt;('Projektkostenkalkulation EP'!$N$47/5),('Projektkostenkalkulation EP'!$N$47/5),
                                         (NETWORKDAYS('Projektkostenkalkulation EP'!$S$8,
                                          EOMONTH('Projektkostenkalkulation EP'!$S$8,0)))*('Projektkostenkalkulation EP'!$N$47/5)*'Projektkostenkalkulation EP'!$S$31-SUM($AK$20:BF20))
                          ),
               "X"
            )</f>
        <v>0</v>
      </c>
      <c r="BH20" s="122">
        <f xml:space="preserve"> IF(TEXT((EDATE('Projektkostenkalkulation EP'!$B$4,17)+BG$3),"MM")=TEXT((EDATE('Projektkostenkalkulation EP'!$B$4,17)+(BG$3-1)),"MM"),
             IF(
                        OR(
                                    TEXT((EDATE('Projektkostenkalkulation EP'!$B$4,17)+BG$3),"TTT") = "Sa",
                                    TEXT((EDATE('Projektkostenkalkulation EP'!$B$4,17)+BG$3),"TTT") = "So",
                                    IF(ISNA(VLOOKUP(EDATE('Projektkostenkalkulation EP'!$B$4,17)+BG$3,Datenquellen!$F$7:$H$45,3,FALSE))," ",VLOOKUP(EDATE('Projektkostenkalkulation EP'!$B$4,17)+BG$3,Datenquellen!$F$7:$H$45,3,FALSE))="X"
                                    ),
                          "X",
                          IF((((NETWORKDAYS('Projektkostenkalkulation EP'!$S$8,EOMONTH('Projektkostenkalkulation EP'!$S$8,0)))*('Projektkostenkalkulation EP'!$N$47/5)*
                                        'Projektkostenkalkulation EP'!$S$31)-SUM($AK$20:BG20))&gt;('Projektkostenkalkulation EP'!$N$47/5),('Projektkostenkalkulation EP'!$N$47/5),
                                         (NETWORKDAYS('Projektkostenkalkulation EP'!$S$8,
                                          EOMONTH('Projektkostenkalkulation EP'!$S$8,0)))*('Projektkostenkalkulation EP'!$N$47/5)*'Projektkostenkalkulation EP'!$S$31-SUM($AK$20:BG20))
                          ),
               "X"
            )</f>
        <v>0</v>
      </c>
      <c r="BI20" s="122">
        <f xml:space="preserve"> IF(TEXT((EDATE('Projektkostenkalkulation EP'!$B$4,17)+BH$3),"MM")=TEXT((EDATE('Projektkostenkalkulation EP'!$B$4,17)+(BH$3-1)),"MM"),
             IF(
                        OR(
                                    TEXT((EDATE('Projektkostenkalkulation EP'!$B$4,17)+BH$3),"TTT") = "Sa",
                                    TEXT((EDATE('Projektkostenkalkulation EP'!$B$4,17)+BH$3),"TTT") = "So",
                                    IF(ISNA(VLOOKUP(EDATE('Projektkostenkalkulation EP'!$B$4,17)+BH$3,Datenquellen!$F$7:$H$45,3,FALSE))," ",VLOOKUP(EDATE('Projektkostenkalkulation EP'!$B$4,17)+BH$3,Datenquellen!$F$7:$H$45,3,FALSE))="X"
                                    ),
                          "X",
                          IF((((NETWORKDAYS('Projektkostenkalkulation EP'!$S$8,EOMONTH('Projektkostenkalkulation EP'!$S$8,0)))*('Projektkostenkalkulation EP'!$N$47/5)*
                                        'Projektkostenkalkulation EP'!$S$31)-SUM($AK$20:BH20))&gt;('Projektkostenkalkulation EP'!$N$47/5),('Projektkostenkalkulation EP'!$N$47/5),
                                         (NETWORKDAYS('Projektkostenkalkulation EP'!$S$8,
                                          EOMONTH('Projektkostenkalkulation EP'!$S$8,0)))*('Projektkostenkalkulation EP'!$N$47/5)*'Projektkostenkalkulation EP'!$S$31-SUM($AK$20:BH20))
                          ),
               "X"
            )</f>
        <v>0</v>
      </c>
      <c r="BJ20" s="122">
        <f xml:space="preserve"> IF(TEXT((EDATE('Projektkostenkalkulation EP'!$B$4,17)+BI$3),"MM")=TEXT((EDATE('Projektkostenkalkulation EP'!$B$4,17)+(BI$3-1)),"MM"),
             IF(
                        OR(
                                    TEXT((EDATE('Projektkostenkalkulation EP'!$B$4,17)+BI$3),"TTT") = "Sa",
                                    TEXT((EDATE('Projektkostenkalkulation EP'!$B$4,17)+BI$3),"TTT") = "So",
                                    IF(ISNA(VLOOKUP(EDATE('Projektkostenkalkulation EP'!$B$4,17)+BI$3,Datenquellen!$F$7:$H$45,3,FALSE))," ",VLOOKUP(EDATE('Projektkostenkalkulation EP'!$B$4,17)+BI$3,Datenquellen!$F$7:$H$45,3,FALSE))="X"
                                    ),
                          "X",
                          IF((((NETWORKDAYS('Projektkostenkalkulation EP'!$S$8,EOMONTH('Projektkostenkalkulation EP'!$S$8,0)))*('Projektkostenkalkulation EP'!$N$47/5)*
                                        'Projektkostenkalkulation EP'!$S$31)-SUM($AK$20:BI20))&gt;('Projektkostenkalkulation EP'!$N$47/5),('Projektkostenkalkulation EP'!$N$47/5),
                                         (NETWORKDAYS('Projektkostenkalkulation EP'!$S$8,
                                          EOMONTH('Projektkostenkalkulation EP'!$S$8,0)))*('Projektkostenkalkulation EP'!$N$47/5)*'Projektkostenkalkulation EP'!$S$31-SUM($AK$20:BI20))
                          ),
               "X"
            )</f>
        <v>0</v>
      </c>
      <c r="BK20" s="122">
        <f xml:space="preserve"> IF(TEXT((EDATE('Projektkostenkalkulation EP'!$B$4,17)+BJ$3),"MM")=TEXT((EDATE('Projektkostenkalkulation EP'!$B$4,17)+(BJ$3-1)),"MM"),
             IF(
                        OR(
                                    TEXT((EDATE('Projektkostenkalkulation EP'!$B$4,17)+BJ$3),"TTT") = "Sa",
                                    TEXT((EDATE('Projektkostenkalkulation EP'!$B$4,17)+BJ$3),"TTT") = "So",
                                    IF(ISNA(VLOOKUP(EDATE('Projektkostenkalkulation EP'!$B$4,17)+BJ$3,Datenquellen!$F$7:$H$45,3,FALSE))," ",VLOOKUP(EDATE('Projektkostenkalkulation EP'!$B$4,17)+BJ$3,Datenquellen!$F$7:$H$45,3,FALSE))="X"
                                    ),
                          "X",
                          IF((((NETWORKDAYS('Projektkostenkalkulation EP'!$S$8,EOMONTH('Projektkostenkalkulation EP'!$S$8,0)))*('Projektkostenkalkulation EP'!$N$47/5)*
                                        'Projektkostenkalkulation EP'!$S$31)-SUM($AK$20:BJ20))&gt;('Projektkostenkalkulation EP'!$N$47/5),('Projektkostenkalkulation EP'!$N$47/5),
                                         (NETWORKDAYS('Projektkostenkalkulation EP'!$S$8,
                                          EOMONTH('Projektkostenkalkulation EP'!$S$8,0)))*('Projektkostenkalkulation EP'!$N$47/5)*'Projektkostenkalkulation EP'!$S$31-SUM($AK$20:BJ20))
                          ),
               "X"
            )</f>
        <v>0</v>
      </c>
      <c r="BL20" s="122" t="str">
        <f xml:space="preserve"> IF(TEXT((EDATE('Projektkostenkalkulation EP'!$B$4,17)+BK$3),"MM")=TEXT((EDATE('Projektkostenkalkulation EP'!$B$4,17)+(BK$3-1)),"MM"),
             IF(
                        OR(
                                    TEXT((EDATE('Projektkostenkalkulation EP'!$B$4,17)+BK$3),"TTT") = "Sa",
                                    TEXT((EDATE('Projektkostenkalkulation EP'!$B$4,17)+BK$3),"TTT") = "So",
                                    IF(ISNA(VLOOKUP(EDATE('Projektkostenkalkulation EP'!$B$4,17)+BK$3,Datenquellen!$F$7:$H$45,3,FALSE))," ",VLOOKUP(EDATE('Projektkostenkalkulation EP'!$B$4,17)+BK$3,Datenquellen!$F$7:$H$45,3,FALSE))="X"
                                    ),
                          "X",
                          IF((((NETWORKDAYS('Projektkostenkalkulation EP'!$S$8,EOMONTH('Projektkostenkalkulation EP'!$S$8,0)))*('Projektkostenkalkulation EP'!$N$47/5)*
                                        'Projektkostenkalkulation EP'!$S$31)-SUM($AK$20:BK20))&gt;('Projektkostenkalkulation EP'!$N$47/5),('Projektkostenkalkulation EP'!$N$47/5),
                                         (NETWORKDAYS('Projektkostenkalkulation EP'!$S$8,
                                          EOMONTH('Projektkostenkalkulation EP'!$S$8,0)))*('Projektkostenkalkulation EP'!$N$47/5)*'Projektkostenkalkulation EP'!$S$31-SUM($AK$20:BK20))
                          ),
               "X"
            )</f>
        <v>X</v>
      </c>
      <c r="BM20" s="122" t="str">
        <f xml:space="preserve"> IF(TEXT((EDATE('Projektkostenkalkulation EP'!$B$4,17)+BL$3),"MM")=TEXT((EDATE('Projektkostenkalkulation EP'!$B$4,17)+(BL$3-1)),"MM"),
             IF(
                        OR(
                                    TEXT((EDATE('Projektkostenkalkulation EP'!$B$4,17)+BL$3),"TTT") = "Sa",
                                    TEXT((EDATE('Projektkostenkalkulation EP'!$B$4,17)+BL$3),"TTT") = "So",
                                    IF(ISNA(VLOOKUP(EDATE('Projektkostenkalkulation EP'!$B$4,17)+BL$3,Datenquellen!$F$7:$H$45,3,FALSE))," ",VLOOKUP(EDATE('Projektkostenkalkulation EP'!$B$4,17)+BL$3,Datenquellen!$F$7:$H$45,3,FALSE))="X"
                                    ),
                          "X",
                          IF((((NETWORKDAYS('Projektkostenkalkulation EP'!$S$8,EOMONTH('Projektkostenkalkulation EP'!$S$8,0)))*('Projektkostenkalkulation EP'!$N$47/5)*
                                        'Projektkostenkalkulation EP'!$S$31)-SUM($AK$20:BL20))&gt;('Projektkostenkalkulation EP'!$N$47/5),('Projektkostenkalkulation EP'!$N$47/5),
                                         (NETWORKDAYS('Projektkostenkalkulation EP'!$S$8,
                                          EOMONTH('Projektkostenkalkulation EP'!$S$8,0)))*('Projektkostenkalkulation EP'!$N$47/5)*'Projektkostenkalkulation EP'!$S$31-SUM($AK$20:BL20))
                          ),
               "X"
            )</f>
        <v>X</v>
      </c>
      <c r="BN20" s="122">
        <f xml:space="preserve"> IF(TEXT((EDATE('Projektkostenkalkulation EP'!$B$4,17)+BM$3),"MM")=TEXT((EDATE('Projektkostenkalkulation EP'!$B$4,17)+(BM$3-1)),"MM"),
             IF(
                        OR(
                                    TEXT((EDATE('Projektkostenkalkulation EP'!$B$4,17)+BM$3),"TTT") = "Sa",
                                    TEXT((EDATE('Projektkostenkalkulation EP'!$B$4,17)+BM$3),"TTT") = "So",
                                    IF(ISNA(VLOOKUP(EDATE('Projektkostenkalkulation EP'!$B$4,17)+BM$3,Datenquellen!$F$7:$H$45,3,FALSE))," ",VLOOKUP(EDATE('Projektkostenkalkulation EP'!$B$4,17)+BM$3,Datenquellen!$F$7:$H$45,3,FALSE))="X"
                                    ),
                          "X",
                          IF((((NETWORKDAYS('Projektkostenkalkulation EP'!$S$8,EOMONTH('Projektkostenkalkulation EP'!$S$8,0)))*('Projektkostenkalkulation EP'!$N$47/5)*
                                        'Projektkostenkalkulation EP'!$S$31)-SUM($AK$20:BM20))&gt;('Projektkostenkalkulation EP'!$N$47/5),('Projektkostenkalkulation EP'!$N$47/5),
                                         (NETWORKDAYS('Projektkostenkalkulation EP'!$S$8,
                                          EOMONTH('Projektkostenkalkulation EP'!$S$8,0)))*('Projektkostenkalkulation EP'!$N$47/5)*'Projektkostenkalkulation EP'!$S$31-SUM($AK$20:BM20))
                          ),
               "X"
            )</f>
        <v>0</v>
      </c>
      <c r="BO20" s="122" t="str">
        <f xml:space="preserve"> IF(TEXT((EDATE('Projektkostenkalkulation EP'!$B$4,17)+BN$3),"MM")=TEXT((EDATE('Projektkostenkalkulation EP'!$B$4,17)+(BN$3-1)),"MM"),
             IF(
                        OR(
                                    TEXT((EDATE('Projektkostenkalkulation EP'!$B$4,17)+BN$3),"TTT") = "Sa",
                                    TEXT((EDATE('Projektkostenkalkulation EP'!$B$4,17)+BN$3),"TTT") = "So",
                                    IF(ISNA(VLOOKUP(EDATE('Projektkostenkalkulation EP'!$B$4,17)+BN$3,Datenquellen!$F$7:$H$45,3,FALSE))," ",VLOOKUP(EDATE('Projektkostenkalkulation EP'!$B$4,17)+BN$3,Datenquellen!$F$7:$H$45,3,FALSE))="X"
                                    ),
                          "X",
                          IF((((NETWORKDAYS('Projektkostenkalkulation EP'!$S$8,EOMONTH('Projektkostenkalkulation EP'!$S$8,0)))*('Projektkostenkalkulation EP'!$N$47/5)*
                                        'Projektkostenkalkulation EP'!$S$31)-SUM($AK$20:BN20))&gt;('Projektkostenkalkulation EP'!$N$47/5),('Projektkostenkalkulation EP'!$N$47/5),
                                         (NETWORKDAYS('Projektkostenkalkulation EP'!$S$8,
                                          EOMONTH('Projektkostenkalkulation EP'!$S$8,0)))*('Projektkostenkalkulation EP'!$N$47/5)*'Projektkostenkalkulation EP'!$S$31-SUM($AK$20:BN20))
                          ),
               "X"
            )</f>
        <v>X</v>
      </c>
      <c r="BP20" s="121">
        <f>SUM(AK20:BO20)</f>
        <v>0</v>
      </c>
      <c r="BQ20" s="525">
        <f>BP20-BP21</f>
        <v>0</v>
      </c>
    </row>
    <row r="21" spans="1:69" ht="14.25" customHeight="1" thickBot="1" x14ac:dyDescent="0.25">
      <c r="A21" s="3" t="s">
        <v>82</v>
      </c>
      <c r="B21" s="270"/>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123">
        <f>SUM(B21:AF21)</f>
        <v>0</v>
      </c>
      <c r="AH21" s="526"/>
      <c r="AJ21" s="3" t="s">
        <v>82</v>
      </c>
      <c r="AK21" s="270"/>
      <c r="AL21" s="272"/>
      <c r="AM21" s="272"/>
      <c r="AN21" s="272"/>
      <c r="AO21" s="272"/>
      <c r="AP21" s="272"/>
      <c r="AQ21" s="272"/>
      <c r="AR21" s="272"/>
      <c r="AS21" s="272"/>
      <c r="AT21" s="272"/>
      <c r="AU21" s="272"/>
      <c r="AV21" s="272"/>
      <c r="AW21" s="272"/>
      <c r="AX21" s="272"/>
      <c r="AY21" s="272"/>
      <c r="AZ21" s="272"/>
      <c r="BA21" s="272"/>
      <c r="BB21" s="272"/>
      <c r="BC21" s="272"/>
      <c r="BD21" s="272"/>
      <c r="BE21" s="272"/>
      <c r="BF21" s="272"/>
      <c r="BG21" s="272"/>
      <c r="BH21" s="272"/>
      <c r="BI21" s="272"/>
      <c r="BJ21" s="272"/>
      <c r="BK21" s="272"/>
      <c r="BL21" s="272"/>
      <c r="BM21" s="272"/>
      <c r="BN21" s="272"/>
      <c r="BO21" s="272"/>
      <c r="BP21" s="123">
        <f>SUM(AK21:BO21)</f>
        <v>0</v>
      </c>
      <c r="BQ21" s="526"/>
    </row>
    <row r="22" spans="1:69" ht="14.25" customHeight="1" x14ac:dyDescent="0.2">
      <c r="A22" s="1" t="s">
        <v>59</v>
      </c>
      <c r="B22" s="527" t="str">
        <f>TEXT('Projektkostenkalkulation EP'!$H$8,"MMMM JJJJ")</f>
        <v>Juli 2024</v>
      </c>
      <c r="C22" s="527"/>
      <c r="D22" s="527"/>
      <c r="E22" s="527"/>
      <c r="F22" s="527"/>
      <c r="G22" s="527"/>
      <c r="H22" s="527"/>
      <c r="I22" s="527"/>
      <c r="J22" s="527"/>
      <c r="K22" s="527"/>
      <c r="L22" s="527"/>
      <c r="M22" s="527"/>
      <c r="N22" s="527"/>
      <c r="O22" s="527"/>
      <c r="P22" s="527"/>
      <c r="Q22" s="527"/>
      <c r="R22" s="527"/>
      <c r="S22" s="527"/>
      <c r="T22" s="527"/>
      <c r="U22" s="527"/>
      <c r="V22" s="527"/>
      <c r="W22" s="527"/>
      <c r="X22" s="527"/>
      <c r="Y22" s="527"/>
      <c r="Z22" s="527"/>
      <c r="AA22" s="527"/>
      <c r="AB22" s="527"/>
      <c r="AC22" s="527"/>
      <c r="AD22" s="527"/>
      <c r="AE22" s="527"/>
      <c r="AF22" s="527"/>
      <c r="AG22" s="527"/>
      <c r="AH22" s="528"/>
      <c r="AJ22" s="1" t="s">
        <v>59</v>
      </c>
      <c r="AK22" s="527" t="str">
        <f>TEXT('Projektkostenkalkulation EP'!$T$8,"MMMM JJJJ")</f>
        <v>Juli 2025</v>
      </c>
      <c r="AL22" s="527"/>
      <c r="AM22" s="527"/>
      <c r="AN22" s="527"/>
      <c r="AO22" s="527"/>
      <c r="AP22" s="527"/>
      <c r="AQ22" s="527"/>
      <c r="AR22" s="527"/>
      <c r="AS22" s="527"/>
      <c r="AT22" s="527"/>
      <c r="AU22" s="527"/>
      <c r="AV22" s="527"/>
      <c r="AW22" s="527"/>
      <c r="AX22" s="527"/>
      <c r="AY22" s="527"/>
      <c r="AZ22" s="527"/>
      <c r="BA22" s="527"/>
      <c r="BB22" s="527"/>
      <c r="BC22" s="527"/>
      <c r="BD22" s="527"/>
      <c r="BE22" s="527"/>
      <c r="BF22" s="527"/>
      <c r="BG22" s="527"/>
      <c r="BH22" s="527"/>
      <c r="BI22" s="527"/>
      <c r="BJ22" s="527"/>
      <c r="BK22" s="527"/>
      <c r="BL22" s="527"/>
      <c r="BM22" s="527"/>
      <c r="BN22" s="527"/>
      <c r="BO22" s="527"/>
      <c r="BP22" s="527"/>
      <c r="BQ22" s="528"/>
    </row>
    <row r="23" spans="1:69" ht="14.25" customHeight="1" x14ac:dyDescent="0.2">
      <c r="A23" s="2" t="s">
        <v>81</v>
      </c>
      <c r="B23" s="124">
        <f>IF(
            OR(
                     TEXT(EDATE('Projektkostenkalkulation EP'!$B$4,6),"TTT") = "Sa",
                     TEXT(EDATE('Projektkostenkalkulation EP'!$B$4,6),"TTT") = "So",
                     IF(ISNA(VLOOKUP(EDATE('Projektkostenkalkulation EP'!$B$4,6),Datenquellen!$F$7:$H$45,3,FALSE))," ",VLOOKUP(EDATE('Projektkostenkalkulation EP'!$B$4,6),Datenquellen!$F$7:$H$45,3,FALSE))="X"
                            ),
                    "X",
                    IF('Projektkostenkalkulation EP'!$H$31&gt;0,('Projektkostenkalkulation EP'!$N$47/5),0)
            )</f>
        <v>0</v>
      </c>
      <c r="C23" s="122">
        <f xml:space="preserve"> IF(TEXT((EDATE('Projektkostenkalkulation EP'!$B$4,5)+AK$3),"MM")=TEXT((EDATE('Projektkostenkalkulation EP'!$B$4,5)+(AK$3-1)),"MM"),
             IF(
                        OR(
                                    TEXT((EDATE('Projektkostenkalkulation EP'!$B$4,6)+AK$3),"TTT") = "Sa",
                                    TEXT((EDATE('Projektkostenkalkulation EP'!$B$4,6)+AK$3),"TTT") = "So",
                                    IF(ISNA(VLOOKUP(EDATE('Projektkostenkalkulation EP'!$B$4,6)+AK$3,Datenquellen!$F$7:$H$45,3,FALSE))," ",VLOOKUP(EDATE('Projektkostenkalkulation EP'!$B$4,6)+AK$3,Datenquellen!$F$7:$H$45,3,FALSE))="X"
                                    ),
                          "X",
                          IF((((NETWORKDAYS('Projektkostenkalkulation EP'!$G$8,EOMONTH('Projektkostenkalkulation EP'!$G$8,0)))*('Projektkostenkalkulation EP'!$N$47/5)*
                                        'Projektkostenkalkulation EP'!$G$31)-SUM($B$23:B23))&gt;('Projektkostenkalkulation EP'!$N$47/5),('Projektkostenkalkulation EP'!$N$47/5),
                                         (NETWORKDAYS('Projektkostenkalkulation EP'!$G$8,
                                          EOMONTH('Projektkostenkalkulation EP'!$G$8,0)))*('Projektkostenkalkulation EP'!$N$47/5)*'Projektkostenkalkulation EP'!$G$31-SUM($B$23:B23))
                          ),
               "X"
            )</f>
        <v>0</v>
      </c>
      <c r="D23" s="122">
        <f xml:space="preserve"> IF(TEXT((EDATE('Projektkostenkalkulation EP'!$B$4,5)+AL$3),"MM")=TEXT((EDATE('Projektkostenkalkulation EP'!$B$4,5)+(AL$3-1)),"MM"),
             IF(
                        OR(
                                    TEXT((EDATE('Projektkostenkalkulation EP'!$B$4,6)+AL$3),"TTT") = "Sa",
                                    TEXT((EDATE('Projektkostenkalkulation EP'!$B$4,6)+AL$3),"TTT") = "So",
                                    IF(ISNA(VLOOKUP(EDATE('Projektkostenkalkulation EP'!$B$4,6)+AL$3,Datenquellen!$F$7:$H$45,3,FALSE))," ",VLOOKUP(EDATE('Projektkostenkalkulation EP'!$B$4,6)+AL$3,Datenquellen!$F$7:$H$45,3,FALSE))="X"
                                    ),
                          "X",
                          IF((((NETWORKDAYS('Projektkostenkalkulation EP'!$G$8,EOMONTH('Projektkostenkalkulation EP'!$G$8,0)))*('Projektkostenkalkulation EP'!$N$47/5)*
                                        'Projektkostenkalkulation EP'!$G$31)-SUM($B$23:C23))&gt;('Projektkostenkalkulation EP'!$N$47/5),('Projektkostenkalkulation EP'!$N$47/5),
                                         (NETWORKDAYS('Projektkostenkalkulation EP'!$G$8,
                                          EOMONTH('Projektkostenkalkulation EP'!$G$8,0)))*('Projektkostenkalkulation EP'!$N$47/5)*'Projektkostenkalkulation EP'!$G$31-SUM($B$23:C23))
                          ),
               "X"
            )</f>
        <v>0</v>
      </c>
      <c r="E23" s="122">
        <f xml:space="preserve"> IF(TEXT((EDATE('Projektkostenkalkulation EP'!$B$4,5)+AM$3),"MM")=TEXT((EDATE('Projektkostenkalkulation EP'!$B$4,5)+(AM$3-1)),"MM"),
             IF(
                        OR(
                                    TEXT((EDATE('Projektkostenkalkulation EP'!$B$4,6)+AM$3),"TTT") = "Sa",
                                    TEXT((EDATE('Projektkostenkalkulation EP'!$B$4,6)+AM$3),"TTT") = "So",
                                    IF(ISNA(VLOOKUP(EDATE('Projektkostenkalkulation EP'!$B$4,6)+AM$3,Datenquellen!$F$7:$H$45,3,FALSE))," ",VLOOKUP(EDATE('Projektkostenkalkulation EP'!$B$4,6)+AM$3,Datenquellen!$F$7:$H$45,3,FALSE))="X"
                                    ),
                          "X",
                          IF((((NETWORKDAYS('Projektkostenkalkulation EP'!$G$8,EOMONTH('Projektkostenkalkulation EP'!$G$8,0)))*('Projektkostenkalkulation EP'!$N$47/5)*
                                        'Projektkostenkalkulation EP'!$G$31)-SUM($B$23:D23))&gt;('Projektkostenkalkulation EP'!$N$47/5),('Projektkostenkalkulation EP'!$N$47/5),
                                         (NETWORKDAYS('Projektkostenkalkulation EP'!$G$8,
                                          EOMONTH('Projektkostenkalkulation EP'!$G$8,0)))*('Projektkostenkalkulation EP'!$N$47/5)*'Projektkostenkalkulation EP'!$G$31-SUM($B$23:D23))
                          ),
               "X"
            )</f>
        <v>0</v>
      </c>
      <c r="F23" s="122">
        <f xml:space="preserve"> IF(TEXT((EDATE('Projektkostenkalkulation EP'!$B$4,5)+AN$3),"MM")=TEXT((EDATE('Projektkostenkalkulation EP'!$B$4,5)+(AN$3-1)),"MM"),
             IF(
                        OR(
                                    TEXT((EDATE('Projektkostenkalkulation EP'!$B$4,6)+AN$3),"TTT") = "Sa",
                                    TEXT((EDATE('Projektkostenkalkulation EP'!$B$4,6)+AN$3),"TTT") = "So",
                                    IF(ISNA(VLOOKUP(EDATE('Projektkostenkalkulation EP'!$B$4,6)+AN$3,Datenquellen!$F$7:$H$45,3,FALSE))," ",VLOOKUP(EDATE('Projektkostenkalkulation EP'!$B$4,6)+AN$3,Datenquellen!$F$7:$H$45,3,FALSE))="X"
                                    ),
                          "X",
                          IF((((NETWORKDAYS('Projektkostenkalkulation EP'!$G$8,EOMONTH('Projektkostenkalkulation EP'!$G$8,0)))*('Projektkostenkalkulation EP'!$N$47/5)*
                                        'Projektkostenkalkulation EP'!$G$31)-SUM($B$23:E23))&gt;('Projektkostenkalkulation EP'!$N$47/5),('Projektkostenkalkulation EP'!$N$47/5),
                                         (NETWORKDAYS('Projektkostenkalkulation EP'!$G$8,
                                          EOMONTH('Projektkostenkalkulation EP'!$G$8,0)))*('Projektkostenkalkulation EP'!$N$47/5)*'Projektkostenkalkulation EP'!$G$31-SUM($B$23:E23))
                          ),
               "X"
            )</f>
        <v>0</v>
      </c>
      <c r="G23" s="122" t="str">
        <f xml:space="preserve"> IF(TEXT((EDATE('Projektkostenkalkulation EP'!$B$4,5)+AO$3),"MM")=TEXT((EDATE('Projektkostenkalkulation EP'!$B$4,5)+(AO$3-1)),"MM"),
             IF(
                        OR(
                                    TEXT((EDATE('Projektkostenkalkulation EP'!$B$4,6)+AO$3),"TTT") = "Sa",
                                    TEXT((EDATE('Projektkostenkalkulation EP'!$B$4,6)+AO$3),"TTT") = "So",
                                    IF(ISNA(VLOOKUP(EDATE('Projektkostenkalkulation EP'!$B$4,6)+AO$3,Datenquellen!$F$7:$H$45,3,FALSE))," ",VLOOKUP(EDATE('Projektkostenkalkulation EP'!$B$4,6)+AO$3,Datenquellen!$F$7:$H$45,3,FALSE))="X"
                                    ),
                          "X",
                          IF((((NETWORKDAYS('Projektkostenkalkulation EP'!$G$8,EOMONTH('Projektkostenkalkulation EP'!$G$8,0)))*('Projektkostenkalkulation EP'!$N$47/5)*
                                        'Projektkostenkalkulation EP'!$G$31)-SUM($B$23:F23))&gt;('Projektkostenkalkulation EP'!$N$47/5),('Projektkostenkalkulation EP'!$N$47/5),
                                         (NETWORKDAYS('Projektkostenkalkulation EP'!$G$8,
                                          EOMONTH('Projektkostenkalkulation EP'!$G$8,0)))*('Projektkostenkalkulation EP'!$N$47/5)*'Projektkostenkalkulation EP'!$G$31-SUM($B$23:F23))
                          ),
               "X"
            )</f>
        <v>X</v>
      </c>
      <c r="H23" s="122" t="str">
        <f xml:space="preserve"> IF(TEXT((EDATE('Projektkostenkalkulation EP'!$B$4,5)+AP$3),"MM")=TEXT((EDATE('Projektkostenkalkulation EP'!$B$4,5)+(AP$3-1)),"MM"),
             IF(
                        OR(
                                    TEXT((EDATE('Projektkostenkalkulation EP'!$B$4,6)+AP$3),"TTT") = "Sa",
                                    TEXT((EDATE('Projektkostenkalkulation EP'!$B$4,6)+AP$3),"TTT") = "So",
                                    IF(ISNA(VLOOKUP(EDATE('Projektkostenkalkulation EP'!$B$4,6)+AP$3,Datenquellen!$F$7:$H$45,3,FALSE))," ",VLOOKUP(EDATE('Projektkostenkalkulation EP'!$B$4,6)+AP$3,Datenquellen!$F$7:$H$45,3,FALSE))="X"
                                    ),
                          "X",
                          IF((((NETWORKDAYS('Projektkostenkalkulation EP'!$G$8,EOMONTH('Projektkostenkalkulation EP'!$G$8,0)))*('Projektkostenkalkulation EP'!$N$47/5)*
                                        'Projektkostenkalkulation EP'!$G$31)-SUM($B$23:G23))&gt;('Projektkostenkalkulation EP'!$N$47/5),('Projektkostenkalkulation EP'!$N$47/5),
                                         (NETWORKDAYS('Projektkostenkalkulation EP'!$G$8,
                                          EOMONTH('Projektkostenkalkulation EP'!$G$8,0)))*('Projektkostenkalkulation EP'!$N$47/5)*'Projektkostenkalkulation EP'!$G$31-SUM($B$23:G23))
                          ),
               "X"
            )</f>
        <v>X</v>
      </c>
      <c r="I23" s="122">
        <f xml:space="preserve"> IF(TEXT((EDATE('Projektkostenkalkulation EP'!$B$4,5)+AQ$3),"MM")=TEXT((EDATE('Projektkostenkalkulation EP'!$B$4,5)+(AQ$3-1)),"MM"),
             IF(
                        OR(
                                    TEXT((EDATE('Projektkostenkalkulation EP'!$B$4,6)+AQ$3),"TTT") = "Sa",
                                    TEXT((EDATE('Projektkostenkalkulation EP'!$B$4,6)+AQ$3),"TTT") = "So",
                                    IF(ISNA(VLOOKUP(EDATE('Projektkostenkalkulation EP'!$B$4,6)+AQ$3,Datenquellen!$F$7:$H$45,3,FALSE))," ",VLOOKUP(EDATE('Projektkostenkalkulation EP'!$B$4,6)+AQ$3,Datenquellen!$F$7:$H$45,3,FALSE))="X"
                                    ),
                          "X",
                          IF((((NETWORKDAYS('Projektkostenkalkulation EP'!$G$8,EOMONTH('Projektkostenkalkulation EP'!$G$8,0)))*('Projektkostenkalkulation EP'!$N$47/5)*
                                        'Projektkostenkalkulation EP'!$G$31)-SUM($B$23:H23))&gt;('Projektkostenkalkulation EP'!$N$47/5),('Projektkostenkalkulation EP'!$N$47/5),
                                         (NETWORKDAYS('Projektkostenkalkulation EP'!$G$8,
                                          EOMONTH('Projektkostenkalkulation EP'!$G$8,0)))*('Projektkostenkalkulation EP'!$N$47/5)*'Projektkostenkalkulation EP'!$G$31-SUM($B$23:H23))
                          ),
               "X"
            )</f>
        <v>0</v>
      </c>
      <c r="J23" s="122">
        <f xml:space="preserve"> IF(TEXT((EDATE('Projektkostenkalkulation EP'!$B$4,5)+AR$3),"MM")=TEXT((EDATE('Projektkostenkalkulation EP'!$B$4,5)+(AR$3-1)),"MM"),
             IF(
                        OR(
                                    TEXT((EDATE('Projektkostenkalkulation EP'!$B$4,6)+AR$3),"TTT") = "Sa",
                                    TEXT((EDATE('Projektkostenkalkulation EP'!$B$4,6)+AR$3),"TTT") = "So",
                                    IF(ISNA(VLOOKUP(EDATE('Projektkostenkalkulation EP'!$B$4,6)+AR$3,Datenquellen!$F$7:$H$45,3,FALSE))," ",VLOOKUP(EDATE('Projektkostenkalkulation EP'!$B$4,6)+AR$3,Datenquellen!$F$7:$H$45,3,FALSE))="X"
                                    ),
                          "X",
                          IF((((NETWORKDAYS('Projektkostenkalkulation EP'!$G$8,EOMONTH('Projektkostenkalkulation EP'!$G$8,0)))*('Projektkostenkalkulation EP'!$N$47/5)*
                                        'Projektkostenkalkulation EP'!$G$31)-SUM($B$23:I23))&gt;('Projektkostenkalkulation EP'!$N$47/5),('Projektkostenkalkulation EP'!$N$47/5),
                                         (NETWORKDAYS('Projektkostenkalkulation EP'!$G$8,
                                          EOMONTH('Projektkostenkalkulation EP'!$G$8,0)))*('Projektkostenkalkulation EP'!$N$47/5)*'Projektkostenkalkulation EP'!$G$31-SUM($B$23:I23))
                          ),
               "X"
            )</f>
        <v>0</v>
      </c>
      <c r="K23" s="122">
        <f xml:space="preserve"> IF(TEXT((EDATE('Projektkostenkalkulation EP'!$B$4,5)+AS$3),"MM")=TEXT((EDATE('Projektkostenkalkulation EP'!$B$4,5)+(AS$3-1)),"MM"),
             IF(
                        OR(
                                    TEXT((EDATE('Projektkostenkalkulation EP'!$B$4,6)+AS$3),"TTT") = "Sa",
                                    TEXT((EDATE('Projektkostenkalkulation EP'!$B$4,6)+AS$3),"TTT") = "So",
                                    IF(ISNA(VLOOKUP(EDATE('Projektkostenkalkulation EP'!$B$4,6)+AS$3,Datenquellen!$F$7:$H$45,3,FALSE))," ",VLOOKUP(EDATE('Projektkostenkalkulation EP'!$B$4,6)+AS$3,Datenquellen!$F$7:$H$45,3,FALSE))="X"
                                    ),
                          "X",
                          IF((((NETWORKDAYS('Projektkostenkalkulation EP'!$G$8,EOMONTH('Projektkostenkalkulation EP'!$G$8,0)))*('Projektkostenkalkulation EP'!$N$47/5)*
                                        'Projektkostenkalkulation EP'!$G$31)-SUM($B$23:J23))&gt;('Projektkostenkalkulation EP'!$N$47/5),('Projektkostenkalkulation EP'!$N$47/5),
                                         (NETWORKDAYS('Projektkostenkalkulation EP'!$G$8,
                                          EOMONTH('Projektkostenkalkulation EP'!$G$8,0)))*('Projektkostenkalkulation EP'!$N$47/5)*'Projektkostenkalkulation EP'!$G$31-SUM($B$23:J23))
                          ),
               "X"
            )</f>
        <v>0</v>
      </c>
      <c r="L23" s="122">
        <f xml:space="preserve"> IF(TEXT((EDATE('Projektkostenkalkulation EP'!$B$4,5)+AT$3),"MM")=TEXT((EDATE('Projektkostenkalkulation EP'!$B$4,5)+(AT$3-1)),"MM"),
             IF(
                        OR(
                                    TEXT((EDATE('Projektkostenkalkulation EP'!$B$4,6)+AT$3),"TTT") = "Sa",
                                    TEXT((EDATE('Projektkostenkalkulation EP'!$B$4,6)+AT$3),"TTT") = "So",
                                    IF(ISNA(VLOOKUP(EDATE('Projektkostenkalkulation EP'!$B$4,6)+AT$3,Datenquellen!$F$7:$H$45,3,FALSE))," ",VLOOKUP(EDATE('Projektkostenkalkulation EP'!$B$4,6)+AT$3,Datenquellen!$F$7:$H$45,3,FALSE))="X"
                                    ),
                          "X",
                          IF((((NETWORKDAYS('Projektkostenkalkulation EP'!$G$8,EOMONTH('Projektkostenkalkulation EP'!$G$8,0)))*('Projektkostenkalkulation EP'!$N$47/5)*
                                        'Projektkostenkalkulation EP'!$G$31)-SUM($B$23:K23))&gt;('Projektkostenkalkulation EP'!$N$47/5),('Projektkostenkalkulation EP'!$N$47/5),
                                         (NETWORKDAYS('Projektkostenkalkulation EP'!$G$8,
                                          EOMONTH('Projektkostenkalkulation EP'!$G$8,0)))*('Projektkostenkalkulation EP'!$N$47/5)*'Projektkostenkalkulation EP'!$G$31-SUM($B$23:K23))
                          ),
               "X"
            )</f>
        <v>0</v>
      </c>
      <c r="M23" s="122">
        <f xml:space="preserve"> IF(TEXT((EDATE('Projektkostenkalkulation EP'!$B$4,5)+AU$3),"MM")=TEXT((EDATE('Projektkostenkalkulation EP'!$B$4,5)+(AU$3-1)),"MM"),
             IF(
                        OR(
                                    TEXT((EDATE('Projektkostenkalkulation EP'!$B$4,6)+AU$3),"TTT") = "Sa",
                                    TEXT((EDATE('Projektkostenkalkulation EP'!$B$4,6)+AU$3),"TTT") = "So",
                                    IF(ISNA(VLOOKUP(EDATE('Projektkostenkalkulation EP'!$B$4,6)+AU$3,Datenquellen!$F$7:$H$45,3,FALSE))," ",VLOOKUP(EDATE('Projektkostenkalkulation EP'!$B$4,6)+AU$3,Datenquellen!$F$7:$H$45,3,FALSE))="X"
                                    ),
                          "X",
                          IF((((NETWORKDAYS('Projektkostenkalkulation EP'!$G$8,EOMONTH('Projektkostenkalkulation EP'!$G$8,0)))*('Projektkostenkalkulation EP'!$N$47/5)*
                                        'Projektkostenkalkulation EP'!$G$31)-SUM($B$23:L23))&gt;('Projektkostenkalkulation EP'!$N$47/5),('Projektkostenkalkulation EP'!$N$47/5),
                                         (NETWORKDAYS('Projektkostenkalkulation EP'!$G$8,
                                          EOMONTH('Projektkostenkalkulation EP'!$G$8,0)))*('Projektkostenkalkulation EP'!$N$47/5)*'Projektkostenkalkulation EP'!$G$31-SUM($B$23:L23))
                          ),
               "X"
            )</f>
        <v>0</v>
      </c>
      <c r="N23" s="122" t="str">
        <f xml:space="preserve"> IF(TEXT((EDATE('Projektkostenkalkulation EP'!$B$4,5)+AV$3),"MM")=TEXT((EDATE('Projektkostenkalkulation EP'!$B$4,5)+(AV$3-1)),"MM"),
             IF(
                        OR(
                                    TEXT((EDATE('Projektkostenkalkulation EP'!$B$4,6)+AV$3),"TTT") = "Sa",
                                    TEXT((EDATE('Projektkostenkalkulation EP'!$B$4,6)+AV$3),"TTT") = "So",
                                    IF(ISNA(VLOOKUP(EDATE('Projektkostenkalkulation EP'!$B$4,6)+AV$3,Datenquellen!$F$7:$H$45,3,FALSE))," ",VLOOKUP(EDATE('Projektkostenkalkulation EP'!$B$4,6)+AV$3,Datenquellen!$F$7:$H$45,3,FALSE))="X"
                                    ),
                          "X",
                          IF((((NETWORKDAYS('Projektkostenkalkulation EP'!$G$8,EOMONTH('Projektkostenkalkulation EP'!$G$8,0)))*('Projektkostenkalkulation EP'!$N$47/5)*
                                        'Projektkostenkalkulation EP'!$G$31)-SUM($B$23:M23))&gt;('Projektkostenkalkulation EP'!$N$47/5),('Projektkostenkalkulation EP'!$N$47/5),
                                         (NETWORKDAYS('Projektkostenkalkulation EP'!$G$8,
                                          EOMONTH('Projektkostenkalkulation EP'!$G$8,0)))*('Projektkostenkalkulation EP'!$N$47/5)*'Projektkostenkalkulation EP'!$G$31-SUM($B$23:M23))
                          ),
               "X"
            )</f>
        <v>X</v>
      </c>
      <c r="O23" s="122" t="str">
        <f xml:space="preserve"> IF(TEXT((EDATE('Projektkostenkalkulation EP'!$B$4,5)+AW$3),"MM")=TEXT((EDATE('Projektkostenkalkulation EP'!$B$4,5)+(AW$3-1)),"MM"),
             IF(
                        OR(
                                    TEXT((EDATE('Projektkostenkalkulation EP'!$B$4,6)+AW$3),"TTT") = "Sa",
                                    TEXT((EDATE('Projektkostenkalkulation EP'!$B$4,6)+AW$3),"TTT") = "So",
                                    IF(ISNA(VLOOKUP(EDATE('Projektkostenkalkulation EP'!$B$4,6)+AW$3,Datenquellen!$F$7:$H$45,3,FALSE))," ",VLOOKUP(EDATE('Projektkostenkalkulation EP'!$B$4,6)+AW$3,Datenquellen!$F$7:$H$45,3,FALSE))="X"
                                    ),
                          "X",
                          IF((((NETWORKDAYS('Projektkostenkalkulation EP'!$G$8,EOMONTH('Projektkostenkalkulation EP'!$G$8,0)))*('Projektkostenkalkulation EP'!$N$47/5)*
                                        'Projektkostenkalkulation EP'!$G$31)-SUM($B$23:N23))&gt;('Projektkostenkalkulation EP'!$N$47/5),('Projektkostenkalkulation EP'!$N$47/5),
                                         (NETWORKDAYS('Projektkostenkalkulation EP'!$G$8,
                                          EOMONTH('Projektkostenkalkulation EP'!$G$8,0)))*('Projektkostenkalkulation EP'!$N$47/5)*'Projektkostenkalkulation EP'!$G$31-SUM($B$23:N23))
                          ),
               "X"
            )</f>
        <v>X</v>
      </c>
      <c r="P23" s="122">
        <f xml:space="preserve"> IF(TEXT((EDATE('Projektkostenkalkulation EP'!$B$4,5)+AX$3),"MM")=TEXT((EDATE('Projektkostenkalkulation EP'!$B$4,5)+(AX$3-1)),"MM"),
             IF(
                        OR(
                                    TEXT((EDATE('Projektkostenkalkulation EP'!$B$4,6)+AX$3),"TTT") = "Sa",
                                    TEXT((EDATE('Projektkostenkalkulation EP'!$B$4,6)+AX$3),"TTT") = "So",
                                    IF(ISNA(VLOOKUP(EDATE('Projektkostenkalkulation EP'!$B$4,6)+AX$3,Datenquellen!$F$7:$H$45,3,FALSE))," ",VLOOKUP(EDATE('Projektkostenkalkulation EP'!$B$4,6)+AX$3,Datenquellen!$F$7:$H$45,3,FALSE))="X"
                                    ),
                          "X",
                          IF((((NETWORKDAYS('Projektkostenkalkulation EP'!$G$8,EOMONTH('Projektkostenkalkulation EP'!$G$8,0)))*('Projektkostenkalkulation EP'!$N$47/5)*
                                        'Projektkostenkalkulation EP'!$G$31)-SUM($B$23:O23))&gt;('Projektkostenkalkulation EP'!$N$47/5),('Projektkostenkalkulation EP'!$N$47/5),
                                         (NETWORKDAYS('Projektkostenkalkulation EP'!$G$8,
                                          EOMONTH('Projektkostenkalkulation EP'!$G$8,0)))*('Projektkostenkalkulation EP'!$N$47/5)*'Projektkostenkalkulation EP'!$G$31-SUM($B$23:O23))
                          ),
               "X"
            )</f>
        <v>0</v>
      </c>
      <c r="Q23" s="122">
        <f xml:space="preserve"> IF(TEXT((EDATE('Projektkostenkalkulation EP'!$B$4,5)+AY$3),"MM")=TEXT((EDATE('Projektkostenkalkulation EP'!$B$4,5)+(AY$3-1)),"MM"),
             IF(
                        OR(
                                    TEXT((EDATE('Projektkostenkalkulation EP'!$B$4,6)+AY$3),"TTT") = "Sa",
                                    TEXT((EDATE('Projektkostenkalkulation EP'!$B$4,6)+AY$3),"TTT") = "So",
                                    IF(ISNA(VLOOKUP(EDATE('Projektkostenkalkulation EP'!$B$4,6)+AY$3,Datenquellen!$F$7:$H$45,3,FALSE))," ",VLOOKUP(EDATE('Projektkostenkalkulation EP'!$B$4,6)+AY$3,Datenquellen!$F$7:$H$45,3,FALSE))="X"
                                    ),
                          "X",
                          IF((((NETWORKDAYS('Projektkostenkalkulation EP'!$G$8,EOMONTH('Projektkostenkalkulation EP'!$G$8,0)))*('Projektkostenkalkulation EP'!$N$47/5)*
                                        'Projektkostenkalkulation EP'!$G$31)-SUM($B$23:P23))&gt;('Projektkostenkalkulation EP'!$N$47/5),('Projektkostenkalkulation EP'!$N$47/5),
                                         (NETWORKDAYS('Projektkostenkalkulation EP'!$G$8,
                                          EOMONTH('Projektkostenkalkulation EP'!$G$8,0)))*('Projektkostenkalkulation EP'!$N$47/5)*'Projektkostenkalkulation EP'!$G$31-SUM($B$23:P23))
                          ),
               "X"
            )</f>
        <v>0</v>
      </c>
      <c r="R23" s="122">
        <f xml:space="preserve"> IF(TEXT((EDATE('Projektkostenkalkulation EP'!$B$4,5)+AZ$3),"MM")=TEXT((EDATE('Projektkostenkalkulation EP'!$B$4,5)+(AZ$3-1)),"MM"),
             IF(
                        OR(
                                    TEXT((EDATE('Projektkostenkalkulation EP'!$B$4,6)+AZ$3),"TTT") = "Sa",
                                    TEXT((EDATE('Projektkostenkalkulation EP'!$B$4,6)+AZ$3),"TTT") = "So",
                                    IF(ISNA(VLOOKUP(EDATE('Projektkostenkalkulation EP'!$B$4,6)+AZ$3,Datenquellen!$F$7:$H$45,3,FALSE))," ",VLOOKUP(EDATE('Projektkostenkalkulation EP'!$B$4,6)+AZ$3,Datenquellen!$F$7:$H$45,3,FALSE))="X"
                                    ),
                          "X",
                          IF((((NETWORKDAYS('Projektkostenkalkulation EP'!$G$8,EOMONTH('Projektkostenkalkulation EP'!$G$8,0)))*('Projektkostenkalkulation EP'!$N$47/5)*
                                        'Projektkostenkalkulation EP'!$G$31)-SUM($B$23:Q23))&gt;('Projektkostenkalkulation EP'!$N$47/5),('Projektkostenkalkulation EP'!$N$47/5),
                                         (NETWORKDAYS('Projektkostenkalkulation EP'!$G$8,
                                          EOMONTH('Projektkostenkalkulation EP'!$G$8,0)))*('Projektkostenkalkulation EP'!$N$47/5)*'Projektkostenkalkulation EP'!$G$31-SUM($B$23:Q23))
                          ),
               "X"
            )</f>
        <v>0</v>
      </c>
      <c r="S23" s="122">
        <f xml:space="preserve"> IF(TEXT((EDATE('Projektkostenkalkulation EP'!$B$4,5)+BA$3),"MM")=TEXT((EDATE('Projektkostenkalkulation EP'!$B$4,5)+(BA$3-1)),"MM"),
             IF(
                        OR(
                                    TEXT((EDATE('Projektkostenkalkulation EP'!$B$4,6)+BA$3),"TTT") = "Sa",
                                    TEXT((EDATE('Projektkostenkalkulation EP'!$B$4,6)+BA$3),"TTT") = "So",
                                    IF(ISNA(VLOOKUP(EDATE('Projektkostenkalkulation EP'!$B$4,6)+BA$3,Datenquellen!$F$7:$H$45,3,FALSE))," ",VLOOKUP(EDATE('Projektkostenkalkulation EP'!$B$4,6)+BA$3,Datenquellen!$F$7:$H$45,3,FALSE))="X"
                                    ),
                          "X",
                          IF((((NETWORKDAYS('Projektkostenkalkulation EP'!$G$8,EOMONTH('Projektkostenkalkulation EP'!$G$8,0)))*('Projektkostenkalkulation EP'!$N$47/5)*
                                        'Projektkostenkalkulation EP'!$G$31)-SUM($B$23:R23))&gt;('Projektkostenkalkulation EP'!$N$47/5),('Projektkostenkalkulation EP'!$N$47/5),
                                         (NETWORKDAYS('Projektkostenkalkulation EP'!$G$8,
                                          EOMONTH('Projektkostenkalkulation EP'!$G$8,0)))*('Projektkostenkalkulation EP'!$N$47/5)*'Projektkostenkalkulation EP'!$G$31-SUM($B$23:R23))
                          ),
               "X"
            )</f>
        <v>0</v>
      </c>
      <c r="T23" s="122">
        <f xml:space="preserve"> IF(TEXT((EDATE('Projektkostenkalkulation EP'!$B$4,5)+BB$3),"MM")=TEXT((EDATE('Projektkostenkalkulation EP'!$B$4,5)+(BB$3-1)),"MM"),
             IF(
                        OR(
                                    TEXT((EDATE('Projektkostenkalkulation EP'!$B$4,6)+BB$3),"TTT") = "Sa",
                                    TEXT((EDATE('Projektkostenkalkulation EP'!$B$4,6)+BB$3),"TTT") = "So",
                                    IF(ISNA(VLOOKUP(EDATE('Projektkostenkalkulation EP'!$B$4,6)+BB$3,Datenquellen!$F$7:$H$45,3,FALSE))," ",VLOOKUP(EDATE('Projektkostenkalkulation EP'!$B$4,6)+BB$3,Datenquellen!$F$7:$H$45,3,FALSE))="X"
                                    ),
                          "X",
                          IF((((NETWORKDAYS('Projektkostenkalkulation EP'!$G$8,EOMONTH('Projektkostenkalkulation EP'!$G$8,0)))*('Projektkostenkalkulation EP'!$N$47/5)*
                                        'Projektkostenkalkulation EP'!$G$31)-SUM($B$23:S23))&gt;('Projektkostenkalkulation EP'!$N$47/5),('Projektkostenkalkulation EP'!$N$47/5),
                                         (NETWORKDAYS('Projektkostenkalkulation EP'!$G$8,
                                          EOMONTH('Projektkostenkalkulation EP'!$G$8,0)))*('Projektkostenkalkulation EP'!$N$47/5)*'Projektkostenkalkulation EP'!$G$31-SUM($B$23:S23))
                          ),
               "X"
            )</f>
        <v>0</v>
      </c>
      <c r="U23" s="122" t="str">
        <f xml:space="preserve"> IF(TEXT((EDATE('Projektkostenkalkulation EP'!$B$4,5)+BC$3),"MM")=TEXT((EDATE('Projektkostenkalkulation EP'!$B$4,5)+(BC$3-1)),"MM"),
             IF(
                        OR(
                                    TEXT((EDATE('Projektkostenkalkulation EP'!$B$4,6)+BC$3),"TTT") = "Sa",
                                    TEXT((EDATE('Projektkostenkalkulation EP'!$B$4,6)+BC$3),"TTT") = "So",
                                    IF(ISNA(VLOOKUP(EDATE('Projektkostenkalkulation EP'!$B$4,6)+BC$3,Datenquellen!$F$7:$H$45,3,FALSE))," ",VLOOKUP(EDATE('Projektkostenkalkulation EP'!$B$4,6)+BC$3,Datenquellen!$F$7:$H$45,3,FALSE))="X"
                                    ),
                          "X",
                          IF((((NETWORKDAYS('Projektkostenkalkulation EP'!$G$8,EOMONTH('Projektkostenkalkulation EP'!$G$8,0)))*('Projektkostenkalkulation EP'!$N$47/5)*
                                        'Projektkostenkalkulation EP'!$G$31)-SUM($B$23:T23))&gt;('Projektkostenkalkulation EP'!$N$47/5),('Projektkostenkalkulation EP'!$N$47/5),
                                         (NETWORKDAYS('Projektkostenkalkulation EP'!$G$8,
                                          EOMONTH('Projektkostenkalkulation EP'!$G$8,0)))*('Projektkostenkalkulation EP'!$N$47/5)*'Projektkostenkalkulation EP'!$G$31-SUM($B$23:T23))
                          ),
               "X"
            )</f>
        <v>X</v>
      </c>
      <c r="V23" s="122" t="str">
        <f xml:space="preserve"> IF(TEXT((EDATE('Projektkostenkalkulation EP'!$B$4,5)+BD$3),"MM")=TEXT((EDATE('Projektkostenkalkulation EP'!$B$4,5)+(BD$3-1)),"MM"),
             IF(
                        OR(
                                    TEXT((EDATE('Projektkostenkalkulation EP'!$B$4,6)+BD$3),"TTT") = "Sa",
                                    TEXT((EDATE('Projektkostenkalkulation EP'!$B$4,6)+BD$3),"TTT") = "So",
                                    IF(ISNA(VLOOKUP(EDATE('Projektkostenkalkulation EP'!$B$4,6)+BD$3,Datenquellen!$F$7:$H$45,3,FALSE))," ",VLOOKUP(EDATE('Projektkostenkalkulation EP'!$B$4,6)+BD$3,Datenquellen!$F$7:$H$45,3,FALSE))="X"
                                    ),
                          "X",
                          IF((((NETWORKDAYS('Projektkostenkalkulation EP'!$G$8,EOMONTH('Projektkostenkalkulation EP'!$G$8,0)))*('Projektkostenkalkulation EP'!$N$47/5)*
                                        'Projektkostenkalkulation EP'!$G$31)-SUM($B$23:U23))&gt;('Projektkostenkalkulation EP'!$N$47/5),('Projektkostenkalkulation EP'!$N$47/5),
                                         (NETWORKDAYS('Projektkostenkalkulation EP'!$G$8,
                                          EOMONTH('Projektkostenkalkulation EP'!$G$8,0)))*('Projektkostenkalkulation EP'!$N$47/5)*'Projektkostenkalkulation EP'!$G$31-SUM($B$23:U23))
                          ),
               "X"
            )</f>
        <v>X</v>
      </c>
      <c r="W23" s="122">
        <f xml:space="preserve"> IF(TEXT((EDATE('Projektkostenkalkulation EP'!$B$4,5)+BE$3),"MM")=TEXT((EDATE('Projektkostenkalkulation EP'!$B$4,5)+(BE$3-1)),"MM"),
             IF(
                        OR(
                                    TEXT((EDATE('Projektkostenkalkulation EP'!$B$4,6)+BE$3),"TTT") = "Sa",
                                    TEXT((EDATE('Projektkostenkalkulation EP'!$B$4,6)+BE$3),"TTT") = "So",
                                    IF(ISNA(VLOOKUP(EDATE('Projektkostenkalkulation EP'!$B$4,6)+BE$3,Datenquellen!$F$7:$H$45,3,FALSE))," ",VLOOKUP(EDATE('Projektkostenkalkulation EP'!$B$4,6)+BE$3,Datenquellen!$F$7:$H$45,3,FALSE))="X"
                                    ),
                          "X",
                          IF((((NETWORKDAYS('Projektkostenkalkulation EP'!$G$8,EOMONTH('Projektkostenkalkulation EP'!$G$8,0)))*('Projektkostenkalkulation EP'!$N$47/5)*
                                        'Projektkostenkalkulation EP'!$G$31)-SUM($B$23:V23))&gt;('Projektkostenkalkulation EP'!$N$47/5),('Projektkostenkalkulation EP'!$N$47/5),
                                         (NETWORKDAYS('Projektkostenkalkulation EP'!$G$8,
                                          EOMONTH('Projektkostenkalkulation EP'!$G$8,0)))*('Projektkostenkalkulation EP'!$N$47/5)*'Projektkostenkalkulation EP'!$G$31-SUM($B$23:V23))
                          ),
               "X"
            )</f>
        <v>0</v>
      </c>
      <c r="X23" s="122">
        <f xml:space="preserve"> IF(TEXT((EDATE('Projektkostenkalkulation EP'!$B$4,5)+BF$3),"MM")=TEXT((EDATE('Projektkostenkalkulation EP'!$B$4,5)+(BF$3-1)),"MM"),
             IF(
                        OR(
                                    TEXT((EDATE('Projektkostenkalkulation EP'!$B$4,6)+BF$3),"TTT") = "Sa",
                                    TEXT((EDATE('Projektkostenkalkulation EP'!$B$4,6)+BF$3),"TTT") = "So",
                                    IF(ISNA(VLOOKUP(EDATE('Projektkostenkalkulation EP'!$B$4,6)+BF$3,Datenquellen!$F$7:$H$45,3,FALSE))," ",VLOOKUP(EDATE('Projektkostenkalkulation EP'!$B$4,6)+BF$3,Datenquellen!$F$7:$H$45,3,FALSE))="X"
                                    ),
                          "X",
                          IF((((NETWORKDAYS('Projektkostenkalkulation EP'!$G$8,EOMONTH('Projektkostenkalkulation EP'!$G$8,0)))*('Projektkostenkalkulation EP'!$N$47/5)*
                                        'Projektkostenkalkulation EP'!$G$31)-SUM($B$23:W23))&gt;('Projektkostenkalkulation EP'!$N$47/5),('Projektkostenkalkulation EP'!$N$47/5),
                                         (NETWORKDAYS('Projektkostenkalkulation EP'!$G$8,
                                          EOMONTH('Projektkostenkalkulation EP'!$G$8,0)))*('Projektkostenkalkulation EP'!$N$47/5)*'Projektkostenkalkulation EP'!$G$31-SUM($B$23:W23))
                          ),
               "X"
            )</f>
        <v>0</v>
      </c>
      <c r="Y23" s="122">
        <f xml:space="preserve"> IF(TEXT((EDATE('Projektkostenkalkulation EP'!$B$4,5)+BG$3),"MM")=TEXT((EDATE('Projektkostenkalkulation EP'!$B$4,5)+(BG$3-1)),"MM"),
             IF(
                        OR(
                                    TEXT((EDATE('Projektkostenkalkulation EP'!$B$4,6)+BG$3),"TTT") = "Sa",
                                    TEXT((EDATE('Projektkostenkalkulation EP'!$B$4,6)+BG$3),"TTT") = "So",
                                    IF(ISNA(VLOOKUP(EDATE('Projektkostenkalkulation EP'!$B$4,6)+BG$3,Datenquellen!$F$7:$H$45,3,FALSE))," ",VLOOKUP(EDATE('Projektkostenkalkulation EP'!$B$4,6)+BG$3,Datenquellen!$F$7:$H$45,3,FALSE))="X"
                                    ),
                          "X",
                          IF((((NETWORKDAYS('Projektkostenkalkulation EP'!$G$8,EOMONTH('Projektkostenkalkulation EP'!$G$8,0)))*('Projektkostenkalkulation EP'!$N$47/5)*
                                        'Projektkostenkalkulation EP'!$G$31)-SUM($B$23:X23))&gt;('Projektkostenkalkulation EP'!$N$47/5),('Projektkostenkalkulation EP'!$N$47/5),
                                         (NETWORKDAYS('Projektkostenkalkulation EP'!$G$8,
                                          EOMONTH('Projektkostenkalkulation EP'!$G$8,0)))*('Projektkostenkalkulation EP'!$N$47/5)*'Projektkostenkalkulation EP'!$G$31-SUM($B$23:X23))
                          ),
               "X"
            )</f>
        <v>0</v>
      </c>
      <c r="Z23" s="122">
        <f xml:space="preserve"> IF(TEXT((EDATE('Projektkostenkalkulation EP'!$B$4,5)+BH$3),"MM")=TEXT((EDATE('Projektkostenkalkulation EP'!$B$4,5)+(BH$3-1)),"MM"),
             IF(
                        OR(
                                    TEXT((EDATE('Projektkostenkalkulation EP'!$B$4,6)+BH$3),"TTT") = "Sa",
                                    TEXT((EDATE('Projektkostenkalkulation EP'!$B$4,6)+BH$3),"TTT") = "So",
                                    IF(ISNA(VLOOKUP(EDATE('Projektkostenkalkulation EP'!$B$4,6)+BH$3,Datenquellen!$F$7:$H$45,3,FALSE))," ",VLOOKUP(EDATE('Projektkostenkalkulation EP'!$B$4,6)+BH$3,Datenquellen!$F$7:$H$45,3,FALSE))="X"
                                    ),
                          "X",
                          IF((((NETWORKDAYS('Projektkostenkalkulation EP'!$G$8,EOMONTH('Projektkostenkalkulation EP'!$G$8,0)))*('Projektkostenkalkulation EP'!$N$47/5)*
                                        'Projektkostenkalkulation EP'!$G$31)-SUM($B$23:Y23))&gt;('Projektkostenkalkulation EP'!$N$47/5),('Projektkostenkalkulation EP'!$N$47/5),
                                         (NETWORKDAYS('Projektkostenkalkulation EP'!$G$8,
                                          EOMONTH('Projektkostenkalkulation EP'!$G$8,0)))*('Projektkostenkalkulation EP'!$N$47/5)*'Projektkostenkalkulation EP'!$G$31-SUM($B$23:Y23))
                          ),
               "X"
            )</f>
        <v>0</v>
      </c>
      <c r="AA23" s="122">
        <f xml:space="preserve"> IF(TEXT((EDATE('Projektkostenkalkulation EP'!$B$4,5)+BI$3),"MM")=TEXT((EDATE('Projektkostenkalkulation EP'!$B$4,5)+(BI$3-1)),"MM"),
             IF(
                        OR(
                                    TEXT((EDATE('Projektkostenkalkulation EP'!$B$4,6)+BI$3),"TTT") = "Sa",
                                    TEXT((EDATE('Projektkostenkalkulation EP'!$B$4,6)+BI$3),"TTT") = "So",
                                    IF(ISNA(VLOOKUP(EDATE('Projektkostenkalkulation EP'!$B$4,6)+BI$3,Datenquellen!$F$7:$H$45,3,FALSE))," ",VLOOKUP(EDATE('Projektkostenkalkulation EP'!$B$4,6)+BI$3,Datenquellen!$F$7:$H$45,3,FALSE))="X"
                                    ),
                          "X",
                          IF((((NETWORKDAYS('Projektkostenkalkulation EP'!$G$8,EOMONTH('Projektkostenkalkulation EP'!$G$8,0)))*('Projektkostenkalkulation EP'!$N$47/5)*
                                        'Projektkostenkalkulation EP'!$G$31)-SUM($B$23:Z23))&gt;('Projektkostenkalkulation EP'!$N$47/5),('Projektkostenkalkulation EP'!$N$47/5),
                                         (NETWORKDAYS('Projektkostenkalkulation EP'!$G$8,
                                          EOMONTH('Projektkostenkalkulation EP'!$G$8,0)))*('Projektkostenkalkulation EP'!$N$47/5)*'Projektkostenkalkulation EP'!$G$31-SUM($B$23:Z23))
                          ),
               "X"
            )</f>
        <v>0</v>
      </c>
      <c r="AB23" s="122" t="str">
        <f xml:space="preserve"> IF(TEXT((EDATE('Projektkostenkalkulation EP'!$B$4,5)+BJ$3),"MM")=TEXT((EDATE('Projektkostenkalkulation EP'!$B$4,5)+(BJ$3-1)),"MM"),
             IF(
                        OR(
                                    TEXT((EDATE('Projektkostenkalkulation EP'!$B$4,6)+BJ$3),"TTT") = "Sa",
                                    TEXT((EDATE('Projektkostenkalkulation EP'!$B$4,6)+BJ$3),"TTT") = "So",
                                    IF(ISNA(VLOOKUP(EDATE('Projektkostenkalkulation EP'!$B$4,6)+BJ$3,Datenquellen!$F$7:$H$45,3,FALSE))," ",VLOOKUP(EDATE('Projektkostenkalkulation EP'!$B$4,6)+BJ$3,Datenquellen!$F$7:$H$45,3,FALSE))="X"
                                    ),
                          "X",
                          IF((((NETWORKDAYS('Projektkostenkalkulation EP'!$G$8,EOMONTH('Projektkostenkalkulation EP'!$G$8,0)))*('Projektkostenkalkulation EP'!$N$47/5)*
                                        'Projektkostenkalkulation EP'!$G$31)-SUM($B$23:AA23))&gt;('Projektkostenkalkulation EP'!$N$47/5),('Projektkostenkalkulation EP'!$N$47/5),
                                         (NETWORKDAYS('Projektkostenkalkulation EP'!$G$8,
                                          EOMONTH('Projektkostenkalkulation EP'!$G$8,0)))*('Projektkostenkalkulation EP'!$N$47/5)*'Projektkostenkalkulation EP'!$G$31-SUM($B$23:AA23))
                          ),
               "X"
            )</f>
        <v>X</v>
      </c>
      <c r="AC23" s="122" t="str">
        <f xml:space="preserve"> IF(TEXT((EDATE('Projektkostenkalkulation EP'!$B$4,5)+BK$3),"MM")=TEXT((EDATE('Projektkostenkalkulation EP'!$B$4,5)+(BK$3-1)),"MM"),
             IF(
                        OR(
                                    TEXT((EDATE('Projektkostenkalkulation EP'!$B$4,6)+BK$3),"TTT") = "Sa",
                                    TEXT((EDATE('Projektkostenkalkulation EP'!$B$4,6)+BK$3),"TTT") = "So",
                                    IF(ISNA(VLOOKUP(EDATE('Projektkostenkalkulation EP'!$B$4,6)+BK$3,Datenquellen!$F$7:$H$45,3,FALSE))," ",VLOOKUP(EDATE('Projektkostenkalkulation EP'!$B$4,6)+BK$3,Datenquellen!$F$7:$H$45,3,FALSE))="X"
                                    ),
                          "X",
                          IF((((NETWORKDAYS('Projektkostenkalkulation EP'!$G$8,EOMONTH('Projektkostenkalkulation EP'!$G$8,0)))*('Projektkostenkalkulation EP'!$N$47/5)*
                                        'Projektkostenkalkulation EP'!$G$31)-SUM($B$23:AB23))&gt;('Projektkostenkalkulation EP'!$N$47/5),('Projektkostenkalkulation EP'!$N$47/5),
                                         (NETWORKDAYS('Projektkostenkalkulation EP'!$G$8,
                                          EOMONTH('Projektkostenkalkulation EP'!$G$8,0)))*('Projektkostenkalkulation EP'!$N$47/5)*'Projektkostenkalkulation EP'!$G$31-SUM($B$23:AB23))
                          ),
               "X"
            )</f>
        <v>X</v>
      </c>
      <c r="AD23" s="122">
        <f xml:space="preserve"> IF(TEXT((EDATE('Projektkostenkalkulation EP'!$B$4,5)+BL$3),"MM")=TEXT((EDATE('Projektkostenkalkulation EP'!$B$4,5)+(BL$3-1)),"MM"),
             IF(
                        OR(
                                    TEXT((EDATE('Projektkostenkalkulation EP'!$B$4,6)+BL$3),"TTT") = "Sa",
                                    TEXT((EDATE('Projektkostenkalkulation EP'!$B$4,6)+BL$3),"TTT") = "So",
                                    IF(ISNA(VLOOKUP(EDATE('Projektkostenkalkulation EP'!$B$4,6)+BL$3,Datenquellen!$F$7:$H$45,3,FALSE))," ",VLOOKUP(EDATE('Projektkostenkalkulation EP'!$B$4,6)+BL$3,Datenquellen!$F$7:$H$45,3,FALSE))="X"
                                    ),
                          "X",
                          IF((((NETWORKDAYS('Projektkostenkalkulation EP'!$G$8,EOMONTH('Projektkostenkalkulation EP'!$G$8,0)))*('Projektkostenkalkulation EP'!$N$47/5)*
                                        'Projektkostenkalkulation EP'!$G$31)-SUM($B$23:AC23))&gt;('Projektkostenkalkulation EP'!$N$47/5),('Projektkostenkalkulation EP'!$N$47/5),
                                         (NETWORKDAYS('Projektkostenkalkulation EP'!$G$8,
                                          EOMONTH('Projektkostenkalkulation EP'!$G$8,0)))*('Projektkostenkalkulation EP'!$N$47/5)*'Projektkostenkalkulation EP'!$G$31-SUM($B$23:AC23))
                          ),
               "X"
            )</f>
        <v>0</v>
      </c>
      <c r="AE23" s="122">
        <f xml:space="preserve"> IF(TEXT((EDATE('Projektkostenkalkulation EP'!$B$4,5)+BM$3),"MM")=TEXT((EDATE('Projektkostenkalkulation EP'!$B$4,5)+(BM$3-1)),"MM"),
             IF(
                        OR(
                                    TEXT((EDATE('Projektkostenkalkulation EP'!$B$4,6)+BM$3),"TTT") = "Sa",
                                    TEXT((EDATE('Projektkostenkalkulation EP'!$B$4,6)+BM$3),"TTT") = "So",
                                    IF(ISNA(VLOOKUP(EDATE('Projektkostenkalkulation EP'!$B$4,6)+BM$3,Datenquellen!$F$7:$H$45,3,FALSE))," ",VLOOKUP(EDATE('Projektkostenkalkulation EP'!$B$4,6)+BM$3,Datenquellen!$F$7:$H$45,3,FALSE))="X"
                                    ),
                          "X",
                          IF((((NETWORKDAYS('Projektkostenkalkulation EP'!$G$8,EOMONTH('Projektkostenkalkulation EP'!$G$8,0)))*('Projektkostenkalkulation EP'!$N$47/5)*
                                        'Projektkostenkalkulation EP'!$G$31)-SUM($B$23:AD23))&gt;('Projektkostenkalkulation EP'!$N$47/5),('Projektkostenkalkulation EP'!$N$47/5),
                                         (NETWORKDAYS('Projektkostenkalkulation EP'!$G$8,
                                          EOMONTH('Projektkostenkalkulation EP'!$G$8,0)))*('Projektkostenkalkulation EP'!$N$47/5)*'Projektkostenkalkulation EP'!$G$31-SUM($B$23:AD23))
                          ),
               "X"
            )</f>
        <v>0</v>
      </c>
      <c r="AF23" s="122" t="str">
        <f xml:space="preserve"> IF(TEXT((EDATE('Projektkostenkalkulation EP'!$B$4,5)+BN$3),"MM")=TEXT((EDATE('Projektkostenkalkulation EP'!$B$4,5)+(BN$3-1)),"MM"),
             IF(
                        OR(
                                    TEXT((EDATE('Projektkostenkalkulation EP'!$B$4,6)+BN$3),"TTT") = "Sa",
                                    TEXT((EDATE('Projektkostenkalkulation EP'!$B$4,6)+BN$3),"TTT") = "So",
                                    IF(ISNA(VLOOKUP(EDATE('Projektkostenkalkulation EP'!$B$4,6)+BN$3,Datenquellen!$F$7:$H$45,3,FALSE))," ",VLOOKUP(EDATE('Projektkostenkalkulation EP'!$B$4,6)+BN$3,Datenquellen!$F$7:$H$45,3,FALSE))="X"
                                    ),
                          "X",
                          IF((((NETWORKDAYS('Projektkostenkalkulation EP'!$G$8,EOMONTH('Projektkostenkalkulation EP'!$G$8,0)))*('Projektkostenkalkulation EP'!$N$47/5)*
                                        'Projektkostenkalkulation EP'!$G$31)-SUM($B$23:AE23))&gt;('Projektkostenkalkulation EP'!$N$47/5),('Projektkostenkalkulation EP'!$N$47/5),
                                         (NETWORKDAYS('Projektkostenkalkulation EP'!$G$8,
                                          EOMONTH('Projektkostenkalkulation EP'!$G$8,0)))*('Projektkostenkalkulation EP'!$N$47/5)*'Projektkostenkalkulation EP'!$G$31-SUM($B$23:AE23))
                          ),
               "X"
            )</f>
        <v>X</v>
      </c>
      <c r="AG23" s="121">
        <f>SUM(B23:AF23)</f>
        <v>0</v>
      </c>
      <c r="AH23" s="525">
        <f>AG26-AG27</f>
        <v>0</v>
      </c>
      <c r="AJ23" s="2" t="s">
        <v>81</v>
      </c>
      <c r="AK23" s="124">
        <f>IF(
            OR(
                     TEXT(EDATE('Projektkostenkalkulation EP'!$B$4,18),"TTT") = "Sa",
                     TEXT(EDATE('Projektkostenkalkulation EP'!$B$4,18),"TTT") = "So",
                     IF(ISNA(VLOOKUP(EDATE('Projektkostenkalkulation EP'!$B$4,18),Datenquellen!$F$7:$H$45,3,FALSE))," ",VLOOKUP(EDATE('Projektkostenkalkulation EP'!$B$4,18),Datenquellen!$F$7:$H$45,3,FALSE))="X"
                            ),
                    "X",
                    IF('Projektkostenkalkulation EP'!$T$31&gt;0,('Projektkostenkalkulation EP'!$N$47/5),0)
            )</f>
        <v>0</v>
      </c>
      <c r="AL23" s="122">
        <f xml:space="preserve"> IF(TEXT((EDATE('Projektkostenkalkulation EP'!$B$4,18)+AK$3),"MM")=TEXT((EDATE('Projektkostenkalkulation EP'!$B$4,18)+(AK$3-1)),"MM"),
             IF(
                        OR(
                                    TEXT((EDATE('Projektkostenkalkulation EP'!$B$4,18)+AK$3),"TTT") = "Sa",
                                    TEXT((EDATE('Projektkostenkalkulation EP'!$B$4,18)+AK$3),"TTT") = "So",
                                    IF(ISNA(VLOOKUP(EDATE('Projektkostenkalkulation EP'!$B$4,18)+AK$3,Datenquellen!$F$7:$H$45,3,FALSE))," ",VLOOKUP(EDATE('Projektkostenkalkulation EP'!$B$4,18)+AK$3,Datenquellen!$F$7:$H$45,3,FALSE))="X"
                                    ),
                          "X",
                          IF((((NETWORKDAYS('Projektkostenkalkulation EP'!$T$8,EOMONTH('Projektkostenkalkulation EP'!$T$8,0)))*('Projektkostenkalkulation EP'!$N$47/5)*
                                        'Projektkostenkalkulation EP'!$T$31)-SUM($AK$23:AK23))&gt;('Projektkostenkalkulation EP'!$N$47/5),('Projektkostenkalkulation EP'!$N$47/5),
                                         (NETWORKDAYS('Projektkostenkalkulation EP'!$T$8,
                                          EOMONTH('Projektkostenkalkulation EP'!$T$8,0)))*('Projektkostenkalkulation EP'!$N$47/5)*'Projektkostenkalkulation EP'!$T$31-SUM($AK$23:AK23))
                          ),
               "X"
            )</f>
        <v>0</v>
      </c>
      <c r="AM23" s="122">
        <f xml:space="preserve"> IF(TEXT((EDATE('Projektkostenkalkulation EP'!$B$4,18)+AL$3),"MM")=TEXT((EDATE('Projektkostenkalkulation EP'!$B$4,18)+(AL$3-1)),"MM"),
             IF(
                        OR(
                                    TEXT((EDATE('Projektkostenkalkulation EP'!$B$4,18)+AL$3),"TTT") = "Sa",
                                    TEXT((EDATE('Projektkostenkalkulation EP'!$B$4,18)+AL$3),"TTT") = "So",
                                    IF(ISNA(VLOOKUP(EDATE('Projektkostenkalkulation EP'!$B$4,18)+AL$3,Datenquellen!$F$7:$H$45,3,FALSE))," ",VLOOKUP(EDATE('Projektkostenkalkulation EP'!$B$4,18)+AL$3,Datenquellen!$F$7:$H$45,3,FALSE))="X"
                                    ),
                          "X",
                          IF((((NETWORKDAYS('Projektkostenkalkulation EP'!$T$8,EOMONTH('Projektkostenkalkulation EP'!$T$8,0)))*('Projektkostenkalkulation EP'!$N$47/5)*
                                        'Projektkostenkalkulation EP'!$T$31)-SUM($AK$23:AL23))&gt;('Projektkostenkalkulation EP'!$N$47/5),('Projektkostenkalkulation EP'!$N$47/5),
                                         (NETWORKDAYS('Projektkostenkalkulation EP'!$T$8,
                                          EOMONTH('Projektkostenkalkulation EP'!$T$8,0)))*('Projektkostenkalkulation EP'!$N$47/5)*'Projektkostenkalkulation EP'!$T$31-SUM($AK$23:AL23))
                          ),
               "X"
            )</f>
        <v>0</v>
      </c>
      <c r="AN23" s="122">
        <f xml:space="preserve"> IF(TEXT((EDATE('Projektkostenkalkulation EP'!$B$4,18)+AM$3),"MM")=TEXT((EDATE('Projektkostenkalkulation EP'!$B$4,18)+(AM$3-1)),"MM"),
             IF(
                        OR(
                                    TEXT((EDATE('Projektkostenkalkulation EP'!$B$4,18)+AM$3),"TTT") = "Sa",
                                    TEXT((EDATE('Projektkostenkalkulation EP'!$B$4,18)+AM$3),"TTT") = "So",
                                    IF(ISNA(VLOOKUP(EDATE('Projektkostenkalkulation EP'!$B$4,18)+AM$3,Datenquellen!$F$7:$H$45,3,FALSE))," ",VLOOKUP(EDATE('Projektkostenkalkulation EP'!$B$4,18)+AM$3,Datenquellen!$F$7:$H$45,3,FALSE))="X"
                                    ),
                          "X",
                          IF((((NETWORKDAYS('Projektkostenkalkulation EP'!$T$8,EOMONTH('Projektkostenkalkulation EP'!$T$8,0)))*('Projektkostenkalkulation EP'!$N$47/5)*
                                        'Projektkostenkalkulation EP'!$T$31)-SUM($AK$23:AM23))&gt;('Projektkostenkalkulation EP'!$N$47/5),('Projektkostenkalkulation EP'!$N$47/5),
                                         (NETWORKDAYS('Projektkostenkalkulation EP'!$T$8,
                                          EOMONTH('Projektkostenkalkulation EP'!$T$8,0)))*('Projektkostenkalkulation EP'!$N$47/5)*'Projektkostenkalkulation EP'!$T$31-SUM($AK$23:AM23))
                          ),
               "X"
            )</f>
        <v>0</v>
      </c>
      <c r="AO23" s="122" t="str">
        <f xml:space="preserve"> IF(TEXT((EDATE('Projektkostenkalkulation EP'!$B$4,18)+AN$3),"MM")=TEXT((EDATE('Projektkostenkalkulation EP'!$B$4,18)+(AN$3-1)),"MM"),
             IF(
                        OR(
                                    TEXT((EDATE('Projektkostenkalkulation EP'!$B$4,18)+AN$3),"TTT") = "Sa",
                                    TEXT((EDATE('Projektkostenkalkulation EP'!$B$4,18)+AN$3),"TTT") = "So",
                                    IF(ISNA(VLOOKUP(EDATE('Projektkostenkalkulation EP'!$B$4,18)+AN$3,Datenquellen!$F$7:$H$45,3,FALSE))," ",VLOOKUP(EDATE('Projektkostenkalkulation EP'!$B$4,18)+AN$3,Datenquellen!$F$7:$H$45,3,FALSE))="X"
                                    ),
                          "X",
                          IF((((NETWORKDAYS('Projektkostenkalkulation EP'!$T$8,EOMONTH('Projektkostenkalkulation EP'!$T$8,0)))*('Projektkostenkalkulation EP'!$N$47/5)*
                                        'Projektkostenkalkulation EP'!$T$31)-SUM($AK$23:AN23))&gt;('Projektkostenkalkulation EP'!$N$47/5),('Projektkostenkalkulation EP'!$N$47/5),
                                         (NETWORKDAYS('Projektkostenkalkulation EP'!$T$8,
                                          EOMONTH('Projektkostenkalkulation EP'!$T$8,0)))*('Projektkostenkalkulation EP'!$N$47/5)*'Projektkostenkalkulation EP'!$T$31-SUM($AK$23:AN23))
                          ),
               "X"
            )</f>
        <v>X</v>
      </c>
      <c r="AP23" s="122" t="str">
        <f xml:space="preserve"> IF(TEXT((EDATE('Projektkostenkalkulation EP'!$B$4,18)+AO$3),"MM")=TEXT((EDATE('Projektkostenkalkulation EP'!$B$4,18)+(AO$3-1)),"MM"),
             IF(
                        OR(
                                    TEXT((EDATE('Projektkostenkalkulation EP'!$B$4,18)+AO$3),"TTT") = "Sa",
                                    TEXT((EDATE('Projektkostenkalkulation EP'!$B$4,18)+AO$3),"TTT") = "So",
                                    IF(ISNA(VLOOKUP(EDATE('Projektkostenkalkulation EP'!$B$4,18)+AO$3,Datenquellen!$F$7:$H$45,3,FALSE))," ",VLOOKUP(EDATE('Projektkostenkalkulation EP'!$B$4,18)+AO$3,Datenquellen!$F$7:$H$45,3,FALSE))="X"
                                    ),
                          "X",
                          IF((((NETWORKDAYS('Projektkostenkalkulation EP'!$T$8,EOMONTH('Projektkostenkalkulation EP'!$T$8,0)))*('Projektkostenkalkulation EP'!$N$47/5)*
                                        'Projektkostenkalkulation EP'!$T$31)-SUM($AK$23:AO23))&gt;('Projektkostenkalkulation EP'!$N$47/5),('Projektkostenkalkulation EP'!$N$47/5),
                                         (NETWORKDAYS('Projektkostenkalkulation EP'!$T$8,
                                          EOMONTH('Projektkostenkalkulation EP'!$T$8,0)))*('Projektkostenkalkulation EP'!$N$47/5)*'Projektkostenkalkulation EP'!$T$31-SUM($AK$23:AO23))
                          ),
               "X"
            )</f>
        <v>X</v>
      </c>
      <c r="AQ23" s="122">
        <f xml:space="preserve"> IF(TEXT((EDATE('Projektkostenkalkulation EP'!$B$4,18)+AP$3),"MM")=TEXT((EDATE('Projektkostenkalkulation EP'!$B$4,18)+(AP$3-1)),"MM"),
             IF(
                        OR(
                                    TEXT((EDATE('Projektkostenkalkulation EP'!$B$4,18)+AP$3),"TTT") = "Sa",
                                    TEXT((EDATE('Projektkostenkalkulation EP'!$B$4,18)+AP$3),"TTT") = "So",
                                    IF(ISNA(VLOOKUP(EDATE('Projektkostenkalkulation EP'!$B$4,18)+AP$3,Datenquellen!$F$7:$H$45,3,FALSE))," ",VLOOKUP(EDATE('Projektkostenkalkulation EP'!$B$4,18)+AP$3,Datenquellen!$F$7:$H$45,3,FALSE))="X"
                                    ),
                          "X",
                          IF((((NETWORKDAYS('Projektkostenkalkulation EP'!$T$8,EOMONTH('Projektkostenkalkulation EP'!$T$8,0)))*('Projektkostenkalkulation EP'!$N$47/5)*
                                        'Projektkostenkalkulation EP'!$T$31)-SUM($AK$23:AP23))&gt;('Projektkostenkalkulation EP'!$N$47/5),('Projektkostenkalkulation EP'!$N$47/5),
                                         (NETWORKDAYS('Projektkostenkalkulation EP'!$T$8,
                                          EOMONTH('Projektkostenkalkulation EP'!$T$8,0)))*('Projektkostenkalkulation EP'!$N$47/5)*'Projektkostenkalkulation EP'!$T$31-SUM($AK$23:AP23))
                          ),
               "X"
            )</f>
        <v>0</v>
      </c>
      <c r="AR23" s="122">
        <f xml:space="preserve"> IF(TEXT((EDATE('Projektkostenkalkulation EP'!$B$4,18)+AQ$3),"MM")=TEXT((EDATE('Projektkostenkalkulation EP'!$B$4,18)+(AQ$3-1)),"MM"),
             IF(
                        OR(
                                    TEXT((EDATE('Projektkostenkalkulation EP'!$B$4,18)+AQ$3),"TTT") = "Sa",
                                    TEXT((EDATE('Projektkostenkalkulation EP'!$B$4,18)+AQ$3),"TTT") = "So",
                                    IF(ISNA(VLOOKUP(EDATE('Projektkostenkalkulation EP'!$B$4,18)+AQ$3,Datenquellen!$F$7:$H$45,3,FALSE))," ",VLOOKUP(EDATE('Projektkostenkalkulation EP'!$B$4,18)+AQ$3,Datenquellen!$F$7:$H$45,3,FALSE))="X"
                                    ),
                          "X",
                          IF((((NETWORKDAYS('Projektkostenkalkulation EP'!$T$8,EOMONTH('Projektkostenkalkulation EP'!$T$8,0)))*('Projektkostenkalkulation EP'!$N$47/5)*
                                        'Projektkostenkalkulation EP'!$T$31)-SUM($AK$23:AQ23))&gt;('Projektkostenkalkulation EP'!$N$47/5),('Projektkostenkalkulation EP'!$N$47/5),
                                         (NETWORKDAYS('Projektkostenkalkulation EP'!$T$8,
                                          EOMONTH('Projektkostenkalkulation EP'!$T$8,0)))*('Projektkostenkalkulation EP'!$N$47/5)*'Projektkostenkalkulation EP'!$T$31-SUM($AK$23:AQ23))
                          ),
               "X"
            )</f>
        <v>0</v>
      </c>
      <c r="AS23" s="122">
        <f xml:space="preserve"> IF(TEXT((EDATE('Projektkostenkalkulation EP'!$B$4,18)+AR$3),"MM")=TEXT((EDATE('Projektkostenkalkulation EP'!$B$4,18)+(AR$3-1)),"MM"),
             IF(
                        OR(
                                    TEXT((EDATE('Projektkostenkalkulation EP'!$B$4,18)+AR$3),"TTT") = "Sa",
                                    TEXT((EDATE('Projektkostenkalkulation EP'!$B$4,18)+AR$3),"TTT") = "So",
                                    IF(ISNA(VLOOKUP(EDATE('Projektkostenkalkulation EP'!$B$4,18)+AR$3,Datenquellen!$F$7:$H$45,3,FALSE))," ",VLOOKUP(EDATE('Projektkostenkalkulation EP'!$B$4,18)+AR$3,Datenquellen!$F$7:$H$45,3,FALSE))="X"
                                    ),
                          "X",
                          IF((((NETWORKDAYS('Projektkostenkalkulation EP'!$T$8,EOMONTH('Projektkostenkalkulation EP'!$T$8,0)))*('Projektkostenkalkulation EP'!$N$47/5)*
                                        'Projektkostenkalkulation EP'!$T$31)-SUM($AK$23:AR23))&gt;('Projektkostenkalkulation EP'!$N$47/5),('Projektkostenkalkulation EP'!$N$47/5),
                                         (NETWORKDAYS('Projektkostenkalkulation EP'!$T$8,
                                          EOMONTH('Projektkostenkalkulation EP'!$T$8,0)))*('Projektkostenkalkulation EP'!$N$47/5)*'Projektkostenkalkulation EP'!$T$31-SUM($AK$23:AR23))
                          ),
               "X"
            )</f>
        <v>0</v>
      </c>
      <c r="AT23" s="122">
        <f xml:space="preserve"> IF(TEXT((EDATE('Projektkostenkalkulation EP'!$B$4,18)+AS$3),"MM")=TEXT((EDATE('Projektkostenkalkulation EP'!$B$4,18)+(AS$3-1)),"MM"),
             IF(
                        OR(
                                    TEXT((EDATE('Projektkostenkalkulation EP'!$B$4,18)+AS$3),"TTT") = "Sa",
                                    TEXT((EDATE('Projektkostenkalkulation EP'!$B$4,18)+AS$3),"TTT") = "So",
                                    IF(ISNA(VLOOKUP(EDATE('Projektkostenkalkulation EP'!$B$4,18)+AS$3,Datenquellen!$F$7:$H$45,3,FALSE))," ",VLOOKUP(EDATE('Projektkostenkalkulation EP'!$B$4,18)+AS$3,Datenquellen!$F$7:$H$45,3,FALSE))="X"
                                    ),
                          "X",
                          IF((((NETWORKDAYS('Projektkostenkalkulation EP'!$T$8,EOMONTH('Projektkostenkalkulation EP'!$T$8,0)))*('Projektkostenkalkulation EP'!$N$47/5)*
                                        'Projektkostenkalkulation EP'!$T$31)-SUM($AK$23:AS23))&gt;('Projektkostenkalkulation EP'!$N$47/5),('Projektkostenkalkulation EP'!$N$47/5),
                                         (NETWORKDAYS('Projektkostenkalkulation EP'!$T$8,
                                          EOMONTH('Projektkostenkalkulation EP'!$T$8,0)))*('Projektkostenkalkulation EP'!$N$47/5)*'Projektkostenkalkulation EP'!$T$31-SUM($AK$23:AS23))
                          ),
               "X"
            )</f>
        <v>0</v>
      </c>
      <c r="AU23" s="122">
        <f xml:space="preserve"> IF(TEXT((EDATE('Projektkostenkalkulation EP'!$B$4,18)+AT$3),"MM")=TEXT((EDATE('Projektkostenkalkulation EP'!$B$4,18)+(AT$3-1)),"MM"),
             IF(
                        OR(
                                    TEXT((EDATE('Projektkostenkalkulation EP'!$B$4,18)+AT$3),"TTT") = "Sa",
                                    TEXT((EDATE('Projektkostenkalkulation EP'!$B$4,18)+AT$3),"TTT") = "So",
                                    IF(ISNA(VLOOKUP(EDATE('Projektkostenkalkulation EP'!$B$4,18)+AT$3,Datenquellen!$F$7:$H$45,3,FALSE))," ",VLOOKUP(EDATE('Projektkostenkalkulation EP'!$B$4,18)+AT$3,Datenquellen!$F$7:$H$45,3,FALSE))="X"
                                    ),
                          "X",
                          IF((((NETWORKDAYS('Projektkostenkalkulation EP'!$T$8,EOMONTH('Projektkostenkalkulation EP'!$T$8,0)))*('Projektkostenkalkulation EP'!$N$47/5)*
                                        'Projektkostenkalkulation EP'!$T$31)-SUM($AK$23:AT23))&gt;('Projektkostenkalkulation EP'!$N$47/5),('Projektkostenkalkulation EP'!$N$47/5),
                                         (NETWORKDAYS('Projektkostenkalkulation EP'!$T$8,
                                          EOMONTH('Projektkostenkalkulation EP'!$T$8,0)))*('Projektkostenkalkulation EP'!$N$47/5)*'Projektkostenkalkulation EP'!$T$31-SUM($AK$23:AT23))
                          ),
               "X"
            )</f>
        <v>0</v>
      </c>
      <c r="AV23" s="122" t="str">
        <f xml:space="preserve"> IF(TEXT((EDATE('Projektkostenkalkulation EP'!$B$4,18)+AU$3),"MM")=TEXT((EDATE('Projektkostenkalkulation EP'!$B$4,18)+(AU$3-1)),"MM"),
             IF(
                        OR(
                                    TEXT((EDATE('Projektkostenkalkulation EP'!$B$4,18)+AU$3),"TTT") = "Sa",
                                    TEXT((EDATE('Projektkostenkalkulation EP'!$B$4,18)+AU$3),"TTT") = "So",
                                    IF(ISNA(VLOOKUP(EDATE('Projektkostenkalkulation EP'!$B$4,18)+AU$3,Datenquellen!$F$7:$H$45,3,FALSE))," ",VLOOKUP(EDATE('Projektkostenkalkulation EP'!$B$4,18)+AU$3,Datenquellen!$F$7:$H$45,3,FALSE))="X"
                                    ),
                          "X",
                          IF((((NETWORKDAYS('Projektkostenkalkulation EP'!$T$8,EOMONTH('Projektkostenkalkulation EP'!$T$8,0)))*('Projektkostenkalkulation EP'!$N$47/5)*
                                        'Projektkostenkalkulation EP'!$T$31)-SUM($AK$23:AU23))&gt;('Projektkostenkalkulation EP'!$N$47/5),('Projektkostenkalkulation EP'!$N$47/5),
                                         (NETWORKDAYS('Projektkostenkalkulation EP'!$T$8,
                                          EOMONTH('Projektkostenkalkulation EP'!$T$8,0)))*('Projektkostenkalkulation EP'!$N$47/5)*'Projektkostenkalkulation EP'!$T$31-SUM($AK$23:AU23))
                          ),
               "X"
            )</f>
        <v>X</v>
      </c>
      <c r="AW23" s="122" t="str">
        <f xml:space="preserve"> IF(TEXT((EDATE('Projektkostenkalkulation EP'!$B$4,18)+AV$3),"MM")=TEXT((EDATE('Projektkostenkalkulation EP'!$B$4,18)+(AV$3-1)),"MM"),
             IF(
                        OR(
                                    TEXT((EDATE('Projektkostenkalkulation EP'!$B$4,18)+AV$3),"TTT") = "Sa",
                                    TEXT((EDATE('Projektkostenkalkulation EP'!$B$4,18)+AV$3),"TTT") = "So",
                                    IF(ISNA(VLOOKUP(EDATE('Projektkostenkalkulation EP'!$B$4,18)+AV$3,Datenquellen!$F$7:$H$45,3,FALSE))," ",VLOOKUP(EDATE('Projektkostenkalkulation EP'!$B$4,18)+AV$3,Datenquellen!$F$7:$H$45,3,FALSE))="X"
                                    ),
                          "X",
                          IF((((NETWORKDAYS('Projektkostenkalkulation EP'!$T$8,EOMONTH('Projektkostenkalkulation EP'!$T$8,0)))*('Projektkostenkalkulation EP'!$N$47/5)*
                                        'Projektkostenkalkulation EP'!$T$31)-SUM($AK$23:AV23))&gt;('Projektkostenkalkulation EP'!$N$47/5),('Projektkostenkalkulation EP'!$N$47/5),
                                         (NETWORKDAYS('Projektkostenkalkulation EP'!$T$8,
                                          EOMONTH('Projektkostenkalkulation EP'!$T$8,0)))*('Projektkostenkalkulation EP'!$N$47/5)*'Projektkostenkalkulation EP'!$T$31-SUM($AK$23:AV23))
                          ),
               "X"
            )</f>
        <v>X</v>
      </c>
      <c r="AX23" s="122">
        <f xml:space="preserve"> IF(TEXT((EDATE('Projektkostenkalkulation EP'!$B$4,18)+AW$3),"MM")=TEXT((EDATE('Projektkostenkalkulation EP'!$B$4,18)+(AW$3-1)),"MM"),
             IF(
                        OR(
                                    TEXT((EDATE('Projektkostenkalkulation EP'!$B$4,18)+AW$3),"TTT") = "Sa",
                                    TEXT((EDATE('Projektkostenkalkulation EP'!$B$4,18)+AW$3),"TTT") = "So",
                                    IF(ISNA(VLOOKUP(EDATE('Projektkostenkalkulation EP'!$B$4,18)+AW$3,Datenquellen!$F$7:$H$45,3,FALSE))," ",VLOOKUP(EDATE('Projektkostenkalkulation EP'!$B$4,18)+AW$3,Datenquellen!$F$7:$H$45,3,FALSE))="X"
                                    ),
                          "X",
                          IF((((NETWORKDAYS('Projektkostenkalkulation EP'!$T$8,EOMONTH('Projektkostenkalkulation EP'!$T$8,0)))*('Projektkostenkalkulation EP'!$N$47/5)*
                                        'Projektkostenkalkulation EP'!$T$31)-SUM($AK$23:AW23))&gt;('Projektkostenkalkulation EP'!$N$47/5),('Projektkostenkalkulation EP'!$N$47/5),
                                         (NETWORKDAYS('Projektkostenkalkulation EP'!$T$8,
                                          EOMONTH('Projektkostenkalkulation EP'!$T$8,0)))*('Projektkostenkalkulation EP'!$N$47/5)*'Projektkostenkalkulation EP'!$T$31-SUM($AK$23:AW23))
                          ),
               "X"
            )</f>
        <v>0</v>
      </c>
      <c r="AY23" s="122">
        <f xml:space="preserve"> IF(TEXT((EDATE('Projektkostenkalkulation EP'!$B$4,18)+AX$3),"MM")=TEXT((EDATE('Projektkostenkalkulation EP'!$B$4,18)+(AX$3-1)),"MM"),
             IF(
                        OR(
                                    TEXT((EDATE('Projektkostenkalkulation EP'!$B$4,18)+AX$3),"TTT") = "Sa",
                                    TEXT((EDATE('Projektkostenkalkulation EP'!$B$4,18)+AX$3),"TTT") = "So",
                                    IF(ISNA(VLOOKUP(EDATE('Projektkostenkalkulation EP'!$B$4,18)+AX$3,Datenquellen!$F$7:$H$45,3,FALSE))," ",VLOOKUP(EDATE('Projektkostenkalkulation EP'!$B$4,18)+AX$3,Datenquellen!$F$7:$H$45,3,FALSE))="X"
                                    ),
                          "X",
                          IF((((NETWORKDAYS('Projektkostenkalkulation EP'!$T$8,EOMONTH('Projektkostenkalkulation EP'!$T$8,0)))*('Projektkostenkalkulation EP'!$N$47/5)*
                                        'Projektkostenkalkulation EP'!$T$31)-SUM($AK$23:AX23))&gt;('Projektkostenkalkulation EP'!$N$47/5),('Projektkostenkalkulation EP'!$N$47/5),
                                         (NETWORKDAYS('Projektkostenkalkulation EP'!$T$8,
                                          EOMONTH('Projektkostenkalkulation EP'!$T$8,0)))*('Projektkostenkalkulation EP'!$N$47/5)*'Projektkostenkalkulation EP'!$T$31-SUM($AK$23:AX23))
                          ),
               "X"
            )</f>
        <v>0</v>
      </c>
      <c r="AZ23" s="122">
        <f xml:space="preserve"> IF(TEXT((EDATE('Projektkostenkalkulation EP'!$B$4,18)+AY$3),"MM")=TEXT((EDATE('Projektkostenkalkulation EP'!$B$4,18)+(AY$3-1)),"MM"),
             IF(
                        OR(
                                    TEXT((EDATE('Projektkostenkalkulation EP'!$B$4,18)+AY$3),"TTT") = "Sa",
                                    TEXT((EDATE('Projektkostenkalkulation EP'!$B$4,18)+AY$3),"TTT") = "So",
                                    IF(ISNA(VLOOKUP(EDATE('Projektkostenkalkulation EP'!$B$4,18)+AY$3,Datenquellen!$F$7:$H$45,3,FALSE))," ",VLOOKUP(EDATE('Projektkostenkalkulation EP'!$B$4,18)+AY$3,Datenquellen!$F$7:$H$45,3,FALSE))="X"
                                    ),
                          "X",
                          IF((((NETWORKDAYS('Projektkostenkalkulation EP'!$T$8,EOMONTH('Projektkostenkalkulation EP'!$T$8,0)))*('Projektkostenkalkulation EP'!$N$47/5)*
                                        'Projektkostenkalkulation EP'!$T$31)-SUM($AK$23:AY23))&gt;('Projektkostenkalkulation EP'!$N$47/5),('Projektkostenkalkulation EP'!$N$47/5),
                                         (NETWORKDAYS('Projektkostenkalkulation EP'!$T$8,
                                          EOMONTH('Projektkostenkalkulation EP'!$T$8,0)))*('Projektkostenkalkulation EP'!$N$47/5)*'Projektkostenkalkulation EP'!$T$31-SUM($AK$23:AY23))
                          ),
               "X"
            )</f>
        <v>0</v>
      </c>
      <c r="BA23" s="122">
        <f xml:space="preserve"> IF(TEXT((EDATE('Projektkostenkalkulation EP'!$B$4,18)+AZ$3),"MM")=TEXT((EDATE('Projektkostenkalkulation EP'!$B$4,18)+(AZ$3-1)),"MM"),
             IF(
                        OR(
                                    TEXT((EDATE('Projektkostenkalkulation EP'!$B$4,18)+AZ$3),"TTT") = "Sa",
                                    TEXT((EDATE('Projektkostenkalkulation EP'!$B$4,18)+AZ$3),"TTT") = "So",
                                    IF(ISNA(VLOOKUP(EDATE('Projektkostenkalkulation EP'!$B$4,18)+AZ$3,Datenquellen!$F$7:$H$45,3,FALSE))," ",VLOOKUP(EDATE('Projektkostenkalkulation EP'!$B$4,18)+AZ$3,Datenquellen!$F$7:$H$45,3,FALSE))="X"
                                    ),
                          "X",
                          IF((((NETWORKDAYS('Projektkostenkalkulation EP'!$T$8,EOMONTH('Projektkostenkalkulation EP'!$T$8,0)))*('Projektkostenkalkulation EP'!$N$47/5)*
                                        'Projektkostenkalkulation EP'!$T$31)-SUM($AK$23:AZ23))&gt;('Projektkostenkalkulation EP'!$N$47/5),('Projektkostenkalkulation EP'!$N$47/5),
                                         (NETWORKDAYS('Projektkostenkalkulation EP'!$T$8,
                                          EOMONTH('Projektkostenkalkulation EP'!$T$8,0)))*('Projektkostenkalkulation EP'!$N$47/5)*'Projektkostenkalkulation EP'!$T$31-SUM($AK$23:AZ23))
                          ),
               "X"
            )</f>
        <v>0</v>
      </c>
      <c r="BB23" s="122">
        <f xml:space="preserve"> IF(TEXT((EDATE('Projektkostenkalkulation EP'!$B$4,18)+BA$3),"MM")=TEXT((EDATE('Projektkostenkalkulation EP'!$B$4,18)+(BA$3-1)),"MM"),
             IF(
                        OR(
                                    TEXT((EDATE('Projektkostenkalkulation EP'!$B$4,18)+BA$3),"TTT") = "Sa",
                                    TEXT((EDATE('Projektkostenkalkulation EP'!$B$4,18)+BA$3),"TTT") = "So",
                                    IF(ISNA(VLOOKUP(EDATE('Projektkostenkalkulation EP'!$B$4,18)+BA$3,Datenquellen!$F$7:$H$45,3,FALSE))," ",VLOOKUP(EDATE('Projektkostenkalkulation EP'!$B$4,18)+BA$3,Datenquellen!$F$7:$H$45,3,FALSE))="X"
                                    ),
                          "X",
                          IF((((NETWORKDAYS('Projektkostenkalkulation EP'!$T$8,EOMONTH('Projektkostenkalkulation EP'!$T$8,0)))*('Projektkostenkalkulation EP'!$N$47/5)*
                                        'Projektkostenkalkulation EP'!$T$31)-SUM($AK$23:BA23))&gt;('Projektkostenkalkulation EP'!$N$47/5),('Projektkostenkalkulation EP'!$N$47/5),
                                         (NETWORKDAYS('Projektkostenkalkulation EP'!$T$8,
                                          EOMONTH('Projektkostenkalkulation EP'!$T$8,0)))*('Projektkostenkalkulation EP'!$N$47/5)*'Projektkostenkalkulation EP'!$T$31-SUM($AK$23:BA23))
                          ),
               "X"
            )</f>
        <v>0</v>
      </c>
      <c r="BC23" s="122" t="str">
        <f xml:space="preserve"> IF(TEXT((EDATE('Projektkostenkalkulation EP'!$B$4,18)+BB$3),"MM")=TEXT((EDATE('Projektkostenkalkulation EP'!$B$4,18)+(BB$3-1)),"MM"),
             IF(
                        OR(
                                    TEXT((EDATE('Projektkostenkalkulation EP'!$B$4,18)+BB$3),"TTT") = "Sa",
                                    TEXT((EDATE('Projektkostenkalkulation EP'!$B$4,18)+BB$3),"TTT") = "So",
                                    IF(ISNA(VLOOKUP(EDATE('Projektkostenkalkulation EP'!$B$4,18)+BB$3,Datenquellen!$F$7:$H$45,3,FALSE))," ",VLOOKUP(EDATE('Projektkostenkalkulation EP'!$B$4,18)+BB$3,Datenquellen!$F$7:$H$45,3,FALSE))="X"
                                    ),
                          "X",
                          IF((((NETWORKDAYS('Projektkostenkalkulation EP'!$T$8,EOMONTH('Projektkostenkalkulation EP'!$T$8,0)))*('Projektkostenkalkulation EP'!$N$47/5)*
                                        'Projektkostenkalkulation EP'!$T$31)-SUM($AK$23:BB23))&gt;('Projektkostenkalkulation EP'!$N$47/5),('Projektkostenkalkulation EP'!$N$47/5),
                                         (NETWORKDAYS('Projektkostenkalkulation EP'!$T$8,
                                          EOMONTH('Projektkostenkalkulation EP'!$T$8,0)))*('Projektkostenkalkulation EP'!$N$47/5)*'Projektkostenkalkulation EP'!$T$31-SUM($AK$23:BB23))
                          ),
               "X"
            )</f>
        <v>X</v>
      </c>
      <c r="BD23" s="122" t="str">
        <f xml:space="preserve"> IF(TEXT((EDATE('Projektkostenkalkulation EP'!$B$4,18)+BC$3),"MM")=TEXT((EDATE('Projektkostenkalkulation EP'!$B$4,18)+(BC$3-1)),"MM"),
             IF(
                        OR(
                                    TEXT((EDATE('Projektkostenkalkulation EP'!$B$4,18)+BC$3),"TTT") = "Sa",
                                    TEXT((EDATE('Projektkostenkalkulation EP'!$B$4,18)+BC$3),"TTT") = "So",
                                    IF(ISNA(VLOOKUP(EDATE('Projektkostenkalkulation EP'!$B$4,18)+BC$3,Datenquellen!$F$7:$H$45,3,FALSE))," ",VLOOKUP(EDATE('Projektkostenkalkulation EP'!$B$4,18)+BC$3,Datenquellen!$F$7:$H$45,3,FALSE))="X"
                                    ),
                          "X",
                          IF((((NETWORKDAYS('Projektkostenkalkulation EP'!$T$8,EOMONTH('Projektkostenkalkulation EP'!$T$8,0)))*('Projektkostenkalkulation EP'!$N$47/5)*
                                        'Projektkostenkalkulation EP'!$T$31)-SUM($AK$23:BC23))&gt;('Projektkostenkalkulation EP'!$N$47/5),('Projektkostenkalkulation EP'!$N$47/5),
                                         (NETWORKDAYS('Projektkostenkalkulation EP'!$T$8,
                                          EOMONTH('Projektkostenkalkulation EP'!$T$8,0)))*('Projektkostenkalkulation EP'!$N$47/5)*'Projektkostenkalkulation EP'!$T$31-SUM($AK$23:BC23))
                          ),
               "X"
            )</f>
        <v>X</v>
      </c>
      <c r="BE23" s="122">
        <f xml:space="preserve"> IF(TEXT((EDATE('Projektkostenkalkulation EP'!$B$4,18)+BD$3),"MM")=TEXT((EDATE('Projektkostenkalkulation EP'!$B$4,18)+(BD$3-1)),"MM"),
             IF(
                        OR(
                                    TEXT((EDATE('Projektkostenkalkulation EP'!$B$4,18)+BD$3),"TTT") = "Sa",
                                    TEXT((EDATE('Projektkostenkalkulation EP'!$B$4,18)+BD$3),"TTT") = "So",
                                    IF(ISNA(VLOOKUP(EDATE('Projektkostenkalkulation EP'!$B$4,18)+BD$3,Datenquellen!$F$7:$H$45,3,FALSE))," ",VLOOKUP(EDATE('Projektkostenkalkulation EP'!$B$4,18)+BD$3,Datenquellen!$F$7:$H$45,3,FALSE))="X"
                                    ),
                          "X",
                          IF((((NETWORKDAYS('Projektkostenkalkulation EP'!$T$8,EOMONTH('Projektkostenkalkulation EP'!$T$8,0)))*('Projektkostenkalkulation EP'!$N$47/5)*
                                        'Projektkostenkalkulation EP'!$T$31)-SUM($AK$23:BD23))&gt;('Projektkostenkalkulation EP'!$N$47/5),('Projektkostenkalkulation EP'!$N$47/5),
                                         (NETWORKDAYS('Projektkostenkalkulation EP'!$T$8,
                                          EOMONTH('Projektkostenkalkulation EP'!$T$8,0)))*('Projektkostenkalkulation EP'!$N$47/5)*'Projektkostenkalkulation EP'!$T$31-SUM($AK$23:BD23))
                          ),
               "X"
            )</f>
        <v>0</v>
      </c>
      <c r="BF23" s="122">
        <f xml:space="preserve"> IF(TEXT((EDATE('Projektkostenkalkulation EP'!$B$4,18)+BE$3),"MM")=TEXT((EDATE('Projektkostenkalkulation EP'!$B$4,18)+(BE$3-1)),"MM"),
             IF(
                        OR(
                                    TEXT((EDATE('Projektkostenkalkulation EP'!$B$4,18)+BE$3),"TTT") = "Sa",
                                    TEXT((EDATE('Projektkostenkalkulation EP'!$B$4,18)+BE$3),"TTT") = "So",
                                    IF(ISNA(VLOOKUP(EDATE('Projektkostenkalkulation EP'!$B$4,18)+BE$3,Datenquellen!$F$7:$H$45,3,FALSE))," ",VLOOKUP(EDATE('Projektkostenkalkulation EP'!$B$4,18)+BE$3,Datenquellen!$F$7:$H$45,3,FALSE))="X"
                                    ),
                          "X",
                          IF((((NETWORKDAYS('Projektkostenkalkulation EP'!$T$8,EOMONTH('Projektkostenkalkulation EP'!$T$8,0)))*('Projektkostenkalkulation EP'!$N$47/5)*
                                        'Projektkostenkalkulation EP'!$T$31)-SUM($AK$23:BE23))&gt;('Projektkostenkalkulation EP'!$N$47/5),('Projektkostenkalkulation EP'!$N$47/5),
                                         (NETWORKDAYS('Projektkostenkalkulation EP'!$T$8,
                                          EOMONTH('Projektkostenkalkulation EP'!$T$8,0)))*('Projektkostenkalkulation EP'!$N$47/5)*'Projektkostenkalkulation EP'!$T$31-SUM($AK$23:BE23))
                          ),
               "X"
            )</f>
        <v>0</v>
      </c>
      <c r="BG23" s="122">
        <f xml:space="preserve"> IF(TEXT((EDATE('Projektkostenkalkulation EP'!$B$4,18)+BF$3),"MM")=TEXT((EDATE('Projektkostenkalkulation EP'!$B$4,18)+(BF$3-1)),"MM"),
             IF(
                        OR(
                                    TEXT((EDATE('Projektkostenkalkulation EP'!$B$4,18)+BF$3),"TTT") = "Sa",
                                    TEXT((EDATE('Projektkostenkalkulation EP'!$B$4,18)+BF$3),"TTT") = "So",
                                    IF(ISNA(VLOOKUP(EDATE('Projektkostenkalkulation EP'!$B$4,18)+BF$3,Datenquellen!$F$7:$H$45,3,FALSE))," ",VLOOKUP(EDATE('Projektkostenkalkulation EP'!$B$4,18)+BF$3,Datenquellen!$F$7:$H$45,3,FALSE))="X"
                                    ),
                          "X",
                          IF((((NETWORKDAYS('Projektkostenkalkulation EP'!$T$8,EOMONTH('Projektkostenkalkulation EP'!$T$8,0)))*('Projektkostenkalkulation EP'!$N$47/5)*
                                        'Projektkostenkalkulation EP'!$T$31)-SUM($AK$23:BF23))&gt;('Projektkostenkalkulation EP'!$N$47/5),('Projektkostenkalkulation EP'!$N$47/5),
                                         (NETWORKDAYS('Projektkostenkalkulation EP'!$T$8,
                                          EOMONTH('Projektkostenkalkulation EP'!$T$8,0)))*('Projektkostenkalkulation EP'!$N$47/5)*'Projektkostenkalkulation EP'!$T$31-SUM($AK$23:BF23))
                          ),
               "X"
            )</f>
        <v>0</v>
      </c>
      <c r="BH23" s="122">
        <f xml:space="preserve"> IF(TEXT((EDATE('Projektkostenkalkulation EP'!$B$4,18)+BG$3),"MM")=TEXT((EDATE('Projektkostenkalkulation EP'!$B$4,18)+(BG$3-1)),"MM"),
             IF(
                        OR(
                                    TEXT((EDATE('Projektkostenkalkulation EP'!$B$4,18)+BG$3),"TTT") = "Sa",
                                    TEXT((EDATE('Projektkostenkalkulation EP'!$B$4,18)+BG$3),"TTT") = "So",
                                    IF(ISNA(VLOOKUP(EDATE('Projektkostenkalkulation EP'!$B$4,18)+BG$3,Datenquellen!$F$7:$H$45,3,FALSE))," ",VLOOKUP(EDATE('Projektkostenkalkulation EP'!$B$4,18)+BG$3,Datenquellen!$F$7:$H$45,3,FALSE))="X"
                                    ),
                          "X",
                          IF((((NETWORKDAYS('Projektkostenkalkulation EP'!$T$8,EOMONTH('Projektkostenkalkulation EP'!$T$8,0)))*('Projektkostenkalkulation EP'!$N$47/5)*
                                        'Projektkostenkalkulation EP'!$T$31)-SUM($AK$23:BG23))&gt;('Projektkostenkalkulation EP'!$N$47/5),('Projektkostenkalkulation EP'!$N$47/5),
                                         (NETWORKDAYS('Projektkostenkalkulation EP'!$T$8,
                                          EOMONTH('Projektkostenkalkulation EP'!$T$8,0)))*('Projektkostenkalkulation EP'!$N$47/5)*'Projektkostenkalkulation EP'!$T$31-SUM($AK$23:BG23))
                          ),
               "X"
            )</f>
        <v>0</v>
      </c>
      <c r="BI23" s="122">
        <f xml:space="preserve"> IF(TEXT((EDATE('Projektkostenkalkulation EP'!$B$4,18)+BH$3),"MM")=TEXT((EDATE('Projektkostenkalkulation EP'!$B$4,18)+(BH$3-1)),"MM"),
             IF(
                        OR(
                                    TEXT((EDATE('Projektkostenkalkulation EP'!$B$4,18)+BH$3),"TTT") = "Sa",
                                    TEXT((EDATE('Projektkostenkalkulation EP'!$B$4,18)+BH$3),"TTT") = "So",
                                    IF(ISNA(VLOOKUP(EDATE('Projektkostenkalkulation EP'!$B$4,18)+BH$3,Datenquellen!$F$7:$H$45,3,FALSE))," ",VLOOKUP(EDATE('Projektkostenkalkulation EP'!$B$4,18)+BH$3,Datenquellen!$F$7:$H$45,3,FALSE))="X"
                                    ),
                          "X",
                          IF((((NETWORKDAYS('Projektkostenkalkulation EP'!$T$8,EOMONTH('Projektkostenkalkulation EP'!$T$8,0)))*('Projektkostenkalkulation EP'!$N$47/5)*
                                        'Projektkostenkalkulation EP'!$T$31)-SUM($AK$23:BH23))&gt;('Projektkostenkalkulation EP'!$N$47/5),('Projektkostenkalkulation EP'!$N$47/5),
                                         (NETWORKDAYS('Projektkostenkalkulation EP'!$T$8,
                                          EOMONTH('Projektkostenkalkulation EP'!$T$8,0)))*('Projektkostenkalkulation EP'!$N$47/5)*'Projektkostenkalkulation EP'!$T$31-SUM($AK$23:BH23))
                          ),
               "X"
            )</f>
        <v>0</v>
      </c>
      <c r="BJ23" s="122" t="str">
        <f xml:space="preserve"> IF(TEXT((EDATE('Projektkostenkalkulation EP'!$B$4,18)+BI$3),"MM")=TEXT((EDATE('Projektkostenkalkulation EP'!$B$4,18)+(BI$3-1)),"MM"),
             IF(
                        OR(
                                    TEXT((EDATE('Projektkostenkalkulation EP'!$B$4,18)+BI$3),"TTT") = "Sa",
                                    TEXT((EDATE('Projektkostenkalkulation EP'!$B$4,18)+BI$3),"TTT") = "So",
                                    IF(ISNA(VLOOKUP(EDATE('Projektkostenkalkulation EP'!$B$4,18)+BI$3,Datenquellen!$F$7:$H$45,3,FALSE))," ",VLOOKUP(EDATE('Projektkostenkalkulation EP'!$B$4,18)+BI$3,Datenquellen!$F$7:$H$45,3,FALSE))="X"
                                    ),
                          "X",
                          IF((((NETWORKDAYS('Projektkostenkalkulation EP'!$T$8,EOMONTH('Projektkostenkalkulation EP'!$T$8,0)))*('Projektkostenkalkulation EP'!$N$47/5)*
                                        'Projektkostenkalkulation EP'!$T$31)-SUM($AK$23:BI23))&gt;('Projektkostenkalkulation EP'!$N$47/5),('Projektkostenkalkulation EP'!$N$47/5),
                                         (NETWORKDAYS('Projektkostenkalkulation EP'!$T$8,
                                          EOMONTH('Projektkostenkalkulation EP'!$T$8,0)))*('Projektkostenkalkulation EP'!$N$47/5)*'Projektkostenkalkulation EP'!$T$31-SUM($AK$23:BI23))
                          ),
               "X"
            )</f>
        <v>X</v>
      </c>
      <c r="BK23" s="122" t="str">
        <f xml:space="preserve"> IF(TEXT((EDATE('Projektkostenkalkulation EP'!$B$4,18)+BJ$3),"MM")=TEXT((EDATE('Projektkostenkalkulation EP'!$B$4,18)+(BJ$3-1)),"MM"),
             IF(
                        OR(
                                    TEXT((EDATE('Projektkostenkalkulation EP'!$B$4,18)+BJ$3),"TTT") = "Sa",
                                    TEXT((EDATE('Projektkostenkalkulation EP'!$B$4,18)+BJ$3),"TTT") = "So",
                                    IF(ISNA(VLOOKUP(EDATE('Projektkostenkalkulation EP'!$B$4,18)+BJ$3,Datenquellen!$F$7:$H$45,3,FALSE))," ",VLOOKUP(EDATE('Projektkostenkalkulation EP'!$B$4,18)+BJ$3,Datenquellen!$F$7:$H$45,3,FALSE))="X"
                                    ),
                          "X",
                          IF((((NETWORKDAYS('Projektkostenkalkulation EP'!$T$8,EOMONTH('Projektkostenkalkulation EP'!$T$8,0)))*('Projektkostenkalkulation EP'!$N$47/5)*
                                        'Projektkostenkalkulation EP'!$T$31)-SUM($AK$23:BJ23))&gt;('Projektkostenkalkulation EP'!$N$47/5),('Projektkostenkalkulation EP'!$N$47/5),
                                         (NETWORKDAYS('Projektkostenkalkulation EP'!$T$8,
                                          EOMONTH('Projektkostenkalkulation EP'!$T$8,0)))*('Projektkostenkalkulation EP'!$N$47/5)*'Projektkostenkalkulation EP'!$T$31-SUM($AK$23:BJ23))
                          ),
               "X"
            )</f>
        <v>X</v>
      </c>
      <c r="BL23" s="122">
        <f xml:space="preserve"> IF(TEXT((EDATE('Projektkostenkalkulation EP'!$B$4,18)+BK$3),"MM")=TEXT((EDATE('Projektkostenkalkulation EP'!$B$4,18)+(BK$3-1)),"MM"),
             IF(
                        OR(
                                    TEXT((EDATE('Projektkostenkalkulation EP'!$B$4,18)+BK$3),"TTT") = "Sa",
                                    TEXT((EDATE('Projektkostenkalkulation EP'!$B$4,18)+BK$3),"TTT") = "So",
                                    IF(ISNA(VLOOKUP(EDATE('Projektkostenkalkulation EP'!$B$4,18)+BK$3,Datenquellen!$F$7:$H$45,3,FALSE))," ",VLOOKUP(EDATE('Projektkostenkalkulation EP'!$B$4,18)+BK$3,Datenquellen!$F$7:$H$45,3,FALSE))="X"
                                    ),
                          "X",
                          IF((((NETWORKDAYS('Projektkostenkalkulation EP'!$T$8,EOMONTH('Projektkostenkalkulation EP'!$T$8,0)))*('Projektkostenkalkulation EP'!$N$47/5)*
                                        'Projektkostenkalkulation EP'!$T$31)-SUM($AK$23:BK23))&gt;('Projektkostenkalkulation EP'!$N$47/5),('Projektkostenkalkulation EP'!$N$47/5),
                                         (NETWORKDAYS('Projektkostenkalkulation EP'!$T$8,
                                          EOMONTH('Projektkostenkalkulation EP'!$T$8,0)))*('Projektkostenkalkulation EP'!$N$47/5)*'Projektkostenkalkulation EP'!$T$31-SUM($AK$23:BK23))
                          ),
               "X"
            )</f>
        <v>0</v>
      </c>
      <c r="BM23" s="122">
        <f xml:space="preserve"> IF(TEXT((EDATE('Projektkostenkalkulation EP'!$B$4,18)+BL$3),"MM")=TEXT((EDATE('Projektkostenkalkulation EP'!$B$4,18)+(BL$3-1)),"MM"),
             IF(
                        OR(
                                    TEXT((EDATE('Projektkostenkalkulation EP'!$B$4,18)+BL$3),"TTT") = "Sa",
                                    TEXT((EDATE('Projektkostenkalkulation EP'!$B$4,18)+BL$3),"TTT") = "So",
                                    IF(ISNA(VLOOKUP(EDATE('Projektkostenkalkulation EP'!$B$4,18)+BL$3,Datenquellen!$F$7:$H$45,3,FALSE))," ",VLOOKUP(EDATE('Projektkostenkalkulation EP'!$B$4,18)+BL$3,Datenquellen!$F$7:$H$45,3,FALSE))="X"
                                    ),
                          "X",
                          IF((((NETWORKDAYS('Projektkostenkalkulation EP'!$T$8,EOMONTH('Projektkostenkalkulation EP'!$T$8,0)))*('Projektkostenkalkulation EP'!$N$47/5)*
                                        'Projektkostenkalkulation EP'!$T$31)-SUM($AK$23:BL23))&gt;('Projektkostenkalkulation EP'!$N$47/5),('Projektkostenkalkulation EP'!$N$47/5),
                                         (NETWORKDAYS('Projektkostenkalkulation EP'!$T$8,
                                          EOMONTH('Projektkostenkalkulation EP'!$T$8,0)))*('Projektkostenkalkulation EP'!$N$47/5)*'Projektkostenkalkulation EP'!$T$31-SUM($AK$23:BL23))
                          ),
               "X"
            )</f>
        <v>0</v>
      </c>
      <c r="BN23" s="122">
        <f xml:space="preserve"> IF(TEXT((EDATE('Projektkostenkalkulation EP'!$B$4,18)+BM$3),"MM")=TEXT((EDATE('Projektkostenkalkulation EP'!$B$4,18)+(BM$3-1)),"MM"),
             IF(
                        OR(
                                    TEXT((EDATE('Projektkostenkalkulation EP'!$B$4,18)+BM$3),"TTT") = "Sa",
                                    TEXT((EDATE('Projektkostenkalkulation EP'!$B$4,18)+BM$3),"TTT") = "So",
                                    IF(ISNA(VLOOKUP(EDATE('Projektkostenkalkulation EP'!$B$4,18)+BM$3,Datenquellen!$F$7:$H$45,3,FALSE))," ",VLOOKUP(EDATE('Projektkostenkalkulation EP'!$B$4,18)+BM$3,Datenquellen!$F$7:$H$45,3,FALSE))="X"
                                    ),
                          "X",
                          IF((((NETWORKDAYS('Projektkostenkalkulation EP'!$T$8,EOMONTH('Projektkostenkalkulation EP'!$T$8,0)))*('Projektkostenkalkulation EP'!$N$47/5)*
                                        'Projektkostenkalkulation EP'!$T$31)-SUM($AK$23:BM23))&gt;('Projektkostenkalkulation EP'!$N$47/5),('Projektkostenkalkulation EP'!$N$47/5),
                                         (NETWORKDAYS('Projektkostenkalkulation EP'!$T$8,
                                          EOMONTH('Projektkostenkalkulation EP'!$T$8,0)))*('Projektkostenkalkulation EP'!$N$47/5)*'Projektkostenkalkulation EP'!$T$31-SUM($AK$23:BM23))
                          ),
               "X"
            )</f>
        <v>0</v>
      </c>
      <c r="BO23" s="122">
        <f xml:space="preserve"> IF(TEXT((EDATE('Projektkostenkalkulation EP'!$B$4,18)+BN$3),"MM")=TEXT((EDATE('Projektkostenkalkulation EP'!$B$4,18)+(BN$3-1)),"MM"),
             IF(
                        OR(
                                    TEXT((EDATE('Projektkostenkalkulation EP'!$B$4,18)+BN$3),"TTT") = "Sa",
                                    TEXT((EDATE('Projektkostenkalkulation EP'!$B$4,18)+BN$3),"TTT") = "So",
                                    IF(ISNA(VLOOKUP(EDATE('Projektkostenkalkulation EP'!$B$4,18)+BN$3,Datenquellen!$F$7:$H$45,3,FALSE))," ",VLOOKUP(EDATE('Projektkostenkalkulation EP'!$B$4,18)+BN$3,Datenquellen!$F$7:$H$45,3,FALSE))="X"
                                    ),
                          "X",
                          IF((((NETWORKDAYS('Projektkostenkalkulation EP'!$T$8,EOMONTH('Projektkostenkalkulation EP'!$T$8,0)))*('Projektkostenkalkulation EP'!$N$47/5)*
                                        'Projektkostenkalkulation EP'!$T$31)-SUM($AK$23:BN23))&gt;('Projektkostenkalkulation EP'!$N$47/5),('Projektkostenkalkulation EP'!$N$47/5),
                                         (NETWORKDAYS('Projektkostenkalkulation EP'!$T$8,
                                          EOMONTH('Projektkostenkalkulation EP'!$T$8,0)))*('Projektkostenkalkulation EP'!$N$47/5)*'Projektkostenkalkulation EP'!$T$31-SUM($AK$23:BN23))
                          ),
               "X"
            )</f>
        <v>0</v>
      </c>
      <c r="BP23" s="121">
        <f>SUM(AK23:BO23)</f>
        <v>0</v>
      </c>
      <c r="BQ23" s="525">
        <f>BP23-BP24</f>
        <v>0</v>
      </c>
    </row>
    <row r="24" spans="1:69" ht="14.25" customHeight="1" thickBot="1" x14ac:dyDescent="0.25">
      <c r="A24" s="3" t="s">
        <v>82</v>
      </c>
      <c r="B24" s="270"/>
      <c r="C24" s="272"/>
      <c r="D24" s="272"/>
      <c r="E24" s="272"/>
      <c r="F24" s="272"/>
      <c r="G24" s="272"/>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123">
        <f>SUM(B24:AF24)</f>
        <v>0</v>
      </c>
      <c r="AH24" s="526"/>
      <c r="AJ24" s="3" t="s">
        <v>82</v>
      </c>
      <c r="AK24" s="270"/>
      <c r="AL24" s="272"/>
      <c r="AM24" s="272"/>
      <c r="AN24" s="272"/>
      <c r="AO24" s="272"/>
      <c r="AP24" s="272"/>
      <c r="AQ24" s="272"/>
      <c r="AR24" s="272"/>
      <c r="AS24" s="272"/>
      <c r="AT24" s="272"/>
      <c r="AU24" s="272"/>
      <c r="AV24" s="272"/>
      <c r="AW24" s="272"/>
      <c r="AX24" s="272"/>
      <c r="AY24" s="272"/>
      <c r="AZ24" s="272"/>
      <c r="BA24" s="272"/>
      <c r="BB24" s="272"/>
      <c r="BC24" s="272"/>
      <c r="BD24" s="272"/>
      <c r="BE24" s="272"/>
      <c r="BF24" s="272"/>
      <c r="BG24" s="272"/>
      <c r="BH24" s="272"/>
      <c r="BI24" s="272"/>
      <c r="BJ24" s="272"/>
      <c r="BK24" s="272"/>
      <c r="BL24" s="272"/>
      <c r="BM24" s="272"/>
      <c r="BN24" s="272"/>
      <c r="BO24" s="272"/>
      <c r="BP24" s="123">
        <f>SUM(AK24:BO24)</f>
        <v>0</v>
      </c>
      <c r="BQ24" s="526"/>
    </row>
    <row r="25" spans="1:69" ht="14.25" customHeight="1" x14ac:dyDescent="0.2">
      <c r="A25" s="1" t="s">
        <v>59</v>
      </c>
      <c r="B25" s="527" t="str">
        <f>TEXT('Projektkostenkalkulation EP'!$I$8,"MMMM JJJJ")</f>
        <v>August 2024</v>
      </c>
      <c r="C25" s="527"/>
      <c r="D25" s="527"/>
      <c r="E25" s="527"/>
      <c r="F25" s="527"/>
      <c r="G25" s="527"/>
      <c r="H25" s="527"/>
      <c r="I25" s="527"/>
      <c r="J25" s="527"/>
      <c r="K25" s="527"/>
      <c r="L25" s="527"/>
      <c r="M25" s="527"/>
      <c r="N25" s="527"/>
      <c r="O25" s="527"/>
      <c r="P25" s="527"/>
      <c r="Q25" s="527"/>
      <c r="R25" s="527"/>
      <c r="S25" s="527"/>
      <c r="T25" s="527"/>
      <c r="U25" s="527"/>
      <c r="V25" s="527"/>
      <c r="W25" s="527"/>
      <c r="X25" s="527"/>
      <c r="Y25" s="527"/>
      <c r="Z25" s="527"/>
      <c r="AA25" s="527"/>
      <c r="AB25" s="527"/>
      <c r="AC25" s="527"/>
      <c r="AD25" s="527"/>
      <c r="AE25" s="527"/>
      <c r="AF25" s="527"/>
      <c r="AG25" s="527"/>
      <c r="AH25" s="528"/>
      <c r="AJ25" s="1" t="s">
        <v>59</v>
      </c>
      <c r="AK25" s="527" t="str">
        <f>TEXT('Projektkostenkalkulation EP'!$U$8,"MMMM JJJJ")</f>
        <v>August 2025</v>
      </c>
      <c r="AL25" s="527"/>
      <c r="AM25" s="527"/>
      <c r="AN25" s="527"/>
      <c r="AO25" s="527"/>
      <c r="AP25" s="527"/>
      <c r="AQ25" s="527"/>
      <c r="AR25" s="527"/>
      <c r="AS25" s="527"/>
      <c r="AT25" s="527"/>
      <c r="AU25" s="527"/>
      <c r="AV25" s="527"/>
      <c r="AW25" s="527"/>
      <c r="AX25" s="527"/>
      <c r="AY25" s="527"/>
      <c r="AZ25" s="527"/>
      <c r="BA25" s="527"/>
      <c r="BB25" s="527"/>
      <c r="BC25" s="527"/>
      <c r="BD25" s="527"/>
      <c r="BE25" s="527"/>
      <c r="BF25" s="527"/>
      <c r="BG25" s="527"/>
      <c r="BH25" s="527"/>
      <c r="BI25" s="527"/>
      <c r="BJ25" s="527"/>
      <c r="BK25" s="527"/>
      <c r="BL25" s="527"/>
      <c r="BM25" s="527"/>
      <c r="BN25" s="527"/>
      <c r="BO25" s="527"/>
      <c r="BP25" s="527"/>
      <c r="BQ25" s="528"/>
    </row>
    <row r="26" spans="1:69" ht="14.25" customHeight="1" x14ac:dyDescent="0.2">
      <c r="A26" s="2" t="s">
        <v>81</v>
      </c>
      <c r="B26" s="124">
        <f>IF(
            OR(
                     TEXT(EDATE('Projektkostenkalkulation EP'!$B$4,7),"TTT") = "Sa",
                     TEXT(EDATE('Projektkostenkalkulation EP'!$B$4,7),"TTT") = "So",
                     IF(ISNA(VLOOKUP(EDATE('Projektkostenkalkulation EP'!$B$4,7),Datenquellen!$F$7:$H$45,3,FALSE))," ",VLOOKUP(EDATE('Projektkostenkalkulation EP'!$B$4,7),Datenquellen!$F$7:$H$45,3,FALSE))="X"
                            ),
                    "X",
                    IF('Projektkostenkalkulation EP'!$I$31&gt;0,('Projektkostenkalkulation EP'!$N$47/5),0)
            )</f>
        <v>0</v>
      </c>
      <c r="C26" s="122">
        <f xml:space="preserve"> IF(TEXT((EDATE('Projektkostenkalkulation EP'!$B$4,7)+AK$3),"MM")=TEXT((EDATE('Projektkostenkalkulation EP'!$B$4,7)+(AK$3-1)),"MM"),
             IF(
                        OR(
                                    TEXT((EDATE('Projektkostenkalkulation EP'!$B$4,7)+AK$3),"TTT") = "Sa",
                                    TEXT((EDATE('Projektkostenkalkulation EP'!$B$4,7)+AK$3),"TTT") = "So",
                                    IF(ISNA(VLOOKUP(EDATE('Projektkostenkalkulation EP'!$B$4,7)+AK$3,Datenquellen!$F$7:$H$45,3,FALSE))," ",VLOOKUP(EDATE('Projektkostenkalkulation EP'!$B$4,7)+AK$3,Datenquellen!$F$7:$H$45,3,FALSE))="X"
                                    ),
                          "X",
                          IF((((NETWORKDAYS('Projektkostenkalkulation EP'!$I$8,EOMONTH('Projektkostenkalkulation EP'!$I$8,0)))*('Projektkostenkalkulation EP'!$N$47/5)*
                                        'Projektkostenkalkulation EP'!$I$31)-SUM($B$26:B26))&gt;('Projektkostenkalkulation EP'!$N$47/5),('Projektkostenkalkulation EP'!$N$47/5),
                                         (NETWORKDAYS('Projektkostenkalkulation EP'!$I$8,
                                          EOMONTH('Projektkostenkalkulation EP'!$I$8,0)))*('Projektkostenkalkulation EP'!$N$47/5)*'Projektkostenkalkulation EP'!$I$31-SUM($B$26:B26))
                          ),
               "X"
            )</f>
        <v>0</v>
      </c>
      <c r="D26" s="122" t="str">
        <f xml:space="preserve"> IF(TEXT((EDATE('Projektkostenkalkulation EP'!$B$4,7)+AL$3),"MM")=TEXT((EDATE('Projektkostenkalkulation EP'!$B$4,7)+(AL$3-1)),"MM"),
             IF(
                        OR(
                                    TEXT((EDATE('Projektkostenkalkulation EP'!$B$4,7)+AL$3),"TTT") = "Sa",
                                    TEXT((EDATE('Projektkostenkalkulation EP'!$B$4,7)+AL$3),"TTT") = "So",
                                    IF(ISNA(VLOOKUP(EDATE('Projektkostenkalkulation EP'!$B$4,7)+AL$3,Datenquellen!$F$7:$H$45,3,FALSE))," ",VLOOKUP(EDATE('Projektkostenkalkulation EP'!$B$4,7)+AL$3,Datenquellen!$F$7:$H$45,3,FALSE))="X"
                                    ),
                          "X",
                          IF((((NETWORKDAYS('Projektkostenkalkulation EP'!$I$8,EOMONTH('Projektkostenkalkulation EP'!$I$8,0)))*('Projektkostenkalkulation EP'!$N$47/5)*
                                        'Projektkostenkalkulation EP'!$I$31)-SUM($B$26:C26))&gt;('Projektkostenkalkulation EP'!$N$47/5),('Projektkostenkalkulation EP'!$N$47/5),
                                         (NETWORKDAYS('Projektkostenkalkulation EP'!$I$8,
                                          EOMONTH('Projektkostenkalkulation EP'!$I$8,0)))*('Projektkostenkalkulation EP'!$N$47/5)*'Projektkostenkalkulation EP'!$I$31-SUM($B$26:C26))
                          ),
               "X"
            )</f>
        <v>X</v>
      </c>
      <c r="E26" s="122" t="str">
        <f xml:space="preserve"> IF(TEXT((EDATE('Projektkostenkalkulation EP'!$B$4,7)+AM$3),"MM")=TEXT((EDATE('Projektkostenkalkulation EP'!$B$4,7)+(AM$3-1)),"MM"),
             IF(
                        OR(
                                    TEXT((EDATE('Projektkostenkalkulation EP'!$B$4,7)+AM$3),"TTT") = "Sa",
                                    TEXT((EDATE('Projektkostenkalkulation EP'!$B$4,7)+AM$3),"TTT") = "So",
                                    IF(ISNA(VLOOKUP(EDATE('Projektkostenkalkulation EP'!$B$4,7)+AM$3,Datenquellen!$F$7:$H$45,3,FALSE))," ",VLOOKUP(EDATE('Projektkostenkalkulation EP'!$B$4,7)+AM$3,Datenquellen!$F$7:$H$45,3,FALSE))="X"
                                    ),
                          "X",
                          IF((((NETWORKDAYS('Projektkostenkalkulation EP'!$I$8,EOMONTH('Projektkostenkalkulation EP'!$I$8,0)))*('Projektkostenkalkulation EP'!$N$47/5)*
                                        'Projektkostenkalkulation EP'!$I$31)-SUM($B$26:D26))&gt;('Projektkostenkalkulation EP'!$N$47/5),('Projektkostenkalkulation EP'!$N$47/5),
                                         (NETWORKDAYS('Projektkostenkalkulation EP'!$I$8,
                                          EOMONTH('Projektkostenkalkulation EP'!$I$8,0)))*('Projektkostenkalkulation EP'!$N$47/5)*'Projektkostenkalkulation EP'!$I$31-SUM($B$26:D26))
                          ),
               "X"
            )</f>
        <v>X</v>
      </c>
      <c r="F26" s="122">
        <f xml:space="preserve"> IF(TEXT((EDATE('Projektkostenkalkulation EP'!$B$4,7)+AN$3),"MM")=TEXT((EDATE('Projektkostenkalkulation EP'!$B$4,7)+(AN$3-1)),"MM"),
             IF(
                        OR(
                                    TEXT((EDATE('Projektkostenkalkulation EP'!$B$4,7)+AN$3),"TTT") = "Sa",
                                    TEXT((EDATE('Projektkostenkalkulation EP'!$B$4,7)+AN$3),"TTT") = "So",
                                    IF(ISNA(VLOOKUP(EDATE('Projektkostenkalkulation EP'!$B$4,7)+AN$3,Datenquellen!$F$7:$H$45,3,FALSE))," ",VLOOKUP(EDATE('Projektkostenkalkulation EP'!$B$4,7)+AN$3,Datenquellen!$F$7:$H$45,3,FALSE))="X"
                                    ),
                          "X",
                          IF((((NETWORKDAYS('Projektkostenkalkulation EP'!$I$8,EOMONTH('Projektkostenkalkulation EP'!$I$8,0)))*('Projektkostenkalkulation EP'!$N$47/5)*
                                        'Projektkostenkalkulation EP'!$I$31)-SUM($B$26:E26))&gt;('Projektkostenkalkulation EP'!$N$47/5),('Projektkostenkalkulation EP'!$N$47/5),
                                         (NETWORKDAYS('Projektkostenkalkulation EP'!$I$8,
                                          EOMONTH('Projektkostenkalkulation EP'!$I$8,0)))*('Projektkostenkalkulation EP'!$N$47/5)*'Projektkostenkalkulation EP'!$I$31-SUM($B$26:E26))
                          ),
               "X"
            )</f>
        <v>0</v>
      </c>
      <c r="G26" s="122">
        <f xml:space="preserve"> IF(TEXT((EDATE('Projektkostenkalkulation EP'!$B$4,7)+AO$3),"MM")=TEXT((EDATE('Projektkostenkalkulation EP'!$B$4,7)+(AO$3-1)),"MM"),
             IF(
                        OR(
                                    TEXT((EDATE('Projektkostenkalkulation EP'!$B$4,7)+AO$3),"TTT") = "Sa",
                                    TEXT((EDATE('Projektkostenkalkulation EP'!$B$4,7)+AO$3),"TTT") = "So",
                                    IF(ISNA(VLOOKUP(EDATE('Projektkostenkalkulation EP'!$B$4,7)+AO$3,Datenquellen!$F$7:$H$45,3,FALSE))," ",VLOOKUP(EDATE('Projektkostenkalkulation EP'!$B$4,7)+AO$3,Datenquellen!$F$7:$H$45,3,FALSE))="X"
                                    ),
                          "X",
                          IF((((NETWORKDAYS('Projektkostenkalkulation EP'!$I$8,EOMONTH('Projektkostenkalkulation EP'!$I$8,0)))*('Projektkostenkalkulation EP'!$N$47/5)*
                                        'Projektkostenkalkulation EP'!$I$31)-SUM($B$26:F26))&gt;('Projektkostenkalkulation EP'!$N$47/5),('Projektkostenkalkulation EP'!$N$47/5),
                                         (NETWORKDAYS('Projektkostenkalkulation EP'!$I$8,
                                          EOMONTH('Projektkostenkalkulation EP'!$I$8,0)))*('Projektkostenkalkulation EP'!$N$47/5)*'Projektkostenkalkulation EP'!$I$31-SUM($B$26:F26))
                          ),
               "X"
            )</f>
        <v>0</v>
      </c>
      <c r="H26" s="122">
        <f xml:space="preserve"> IF(TEXT((EDATE('Projektkostenkalkulation EP'!$B$4,7)+AP$3),"MM")=TEXT((EDATE('Projektkostenkalkulation EP'!$B$4,7)+(AP$3-1)),"MM"),
             IF(
                        OR(
                                    TEXT((EDATE('Projektkostenkalkulation EP'!$B$4,7)+AP$3),"TTT") = "Sa",
                                    TEXT((EDATE('Projektkostenkalkulation EP'!$B$4,7)+AP$3),"TTT") = "So",
                                    IF(ISNA(VLOOKUP(EDATE('Projektkostenkalkulation EP'!$B$4,7)+AP$3,Datenquellen!$F$7:$H$45,3,FALSE))," ",VLOOKUP(EDATE('Projektkostenkalkulation EP'!$B$4,7)+AP$3,Datenquellen!$F$7:$H$45,3,FALSE))="X"
                                    ),
                          "X",
                          IF((((NETWORKDAYS('Projektkostenkalkulation EP'!$I$8,EOMONTH('Projektkostenkalkulation EP'!$I$8,0)))*('Projektkostenkalkulation EP'!$N$47/5)*
                                        'Projektkostenkalkulation EP'!$I$31)-SUM($B$26:G26))&gt;('Projektkostenkalkulation EP'!$N$47/5),('Projektkostenkalkulation EP'!$N$47/5),
                                         (NETWORKDAYS('Projektkostenkalkulation EP'!$I$8,
                                          EOMONTH('Projektkostenkalkulation EP'!$I$8,0)))*('Projektkostenkalkulation EP'!$N$47/5)*'Projektkostenkalkulation EP'!$I$31-SUM($B$26:G26))
                          ),
               "X"
            )</f>
        <v>0</v>
      </c>
      <c r="I26" s="122">
        <f xml:space="preserve"> IF(TEXT((EDATE('Projektkostenkalkulation EP'!$B$4,7)+AQ$3),"MM")=TEXT((EDATE('Projektkostenkalkulation EP'!$B$4,7)+(AQ$3-1)),"MM"),
             IF(
                        OR(
                                    TEXT((EDATE('Projektkostenkalkulation EP'!$B$4,7)+AQ$3),"TTT") = "Sa",
                                    TEXT((EDATE('Projektkostenkalkulation EP'!$B$4,7)+AQ$3),"TTT") = "So",
                                    IF(ISNA(VLOOKUP(EDATE('Projektkostenkalkulation EP'!$B$4,7)+AQ$3,Datenquellen!$F$7:$H$45,3,FALSE))," ",VLOOKUP(EDATE('Projektkostenkalkulation EP'!$B$4,7)+AQ$3,Datenquellen!$F$7:$H$45,3,FALSE))="X"
                                    ),
                          "X",
                          IF((((NETWORKDAYS('Projektkostenkalkulation EP'!$I$8,EOMONTH('Projektkostenkalkulation EP'!$I$8,0)))*('Projektkostenkalkulation EP'!$N$47/5)*
                                        'Projektkostenkalkulation EP'!$I$31)-SUM($B$26:H26))&gt;('Projektkostenkalkulation EP'!$N$47/5),('Projektkostenkalkulation EP'!$N$47/5),
                                         (NETWORKDAYS('Projektkostenkalkulation EP'!$I$8,
                                          EOMONTH('Projektkostenkalkulation EP'!$I$8,0)))*('Projektkostenkalkulation EP'!$N$47/5)*'Projektkostenkalkulation EP'!$I$31-SUM($B$26:H26))
                          ),
               "X"
            )</f>
        <v>0</v>
      </c>
      <c r="J26" s="122">
        <f xml:space="preserve"> IF(TEXT((EDATE('Projektkostenkalkulation EP'!$B$4,7)+AR$3),"MM")=TEXT((EDATE('Projektkostenkalkulation EP'!$B$4,7)+(AR$3-1)),"MM"),
             IF(
                        OR(
                                    TEXT((EDATE('Projektkostenkalkulation EP'!$B$4,7)+AR$3),"TTT") = "Sa",
                                    TEXT((EDATE('Projektkostenkalkulation EP'!$B$4,7)+AR$3),"TTT") = "So",
                                    IF(ISNA(VLOOKUP(EDATE('Projektkostenkalkulation EP'!$B$4,7)+AR$3,Datenquellen!$F$7:$H$45,3,FALSE))," ",VLOOKUP(EDATE('Projektkostenkalkulation EP'!$B$4,7)+AR$3,Datenquellen!$F$7:$H$45,3,FALSE))="X"
                                    ),
                          "X",
                          IF((((NETWORKDAYS('Projektkostenkalkulation EP'!$I$8,EOMONTH('Projektkostenkalkulation EP'!$I$8,0)))*('Projektkostenkalkulation EP'!$N$47/5)*
                                        'Projektkostenkalkulation EP'!$I$31)-SUM($B$26:I26))&gt;('Projektkostenkalkulation EP'!$N$47/5),('Projektkostenkalkulation EP'!$N$47/5),
                                         (NETWORKDAYS('Projektkostenkalkulation EP'!$I$8,
                                          EOMONTH('Projektkostenkalkulation EP'!$I$8,0)))*('Projektkostenkalkulation EP'!$N$47/5)*'Projektkostenkalkulation EP'!$I$31-SUM($B$26:I26))
                          ),
               "X"
            )</f>
        <v>0</v>
      </c>
      <c r="K26" s="122" t="str">
        <f xml:space="preserve"> IF(TEXT((EDATE('Projektkostenkalkulation EP'!$B$4,7)+AS$3),"MM")=TEXT((EDATE('Projektkostenkalkulation EP'!$B$4,7)+(AS$3-1)),"MM"),
             IF(
                        OR(
                                    TEXT((EDATE('Projektkostenkalkulation EP'!$B$4,7)+AS$3),"TTT") = "Sa",
                                    TEXT((EDATE('Projektkostenkalkulation EP'!$B$4,7)+AS$3),"TTT") = "So",
                                    IF(ISNA(VLOOKUP(EDATE('Projektkostenkalkulation EP'!$B$4,7)+AS$3,Datenquellen!$F$7:$H$45,3,FALSE))," ",VLOOKUP(EDATE('Projektkostenkalkulation EP'!$B$4,7)+AS$3,Datenquellen!$F$7:$H$45,3,FALSE))="X"
                                    ),
                          "X",
                          IF((((NETWORKDAYS('Projektkostenkalkulation EP'!$I$8,EOMONTH('Projektkostenkalkulation EP'!$I$8,0)))*('Projektkostenkalkulation EP'!$N$47/5)*
                                        'Projektkostenkalkulation EP'!$I$31)-SUM($B$26:J26))&gt;('Projektkostenkalkulation EP'!$N$47/5),('Projektkostenkalkulation EP'!$N$47/5),
                                         (NETWORKDAYS('Projektkostenkalkulation EP'!$I$8,
                                          EOMONTH('Projektkostenkalkulation EP'!$I$8,0)))*('Projektkostenkalkulation EP'!$N$47/5)*'Projektkostenkalkulation EP'!$I$31-SUM($B$26:J26))
                          ),
               "X"
            )</f>
        <v>X</v>
      </c>
      <c r="L26" s="122" t="str">
        <f xml:space="preserve"> IF(TEXT((EDATE('Projektkostenkalkulation EP'!$B$4,7)+AT$3),"MM")=TEXT((EDATE('Projektkostenkalkulation EP'!$B$4,7)+(AT$3-1)),"MM"),
             IF(
                        OR(
                                    TEXT((EDATE('Projektkostenkalkulation EP'!$B$4,7)+AT$3),"TTT") = "Sa",
                                    TEXT((EDATE('Projektkostenkalkulation EP'!$B$4,7)+AT$3),"TTT") = "So",
                                    IF(ISNA(VLOOKUP(EDATE('Projektkostenkalkulation EP'!$B$4,7)+AT$3,Datenquellen!$F$7:$H$45,3,FALSE))," ",VLOOKUP(EDATE('Projektkostenkalkulation EP'!$B$4,7)+AT$3,Datenquellen!$F$7:$H$45,3,FALSE))="X"
                                    ),
                          "X",
                          IF((((NETWORKDAYS('Projektkostenkalkulation EP'!$I$8,EOMONTH('Projektkostenkalkulation EP'!$I$8,0)))*('Projektkostenkalkulation EP'!$N$47/5)*
                                        'Projektkostenkalkulation EP'!$I$31)-SUM($B$26:K26))&gt;('Projektkostenkalkulation EP'!$N$47/5),('Projektkostenkalkulation EP'!$N$47/5),
                                         (NETWORKDAYS('Projektkostenkalkulation EP'!$I$8,
                                          EOMONTH('Projektkostenkalkulation EP'!$I$8,0)))*('Projektkostenkalkulation EP'!$N$47/5)*'Projektkostenkalkulation EP'!$I$31-SUM($B$26:K26))
                          ),
               "X"
            )</f>
        <v>X</v>
      </c>
      <c r="M26" s="122">
        <f xml:space="preserve"> IF(TEXT((EDATE('Projektkostenkalkulation EP'!$B$4,7)+AU$3),"MM")=TEXT((EDATE('Projektkostenkalkulation EP'!$B$4,7)+(AU$3-1)),"MM"),
             IF(
                        OR(
                                    TEXT((EDATE('Projektkostenkalkulation EP'!$B$4,7)+AU$3),"TTT") = "Sa",
                                    TEXT((EDATE('Projektkostenkalkulation EP'!$B$4,7)+AU$3),"TTT") = "So",
                                    IF(ISNA(VLOOKUP(EDATE('Projektkostenkalkulation EP'!$B$4,7)+AU$3,Datenquellen!$F$7:$H$45,3,FALSE))," ",VLOOKUP(EDATE('Projektkostenkalkulation EP'!$B$4,7)+AU$3,Datenquellen!$F$7:$H$45,3,FALSE))="X"
                                    ),
                          "X",
                          IF((((NETWORKDAYS('Projektkostenkalkulation EP'!$I$8,EOMONTH('Projektkostenkalkulation EP'!$I$8,0)))*('Projektkostenkalkulation EP'!$N$47/5)*
                                        'Projektkostenkalkulation EP'!$I$31)-SUM($B$26:L26))&gt;('Projektkostenkalkulation EP'!$N$47/5),('Projektkostenkalkulation EP'!$N$47/5),
                                         (NETWORKDAYS('Projektkostenkalkulation EP'!$I$8,
                                          EOMONTH('Projektkostenkalkulation EP'!$I$8,0)))*('Projektkostenkalkulation EP'!$N$47/5)*'Projektkostenkalkulation EP'!$I$31-SUM($B$26:L26))
                          ),
               "X"
            )</f>
        <v>0</v>
      </c>
      <c r="N26" s="122">
        <f xml:space="preserve"> IF(TEXT((EDATE('Projektkostenkalkulation EP'!$B$4,7)+AV$3),"MM")=TEXT((EDATE('Projektkostenkalkulation EP'!$B$4,7)+(AV$3-1)),"MM"),
             IF(
                        OR(
                                    TEXT((EDATE('Projektkostenkalkulation EP'!$B$4,7)+AV$3),"TTT") = "Sa",
                                    TEXT((EDATE('Projektkostenkalkulation EP'!$B$4,7)+AV$3),"TTT") = "So",
                                    IF(ISNA(VLOOKUP(EDATE('Projektkostenkalkulation EP'!$B$4,7)+AV$3,Datenquellen!$F$7:$H$45,3,FALSE))," ",VLOOKUP(EDATE('Projektkostenkalkulation EP'!$B$4,7)+AV$3,Datenquellen!$F$7:$H$45,3,FALSE))="X"
                                    ),
                          "X",
                          IF((((NETWORKDAYS('Projektkostenkalkulation EP'!$I$8,EOMONTH('Projektkostenkalkulation EP'!$I$8,0)))*('Projektkostenkalkulation EP'!$N$47/5)*
                                        'Projektkostenkalkulation EP'!$I$31)-SUM($B$26:M26))&gt;('Projektkostenkalkulation EP'!$N$47/5),('Projektkostenkalkulation EP'!$N$47/5),
                                         (NETWORKDAYS('Projektkostenkalkulation EP'!$I$8,
                                          EOMONTH('Projektkostenkalkulation EP'!$I$8,0)))*('Projektkostenkalkulation EP'!$N$47/5)*'Projektkostenkalkulation EP'!$I$31-SUM($B$26:M26))
                          ),
               "X"
            )</f>
        <v>0</v>
      </c>
      <c r="O26" s="122">
        <f xml:space="preserve"> IF(TEXT((EDATE('Projektkostenkalkulation EP'!$B$4,7)+AW$3),"MM")=TEXT((EDATE('Projektkostenkalkulation EP'!$B$4,7)+(AW$3-1)),"MM"),
             IF(
                        OR(
                                    TEXT((EDATE('Projektkostenkalkulation EP'!$B$4,7)+AW$3),"TTT") = "Sa",
                                    TEXT((EDATE('Projektkostenkalkulation EP'!$B$4,7)+AW$3),"TTT") = "So",
                                    IF(ISNA(VLOOKUP(EDATE('Projektkostenkalkulation EP'!$B$4,7)+AW$3,Datenquellen!$F$7:$H$45,3,FALSE))," ",VLOOKUP(EDATE('Projektkostenkalkulation EP'!$B$4,7)+AW$3,Datenquellen!$F$7:$H$45,3,FALSE))="X"
                                    ),
                          "X",
                          IF((((NETWORKDAYS('Projektkostenkalkulation EP'!$I$8,EOMONTH('Projektkostenkalkulation EP'!$I$8,0)))*('Projektkostenkalkulation EP'!$N$47/5)*
                                        'Projektkostenkalkulation EP'!$I$31)-SUM($B$26:N26))&gt;('Projektkostenkalkulation EP'!$N$47/5),('Projektkostenkalkulation EP'!$N$47/5),
                                         (NETWORKDAYS('Projektkostenkalkulation EP'!$I$8,
                                          EOMONTH('Projektkostenkalkulation EP'!$I$8,0)))*('Projektkostenkalkulation EP'!$N$47/5)*'Projektkostenkalkulation EP'!$I$31-SUM($B$26:N26))
                          ),
               "X"
            )</f>
        <v>0</v>
      </c>
      <c r="P26" s="122">
        <f xml:space="preserve"> IF(TEXT((EDATE('Projektkostenkalkulation EP'!$B$4,7)+AX$3),"MM")=TEXT((EDATE('Projektkostenkalkulation EP'!$B$4,7)+(AX$3-1)),"MM"),
             IF(
                        OR(
                                    TEXT((EDATE('Projektkostenkalkulation EP'!$B$4,7)+AX$3),"TTT") = "Sa",
                                    TEXT((EDATE('Projektkostenkalkulation EP'!$B$4,7)+AX$3),"TTT") = "So",
                                    IF(ISNA(VLOOKUP(EDATE('Projektkostenkalkulation EP'!$B$4,7)+AX$3,Datenquellen!$F$7:$H$45,3,FALSE))," ",VLOOKUP(EDATE('Projektkostenkalkulation EP'!$B$4,7)+AX$3,Datenquellen!$F$7:$H$45,3,FALSE))="X"
                                    ),
                          "X",
                          IF((((NETWORKDAYS('Projektkostenkalkulation EP'!$I$8,EOMONTH('Projektkostenkalkulation EP'!$I$8,0)))*('Projektkostenkalkulation EP'!$N$47/5)*
                                        'Projektkostenkalkulation EP'!$I$31)-SUM($B$26:O26))&gt;('Projektkostenkalkulation EP'!$N$47/5),('Projektkostenkalkulation EP'!$N$47/5),
                                         (NETWORKDAYS('Projektkostenkalkulation EP'!$I$8,
                                          EOMONTH('Projektkostenkalkulation EP'!$I$8,0)))*('Projektkostenkalkulation EP'!$N$47/5)*'Projektkostenkalkulation EP'!$I$31-SUM($B$26:O26))
                          ),
               "X"
            )</f>
        <v>0</v>
      </c>
      <c r="Q26" s="122">
        <f xml:space="preserve"> IF(TEXT((EDATE('Projektkostenkalkulation EP'!$B$4,7)+AY$3),"MM")=TEXT((EDATE('Projektkostenkalkulation EP'!$B$4,7)+(AY$3-1)),"MM"),
             IF(
                        OR(
                                    TEXT((EDATE('Projektkostenkalkulation EP'!$B$4,7)+AY$3),"TTT") = "Sa",
                                    TEXT((EDATE('Projektkostenkalkulation EP'!$B$4,7)+AY$3),"TTT") = "So",
                                    IF(ISNA(VLOOKUP(EDATE('Projektkostenkalkulation EP'!$B$4,7)+AY$3,Datenquellen!$F$7:$H$45,3,FALSE))," ",VLOOKUP(EDATE('Projektkostenkalkulation EP'!$B$4,7)+AY$3,Datenquellen!$F$7:$H$45,3,FALSE))="X"
                                    ),
                          "X",
                          IF((((NETWORKDAYS('Projektkostenkalkulation EP'!$I$8,EOMONTH('Projektkostenkalkulation EP'!$I$8,0)))*('Projektkostenkalkulation EP'!$N$47/5)*
                                        'Projektkostenkalkulation EP'!$I$31)-SUM($B$26:P26))&gt;('Projektkostenkalkulation EP'!$N$47/5),('Projektkostenkalkulation EP'!$N$47/5),
                                         (NETWORKDAYS('Projektkostenkalkulation EP'!$I$8,
                                          EOMONTH('Projektkostenkalkulation EP'!$I$8,0)))*('Projektkostenkalkulation EP'!$N$47/5)*'Projektkostenkalkulation EP'!$I$31-SUM($B$26:P26))
                          ),
               "X"
            )</f>
        <v>0</v>
      </c>
      <c r="R26" s="122" t="str">
        <f xml:space="preserve"> IF(TEXT((EDATE('Projektkostenkalkulation EP'!$B$4,7)+AZ$3),"MM")=TEXT((EDATE('Projektkostenkalkulation EP'!$B$4,7)+(AZ$3-1)),"MM"),
             IF(
                        OR(
                                    TEXT((EDATE('Projektkostenkalkulation EP'!$B$4,7)+AZ$3),"TTT") = "Sa",
                                    TEXT((EDATE('Projektkostenkalkulation EP'!$B$4,7)+AZ$3),"TTT") = "So",
                                    IF(ISNA(VLOOKUP(EDATE('Projektkostenkalkulation EP'!$B$4,7)+AZ$3,Datenquellen!$F$7:$H$45,3,FALSE))," ",VLOOKUP(EDATE('Projektkostenkalkulation EP'!$B$4,7)+AZ$3,Datenquellen!$F$7:$H$45,3,FALSE))="X"
                                    ),
                          "X",
                          IF((((NETWORKDAYS('Projektkostenkalkulation EP'!$I$8,EOMONTH('Projektkostenkalkulation EP'!$I$8,0)))*('Projektkostenkalkulation EP'!$N$47/5)*
                                        'Projektkostenkalkulation EP'!$I$31)-SUM($B$26:Q26))&gt;('Projektkostenkalkulation EP'!$N$47/5),('Projektkostenkalkulation EP'!$N$47/5),
                                         (NETWORKDAYS('Projektkostenkalkulation EP'!$I$8,
                                          EOMONTH('Projektkostenkalkulation EP'!$I$8,0)))*('Projektkostenkalkulation EP'!$N$47/5)*'Projektkostenkalkulation EP'!$I$31-SUM($B$26:Q26))
                          ),
               "X"
            )</f>
        <v>X</v>
      </c>
      <c r="S26" s="122" t="str">
        <f xml:space="preserve"> IF(TEXT((EDATE('Projektkostenkalkulation EP'!$B$4,7)+BA$3),"MM")=TEXT((EDATE('Projektkostenkalkulation EP'!$B$4,7)+(BA$3-1)),"MM"),
             IF(
                        OR(
                                    TEXT((EDATE('Projektkostenkalkulation EP'!$B$4,7)+BA$3),"TTT") = "Sa",
                                    TEXT((EDATE('Projektkostenkalkulation EP'!$B$4,7)+BA$3),"TTT") = "So",
                                    IF(ISNA(VLOOKUP(EDATE('Projektkostenkalkulation EP'!$B$4,7)+BA$3,Datenquellen!$F$7:$H$45,3,FALSE))," ",VLOOKUP(EDATE('Projektkostenkalkulation EP'!$B$4,7)+BA$3,Datenquellen!$F$7:$H$45,3,FALSE))="X"
                                    ),
                          "X",
                          IF((((NETWORKDAYS('Projektkostenkalkulation EP'!$I$8,EOMONTH('Projektkostenkalkulation EP'!$I$8,0)))*('Projektkostenkalkulation EP'!$N$47/5)*
                                        'Projektkostenkalkulation EP'!$I$31)-SUM($B$26:R26))&gt;('Projektkostenkalkulation EP'!$N$47/5),('Projektkostenkalkulation EP'!$N$47/5),
                                         (NETWORKDAYS('Projektkostenkalkulation EP'!$I$8,
                                          EOMONTH('Projektkostenkalkulation EP'!$I$8,0)))*('Projektkostenkalkulation EP'!$N$47/5)*'Projektkostenkalkulation EP'!$I$31-SUM($B$26:R26))
                          ),
               "X"
            )</f>
        <v>X</v>
      </c>
      <c r="T26" s="122">
        <f xml:space="preserve"> IF(TEXT((EDATE('Projektkostenkalkulation EP'!$B$4,7)+BB$3),"MM")=TEXT((EDATE('Projektkostenkalkulation EP'!$B$4,7)+(BB$3-1)),"MM"),
             IF(
                        OR(
                                    TEXT((EDATE('Projektkostenkalkulation EP'!$B$4,7)+BB$3),"TTT") = "Sa",
                                    TEXT((EDATE('Projektkostenkalkulation EP'!$B$4,7)+BB$3),"TTT") = "So",
                                    IF(ISNA(VLOOKUP(EDATE('Projektkostenkalkulation EP'!$B$4,7)+BB$3,Datenquellen!$F$7:$H$45,3,FALSE))," ",VLOOKUP(EDATE('Projektkostenkalkulation EP'!$B$4,7)+BB$3,Datenquellen!$F$7:$H$45,3,FALSE))="X"
                                    ),
                          "X",
                          IF((((NETWORKDAYS('Projektkostenkalkulation EP'!$I$8,EOMONTH('Projektkostenkalkulation EP'!$I$8,0)))*('Projektkostenkalkulation EP'!$N$47/5)*
                                        'Projektkostenkalkulation EP'!$I$31)-SUM($B$26:S26))&gt;('Projektkostenkalkulation EP'!$N$47/5),('Projektkostenkalkulation EP'!$N$47/5),
                                         (NETWORKDAYS('Projektkostenkalkulation EP'!$I$8,
                                          EOMONTH('Projektkostenkalkulation EP'!$I$8,0)))*('Projektkostenkalkulation EP'!$N$47/5)*'Projektkostenkalkulation EP'!$I$31-SUM($B$26:S26))
                          ),
               "X"
            )</f>
        <v>0</v>
      </c>
      <c r="U26" s="122">
        <f xml:space="preserve"> IF(TEXT((EDATE('Projektkostenkalkulation EP'!$B$4,7)+BC$3),"MM")=TEXT((EDATE('Projektkostenkalkulation EP'!$B$4,7)+(BC$3-1)),"MM"),
             IF(
                        OR(
                                    TEXT((EDATE('Projektkostenkalkulation EP'!$B$4,7)+BC$3),"TTT") = "Sa",
                                    TEXT((EDATE('Projektkostenkalkulation EP'!$B$4,7)+BC$3),"TTT") = "So",
                                    IF(ISNA(VLOOKUP(EDATE('Projektkostenkalkulation EP'!$B$4,7)+BC$3,Datenquellen!$F$7:$H$45,3,FALSE))," ",VLOOKUP(EDATE('Projektkostenkalkulation EP'!$B$4,7)+BC$3,Datenquellen!$F$7:$H$45,3,FALSE))="X"
                                    ),
                          "X",
                          IF((((NETWORKDAYS('Projektkostenkalkulation EP'!$I$8,EOMONTH('Projektkostenkalkulation EP'!$I$8,0)))*('Projektkostenkalkulation EP'!$N$47/5)*
                                        'Projektkostenkalkulation EP'!$I$31)-SUM($B$26:T26))&gt;('Projektkostenkalkulation EP'!$N$47/5),('Projektkostenkalkulation EP'!$N$47/5),
                                         (NETWORKDAYS('Projektkostenkalkulation EP'!$I$8,
                                          EOMONTH('Projektkostenkalkulation EP'!$I$8,0)))*('Projektkostenkalkulation EP'!$N$47/5)*'Projektkostenkalkulation EP'!$I$31-SUM($B$26:T26))
                          ),
               "X"
            )</f>
        <v>0</v>
      </c>
      <c r="V26" s="122">
        <f xml:space="preserve"> IF(TEXT((EDATE('Projektkostenkalkulation EP'!$B$4,7)+BD$3),"MM")=TEXT((EDATE('Projektkostenkalkulation EP'!$B$4,7)+(BD$3-1)),"MM"),
             IF(
                        OR(
                                    TEXT((EDATE('Projektkostenkalkulation EP'!$B$4,7)+BD$3),"TTT") = "Sa",
                                    TEXT((EDATE('Projektkostenkalkulation EP'!$B$4,7)+BD$3),"TTT") = "So",
                                    IF(ISNA(VLOOKUP(EDATE('Projektkostenkalkulation EP'!$B$4,7)+BD$3,Datenquellen!$F$7:$H$45,3,FALSE))," ",VLOOKUP(EDATE('Projektkostenkalkulation EP'!$B$4,7)+BD$3,Datenquellen!$F$7:$H$45,3,FALSE))="X"
                                    ),
                          "X",
                          IF((((NETWORKDAYS('Projektkostenkalkulation EP'!$I$8,EOMONTH('Projektkostenkalkulation EP'!$I$8,0)))*('Projektkostenkalkulation EP'!$N$47/5)*
                                        'Projektkostenkalkulation EP'!$I$31)-SUM($B$26:U26))&gt;('Projektkostenkalkulation EP'!$N$47/5),('Projektkostenkalkulation EP'!$N$47/5),
                                         (NETWORKDAYS('Projektkostenkalkulation EP'!$I$8,
                                          EOMONTH('Projektkostenkalkulation EP'!$I$8,0)))*('Projektkostenkalkulation EP'!$N$47/5)*'Projektkostenkalkulation EP'!$I$31-SUM($B$26:U26))
                          ),
               "X"
            )</f>
        <v>0</v>
      </c>
      <c r="W26" s="122">
        <f xml:space="preserve"> IF(TEXT((EDATE('Projektkostenkalkulation EP'!$B$4,7)+BE$3),"MM")=TEXT((EDATE('Projektkostenkalkulation EP'!$B$4,7)+(BE$3-1)),"MM"),
             IF(
                        OR(
                                    TEXT((EDATE('Projektkostenkalkulation EP'!$B$4,7)+BE$3),"TTT") = "Sa",
                                    TEXT((EDATE('Projektkostenkalkulation EP'!$B$4,7)+BE$3),"TTT") = "So",
                                    IF(ISNA(VLOOKUP(EDATE('Projektkostenkalkulation EP'!$B$4,7)+BE$3,Datenquellen!$F$7:$H$45,3,FALSE))," ",VLOOKUP(EDATE('Projektkostenkalkulation EP'!$B$4,7)+BE$3,Datenquellen!$F$7:$H$45,3,FALSE))="X"
                                    ),
                          "X",
                          IF((((NETWORKDAYS('Projektkostenkalkulation EP'!$I$8,EOMONTH('Projektkostenkalkulation EP'!$I$8,0)))*('Projektkostenkalkulation EP'!$N$47/5)*
                                        'Projektkostenkalkulation EP'!$I$31)-SUM($B$26:V26))&gt;('Projektkostenkalkulation EP'!$N$47/5),('Projektkostenkalkulation EP'!$N$47/5),
                                         (NETWORKDAYS('Projektkostenkalkulation EP'!$I$8,
                                          EOMONTH('Projektkostenkalkulation EP'!$I$8,0)))*('Projektkostenkalkulation EP'!$N$47/5)*'Projektkostenkalkulation EP'!$I$31-SUM($B$26:V26))
                          ),
               "X"
            )</f>
        <v>0</v>
      </c>
      <c r="X26" s="122">
        <f xml:space="preserve"> IF(TEXT((EDATE('Projektkostenkalkulation EP'!$B$4,7)+BF$3),"MM")=TEXT((EDATE('Projektkostenkalkulation EP'!$B$4,7)+(BF$3-1)),"MM"),
             IF(
                        OR(
                                    TEXT((EDATE('Projektkostenkalkulation EP'!$B$4,7)+BF$3),"TTT") = "Sa",
                                    TEXT((EDATE('Projektkostenkalkulation EP'!$B$4,7)+BF$3),"TTT") = "So",
                                    IF(ISNA(VLOOKUP(EDATE('Projektkostenkalkulation EP'!$B$4,7)+BF$3,Datenquellen!$F$7:$H$45,3,FALSE))," ",VLOOKUP(EDATE('Projektkostenkalkulation EP'!$B$4,7)+BF$3,Datenquellen!$F$7:$H$45,3,FALSE))="X"
                                    ),
                          "X",
                          IF((((NETWORKDAYS('Projektkostenkalkulation EP'!$I$8,EOMONTH('Projektkostenkalkulation EP'!$I$8,0)))*('Projektkostenkalkulation EP'!$N$47/5)*
                                        'Projektkostenkalkulation EP'!$I$31)-SUM($B$26:W26))&gt;('Projektkostenkalkulation EP'!$N$47/5),('Projektkostenkalkulation EP'!$N$47/5),
                                         (NETWORKDAYS('Projektkostenkalkulation EP'!$I$8,
                                          EOMONTH('Projektkostenkalkulation EP'!$I$8,0)))*('Projektkostenkalkulation EP'!$N$47/5)*'Projektkostenkalkulation EP'!$I$31-SUM($B$26:W26))
                          ),
               "X"
            )</f>
        <v>0</v>
      </c>
      <c r="Y26" s="122" t="str">
        <f xml:space="preserve"> IF(TEXT((EDATE('Projektkostenkalkulation EP'!$B$4,7)+BG$3),"MM")=TEXT((EDATE('Projektkostenkalkulation EP'!$B$4,7)+(BG$3-1)),"MM"),
             IF(
                        OR(
                                    TEXT((EDATE('Projektkostenkalkulation EP'!$B$4,7)+BG$3),"TTT") = "Sa",
                                    TEXT((EDATE('Projektkostenkalkulation EP'!$B$4,7)+BG$3),"TTT") = "So",
                                    IF(ISNA(VLOOKUP(EDATE('Projektkostenkalkulation EP'!$B$4,7)+BG$3,Datenquellen!$F$7:$H$45,3,FALSE))," ",VLOOKUP(EDATE('Projektkostenkalkulation EP'!$B$4,7)+BG$3,Datenquellen!$F$7:$H$45,3,FALSE))="X"
                                    ),
                          "X",
                          IF((((NETWORKDAYS('Projektkostenkalkulation EP'!$I$8,EOMONTH('Projektkostenkalkulation EP'!$I$8,0)))*('Projektkostenkalkulation EP'!$N$47/5)*
                                        'Projektkostenkalkulation EP'!$I$31)-SUM($B$26:X26))&gt;('Projektkostenkalkulation EP'!$N$47/5),('Projektkostenkalkulation EP'!$N$47/5),
                                         (NETWORKDAYS('Projektkostenkalkulation EP'!$I$8,
                                          EOMONTH('Projektkostenkalkulation EP'!$I$8,0)))*('Projektkostenkalkulation EP'!$N$47/5)*'Projektkostenkalkulation EP'!$I$31-SUM($B$26:X26))
                          ),
               "X"
            )</f>
        <v>X</v>
      </c>
      <c r="Z26" s="122" t="str">
        <f xml:space="preserve"> IF(TEXT((EDATE('Projektkostenkalkulation EP'!$B$4,7)+BH$3),"MM")=TEXT((EDATE('Projektkostenkalkulation EP'!$B$4,7)+(BH$3-1)),"MM"),
             IF(
                        OR(
                                    TEXT((EDATE('Projektkostenkalkulation EP'!$B$4,7)+BH$3),"TTT") = "Sa",
                                    TEXT((EDATE('Projektkostenkalkulation EP'!$B$4,7)+BH$3),"TTT") = "So",
                                    IF(ISNA(VLOOKUP(EDATE('Projektkostenkalkulation EP'!$B$4,7)+BH$3,Datenquellen!$F$7:$H$45,3,FALSE))," ",VLOOKUP(EDATE('Projektkostenkalkulation EP'!$B$4,7)+BH$3,Datenquellen!$F$7:$H$45,3,FALSE))="X"
                                    ),
                          "X",
                          IF((((NETWORKDAYS('Projektkostenkalkulation EP'!$I$8,EOMONTH('Projektkostenkalkulation EP'!$I$8,0)))*('Projektkostenkalkulation EP'!$N$47/5)*
                                        'Projektkostenkalkulation EP'!$I$31)-SUM($B$26:Y26))&gt;('Projektkostenkalkulation EP'!$N$47/5),('Projektkostenkalkulation EP'!$N$47/5),
                                         (NETWORKDAYS('Projektkostenkalkulation EP'!$I$8,
                                          EOMONTH('Projektkostenkalkulation EP'!$I$8,0)))*('Projektkostenkalkulation EP'!$N$47/5)*'Projektkostenkalkulation EP'!$I$31-SUM($B$26:Y26))
                          ),
               "X"
            )</f>
        <v>X</v>
      </c>
      <c r="AA26" s="122">
        <f xml:space="preserve"> IF(TEXT((EDATE('Projektkostenkalkulation EP'!$B$4,7)+BI$3),"MM")=TEXT((EDATE('Projektkostenkalkulation EP'!$B$4,7)+(BI$3-1)),"MM"),
             IF(
                        OR(
                                    TEXT((EDATE('Projektkostenkalkulation EP'!$B$4,7)+BI$3),"TTT") = "Sa",
                                    TEXT((EDATE('Projektkostenkalkulation EP'!$B$4,7)+BI$3),"TTT") = "So",
                                    IF(ISNA(VLOOKUP(EDATE('Projektkostenkalkulation EP'!$B$4,7)+BI$3,Datenquellen!$F$7:$H$45,3,FALSE))," ",VLOOKUP(EDATE('Projektkostenkalkulation EP'!$B$4,7)+BI$3,Datenquellen!$F$7:$H$45,3,FALSE))="X"
                                    ),
                          "X",
                          IF((((NETWORKDAYS('Projektkostenkalkulation EP'!$I$8,EOMONTH('Projektkostenkalkulation EP'!$I$8,0)))*('Projektkostenkalkulation EP'!$N$47/5)*
                                        'Projektkostenkalkulation EP'!$I$31)-SUM($B$26:Z26))&gt;('Projektkostenkalkulation EP'!$N$47/5),('Projektkostenkalkulation EP'!$N$47/5),
                                         (NETWORKDAYS('Projektkostenkalkulation EP'!$I$8,
                                          EOMONTH('Projektkostenkalkulation EP'!$I$8,0)))*('Projektkostenkalkulation EP'!$N$47/5)*'Projektkostenkalkulation EP'!$I$31-SUM($B$26:Z26))
                          ),
               "X"
            )</f>
        <v>0</v>
      </c>
      <c r="AB26" s="122">
        <f xml:space="preserve"> IF(TEXT((EDATE('Projektkostenkalkulation EP'!$B$4,7)+BJ$3),"MM")=TEXT((EDATE('Projektkostenkalkulation EP'!$B$4,7)+(BJ$3-1)),"MM"),
             IF(
                        OR(
                                    TEXT((EDATE('Projektkostenkalkulation EP'!$B$4,7)+BJ$3),"TTT") = "Sa",
                                    TEXT((EDATE('Projektkostenkalkulation EP'!$B$4,7)+BJ$3),"TTT") = "So",
                                    IF(ISNA(VLOOKUP(EDATE('Projektkostenkalkulation EP'!$B$4,7)+BJ$3,Datenquellen!$F$7:$H$45,3,FALSE))," ",VLOOKUP(EDATE('Projektkostenkalkulation EP'!$B$4,7)+BJ$3,Datenquellen!$F$7:$H$45,3,FALSE))="X"
                                    ),
                          "X",
                          IF((((NETWORKDAYS('Projektkostenkalkulation EP'!$I$8,EOMONTH('Projektkostenkalkulation EP'!$I$8,0)))*('Projektkostenkalkulation EP'!$N$47/5)*
                                        'Projektkostenkalkulation EP'!$I$31)-SUM($B$26:AA26))&gt;('Projektkostenkalkulation EP'!$N$47/5),('Projektkostenkalkulation EP'!$N$47/5),
                                         (NETWORKDAYS('Projektkostenkalkulation EP'!$I$8,
                                          EOMONTH('Projektkostenkalkulation EP'!$I$8,0)))*('Projektkostenkalkulation EP'!$N$47/5)*'Projektkostenkalkulation EP'!$I$31-SUM($B$26:AA26))
                          ),
               "X"
            )</f>
        <v>0</v>
      </c>
      <c r="AC26" s="122">
        <f xml:space="preserve"> IF(TEXT((EDATE('Projektkostenkalkulation EP'!$B$4,7)+BK$3),"MM")=TEXT((EDATE('Projektkostenkalkulation EP'!$B$4,7)+(BK$3-1)),"MM"),
             IF(
                        OR(
                                    TEXT((EDATE('Projektkostenkalkulation EP'!$B$4,7)+BK$3),"TTT") = "Sa",
                                    TEXT((EDATE('Projektkostenkalkulation EP'!$B$4,7)+BK$3),"TTT") = "So",
                                    IF(ISNA(VLOOKUP(EDATE('Projektkostenkalkulation EP'!$B$4,7)+BK$3,Datenquellen!$F$7:$H$45,3,FALSE))," ",VLOOKUP(EDATE('Projektkostenkalkulation EP'!$B$4,7)+BK$3,Datenquellen!$F$7:$H$45,3,FALSE))="X"
                                    ),
                          "X",
                          IF((((NETWORKDAYS('Projektkostenkalkulation EP'!$I$8,EOMONTH('Projektkostenkalkulation EP'!$I$8,0)))*('Projektkostenkalkulation EP'!$N$47/5)*
                                        'Projektkostenkalkulation EP'!$I$31)-SUM($B$26:AB26))&gt;('Projektkostenkalkulation EP'!$N$47/5),('Projektkostenkalkulation EP'!$N$47/5),
                                         (NETWORKDAYS('Projektkostenkalkulation EP'!$I$8,
                                          EOMONTH('Projektkostenkalkulation EP'!$I$8,0)))*('Projektkostenkalkulation EP'!$N$47/5)*'Projektkostenkalkulation EP'!$I$31-SUM($B$26:AB26))
                          ),
               "X"
            )</f>
        <v>0</v>
      </c>
      <c r="AD26" s="122">
        <f xml:space="preserve"> IF(TEXT((EDATE('Projektkostenkalkulation EP'!$B$4,7)+BL$3),"MM")=TEXT((EDATE('Projektkostenkalkulation EP'!$B$4,7)+(BL$3-1)),"MM"),
             IF(
                        OR(
                                    TEXT((EDATE('Projektkostenkalkulation EP'!$B$4,7)+BL$3),"TTT") = "Sa",
                                    TEXT((EDATE('Projektkostenkalkulation EP'!$B$4,7)+BL$3),"TTT") = "So",
                                    IF(ISNA(VLOOKUP(EDATE('Projektkostenkalkulation EP'!$B$4,7)+BL$3,Datenquellen!$F$7:$H$45,3,FALSE))," ",VLOOKUP(EDATE('Projektkostenkalkulation EP'!$B$4,7)+BL$3,Datenquellen!$F$7:$H$45,3,FALSE))="X"
                                    ),
                          "X",
                          IF((((NETWORKDAYS('Projektkostenkalkulation EP'!$I$8,EOMONTH('Projektkostenkalkulation EP'!$I$8,0)))*('Projektkostenkalkulation EP'!$N$47/5)*
                                        'Projektkostenkalkulation EP'!$I$31)-SUM($B$26:AC26))&gt;('Projektkostenkalkulation EP'!$N$47/5),('Projektkostenkalkulation EP'!$N$47/5),
                                         (NETWORKDAYS('Projektkostenkalkulation EP'!$I$8,
                                          EOMONTH('Projektkostenkalkulation EP'!$I$8,0)))*('Projektkostenkalkulation EP'!$N$47/5)*'Projektkostenkalkulation EP'!$I$31-SUM($B$26:AC26))
                          ),
               "X"
            )</f>
        <v>0</v>
      </c>
      <c r="AE26" s="122">
        <f xml:space="preserve"> IF(TEXT((EDATE('Projektkostenkalkulation EP'!$B$4,7)+BM$3),"MM")=TEXT((EDATE('Projektkostenkalkulation EP'!$B$4,7)+(BM$3-1)),"MM"),
             IF(
                        OR(
                                    TEXT((EDATE('Projektkostenkalkulation EP'!$B$4,7)+BM$3),"TTT") = "Sa",
                                    TEXT((EDATE('Projektkostenkalkulation EP'!$B$4,7)+BM$3),"TTT") = "So",
                                    IF(ISNA(VLOOKUP(EDATE('Projektkostenkalkulation EP'!$B$4,7)+BM$3,Datenquellen!$F$7:$H$45,3,FALSE))," ",VLOOKUP(EDATE('Projektkostenkalkulation EP'!$B$4,7)+BM$3,Datenquellen!$F$7:$H$45,3,FALSE))="X"
                                    ),
                          "X",
                          IF((((NETWORKDAYS('Projektkostenkalkulation EP'!$I$8,EOMONTH('Projektkostenkalkulation EP'!$I$8,0)))*('Projektkostenkalkulation EP'!$N$47/5)*
                                        'Projektkostenkalkulation EP'!$I$31)-SUM($B$26:AD26))&gt;('Projektkostenkalkulation EP'!$N$47/5),('Projektkostenkalkulation EP'!$N$47/5),
                                         (NETWORKDAYS('Projektkostenkalkulation EP'!$I$8,
                                          EOMONTH('Projektkostenkalkulation EP'!$I$8,0)))*('Projektkostenkalkulation EP'!$N$47/5)*'Projektkostenkalkulation EP'!$I$31-SUM($B$26:AD26))
                          ),
               "X"
            )</f>
        <v>0</v>
      </c>
      <c r="AF26" s="122" t="str">
        <f xml:space="preserve"> IF(TEXT((EDATE('Projektkostenkalkulation EP'!$B$4,7)+BN$3),"MM")=TEXT((EDATE('Projektkostenkalkulation EP'!$B$4,7)+(BN$3-1)),"MM"),
             IF(
                        OR(
                                    TEXT((EDATE('Projektkostenkalkulation EP'!$B$4,7)+BN$3),"TTT") = "Sa",
                                    TEXT((EDATE('Projektkostenkalkulation EP'!$B$4,7)+BN$3),"TTT") = "So",
                                    IF(ISNA(VLOOKUP(EDATE('Projektkostenkalkulation EP'!$B$4,7)+BN$3,Datenquellen!$F$7:$H$45,3,FALSE))," ",VLOOKUP(EDATE('Projektkostenkalkulation EP'!$B$4,7)+BN$3,Datenquellen!$F$7:$H$45,3,FALSE))="X"
                                    ),
                          "X",
                          IF((((NETWORKDAYS('Projektkostenkalkulation EP'!$I$8,EOMONTH('Projektkostenkalkulation EP'!$I$8,0)))*('Projektkostenkalkulation EP'!$N$47/5)*
                                        'Projektkostenkalkulation EP'!$I$31)-SUM($B$26:AE26))&gt;('Projektkostenkalkulation EP'!$N$47/5),('Projektkostenkalkulation EP'!$N$47/5),
                                         (NETWORKDAYS('Projektkostenkalkulation EP'!$I$8,
                                          EOMONTH('Projektkostenkalkulation EP'!$I$8,0)))*('Projektkostenkalkulation EP'!$N$47/5)*'Projektkostenkalkulation EP'!$I$31-SUM($B$26:AE26))
                          ),
               "X"
            )</f>
        <v>X</v>
      </c>
      <c r="AG26" s="121">
        <f>SUM(B26:AF26)</f>
        <v>0</v>
      </c>
      <c r="AH26" s="525">
        <f>AG26-AG27</f>
        <v>0</v>
      </c>
      <c r="AJ26" s="2" t="s">
        <v>81</v>
      </c>
      <c r="AK26" s="124">
        <f>IF(
            OR(
                     TEXT(EDATE('Projektkostenkalkulation EP'!$B$4,19),"TTT") = "Sa",
                     TEXT(EDATE('Projektkostenkalkulation EP'!$B$4,19),"TTT") = "So",
                     IF(ISNA(VLOOKUP(EDATE('Projektkostenkalkulation EP'!$B$4,19),Datenquellen!$F$7:$H$45,3,FALSE))," ",VLOOKUP(EDATE('Projektkostenkalkulation EP'!$B$4,19),Datenquellen!$F$7:$H$45,3,FALSE))="X"
                            ),
                    "X",
                    IF('Projektkostenkalkulation EP'!$U$31&gt;0,('Projektkostenkalkulation EP'!$N$47/5),0)
            )</f>
        <v>0</v>
      </c>
      <c r="AL26" s="122" t="str">
        <f xml:space="preserve"> IF(TEXT((EDATE('Projektkostenkalkulation EP'!$B$4,19)+AK$3),"MM")=TEXT((EDATE('Projektkostenkalkulation EP'!$B$4,19)+(AK$3-1)),"MM"),
             IF(
                        OR(
                                    TEXT((EDATE('Projektkostenkalkulation EP'!$B$4,19)+AK$3),"TTT") = "Sa",
                                    TEXT((EDATE('Projektkostenkalkulation EP'!$B$4,19)+AK$3),"TTT") = "So",
                                    IF(ISNA(VLOOKUP(EDATE('Projektkostenkalkulation EP'!$B$4,19)+AK$3,Datenquellen!$F$7:$H$45,3,FALSE))," ",VLOOKUP(EDATE('Projektkostenkalkulation EP'!$B$4,19)+AK$3,Datenquellen!$F$7:$H$45,3,FALSE))="X"
                                    ),
                          "X",
                          IF((((NETWORKDAYS('Projektkostenkalkulation EP'!$U$8,EOMONTH('Projektkostenkalkulation EP'!$U$8,0)))*('Projektkostenkalkulation EP'!$N$47/5)*
                                        'Projektkostenkalkulation EP'!$U$31)-SUM($AK$26:AK26))&gt;('Projektkostenkalkulation EP'!$N$47/5),('Projektkostenkalkulation EP'!$N$47/5),
                                         (NETWORKDAYS('Projektkostenkalkulation EP'!$U$8,
                                          EOMONTH('Projektkostenkalkulation EP'!$U$8,0)))*('Projektkostenkalkulation EP'!$N$47/5)*'Projektkostenkalkulation EP'!$U$31-SUM($AK$26:AK26))
                          ),
               "X"
            )</f>
        <v>X</v>
      </c>
      <c r="AM26" s="122" t="str">
        <f xml:space="preserve"> IF(TEXT((EDATE('Projektkostenkalkulation EP'!$B$4,19)+AL$3),"MM")=TEXT((EDATE('Projektkostenkalkulation EP'!$B$4,19)+(AL$3-1)),"MM"),
             IF(
                        OR(
                                    TEXT((EDATE('Projektkostenkalkulation EP'!$B$4,19)+AL$3),"TTT") = "Sa",
                                    TEXT((EDATE('Projektkostenkalkulation EP'!$B$4,19)+AL$3),"TTT") = "So",
                                    IF(ISNA(VLOOKUP(EDATE('Projektkostenkalkulation EP'!$B$4,19)+AL$3,Datenquellen!$F$7:$H$45,3,FALSE))," ",VLOOKUP(EDATE('Projektkostenkalkulation EP'!$B$4,19)+AL$3,Datenquellen!$F$7:$H$45,3,FALSE))="X"
                                    ),
                          "X",
                          IF((((NETWORKDAYS('Projektkostenkalkulation EP'!$U$8,EOMONTH('Projektkostenkalkulation EP'!$U$8,0)))*('Projektkostenkalkulation EP'!$N$47/5)*
                                        'Projektkostenkalkulation EP'!$U$31)-SUM($AK$26:AL26))&gt;('Projektkostenkalkulation EP'!$N$47/5),('Projektkostenkalkulation EP'!$N$47/5),
                                         (NETWORKDAYS('Projektkostenkalkulation EP'!$U$8,
                                          EOMONTH('Projektkostenkalkulation EP'!$U$8,0)))*('Projektkostenkalkulation EP'!$N$47/5)*'Projektkostenkalkulation EP'!$U$31-SUM($AK$26:AL26))
                          ),
               "X"
            )</f>
        <v>X</v>
      </c>
      <c r="AN26" s="122">
        <f xml:space="preserve"> IF(TEXT((EDATE('Projektkostenkalkulation EP'!$B$4,19)+AM$3),"MM")=TEXT((EDATE('Projektkostenkalkulation EP'!$B$4,19)+(AM$3-1)),"MM"),
             IF(
                        OR(
                                    TEXT((EDATE('Projektkostenkalkulation EP'!$B$4,19)+AM$3),"TTT") = "Sa",
                                    TEXT((EDATE('Projektkostenkalkulation EP'!$B$4,19)+AM$3),"TTT") = "So",
                                    IF(ISNA(VLOOKUP(EDATE('Projektkostenkalkulation EP'!$B$4,19)+AM$3,Datenquellen!$F$7:$H$45,3,FALSE))," ",VLOOKUP(EDATE('Projektkostenkalkulation EP'!$B$4,19)+AM$3,Datenquellen!$F$7:$H$45,3,FALSE))="X"
                                    ),
                          "X",
                          IF((((NETWORKDAYS('Projektkostenkalkulation EP'!$U$8,EOMONTH('Projektkostenkalkulation EP'!$U$8,0)))*('Projektkostenkalkulation EP'!$N$47/5)*
                                        'Projektkostenkalkulation EP'!$U$31)-SUM($AK$26:AM26))&gt;('Projektkostenkalkulation EP'!$N$47/5),('Projektkostenkalkulation EP'!$N$47/5),
                                         (NETWORKDAYS('Projektkostenkalkulation EP'!$U$8,
                                          EOMONTH('Projektkostenkalkulation EP'!$U$8,0)))*('Projektkostenkalkulation EP'!$N$47/5)*'Projektkostenkalkulation EP'!$U$31-SUM($AK$26:AM26))
                          ),
               "X"
            )</f>
        <v>0</v>
      </c>
      <c r="AO26" s="122">
        <f xml:space="preserve"> IF(TEXT((EDATE('Projektkostenkalkulation EP'!$B$4,19)+AN$3),"MM")=TEXT((EDATE('Projektkostenkalkulation EP'!$B$4,19)+(AN$3-1)),"MM"),
             IF(
                        OR(
                                    TEXT((EDATE('Projektkostenkalkulation EP'!$B$4,19)+AN$3),"TTT") = "Sa",
                                    TEXT((EDATE('Projektkostenkalkulation EP'!$B$4,19)+AN$3),"TTT") = "So",
                                    IF(ISNA(VLOOKUP(EDATE('Projektkostenkalkulation EP'!$B$4,19)+AN$3,Datenquellen!$F$7:$H$45,3,FALSE))," ",VLOOKUP(EDATE('Projektkostenkalkulation EP'!$B$4,19)+AN$3,Datenquellen!$F$7:$H$45,3,FALSE))="X"
                                    ),
                          "X",
                          IF((((NETWORKDAYS('Projektkostenkalkulation EP'!$U$8,EOMONTH('Projektkostenkalkulation EP'!$U$8,0)))*('Projektkostenkalkulation EP'!$N$47/5)*
                                        'Projektkostenkalkulation EP'!$U$31)-SUM($AK$26:AN26))&gt;('Projektkostenkalkulation EP'!$N$47/5),('Projektkostenkalkulation EP'!$N$47/5),
                                         (NETWORKDAYS('Projektkostenkalkulation EP'!$U$8,
                                          EOMONTH('Projektkostenkalkulation EP'!$U$8,0)))*('Projektkostenkalkulation EP'!$N$47/5)*'Projektkostenkalkulation EP'!$U$31-SUM($AK$26:AN26))
                          ),
               "X"
            )</f>
        <v>0</v>
      </c>
      <c r="AP26" s="122">
        <f xml:space="preserve"> IF(TEXT((EDATE('Projektkostenkalkulation EP'!$B$4,19)+AO$3),"MM")=TEXT((EDATE('Projektkostenkalkulation EP'!$B$4,19)+(AO$3-1)),"MM"),
             IF(
                        OR(
                                    TEXT((EDATE('Projektkostenkalkulation EP'!$B$4,19)+AO$3),"TTT") = "Sa",
                                    TEXT((EDATE('Projektkostenkalkulation EP'!$B$4,19)+AO$3),"TTT") = "So",
                                    IF(ISNA(VLOOKUP(EDATE('Projektkostenkalkulation EP'!$B$4,19)+AO$3,Datenquellen!$F$7:$H$45,3,FALSE))," ",VLOOKUP(EDATE('Projektkostenkalkulation EP'!$B$4,19)+AO$3,Datenquellen!$F$7:$H$45,3,FALSE))="X"
                                    ),
                          "X",
                          IF((((NETWORKDAYS('Projektkostenkalkulation EP'!$U$8,EOMONTH('Projektkostenkalkulation EP'!$U$8,0)))*('Projektkostenkalkulation EP'!$N$47/5)*
                                        'Projektkostenkalkulation EP'!$U$31)-SUM($AK$26:AO26))&gt;('Projektkostenkalkulation EP'!$N$47/5),('Projektkostenkalkulation EP'!$N$47/5),
                                         (NETWORKDAYS('Projektkostenkalkulation EP'!$U$8,
                                          EOMONTH('Projektkostenkalkulation EP'!$U$8,0)))*('Projektkostenkalkulation EP'!$N$47/5)*'Projektkostenkalkulation EP'!$U$31-SUM($AK$26:AO26))
                          ),
               "X"
            )</f>
        <v>0</v>
      </c>
      <c r="AQ26" s="122">
        <f xml:space="preserve"> IF(TEXT((EDATE('Projektkostenkalkulation EP'!$B$4,19)+AP$3),"MM")=TEXT((EDATE('Projektkostenkalkulation EP'!$B$4,19)+(AP$3-1)),"MM"),
             IF(
                        OR(
                                    TEXT((EDATE('Projektkostenkalkulation EP'!$B$4,19)+AP$3),"TTT") = "Sa",
                                    TEXT((EDATE('Projektkostenkalkulation EP'!$B$4,19)+AP$3),"TTT") = "So",
                                    IF(ISNA(VLOOKUP(EDATE('Projektkostenkalkulation EP'!$B$4,19)+AP$3,Datenquellen!$F$7:$H$45,3,FALSE))," ",VLOOKUP(EDATE('Projektkostenkalkulation EP'!$B$4,19)+AP$3,Datenquellen!$F$7:$H$45,3,FALSE))="X"
                                    ),
                          "X",
                          IF((((NETWORKDAYS('Projektkostenkalkulation EP'!$U$8,EOMONTH('Projektkostenkalkulation EP'!$U$8,0)))*('Projektkostenkalkulation EP'!$N$47/5)*
                                        'Projektkostenkalkulation EP'!$U$31)-SUM($AK$26:AP26))&gt;('Projektkostenkalkulation EP'!$N$47/5),('Projektkostenkalkulation EP'!$N$47/5),
                                         (NETWORKDAYS('Projektkostenkalkulation EP'!$U$8,
                                          EOMONTH('Projektkostenkalkulation EP'!$U$8,0)))*('Projektkostenkalkulation EP'!$N$47/5)*'Projektkostenkalkulation EP'!$U$31-SUM($AK$26:AP26))
                          ),
               "X"
            )</f>
        <v>0</v>
      </c>
      <c r="AR26" s="122">
        <f xml:space="preserve"> IF(TEXT((EDATE('Projektkostenkalkulation EP'!$B$4,19)+AQ$3),"MM")=TEXT((EDATE('Projektkostenkalkulation EP'!$B$4,19)+(AQ$3-1)),"MM"),
             IF(
                        OR(
                                    TEXT((EDATE('Projektkostenkalkulation EP'!$B$4,19)+AQ$3),"TTT") = "Sa",
                                    TEXT((EDATE('Projektkostenkalkulation EP'!$B$4,19)+AQ$3),"TTT") = "So",
                                    IF(ISNA(VLOOKUP(EDATE('Projektkostenkalkulation EP'!$B$4,19)+AQ$3,Datenquellen!$F$7:$H$45,3,FALSE))," ",VLOOKUP(EDATE('Projektkostenkalkulation EP'!$B$4,19)+AQ$3,Datenquellen!$F$7:$H$45,3,FALSE))="X"
                                    ),
                          "X",
                          IF((((NETWORKDAYS('Projektkostenkalkulation EP'!$U$8,EOMONTH('Projektkostenkalkulation EP'!$U$8,0)))*('Projektkostenkalkulation EP'!$N$47/5)*
                                        'Projektkostenkalkulation EP'!$U$31)-SUM($AK$26:AQ26))&gt;('Projektkostenkalkulation EP'!$N$47/5),('Projektkostenkalkulation EP'!$N$47/5),
                                         (NETWORKDAYS('Projektkostenkalkulation EP'!$U$8,
                                          EOMONTH('Projektkostenkalkulation EP'!$U$8,0)))*('Projektkostenkalkulation EP'!$N$47/5)*'Projektkostenkalkulation EP'!$U$31-SUM($AK$26:AQ26))
                          ),
               "X"
            )</f>
        <v>0</v>
      </c>
      <c r="AS26" s="122" t="str">
        <f xml:space="preserve"> IF(TEXT((EDATE('Projektkostenkalkulation EP'!$B$4,19)+AR$3),"MM")=TEXT((EDATE('Projektkostenkalkulation EP'!$B$4,19)+(AR$3-1)),"MM"),
             IF(
                        OR(
                                    TEXT((EDATE('Projektkostenkalkulation EP'!$B$4,19)+AR$3),"TTT") = "Sa",
                                    TEXT((EDATE('Projektkostenkalkulation EP'!$B$4,19)+AR$3),"TTT") = "So",
                                    IF(ISNA(VLOOKUP(EDATE('Projektkostenkalkulation EP'!$B$4,19)+AR$3,Datenquellen!$F$7:$H$45,3,FALSE))," ",VLOOKUP(EDATE('Projektkostenkalkulation EP'!$B$4,19)+AR$3,Datenquellen!$F$7:$H$45,3,FALSE))="X"
                                    ),
                          "X",
                          IF((((NETWORKDAYS('Projektkostenkalkulation EP'!$U$8,EOMONTH('Projektkostenkalkulation EP'!$U$8,0)))*('Projektkostenkalkulation EP'!$N$47/5)*
                                        'Projektkostenkalkulation EP'!$U$31)-SUM($AK$26:AR26))&gt;('Projektkostenkalkulation EP'!$N$47/5),('Projektkostenkalkulation EP'!$N$47/5),
                                         (NETWORKDAYS('Projektkostenkalkulation EP'!$U$8,
                                          EOMONTH('Projektkostenkalkulation EP'!$U$8,0)))*('Projektkostenkalkulation EP'!$N$47/5)*'Projektkostenkalkulation EP'!$U$31-SUM($AK$26:AR26))
                          ),
               "X"
            )</f>
        <v>X</v>
      </c>
      <c r="AT26" s="122" t="str">
        <f xml:space="preserve"> IF(TEXT((EDATE('Projektkostenkalkulation EP'!$B$4,19)+AS$3),"MM")=TEXT((EDATE('Projektkostenkalkulation EP'!$B$4,19)+(AS$3-1)),"MM"),
             IF(
                        OR(
                                    TEXT((EDATE('Projektkostenkalkulation EP'!$B$4,19)+AS$3),"TTT") = "Sa",
                                    TEXT((EDATE('Projektkostenkalkulation EP'!$B$4,19)+AS$3),"TTT") = "So",
                                    IF(ISNA(VLOOKUP(EDATE('Projektkostenkalkulation EP'!$B$4,19)+AS$3,Datenquellen!$F$7:$H$45,3,FALSE))," ",VLOOKUP(EDATE('Projektkostenkalkulation EP'!$B$4,19)+AS$3,Datenquellen!$F$7:$H$45,3,FALSE))="X"
                                    ),
                          "X",
                          IF((((NETWORKDAYS('Projektkostenkalkulation EP'!$U$8,EOMONTH('Projektkostenkalkulation EP'!$U$8,0)))*('Projektkostenkalkulation EP'!$N$47/5)*
                                        'Projektkostenkalkulation EP'!$U$31)-SUM($AK$26:AS26))&gt;('Projektkostenkalkulation EP'!$N$47/5),('Projektkostenkalkulation EP'!$N$47/5),
                                         (NETWORKDAYS('Projektkostenkalkulation EP'!$U$8,
                                          EOMONTH('Projektkostenkalkulation EP'!$U$8,0)))*('Projektkostenkalkulation EP'!$N$47/5)*'Projektkostenkalkulation EP'!$U$31-SUM($AK$26:AS26))
                          ),
               "X"
            )</f>
        <v>X</v>
      </c>
      <c r="AU26" s="122">
        <f xml:space="preserve"> IF(TEXT((EDATE('Projektkostenkalkulation EP'!$B$4,19)+AT$3),"MM")=TEXT((EDATE('Projektkostenkalkulation EP'!$B$4,19)+(AT$3-1)),"MM"),
             IF(
                        OR(
                                    TEXT((EDATE('Projektkostenkalkulation EP'!$B$4,19)+AT$3),"TTT") = "Sa",
                                    TEXT((EDATE('Projektkostenkalkulation EP'!$B$4,19)+AT$3),"TTT") = "So",
                                    IF(ISNA(VLOOKUP(EDATE('Projektkostenkalkulation EP'!$B$4,19)+AT$3,Datenquellen!$F$7:$H$45,3,FALSE))," ",VLOOKUP(EDATE('Projektkostenkalkulation EP'!$B$4,19)+AT$3,Datenquellen!$F$7:$H$45,3,FALSE))="X"
                                    ),
                          "X",
                          IF((((NETWORKDAYS('Projektkostenkalkulation EP'!$U$8,EOMONTH('Projektkostenkalkulation EP'!$U$8,0)))*('Projektkostenkalkulation EP'!$N$47/5)*
                                        'Projektkostenkalkulation EP'!$U$31)-SUM($AK$26:AT26))&gt;('Projektkostenkalkulation EP'!$N$47/5),('Projektkostenkalkulation EP'!$N$47/5),
                                         (NETWORKDAYS('Projektkostenkalkulation EP'!$U$8,
                                          EOMONTH('Projektkostenkalkulation EP'!$U$8,0)))*('Projektkostenkalkulation EP'!$N$47/5)*'Projektkostenkalkulation EP'!$U$31-SUM($AK$26:AT26))
                          ),
               "X"
            )</f>
        <v>0</v>
      </c>
      <c r="AV26" s="122">
        <f xml:space="preserve"> IF(TEXT((EDATE('Projektkostenkalkulation EP'!$B$4,19)+AU$3),"MM")=TEXT((EDATE('Projektkostenkalkulation EP'!$B$4,19)+(AU$3-1)),"MM"),
             IF(
                        OR(
                                    TEXT((EDATE('Projektkostenkalkulation EP'!$B$4,19)+AU$3),"TTT") = "Sa",
                                    TEXT((EDATE('Projektkostenkalkulation EP'!$B$4,19)+AU$3),"TTT") = "So",
                                    IF(ISNA(VLOOKUP(EDATE('Projektkostenkalkulation EP'!$B$4,19)+AU$3,Datenquellen!$F$7:$H$45,3,FALSE))," ",VLOOKUP(EDATE('Projektkostenkalkulation EP'!$B$4,19)+AU$3,Datenquellen!$F$7:$H$45,3,FALSE))="X"
                                    ),
                          "X",
                          IF((((NETWORKDAYS('Projektkostenkalkulation EP'!$U$8,EOMONTH('Projektkostenkalkulation EP'!$U$8,0)))*('Projektkostenkalkulation EP'!$N$47/5)*
                                        'Projektkostenkalkulation EP'!$U$31)-SUM($AK$26:AU26))&gt;('Projektkostenkalkulation EP'!$N$47/5),('Projektkostenkalkulation EP'!$N$47/5),
                                         (NETWORKDAYS('Projektkostenkalkulation EP'!$U$8,
                                          EOMONTH('Projektkostenkalkulation EP'!$U$8,0)))*('Projektkostenkalkulation EP'!$N$47/5)*'Projektkostenkalkulation EP'!$U$31-SUM($AK$26:AU26))
                          ),
               "X"
            )</f>
        <v>0</v>
      </c>
      <c r="AW26" s="122">
        <f xml:space="preserve"> IF(TEXT((EDATE('Projektkostenkalkulation EP'!$B$4,19)+AV$3),"MM")=TEXT((EDATE('Projektkostenkalkulation EP'!$B$4,19)+(AV$3-1)),"MM"),
             IF(
                        OR(
                                    TEXT((EDATE('Projektkostenkalkulation EP'!$B$4,19)+AV$3),"TTT") = "Sa",
                                    TEXT((EDATE('Projektkostenkalkulation EP'!$B$4,19)+AV$3),"TTT") = "So",
                                    IF(ISNA(VLOOKUP(EDATE('Projektkostenkalkulation EP'!$B$4,19)+AV$3,Datenquellen!$F$7:$H$45,3,FALSE))," ",VLOOKUP(EDATE('Projektkostenkalkulation EP'!$B$4,19)+AV$3,Datenquellen!$F$7:$H$45,3,FALSE))="X"
                                    ),
                          "X",
                          IF((((NETWORKDAYS('Projektkostenkalkulation EP'!$U$8,EOMONTH('Projektkostenkalkulation EP'!$U$8,0)))*('Projektkostenkalkulation EP'!$N$47/5)*
                                        'Projektkostenkalkulation EP'!$U$31)-SUM($AK$26:AV26))&gt;('Projektkostenkalkulation EP'!$N$47/5),('Projektkostenkalkulation EP'!$N$47/5),
                                         (NETWORKDAYS('Projektkostenkalkulation EP'!$U$8,
                                          EOMONTH('Projektkostenkalkulation EP'!$U$8,0)))*('Projektkostenkalkulation EP'!$N$47/5)*'Projektkostenkalkulation EP'!$U$31-SUM($AK$26:AV26))
                          ),
               "X"
            )</f>
        <v>0</v>
      </c>
      <c r="AX26" s="122">
        <f xml:space="preserve"> IF(TEXT((EDATE('Projektkostenkalkulation EP'!$B$4,19)+AW$3),"MM")=TEXT((EDATE('Projektkostenkalkulation EP'!$B$4,19)+(AW$3-1)),"MM"),
             IF(
                        OR(
                                    TEXT((EDATE('Projektkostenkalkulation EP'!$B$4,19)+AW$3),"TTT") = "Sa",
                                    TEXT((EDATE('Projektkostenkalkulation EP'!$B$4,19)+AW$3),"TTT") = "So",
                                    IF(ISNA(VLOOKUP(EDATE('Projektkostenkalkulation EP'!$B$4,19)+AW$3,Datenquellen!$F$7:$H$45,3,FALSE))," ",VLOOKUP(EDATE('Projektkostenkalkulation EP'!$B$4,19)+AW$3,Datenquellen!$F$7:$H$45,3,FALSE))="X"
                                    ),
                          "X",
                          IF((((NETWORKDAYS('Projektkostenkalkulation EP'!$U$8,EOMONTH('Projektkostenkalkulation EP'!$U$8,0)))*('Projektkostenkalkulation EP'!$N$47/5)*
                                        'Projektkostenkalkulation EP'!$U$31)-SUM($AK$26:AW26))&gt;('Projektkostenkalkulation EP'!$N$47/5),('Projektkostenkalkulation EP'!$N$47/5),
                                         (NETWORKDAYS('Projektkostenkalkulation EP'!$U$8,
                                          EOMONTH('Projektkostenkalkulation EP'!$U$8,0)))*('Projektkostenkalkulation EP'!$N$47/5)*'Projektkostenkalkulation EP'!$U$31-SUM($AK$26:AW26))
                          ),
               "X"
            )</f>
        <v>0</v>
      </c>
      <c r="AY26" s="122">
        <f xml:space="preserve"> IF(TEXT((EDATE('Projektkostenkalkulation EP'!$B$4,19)+AX$3),"MM")=TEXT((EDATE('Projektkostenkalkulation EP'!$B$4,19)+(AX$3-1)),"MM"),
             IF(
                        OR(
                                    TEXT((EDATE('Projektkostenkalkulation EP'!$B$4,19)+AX$3),"TTT") = "Sa",
                                    TEXT((EDATE('Projektkostenkalkulation EP'!$B$4,19)+AX$3),"TTT") = "So",
                                    IF(ISNA(VLOOKUP(EDATE('Projektkostenkalkulation EP'!$B$4,19)+AX$3,Datenquellen!$F$7:$H$45,3,FALSE))," ",VLOOKUP(EDATE('Projektkostenkalkulation EP'!$B$4,19)+AX$3,Datenquellen!$F$7:$H$45,3,FALSE))="X"
                                    ),
                          "X",
                          IF((((NETWORKDAYS('Projektkostenkalkulation EP'!$U$8,EOMONTH('Projektkostenkalkulation EP'!$U$8,0)))*('Projektkostenkalkulation EP'!$N$47/5)*
                                        'Projektkostenkalkulation EP'!$U$31)-SUM($AK$26:AX26))&gt;('Projektkostenkalkulation EP'!$N$47/5),('Projektkostenkalkulation EP'!$N$47/5),
                                         (NETWORKDAYS('Projektkostenkalkulation EP'!$U$8,
                                          EOMONTH('Projektkostenkalkulation EP'!$U$8,0)))*('Projektkostenkalkulation EP'!$N$47/5)*'Projektkostenkalkulation EP'!$U$31-SUM($AK$26:AX26))
                          ),
               "X"
            )</f>
        <v>0</v>
      </c>
      <c r="AZ26" s="122" t="str">
        <f xml:space="preserve"> IF(TEXT((EDATE('Projektkostenkalkulation EP'!$B$4,19)+AY$3),"MM")=TEXT((EDATE('Projektkostenkalkulation EP'!$B$4,19)+(AY$3-1)),"MM"),
             IF(
                        OR(
                                    TEXT((EDATE('Projektkostenkalkulation EP'!$B$4,19)+AY$3),"TTT") = "Sa",
                                    TEXT((EDATE('Projektkostenkalkulation EP'!$B$4,19)+AY$3),"TTT") = "So",
                                    IF(ISNA(VLOOKUP(EDATE('Projektkostenkalkulation EP'!$B$4,19)+AY$3,Datenquellen!$F$7:$H$45,3,FALSE))," ",VLOOKUP(EDATE('Projektkostenkalkulation EP'!$B$4,19)+AY$3,Datenquellen!$F$7:$H$45,3,FALSE))="X"
                                    ),
                          "X",
                          IF((((NETWORKDAYS('Projektkostenkalkulation EP'!$U$8,EOMONTH('Projektkostenkalkulation EP'!$U$8,0)))*('Projektkostenkalkulation EP'!$N$47/5)*
                                        'Projektkostenkalkulation EP'!$U$31)-SUM($AK$26:AY26))&gt;('Projektkostenkalkulation EP'!$N$47/5),('Projektkostenkalkulation EP'!$N$47/5),
                                         (NETWORKDAYS('Projektkostenkalkulation EP'!$U$8,
                                          EOMONTH('Projektkostenkalkulation EP'!$U$8,0)))*('Projektkostenkalkulation EP'!$N$47/5)*'Projektkostenkalkulation EP'!$U$31-SUM($AK$26:AY26))
                          ),
               "X"
            )</f>
        <v>X</v>
      </c>
      <c r="BA26" s="122" t="str">
        <f xml:space="preserve"> IF(TEXT((EDATE('Projektkostenkalkulation EP'!$B$4,19)+AZ$3),"MM")=TEXT((EDATE('Projektkostenkalkulation EP'!$B$4,19)+(AZ$3-1)),"MM"),
             IF(
                        OR(
                                    TEXT((EDATE('Projektkostenkalkulation EP'!$B$4,19)+AZ$3),"TTT") = "Sa",
                                    TEXT((EDATE('Projektkostenkalkulation EP'!$B$4,19)+AZ$3),"TTT") = "So",
                                    IF(ISNA(VLOOKUP(EDATE('Projektkostenkalkulation EP'!$B$4,19)+AZ$3,Datenquellen!$F$7:$H$45,3,FALSE))," ",VLOOKUP(EDATE('Projektkostenkalkulation EP'!$B$4,19)+AZ$3,Datenquellen!$F$7:$H$45,3,FALSE))="X"
                                    ),
                          "X",
                          IF((((NETWORKDAYS('Projektkostenkalkulation EP'!$U$8,EOMONTH('Projektkostenkalkulation EP'!$U$8,0)))*('Projektkostenkalkulation EP'!$N$47/5)*
                                        'Projektkostenkalkulation EP'!$U$31)-SUM($AK$26:AZ26))&gt;('Projektkostenkalkulation EP'!$N$47/5),('Projektkostenkalkulation EP'!$N$47/5),
                                         (NETWORKDAYS('Projektkostenkalkulation EP'!$U$8,
                                          EOMONTH('Projektkostenkalkulation EP'!$U$8,0)))*('Projektkostenkalkulation EP'!$N$47/5)*'Projektkostenkalkulation EP'!$U$31-SUM($AK$26:AZ26))
                          ),
               "X"
            )</f>
        <v>X</v>
      </c>
      <c r="BB26" s="122">
        <f xml:space="preserve"> IF(TEXT((EDATE('Projektkostenkalkulation EP'!$B$4,19)+BA$3),"MM")=TEXT((EDATE('Projektkostenkalkulation EP'!$B$4,19)+(BA$3-1)),"MM"),
             IF(
                        OR(
                                    TEXT((EDATE('Projektkostenkalkulation EP'!$B$4,19)+BA$3),"TTT") = "Sa",
                                    TEXT((EDATE('Projektkostenkalkulation EP'!$B$4,19)+BA$3),"TTT") = "So",
                                    IF(ISNA(VLOOKUP(EDATE('Projektkostenkalkulation EP'!$B$4,19)+BA$3,Datenquellen!$F$7:$H$45,3,FALSE))," ",VLOOKUP(EDATE('Projektkostenkalkulation EP'!$B$4,19)+BA$3,Datenquellen!$F$7:$H$45,3,FALSE))="X"
                                    ),
                          "X",
                          IF((((NETWORKDAYS('Projektkostenkalkulation EP'!$U$8,EOMONTH('Projektkostenkalkulation EP'!$U$8,0)))*('Projektkostenkalkulation EP'!$N$47/5)*
                                        'Projektkostenkalkulation EP'!$U$31)-SUM($AK$26:BA26))&gt;('Projektkostenkalkulation EP'!$N$47/5),('Projektkostenkalkulation EP'!$N$47/5),
                                         (NETWORKDAYS('Projektkostenkalkulation EP'!$U$8,
                                          EOMONTH('Projektkostenkalkulation EP'!$U$8,0)))*('Projektkostenkalkulation EP'!$N$47/5)*'Projektkostenkalkulation EP'!$U$31-SUM($AK$26:BA26))
                          ),
               "X"
            )</f>
        <v>0</v>
      </c>
      <c r="BC26" s="122">
        <f xml:space="preserve"> IF(TEXT((EDATE('Projektkostenkalkulation EP'!$B$4,19)+BB$3),"MM")=TEXT((EDATE('Projektkostenkalkulation EP'!$B$4,19)+(BB$3-1)),"MM"),
             IF(
                        OR(
                                    TEXT((EDATE('Projektkostenkalkulation EP'!$B$4,19)+BB$3),"TTT") = "Sa",
                                    TEXT((EDATE('Projektkostenkalkulation EP'!$B$4,19)+BB$3),"TTT") = "So",
                                    IF(ISNA(VLOOKUP(EDATE('Projektkostenkalkulation EP'!$B$4,19)+BB$3,Datenquellen!$F$7:$H$45,3,FALSE))," ",VLOOKUP(EDATE('Projektkostenkalkulation EP'!$B$4,19)+BB$3,Datenquellen!$F$7:$H$45,3,FALSE))="X"
                                    ),
                          "X",
                          IF((((NETWORKDAYS('Projektkostenkalkulation EP'!$U$8,EOMONTH('Projektkostenkalkulation EP'!$U$8,0)))*('Projektkostenkalkulation EP'!$N$47/5)*
                                        'Projektkostenkalkulation EP'!$U$31)-SUM($AK$26:BB26))&gt;('Projektkostenkalkulation EP'!$N$47/5),('Projektkostenkalkulation EP'!$N$47/5),
                                         (NETWORKDAYS('Projektkostenkalkulation EP'!$U$8,
                                          EOMONTH('Projektkostenkalkulation EP'!$U$8,0)))*('Projektkostenkalkulation EP'!$N$47/5)*'Projektkostenkalkulation EP'!$U$31-SUM($AK$26:BB26))
                          ),
               "X"
            )</f>
        <v>0</v>
      </c>
      <c r="BD26" s="122">
        <f xml:space="preserve"> IF(TEXT((EDATE('Projektkostenkalkulation EP'!$B$4,19)+BC$3),"MM")=TEXT((EDATE('Projektkostenkalkulation EP'!$B$4,19)+(BC$3-1)),"MM"),
             IF(
                        OR(
                                    TEXT((EDATE('Projektkostenkalkulation EP'!$B$4,19)+BC$3),"TTT") = "Sa",
                                    TEXT((EDATE('Projektkostenkalkulation EP'!$B$4,19)+BC$3),"TTT") = "So",
                                    IF(ISNA(VLOOKUP(EDATE('Projektkostenkalkulation EP'!$B$4,19)+BC$3,Datenquellen!$F$7:$H$45,3,FALSE))," ",VLOOKUP(EDATE('Projektkostenkalkulation EP'!$B$4,19)+BC$3,Datenquellen!$F$7:$H$45,3,FALSE))="X"
                                    ),
                          "X",
                          IF((((NETWORKDAYS('Projektkostenkalkulation EP'!$U$8,EOMONTH('Projektkostenkalkulation EP'!$U$8,0)))*('Projektkostenkalkulation EP'!$N$47/5)*
                                        'Projektkostenkalkulation EP'!$U$31)-SUM($AK$26:BC26))&gt;('Projektkostenkalkulation EP'!$N$47/5),('Projektkostenkalkulation EP'!$N$47/5),
                                         (NETWORKDAYS('Projektkostenkalkulation EP'!$U$8,
                                          EOMONTH('Projektkostenkalkulation EP'!$U$8,0)))*('Projektkostenkalkulation EP'!$N$47/5)*'Projektkostenkalkulation EP'!$U$31-SUM($AK$26:BC26))
                          ),
               "X"
            )</f>
        <v>0</v>
      </c>
      <c r="BE26" s="122">
        <f xml:space="preserve"> IF(TEXT((EDATE('Projektkostenkalkulation EP'!$B$4,19)+BD$3),"MM")=TEXT((EDATE('Projektkostenkalkulation EP'!$B$4,19)+(BD$3-1)),"MM"),
             IF(
                        OR(
                                    TEXT((EDATE('Projektkostenkalkulation EP'!$B$4,19)+BD$3),"TTT") = "Sa",
                                    TEXT((EDATE('Projektkostenkalkulation EP'!$B$4,19)+BD$3),"TTT") = "So",
                                    IF(ISNA(VLOOKUP(EDATE('Projektkostenkalkulation EP'!$B$4,19)+BD$3,Datenquellen!$F$7:$H$45,3,FALSE))," ",VLOOKUP(EDATE('Projektkostenkalkulation EP'!$B$4,19)+BD$3,Datenquellen!$F$7:$H$45,3,FALSE))="X"
                                    ),
                          "X",
                          IF((((NETWORKDAYS('Projektkostenkalkulation EP'!$U$8,EOMONTH('Projektkostenkalkulation EP'!$U$8,0)))*('Projektkostenkalkulation EP'!$N$47/5)*
                                        'Projektkostenkalkulation EP'!$U$31)-SUM($AK$26:BD26))&gt;('Projektkostenkalkulation EP'!$N$47/5),('Projektkostenkalkulation EP'!$N$47/5),
                                         (NETWORKDAYS('Projektkostenkalkulation EP'!$U$8,
                                          EOMONTH('Projektkostenkalkulation EP'!$U$8,0)))*('Projektkostenkalkulation EP'!$N$47/5)*'Projektkostenkalkulation EP'!$U$31-SUM($AK$26:BD26))
                          ),
               "X"
            )</f>
        <v>0</v>
      </c>
      <c r="BF26" s="122">
        <f xml:space="preserve"> IF(TEXT((EDATE('Projektkostenkalkulation EP'!$B$4,19)+BE$3),"MM")=TEXT((EDATE('Projektkostenkalkulation EP'!$B$4,19)+(BE$3-1)),"MM"),
             IF(
                        OR(
                                    TEXT((EDATE('Projektkostenkalkulation EP'!$B$4,19)+BE$3),"TTT") = "Sa",
                                    TEXT((EDATE('Projektkostenkalkulation EP'!$B$4,19)+BE$3),"TTT") = "So",
                                    IF(ISNA(VLOOKUP(EDATE('Projektkostenkalkulation EP'!$B$4,19)+BE$3,Datenquellen!$F$7:$H$45,3,FALSE))," ",VLOOKUP(EDATE('Projektkostenkalkulation EP'!$B$4,19)+BE$3,Datenquellen!$F$7:$H$45,3,FALSE))="X"
                                    ),
                          "X",
                          IF((((NETWORKDAYS('Projektkostenkalkulation EP'!$U$8,EOMONTH('Projektkostenkalkulation EP'!$U$8,0)))*('Projektkostenkalkulation EP'!$N$47/5)*
                                        'Projektkostenkalkulation EP'!$U$31)-SUM($AK$26:BE26))&gt;('Projektkostenkalkulation EP'!$N$47/5),('Projektkostenkalkulation EP'!$N$47/5),
                                         (NETWORKDAYS('Projektkostenkalkulation EP'!$U$8,
                                          EOMONTH('Projektkostenkalkulation EP'!$U$8,0)))*('Projektkostenkalkulation EP'!$N$47/5)*'Projektkostenkalkulation EP'!$U$31-SUM($AK$26:BE26))
                          ),
               "X"
            )</f>
        <v>0</v>
      </c>
      <c r="BG26" s="122" t="str">
        <f xml:space="preserve"> IF(TEXT((EDATE('Projektkostenkalkulation EP'!$B$4,19)+BF$3),"MM")=TEXT((EDATE('Projektkostenkalkulation EP'!$B$4,19)+(BF$3-1)),"MM"),
             IF(
                        OR(
                                    TEXT((EDATE('Projektkostenkalkulation EP'!$B$4,19)+BF$3),"TTT") = "Sa",
                                    TEXT((EDATE('Projektkostenkalkulation EP'!$B$4,19)+BF$3),"TTT") = "So",
                                    IF(ISNA(VLOOKUP(EDATE('Projektkostenkalkulation EP'!$B$4,19)+BF$3,Datenquellen!$F$7:$H$45,3,FALSE))," ",VLOOKUP(EDATE('Projektkostenkalkulation EP'!$B$4,19)+BF$3,Datenquellen!$F$7:$H$45,3,FALSE))="X"
                                    ),
                          "X",
                          IF((((NETWORKDAYS('Projektkostenkalkulation EP'!$U$8,EOMONTH('Projektkostenkalkulation EP'!$U$8,0)))*('Projektkostenkalkulation EP'!$N$47/5)*
                                        'Projektkostenkalkulation EP'!$U$31)-SUM($AK$26:BF26))&gt;('Projektkostenkalkulation EP'!$N$47/5),('Projektkostenkalkulation EP'!$N$47/5),
                                         (NETWORKDAYS('Projektkostenkalkulation EP'!$U$8,
                                          EOMONTH('Projektkostenkalkulation EP'!$U$8,0)))*('Projektkostenkalkulation EP'!$N$47/5)*'Projektkostenkalkulation EP'!$U$31-SUM($AK$26:BF26))
                          ),
               "X"
            )</f>
        <v>X</v>
      </c>
      <c r="BH26" s="122" t="str">
        <f xml:space="preserve"> IF(TEXT((EDATE('Projektkostenkalkulation EP'!$B$4,19)+BG$3),"MM")=TEXT((EDATE('Projektkostenkalkulation EP'!$B$4,19)+(BG$3-1)),"MM"),
             IF(
                        OR(
                                    TEXT((EDATE('Projektkostenkalkulation EP'!$B$4,19)+BG$3),"TTT") = "Sa",
                                    TEXT((EDATE('Projektkostenkalkulation EP'!$B$4,19)+BG$3),"TTT") = "So",
                                    IF(ISNA(VLOOKUP(EDATE('Projektkostenkalkulation EP'!$B$4,19)+BG$3,Datenquellen!$F$7:$H$45,3,FALSE))," ",VLOOKUP(EDATE('Projektkostenkalkulation EP'!$B$4,19)+BG$3,Datenquellen!$F$7:$H$45,3,FALSE))="X"
                                    ),
                          "X",
                          IF((((NETWORKDAYS('Projektkostenkalkulation EP'!$U$8,EOMONTH('Projektkostenkalkulation EP'!$U$8,0)))*('Projektkostenkalkulation EP'!$N$47/5)*
                                        'Projektkostenkalkulation EP'!$U$31)-SUM($AK$26:BG26))&gt;('Projektkostenkalkulation EP'!$N$47/5),('Projektkostenkalkulation EP'!$N$47/5),
                                         (NETWORKDAYS('Projektkostenkalkulation EP'!$U$8,
                                          EOMONTH('Projektkostenkalkulation EP'!$U$8,0)))*('Projektkostenkalkulation EP'!$N$47/5)*'Projektkostenkalkulation EP'!$U$31-SUM($AK$26:BG26))
                          ),
               "X"
            )</f>
        <v>X</v>
      </c>
      <c r="BI26" s="122">
        <f xml:space="preserve"> IF(TEXT((EDATE('Projektkostenkalkulation EP'!$B$4,19)+BH$3),"MM")=TEXT((EDATE('Projektkostenkalkulation EP'!$B$4,19)+(BH$3-1)),"MM"),
             IF(
                        OR(
                                    TEXT((EDATE('Projektkostenkalkulation EP'!$B$4,19)+BH$3),"TTT") = "Sa",
                                    TEXT((EDATE('Projektkostenkalkulation EP'!$B$4,19)+BH$3),"TTT") = "So",
                                    IF(ISNA(VLOOKUP(EDATE('Projektkostenkalkulation EP'!$B$4,19)+BH$3,Datenquellen!$F$7:$H$45,3,FALSE))," ",VLOOKUP(EDATE('Projektkostenkalkulation EP'!$B$4,19)+BH$3,Datenquellen!$F$7:$H$45,3,FALSE))="X"
                                    ),
                          "X",
                          IF((((NETWORKDAYS('Projektkostenkalkulation EP'!$U$8,EOMONTH('Projektkostenkalkulation EP'!$U$8,0)))*('Projektkostenkalkulation EP'!$N$47/5)*
                                        'Projektkostenkalkulation EP'!$U$31)-SUM($AK$26:BH26))&gt;('Projektkostenkalkulation EP'!$N$47/5),('Projektkostenkalkulation EP'!$N$47/5),
                                         (NETWORKDAYS('Projektkostenkalkulation EP'!$U$8,
                                          EOMONTH('Projektkostenkalkulation EP'!$U$8,0)))*('Projektkostenkalkulation EP'!$N$47/5)*'Projektkostenkalkulation EP'!$U$31-SUM($AK$26:BH26))
                          ),
               "X"
            )</f>
        <v>0</v>
      </c>
      <c r="BJ26" s="122">
        <f xml:space="preserve"> IF(TEXT((EDATE('Projektkostenkalkulation EP'!$B$4,19)+BI$3),"MM")=TEXT((EDATE('Projektkostenkalkulation EP'!$B$4,19)+(BI$3-1)),"MM"),
             IF(
                        OR(
                                    TEXT((EDATE('Projektkostenkalkulation EP'!$B$4,19)+BI$3),"TTT") = "Sa",
                                    TEXT((EDATE('Projektkostenkalkulation EP'!$B$4,19)+BI$3),"TTT") = "So",
                                    IF(ISNA(VLOOKUP(EDATE('Projektkostenkalkulation EP'!$B$4,19)+BI$3,Datenquellen!$F$7:$H$45,3,FALSE))," ",VLOOKUP(EDATE('Projektkostenkalkulation EP'!$B$4,19)+BI$3,Datenquellen!$F$7:$H$45,3,FALSE))="X"
                                    ),
                          "X",
                          IF((((NETWORKDAYS('Projektkostenkalkulation EP'!$U$8,EOMONTH('Projektkostenkalkulation EP'!$U$8,0)))*('Projektkostenkalkulation EP'!$N$47/5)*
                                        'Projektkostenkalkulation EP'!$U$31)-SUM($AK$26:BI26))&gt;('Projektkostenkalkulation EP'!$N$47/5),('Projektkostenkalkulation EP'!$N$47/5),
                                         (NETWORKDAYS('Projektkostenkalkulation EP'!$U$8,
                                          EOMONTH('Projektkostenkalkulation EP'!$U$8,0)))*('Projektkostenkalkulation EP'!$N$47/5)*'Projektkostenkalkulation EP'!$U$31-SUM($AK$26:BI26))
                          ),
               "X"
            )</f>
        <v>0</v>
      </c>
      <c r="BK26" s="122">
        <f xml:space="preserve"> IF(TEXT((EDATE('Projektkostenkalkulation EP'!$B$4,19)+BJ$3),"MM")=TEXT((EDATE('Projektkostenkalkulation EP'!$B$4,19)+(BJ$3-1)),"MM"),
             IF(
                        OR(
                                    TEXT((EDATE('Projektkostenkalkulation EP'!$B$4,19)+BJ$3),"TTT") = "Sa",
                                    TEXT((EDATE('Projektkostenkalkulation EP'!$B$4,19)+BJ$3),"TTT") = "So",
                                    IF(ISNA(VLOOKUP(EDATE('Projektkostenkalkulation EP'!$B$4,19)+BJ$3,Datenquellen!$F$7:$H$45,3,FALSE))," ",VLOOKUP(EDATE('Projektkostenkalkulation EP'!$B$4,19)+BJ$3,Datenquellen!$F$7:$H$45,3,FALSE))="X"
                                    ),
                          "X",
                          IF((((NETWORKDAYS('Projektkostenkalkulation EP'!$U$8,EOMONTH('Projektkostenkalkulation EP'!$U$8,0)))*('Projektkostenkalkulation EP'!$N$47/5)*
                                        'Projektkostenkalkulation EP'!$U$31)-SUM($AK$26:BJ26))&gt;('Projektkostenkalkulation EP'!$N$47/5),('Projektkostenkalkulation EP'!$N$47/5),
                                         (NETWORKDAYS('Projektkostenkalkulation EP'!$U$8,
                                          EOMONTH('Projektkostenkalkulation EP'!$U$8,0)))*('Projektkostenkalkulation EP'!$N$47/5)*'Projektkostenkalkulation EP'!$U$31-SUM($AK$26:BJ26))
                          ),
               "X"
            )</f>
        <v>0</v>
      </c>
      <c r="BL26" s="122">
        <f xml:space="preserve"> IF(TEXT((EDATE('Projektkostenkalkulation EP'!$B$4,19)+BK$3),"MM")=TEXT((EDATE('Projektkostenkalkulation EP'!$B$4,19)+(BK$3-1)),"MM"),
             IF(
                        OR(
                                    TEXT((EDATE('Projektkostenkalkulation EP'!$B$4,19)+BK$3),"TTT") = "Sa",
                                    TEXT((EDATE('Projektkostenkalkulation EP'!$B$4,19)+BK$3),"TTT") = "So",
                                    IF(ISNA(VLOOKUP(EDATE('Projektkostenkalkulation EP'!$B$4,19)+BK$3,Datenquellen!$F$7:$H$45,3,FALSE))," ",VLOOKUP(EDATE('Projektkostenkalkulation EP'!$B$4,19)+BK$3,Datenquellen!$F$7:$H$45,3,FALSE))="X"
                                    ),
                          "X",
                          IF((((NETWORKDAYS('Projektkostenkalkulation EP'!$U$8,EOMONTH('Projektkostenkalkulation EP'!$U$8,0)))*('Projektkostenkalkulation EP'!$N$47/5)*
                                        'Projektkostenkalkulation EP'!$U$31)-SUM($AK$26:BK26))&gt;('Projektkostenkalkulation EP'!$N$47/5),('Projektkostenkalkulation EP'!$N$47/5),
                                         (NETWORKDAYS('Projektkostenkalkulation EP'!$U$8,
                                          EOMONTH('Projektkostenkalkulation EP'!$U$8,0)))*('Projektkostenkalkulation EP'!$N$47/5)*'Projektkostenkalkulation EP'!$U$31-SUM($AK$26:BK26))
                          ),
               "X"
            )</f>
        <v>0</v>
      </c>
      <c r="BM26" s="122">
        <f xml:space="preserve"> IF(TEXT((EDATE('Projektkostenkalkulation EP'!$B$4,19)+BL$3),"MM")=TEXT((EDATE('Projektkostenkalkulation EP'!$B$4,19)+(BL$3-1)),"MM"),
             IF(
                        OR(
                                    TEXT((EDATE('Projektkostenkalkulation EP'!$B$4,19)+BL$3),"TTT") = "Sa",
                                    TEXT((EDATE('Projektkostenkalkulation EP'!$B$4,19)+BL$3),"TTT") = "So",
                                    IF(ISNA(VLOOKUP(EDATE('Projektkostenkalkulation EP'!$B$4,19)+BL$3,Datenquellen!$F$7:$H$45,3,FALSE))," ",VLOOKUP(EDATE('Projektkostenkalkulation EP'!$B$4,19)+BL$3,Datenquellen!$F$7:$H$45,3,FALSE))="X"
                                    ),
                          "X",
                          IF((((NETWORKDAYS('Projektkostenkalkulation EP'!$U$8,EOMONTH('Projektkostenkalkulation EP'!$U$8,0)))*('Projektkostenkalkulation EP'!$N$47/5)*
                                        'Projektkostenkalkulation EP'!$U$31)-SUM($AK$26:BL26))&gt;('Projektkostenkalkulation EP'!$N$47/5),('Projektkostenkalkulation EP'!$N$47/5),
                                         (NETWORKDAYS('Projektkostenkalkulation EP'!$U$8,
                                          EOMONTH('Projektkostenkalkulation EP'!$U$8,0)))*('Projektkostenkalkulation EP'!$N$47/5)*'Projektkostenkalkulation EP'!$U$31-SUM($AK$26:BL26))
                          ),
               "X"
            )</f>
        <v>0</v>
      </c>
      <c r="BN26" s="122" t="str">
        <f xml:space="preserve"> IF(TEXT((EDATE('Projektkostenkalkulation EP'!$B$4,19)+BM$3),"MM")=TEXT((EDATE('Projektkostenkalkulation EP'!$B$4,19)+(BM$3-1)),"MM"),
             IF(
                        OR(
                                    TEXT((EDATE('Projektkostenkalkulation EP'!$B$4,19)+BM$3),"TTT") = "Sa",
                                    TEXT((EDATE('Projektkostenkalkulation EP'!$B$4,19)+BM$3),"TTT") = "So",
                                    IF(ISNA(VLOOKUP(EDATE('Projektkostenkalkulation EP'!$B$4,19)+BM$3,Datenquellen!$F$7:$H$45,3,FALSE))," ",VLOOKUP(EDATE('Projektkostenkalkulation EP'!$B$4,19)+BM$3,Datenquellen!$F$7:$H$45,3,FALSE))="X"
                                    ),
                          "X",
                          IF((((NETWORKDAYS('Projektkostenkalkulation EP'!$U$8,EOMONTH('Projektkostenkalkulation EP'!$U$8,0)))*('Projektkostenkalkulation EP'!$N$47/5)*
                                        'Projektkostenkalkulation EP'!$U$31)-SUM($AK$26:BM26))&gt;('Projektkostenkalkulation EP'!$N$47/5),('Projektkostenkalkulation EP'!$N$47/5),
                                         (NETWORKDAYS('Projektkostenkalkulation EP'!$U$8,
                                          EOMONTH('Projektkostenkalkulation EP'!$U$8,0)))*('Projektkostenkalkulation EP'!$N$47/5)*'Projektkostenkalkulation EP'!$U$31-SUM($AK$26:BM26))
                          ),
               "X"
            )</f>
        <v>X</v>
      </c>
      <c r="BO26" s="122" t="str">
        <f xml:space="preserve"> IF(TEXT((EDATE('Projektkostenkalkulation EP'!$B$4,19)+BN$3),"MM")=TEXT((EDATE('Projektkostenkalkulation EP'!$B$4,19)+(BN$3-1)),"MM"),
             IF(
                        OR(
                                    TEXT((EDATE('Projektkostenkalkulation EP'!$B$4,19)+BN$3),"TTT") = "Sa",
                                    TEXT((EDATE('Projektkostenkalkulation EP'!$B$4,19)+BN$3),"TTT") = "So",
                                    IF(ISNA(VLOOKUP(EDATE('Projektkostenkalkulation EP'!$B$4,19)+BN$3,Datenquellen!$F$7:$H$45,3,FALSE))," ",VLOOKUP(EDATE('Projektkostenkalkulation EP'!$B$4,19)+BN$3,Datenquellen!$F$7:$H$45,3,FALSE))="X"
                                    ),
                          "X",
                          IF((((NETWORKDAYS('Projektkostenkalkulation EP'!$U$8,EOMONTH('Projektkostenkalkulation EP'!$U$8,0)))*('Projektkostenkalkulation EP'!$N$47/5)*
                                        'Projektkostenkalkulation EP'!$U$31)-SUM($AK$26:BN26))&gt;('Projektkostenkalkulation EP'!$N$47/5),('Projektkostenkalkulation EP'!$N$47/5),
                                         (NETWORKDAYS('Projektkostenkalkulation EP'!$U$8,
                                          EOMONTH('Projektkostenkalkulation EP'!$U$8,0)))*('Projektkostenkalkulation EP'!$N$47/5)*'Projektkostenkalkulation EP'!$U$31-SUM($AK$26:BN26))
                          ),
               "X"
            )</f>
        <v>X</v>
      </c>
      <c r="BP26" s="121">
        <f>SUM(AK26:BO26)</f>
        <v>0</v>
      </c>
      <c r="BQ26" s="525">
        <f>BP26-BP27</f>
        <v>0</v>
      </c>
    </row>
    <row r="27" spans="1:69" ht="14.25" customHeight="1" thickBot="1" x14ac:dyDescent="0.25">
      <c r="A27" s="3" t="s">
        <v>82</v>
      </c>
      <c r="B27" s="270"/>
      <c r="C27" s="272"/>
      <c r="D27" s="272"/>
      <c r="E27" s="272"/>
      <c r="F27" s="272"/>
      <c r="G27" s="272"/>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123">
        <f>SUM(B27:AF27)</f>
        <v>0</v>
      </c>
      <c r="AH27" s="526"/>
      <c r="AJ27" s="3" t="s">
        <v>82</v>
      </c>
      <c r="AK27" s="270"/>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123">
        <f>SUM(AK27:BO27)</f>
        <v>0</v>
      </c>
      <c r="BQ27" s="526"/>
    </row>
    <row r="28" spans="1:69" ht="14.25" customHeight="1" x14ac:dyDescent="0.2">
      <c r="A28" s="1" t="s">
        <v>59</v>
      </c>
      <c r="B28" s="527" t="str">
        <f>TEXT('Projektkostenkalkulation EP'!$J$8,"MMMM JJJJ")</f>
        <v>September 2024</v>
      </c>
      <c r="C28" s="527"/>
      <c r="D28" s="527"/>
      <c r="E28" s="527"/>
      <c r="F28" s="527"/>
      <c r="G28" s="527"/>
      <c r="H28" s="527"/>
      <c r="I28" s="527"/>
      <c r="J28" s="527"/>
      <c r="K28" s="527"/>
      <c r="L28" s="527"/>
      <c r="M28" s="527"/>
      <c r="N28" s="527"/>
      <c r="O28" s="527"/>
      <c r="P28" s="527"/>
      <c r="Q28" s="527"/>
      <c r="R28" s="527"/>
      <c r="S28" s="527"/>
      <c r="T28" s="527"/>
      <c r="U28" s="527"/>
      <c r="V28" s="527"/>
      <c r="W28" s="527"/>
      <c r="X28" s="527"/>
      <c r="Y28" s="527"/>
      <c r="Z28" s="527"/>
      <c r="AA28" s="527"/>
      <c r="AB28" s="527"/>
      <c r="AC28" s="527"/>
      <c r="AD28" s="527"/>
      <c r="AE28" s="527"/>
      <c r="AF28" s="527"/>
      <c r="AG28" s="527"/>
      <c r="AH28" s="528"/>
      <c r="AJ28" s="1" t="s">
        <v>59</v>
      </c>
      <c r="AK28" s="527" t="str">
        <f>TEXT('Projektkostenkalkulation EP'!$V$8,"MMMM JJJJ")</f>
        <v>September 2025</v>
      </c>
      <c r="AL28" s="527"/>
      <c r="AM28" s="527"/>
      <c r="AN28" s="527"/>
      <c r="AO28" s="527"/>
      <c r="AP28" s="527"/>
      <c r="AQ28" s="527"/>
      <c r="AR28" s="527"/>
      <c r="AS28" s="527"/>
      <c r="AT28" s="527"/>
      <c r="AU28" s="527"/>
      <c r="AV28" s="527"/>
      <c r="AW28" s="527"/>
      <c r="AX28" s="527"/>
      <c r="AY28" s="527"/>
      <c r="AZ28" s="527"/>
      <c r="BA28" s="527"/>
      <c r="BB28" s="527"/>
      <c r="BC28" s="527"/>
      <c r="BD28" s="527"/>
      <c r="BE28" s="527"/>
      <c r="BF28" s="527"/>
      <c r="BG28" s="527"/>
      <c r="BH28" s="527"/>
      <c r="BI28" s="527"/>
      <c r="BJ28" s="527"/>
      <c r="BK28" s="527"/>
      <c r="BL28" s="527"/>
      <c r="BM28" s="527"/>
      <c r="BN28" s="527"/>
      <c r="BO28" s="527"/>
      <c r="BP28" s="527"/>
      <c r="BQ28" s="528"/>
    </row>
    <row r="29" spans="1:69" ht="14.25" customHeight="1" x14ac:dyDescent="0.2">
      <c r="A29" s="2" t="s">
        <v>81</v>
      </c>
      <c r="B29" s="124" t="str">
        <f>IF(
            OR(
                     TEXT(EDATE('Projektkostenkalkulation EP'!$B$4,8),"TTT") = "Sa",
                     TEXT(EDATE('Projektkostenkalkulation EP'!$B$4,8),"TTT") = "So",
                     IF(ISNA(VLOOKUP(EDATE('Projektkostenkalkulation EP'!$B$4,8),Datenquellen!$F$7:$H$45,3,FALSE))," ",VLOOKUP(EDATE('Projektkostenkalkulation EP'!$B$4,8),Datenquellen!$F$7:$H$45,3,FALSE))="X"
                            ),
                    "X",
                    IF('Projektkostenkalkulation EP'!$J$31&gt;0,('Projektkostenkalkulation EP'!$N$47/5),0)
            )</f>
        <v>X</v>
      </c>
      <c r="C29" s="122">
        <f xml:space="preserve"> IF(TEXT((EDATE('Projektkostenkalkulation EP'!$B$4,8)+AK$3),"MM")=TEXT((EDATE('Projektkostenkalkulation EP'!$B$4,8)+(AK$3-1)),"MM"),
             IF(
                        OR(
                                    TEXT((EDATE('Projektkostenkalkulation EP'!$B$4,8)+AK$3),"TTT") = "Sa",
                                    TEXT((EDATE('Projektkostenkalkulation EP'!$B$4,8)+AK$3),"TTT") = "So",
                                    IF(ISNA(VLOOKUP(EDATE('Projektkostenkalkulation EP'!$B$4,8)+AK$3,Datenquellen!$F$7:$H$45,3,FALSE))," ",VLOOKUP(EDATE('Projektkostenkalkulation EP'!$B$4,8)+AK$3,Datenquellen!$F$7:$H$45,3,FALSE))="X"
                                    ),
                          "X",
                          IF((((NETWORKDAYS('Projektkostenkalkulation EP'!$J$8,EOMONTH('Projektkostenkalkulation EP'!$J$8,0)))*('Projektkostenkalkulation EP'!$N$47/5)*
                                        'Projektkostenkalkulation EP'!$J$31)-SUM($B$29:B29))&gt;('Projektkostenkalkulation EP'!$N$47/5),('Projektkostenkalkulation EP'!$N$47/5),
                                         (NETWORKDAYS('Projektkostenkalkulation EP'!$J$8,
                                          EOMONTH('Projektkostenkalkulation EP'!$J$8,0)))*('Projektkostenkalkulation EP'!$N$47/5)*'Projektkostenkalkulation EP'!$J$31-SUM($B$29:B29))
                          ),
               "X"
            )</f>
        <v>0</v>
      </c>
      <c r="D29" s="122">
        <f xml:space="preserve"> IF(TEXT((EDATE('Projektkostenkalkulation EP'!$B$4,8)+AL$3),"MM")=TEXT((EDATE('Projektkostenkalkulation EP'!$B$4,8)+(AL$3-1)),"MM"),
             IF(
                        OR(
                                    TEXT((EDATE('Projektkostenkalkulation EP'!$B$4,8)+AL$3),"TTT") = "Sa",
                                    TEXT((EDATE('Projektkostenkalkulation EP'!$B$4,8)+AL$3),"TTT") = "So",
                                    IF(ISNA(VLOOKUP(EDATE('Projektkostenkalkulation EP'!$B$4,8)+AL$3,Datenquellen!$F$7:$H$45,3,FALSE))," ",VLOOKUP(EDATE('Projektkostenkalkulation EP'!$B$4,8)+AL$3,Datenquellen!$F$7:$H$45,3,FALSE))="X"
                                    ),
                          "X",
                          IF((((NETWORKDAYS('Projektkostenkalkulation EP'!$J$8,EOMONTH('Projektkostenkalkulation EP'!$J$8,0)))*('Projektkostenkalkulation EP'!$N$47/5)*
                                        'Projektkostenkalkulation EP'!$J$31)-SUM($B$29:C29))&gt;('Projektkostenkalkulation EP'!$N$47/5),('Projektkostenkalkulation EP'!$N$47/5),
                                         (NETWORKDAYS('Projektkostenkalkulation EP'!$J$8,
                                          EOMONTH('Projektkostenkalkulation EP'!$J$8,0)))*('Projektkostenkalkulation EP'!$N$47/5)*'Projektkostenkalkulation EP'!$J$31-SUM($B$29:C29))
                          ),
               "X"
            )</f>
        <v>0</v>
      </c>
      <c r="E29" s="122">
        <f xml:space="preserve"> IF(TEXT((EDATE('Projektkostenkalkulation EP'!$B$4,8)+AM$3),"MM")=TEXT((EDATE('Projektkostenkalkulation EP'!$B$4,8)+(AM$3-1)),"MM"),
             IF(
                        OR(
                                    TEXT((EDATE('Projektkostenkalkulation EP'!$B$4,8)+AM$3),"TTT") = "Sa",
                                    TEXT((EDATE('Projektkostenkalkulation EP'!$B$4,8)+AM$3),"TTT") = "So",
                                    IF(ISNA(VLOOKUP(EDATE('Projektkostenkalkulation EP'!$B$4,8)+AM$3,Datenquellen!$F$7:$H$45,3,FALSE))," ",VLOOKUP(EDATE('Projektkostenkalkulation EP'!$B$4,8)+AM$3,Datenquellen!$F$7:$H$45,3,FALSE))="X"
                                    ),
                          "X",
                          IF((((NETWORKDAYS('Projektkostenkalkulation EP'!$J$8,EOMONTH('Projektkostenkalkulation EP'!$J$8,0)))*('Projektkostenkalkulation EP'!$N$47/5)*
                                        'Projektkostenkalkulation EP'!$J$31)-SUM($B$29:D29))&gt;('Projektkostenkalkulation EP'!$N$47/5),('Projektkostenkalkulation EP'!$N$47/5),
                                         (NETWORKDAYS('Projektkostenkalkulation EP'!$J$8,
                                          EOMONTH('Projektkostenkalkulation EP'!$J$8,0)))*('Projektkostenkalkulation EP'!$N$47/5)*'Projektkostenkalkulation EP'!$J$31-SUM($B$29:D29))
                          ),
               "X"
            )</f>
        <v>0</v>
      </c>
      <c r="F29" s="122">
        <f xml:space="preserve"> IF(TEXT((EDATE('Projektkostenkalkulation EP'!$B$4,8)+AN$3),"MM")=TEXT((EDATE('Projektkostenkalkulation EP'!$B$4,8)+(AN$3-1)),"MM"),
             IF(
                        OR(
                                    TEXT((EDATE('Projektkostenkalkulation EP'!$B$4,8)+AN$3),"TTT") = "Sa",
                                    TEXT((EDATE('Projektkostenkalkulation EP'!$B$4,8)+AN$3),"TTT") = "So",
                                    IF(ISNA(VLOOKUP(EDATE('Projektkostenkalkulation EP'!$B$4,8)+AN$3,Datenquellen!$F$7:$H$45,3,FALSE))," ",VLOOKUP(EDATE('Projektkostenkalkulation EP'!$B$4,8)+AN$3,Datenquellen!$F$7:$H$45,3,FALSE))="X"
                                    ),
                          "X",
                          IF((((NETWORKDAYS('Projektkostenkalkulation EP'!$J$8,EOMONTH('Projektkostenkalkulation EP'!$J$8,0)))*('Projektkostenkalkulation EP'!$N$47/5)*
                                        'Projektkostenkalkulation EP'!$J$31)-SUM($B$29:E29))&gt;('Projektkostenkalkulation EP'!$N$47/5),('Projektkostenkalkulation EP'!$N$47/5),
                                         (NETWORKDAYS('Projektkostenkalkulation EP'!$J$8,
                                          EOMONTH('Projektkostenkalkulation EP'!$J$8,0)))*('Projektkostenkalkulation EP'!$N$47/5)*'Projektkostenkalkulation EP'!$J$31-SUM($B$29:E29))
                          ),
               "X"
            )</f>
        <v>0</v>
      </c>
      <c r="G29" s="122">
        <f xml:space="preserve"> IF(TEXT((EDATE('Projektkostenkalkulation EP'!$B$4,8)+AO$3),"MM")=TEXT((EDATE('Projektkostenkalkulation EP'!$B$4,8)+(AO$3-1)),"MM"),
             IF(
                        OR(
                                    TEXT((EDATE('Projektkostenkalkulation EP'!$B$4,8)+AO$3),"TTT") = "Sa",
                                    TEXT((EDATE('Projektkostenkalkulation EP'!$B$4,8)+AO$3),"TTT") = "So",
                                    IF(ISNA(VLOOKUP(EDATE('Projektkostenkalkulation EP'!$B$4,8)+AO$3,Datenquellen!$F$7:$H$45,3,FALSE))," ",VLOOKUP(EDATE('Projektkostenkalkulation EP'!$B$4,8)+AO$3,Datenquellen!$F$7:$H$45,3,FALSE))="X"
                                    ),
                          "X",
                          IF((((NETWORKDAYS('Projektkostenkalkulation EP'!$J$8,EOMONTH('Projektkostenkalkulation EP'!$J$8,0)))*('Projektkostenkalkulation EP'!$N$47/5)*
                                        'Projektkostenkalkulation EP'!$J$31)-SUM($B$29:F29))&gt;('Projektkostenkalkulation EP'!$N$47/5),('Projektkostenkalkulation EP'!$N$47/5),
                                         (NETWORKDAYS('Projektkostenkalkulation EP'!$J$8,
                                          EOMONTH('Projektkostenkalkulation EP'!$J$8,0)))*('Projektkostenkalkulation EP'!$N$47/5)*'Projektkostenkalkulation EP'!$J$31-SUM($B$29:F29))
                          ),
               "X"
            )</f>
        <v>0</v>
      </c>
      <c r="H29" s="122" t="str">
        <f xml:space="preserve"> IF(TEXT((EDATE('Projektkostenkalkulation EP'!$B$4,8)+AP$3),"MM")=TEXT((EDATE('Projektkostenkalkulation EP'!$B$4,8)+(AP$3-1)),"MM"),
             IF(
                        OR(
                                    TEXT((EDATE('Projektkostenkalkulation EP'!$B$4,8)+AP$3),"TTT") = "Sa",
                                    TEXT((EDATE('Projektkostenkalkulation EP'!$B$4,8)+AP$3),"TTT") = "So",
                                    IF(ISNA(VLOOKUP(EDATE('Projektkostenkalkulation EP'!$B$4,8)+AP$3,Datenquellen!$F$7:$H$45,3,FALSE))," ",VLOOKUP(EDATE('Projektkostenkalkulation EP'!$B$4,8)+AP$3,Datenquellen!$F$7:$H$45,3,FALSE))="X"
                                    ),
                          "X",
                          IF((((NETWORKDAYS('Projektkostenkalkulation EP'!$J$8,EOMONTH('Projektkostenkalkulation EP'!$J$8,0)))*('Projektkostenkalkulation EP'!$N$47/5)*
                                        'Projektkostenkalkulation EP'!$J$31)-SUM($B$29:G29))&gt;('Projektkostenkalkulation EP'!$N$47/5),('Projektkostenkalkulation EP'!$N$47/5),
                                         (NETWORKDAYS('Projektkostenkalkulation EP'!$J$8,
                                          EOMONTH('Projektkostenkalkulation EP'!$J$8,0)))*('Projektkostenkalkulation EP'!$N$47/5)*'Projektkostenkalkulation EP'!$J$31-SUM($B$29:G29))
                          ),
               "X"
            )</f>
        <v>X</v>
      </c>
      <c r="I29" s="122" t="str">
        <f xml:space="preserve"> IF(TEXT((EDATE('Projektkostenkalkulation EP'!$B$4,8)+AQ$3),"MM")=TEXT((EDATE('Projektkostenkalkulation EP'!$B$4,8)+(AQ$3-1)),"MM"),
             IF(
                        OR(
                                    TEXT((EDATE('Projektkostenkalkulation EP'!$B$4,8)+AQ$3),"TTT") = "Sa",
                                    TEXT((EDATE('Projektkostenkalkulation EP'!$B$4,8)+AQ$3),"TTT") = "So",
                                    IF(ISNA(VLOOKUP(EDATE('Projektkostenkalkulation EP'!$B$4,8)+AQ$3,Datenquellen!$F$7:$H$45,3,FALSE))," ",VLOOKUP(EDATE('Projektkostenkalkulation EP'!$B$4,8)+AQ$3,Datenquellen!$F$7:$H$45,3,FALSE))="X"
                                    ),
                          "X",
                          IF((((NETWORKDAYS('Projektkostenkalkulation EP'!$J$8,EOMONTH('Projektkostenkalkulation EP'!$J$8,0)))*('Projektkostenkalkulation EP'!$N$47/5)*
                                        'Projektkostenkalkulation EP'!$J$31)-SUM($B$29:H29))&gt;('Projektkostenkalkulation EP'!$N$47/5),('Projektkostenkalkulation EP'!$N$47/5),
                                         (NETWORKDAYS('Projektkostenkalkulation EP'!$J$8,
                                          EOMONTH('Projektkostenkalkulation EP'!$J$8,0)))*('Projektkostenkalkulation EP'!$N$47/5)*'Projektkostenkalkulation EP'!$J$31-SUM($B$29:H29))
                          ),
               "X"
            )</f>
        <v>X</v>
      </c>
      <c r="J29" s="122">
        <f xml:space="preserve"> IF(TEXT((EDATE('Projektkostenkalkulation EP'!$B$4,8)+AR$3),"MM")=TEXT((EDATE('Projektkostenkalkulation EP'!$B$4,8)+(AR$3-1)),"MM"),
             IF(
                        OR(
                                    TEXT((EDATE('Projektkostenkalkulation EP'!$B$4,8)+AR$3),"TTT") = "Sa",
                                    TEXT((EDATE('Projektkostenkalkulation EP'!$B$4,8)+AR$3),"TTT") = "So",
                                    IF(ISNA(VLOOKUP(EDATE('Projektkostenkalkulation EP'!$B$4,8)+AR$3,Datenquellen!$F$7:$H$45,3,FALSE))," ",VLOOKUP(EDATE('Projektkostenkalkulation EP'!$B$4,8)+AR$3,Datenquellen!$F$7:$H$45,3,FALSE))="X"
                                    ),
                          "X",
                          IF((((NETWORKDAYS('Projektkostenkalkulation EP'!$J$8,EOMONTH('Projektkostenkalkulation EP'!$J$8,0)))*('Projektkostenkalkulation EP'!$N$47/5)*
                                        'Projektkostenkalkulation EP'!$J$31)-SUM($B$29:I29))&gt;('Projektkostenkalkulation EP'!$N$47/5),('Projektkostenkalkulation EP'!$N$47/5),
                                         (NETWORKDAYS('Projektkostenkalkulation EP'!$J$8,
                                          EOMONTH('Projektkostenkalkulation EP'!$J$8,0)))*('Projektkostenkalkulation EP'!$N$47/5)*'Projektkostenkalkulation EP'!$J$31-SUM($B$29:I29))
                          ),
               "X"
            )</f>
        <v>0</v>
      </c>
      <c r="K29" s="122">
        <f xml:space="preserve"> IF(TEXT((EDATE('Projektkostenkalkulation EP'!$B$4,8)+AS$3),"MM")=TEXT((EDATE('Projektkostenkalkulation EP'!$B$4,8)+(AS$3-1)),"MM"),
             IF(
                        OR(
                                    TEXT((EDATE('Projektkostenkalkulation EP'!$B$4,8)+AS$3),"TTT") = "Sa",
                                    TEXT((EDATE('Projektkostenkalkulation EP'!$B$4,8)+AS$3),"TTT") = "So",
                                    IF(ISNA(VLOOKUP(EDATE('Projektkostenkalkulation EP'!$B$4,8)+AS$3,Datenquellen!$F$7:$H$45,3,FALSE))," ",VLOOKUP(EDATE('Projektkostenkalkulation EP'!$B$4,8)+AS$3,Datenquellen!$F$7:$H$45,3,FALSE))="X"
                                    ),
                          "X",
                          IF((((NETWORKDAYS('Projektkostenkalkulation EP'!$J$8,EOMONTH('Projektkostenkalkulation EP'!$J$8,0)))*('Projektkostenkalkulation EP'!$N$47/5)*
                                        'Projektkostenkalkulation EP'!$J$31)-SUM($B$29:J29))&gt;('Projektkostenkalkulation EP'!$N$47/5),('Projektkostenkalkulation EP'!$N$47/5),
                                         (NETWORKDAYS('Projektkostenkalkulation EP'!$J$8,
                                          EOMONTH('Projektkostenkalkulation EP'!$J$8,0)))*('Projektkostenkalkulation EP'!$N$47/5)*'Projektkostenkalkulation EP'!$J$31-SUM($B$29:J29))
                          ),
               "X"
            )</f>
        <v>0</v>
      </c>
      <c r="L29" s="122">
        <f xml:space="preserve"> IF(TEXT((EDATE('Projektkostenkalkulation EP'!$B$4,8)+AT$3),"MM")=TEXT((EDATE('Projektkostenkalkulation EP'!$B$4,8)+(AT$3-1)),"MM"),
             IF(
                        OR(
                                    TEXT((EDATE('Projektkostenkalkulation EP'!$B$4,8)+AT$3),"TTT") = "Sa",
                                    TEXT((EDATE('Projektkostenkalkulation EP'!$B$4,8)+AT$3),"TTT") = "So",
                                    IF(ISNA(VLOOKUP(EDATE('Projektkostenkalkulation EP'!$B$4,8)+AT$3,Datenquellen!$F$7:$H$45,3,FALSE))," ",VLOOKUP(EDATE('Projektkostenkalkulation EP'!$B$4,8)+AT$3,Datenquellen!$F$7:$H$45,3,FALSE))="X"
                                    ),
                          "X",
                          IF((((NETWORKDAYS('Projektkostenkalkulation EP'!$J$8,EOMONTH('Projektkostenkalkulation EP'!$J$8,0)))*('Projektkostenkalkulation EP'!$N$47/5)*
                                        'Projektkostenkalkulation EP'!$J$31)-SUM($B$29:K29))&gt;('Projektkostenkalkulation EP'!$N$47/5),('Projektkostenkalkulation EP'!$N$47/5),
                                         (NETWORKDAYS('Projektkostenkalkulation EP'!$J$8,
                                          EOMONTH('Projektkostenkalkulation EP'!$J$8,0)))*('Projektkostenkalkulation EP'!$N$47/5)*'Projektkostenkalkulation EP'!$J$31-SUM($B$29:K29))
                          ),
               "X"
            )</f>
        <v>0</v>
      </c>
      <c r="M29" s="122">
        <f xml:space="preserve"> IF(TEXT((EDATE('Projektkostenkalkulation EP'!$B$4,8)+AU$3),"MM")=TEXT((EDATE('Projektkostenkalkulation EP'!$B$4,8)+(AU$3-1)),"MM"),
             IF(
                        OR(
                                    TEXT((EDATE('Projektkostenkalkulation EP'!$B$4,8)+AU$3),"TTT") = "Sa",
                                    TEXT((EDATE('Projektkostenkalkulation EP'!$B$4,8)+AU$3),"TTT") = "So",
                                    IF(ISNA(VLOOKUP(EDATE('Projektkostenkalkulation EP'!$B$4,8)+AU$3,Datenquellen!$F$7:$H$45,3,FALSE))," ",VLOOKUP(EDATE('Projektkostenkalkulation EP'!$B$4,8)+AU$3,Datenquellen!$F$7:$H$45,3,FALSE))="X"
                                    ),
                          "X",
                          IF((((NETWORKDAYS('Projektkostenkalkulation EP'!$J$8,EOMONTH('Projektkostenkalkulation EP'!$J$8,0)))*('Projektkostenkalkulation EP'!$N$47/5)*
                                        'Projektkostenkalkulation EP'!$J$31)-SUM($B$29:L29))&gt;('Projektkostenkalkulation EP'!$N$47/5),('Projektkostenkalkulation EP'!$N$47/5),
                                         (NETWORKDAYS('Projektkostenkalkulation EP'!$J$8,
                                          EOMONTH('Projektkostenkalkulation EP'!$J$8,0)))*('Projektkostenkalkulation EP'!$N$47/5)*'Projektkostenkalkulation EP'!$J$31-SUM($B$29:L29))
                          ),
               "X"
            )</f>
        <v>0</v>
      </c>
      <c r="N29" s="122">
        <f xml:space="preserve"> IF(TEXT((EDATE('Projektkostenkalkulation EP'!$B$4,8)+AV$3),"MM")=TEXT((EDATE('Projektkostenkalkulation EP'!$B$4,8)+(AV$3-1)),"MM"),
             IF(
                        OR(
                                    TEXT((EDATE('Projektkostenkalkulation EP'!$B$4,8)+AV$3),"TTT") = "Sa",
                                    TEXT((EDATE('Projektkostenkalkulation EP'!$B$4,8)+AV$3),"TTT") = "So",
                                    IF(ISNA(VLOOKUP(EDATE('Projektkostenkalkulation EP'!$B$4,8)+AV$3,Datenquellen!$F$7:$H$45,3,FALSE))," ",VLOOKUP(EDATE('Projektkostenkalkulation EP'!$B$4,8)+AV$3,Datenquellen!$F$7:$H$45,3,FALSE))="X"
                                    ),
                          "X",
                          IF((((NETWORKDAYS('Projektkostenkalkulation EP'!$J$8,EOMONTH('Projektkostenkalkulation EP'!$J$8,0)))*('Projektkostenkalkulation EP'!$N$47/5)*
                                        'Projektkostenkalkulation EP'!$J$31)-SUM($B$29:M29))&gt;('Projektkostenkalkulation EP'!$N$47/5),('Projektkostenkalkulation EP'!$N$47/5),
                                         (NETWORKDAYS('Projektkostenkalkulation EP'!$J$8,
                                          EOMONTH('Projektkostenkalkulation EP'!$J$8,0)))*('Projektkostenkalkulation EP'!$N$47/5)*'Projektkostenkalkulation EP'!$J$31-SUM($B$29:M29))
                          ),
               "X"
            )</f>
        <v>0</v>
      </c>
      <c r="O29" s="122" t="str">
        <f xml:space="preserve"> IF(TEXT((EDATE('Projektkostenkalkulation EP'!$B$4,8)+AW$3),"MM")=TEXT((EDATE('Projektkostenkalkulation EP'!$B$4,8)+(AW$3-1)),"MM"),
             IF(
                        OR(
                                    TEXT((EDATE('Projektkostenkalkulation EP'!$B$4,8)+AW$3),"TTT") = "Sa",
                                    TEXT((EDATE('Projektkostenkalkulation EP'!$B$4,8)+AW$3),"TTT") = "So",
                                    IF(ISNA(VLOOKUP(EDATE('Projektkostenkalkulation EP'!$B$4,8)+AW$3,Datenquellen!$F$7:$H$45,3,FALSE))," ",VLOOKUP(EDATE('Projektkostenkalkulation EP'!$B$4,8)+AW$3,Datenquellen!$F$7:$H$45,3,FALSE))="X"
                                    ),
                          "X",
                          IF((((NETWORKDAYS('Projektkostenkalkulation EP'!$J$8,EOMONTH('Projektkostenkalkulation EP'!$J$8,0)))*('Projektkostenkalkulation EP'!$N$47/5)*
                                        'Projektkostenkalkulation EP'!$J$31)-SUM($B$29:N29))&gt;('Projektkostenkalkulation EP'!$N$47/5),('Projektkostenkalkulation EP'!$N$47/5),
                                         (NETWORKDAYS('Projektkostenkalkulation EP'!$J$8,
                                          EOMONTH('Projektkostenkalkulation EP'!$J$8,0)))*('Projektkostenkalkulation EP'!$N$47/5)*'Projektkostenkalkulation EP'!$J$31-SUM($B$29:N29))
                          ),
               "X"
            )</f>
        <v>X</v>
      </c>
      <c r="P29" s="122" t="str">
        <f xml:space="preserve"> IF(TEXT((EDATE('Projektkostenkalkulation EP'!$B$4,8)+AX$3),"MM")=TEXT((EDATE('Projektkostenkalkulation EP'!$B$4,8)+(AX$3-1)),"MM"),
             IF(
                        OR(
                                    TEXT((EDATE('Projektkostenkalkulation EP'!$B$4,8)+AX$3),"TTT") = "Sa",
                                    TEXT((EDATE('Projektkostenkalkulation EP'!$B$4,8)+AX$3),"TTT") = "So",
                                    IF(ISNA(VLOOKUP(EDATE('Projektkostenkalkulation EP'!$B$4,8)+AX$3,Datenquellen!$F$7:$H$45,3,FALSE))," ",VLOOKUP(EDATE('Projektkostenkalkulation EP'!$B$4,8)+AX$3,Datenquellen!$F$7:$H$45,3,FALSE))="X"
                                    ),
                          "X",
                          IF((((NETWORKDAYS('Projektkostenkalkulation EP'!$J$8,EOMONTH('Projektkostenkalkulation EP'!$J$8,0)))*('Projektkostenkalkulation EP'!$N$47/5)*
                                        'Projektkostenkalkulation EP'!$J$31)-SUM($B$29:O29))&gt;('Projektkostenkalkulation EP'!$N$47/5),('Projektkostenkalkulation EP'!$N$47/5),
                                         (NETWORKDAYS('Projektkostenkalkulation EP'!$J$8,
                                          EOMONTH('Projektkostenkalkulation EP'!$J$8,0)))*('Projektkostenkalkulation EP'!$N$47/5)*'Projektkostenkalkulation EP'!$J$31-SUM($B$29:O29))
                          ),
               "X"
            )</f>
        <v>X</v>
      </c>
      <c r="Q29" s="122">
        <f xml:space="preserve"> IF(TEXT((EDATE('Projektkostenkalkulation EP'!$B$4,8)+AY$3),"MM")=TEXT((EDATE('Projektkostenkalkulation EP'!$B$4,8)+(AY$3-1)),"MM"),
             IF(
                        OR(
                                    TEXT((EDATE('Projektkostenkalkulation EP'!$B$4,8)+AY$3),"TTT") = "Sa",
                                    TEXT((EDATE('Projektkostenkalkulation EP'!$B$4,8)+AY$3),"TTT") = "So",
                                    IF(ISNA(VLOOKUP(EDATE('Projektkostenkalkulation EP'!$B$4,8)+AY$3,Datenquellen!$F$7:$H$45,3,FALSE))," ",VLOOKUP(EDATE('Projektkostenkalkulation EP'!$B$4,8)+AY$3,Datenquellen!$F$7:$H$45,3,FALSE))="X"
                                    ),
                          "X",
                          IF((((NETWORKDAYS('Projektkostenkalkulation EP'!$J$8,EOMONTH('Projektkostenkalkulation EP'!$J$8,0)))*('Projektkostenkalkulation EP'!$N$47/5)*
                                        'Projektkostenkalkulation EP'!$J$31)-SUM($B$29:P29))&gt;('Projektkostenkalkulation EP'!$N$47/5),('Projektkostenkalkulation EP'!$N$47/5),
                                         (NETWORKDAYS('Projektkostenkalkulation EP'!$J$8,
                                          EOMONTH('Projektkostenkalkulation EP'!$J$8,0)))*('Projektkostenkalkulation EP'!$N$47/5)*'Projektkostenkalkulation EP'!$J$31-SUM($B$29:P29))
                          ),
               "X"
            )</f>
        <v>0</v>
      </c>
      <c r="R29" s="122">
        <f xml:space="preserve"> IF(TEXT((EDATE('Projektkostenkalkulation EP'!$B$4,8)+AZ$3),"MM")=TEXT((EDATE('Projektkostenkalkulation EP'!$B$4,8)+(AZ$3-1)),"MM"),
             IF(
                        OR(
                                    TEXT((EDATE('Projektkostenkalkulation EP'!$B$4,8)+AZ$3),"TTT") = "Sa",
                                    TEXT((EDATE('Projektkostenkalkulation EP'!$B$4,8)+AZ$3),"TTT") = "So",
                                    IF(ISNA(VLOOKUP(EDATE('Projektkostenkalkulation EP'!$B$4,8)+AZ$3,Datenquellen!$F$7:$H$45,3,FALSE))," ",VLOOKUP(EDATE('Projektkostenkalkulation EP'!$B$4,8)+AZ$3,Datenquellen!$F$7:$H$45,3,FALSE))="X"
                                    ),
                          "X",
                          IF((((NETWORKDAYS('Projektkostenkalkulation EP'!$J$8,EOMONTH('Projektkostenkalkulation EP'!$J$8,0)))*('Projektkostenkalkulation EP'!$N$47/5)*
                                        'Projektkostenkalkulation EP'!$J$31)-SUM($B$29:Q29))&gt;('Projektkostenkalkulation EP'!$N$47/5),('Projektkostenkalkulation EP'!$N$47/5),
                                         (NETWORKDAYS('Projektkostenkalkulation EP'!$J$8,
                                          EOMONTH('Projektkostenkalkulation EP'!$J$8,0)))*('Projektkostenkalkulation EP'!$N$47/5)*'Projektkostenkalkulation EP'!$J$31-SUM($B$29:Q29))
                          ),
               "X"
            )</f>
        <v>0</v>
      </c>
      <c r="S29" s="122">
        <f xml:space="preserve"> IF(TEXT((EDATE('Projektkostenkalkulation EP'!$B$4,8)+BA$3),"MM")=TEXT((EDATE('Projektkostenkalkulation EP'!$B$4,8)+(BA$3-1)),"MM"),
             IF(
                        OR(
                                    TEXT((EDATE('Projektkostenkalkulation EP'!$B$4,8)+BA$3),"TTT") = "Sa",
                                    TEXT((EDATE('Projektkostenkalkulation EP'!$B$4,8)+BA$3),"TTT") = "So",
                                    IF(ISNA(VLOOKUP(EDATE('Projektkostenkalkulation EP'!$B$4,8)+BA$3,Datenquellen!$F$7:$H$45,3,FALSE))," ",VLOOKUP(EDATE('Projektkostenkalkulation EP'!$B$4,8)+BA$3,Datenquellen!$F$7:$H$45,3,FALSE))="X"
                                    ),
                          "X",
                          IF((((NETWORKDAYS('Projektkostenkalkulation EP'!$J$8,EOMONTH('Projektkostenkalkulation EP'!$J$8,0)))*('Projektkostenkalkulation EP'!$N$47/5)*
                                        'Projektkostenkalkulation EP'!$J$31)-SUM($B$29:R29))&gt;('Projektkostenkalkulation EP'!$N$47/5),('Projektkostenkalkulation EP'!$N$47/5),
                                         (NETWORKDAYS('Projektkostenkalkulation EP'!$J$8,
                                          EOMONTH('Projektkostenkalkulation EP'!$J$8,0)))*('Projektkostenkalkulation EP'!$N$47/5)*'Projektkostenkalkulation EP'!$J$31-SUM($B$29:R29))
                          ),
               "X"
            )</f>
        <v>0</v>
      </c>
      <c r="T29" s="122">
        <f xml:space="preserve"> IF(TEXT((EDATE('Projektkostenkalkulation EP'!$B$4,8)+BB$3),"MM")=TEXT((EDATE('Projektkostenkalkulation EP'!$B$4,8)+(BB$3-1)),"MM"),
             IF(
                        OR(
                                    TEXT((EDATE('Projektkostenkalkulation EP'!$B$4,8)+BB$3),"TTT") = "Sa",
                                    TEXT((EDATE('Projektkostenkalkulation EP'!$B$4,8)+BB$3),"TTT") = "So",
                                    IF(ISNA(VLOOKUP(EDATE('Projektkostenkalkulation EP'!$B$4,8)+BB$3,Datenquellen!$F$7:$H$45,3,FALSE))," ",VLOOKUP(EDATE('Projektkostenkalkulation EP'!$B$4,8)+BB$3,Datenquellen!$F$7:$H$45,3,FALSE))="X"
                                    ),
                          "X",
                          IF((((NETWORKDAYS('Projektkostenkalkulation EP'!$J$8,EOMONTH('Projektkostenkalkulation EP'!$J$8,0)))*('Projektkostenkalkulation EP'!$N$47/5)*
                                        'Projektkostenkalkulation EP'!$J$31)-SUM($B$29:S29))&gt;('Projektkostenkalkulation EP'!$N$47/5),('Projektkostenkalkulation EP'!$N$47/5),
                                         (NETWORKDAYS('Projektkostenkalkulation EP'!$J$8,
                                          EOMONTH('Projektkostenkalkulation EP'!$J$8,0)))*('Projektkostenkalkulation EP'!$N$47/5)*'Projektkostenkalkulation EP'!$J$31-SUM($B$29:S29))
                          ),
               "X"
            )</f>
        <v>0</v>
      </c>
      <c r="U29" s="122">
        <f xml:space="preserve"> IF(TEXT((EDATE('Projektkostenkalkulation EP'!$B$4,8)+BC$3),"MM")=TEXT((EDATE('Projektkostenkalkulation EP'!$B$4,8)+(BC$3-1)),"MM"),
             IF(
                        OR(
                                    TEXT((EDATE('Projektkostenkalkulation EP'!$B$4,8)+BC$3),"TTT") = "Sa",
                                    TEXT((EDATE('Projektkostenkalkulation EP'!$B$4,8)+BC$3),"TTT") = "So",
                                    IF(ISNA(VLOOKUP(EDATE('Projektkostenkalkulation EP'!$B$4,8)+BC$3,Datenquellen!$F$7:$H$45,3,FALSE))," ",VLOOKUP(EDATE('Projektkostenkalkulation EP'!$B$4,8)+BC$3,Datenquellen!$F$7:$H$45,3,FALSE))="X"
                                    ),
                          "X",
                          IF((((NETWORKDAYS('Projektkostenkalkulation EP'!$J$8,EOMONTH('Projektkostenkalkulation EP'!$J$8,0)))*('Projektkostenkalkulation EP'!$N$47/5)*
                                        'Projektkostenkalkulation EP'!$J$31)-SUM($B$29:T29))&gt;('Projektkostenkalkulation EP'!$N$47/5),('Projektkostenkalkulation EP'!$N$47/5),
                                         (NETWORKDAYS('Projektkostenkalkulation EP'!$J$8,
                                          EOMONTH('Projektkostenkalkulation EP'!$J$8,0)))*('Projektkostenkalkulation EP'!$N$47/5)*'Projektkostenkalkulation EP'!$J$31-SUM($B$29:T29))
                          ),
               "X"
            )</f>
        <v>0</v>
      </c>
      <c r="V29" s="122" t="str">
        <f xml:space="preserve"> IF(TEXT((EDATE('Projektkostenkalkulation EP'!$B$4,8)+BD$3),"MM")=TEXT((EDATE('Projektkostenkalkulation EP'!$B$4,8)+(BD$3-1)),"MM"),
             IF(
                        OR(
                                    TEXT((EDATE('Projektkostenkalkulation EP'!$B$4,8)+BD$3),"TTT") = "Sa",
                                    TEXT((EDATE('Projektkostenkalkulation EP'!$B$4,8)+BD$3),"TTT") = "So",
                                    IF(ISNA(VLOOKUP(EDATE('Projektkostenkalkulation EP'!$B$4,8)+BD$3,Datenquellen!$F$7:$H$45,3,FALSE))," ",VLOOKUP(EDATE('Projektkostenkalkulation EP'!$B$4,8)+BD$3,Datenquellen!$F$7:$H$45,3,FALSE))="X"
                                    ),
                          "X",
                          IF((((NETWORKDAYS('Projektkostenkalkulation EP'!$J$8,EOMONTH('Projektkostenkalkulation EP'!$J$8,0)))*('Projektkostenkalkulation EP'!$N$47/5)*
                                        'Projektkostenkalkulation EP'!$J$31)-SUM($B$29:U29))&gt;('Projektkostenkalkulation EP'!$N$47/5),('Projektkostenkalkulation EP'!$N$47/5),
                                         (NETWORKDAYS('Projektkostenkalkulation EP'!$J$8,
                                          EOMONTH('Projektkostenkalkulation EP'!$J$8,0)))*('Projektkostenkalkulation EP'!$N$47/5)*'Projektkostenkalkulation EP'!$J$31-SUM($B$29:U29))
                          ),
               "X"
            )</f>
        <v>X</v>
      </c>
      <c r="W29" s="122" t="str">
        <f xml:space="preserve"> IF(TEXT((EDATE('Projektkostenkalkulation EP'!$B$4,8)+BE$3),"MM")=TEXT((EDATE('Projektkostenkalkulation EP'!$B$4,8)+(BE$3-1)),"MM"),
             IF(
                        OR(
                                    TEXT((EDATE('Projektkostenkalkulation EP'!$B$4,8)+BE$3),"TTT") = "Sa",
                                    TEXT((EDATE('Projektkostenkalkulation EP'!$B$4,8)+BE$3),"TTT") = "So",
                                    IF(ISNA(VLOOKUP(EDATE('Projektkostenkalkulation EP'!$B$4,8)+BE$3,Datenquellen!$F$7:$H$45,3,FALSE))," ",VLOOKUP(EDATE('Projektkostenkalkulation EP'!$B$4,8)+BE$3,Datenquellen!$F$7:$H$45,3,FALSE))="X"
                                    ),
                          "X",
                          IF((((NETWORKDAYS('Projektkostenkalkulation EP'!$J$8,EOMONTH('Projektkostenkalkulation EP'!$J$8,0)))*('Projektkostenkalkulation EP'!$N$47/5)*
                                        'Projektkostenkalkulation EP'!$J$31)-SUM($B$29:V29))&gt;('Projektkostenkalkulation EP'!$N$47/5),('Projektkostenkalkulation EP'!$N$47/5),
                                         (NETWORKDAYS('Projektkostenkalkulation EP'!$J$8,
                                          EOMONTH('Projektkostenkalkulation EP'!$J$8,0)))*('Projektkostenkalkulation EP'!$N$47/5)*'Projektkostenkalkulation EP'!$J$31-SUM($B$29:V29))
                          ),
               "X"
            )</f>
        <v>X</v>
      </c>
      <c r="X29" s="122">
        <f xml:space="preserve"> IF(TEXT((EDATE('Projektkostenkalkulation EP'!$B$4,8)+BF$3),"MM")=TEXT((EDATE('Projektkostenkalkulation EP'!$B$4,8)+(BF$3-1)),"MM"),
             IF(
                        OR(
                                    TEXT((EDATE('Projektkostenkalkulation EP'!$B$4,8)+BF$3),"TTT") = "Sa",
                                    TEXT((EDATE('Projektkostenkalkulation EP'!$B$4,8)+BF$3),"TTT") = "So",
                                    IF(ISNA(VLOOKUP(EDATE('Projektkostenkalkulation EP'!$B$4,8)+BF$3,Datenquellen!$F$7:$H$45,3,FALSE))," ",VLOOKUP(EDATE('Projektkostenkalkulation EP'!$B$4,8)+BF$3,Datenquellen!$F$7:$H$45,3,FALSE))="X"
                                    ),
                          "X",
                          IF((((NETWORKDAYS('Projektkostenkalkulation EP'!$J$8,EOMONTH('Projektkostenkalkulation EP'!$J$8,0)))*('Projektkostenkalkulation EP'!$N$47/5)*
                                        'Projektkostenkalkulation EP'!$J$31)-SUM($B$29:W29))&gt;('Projektkostenkalkulation EP'!$N$47/5),('Projektkostenkalkulation EP'!$N$47/5),
                                         (NETWORKDAYS('Projektkostenkalkulation EP'!$J$8,
                                          EOMONTH('Projektkostenkalkulation EP'!$J$8,0)))*('Projektkostenkalkulation EP'!$N$47/5)*'Projektkostenkalkulation EP'!$J$31-SUM($B$29:W29))
                          ),
               "X"
            )</f>
        <v>0</v>
      </c>
      <c r="Y29" s="122">
        <f xml:space="preserve"> IF(TEXT((EDATE('Projektkostenkalkulation EP'!$B$4,8)+BG$3),"MM")=TEXT((EDATE('Projektkostenkalkulation EP'!$B$4,8)+(BG$3-1)),"MM"),
             IF(
                        OR(
                                    TEXT((EDATE('Projektkostenkalkulation EP'!$B$4,8)+BG$3),"TTT") = "Sa",
                                    TEXT((EDATE('Projektkostenkalkulation EP'!$B$4,8)+BG$3),"TTT") = "So",
                                    IF(ISNA(VLOOKUP(EDATE('Projektkostenkalkulation EP'!$B$4,8)+BG$3,Datenquellen!$F$7:$H$45,3,FALSE))," ",VLOOKUP(EDATE('Projektkostenkalkulation EP'!$B$4,8)+BG$3,Datenquellen!$F$7:$H$45,3,FALSE))="X"
                                    ),
                          "X",
                          IF((((NETWORKDAYS('Projektkostenkalkulation EP'!$J$8,EOMONTH('Projektkostenkalkulation EP'!$J$8,0)))*('Projektkostenkalkulation EP'!$N$47/5)*
                                        'Projektkostenkalkulation EP'!$J$31)-SUM($B$29:X29))&gt;('Projektkostenkalkulation EP'!$N$47/5),('Projektkostenkalkulation EP'!$N$47/5),
                                         (NETWORKDAYS('Projektkostenkalkulation EP'!$J$8,
                                          EOMONTH('Projektkostenkalkulation EP'!$J$8,0)))*('Projektkostenkalkulation EP'!$N$47/5)*'Projektkostenkalkulation EP'!$J$31-SUM($B$29:X29))
                          ),
               "X"
            )</f>
        <v>0</v>
      </c>
      <c r="Z29" s="122">
        <f xml:space="preserve"> IF(TEXT((EDATE('Projektkostenkalkulation EP'!$B$4,8)+BH$3),"MM")=TEXT((EDATE('Projektkostenkalkulation EP'!$B$4,8)+(BH$3-1)),"MM"),
             IF(
                        OR(
                                    TEXT((EDATE('Projektkostenkalkulation EP'!$B$4,8)+BH$3),"TTT") = "Sa",
                                    TEXT((EDATE('Projektkostenkalkulation EP'!$B$4,8)+BH$3),"TTT") = "So",
                                    IF(ISNA(VLOOKUP(EDATE('Projektkostenkalkulation EP'!$B$4,8)+BH$3,Datenquellen!$F$7:$H$45,3,FALSE))," ",VLOOKUP(EDATE('Projektkostenkalkulation EP'!$B$4,8)+BH$3,Datenquellen!$F$7:$H$45,3,FALSE))="X"
                                    ),
                          "X",
                          IF((((NETWORKDAYS('Projektkostenkalkulation EP'!$J$8,EOMONTH('Projektkostenkalkulation EP'!$J$8,0)))*('Projektkostenkalkulation EP'!$N$47/5)*
                                        'Projektkostenkalkulation EP'!$J$31)-SUM($B$29:Y29))&gt;('Projektkostenkalkulation EP'!$N$47/5),('Projektkostenkalkulation EP'!$N$47/5),
                                         (NETWORKDAYS('Projektkostenkalkulation EP'!$J$8,
                                          EOMONTH('Projektkostenkalkulation EP'!$J$8,0)))*('Projektkostenkalkulation EP'!$N$47/5)*'Projektkostenkalkulation EP'!$J$31-SUM($B$29:Y29))
                          ),
               "X"
            )</f>
        <v>0</v>
      </c>
      <c r="AA29" s="122">
        <f xml:space="preserve"> IF(TEXT((EDATE('Projektkostenkalkulation EP'!$B$4,8)+BI$3),"MM")=TEXT((EDATE('Projektkostenkalkulation EP'!$B$4,8)+(BI$3-1)),"MM"),
             IF(
                        OR(
                                    TEXT((EDATE('Projektkostenkalkulation EP'!$B$4,8)+BI$3),"TTT") = "Sa",
                                    TEXT((EDATE('Projektkostenkalkulation EP'!$B$4,8)+BI$3),"TTT") = "So",
                                    IF(ISNA(VLOOKUP(EDATE('Projektkostenkalkulation EP'!$B$4,8)+BI$3,Datenquellen!$F$7:$H$45,3,FALSE))," ",VLOOKUP(EDATE('Projektkostenkalkulation EP'!$B$4,8)+BI$3,Datenquellen!$F$7:$H$45,3,FALSE))="X"
                                    ),
                          "X",
                          IF((((NETWORKDAYS('Projektkostenkalkulation EP'!$J$8,EOMONTH('Projektkostenkalkulation EP'!$J$8,0)))*('Projektkostenkalkulation EP'!$N$47/5)*
                                        'Projektkostenkalkulation EP'!$J$31)-SUM($B$29:Z29))&gt;('Projektkostenkalkulation EP'!$N$47/5),('Projektkostenkalkulation EP'!$N$47/5),
                                         (NETWORKDAYS('Projektkostenkalkulation EP'!$J$8,
                                          EOMONTH('Projektkostenkalkulation EP'!$J$8,0)))*('Projektkostenkalkulation EP'!$N$47/5)*'Projektkostenkalkulation EP'!$J$31-SUM($B$29:Z29))
                          ),
               "X"
            )</f>
        <v>0</v>
      </c>
      <c r="AB29" s="122">
        <f xml:space="preserve"> IF(TEXT((EDATE('Projektkostenkalkulation EP'!$B$4,8)+BJ$3),"MM")=TEXT((EDATE('Projektkostenkalkulation EP'!$B$4,8)+(BJ$3-1)),"MM"),
             IF(
                        OR(
                                    TEXT((EDATE('Projektkostenkalkulation EP'!$B$4,8)+BJ$3),"TTT") = "Sa",
                                    TEXT((EDATE('Projektkostenkalkulation EP'!$B$4,8)+BJ$3),"TTT") = "So",
                                    IF(ISNA(VLOOKUP(EDATE('Projektkostenkalkulation EP'!$B$4,8)+BJ$3,Datenquellen!$F$7:$H$45,3,FALSE))," ",VLOOKUP(EDATE('Projektkostenkalkulation EP'!$B$4,8)+BJ$3,Datenquellen!$F$7:$H$45,3,FALSE))="X"
                                    ),
                          "X",
                          IF((((NETWORKDAYS('Projektkostenkalkulation EP'!$J$8,EOMONTH('Projektkostenkalkulation EP'!$J$8,0)))*('Projektkostenkalkulation EP'!$N$47/5)*
                                        'Projektkostenkalkulation EP'!$J$31)-SUM($B$29:AA29))&gt;('Projektkostenkalkulation EP'!$N$47/5),('Projektkostenkalkulation EP'!$N$47/5),
                                         (NETWORKDAYS('Projektkostenkalkulation EP'!$J$8,
                                          EOMONTH('Projektkostenkalkulation EP'!$J$8,0)))*('Projektkostenkalkulation EP'!$N$47/5)*'Projektkostenkalkulation EP'!$J$31-SUM($B$29:AA29))
                          ),
               "X"
            )</f>
        <v>0</v>
      </c>
      <c r="AC29" s="122" t="str">
        <f xml:space="preserve"> IF(TEXT((EDATE('Projektkostenkalkulation EP'!$B$4,8)+BK$3),"MM")=TEXT((EDATE('Projektkostenkalkulation EP'!$B$4,8)+(BK$3-1)),"MM"),
             IF(
                        OR(
                                    TEXT((EDATE('Projektkostenkalkulation EP'!$B$4,8)+BK$3),"TTT") = "Sa",
                                    TEXT((EDATE('Projektkostenkalkulation EP'!$B$4,8)+BK$3),"TTT") = "So",
                                    IF(ISNA(VLOOKUP(EDATE('Projektkostenkalkulation EP'!$B$4,8)+BK$3,Datenquellen!$F$7:$H$45,3,FALSE))," ",VLOOKUP(EDATE('Projektkostenkalkulation EP'!$B$4,8)+BK$3,Datenquellen!$F$7:$H$45,3,FALSE))="X"
                                    ),
                          "X",
                          IF((((NETWORKDAYS('Projektkostenkalkulation EP'!$J$8,EOMONTH('Projektkostenkalkulation EP'!$J$8,0)))*('Projektkostenkalkulation EP'!$N$47/5)*
                                        'Projektkostenkalkulation EP'!$J$31)-SUM($B$29:AB29))&gt;('Projektkostenkalkulation EP'!$N$47/5),('Projektkostenkalkulation EP'!$N$47/5),
                                         (NETWORKDAYS('Projektkostenkalkulation EP'!$J$8,
                                          EOMONTH('Projektkostenkalkulation EP'!$J$8,0)))*('Projektkostenkalkulation EP'!$N$47/5)*'Projektkostenkalkulation EP'!$J$31-SUM($B$29:AB29))
                          ),
               "X"
            )</f>
        <v>X</v>
      </c>
      <c r="AD29" s="122" t="str">
        <f xml:space="preserve"> IF(TEXT((EDATE('Projektkostenkalkulation EP'!$B$4,8)+BL$3),"MM")=TEXT((EDATE('Projektkostenkalkulation EP'!$B$4,8)+(BL$3-1)),"MM"),
             IF(
                        OR(
                                    TEXT((EDATE('Projektkostenkalkulation EP'!$B$4,8)+BL$3),"TTT") = "Sa",
                                    TEXT((EDATE('Projektkostenkalkulation EP'!$B$4,8)+BL$3),"TTT") = "So",
                                    IF(ISNA(VLOOKUP(EDATE('Projektkostenkalkulation EP'!$B$4,8)+BL$3,Datenquellen!$F$7:$H$45,3,FALSE))," ",VLOOKUP(EDATE('Projektkostenkalkulation EP'!$B$4,8)+BL$3,Datenquellen!$F$7:$H$45,3,FALSE))="X"
                                    ),
                          "X",
                          IF((((NETWORKDAYS('Projektkostenkalkulation EP'!$J$8,EOMONTH('Projektkostenkalkulation EP'!$J$8,0)))*('Projektkostenkalkulation EP'!$N$47/5)*
                                        'Projektkostenkalkulation EP'!$J$31)-SUM($B$29:AC29))&gt;('Projektkostenkalkulation EP'!$N$47/5),('Projektkostenkalkulation EP'!$N$47/5),
                                         (NETWORKDAYS('Projektkostenkalkulation EP'!$J$8,
                                          EOMONTH('Projektkostenkalkulation EP'!$J$8,0)))*('Projektkostenkalkulation EP'!$N$47/5)*'Projektkostenkalkulation EP'!$J$31-SUM($B$29:AC29))
                          ),
               "X"
            )</f>
        <v>X</v>
      </c>
      <c r="AE29" s="122">
        <f xml:space="preserve"> IF(TEXT((EDATE('Projektkostenkalkulation EP'!$B$4,8)+BM$3),"MM")=TEXT((EDATE('Projektkostenkalkulation EP'!$B$4,8)+(BM$3-1)),"MM"),
             IF(
                        OR(
                                    TEXT((EDATE('Projektkostenkalkulation EP'!$B$4,8)+BM$3),"TTT") = "Sa",
                                    TEXT((EDATE('Projektkostenkalkulation EP'!$B$4,8)+BM$3),"TTT") = "So",
                                    IF(ISNA(VLOOKUP(EDATE('Projektkostenkalkulation EP'!$B$4,8)+BM$3,Datenquellen!$F$7:$H$45,3,FALSE))," ",VLOOKUP(EDATE('Projektkostenkalkulation EP'!$B$4,8)+BM$3,Datenquellen!$F$7:$H$45,3,FALSE))="X"
                                    ),
                          "X",
                          IF((((NETWORKDAYS('Projektkostenkalkulation EP'!$J$8,EOMONTH('Projektkostenkalkulation EP'!$J$8,0)))*('Projektkostenkalkulation EP'!$N$47/5)*
                                        'Projektkostenkalkulation EP'!$J$31)-SUM($B$29:AD29))&gt;('Projektkostenkalkulation EP'!$N$47/5),('Projektkostenkalkulation EP'!$N$47/5),
                                         (NETWORKDAYS('Projektkostenkalkulation EP'!$J$8,
                                          EOMONTH('Projektkostenkalkulation EP'!$J$8,0)))*('Projektkostenkalkulation EP'!$N$47/5)*'Projektkostenkalkulation EP'!$J$31-SUM($B$29:AD29))
                          ),
               "X"
            )</f>
        <v>0</v>
      </c>
      <c r="AF29" s="122" t="str">
        <f xml:space="preserve"> IF(TEXT((EDATE('Projektkostenkalkulation EP'!$B$4,8)+BN$3),"MM")=TEXT((EDATE('Projektkostenkalkulation EP'!$B$4,8)+(BN$3-1)),"MM"),
             IF(
                        OR(
                                    TEXT((EDATE('Projektkostenkalkulation EP'!$B$4,8)+BN$3),"TTT") = "Sa",
                                    TEXT((EDATE('Projektkostenkalkulation EP'!$B$4,8)+BN$3),"TTT") = "So",
                                    IF(ISNA(VLOOKUP(EDATE('Projektkostenkalkulation EP'!$B$4,8)+BN$3,Datenquellen!$F$7:$H$45,3,FALSE))," ",VLOOKUP(EDATE('Projektkostenkalkulation EP'!$B$4,8)+BN$3,Datenquellen!$F$7:$H$45,3,FALSE))="X"
                                    ),
                          "X",
                          IF((((NETWORKDAYS('Projektkostenkalkulation EP'!$J$8,EOMONTH('Projektkostenkalkulation EP'!$J$8,0)))*('Projektkostenkalkulation EP'!$N$47/5)*
                                        'Projektkostenkalkulation EP'!$J$31)-SUM($B$29:AE29))&gt;('Projektkostenkalkulation EP'!$N$47/5),('Projektkostenkalkulation EP'!$N$47/5),
                                         (NETWORKDAYS('Projektkostenkalkulation EP'!$J$8,
                                          EOMONTH('Projektkostenkalkulation EP'!$J$8,0)))*('Projektkostenkalkulation EP'!$N$47/5)*'Projektkostenkalkulation EP'!$J$31-SUM($B$29:AE29))
                          ),
               "X"
            )</f>
        <v>X</v>
      </c>
      <c r="AG29" s="121">
        <f>SUM(B29:AF29)</f>
        <v>0</v>
      </c>
      <c r="AH29" s="525">
        <f>AG29-AG30</f>
        <v>0</v>
      </c>
      <c r="AJ29" s="2" t="s">
        <v>81</v>
      </c>
      <c r="AK29" s="124">
        <f>IF(
            OR(
                     TEXT(EDATE('Projektkostenkalkulation EP'!$B$4,20),"TTT") = "Sa",
                     TEXT(EDATE('Projektkostenkalkulation EP'!$B$4,20),"TTT") = "So",
                     IF(ISNA(VLOOKUP(EDATE('Projektkostenkalkulation EP'!$B$4,20),Datenquellen!$F$7:$H$45,3,FALSE))," ",VLOOKUP(EDATE('Projektkostenkalkulation EP'!$B$4,20),Datenquellen!$F$7:$H$45,3,FALSE))="X"
                            ),
                    "X",
                    IF('Projektkostenkalkulation EP'!$V$31&gt;0,('Projektkostenkalkulation EP'!$N$47/5),0)
            )</f>
        <v>0</v>
      </c>
      <c r="AL29" s="122">
        <f xml:space="preserve"> IF(TEXT((EDATE('Projektkostenkalkulation EP'!$B$4,20)+AK$3),"MM")=TEXT((EDATE('Projektkostenkalkulation EP'!$B$4,20)+(AK$3-1)),"MM"),
             IF(
                        OR(
                                    TEXT((EDATE('Projektkostenkalkulation EP'!$B$4,20)+AK$3),"TTT") = "Sa",
                                    TEXT((EDATE('Projektkostenkalkulation EP'!$B$4,20)+AK$3),"TTT") = "So",
                                    IF(ISNA(VLOOKUP(EDATE('Projektkostenkalkulation EP'!$B$4,20)+AK$3,Datenquellen!$F$7:$H$45,3,FALSE))," ",VLOOKUP(EDATE('Projektkostenkalkulation EP'!$B$4,20)+AK$3,Datenquellen!$F$7:$H$45,3,FALSE))="X"
                                    ),
                          "X",
                          IF((((NETWORKDAYS('Projektkostenkalkulation EP'!$V$8,EOMONTH('Projektkostenkalkulation EP'!$V$8,0)))*('Projektkostenkalkulation EP'!$N$47/5)*
                                        'Projektkostenkalkulation EP'!$V$31)-SUM($AK$29:AK29))&gt;('Projektkostenkalkulation EP'!$N$47/5),('Projektkostenkalkulation EP'!$N$47/5),
                                         (NETWORKDAYS('Projektkostenkalkulation EP'!$V$8,
                                          EOMONTH('Projektkostenkalkulation EP'!$V$8,0)))*('Projektkostenkalkulation EP'!$N$47/5)*'Projektkostenkalkulation EP'!$V$31-SUM($AK$29:AK29))
                          ),
               "X"
            )</f>
        <v>0</v>
      </c>
      <c r="AM29" s="122">
        <f xml:space="preserve"> IF(TEXT((EDATE('Projektkostenkalkulation EP'!$B$4,20)+AL$3),"MM")=TEXT((EDATE('Projektkostenkalkulation EP'!$B$4,20)+(AL$3-1)),"MM"),
             IF(
                        OR(
                                    TEXT((EDATE('Projektkostenkalkulation EP'!$B$4,20)+AL$3),"TTT") = "Sa",
                                    TEXT((EDATE('Projektkostenkalkulation EP'!$B$4,20)+AL$3),"TTT") = "So",
                                    IF(ISNA(VLOOKUP(EDATE('Projektkostenkalkulation EP'!$B$4,20)+AL$3,Datenquellen!$F$7:$H$45,3,FALSE))," ",VLOOKUP(EDATE('Projektkostenkalkulation EP'!$B$4,20)+AL$3,Datenquellen!$F$7:$H$45,3,FALSE))="X"
                                    ),
                          "X",
                          IF((((NETWORKDAYS('Projektkostenkalkulation EP'!$V$8,EOMONTH('Projektkostenkalkulation EP'!$V$8,0)))*('Projektkostenkalkulation EP'!$N$47/5)*
                                        'Projektkostenkalkulation EP'!$V$31)-SUM($AK$29:AL29))&gt;('Projektkostenkalkulation EP'!$N$47/5),('Projektkostenkalkulation EP'!$N$47/5),
                                         (NETWORKDAYS('Projektkostenkalkulation EP'!$V$8,
                                          EOMONTH('Projektkostenkalkulation EP'!$V$8,0)))*('Projektkostenkalkulation EP'!$N$47/5)*'Projektkostenkalkulation EP'!$V$31-SUM($AK$29:AL29))
                          ),
               "X"
            )</f>
        <v>0</v>
      </c>
      <c r="AN29" s="122">
        <f xml:space="preserve"> IF(TEXT((EDATE('Projektkostenkalkulation EP'!$B$4,20)+AM$3),"MM")=TEXT((EDATE('Projektkostenkalkulation EP'!$B$4,20)+(AM$3-1)),"MM"),
             IF(
                        OR(
                                    TEXT((EDATE('Projektkostenkalkulation EP'!$B$4,20)+AM$3),"TTT") = "Sa",
                                    TEXT((EDATE('Projektkostenkalkulation EP'!$B$4,20)+AM$3),"TTT") = "So",
                                    IF(ISNA(VLOOKUP(EDATE('Projektkostenkalkulation EP'!$B$4,20)+AM$3,Datenquellen!$F$7:$H$45,3,FALSE))," ",VLOOKUP(EDATE('Projektkostenkalkulation EP'!$B$4,20)+AM$3,Datenquellen!$F$7:$H$45,3,FALSE))="X"
                                    ),
                          "X",
                          IF((((NETWORKDAYS('Projektkostenkalkulation EP'!$V$8,EOMONTH('Projektkostenkalkulation EP'!$V$8,0)))*('Projektkostenkalkulation EP'!$N$47/5)*
                                        'Projektkostenkalkulation EP'!$V$31)-SUM($AK$29:AM29))&gt;('Projektkostenkalkulation EP'!$N$47/5),('Projektkostenkalkulation EP'!$N$47/5),
                                         (NETWORKDAYS('Projektkostenkalkulation EP'!$V$8,
                                          EOMONTH('Projektkostenkalkulation EP'!$V$8,0)))*('Projektkostenkalkulation EP'!$N$47/5)*'Projektkostenkalkulation EP'!$V$31-SUM($AK$29:AM29))
                          ),
               "X"
            )</f>
        <v>0</v>
      </c>
      <c r="AO29" s="122">
        <f xml:space="preserve"> IF(TEXT((EDATE('Projektkostenkalkulation EP'!$B$4,20)+AN$3),"MM")=TEXT((EDATE('Projektkostenkalkulation EP'!$B$4,20)+(AN$3-1)),"MM"),
             IF(
                        OR(
                                    TEXT((EDATE('Projektkostenkalkulation EP'!$B$4,20)+AN$3),"TTT") = "Sa",
                                    TEXT((EDATE('Projektkostenkalkulation EP'!$B$4,20)+AN$3),"TTT") = "So",
                                    IF(ISNA(VLOOKUP(EDATE('Projektkostenkalkulation EP'!$B$4,20)+AN$3,Datenquellen!$F$7:$H$45,3,FALSE))," ",VLOOKUP(EDATE('Projektkostenkalkulation EP'!$B$4,20)+AN$3,Datenquellen!$F$7:$H$45,3,FALSE))="X"
                                    ),
                          "X",
                          IF((((NETWORKDAYS('Projektkostenkalkulation EP'!$V$8,EOMONTH('Projektkostenkalkulation EP'!$V$8,0)))*('Projektkostenkalkulation EP'!$N$47/5)*
                                        'Projektkostenkalkulation EP'!$V$31)-SUM($AK$29:AN29))&gt;('Projektkostenkalkulation EP'!$N$47/5),('Projektkostenkalkulation EP'!$N$47/5),
                                         (NETWORKDAYS('Projektkostenkalkulation EP'!$V$8,
                                          EOMONTH('Projektkostenkalkulation EP'!$V$8,0)))*('Projektkostenkalkulation EP'!$N$47/5)*'Projektkostenkalkulation EP'!$V$31-SUM($AK$29:AN29))
                          ),
               "X"
            )</f>
        <v>0</v>
      </c>
      <c r="AP29" s="122" t="str">
        <f xml:space="preserve"> IF(TEXT((EDATE('Projektkostenkalkulation EP'!$B$4,20)+AO$3),"MM")=TEXT((EDATE('Projektkostenkalkulation EP'!$B$4,20)+(AO$3-1)),"MM"),
             IF(
                        OR(
                                    TEXT((EDATE('Projektkostenkalkulation EP'!$B$4,20)+AO$3),"TTT") = "Sa",
                                    TEXT((EDATE('Projektkostenkalkulation EP'!$B$4,20)+AO$3),"TTT") = "So",
                                    IF(ISNA(VLOOKUP(EDATE('Projektkostenkalkulation EP'!$B$4,20)+AO$3,Datenquellen!$F$7:$H$45,3,FALSE))," ",VLOOKUP(EDATE('Projektkostenkalkulation EP'!$B$4,20)+AO$3,Datenquellen!$F$7:$H$45,3,FALSE))="X"
                                    ),
                          "X",
                          IF((((NETWORKDAYS('Projektkostenkalkulation EP'!$V$8,EOMONTH('Projektkostenkalkulation EP'!$V$8,0)))*('Projektkostenkalkulation EP'!$N$47/5)*
                                        'Projektkostenkalkulation EP'!$V$31)-SUM($AK$29:AO29))&gt;('Projektkostenkalkulation EP'!$N$47/5),('Projektkostenkalkulation EP'!$N$47/5),
                                         (NETWORKDAYS('Projektkostenkalkulation EP'!$V$8,
                                          EOMONTH('Projektkostenkalkulation EP'!$V$8,0)))*('Projektkostenkalkulation EP'!$N$47/5)*'Projektkostenkalkulation EP'!$V$31-SUM($AK$29:AO29))
                          ),
               "X"
            )</f>
        <v>X</v>
      </c>
      <c r="AQ29" s="122" t="str">
        <f xml:space="preserve"> IF(TEXT((EDATE('Projektkostenkalkulation EP'!$B$4,20)+AP$3),"MM")=TEXT((EDATE('Projektkostenkalkulation EP'!$B$4,20)+(AP$3-1)),"MM"),
             IF(
                        OR(
                                    TEXT((EDATE('Projektkostenkalkulation EP'!$B$4,20)+AP$3),"TTT") = "Sa",
                                    TEXT((EDATE('Projektkostenkalkulation EP'!$B$4,20)+AP$3),"TTT") = "So",
                                    IF(ISNA(VLOOKUP(EDATE('Projektkostenkalkulation EP'!$B$4,20)+AP$3,Datenquellen!$F$7:$H$45,3,FALSE))," ",VLOOKUP(EDATE('Projektkostenkalkulation EP'!$B$4,20)+AP$3,Datenquellen!$F$7:$H$45,3,FALSE))="X"
                                    ),
                          "X",
                          IF((((NETWORKDAYS('Projektkostenkalkulation EP'!$V$8,EOMONTH('Projektkostenkalkulation EP'!$V$8,0)))*('Projektkostenkalkulation EP'!$N$47/5)*
                                        'Projektkostenkalkulation EP'!$V$31)-SUM($AK$29:AP29))&gt;('Projektkostenkalkulation EP'!$N$47/5),('Projektkostenkalkulation EP'!$N$47/5),
                                         (NETWORKDAYS('Projektkostenkalkulation EP'!$V$8,
                                          EOMONTH('Projektkostenkalkulation EP'!$V$8,0)))*('Projektkostenkalkulation EP'!$N$47/5)*'Projektkostenkalkulation EP'!$V$31-SUM($AK$29:AP29))
                          ),
               "X"
            )</f>
        <v>X</v>
      </c>
      <c r="AR29" s="122">
        <f xml:space="preserve"> IF(TEXT((EDATE('Projektkostenkalkulation EP'!$B$4,20)+AQ$3),"MM")=TEXT((EDATE('Projektkostenkalkulation EP'!$B$4,20)+(AQ$3-1)),"MM"),
             IF(
                        OR(
                                    TEXT((EDATE('Projektkostenkalkulation EP'!$B$4,20)+AQ$3),"TTT") = "Sa",
                                    TEXT((EDATE('Projektkostenkalkulation EP'!$B$4,20)+AQ$3),"TTT") = "So",
                                    IF(ISNA(VLOOKUP(EDATE('Projektkostenkalkulation EP'!$B$4,20)+AQ$3,Datenquellen!$F$7:$H$45,3,FALSE))," ",VLOOKUP(EDATE('Projektkostenkalkulation EP'!$B$4,20)+AQ$3,Datenquellen!$F$7:$H$45,3,FALSE))="X"
                                    ),
                          "X",
                          IF((((NETWORKDAYS('Projektkostenkalkulation EP'!$V$8,EOMONTH('Projektkostenkalkulation EP'!$V$8,0)))*('Projektkostenkalkulation EP'!$N$47/5)*
                                        'Projektkostenkalkulation EP'!$V$31)-SUM($AK$29:AQ29))&gt;('Projektkostenkalkulation EP'!$N$47/5),('Projektkostenkalkulation EP'!$N$47/5),
                                         (NETWORKDAYS('Projektkostenkalkulation EP'!$V$8,
                                          EOMONTH('Projektkostenkalkulation EP'!$V$8,0)))*('Projektkostenkalkulation EP'!$N$47/5)*'Projektkostenkalkulation EP'!$V$31-SUM($AK$29:AQ29))
                          ),
               "X"
            )</f>
        <v>0</v>
      </c>
      <c r="AS29" s="122">
        <f xml:space="preserve"> IF(TEXT((EDATE('Projektkostenkalkulation EP'!$B$4,20)+AR$3),"MM")=TEXT((EDATE('Projektkostenkalkulation EP'!$B$4,20)+(AR$3-1)),"MM"),
             IF(
                        OR(
                                    TEXT((EDATE('Projektkostenkalkulation EP'!$B$4,20)+AR$3),"TTT") = "Sa",
                                    TEXT((EDATE('Projektkostenkalkulation EP'!$B$4,20)+AR$3),"TTT") = "So",
                                    IF(ISNA(VLOOKUP(EDATE('Projektkostenkalkulation EP'!$B$4,20)+AR$3,Datenquellen!$F$7:$H$45,3,FALSE))," ",VLOOKUP(EDATE('Projektkostenkalkulation EP'!$B$4,20)+AR$3,Datenquellen!$F$7:$H$45,3,FALSE))="X"
                                    ),
                          "X",
                          IF((((NETWORKDAYS('Projektkostenkalkulation EP'!$V$8,EOMONTH('Projektkostenkalkulation EP'!$V$8,0)))*('Projektkostenkalkulation EP'!$N$47/5)*
                                        'Projektkostenkalkulation EP'!$V$31)-SUM($AK$29:AR29))&gt;('Projektkostenkalkulation EP'!$N$47/5),('Projektkostenkalkulation EP'!$N$47/5),
                                         (NETWORKDAYS('Projektkostenkalkulation EP'!$V$8,
                                          EOMONTH('Projektkostenkalkulation EP'!$V$8,0)))*('Projektkostenkalkulation EP'!$N$47/5)*'Projektkostenkalkulation EP'!$V$31-SUM($AK$29:AR29))
                          ),
               "X"
            )</f>
        <v>0</v>
      </c>
      <c r="AT29" s="122">
        <f xml:space="preserve"> IF(TEXT((EDATE('Projektkostenkalkulation EP'!$B$4,20)+AS$3),"MM")=TEXT((EDATE('Projektkostenkalkulation EP'!$B$4,20)+(AS$3-1)),"MM"),
             IF(
                        OR(
                                    TEXT((EDATE('Projektkostenkalkulation EP'!$B$4,20)+AS$3),"TTT") = "Sa",
                                    TEXT((EDATE('Projektkostenkalkulation EP'!$B$4,20)+AS$3),"TTT") = "So",
                                    IF(ISNA(VLOOKUP(EDATE('Projektkostenkalkulation EP'!$B$4,20)+AS$3,Datenquellen!$F$7:$H$45,3,FALSE))," ",VLOOKUP(EDATE('Projektkostenkalkulation EP'!$B$4,20)+AS$3,Datenquellen!$F$7:$H$45,3,FALSE))="X"
                                    ),
                          "X",
                          IF((((NETWORKDAYS('Projektkostenkalkulation EP'!$V$8,EOMONTH('Projektkostenkalkulation EP'!$V$8,0)))*('Projektkostenkalkulation EP'!$N$47/5)*
                                        'Projektkostenkalkulation EP'!$V$31)-SUM($AK$29:AS29))&gt;('Projektkostenkalkulation EP'!$N$47/5),('Projektkostenkalkulation EP'!$N$47/5),
                                         (NETWORKDAYS('Projektkostenkalkulation EP'!$V$8,
                                          EOMONTH('Projektkostenkalkulation EP'!$V$8,0)))*('Projektkostenkalkulation EP'!$N$47/5)*'Projektkostenkalkulation EP'!$V$31-SUM($AK$29:AS29))
                          ),
               "X"
            )</f>
        <v>0</v>
      </c>
      <c r="AU29" s="122">
        <f xml:space="preserve"> IF(TEXT((EDATE('Projektkostenkalkulation EP'!$B$4,20)+AT$3),"MM")=TEXT((EDATE('Projektkostenkalkulation EP'!$B$4,20)+(AT$3-1)),"MM"),
             IF(
                        OR(
                                    TEXT((EDATE('Projektkostenkalkulation EP'!$B$4,20)+AT$3),"TTT") = "Sa",
                                    TEXT((EDATE('Projektkostenkalkulation EP'!$B$4,20)+AT$3),"TTT") = "So",
                                    IF(ISNA(VLOOKUP(EDATE('Projektkostenkalkulation EP'!$B$4,20)+AT$3,Datenquellen!$F$7:$H$45,3,FALSE))," ",VLOOKUP(EDATE('Projektkostenkalkulation EP'!$B$4,20)+AT$3,Datenquellen!$F$7:$H$45,3,FALSE))="X"
                                    ),
                          "X",
                          IF((((NETWORKDAYS('Projektkostenkalkulation EP'!$V$8,EOMONTH('Projektkostenkalkulation EP'!$V$8,0)))*('Projektkostenkalkulation EP'!$N$47/5)*
                                        'Projektkostenkalkulation EP'!$V$31)-SUM($AK$29:AT29))&gt;('Projektkostenkalkulation EP'!$N$47/5),('Projektkostenkalkulation EP'!$N$47/5),
                                         (NETWORKDAYS('Projektkostenkalkulation EP'!$V$8,
                                          EOMONTH('Projektkostenkalkulation EP'!$V$8,0)))*('Projektkostenkalkulation EP'!$N$47/5)*'Projektkostenkalkulation EP'!$V$31-SUM($AK$29:AT29))
                          ),
               "X"
            )</f>
        <v>0</v>
      </c>
      <c r="AV29" s="122">
        <f xml:space="preserve"> IF(TEXT((EDATE('Projektkostenkalkulation EP'!$B$4,20)+AU$3),"MM")=TEXT((EDATE('Projektkostenkalkulation EP'!$B$4,20)+(AU$3-1)),"MM"),
             IF(
                        OR(
                                    TEXT((EDATE('Projektkostenkalkulation EP'!$B$4,20)+AU$3),"TTT") = "Sa",
                                    TEXT((EDATE('Projektkostenkalkulation EP'!$B$4,20)+AU$3),"TTT") = "So",
                                    IF(ISNA(VLOOKUP(EDATE('Projektkostenkalkulation EP'!$B$4,20)+AU$3,Datenquellen!$F$7:$H$45,3,FALSE))," ",VLOOKUP(EDATE('Projektkostenkalkulation EP'!$B$4,20)+AU$3,Datenquellen!$F$7:$H$45,3,FALSE))="X"
                                    ),
                          "X",
                          IF((((NETWORKDAYS('Projektkostenkalkulation EP'!$V$8,EOMONTH('Projektkostenkalkulation EP'!$V$8,0)))*('Projektkostenkalkulation EP'!$N$47/5)*
                                        'Projektkostenkalkulation EP'!$V$31)-SUM($AK$29:AU29))&gt;('Projektkostenkalkulation EP'!$N$47/5),('Projektkostenkalkulation EP'!$N$47/5),
                                         (NETWORKDAYS('Projektkostenkalkulation EP'!$V$8,
                                          EOMONTH('Projektkostenkalkulation EP'!$V$8,0)))*('Projektkostenkalkulation EP'!$N$47/5)*'Projektkostenkalkulation EP'!$V$31-SUM($AK$29:AU29))
                          ),
               "X"
            )</f>
        <v>0</v>
      </c>
      <c r="AW29" s="122" t="str">
        <f xml:space="preserve"> IF(TEXT((EDATE('Projektkostenkalkulation EP'!$B$4,20)+AV$3),"MM")=TEXT((EDATE('Projektkostenkalkulation EP'!$B$4,20)+(AV$3-1)),"MM"),
             IF(
                        OR(
                                    TEXT((EDATE('Projektkostenkalkulation EP'!$B$4,20)+AV$3),"TTT") = "Sa",
                                    TEXT((EDATE('Projektkostenkalkulation EP'!$B$4,20)+AV$3),"TTT") = "So",
                                    IF(ISNA(VLOOKUP(EDATE('Projektkostenkalkulation EP'!$B$4,20)+AV$3,Datenquellen!$F$7:$H$45,3,FALSE))," ",VLOOKUP(EDATE('Projektkostenkalkulation EP'!$B$4,20)+AV$3,Datenquellen!$F$7:$H$45,3,FALSE))="X"
                                    ),
                          "X",
                          IF((((NETWORKDAYS('Projektkostenkalkulation EP'!$V$8,EOMONTH('Projektkostenkalkulation EP'!$V$8,0)))*('Projektkostenkalkulation EP'!$N$47/5)*
                                        'Projektkostenkalkulation EP'!$V$31)-SUM($AK$29:AV29))&gt;('Projektkostenkalkulation EP'!$N$47/5),('Projektkostenkalkulation EP'!$N$47/5),
                                         (NETWORKDAYS('Projektkostenkalkulation EP'!$V$8,
                                          EOMONTH('Projektkostenkalkulation EP'!$V$8,0)))*('Projektkostenkalkulation EP'!$N$47/5)*'Projektkostenkalkulation EP'!$V$31-SUM($AK$29:AV29))
                          ),
               "X"
            )</f>
        <v>X</v>
      </c>
      <c r="AX29" s="122" t="str">
        <f xml:space="preserve"> IF(TEXT((EDATE('Projektkostenkalkulation EP'!$B$4,20)+AW$3),"MM")=TEXT((EDATE('Projektkostenkalkulation EP'!$B$4,20)+(AW$3-1)),"MM"),
             IF(
                        OR(
                                    TEXT((EDATE('Projektkostenkalkulation EP'!$B$4,20)+AW$3),"TTT") = "Sa",
                                    TEXT((EDATE('Projektkostenkalkulation EP'!$B$4,20)+AW$3),"TTT") = "So",
                                    IF(ISNA(VLOOKUP(EDATE('Projektkostenkalkulation EP'!$B$4,20)+AW$3,Datenquellen!$F$7:$H$45,3,FALSE))," ",VLOOKUP(EDATE('Projektkostenkalkulation EP'!$B$4,20)+AW$3,Datenquellen!$F$7:$H$45,3,FALSE))="X"
                                    ),
                          "X",
                          IF((((NETWORKDAYS('Projektkostenkalkulation EP'!$V$8,EOMONTH('Projektkostenkalkulation EP'!$V$8,0)))*('Projektkostenkalkulation EP'!$N$47/5)*
                                        'Projektkostenkalkulation EP'!$V$31)-SUM($AK$29:AW29))&gt;('Projektkostenkalkulation EP'!$N$47/5),('Projektkostenkalkulation EP'!$N$47/5),
                                         (NETWORKDAYS('Projektkostenkalkulation EP'!$V$8,
                                          EOMONTH('Projektkostenkalkulation EP'!$V$8,0)))*('Projektkostenkalkulation EP'!$N$47/5)*'Projektkostenkalkulation EP'!$V$31-SUM($AK$29:AW29))
                          ),
               "X"
            )</f>
        <v>X</v>
      </c>
      <c r="AY29" s="122">
        <f xml:space="preserve"> IF(TEXT((EDATE('Projektkostenkalkulation EP'!$B$4,20)+AX$3),"MM")=TEXT((EDATE('Projektkostenkalkulation EP'!$B$4,20)+(AX$3-1)),"MM"),
             IF(
                        OR(
                                    TEXT((EDATE('Projektkostenkalkulation EP'!$B$4,20)+AX$3),"TTT") = "Sa",
                                    TEXT((EDATE('Projektkostenkalkulation EP'!$B$4,20)+AX$3),"TTT") = "So",
                                    IF(ISNA(VLOOKUP(EDATE('Projektkostenkalkulation EP'!$B$4,20)+AX$3,Datenquellen!$F$7:$H$45,3,FALSE))," ",VLOOKUP(EDATE('Projektkostenkalkulation EP'!$B$4,20)+AX$3,Datenquellen!$F$7:$H$45,3,FALSE))="X"
                                    ),
                          "X",
                          IF((((NETWORKDAYS('Projektkostenkalkulation EP'!$V$8,EOMONTH('Projektkostenkalkulation EP'!$V$8,0)))*('Projektkostenkalkulation EP'!$N$47/5)*
                                        'Projektkostenkalkulation EP'!$V$31)-SUM($AK$29:AX29))&gt;('Projektkostenkalkulation EP'!$N$47/5),('Projektkostenkalkulation EP'!$N$47/5),
                                         (NETWORKDAYS('Projektkostenkalkulation EP'!$V$8,
                                          EOMONTH('Projektkostenkalkulation EP'!$V$8,0)))*('Projektkostenkalkulation EP'!$N$47/5)*'Projektkostenkalkulation EP'!$V$31-SUM($AK$29:AX29))
                          ),
               "X"
            )</f>
        <v>0</v>
      </c>
      <c r="AZ29" s="122">
        <f xml:space="preserve"> IF(TEXT((EDATE('Projektkostenkalkulation EP'!$B$4,20)+AY$3),"MM")=TEXT((EDATE('Projektkostenkalkulation EP'!$B$4,20)+(AY$3-1)),"MM"),
             IF(
                        OR(
                                    TEXT((EDATE('Projektkostenkalkulation EP'!$B$4,20)+AY$3),"TTT") = "Sa",
                                    TEXT((EDATE('Projektkostenkalkulation EP'!$B$4,20)+AY$3),"TTT") = "So",
                                    IF(ISNA(VLOOKUP(EDATE('Projektkostenkalkulation EP'!$B$4,20)+AY$3,Datenquellen!$F$7:$H$45,3,FALSE))," ",VLOOKUP(EDATE('Projektkostenkalkulation EP'!$B$4,20)+AY$3,Datenquellen!$F$7:$H$45,3,FALSE))="X"
                                    ),
                          "X",
                          IF((((NETWORKDAYS('Projektkostenkalkulation EP'!$V$8,EOMONTH('Projektkostenkalkulation EP'!$V$8,0)))*('Projektkostenkalkulation EP'!$N$47/5)*
                                        'Projektkostenkalkulation EP'!$V$31)-SUM($AK$29:AY29))&gt;('Projektkostenkalkulation EP'!$N$47/5),('Projektkostenkalkulation EP'!$N$47/5),
                                         (NETWORKDAYS('Projektkostenkalkulation EP'!$V$8,
                                          EOMONTH('Projektkostenkalkulation EP'!$V$8,0)))*('Projektkostenkalkulation EP'!$N$47/5)*'Projektkostenkalkulation EP'!$V$31-SUM($AK$29:AY29))
                          ),
               "X"
            )</f>
        <v>0</v>
      </c>
      <c r="BA29" s="122">
        <f xml:space="preserve"> IF(TEXT((EDATE('Projektkostenkalkulation EP'!$B$4,20)+AZ$3),"MM")=TEXT((EDATE('Projektkostenkalkulation EP'!$B$4,20)+(AZ$3-1)),"MM"),
             IF(
                        OR(
                                    TEXT((EDATE('Projektkostenkalkulation EP'!$B$4,20)+AZ$3),"TTT") = "Sa",
                                    TEXT((EDATE('Projektkostenkalkulation EP'!$B$4,20)+AZ$3),"TTT") = "So",
                                    IF(ISNA(VLOOKUP(EDATE('Projektkostenkalkulation EP'!$B$4,20)+AZ$3,Datenquellen!$F$7:$H$45,3,FALSE))," ",VLOOKUP(EDATE('Projektkostenkalkulation EP'!$B$4,20)+AZ$3,Datenquellen!$F$7:$H$45,3,FALSE))="X"
                                    ),
                          "X",
                          IF((((NETWORKDAYS('Projektkostenkalkulation EP'!$V$8,EOMONTH('Projektkostenkalkulation EP'!$V$8,0)))*('Projektkostenkalkulation EP'!$N$47/5)*
                                        'Projektkostenkalkulation EP'!$V$31)-SUM($AK$29:AZ29))&gt;('Projektkostenkalkulation EP'!$N$47/5),('Projektkostenkalkulation EP'!$N$47/5),
                                         (NETWORKDAYS('Projektkostenkalkulation EP'!$V$8,
                                          EOMONTH('Projektkostenkalkulation EP'!$V$8,0)))*('Projektkostenkalkulation EP'!$N$47/5)*'Projektkostenkalkulation EP'!$V$31-SUM($AK$29:AZ29))
                          ),
               "X"
            )</f>
        <v>0</v>
      </c>
      <c r="BB29" s="122">
        <f xml:space="preserve"> IF(TEXT((EDATE('Projektkostenkalkulation EP'!$B$4,20)+BA$3),"MM")=TEXT((EDATE('Projektkostenkalkulation EP'!$B$4,20)+(BA$3-1)),"MM"),
             IF(
                        OR(
                                    TEXT((EDATE('Projektkostenkalkulation EP'!$B$4,20)+BA$3),"TTT") = "Sa",
                                    TEXT((EDATE('Projektkostenkalkulation EP'!$B$4,20)+BA$3),"TTT") = "So",
                                    IF(ISNA(VLOOKUP(EDATE('Projektkostenkalkulation EP'!$B$4,20)+BA$3,Datenquellen!$F$7:$H$45,3,FALSE))," ",VLOOKUP(EDATE('Projektkostenkalkulation EP'!$B$4,20)+BA$3,Datenquellen!$F$7:$H$45,3,FALSE))="X"
                                    ),
                          "X",
                          IF((((NETWORKDAYS('Projektkostenkalkulation EP'!$V$8,EOMONTH('Projektkostenkalkulation EP'!$V$8,0)))*('Projektkostenkalkulation EP'!$N$47/5)*
                                        'Projektkostenkalkulation EP'!$V$31)-SUM($AK$29:BA29))&gt;('Projektkostenkalkulation EP'!$N$47/5),('Projektkostenkalkulation EP'!$N$47/5),
                                         (NETWORKDAYS('Projektkostenkalkulation EP'!$V$8,
                                          EOMONTH('Projektkostenkalkulation EP'!$V$8,0)))*('Projektkostenkalkulation EP'!$N$47/5)*'Projektkostenkalkulation EP'!$V$31-SUM($AK$29:BA29))
                          ),
               "X"
            )</f>
        <v>0</v>
      </c>
      <c r="BC29" s="122">
        <f xml:space="preserve"> IF(TEXT((EDATE('Projektkostenkalkulation EP'!$B$4,20)+BB$3),"MM")=TEXT((EDATE('Projektkostenkalkulation EP'!$B$4,20)+(BB$3-1)),"MM"),
             IF(
                        OR(
                                    TEXT((EDATE('Projektkostenkalkulation EP'!$B$4,20)+BB$3),"TTT") = "Sa",
                                    TEXT((EDATE('Projektkostenkalkulation EP'!$B$4,20)+BB$3),"TTT") = "So",
                                    IF(ISNA(VLOOKUP(EDATE('Projektkostenkalkulation EP'!$B$4,20)+BB$3,Datenquellen!$F$7:$H$45,3,FALSE))," ",VLOOKUP(EDATE('Projektkostenkalkulation EP'!$B$4,20)+BB$3,Datenquellen!$F$7:$H$45,3,FALSE))="X"
                                    ),
                          "X",
                          IF((((NETWORKDAYS('Projektkostenkalkulation EP'!$V$8,EOMONTH('Projektkostenkalkulation EP'!$V$8,0)))*('Projektkostenkalkulation EP'!$N$47/5)*
                                        'Projektkostenkalkulation EP'!$V$31)-SUM($AK$29:BB29))&gt;('Projektkostenkalkulation EP'!$N$47/5),('Projektkostenkalkulation EP'!$N$47/5),
                                         (NETWORKDAYS('Projektkostenkalkulation EP'!$V$8,
                                          EOMONTH('Projektkostenkalkulation EP'!$V$8,0)))*('Projektkostenkalkulation EP'!$N$47/5)*'Projektkostenkalkulation EP'!$V$31-SUM($AK$29:BB29))
                          ),
               "X"
            )</f>
        <v>0</v>
      </c>
      <c r="BD29" s="122" t="str">
        <f xml:space="preserve"> IF(TEXT((EDATE('Projektkostenkalkulation EP'!$B$4,20)+BC$3),"MM")=TEXT((EDATE('Projektkostenkalkulation EP'!$B$4,20)+(BC$3-1)),"MM"),
             IF(
                        OR(
                                    TEXT((EDATE('Projektkostenkalkulation EP'!$B$4,20)+BC$3),"TTT") = "Sa",
                                    TEXT((EDATE('Projektkostenkalkulation EP'!$B$4,20)+BC$3),"TTT") = "So",
                                    IF(ISNA(VLOOKUP(EDATE('Projektkostenkalkulation EP'!$B$4,20)+BC$3,Datenquellen!$F$7:$H$45,3,FALSE))," ",VLOOKUP(EDATE('Projektkostenkalkulation EP'!$B$4,20)+BC$3,Datenquellen!$F$7:$H$45,3,FALSE))="X"
                                    ),
                          "X",
                          IF((((NETWORKDAYS('Projektkostenkalkulation EP'!$V$8,EOMONTH('Projektkostenkalkulation EP'!$V$8,0)))*('Projektkostenkalkulation EP'!$N$47/5)*
                                        'Projektkostenkalkulation EP'!$V$31)-SUM($AK$29:BC29))&gt;('Projektkostenkalkulation EP'!$N$47/5),('Projektkostenkalkulation EP'!$N$47/5),
                                         (NETWORKDAYS('Projektkostenkalkulation EP'!$V$8,
                                          EOMONTH('Projektkostenkalkulation EP'!$V$8,0)))*('Projektkostenkalkulation EP'!$N$47/5)*'Projektkostenkalkulation EP'!$V$31-SUM($AK$29:BC29))
                          ),
               "X"
            )</f>
        <v>X</v>
      </c>
      <c r="BE29" s="122" t="str">
        <f xml:space="preserve"> IF(TEXT((EDATE('Projektkostenkalkulation EP'!$B$4,20)+BD$3),"MM")=TEXT((EDATE('Projektkostenkalkulation EP'!$B$4,20)+(BD$3-1)),"MM"),
             IF(
                        OR(
                                    TEXT((EDATE('Projektkostenkalkulation EP'!$B$4,20)+BD$3),"TTT") = "Sa",
                                    TEXT((EDATE('Projektkostenkalkulation EP'!$B$4,20)+BD$3),"TTT") = "So",
                                    IF(ISNA(VLOOKUP(EDATE('Projektkostenkalkulation EP'!$B$4,20)+BD$3,Datenquellen!$F$7:$H$45,3,FALSE))," ",VLOOKUP(EDATE('Projektkostenkalkulation EP'!$B$4,20)+BD$3,Datenquellen!$F$7:$H$45,3,FALSE))="X"
                                    ),
                          "X",
                          IF((((NETWORKDAYS('Projektkostenkalkulation EP'!$V$8,EOMONTH('Projektkostenkalkulation EP'!$V$8,0)))*('Projektkostenkalkulation EP'!$N$47/5)*
                                        'Projektkostenkalkulation EP'!$V$31)-SUM($AK$29:BD29))&gt;('Projektkostenkalkulation EP'!$N$47/5),('Projektkostenkalkulation EP'!$N$47/5),
                                         (NETWORKDAYS('Projektkostenkalkulation EP'!$V$8,
                                          EOMONTH('Projektkostenkalkulation EP'!$V$8,0)))*('Projektkostenkalkulation EP'!$N$47/5)*'Projektkostenkalkulation EP'!$V$31-SUM($AK$29:BD29))
                          ),
               "X"
            )</f>
        <v>X</v>
      </c>
      <c r="BF29" s="122">
        <f xml:space="preserve"> IF(TEXT((EDATE('Projektkostenkalkulation EP'!$B$4,20)+BE$3),"MM")=TEXT((EDATE('Projektkostenkalkulation EP'!$B$4,20)+(BE$3-1)),"MM"),
             IF(
                        OR(
                                    TEXT((EDATE('Projektkostenkalkulation EP'!$B$4,20)+BE$3),"TTT") = "Sa",
                                    TEXT((EDATE('Projektkostenkalkulation EP'!$B$4,20)+BE$3),"TTT") = "So",
                                    IF(ISNA(VLOOKUP(EDATE('Projektkostenkalkulation EP'!$B$4,20)+BE$3,Datenquellen!$F$7:$H$45,3,FALSE))," ",VLOOKUP(EDATE('Projektkostenkalkulation EP'!$B$4,20)+BE$3,Datenquellen!$F$7:$H$45,3,FALSE))="X"
                                    ),
                          "X",
                          IF((((NETWORKDAYS('Projektkostenkalkulation EP'!$V$8,EOMONTH('Projektkostenkalkulation EP'!$V$8,0)))*('Projektkostenkalkulation EP'!$N$47/5)*
                                        'Projektkostenkalkulation EP'!$V$31)-SUM($AK$29:BE29))&gt;('Projektkostenkalkulation EP'!$N$47/5),('Projektkostenkalkulation EP'!$N$47/5),
                                         (NETWORKDAYS('Projektkostenkalkulation EP'!$V$8,
                                          EOMONTH('Projektkostenkalkulation EP'!$V$8,0)))*('Projektkostenkalkulation EP'!$N$47/5)*'Projektkostenkalkulation EP'!$V$31-SUM($AK$29:BE29))
                          ),
               "X"
            )</f>
        <v>0</v>
      </c>
      <c r="BG29" s="122">
        <f xml:space="preserve"> IF(TEXT((EDATE('Projektkostenkalkulation EP'!$B$4,20)+BF$3),"MM")=TEXT((EDATE('Projektkostenkalkulation EP'!$B$4,20)+(BF$3-1)),"MM"),
             IF(
                        OR(
                                    TEXT((EDATE('Projektkostenkalkulation EP'!$B$4,20)+BF$3),"TTT") = "Sa",
                                    TEXT((EDATE('Projektkostenkalkulation EP'!$B$4,20)+BF$3),"TTT") = "So",
                                    IF(ISNA(VLOOKUP(EDATE('Projektkostenkalkulation EP'!$B$4,20)+BF$3,Datenquellen!$F$7:$H$45,3,FALSE))," ",VLOOKUP(EDATE('Projektkostenkalkulation EP'!$B$4,20)+BF$3,Datenquellen!$F$7:$H$45,3,FALSE))="X"
                                    ),
                          "X",
                          IF((((NETWORKDAYS('Projektkostenkalkulation EP'!$V$8,EOMONTH('Projektkostenkalkulation EP'!$V$8,0)))*('Projektkostenkalkulation EP'!$N$47/5)*
                                        'Projektkostenkalkulation EP'!$V$31)-SUM($AK$29:BF29))&gt;('Projektkostenkalkulation EP'!$N$47/5),('Projektkostenkalkulation EP'!$N$47/5),
                                         (NETWORKDAYS('Projektkostenkalkulation EP'!$V$8,
                                          EOMONTH('Projektkostenkalkulation EP'!$V$8,0)))*('Projektkostenkalkulation EP'!$N$47/5)*'Projektkostenkalkulation EP'!$V$31-SUM($AK$29:BF29))
                          ),
               "X"
            )</f>
        <v>0</v>
      </c>
      <c r="BH29" s="122">
        <f xml:space="preserve"> IF(TEXT((EDATE('Projektkostenkalkulation EP'!$B$4,20)+BG$3),"MM")=TEXT((EDATE('Projektkostenkalkulation EP'!$B$4,20)+(BG$3-1)),"MM"),
             IF(
                        OR(
                                    TEXT((EDATE('Projektkostenkalkulation EP'!$B$4,20)+BG$3),"TTT") = "Sa",
                                    TEXT((EDATE('Projektkostenkalkulation EP'!$B$4,20)+BG$3),"TTT") = "So",
                                    IF(ISNA(VLOOKUP(EDATE('Projektkostenkalkulation EP'!$B$4,20)+BG$3,Datenquellen!$F$7:$H$45,3,FALSE))," ",VLOOKUP(EDATE('Projektkostenkalkulation EP'!$B$4,20)+BG$3,Datenquellen!$F$7:$H$45,3,FALSE))="X"
                                    ),
                          "X",
                          IF((((NETWORKDAYS('Projektkostenkalkulation EP'!$V$8,EOMONTH('Projektkostenkalkulation EP'!$V$8,0)))*('Projektkostenkalkulation EP'!$N$47/5)*
                                        'Projektkostenkalkulation EP'!$V$31)-SUM($AK$29:BG29))&gt;('Projektkostenkalkulation EP'!$N$47/5),('Projektkostenkalkulation EP'!$N$47/5),
                                         (NETWORKDAYS('Projektkostenkalkulation EP'!$V$8,
                                          EOMONTH('Projektkostenkalkulation EP'!$V$8,0)))*('Projektkostenkalkulation EP'!$N$47/5)*'Projektkostenkalkulation EP'!$V$31-SUM($AK$29:BG29))
                          ),
               "X"
            )</f>
        <v>0</v>
      </c>
      <c r="BI29" s="122">
        <f xml:space="preserve"> IF(TEXT((EDATE('Projektkostenkalkulation EP'!$B$4,20)+BH$3),"MM")=TEXT((EDATE('Projektkostenkalkulation EP'!$B$4,20)+(BH$3-1)),"MM"),
             IF(
                        OR(
                                    TEXT((EDATE('Projektkostenkalkulation EP'!$B$4,20)+BH$3),"TTT") = "Sa",
                                    TEXT((EDATE('Projektkostenkalkulation EP'!$B$4,20)+BH$3),"TTT") = "So",
                                    IF(ISNA(VLOOKUP(EDATE('Projektkostenkalkulation EP'!$B$4,20)+BH$3,Datenquellen!$F$7:$H$45,3,FALSE))," ",VLOOKUP(EDATE('Projektkostenkalkulation EP'!$B$4,20)+BH$3,Datenquellen!$F$7:$H$45,3,FALSE))="X"
                                    ),
                          "X",
                          IF((((NETWORKDAYS('Projektkostenkalkulation EP'!$V$8,EOMONTH('Projektkostenkalkulation EP'!$V$8,0)))*('Projektkostenkalkulation EP'!$N$47/5)*
                                        'Projektkostenkalkulation EP'!$V$31)-SUM($AK$29:BH29))&gt;('Projektkostenkalkulation EP'!$N$47/5),('Projektkostenkalkulation EP'!$N$47/5),
                                         (NETWORKDAYS('Projektkostenkalkulation EP'!$V$8,
                                          EOMONTH('Projektkostenkalkulation EP'!$V$8,0)))*('Projektkostenkalkulation EP'!$N$47/5)*'Projektkostenkalkulation EP'!$V$31-SUM($AK$29:BH29))
                          ),
               "X"
            )</f>
        <v>0</v>
      </c>
      <c r="BJ29" s="122">
        <f xml:space="preserve"> IF(TEXT((EDATE('Projektkostenkalkulation EP'!$B$4,20)+BI$3),"MM")=TEXT((EDATE('Projektkostenkalkulation EP'!$B$4,20)+(BI$3-1)),"MM"),
             IF(
                        OR(
                                    TEXT((EDATE('Projektkostenkalkulation EP'!$B$4,20)+BI$3),"TTT") = "Sa",
                                    TEXT((EDATE('Projektkostenkalkulation EP'!$B$4,20)+BI$3),"TTT") = "So",
                                    IF(ISNA(VLOOKUP(EDATE('Projektkostenkalkulation EP'!$B$4,20)+BI$3,Datenquellen!$F$7:$H$45,3,FALSE))," ",VLOOKUP(EDATE('Projektkostenkalkulation EP'!$B$4,20)+BI$3,Datenquellen!$F$7:$H$45,3,FALSE))="X"
                                    ),
                          "X",
                          IF((((NETWORKDAYS('Projektkostenkalkulation EP'!$V$8,EOMONTH('Projektkostenkalkulation EP'!$V$8,0)))*('Projektkostenkalkulation EP'!$N$47/5)*
                                        'Projektkostenkalkulation EP'!$V$31)-SUM($AK$29:BI29))&gt;('Projektkostenkalkulation EP'!$N$47/5),('Projektkostenkalkulation EP'!$N$47/5),
                                         (NETWORKDAYS('Projektkostenkalkulation EP'!$V$8,
                                          EOMONTH('Projektkostenkalkulation EP'!$V$8,0)))*('Projektkostenkalkulation EP'!$N$47/5)*'Projektkostenkalkulation EP'!$V$31-SUM($AK$29:BI29))
                          ),
               "X"
            )</f>
        <v>0</v>
      </c>
      <c r="BK29" s="122" t="str">
        <f xml:space="preserve"> IF(TEXT((EDATE('Projektkostenkalkulation EP'!$B$4,20)+BJ$3),"MM")=TEXT((EDATE('Projektkostenkalkulation EP'!$B$4,20)+(BJ$3-1)),"MM"),
             IF(
                        OR(
                                    TEXT((EDATE('Projektkostenkalkulation EP'!$B$4,20)+BJ$3),"TTT") = "Sa",
                                    TEXT((EDATE('Projektkostenkalkulation EP'!$B$4,20)+BJ$3),"TTT") = "So",
                                    IF(ISNA(VLOOKUP(EDATE('Projektkostenkalkulation EP'!$B$4,20)+BJ$3,Datenquellen!$F$7:$H$45,3,FALSE))," ",VLOOKUP(EDATE('Projektkostenkalkulation EP'!$B$4,20)+BJ$3,Datenquellen!$F$7:$H$45,3,FALSE))="X"
                                    ),
                          "X",
                          IF((((NETWORKDAYS('Projektkostenkalkulation EP'!$V$8,EOMONTH('Projektkostenkalkulation EP'!$V$8,0)))*('Projektkostenkalkulation EP'!$N$47/5)*
                                        'Projektkostenkalkulation EP'!$V$31)-SUM($AK$29:BJ29))&gt;('Projektkostenkalkulation EP'!$N$47/5),('Projektkostenkalkulation EP'!$N$47/5),
                                         (NETWORKDAYS('Projektkostenkalkulation EP'!$V$8,
                                          EOMONTH('Projektkostenkalkulation EP'!$V$8,0)))*('Projektkostenkalkulation EP'!$N$47/5)*'Projektkostenkalkulation EP'!$V$31-SUM($AK$29:BJ29))
                          ),
               "X"
            )</f>
        <v>X</v>
      </c>
      <c r="BL29" s="122" t="str">
        <f xml:space="preserve"> IF(TEXT((EDATE('Projektkostenkalkulation EP'!$B$4,20)+BK$3),"MM")=TEXT((EDATE('Projektkostenkalkulation EP'!$B$4,20)+(BK$3-1)),"MM"),
             IF(
                        OR(
                                    TEXT((EDATE('Projektkostenkalkulation EP'!$B$4,20)+BK$3),"TTT") = "Sa",
                                    TEXT((EDATE('Projektkostenkalkulation EP'!$B$4,20)+BK$3),"TTT") = "So",
                                    IF(ISNA(VLOOKUP(EDATE('Projektkostenkalkulation EP'!$B$4,20)+BK$3,Datenquellen!$F$7:$H$45,3,FALSE))," ",VLOOKUP(EDATE('Projektkostenkalkulation EP'!$B$4,20)+BK$3,Datenquellen!$F$7:$H$45,3,FALSE))="X"
                                    ),
                          "X",
                          IF((((NETWORKDAYS('Projektkostenkalkulation EP'!$V$8,EOMONTH('Projektkostenkalkulation EP'!$V$8,0)))*('Projektkostenkalkulation EP'!$N$47/5)*
                                        'Projektkostenkalkulation EP'!$V$31)-SUM($AK$29:BK29))&gt;('Projektkostenkalkulation EP'!$N$47/5),('Projektkostenkalkulation EP'!$N$47/5),
                                         (NETWORKDAYS('Projektkostenkalkulation EP'!$V$8,
                                          EOMONTH('Projektkostenkalkulation EP'!$V$8,0)))*('Projektkostenkalkulation EP'!$N$47/5)*'Projektkostenkalkulation EP'!$V$31-SUM($AK$29:BK29))
                          ),
               "X"
            )</f>
        <v>X</v>
      </c>
      <c r="BM29" s="122">
        <f xml:space="preserve"> IF(TEXT((EDATE('Projektkostenkalkulation EP'!$B$4,20)+BL$3),"MM")=TEXT((EDATE('Projektkostenkalkulation EP'!$B$4,20)+(BL$3-1)),"MM"),
             IF(
                        OR(
                                    TEXT((EDATE('Projektkostenkalkulation EP'!$B$4,20)+BL$3),"TTT") = "Sa",
                                    TEXT((EDATE('Projektkostenkalkulation EP'!$B$4,20)+BL$3),"TTT") = "So",
                                    IF(ISNA(VLOOKUP(EDATE('Projektkostenkalkulation EP'!$B$4,20)+BL$3,Datenquellen!$F$7:$H$45,3,FALSE))," ",VLOOKUP(EDATE('Projektkostenkalkulation EP'!$B$4,20)+BL$3,Datenquellen!$F$7:$H$45,3,FALSE))="X"
                                    ),
                          "X",
                          IF((((NETWORKDAYS('Projektkostenkalkulation EP'!$V$8,EOMONTH('Projektkostenkalkulation EP'!$V$8,0)))*('Projektkostenkalkulation EP'!$N$47/5)*
                                        'Projektkostenkalkulation EP'!$V$31)-SUM($AK$29:BL29))&gt;('Projektkostenkalkulation EP'!$N$47/5),('Projektkostenkalkulation EP'!$N$47/5),
                                         (NETWORKDAYS('Projektkostenkalkulation EP'!$V$8,
                                          EOMONTH('Projektkostenkalkulation EP'!$V$8,0)))*('Projektkostenkalkulation EP'!$N$47/5)*'Projektkostenkalkulation EP'!$V$31-SUM($AK$29:BL29))
                          ),
               "X"
            )</f>
        <v>0</v>
      </c>
      <c r="BN29" s="122">
        <f xml:space="preserve"> IF(TEXT((EDATE('Projektkostenkalkulation EP'!$B$4,20)+BM$3),"MM")=TEXT((EDATE('Projektkostenkalkulation EP'!$B$4,20)+(BM$3-1)),"MM"),
             IF(
                        OR(
                                    TEXT((EDATE('Projektkostenkalkulation EP'!$B$4,20)+BM$3),"TTT") = "Sa",
                                    TEXT((EDATE('Projektkostenkalkulation EP'!$B$4,20)+BM$3),"TTT") = "So",
                                    IF(ISNA(VLOOKUP(EDATE('Projektkostenkalkulation EP'!$B$4,20)+BM$3,Datenquellen!$F$7:$H$45,3,FALSE))," ",VLOOKUP(EDATE('Projektkostenkalkulation EP'!$B$4,20)+BM$3,Datenquellen!$F$7:$H$45,3,FALSE))="X"
                                    ),
                          "X",
                          IF((((NETWORKDAYS('Projektkostenkalkulation EP'!$V$8,EOMONTH('Projektkostenkalkulation EP'!$V$8,0)))*('Projektkostenkalkulation EP'!$N$47/5)*
                                        'Projektkostenkalkulation EP'!$V$31)-SUM($AK$29:BM29))&gt;('Projektkostenkalkulation EP'!$N$47/5),('Projektkostenkalkulation EP'!$N$47/5),
                                         (NETWORKDAYS('Projektkostenkalkulation EP'!$V$8,
                                          EOMONTH('Projektkostenkalkulation EP'!$V$8,0)))*('Projektkostenkalkulation EP'!$N$47/5)*'Projektkostenkalkulation EP'!$V$31-SUM($AK$29:BM29))
                          ),
               "X"
            )</f>
        <v>0</v>
      </c>
      <c r="BO29" s="122" t="str">
        <f xml:space="preserve"> IF(TEXT((EDATE('Projektkostenkalkulation EP'!$B$4,20)+BN$3),"MM")=TEXT((EDATE('Projektkostenkalkulation EP'!$B$4,20)+(BN$3-1)),"MM"),
             IF(
                        OR(
                                    TEXT((EDATE('Projektkostenkalkulation EP'!$B$4,20)+BN$3),"TTT") = "Sa",
                                    TEXT((EDATE('Projektkostenkalkulation EP'!$B$4,20)+BN$3),"TTT") = "So",
                                    IF(ISNA(VLOOKUP(EDATE('Projektkostenkalkulation EP'!$B$4,20)+BN$3,Datenquellen!$F$7:$H$45,3,FALSE))," ",VLOOKUP(EDATE('Projektkostenkalkulation EP'!$B$4,20)+BN$3,Datenquellen!$F$7:$H$45,3,FALSE))="X"
                                    ),
                          "X",
                          IF((((NETWORKDAYS('Projektkostenkalkulation EP'!$V$8,EOMONTH('Projektkostenkalkulation EP'!$V$8,0)))*('Projektkostenkalkulation EP'!$N$47/5)*
                                        'Projektkostenkalkulation EP'!$V$31)-SUM($AK$29:BN29))&gt;('Projektkostenkalkulation EP'!$N$47/5),('Projektkostenkalkulation EP'!$N$47/5),
                                         (NETWORKDAYS('Projektkostenkalkulation EP'!$V$8,
                                          EOMONTH('Projektkostenkalkulation EP'!$V$8,0)))*('Projektkostenkalkulation EP'!$N$47/5)*'Projektkostenkalkulation EP'!$V$31-SUM($AK$29:BN29))
                          ),
               "X"
            )</f>
        <v>X</v>
      </c>
      <c r="BP29" s="121">
        <f>SUM(AK29:BO29)</f>
        <v>0</v>
      </c>
      <c r="BQ29" s="525">
        <f>BP29-BP30</f>
        <v>0</v>
      </c>
    </row>
    <row r="30" spans="1:69" ht="14.25" customHeight="1" thickBot="1" x14ac:dyDescent="0.25">
      <c r="A30" s="3" t="s">
        <v>82</v>
      </c>
      <c r="B30" s="270"/>
      <c r="C30" s="272"/>
      <c r="D30" s="272"/>
      <c r="E30" s="272"/>
      <c r="F30" s="272"/>
      <c r="G30" s="272"/>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123">
        <f>SUM(B30:AF30)</f>
        <v>0</v>
      </c>
      <c r="AH30" s="526"/>
      <c r="AJ30" s="3" t="s">
        <v>82</v>
      </c>
      <c r="AK30" s="270"/>
      <c r="AL30" s="272"/>
      <c r="AM30" s="272"/>
      <c r="AN30" s="272"/>
      <c r="AO30" s="272"/>
      <c r="AP30" s="272"/>
      <c r="AQ30" s="272"/>
      <c r="AR30" s="272"/>
      <c r="AS30" s="272"/>
      <c r="AT30" s="272"/>
      <c r="AU30" s="272"/>
      <c r="AV30" s="272"/>
      <c r="AW30" s="272"/>
      <c r="AX30" s="272"/>
      <c r="AY30" s="272"/>
      <c r="AZ30" s="272"/>
      <c r="BA30" s="272"/>
      <c r="BB30" s="272"/>
      <c r="BC30" s="272"/>
      <c r="BD30" s="272"/>
      <c r="BE30" s="272"/>
      <c r="BF30" s="272"/>
      <c r="BG30" s="272"/>
      <c r="BH30" s="272"/>
      <c r="BI30" s="272"/>
      <c r="BJ30" s="272"/>
      <c r="BK30" s="272"/>
      <c r="BL30" s="272"/>
      <c r="BM30" s="272"/>
      <c r="BN30" s="272"/>
      <c r="BO30" s="272"/>
      <c r="BP30" s="123">
        <f>SUM(AK30:BO30)</f>
        <v>0</v>
      </c>
      <c r="BQ30" s="526"/>
    </row>
    <row r="31" spans="1:69" ht="14.25" customHeight="1" x14ac:dyDescent="0.2">
      <c r="A31" s="1" t="s">
        <v>59</v>
      </c>
      <c r="B31" s="527" t="str">
        <f>TEXT('Projektkostenkalkulation EP'!$K$8,"MMMM JJJJ")</f>
        <v>Oktober 2024</v>
      </c>
      <c r="C31" s="527"/>
      <c r="D31" s="527"/>
      <c r="E31" s="527"/>
      <c r="F31" s="527"/>
      <c r="G31" s="527"/>
      <c r="H31" s="527"/>
      <c r="I31" s="527"/>
      <c r="J31" s="527"/>
      <c r="K31" s="527"/>
      <c r="L31" s="527"/>
      <c r="M31" s="527"/>
      <c r="N31" s="527"/>
      <c r="O31" s="527"/>
      <c r="P31" s="527"/>
      <c r="Q31" s="527"/>
      <c r="R31" s="527"/>
      <c r="S31" s="527"/>
      <c r="T31" s="527"/>
      <c r="U31" s="527"/>
      <c r="V31" s="527"/>
      <c r="W31" s="527"/>
      <c r="X31" s="527"/>
      <c r="Y31" s="527"/>
      <c r="Z31" s="527"/>
      <c r="AA31" s="527"/>
      <c r="AB31" s="527"/>
      <c r="AC31" s="527"/>
      <c r="AD31" s="527"/>
      <c r="AE31" s="527"/>
      <c r="AF31" s="527"/>
      <c r="AG31" s="527"/>
      <c r="AH31" s="528"/>
      <c r="AJ31" s="1" t="s">
        <v>59</v>
      </c>
      <c r="AK31" s="527" t="str">
        <f>TEXT('Projektkostenkalkulation EP'!$W$8,"MMMM JJJJ")</f>
        <v>Oktober 2025</v>
      </c>
      <c r="AL31" s="527"/>
      <c r="AM31" s="527"/>
      <c r="AN31" s="527"/>
      <c r="AO31" s="527"/>
      <c r="AP31" s="527"/>
      <c r="AQ31" s="527"/>
      <c r="AR31" s="527"/>
      <c r="AS31" s="527"/>
      <c r="AT31" s="527"/>
      <c r="AU31" s="527"/>
      <c r="AV31" s="527"/>
      <c r="AW31" s="527"/>
      <c r="AX31" s="527"/>
      <c r="AY31" s="527"/>
      <c r="AZ31" s="527"/>
      <c r="BA31" s="527"/>
      <c r="BB31" s="527"/>
      <c r="BC31" s="527"/>
      <c r="BD31" s="527"/>
      <c r="BE31" s="527"/>
      <c r="BF31" s="527"/>
      <c r="BG31" s="527"/>
      <c r="BH31" s="527"/>
      <c r="BI31" s="527"/>
      <c r="BJ31" s="527"/>
      <c r="BK31" s="527"/>
      <c r="BL31" s="527"/>
      <c r="BM31" s="527"/>
      <c r="BN31" s="527"/>
      <c r="BO31" s="527"/>
      <c r="BP31" s="527"/>
      <c r="BQ31" s="528"/>
    </row>
    <row r="32" spans="1:69" ht="14.25" customHeight="1" x14ac:dyDescent="0.2">
      <c r="A32" s="2" t="s">
        <v>81</v>
      </c>
      <c r="B32" s="124">
        <f>IF(
            OR(
                     TEXT(EDATE('Projektkostenkalkulation EP'!$B$4,9),"TTT") = "Sa",
                     TEXT(EDATE('Projektkostenkalkulation EP'!$B$4,9),"TTT") = "So",
                     IF(ISNA(VLOOKUP(EDATE('Projektkostenkalkulation EP'!$B$4,9),Datenquellen!$F$7:$H$45,3,FALSE))," ",VLOOKUP(EDATE('Projektkostenkalkulation EP'!$B$4,9),Datenquellen!$F$7:$H$45,3,FALSE))="X"
                            ),
                    "X",
                    IF('Projektkostenkalkulation EP'!$K$31&gt;0,('Projektkostenkalkulation EP'!$N$47/5),0)
            )</f>
        <v>0</v>
      </c>
      <c r="C32" s="122">
        <f xml:space="preserve"> IF(TEXT((EDATE('Projektkostenkalkulation EP'!$B$4,9)+AK$3),"MM")=TEXT((EDATE('Projektkostenkalkulation EP'!$B$4,9)+(AK$3-1)),"MM"),
             IF(
                        OR(
                                    TEXT((EDATE('Projektkostenkalkulation EP'!$B$4,9)+AK$3),"TTT") = "Sa",
                                    TEXT((EDATE('Projektkostenkalkulation EP'!$B$4,9)+AK$3),"TTT") = "So",
                                    IF(ISNA(VLOOKUP(EDATE('Projektkostenkalkulation EP'!$B$4,9)+AK$3,Datenquellen!$F$7:$H$45,3,FALSE))," ",VLOOKUP(EDATE('Projektkostenkalkulation EP'!$B$4,9)+AK$3,Datenquellen!$F$7:$H$45,3,FALSE))="X"
                                    ),
                          "X",
                          IF((((NETWORKDAYS('Projektkostenkalkulation EP'!$K$8,EOMONTH('Projektkostenkalkulation EP'!$K$8,0)))*('Projektkostenkalkulation EP'!$N$47/5)*
                                        'Projektkostenkalkulation EP'!$K$31)-SUM($B$32:B32))&gt;('Projektkostenkalkulation EP'!$N$47/5),('Projektkostenkalkulation EP'!$N$47/5),
                                         (NETWORKDAYS('Projektkostenkalkulation EP'!$K$8,
                                          EOMONTH('Projektkostenkalkulation EP'!$K$8,0)))*('Projektkostenkalkulation EP'!$N$47/5)*'Projektkostenkalkulation EP'!$K$31-SUM($B$32:B32))
                          ),
               "X"
            )</f>
        <v>0</v>
      </c>
      <c r="D32" s="122" t="str">
        <f xml:space="preserve"> IF(TEXT((EDATE('Projektkostenkalkulation EP'!$B$4,9)+AL$3),"MM")=TEXT((EDATE('Projektkostenkalkulation EP'!$B$4,9)+(AL$3-1)),"MM"),
             IF(
                        OR(
                                    TEXT((EDATE('Projektkostenkalkulation EP'!$B$4,9)+AL$3),"TTT") = "Sa",
                                    TEXT((EDATE('Projektkostenkalkulation EP'!$B$4,9)+AL$3),"TTT") = "So",
                                    IF(ISNA(VLOOKUP(EDATE('Projektkostenkalkulation EP'!$B$4,9)+AL$3,Datenquellen!$F$7:$H$45,3,FALSE))," ",VLOOKUP(EDATE('Projektkostenkalkulation EP'!$B$4,9)+AL$3,Datenquellen!$F$7:$H$45,3,FALSE))="X"
                                    ),
                          "X",
                          IF((((NETWORKDAYS('Projektkostenkalkulation EP'!$K$8,EOMONTH('Projektkostenkalkulation EP'!$K$8,0)))*('Projektkostenkalkulation EP'!$N$47/5)*
                                        'Projektkostenkalkulation EP'!$K$31)-SUM($B$32:C32))&gt;('Projektkostenkalkulation EP'!$N$47/5),('Projektkostenkalkulation EP'!$N$47/5),
                                         (NETWORKDAYS('Projektkostenkalkulation EP'!$K$8,
                                          EOMONTH('Projektkostenkalkulation EP'!$K$8,0)))*('Projektkostenkalkulation EP'!$N$47/5)*'Projektkostenkalkulation EP'!$K$31-SUM($B$32:C32))
                          ),
               "X"
            )</f>
        <v>X</v>
      </c>
      <c r="E32" s="122">
        <f xml:space="preserve"> IF(TEXT((EDATE('Projektkostenkalkulation EP'!$B$4,9)+AM$3),"MM")=TEXT((EDATE('Projektkostenkalkulation EP'!$B$4,9)+(AM$3-1)),"MM"),
             IF(
                        OR(
                                    TEXT((EDATE('Projektkostenkalkulation EP'!$B$4,9)+AM$3),"TTT") = "Sa",
                                    TEXT((EDATE('Projektkostenkalkulation EP'!$B$4,9)+AM$3),"TTT") = "So",
                                    IF(ISNA(VLOOKUP(EDATE('Projektkostenkalkulation EP'!$B$4,9)+AM$3,Datenquellen!$F$7:$H$45,3,FALSE))," ",VLOOKUP(EDATE('Projektkostenkalkulation EP'!$B$4,9)+AM$3,Datenquellen!$F$7:$H$45,3,FALSE))="X"
                                    ),
                          "X",
                          IF((((NETWORKDAYS('Projektkostenkalkulation EP'!$K$8,EOMONTH('Projektkostenkalkulation EP'!$K$8,0)))*('Projektkostenkalkulation EP'!$N$47/5)*
                                        'Projektkostenkalkulation EP'!$K$31)-SUM($B$32:D32))&gt;('Projektkostenkalkulation EP'!$N$47/5),('Projektkostenkalkulation EP'!$N$47/5),
                                         (NETWORKDAYS('Projektkostenkalkulation EP'!$K$8,
                                          EOMONTH('Projektkostenkalkulation EP'!$K$8,0)))*('Projektkostenkalkulation EP'!$N$47/5)*'Projektkostenkalkulation EP'!$K$31-SUM($B$32:D32))
                          ),
               "X"
            )</f>
        <v>0</v>
      </c>
      <c r="F32" s="122" t="str">
        <f xml:space="preserve"> IF(TEXT((EDATE('Projektkostenkalkulation EP'!$B$4,9)+AN$3),"MM")=TEXT((EDATE('Projektkostenkalkulation EP'!$B$4,9)+(AN$3-1)),"MM"),
             IF(
                        OR(
                                    TEXT((EDATE('Projektkostenkalkulation EP'!$B$4,9)+AN$3),"TTT") = "Sa",
                                    TEXT((EDATE('Projektkostenkalkulation EP'!$B$4,9)+AN$3),"TTT") = "So",
                                    IF(ISNA(VLOOKUP(EDATE('Projektkostenkalkulation EP'!$B$4,9)+AN$3,Datenquellen!$F$7:$H$45,3,FALSE))," ",VLOOKUP(EDATE('Projektkostenkalkulation EP'!$B$4,9)+AN$3,Datenquellen!$F$7:$H$45,3,FALSE))="X"
                                    ),
                          "X",
                          IF((((NETWORKDAYS('Projektkostenkalkulation EP'!$K$8,EOMONTH('Projektkostenkalkulation EP'!$K$8,0)))*('Projektkostenkalkulation EP'!$N$47/5)*
                                        'Projektkostenkalkulation EP'!$K$31)-SUM($B$32:E32))&gt;('Projektkostenkalkulation EP'!$N$47/5),('Projektkostenkalkulation EP'!$N$47/5),
                                         (NETWORKDAYS('Projektkostenkalkulation EP'!$K$8,
                                          EOMONTH('Projektkostenkalkulation EP'!$K$8,0)))*('Projektkostenkalkulation EP'!$N$47/5)*'Projektkostenkalkulation EP'!$K$31-SUM($B$32:E32))
                          ),
               "X"
            )</f>
        <v>X</v>
      </c>
      <c r="G32" s="122" t="str">
        <f xml:space="preserve"> IF(TEXT((EDATE('Projektkostenkalkulation EP'!$B$4,9)+AO$3),"MM")=TEXT((EDATE('Projektkostenkalkulation EP'!$B$4,9)+(AO$3-1)),"MM"),
             IF(
                        OR(
                                    TEXT((EDATE('Projektkostenkalkulation EP'!$B$4,9)+AO$3),"TTT") = "Sa",
                                    TEXT((EDATE('Projektkostenkalkulation EP'!$B$4,9)+AO$3),"TTT") = "So",
                                    IF(ISNA(VLOOKUP(EDATE('Projektkostenkalkulation EP'!$B$4,9)+AO$3,Datenquellen!$F$7:$H$45,3,FALSE))," ",VLOOKUP(EDATE('Projektkostenkalkulation EP'!$B$4,9)+AO$3,Datenquellen!$F$7:$H$45,3,FALSE))="X"
                                    ),
                          "X",
                          IF((((NETWORKDAYS('Projektkostenkalkulation EP'!$K$8,EOMONTH('Projektkostenkalkulation EP'!$K$8,0)))*('Projektkostenkalkulation EP'!$N$47/5)*
                                        'Projektkostenkalkulation EP'!$K$31)-SUM($B$32:F32))&gt;('Projektkostenkalkulation EP'!$N$47/5),('Projektkostenkalkulation EP'!$N$47/5),
                                         (NETWORKDAYS('Projektkostenkalkulation EP'!$K$8,
                                          EOMONTH('Projektkostenkalkulation EP'!$K$8,0)))*('Projektkostenkalkulation EP'!$N$47/5)*'Projektkostenkalkulation EP'!$K$31-SUM($B$32:F32))
                          ),
               "X"
            )</f>
        <v>X</v>
      </c>
      <c r="H32" s="122">
        <f xml:space="preserve"> IF(TEXT((EDATE('Projektkostenkalkulation EP'!$B$4,9)+AP$3),"MM")=TEXT((EDATE('Projektkostenkalkulation EP'!$B$4,9)+(AP$3-1)),"MM"),
             IF(
                        OR(
                                    TEXT((EDATE('Projektkostenkalkulation EP'!$B$4,9)+AP$3),"TTT") = "Sa",
                                    TEXT((EDATE('Projektkostenkalkulation EP'!$B$4,9)+AP$3),"TTT") = "So",
                                    IF(ISNA(VLOOKUP(EDATE('Projektkostenkalkulation EP'!$B$4,9)+AP$3,Datenquellen!$F$7:$H$45,3,FALSE))," ",VLOOKUP(EDATE('Projektkostenkalkulation EP'!$B$4,9)+AP$3,Datenquellen!$F$7:$H$45,3,FALSE))="X"
                                    ),
                          "X",
                          IF((((NETWORKDAYS('Projektkostenkalkulation EP'!$K$8,EOMONTH('Projektkostenkalkulation EP'!$K$8,0)))*('Projektkostenkalkulation EP'!$N$47/5)*
                                        'Projektkostenkalkulation EP'!$K$31)-SUM($B$32:G32))&gt;('Projektkostenkalkulation EP'!$N$47/5),('Projektkostenkalkulation EP'!$N$47/5),
                                         (NETWORKDAYS('Projektkostenkalkulation EP'!$K$8,
                                          EOMONTH('Projektkostenkalkulation EP'!$K$8,0)))*('Projektkostenkalkulation EP'!$N$47/5)*'Projektkostenkalkulation EP'!$K$31-SUM($B$32:G32))
                          ),
               "X"
            )</f>
        <v>0</v>
      </c>
      <c r="I32" s="122">
        <f xml:space="preserve"> IF(TEXT((EDATE('Projektkostenkalkulation EP'!$B$4,9)+AQ$3),"MM")=TEXT((EDATE('Projektkostenkalkulation EP'!$B$4,9)+(AQ$3-1)),"MM"),
             IF(
                        OR(
                                    TEXT((EDATE('Projektkostenkalkulation EP'!$B$4,9)+AQ$3),"TTT") = "Sa",
                                    TEXT((EDATE('Projektkostenkalkulation EP'!$B$4,9)+AQ$3),"TTT") = "So",
                                    IF(ISNA(VLOOKUP(EDATE('Projektkostenkalkulation EP'!$B$4,9)+AQ$3,Datenquellen!$F$7:$H$45,3,FALSE))," ",VLOOKUP(EDATE('Projektkostenkalkulation EP'!$B$4,9)+AQ$3,Datenquellen!$F$7:$H$45,3,FALSE))="X"
                                    ),
                          "X",
                          IF((((NETWORKDAYS('Projektkostenkalkulation EP'!$K$8,EOMONTH('Projektkostenkalkulation EP'!$K$8,0)))*('Projektkostenkalkulation EP'!$N$47/5)*
                                        'Projektkostenkalkulation EP'!$K$31)-SUM($B$32:H32))&gt;('Projektkostenkalkulation EP'!$N$47/5),('Projektkostenkalkulation EP'!$N$47/5),
                                         (NETWORKDAYS('Projektkostenkalkulation EP'!$K$8,
                                          EOMONTH('Projektkostenkalkulation EP'!$K$8,0)))*('Projektkostenkalkulation EP'!$N$47/5)*'Projektkostenkalkulation EP'!$K$31-SUM($B$32:H32))
                          ),
               "X"
            )</f>
        <v>0</v>
      </c>
      <c r="J32" s="122">
        <f xml:space="preserve"> IF(TEXT((EDATE('Projektkostenkalkulation EP'!$B$4,9)+AR$3),"MM")=TEXT((EDATE('Projektkostenkalkulation EP'!$B$4,9)+(AR$3-1)),"MM"),
             IF(
                        OR(
                                    TEXT((EDATE('Projektkostenkalkulation EP'!$B$4,9)+AR$3),"TTT") = "Sa",
                                    TEXT((EDATE('Projektkostenkalkulation EP'!$B$4,9)+AR$3),"TTT") = "So",
                                    IF(ISNA(VLOOKUP(EDATE('Projektkostenkalkulation EP'!$B$4,9)+AR$3,Datenquellen!$F$7:$H$45,3,FALSE))," ",VLOOKUP(EDATE('Projektkostenkalkulation EP'!$B$4,9)+AR$3,Datenquellen!$F$7:$H$45,3,FALSE))="X"
                                    ),
                          "X",
                          IF((((NETWORKDAYS('Projektkostenkalkulation EP'!$K$8,EOMONTH('Projektkostenkalkulation EP'!$K$8,0)))*('Projektkostenkalkulation EP'!$N$47/5)*
                                        'Projektkostenkalkulation EP'!$K$31)-SUM($B$32:I32))&gt;('Projektkostenkalkulation EP'!$N$47/5),('Projektkostenkalkulation EP'!$N$47/5),
                                         (NETWORKDAYS('Projektkostenkalkulation EP'!$K$8,
                                          EOMONTH('Projektkostenkalkulation EP'!$K$8,0)))*('Projektkostenkalkulation EP'!$N$47/5)*'Projektkostenkalkulation EP'!$K$31-SUM($B$32:I32))
                          ),
               "X"
            )</f>
        <v>0</v>
      </c>
      <c r="K32" s="122">
        <f xml:space="preserve"> IF(TEXT((EDATE('Projektkostenkalkulation EP'!$B$4,9)+AS$3),"MM")=TEXT((EDATE('Projektkostenkalkulation EP'!$B$4,9)+(AS$3-1)),"MM"),
             IF(
                        OR(
                                    TEXT((EDATE('Projektkostenkalkulation EP'!$B$4,9)+AS$3),"TTT") = "Sa",
                                    TEXT((EDATE('Projektkostenkalkulation EP'!$B$4,9)+AS$3),"TTT") = "So",
                                    IF(ISNA(VLOOKUP(EDATE('Projektkostenkalkulation EP'!$B$4,9)+AS$3,Datenquellen!$F$7:$H$45,3,FALSE))," ",VLOOKUP(EDATE('Projektkostenkalkulation EP'!$B$4,9)+AS$3,Datenquellen!$F$7:$H$45,3,FALSE))="X"
                                    ),
                          "X",
                          IF((((NETWORKDAYS('Projektkostenkalkulation EP'!$K$8,EOMONTH('Projektkostenkalkulation EP'!$K$8,0)))*('Projektkostenkalkulation EP'!$N$47/5)*
                                        'Projektkostenkalkulation EP'!$K$31)-SUM($B$32:J32))&gt;('Projektkostenkalkulation EP'!$N$47/5),('Projektkostenkalkulation EP'!$N$47/5),
                                         (NETWORKDAYS('Projektkostenkalkulation EP'!$K$8,
                                          EOMONTH('Projektkostenkalkulation EP'!$K$8,0)))*('Projektkostenkalkulation EP'!$N$47/5)*'Projektkostenkalkulation EP'!$K$31-SUM($B$32:J32))
                          ),
               "X"
            )</f>
        <v>0</v>
      </c>
      <c r="L32" s="122">
        <f xml:space="preserve"> IF(TEXT((EDATE('Projektkostenkalkulation EP'!$B$4,9)+AT$3),"MM")=TEXT((EDATE('Projektkostenkalkulation EP'!$B$4,9)+(AT$3-1)),"MM"),
             IF(
                        OR(
                                    TEXT((EDATE('Projektkostenkalkulation EP'!$B$4,9)+AT$3),"TTT") = "Sa",
                                    TEXT((EDATE('Projektkostenkalkulation EP'!$B$4,9)+AT$3),"TTT") = "So",
                                    IF(ISNA(VLOOKUP(EDATE('Projektkostenkalkulation EP'!$B$4,9)+AT$3,Datenquellen!$F$7:$H$45,3,FALSE))," ",VLOOKUP(EDATE('Projektkostenkalkulation EP'!$B$4,9)+AT$3,Datenquellen!$F$7:$H$45,3,FALSE))="X"
                                    ),
                          "X",
                          IF((((NETWORKDAYS('Projektkostenkalkulation EP'!$K$8,EOMONTH('Projektkostenkalkulation EP'!$K$8,0)))*('Projektkostenkalkulation EP'!$N$47/5)*
                                        'Projektkostenkalkulation EP'!$K$31)-SUM($B$32:K32))&gt;('Projektkostenkalkulation EP'!$N$47/5),('Projektkostenkalkulation EP'!$N$47/5),
                                         (NETWORKDAYS('Projektkostenkalkulation EP'!$K$8,
                                          EOMONTH('Projektkostenkalkulation EP'!$K$8,0)))*('Projektkostenkalkulation EP'!$N$47/5)*'Projektkostenkalkulation EP'!$K$31-SUM($B$32:K32))
                          ),
               "X"
            )</f>
        <v>0</v>
      </c>
      <c r="M32" s="122" t="str">
        <f xml:space="preserve"> IF(TEXT((EDATE('Projektkostenkalkulation EP'!$B$4,9)+AU$3),"MM")=TEXT((EDATE('Projektkostenkalkulation EP'!$B$4,9)+(AU$3-1)),"MM"),
             IF(
                        OR(
                                    TEXT((EDATE('Projektkostenkalkulation EP'!$B$4,9)+AU$3),"TTT") = "Sa",
                                    TEXT((EDATE('Projektkostenkalkulation EP'!$B$4,9)+AU$3),"TTT") = "So",
                                    IF(ISNA(VLOOKUP(EDATE('Projektkostenkalkulation EP'!$B$4,9)+AU$3,Datenquellen!$F$7:$H$45,3,FALSE))," ",VLOOKUP(EDATE('Projektkostenkalkulation EP'!$B$4,9)+AU$3,Datenquellen!$F$7:$H$45,3,FALSE))="X"
                                    ),
                          "X",
                          IF((((NETWORKDAYS('Projektkostenkalkulation EP'!$K$8,EOMONTH('Projektkostenkalkulation EP'!$K$8,0)))*('Projektkostenkalkulation EP'!$N$47/5)*
                                        'Projektkostenkalkulation EP'!$K$31)-SUM($B$32:L32))&gt;('Projektkostenkalkulation EP'!$N$47/5),('Projektkostenkalkulation EP'!$N$47/5),
                                         (NETWORKDAYS('Projektkostenkalkulation EP'!$K$8,
                                          EOMONTH('Projektkostenkalkulation EP'!$K$8,0)))*('Projektkostenkalkulation EP'!$N$47/5)*'Projektkostenkalkulation EP'!$K$31-SUM($B$32:L32))
                          ),
               "X"
            )</f>
        <v>X</v>
      </c>
      <c r="N32" s="122" t="str">
        <f xml:space="preserve"> IF(TEXT((EDATE('Projektkostenkalkulation EP'!$B$4,9)+AV$3),"MM")=TEXT((EDATE('Projektkostenkalkulation EP'!$B$4,9)+(AV$3-1)),"MM"),
             IF(
                        OR(
                                    TEXT((EDATE('Projektkostenkalkulation EP'!$B$4,9)+AV$3),"TTT") = "Sa",
                                    TEXT((EDATE('Projektkostenkalkulation EP'!$B$4,9)+AV$3),"TTT") = "So",
                                    IF(ISNA(VLOOKUP(EDATE('Projektkostenkalkulation EP'!$B$4,9)+AV$3,Datenquellen!$F$7:$H$45,3,FALSE))," ",VLOOKUP(EDATE('Projektkostenkalkulation EP'!$B$4,9)+AV$3,Datenquellen!$F$7:$H$45,3,FALSE))="X"
                                    ),
                          "X",
                          IF((((NETWORKDAYS('Projektkostenkalkulation EP'!$K$8,EOMONTH('Projektkostenkalkulation EP'!$K$8,0)))*('Projektkostenkalkulation EP'!$N$47/5)*
                                        'Projektkostenkalkulation EP'!$K$31)-SUM($B$32:M32))&gt;('Projektkostenkalkulation EP'!$N$47/5),('Projektkostenkalkulation EP'!$N$47/5),
                                         (NETWORKDAYS('Projektkostenkalkulation EP'!$K$8,
                                          EOMONTH('Projektkostenkalkulation EP'!$K$8,0)))*('Projektkostenkalkulation EP'!$N$47/5)*'Projektkostenkalkulation EP'!$K$31-SUM($B$32:M32))
                          ),
               "X"
            )</f>
        <v>X</v>
      </c>
      <c r="O32" s="122">
        <f xml:space="preserve"> IF(TEXT((EDATE('Projektkostenkalkulation EP'!$B$4,9)+AW$3),"MM")=TEXT((EDATE('Projektkostenkalkulation EP'!$B$4,9)+(AW$3-1)),"MM"),
             IF(
                        OR(
                                    TEXT((EDATE('Projektkostenkalkulation EP'!$B$4,9)+AW$3),"TTT") = "Sa",
                                    TEXT((EDATE('Projektkostenkalkulation EP'!$B$4,9)+AW$3),"TTT") = "So",
                                    IF(ISNA(VLOOKUP(EDATE('Projektkostenkalkulation EP'!$B$4,9)+AW$3,Datenquellen!$F$7:$H$45,3,FALSE))," ",VLOOKUP(EDATE('Projektkostenkalkulation EP'!$B$4,9)+AW$3,Datenquellen!$F$7:$H$45,3,FALSE))="X"
                                    ),
                          "X",
                          IF((((NETWORKDAYS('Projektkostenkalkulation EP'!$K$8,EOMONTH('Projektkostenkalkulation EP'!$K$8,0)))*('Projektkostenkalkulation EP'!$N$47/5)*
                                        'Projektkostenkalkulation EP'!$K$31)-SUM($B$32:N32))&gt;('Projektkostenkalkulation EP'!$N$47/5),('Projektkostenkalkulation EP'!$N$47/5),
                                         (NETWORKDAYS('Projektkostenkalkulation EP'!$K$8,
                                          EOMONTH('Projektkostenkalkulation EP'!$K$8,0)))*('Projektkostenkalkulation EP'!$N$47/5)*'Projektkostenkalkulation EP'!$K$31-SUM($B$32:N32))
                          ),
               "X"
            )</f>
        <v>0</v>
      </c>
      <c r="P32" s="122">
        <f xml:space="preserve"> IF(TEXT((EDATE('Projektkostenkalkulation EP'!$B$4,9)+AX$3),"MM")=TEXT((EDATE('Projektkostenkalkulation EP'!$B$4,9)+(AX$3-1)),"MM"),
             IF(
                        OR(
                                    TEXT((EDATE('Projektkostenkalkulation EP'!$B$4,9)+AX$3),"TTT") = "Sa",
                                    TEXT((EDATE('Projektkostenkalkulation EP'!$B$4,9)+AX$3),"TTT") = "So",
                                    IF(ISNA(VLOOKUP(EDATE('Projektkostenkalkulation EP'!$B$4,9)+AX$3,Datenquellen!$F$7:$H$45,3,FALSE))," ",VLOOKUP(EDATE('Projektkostenkalkulation EP'!$B$4,9)+AX$3,Datenquellen!$F$7:$H$45,3,FALSE))="X"
                                    ),
                          "X",
                          IF((((NETWORKDAYS('Projektkostenkalkulation EP'!$K$8,EOMONTH('Projektkostenkalkulation EP'!$K$8,0)))*('Projektkostenkalkulation EP'!$N$47/5)*
                                        'Projektkostenkalkulation EP'!$K$31)-SUM($B$32:O32))&gt;('Projektkostenkalkulation EP'!$N$47/5),('Projektkostenkalkulation EP'!$N$47/5),
                                         (NETWORKDAYS('Projektkostenkalkulation EP'!$K$8,
                                          EOMONTH('Projektkostenkalkulation EP'!$K$8,0)))*('Projektkostenkalkulation EP'!$N$47/5)*'Projektkostenkalkulation EP'!$K$31-SUM($B$32:O32))
                          ),
               "X"
            )</f>
        <v>0</v>
      </c>
      <c r="Q32" s="122">
        <f xml:space="preserve"> IF(TEXT((EDATE('Projektkostenkalkulation EP'!$B$4,9)+AY$3),"MM")=TEXT((EDATE('Projektkostenkalkulation EP'!$B$4,9)+(AY$3-1)),"MM"),
             IF(
                        OR(
                                    TEXT((EDATE('Projektkostenkalkulation EP'!$B$4,9)+AY$3),"TTT") = "Sa",
                                    TEXT((EDATE('Projektkostenkalkulation EP'!$B$4,9)+AY$3),"TTT") = "So",
                                    IF(ISNA(VLOOKUP(EDATE('Projektkostenkalkulation EP'!$B$4,9)+AY$3,Datenquellen!$F$7:$H$45,3,FALSE))," ",VLOOKUP(EDATE('Projektkostenkalkulation EP'!$B$4,9)+AY$3,Datenquellen!$F$7:$H$45,3,FALSE))="X"
                                    ),
                          "X",
                          IF((((NETWORKDAYS('Projektkostenkalkulation EP'!$K$8,EOMONTH('Projektkostenkalkulation EP'!$K$8,0)))*('Projektkostenkalkulation EP'!$N$47/5)*
                                        'Projektkostenkalkulation EP'!$K$31)-SUM($B$32:P32))&gt;('Projektkostenkalkulation EP'!$N$47/5),('Projektkostenkalkulation EP'!$N$47/5),
                                         (NETWORKDAYS('Projektkostenkalkulation EP'!$K$8,
                                          EOMONTH('Projektkostenkalkulation EP'!$K$8,0)))*('Projektkostenkalkulation EP'!$N$47/5)*'Projektkostenkalkulation EP'!$K$31-SUM($B$32:P32))
                          ),
               "X"
            )</f>
        <v>0</v>
      </c>
      <c r="R32" s="122">
        <f xml:space="preserve"> IF(TEXT((EDATE('Projektkostenkalkulation EP'!$B$4,9)+AZ$3),"MM")=TEXT((EDATE('Projektkostenkalkulation EP'!$B$4,9)+(AZ$3-1)),"MM"),
             IF(
                        OR(
                                    TEXT((EDATE('Projektkostenkalkulation EP'!$B$4,9)+AZ$3),"TTT") = "Sa",
                                    TEXT((EDATE('Projektkostenkalkulation EP'!$B$4,9)+AZ$3),"TTT") = "So",
                                    IF(ISNA(VLOOKUP(EDATE('Projektkostenkalkulation EP'!$B$4,9)+AZ$3,Datenquellen!$F$7:$H$45,3,FALSE))," ",VLOOKUP(EDATE('Projektkostenkalkulation EP'!$B$4,9)+AZ$3,Datenquellen!$F$7:$H$45,3,FALSE))="X"
                                    ),
                          "X",
                          IF((((NETWORKDAYS('Projektkostenkalkulation EP'!$K$8,EOMONTH('Projektkostenkalkulation EP'!$K$8,0)))*('Projektkostenkalkulation EP'!$N$47/5)*
                                        'Projektkostenkalkulation EP'!$K$31)-SUM($B$32:Q32))&gt;('Projektkostenkalkulation EP'!$N$47/5),('Projektkostenkalkulation EP'!$N$47/5),
                                         (NETWORKDAYS('Projektkostenkalkulation EP'!$K$8,
                                          EOMONTH('Projektkostenkalkulation EP'!$K$8,0)))*('Projektkostenkalkulation EP'!$N$47/5)*'Projektkostenkalkulation EP'!$K$31-SUM($B$32:Q32))
                          ),
               "X"
            )</f>
        <v>0</v>
      </c>
      <c r="S32" s="122">
        <f xml:space="preserve"> IF(TEXT((EDATE('Projektkostenkalkulation EP'!$B$4,9)+BA$3),"MM")=TEXT((EDATE('Projektkostenkalkulation EP'!$B$4,9)+(BA$3-1)),"MM"),
             IF(
                        OR(
                                    TEXT((EDATE('Projektkostenkalkulation EP'!$B$4,9)+BA$3),"TTT") = "Sa",
                                    TEXT((EDATE('Projektkostenkalkulation EP'!$B$4,9)+BA$3),"TTT") = "So",
                                    IF(ISNA(VLOOKUP(EDATE('Projektkostenkalkulation EP'!$B$4,9)+BA$3,Datenquellen!$F$7:$H$45,3,FALSE))," ",VLOOKUP(EDATE('Projektkostenkalkulation EP'!$B$4,9)+BA$3,Datenquellen!$F$7:$H$45,3,FALSE))="X"
                                    ),
                          "X",
                          IF((((NETWORKDAYS('Projektkostenkalkulation EP'!$K$8,EOMONTH('Projektkostenkalkulation EP'!$K$8,0)))*('Projektkostenkalkulation EP'!$N$47/5)*
                                        'Projektkostenkalkulation EP'!$K$31)-SUM($B$32:R32))&gt;('Projektkostenkalkulation EP'!$N$47/5),('Projektkostenkalkulation EP'!$N$47/5),
                                         (NETWORKDAYS('Projektkostenkalkulation EP'!$K$8,
                                          EOMONTH('Projektkostenkalkulation EP'!$K$8,0)))*('Projektkostenkalkulation EP'!$N$47/5)*'Projektkostenkalkulation EP'!$K$31-SUM($B$32:R32))
                          ),
               "X"
            )</f>
        <v>0</v>
      </c>
      <c r="T32" s="122" t="str">
        <f xml:space="preserve"> IF(TEXT((EDATE('Projektkostenkalkulation EP'!$B$4,9)+BB$3),"MM")=TEXT((EDATE('Projektkostenkalkulation EP'!$B$4,9)+(BB$3-1)),"MM"),
             IF(
                        OR(
                                    TEXT((EDATE('Projektkostenkalkulation EP'!$B$4,9)+BB$3),"TTT") = "Sa",
                                    TEXT((EDATE('Projektkostenkalkulation EP'!$B$4,9)+BB$3),"TTT") = "So",
                                    IF(ISNA(VLOOKUP(EDATE('Projektkostenkalkulation EP'!$B$4,9)+BB$3,Datenquellen!$F$7:$H$45,3,FALSE))," ",VLOOKUP(EDATE('Projektkostenkalkulation EP'!$B$4,9)+BB$3,Datenquellen!$F$7:$H$45,3,FALSE))="X"
                                    ),
                          "X",
                          IF((((NETWORKDAYS('Projektkostenkalkulation EP'!$K$8,EOMONTH('Projektkostenkalkulation EP'!$K$8,0)))*('Projektkostenkalkulation EP'!$N$47/5)*
                                        'Projektkostenkalkulation EP'!$K$31)-SUM($B$32:S32))&gt;('Projektkostenkalkulation EP'!$N$47/5),('Projektkostenkalkulation EP'!$N$47/5),
                                         (NETWORKDAYS('Projektkostenkalkulation EP'!$K$8,
                                          EOMONTH('Projektkostenkalkulation EP'!$K$8,0)))*('Projektkostenkalkulation EP'!$N$47/5)*'Projektkostenkalkulation EP'!$K$31-SUM($B$32:S32))
                          ),
               "X"
            )</f>
        <v>X</v>
      </c>
      <c r="U32" s="122" t="str">
        <f xml:space="preserve"> IF(TEXT((EDATE('Projektkostenkalkulation EP'!$B$4,9)+BC$3),"MM")=TEXT((EDATE('Projektkostenkalkulation EP'!$B$4,9)+(BC$3-1)),"MM"),
             IF(
                        OR(
                                    TEXT((EDATE('Projektkostenkalkulation EP'!$B$4,9)+BC$3),"TTT") = "Sa",
                                    TEXT((EDATE('Projektkostenkalkulation EP'!$B$4,9)+BC$3),"TTT") = "So",
                                    IF(ISNA(VLOOKUP(EDATE('Projektkostenkalkulation EP'!$B$4,9)+BC$3,Datenquellen!$F$7:$H$45,3,FALSE))," ",VLOOKUP(EDATE('Projektkostenkalkulation EP'!$B$4,9)+BC$3,Datenquellen!$F$7:$H$45,3,FALSE))="X"
                                    ),
                          "X",
                          IF((((NETWORKDAYS('Projektkostenkalkulation EP'!$K$8,EOMONTH('Projektkostenkalkulation EP'!$K$8,0)))*('Projektkostenkalkulation EP'!$N$47/5)*
                                        'Projektkostenkalkulation EP'!$K$31)-SUM($B$32:T32))&gt;('Projektkostenkalkulation EP'!$N$47/5),('Projektkostenkalkulation EP'!$N$47/5),
                                         (NETWORKDAYS('Projektkostenkalkulation EP'!$K$8,
                                          EOMONTH('Projektkostenkalkulation EP'!$K$8,0)))*('Projektkostenkalkulation EP'!$N$47/5)*'Projektkostenkalkulation EP'!$K$31-SUM($B$32:T32))
                          ),
               "X"
            )</f>
        <v>X</v>
      </c>
      <c r="V32" s="122">
        <f xml:space="preserve"> IF(TEXT((EDATE('Projektkostenkalkulation EP'!$B$4,9)+BD$3),"MM")=TEXT((EDATE('Projektkostenkalkulation EP'!$B$4,9)+(BD$3-1)),"MM"),
             IF(
                        OR(
                                    TEXT((EDATE('Projektkostenkalkulation EP'!$B$4,9)+BD$3),"TTT") = "Sa",
                                    TEXT((EDATE('Projektkostenkalkulation EP'!$B$4,9)+BD$3),"TTT") = "So",
                                    IF(ISNA(VLOOKUP(EDATE('Projektkostenkalkulation EP'!$B$4,9)+BD$3,Datenquellen!$F$7:$H$45,3,FALSE))," ",VLOOKUP(EDATE('Projektkostenkalkulation EP'!$B$4,9)+BD$3,Datenquellen!$F$7:$H$45,3,FALSE))="X"
                                    ),
                          "X",
                          IF((((NETWORKDAYS('Projektkostenkalkulation EP'!$K$8,EOMONTH('Projektkostenkalkulation EP'!$K$8,0)))*('Projektkostenkalkulation EP'!$N$47/5)*
                                        'Projektkostenkalkulation EP'!$K$31)-SUM($B$32:U32))&gt;('Projektkostenkalkulation EP'!$N$47/5),('Projektkostenkalkulation EP'!$N$47/5),
                                         (NETWORKDAYS('Projektkostenkalkulation EP'!$K$8,
                                          EOMONTH('Projektkostenkalkulation EP'!$K$8,0)))*('Projektkostenkalkulation EP'!$N$47/5)*'Projektkostenkalkulation EP'!$K$31-SUM($B$32:U32))
                          ),
               "X"
            )</f>
        <v>0</v>
      </c>
      <c r="W32" s="122">
        <f xml:space="preserve"> IF(TEXT((EDATE('Projektkostenkalkulation EP'!$B$4,9)+BE$3),"MM")=TEXT((EDATE('Projektkostenkalkulation EP'!$B$4,9)+(BE$3-1)),"MM"),
             IF(
                        OR(
                                    TEXT((EDATE('Projektkostenkalkulation EP'!$B$4,9)+BE$3),"TTT") = "Sa",
                                    TEXT((EDATE('Projektkostenkalkulation EP'!$B$4,9)+BE$3),"TTT") = "So",
                                    IF(ISNA(VLOOKUP(EDATE('Projektkostenkalkulation EP'!$B$4,9)+BE$3,Datenquellen!$F$7:$H$45,3,FALSE))," ",VLOOKUP(EDATE('Projektkostenkalkulation EP'!$B$4,9)+BE$3,Datenquellen!$F$7:$H$45,3,FALSE))="X"
                                    ),
                          "X",
                          IF((((NETWORKDAYS('Projektkostenkalkulation EP'!$K$8,EOMONTH('Projektkostenkalkulation EP'!$K$8,0)))*('Projektkostenkalkulation EP'!$N$47/5)*
                                        'Projektkostenkalkulation EP'!$K$31)-SUM($B$32:V32))&gt;('Projektkostenkalkulation EP'!$N$47/5),('Projektkostenkalkulation EP'!$N$47/5),
                                         (NETWORKDAYS('Projektkostenkalkulation EP'!$K$8,
                                          EOMONTH('Projektkostenkalkulation EP'!$K$8,0)))*('Projektkostenkalkulation EP'!$N$47/5)*'Projektkostenkalkulation EP'!$K$31-SUM($B$32:V32))
                          ),
               "X"
            )</f>
        <v>0</v>
      </c>
      <c r="X32" s="122">
        <f xml:space="preserve"> IF(TEXT((EDATE('Projektkostenkalkulation EP'!$B$4,9)+BF$3),"MM")=TEXT((EDATE('Projektkostenkalkulation EP'!$B$4,9)+(BF$3-1)),"MM"),
             IF(
                        OR(
                                    TEXT((EDATE('Projektkostenkalkulation EP'!$B$4,9)+BF$3),"TTT") = "Sa",
                                    TEXT((EDATE('Projektkostenkalkulation EP'!$B$4,9)+BF$3),"TTT") = "So",
                                    IF(ISNA(VLOOKUP(EDATE('Projektkostenkalkulation EP'!$B$4,9)+BF$3,Datenquellen!$F$7:$H$45,3,FALSE))," ",VLOOKUP(EDATE('Projektkostenkalkulation EP'!$B$4,9)+BF$3,Datenquellen!$F$7:$H$45,3,FALSE))="X"
                                    ),
                          "X",
                          IF((((NETWORKDAYS('Projektkostenkalkulation EP'!$K$8,EOMONTH('Projektkostenkalkulation EP'!$K$8,0)))*('Projektkostenkalkulation EP'!$N$47/5)*
                                        'Projektkostenkalkulation EP'!$K$31)-SUM($B$32:W32))&gt;('Projektkostenkalkulation EP'!$N$47/5),('Projektkostenkalkulation EP'!$N$47/5),
                                         (NETWORKDAYS('Projektkostenkalkulation EP'!$K$8,
                                          EOMONTH('Projektkostenkalkulation EP'!$K$8,0)))*('Projektkostenkalkulation EP'!$N$47/5)*'Projektkostenkalkulation EP'!$K$31-SUM($B$32:W32))
                          ),
               "X"
            )</f>
        <v>0</v>
      </c>
      <c r="Y32" s="122">
        <f xml:space="preserve"> IF(TEXT((EDATE('Projektkostenkalkulation EP'!$B$4,9)+BG$3),"MM")=TEXT((EDATE('Projektkostenkalkulation EP'!$B$4,9)+(BG$3-1)),"MM"),
             IF(
                        OR(
                                    TEXT((EDATE('Projektkostenkalkulation EP'!$B$4,9)+BG$3),"TTT") = "Sa",
                                    TEXT((EDATE('Projektkostenkalkulation EP'!$B$4,9)+BG$3),"TTT") = "So",
                                    IF(ISNA(VLOOKUP(EDATE('Projektkostenkalkulation EP'!$B$4,9)+BG$3,Datenquellen!$F$7:$H$45,3,FALSE))," ",VLOOKUP(EDATE('Projektkostenkalkulation EP'!$B$4,9)+BG$3,Datenquellen!$F$7:$H$45,3,FALSE))="X"
                                    ),
                          "X",
                          IF((((NETWORKDAYS('Projektkostenkalkulation EP'!$K$8,EOMONTH('Projektkostenkalkulation EP'!$K$8,0)))*('Projektkostenkalkulation EP'!$N$47/5)*
                                        'Projektkostenkalkulation EP'!$K$31)-SUM($B$32:X32))&gt;('Projektkostenkalkulation EP'!$N$47/5),('Projektkostenkalkulation EP'!$N$47/5),
                                         (NETWORKDAYS('Projektkostenkalkulation EP'!$K$8,
                                          EOMONTH('Projektkostenkalkulation EP'!$K$8,0)))*('Projektkostenkalkulation EP'!$N$47/5)*'Projektkostenkalkulation EP'!$K$31-SUM($B$32:X32))
                          ),
               "X"
            )</f>
        <v>0</v>
      </c>
      <c r="Z32" s="122">
        <f xml:space="preserve"> IF(TEXT((EDATE('Projektkostenkalkulation EP'!$B$4,9)+BH$3),"MM")=TEXT((EDATE('Projektkostenkalkulation EP'!$B$4,9)+(BH$3-1)),"MM"),
             IF(
                        OR(
                                    TEXT((EDATE('Projektkostenkalkulation EP'!$B$4,9)+BH$3),"TTT") = "Sa",
                                    TEXT((EDATE('Projektkostenkalkulation EP'!$B$4,9)+BH$3),"TTT") = "So",
                                    IF(ISNA(VLOOKUP(EDATE('Projektkostenkalkulation EP'!$B$4,9)+BH$3,Datenquellen!$F$7:$H$45,3,FALSE))," ",VLOOKUP(EDATE('Projektkostenkalkulation EP'!$B$4,9)+BH$3,Datenquellen!$F$7:$H$45,3,FALSE))="X"
                                    ),
                          "X",
                          IF((((NETWORKDAYS('Projektkostenkalkulation EP'!$K$8,EOMONTH('Projektkostenkalkulation EP'!$K$8,0)))*('Projektkostenkalkulation EP'!$N$47/5)*
                                        'Projektkostenkalkulation EP'!$K$31)-SUM($B$32:Y32))&gt;('Projektkostenkalkulation EP'!$N$47/5),('Projektkostenkalkulation EP'!$N$47/5),
                                         (NETWORKDAYS('Projektkostenkalkulation EP'!$K$8,
                                          EOMONTH('Projektkostenkalkulation EP'!$K$8,0)))*('Projektkostenkalkulation EP'!$N$47/5)*'Projektkostenkalkulation EP'!$K$31-SUM($B$32:Y32))
                          ),
               "X"
            )</f>
        <v>0</v>
      </c>
      <c r="AA32" s="122" t="str">
        <f xml:space="preserve"> IF(TEXT((EDATE('Projektkostenkalkulation EP'!$B$4,9)+BI$3),"MM")=TEXT((EDATE('Projektkostenkalkulation EP'!$B$4,9)+(BI$3-1)),"MM"),
             IF(
                        OR(
                                    TEXT((EDATE('Projektkostenkalkulation EP'!$B$4,9)+BI$3),"TTT") = "Sa",
                                    TEXT((EDATE('Projektkostenkalkulation EP'!$B$4,9)+BI$3),"TTT") = "So",
                                    IF(ISNA(VLOOKUP(EDATE('Projektkostenkalkulation EP'!$B$4,9)+BI$3,Datenquellen!$F$7:$H$45,3,FALSE))," ",VLOOKUP(EDATE('Projektkostenkalkulation EP'!$B$4,9)+BI$3,Datenquellen!$F$7:$H$45,3,FALSE))="X"
                                    ),
                          "X",
                          IF((((NETWORKDAYS('Projektkostenkalkulation EP'!$K$8,EOMONTH('Projektkostenkalkulation EP'!$K$8,0)))*('Projektkostenkalkulation EP'!$N$47/5)*
                                        'Projektkostenkalkulation EP'!$K$31)-SUM($B$32:Z32))&gt;('Projektkostenkalkulation EP'!$N$47/5),('Projektkostenkalkulation EP'!$N$47/5),
                                         (NETWORKDAYS('Projektkostenkalkulation EP'!$K$8,
                                          EOMONTH('Projektkostenkalkulation EP'!$K$8,0)))*('Projektkostenkalkulation EP'!$N$47/5)*'Projektkostenkalkulation EP'!$K$31-SUM($B$32:Z32))
                          ),
               "X"
            )</f>
        <v>X</v>
      </c>
      <c r="AB32" s="122" t="str">
        <f xml:space="preserve"> IF(TEXT((EDATE('Projektkostenkalkulation EP'!$B$4,9)+BJ$3),"MM")=TEXT((EDATE('Projektkostenkalkulation EP'!$B$4,9)+(BJ$3-1)),"MM"),
             IF(
                        OR(
                                    TEXT((EDATE('Projektkostenkalkulation EP'!$B$4,9)+BJ$3),"TTT") = "Sa",
                                    TEXT((EDATE('Projektkostenkalkulation EP'!$B$4,9)+BJ$3),"TTT") = "So",
                                    IF(ISNA(VLOOKUP(EDATE('Projektkostenkalkulation EP'!$B$4,9)+BJ$3,Datenquellen!$F$7:$H$45,3,FALSE))," ",VLOOKUP(EDATE('Projektkostenkalkulation EP'!$B$4,9)+BJ$3,Datenquellen!$F$7:$H$45,3,FALSE))="X"
                                    ),
                          "X",
                          IF((((NETWORKDAYS('Projektkostenkalkulation EP'!$K$8,EOMONTH('Projektkostenkalkulation EP'!$K$8,0)))*('Projektkostenkalkulation EP'!$N$47/5)*
                                        'Projektkostenkalkulation EP'!$K$31)-SUM($B$32:AA32))&gt;('Projektkostenkalkulation EP'!$N$47/5),('Projektkostenkalkulation EP'!$N$47/5),
                                         (NETWORKDAYS('Projektkostenkalkulation EP'!$K$8,
                                          EOMONTH('Projektkostenkalkulation EP'!$K$8,0)))*('Projektkostenkalkulation EP'!$N$47/5)*'Projektkostenkalkulation EP'!$K$31-SUM($B$32:AA32))
                          ),
               "X"
            )</f>
        <v>X</v>
      </c>
      <c r="AC32" s="122">
        <f xml:space="preserve"> IF(TEXT((EDATE('Projektkostenkalkulation EP'!$B$4,9)+BK$3),"MM")=TEXT((EDATE('Projektkostenkalkulation EP'!$B$4,9)+(BK$3-1)),"MM"),
             IF(
                        OR(
                                    TEXT((EDATE('Projektkostenkalkulation EP'!$B$4,9)+BK$3),"TTT") = "Sa",
                                    TEXT((EDATE('Projektkostenkalkulation EP'!$B$4,9)+BK$3),"TTT") = "So",
                                    IF(ISNA(VLOOKUP(EDATE('Projektkostenkalkulation EP'!$B$4,9)+BK$3,Datenquellen!$F$7:$H$45,3,FALSE))," ",VLOOKUP(EDATE('Projektkostenkalkulation EP'!$B$4,9)+BK$3,Datenquellen!$F$7:$H$45,3,FALSE))="X"
                                    ),
                          "X",
                          IF((((NETWORKDAYS('Projektkostenkalkulation EP'!$K$8,EOMONTH('Projektkostenkalkulation EP'!$K$8,0)))*('Projektkostenkalkulation EP'!$N$47/5)*
                                        'Projektkostenkalkulation EP'!$K$31)-SUM($B$32:AB32))&gt;('Projektkostenkalkulation EP'!$N$47/5),('Projektkostenkalkulation EP'!$N$47/5),
                                         (NETWORKDAYS('Projektkostenkalkulation EP'!$K$8,
                                          EOMONTH('Projektkostenkalkulation EP'!$K$8,0)))*('Projektkostenkalkulation EP'!$N$47/5)*'Projektkostenkalkulation EP'!$K$31-SUM($B$32:AB32))
                          ),
               "X"
            )</f>
        <v>0</v>
      </c>
      <c r="AD32" s="122">
        <f xml:space="preserve"> IF(TEXT((EDATE('Projektkostenkalkulation EP'!$B$4,9)+BL$3),"MM")=TEXT((EDATE('Projektkostenkalkulation EP'!$B$4,9)+(BL$3-1)),"MM"),
             IF(
                        OR(
                                    TEXT((EDATE('Projektkostenkalkulation EP'!$B$4,9)+BL$3),"TTT") = "Sa",
                                    TEXT((EDATE('Projektkostenkalkulation EP'!$B$4,9)+BL$3),"TTT") = "So",
                                    IF(ISNA(VLOOKUP(EDATE('Projektkostenkalkulation EP'!$B$4,9)+BL$3,Datenquellen!$F$7:$H$45,3,FALSE))," ",VLOOKUP(EDATE('Projektkostenkalkulation EP'!$B$4,9)+BL$3,Datenquellen!$F$7:$H$45,3,FALSE))="X"
                                    ),
                          "X",
                          IF((((NETWORKDAYS('Projektkostenkalkulation EP'!$K$8,EOMONTH('Projektkostenkalkulation EP'!$K$8,0)))*('Projektkostenkalkulation EP'!$N$47/5)*
                                        'Projektkostenkalkulation EP'!$K$31)-SUM($B$32:AC32))&gt;('Projektkostenkalkulation EP'!$N$47/5),('Projektkostenkalkulation EP'!$N$47/5),
                                         (NETWORKDAYS('Projektkostenkalkulation EP'!$K$8,
                                          EOMONTH('Projektkostenkalkulation EP'!$K$8,0)))*('Projektkostenkalkulation EP'!$N$47/5)*'Projektkostenkalkulation EP'!$K$31-SUM($B$32:AC32))
                          ),
               "X"
            )</f>
        <v>0</v>
      </c>
      <c r="AE32" s="122">
        <f xml:space="preserve"> IF(TEXT((EDATE('Projektkostenkalkulation EP'!$B$4,9)+BM$3),"MM")=TEXT((EDATE('Projektkostenkalkulation EP'!$B$4,9)+(BM$3-1)),"MM"),
             IF(
                        OR(
                                    TEXT((EDATE('Projektkostenkalkulation EP'!$B$4,9)+BM$3),"TTT") = "Sa",
                                    TEXT((EDATE('Projektkostenkalkulation EP'!$B$4,9)+BM$3),"TTT") = "So",
                                    IF(ISNA(VLOOKUP(EDATE('Projektkostenkalkulation EP'!$B$4,9)+BM$3,Datenquellen!$F$7:$H$45,3,FALSE))," ",VLOOKUP(EDATE('Projektkostenkalkulation EP'!$B$4,9)+BM$3,Datenquellen!$F$7:$H$45,3,FALSE))="X"
                                    ),
                          "X",
                          IF((((NETWORKDAYS('Projektkostenkalkulation EP'!$K$8,EOMONTH('Projektkostenkalkulation EP'!$K$8,0)))*('Projektkostenkalkulation EP'!$N$47/5)*
                                        'Projektkostenkalkulation EP'!$K$31)-SUM($B$32:AD32))&gt;('Projektkostenkalkulation EP'!$N$47/5),('Projektkostenkalkulation EP'!$N$47/5),
                                         (NETWORKDAYS('Projektkostenkalkulation EP'!$K$8,
                                          EOMONTH('Projektkostenkalkulation EP'!$K$8,0)))*('Projektkostenkalkulation EP'!$N$47/5)*'Projektkostenkalkulation EP'!$K$31-SUM($B$32:AD32))
                          ),
               "X"
            )</f>
        <v>0</v>
      </c>
      <c r="AF32" s="122">
        <f xml:space="preserve"> IF(TEXT((EDATE('Projektkostenkalkulation EP'!$B$4,9)+BN$3),"MM")=TEXT((EDATE('Projektkostenkalkulation EP'!$B$4,9)+(BN$3-1)),"MM"),
             IF(
                        OR(
                                    TEXT((EDATE('Projektkostenkalkulation EP'!$B$4,9)+BN$3),"TTT") = "Sa",
                                    TEXT((EDATE('Projektkostenkalkulation EP'!$B$4,9)+BN$3),"TTT") = "So",
                                    IF(ISNA(VLOOKUP(EDATE('Projektkostenkalkulation EP'!$B$4,9)+BN$3,Datenquellen!$F$7:$H$45,3,FALSE))," ",VLOOKUP(EDATE('Projektkostenkalkulation EP'!$B$4,9)+BN$3,Datenquellen!$F$7:$H$45,3,FALSE))="X"
                                    ),
                          "X",
                          IF((((NETWORKDAYS('Projektkostenkalkulation EP'!$K$8,EOMONTH('Projektkostenkalkulation EP'!$K$8,0)))*('Projektkostenkalkulation EP'!$N$47/5)*
                                        'Projektkostenkalkulation EP'!$K$31)-SUM($B$32:AE32))&gt;('Projektkostenkalkulation EP'!$N$47/5),('Projektkostenkalkulation EP'!$N$47/5),
                                         (NETWORKDAYS('Projektkostenkalkulation EP'!$K$8,
                                          EOMONTH('Projektkostenkalkulation EP'!$K$8,0)))*('Projektkostenkalkulation EP'!$N$47/5)*'Projektkostenkalkulation EP'!$K$31-SUM($B$32:AE32))
                          ),
               "X"
            )</f>
        <v>0</v>
      </c>
      <c r="AG32" s="121">
        <f>SUM(B32:AF32)</f>
        <v>0</v>
      </c>
      <c r="AH32" s="525">
        <f>AG32-AG33</f>
        <v>0</v>
      </c>
      <c r="AJ32" s="2" t="s">
        <v>81</v>
      </c>
      <c r="AK32" s="124">
        <f>IF(
            OR(
                     TEXT(EDATE('Projektkostenkalkulation EP'!$B$4,21),"TTT") = "Sa",
                     TEXT(EDATE('Projektkostenkalkulation EP'!$B$4,21),"TTT") = "So",
                     IF(ISNA(VLOOKUP(EDATE('Projektkostenkalkulation EP'!$B$4,21),Datenquellen!$F$7:$H$45,3,FALSE))," ",VLOOKUP(EDATE('Projektkostenkalkulation EP'!$B$4,21),Datenquellen!$F$7:$H$45,3,FALSE))="X"
                            ),
                    "X",
                    IF('Projektkostenkalkulation EP'!$W$31&gt;0,('Projektkostenkalkulation EP'!$N$47/5),0)
            )</f>
        <v>0</v>
      </c>
      <c r="AL32" s="122">
        <f xml:space="preserve"> IF(TEXT((EDATE('Projektkostenkalkulation EP'!$B$4,21)+AK$3),"MM")=TEXT((EDATE('Projektkostenkalkulation EP'!$B$4,21)+(AK$3-1)),"MM"),
             IF(
                        OR(
                                    TEXT((EDATE('Projektkostenkalkulation EP'!$B$4,21)+AK$3),"TTT") = "Sa",
                                    TEXT((EDATE('Projektkostenkalkulation EP'!$B$4,21)+AK$3),"TTT") = "So",
                                    IF(ISNA(VLOOKUP(EDATE('Projektkostenkalkulation EP'!$B$4,21)+AK$3,Datenquellen!$F$7:$H$45,3,FALSE))," ",VLOOKUP(EDATE('Projektkostenkalkulation EP'!$B$4,21)+AK$3,Datenquellen!$F$7:$H$45,3,FALSE))="X"
                                    ),
                          "X",
                          IF((((NETWORKDAYS('Projektkostenkalkulation EP'!$W$8,EOMONTH('Projektkostenkalkulation EP'!$W$8,0)))*('Projektkostenkalkulation EP'!$N$47/5)*
                                        'Projektkostenkalkulation EP'!$W$31)-SUM($AK$32:AK32))&gt;('Projektkostenkalkulation EP'!$N$47/5),('Projektkostenkalkulation EP'!$N$47/5),
                                         (NETWORKDAYS('Projektkostenkalkulation EP'!$W$8,
                                          EOMONTH('Projektkostenkalkulation EP'!$W$8,0)))*('Projektkostenkalkulation EP'!$N$47/5)*'Projektkostenkalkulation EP'!$W$31-SUM($AK$32:AK32))
                          ),
               "X"
            )</f>
        <v>0</v>
      </c>
      <c r="AM32" s="122" t="str">
        <f xml:space="preserve"> IF(TEXT((EDATE('Projektkostenkalkulation EP'!$B$4,21)+AL$3),"MM")=TEXT((EDATE('Projektkostenkalkulation EP'!$B$4,21)+(AL$3-1)),"MM"),
             IF(
                        OR(
                                    TEXT((EDATE('Projektkostenkalkulation EP'!$B$4,21)+AL$3),"TTT") = "Sa",
                                    TEXT((EDATE('Projektkostenkalkulation EP'!$B$4,21)+AL$3),"TTT") = "So",
                                    IF(ISNA(VLOOKUP(EDATE('Projektkostenkalkulation EP'!$B$4,21)+AL$3,Datenquellen!$F$7:$H$45,3,FALSE))," ",VLOOKUP(EDATE('Projektkostenkalkulation EP'!$B$4,21)+AL$3,Datenquellen!$F$7:$H$45,3,FALSE))="X"
                                    ),
                          "X",
                          IF((((NETWORKDAYS('Projektkostenkalkulation EP'!$W$8,EOMONTH('Projektkostenkalkulation EP'!$W$8,0)))*('Projektkostenkalkulation EP'!$N$47/5)*
                                        'Projektkostenkalkulation EP'!$W$31)-SUM($AK$32:AL32))&gt;('Projektkostenkalkulation EP'!$N$47/5),('Projektkostenkalkulation EP'!$N$47/5),
                                         (NETWORKDAYS('Projektkostenkalkulation EP'!$W$8,
                                          EOMONTH('Projektkostenkalkulation EP'!$W$8,0)))*('Projektkostenkalkulation EP'!$N$47/5)*'Projektkostenkalkulation EP'!$W$31-SUM($AK$32:AL32))
                          ),
               "X"
            )</f>
        <v>X</v>
      </c>
      <c r="AN32" s="122" t="str">
        <f xml:space="preserve"> IF(TEXT((EDATE('Projektkostenkalkulation EP'!$B$4,21)+AM$3),"MM")=TEXT((EDATE('Projektkostenkalkulation EP'!$B$4,21)+(AM$3-1)),"MM"),
             IF(
                        OR(
                                    TEXT((EDATE('Projektkostenkalkulation EP'!$B$4,21)+AM$3),"TTT") = "Sa",
                                    TEXT((EDATE('Projektkostenkalkulation EP'!$B$4,21)+AM$3),"TTT") = "So",
                                    IF(ISNA(VLOOKUP(EDATE('Projektkostenkalkulation EP'!$B$4,21)+AM$3,Datenquellen!$F$7:$H$45,3,FALSE))," ",VLOOKUP(EDATE('Projektkostenkalkulation EP'!$B$4,21)+AM$3,Datenquellen!$F$7:$H$45,3,FALSE))="X"
                                    ),
                          "X",
                          IF((((NETWORKDAYS('Projektkostenkalkulation EP'!$W$8,EOMONTH('Projektkostenkalkulation EP'!$W$8,0)))*('Projektkostenkalkulation EP'!$N$47/5)*
                                        'Projektkostenkalkulation EP'!$W$31)-SUM($AK$32:AM32))&gt;('Projektkostenkalkulation EP'!$N$47/5),('Projektkostenkalkulation EP'!$N$47/5),
                                         (NETWORKDAYS('Projektkostenkalkulation EP'!$W$8,
                                          EOMONTH('Projektkostenkalkulation EP'!$W$8,0)))*('Projektkostenkalkulation EP'!$N$47/5)*'Projektkostenkalkulation EP'!$W$31-SUM($AK$32:AM32))
                          ),
               "X"
            )</f>
        <v>X</v>
      </c>
      <c r="AO32" s="122" t="str">
        <f xml:space="preserve"> IF(TEXT((EDATE('Projektkostenkalkulation EP'!$B$4,21)+AN$3),"MM")=TEXT((EDATE('Projektkostenkalkulation EP'!$B$4,21)+(AN$3-1)),"MM"),
             IF(
                        OR(
                                    TEXT((EDATE('Projektkostenkalkulation EP'!$B$4,21)+AN$3),"TTT") = "Sa",
                                    TEXT((EDATE('Projektkostenkalkulation EP'!$B$4,21)+AN$3),"TTT") = "So",
                                    IF(ISNA(VLOOKUP(EDATE('Projektkostenkalkulation EP'!$B$4,21)+AN$3,Datenquellen!$F$7:$H$45,3,FALSE))," ",VLOOKUP(EDATE('Projektkostenkalkulation EP'!$B$4,21)+AN$3,Datenquellen!$F$7:$H$45,3,FALSE))="X"
                                    ),
                          "X",
                          IF((((NETWORKDAYS('Projektkostenkalkulation EP'!$W$8,EOMONTH('Projektkostenkalkulation EP'!$W$8,0)))*('Projektkostenkalkulation EP'!$N$47/5)*
                                        'Projektkostenkalkulation EP'!$W$31)-SUM($AK$32:AN32))&gt;('Projektkostenkalkulation EP'!$N$47/5),('Projektkostenkalkulation EP'!$N$47/5),
                                         (NETWORKDAYS('Projektkostenkalkulation EP'!$W$8,
                                          EOMONTH('Projektkostenkalkulation EP'!$W$8,0)))*('Projektkostenkalkulation EP'!$N$47/5)*'Projektkostenkalkulation EP'!$W$31-SUM($AK$32:AN32))
                          ),
               "X"
            )</f>
        <v>X</v>
      </c>
      <c r="AP32" s="122">
        <f xml:space="preserve"> IF(TEXT((EDATE('Projektkostenkalkulation EP'!$B$4,21)+AO$3),"MM")=TEXT((EDATE('Projektkostenkalkulation EP'!$B$4,21)+(AO$3-1)),"MM"),
             IF(
                        OR(
                                    TEXT((EDATE('Projektkostenkalkulation EP'!$B$4,21)+AO$3),"TTT") = "Sa",
                                    TEXT((EDATE('Projektkostenkalkulation EP'!$B$4,21)+AO$3),"TTT") = "So",
                                    IF(ISNA(VLOOKUP(EDATE('Projektkostenkalkulation EP'!$B$4,21)+AO$3,Datenquellen!$F$7:$H$45,3,FALSE))," ",VLOOKUP(EDATE('Projektkostenkalkulation EP'!$B$4,21)+AO$3,Datenquellen!$F$7:$H$45,3,FALSE))="X"
                                    ),
                          "X",
                          IF((((NETWORKDAYS('Projektkostenkalkulation EP'!$W$8,EOMONTH('Projektkostenkalkulation EP'!$W$8,0)))*('Projektkostenkalkulation EP'!$N$47/5)*
                                        'Projektkostenkalkulation EP'!$W$31)-SUM($AK$32:AO32))&gt;('Projektkostenkalkulation EP'!$N$47/5),('Projektkostenkalkulation EP'!$N$47/5),
                                         (NETWORKDAYS('Projektkostenkalkulation EP'!$W$8,
                                          EOMONTH('Projektkostenkalkulation EP'!$W$8,0)))*('Projektkostenkalkulation EP'!$N$47/5)*'Projektkostenkalkulation EP'!$W$31-SUM($AK$32:AO32))
                          ),
               "X"
            )</f>
        <v>0</v>
      </c>
      <c r="AQ32" s="122">
        <f xml:space="preserve"> IF(TEXT((EDATE('Projektkostenkalkulation EP'!$B$4,21)+AP$3),"MM")=TEXT((EDATE('Projektkostenkalkulation EP'!$B$4,21)+(AP$3-1)),"MM"),
             IF(
                        OR(
                                    TEXT((EDATE('Projektkostenkalkulation EP'!$B$4,21)+AP$3),"TTT") = "Sa",
                                    TEXT((EDATE('Projektkostenkalkulation EP'!$B$4,21)+AP$3),"TTT") = "So",
                                    IF(ISNA(VLOOKUP(EDATE('Projektkostenkalkulation EP'!$B$4,21)+AP$3,Datenquellen!$F$7:$H$45,3,FALSE))," ",VLOOKUP(EDATE('Projektkostenkalkulation EP'!$B$4,21)+AP$3,Datenquellen!$F$7:$H$45,3,FALSE))="X"
                                    ),
                          "X",
                          IF((((NETWORKDAYS('Projektkostenkalkulation EP'!$W$8,EOMONTH('Projektkostenkalkulation EP'!$W$8,0)))*('Projektkostenkalkulation EP'!$N$47/5)*
                                        'Projektkostenkalkulation EP'!$W$31)-SUM($AK$32:AP32))&gt;('Projektkostenkalkulation EP'!$N$47/5),('Projektkostenkalkulation EP'!$N$47/5),
                                         (NETWORKDAYS('Projektkostenkalkulation EP'!$W$8,
                                          EOMONTH('Projektkostenkalkulation EP'!$W$8,0)))*('Projektkostenkalkulation EP'!$N$47/5)*'Projektkostenkalkulation EP'!$W$31-SUM($AK$32:AP32))
                          ),
               "X"
            )</f>
        <v>0</v>
      </c>
      <c r="AR32" s="122">
        <f xml:space="preserve"> IF(TEXT((EDATE('Projektkostenkalkulation EP'!$B$4,21)+AQ$3),"MM")=TEXT((EDATE('Projektkostenkalkulation EP'!$B$4,21)+(AQ$3-1)),"MM"),
             IF(
                        OR(
                                    TEXT((EDATE('Projektkostenkalkulation EP'!$B$4,21)+AQ$3),"TTT") = "Sa",
                                    TEXT((EDATE('Projektkostenkalkulation EP'!$B$4,21)+AQ$3),"TTT") = "So",
                                    IF(ISNA(VLOOKUP(EDATE('Projektkostenkalkulation EP'!$B$4,21)+AQ$3,Datenquellen!$F$7:$H$45,3,FALSE))," ",VLOOKUP(EDATE('Projektkostenkalkulation EP'!$B$4,21)+AQ$3,Datenquellen!$F$7:$H$45,3,FALSE))="X"
                                    ),
                          "X",
                          IF((((NETWORKDAYS('Projektkostenkalkulation EP'!$W$8,EOMONTH('Projektkostenkalkulation EP'!$W$8,0)))*('Projektkostenkalkulation EP'!$N$47/5)*
                                        'Projektkostenkalkulation EP'!$W$31)-SUM($AK$32:AQ32))&gt;('Projektkostenkalkulation EP'!$N$47/5),('Projektkostenkalkulation EP'!$N$47/5),
                                         (NETWORKDAYS('Projektkostenkalkulation EP'!$W$8,
                                          EOMONTH('Projektkostenkalkulation EP'!$W$8,0)))*('Projektkostenkalkulation EP'!$N$47/5)*'Projektkostenkalkulation EP'!$W$31-SUM($AK$32:AQ32))
                          ),
               "X"
            )</f>
        <v>0</v>
      </c>
      <c r="AS32" s="122">
        <f xml:space="preserve"> IF(TEXT((EDATE('Projektkostenkalkulation EP'!$B$4,21)+AR$3),"MM")=TEXT((EDATE('Projektkostenkalkulation EP'!$B$4,21)+(AR$3-1)),"MM"),
             IF(
                        OR(
                                    TEXT((EDATE('Projektkostenkalkulation EP'!$B$4,21)+AR$3),"TTT") = "Sa",
                                    TEXT((EDATE('Projektkostenkalkulation EP'!$B$4,21)+AR$3),"TTT") = "So",
                                    IF(ISNA(VLOOKUP(EDATE('Projektkostenkalkulation EP'!$B$4,21)+AR$3,Datenquellen!$F$7:$H$45,3,FALSE))," ",VLOOKUP(EDATE('Projektkostenkalkulation EP'!$B$4,21)+AR$3,Datenquellen!$F$7:$H$45,3,FALSE))="X"
                                    ),
                          "X",
                          IF((((NETWORKDAYS('Projektkostenkalkulation EP'!$W$8,EOMONTH('Projektkostenkalkulation EP'!$W$8,0)))*('Projektkostenkalkulation EP'!$N$47/5)*
                                        'Projektkostenkalkulation EP'!$W$31)-SUM($AK$32:AR32))&gt;('Projektkostenkalkulation EP'!$N$47/5),('Projektkostenkalkulation EP'!$N$47/5),
                                         (NETWORKDAYS('Projektkostenkalkulation EP'!$W$8,
                                          EOMONTH('Projektkostenkalkulation EP'!$W$8,0)))*('Projektkostenkalkulation EP'!$N$47/5)*'Projektkostenkalkulation EP'!$W$31-SUM($AK$32:AR32))
                          ),
               "X"
            )</f>
        <v>0</v>
      </c>
      <c r="AT32" s="122">
        <f xml:space="preserve"> IF(TEXT((EDATE('Projektkostenkalkulation EP'!$B$4,21)+AS$3),"MM")=TEXT((EDATE('Projektkostenkalkulation EP'!$B$4,21)+(AS$3-1)),"MM"),
             IF(
                        OR(
                                    TEXT((EDATE('Projektkostenkalkulation EP'!$B$4,21)+AS$3),"TTT") = "Sa",
                                    TEXT((EDATE('Projektkostenkalkulation EP'!$B$4,21)+AS$3),"TTT") = "So",
                                    IF(ISNA(VLOOKUP(EDATE('Projektkostenkalkulation EP'!$B$4,21)+AS$3,Datenquellen!$F$7:$H$45,3,FALSE))," ",VLOOKUP(EDATE('Projektkostenkalkulation EP'!$B$4,21)+AS$3,Datenquellen!$F$7:$H$45,3,FALSE))="X"
                                    ),
                          "X",
                          IF((((NETWORKDAYS('Projektkostenkalkulation EP'!$W$8,EOMONTH('Projektkostenkalkulation EP'!$W$8,0)))*('Projektkostenkalkulation EP'!$N$47/5)*
                                        'Projektkostenkalkulation EP'!$W$31)-SUM($AK$32:AS32))&gt;('Projektkostenkalkulation EP'!$N$47/5),('Projektkostenkalkulation EP'!$N$47/5),
                                         (NETWORKDAYS('Projektkostenkalkulation EP'!$W$8,
                                          EOMONTH('Projektkostenkalkulation EP'!$W$8,0)))*('Projektkostenkalkulation EP'!$N$47/5)*'Projektkostenkalkulation EP'!$W$31-SUM($AK$32:AS32))
                          ),
               "X"
            )</f>
        <v>0</v>
      </c>
      <c r="AU32" s="122" t="str">
        <f xml:space="preserve"> IF(TEXT((EDATE('Projektkostenkalkulation EP'!$B$4,21)+AT$3),"MM")=TEXT((EDATE('Projektkostenkalkulation EP'!$B$4,21)+(AT$3-1)),"MM"),
             IF(
                        OR(
                                    TEXT((EDATE('Projektkostenkalkulation EP'!$B$4,21)+AT$3),"TTT") = "Sa",
                                    TEXT((EDATE('Projektkostenkalkulation EP'!$B$4,21)+AT$3),"TTT") = "So",
                                    IF(ISNA(VLOOKUP(EDATE('Projektkostenkalkulation EP'!$B$4,21)+AT$3,Datenquellen!$F$7:$H$45,3,FALSE))," ",VLOOKUP(EDATE('Projektkostenkalkulation EP'!$B$4,21)+AT$3,Datenquellen!$F$7:$H$45,3,FALSE))="X"
                                    ),
                          "X",
                          IF((((NETWORKDAYS('Projektkostenkalkulation EP'!$W$8,EOMONTH('Projektkostenkalkulation EP'!$W$8,0)))*('Projektkostenkalkulation EP'!$N$47/5)*
                                        'Projektkostenkalkulation EP'!$W$31)-SUM($AK$32:AT32))&gt;('Projektkostenkalkulation EP'!$N$47/5),('Projektkostenkalkulation EP'!$N$47/5),
                                         (NETWORKDAYS('Projektkostenkalkulation EP'!$W$8,
                                          EOMONTH('Projektkostenkalkulation EP'!$W$8,0)))*('Projektkostenkalkulation EP'!$N$47/5)*'Projektkostenkalkulation EP'!$W$31-SUM($AK$32:AT32))
                          ),
               "X"
            )</f>
        <v>X</v>
      </c>
      <c r="AV32" s="122" t="str">
        <f xml:space="preserve"> IF(TEXT((EDATE('Projektkostenkalkulation EP'!$B$4,21)+AU$3),"MM")=TEXT((EDATE('Projektkostenkalkulation EP'!$B$4,21)+(AU$3-1)),"MM"),
             IF(
                        OR(
                                    TEXT((EDATE('Projektkostenkalkulation EP'!$B$4,21)+AU$3),"TTT") = "Sa",
                                    TEXT((EDATE('Projektkostenkalkulation EP'!$B$4,21)+AU$3),"TTT") = "So",
                                    IF(ISNA(VLOOKUP(EDATE('Projektkostenkalkulation EP'!$B$4,21)+AU$3,Datenquellen!$F$7:$H$45,3,FALSE))," ",VLOOKUP(EDATE('Projektkostenkalkulation EP'!$B$4,21)+AU$3,Datenquellen!$F$7:$H$45,3,FALSE))="X"
                                    ),
                          "X",
                          IF((((NETWORKDAYS('Projektkostenkalkulation EP'!$W$8,EOMONTH('Projektkostenkalkulation EP'!$W$8,0)))*('Projektkostenkalkulation EP'!$N$47/5)*
                                        'Projektkostenkalkulation EP'!$W$31)-SUM($AK$32:AU32))&gt;('Projektkostenkalkulation EP'!$N$47/5),('Projektkostenkalkulation EP'!$N$47/5),
                                         (NETWORKDAYS('Projektkostenkalkulation EP'!$W$8,
                                          EOMONTH('Projektkostenkalkulation EP'!$W$8,0)))*('Projektkostenkalkulation EP'!$N$47/5)*'Projektkostenkalkulation EP'!$W$31-SUM($AK$32:AU32))
                          ),
               "X"
            )</f>
        <v>X</v>
      </c>
      <c r="AW32" s="122">
        <f xml:space="preserve"> IF(TEXT((EDATE('Projektkostenkalkulation EP'!$B$4,21)+AV$3),"MM")=TEXT((EDATE('Projektkostenkalkulation EP'!$B$4,21)+(AV$3-1)),"MM"),
             IF(
                        OR(
                                    TEXT((EDATE('Projektkostenkalkulation EP'!$B$4,21)+AV$3),"TTT") = "Sa",
                                    TEXT((EDATE('Projektkostenkalkulation EP'!$B$4,21)+AV$3),"TTT") = "So",
                                    IF(ISNA(VLOOKUP(EDATE('Projektkostenkalkulation EP'!$B$4,21)+AV$3,Datenquellen!$F$7:$H$45,3,FALSE))," ",VLOOKUP(EDATE('Projektkostenkalkulation EP'!$B$4,21)+AV$3,Datenquellen!$F$7:$H$45,3,FALSE))="X"
                                    ),
                          "X",
                          IF((((NETWORKDAYS('Projektkostenkalkulation EP'!$W$8,EOMONTH('Projektkostenkalkulation EP'!$W$8,0)))*('Projektkostenkalkulation EP'!$N$47/5)*
                                        'Projektkostenkalkulation EP'!$W$31)-SUM($AK$32:AV32))&gt;('Projektkostenkalkulation EP'!$N$47/5),('Projektkostenkalkulation EP'!$N$47/5),
                                         (NETWORKDAYS('Projektkostenkalkulation EP'!$W$8,
                                          EOMONTH('Projektkostenkalkulation EP'!$W$8,0)))*('Projektkostenkalkulation EP'!$N$47/5)*'Projektkostenkalkulation EP'!$W$31-SUM($AK$32:AV32))
                          ),
               "X"
            )</f>
        <v>0</v>
      </c>
      <c r="AX32" s="122">
        <f xml:space="preserve"> IF(TEXT((EDATE('Projektkostenkalkulation EP'!$B$4,21)+AW$3),"MM")=TEXT((EDATE('Projektkostenkalkulation EP'!$B$4,21)+(AW$3-1)),"MM"),
             IF(
                        OR(
                                    TEXT((EDATE('Projektkostenkalkulation EP'!$B$4,21)+AW$3),"TTT") = "Sa",
                                    TEXT((EDATE('Projektkostenkalkulation EP'!$B$4,21)+AW$3),"TTT") = "So",
                                    IF(ISNA(VLOOKUP(EDATE('Projektkostenkalkulation EP'!$B$4,21)+AW$3,Datenquellen!$F$7:$H$45,3,FALSE))," ",VLOOKUP(EDATE('Projektkostenkalkulation EP'!$B$4,21)+AW$3,Datenquellen!$F$7:$H$45,3,FALSE))="X"
                                    ),
                          "X",
                          IF((((NETWORKDAYS('Projektkostenkalkulation EP'!$W$8,EOMONTH('Projektkostenkalkulation EP'!$W$8,0)))*('Projektkostenkalkulation EP'!$N$47/5)*
                                        'Projektkostenkalkulation EP'!$W$31)-SUM($AK$32:AW32))&gt;('Projektkostenkalkulation EP'!$N$47/5),('Projektkostenkalkulation EP'!$N$47/5),
                                         (NETWORKDAYS('Projektkostenkalkulation EP'!$W$8,
                                          EOMONTH('Projektkostenkalkulation EP'!$W$8,0)))*('Projektkostenkalkulation EP'!$N$47/5)*'Projektkostenkalkulation EP'!$W$31-SUM($AK$32:AW32))
                          ),
               "X"
            )</f>
        <v>0</v>
      </c>
      <c r="AY32" s="122">
        <f xml:space="preserve"> IF(TEXT((EDATE('Projektkostenkalkulation EP'!$B$4,21)+AX$3),"MM")=TEXT((EDATE('Projektkostenkalkulation EP'!$B$4,21)+(AX$3-1)),"MM"),
             IF(
                        OR(
                                    TEXT((EDATE('Projektkostenkalkulation EP'!$B$4,21)+AX$3),"TTT") = "Sa",
                                    TEXT((EDATE('Projektkostenkalkulation EP'!$B$4,21)+AX$3),"TTT") = "So",
                                    IF(ISNA(VLOOKUP(EDATE('Projektkostenkalkulation EP'!$B$4,21)+AX$3,Datenquellen!$F$7:$H$45,3,FALSE))," ",VLOOKUP(EDATE('Projektkostenkalkulation EP'!$B$4,21)+AX$3,Datenquellen!$F$7:$H$45,3,FALSE))="X"
                                    ),
                          "X",
                          IF((((NETWORKDAYS('Projektkostenkalkulation EP'!$W$8,EOMONTH('Projektkostenkalkulation EP'!$W$8,0)))*('Projektkostenkalkulation EP'!$N$47/5)*
                                        'Projektkostenkalkulation EP'!$W$31)-SUM($AK$32:AX32))&gt;('Projektkostenkalkulation EP'!$N$47/5),('Projektkostenkalkulation EP'!$N$47/5),
                                         (NETWORKDAYS('Projektkostenkalkulation EP'!$W$8,
                                          EOMONTH('Projektkostenkalkulation EP'!$W$8,0)))*('Projektkostenkalkulation EP'!$N$47/5)*'Projektkostenkalkulation EP'!$W$31-SUM($AK$32:AX32))
                          ),
               "X"
            )</f>
        <v>0</v>
      </c>
      <c r="AZ32" s="122">
        <f xml:space="preserve"> IF(TEXT((EDATE('Projektkostenkalkulation EP'!$B$4,21)+AY$3),"MM")=TEXT((EDATE('Projektkostenkalkulation EP'!$B$4,21)+(AY$3-1)),"MM"),
             IF(
                        OR(
                                    TEXT((EDATE('Projektkostenkalkulation EP'!$B$4,21)+AY$3),"TTT") = "Sa",
                                    TEXT((EDATE('Projektkostenkalkulation EP'!$B$4,21)+AY$3),"TTT") = "So",
                                    IF(ISNA(VLOOKUP(EDATE('Projektkostenkalkulation EP'!$B$4,21)+AY$3,Datenquellen!$F$7:$H$45,3,FALSE))," ",VLOOKUP(EDATE('Projektkostenkalkulation EP'!$B$4,21)+AY$3,Datenquellen!$F$7:$H$45,3,FALSE))="X"
                                    ),
                          "X",
                          IF((((NETWORKDAYS('Projektkostenkalkulation EP'!$W$8,EOMONTH('Projektkostenkalkulation EP'!$W$8,0)))*('Projektkostenkalkulation EP'!$N$47/5)*
                                        'Projektkostenkalkulation EP'!$W$31)-SUM($AK$32:AY32))&gt;('Projektkostenkalkulation EP'!$N$47/5),('Projektkostenkalkulation EP'!$N$47/5),
                                         (NETWORKDAYS('Projektkostenkalkulation EP'!$W$8,
                                          EOMONTH('Projektkostenkalkulation EP'!$W$8,0)))*('Projektkostenkalkulation EP'!$N$47/5)*'Projektkostenkalkulation EP'!$W$31-SUM($AK$32:AY32))
                          ),
               "X"
            )</f>
        <v>0</v>
      </c>
      <c r="BA32" s="122">
        <f xml:space="preserve"> IF(TEXT((EDATE('Projektkostenkalkulation EP'!$B$4,21)+AZ$3),"MM")=TEXT((EDATE('Projektkostenkalkulation EP'!$B$4,21)+(AZ$3-1)),"MM"),
             IF(
                        OR(
                                    TEXT((EDATE('Projektkostenkalkulation EP'!$B$4,21)+AZ$3),"TTT") = "Sa",
                                    TEXT((EDATE('Projektkostenkalkulation EP'!$B$4,21)+AZ$3),"TTT") = "So",
                                    IF(ISNA(VLOOKUP(EDATE('Projektkostenkalkulation EP'!$B$4,21)+AZ$3,Datenquellen!$F$7:$H$45,3,FALSE))," ",VLOOKUP(EDATE('Projektkostenkalkulation EP'!$B$4,21)+AZ$3,Datenquellen!$F$7:$H$45,3,FALSE))="X"
                                    ),
                          "X",
                          IF((((NETWORKDAYS('Projektkostenkalkulation EP'!$W$8,EOMONTH('Projektkostenkalkulation EP'!$W$8,0)))*('Projektkostenkalkulation EP'!$N$47/5)*
                                        'Projektkostenkalkulation EP'!$W$31)-SUM($AK$32:AZ32))&gt;('Projektkostenkalkulation EP'!$N$47/5),('Projektkostenkalkulation EP'!$N$47/5),
                                         (NETWORKDAYS('Projektkostenkalkulation EP'!$W$8,
                                          EOMONTH('Projektkostenkalkulation EP'!$W$8,0)))*('Projektkostenkalkulation EP'!$N$47/5)*'Projektkostenkalkulation EP'!$W$31-SUM($AK$32:AZ32))
                          ),
               "X"
            )</f>
        <v>0</v>
      </c>
      <c r="BB32" s="122" t="str">
        <f xml:space="preserve"> IF(TEXT((EDATE('Projektkostenkalkulation EP'!$B$4,21)+BA$3),"MM")=TEXT((EDATE('Projektkostenkalkulation EP'!$B$4,21)+(BA$3-1)),"MM"),
             IF(
                        OR(
                                    TEXT((EDATE('Projektkostenkalkulation EP'!$B$4,21)+BA$3),"TTT") = "Sa",
                                    TEXT((EDATE('Projektkostenkalkulation EP'!$B$4,21)+BA$3),"TTT") = "So",
                                    IF(ISNA(VLOOKUP(EDATE('Projektkostenkalkulation EP'!$B$4,21)+BA$3,Datenquellen!$F$7:$H$45,3,FALSE))," ",VLOOKUP(EDATE('Projektkostenkalkulation EP'!$B$4,21)+BA$3,Datenquellen!$F$7:$H$45,3,FALSE))="X"
                                    ),
                          "X",
                          IF((((NETWORKDAYS('Projektkostenkalkulation EP'!$W$8,EOMONTH('Projektkostenkalkulation EP'!$W$8,0)))*('Projektkostenkalkulation EP'!$N$47/5)*
                                        'Projektkostenkalkulation EP'!$W$31)-SUM($AK$32:BA32))&gt;('Projektkostenkalkulation EP'!$N$47/5),('Projektkostenkalkulation EP'!$N$47/5),
                                         (NETWORKDAYS('Projektkostenkalkulation EP'!$W$8,
                                          EOMONTH('Projektkostenkalkulation EP'!$W$8,0)))*('Projektkostenkalkulation EP'!$N$47/5)*'Projektkostenkalkulation EP'!$W$31-SUM($AK$32:BA32))
                          ),
               "X"
            )</f>
        <v>X</v>
      </c>
      <c r="BC32" s="122" t="str">
        <f xml:space="preserve"> IF(TEXT((EDATE('Projektkostenkalkulation EP'!$B$4,21)+BB$3),"MM")=TEXT((EDATE('Projektkostenkalkulation EP'!$B$4,21)+(BB$3-1)),"MM"),
             IF(
                        OR(
                                    TEXT((EDATE('Projektkostenkalkulation EP'!$B$4,21)+BB$3),"TTT") = "Sa",
                                    TEXT((EDATE('Projektkostenkalkulation EP'!$B$4,21)+BB$3),"TTT") = "So",
                                    IF(ISNA(VLOOKUP(EDATE('Projektkostenkalkulation EP'!$B$4,21)+BB$3,Datenquellen!$F$7:$H$45,3,FALSE))," ",VLOOKUP(EDATE('Projektkostenkalkulation EP'!$B$4,21)+BB$3,Datenquellen!$F$7:$H$45,3,FALSE))="X"
                                    ),
                          "X",
                          IF((((NETWORKDAYS('Projektkostenkalkulation EP'!$W$8,EOMONTH('Projektkostenkalkulation EP'!$W$8,0)))*('Projektkostenkalkulation EP'!$N$47/5)*
                                        'Projektkostenkalkulation EP'!$W$31)-SUM($AK$32:BB32))&gt;('Projektkostenkalkulation EP'!$N$47/5),('Projektkostenkalkulation EP'!$N$47/5),
                                         (NETWORKDAYS('Projektkostenkalkulation EP'!$W$8,
                                          EOMONTH('Projektkostenkalkulation EP'!$W$8,0)))*('Projektkostenkalkulation EP'!$N$47/5)*'Projektkostenkalkulation EP'!$W$31-SUM($AK$32:BB32))
                          ),
               "X"
            )</f>
        <v>X</v>
      </c>
      <c r="BD32" s="122">
        <f xml:space="preserve"> IF(TEXT((EDATE('Projektkostenkalkulation EP'!$B$4,21)+BC$3),"MM")=TEXT((EDATE('Projektkostenkalkulation EP'!$B$4,21)+(BC$3-1)),"MM"),
             IF(
                        OR(
                                    TEXT((EDATE('Projektkostenkalkulation EP'!$B$4,21)+BC$3),"TTT") = "Sa",
                                    TEXT((EDATE('Projektkostenkalkulation EP'!$B$4,21)+BC$3),"TTT") = "So",
                                    IF(ISNA(VLOOKUP(EDATE('Projektkostenkalkulation EP'!$B$4,21)+BC$3,Datenquellen!$F$7:$H$45,3,FALSE))," ",VLOOKUP(EDATE('Projektkostenkalkulation EP'!$B$4,21)+BC$3,Datenquellen!$F$7:$H$45,3,FALSE))="X"
                                    ),
                          "X",
                          IF((((NETWORKDAYS('Projektkostenkalkulation EP'!$W$8,EOMONTH('Projektkostenkalkulation EP'!$W$8,0)))*('Projektkostenkalkulation EP'!$N$47/5)*
                                        'Projektkostenkalkulation EP'!$W$31)-SUM($AK$32:BC32))&gt;('Projektkostenkalkulation EP'!$N$47/5),('Projektkostenkalkulation EP'!$N$47/5),
                                         (NETWORKDAYS('Projektkostenkalkulation EP'!$W$8,
                                          EOMONTH('Projektkostenkalkulation EP'!$W$8,0)))*('Projektkostenkalkulation EP'!$N$47/5)*'Projektkostenkalkulation EP'!$W$31-SUM($AK$32:BC32))
                          ),
               "X"
            )</f>
        <v>0</v>
      </c>
      <c r="BE32" s="122">
        <f xml:space="preserve"> IF(TEXT((EDATE('Projektkostenkalkulation EP'!$B$4,21)+BD$3),"MM")=TEXT((EDATE('Projektkostenkalkulation EP'!$B$4,21)+(BD$3-1)),"MM"),
             IF(
                        OR(
                                    TEXT((EDATE('Projektkostenkalkulation EP'!$B$4,21)+BD$3),"TTT") = "Sa",
                                    TEXT((EDATE('Projektkostenkalkulation EP'!$B$4,21)+BD$3),"TTT") = "So",
                                    IF(ISNA(VLOOKUP(EDATE('Projektkostenkalkulation EP'!$B$4,21)+BD$3,Datenquellen!$F$7:$H$45,3,FALSE))," ",VLOOKUP(EDATE('Projektkostenkalkulation EP'!$B$4,21)+BD$3,Datenquellen!$F$7:$H$45,3,FALSE))="X"
                                    ),
                          "X",
                          IF((((NETWORKDAYS('Projektkostenkalkulation EP'!$W$8,EOMONTH('Projektkostenkalkulation EP'!$W$8,0)))*('Projektkostenkalkulation EP'!$N$47/5)*
                                        'Projektkostenkalkulation EP'!$W$31)-SUM($AK$32:BD32))&gt;('Projektkostenkalkulation EP'!$N$47/5),('Projektkostenkalkulation EP'!$N$47/5),
                                         (NETWORKDAYS('Projektkostenkalkulation EP'!$W$8,
                                          EOMONTH('Projektkostenkalkulation EP'!$W$8,0)))*('Projektkostenkalkulation EP'!$N$47/5)*'Projektkostenkalkulation EP'!$W$31-SUM($AK$32:BD32))
                          ),
               "X"
            )</f>
        <v>0</v>
      </c>
      <c r="BF32" s="122">
        <f xml:space="preserve"> IF(TEXT((EDATE('Projektkostenkalkulation EP'!$B$4,21)+BE$3),"MM")=TEXT((EDATE('Projektkostenkalkulation EP'!$B$4,21)+(BE$3-1)),"MM"),
             IF(
                        OR(
                                    TEXT((EDATE('Projektkostenkalkulation EP'!$B$4,21)+BE$3),"TTT") = "Sa",
                                    TEXT((EDATE('Projektkostenkalkulation EP'!$B$4,21)+BE$3),"TTT") = "So",
                                    IF(ISNA(VLOOKUP(EDATE('Projektkostenkalkulation EP'!$B$4,21)+BE$3,Datenquellen!$F$7:$H$45,3,FALSE))," ",VLOOKUP(EDATE('Projektkostenkalkulation EP'!$B$4,21)+BE$3,Datenquellen!$F$7:$H$45,3,FALSE))="X"
                                    ),
                          "X",
                          IF((((NETWORKDAYS('Projektkostenkalkulation EP'!$W$8,EOMONTH('Projektkostenkalkulation EP'!$W$8,0)))*('Projektkostenkalkulation EP'!$N$47/5)*
                                        'Projektkostenkalkulation EP'!$W$31)-SUM($AK$32:BE32))&gt;('Projektkostenkalkulation EP'!$N$47/5),('Projektkostenkalkulation EP'!$N$47/5),
                                         (NETWORKDAYS('Projektkostenkalkulation EP'!$W$8,
                                          EOMONTH('Projektkostenkalkulation EP'!$W$8,0)))*('Projektkostenkalkulation EP'!$N$47/5)*'Projektkostenkalkulation EP'!$W$31-SUM($AK$32:BE32))
                          ),
               "X"
            )</f>
        <v>0</v>
      </c>
      <c r="BG32" s="122">
        <f xml:space="preserve"> IF(TEXT((EDATE('Projektkostenkalkulation EP'!$B$4,21)+BF$3),"MM")=TEXT((EDATE('Projektkostenkalkulation EP'!$B$4,21)+(BF$3-1)),"MM"),
             IF(
                        OR(
                                    TEXT((EDATE('Projektkostenkalkulation EP'!$B$4,21)+BF$3),"TTT") = "Sa",
                                    TEXT((EDATE('Projektkostenkalkulation EP'!$B$4,21)+BF$3),"TTT") = "So",
                                    IF(ISNA(VLOOKUP(EDATE('Projektkostenkalkulation EP'!$B$4,21)+BF$3,Datenquellen!$F$7:$H$45,3,FALSE))," ",VLOOKUP(EDATE('Projektkostenkalkulation EP'!$B$4,21)+BF$3,Datenquellen!$F$7:$H$45,3,FALSE))="X"
                                    ),
                          "X",
                          IF((((NETWORKDAYS('Projektkostenkalkulation EP'!$W$8,EOMONTH('Projektkostenkalkulation EP'!$W$8,0)))*('Projektkostenkalkulation EP'!$N$47/5)*
                                        'Projektkostenkalkulation EP'!$W$31)-SUM($AK$32:BF32))&gt;('Projektkostenkalkulation EP'!$N$47/5),('Projektkostenkalkulation EP'!$N$47/5),
                                         (NETWORKDAYS('Projektkostenkalkulation EP'!$W$8,
                                          EOMONTH('Projektkostenkalkulation EP'!$W$8,0)))*('Projektkostenkalkulation EP'!$N$47/5)*'Projektkostenkalkulation EP'!$W$31-SUM($AK$32:BF32))
                          ),
               "X"
            )</f>
        <v>0</v>
      </c>
      <c r="BH32" s="122">
        <f xml:space="preserve"> IF(TEXT((EDATE('Projektkostenkalkulation EP'!$B$4,21)+BG$3),"MM")=TEXT((EDATE('Projektkostenkalkulation EP'!$B$4,21)+(BG$3-1)),"MM"),
             IF(
                        OR(
                                    TEXT((EDATE('Projektkostenkalkulation EP'!$B$4,21)+BG$3),"TTT") = "Sa",
                                    TEXT((EDATE('Projektkostenkalkulation EP'!$B$4,21)+BG$3),"TTT") = "So",
                                    IF(ISNA(VLOOKUP(EDATE('Projektkostenkalkulation EP'!$B$4,21)+BG$3,Datenquellen!$F$7:$H$45,3,FALSE))," ",VLOOKUP(EDATE('Projektkostenkalkulation EP'!$B$4,21)+BG$3,Datenquellen!$F$7:$H$45,3,FALSE))="X"
                                    ),
                          "X",
                          IF((((NETWORKDAYS('Projektkostenkalkulation EP'!$W$8,EOMONTH('Projektkostenkalkulation EP'!$W$8,0)))*('Projektkostenkalkulation EP'!$N$47/5)*
                                        'Projektkostenkalkulation EP'!$W$31)-SUM($AK$32:BG32))&gt;('Projektkostenkalkulation EP'!$N$47/5),('Projektkostenkalkulation EP'!$N$47/5),
                                         (NETWORKDAYS('Projektkostenkalkulation EP'!$W$8,
                                          EOMONTH('Projektkostenkalkulation EP'!$W$8,0)))*('Projektkostenkalkulation EP'!$N$47/5)*'Projektkostenkalkulation EP'!$W$31-SUM($AK$32:BG32))
                          ),
               "X"
            )</f>
        <v>0</v>
      </c>
      <c r="BI32" s="122" t="str">
        <f xml:space="preserve"> IF(TEXT((EDATE('Projektkostenkalkulation EP'!$B$4,21)+BH$3),"MM")=TEXT((EDATE('Projektkostenkalkulation EP'!$B$4,21)+(BH$3-1)),"MM"),
             IF(
                        OR(
                                    TEXT((EDATE('Projektkostenkalkulation EP'!$B$4,21)+BH$3),"TTT") = "Sa",
                                    TEXT((EDATE('Projektkostenkalkulation EP'!$B$4,21)+BH$3),"TTT") = "So",
                                    IF(ISNA(VLOOKUP(EDATE('Projektkostenkalkulation EP'!$B$4,21)+BH$3,Datenquellen!$F$7:$H$45,3,FALSE))," ",VLOOKUP(EDATE('Projektkostenkalkulation EP'!$B$4,21)+BH$3,Datenquellen!$F$7:$H$45,3,FALSE))="X"
                                    ),
                          "X",
                          IF((((NETWORKDAYS('Projektkostenkalkulation EP'!$W$8,EOMONTH('Projektkostenkalkulation EP'!$W$8,0)))*('Projektkostenkalkulation EP'!$N$47/5)*
                                        'Projektkostenkalkulation EP'!$W$31)-SUM($AK$32:BH32))&gt;('Projektkostenkalkulation EP'!$N$47/5),('Projektkostenkalkulation EP'!$N$47/5),
                                         (NETWORKDAYS('Projektkostenkalkulation EP'!$W$8,
                                          EOMONTH('Projektkostenkalkulation EP'!$W$8,0)))*('Projektkostenkalkulation EP'!$N$47/5)*'Projektkostenkalkulation EP'!$W$31-SUM($AK$32:BH32))
                          ),
               "X"
            )</f>
        <v>X</v>
      </c>
      <c r="BJ32" s="122" t="str">
        <f xml:space="preserve"> IF(TEXT((EDATE('Projektkostenkalkulation EP'!$B$4,21)+BI$3),"MM")=TEXT((EDATE('Projektkostenkalkulation EP'!$B$4,21)+(BI$3-1)),"MM"),
             IF(
                        OR(
                                    TEXT((EDATE('Projektkostenkalkulation EP'!$B$4,21)+BI$3),"TTT") = "Sa",
                                    TEXT((EDATE('Projektkostenkalkulation EP'!$B$4,21)+BI$3),"TTT") = "So",
                                    IF(ISNA(VLOOKUP(EDATE('Projektkostenkalkulation EP'!$B$4,21)+BI$3,Datenquellen!$F$7:$H$45,3,FALSE))," ",VLOOKUP(EDATE('Projektkostenkalkulation EP'!$B$4,21)+BI$3,Datenquellen!$F$7:$H$45,3,FALSE))="X"
                                    ),
                          "X",
                          IF((((NETWORKDAYS('Projektkostenkalkulation EP'!$W$8,EOMONTH('Projektkostenkalkulation EP'!$W$8,0)))*('Projektkostenkalkulation EP'!$N$47/5)*
                                        'Projektkostenkalkulation EP'!$W$31)-SUM($AK$32:BI32))&gt;('Projektkostenkalkulation EP'!$N$47/5),('Projektkostenkalkulation EP'!$N$47/5),
                                         (NETWORKDAYS('Projektkostenkalkulation EP'!$W$8,
                                          EOMONTH('Projektkostenkalkulation EP'!$W$8,0)))*('Projektkostenkalkulation EP'!$N$47/5)*'Projektkostenkalkulation EP'!$W$31-SUM($AK$32:BI32))
                          ),
               "X"
            )</f>
        <v>X</v>
      </c>
      <c r="BK32" s="122">
        <f xml:space="preserve"> IF(TEXT((EDATE('Projektkostenkalkulation EP'!$B$4,21)+BJ$3),"MM")=TEXT((EDATE('Projektkostenkalkulation EP'!$B$4,21)+(BJ$3-1)),"MM"),
             IF(
                        OR(
                                    TEXT((EDATE('Projektkostenkalkulation EP'!$B$4,21)+BJ$3),"TTT") = "Sa",
                                    TEXT((EDATE('Projektkostenkalkulation EP'!$B$4,21)+BJ$3),"TTT") = "So",
                                    IF(ISNA(VLOOKUP(EDATE('Projektkostenkalkulation EP'!$B$4,21)+BJ$3,Datenquellen!$F$7:$H$45,3,FALSE))," ",VLOOKUP(EDATE('Projektkostenkalkulation EP'!$B$4,21)+BJ$3,Datenquellen!$F$7:$H$45,3,FALSE))="X"
                                    ),
                          "X",
                          IF((((NETWORKDAYS('Projektkostenkalkulation EP'!$W$8,EOMONTH('Projektkostenkalkulation EP'!$W$8,0)))*('Projektkostenkalkulation EP'!$N$47/5)*
                                        'Projektkostenkalkulation EP'!$W$31)-SUM($AK$32:BJ32))&gt;('Projektkostenkalkulation EP'!$N$47/5),('Projektkostenkalkulation EP'!$N$47/5),
                                         (NETWORKDAYS('Projektkostenkalkulation EP'!$W$8,
                                          EOMONTH('Projektkostenkalkulation EP'!$W$8,0)))*('Projektkostenkalkulation EP'!$N$47/5)*'Projektkostenkalkulation EP'!$W$31-SUM($AK$32:BJ32))
                          ),
               "X"
            )</f>
        <v>0</v>
      </c>
      <c r="BL32" s="122">
        <f xml:space="preserve"> IF(TEXT((EDATE('Projektkostenkalkulation EP'!$B$4,21)+BK$3),"MM")=TEXT((EDATE('Projektkostenkalkulation EP'!$B$4,21)+(BK$3-1)),"MM"),
             IF(
                        OR(
                                    TEXT((EDATE('Projektkostenkalkulation EP'!$B$4,21)+BK$3),"TTT") = "Sa",
                                    TEXT((EDATE('Projektkostenkalkulation EP'!$B$4,21)+BK$3),"TTT") = "So",
                                    IF(ISNA(VLOOKUP(EDATE('Projektkostenkalkulation EP'!$B$4,21)+BK$3,Datenquellen!$F$7:$H$45,3,FALSE))," ",VLOOKUP(EDATE('Projektkostenkalkulation EP'!$B$4,21)+BK$3,Datenquellen!$F$7:$H$45,3,FALSE))="X"
                                    ),
                          "X",
                          IF((((NETWORKDAYS('Projektkostenkalkulation EP'!$W$8,EOMONTH('Projektkostenkalkulation EP'!$W$8,0)))*('Projektkostenkalkulation EP'!$N$47/5)*
                                        'Projektkostenkalkulation EP'!$W$31)-SUM($AK$32:BK32))&gt;('Projektkostenkalkulation EP'!$N$47/5),('Projektkostenkalkulation EP'!$N$47/5),
                                         (NETWORKDAYS('Projektkostenkalkulation EP'!$W$8,
                                          EOMONTH('Projektkostenkalkulation EP'!$W$8,0)))*('Projektkostenkalkulation EP'!$N$47/5)*'Projektkostenkalkulation EP'!$W$31-SUM($AK$32:BK32))
                          ),
               "X"
            )</f>
        <v>0</v>
      </c>
      <c r="BM32" s="122">
        <f xml:space="preserve"> IF(TEXT((EDATE('Projektkostenkalkulation EP'!$B$4,21)+BL$3),"MM")=TEXT((EDATE('Projektkostenkalkulation EP'!$B$4,21)+(BL$3-1)),"MM"),
             IF(
                        OR(
                                    TEXT((EDATE('Projektkostenkalkulation EP'!$B$4,21)+BL$3),"TTT") = "Sa",
                                    TEXT((EDATE('Projektkostenkalkulation EP'!$B$4,21)+BL$3),"TTT") = "So",
                                    IF(ISNA(VLOOKUP(EDATE('Projektkostenkalkulation EP'!$B$4,21)+BL$3,Datenquellen!$F$7:$H$45,3,FALSE))," ",VLOOKUP(EDATE('Projektkostenkalkulation EP'!$B$4,21)+BL$3,Datenquellen!$F$7:$H$45,3,FALSE))="X"
                                    ),
                          "X",
                          IF((((NETWORKDAYS('Projektkostenkalkulation EP'!$W$8,EOMONTH('Projektkostenkalkulation EP'!$W$8,0)))*('Projektkostenkalkulation EP'!$N$47/5)*
                                        'Projektkostenkalkulation EP'!$W$31)-SUM($AK$32:BL32))&gt;('Projektkostenkalkulation EP'!$N$47/5),('Projektkostenkalkulation EP'!$N$47/5),
                                         (NETWORKDAYS('Projektkostenkalkulation EP'!$W$8,
                                          EOMONTH('Projektkostenkalkulation EP'!$W$8,0)))*('Projektkostenkalkulation EP'!$N$47/5)*'Projektkostenkalkulation EP'!$W$31-SUM($AK$32:BL32))
                          ),
               "X"
            )</f>
        <v>0</v>
      </c>
      <c r="BN32" s="122">
        <f xml:space="preserve"> IF(TEXT((EDATE('Projektkostenkalkulation EP'!$B$4,21)+BM$3),"MM")=TEXT((EDATE('Projektkostenkalkulation EP'!$B$4,21)+(BM$3-1)),"MM"),
             IF(
                        OR(
                                    TEXT((EDATE('Projektkostenkalkulation EP'!$B$4,21)+BM$3),"TTT") = "Sa",
                                    TEXT((EDATE('Projektkostenkalkulation EP'!$B$4,21)+BM$3),"TTT") = "So",
                                    IF(ISNA(VLOOKUP(EDATE('Projektkostenkalkulation EP'!$B$4,21)+BM$3,Datenquellen!$F$7:$H$45,3,FALSE))," ",VLOOKUP(EDATE('Projektkostenkalkulation EP'!$B$4,21)+BM$3,Datenquellen!$F$7:$H$45,3,FALSE))="X"
                                    ),
                          "X",
                          IF((((NETWORKDAYS('Projektkostenkalkulation EP'!$W$8,EOMONTH('Projektkostenkalkulation EP'!$W$8,0)))*('Projektkostenkalkulation EP'!$N$47/5)*
                                        'Projektkostenkalkulation EP'!$W$31)-SUM($AK$32:BM32))&gt;('Projektkostenkalkulation EP'!$N$47/5),('Projektkostenkalkulation EP'!$N$47/5),
                                         (NETWORKDAYS('Projektkostenkalkulation EP'!$W$8,
                                          EOMONTH('Projektkostenkalkulation EP'!$W$8,0)))*('Projektkostenkalkulation EP'!$N$47/5)*'Projektkostenkalkulation EP'!$W$31-SUM($AK$32:BM32))
                          ),
               "X"
            )</f>
        <v>0</v>
      </c>
      <c r="BO32" s="122">
        <f xml:space="preserve"> IF(TEXT((EDATE('Projektkostenkalkulation EP'!$B$4,21)+BN$3),"MM")=TEXT((EDATE('Projektkostenkalkulation EP'!$B$4,21)+(BN$3-1)),"MM"),
             IF(
                        OR(
                                    TEXT((EDATE('Projektkostenkalkulation EP'!$B$4,21)+BN$3),"TTT") = "Sa",
                                    TEXT((EDATE('Projektkostenkalkulation EP'!$B$4,21)+BN$3),"TTT") = "So",
                                    IF(ISNA(VLOOKUP(EDATE('Projektkostenkalkulation EP'!$B$4,21)+BN$3,Datenquellen!$F$7:$H$45,3,FALSE))," ",VLOOKUP(EDATE('Projektkostenkalkulation EP'!$B$4,21)+BN$3,Datenquellen!$F$7:$H$45,3,FALSE))="X"
                                    ),
                          "X",
                          IF((((NETWORKDAYS('Projektkostenkalkulation EP'!$W$8,EOMONTH('Projektkostenkalkulation EP'!$W$8,0)))*('Projektkostenkalkulation EP'!$N$47/5)*
                                        'Projektkostenkalkulation EP'!$W$31)-SUM($AK$32:BN32))&gt;('Projektkostenkalkulation EP'!$N$47/5),('Projektkostenkalkulation EP'!$N$47/5),
                                         (NETWORKDAYS('Projektkostenkalkulation EP'!$W$8,
                                          EOMONTH('Projektkostenkalkulation EP'!$W$8,0)))*('Projektkostenkalkulation EP'!$N$47/5)*'Projektkostenkalkulation EP'!$W$31-SUM($AK$32:BN32))
                          ),
               "X"
            )</f>
        <v>0</v>
      </c>
      <c r="BP32" s="121">
        <f>SUM(AK32:BO32)</f>
        <v>0</v>
      </c>
      <c r="BQ32" s="525">
        <f>BP32-BP33</f>
        <v>0</v>
      </c>
    </row>
    <row r="33" spans="1:69" ht="14.25" customHeight="1" thickBot="1" x14ac:dyDescent="0.25">
      <c r="A33" s="3" t="s">
        <v>82</v>
      </c>
      <c r="B33" s="270"/>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123">
        <f>SUM(B33:AF33)</f>
        <v>0</v>
      </c>
      <c r="AH33" s="526"/>
      <c r="AJ33" s="3" t="s">
        <v>82</v>
      </c>
      <c r="AK33" s="270"/>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123">
        <f>SUM(AK33:BO33)</f>
        <v>0</v>
      </c>
      <c r="BQ33" s="526"/>
    </row>
    <row r="34" spans="1:69" ht="14.25" customHeight="1" x14ac:dyDescent="0.2">
      <c r="A34" s="1" t="s">
        <v>59</v>
      </c>
      <c r="B34" s="527" t="str">
        <f>TEXT('Projektkostenkalkulation EP'!$L$8,"MMMM JJJJ")</f>
        <v>November 2024</v>
      </c>
      <c r="C34" s="527"/>
      <c r="D34" s="527"/>
      <c r="E34" s="527"/>
      <c r="F34" s="527"/>
      <c r="G34" s="527"/>
      <c r="H34" s="527"/>
      <c r="I34" s="527"/>
      <c r="J34" s="527"/>
      <c r="K34" s="527"/>
      <c r="L34" s="527"/>
      <c r="M34" s="527"/>
      <c r="N34" s="527"/>
      <c r="O34" s="527"/>
      <c r="P34" s="527"/>
      <c r="Q34" s="527"/>
      <c r="R34" s="527"/>
      <c r="S34" s="527"/>
      <c r="T34" s="527"/>
      <c r="U34" s="527"/>
      <c r="V34" s="527"/>
      <c r="W34" s="527"/>
      <c r="X34" s="527"/>
      <c r="Y34" s="527"/>
      <c r="Z34" s="527"/>
      <c r="AA34" s="527"/>
      <c r="AB34" s="527"/>
      <c r="AC34" s="527"/>
      <c r="AD34" s="527"/>
      <c r="AE34" s="527"/>
      <c r="AF34" s="527"/>
      <c r="AG34" s="527"/>
      <c r="AH34" s="528"/>
      <c r="AJ34" s="1" t="s">
        <v>59</v>
      </c>
      <c r="AK34" s="527" t="str">
        <f>TEXT('Projektkostenkalkulation EP'!$X$8,"MMMM JJJJ")</f>
        <v>November 2025</v>
      </c>
      <c r="AL34" s="527"/>
      <c r="AM34" s="527"/>
      <c r="AN34" s="527"/>
      <c r="AO34" s="527"/>
      <c r="AP34" s="527"/>
      <c r="AQ34" s="527"/>
      <c r="AR34" s="527"/>
      <c r="AS34" s="527"/>
      <c r="AT34" s="527"/>
      <c r="AU34" s="527"/>
      <c r="AV34" s="527"/>
      <c r="AW34" s="527"/>
      <c r="AX34" s="527"/>
      <c r="AY34" s="527"/>
      <c r="AZ34" s="527"/>
      <c r="BA34" s="527"/>
      <c r="BB34" s="527"/>
      <c r="BC34" s="527"/>
      <c r="BD34" s="527"/>
      <c r="BE34" s="527"/>
      <c r="BF34" s="527"/>
      <c r="BG34" s="527"/>
      <c r="BH34" s="527"/>
      <c r="BI34" s="527"/>
      <c r="BJ34" s="527"/>
      <c r="BK34" s="527"/>
      <c r="BL34" s="527"/>
      <c r="BM34" s="527"/>
      <c r="BN34" s="527"/>
      <c r="BO34" s="527"/>
      <c r="BP34" s="527"/>
      <c r="BQ34" s="528"/>
    </row>
    <row r="35" spans="1:69" ht="14.25" customHeight="1" x14ac:dyDescent="0.2">
      <c r="A35" s="2" t="s">
        <v>81</v>
      </c>
      <c r="B35" s="124" t="str">
        <f>IF(
            OR(
                     TEXT(EDATE('Projektkostenkalkulation EP'!$B$4,10),"TTT") = "Sa",
                     TEXT(EDATE('Projektkostenkalkulation EP'!$B$4,10),"TTT") = "So",
                     IF(ISNA(VLOOKUP(EDATE('Projektkostenkalkulation EP'!$B$4,10),Datenquellen!$F$7:$H$45,3,FALSE))," ",VLOOKUP(EDATE('Projektkostenkalkulation EP'!$B$4,10),Datenquellen!$F$7:$H$45,3,FALSE))="X"
                            ),
                    "X",
                    IF('Projektkostenkalkulation EP'!$L$31&gt;0,('Projektkostenkalkulation EP'!$N$47/5),0)
            )</f>
        <v>X</v>
      </c>
      <c r="C35" s="122" t="str">
        <f xml:space="preserve"> IF(TEXT((EDATE('Projektkostenkalkulation EP'!$B$4,10)+AK$3),"MM")=TEXT((EDATE('Projektkostenkalkulation EP'!$B$4,10)+(AK$3-1)),"MM"),
             IF(
                        OR(
                                    TEXT((EDATE('Projektkostenkalkulation EP'!$B$4,10)+AK$3),"TTT") = "Sa",
                                    TEXT((EDATE('Projektkostenkalkulation EP'!$B$4,10)+AK$3),"TTT") = "So",
                                    IF(ISNA(VLOOKUP(EDATE('Projektkostenkalkulation EP'!$B$4,10)+AK$3,Datenquellen!$F$7:$H$45,3,FALSE))," ",VLOOKUP(EDATE('Projektkostenkalkulation EP'!$B$4,10)+AK$3,Datenquellen!$F$7:$H$45,3,FALSE))="X"
                                    ),
                          "X",
                          IF((((NETWORKDAYS('Projektkostenkalkulation EP'!$L$8,EOMONTH('Projektkostenkalkulation EP'!$L$8,0)))*('Projektkostenkalkulation EP'!$N$47/5)*
                                        'Projektkostenkalkulation EP'!$L$31)-SUM($B$35:B35))&gt;('Projektkostenkalkulation EP'!$N$47/5),('Projektkostenkalkulation EP'!$N$47/5),
                                         (NETWORKDAYS('Projektkostenkalkulation EP'!$L$8,
                                          EOMONTH('Projektkostenkalkulation EP'!$L$8,0)))*('Projektkostenkalkulation EP'!$N$47/5)*'Projektkostenkalkulation EP'!$L$31-SUM($B$35:B35))
                          ),
               "X"
            )</f>
        <v>X</v>
      </c>
      <c r="D35" s="122" t="str">
        <f xml:space="preserve"> IF(TEXT((EDATE('Projektkostenkalkulation EP'!$B$4,10)+AL$3),"MM")=TEXT((EDATE('Projektkostenkalkulation EP'!$B$4,10)+(AL$3-1)),"MM"),
             IF(
                        OR(
                                    TEXT((EDATE('Projektkostenkalkulation EP'!$B$4,10)+AL$3),"TTT") = "Sa",
                                    TEXT((EDATE('Projektkostenkalkulation EP'!$B$4,10)+AL$3),"TTT") = "So",
                                    IF(ISNA(VLOOKUP(EDATE('Projektkostenkalkulation EP'!$B$4,10)+AL$3,Datenquellen!$F$7:$H$45,3,FALSE))," ",VLOOKUP(EDATE('Projektkostenkalkulation EP'!$B$4,10)+AL$3,Datenquellen!$F$7:$H$45,3,FALSE))="X"
                                    ),
                          "X",
                          IF((((NETWORKDAYS('Projektkostenkalkulation EP'!$L$8,EOMONTH('Projektkostenkalkulation EP'!$L$8,0)))*('Projektkostenkalkulation EP'!$N$47/5)*
                                        'Projektkostenkalkulation EP'!$L$31)-SUM($B$35:C35))&gt;('Projektkostenkalkulation EP'!$N$47/5),('Projektkostenkalkulation EP'!$N$47/5),
                                         (NETWORKDAYS('Projektkostenkalkulation EP'!$L$8,
                                          EOMONTH('Projektkostenkalkulation EP'!$L$8,0)))*('Projektkostenkalkulation EP'!$N$47/5)*'Projektkostenkalkulation EP'!$L$31-SUM($B$35:C35))
                          ),
               "X"
            )</f>
        <v>X</v>
      </c>
      <c r="E35" s="122">
        <f xml:space="preserve"> IF(TEXT((EDATE('Projektkostenkalkulation EP'!$B$4,10)+AM$3),"MM")=TEXT((EDATE('Projektkostenkalkulation EP'!$B$4,10)+(AM$3-1)),"MM"),
             IF(
                        OR(
                                    TEXT((EDATE('Projektkostenkalkulation EP'!$B$4,10)+AM$3),"TTT") = "Sa",
                                    TEXT((EDATE('Projektkostenkalkulation EP'!$B$4,10)+AM$3),"TTT") = "So",
                                    IF(ISNA(VLOOKUP(EDATE('Projektkostenkalkulation EP'!$B$4,10)+AM$3,Datenquellen!$F$7:$H$45,3,FALSE))," ",VLOOKUP(EDATE('Projektkostenkalkulation EP'!$B$4,10)+AM$3,Datenquellen!$F$7:$H$45,3,FALSE))="X"
                                    ),
                          "X",
                          IF((((NETWORKDAYS('Projektkostenkalkulation EP'!$L$8,EOMONTH('Projektkostenkalkulation EP'!$L$8,0)))*('Projektkostenkalkulation EP'!$N$47/5)*
                                        'Projektkostenkalkulation EP'!$L$31)-SUM($B$35:D35))&gt;('Projektkostenkalkulation EP'!$N$47/5),('Projektkostenkalkulation EP'!$N$47/5),
                                         (NETWORKDAYS('Projektkostenkalkulation EP'!$L$8,
                                          EOMONTH('Projektkostenkalkulation EP'!$L$8,0)))*('Projektkostenkalkulation EP'!$N$47/5)*'Projektkostenkalkulation EP'!$L$31-SUM($B$35:D35))
                          ),
               "X"
            )</f>
        <v>0</v>
      </c>
      <c r="F35" s="122">
        <f xml:space="preserve"> IF(TEXT((EDATE('Projektkostenkalkulation EP'!$B$4,10)+AN$3),"MM")=TEXT((EDATE('Projektkostenkalkulation EP'!$B$4,10)+(AN$3-1)),"MM"),
             IF(
                        OR(
                                    TEXT((EDATE('Projektkostenkalkulation EP'!$B$4,10)+AN$3),"TTT") = "Sa",
                                    TEXT((EDATE('Projektkostenkalkulation EP'!$B$4,10)+AN$3),"TTT") = "So",
                                    IF(ISNA(VLOOKUP(EDATE('Projektkostenkalkulation EP'!$B$4,10)+AN$3,Datenquellen!$F$7:$H$45,3,FALSE))," ",VLOOKUP(EDATE('Projektkostenkalkulation EP'!$B$4,10)+AN$3,Datenquellen!$F$7:$H$45,3,FALSE))="X"
                                    ),
                          "X",
                          IF((((NETWORKDAYS('Projektkostenkalkulation EP'!$L$8,EOMONTH('Projektkostenkalkulation EP'!$L$8,0)))*('Projektkostenkalkulation EP'!$N$47/5)*
                                        'Projektkostenkalkulation EP'!$L$31)-SUM($B$35:E35))&gt;('Projektkostenkalkulation EP'!$N$47/5),('Projektkostenkalkulation EP'!$N$47/5),
                                         (NETWORKDAYS('Projektkostenkalkulation EP'!$L$8,
                                          EOMONTH('Projektkostenkalkulation EP'!$L$8,0)))*('Projektkostenkalkulation EP'!$N$47/5)*'Projektkostenkalkulation EP'!$L$31-SUM($B$35:E35))
                          ),
               "X"
            )</f>
        <v>0</v>
      </c>
      <c r="G35" s="122">
        <f xml:space="preserve"> IF(TEXT((EDATE('Projektkostenkalkulation EP'!$B$4,10)+AO$3),"MM")=TEXT((EDATE('Projektkostenkalkulation EP'!$B$4,10)+(AO$3-1)),"MM"),
             IF(
                        OR(
                                    TEXT((EDATE('Projektkostenkalkulation EP'!$B$4,10)+AO$3),"TTT") = "Sa",
                                    TEXT((EDATE('Projektkostenkalkulation EP'!$B$4,10)+AO$3),"TTT") = "So",
                                    IF(ISNA(VLOOKUP(EDATE('Projektkostenkalkulation EP'!$B$4,10)+AO$3,Datenquellen!$F$7:$H$45,3,FALSE))," ",VLOOKUP(EDATE('Projektkostenkalkulation EP'!$B$4,10)+AO$3,Datenquellen!$F$7:$H$45,3,FALSE))="X"
                                    ),
                          "X",
                          IF((((NETWORKDAYS('Projektkostenkalkulation EP'!$L$8,EOMONTH('Projektkostenkalkulation EP'!$L$8,0)))*('Projektkostenkalkulation EP'!$N$47/5)*
                                        'Projektkostenkalkulation EP'!$L$31)-SUM($B$35:F35))&gt;('Projektkostenkalkulation EP'!$N$47/5),('Projektkostenkalkulation EP'!$N$47/5),
                                         (NETWORKDAYS('Projektkostenkalkulation EP'!$L$8,
                                          EOMONTH('Projektkostenkalkulation EP'!$L$8,0)))*('Projektkostenkalkulation EP'!$N$47/5)*'Projektkostenkalkulation EP'!$L$31-SUM($B$35:F35))
                          ),
               "X"
            )</f>
        <v>0</v>
      </c>
      <c r="H35" s="122">
        <f xml:space="preserve"> IF(TEXT((EDATE('Projektkostenkalkulation EP'!$B$4,10)+AP$3),"MM")=TEXT((EDATE('Projektkostenkalkulation EP'!$B$4,10)+(AP$3-1)),"MM"),
             IF(
                        OR(
                                    TEXT((EDATE('Projektkostenkalkulation EP'!$B$4,10)+AP$3),"TTT") = "Sa",
                                    TEXT((EDATE('Projektkostenkalkulation EP'!$B$4,10)+AP$3),"TTT") = "So",
                                    IF(ISNA(VLOOKUP(EDATE('Projektkostenkalkulation EP'!$B$4,10)+AP$3,Datenquellen!$F$7:$H$45,3,FALSE))," ",VLOOKUP(EDATE('Projektkostenkalkulation EP'!$B$4,10)+AP$3,Datenquellen!$F$7:$H$45,3,FALSE))="X"
                                    ),
                          "X",
                          IF((((NETWORKDAYS('Projektkostenkalkulation EP'!$L$8,EOMONTH('Projektkostenkalkulation EP'!$L$8,0)))*('Projektkostenkalkulation EP'!$N$47/5)*
                                        'Projektkostenkalkulation EP'!$L$31)-SUM($B$35:G35))&gt;('Projektkostenkalkulation EP'!$N$47/5),('Projektkostenkalkulation EP'!$N$47/5),
                                         (NETWORKDAYS('Projektkostenkalkulation EP'!$L$8,
                                          EOMONTH('Projektkostenkalkulation EP'!$L$8,0)))*('Projektkostenkalkulation EP'!$N$47/5)*'Projektkostenkalkulation EP'!$L$31-SUM($B$35:G35))
                          ),
               "X"
            )</f>
        <v>0</v>
      </c>
      <c r="I35" s="122">
        <f xml:space="preserve"> IF(TEXT((EDATE('Projektkostenkalkulation EP'!$B$4,10)+AQ$3),"MM")=TEXT((EDATE('Projektkostenkalkulation EP'!$B$4,10)+(AQ$3-1)),"MM"),
             IF(
                        OR(
                                    TEXT((EDATE('Projektkostenkalkulation EP'!$B$4,10)+AQ$3),"TTT") = "Sa",
                                    TEXT((EDATE('Projektkostenkalkulation EP'!$B$4,10)+AQ$3),"TTT") = "So",
                                    IF(ISNA(VLOOKUP(EDATE('Projektkostenkalkulation EP'!$B$4,10)+AQ$3,Datenquellen!$F$7:$H$45,3,FALSE))," ",VLOOKUP(EDATE('Projektkostenkalkulation EP'!$B$4,10)+AQ$3,Datenquellen!$F$7:$H$45,3,FALSE))="X"
                                    ),
                          "X",
                          IF((((NETWORKDAYS('Projektkostenkalkulation EP'!$L$8,EOMONTH('Projektkostenkalkulation EP'!$L$8,0)))*('Projektkostenkalkulation EP'!$N$47/5)*
                                        'Projektkostenkalkulation EP'!$L$31)-SUM($B$35:H35))&gt;('Projektkostenkalkulation EP'!$N$47/5),('Projektkostenkalkulation EP'!$N$47/5),
                                         (NETWORKDAYS('Projektkostenkalkulation EP'!$L$8,
                                          EOMONTH('Projektkostenkalkulation EP'!$L$8,0)))*('Projektkostenkalkulation EP'!$N$47/5)*'Projektkostenkalkulation EP'!$L$31-SUM($B$35:H35))
                          ),
               "X"
            )</f>
        <v>0</v>
      </c>
      <c r="J35" s="122" t="str">
        <f xml:space="preserve"> IF(TEXT((EDATE('Projektkostenkalkulation EP'!$B$4,10)+AR$3),"MM")=TEXT((EDATE('Projektkostenkalkulation EP'!$B$4,10)+(AR$3-1)),"MM"),
             IF(
                        OR(
                                    TEXT((EDATE('Projektkostenkalkulation EP'!$B$4,10)+AR$3),"TTT") = "Sa",
                                    TEXT((EDATE('Projektkostenkalkulation EP'!$B$4,10)+AR$3),"TTT") = "So",
                                    IF(ISNA(VLOOKUP(EDATE('Projektkostenkalkulation EP'!$B$4,10)+AR$3,Datenquellen!$F$7:$H$45,3,FALSE))," ",VLOOKUP(EDATE('Projektkostenkalkulation EP'!$B$4,10)+AR$3,Datenquellen!$F$7:$H$45,3,FALSE))="X"
                                    ),
                          "X",
                          IF((((NETWORKDAYS('Projektkostenkalkulation EP'!$L$8,EOMONTH('Projektkostenkalkulation EP'!$L$8,0)))*('Projektkostenkalkulation EP'!$N$47/5)*
                                        'Projektkostenkalkulation EP'!$L$31)-SUM($B$35:I35))&gt;('Projektkostenkalkulation EP'!$N$47/5),('Projektkostenkalkulation EP'!$N$47/5),
                                         (NETWORKDAYS('Projektkostenkalkulation EP'!$L$8,
                                          EOMONTH('Projektkostenkalkulation EP'!$L$8,0)))*('Projektkostenkalkulation EP'!$N$47/5)*'Projektkostenkalkulation EP'!$L$31-SUM($B$35:I35))
                          ),
               "X"
            )</f>
        <v>X</v>
      </c>
      <c r="K35" s="122" t="str">
        <f xml:space="preserve"> IF(TEXT((EDATE('Projektkostenkalkulation EP'!$B$4,10)+AS$3),"MM")=TEXT((EDATE('Projektkostenkalkulation EP'!$B$4,10)+(AS$3-1)),"MM"),
             IF(
                        OR(
                                    TEXT((EDATE('Projektkostenkalkulation EP'!$B$4,10)+AS$3),"TTT") = "Sa",
                                    TEXT((EDATE('Projektkostenkalkulation EP'!$B$4,10)+AS$3),"TTT") = "So",
                                    IF(ISNA(VLOOKUP(EDATE('Projektkostenkalkulation EP'!$B$4,10)+AS$3,Datenquellen!$F$7:$H$45,3,FALSE))," ",VLOOKUP(EDATE('Projektkostenkalkulation EP'!$B$4,10)+AS$3,Datenquellen!$F$7:$H$45,3,FALSE))="X"
                                    ),
                          "X",
                          IF((((NETWORKDAYS('Projektkostenkalkulation EP'!$L$8,EOMONTH('Projektkostenkalkulation EP'!$L$8,0)))*('Projektkostenkalkulation EP'!$N$47/5)*
                                        'Projektkostenkalkulation EP'!$L$31)-SUM($B$35:J35))&gt;('Projektkostenkalkulation EP'!$N$47/5),('Projektkostenkalkulation EP'!$N$47/5),
                                         (NETWORKDAYS('Projektkostenkalkulation EP'!$L$8,
                                          EOMONTH('Projektkostenkalkulation EP'!$L$8,0)))*('Projektkostenkalkulation EP'!$N$47/5)*'Projektkostenkalkulation EP'!$L$31-SUM($B$35:J35))
                          ),
               "X"
            )</f>
        <v>X</v>
      </c>
      <c r="L35" s="122">
        <f xml:space="preserve"> IF(TEXT((EDATE('Projektkostenkalkulation EP'!$B$4,10)+AT$3),"MM")=TEXT((EDATE('Projektkostenkalkulation EP'!$B$4,10)+(AT$3-1)),"MM"),
             IF(
                        OR(
                                    TEXT((EDATE('Projektkostenkalkulation EP'!$B$4,10)+AT$3),"TTT") = "Sa",
                                    TEXT((EDATE('Projektkostenkalkulation EP'!$B$4,10)+AT$3),"TTT") = "So",
                                    IF(ISNA(VLOOKUP(EDATE('Projektkostenkalkulation EP'!$B$4,10)+AT$3,Datenquellen!$F$7:$H$45,3,FALSE))," ",VLOOKUP(EDATE('Projektkostenkalkulation EP'!$B$4,10)+AT$3,Datenquellen!$F$7:$H$45,3,FALSE))="X"
                                    ),
                          "X",
                          IF((((NETWORKDAYS('Projektkostenkalkulation EP'!$L$8,EOMONTH('Projektkostenkalkulation EP'!$L$8,0)))*('Projektkostenkalkulation EP'!$N$47/5)*
                                        'Projektkostenkalkulation EP'!$L$31)-SUM($B$35:K35))&gt;('Projektkostenkalkulation EP'!$N$47/5),('Projektkostenkalkulation EP'!$N$47/5),
                                         (NETWORKDAYS('Projektkostenkalkulation EP'!$L$8,
                                          EOMONTH('Projektkostenkalkulation EP'!$L$8,0)))*('Projektkostenkalkulation EP'!$N$47/5)*'Projektkostenkalkulation EP'!$L$31-SUM($B$35:K35))
                          ),
               "X"
            )</f>
        <v>0</v>
      </c>
      <c r="M35" s="122">
        <f xml:space="preserve"> IF(TEXT((EDATE('Projektkostenkalkulation EP'!$B$4,10)+AU$3),"MM")=TEXT((EDATE('Projektkostenkalkulation EP'!$B$4,10)+(AU$3-1)),"MM"),
             IF(
                        OR(
                                    TEXT((EDATE('Projektkostenkalkulation EP'!$B$4,10)+AU$3),"TTT") = "Sa",
                                    TEXT((EDATE('Projektkostenkalkulation EP'!$B$4,10)+AU$3),"TTT") = "So",
                                    IF(ISNA(VLOOKUP(EDATE('Projektkostenkalkulation EP'!$B$4,10)+AU$3,Datenquellen!$F$7:$H$45,3,FALSE))," ",VLOOKUP(EDATE('Projektkostenkalkulation EP'!$B$4,10)+AU$3,Datenquellen!$F$7:$H$45,3,FALSE))="X"
                                    ),
                          "X",
                          IF((((NETWORKDAYS('Projektkostenkalkulation EP'!$L$8,EOMONTH('Projektkostenkalkulation EP'!$L$8,0)))*('Projektkostenkalkulation EP'!$N$47/5)*
                                        'Projektkostenkalkulation EP'!$L$31)-SUM($B$35:L35))&gt;('Projektkostenkalkulation EP'!$N$47/5),('Projektkostenkalkulation EP'!$N$47/5),
                                         (NETWORKDAYS('Projektkostenkalkulation EP'!$L$8,
                                          EOMONTH('Projektkostenkalkulation EP'!$L$8,0)))*('Projektkostenkalkulation EP'!$N$47/5)*'Projektkostenkalkulation EP'!$L$31-SUM($B$35:L35))
                          ),
               "X"
            )</f>
        <v>0</v>
      </c>
      <c r="N35" s="122">
        <f xml:space="preserve"> IF(TEXT((EDATE('Projektkostenkalkulation EP'!$B$4,10)+AV$3),"MM")=TEXT((EDATE('Projektkostenkalkulation EP'!$B$4,10)+(AV$3-1)),"MM"),
             IF(
                        OR(
                                    TEXT((EDATE('Projektkostenkalkulation EP'!$B$4,10)+AV$3),"TTT") = "Sa",
                                    TEXT((EDATE('Projektkostenkalkulation EP'!$B$4,10)+AV$3),"TTT") = "So",
                                    IF(ISNA(VLOOKUP(EDATE('Projektkostenkalkulation EP'!$B$4,10)+AV$3,Datenquellen!$F$7:$H$45,3,FALSE))," ",VLOOKUP(EDATE('Projektkostenkalkulation EP'!$B$4,10)+AV$3,Datenquellen!$F$7:$H$45,3,FALSE))="X"
                                    ),
                          "X",
                          IF((((NETWORKDAYS('Projektkostenkalkulation EP'!$L$8,EOMONTH('Projektkostenkalkulation EP'!$L$8,0)))*('Projektkostenkalkulation EP'!$N$47/5)*
                                        'Projektkostenkalkulation EP'!$L$31)-SUM($B$35:M35))&gt;('Projektkostenkalkulation EP'!$N$47/5),('Projektkostenkalkulation EP'!$N$47/5),
                                         (NETWORKDAYS('Projektkostenkalkulation EP'!$L$8,
                                          EOMONTH('Projektkostenkalkulation EP'!$L$8,0)))*('Projektkostenkalkulation EP'!$N$47/5)*'Projektkostenkalkulation EP'!$L$31-SUM($B$35:M35))
                          ),
               "X"
            )</f>
        <v>0</v>
      </c>
      <c r="O35" s="122">
        <f xml:space="preserve"> IF(TEXT((EDATE('Projektkostenkalkulation EP'!$B$4,10)+AW$3),"MM")=TEXT((EDATE('Projektkostenkalkulation EP'!$B$4,10)+(AW$3-1)),"MM"),
             IF(
                        OR(
                                    TEXT((EDATE('Projektkostenkalkulation EP'!$B$4,10)+AW$3),"TTT") = "Sa",
                                    TEXT((EDATE('Projektkostenkalkulation EP'!$B$4,10)+AW$3),"TTT") = "So",
                                    IF(ISNA(VLOOKUP(EDATE('Projektkostenkalkulation EP'!$B$4,10)+AW$3,Datenquellen!$F$7:$H$45,3,FALSE))," ",VLOOKUP(EDATE('Projektkostenkalkulation EP'!$B$4,10)+AW$3,Datenquellen!$F$7:$H$45,3,FALSE))="X"
                                    ),
                          "X",
                          IF((((NETWORKDAYS('Projektkostenkalkulation EP'!$L$8,EOMONTH('Projektkostenkalkulation EP'!$L$8,0)))*('Projektkostenkalkulation EP'!$N$47/5)*
                                        'Projektkostenkalkulation EP'!$L$31)-SUM($B$35:N35))&gt;('Projektkostenkalkulation EP'!$N$47/5),('Projektkostenkalkulation EP'!$N$47/5),
                                         (NETWORKDAYS('Projektkostenkalkulation EP'!$L$8,
                                          EOMONTH('Projektkostenkalkulation EP'!$L$8,0)))*('Projektkostenkalkulation EP'!$N$47/5)*'Projektkostenkalkulation EP'!$L$31-SUM($B$35:N35))
                          ),
               "X"
            )</f>
        <v>0</v>
      </c>
      <c r="P35" s="122">
        <f xml:space="preserve"> IF(TEXT((EDATE('Projektkostenkalkulation EP'!$B$4,10)+AX$3),"MM")=TEXT((EDATE('Projektkostenkalkulation EP'!$B$4,10)+(AX$3-1)),"MM"),
             IF(
                        OR(
                                    TEXT((EDATE('Projektkostenkalkulation EP'!$B$4,10)+AX$3),"TTT") = "Sa",
                                    TEXT((EDATE('Projektkostenkalkulation EP'!$B$4,10)+AX$3),"TTT") = "So",
                                    IF(ISNA(VLOOKUP(EDATE('Projektkostenkalkulation EP'!$B$4,10)+AX$3,Datenquellen!$F$7:$H$45,3,FALSE))," ",VLOOKUP(EDATE('Projektkostenkalkulation EP'!$B$4,10)+AX$3,Datenquellen!$F$7:$H$45,3,FALSE))="X"
                                    ),
                          "X",
                          IF((((NETWORKDAYS('Projektkostenkalkulation EP'!$L$8,EOMONTH('Projektkostenkalkulation EP'!$L$8,0)))*('Projektkostenkalkulation EP'!$N$47/5)*
                                        'Projektkostenkalkulation EP'!$L$31)-SUM($B$35:O35))&gt;('Projektkostenkalkulation EP'!$N$47/5),('Projektkostenkalkulation EP'!$N$47/5),
                                         (NETWORKDAYS('Projektkostenkalkulation EP'!$L$8,
                                          EOMONTH('Projektkostenkalkulation EP'!$L$8,0)))*('Projektkostenkalkulation EP'!$N$47/5)*'Projektkostenkalkulation EP'!$L$31-SUM($B$35:O35))
                          ),
               "X"
            )</f>
        <v>0</v>
      </c>
      <c r="Q35" s="122" t="str">
        <f xml:space="preserve"> IF(TEXT((EDATE('Projektkostenkalkulation EP'!$B$4,10)+AY$3),"MM")=TEXT((EDATE('Projektkostenkalkulation EP'!$B$4,10)+(AY$3-1)),"MM"),
             IF(
                        OR(
                                    TEXT((EDATE('Projektkostenkalkulation EP'!$B$4,10)+AY$3),"TTT") = "Sa",
                                    TEXT((EDATE('Projektkostenkalkulation EP'!$B$4,10)+AY$3),"TTT") = "So",
                                    IF(ISNA(VLOOKUP(EDATE('Projektkostenkalkulation EP'!$B$4,10)+AY$3,Datenquellen!$F$7:$H$45,3,FALSE))," ",VLOOKUP(EDATE('Projektkostenkalkulation EP'!$B$4,10)+AY$3,Datenquellen!$F$7:$H$45,3,FALSE))="X"
                                    ),
                          "X",
                          IF((((NETWORKDAYS('Projektkostenkalkulation EP'!$L$8,EOMONTH('Projektkostenkalkulation EP'!$L$8,0)))*('Projektkostenkalkulation EP'!$N$47/5)*
                                        'Projektkostenkalkulation EP'!$L$31)-SUM($B$35:P35))&gt;('Projektkostenkalkulation EP'!$N$47/5),('Projektkostenkalkulation EP'!$N$47/5),
                                         (NETWORKDAYS('Projektkostenkalkulation EP'!$L$8,
                                          EOMONTH('Projektkostenkalkulation EP'!$L$8,0)))*('Projektkostenkalkulation EP'!$N$47/5)*'Projektkostenkalkulation EP'!$L$31-SUM($B$35:P35))
                          ),
               "X"
            )</f>
        <v>X</v>
      </c>
      <c r="R35" s="122" t="str">
        <f xml:space="preserve"> IF(TEXT((EDATE('Projektkostenkalkulation EP'!$B$4,10)+AZ$3),"MM")=TEXT((EDATE('Projektkostenkalkulation EP'!$B$4,10)+(AZ$3-1)),"MM"),
             IF(
                        OR(
                                    TEXT((EDATE('Projektkostenkalkulation EP'!$B$4,10)+AZ$3),"TTT") = "Sa",
                                    TEXT((EDATE('Projektkostenkalkulation EP'!$B$4,10)+AZ$3),"TTT") = "So",
                                    IF(ISNA(VLOOKUP(EDATE('Projektkostenkalkulation EP'!$B$4,10)+AZ$3,Datenquellen!$F$7:$H$45,3,FALSE))," ",VLOOKUP(EDATE('Projektkostenkalkulation EP'!$B$4,10)+AZ$3,Datenquellen!$F$7:$H$45,3,FALSE))="X"
                                    ),
                          "X",
                          IF((((NETWORKDAYS('Projektkostenkalkulation EP'!$L$8,EOMONTH('Projektkostenkalkulation EP'!$L$8,0)))*('Projektkostenkalkulation EP'!$N$47/5)*
                                        'Projektkostenkalkulation EP'!$L$31)-SUM($B$35:Q35))&gt;('Projektkostenkalkulation EP'!$N$47/5),('Projektkostenkalkulation EP'!$N$47/5),
                                         (NETWORKDAYS('Projektkostenkalkulation EP'!$L$8,
                                          EOMONTH('Projektkostenkalkulation EP'!$L$8,0)))*('Projektkostenkalkulation EP'!$N$47/5)*'Projektkostenkalkulation EP'!$L$31-SUM($B$35:Q35))
                          ),
               "X"
            )</f>
        <v>X</v>
      </c>
      <c r="S35" s="122">
        <f xml:space="preserve"> IF(TEXT((EDATE('Projektkostenkalkulation EP'!$B$4,10)+BA$3),"MM")=TEXT((EDATE('Projektkostenkalkulation EP'!$B$4,10)+(BA$3-1)),"MM"),
             IF(
                        OR(
                                    TEXT((EDATE('Projektkostenkalkulation EP'!$B$4,10)+BA$3),"TTT") = "Sa",
                                    TEXT((EDATE('Projektkostenkalkulation EP'!$B$4,10)+BA$3),"TTT") = "So",
                                    IF(ISNA(VLOOKUP(EDATE('Projektkostenkalkulation EP'!$B$4,10)+BA$3,Datenquellen!$F$7:$H$45,3,FALSE))," ",VLOOKUP(EDATE('Projektkostenkalkulation EP'!$B$4,10)+BA$3,Datenquellen!$F$7:$H$45,3,FALSE))="X"
                                    ),
                          "X",
                          IF((((NETWORKDAYS('Projektkostenkalkulation EP'!$L$8,EOMONTH('Projektkostenkalkulation EP'!$L$8,0)))*('Projektkostenkalkulation EP'!$N$47/5)*
                                        'Projektkostenkalkulation EP'!$L$31)-SUM($B$35:R35))&gt;('Projektkostenkalkulation EP'!$N$47/5),('Projektkostenkalkulation EP'!$N$47/5),
                                         (NETWORKDAYS('Projektkostenkalkulation EP'!$L$8,
                                          EOMONTH('Projektkostenkalkulation EP'!$L$8,0)))*('Projektkostenkalkulation EP'!$N$47/5)*'Projektkostenkalkulation EP'!$L$31-SUM($B$35:R35))
                          ),
               "X"
            )</f>
        <v>0</v>
      </c>
      <c r="T35" s="122">
        <f xml:space="preserve"> IF(TEXT((EDATE('Projektkostenkalkulation EP'!$B$4,10)+BB$3),"MM")=TEXT((EDATE('Projektkostenkalkulation EP'!$B$4,10)+(BB$3-1)),"MM"),
             IF(
                        OR(
                                    TEXT((EDATE('Projektkostenkalkulation EP'!$B$4,10)+BB$3),"TTT") = "Sa",
                                    TEXT((EDATE('Projektkostenkalkulation EP'!$B$4,10)+BB$3),"TTT") = "So",
                                    IF(ISNA(VLOOKUP(EDATE('Projektkostenkalkulation EP'!$B$4,10)+BB$3,Datenquellen!$F$7:$H$45,3,FALSE))," ",VLOOKUP(EDATE('Projektkostenkalkulation EP'!$B$4,10)+BB$3,Datenquellen!$F$7:$H$45,3,FALSE))="X"
                                    ),
                          "X",
                          IF((((NETWORKDAYS('Projektkostenkalkulation EP'!$L$8,EOMONTH('Projektkostenkalkulation EP'!$L$8,0)))*('Projektkostenkalkulation EP'!$N$47/5)*
                                        'Projektkostenkalkulation EP'!$L$31)-SUM($B$35:S35))&gt;('Projektkostenkalkulation EP'!$N$47/5),('Projektkostenkalkulation EP'!$N$47/5),
                                         (NETWORKDAYS('Projektkostenkalkulation EP'!$L$8,
                                          EOMONTH('Projektkostenkalkulation EP'!$L$8,0)))*('Projektkostenkalkulation EP'!$N$47/5)*'Projektkostenkalkulation EP'!$L$31-SUM($B$35:S35))
                          ),
               "X"
            )</f>
        <v>0</v>
      </c>
      <c r="U35" s="122">
        <f xml:space="preserve"> IF(TEXT((EDATE('Projektkostenkalkulation EP'!$B$4,10)+BC$3),"MM")=TEXT((EDATE('Projektkostenkalkulation EP'!$B$4,10)+(BC$3-1)),"MM"),
             IF(
                        OR(
                                    TEXT((EDATE('Projektkostenkalkulation EP'!$B$4,10)+BC$3),"TTT") = "Sa",
                                    TEXT((EDATE('Projektkostenkalkulation EP'!$B$4,10)+BC$3),"TTT") = "So",
                                    IF(ISNA(VLOOKUP(EDATE('Projektkostenkalkulation EP'!$B$4,10)+BC$3,Datenquellen!$F$7:$H$45,3,FALSE))," ",VLOOKUP(EDATE('Projektkostenkalkulation EP'!$B$4,10)+BC$3,Datenquellen!$F$7:$H$45,3,FALSE))="X"
                                    ),
                          "X",
                          IF((((NETWORKDAYS('Projektkostenkalkulation EP'!$L$8,EOMONTH('Projektkostenkalkulation EP'!$L$8,0)))*('Projektkostenkalkulation EP'!$N$47/5)*
                                        'Projektkostenkalkulation EP'!$L$31)-SUM($B$35:T35))&gt;('Projektkostenkalkulation EP'!$N$47/5),('Projektkostenkalkulation EP'!$N$47/5),
                                         (NETWORKDAYS('Projektkostenkalkulation EP'!$L$8,
                                          EOMONTH('Projektkostenkalkulation EP'!$L$8,0)))*('Projektkostenkalkulation EP'!$N$47/5)*'Projektkostenkalkulation EP'!$L$31-SUM($B$35:T35))
                          ),
               "X"
            )</f>
        <v>0</v>
      </c>
      <c r="V35" s="122">
        <f xml:space="preserve"> IF(TEXT((EDATE('Projektkostenkalkulation EP'!$B$4,10)+BD$3),"MM")=TEXT((EDATE('Projektkostenkalkulation EP'!$B$4,10)+(BD$3-1)),"MM"),
             IF(
                        OR(
                                    TEXT((EDATE('Projektkostenkalkulation EP'!$B$4,10)+BD$3),"TTT") = "Sa",
                                    TEXT((EDATE('Projektkostenkalkulation EP'!$B$4,10)+BD$3),"TTT") = "So",
                                    IF(ISNA(VLOOKUP(EDATE('Projektkostenkalkulation EP'!$B$4,10)+BD$3,Datenquellen!$F$7:$H$45,3,FALSE))," ",VLOOKUP(EDATE('Projektkostenkalkulation EP'!$B$4,10)+BD$3,Datenquellen!$F$7:$H$45,3,FALSE))="X"
                                    ),
                          "X",
                          IF((((NETWORKDAYS('Projektkostenkalkulation EP'!$L$8,EOMONTH('Projektkostenkalkulation EP'!$L$8,0)))*('Projektkostenkalkulation EP'!$N$47/5)*
                                        'Projektkostenkalkulation EP'!$L$31)-SUM($B$35:U35))&gt;('Projektkostenkalkulation EP'!$N$47/5),('Projektkostenkalkulation EP'!$N$47/5),
                                         (NETWORKDAYS('Projektkostenkalkulation EP'!$L$8,
                                          EOMONTH('Projektkostenkalkulation EP'!$L$8,0)))*('Projektkostenkalkulation EP'!$N$47/5)*'Projektkostenkalkulation EP'!$L$31-SUM($B$35:U35))
                          ),
               "X"
            )</f>
        <v>0</v>
      </c>
      <c r="W35" s="122">
        <f xml:space="preserve"> IF(TEXT((EDATE('Projektkostenkalkulation EP'!$B$4,10)+BE$3),"MM")=TEXT((EDATE('Projektkostenkalkulation EP'!$B$4,10)+(BE$3-1)),"MM"),
             IF(
                        OR(
                                    TEXT((EDATE('Projektkostenkalkulation EP'!$B$4,10)+BE$3),"TTT") = "Sa",
                                    TEXT((EDATE('Projektkostenkalkulation EP'!$B$4,10)+BE$3),"TTT") = "So",
                                    IF(ISNA(VLOOKUP(EDATE('Projektkostenkalkulation EP'!$B$4,10)+BE$3,Datenquellen!$F$7:$H$45,3,FALSE))," ",VLOOKUP(EDATE('Projektkostenkalkulation EP'!$B$4,10)+BE$3,Datenquellen!$F$7:$H$45,3,FALSE))="X"
                                    ),
                          "X",
                          IF((((NETWORKDAYS('Projektkostenkalkulation EP'!$L$8,EOMONTH('Projektkostenkalkulation EP'!$L$8,0)))*('Projektkostenkalkulation EP'!$N$47/5)*
                                        'Projektkostenkalkulation EP'!$L$31)-SUM($B$35:V35))&gt;('Projektkostenkalkulation EP'!$N$47/5),('Projektkostenkalkulation EP'!$N$47/5),
                                         (NETWORKDAYS('Projektkostenkalkulation EP'!$L$8,
                                          EOMONTH('Projektkostenkalkulation EP'!$L$8,0)))*('Projektkostenkalkulation EP'!$N$47/5)*'Projektkostenkalkulation EP'!$L$31-SUM($B$35:V35))
                          ),
               "X"
            )</f>
        <v>0</v>
      </c>
      <c r="X35" s="122" t="str">
        <f xml:space="preserve"> IF(TEXT((EDATE('Projektkostenkalkulation EP'!$B$4,10)+BF$3),"MM")=TEXT((EDATE('Projektkostenkalkulation EP'!$B$4,10)+(BF$3-1)),"MM"),
             IF(
                        OR(
                                    TEXT((EDATE('Projektkostenkalkulation EP'!$B$4,10)+BF$3),"TTT") = "Sa",
                                    TEXT((EDATE('Projektkostenkalkulation EP'!$B$4,10)+BF$3),"TTT") = "So",
                                    IF(ISNA(VLOOKUP(EDATE('Projektkostenkalkulation EP'!$B$4,10)+BF$3,Datenquellen!$F$7:$H$45,3,FALSE))," ",VLOOKUP(EDATE('Projektkostenkalkulation EP'!$B$4,10)+BF$3,Datenquellen!$F$7:$H$45,3,FALSE))="X"
                                    ),
                          "X",
                          IF((((NETWORKDAYS('Projektkostenkalkulation EP'!$L$8,EOMONTH('Projektkostenkalkulation EP'!$L$8,0)))*('Projektkostenkalkulation EP'!$N$47/5)*
                                        'Projektkostenkalkulation EP'!$L$31)-SUM($B$35:W35))&gt;('Projektkostenkalkulation EP'!$N$47/5),('Projektkostenkalkulation EP'!$N$47/5),
                                         (NETWORKDAYS('Projektkostenkalkulation EP'!$L$8,
                                          EOMONTH('Projektkostenkalkulation EP'!$L$8,0)))*('Projektkostenkalkulation EP'!$N$47/5)*'Projektkostenkalkulation EP'!$L$31-SUM($B$35:W35))
                          ),
               "X"
            )</f>
        <v>X</v>
      </c>
      <c r="Y35" s="122" t="str">
        <f xml:space="preserve"> IF(TEXT((EDATE('Projektkostenkalkulation EP'!$B$4,10)+BG$3),"MM")=TEXT((EDATE('Projektkostenkalkulation EP'!$B$4,10)+(BG$3-1)),"MM"),
             IF(
                        OR(
                                    TEXT((EDATE('Projektkostenkalkulation EP'!$B$4,10)+BG$3),"TTT") = "Sa",
                                    TEXT((EDATE('Projektkostenkalkulation EP'!$B$4,10)+BG$3),"TTT") = "So",
                                    IF(ISNA(VLOOKUP(EDATE('Projektkostenkalkulation EP'!$B$4,10)+BG$3,Datenquellen!$F$7:$H$45,3,FALSE))," ",VLOOKUP(EDATE('Projektkostenkalkulation EP'!$B$4,10)+BG$3,Datenquellen!$F$7:$H$45,3,FALSE))="X"
                                    ),
                          "X",
                          IF((((NETWORKDAYS('Projektkostenkalkulation EP'!$L$8,EOMONTH('Projektkostenkalkulation EP'!$L$8,0)))*('Projektkostenkalkulation EP'!$N$47/5)*
                                        'Projektkostenkalkulation EP'!$L$31)-SUM($B$35:X35))&gt;('Projektkostenkalkulation EP'!$N$47/5),('Projektkostenkalkulation EP'!$N$47/5),
                                         (NETWORKDAYS('Projektkostenkalkulation EP'!$L$8,
                                          EOMONTH('Projektkostenkalkulation EP'!$L$8,0)))*('Projektkostenkalkulation EP'!$N$47/5)*'Projektkostenkalkulation EP'!$L$31-SUM($B$35:X35))
                          ),
               "X"
            )</f>
        <v>X</v>
      </c>
      <c r="Z35" s="122">
        <f xml:space="preserve"> IF(TEXT((EDATE('Projektkostenkalkulation EP'!$B$4,10)+BH$3),"MM")=TEXT((EDATE('Projektkostenkalkulation EP'!$B$4,10)+(BH$3-1)),"MM"),
             IF(
                        OR(
                                    TEXT((EDATE('Projektkostenkalkulation EP'!$B$4,10)+BH$3),"TTT") = "Sa",
                                    TEXT((EDATE('Projektkostenkalkulation EP'!$B$4,10)+BH$3),"TTT") = "So",
                                    IF(ISNA(VLOOKUP(EDATE('Projektkostenkalkulation EP'!$B$4,10)+BH$3,Datenquellen!$F$7:$H$45,3,FALSE))," ",VLOOKUP(EDATE('Projektkostenkalkulation EP'!$B$4,10)+BH$3,Datenquellen!$F$7:$H$45,3,FALSE))="X"
                                    ),
                          "X",
                          IF((((NETWORKDAYS('Projektkostenkalkulation EP'!$L$8,EOMONTH('Projektkostenkalkulation EP'!$L$8,0)))*('Projektkostenkalkulation EP'!$N$47/5)*
                                        'Projektkostenkalkulation EP'!$L$31)-SUM($B$35:Y35))&gt;('Projektkostenkalkulation EP'!$N$47/5),('Projektkostenkalkulation EP'!$N$47/5),
                                         (NETWORKDAYS('Projektkostenkalkulation EP'!$L$8,
                                          EOMONTH('Projektkostenkalkulation EP'!$L$8,0)))*('Projektkostenkalkulation EP'!$N$47/5)*'Projektkostenkalkulation EP'!$L$31-SUM($B$35:Y35))
                          ),
               "X"
            )</f>
        <v>0</v>
      </c>
      <c r="AA35" s="122">
        <f xml:space="preserve"> IF(TEXT((EDATE('Projektkostenkalkulation EP'!$B$4,10)+BI$3),"MM")=TEXT((EDATE('Projektkostenkalkulation EP'!$B$4,10)+(BI$3-1)),"MM"),
             IF(
                        OR(
                                    TEXT((EDATE('Projektkostenkalkulation EP'!$B$4,10)+BI$3),"TTT") = "Sa",
                                    TEXT((EDATE('Projektkostenkalkulation EP'!$B$4,10)+BI$3),"TTT") = "So",
                                    IF(ISNA(VLOOKUP(EDATE('Projektkostenkalkulation EP'!$B$4,10)+BI$3,Datenquellen!$F$7:$H$45,3,FALSE))," ",VLOOKUP(EDATE('Projektkostenkalkulation EP'!$B$4,10)+BI$3,Datenquellen!$F$7:$H$45,3,FALSE))="X"
                                    ),
                          "X",
                          IF((((NETWORKDAYS('Projektkostenkalkulation EP'!$L$8,EOMONTH('Projektkostenkalkulation EP'!$L$8,0)))*('Projektkostenkalkulation EP'!$N$47/5)*
                                        'Projektkostenkalkulation EP'!$L$31)-SUM($B$35:Z35))&gt;('Projektkostenkalkulation EP'!$N$47/5),('Projektkostenkalkulation EP'!$N$47/5),
                                         (NETWORKDAYS('Projektkostenkalkulation EP'!$L$8,
                                          EOMONTH('Projektkostenkalkulation EP'!$L$8,0)))*('Projektkostenkalkulation EP'!$N$47/5)*'Projektkostenkalkulation EP'!$L$31-SUM($B$35:Z35))
                          ),
               "X"
            )</f>
        <v>0</v>
      </c>
      <c r="AB35" s="122">
        <f xml:space="preserve"> IF(TEXT((EDATE('Projektkostenkalkulation EP'!$B$4,10)+BJ$3),"MM")=TEXT((EDATE('Projektkostenkalkulation EP'!$B$4,10)+(BJ$3-1)),"MM"),
             IF(
                        OR(
                                    TEXT((EDATE('Projektkostenkalkulation EP'!$B$4,10)+BJ$3),"TTT") = "Sa",
                                    TEXT((EDATE('Projektkostenkalkulation EP'!$B$4,10)+BJ$3),"TTT") = "So",
                                    IF(ISNA(VLOOKUP(EDATE('Projektkostenkalkulation EP'!$B$4,10)+BJ$3,Datenquellen!$F$7:$H$45,3,FALSE))," ",VLOOKUP(EDATE('Projektkostenkalkulation EP'!$B$4,10)+BJ$3,Datenquellen!$F$7:$H$45,3,FALSE))="X"
                                    ),
                          "X",
                          IF((((NETWORKDAYS('Projektkostenkalkulation EP'!$L$8,EOMONTH('Projektkostenkalkulation EP'!$L$8,0)))*('Projektkostenkalkulation EP'!$N$47/5)*
                                        'Projektkostenkalkulation EP'!$L$31)-SUM($B$35:AA35))&gt;('Projektkostenkalkulation EP'!$N$47/5),('Projektkostenkalkulation EP'!$N$47/5),
                                         (NETWORKDAYS('Projektkostenkalkulation EP'!$L$8,
                                          EOMONTH('Projektkostenkalkulation EP'!$L$8,0)))*('Projektkostenkalkulation EP'!$N$47/5)*'Projektkostenkalkulation EP'!$L$31-SUM($B$35:AA35))
                          ),
               "X"
            )</f>
        <v>0</v>
      </c>
      <c r="AC35" s="122">
        <f xml:space="preserve"> IF(TEXT((EDATE('Projektkostenkalkulation EP'!$B$4,10)+BK$3),"MM")=TEXT((EDATE('Projektkostenkalkulation EP'!$B$4,10)+(BK$3-1)),"MM"),
             IF(
                        OR(
                                    TEXT((EDATE('Projektkostenkalkulation EP'!$B$4,10)+BK$3),"TTT") = "Sa",
                                    TEXT((EDATE('Projektkostenkalkulation EP'!$B$4,10)+BK$3),"TTT") = "So",
                                    IF(ISNA(VLOOKUP(EDATE('Projektkostenkalkulation EP'!$B$4,10)+BK$3,Datenquellen!$F$7:$H$45,3,FALSE))," ",VLOOKUP(EDATE('Projektkostenkalkulation EP'!$B$4,10)+BK$3,Datenquellen!$F$7:$H$45,3,FALSE))="X"
                                    ),
                          "X",
                          IF((((NETWORKDAYS('Projektkostenkalkulation EP'!$L$8,EOMONTH('Projektkostenkalkulation EP'!$L$8,0)))*('Projektkostenkalkulation EP'!$N$47/5)*
                                        'Projektkostenkalkulation EP'!$L$31)-SUM($B$35:AB35))&gt;('Projektkostenkalkulation EP'!$N$47/5),('Projektkostenkalkulation EP'!$N$47/5),
                                         (NETWORKDAYS('Projektkostenkalkulation EP'!$L$8,
                                          EOMONTH('Projektkostenkalkulation EP'!$L$8,0)))*('Projektkostenkalkulation EP'!$N$47/5)*'Projektkostenkalkulation EP'!$L$31-SUM($B$35:AB35))
                          ),
               "X"
            )</f>
        <v>0</v>
      </c>
      <c r="AD35" s="122">
        <f xml:space="preserve"> IF(TEXT((EDATE('Projektkostenkalkulation EP'!$B$4,10)+BL$3),"MM")=TEXT((EDATE('Projektkostenkalkulation EP'!$B$4,10)+(BL$3-1)),"MM"),
             IF(
                        OR(
                                    TEXT((EDATE('Projektkostenkalkulation EP'!$B$4,10)+BL$3),"TTT") = "Sa",
                                    TEXT((EDATE('Projektkostenkalkulation EP'!$B$4,10)+BL$3),"TTT") = "So",
                                    IF(ISNA(VLOOKUP(EDATE('Projektkostenkalkulation EP'!$B$4,10)+BL$3,Datenquellen!$F$7:$H$45,3,FALSE))," ",VLOOKUP(EDATE('Projektkostenkalkulation EP'!$B$4,10)+BL$3,Datenquellen!$F$7:$H$45,3,FALSE))="X"
                                    ),
                          "X",
                          IF((((NETWORKDAYS('Projektkostenkalkulation EP'!$L$8,EOMONTH('Projektkostenkalkulation EP'!$L$8,0)))*('Projektkostenkalkulation EP'!$N$47/5)*
                                        'Projektkostenkalkulation EP'!$L$31)-SUM($B$35:AC35))&gt;('Projektkostenkalkulation EP'!$N$47/5),('Projektkostenkalkulation EP'!$N$47/5),
                                         (NETWORKDAYS('Projektkostenkalkulation EP'!$L$8,
                                          EOMONTH('Projektkostenkalkulation EP'!$L$8,0)))*('Projektkostenkalkulation EP'!$N$47/5)*'Projektkostenkalkulation EP'!$L$31-SUM($B$35:AC35))
                          ),
               "X"
            )</f>
        <v>0</v>
      </c>
      <c r="AE35" s="122" t="str">
        <f xml:space="preserve"> IF(TEXT((EDATE('Projektkostenkalkulation EP'!$B$4,10)+BM$3),"MM")=TEXT((EDATE('Projektkostenkalkulation EP'!$B$4,10)+(BM$3-1)),"MM"),
             IF(
                        OR(
                                    TEXT((EDATE('Projektkostenkalkulation EP'!$B$4,10)+BM$3),"TTT") = "Sa",
                                    TEXT((EDATE('Projektkostenkalkulation EP'!$B$4,10)+BM$3),"TTT") = "So",
                                    IF(ISNA(VLOOKUP(EDATE('Projektkostenkalkulation EP'!$B$4,10)+BM$3,Datenquellen!$F$7:$H$45,3,FALSE))," ",VLOOKUP(EDATE('Projektkostenkalkulation EP'!$B$4,10)+BM$3,Datenquellen!$F$7:$H$45,3,FALSE))="X"
                                    ),
                          "X",
                          IF((((NETWORKDAYS('Projektkostenkalkulation EP'!$L$8,EOMONTH('Projektkostenkalkulation EP'!$L$8,0)))*('Projektkostenkalkulation EP'!$N$47/5)*
                                        'Projektkostenkalkulation EP'!$L$31)-SUM($B$35:AD35))&gt;('Projektkostenkalkulation EP'!$N$47/5),('Projektkostenkalkulation EP'!$N$47/5),
                                         (NETWORKDAYS('Projektkostenkalkulation EP'!$L$8,
                                          EOMONTH('Projektkostenkalkulation EP'!$L$8,0)))*('Projektkostenkalkulation EP'!$N$47/5)*'Projektkostenkalkulation EP'!$L$31-SUM($B$35:AD35))
                          ),
               "X"
            )</f>
        <v>X</v>
      </c>
      <c r="AF35" s="122" t="str">
        <f xml:space="preserve"> IF(TEXT((EDATE('Projektkostenkalkulation EP'!$B$4,10)+BN$3),"MM")=TEXT((EDATE('Projektkostenkalkulation EP'!$B$4,10)+(BN$3-1)),"MM"),
             IF(
                        OR(
                                    TEXT((EDATE('Projektkostenkalkulation EP'!$B$4,10)+BN$3),"TTT") = "Sa",
                                    TEXT((EDATE('Projektkostenkalkulation EP'!$B$4,10)+BN$3),"TTT") = "So",
                                    IF(ISNA(VLOOKUP(EDATE('Projektkostenkalkulation EP'!$B$4,10)+BN$3,Datenquellen!$F$7:$H$45,3,FALSE))," ",VLOOKUP(EDATE('Projektkostenkalkulation EP'!$B$4,10)+BN$3,Datenquellen!$F$7:$H$45,3,FALSE))="X"
                                    ),
                          "X",
                          IF((((NETWORKDAYS('Projektkostenkalkulation EP'!$L$8,EOMONTH('Projektkostenkalkulation EP'!$L$8,0)))*('Projektkostenkalkulation EP'!$N$47/5)*
                                        'Projektkostenkalkulation EP'!$L$31)-SUM($B$35:AE35))&gt;('Projektkostenkalkulation EP'!$N$47/5),('Projektkostenkalkulation EP'!$N$47/5),
                                         (NETWORKDAYS('Projektkostenkalkulation EP'!$L$8,
                                          EOMONTH('Projektkostenkalkulation EP'!$L$8,0)))*('Projektkostenkalkulation EP'!$N$47/5)*'Projektkostenkalkulation EP'!$L$31-SUM($B$35:AE35))
                          ),
               "X"
            )</f>
        <v>X</v>
      </c>
      <c r="AG35" s="121">
        <f>SUM(B35:AF35)</f>
        <v>0</v>
      </c>
      <c r="AH35" s="525">
        <f>AG35-AG36</f>
        <v>0</v>
      </c>
      <c r="AJ35" s="2" t="s">
        <v>81</v>
      </c>
      <c r="AK35" s="124" t="str">
        <f>IF(
            OR(
                     TEXT(EDATE('Projektkostenkalkulation EP'!$B$4,22),"TTT") = "Sa",
                     TEXT(EDATE('Projektkostenkalkulation EP'!$B$4,22),"TTT") = "So",
                     IF(ISNA(VLOOKUP(EDATE('Projektkostenkalkulation EP'!$B$4,22),Datenquellen!$F$7:$H$45,3,FALSE))," ",VLOOKUP(EDATE('Projektkostenkalkulation EP'!$B$4,22),Datenquellen!$F$7:$H$45,3,FALSE))="X"
                            ),
                    "X",
                    IF('Projektkostenkalkulation EP'!$X$31&gt;0,('Projektkostenkalkulation EP'!$N$47/5),0)
            )</f>
        <v>X</v>
      </c>
      <c r="AL35" s="122" t="str">
        <f xml:space="preserve"> IF(TEXT((EDATE('Projektkostenkalkulation EP'!$B$4,22)+AK$3),"MM")=TEXT((EDATE('Projektkostenkalkulation EP'!$B$4,22)+(AK$3-1)),"MM"),
             IF(
                        OR(
                                    TEXT((EDATE('Projektkostenkalkulation EP'!$B$4,22)+AK$3),"TTT") = "Sa",
                                    TEXT((EDATE('Projektkostenkalkulation EP'!$B$4,22)+AK$3),"TTT") = "So",
                                    IF(ISNA(VLOOKUP(EDATE('Projektkostenkalkulation EP'!$B$4,22)+AK$3,Datenquellen!$F$7:$H$45,3,FALSE))," ",VLOOKUP(EDATE('Projektkostenkalkulation EP'!$B$4,22)+AK$3,Datenquellen!$F$7:$H$45,3,FALSE))="X"
                                    ),
                          "X",
                          IF((((NETWORKDAYS('Projektkostenkalkulation EP'!$X$8,EOMONTH('Projektkostenkalkulation EP'!$X$8,0)))*('Projektkostenkalkulation EP'!$N$47/5)*
                                        'Projektkostenkalkulation EP'!$X$31)-SUM($AK$35:AK35))&gt;('Projektkostenkalkulation EP'!$N$47/5),('Projektkostenkalkulation EP'!$N$47/5),
                                         (NETWORKDAYS('Projektkostenkalkulation EP'!$X$8,
                                          EOMONTH('Projektkostenkalkulation EP'!$X$8,0)))*('Projektkostenkalkulation EP'!$N$47/5)*'Projektkostenkalkulation EP'!$X$31-SUM($AK$35:AK35))
                          ),
               "X"
            )</f>
        <v>X</v>
      </c>
      <c r="AM35" s="122">
        <f xml:space="preserve"> IF(TEXT((EDATE('Projektkostenkalkulation EP'!$B$4,22)+AL$3),"MM")=TEXT((EDATE('Projektkostenkalkulation EP'!$B$4,22)+(AL$3-1)),"MM"),
             IF(
                        OR(
                                    TEXT((EDATE('Projektkostenkalkulation EP'!$B$4,22)+AL$3),"TTT") = "Sa",
                                    TEXT((EDATE('Projektkostenkalkulation EP'!$B$4,22)+AL$3),"TTT") = "So",
                                    IF(ISNA(VLOOKUP(EDATE('Projektkostenkalkulation EP'!$B$4,22)+AL$3,Datenquellen!$F$7:$H$45,3,FALSE))," ",VLOOKUP(EDATE('Projektkostenkalkulation EP'!$B$4,22)+AL$3,Datenquellen!$F$7:$H$45,3,FALSE))="X"
                                    ),
                          "X",
                          IF((((NETWORKDAYS('Projektkostenkalkulation EP'!$X$8,EOMONTH('Projektkostenkalkulation EP'!$X$8,0)))*('Projektkostenkalkulation EP'!$N$47/5)*
                                        'Projektkostenkalkulation EP'!$X$31)-SUM($AK$35:AL35))&gt;('Projektkostenkalkulation EP'!$N$47/5),('Projektkostenkalkulation EP'!$N$47/5),
                                         (NETWORKDAYS('Projektkostenkalkulation EP'!$X$8,
                                          EOMONTH('Projektkostenkalkulation EP'!$X$8,0)))*('Projektkostenkalkulation EP'!$N$47/5)*'Projektkostenkalkulation EP'!$X$31-SUM($AK$35:AL35))
                          ),
               "X"
            )</f>
        <v>0</v>
      </c>
      <c r="AN35" s="122">
        <f xml:space="preserve"> IF(TEXT((EDATE('Projektkostenkalkulation EP'!$B$4,22)+AM$3),"MM")=TEXT((EDATE('Projektkostenkalkulation EP'!$B$4,22)+(AM$3-1)),"MM"),
             IF(
                        OR(
                                    TEXT((EDATE('Projektkostenkalkulation EP'!$B$4,22)+AM$3),"TTT") = "Sa",
                                    TEXT((EDATE('Projektkostenkalkulation EP'!$B$4,22)+AM$3),"TTT") = "So",
                                    IF(ISNA(VLOOKUP(EDATE('Projektkostenkalkulation EP'!$B$4,22)+AM$3,Datenquellen!$F$7:$H$45,3,FALSE))," ",VLOOKUP(EDATE('Projektkostenkalkulation EP'!$B$4,22)+AM$3,Datenquellen!$F$7:$H$45,3,FALSE))="X"
                                    ),
                          "X",
                          IF((((NETWORKDAYS('Projektkostenkalkulation EP'!$X$8,EOMONTH('Projektkostenkalkulation EP'!$X$8,0)))*('Projektkostenkalkulation EP'!$N$47/5)*
                                        'Projektkostenkalkulation EP'!$X$31)-SUM($AK$35:AM35))&gt;('Projektkostenkalkulation EP'!$N$47/5),('Projektkostenkalkulation EP'!$N$47/5),
                                         (NETWORKDAYS('Projektkostenkalkulation EP'!$X$8,
                                          EOMONTH('Projektkostenkalkulation EP'!$X$8,0)))*('Projektkostenkalkulation EP'!$N$47/5)*'Projektkostenkalkulation EP'!$X$31-SUM($AK$35:AM35))
                          ),
               "X"
            )</f>
        <v>0</v>
      </c>
      <c r="AO35" s="122">
        <f xml:space="preserve"> IF(TEXT((EDATE('Projektkostenkalkulation EP'!$B$4,22)+AN$3),"MM")=TEXT((EDATE('Projektkostenkalkulation EP'!$B$4,22)+(AN$3-1)),"MM"),
             IF(
                        OR(
                                    TEXT((EDATE('Projektkostenkalkulation EP'!$B$4,22)+AN$3),"TTT") = "Sa",
                                    TEXT((EDATE('Projektkostenkalkulation EP'!$B$4,22)+AN$3),"TTT") = "So",
                                    IF(ISNA(VLOOKUP(EDATE('Projektkostenkalkulation EP'!$B$4,22)+AN$3,Datenquellen!$F$7:$H$45,3,FALSE))," ",VLOOKUP(EDATE('Projektkostenkalkulation EP'!$B$4,22)+AN$3,Datenquellen!$F$7:$H$45,3,FALSE))="X"
                                    ),
                          "X",
                          IF((((NETWORKDAYS('Projektkostenkalkulation EP'!$X$8,EOMONTH('Projektkostenkalkulation EP'!$X$8,0)))*('Projektkostenkalkulation EP'!$N$47/5)*
                                        'Projektkostenkalkulation EP'!$X$31)-SUM($AK$35:AN35))&gt;('Projektkostenkalkulation EP'!$N$47/5),('Projektkostenkalkulation EP'!$N$47/5),
                                         (NETWORKDAYS('Projektkostenkalkulation EP'!$X$8,
                                          EOMONTH('Projektkostenkalkulation EP'!$X$8,0)))*('Projektkostenkalkulation EP'!$N$47/5)*'Projektkostenkalkulation EP'!$X$31-SUM($AK$35:AN35))
                          ),
               "X"
            )</f>
        <v>0</v>
      </c>
      <c r="AP35" s="122">
        <f xml:space="preserve"> IF(TEXT((EDATE('Projektkostenkalkulation EP'!$B$4,22)+AO$3),"MM")=TEXT((EDATE('Projektkostenkalkulation EP'!$B$4,22)+(AO$3-1)),"MM"),
             IF(
                        OR(
                                    TEXT((EDATE('Projektkostenkalkulation EP'!$B$4,22)+AO$3),"TTT") = "Sa",
                                    TEXT((EDATE('Projektkostenkalkulation EP'!$B$4,22)+AO$3),"TTT") = "So",
                                    IF(ISNA(VLOOKUP(EDATE('Projektkostenkalkulation EP'!$B$4,22)+AO$3,Datenquellen!$F$7:$H$45,3,FALSE))," ",VLOOKUP(EDATE('Projektkostenkalkulation EP'!$B$4,22)+AO$3,Datenquellen!$F$7:$H$45,3,FALSE))="X"
                                    ),
                          "X",
                          IF((((NETWORKDAYS('Projektkostenkalkulation EP'!$X$8,EOMONTH('Projektkostenkalkulation EP'!$X$8,0)))*('Projektkostenkalkulation EP'!$N$47/5)*
                                        'Projektkostenkalkulation EP'!$X$31)-SUM($AK$35:AO35))&gt;('Projektkostenkalkulation EP'!$N$47/5),('Projektkostenkalkulation EP'!$N$47/5),
                                         (NETWORKDAYS('Projektkostenkalkulation EP'!$X$8,
                                          EOMONTH('Projektkostenkalkulation EP'!$X$8,0)))*('Projektkostenkalkulation EP'!$N$47/5)*'Projektkostenkalkulation EP'!$X$31-SUM($AK$35:AO35))
                          ),
               "X"
            )</f>
        <v>0</v>
      </c>
      <c r="AQ35" s="122">
        <f xml:space="preserve"> IF(TEXT((EDATE('Projektkostenkalkulation EP'!$B$4,22)+AP$3),"MM")=TEXT((EDATE('Projektkostenkalkulation EP'!$B$4,22)+(AP$3-1)),"MM"),
             IF(
                        OR(
                                    TEXT((EDATE('Projektkostenkalkulation EP'!$B$4,22)+AP$3),"TTT") = "Sa",
                                    TEXT((EDATE('Projektkostenkalkulation EP'!$B$4,22)+AP$3),"TTT") = "So",
                                    IF(ISNA(VLOOKUP(EDATE('Projektkostenkalkulation EP'!$B$4,22)+AP$3,Datenquellen!$F$7:$H$45,3,FALSE))," ",VLOOKUP(EDATE('Projektkostenkalkulation EP'!$B$4,22)+AP$3,Datenquellen!$F$7:$H$45,3,FALSE))="X"
                                    ),
                          "X",
                          IF((((NETWORKDAYS('Projektkostenkalkulation EP'!$X$8,EOMONTH('Projektkostenkalkulation EP'!$X$8,0)))*('Projektkostenkalkulation EP'!$N$47/5)*
                                        'Projektkostenkalkulation EP'!$X$31)-SUM($AK$35:AP35))&gt;('Projektkostenkalkulation EP'!$N$47/5),('Projektkostenkalkulation EP'!$N$47/5),
                                         (NETWORKDAYS('Projektkostenkalkulation EP'!$X$8,
                                          EOMONTH('Projektkostenkalkulation EP'!$X$8,0)))*('Projektkostenkalkulation EP'!$N$47/5)*'Projektkostenkalkulation EP'!$X$31-SUM($AK$35:AP35))
                          ),
               "X"
            )</f>
        <v>0</v>
      </c>
      <c r="AR35" s="122" t="str">
        <f xml:space="preserve"> IF(TEXT((EDATE('Projektkostenkalkulation EP'!$B$4,22)+AQ$3),"MM")=TEXT((EDATE('Projektkostenkalkulation EP'!$B$4,22)+(AQ$3-1)),"MM"),
             IF(
                        OR(
                                    TEXT((EDATE('Projektkostenkalkulation EP'!$B$4,22)+AQ$3),"TTT") = "Sa",
                                    TEXT((EDATE('Projektkostenkalkulation EP'!$B$4,22)+AQ$3),"TTT") = "So",
                                    IF(ISNA(VLOOKUP(EDATE('Projektkostenkalkulation EP'!$B$4,22)+AQ$3,Datenquellen!$F$7:$H$45,3,FALSE))," ",VLOOKUP(EDATE('Projektkostenkalkulation EP'!$B$4,22)+AQ$3,Datenquellen!$F$7:$H$45,3,FALSE))="X"
                                    ),
                          "X",
                          IF((((NETWORKDAYS('Projektkostenkalkulation EP'!$X$8,EOMONTH('Projektkostenkalkulation EP'!$X$8,0)))*('Projektkostenkalkulation EP'!$N$47/5)*
                                        'Projektkostenkalkulation EP'!$X$31)-SUM($AK$35:AQ35))&gt;('Projektkostenkalkulation EP'!$N$47/5),('Projektkostenkalkulation EP'!$N$47/5),
                                         (NETWORKDAYS('Projektkostenkalkulation EP'!$X$8,
                                          EOMONTH('Projektkostenkalkulation EP'!$X$8,0)))*('Projektkostenkalkulation EP'!$N$47/5)*'Projektkostenkalkulation EP'!$X$31-SUM($AK$35:AQ35))
                          ),
               "X"
            )</f>
        <v>X</v>
      </c>
      <c r="AS35" s="122" t="str">
        <f xml:space="preserve"> IF(TEXT((EDATE('Projektkostenkalkulation EP'!$B$4,22)+AR$3),"MM")=TEXT((EDATE('Projektkostenkalkulation EP'!$B$4,22)+(AR$3-1)),"MM"),
             IF(
                        OR(
                                    TEXT((EDATE('Projektkostenkalkulation EP'!$B$4,22)+AR$3),"TTT") = "Sa",
                                    TEXT((EDATE('Projektkostenkalkulation EP'!$B$4,22)+AR$3),"TTT") = "So",
                                    IF(ISNA(VLOOKUP(EDATE('Projektkostenkalkulation EP'!$B$4,22)+AR$3,Datenquellen!$F$7:$H$45,3,FALSE))," ",VLOOKUP(EDATE('Projektkostenkalkulation EP'!$B$4,22)+AR$3,Datenquellen!$F$7:$H$45,3,FALSE))="X"
                                    ),
                          "X",
                          IF((((NETWORKDAYS('Projektkostenkalkulation EP'!$X$8,EOMONTH('Projektkostenkalkulation EP'!$X$8,0)))*('Projektkostenkalkulation EP'!$N$47/5)*
                                        'Projektkostenkalkulation EP'!$X$31)-SUM($AK$35:AR35))&gt;('Projektkostenkalkulation EP'!$N$47/5),('Projektkostenkalkulation EP'!$N$47/5),
                                         (NETWORKDAYS('Projektkostenkalkulation EP'!$X$8,
                                          EOMONTH('Projektkostenkalkulation EP'!$X$8,0)))*('Projektkostenkalkulation EP'!$N$47/5)*'Projektkostenkalkulation EP'!$X$31-SUM($AK$35:AR35))
                          ),
               "X"
            )</f>
        <v>X</v>
      </c>
      <c r="AT35" s="122">
        <f xml:space="preserve"> IF(TEXT((EDATE('Projektkostenkalkulation EP'!$B$4,22)+AS$3),"MM")=TEXT((EDATE('Projektkostenkalkulation EP'!$B$4,22)+(AS$3-1)),"MM"),
             IF(
                        OR(
                                    TEXT((EDATE('Projektkostenkalkulation EP'!$B$4,22)+AS$3),"TTT") = "Sa",
                                    TEXT((EDATE('Projektkostenkalkulation EP'!$B$4,22)+AS$3),"TTT") = "So",
                                    IF(ISNA(VLOOKUP(EDATE('Projektkostenkalkulation EP'!$B$4,22)+AS$3,Datenquellen!$F$7:$H$45,3,FALSE))," ",VLOOKUP(EDATE('Projektkostenkalkulation EP'!$B$4,22)+AS$3,Datenquellen!$F$7:$H$45,3,FALSE))="X"
                                    ),
                          "X",
                          IF((((NETWORKDAYS('Projektkostenkalkulation EP'!$X$8,EOMONTH('Projektkostenkalkulation EP'!$X$8,0)))*('Projektkostenkalkulation EP'!$N$47/5)*
                                        'Projektkostenkalkulation EP'!$X$31)-SUM($AK$35:AS35))&gt;('Projektkostenkalkulation EP'!$N$47/5),('Projektkostenkalkulation EP'!$N$47/5),
                                         (NETWORKDAYS('Projektkostenkalkulation EP'!$X$8,
                                          EOMONTH('Projektkostenkalkulation EP'!$X$8,0)))*('Projektkostenkalkulation EP'!$N$47/5)*'Projektkostenkalkulation EP'!$X$31-SUM($AK$35:AS35))
                          ),
               "X"
            )</f>
        <v>0</v>
      </c>
      <c r="AU35" s="122">
        <f xml:space="preserve"> IF(TEXT((EDATE('Projektkostenkalkulation EP'!$B$4,22)+AT$3),"MM")=TEXT((EDATE('Projektkostenkalkulation EP'!$B$4,22)+(AT$3-1)),"MM"),
             IF(
                        OR(
                                    TEXT((EDATE('Projektkostenkalkulation EP'!$B$4,22)+AT$3),"TTT") = "Sa",
                                    TEXT((EDATE('Projektkostenkalkulation EP'!$B$4,22)+AT$3),"TTT") = "So",
                                    IF(ISNA(VLOOKUP(EDATE('Projektkostenkalkulation EP'!$B$4,22)+AT$3,Datenquellen!$F$7:$H$45,3,FALSE))," ",VLOOKUP(EDATE('Projektkostenkalkulation EP'!$B$4,22)+AT$3,Datenquellen!$F$7:$H$45,3,FALSE))="X"
                                    ),
                          "X",
                          IF((((NETWORKDAYS('Projektkostenkalkulation EP'!$X$8,EOMONTH('Projektkostenkalkulation EP'!$X$8,0)))*('Projektkostenkalkulation EP'!$N$47/5)*
                                        'Projektkostenkalkulation EP'!$X$31)-SUM($AK$35:AT35))&gt;('Projektkostenkalkulation EP'!$N$47/5),('Projektkostenkalkulation EP'!$N$47/5),
                                         (NETWORKDAYS('Projektkostenkalkulation EP'!$X$8,
                                          EOMONTH('Projektkostenkalkulation EP'!$X$8,0)))*('Projektkostenkalkulation EP'!$N$47/5)*'Projektkostenkalkulation EP'!$X$31-SUM($AK$35:AT35))
                          ),
               "X"
            )</f>
        <v>0</v>
      </c>
      <c r="AV35" s="122">
        <f xml:space="preserve"> IF(TEXT((EDATE('Projektkostenkalkulation EP'!$B$4,22)+AU$3),"MM")=TEXT((EDATE('Projektkostenkalkulation EP'!$B$4,22)+(AU$3-1)),"MM"),
             IF(
                        OR(
                                    TEXT((EDATE('Projektkostenkalkulation EP'!$B$4,22)+AU$3),"TTT") = "Sa",
                                    TEXT((EDATE('Projektkostenkalkulation EP'!$B$4,22)+AU$3),"TTT") = "So",
                                    IF(ISNA(VLOOKUP(EDATE('Projektkostenkalkulation EP'!$B$4,22)+AU$3,Datenquellen!$F$7:$H$45,3,FALSE))," ",VLOOKUP(EDATE('Projektkostenkalkulation EP'!$B$4,22)+AU$3,Datenquellen!$F$7:$H$45,3,FALSE))="X"
                                    ),
                          "X",
                          IF((((NETWORKDAYS('Projektkostenkalkulation EP'!$X$8,EOMONTH('Projektkostenkalkulation EP'!$X$8,0)))*('Projektkostenkalkulation EP'!$N$47/5)*
                                        'Projektkostenkalkulation EP'!$X$31)-SUM($AK$35:AU35))&gt;('Projektkostenkalkulation EP'!$N$47/5),('Projektkostenkalkulation EP'!$N$47/5),
                                         (NETWORKDAYS('Projektkostenkalkulation EP'!$X$8,
                                          EOMONTH('Projektkostenkalkulation EP'!$X$8,0)))*('Projektkostenkalkulation EP'!$N$47/5)*'Projektkostenkalkulation EP'!$X$31-SUM($AK$35:AU35))
                          ),
               "X"
            )</f>
        <v>0</v>
      </c>
      <c r="AW35" s="122">
        <f xml:space="preserve"> IF(TEXT((EDATE('Projektkostenkalkulation EP'!$B$4,22)+AV$3),"MM")=TEXT((EDATE('Projektkostenkalkulation EP'!$B$4,22)+(AV$3-1)),"MM"),
             IF(
                        OR(
                                    TEXT((EDATE('Projektkostenkalkulation EP'!$B$4,22)+AV$3),"TTT") = "Sa",
                                    TEXT((EDATE('Projektkostenkalkulation EP'!$B$4,22)+AV$3),"TTT") = "So",
                                    IF(ISNA(VLOOKUP(EDATE('Projektkostenkalkulation EP'!$B$4,22)+AV$3,Datenquellen!$F$7:$H$45,3,FALSE))," ",VLOOKUP(EDATE('Projektkostenkalkulation EP'!$B$4,22)+AV$3,Datenquellen!$F$7:$H$45,3,FALSE))="X"
                                    ),
                          "X",
                          IF((((NETWORKDAYS('Projektkostenkalkulation EP'!$X$8,EOMONTH('Projektkostenkalkulation EP'!$X$8,0)))*('Projektkostenkalkulation EP'!$N$47/5)*
                                        'Projektkostenkalkulation EP'!$X$31)-SUM($AK$35:AV35))&gt;('Projektkostenkalkulation EP'!$N$47/5),('Projektkostenkalkulation EP'!$N$47/5),
                                         (NETWORKDAYS('Projektkostenkalkulation EP'!$X$8,
                                          EOMONTH('Projektkostenkalkulation EP'!$X$8,0)))*('Projektkostenkalkulation EP'!$N$47/5)*'Projektkostenkalkulation EP'!$X$31-SUM($AK$35:AV35))
                          ),
               "X"
            )</f>
        <v>0</v>
      </c>
      <c r="AX35" s="122">
        <f xml:space="preserve"> IF(TEXT((EDATE('Projektkostenkalkulation EP'!$B$4,22)+AW$3),"MM")=TEXT((EDATE('Projektkostenkalkulation EP'!$B$4,22)+(AW$3-1)),"MM"),
             IF(
                        OR(
                                    TEXT((EDATE('Projektkostenkalkulation EP'!$B$4,22)+AW$3),"TTT") = "Sa",
                                    TEXT((EDATE('Projektkostenkalkulation EP'!$B$4,22)+AW$3),"TTT") = "So",
                                    IF(ISNA(VLOOKUP(EDATE('Projektkostenkalkulation EP'!$B$4,22)+AW$3,Datenquellen!$F$7:$H$45,3,FALSE))," ",VLOOKUP(EDATE('Projektkostenkalkulation EP'!$B$4,22)+AW$3,Datenquellen!$F$7:$H$45,3,FALSE))="X"
                                    ),
                          "X",
                          IF((((NETWORKDAYS('Projektkostenkalkulation EP'!$X$8,EOMONTH('Projektkostenkalkulation EP'!$X$8,0)))*('Projektkostenkalkulation EP'!$N$47/5)*
                                        'Projektkostenkalkulation EP'!$X$31)-SUM($AK$35:AW35))&gt;('Projektkostenkalkulation EP'!$N$47/5),('Projektkostenkalkulation EP'!$N$47/5),
                                         (NETWORKDAYS('Projektkostenkalkulation EP'!$X$8,
                                          EOMONTH('Projektkostenkalkulation EP'!$X$8,0)))*('Projektkostenkalkulation EP'!$N$47/5)*'Projektkostenkalkulation EP'!$X$31-SUM($AK$35:AW35))
                          ),
               "X"
            )</f>
        <v>0</v>
      </c>
      <c r="AY35" s="122" t="str">
        <f xml:space="preserve"> IF(TEXT((EDATE('Projektkostenkalkulation EP'!$B$4,22)+AX$3),"MM")=TEXT((EDATE('Projektkostenkalkulation EP'!$B$4,22)+(AX$3-1)),"MM"),
             IF(
                        OR(
                                    TEXT((EDATE('Projektkostenkalkulation EP'!$B$4,22)+AX$3),"TTT") = "Sa",
                                    TEXT((EDATE('Projektkostenkalkulation EP'!$B$4,22)+AX$3),"TTT") = "So",
                                    IF(ISNA(VLOOKUP(EDATE('Projektkostenkalkulation EP'!$B$4,22)+AX$3,Datenquellen!$F$7:$H$45,3,FALSE))," ",VLOOKUP(EDATE('Projektkostenkalkulation EP'!$B$4,22)+AX$3,Datenquellen!$F$7:$H$45,3,FALSE))="X"
                                    ),
                          "X",
                          IF((((NETWORKDAYS('Projektkostenkalkulation EP'!$X$8,EOMONTH('Projektkostenkalkulation EP'!$X$8,0)))*('Projektkostenkalkulation EP'!$N$47/5)*
                                        'Projektkostenkalkulation EP'!$X$31)-SUM($AK$35:AX35))&gt;('Projektkostenkalkulation EP'!$N$47/5),('Projektkostenkalkulation EP'!$N$47/5),
                                         (NETWORKDAYS('Projektkostenkalkulation EP'!$X$8,
                                          EOMONTH('Projektkostenkalkulation EP'!$X$8,0)))*('Projektkostenkalkulation EP'!$N$47/5)*'Projektkostenkalkulation EP'!$X$31-SUM($AK$35:AX35))
                          ),
               "X"
            )</f>
        <v>X</v>
      </c>
      <c r="AZ35" s="122" t="str">
        <f xml:space="preserve"> IF(TEXT((EDATE('Projektkostenkalkulation EP'!$B$4,22)+AY$3),"MM")=TEXT((EDATE('Projektkostenkalkulation EP'!$B$4,22)+(AY$3-1)),"MM"),
             IF(
                        OR(
                                    TEXT((EDATE('Projektkostenkalkulation EP'!$B$4,22)+AY$3),"TTT") = "Sa",
                                    TEXT((EDATE('Projektkostenkalkulation EP'!$B$4,22)+AY$3),"TTT") = "So",
                                    IF(ISNA(VLOOKUP(EDATE('Projektkostenkalkulation EP'!$B$4,22)+AY$3,Datenquellen!$F$7:$H$45,3,FALSE))," ",VLOOKUP(EDATE('Projektkostenkalkulation EP'!$B$4,22)+AY$3,Datenquellen!$F$7:$H$45,3,FALSE))="X"
                                    ),
                          "X",
                          IF((((NETWORKDAYS('Projektkostenkalkulation EP'!$X$8,EOMONTH('Projektkostenkalkulation EP'!$X$8,0)))*('Projektkostenkalkulation EP'!$N$47/5)*
                                        'Projektkostenkalkulation EP'!$X$31)-SUM($AK$35:AY35))&gt;('Projektkostenkalkulation EP'!$N$47/5),('Projektkostenkalkulation EP'!$N$47/5),
                                         (NETWORKDAYS('Projektkostenkalkulation EP'!$X$8,
                                          EOMONTH('Projektkostenkalkulation EP'!$X$8,0)))*('Projektkostenkalkulation EP'!$N$47/5)*'Projektkostenkalkulation EP'!$X$31-SUM($AK$35:AY35))
                          ),
               "X"
            )</f>
        <v>X</v>
      </c>
      <c r="BA35" s="122">
        <f xml:space="preserve"> IF(TEXT((EDATE('Projektkostenkalkulation EP'!$B$4,22)+AZ$3),"MM")=TEXT((EDATE('Projektkostenkalkulation EP'!$B$4,22)+(AZ$3-1)),"MM"),
             IF(
                        OR(
                                    TEXT((EDATE('Projektkostenkalkulation EP'!$B$4,22)+AZ$3),"TTT") = "Sa",
                                    TEXT((EDATE('Projektkostenkalkulation EP'!$B$4,22)+AZ$3),"TTT") = "So",
                                    IF(ISNA(VLOOKUP(EDATE('Projektkostenkalkulation EP'!$B$4,22)+AZ$3,Datenquellen!$F$7:$H$45,3,FALSE))," ",VLOOKUP(EDATE('Projektkostenkalkulation EP'!$B$4,22)+AZ$3,Datenquellen!$F$7:$H$45,3,FALSE))="X"
                                    ),
                          "X",
                          IF((((NETWORKDAYS('Projektkostenkalkulation EP'!$X$8,EOMONTH('Projektkostenkalkulation EP'!$X$8,0)))*('Projektkostenkalkulation EP'!$N$47/5)*
                                        'Projektkostenkalkulation EP'!$X$31)-SUM($AK$35:AZ35))&gt;('Projektkostenkalkulation EP'!$N$47/5),('Projektkostenkalkulation EP'!$N$47/5),
                                         (NETWORKDAYS('Projektkostenkalkulation EP'!$X$8,
                                          EOMONTH('Projektkostenkalkulation EP'!$X$8,0)))*('Projektkostenkalkulation EP'!$N$47/5)*'Projektkostenkalkulation EP'!$X$31-SUM($AK$35:AZ35))
                          ),
               "X"
            )</f>
        <v>0</v>
      </c>
      <c r="BB35" s="122">
        <f xml:space="preserve"> IF(TEXT((EDATE('Projektkostenkalkulation EP'!$B$4,22)+BA$3),"MM")=TEXT((EDATE('Projektkostenkalkulation EP'!$B$4,22)+(BA$3-1)),"MM"),
             IF(
                        OR(
                                    TEXT((EDATE('Projektkostenkalkulation EP'!$B$4,22)+BA$3),"TTT") = "Sa",
                                    TEXT((EDATE('Projektkostenkalkulation EP'!$B$4,22)+BA$3),"TTT") = "So",
                                    IF(ISNA(VLOOKUP(EDATE('Projektkostenkalkulation EP'!$B$4,22)+BA$3,Datenquellen!$F$7:$H$45,3,FALSE))," ",VLOOKUP(EDATE('Projektkostenkalkulation EP'!$B$4,22)+BA$3,Datenquellen!$F$7:$H$45,3,FALSE))="X"
                                    ),
                          "X",
                          IF((((NETWORKDAYS('Projektkostenkalkulation EP'!$X$8,EOMONTH('Projektkostenkalkulation EP'!$X$8,0)))*('Projektkostenkalkulation EP'!$N$47/5)*
                                        'Projektkostenkalkulation EP'!$X$31)-SUM($AK$35:BA35))&gt;('Projektkostenkalkulation EP'!$N$47/5),('Projektkostenkalkulation EP'!$N$47/5),
                                         (NETWORKDAYS('Projektkostenkalkulation EP'!$X$8,
                                          EOMONTH('Projektkostenkalkulation EP'!$X$8,0)))*('Projektkostenkalkulation EP'!$N$47/5)*'Projektkostenkalkulation EP'!$X$31-SUM($AK$35:BA35))
                          ),
               "X"
            )</f>
        <v>0</v>
      </c>
      <c r="BC35" s="122">
        <f xml:space="preserve"> IF(TEXT((EDATE('Projektkostenkalkulation EP'!$B$4,22)+BB$3),"MM")=TEXT((EDATE('Projektkostenkalkulation EP'!$B$4,22)+(BB$3-1)),"MM"),
             IF(
                        OR(
                                    TEXT((EDATE('Projektkostenkalkulation EP'!$B$4,22)+BB$3),"TTT") = "Sa",
                                    TEXT((EDATE('Projektkostenkalkulation EP'!$B$4,22)+BB$3),"TTT") = "So",
                                    IF(ISNA(VLOOKUP(EDATE('Projektkostenkalkulation EP'!$B$4,22)+BB$3,Datenquellen!$F$7:$H$45,3,FALSE))," ",VLOOKUP(EDATE('Projektkostenkalkulation EP'!$B$4,22)+BB$3,Datenquellen!$F$7:$H$45,3,FALSE))="X"
                                    ),
                          "X",
                          IF((((NETWORKDAYS('Projektkostenkalkulation EP'!$X$8,EOMONTH('Projektkostenkalkulation EP'!$X$8,0)))*('Projektkostenkalkulation EP'!$N$47/5)*
                                        'Projektkostenkalkulation EP'!$X$31)-SUM($AK$35:BB35))&gt;('Projektkostenkalkulation EP'!$N$47/5),('Projektkostenkalkulation EP'!$N$47/5),
                                         (NETWORKDAYS('Projektkostenkalkulation EP'!$X$8,
                                          EOMONTH('Projektkostenkalkulation EP'!$X$8,0)))*('Projektkostenkalkulation EP'!$N$47/5)*'Projektkostenkalkulation EP'!$X$31-SUM($AK$35:BB35))
                          ),
               "X"
            )</f>
        <v>0</v>
      </c>
      <c r="BD35" s="122">
        <f xml:space="preserve"> IF(TEXT((EDATE('Projektkostenkalkulation EP'!$B$4,22)+BC$3),"MM")=TEXT((EDATE('Projektkostenkalkulation EP'!$B$4,22)+(BC$3-1)),"MM"),
             IF(
                        OR(
                                    TEXT((EDATE('Projektkostenkalkulation EP'!$B$4,22)+BC$3),"TTT") = "Sa",
                                    TEXT((EDATE('Projektkostenkalkulation EP'!$B$4,22)+BC$3),"TTT") = "So",
                                    IF(ISNA(VLOOKUP(EDATE('Projektkostenkalkulation EP'!$B$4,22)+BC$3,Datenquellen!$F$7:$H$45,3,FALSE))," ",VLOOKUP(EDATE('Projektkostenkalkulation EP'!$B$4,22)+BC$3,Datenquellen!$F$7:$H$45,3,FALSE))="X"
                                    ),
                          "X",
                          IF((((NETWORKDAYS('Projektkostenkalkulation EP'!$X$8,EOMONTH('Projektkostenkalkulation EP'!$X$8,0)))*('Projektkostenkalkulation EP'!$N$47/5)*
                                        'Projektkostenkalkulation EP'!$X$31)-SUM($AK$35:BC35))&gt;('Projektkostenkalkulation EP'!$N$47/5),('Projektkostenkalkulation EP'!$N$47/5),
                                         (NETWORKDAYS('Projektkostenkalkulation EP'!$X$8,
                                          EOMONTH('Projektkostenkalkulation EP'!$X$8,0)))*('Projektkostenkalkulation EP'!$N$47/5)*'Projektkostenkalkulation EP'!$X$31-SUM($AK$35:BC35))
                          ),
               "X"
            )</f>
        <v>0</v>
      </c>
      <c r="BE35" s="122">
        <f xml:space="preserve"> IF(TEXT((EDATE('Projektkostenkalkulation EP'!$B$4,22)+BD$3),"MM")=TEXT((EDATE('Projektkostenkalkulation EP'!$B$4,22)+(BD$3-1)),"MM"),
             IF(
                        OR(
                                    TEXT((EDATE('Projektkostenkalkulation EP'!$B$4,22)+BD$3),"TTT") = "Sa",
                                    TEXT((EDATE('Projektkostenkalkulation EP'!$B$4,22)+BD$3),"TTT") = "So",
                                    IF(ISNA(VLOOKUP(EDATE('Projektkostenkalkulation EP'!$B$4,22)+BD$3,Datenquellen!$F$7:$H$45,3,FALSE))," ",VLOOKUP(EDATE('Projektkostenkalkulation EP'!$B$4,22)+BD$3,Datenquellen!$F$7:$H$45,3,FALSE))="X"
                                    ),
                          "X",
                          IF((((NETWORKDAYS('Projektkostenkalkulation EP'!$X$8,EOMONTH('Projektkostenkalkulation EP'!$X$8,0)))*('Projektkostenkalkulation EP'!$N$47/5)*
                                        'Projektkostenkalkulation EP'!$X$31)-SUM($AK$35:BD35))&gt;('Projektkostenkalkulation EP'!$N$47/5),('Projektkostenkalkulation EP'!$N$47/5),
                                         (NETWORKDAYS('Projektkostenkalkulation EP'!$X$8,
                                          EOMONTH('Projektkostenkalkulation EP'!$X$8,0)))*('Projektkostenkalkulation EP'!$N$47/5)*'Projektkostenkalkulation EP'!$X$31-SUM($AK$35:BD35))
                          ),
               "X"
            )</f>
        <v>0</v>
      </c>
      <c r="BF35" s="122" t="str">
        <f xml:space="preserve"> IF(TEXT((EDATE('Projektkostenkalkulation EP'!$B$4,22)+BE$3),"MM")=TEXT((EDATE('Projektkostenkalkulation EP'!$B$4,22)+(BE$3-1)),"MM"),
             IF(
                        OR(
                                    TEXT((EDATE('Projektkostenkalkulation EP'!$B$4,22)+BE$3),"TTT") = "Sa",
                                    TEXT((EDATE('Projektkostenkalkulation EP'!$B$4,22)+BE$3),"TTT") = "So",
                                    IF(ISNA(VLOOKUP(EDATE('Projektkostenkalkulation EP'!$B$4,22)+BE$3,Datenquellen!$F$7:$H$45,3,FALSE))," ",VLOOKUP(EDATE('Projektkostenkalkulation EP'!$B$4,22)+BE$3,Datenquellen!$F$7:$H$45,3,FALSE))="X"
                                    ),
                          "X",
                          IF((((NETWORKDAYS('Projektkostenkalkulation EP'!$X$8,EOMONTH('Projektkostenkalkulation EP'!$X$8,0)))*('Projektkostenkalkulation EP'!$N$47/5)*
                                        'Projektkostenkalkulation EP'!$X$31)-SUM($AK$35:BE35))&gt;('Projektkostenkalkulation EP'!$N$47/5),('Projektkostenkalkulation EP'!$N$47/5),
                                         (NETWORKDAYS('Projektkostenkalkulation EP'!$X$8,
                                          EOMONTH('Projektkostenkalkulation EP'!$X$8,0)))*('Projektkostenkalkulation EP'!$N$47/5)*'Projektkostenkalkulation EP'!$X$31-SUM($AK$35:BE35))
                          ),
               "X"
            )</f>
        <v>X</v>
      </c>
      <c r="BG35" s="122" t="str">
        <f xml:space="preserve"> IF(TEXT((EDATE('Projektkostenkalkulation EP'!$B$4,22)+BF$3),"MM")=TEXT((EDATE('Projektkostenkalkulation EP'!$B$4,22)+(BF$3-1)),"MM"),
             IF(
                        OR(
                                    TEXT((EDATE('Projektkostenkalkulation EP'!$B$4,22)+BF$3),"TTT") = "Sa",
                                    TEXT((EDATE('Projektkostenkalkulation EP'!$B$4,22)+BF$3),"TTT") = "So",
                                    IF(ISNA(VLOOKUP(EDATE('Projektkostenkalkulation EP'!$B$4,22)+BF$3,Datenquellen!$F$7:$H$45,3,FALSE))," ",VLOOKUP(EDATE('Projektkostenkalkulation EP'!$B$4,22)+BF$3,Datenquellen!$F$7:$H$45,3,FALSE))="X"
                                    ),
                          "X",
                          IF((((NETWORKDAYS('Projektkostenkalkulation EP'!$X$8,EOMONTH('Projektkostenkalkulation EP'!$X$8,0)))*('Projektkostenkalkulation EP'!$N$47/5)*
                                        'Projektkostenkalkulation EP'!$X$31)-SUM($AK$35:BF35))&gt;('Projektkostenkalkulation EP'!$N$47/5),('Projektkostenkalkulation EP'!$N$47/5),
                                         (NETWORKDAYS('Projektkostenkalkulation EP'!$X$8,
                                          EOMONTH('Projektkostenkalkulation EP'!$X$8,0)))*('Projektkostenkalkulation EP'!$N$47/5)*'Projektkostenkalkulation EP'!$X$31-SUM($AK$35:BF35))
                          ),
               "X"
            )</f>
        <v>X</v>
      </c>
      <c r="BH35" s="122">
        <f xml:space="preserve"> IF(TEXT((EDATE('Projektkostenkalkulation EP'!$B$4,22)+BG$3),"MM")=TEXT((EDATE('Projektkostenkalkulation EP'!$B$4,22)+(BG$3-1)),"MM"),
             IF(
                        OR(
                                    TEXT((EDATE('Projektkostenkalkulation EP'!$B$4,22)+BG$3),"TTT") = "Sa",
                                    TEXT((EDATE('Projektkostenkalkulation EP'!$B$4,22)+BG$3),"TTT") = "So",
                                    IF(ISNA(VLOOKUP(EDATE('Projektkostenkalkulation EP'!$B$4,22)+BG$3,Datenquellen!$F$7:$H$45,3,FALSE))," ",VLOOKUP(EDATE('Projektkostenkalkulation EP'!$B$4,22)+BG$3,Datenquellen!$F$7:$H$45,3,FALSE))="X"
                                    ),
                          "X",
                          IF((((NETWORKDAYS('Projektkostenkalkulation EP'!$X$8,EOMONTH('Projektkostenkalkulation EP'!$X$8,0)))*('Projektkostenkalkulation EP'!$N$47/5)*
                                        'Projektkostenkalkulation EP'!$X$31)-SUM($AK$35:BG35))&gt;('Projektkostenkalkulation EP'!$N$47/5),('Projektkostenkalkulation EP'!$N$47/5),
                                         (NETWORKDAYS('Projektkostenkalkulation EP'!$X$8,
                                          EOMONTH('Projektkostenkalkulation EP'!$X$8,0)))*('Projektkostenkalkulation EP'!$N$47/5)*'Projektkostenkalkulation EP'!$X$31-SUM($AK$35:BG35))
                          ),
               "X"
            )</f>
        <v>0</v>
      </c>
      <c r="BI35" s="122">
        <f xml:space="preserve"> IF(TEXT((EDATE('Projektkostenkalkulation EP'!$B$4,22)+BH$3),"MM")=TEXT((EDATE('Projektkostenkalkulation EP'!$B$4,22)+(BH$3-1)),"MM"),
             IF(
                        OR(
                                    TEXT((EDATE('Projektkostenkalkulation EP'!$B$4,22)+BH$3),"TTT") = "Sa",
                                    TEXT((EDATE('Projektkostenkalkulation EP'!$B$4,22)+BH$3),"TTT") = "So",
                                    IF(ISNA(VLOOKUP(EDATE('Projektkostenkalkulation EP'!$B$4,22)+BH$3,Datenquellen!$F$7:$H$45,3,FALSE))," ",VLOOKUP(EDATE('Projektkostenkalkulation EP'!$B$4,22)+BH$3,Datenquellen!$F$7:$H$45,3,FALSE))="X"
                                    ),
                          "X",
                          IF((((NETWORKDAYS('Projektkostenkalkulation EP'!$X$8,EOMONTH('Projektkostenkalkulation EP'!$X$8,0)))*('Projektkostenkalkulation EP'!$N$47/5)*
                                        'Projektkostenkalkulation EP'!$X$31)-SUM($AK$35:BH35))&gt;('Projektkostenkalkulation EP'!$N$47/5),('Projektkostenkalkulation EP'!$N$47/5),
                                         (NETWORKDAYS('Projektkostenkalkulation EP'!$X$8,
                                          EOMONTH('Projektkostenkalkulation EP'!$X$8,0)))*('Projektkostenkalkulation EP'!$N$47/5)*'Projektkostenkalkulation EP'!$X$31-SUM($AK$35:BH35))
                          ),
               "X"
            )</f>
        <v>0</v>
      </c>
      <c r="BJ35" s="122">
        <f xml:space="preserve"> IF(TEXT((EDATE('Projektkostenkalkulation EP'!$B$4,22)+BI$3),"MM")=TEXT((EDATE('Projektkostenkalkulation EP'!$B$4,22)+(BI$3-1)),"MM"),
             IF(
                        OR(
                                    TEXT((EDATE('Projektkostenkalkulation EP'!$B$4,22)+BI$3),"TTT") = "Sa",
                                    TEXT((EDATE('Projektkostenkalkulation EP'!$B$4,22)+BI$3),"TTT") = "So",
                                    IF(ISNA(VLOOKUP(EDATE('Projektkostenkalkulation EP'!$B$4,22)+BI$3,Datenquellen!$F$7:$H$45,3,FALSE))," ",VLOOKUP(EDATE('Projektkostenkalkulation EP'!$B$4,22)+BI$3,Datenquellen!$F$7:$H$45,3,FALSE))="X"
                                    ),
                          "X",
                          IF((((NETWORKDAYS('Projektkostenkalkulation EP'!$X$8,EOMONTH('Projektkostenkalkulation EP'!$X$8,0)))*('Projektkostenkalkulation EP'!$N$47/5)*
                                        'Projektkostenkalkulation EP'!$X$31)-SUM($AK$35:BI35))&gt;('Projektkostenkalkulation EP'!$N$47/5),('Projektkostenkalkulation EP'!$N$47/5),
                                         (NETWORKDAYS('Projektkostenkalkulation EP'!$X$8,
                                          EOMONTH('Projektkostenkalkulation EP'!$X$8,0)))*('Projektkostenkalkulation EP'!$N$47/5)*'Projektkostenkalkulation EP'!$X$31-SUM($AK$35:BI35))
                          ),
               "X"
            )</f>
        <v>0</v>
      </c>
      <c r="BK35" s="122">
        <f xml:space="preserve"> IF(TEXT((EDATE('Projektkostenkalkulation EP'!$B$4,22)+BJ$3),"MM")=TEXT((EDATE('Projektkostenkalkulation EP'!$B$4,22)+(BJ$3-1)),"MM"),
             IF(
                        OR(
                                    TEXT((EDATE('Projektkostenkalkulation EP'!$B$4,22)+BJ$3),"TTT") = "Sa",
                                    TEXT((EDATE('Projektkostenkalkulation EP'!$B$4,22)+BJ$3),"TTT") = "So",
                                    IF(ISNA(VLOOKUP(EDATE('Projektkostenkalkulation EP'!$B$4,22)+BJ$3,Datenquellen!$F$7:$H$45,3,FALSE))," ",VLOOKUP(EDATE('Projektkostenkalkulation EP'!$B$4,22)+BJ$3,Datenquellen!$F$7:$H$45,3,FALSE))="X"
                                    ),
                          "X",
                          IF((((NETWORKDAYS('Projektkostenkalkulation EP'!$X$8,EOMONTH('Projektkostenkalkulation EP'!$X$8,0)))*('Projektkostenkalkulation EP'!$N$47/5)*
                                        'Projektkostenkalkulation EP'!$X$31)-SUM($AK$35:BJ35))&gt;('Projektkostenkalkulation EP'!$N$47/5),('Projektkostenkalkulation EP'!$N$47/5),
                                         (NETWORKDAYS('Projektkostenkalkulation EP'!$X$8,
                                          EOMONTH('Projektkostenkalkulation EP'!$X$8,0)))*('Projektkostenkalkulation EP'!$N$47/5)*'Projektkostenkalkulation EP'!$X$31-SUM($AK$35:BJ35))
                          ),
               "X"
            )</f>
        <v>0</v>
      </c>
      <c r="BL35" s="122">
        <f xml:space="preserve"> IF(TEXT((EDATE('Projektkostenkalkulation EP'!$B$4,22)+BK$3),"MM")=TEXT((EDATE('Projektkostenkalkulation EP'!$B$4,22)+(BK$3-1)),"MM"),
             IF(
                        OR(
                                    TEXT((EDATE('Projektkostenkalkulation EP'!$B$4,22)+BK$3),"TTT") = "Sa",
                                    TEXT((EDATE('Projektkostenkalkulation EP'!$B$4,22)+BK$3),"TTT") = "So",
                                    IF(ISNA(VLOOKUP(EDATE('Projektkostenkalkulation EP'!$B$4,22)+BK$3,Datenquellen!$F$7:$H$45,3,FALSE))," ",VLOOKUP(EDATE('Projektkostenkalkulation EP'!$B$4,22)+BK$3,Datenquellen!$F$7:$H$45,3,FALSE))="X"
                                    ),
                          "X",
                          IF((((NETWORKDAYS('Projektkostenkalkulation EP'!$X$8,EOMONTH('Projektkostenkalkulation EP'!$X$8,0)))*('Projektkostenkalkulation EP'!$N$47/5)*
                                        'Projektkostenkalkulation EP'!$X$31)-SUM($AK$35:BK35))&gt;('Projektkostenkalkulation EP'!$N$47/5),('Projektkostenkalkulation EP'!$N$47/5),
                                         (NETWORKDAYS('Projektkostenkalkulation EP'!$X$8,
                                          EOMONTH('Projektkostenkalkulation EP'!$X$8,0)))*('Projektkostenkalkulation EP'!$N$47/5)*'Projektkostenkalkulation EP'!$X$31-SUM($AK$35:BK35))
                          ),
               "X"
            )</f>
        <v>0</v>
      </c>
      <c r="BM35" s="122" t="str">
        <f xml:space="preserve"> IF(TEXT((EDATE('Projektkostenkalkulation EP'!$B$4,22)+BL$3),"MM")=TEXT((EDATE('Projektkostenkalkulation EP'!$B$4,22)+(BL$3-1)),"MM"),
             IF(
                        OR(
                                    TEXT((EDATE('Projektkostenkalkulation EP'!$B$4,22)+BL$3),"TTT") = "Sa",
                                    TEXT((EDATE('Projektkostenkalkulation EP'!$B$4,22)+BL$3),"TTT") = "So",
                                    IF(ISNA(VLOOKUP(EDATE('Projektkostenkalkulation EP'!$B$4,22)+BL$3,Datenquellen!$F$7:$H$45,3,FALSE))," ",VLOOKUP(EDATE('Projektkostenkalkulation EP'!$B$4,22)+BL$3,Datenquellen!$F$7:$H$45,3,FALSE))="X"
                                    ),
                          "X",
                          IF((((NETWORKDAYS('Projektkostenkalkulation EP'!$X$8,EOMONTH('Projektkostenkalkulation EP'!$X$8,0)))*('Projektkostenkalkulation EP'!$N$47/5)*
                                        'Projektkostenkalkulation EP'!$X$31)-SUM($AK$35:BL35))&gt;('Projektkostenkalkulation EP'!$N$47/5),('Projektkostenkalkulation EP'!$N$47/5),
                                         (NETWORKDAYS('Projektkostenkalkulation EP'!$X$8,
                                          EOMONTH('Projektkostenkalkulation EP'!$X$8,0)))*('Projektkostenkalkulation EP'!$N$47/5)*'Projektkostenkalkulation EP'!$X$31-SUM($AK$35:BL35))
                          ),
               "X"
            )</f>
        <v>X</v>
      </c>
      <c r="BN35" s="122" t="str">
        <f xml:space="preserve"> IF(TEXT((EDATE('Projektkostenkalkulation EP'!$B$4,22)+BM$3),"MM")=TEXT((EDATE('Projektkostenkalkulation EP'!$B$4,22)+(BM$3-1)),"MM"),
             IF(
                        OR(
                                    TEXT((EDATE('Projektkostenkalkulation EP'!$B$4,22)+BM$3),"TTT") = "Sa",
                                    TEXT((EDATE('Projektkostenkalkulation EP'!$B$4,22)+BM$3),"TTT") = "So",
                                    IF(ISNA(VLOOKUP(EDATE('Projektkostenkalkulation EP'!$B$4,22)+BM$3,Datenquellen!$F$7:$H$45,3,FALSE))," ",VLOOKUP(EDATE('Projektkostenkalkulation EP'!$B$4,22)+BM$3,Datenquellen!$F$7:$H$45,3,FALSE))="X"
                                    ),
                          "X",
                          IF((((NETWORKDAYS('Projektkostenkalkulation EP'!$X$8,EOMONTH('Projektkostenkalkulation EP'!$X$8,0)))*('Projektkostenkalkulation EP'!$N$47/5)*
                                        'Projektkostenkalkulation EP'!$X$31)-SUM($AK$35:BM35))&gt;('Projektkostenkalkulation EP'!$N$47/5),('Projektkostenkalkulation EP'!$N$47/5),
                                         (NETWORKDAYS('Projektkostenkalkulation EP'!$X$8,
                                          EOMONTH('Projektkostenkalkulation EP'!$X$8,0)))*('Projektkostenkalkulation EP'!$N$47/5)*'Projektkostenkalkulation EP'!$X$31-SUM($AK$35:BM35))
                          ),
               "X"
            )</f>
        <v>X</v>
      </c>
      <c r="BO35" s="122" t="str">
        <f xml:space="preserve"> IF(TEXT((EDATE('Projektkostenkalkulation EP'!$B$4,22)+BN$3),"MM")=TEXT((EDATE('Projektkostenkalkulation EP'!$B$4,22)+(BN$3-1)),"MM"),
             IF(
                        OR(
                                    TEXT((EDATE('Projektkostenkalkulation EP'!$B$4,22)+BN$3),"TTT") = "Sa",
                                    TEXT((EDATE('Projektkostenkalkulation EP'!$B$4,22)+BN$3),"TTT") = "So",
                                    IF(ISNA(VLOOKUP(EDATE('Projektkostenkalkulation EP'!$B$4,22)+BN$3,Datenquellen!$F$7:$H$45,3,FALSE))," ",VLOOKUP(EDATE('Projektkostenkalkulation EP'!$B$4,22)+BN$3,Datenquellen!$F$7:$H$45,3,FALSE))="X"
                                    ),
                          "X",
                          IF((((NETWORKDAYS('Projektkostenkalkulation EP'!$X$8,EOMONTH('Projektkostenkalkulation EP'!$X$8,0)))*('Projektkostenkalkulation EP'!$N$47/5)*
                                        'Projektkostenkalkulation EP'!$X$31)-SUM($AK$35:BN35))&gt;('Projektkostenkalkulation EP'!$N$47/5),('Projektkostenkalkulation EP'!$N$47/5),
                                         (NETWORKDAYS('Projektkostenkalkulation EP'!$X$8,
                                          EOMONTH('Projektkostenkalkulation EP'!$X$8,0)))*('Projektkostenkalkulation EP'!$N$47/5)*'Projektkostenkalkulation EP'!$X$31-SUM($AK$35:BN35))
                          ),
               "X"
            )</f>
        <v>X</v>
      </c>
      <c r="BP35" s="121">
        <f>SUM(AK35:BO35)</f>
        <v>0</v>
      </c>
      <c r="BQ35" s="525">
        <f>BP35-BP36</f>
        <v>0</v>
      </c>
    </row>
    <row r="36" spans="1:69" ht="14.25" customHeight="1" thickBot="1" x14ac:dyDescent="0.25">
      <c r="A36" s="3" t="s">
        <v>82</v>
      </c>
      <c r="B36" s="270"/>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123">
        <f>SUM(B36:AF36)</f>
        <v>0</v>
      </c>
      <c r="AH36" s="526"/>
      <c r="AJ36" s="3" t="s">
        <v>82</v>
      </c>
      <c r="AK36" s="270"/>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123">
        <f>SUM(AK36:BO36)</f>
        <v>0</v>
      </c>
      <c r="BQ36" s="526"/>
    </row>
    <row r="37" spans="1:69" ht="14.25" customHeight="1" x14ac:dyDescent="0.2">
      <c r="A37" s="1" t="s">
        <v>59</v>
      </c>
      <c r="B37" s="527" t="str">
        <f>TEXT('Projektkostenkalkulation EP'!$M$8,"MMMM JJJJ")</f>
        <v>Dezember 2024</v>
      </c>
      <c r="C37" s="527"/>
      <c r="D37" s="527"/>
      <c r="E37" s="527"/>
      <c r="F37" s="527"/>
      <c r="G37" s="527"/>
      <c r="H37" s="527"/>
      <c r="I37" s="527"/>
      <c r="J37" s="527"/>
      <c r="K37" s="527"/>
      <c r="L37" s="527"/>
      <c r="M37" s="527"/>
      <c r="N37" s="527"/>
      <c r="O37" s="527"/>
      <c r="P37" s="527"/>
      <c r="Q37" s="527"/>
      <c r="R37" s="527"/>
      <c r="S37" s="527"/>
      <c r="T37" s="527"/>
      <c r="U37" s="527"/>
      <c r="V37" s="527"/>
      <c r="W37" s="527"/>
      <c r="X37" s="527"/>
      <c r="Y37" s="527"/>
      <c r="Z37" s="527"/>
      <c r="AA37" s="527"/>
      <c r="AB37" s="527"/>
      <c r="AC37" s="527"/>
      <c r="AD37" s="527"/>
      <c r="AE37" s="527"/>
      <c r="AF37" s="527"/>
      <c r="AG37" s="527"/>
      <c r="AH37" s="528"/>
      <c r="AJ37" s="1" t="s">
        <v>59</v>
      </c>
      <c r="AK37" s="527" t="str">
        <f>TEXT('Projektkostenkalkulation EP'!$Y$8,"MMMM JJJJ")</f>
        <v>Dezember 2025</v>
      </c>
      <c r="AL37" s="527"/>
      <c r="AM37" s="527"/>
      <c r="AN37" s="527"/>
      <c r="AO37" s="527"/>
      <c r="AP37" s="527"/>
      <c r="AQ37" s="527"/>
      <c r="AR37" s="527"/>
      <c r="AS37" s="527"/>
      <c r="AT37" s="527"/>
      <c r="AU37" s="527"/>
      <c r="AV37" s="527"/>
      <c r="AW37" s="527"/>
      <c r="AX37" s="527"/>
      <c r="AY37" s="527"/>
      <c r="AZ37" s="527"/>
      <c r="BA37" s="527"/>
      <c r="BB37" s="527"/>
      <c r="BC37" s="527"/>
      <c r="BD37" s="527"/>
      <c r="BE37" s="527"/>
      <c r="BF37" s="527"/>
      <c r="BG37" s="527"/>
      <c r="BH37" s="527"/>
      <c r="BI37" s="527"/>
      <c r="BJ37" s="527"/>
      <c r="BK37" s="527"/>
      <c r="BL37" s="527"/>
      <c r="BM37" s="527"/>
      <c r="BN37" s="527"/>
      <c r="BO37" s="527"/>
      <c r="BP37" s="527"/>
      <c r="BQ37" s="528"/>
    </row>
    <row r="38" spans="1:69" ht="14.25" customHeight="1" x14ac:dyDescent="0.2">
      <c r="A38" s="2" t="s">
        <v>81</v>
      </c>
      <c r="B38" s="124" t="str">
        <f>IF(
            OR(
                     TEXT(EDATE('Projektkostenkalkulation EP'!$B$4,11),"TTT") = "Sa",
                     TEXT(EDATE('Projektkostenkalkulation EP'!$B$4,11),"TTT") = "So",
                     IF(ISNA(VLOOKUP(EDATE('Projektkostenkalkulation EP'!$B$4,11),Datenquellen!$F$7:$H$45,3,FALSE))," ",VLOOKUP(EDATE('Projektkostenkalkulation EP'!$B$4,11),Datenquellen!$F$7:$H$45,3,FALSE))="X"
                            ),
                    "X",
                    IF('Projektkostenkalkulation EP'!$M$31&gt;0,('Projektkostenkalkulation EP'!$N$47/5),0)
            )</f>
        <v>X</v>
      </c>
      <c r="C38" s="122">
        <f xml:space="preserve"> IF(TEXT((EDATE('Projektkostenkalkulation EP'!$B$4,11)+AK$3),"MM")=TEXT((EDATE('Projektkostenkalkulation EP'!$B$4,11)+(AK$3-1)),"MM"),
             IF(
                        OR(
                                    TEXT((EDATE('Projektkostenkalkulation EP'!$B$4,11)+AK$3),"TTT") = "Sa",
                                    TEXT((EDATE('Projektkostenkalkulation EP'!$B$4,11)+AK$3),"TTT") = "So",
                                    IF(ISNA(VLOOKUP(EDATE('Projektkostenkalkulation EP'!$B$4,11)+AK$3,Datenquellen!$F$7:$H$45,3,FALSE))," ",VLOOKUP(EDATE('Projektkostenkalkulation EP'!$B$4,11)+AK$3,Datenquellen!$F$7:$H$45,3,FALSE))="X"
                                    ),
                          "X",
                          IF((((NETWORKDAYS('Projektkostenkalkulation EP'!$M$8,EOMONTH('Projektkostenkalkulation EP'!$M$8,0)))*('Projektkostenkalkulation EP'!$N$47/5)*
                                        'Projektkostenkalkulation EP'!$M$31)-SUM($B$38:B38))&gt;('Projektkostenkalkulation EP'!$N$47/5),('Projektkostenkalkulation EP'!$N$47/5),
                                         (NETWORKDAYS('Projektkostenkalkulation EP'!$M$8,
                                          EOMONTH('Projektkostenkalkulation EP'!$M$8,0)))*('Projektkostenkalkulation EP'!$N$47/5)*'Projektkostenkalkulation EP'!$M$31-SUM($B$38:B38))
                          ),
               "X"
            )</f>
        <v>0</v>
      </c>
      <c r="D38" s="122">
        <f xml:space="preserve"> IF(TEXT((EDATE('Projektkostenkalkulation EP'!$B$4,11)+AL$3),"MM")=TEXT((EDATE('Projektkostenkalkulation EP'!$B$4,11)+(AL$3-1)),"MM"),
             IF(
                        OR(
                                    TEXT((EDATE('Projektkostenkalkulation EP'!$B$4,11)+AL$3),"TTT") = "Sa",
                                    TEXT((EDATE('Projektkostenkalkulation EP'!$B$4,11)+AL$3),"TTT") = "So",
                                    IF(ISNA(VLOOKUP(EDATE('Projektkostenkalkulation EP'!$B$4,11)+AL$3,Datenquellen!$F$7:$H$45,3,FALSE))," ",VLOOKUP(EDATE('Projektkostenkalkulation EP'!$B$4,11)+AL$3,Datenquellen!$F$7:$H$45,3,FALSE))="X"
                                    ),
                          "X",
                          IF((((NETWORKDAYS('Projektkostenkalkulation EP'!$M$8,EOMONTH('Projektkostenkalkulation EP'!$M$8,0)))*('Projektkostenkalkulation EP'!$N$47/5)*
                                        'Projektkostenkalkulation EP'!$M$31)-SUM($B$38:C38))&gt;('Projektkostenkalkulation EP'!$N$47/5),('Projektkostenkalkulation EP'!$N$47/5),
                                         (NETWORKDAYS('Projektkostenkalkulation EP'!$M$8,
                                          EOMONTH('Projektkostenkalkulation EP'!$M$8,0)))*('Projektkostenkalkulation EP'!$N$47/5)*'Projektkostenkalkulation EP'!$M$31-SUM($B$38:C38))
                          ),
               "X"
            )</f>
        <v>0</v>
      </c>
      <c r="E38" s="122">
        <f xml:space="preserve"> IF(TEXT((EDATE('Projektkostenkalkulation EP'!$B$4,11)+AM$3),"MM")=TEXT((EDATE('Projektkostenkalkulation EP'!$B$4,11)+(AM$3-1)),"MM"),
             IF(
                        OR(
                                    TEXT((EDATE('Projektkostenkalkulation EP'!$B$4,11)+AM$3),"TTT") = "Sa",
                                    TEXT((EDATE('Projektkostenkalkulation EP'!$B$4,11)+AM$3),"TTT") = "So",
                                    IF(ISNA(VLOOKUP(EDATE('Projektkostenkalkulation EP'!$B$4,11)+AM$3,Datenquellen!$F$7:$H$45,3,FALSE))," ",VLOOKUP(EDATE('Projektkostenkalkulation EP'!$B$4,11)+AM$3,Datenquellen!$F$7:$H$45,3,FALSE))="X"
                                    ),
                          "X",
                          IF((((NETWORKDAYS('Projektkostenkalkulation EP'!$M$8,EOMONTH('Projektkostenkalkulation EP'!$M$8,0)))*('Projektkostenkalkulation EP'!$N$47/5)*
                                        'Projektkostenkalkulation EP'!$M$31)-SUM($B$38:D38))&gt;('Projektkostenkalkulation EP'!$N$47/5),('Projektkostenkalkulation EP'!$N$47/5),
                                         (NETWORKDAYS('Projektkostenkalkulation EP'!$M$8,
                                          EOMONTH('Projektkostenkalkulation EP'!$M$8,0)))*('Projektkostenkalkulation EP'!$N$47/5)*'Projektkostenkalkulation EP'!$M$31-SUM($B$38:D38))
                          ),
               "X"
            )</f>
        <v>0</v>
      </c>
      <c r="F38" s="122">
        <f xml:space="preserve"> IF(TEXT((EDATE('Projektkostenkalkulation EP'!$B$4,11)+AN$3),"MM")=TEXT((EDATE('Projektkostenkalkulation EP'!$B$4,11)+(AN$3-1)),"MM"),
             IF(
                        OR(
                                    TEXT((EDATE('Projektkostenkalkulation EP'!$B$4,11)+AN$3),"TTT") = "Sa",
                                    TEXT((EDATE('Projektkostenkalkulation EP'!$B$4,11)+AN$3),"TTT") = "So",
                                    IF(ISNA(VLOOKUP(EDATE('Projektkostenkalkulation EP'!$B$4,11)+AN$3,Datenquellen!$F$7:$H$45,3,FALSE))," ",VLOOKUP(EDATE('Projektkostenkalkulation EP'!$B$4,11)+AN$3,Datenquellen!$F$7:$H$45,3,FALSE))="X"
                                    ),
                          "X",
                          IF((((NETWORKDAYS('Projektkostenkalkulation EP'!$M$8,EOMONTH('Projektkostenkalkulation EP'!$M$8,0)))*('Projektkostenkalkulation EP'!$N$47/5)*
                                        'Projektkostenkalkulation EP'!$M$31)-SUM($B$38:E38))&gt;('Projektkostenkalkulation EP'!$N$47/5),('Projektkostenkalkulation EP'!$N$47/5),
                                         (NETWORKDAYS('Projektkostenkalkulation EP'!$M$8,
                                          EOMONTH('Projektkostenkalkulation EP'!$M$8,0)))*('Projektkostenkalkulation EP'!$N$47/5)*'Projektkostenkalkulation EP'!$M$31-SUM($B$38:E38))
                          ),
               "X"
            )</f>
        <v>0</v>
      </c>
      <c r="G38" s="122">
        <f xml:space="preserve"> IF(TEXT((EDATE('Projektkostenkalkulation EP'!$B$4,11)+AO$3),"MM")=TEXT((EDATE('Projektkostenkalkulation EP'!$B$4,11)+(AO$3-1)),"MM"),
             IF(
                        OR(
                                    TEXT((EDATE('Projektkostenkalkulation EP'!$B$4,11)+AO$3),"TTT") = "Sa",
                                    TEXT((EDATE('Projektkostenkalkulation EP'!$B$4,11)+AO$3),"TTT") = "So",
                                    IF(ISNA(VLOOKUP(EDATE('Projektkostenkalkulation EP'!$B$4,11)+AO$3,Datenquellen!$F$7:$H$45,3,FALSE))," ",VLOOKUP(EDATE('Projektkostenkalkulation EP'!$B$4,11)+AO$3,Datenquellen!$F$7:$H$45,3,FALSE))="X"
                                    ),
                          "X",
                          IF((((NETWORKDAYS('Projektkostenkalkulation EP'!$M$8,EOMONTH('Projektkostenkalkulation EP'!$M$8,0)))*('Projektkostenkalkulation EP'!$N$47/5)*
                                        'Projektkostenkalkulation EP'!$M$31)-SUM($B$38:F38))&gt;('Projektkostenkalkulation EP'!$N$47/5),('Projektkostenkalkulation EP'!$N$47/5),
                                         (NETWORKDAYS('Projektkostenkalkulation EP'!$M$8,
                                          EOMONTH('Projektkostenkalkulation EP'!$M$8,0)))*('Projektkostenkalkulation EP'!$N$47/5)*'Projektkostenkalkulation EP'!$M$31-SUM($B$38:F38))
                          ),
               "X"
            )</f>
        <v>0</v>
      </c>
      <c r="H38" s="122" t="str">
        <f xml:space="preserve"> IF(TEXT((EDATE('Projektkostenkalkulation EP'!$B$4,11)+AP$3),"MM")=TEXT((EDATE('Projektkostenkalkulation EP'!$B$4,11)+(AP$3-1)),"MM"),
             IF(
                        OR(
                                    TEXT((EDATE('Projektkostenkalkulation EP'!$B$4,11)+AP$3),"TTT") = "Sa",
                                    TEXT((EDATE('Projektkostenkalkulation EP'!$B$4,11)+AP$3),"TTT") = "So",
                                    IF(ISNA(VLOOKUP(EDATE('Projektkostenkalkulation EP'!$B$4,11)+AP$3,Datenquellen!$F$7:$H$45,3,FALSE))," ",VLOOKUP(EDATE('Projektkostenkalkulation EP'!$B$4,11)+AP$3,Datenquellen!$F$7:$H$45,3,FALSE))="X"
                                    ),
                          "X",
                          IF((((NETWORKDAYS('Projektkostenkalkulation EP'!$M$8,EOMONTH('Projektkostenkalkulation EP'!$M$8,0)))*('Projektkostenkalkulation EP'!$N$47/5)*
                                        'Projektkostenkalkulation EP'!$M$31)-SUM($B$38:G38))&gt;('Projektkostenkalkulation EP'!$N$47/5),('Projektkostenkalkulation EP'!$N$47/5),
                                         (NETWORKDAYS('Projektkostenkalkulation EP'!$M$8,
                                          EOMONTH('Projektkostenkalkulation EP'!$M$8,0)))*('Projektkostenkalkulation EP'!$N$47/5)*'Projektkostenkalkulation EP'!$M$31-SUM($B$38:G38))
                          ),
               "X"
            )</f>
        <v>X</v>
      </c>
      <c r="I38" s="122" t="str">
        <f xml:space="preserve"> IF(TEXT((EDATE('Projektkostenkalkulation EP'!$B$4,11)+AQ$3),"MM")=TEXT((EDATE('Projektkostenkalkulation EP'!$B$4,11)+(AQ$3-1)),"MM"),
             IF(
                        OR(
                                    TEXT((EDATE('Projektkostenkalkulation EP'!$B$4,11)+AQ$3),"TTT") = "Sa",
                                    TEXT((EDATE('Projektkostenkalkulation EP'!$B$4,11)+AQ$3),"TTT") = "So",
                                    IF(ISNA(VLOOKUP(EDATE('Projektkostenkalkulation EP'!$B$4,11)+AQ$3,Datenquellen!$F$7:$H$45,3,FALSE))," ",VLOOKUP(EDATE('Projektkostenkalkulation EP'!$B$4,11)+AQ$3,Datenquellen!$F$7:$H$45,3,FALSE))="X"
                                    ),
                          "X",
                          IF((((NETWORKDAYS('Projektkostenkalkulation EP'!$M$8,EOMONTH('Projektkostenkalkulation EP'!$M$8,0)))*('Projektkostenkalkulation EP'!$N$47/5)*
                                        'Projektkostenkalkulation EP'!$M$31)-SUM($B$38:H38))&gt;('Projektkostenkalkulation EP'!$N$47/5),('Projektkostenkalkulation EP'!$N$47/5),
                                         (NETWORKDAYS('Projektkostenkalkulation EP'!$M$8,
                                          EOMONTH('Projektkostenkalkulation EP'!$M$8,0)))*('Projektkostenkalkulation EP'!$N$47/5)*'Projektkostenkalkulation EP'!$M$31-SUM($B$38:H38))
                          ),
               "X"
            )</f>
        <v>X</v>
      </c>
      <c r="J38" s="122">
        <f xml:space="preserve"> IF(TEXT((EDATE('Projektkostenkalkulation EP'!$B$4,11)+AR$3),"MM")=TEXT((EDATE('Projektkostenkalkulation EP'!$B$4,11)+(AR$3-1)),"MM"),
             IF(
                        OR(
                                    TEXT((EDATE('Projektkostenkalkulation EP'!$B$4,11)+AR$3),"TTT") = "Sa",
                                    TEXT((EDATE('Projektkostenkalkulation EP'!$B$4,11)+AR$3),"TTT") = "So",
                                    IF(ISNA(VLOOKUP(EDATE('Projektkostenkalkulation EP'!$B$4,11)+AR$3,Datenquellen!$F$7:$H$45,3,FALSE))," ",VLOOKUP(EDATE('Projektkostenkalkulation EP'!$B$4,11)+AR$3,Datenquellen!$F$7:$H$45,3,FALSE))="X"
                                    ),
                          "X",
                          IF((((NETWORKDAYS('Projektkostenkalkulation EP'!$M$8,EOMONTH('Projektkostenkalkulation EP'!$M$8,0)))*('Projektkostenkalkulation EP'!$N$47/5)*
                                        'Projektkostenkalkulation EP'!$M$31)-SUM($B$38:I38))&gt;('Projektkostenkalkulation EP'!$N$47/5),('Projektkostenkalkulation EP'!$N$47/5),
                                         (NETWORKDAYS('Projektkostenkalkulation EP'!$M$8,
                                          EOMONTH('Projektkostenkalkulation EP'!$M$8,0)))*('Projektkostenkalkulation EP'!$N$47/5)*'Projektkostenkalkulation EP'!$M$31-SUM($B$38:I38))
                          ),
               "X"
            )</f>
        <v>0</v>
      </c>
      <c r="K38" s="122">
        <f xml:space="preserve"> IF(TEXT((EDATE('Projektkostenkalkulation EP'!$B$4,11)+AS$3),"MM")=TEXT((EDATE('Projektkostenkalkulation EP'!$B$4,11)+(AS$3-1)),"MM"),
             IF(
                        OR(
                                    TEXT((EDATE('Projektkostenkalkulation EP'!$B$4,11)+AS$3),"TTT") = "Sa",
                                    TEXT((EDATE('Projektkostenkalkulation EP'!$B$4,11)+AS$3),"TTT") = "So",
                                    IF(ISNA(VLOOKUP(EDATE('Projektkostenkalkulation EP'!$B$4,11)+AS$3,Datenquellen!$F$7:$H$45,3,FALSE))," ",VLOOKUP(EDATE('Projektkostenkalkulation EP'!$B$4,11)+AS$3,Datenquellen!$F$7:$H$45,3,FALSE))="X"
                                    ),
                          "X",
                          IF((((NETWORKDAYS('Projektkostenkalkulation EP'!$M$8,EOMONTH('Projektkostenkalkulation EP'!$M$8,0)))*('Projektkostenkalkulation EP'!$N$47/5)*
                                        'Projektkostenkalkulation EP'!$M$31)-SUM($B$38:J38))&gt;('Projektkostenkalkulation EP'!$N$47/5),('Projektkostenkalkulation EP'!$N$47/5),
                                         (NETWORKDAYS('Projektkostenkalkulation EP'!$M$8,
                                          EOMONTH('Projektkostenkalkulation EP'!$M$8,0)))*('Projektkostenkalkulation EP'!$N$47/5)*'Projektkostenkalkulation EP'!$M$31-SUM($B$38:J38))
                          ),
               "X"
            )</f>
        <v>0</v>
      </c>
      <c r="L38" s="122">
        <f xml:space="preserve"> IF(TEXT((EDATE('Projektkostenkalkulation EP'!$B$4,11)+AT$3),"MM")=TEXT((EDATE('Projektkostenkalkulation EP'!$B$4,11)+(AT$3-1)),"MM"),
             IF(
                        OR(
                                    TEXT((EDATE('Projektkostenkalkulation EP'!$B$4,11)+AT$3),"TTT") = "Sa",
                                    TEXT((EDATE('Projektkostenkalkulation EP'!$B$4,11)+AT$3),"TTT") = "So",
                                    IF(ISNA(VLOOKUP(EDATE('Projektkostenkalkulation EP'!$B$4,11)+AT$3,Datenquellen!$F$7:$H$45,3,FALSE))," ",VLOOKUP(EDATE('Projektkostenkalkulation EP'!$B$4,11)+AT$3,Datenquellen!$F$7:$H$45,3,FALSE))="X"
                                    ),
                          "X",
                          IF((((NETWORKDAYS('Projektkostenkalkulation EP'!$M$8,EOMONTH('Projektkostenkalkulation EP'!$M$8,0)))*('Projektkostenkalkulation EP'!$N$47/5)*
                                        'Projektkostenkalkulation EP'!$M$31)-SUM($B$38:K38))&gt;('Projektkostenkalkulation EP'!$N$47/5),('Projektkostenkalkulation EP'!$N$47/5),
                                         (NETWORKDAYS('Projektkostenkalkulation EP'!$M$8,
                                          EOMONTH('Projektkostenkalkulation EP'!$M$8,0)))*('Projektkostenkalkulation EP'!$N$47/5)*'Projektkostenkalkulation EP'!$M$31-SUM($B$38:K38))
                          ),
               "X"
            )</f>
        <v>0</v>
      </c>
      <c r="M38" s="122">
        <f xml:space="preserve"> IF(TEXT((EDATE('Projektkostenkalkulation EP'!$B$4,11)+AU$3),"MM")=TEXT((EDATE('Projektkostenkalkulation EP'!$B$4,11)+(AU$3-1)),"MM"),
             IF(
                        OR(
                                    TEXT((EDATE('Projektkostenkalkulation EP'!$B$4,11)+AU$3),"TTT") = "Sa",
                                    TEXT((EDATE('Projektkostenkalkulation EP'!$B$4,11)+AU$3),"TTT") = "So",
                                    IF(ISNA(VLOOKUP(EDATE('Projektkostenkalkulation EP'!$B$4,11)+AU$3,Datenquellen!$F$7:$H$45,3,FALSE))," ",VLOOKUP(EDATE('Projektkostenkalkulation EP'!$B$4,11)+AU$3,Datenquellen!$F$7:$H$45,3,FALSE))="X"
                                    ),
                          "X",
                          IF((((NETWORKDAYS('Projektkostenkalkulation EP'!$M$8,EOMONTH('Projektkostenkalkulation EP'!$M$8,0)))*('Projektkostenkalkulation EP'!$N$47/5)*
                                        'Projektkostenkalkulation EP'!$M$31)-SUM($B$38:L38))&gt;('Projektkostenkalkulation EP'!$N$47/5),('Projektkostenkalkulation EP'!$N$47/5),
                                         (NETWORKDAYS('Projektkostenkalkulation EP'!$M$8,
                                          EOMONTH('Projektkostenkalkulation EP'!$M$8,0)))*('Projektkostenkalkulation EP'!$N$47/5)*'Projektkostenkalkulation EP'!$M$31-SUM($B$38:L38))
                          ),
               "X"
            )</f>
        <v>0</v>
      </c>
      <c r="N38" s="122">
        <f xml:space="preserve"> IF(TEXT((EDATE('Projektkostenkalkulation EP'!$B$4,11)+AV$3),"MM")=TEXT((EDATE('Projektkostenkalkulation EP'!$B$4,11)+(AV$3-1)),"MM"),
             IF(
                        OR(
                                    TEXT((EDATE('Projektkostenkalkulation EP'!$B$4,11)+AV$3),"TTT") = "Sa",
                                    TEXT((EDATE('Projektkostenkalkulation EP'!$B$4,11)+AV$3),"TTT") = "So",
                                    IF(ISNA(VLOOKUP(EDATE('Projektkostenkalkulation EP'!$B$4,11)+AV$3,Datenquellen!$F$7:$H$45,3,FALSE))," ",VLOOKUP(EDATE('Projektkostenkalkulation EP'!$B$4,11)+AV$3,Datenquellen!$F$7:$H$45,3,FALSE))="X"
                                    ),
                          "X",
                          IF((((NETWORKDAYS('Projektkostenkalkulation EP'!$M$8,EOMONTH('Projektkostenkalkulation EP'!$M$8,0)))*('Projektkostenkalkulation EP'!$N$47/5)*
                                        'Projektkostenkalkulation EP'!$M$31)-SUM($B$38:M38))&gt;('Projektkostenkalkulation EP'!$N$47/5),('Projektkostenkalkulation EP'!$N$47/5),
                                         (NETWORKDAYS('Projektkostenkalkulation EP'!$M$8,
                                          EOMONTH('Projektkostenkalkulation EP'!$M$8,0)))*('Projektkostenkalkulation EP'!$N$47/5)*'Projektkostenkalkulation EP'!$M$31-SUM($B$38:M38))
                          ),
               "X"
            )</f>
        <v>0</v>
      </c>
      <c r="O38" s="122" t="str">
        <f xml:space="preserve"> IF(TEXT((EDATE('Projektkostenkalkulation EP'!$B$4,11)+AW$3),"MM")=TEXT((EDATE('Projektkostenkalkulation EP'!$B$4,11)+(AW$3-1)),"MM"),
             IF(
                        OR(
                                    TEXT((EDATE('Projektkostenkalkulation EP'!$B$4,11)+AW$3),"TTT") = "Sa",
                                    TEXT((EDATE('Projektkostenkalkulation EP'!$B$4,11)+AW$3),"TTT") = "So",
                                    IF(ISNA(VLOOKUP(EDATE('Projektkostenkalkulation EP'!$B$4,11)+AW$3,Datenquellen!$F$7:$H$45,3,FALSE))," ",VLOOKUP(EDATE('Projektkostenkalkulation EP'!$B$4,11)+AW$3,Datenquellen!$F$7:$H$45,3,FALSE))="X"
                                    ),
                          "X",
                          IF((((NETWORKDAYS('Projektkostenkalkulation EP'!$M$8,EOMONTH('Projektkostenkalkulation EP'!$M$8,0)))*('Projektkostenkalkulation EP'!$N$47/5)*
                                        'Projektkostenkalkulation EP'!$M$31)-SUM($B$38:N38))&gt;('Projektkostenkalkulation EP'!$N$47/5),('Projektkostenkalkulation EP'!$N$47/5),
                                         (NETWORKDAYS('Projektkostenkalkulation EP'!$M$8,
                                          EOMONTH('Projektkostenkalkulation EP'!$M$8,0)))*('Projektkostenkalkulation EP'!$N$47/5)*'Projektkostenkalkulation EP'!$M$31-SUM($B$38:N38))
                          ),
               "X"
            )</f>
        <v>X</v>
      </c>
      <c r="P38" s="122" t="str">
        <f xml:space="preserve"> IF(TEXT((EDATE('Projektkostenkalkulation EP'!$B$4,11)+AX$3),"MM")=TEXT((EDATE('Projektkostenkalkulation EP'!$B$4,11)+(AX$3-1)),"MM"),
             IF(
                        OR(
                                    TEXT((EDATE('Projektkostenkalkulation EP'!$B$4,11)+AX$3),"TTT") = "Sa",
                                    TEXT((EDATE('Projektkostenkalkulation EP'!$B$4,11)+AX$3),"TTT") = "So",
                                    IF(ISNA(VLOOKUP(EDATE('Projektkostenkalkulation EP'!$B$4,11)+AX$3,Datenquellen!$F$7:$H$45,3,FALSE))," ",VLOOKUP(EDATE('Projektkostenkalkulation EP'!$B$4,11)+AX$3,Datenquellen!$F$7:$H$45,3,FALSE))="X"
                                    ),
                          "X",
                          IF((((NETWORKDAYS('Projektkostenkalkulation EP'!$M$8,EOMONTH('Projektkostenkalkulation EP'!$M$8,0)))*('Projektkostenkalkulation EP'!$N$47/5)*
                                        'Projektkostenkalkulation EP'!$M$31)-SUM($B$38:O38))&gt;('Projektkostenkalkulation EP'!$N$47/5),('Projektkostenkalkulation EP'!$N$47/5),
                                         (NETWORKDAYS('Projektkostenkalkulation EP'!$M$8,
                                          EOMONTH('Projektkostenkalkulation EP'!$M$8,0)))*('Projektkostenkalkulation EP'!$N$47/5)*'Projektkostenkalkulation EP'!$M$31-SUM($B$38:O38))
                          ),
               "X"
            )</f>
        <v>X</v>
      </c>
      <c r="Q38" s="122">
        <f xml:space="preserve"> IF(TEXT((EDATE('Projektkostenkalkulation EP'!$B$4,11)+AY$3),"MM")=TEXT((EDATE('Projektkostenkalkulation EP'!$B$4,11)+(AY$3-1)),"MM"),
             IF(
                        OR(
                                    TEXT((EDATE('Projektkostenkalkulation EP'!$B$4,11)+AY$3),"TTT") = "Sa",
                                    TEXT((EDATE('Projektkostenkalkulation EP'!$B$4,11)+AY$3),"TTT") = "So",
                                    IF(ISNA(VLOOKUP(EDATE('Projektkostenkalkulation EP'!$B$4,11)+AY$3,Datenquellen!$F$7:$H$45,3,FALSE))," ",VLOOKUP(EDATE('Projektkostenkalkulation EP'!$B$4,11)+AY$3,Datenquellen!$F$7:$H$45,3,FALSE))="X"
                                    ),
                          "X",
                          IF((((NETWORKDAYS('Projektkostenkalkulation EP'!$M$8,EOMONTH('Projektkostenkalkulation EP'!$M$8,0)))*('Projektkostenkalkulation EP'!$N$47/5)*
                                        'Projektkostenkalkulation EP'!$M$31)-SUM($B$38:P38))&gt;('Projektkostenkalkulation EP'!$N$47/5),('Projektkostenkalkulation EP'!$N$47/5),
                                         (NETWORKDAYS('Projektkostenkalkulation EP'!$M$8,
                                          EOMONTH('Projektkostenkalkulation EP'!$M$8,0)))*('Projektkostenkalkulation EP'!$N$47/5)*'Projektkostenkalkulation EP'!$M$31-SUM($B$38:P38))
                          ),
               "X"
            )</f>
        <v>0</v>
      </c>
      <c r="R38" s="122">
        <f xml:space="preserve"> IF(TEXT((EDATE('Projektkostenkalkulation EP'!$B$4,11)+AZ$3),"MM")=TEXT((EDATE('Projektkostenkalkulation EP'!$B$4,11)+(AZ$3-1)),"MM"),
             IF(
                        OR(
                                    TEXT((EDATE('Projektkostenkalkulation EP'!$B$4,11)+AZ$3),"TTT") = "Sa",
                                    TEXT((EDATE('Projektkostenkalkulation EP'!$B$4,11)+AZ$3),"TTT") = "So",
                                    IF(ISNA(VLOOKUP(EDATE('Projektkostenkalkulation EP'!$B$4,11)+AZ$3,Datenquellen!$F$7:$H$45,3,FALSE))," ",VLOOKUP(EDATE('Projektkostenkalkulation EP'!$B$4,11)+AZ$3,Datenquellen!$F$7:$H$45,3,FALSE))="X"
                                    ),
                          "X",
                          IF((((NETWORKDAYS('Projektkostenkalkulation EP'!$M$8,EOMONTH('Projektkostenkalkulation EP'!$M$8,0)))*('Projektkostenkalkulation EP'!$N$47/5)*
                                        'Projektkostenkalkulation EP'!$M$31)-SUM($B$38:Q38))&gt;('Projektkostenkalkulation EP'!$N$47/5),('Projektkostenkalkulation EP'!$N$47/5),
                                         (NETWORKDAYS('Projektkostenkalkulation EP'!$M$8,
                                          EOMONTH('Projektkostenkalkulation EP'!$M$8,0)))*('Projektkostenkalkulation EP'!$N$47/5)*'Projektkostenkalkulation EP'!$M$31-SUM($B$38:Q38))
                          ),
               "X"
            )</f>
        <v>0</v>
      </c>
      <c r="S38" s="122">
        <f xml:space="preserve"> IF(TEXT((EDATE('Projektkostenkalkulation EP'!$B$4,11)+BA$3),"MM")=TEXT((EDATE('Projektkostenkalkulation EP'!$B$4,11)+(BA$3-1)),"MM"),
             IF(
                        OR(
                                    TEXT((EDATE('Projektkostenkalkulation EP'!$B$4,11)+BA$3),"TTT") = "Sa",
                                    TEXT((EDATE('Projektkostenkalkulation EP'!$B$4,11)+BA$3),"TTT") = "So",
                                    IF(ISNA(VLOOKUP(EDATE('Projektkostenkalkulation EP'!$B$4,11)+BA$3,Datenquellen!$F$7:$H$45,3,FALSE))," ",VLOOKUP(EDATE('Projektkostenkalkulation EP'!$B$4,11)+BA$3,Datenquellen!$F$7:$H$45,3,FALSE))="X"
                                    ),
                          "X",
                          IF((((NETWORKDAYS('Projektkostenkalkulation EP'!$M$8,EOMONTH('Projektkostenkalkulation EP'!$M$8,0)))*('Projektkostenkalkulation EP'!$N$47/5)*
                                        'Projektkostenkalkulation EP'!$M$31)-SUM($B$38:R38))&gt;('Projektkostenkalkulation EP'!$N$47/5),('Projektkostenkalkulation EP'!$N$47/5),
                                         (NETWORKDAYS('Projektkostenkalkulation EP'!$M$8,
                                          EOMONTH('Projektkostenkalkulation EP'!$M$8,0)))*('Projektkostenkalkulation EP'!$N$47/5)*'Projektkostenkalkulation EP'!$M$31-SUM($B$38:R38))
                          ),
               "X"
            )</f>
        <v>0</v>
      </c>
      <c r="T38" s="122">
        <f xml:space="preserve"> IF(TEXT((EDATE('Projektkostenkalkulation EP'!$B$4,11)+BB$3),"MM")=TEXT((EDATE('Projektkostenkalkulation EP'!$B$4,11)+(BB$3-1)),"MM"),
             IF(
                        OR(
                                    TEXT((EDATE('Projektkostenkalkulation EP'!$B$4,11)+BB$3),"TTT") = "Sa",
                                    TEXT((EDATE('Projektkostenkalkulation EP'!$B$4,11)+BB$3),"TTT") = "So",
                                    IF(ISNA(VLOOKUP(EDATE('Projektkostenkalkulation EP'!$B$4,11)+BB$3,Datenquellen!$F$7:$H$45,3,FALSE))," ",VLOOKUP(EDATE('Projektkostenkalkulation EP'!$B$4,11)+BB$3,Datenquellen!$F$7:$H$45,3,FALSE))="X"
                                    ),
                          "X",
                          IF((((NETWORKDAYS('Projektkostenkalkulation EP'!$M$8,EOMONTH('Projektkostenkalkulation EP'!$M$8,0)))*('Projektkostenkalkulation EP'!$N$47/5)*
                                        'Projektkostenkalkulation EP'!$M$31)-SUM($B$38:S38))&gt;('Projektkostenkalkulation EP'!$N$47/5),('Projektkostenkalkulation EP'!$N$47/5),
                                         (NETWORKDAYS('Projektkostenkalkulation EP'!$M$8,
                                          EOMONTH('Projektkostenkalkulation EP'!$M$8,0)))*('Projektkostenkalkulation EP'!$N$47/5)*'Projektkostenkalkulation EP'!$M$31-SUM($B$38:S38))
                          ),
               "X"
            )</f>
        <v>0</v>
      </c>
      <c r="U38" s="122">
        <f xml:space="preserve"> IF(TEXT((EDATE('Projektkostenkalkulation EP'!$B$4,11)+BC$3),"MM")=TEXT((EDATE('Projektkostenkalkulation EP'!$B$4,11)+(BC$3-1)),"MM"),
             IF(
                        OR(
                                    TEXT((EDATE('Projektkostenkalkulation EP'!$B$4,11)+BC$3),"TTT") = "Sa",
                                    TEXT((EDATE('Projektkostenkalkulation EP'!$B$4,11)+BC$3),"TTT") = "So",
                                    IF(ISNA(VLOOKUP(EDATE('Projektkostenkalkulation EP'!$B$4,11)+BC$3,Datenquellen!$F$7:$H$45,3,FALSE))," ",VLOOKUP(EDATE('Projektkostenkalkulation EP'!$B$4,11)+BC$3,Datenquellen!$F$7:$H$45,3,FALSE))="X"
                                    ),
                          "X",
                          IF((((NETWORKDAYS('Projektkostenkalkulation EP'!$M$8,EOMONTH('Projektkostenkalkulation EP'!$M$8,0)))*('Projektkostenkalkulation EP'!$N$47/5)*
                                        'Projektkostenkalkulation EP'!$M$31)-SUM($B$38:T38))&gt;('Projektkostenkalkulation EP'!$N$47/5),('Projektkostenkalkulation EP'!$N$47/5),
                                         (NETWORKDAYS('Projektkostenkalkulation EP'!$M$8,
                                          EOMONTH('Projektkostenkalkulation EP'!$M$8,0)))*('Projektkostenkalkulation EP'!$N$47/5)*'Projektkostenkalkulation EP'!$M$31-SUM($B$38:T38))
                          ),
               "X"
            )</f>
        <v>0</v>
      </c>
      <c r="V38" s="122" t="str">
        <f xml:space="preserve"> IF(TEXT((EDATE('Projektkostenkalkulation EP'!$B$4,11)+BD$3),"MM")=TEXT((EDATE('Projektkostenkalkulation EP'!$B$4,11)+(BD$3-1)),"MM"),
             IF(
                        OR(
                                    TEXT((EDATE('Projektkostenkalkulation EP'!$B$4,11)+BD$3),"TTT") = "Sa",
                                    TEXT((EDATE('Projektkostenkalkulation EP'!$B$4,11)+BD$3),"TTT") = "So",
                                    IF(ISNA(VLOOKUP(EDATE('Projektkostenkalkulation EP'!$B$4,11)+BD$3,Datenquellen!$F$7:$H$45,3,FALSE))," ",VLOOKUP(EDATE('Projektkostenkalkulation EP'!$B$4,11)+BD$3,Datenquellen!$F$7:$H$45,3,FALSE))="X"
                                    ),
                          "X",
                          IF((((NETWORKDAYS('Projektkostenkalkulation EP'!$M$8,EOMONTH('Projektkostenkalkulation EP'!$M$8,0)))*('Projektkostenkalkulation EP'!$N$47/5)*
                                        'Projektkostenkalkulation EP'!$M$31)-SUM($B$38:U38))&gt;('Projektkostenkalkulation EP'!$N$47/5),('Projektkostenkalkulation EP'!$N$47/5),
                                         (NETWORKDAYS('Projektkostenkalkulation EP'!$M$8,
                                          EOMONTH('Projektkostenkalkulation EP'!$M$8,0)))*('Projektkostenkalkulation EP'!$N$47/5)*'Projektkostenkalkulation EP'!$M$31-SUM($B$38:U38))
                          ),
               "X"
            )</f>
        <v>X</v>
      </c>
      <c r="W38" s="122" t="str">
        <f xml:space="preserve"> IF(TEXT((EDATE('Projektkostenkalkulation EP'!$B$4,11)+BE$3),"MM")=TEXT((EDATE('Projektkostenkalkulation EP'!$B$4,11)+(BE$3-1)),"MM"),
             IF(
                        OR(
                                    TEXT((EDATE('Projektkostenkalkulation EP'!$B$4,11)+BE$3),"TTT") = "Sa",
                                    TEXT((EDATE('Projektkostenkalkulation EP'!$B$4,11)+BE$3),"TTT") = "So",
                                    IF(ISNA(VLOOKUP(EDATE('Projektkostenkalkulation EP'!$B$4,11)+BE$3,Datenquellen!$F$7:$H$45,3,FALSE))," ",VLOOKUP(EDATE('Projektkostenkalkulation EP'!$B$4,11)+BE$3,Datenquellen!$F$7:$H$45,3,FALSE))="X"
                                    ),
                          "X",
                          IF((((NETWORKDAYS('Projektkostenkalkulation EP'!$M$8,EOMONTH('Projektkostenkalkulation EP'!$M$8,0)))*('Projektkostenkalkulation EP'!$N$47/5)*
                                        'Projektkostenkalkulation EP'!$M$31)-SUM($B$38:V38))&gt;('Projektkostenkalkulation EP'!$N$47/5),('Projektkostenkalkulation EP'!$N$47/5),
                                         (NETWORKDAYS('Projektkostenkalkulation EP'!$M$8,
                                          EOMONTH('Projektkostenkalkulation EP'!$M$8,0)))*('Projektkostenkalkulation EP'!$N$47/5)*'Projektkostenkalkulation EP'!$M$31-SUM($B$38:V38))
                          ),
               "X"
            )</f>
        <v>X</v>
      </c>
      <c r="X38" s="122">
        <f xml:space="preserve"> IF(TEXT((EDATE('Projektkostenkalkulation EP'!$B$4,11)+BF$3),"MM")=TEXT((EDATE('Projektkostenkalkulation EP'!$B$4,11)+(BF$3-1)),"MM"),
             IF(
                        OR(
                                    TEXT((EDATE('Projektkostenkalkulation EP'!$B$4,11)+BF$3),"TTT") = "Sa",
                                    TEXT((EDATE('Projektkostenkalkulation EP'!$B$4,11)+BF$3),"TTT") = "So",
                                    IF(ISNA(VLOOKUP(EDATE('Projektkostenkalkulation EP'!$B$4,11)+BF$3,Datenquellen!$F$7:$H$45,3,FALSE))," ",VLOOKUP(EDATE('Projektkostenkalkulation EP'!$B$4,11)+BF$3,Datenquellen!$F$7:$H$45,3,FALSE))="X"
                                    ),
                          "X",
                          IF((((NETWORKDAYS('Projektkostenkalkulation EP'!$M$8,EOMONTH('Projektkostenkalkulation EP'!$M$8,0)))*('Projektkostenkalkulation EP'!$N$47/5)*
                                        'Projektkostenkalkulation EP'!$M$31)-SUM($B$38:W38))&gt;('Projektkostenkalkulation EP'!$N$47/5),('Projektkostenkalkulation EP'!$N$47/5),
                                         (NETWORKDAYS('Projektkostenkalkulation EP'!$M$8,
                                          EOMONTH('Projektkostenkalkulation EP'!$M$8,0)))*('Projektkostenkalkulation EP'!$N$47/5)*'Projektkostenkalkulation EP'!$M$31-SUM($B$38:W38))
                          ),
               "X"
            )</f>
        <v>0</v>
      </c>
      <c r="Y38" s="122">
        <f xml:space="preserve"> IF(TEXT((EDATE('Projektkostenkalkulation EP'!$B$4,11)+BG$3),"MM")=TEXT((EDATE('Projektkostenkalkulation EP'!$B$4,11)+(BG$3-1)),"MM"),
             IF(
                        OR(
                                    TEXT((EDATE('Projektkostenkalkulation EP'!$B$4,11)+BG$3),"TTT") = "Sa",
                                    TEXT((EDATE('Projektkostenkalkulation EP'!$B$4,11)+BG$3),"TTT") = "So",
                                    IF(ISNA(VLOOKUP(EDATE('Projektkostenkalkulation EP'!$B$4,11)+BG$3,Datenquellen!$F$7:$H$45,3,FALSE))," ",VLOOKUP(EDATE('Projektkostenkalkulation EP'!$B$4,11)+BG$3,Datenquellen!$F$7:$H$45,3,FALSE))="X"
                                    ),
                          "X",
                          IF((((NETWORKDAYS('Projektkostenkalkulation EP'!$M$8,EOMONTH('Projektkostenkalkulation EP'!$M$8,0)))*('Projektkostenkalkulation EP'!$N$47/5)*
                                        'Projektkostenkalkulation EP'!$M$31)-SUM($B$38:X38))&gt;('Projektkostenkalkulation EP'!$N$47/5),('Projektkostenkalkulation EP'!$N$47/5),
                                         (NETWORKDAYS('Projektkostenkalkulation EP'!$M$8,
                                          EOMONTH('Projektkostenkalkulation EP'!$M$8,0)))*('Projektkostenkalkulation EP'!$N$47/5)*'Projektkostenkalkulation EP'!$M$31-SUM($B$38:X38))
                          ),
               "X"
            )</f>
        <v>0</v>
      </c>
      <c r="Z38" s="122" t="str">
        <f xml:space="preserve"> IF(TEXT((EDATE('Projektkostenkalkulation EP'!$B$4,11)+BH$3),"MM")=TEXT((EDATE('Projektkostenkalkulation EP'!$B$4,11)+(BH$3-1)),"MM"),
             IF(
                        OR(
                                    TEXT((EDATE('Projektkostenkalkulation EP'!$B$4,11)+BH$3),"TTT") = "Sa",
                                    TEXT((EDATE('Projektkostenkalkulation EP'!$B$4,11)+BH$3),"TTT") = "So",
                                    IF(ISNA(VLOOKUP(EDATE('Projektkostenkalkulation EP'!$B$4,11)+BH$3,Datenquellen!$F$7:$H$45,3,FALSE))," ",VLOOKUP(EDATE('Projektkostenkalkulation EP'!$B$4,11)+BH$3,Datenquellen!$F$7:$H$45,3,FALSE))="X"
                                    ),
                          "X",
                          IF((((NETWORKDAYS('Projektkostenkalkulation EP'!$M$8,EOMONTH('Projektkostenkalkulation EP'!$M$8,0)))*('Projektkostenkalkulation EP'!$N$47/5)*
                                        'Projektkostenkalkulation EP'!$M$31)-SUM($B$38:Y38))&gt;('Projektkostenkalkulation EP'!$N$47/5),('Projektkostenkalkulation EP'!$N$47/5),
                                         (NETWORKDAYS('Projektkostenkalkulation EP'!$M$8,
                                          EOMONTH('Projektkostenkalkulation EP'!$M$8,0)))*('Projektkostenkalkulation EP'!$N$47/5)*'Projektkostenkalkulation EP'!$M$31-SUM($B$38:Y38))
                          ),
               "X"
            )</f>
        <v>X</v>
      </c>
      <c r="AA38" s="122" t="str">
        <f xml:space="preserve"> IF(TEXT((EDATE('Projektkostenkalkulation EP'!$B$4,11)+BI$3),"MM")=TEXT((EDATE('Projektkostenkalkulation EP'!$B$4,11)+(BI$3-1)),"MM"),
             IF(
                        OR(
                                    TEXT((EDATE('Projektkostenkalkulation EP'!$B$4,11)+BI$3),"TTT") = "Sa",
                                    TEXT((EDATE('Projektkostenkalkulation EP'!$B$4,11)+BI$3),"TTT") = "So",
                                    IF(ISNA(VLOOKUP(EDATE('Projektkostenkalkulation EP'!$B$4,11)+BI$3,Datenquellen!$F$7:$H$45,3,FALSE))," ",VLOOKUP(EDATE('Projektkostenkalkulation EP'!$B$4,11)+BI$3,Datenquellen!$F$7:$H$45,3,FALSE))="X"
                                    ),
                          "X",
                          IF((((NETWORKDAYS('Projektkostenkalkulation EP'!$M$8,EOMONTH('Projektkostenkalkulation EP'!$M$8,0)))*('Projektkostenkalkulation EP'!$N$47/5)*
                                        'Projektkostenkalkulation EP'!$M$31)-SUM($B$38:Z38))&gt;('Projektkostenkalkulation EP'!$N$47/5),('Projektkostenkalkulation EP'!$N$47/5),
                                         (NETWORKDAYS('Projektkostenkalkulation EP'!$M$8,
                                          EOMONTH('Projektkostenkalkulation EP'!$M$8,0)))*('Projektkostenkalkulation EP'!$N$47/5)*'Projektkostenkalkulation EP'!$M$31-SUM($B$38:Z38))
                          ),
               "X"
            )</f>
        <v>X</v>
      </c>
      <c r="AB38" s="122">
        <f xml:space="preserve"> IF(TEXT((EDATE('Projektkostenkalkulation EP'!$B$4,11)+BJ$3),"MM")=TEXT((EDATE('Projektkostenkalkulation EP'!$B$4,11)+(BJ$3-1)),"MM"),
             IF(
                        OR(
                                    TEXT((EDATE('Projektkostenkalkulation EP'!$B$4,11)+BJ$3),"TTT") = "Sa",
                                    TEXT((EDATE('Projektkostenkalkulation EP'!$B$4,11)+BJ$3),"TTT") = "So",
                                    IF(ISNA(VLOOKUP(EDATE('Projektkostenkalkulation EP'!$B$4,11)+BJ$3,Datenquellen!$F$7:$H$45,3,FALSE))," ",VLOOKUP(EDATE('Projektkostenkalkulation EP'!$B$4,11)+BJ$3,Datenquellen!$F$7:$H$45,3,FALSE))="X"
                                    ),
                          "X",
                          IF((((NETWORKDAYS('Projektkostenkalkulation EP'!$M$8,EOMONTH('Projektkostenkalkulation EP'!$M$8,0)))*('Projektkostenkalkulation EP'!$N$47/5)*
                                        'Projektkostenkalkulation EP'!$M$31)-SUM($B$38:AA38))&gt;('Projektkostenkalkulation EP'!$N$47/5),('Projektkostenkalkulation EP'!$N$47/5),
                                         (NETWORKDAYS('Projektkostenkalkulation EP'!$M$8,
                                          EOMONTH('Projektkostenkalkulation EP'!$M$8,0)))*('Projektkostenkalkulation EP'!$N$47/5)*'Projektkostenkalkulation EP'!$M$31-SUM($B$38:AA38))
                          ),
               "X"
            )</f>
        <v>0</v>
      </c>
      <c r="AC38" s="122" t="str">
        <f xml:space="preserve"> IF(TEXT((EDATE('Projektkostenkalkulation EP'!$B$4,11)+BK$3),"MM")=TEXT((EDATE('Projektkostenkalkulation EP'!$B$4,11)+(BK$3-1)),"MM"),
             IF(
                        OR(
                                    TEXT((EDATE('Projektkostenkalkulation EP'!$B$4,11)+BK$3),"TTT") = "Sa",
                                    TEXT((EDATE('Projektkostenkalkulation EP'!$B$4,11)+BK$3),"TTT") = "So",
                                    IF(ISNA(VLOOKUP(EDATE('Projektkostenkalkulation EP'!$B$4,11)+BK$3,Datenquellen!$F$7:$H$45,3,FALSE))," ",VLOOKUP(EDATE('Projektkostenkalkulation EP'!$B$4,11)+BK$3,Datenquellen!$F$7:$H$45,3,FALSE))="X"
                                    ),
                          "X",
                          IF((((NETWORKDAYS('Projektkostenkalkulation EP'!$M$8,EOMONTH('Projektkostenkalkulation EP'!$M$8,0)))*('Projektkostenkalkulation EP'!$N$47/5)*
                                        'Projektkostenkalkulation EP'!$M$31)-SUM($B$38:AB38))&gt;('Projektkostenkalkulation EP'!$N$47/5),('Projektkostenkalkulation EP'!$N$47/5),
                                         (NETWORKDAYS('Projektkostenkalkulation EP'!$M$8,
                                          EOMONTH('Projektkostenkalkulation EP'!$M$8,0)))*('Projektkostenkalkulation EP'!$N$47/5)*'Projektkostenkalkulation EP'!$M$31-SUM($B$38:AB38))
                          ),
               "X"
            )</f>
        <v>X</v>
      </c>
      <c r="AD38" s="122" t="str">
        <f xml:space="preserve"> IF(TEXT((EDATE('Projektkostenkalkulation EP'!$B$4,11)+BL$3),"MM")=TEXT((EDATE('Projektkostenkalkulation EP'!$B$4,11)+(BL$3-1)),"MM"),
             IF(
                        OR(
                                    TEXT((EDATE('Projektkostenkalkulation EP'!$B$4,11)+BL$3),"TTT") = "Sa",
                                    TEXT((EDATE('Projektkostenkalkulation EP'!$B$4,11)+BL$3),"TTT") = "So",
                                    IF(ISNA(VLOOKUP(EDATE('Projektkostenkalkulation EP'!$B$4,11)+BL$3,Datenquellen!$F$7:$H$45,3,FALSE))," ",VLOOKUP(EDATE('Projektkostenkalkulation EP'!$B$4,11)+BL$3,Datenquellen!$F$7:$H$45,3,FALSE))="X"
                                    ),
                          "X",
                          IF((((NETWORKDAYS('Projektkostenkalkulation EP'!$M$8,EOMONTH('Projektkostenkalkulation EP'!$M$8,0)))*('Projektkostenkalkulation EP'!$N$47/5)*
                                        'Projektkostenkalkulation EP'!$M$31)-SUM($B$38:AC38))&gt;('Projektkostenkalkulation EP'!$N$47/5),('Projektkostenkalkulation EP'!$N$47/5),
                                         (NETWORKDAYS('Projektkostenkalkulation EP'!$M$8,
                                          EOMONTH('Projektkostenkalkulation EP'!$M$8,0)))*('Projektkostenkalkulation EP'!$N$47/5)*'Projektkostenkalkulation EP'!$M$31-SUM($B$38:AC38))
                          ),
               "X"
            )</f>
        <v>X</v>
      </c>
      <c r="AE38" s="122">
        <f xml:space="preserve"> IF(TEXT((EDATE('Projektkostenkalkulation EP'!$B$4,11)+BM$3),"MM")=TEXT((EDATE('Projektkostenkalkulation EP'!$B$4,11)+(BM$3-1)),"MM"),
             IF(
                        OR(
                                    TEXT((EDATE('Projektkostenkalkulation EP'!$B$4,11)+BM$3),"TTT") = "Sa",
                                    TEXT((EDATE('Projektkostenkalkulation EP'!$B$4,11)+BM$3),"TTT") = "So",
                                    IF(ISNA(VLOOKUP(EDATE('Projektkostenkalkulation EP'!$B$4,11)+BM$3,Datenquellen!$F$7:$H$45,3,FALSE))," ",VLOOKUP(EDATE('Projektkostenkalkulation EP'!$B$4,11)+BM$3,Datenquellen!$F$7:$H$45,3,FALSE))="X"
                                    ),
                          "X",
                          IF((((NETWORKDAYS('Projektkostenkalkulation EP'!$M$8,EOMONTH('Projektkostenkalkulation EP'!$M$8,0)))*('Projektkostenkalkulation EP'!$N$47/5)*
                                        'Projektkostenkalkulation EP'!$M$31)-SUM($B$38:AD38))&gt;('Projektkostenkalkulation EP'!$N$47/5),('Projektkostenkalkulation EP'!$N$47/5),
                                         (NETWORKDAYS('Projektkostenkalkulation EP'!$M$8,
                                          EOMONTH('Projektkostenkalkulation EP'!$M$8,0)))*('Projektkostenkalkulation EP'!$N$47/5)*'Projektkostenkalkulation EP'!$M$31-SUM($B$38:AD38))
                          ),
               "X"
            )</f>
        <v>0</v>
      </c>
      <c r="AF38" s="122">
        <f xml:space="preserve"> IF(TEXT((EDATE('Projektkostenkalkulation EP'!$B$4,11)+BN$3),"MM")=TEXT((EDATE('Projektkostenkalkulation EP'!$B$4,11)+(BN$3-1)),"MM"),
             IF(
                        OR(
                                    TEXT((EDATE('Projektkostenkalkulation EP'!$B$4,11)+BN$3),"TTT") = "Sa",
                                    TEXT((EDATE('Projektkostenkalkulation EP'!$B$4,11)+BN$3),"TTT") = "So",
                                    IF(ISNA(VLOOKUP(EDATE('Projektkostenkalkulation EP'!$B$4,11)+BN$3,Datenquellen!$F$7:$H$45,3,FALSE))," ",VLOOKUP(EDATE('Projektkostenkalkulation EP'!$B$4,11)+BN$3,Datenquellen!$F$7:$H$45,3,FALSE))="X"
                                    ),
                          "X",
                          IF((((NETWORKDAYS('Projektkostenkalkulation EP'!$M$8,EOMONTH('Projektkostenkalkulation EP'!$M$8,0)))*('Projektkostenkalkulation EP'!$N$47/5)*
                                        'Projektkostenkalkulation EP'!$M$31)-SUM($B$38:AE38))&gt;('Projektkostenkalkulation EP'!$N$47/5),('Projektkostenkalkulation EP'!$N$47/5),
                                         (NETWORKDAYS('Projektkostenkalkulation EP'!$M$8,
                                          EOMONTH('Projektkostenkalkulation EP'!$M$8,0)))*('Projektkostenkalkulation EP'!$N$47/5)*'Projektkostenkalkulation EP'!$M$31-SUM($B$38:AE38))
                          ),
               "X"
            )</f>
        <v>0</v>
      </c>
      <c r="AG38" s="121">
        <f>SUM(B38:AF38)</f>
        <v>0</v>
      </c>
      <c r="AH38" s="525">
        <f>AG38-AG39</f>
        <v>0</v>
      </c>
      <c r="AJ38" s="2" t="s">
        <v>81</v>
      </c>
      <c r="AK38" s="124">
        <f>IF(
            OR(
                     TEXT(EDATE('Projektkostenkalkulation EP'!$B$4,23),"TTT") = "Sa",
                     TEXT(EDATE('Projektkostenkalkulation EP'!$B$4,23),"TTT") = "So",
                     IF(ISNA(VLOOKUP(EDATE('Projektkostenkalkulation EP'!$B$4,23),Datenquellen!$F$7:$H$45,3,FALSE))," ",VLOOKUP(EDATE('Projektkostenkalkulation EP'!$B$4,23),Datenquellen!$F$7:$H$45,3,FALSE))="X"
                            ),
                    "X",
                    IF('Projektkostenkalkulation EP'!$Y$31&gt;0,('Projektkostenkalkulation EP'!$N$47/5),0)
            )</f>
        <v>0</v>
      </c>
      <c r="AL38" s="122">
        <f xml:space="preserve"> IF(TEXT((EDATE('Projektkostenkalkulation EP'!$B$4,23)+AK$3),"MM")=TEXT((EDATE('Projektkostenkalkulation EP'!$B$4,23)+(AK$3-1)),"MM"),
             IF(
                        OR(
                                    TEXT((EDATE('Projektkostenkalkulation EP'!$B$4,23)+AK$3),"TTT") = "Sa",
                                    TEXT((EDATE('Projektkostenkalkulation EP'!$B$4,23)+AK$3),"TTT") = "So",
                                    IF(ISNA(VLOOKUP(EDATE('Projektkostenkalkulation EP'!$B$4,23)+AK$3,Datenquellen!$F$7:$H$45,3,FALSE))," ",VLOOKUP(EDATE('Projektkostenkalkulation EP'!$B$4,23)+AK$3,Datenquellen!$F$7:$H$45,3,FALSE))="X"
                                    ),
                          "X",
                          IF((((NETWORKDAYS('Projektkostenkalkulation EP'!$Y$8,EOMONTH('Projektkostenkalkulation EP'!$Y$8,0)))*('Projektkostenkalkulation EP'!$N$47/5)*
                                        'Projektkostenkalkulation EP'!$Y$31)-SUM($AK$38:AK38))&gt;('Projektkostenkalkulation EP'!$N$47/5),('Projektkostenkalkulation EP'!$N$47/5),
                                         (NETWORKDAYS('Projektkostenkalkulation EP'!$Y$8,
                                          EOMONTH('Projektkostenkalkulation EP'!$Y$8,0)))*('Projektkostenkalkulation EP'!$N$47/5)*'Projektkostenkalkulation EP'!$Y$31-SUM($AK$38:AK38))
                          ),
               "X"
            )</f>
        <v>0</v>
      </c>
      <c r="AM38" s="122">
        <f xml:space="preserve"> IF(TEXT((EDATE('Projektkostenkalkulation EP'!$B$4,23)+AL$3),"MM")=TEXT((EDATE('Projektkostenkalkulation EP'!$B$4,23)+(AL$3-1)),"MM"),
             IF(
                        OR(
                                    TEXT((EDATE('Projektkostenkalkulation EP'!$B$4,23)+AL$3),"TTT") = "Sa",
                                    TEXT((EDATE('Projektkostenkalkulation EP'!$B$4,23)+AL$3),"TTT") = "So",
                                    IF(ISNA(VLOOKUP(EDATE('Projektkostenkalkulation EP'!$B$4,23)+AL$3,Datenquellen!$F$7:$H$45,3,FALSE))," ",VLOOKUP(EDATE('Projektkostenkalkulation EP'!$B$4,23)+AL$3,Datenquellen!$F$7:$H$45,3,FALSE))="X"
                                    ),
                          "X",
                          IF((((NETWORKDAYS('Projektkostenkalkulation EP'!$Y$8,EOMONTH('Projektkostenkalkulation EP'!$Y$8,0)))*('Projektkostenkalkulation EP'!$N$47/5)*
                                        'Projektkostenkalkulation EP'!$Y$31)-SUM($AK$38:AL38))&gt;('Projektkostenkalkulation EP'!$N$47/5),('Projektkostenkalkulation EP'!$N$47/5),
                                         (NETWORKDAYS('Projektkostenkalkulation EP'!$Y$8,
                                          EOMONTH('Projektkostenkalkulation EP'!$Y$8,0)))*('Projektkostenkalkulation EP'!$N$47/5)*'Projektkostenkalkulation EP'!$Y$31-SUM($AK$38:AL38))
                          ),
               "X"
            )</f>
        <v>0</v>
      </c>
      <c r="AN38" s="122">
        <f xml:space="preserve"> IF(TEXT((EDATE('Projektkostenkalkulation EP'!$B$4,23)+AM$3),"MM")=TEXT((EDATE('Projektkostenkalkulation EP'!$B$4,23)+(AM$3-1)),"MM"),
             IF(
                        OR(
                                    TEXT((EDATE('Projektkostenkalkulation EP'!$B$4,23)+AM$3),"TTT") = "Sa",
                                    TEXT((EDATE('Projektkostenkalkulation EP'!$B$4,23)+AM$3),"TTT") = "So",
                                    IF(ISNA(VLOOKUP(EDATE('Projektkostenkalkulation EP'!$B$4,23)+AM$3,Datenquellen!$F$7:$H$45,3,FALSE))," ",VLOOKUP(EDATE('Projektkostenkalkulation EP'!$B$4,23)+AM$3,Datenquellen!$F$7:$H$45,3,FALSE))="X"
                                    ),
                          "X",
                          IF((((NETWORKDAYS('Projektkostenkalkulation EP'!$Y$8,EOMONTH('Projektkostenkalkulation EP'!$Y$8,0)))*('Projektkostenkalkulation EP'!$N$47/5)*
                                        'Projektkostenkalkulation EP'!$Y$31)-SUM($AK$38:AM38))&gt;('Projektkostenkalkulation EP'!$N$47/5),('Projektkostenkalkulation EP'!$N$47/5),
                                         (NETWORKDAYS('Projektkostenkalkulation EP'!$Y$8,
                                          EOMONTH('Projektkostenkalkulation EP'!$Y$8,0)))*('Projektkostenkalkulation EP'!$N$47/5)*'Projektkostenkalkulation EP'!$Y$31-SUM($AK$38:AM38))
                          ),
               "X"
            )</f>
        <v>0</v>
      </c>
      <c r="AO38" s="122">
        <f xml:space="preserve"> IF(TEXT((EDATE('Projektkostenkalkulation EP'!$B$4,23)+AN$3),"MM")=TEXT((EDATE('Projektkostenkalkulation EP'!$B$4,23)+(AN$3-1)),"MM"),
             IF(
                        OR(
                                    TEXT((EDATE('Projektkostenkalkulation EP'!$B$4,23)+AN$3),"TTT") = "Sa",
                                    TEXT((EDATE('Projektkostenkalkulation EP'!$B$4,23)+AN$3),"TTT") = "So",
                                    IF(ISNA(VLOOKUP(EDATE('Projektkostenkalkulation EP'!$B$4,23)+AN$3,Datenquellen!$F$7:$H$45,3,FALSE))," ",VLOOKUP(EDATE('Projektkostenkalkulation EP'!$B$4,23)+AN$3,Datenquellen!$F$7:$H$45,3,FALSE))="X"
                                    ),
                          "X",
                          IF((((NETWORKDAYS('Projektkostenkalkulation EP'!$Y$8,EOMONTH('Projektkostenkalkulation EP'!$Y$8,0)))*('Projektkostenkalkulation EP'!$N$47/5)*
                                        'Projektkostenkalkulation EP'!$Y$31)-SUM($AK$38:AN38))&gt;('Projektkostenkalkulation EP'!$N$47/5),('Projektkostenkalkulation EP'!$N$47/5),
                                         (NETWORKDAYS('Projektkostenkalkulation EP'!$Y$8,
                                          EOMONTH('Projektkostenkalkulation EP'!$Y$8,0)))*('Projektkostenkalkulation EP'!$N$47/5)*'Projektkostenkalkulation EP'!$Y$31-SUM($AK$38:AN38))
                          ),
               "X"
            )</f>
        <v>0</v>
      </c>
      <c r="AP38" s="122" t="str">
        <f xml:space="preserve"> IF(TEXT((EDATE('Projektkostenkalkulation EP'!$B$4,23)+AO$3),"MM")=TEXT((EDATE('Projektkostenkalkulation EP'!$B$4,23)+(AO$3-1)),"MM"),
             IF(
                        OR(
                                    TEXT((EDATE('Projektkostenkalkulation EP'!$B$4,23)+AO$3),"TTT") = "Sa",
                                    TEXT((EDATE('Projektkostenkalkulation EP'!$B$4,23)+AO$3),"TTT") = "So",
                                    IF(ISNA(VLOOKUP(EDATE('Projektkostenkalkulation EP'!$B$4,23)+AO$3,Datenquellen!$F$7:$H$45,3,FALSE))," ",VLOOKUP(EDATE('Projektkostenkalkulation EP'!$B$4,23)+AO$3,Datenquellen!$F$7:$H$45,3,FALSE))="X"
                                    ),
                          "X",
                          IF((((NETWORKDAYS('Projektkostenkalkulation EP'!$Y$8,EOMONTH('Projektkostenkalkulation EP'!$Y$8,0)))*('Projektkostenkalkulation EP'!$N$47/5)*
                                        'Projektkostenkalkulation EP'!$Y$31)-SUM($AK$38:AO38))&gt;('Projektkostenkalkulation EP'!$N$47/5),('Projektkostenkalkulation EP'!$N$47/5),
                                         (NETWORKDAYS('Projektkostenkalkulation EP'!$Y$8,
                                          EOMONTH('Projektkostenkalkulation EP'!$Y$8,0)))*('Projektkostenkalkulation EP'!$N$47/5)*'Projektkostenkalkulation EP'!$Y$31-SUM($AK$38:AO38))
                          ),
               "X"
            )</f>
        <v>X</v>
      </c>
      <c r="AQ38" s="122" t="str">
        <f xml:space="preserve"> IF(TEXT((EDATE('Projektkostenkalkulation EP'!$B$4,23)+AP$3),"MM")=TEXT((EDATE('Projektkostenkalkulation EP'!$B$4,23)+(AP$3-1)),"MM"),
             IF(
                        OR(
                                    TEXT((EDATE('Projektkostenkalkulation EP'!$B$4,23)+AP$3),"TTT") = "Sa",
                                    TEXT((EDATE('Projektkostenkalkulation EP'!$B$4,23)+AP$3),"TTT") = "So",
                                    IF(ISNA(VLOOKUP(EDATE('Projektkostenkalkulation EP'!$B$4,23)+AP$3,Datenquellen!$F$7:$H$45,3,FALSE))," ",VLOOKUP(EDATE('Projektkostenkalkulation EP'!$B$4,23)+AP$3,Datenquellen!$F$7:$H$45,3,FALSE))="X"
                                    ),
                          "X",
                          IF((((NETWORKDAYS('Projektkostenkalkulation EP'!$Y$8,EOMONTH('Projektkostenkalkulation EP'!$Y$8,0)))*('Projektkostenkalkulation EP'!$N$47/5)*
                                        'Projektkostenkalkulation EP'!$Y$31)-SUM($AK$38:AP38))&gt;('Projektkostenkalkulation EP'!$N$47/5),('Projektkostenkalkulation EP'!$N$47/5),
                                         (NETWORKDAYS('Projektkostenkalkulation EP'!$Y$8,
                                          EOMONTH('Projektkostenkalkulation EP'!$Y$8,0)))*('Projektkostenkalkulation EP'!$N$47/5)*'Projektkostenkalkulation EP'!$Y$31-SUM($AK$38:AP38))
                          ),
               "X"
            )</f>
        <v>X</v>
      </c>
      <c r="AR38" s="122">
        <f xml:space="preserve"> IF(TEXT((EDATE('Projektkostenkalkulation EP'!$B$4,23)+AQ$3),"MM")=TEXT((EDATE('Projektkostenkalkulation EP'!$B$4,23)+(AQ$3-1)),"MM"),
             IF(
                        OR(
                                    TEXT((EDATE('Projektkostenkalkulation EP'!$B$4,23)+AQ$3),"TTT") = "Sa",
                                    TEXT((EDATE('Projektkostenkalkulation EP'!$B$4,23)+AQ$3),"TTT") = "So",
                                    IF(ISNA(VLOOKUP(EDATE('Projektkostenkalkulation EP'!$B$4,23)+AQ$3,Datenquellen!$F$7:$H$45,3,FALSE))," ",VLOOKUP(EDATE('Projektkostenkalkulation EP'!$B$4,23)+AQ$3,Datenquellen!$F$7:$H$45,3,FALSE))="X"
                                    ),
                          "X",
                          IF((((NETWORKDAYS('Projektkostenkalkulation EP'!$Y$8,EOMONTH('Projektkostenkalkulation EP'!$Y$8,0)))*('Projektkostenkalkulation EP'!$N$47/5)*
                                        'Projektkostenkalkulation EP'!$Y$31)-SUM($AK$38:AQ38))&gt;('Projektkostenkalkulation EP'!$N$47/5),('Projektkostenkalkulation EP'!$N$47/5),
                                         (NETWORKDAYS('Projektkostenkalkulation EP'!$Y$8,
                                          EOMONTH('Projektkostenkalkulation EP'!$Y$8,0)))*('Projektkostenkalkulation EP'!$N$47/5)*'Projektkostenkalkulation EP'!$Y$31-SUM($AK$38:AQ38))
                          ),
               "X"
            )</f>
        <v>0</v>
      </c>
      <c r="AS38" s="122">
        <f xml:space="preserve"> IF(TEXT((EDATE('Projektkostenkalkulation EP'!$B$4,23)+AR$3),"MM")=TEXT((EDATE('Projektkostenkalkulation EP'!$B$4,23)+(AR$3-1)),"MM"),
             IF(
                        OR(
                                    TEXT((EDATE('Projektkostenkalkulation EP'!$B$4,23)+AR$3),"TTT") = "Sa",
                                    TEXT((EDATE('Projektkostenkalkulation EP'!$B$4,23)+AR$3),"TTT") = "So",
                                    IF(ISNA(VLOOKUP(EDATE('Projektkostenkalkulation EP'!$B$4,23)+AR$3,Datenquellen!$F$7:$H$45,3,FALSE))," ",VLOOKUP(EDATE('Projektkostenkalkulation EP'!$B$4,23)+AR$3,Datenquellen!$F$7:$H$45,3,FALSE))="X"
                                    ),
                          "X",
                          IF((((NETWORKDAYS('Projektkostenkalkulation EP'!$Y$8,EOMONTH('Projektkostenkalkulation EP'!$Y$8,0)))*('Projektkostenkalkulation EP'!$N$47/5)*
                                        'Projektkostenkalkulation EP'!$Y$31)-SUM($AK$38:AR38))&gt;('Projektkostenkalkulation EP'!$N$47/5),('Projektkostenkalkulation EP'!$N$47/5),
                                         (NETWORKDAYS('Projektkostenkalkulation EP'!$Y$8,
                                          EOMONTH('Projektkostenkalkulation EP'!$Y$8,0)))*('Projektkostenkalkulation EP'!$N$47/5)*'Projektkostenkalkulation EP'!$Y$31-SUM($AK$38:AR38))
                          ),
               "X"
            )</f>
        <v>0</v>
      </c>
      <c r="AT38" s="122">
        <f xml:space="preserve"> IF(TEXT((EDATE('Projektkostenkalkulation EP'!$B$4,23)+AS$3),"MM")=TEXT((EDATE('Projektkostenkalkulation EP'!$B$4,23)+(AS$3-1)),"MM"),
             IF(
                        OR(
                                    TEXT((EDATE('Projektkostenkalkulation EP'!$B$4,23)+AS$3),"TTT") = "Sa",
                                    TEXT((EDATE('Projektkostenkalkulation EP'!$B$4,23)+AS$3),"TTT") = "So",
                                    IF(ISNA(VLOOKUP(EDATE('Projektkostenkalkulation EP'!$B$4,23)+AS$3,Datenquellen!$F$7:$H$45,3,FALSE))," ",VLOOKUP(EDATE('Projektkostenkalkulation EP'!$B$4,23)+AS$3,Datenquellen!$F$7:$H$45,3,FALSE))="X"
                                    ),
                          "X",
                          IF((((NETWORKDAYS('Projektkostenkalkulation EP'!$Y$8,EOMONTH('Projektkostenkalkulation EP'!$Y$8,0)))*('Projektkostenkalkulation EP'!$N$47/5)*
                                        'Projektkostenkalkulation EP'!$Y$31)-SUM($AK$38:AS38))&gt;('Projektkostenkalkulation EP'!$N$47/5),('Projektkostenkalkulation EP'!$N$47/5),
                                         (NETWORKDAYS('Projektkostenkalkulation EP'!$Y$8,
                                          EOMONTH('Projektkostenkalkulation EP'!$Y$8,0)))*('Projektkostenkalkulation EP'!$N$47/5)*'Projektkostenkalkulation EP'!$Y$31-SUM($AK$38:AS38))
                          ),
               "X"
            )</f>
        <v>0</v>
      </c>
      <c r="AU38" s="122">
        <f xml:space="preserve"> IF(TEXT((EDATE('Projektkostenkalkulation EP'!$B$4,23)+AT$3),"MM")=TEXT((EDATE('Projektkostenkalkulation EP'!$B$4,23)+(AT$3-1)),"MM"),
             IF(
                        OR(
                                    TEXT((EDATE('Projektkostenkalkulation EP'!$B$4,23)+AT$3),"TTT") = "Sa",
                                    TEXT((EDATE('Projektkostenkalkulation EP'!$B$4,23)+AT$3),"TTT") = "So",
                                    IF(ISNA(VLOOKUP(EDATE('Projektkostenkalkulation EP'!$B$4,23)+AT$3,Datenquellen!$F$7:$H$45,3,FALSE))," ",VLOOKUP(EDATE('Projektkostenkalkulation EP'!$B$4,23)+AT$3,Datenquellen!$F$7:$H$45,3,FALSE))="X"
                                    ),
                          "X",
                          IF((((NETWORKDAYS('Projektkostenkalkulation EP'!$Y$8,EOMONTH('Projektkostenkalkulation EP'!$Y$8,0)))*('Projektkostenkalkulation EP'!$N$47/5)*
                                        'Projektkostenkalkulation EP'!$Y$31)-SUM($AK$38:AT38))&gt;('Projektkostenkalkulation EP'!$N$47/5),('Projektkostenkalkulation EP'!$N$47/5),
                                         (NETWORKDAYS('Projektkostenkalkulation EP'!$Y$8,
                                          EOMONTH('Projektkostenkalkulation EP'!$Y$8,0)))*('Projektkostenkalkulation EP'!$N$47/5)*'Projektkostenkalkulation EP'!$Y$31-SUM($AK$38:AT38))
                          ),
               "X"
            )</f>
        <v>0</v>
      </c>
      <c r="AV38" s="122">
        <f xml:space="preserve"> IF(TEXT((EDATE('Projektkostenkalkulation EP'!$B$4,23)+AU$3),"MM")=TEXT((EDATE('Projektkostenkalkulation EP'!$B$4,23)+(AU$3-1)),"MM"),
             IF(
                        OR(
                                    TEXT((EDATE('Projektkostenkalkulation EP'!$B$4,23)+AU$3),"TTT") = "Sa",
                                    TEXT((EDATE('Projektkostenkalkulation EP'!$B$4,23)+AU$3),"TTT") = "So",
                                    IF(ISNA(VLOOKUP(EDATE('Projektkostenkalkulation EP'!$B$4,23)+AU$3,Datenquellen!$F$7:$H$45,3,FALSE))," ",VLOOKUP(EDATE('Projektkostenkalkulation EP'!$B$4,23)+AU$3,Datenquellen!$F$7:$H$45,3,FALSE))="X"
                                    ),
                          "X",
                          IF((((NETWORKDAYS('Projektkostenkalkulation EP'!$Y$8,EOMONTH('Projektkostenkalkulation EP'!$Y$8,0)))*('Projektkostenkalkulation EP'!$N$47/5)*
                                        'Projektkostenkalkulation EP'!$Y$31)-SUM($AK$38:AU38))&gt;('Projektkostenkalkulation EP'!$N$47/5),('Projektkostenkalkulation EP'!$N$47/5),
                                         (NETWORKDAYS('Projektkostenkalkulation EP'!$Y$8,
                                          EOMONTH('Projektkostenkalkulation EP'!$Y$8,0)))*('Projektkostenkalkulation EP'!$N$47/5)*'Projektkostenkalkulation EP'!$Y$31-SUM($AK$38:AU38))
                          ),
               "X"
            )</f>
        <v>0</v>
      </c>
      <c r="AW38" s="122" t="str">
        <f xml:space="preserve"> IF(TEXT((EDATE('Projektkostenkalkulation EP'!$B$4,23)+AV$3),"MM")=TEXT((EDATE('Projektkostenkalkulation EP'!$B$4,23)+(AV$3-1)),"MM"),
             IF(
                        OR(
                                    TEXT((EDATE('Projektkostenkalkulation EP'!$B$4,23)+AV$3),"TTT") = "Sa",
                                    TEXT((EDATE('Projektkostenkalkulation EP'!$B$4,23)+AV$3),"TTT") = "So",
                                    IF(ISNA(VLOOKUP(EDATE('Projektkostenkalkulation EP'!$B$4,23)+AV$3,Datenquellen!$F$7:$H$45,3,FALSE))," ",VLOOKUP(EDATE('Projektkostenkalkulation EP'!$B$4,23)+AV$3,Datenquellen!$F$7:$H$45,3,FALSE))="X"
                                    ),
                          "X",
                          IF((((NETWORKDAYS('Projektkostenkalkulation EP'!$Y$8,EOMONTH('Projektkostenkalkulation EP'!$Y$8,0)))*('Projektkostenkalkulation EP'!$N$47/5)*
                                        'Projektkostenkalkulation EP'!$Y$31)-SUM($AK$38:AV38))&gt;('Projektkostenkalkulation EP'!$N$47/5),('Projektkostenkalkulation EP'!$N$47/5),
                                         (NETWORKDAYS('Projektkostenkalkulation EP'!$Y$8,
                                          EOMONTH('Projektkostenkalkulation EP'!$Y$8,0)))*('Projektkostenkalkulation EP'!$N$47/5)*'Projektkostenkalkulation EP'!$Y$31-SUM($AK$38:AV38))
                          ),
               "X"
            )</f>
        <v>X</v>
      </c>
      <c r="AX38" s="122" t="str">
        <f xml:space="preserve"> IF(TEXT((EDATE('Projektkostenkalkulation EP'!$B$4,23)+AW$3),"MM")=TEXT((EDATE('Projektkostenkalkulation EP'!$B$4,23)+(AW$3-1)),"MM"),
             IF(
                        OR(
                                    TEXT((EDATE('Projektkostenkalkulation EP'!$B$4,23)+AW$3),"TTT") = "Sa",
                                    TEXT((EDATE('Projektkostenkalkulation EP'!$B$4,23)+AW$3),"TTT") = "So",
                                    IF(ISNA(VLOOKUP(EDATE('Projektkostenkalkulation EP'!$B$4,23)+AW$3,Datenquellen!$F$7:$H$45,3,FALSE))," ",VLOOKUP(EDATE('Projektkostenkalkulation EP'!$B$4,23)+AW$3,Datenquellen!$F$7:$H$45,3,FALSE))="X"
                                    ),
                          "X",
                          IF((((NETWORKDAYS('Projektkostenkalkulation EP'!$Y$8,EOMONTH('Projektkostenkalkulation EP'!$Y$8,0)))*('Projektkostenkalkulation EP'!$N$47/5)*
                                        'Projektkostenkalkulation EP'!$Y$31)-SUM($AK$38:AW38))&gt;('Projektkostenkalkulation EP'!$N$47/5),('Projektkostenkalkulation EP'!$N$47/5),
                                         (NETWORKDAYS('Projektkostenkalkulation EP'!$Y$8,
                                          EOMONTH('Projektkostenkalkulation EP'!$Y$8,0)))*('Projektkostenkalkulation EP'!$N$47/5)*'Projektkostenkalkulation EP'!$Y$31-SUM($AK$38:AW38))
                          ),
               "X"
            )</f>
        <v>X</v>
      </c>
      <c r="AY38" s="122">
        <f xml:space="preserve"> IF(TEXT((EDATE('Projektkostenkalkulation EP'!$B$4,23)+AX$3),"MM")=TEXT((EDATE('Projektkostenkalkulation EP'!$B$4,23)+(AX$3-1)),"MM"),
             IF(
                        OR(
                                    TEXT((EDATE('Projektkostenkalkulation EP'!$B$4,23)+AX$3),"TTT") = "Sa",
                                    TEXT((EDATE('Projektkostenkalkulation EP'!$B$4,23)+AX$3),"TTT") = "So",
                                    IF(ISNA(VLOOKUP(EDATE('Projektkostenkalkulation EP'!$B$4,23)+AX$3,Datenquellen!$F$7:$H$45,3,FALSE))," ",VLOOKUP(EDATE('Projektkostenkalkulation EP'!$B$4,23)+AX$3,Datenquellen!$F$7:$H$45,3,FALSE))="X"
                                    ),
                          "X",
                          IF((((NETWORKDAYS('Projektkostenkalkulation EP'!$Y$8,EOMONTH('Projektkostenkalkulation EP'!$Y$8,0)))*('Projektkostenkalkulation EP'!$N$47/5)*
                                        'Projektkostenkalkulation EP'!$Y$31)-SUM($AK$38:AX38))&gt;('Projektkostenkalkulation EP'!$N$47/5),('Projektkostenkalkulation EP'!$N$47/5),
                                         (NETWORKDAYS('Projektkostenkalkulation EP'!$Y$8,
                                          EOMONTH('Projektkostenkalkulation EP'!$Y$8,0)))*('Projektkostenkalkulation EP'!$N$47/5)*'Projektkostenkalkulation EP'!$Y$31-SUM($AK$38:AX38))
                          ),
               "X"
            )</f>
        <v>0</v>
      </c>
      <c r="AZ38" s="122">
        <f xml:space="preserve"> IF(TEXT((EDATE('Projektkostenkalkulation EP'!$B$4,23)+AY$3),"MM")=TEXT((EDATE('Projektkostenkalkulation EP'!$B$4,23)+(AY$3-1)),"MM"),
             IF(
                        OR(
                                    TEXT((EDATE('Projektkostenkalkulation EP'!$B$4,23)+AY$3),"TTT") = "Sa",
                                    TEXT((EDATE('Projektkostenkalkulation EP'!$B$4,23)+AY$3),"TTT") = "So",
                                    IF(ISNA(VLOOKUP(EDATE('Projektkostenkalkulation EP'!$B$4,23)+AY$3,Datenquellen!$F$7:$H$45,3,FALSE))," ",VLOOKUP(EDATE('Projektkostenkalkulation EP'!$B$4,23)+AY$3,Datenquellen!$F$7:$H$45,3,FALSE))="X"
                                    ),
                          "X",
                          IF((((NETWORKDAYS('Projektkostenkalkulation EP'!$Y$8,EOMONTH('Projektkostenkalkulation EP'!$Y$8,0)))*('Projektkostenkalkulation EP'!$N$47/5)*
                                        'Projektkostenkalkulation EP'!$Y$31)-SUM($AK$38:AY38))&gt;('Projektkostenkalkulation EP'!$N$47/5),('Projektkostenkalkulation EP'!$N$47/5),
                                         (NETWORKDAYS('Projektkostenkalkulation EP'!$Y$8,
                                          EOMONTH('Projektkostenkalkulation EP'!$Y$8,0)))*('Projektkostenkalkulation EP'!$N$47/5)*'Projektkostenkalkulation EP'!$Y$31-SUM($AK$38:AY38))
                          ),
               "X"
            )</f>
        <v>0</v>
      </c>
      <c r="BA38" s="122">
        <f xml:space="preserve"> IF(TEXT((EDATE('Projektkostenkalkulation EP'!$B$4,23)+AZ$3),"MM")=TEXT((EDATE('Projektkostenkalkulation EP'!$B$4,23)+(AZ$3-1)),"MM"),
             IF(
                        OR(
                                    TEXT((EDATE('Projektkostenkalkulation EP'!$B$4,23)+AZ$3),"TTT") = "Sa",
                                    TEXT((EDATE('Projektkostenkalkulation EP'!$B$4,23)+AZ$3),"TTT") = "So",
                                    IF(ISNA(VLOOKUP(EDATE('Projektkostenkalkulation EP'!$B$4,23)+AZ$3,Datenquellen!$F$7:$H$45,3,FALSE))," ",VLOOKUP(EDATE('Projektkostenkalkulation EP'!$B$4,23)+AZ$3,Datenquellen!$F$7:$H$45,3,FALSE))="X"
                                    ),
                          "X",
                          IF((((NETWORKDAYS('Projektkostenkalkulation EP'!$Y$8,EOMONTH('Projektkostenkalkulation EP'!$Y$8,0)))*('Projektkostenkalkulation EP'!$N$47/5)*
                                        'Projektkostenkalkulation EP'!$Y$31)-SUM($AK$38:AZ38))&gt;('Projektkostenkalkulation EP'!$N$47/5),('Projektkostenkalkulation EP'!$N$47/5),
                                         (NETWORKDAYS('Projektkostenkalkulation EP'!$Y$8,
                                          EOMONTH('Projektkostenkalkulation EP'!$Y$8,0)))*('Projektkostenkalkulation EP'!$N$47/5)*'Projektkostenkalkulation EP'!$Y$31-SUM($AK$38:AZ38))
                          ),
               "X"
            )</f>
        <v>0</v>
      </c>
      <c r="BB38" s="122">
        <f xml:space="preserve"> IF(TEXT((EDATE('Projektkostenkalkulation EP'!$B$4,23)+BA$3),"MM")=TEXT((EDATE('Projektkostenkalkulation EP'!$B$4,23)+(BA$3-1)),"MM"),
             IF(
                        OR(
                                    TEXT((EDATE('Projektkostenkalkulation EP'!$B$4,23)+BA$3),"TTT") = "Sa",
                                    TEXT((EDATE('Projektkostenkalkulation EP'!$B$4,23)+BA$3),"TTT") = "So",
                                    IF(ISNA(VLOOKUP(EDATE('Projektkostenkalkulation EP'!$B$4,23)+BA$3,Datenquellen!$F$7:$H$45,3,FALSE))," ",VLOOKUP(EDATE('Projektkostenkalkulation EP'!$B$4,23)+BA$3,Datenquellen!$F$7:$H$45,3,FALSE))="X"
                                    ),
                          "X",
                          IF((((NETWORKDAYS('Projektkostenkalkulation EP'!$Y$8,EOMONTH('Projektkostenkalkulation EP'!$Y$8,0)))*('Projektkostenkalkulation EP'!$N$47/5)*
                                        'Projektkostenkalkulation EP'!$Y$31)-SUM($AK$38:BA38))&gt;('Projektkostenkalkulation EP'!$N$47/5),('Projektkostenkalkulation EP'!$N$47/5),
                                         (NETWORKDAYS('Projektkostenkalkulation EP'!$Y$8,
                                          EOMONTH('Projektkostenkalkulation EP'!$Y$8,0)))*('Projektkostenkalkulation EP'!$N$47/5)*'Projektkostenkalkulation EP'!$Y$31-SUM($AK$38:BA38))
                          ),
               "X"
            )</f>
        <v>0</v>
      </c>
      <c r="BC38" s="122">
        <f xml:space="preserve"> IF(TEXT((EDATE('Projektkostenkalkulation EP'!$B$4,23)+BB$3),"MM")=TEXT((EDATE('Projektkostenkalkulation EP'!$B$4,23)+(BB$3-1)),"MM"),
             IF(
                        OR(
                                    TEXT((EDATE('Projektkostenkalkulation EP'!$B$4,23)+BB$3),"TTT") = "Sa",
                                    TEXT((EDATE('Projektkostenkalkulation EP'!$B$4,23)+BB$3),"TTT") = "So",
                                    IF(ISNA(VLOOKUP(EDATE('Projektkostenkalkulation EP'!$B$4,23)+BB$3,Datenquellen!$F$7:$H$45,3,FALSE))," ",VLOOKUP(EDATE('Projektkostenkalkulation EP'!$B$4,23)+BB$3,Datenquellen!$F$7:$H$45,3,FALSE))="X"
                                    ),
                          "X",
                          IF((((NETWORKDAYS('Projektkostenkalkulation EP'!$Y$8,EOMONTH('Projektkostenkalkulation EP'!$Y$8,0)))*('Projektkostenkalkulation EP'!$N$47/5)*
                                        'Projektkostenkalkulation EP'!$Y$31)-SUM($AK$38:BB38))&gt;('Projektkostenkalkulation EP'!$N$47/5),('Projektkostenkalkulation EP'!$N$47/5),
                                         (NETWORKDAYS('Projektkostenkalkulation EP'!$Y$8,
                                          EOMONTH('Projektkostenkalkulation EP'!$Y$8,0)))*('Projektkostenkalkulation EP'!$N$47/5)*'Projektkostenkalkulation EP'!$Y$31-SUM($AK$38:BB38))
                          ),
               "X"
            )</f>
        <v>0</v>
      </c>
      <c r="BD38" s="122" t="str">
        <f xml:space="preserve"> IF(TEXT((EDATE('Projektkostenkalkulation EP'!$B$4,23)+BC$3),"MM")=TEXT((EDATE('Projektkostenkalkulation EP'!$B$4,23)+(BC$3-1)),"MM"),
             IF(
                        OR(
                                    TEXT((EDATE('Projektkostenkalkulation EP'!$B$4,23)+BC$3),"TTT") = "Sa",
                                    TEXT((EDATE('Projektkostenkalkulation EP'!$B$4,23)+BC$3),"TTT") = "So",
                                    IF(ISNA(VLOOKUP(EDATE('Projektkostenkalkulation EP'!$B$4,23)+BC$3,Datenquellen!$F$7:$H$45,3,FALSE))," ",VLOOKUP(EDATE('Projektkostenkalkulation EP'!$B$4,23)+BC$3,Datenquellen!$F$7:$H$45,3,FALSE))="X"
                                    ),
                          "X",
                          IF((((NETWORKDAYS('Projektkostenkalkulation EP'!$Y$8,EOMONTH('Projektkostenkalkulation EP'!$Y$8,0)))*('Projektkostenkalkulation EP'!$N$47/5)*
                                        'Projektkostenkalkulation EP'!$Y$31)-SUM($AK$38:BC38))&gt;('Projektkostenkalkulation EP'!$N$47/5),('Projektkostenkalkulation EP'!$N$47/5),
                                         (NETWORKDAYS('Projektkostenkalkulation EP'!$Y$8,
                                          EOMONTH('Projektkostenkalkulation EP'!$Y$8,0)))*('Projektkostenkalkulation EP'!$N$47/5)*'Projektkostenkalkulation EP'!$Y$31-SUM($AK$38:BC38))
                          ),
               "X"
            )</f>
        <v>X</v>
      </c>
      <c r="BE38" s="122" t="str">
        <f xml:space="preserve"> IF(TEXT((EDATE('Projektkostenkalkulation EP'!$B$4,23)+BD$3),"MM")=TEXT((EDATE('Projektkostenkalkulation EP'!$B$4,23)+(BD$3-1)),"MM"),
             IF(
                        OR(
                                    TEXT((EDATE('Projektkostenkalkulation EP'!$B$4,23)+BD$3),"TTT") = "Sa",
                                    TEXT((EDATE('Projektkostenkalkulation EP'!$B$4,23)+BD$3),"TTT") = "So",
                                    IF(ISNA(VLOOKUP(EDATE('Projektkostenkalkulation EP'!$B$4,23)+BD$3,Datenquellen!$F$7:$H$45,3,FALSE))," ",VLOOKUP(EDATE('Projektkostenkalkulation EP'!$B$4,23)+BD$3,Datenquellen!$F$7:$H$45,3,FALSE))="X"
                                    ),
                          "X",
                          IF((((NETWORKDAYS('Projektkostenkalkulation EP'!$Y$8,EOMONTH('Projektkostenkalkulation EP'!$Y$8,0)))*('Projektkostenkalkulation EP'!$N$47/5)*
                                        'Projektkostenkalkulation EP'!$Y$31)-SUM($AK$38:BD38))&gt;('Projektkostenkalkulation EP'!$N$47/5),('Projektkostenkalkulation EP'!$N$47/5),
                                         (NETWORKDAYS('Projektkostenkalkulation EP'!$Y$8,
                                          EOMONTH('Projektkostenkalkulation EP'!$Y$8,0)))*('Projektkostenkalkulation EP'!$N$47/5)*'Projektkostenkalkulation EP'!$Y$31-SUM($AK$38:BD38))
                          ),
               "X"
            )</f>
        <v>X</v>
      </c>
      <c r="BF38" s="122">
        <f xml:space="preserve"> IF(TEXT((EDATE('Projektkostenkalkulation EP'!$B$4,23)+BE$3),"MM")=TEXT((EDATE('Projektkostenkalkulation EP'!$B$4,23)+(BE$3-1)),"MM"),
             IF(
                        OR(
                                    TEXT((EDATE('Projektkostenkalkulation EP'!$B$4,23)+BE$3),"TTT") = "Sa",
                                    TEXT((EDATE('Projektkostenkalkulation EP'!$B$4,23)+BE$3),"TTT") = "So",
                                    IF(ISNA(VLOOKUP(EDATE('Projektkostenkalkulation EP'!$B$4,23)+BE$3,Datenquellen!$F$7:$H$45,3,FALSE))," ",VLOOKUP(EDATE('Projektkostenkalkulation EP'!$B$4,23)+BE$3,Datenquellen!$F$7:$H$45,3,FALSE))="X"
                                    ),
                          "X",
                          IF((((NETWORKDAYS('Projektkostenkalkulation EP'!$Y$8,EOMONTH('Projektkostenkalkulation EP'!$Y$8,0)))*('Projektkostenkalkulation EP'!$N$47/5)*
                                        'Projektkostenkalkulation EP'!$Y$31)-SUM($AK$38:BE38))&gt;('Projektkostenkalkulation EP'!$N$47/5),('Projektkostenkalkulation EP'!$N$47/5),
                                         (NETWORKDAYS('Projektkostenkalkulation EP'!$Y$8,
                                          EOMONTH('Projektkostenkalkulation EP'!$Y$8,0)))*('Projektkostenkalkulation EP'!$N$47/5)*'Projektkostenkalkulation EP'!$Y$31-SUM($AK$38:BE38))
                          ),
               "X"
            )</f>
        <v>0</v>
      </c>
      <c r="BG38" s="122">
        <f xml:space="preserve"> IF(TEXT((EDATE('Projektkostenkalkulation EP'!$B$4,23)+BF$3),"MM")=TEXT((EDATE('Projektkostenkalkulation EP'!$B$4,23)+(BF$3-1)),"MM"),
             IF(
                        OR(
                                    TEXT((EDATE('Projektkostenkalkulation EP'!$B$4,23)+BF$3),"TTT") = "Sa",
                                    TEXT((EDATE('Projektkostenkalkulation EP'!$B$4,23)+BF$3),"TTT") = "So",
                                    IF(ISNA(VLOOKUP(EDATE('Projektkostenkalkulation EP'!$B$4,23)+BF$3,Datenquellen!$F$7:$H$45,3,FALSE))," ",VLOOKUP(EDATE('Projektkostenkalkulation EP'!$B$4,23)+BF$3,Datenquellen!$F$7:$H$45,3,FALSE))="X"
                                    ),
                          "X",
                          IF((((NETWORKDAYS('Projektkostenkalkulation EP'!$Y$8,EOMONTH('Projektkostenkalkulation EP'!$Y$8,0)))*('Projektkostenkalkulation EP'!$N$47/5)*
                                        'Projektkostenkalkulation EP'!$Y$31)-SUM($AK$38:BF38))&gt;('Projektkostenkalkulation EP'!$N$47/5),('Projektkostenkalkulation EP'!$N$47/5),
                                         (NETWORKDAYS('Projektkostenkalkulation EP'!$Y$8,
                                          EOMONTH('Projektkostenkalkulation EP'!$Y$8,0)))*('Projektkostenkalkulation EP'!$N$47/5)*'Projektkostenkalkulation EP'!$Y$31-SUM($AK$38:BF38))
                          ),
               "X"
            )</f>
        <v>0</v>
      </c>
      <c r="BH38" s="122">
        <f xml:space="preserve"> IF(TEXT((EDATE('Projektkostenkalkulation EP'!$B$4,23)+BG$3),"MM")=TEXT((EDATE('Projektkostenkalkulation EP'!$B$4,23)+(BG$3-1)),"MM"),
             IF(
                        OR(
                                    TEXT((EDATE('Projektkostenkalkulation EP'!$B$4,23)+BG$3),"TTT") = "Sa",
                                    TEXT((EDATE('Projektkostenkalkulation EP'!$B$4,23)+BG$3),"TTT") = "So",
                                    IF(ISNA(VLOOKUP(EDATE('Projektkostenkalkulation EP'!$B$4,23)+BG$3,Datenquellen!$F$7:$H$45,3,FALSE))," ",VLOOKUP(EDATE('Projektkostenkalkulation EP'!$B$4,23)+BG$3,Datenquellen!$F$7:$H$45,3,FALSE))="X"
                                    ),
                          "X",
                          IF((((NETWORKDAYS('Projektkostenkalkulation EP'!$Y$8,EOMONTH('Projektkostenkalkulation EP'!$Y$8,0)))*('Projektkostenkalkulation EP'!$N$47/5)*
                                        'Projektkostenkalkulation EP'!$Y$31)-SUM($AK$38:BG38))&gt;('Projektkostenkalkulation EP'!$N$47/5),('Projektkostenkalkulation EP'!$N$47/5),
                                         (NETWORKDAYS('Projektkostenkalkulation EP'!$Y$8,
                                          EOMONTH('Projektkostenkalkulation EP'!$Y$8,0)))*('Projektkostenkalkulation EP'!$N$47/5)*'Projektkostenkalkulation EP'!$Y$31-SUM($AK$38:BG38))
                          ),
               "X"
            )</f>
        <v>0</v>
      </c>
      <c r="BI38" s="122" t="str">
        <f xml:space="preserve"> IF(TEXT((EDATE('Projektkostenkalkulation EP'!$B$4,23)+BH$3),"MM")=TEXT((EDATE('Projektkostenkalkulation EP'!$B$4,23)+(BH$3-1)),"MM"),
             IF(
                        OR(
                                    TEXT((EDATE('Projektkostenkalkulation EP'!$B$4,23)+BH$3),"TTT") = "Sa",
                                    TEXT((EDATE('Projektkostenkalkulation EP'!$B$4,23)+BH$3),"TTT") = "So",
                                    IF(ISNA(VLOOKUP(EDATE('Projektkostenkalkulation EP'!$B$4,23)+BH$3,Datenquellen!$F$7:$H$45,3,FALSE))," ",VLOOKUP(EDATE('Projektkostenkalkulation EP'!$B$4,23)+BH$3,Datenquellen!$F$7:$H$45,3,FALSE))="X"
                                    ),
                          "X",
                          IF((((NETWORKDAYS('Projektkostenkalkulation EP'!$Y$8,EOMONTH('Projektkostenkalkulation EP'!$Y$8,0)))*('Projektkostenkalkulation EP'!$N$47/5)*
                                        'Projektkostenkalkulation EP'!$Y$31)-SUM($AK$38:BH38))&gt;('Projektkostenkalkulation EP'!$N$47/5),('Projektkostenkalkulation EP'!$N$47/5),
                                         (NETWORKDAYS('Projektkostenkalkulation EP'!$Y$8,
                                          EOMONTH('Projektkostenkalkulation EP'!$Y$8,0)))*('Projektkostenkalkulation EP'!$N$47/5)*'Projektkostenkalkulation EP'!$Y$31-SUM($AK$38:BH38))
                          ),
               "X"
            )</f>
        <v>X</v>
      </c>
      <c r="BJ38" s="122" t="str">
        <f xml:space="preserve"> IF(TEXT((EDATE('Projektkostenkalkulation EP'!$B$4,23)+BI$3),"MM")=TEXT((EDATE('Projektkostenkalkulation EP'!$B$4,23)+(BI$3-1)),"MM"),
             IF(
                        OR(
                                    TEXT((EDATE('Projektkostenkalkulation EP'!$B$4,23)+BI$3),"TTT") = "Sa",
                                    TEXT((EDATE('Projektkostenkalkulation EP'!$B$4,23)+BI$3),"TTT") = "So",
                                    IF(ISNA(VLOOKUP(EDATE('Projektkostenkalkulation EP'!$B$4,23)+BI$3,Datenquellen!$F$7:$H$45,3,FALSE))," ",VLOOKUP(EDATE('Projektkostenkalkulation EP'!$B$4,23)+BI$3,Datenquellen!$F$7:$H$45,3,FALSE))="X"
                                    ),
                          "X",
                          IF((((NETWORKDAYS('Projektkostenkalkulation EP'!$Y$8,EOMONTH('Projektkostenkalkulation EP'!$Y$8,0)))*('Projektkostenkalkulation EP'!$N$47/5)*
                                        'Projektkostenkalkulation EP'!$Y$31)-SUM($AK$38:BI38))&gt;('Projektkostenkalkulation EP'!$N$47/5),('Projektkostenkalkulation EP'!$N$47/5),
                                         (NETWORKDAYS('Projektkostenkalkulation EP'!$Y$8,
                                          EOMONTH('Projektkostenkalkulation EP'!$Y$8,0)))*('Projektkostenkalkulation EP'!$N$47/5)*'Projektkostenkalkulation EP'!$Y$31-SUM($AK$38:BI38))
                          ),
               "X"
            )</f>
        <v>X</v>
      </c>
      <c r="BK38" s="122" t="str">
        <f xml:space="preserve"> IF(TEXT((EDATE('Projektkostenkalkulation EP'!$B$4,23)+BJ$3),"MM")=TEXT((EDATE('Projektkostenkalkulation EP'!$B$4,23)+(BJ$3-1)),"MM"),
             IF(
                        OR(
                                    TEXT((EDATE('Projektkostenkalkulation EP'!$B$4,23)+BJ$3),"TTT") = "Sa",
                                    TEXT((EDATE('Projektkostenkalkulation EP'!$B$4,23)+BJ$3),"TTT") = "So",
                                    IF(ISNA(VLOOKUP(EDATE('Projektkostenkalkulation EP'!$B$4,23)+BJ$3,Datenquellen!$F$7:$H$45,3,FALSE))," ",VLOOKUP(EDATE('Projektkostenkalkulation EP'!$B$4,23)+BJ$3,Datenquellen!$F$7:$H$45,3,FALSE))="X"
                                    ),
                          "X",
                          IF((((NETWORKDAYS('Projektkostenkalkulation EP'!$Y$8,EOMONTH('Projektkostenkalkulation EP'!$Y$8,0)))*('Projektkostenkalkulation EP'!$N$47/5)*
                                        'Projektkostenkalkulation EP'!$Y$31)-SUM($AK$38:BJ38))&gt;('Projektkostenkalkulation EP'!$N$47/5),('Projektkostenkalkulation EP'!$N$47/5),
                                         (NETWORKDAYS('Projektkostenkalkulation EP'!$Y$8,
                                          EOMONTH('Projektkostenkalkulation EP'!$Y$8,0)))*('Projektkostenkalkulation EP'!$N$47/5)*'Projektkostenkalkulation EP'!$Y$31-SUM($AK$38:BJ38))
                          ),
               "X"
            )</f>
        <v>X</v>
      </c>
      <c r="BL38" s="122" t="str">
        <f xml:space="preserve"> IF(TEXT((EDATE('Projektkostenkalkulation EP'!$B$4,23)+BK$3),"MM")=TEXT((EDATE('Projektkostenkalkulation EP'!$B$4,23)+(BK$3-1)),"MM"),
             IF(
                        OR(
                                    TEXT((EDATE('Projektkostenkalkulation EP'!$B$4,23)+BK$3),"TTT") = "Sa",
                                    TEXT((EDATE('Projektkostenkalkulation EP'!$B$4,23)+BK$3),"TTT") = "So",
                                    IF(ISNA(VLOOKUP(EDATE('Projektkostenkalkulation EP'!$B$4,23)+BK$3,Datenquellen!$F$7:$H$45,3,FALSE))," ",VLOOKUP(EDATE('Projektkostenkalkulation EP'!$B$4,23)+BK$3,Datenquellen!$F$7:$H$45,3,FALSE))="X"
                                    ),
                          "X",
                          IF((((NETWORKDAYS('Projektkostenkalkulation EP'!$Y$8,EOMONTH('Projektkostenkalkulation EP'!$Y$8,0)))*('Projektkostenkalkulation EP'!$N$47/5)*
                                        'Projektkostenkalkulation EP'!$Y$31)-SUM($AK$38:BK38))&gt;('Projektkostenkalkulation EP'!$N$47/5),('Projektkostenkalkulation EP'!$N$47/5),
                                         (NETWORKDAYS('Projektkostenkalkulation EP'!$Y$8,
                                          EOMONTH('Projektkostenkalkulation EP'!$Y$8,0)))*('Projektkostenkalkulation EP'!$N$47/5)*'Projektkostenkalkulation EP'!$Y$31-SUM($AK$38:BK38))
                          ),
               "X"
            )</f>
        <v>X</v>
      </c>
      <c r="BM38" s="122">
        <f xml:space="preserve"> IF(TEXT((EDATE('Projektkostenkalkulation EP'!$B$4,23)+BL$3),"MM")=TEXT((EDATE('Projektkostenkalkulation EP'!$B$4,23)+(BL$3-1)),"MM"),
             IF(
                        OR(
                                    TEXT((EDATE('Projektkostenkalkulation EP'!$B$4,23)+BL$3),"TTT") = "Sa",
                                    TEXT((EDATE('Projektkostenkalkulation EP'!$B$4,23)+BL$3),"TTT") = "So",
                                    IF(ISNA(VLOOKUP(EDATE('Projektkostenkalkulation EP'!$B$4,23)+BL$3,Datenquellen!$F$7:$H$45,3,FALSE))," ",VLOOKUP(EDATE('Projektkostenkalkulation EP'!$B$4,23)+BL$3,Datenquellen!$F$7:$H$45,3,FALSE))="X"
                                    ),
                          "X",
                          IF((((NETWORKDAYS('Projektkostenkalkulation EP'!$Y$8,EOMONTH('Projektkostenkalkulation EP'!$Y$8,0)))*('Projektkostenkalkulation EP'!$N$47/5)*
                                        'Projektkostenkalkulation EP'!$Y$31)-SUM($AK$38:BL38))&gt;('Projektkostenkalkulation EP'!$N$47/5),('Projektkostenkalkulation EP'!$N$47/5),
                                         (NETWORKDAYS('Projektkostenkalkulation EP'!$Y$8,
                                          EOMONTH('Projektkostenkalkulation EP'!$Y$8,0)))*('Projektkostenkalkulation EP'!$N$47/5)*'Projektkostenkalkulation EP'!$Y$31-SUM($AK$38:BL38))
                          ),
               "X"
            )</f>
        <v>0</v>
      </c>
      <c r="BN38" s="122">
        <f xml:space="preserve"> IF(TEXT((EDATE('Projektkostenkalkulation EP'!$B$4,23)+BM$3),"MM")=TEXT((EDATE('Projektkostenkalkulation EP'!$B$4,23)+(BM$3-1)),"MM"),
             IF(
                        OR(
                                    TEXT((EDATE('Projektkostenkalkulation EP'!$B$4,23)+BM$3),"TTT") = "Sa",
                                    TEXT((EDATE('Projektkostenkalkulation EP'!$B$4,23)+BM$3),"TTT") = "So",
                                    IF(ISNA(VLOOKUP(EDATE('Projektkostenkalkulation EP'!$B$4,23)+BM$3,Datenquellen!$F$7:$H$45,3,FALSE))," ",VLOOKUP(EDATE('Projektkostenkalkulation EP'!$B$4,23)+BM$3,Datenquellen!$F$7:$H$45,3,FALSE))="X"
                                    ),
                          "X",
                          IF((((NETWORKDAYS('Projektkostenkalkulation EP'!$Y$8,EOMONTH('Projektkostenkalkulation EP'!$Y$8,0)))*('Projektkostenkalkulation EP'!$N$47/5)*
                                        'Projektkostenkalkulation EP'!$Y$31)-SUM($AK$38:BM38))&gt;('Projektkostenkalkulation EP'!$N$47/5),('Projektkostenkalkulation EP'!$N$47/5),
                                         (NETWORKDAYS('Projektkostenkalkulation EP'!$Y$8,
                                          EOMONTH('Projektkostenkalkulation EP'!$Y$8,0)))*('Projektkostenkalkulation EP'!$N$47/5)*'Projektkostenkalkulation EP'!$Y$31-SUM($AK$38:BM38))
                          ),
               "X"
            )</f>
        <v>0</v>
      </c>
      <c r="BO38" s="122">
        <f xml:space="preserve"> IF(TEXT((EDATE('Projektkostenkalkulation EP'!$B$4,23)+BN$3),"MM")=TEXT((EDATE('Projektkostenkalkulation EP'!$B$4,23)+(BN$3-1)),"MM"),
             IF(
                        OR(
                                    TEXT((EDATE('Projektkostenkalkulation EP'!$B$4,23)+BN$3),"TTT") = "Sa",
                                    TEXT((EDATE('Projektkostenkalkulation EP'!$B$4,23)+BN$3),"TTT") = "So",
                                    IF(ISNA(VLOOKUP(EDATE('Projektkostenkalkulation EP'!$B$4,23)+BN$3,Datenquellen!$F$7:$H$45,3,FALSE))," ",VLOOKUP(EDATE('Projektkostenkalkulation EP'!$B$4,23)+BN$3,Datenquellen!$F$7:$H$45,3,FALSE))="X"
                                    ),
                          "X",
                          IF((((NETWORKDAYS('Projektkostenkalkulation EP'!$Y$8,EOMONTH('Projektkostenkalkulation EP'!$Y$8,0)))*('Projektkostenkalkulation EP'!$N$47/5)*
                                        'Projektkostenkalkulation EP'!$Y$31)-SUM($AK$38:BN38))&gt;('Projektkostenkalkulation EP'!$N$47/5),('Projektkostenkalkulation EP'!$N$47/5),
                                         (NETWORKDAYS('Projektkostenkalkulation EP'!$Y$8,
                                          EOMONTH('Projektkostenkalkulation EP'!$Y$8,0)))*('Projektkostenkalkulation EP'!$N$47/5)*'Projektkostenkalkulation EP'!$Y$31-SUM($AK$38:BN38))
                          ),
               "X"
            )</f>
        <v>0</v>
      </c>
      <c r="BP38" s="121">
        <f>SUM(AK38:BO38)</f>
        <v>0</v>
      </c>
      <c r="BQ38" s="525">
        <f>BP38-BP39</f>
        <v>0</v>
      </c>
    </row>
    <row r="39" spans="1:69" ht="14.25" customHeight="1" thickBot="1" x14ac:dyDescent="0.25">
      <c r="A39" s="3" t="s">
        <v>82</v>
      </c>
      <c r="B39" s="270"/>
      <c r="C39" s="272"/>
      <c r="D39" s="272"/>
      <c r="E39" s="272"/>
      <c r="F39" s="272"/>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123">
        <f>SUM(B39:AF39)</f>
        <v>0</v>
      </c>
      <c r="AH39" s="526"/>
      <c r="AJ39" s="3" t="s">
        <v>82</v>
      </c>
      <c r="AK39" s="270"/>
      <c r="AL39" s="272"/>
      <c r="AM39" s="272"/>
      <c r="AN39" s="272"/>
      <c r="AO39" s="272"/>
      <c r="AP39" s="272"/>
      <c r="AQ39" s="272"/>
      <c r="AR39" s="272"/>
      <c r="AS39" s="272"/>
      <c r="AT39" s="272"/>
      <c r="AU39" s="272"/>
      <c r="AV39" s="272"/>
      <c r="AW39" s="272"/>
      <c r="AX39" s="272"/>
      <c r="AY39" s="272"/>
      <c r="AZ39" s="272"/>
      <c r="BA39" s="272"/>
      <c r="BB39" s="272"/>
      <c r="BC39" s="272"/>
      <c r="BD39" s="272"/>
      <c r="BE39" s="272"/>
      <c r="BF39" s="272"/>
      <c r="BG39" s="272"/>
      <c r="BH39" s="272"/>
      <c r="BI39" s="272"/>
      <c r="BJ39" s="272"/>
      <c r="BK39" s="272"/>
      <c r="BL39" s="272"/>
      <c r="BM39" s="272"/>
      <c r="BN39" s="272"/>
      <c r="BO39" s="272"/>
      <c r="BP39" s="123">
        <f>SUM(AK39:BO39)</f>
        <v>0</v>
      </c>
      <c r="BQ39" s="526"/>
    </row>
    <row r="40" spans="1:69" ht="14.25" customHeight="1" x14ac:dyDescent="0.2"/>
    <row r="41" spans="1:69" ht="14.25" customHeight="1" x14ac:dyDescent="0.2"/>
    <row r="42" spans="1:69" ht="14.25" customHeight="1" x14ac:dyDescent="0.2"/>
    <row r="43" spans="1:69" ht="14.25" customHeight="1" x14ac:dyDescent="0.2"/>
    <row r="44" spans="1:69" ht="14.25" customHeight="1" x14ac:dyDescent="0.2"/>
    <row r="45" spans="1:69" ht="14.25" customHeight="1" x14ac:dyDescent="0.2"/>
    <row r="46" spans="1:69" ht="14.25" customHeight="1" x14ac:dyDescent="0.2"/>
    <row r="47" spans="1:69" ht="14.25" customHeight="1" x14ac:dyDescent="0.2"/>
    <row r="48" spans="1:69"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spans="1:184" ht="14.25" customHeight="1" x14ac:dyDescent="0.2"/>
    <row r="114" spans="1:184" ht="14.25" customHeight="1" x14ac:dyDescent="0.2"/>
    <row r="115" spans="1:184" ht="14.25" customHeight="1" x14ac:dyDescent="0.2"/>
    <row r="116" spans="1:184" ht="14.25" customHeight="1" x14ac:dyDescent="0.2"/>
    <row r="117" spans="1:184" ht="14.25" customHeight="1" x14ac:dyDescent="0.2"/>
    <row r="118" spans="1:184" ht="14.25" customHeight="1" x14ac:dyDescent="0.2"/>
    <row r="119" spans="1:184" ht="14.25" customHeight="1" x14ac:dyDescent="0.2"/>
    <row r="120" spans="1:184" ht="14.25" customHeight="1" x14ac:dyDescent="0.2"/>
    <row r="121" spans="1:184" ht="14.25" customHeight="1" x14ac:dyDescent="0.2"/>
    <row r="122" spans="1:184" ht="14.25" customHeight="1" x14ac:dyDescent="0.2"/>
    <row r="123" spans="1:184" ht="14.25" customHeight="1" x14ac:dyDescent="0.2">
      <c r="A123" s="43"/>
      <c r="B123" s="43"/>
      <c r="C123" s="43"/>
      <c r="D123" s="43"/>
      <c r="AJ123" s="43"/>
      <c r="AK123" s="43"/>
      <c r="AL123" s="43"/>
      <c r="AM123" s="43"/>
      <c r="BU123" s="43"/>
      <c r="BV123" s="43"/>
      <c r="BW123" s="43"/>
      <c r="BX123" s="43"/>
      <c r="DE123" s="43"/>
      <c r="DF123" s="43"/>
      <c r="DG123" s="43"/>
      <c r="DH123" s="43"/>
      <c r="EO123" s="43"/>
      <c r="EP123" s="43"/>
      <c r="EQ123" s="43"/>
      <c r="ER123" s="43"/>
      <c r="FY123" s="43"/>
      <c r="FZ123" s="43"/>
      <c r="GA123" s="43"/>
      <c r="GB123" s="43"/>
    </row>
    <row r="124" spans="1:184" ht="14.25" customHeight="1" x14ac:dyDescent="0.2"/>
    <row r="125" spans="1:184" ht="14.25" customHeight="1" x14ac:dyDescent="0.2"/>
    <row r="126" spans="1:184" ht="14.25" customHeight="1" x14ac:dyDescent="0.2"/>
    <row r="127" spans="1:184" ht="14.25" customHeight="1" x14ac:dyDescent="0.2"/>
    <row r="128" spans="1:184"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sheetData>
  <sheetProtection password="B879" sheet="1" objects="1" scenarios="1" selectLockedCells="1"/>
  <mergeCells count="51">
    <mergeCell ref="B2:AH2"/>
    <mergeCell ref="AK2:BQ2"/>
    <mergeCell ref="A1:BQ1"/>
    <mergeCell ref="AH8:AH9"/>
    <mergeCell ref="B10:AH10"/>
    <mergeCell ref="BQ8:BQ9"/>
    <mergeCell ref="AK10:BQ10"/>
    <mergeCell ref="AH11:AH12"/>
    <mergeCell ref="B4:AH4"/>
    <mergeCell ref="AH5:AH6"/>
    <mergeCell ref="B7:AH7"/>
    <mergeCell ref="AH17:AH18"/>
    <mergeCell ref="B19:AH19"/>
    <mergeCell ref="AH20:AH21"/>
    <mergeCell ref="B13:AH13"/>
    <mergeCell ref="AH14:AH15"/>
    <mergeCell ref="B16:AH16"/>
    <mergeCell ref="AH26:AH27"/>
    <mergeCell ref="B28:AH28"/>
    <mergeCell ref="AH29:AH30"/>
    <mergeCell ref="B22:AH22"/>
    <mergeCell ref="AH23:AH24"/>
    <mergeCell ref="B25:AH25"/>
    <mergeCell ref="AH35:AH36"/>
    <mergeCell ref="B37:AH37"/>
    <mergeCell ref="AH38:AH39"/>
    <mergeCell ref="B31:AH31"/>
    <mergeCell ref="AH32:AH33"/>
    <mergeCell ref="B34:AH34"/>
    <mergeCell ref="BQ11:BQ12"/>
    <mergeCell ref="AK4:BQ4"/>
    <mergeCell ref="BQ5:BQ6"/>
    <mergeCell ref="AK7:BQ7"/>
    <mergeCell ref="BQ17:BQ18"/>
    <mergeCell ref="AK19:BQ19"/>
    <mergeCell ref="BQ20:BQ21"/>
    <mergeCell ref="AK13:BQ13"/>
    <mergeCell ref="BQ14:BQ15"/>
    <mergeCell ref="AK16:BQ16"/>
    <mergeCell ref="BQ26:BQ27"/>
    <mergeCell ref="AK28:BQ28"/>
    <mergeCell ref="BQ29:BQ30"/>
    <mergeCell ref="AK22:BQ22"/>
    <mergeCell ref="BQ23:BQ24"/>
    <mergeCell ref="AK25:BQ25"/>
    <mergeCell ref="BQ35:BQ36"/>
    <mergeCell ref="AK37:BQ37"/>
    <mergeCell ref="BQ38:BQ39"/>
    <mergeCell ref="AK31:BQ31"/>
    <mergeCell ref="BQ32:BQ33"/>
    <mergeCell ref="AK34:BQ34"/>
  </mergeCells>
  <conditionalFormatting sqref="B6:AF6">
    <cfRule type="expression" dxfId="55" priority="24">
      <formula>B5="X"</formula>
    </cfRule>
  </conditionalFormatting>
  <conditionalFormatting sqref="B9:AF9">
    <cfRule type="expression" dxfId="54" priority="23">
      <formula>B8="X"</formula>
    </cfRule>
  </conditionalFormatting>
  <conditionalFormatting sqref="B12:AF12">
    <cfRule type="expression" dxfId="53" priority="22">
      <formula>B11="X"</formula>
    </cfRule>
  </conditionalFormatting>
  <conditionalFormatting sqref="B15:AF15">
    <cfRule type="expression" dxfId="52" priority="21">
      <formula>B14="X"</formula>
    </cfRule>
  </conditionalFormatting>
  <conditionalFormatting sqref="B18:AF18">
    <cfRule type="expression" dxfId="51" priority="20">
      <formula>B17="X"</formula>
    </cfRule>
  </conditionalFormatting>
  <conditionalFormatting sqref="B21:AF21">
    <cfRule type="expression" dxfId="50" priority="19">
      <formula>B20="X"</formula>
    </cfRule>
  </conditionalFormatting>
  <conditionalFormatting sqref="B24:AF24">
    <cfRule type="expression" dxfId="49" priority="18">
      <formula>B23="X"</formula>
    </cfRule>
  </conditionalFormatting>
  <conditionalFormatting sqref="B27:AF27">
    <cfRule type="expression" dxfId="48" priority="17">
      <formula>B26="X"</formula>
    </cfRule>
  </conditionalFormatting>
  <conditionalFormatting sqref="B30:AF30">
    <cfRule type="expression" dxfId="47" priority="16">
      <formula>B29="X"</formula>
    </cfRule>
  </conditionalFormatting>
  <conditionalFormatting sqref="B33:AF33">
    <cfRule type="expression" dxfId="46" priority="15">
      <formula>B32="X"</formula>
    </cfRule>
  </conditionalFormatting>
  <conditionalFormatting sqref="B36:AF36">
    <cfRule type="expression" dxfId="45" priority="14">
      <formula>B35="X"</formula>
    </cfRule>
  </conditionalFormatting>
  <conditionalFormatting sqref="B39:AF39">
    <cfRule type="expression" dxfId="44" priority="13">
      <formula>B38="X"</formula>
    </cfRule>
  </conditionalFormatting>
  <conditionalFormatting sqref="AH5:AH6 BQ5:BQ6 AH8:AH9 BQ8:BQ9 AH11:AH12 BQ11:BQ12 AH14:AH15 BQ14:BQ15 AH17:AH18 BQ17:BQ18 AH20:AH21 BQ20:BQ21 AH23:AH24 BQ23:BQ24 AH26:AH27 BQ26:BQ27 AH29:AH30 BQ29:BQ30 AH32:AH33 BQ32:BQ33 AH35:AH36 BQ35:BQ36 AH38:AH39 BQ38:BQ39">
    <cfRule type="cellIs" dxfId="43" priority="376" operator="between">
      <formula>-1.9999999</formula>
      <formula>1.9999999</formula>
    </cfRule>
    <cfRule type="cellIs" dxfId="42" priority="377" operator="greaterThan">
      <formula>2</formula>
    </cfRule>
    <cfRule type="cellIs" dxfId="41" priority="378" operator="lessThan">
      <formula>-2</formula>
    </cfRule>
  </conditionalFormatting>
  <conditionalFormatting sqref="AK4:AK39 C5:AF6 AL5:BO6 B5:B39 C8:AF9 AL8:BO9 C11:AF12 AL11:BO12 C14:AF15 AL14:BO15 C17:AF18 AL17:BO18 C20:AF21 AL20:BO21 C23:AF24 AL23:BO24 C26:AF27 AL26:BO27 C29:AF30 AL29:BO30 C32:AF33 AL32:BO33 C35:AF36 AL35:BO36 C38:AF39 AL38:BO39">
    <cfRule type="cellIs" dxfId="40" priority="404" operator="equal">
      <formula>"X"</formula>
    </cfRule>
  </conditionalFormatting>
  <conditionalFormatting sqref="AK6:BO6">
    <cfRule type="expression" dxfId="39" priority="12">
      <formula>AK5="X"</formula>
    </cfRule>
  </conditionalFormatting>
  <conditionalFormatting sqref="AK9:BO9">
    <cfRule type="expression" dxfId="38" priority="11">
      <formula>AK8="X"</formula>
    </cfRule>
  </conditionalFormatting>
  <conditionalFormatting sqref="AK12:BO12">
    <cfRule type="expression" dxfId="37" priority="10">
      <formula>AK11="X"</formula>
    </cfRule>
  </conditionalFormatting>
  <conditionalFormatting sqref="AK15:BO15">
    <cfRule type="expression" dxfId="36" priority="9">
      <formula>AK14="X"</formula>
    </cfRule>
  </conditionalFormatting>
  <conditionalFormatting sqref="AK18:BO18">
    <cfRule type="expression" dxfId="35" priority="8">
      <formula>AK17="X"</formula>
    </cfRule>
  </conditionalFormatting>
  <conditionalFormatting sqref="AK21:BO21">
    <cfRule type="expression" dxfId="34" priority="7">
      <formula>AK20="X"</formula>
    </cfRule>
  </conditionalFormatting>
  <conditionalFormatting sqref="AK24:BO24">
    <cfRule type="expression" dxfId="33" priority="6">
      <formula>AK23="X"</formula>
    </cfRule>
  </conditionalFormatting>
  <conditionalFormatting sqref="AK27:BO27">
    <cfRule type="expression" dxfId="32" priority="5">
      <formula>AK26="X"</formula>
    </cfRule>
  </conditionalFormatting>
  <conditionalFormatting sqref="AK30:BO30">
    <cfRule type="expression" dxfId="31" priority="4">
      <formula>AK29="X"</formula>
    </cfRule>
  </conditionalFormatting>
  <conditionalFormatting sqref="AK33:BO33">
    <cfRule type="expression" dxfId="30" priority="3">
      <formula>AK32="X"</formula>
    </cfRule>
  </conditionalFormatting>
  <conditionalFormatting sqref="AK36:BO36">
    <cfRule type="expression" dxfId="29" priority="2">
      <formula>AK35="X"</formula>
    </cfRule>
  </conditionalFormatting>
  <conditionalFormatting sqref="AK39:BO39">
    <cfRule type="expression" dxfId="28" priority="1">
      <formula>AK38="X"</formula>
    </cfRule>
  </conditionalFormatting>
  <pageMargins left="0" right="0" top="0" bottom="0"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B222"/>
  <sheetViews>
    <sheetView zoomScale="90" zoomScaleNormal="90" workbookViewId="0">
      <selection activeCell="B6" sqref="B6"/>
    </sheetView>
  </sheetViews>
  <sheetFormatPr baseColWidth="10" defaultRowHeight="14.25" x14ac:dyDescent="0.2"/>
  <cols>
    <col min="1" max="1" width="11" customWidth="1"/>
    <col min="2" max="32" width="2.875" customWidth="1"/>
    <col min="33" max="33" width="7.5" bestFit="1" customWidth="1"/>
    <col min="34" max="34" width="8" bestFit="1" customWidth="1"/>
    <col min="35" max="36" width="11" customWidth="1"/>
    <col min="37" max="67" width="2.875" customWidth="1"/>
    <col min="68" max="68" width="7.5" bestFit="1" customWidth="1"/>
    <col min="69" max="69" width="8" bestFit="1" customWidth="1"/>
    <col min="70" max="216" width="11" customWidth="1"/>
  </cols>
  <sheetData>
    <row r="1" spans="1:69" ht="44.25" customHeight="1" thickBot="1" x14ac:dyDescent="0.25">
      <c r="A1" s="533" t="str">
        <f>"Projektcontrolling "&amp;'Projektkostenkalkulation EP'!$A$31</f>
        <v>Projektcontrolling Vorname Name 6</v>
      </c>
      <c r="B1" s="533"/>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3"/>
      <c r="AM1" s="533"/>
      <c r="AN1" s="533"/>
      <c r="AO1" s="533"/>
      <c r="AP1" s="533"/>
      <c r="AQ1" s="533"/>
      <c r="AR1" s="533"/>
      <c r="AS1" s="533"/>
      <c r="AT1" s="533"/>
      <c r="AU1" s="533"/>
      <c r="AV1" s="533"/>
      <c r="AW1" s="533"/>
      <c r="AX1" s="533"/>
      <c r="AY1" s="533"/>
      <c r="AZ1" s="533"/>
      <c r="BA1" s="533"/>
      <c r="BB1" s="533"/>
      <c r="BC1" s="533"/>
      <c r="BD1" s="533"/>
      <c r="BE1" s="533"/>
      <c r="BF1" s="533"/>
      <c r="BG1" s="533"/>
      <c r="BH1" s="533"/>
      <c r="BI1" s="533"/>
      <c r="BJ1" s="533"/>
      <c r="BK1" s="533"/>
      <c r="BL1" s="533"/>
      <c r="BM1" s="533"/>
      <c r="BN1" s="533"/>
      <c r="BO1" s="533"/>
      <c r="BP1" s="533"/>
      <c r="BQ1" s="533"/>
    </row>
    <row r="2" spans="1:69" ht="14.25" customHeight="1" thickBot="1" x14ac:dyDescent="0.25">
      <c r="A2" s="125" t="s">
        <v>83</v>
      </c>
      <c r="B2" s="529" t="str">
        <f>'Projektkostenkalkulation EP'!$A$31</f>
        <v>Vorname Name 6</v>
      </c>
      <c r="C2" s="530"/>
      <c r="D2" s="530"/>
      <c r="E2" s="530"/>
      <c r="F2" s="530"/>
      <c r="G2" s="530"/>
      <c r="H2" s="530"/>
      <c r="I2" s="530"/>
      <c r="J2" s="530"/>
      <c r="K2" s="530"/>
      <c r="L2" s="530"/>
      <c r="M2" s="530"/>
      <c r="N2" s="530"/>
      <c r="O2" s="530"/>
      <c r="P2" s="530"/>
      <c r="Q2" s="530"/>
      <c r="R2" s="530"/>
      <c r="S2" s="530"/>
      <c r="T2" s="530"/>
      <c r="U2" s="530"/>
      <c r="V2" s="530"/>
      <c r="W2" s="530"/>
      <c r="X2" s="530"/>
      <c r="Y2" s="530"/>
      <c r="Z2" s="530"/>
      <c r="AA2" s="530"/>
      <c r="AB2" s="530"/>
      <c r="AC2" s="530"/>
      <c r="AD2" s="530"/>
      <c r="AE2" s="530"/>
      <c r="AF2" s="530"/>
      <c r="AG2" s="530"/>
      <c r="AH2" s="531"/>
      <c r="AJ2" s="125" t="s">
        <v>83</v>
      </c>
      <c r="AK2" s="529" t="str">
        <f>'Projektkostenkalkulation EP'!$A$31</f>
        <v>Vorname Name 6</v>
      </c>
      <c r="AL2" s="530"/>
      <c r="AM2" s="530"/>
      <c r="AN2" s="530"/>
      <c r="AO2" s="530"/>
      <c r="AP2" s="530"/>
      <c r="AQ2" s="530"/>
      <c r="AR2" s="530"/>
      <c r="AS2" s="530"/>
      <c r="AT2" s="530"/>
      <c r="AU2" s="530"/>
      <c r="AV2" s="530"/>
      <c r="AW2" s="530"/>
      <c r="AX2" s="530"/>
      <c r="AY2" s="530"/>
      <c r="AZ2" s="530"/>
      <c r="BA2" s="530"/>
      <c r="BB2" s="530"/>
      <c r="BC2" s="530"/>
      <c r="BD2" s="530"/>
      <c r="BE2" s="530"/>
      <c r="BF2" s="530"/>
      <c r="BG2" s="530"/>
      <c r="BH2" s="530"/>
      <c r="BI2" s="530"/>
      <c r="BJ2" s="530"/>
      <c r="BK2" s="530"/>
      <c r="BL2" s="530"/>
      <c r="BM2" s="530"/>
      <c r="BN2" s="530"/>
      <c r="BO2" s="530"/>
      <c r="BP2" s="530"/>
      <c r="BQ2" s="531"/>
    </row>
    <row r="3" spans="1:69" ht="14.25" customHeight="1" thickBot="1" x14ac:dyDescent="0.25">
      <c r="A3" s="126" t="s">
        <v>85</v>
      </c>
      <c r="B3" s="127">
        <v>1</v>
      </c>
      <c r="C3" s="127">
        <v>2</v>
      </c>
      <c r="D3" s="127">
        <v>3</v>
      </c>
      <c r="E3" s="127">
        <v>4</v>
      </c>
      <c r="F3" s="127">
        <v>5</v>
      </c>
      <c r="G3" s="127">
        <v>6</v>
      </c>
      <c r="H3" s="127">
        <v>7</v>
      </c>
      <c r="I3" s="127">
        <v>8</v>
      </c>
      <c r="J3" s="127">
        <v>9</v>
      </c>
      <c r="K3" s="127">
        <v>10</v>
      </c>
      <c r="L3" s="127">
        <v>11</v>
      </c>
      <c r="M3" s="127">
        <v>12</v>
      </c>
      <c r="N3" s="127">
        <v>13</v>
      </c>
      <c r="O3" s="127">
        <v>14</v>
      </c>
      <c r="P3" s="127">
        <v>15</v>
      </c>
      <c r="Q3" s="127">
        <v>16</v>
      </c>
      <c r="R3" s="127">
        <v>17</v>
      </c>
      <c r="S3" s="127">
        <v>18</v>
      </c>
      <c r="T3" s="127">
        <v>19</v>
      </c>
      <c r="U3" s="127">
        <v>20</v>
      </c>
      <c r="V3" s="127">
        <v>21</v>
      </c>
      <c r="W3" s="127">
        <v>22</v>
      </c>
      <c r="X3" s="127">
        <v>23</v>
      </c>
      <c r="Y3" s="127">
        <v>24</v>
      </c>
      <c r="Z3" s="127">
        <v>25</v>
      </c>
      <c r="AA3" s="127">
        <v>26</v>
      </c>
      <c r="AB3" s="127">
        <v>27</v>
      </c>
      <c r="AC3" s="127">
        <v>28</v>
      </c>
      <c r="AD3" s="127">
        <v>29</v>
      </c>
      <c r="AE3" s="127">
        <v>30</v>
      </c>
      <c r="AF3" s="127">
        <v>31</v>
      </c>
      <c r="AG3" s="128" t="s">
        <v>65</v>
      </c>
      <c r="AH3" s="129" t="s">
        <v>84</v>
      </c>
      <c r="AJ3" s="126" t="s">
        <v>85</v>
      </c>
      <c r="AK3" s="127">
        <v>1</v>
      </c>
      <c r="AL3" s="127">
        <v>2</v>
      </c>
      <c r="AM3" s="127">
        <v>3</v>
      </c>
      <c r="AN3" s="127">
        <v>4</v>
      </c>
      <c r="AO3" s="127">
        <v>5</v>
      </c>
      <c r="AP3" s="127">
        <v>6</v>
      </c>
      <c r="AQ3" s="127">
        <v>7</v>
      </c>
      <c r="AR3" s="127">
        <v>8</v>
      </c>
      <c r="AS3" s="127">
        <v>9</v>
      </c>
      <c r="AT3" s="127">
        <v>10</v>
      </c>
      <c r="AU3" s="127">
        <v>11</v>
      </c>
      <c r="AV3" s="127">
        <v>12</v>
      </c>
      <c r="AW3" s="127">
        <v>13</v>
      </c>
      <c r="AX3" s="127">
        <v>14</v>
      </c>
      <c r="AY3" s="127">
        <v>15</v>
      </c>
      <c r="AZ3" s="127">
        <v>16</v>
      </c>
      <c r="BA3" s="127">
        <v>17</v>
      </c>
      <c r="BB3" s="127">
        <v>18</v>
      </c>
      <c r="BC3" s="127">
        <v>19</v>
      </c>
      <c r="BD3" s="127">
        <v>20</v>
      </c>
      <c r="BE3" s="127">
        <v>21</v>
      </c>
      <c r="BF3" s="127">
        <v>22</v>
      </c>
      <c r="BG3" s="127">
        <v>23</v>
      </c>
      <c r="BH3" s="127">
        <v>24</v>
      </c>
      <c r="BI3" s="127">
        <v>25</v>
      </c>
      <c r="BJ3" s="127">
        <v>26</v>
      </c>
      <c r="BK3" s="127">
        <v>27</v>
      </c>
      <c r="BL3" s="127">
        <v>28</v>
      </c>
      <c r="BM3" s="127">
        <v>29</v>
      </c>
      <c r="BN3" s="127">
        <v>30</v>
      </c>
      <c r="BO3" s="127">
        <v>31</v>
      </c>
      <c r="BP3" s="128" t="s">
        <v>65</v>
      </c>
      <c r="BQ3" s="129" t="s">
        <v>84</v>
      </c>
    </row>
    <row r="4" spans="1:69" ht="14.25" customHeight="1" x14ac:dyDescent="0.2">
      <c r="A4" s="1" t="s">
        <v>59</v>
      </c>
      <c r="B4" s="527" t="str">
        <f>TEXT('Projektkostenkalkulation EP'!$B$8,"MMMM JJJJ")</f>
        <v>Januar 2024</v>
      </c>
      <c r="C4" s="527"/>
      <c r="D4" s="527"/>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8"/>
      <c r="AJ4" s="1" t="s">
        <v>59</v>
      </c>
      <c r="AK4" s="527" t="str">
        <f>TEXT('Projektkostenkalkulation EP'!$N$8,"MMMM JJJJ")</f>
        <v>Januar 2025</v>
      </c>
      <c r="AL4" s="527"/>
      <c r="AM4" s="527"/>
      <c r="AN4" s="527"/>
      <c r="AO4" s="527"/>
      <c r="AP4" s="527"/>
      <c r="AQ4" s="527"/>
      <c r="AR4" s="527"/>
      <c r="AS4" s="527"/>
      <c r="AT4" s="527"/>
      <c r="AU4" s="527"/>
      <c r="AV4" s="527"/>
      <c r="AW4" s="527"/>
      <c r="AX4" s="527"/>
      <c r="AY4" s="527"/>
      <c r="AZ4" s="527"/>
      <c r="BA4" s="527"/>
      <c r="BB4" s="527"/>
      <c r="BC4" s="527"/>
      <c r="BD4" s="527"/>
      <c r="BE4" s="527"/>
      <c r="BF4" s="527"/>
      <c r="BG4" s="527"/>
      <c r="BH4" s="527"/>
      <c r="BI4" s="527"/>
      <c r="BJ4" s="527"/>
      <c r="BK4" s="527"/>
      <c r="BL4" s="527"/>
      <c r="BM4" s="527"/>
      <c r="BN4" s="527"/>
      <c r="BO4" s="527"/>
      <c r="BP4" s="527"/>
      <c r="BQ4" s="528"/>
    </row>
    <row r="5" spans="1:69" ht="14.25" customHeight="1" x14ac:dyDescent="0.2">
      <c r="A5" s="2" t="s">
        <v>81</v>
      </c>
      <c r="B5" s="124" t="str">
        <f>IF(
            OR(
                     TEXT(EDATE('Projektkostenkalkulation EP'!$B$4,0),"TTT") = "Sa",
                     TEXT(EDATE('Projektkostenkalkulation EP'!$B$4,0),"TTT") = "So",
                     IF(ISNA(VLOOKUP(EDATE('Projektkostenkalkulation EP'!$B$4,0),Datenquellen!$F$7:$H$45,3,FALSE))," ",VLOOKUP(EDATE('Projektkostenkalkulation EP'!$B$4,0),Datenquellen!$F$7:$H$45,3,FALSE))="X"
                            ),
                    "X",
                    IF('Projektkostenkalkulation EP'!$B$31&gt;0,('Projektkostenkalkulation EP'!$N$47/5),0)
            )</f>
        <v>X</v>
      </c>
      <c r="C5" s="122">
        <f xml:space="preserve"> IF(TEXT((EDATE('Projektkostenkalkulation EP'!$B$4,0)+AK$3),"MM")=TEXT((EDATE('Projektkostenkalkulation EP'!$B$4,0)+(AK$3-1)),"MM"),
             IF(
                        OR(
                                    TEXT((EDATE('Projektkostenkalkulation EP'!$B$4,0)+AK$3),"TTT") = "Sa",
                                    TEXT((EDATE('Projektkostenkalkulation EP'!$B$4,0)+AK$3),"TTT") = "So",
                                    IF(ISNA(VLOOKUP(EDATE('Projektkostenkalkulation EP'!$B$4,0)+AK$3,Datenquellen!$F$7:$H$45,3,FALSE))," ",VLOOKUP(EDATE('Projektkostenkalkulation EP'!$B$4,0)+AK$3,Datenquellen!$F$7:$H$45,3,FALSE))="X"
                                    ),
                          "X",
                          IF((((NETWORKDAYS('Projektkostenkalkulation EP'!$B$8,EOMONTH('Projektkostenkalkulation EP'!$B$8,0)))*('Projektkostenkalkulation EP'!$N$47/5)*
                                        'Projektkostenkalkulation EP'!$B$31)-SUM($B$5:B5))&gt;('Projektkostenkalkulation EP'!$N$47/5),('Projektkostenkalkulation EP'!$N$47/5),
                                         (NETWORKDAYS('Projektkostenkalkulation EP'!$B$8,
                                          EOMONTH('Projektkostenkalkulation EP'!$B$8,0)))*('Projektkostenkalkulation EP'!$N$47/5)*'Projektkostenkalkulation EP'!$B$31-SUM($B$5:B5))
                          ),
               "X"
            )</f>
        <v>0</v>
      </c>
      <c r="D5" s="122">
        <f xml:space="preserve"> IF(TEXT((EDATE('Projektkostenkalkulation EP'!$B$4,0)+AL$3),"MM")=TEXT((EDATE('Projektkostenkalkulation EP'!$B$4,0)+(AL$3-1)),"MM"),
             IF(
                        OR(
                                    TEXT((EDATE('Projektkostenkalkulation EP'!$B$4,0)+AL$3),"TTT") = "Sa",
                                    TEXT((EDATE('Projektkostenkalkulation EP'!$B$4,0)+AL$3),"TTT") = "So",
                                    IF(ISNA(VLOOKUP(EDATE('Projektkostenkalkulation EP'!$B$4,0)+AL$3,Datenquellen!$F$7:$H$45,3,FALSE))," ",VLOOKUP(EDATE('Projektkostenkalkulation EP'!$B$4,0)+AL$3,Datenquellen!$F$7:$H$45,3,FALSE))="X"
                                    ),
                          "X",
                          IF((((NETWORKDAYS('Projektkostenkalkulation EP'!$B$8,EOMONTH('Projektkostenkalkulation EP'!$B$8,0)))*('Projektkostenkalkulation EP'!$N$47/5)*
                                        'Projektkostenkalkulation EP'!$B$31)-SUM($B$5:C5))&gt;('Projektkostenkalkulation EP'!$N$47/5),('Projektkostenkalkulation EP'!$N$47/5),
                                         (NETWORKDAYS('Projektkostenkalkulation EP'!$B$8,
                                          EOMONTH('Projektkostenkalkulation EP'!$B$8,0)))*('Projektkostenkalkulation EP'!$N$47/5)*'Projektkostenkalkulation EP'!$B$31-SUM($B$5:C5))
                          ),
               "X"
            )</f>
        <v>0</v>
      </c>
      <c r="E5" s="122">
        <f xml:space="preserve"> IF(TEXT((EDATE('Projektkostenkalkulation EP'!$B$4,0)+AM$3),"MM")=TEXT((EDATE('Projektkostenkalkulation EP'!$B$4,0)+(AM$3-1)),"MM"),
             IF(
                        OR(
                                    TEXT((EDATE('Projektkostenkalkulation EP'!$B$4,0)+AM$3),"TTT") = "Sa",
                                    TEXT((EDATE('Projektkostenkalkulation EP'!$B$4,0)+AM$3),"TTT") = "So",
                                    IF(ISNA(VLOOKUP(EDATE('Projektkostenkalkulation EP'!$B$4,0)+AM$3,Datenquellen!$F$7:$H$45,3,FALSE))," ",VLOOKUP(EDATE('Projektkostenkalkulation EP'!$B$4,0)+AM$3,Datenquellen!$F$7:$H$45,3,FALSE))="X"
                                    ),
                          "X",
                          IF((((NETWORKDAYS('Projektkostenkalkulation EP'!$B$8,EOMONTH('Projektkostenkalkulation EP'!$B$8,0)))*('Projektkostenkalkulation EP'!$N$47/5)*
                                        'Projektkostenkalkulation EP'!$B$31)-SUM($B$5:D5))&gt;('Projektkostenkalkulation EP'!$N$47/5),('Projektkostenkalkulation EP'!$N$47/5),
                                         (NETWORKDAYS('Projektkostenkalkulation EP'!$B$8,
                                          EOMONTH('Projektkostenkalkulation EP'!$B$8,0)))*('Projektkostenkalkulation EP'!$N$47/5)*'Projektkostenkalkulation EP'!$B$31-SUM($B$5:D5))
                          ),
               "X"
            )</f>
        <v>0</v>
      </c>
      <c r="F5" s="122">
        <f xml:space="preserve"> IF(TEXT((EDATE('Projektkostenkalkulation EP'!$B$4,0)+AN$3),"MM")=TEXT((EDATE('Projektkostenkalkulation EP'!$B$4,0)+(AN$3-1)),"MM"),
             IF(
                        OR(
                                    TEXT((EDATE('Projektkostenkalkulation EP'!$B$4,0)+AN$3),"TTT") = "Sa",
                                    TEXT((EDATE('Projektkostenkalkulation EP'!$B$4,0)+AN$3),"TTT") = "So",
                                    IF(ISNA(VLOOKUP(EDATE('Projektkostenkalkulation EP'!$B$4,0)+AN$3,Datenquellen!$F$7:$H$45,3,FALSE))," ",VLOOKUP(EDATE('Projektkostenkalkulation EP'!$B$4,0)+AN$3,Datenquellen!$F$7:$H$45,3,FALSE))="X"
                                    ),
                          "X",
                          IF((((NETWORKDAYS('Projektkostenkalkulation EP'!$B$8,EOMONTH('Projektkostenkalkulation EP'!$B$8,0)))*('Projektkostenkalkulation EP'!$N$47/5)*
                                        'Projektkostenkalkulation EP'!$B$31)-SUM($B$5:E5))&gt;('Projektkostenkalkulation EP'!$N$47/5),('Projektkostenkalkulation EP'!$N$47/5),
                                         (NETWORKDAYS('Projektkostenkalkulation EP'!$B$8,
                                          EOMONTH('Projektkostenkalkulation EP'!$B$8,0)))*('Projektkostenkalkulation EP'!$N$47/5)*'Projektkostenkalkulation EP'!$B$31-SUM($B$5:E5))
                          ),
               "X"
            )</f>
        <v>0</v>
      </c>
      <c r="G5" s="122" t="str">
        <f xml:space="preserve"> IF(TEXT((EDATE('Projektkostenkalkulation EP'!$B$4,0)+AO$3),"MM")=TEXT((EDATE('Projektkostenkalkulation EP'!$B$4,0)+(AO$3-1)),"MM"),
             IF(
                        OR(
                                    TEXT((EDATE('Projektkostenkalkulation EP'!$B$4,0)+AO$3),"TTT") = "Sa",
                                    TEXT((EDATE('Projektkostenkalkulation EP'!$B$4,0)+AO$3),"TTT") = "So",
                                    IF(ISNA(VLOOKUP(EDATE('Projektkostenkalkulation EP'!$B$4,0)+AO$3,Datenquellen!$F$7:$H$45,3,FALSE))," ",VLOOKUP(EDATE('Projektkostenkalkulation EP'!$B$4,0)+AO$3,Datenquellen!$F$7:$H$45,3,FALSE))="X"
                                    ),
                          "X",
                          IF((((NETWORKDAYS('Projektkostenkalkulation EP'!$B$8,EOMONTH('Projektkostenkalkulation EP'!$B$8,0)))*('Projektkostenkalkulation EP'!$N$47/5)*
                                        'Projektkostenkalkulation EP'!$B$31)-SUM($B$5:F5))&gt;('Projektkostenkalkulation EP'!$N$47/5),('Projektkostenkalkulation EP'!$N$47/5),
                                         (NETWORKDAYS('Projektkostenkalkulation EP'!$B$8,
                                          EOMONTH('Projektkostenkalkulation EP'!$B$8,0)))*('Projektkostenkalkulation EP'!$N$47/5)*'Projektkostenkalkulation EP'!$B$31-SUM($B$5:F5))
                          ),
               "X"
            )</f>
        <v>X</v>
      </c>
      <c r="H5" s="122" t="str">
        <f xml:space="preserve"> IF(TEXT((EDATE('Projektkostenkalkulation EP'!$B$4,0)+AP$3),"MM")=TEXT((EDATE('Projektkostenkalkulation EP'!$B$4,0)+(AP$3-1)),"MM"),
             IF(
                        OR(
                                    TEXT((EDATE('Projektkostenkalkulation EP'!$B$4,0)+AP$3),"TTT") = "Sa",
                                    TEXT((EDATE('Projektkostenkalkulation EP'!$B$4,0)+AP$3),"TTT") = "So",
                                    IF(ISNA(VLOOKUP(EDATE('Projektkostenkalkulation EP'!$B$4,0)+AP$3,Datenquellen!$F$7:$H$45,3,FALSE))," ",VLOOKUP(EDATE('Projektkostenkalkulation EP'!$B$4,0)+AP$3,Datenquellen!$F$7:$H$45,3,FALSE))="X"
                                    ),
                          "X",
                          IF((((NETWORKDAYS('Projektkostenkalkulation EP'!$B$8,EOMONTH('Projektkostenkalkulation EP'!$B$8,0)))*('Projektkostenkalkulation EP'!$N$47/5)*
                                        'Projektkostenkalkulation EP'!$B$31)-SUM($B$5:G5))&gt;('Projektkostenkalkulation EP'!$N$47/5),('Projektkostenkalkulation EP'!$N$47/5),
                                         (NETWORKDAYS('Projektkostenkalkulation EP'!$B$8,
                                          EOMONTH('Projektkostenkalkulation EP'!$B$8,0)))*('Projektkostenkalkulation EP'!$N$47/5)*'Projektkostenkalkulation EP'!$B$31-SUM($B$5:G5))
                          ),
               "X"
            )</f>
        <v>X</v>
      </c>
      <c r="I5" s="122">
        <f xml:space="preserve"> IF(TEXT((EDATE('Projektkostenkalkulation EP'!$B$4,0)+AQ$3),"MM")=TEXT((EDATE('Projektkostenkalkulation EP'!$B$4,0)+(AQ$3-1)),"MM"),
             IF(
                        OR(
                                    TEXT((EDATE('Projektkostenkalkulation EP'!$B$4,0)+AQ$3),"TTT") = "Sa",
                                    TEXT((EDATE('Projektkostenkalkulation EP'!$B$4,0)+AQ$3),"TTT") = "So",
                                    IF(ISNA(VLOOKUP(EDATE('Projektkostenkalkulation EP'!$B$4,0)+AQ$3,Datenquellen!$F$7:$H$45,3,FALSE))," ",VLOOKUP(EDATE('Projektkostenkalkulation EP'!$B$4,0)+AQ$3,Datenquellen!$F$7:$H$45,3,FALSE))="X"
                                    ),
                          "X",
                          IF((((NETWORKDAYS('Projektkostenkalkulation EP'!$B$8,EOMONTH('Projektkostenkalkulation EP'!$B$8,0)))*('Projektkostenkalkulation EP'!$N$47/5)*
                                        'Projektkostenkalkulation EP'!$B$31)-SUM($B$5:H5))&gt;('Projektkostenkalkulation EP'!$N$47/5),('Projektkostenkalkulation EP'!$N$47/5),
                                         (NETWORKDAYS('Projektkostenkalkulation EP'!$B$8,
                                          EOMONTH('Projektkostenkalkulation EP'!$B$8,0)))*('Projektkostenkalkulation EP'!$N$47/5)*'Projektkostenkalkulation EP'!$B$31-SUM($B$5:H5))
                          ),
               "X"
            )</f>
        <v>0</v>
      </c>
      <c r="J5" s="122">
        <f xml:space="preserve"> IF(TEXT((EDATE('Projektkostenkalkulation EP'!$B$4,0)+AR$3),"MM")=TEXT((EDATE('Projektkostenkalkulation EP'!$B$4,0)+(AR$3-1)),"MM"),
             IF(
                        OR(
                                    TEXT((EDATE('Projektkostenkalkulation EP'!$B$4,0)+AR$3),"TTT") = "Sa",
                                    TEXT((EDATE('Projektkostenkalkulation EP'!$B$4,0)+AR$3),"TTT") = "So",
                                    IF(ISNA(VLOOKUP(EDATE('Projektkostenkalkulation EP'!$B$4,0)+AR$3,Datenquellen!$F$7:$H$45,3,FALSE))," ",VLOOKUP(EDATE('Projektkostenkalkulation EP'!$B$4,0)+AR$3,Datenquellen!$F$7:$H$45,3,FALSE))="X"
                                    ),
                          "X",
                          IF((((NETWORKDAYS('Projektkostenkalkulation EP'!$B$8,EOMONTH('Projektkostenkalkulation EP'!$B$8,0)))*('Projektkostenkalkulation EP'!$N$47/5)*
                                        'Projektkostenkalkulation EP'!$B$31)-SUM($B$5:I5))&gt;('Projektkostenkalkulation EP'!$N$47/5),('Projektkostenkalkulation EP'!$N$47/5),
                                         (NETWORKDAYS('Projektkostenkalkulation EP'!$B$8,
                                          EOMONTH('Projektkostenkalkulation EP'!$B$8,0)))*('Projektkostenkalkulation EP'!$N$47/5)*'Projektkostenkalkulation EP'!$B$31-SUM($B$5:I5))
                          ),
               "X"
            )</f>
        <v>0</v>
      </c>
      <c r="K5" s="122">
        <f xml:space="preserve"> IF(TEXT((EDATE('Projektkostenkalkulation EP'!$B$4,0)+AS$3),"MM")=TEXT((EDATE('Projektkostenkalkulation EP'!$B$4,0)+(AS$3-1)),"MM"),
             IF(
                        OR(
                                    TEXT((EDATE('Projektkostenkalkulation EP'!$B$4,0)+AS$3),"TTT") = "Sa",
                                    TEXT((EDATE('Projektkostenkalkulation EP'!$B$4,0)+AS$3),"TTT") = "So",
                                    IF(ISNA(VLOOKUP(EDATE('Projektkostenkalkulation EP'!$B$4,0)+AS$3,Datenquellen!$F$7:$H$45,3,FALSE))," ",VLOOKUP(EDATE('Projektkostenkalkulation EP'!$B$4,0)+AS$3,Datenquellen!$F$7:$H$45,3,FALSE))="X"
                                    ),
                          "X",
                          IF((((NETWORKDAYS('Projektkostenkalkulation EP'!$B$8,EOMONTH('Projektkostenkalkulation EP'!$B$8,0)))*('Projektkostenkalkulation EP'!$N$47/5)*
                                        'Projektkostenkalkulation EP'!$B$31)-SUM($B$5:J5))&gt;('Projektkostenkalkulation EP'!$N$47/5),('Projektkostenkalkulation EP'!$N$47/5),
                                         (NETWORKDAYS('Projektkostenkalkulation EP'!$B$8,
                                          EOMONTH('Projektkostenkalkulation EP'!$B$8,0)))*('Projektkostenkalkulation EP'!$N$47/5)*'Projektkostenkalkulation EP'!$B$31-SUM($B$5:J5))
                          ),
               "X"
            )</f>
        <v>0</v>
      </c>
      <c r="L5" s="122">
        <f xml:space="preserve"> IF(TEXT((EDATE('Projektkostenkalkulation EP'!$B$4,0)+AT$3),"MM")=TEXT((EDATE('Projektkostenkalkulation EP'!$B$4,0)+(AT$3-1)),"MM"),
             IF(
                        OR(
                                    TEXT((EDATE('Projektkostenkalkulation EP'!$B$4,0)+AT$3),"TTT") = "Sa",
                                    TEXT((EDATE('Projektkostenkalkulation EP'!$B$4,0)+AT$3),"TTT") = "So",
                                    IF(ISNA(VLOOKUP(EDATE('Projektkostenkalkulation EP'!$B$4,0)+AT$3,Datenquellen!$F$7:$H$45,3,FALSE))," ",VLOOKUP(EDATE('Projektkostenkalkulation EP'!$B$4,0)+AT$3,Datenquellen!$F$7:$H$45,3,FALSE))="X"
                                    ),
                          "X",
                          IF((((NETWORKDAYS('Projektkostenkalkulation EP'!$B$8,EOMONTH('Projektkostenkalkulation EP'!$B$8,0)))*('Projektkostenkalkulation EP'!$N$47/5)*
                                        'Projektkostenkalkulation EP'!$B$31)-SUM($B$5:K5))&gt;('Projektkostenkalkulation EP'!$N$47/5),('Projektkostenkalkulation EP'!$N$47/5),
                                         (NETWORKDAYS('Projektkostenkalkulation EP'!$B$8,
                                          EOMONTH('Projektkostenkalkulation EP'!$B$8,0)))*('Projektkostenkalkulation EP'!$N$47/5)*'Projektkostenkalkulation EP'!$B$31-SUM($B$5:K5))
                          ),
               "X"
            )</f>
        <v>0</v>
      </c>
      <c r="M5" s="122">
        <f xml:space="preserve"> IF(TEXT((EDATE('Projektkostenkalkulation EP'!$B$4,0)+AU$3),"MM")=TEXT((EDATE('Projektkostenkalkulation EP'!$B$4,0)+(AU$3-1)),"MM"),
             IF(
                        OR(
                                    TEXT((EDATE('Projektkostenkalkulation EP'!$B$4,0)+AU$3),"TTT") = "Sa",
                                    TEXT((EDATE('Projektkostenkalkulation EP'!$B$4,0)+AU$3),"TTT") = "So",
                                    IF(ISNA(VLOOKUP(EDATE('Projektkostenkalkulation EP'!$B$4,0)+AU$3,Datenquellen!$F$7:$H$45,3,FALSE))," ",VLOOKUP(EDATE('Projektkostenkalkulation EP'!$B$4,0)+AU$3,Datenquellen!$F$7:$H$45,3,FALSE))="X"
                                    ),
                          "X",
                          IF((((NETWORKDAYS('Projektkostenkalkulation EP'!$B$8,EOMONTH('Projektkostenkalkulation EP'!$B$8,0)))*('Projektkostenkalkulation EP'!$N$47/5)*
                                        'Projektkostenkalkulation EP'!$B$31)-SUM($B$5:L5))&gt;('Projektkostenkalkulation EP'!$N$47/5),('Projektkostenkalkulation EP'!$N$47/5),
                                         (NETWORKDAYS('Projektkostenkalkulation EP'!$B$8,
                                          EOMONTH('Projektkostenkalkulation EP'!$B$8,0)))*('Projektkostenkalkulation EP'!$N$47/5)*'Projektkostenkalkulation EP'!$B$31-SUM($B$5:L5))
                          ),
               "X"
            )</f>
        <v>0</v>
      </c>
      <c r="N5" s="122" t="str">
        <f xml:space="preserve"> IF(TEXT((EDATE('Projektkostenkalkulation EP'!$B$4,0)+AV$3),"MM")=TEXT((EDATE('Projektkostenkalkulation EP'!$B$4,0)+(AV$3-1)),"MM"),
             IF(
                        OR(
                                    TEXT((EDATE('Projektkostenkalkulation EP'!$B$4,0)+AV$3),"TTT") = "Sa",
                                    TEXT((EDATE('Projektkostenkalkulation EP'!$B$4,0)+AV$3),"TTT") = "So",
                                    IF(ISNA(VLOOKUP(EDATE('Projektkostenkalkulation EP'!$B$4,0)+AV$3,Datenquellen!$F$7:$H$45,3,FALSE))," ",VLOOKUP(EDATE('Projektkostenkalkulation EP'!$B$4,0)+AV$3,Datenquellen!$F$7:$H$45,3,FALSE))="X"
                                    ),
                          "X",
                          IF((((NETWORKDAYS('Projektkostenkalkulation EP'!$B$8,EOMONTH('Projektkostenkalkulation EP'!$B$8,0)))*('Projektkostenkalkulation EP'!$N$47/5)*
                                        'Projektkostenkalkulation EP'!$B$31)-SUM($B$5:M5))&gt;('Projektkostenkalkulation EP'!$N$47/5),('Projektkostenkalkulation EP'!$N$47/5),
                                         (NETWORKDAYS('Projektkostenkalkulation EP'!$B$8,
                                          EOMONTH('Projektkostenkalkulation EP'!$B$8,0)))*('Projektkostenkalkulation EP'!$N$47/5)*'Projektkostenkalkulation EP'!$B$31-SUM($B$5:M5))
                          ),
               "X"
            )</f>
        <v>X</v>
      </c>
      <c r="O5" s="122" t="str">
        <f xml:space="preserve"> IF(TEXT((EDATE('Projektkostenkalkulation EP'!$B$4,0)+AW$3),"MM")=TEXT((EDATE('Projektkostenkalkulation EP'!$B$4,0)+(AW$3-1)),"MM"),
             IF(
                        OR(
                                    TEXT((EDATE('Projektkostenkalkulation EP'!$B$4,0)+AW$3),"TTT") = "Sa",
                                    TEXT((EDATE('Projektkostenkalkulation EP'!$B$4,0)+AW$3),"TTT") = "So",
                                    IF(ISNA(VLOOKUP(EDATE('Projektkostenkalkulation EP'!$B$4,0)+AW$3,Datenquellen!$F$7:$H$45,3,FALSE))," ",VLOOKUP(EDATE('Projektkostenkalkulation EP'!$B$4,0)+AW$3,Datenquellen!$F$7:$H$45,3,FALSE))="X"
                                    ),
                          "X",
                          IF((((NETWORKDAYS('Projektkostenkalkulation EP'!$B$8,EOMONTH('Projektkostenkalkulation EP'!$B$8,0)))*('Projektkostenkalkulation EP'!$N$47/5)*
                                        'Projektkostenkalkulation EP'!$B$31)-SUM($B$5:N5))&gt;('Projektkostenkalkulation EP'!$N$47/5),('Projektkostenkalkulation EP'!$N$47/5),
                                         (NETWORKDAYS('Projektkostenkalkulation EP'!$B$8,
                                          EOMONTH('Projektkostenkalkulation EP'!$B$8,0)))*('Projektkostenkalkulation EP'!$N$47/5)*'Projektkostenkalkulation EP'!$B$31-SUM($B$5:N5))
                          ),
               "X"
            )</f>
        <v>X</v>
      </c>
      <c r="P5" s="122">
        <f xml:space="preserve"> IF(TEXT((EDATE('Projektkostenkalkulation EP'!$B$4,0)+AX$3),"MM")=TEXT((EDATE('Projektkostenkalkulation EP'!$B$4,0)+(AX$3-1)),"MM"),
             IF(
                        OR(
                                    TEXT((EDATE('Projektkostenkalkulation EP'!$B$4,0)+AX$3),"TTT") = "Sa",
                                    TEXT((EDATE('Projektkostenkalkulation EP'!$B$4,0)+AX$3),"TTT") = "So",
                                    IF(ISNA(VLOOKUP(EDATE('Projektkostenkalkulation EP'!$B$4,0)+AX$3,Datenquellen!$F$7:$H$45,3,FALSE))," ",VLOOKUP(EDATE('Projektkostenkalkulation EP'!$B$4,0)+AX$3,Datenquellen!$F$7:$H$45,3,FALSE))="X"
                                    ),
                          "X",
                          IF((((NETWORKDAYS('Projektkostenkalkulation EP'!$B$8,EOMONTH('Projektkostenkalkulation EP'!$B$8,0)))*('Projektkostenkalkulation EP'!$N$47/5)*
                                        'Projektkostenkalkulation EP'!$B$31)-SUM($B$5:O5))&gt;('Projektkostenkalkulation EP'!$N$47/5),('Projektkostenkalkulation EP'!$N$47/5),
                                         (NETWORKDAYS('Projektkostenkalkulation EP'!$B$8,
                                          EOMONTH('Projektkostenkalkulation EP'!$B$8,0)))*('Projektkostenkalkulation EP'!$N$47/5)*'Projektkostenkalkulation EP'!$B$31-SUM($B$5:O5))
                          ),
               "X"
            )</f>
        <v>0</v>
      </c>
      <c r="Q5" s="122">
        <f xml:space="preserve"> IF(TEXT((EDATE('Projektkostenkalkulation EP'!$B$4,0)+AY$3),"MM")=TEXT((EDATE('Projektkostenkalkulation EP'!$B$4,0)+(AY$3-1)),"MM"),
             IF(
                        OR(
                                    TEXT((EDATE('Projektkostenkalkulation EP'!$B$4,0)+AY$3),"TTT") = "Sa",
                                    TEXT((EDATE('Projektkostenkalkulation EP'!$B$4,0)+AY$3),"TTT") = "So",
                                    IF(ISNA(VLOOKUP(EDATE('Projektkostenkalkulation EP'!$B$4,0)+AY$3,Datenquellen!$F$7:$H$45,3,FALSE))," ",VLOOKUP(EDATE('Projektkostenkalkulation EP'!$B$4,0)+AY$3,Datenquellen!$F$7:$H$45,3,FALSE))="X"
                                    ),
                          "X",
                          IF((((NETWORKDAYS('Projektkostenkalkulation EP'!$B$8,EOMONTH('Projektkostenkalkulation EP'!$B$8,0)))*('Projektkostenkalkulation EP'!$N$47/5)*
                                        'Projektkostenkalkulation EP'!$B$31)-SUM($B$5:P5))&gt;('Projektkostenkalkulation EP'!$N$47/5),('Projektkostenkalkulation EP'!$N$47/5),
                                         (NETWORKDAYS('Projektkostenkalkulation EP'!$B$8,
                                          EOMONTH('Projektkostenkalkulation EP'!$B$8,0)))*('Projektkostenkalkulation EP'!$N$47/5)*'Projektkostenkalkulation EP'!$B$31-SUM($B$5:P5))
                          ),
               "X"
            )</f>
        <v>0</v>
      </c>
      <c r="R5" s="122">
        <f xml:space="preserve"> IF(TEXT((EDATE('Projektkostenkalkulation EP'!$B$4,0)+AZ$3),"MM")=TEXT((EDATE('Projektkostenkalkulation EP'!$B$4,0)+(AZ$3-1)),"MM"),
             IF(
                        OR(
                                    TEXT((EDATE('Projektkostenkalkulation EP'!$B$4,0)+AZ$3),"TTT") = "Sa",
                                    TEXT((EDATE('Projektkostenkalkulation EP'!$B$4,0)+AZ$3),"TTT") = "So",
                                    IF(ISNA(VLOOKUP(EDATE('Projektkostenkalkulation EP'!$B$4,0)+AZ$3,Datenquellen!$F$7:$H$45,3,FALSE))," ",VLOOKUP(EDATE('Projektkostenkalkulation EP'!$B$4,0)+AZ$3,Datenquellen!$F$7:$H$45,3,FALSE))="X"
                                    ),
                          "X",
                          IF((((NETWORKDAYS('Projektkostenkalkulation EP'!$B$8,EOMONTH('Projektkostenkalkulation EP'!$B$8,0)))*('Projektkostenkalkulation EP'!$N$47/5)*
                                        'Projektkostenkalkulation EP'!$B$31)-SUM($B$5:Q5))&gt;('Projektkostenkalkulation EP'!$N$47/5),('Projektkostenkalkulation EP'!$N$47/5),
                                         (NETWORKDAYS('Projektkostenkalkulation EP'!$B$8,
                                          EOMONTH('Projektkostenkalkulation EP'!$B$8,0)))*('Projektkostenkalkulation EP'!$N$47/5)*'Projektkostenkalkulation EP'!$B$31-SUM($B$5:Q5))
                          ),
               "X"
            )</f>
        <v>0</v>
      </c>
      <c r="S5" s="122">
        <f xml:space="preserve"> IF(TEXT((EDATE('Projektkostenkalkulation EP'!$B$4,0)+BA$3),"MM")=TEXT((EDATE('Projektkostenkalkulation EP'!$B$4,0)+(BA$3-1)),"MM"),
             IF(
                        OR(
                                    TEXT((EDATE('Projektkostenkalkulation EP'!$B$4,0)+BA$3),"TTT") = "Sa",
                                    TEXT((EDATE('Projektkostenkalkulation EP'!$B$4,0)+BA$3),"TTT") = "So",
                                    IF(ISNA(VLOOKUP(EDATE('Projektkostenkalkulation EP'!$B$4,0)+BA$3,Datenquellen!$F$7:$H$45,3,FALSE))," ",VLOOKUP(EDATE('Projektkostenkalkulation EP'!$B$4,0)+BA$3,Datenquellen!$F$7:$H$45,3,FALSE))="X"
                                    ),
                          "X",
                          IF((((NETWORKDAYS('Projektkostenkalkulation EP'!$B$8,EOMONTH('Projektkostenkalkulation EP'!$B$8,0)))*('Projektkostenkalkulation EP'!$N$47/5)*
                                        'Projektkostenkalkulation EP'!$B$31)-SUM($B$5:R5))&gt;('Projektkostenkalkulation EP'!$N$47/5),('Projektkostenkalkulation EP'!$N$47/5),
                                         (NETWORKDAYS('Projektkostenkalkulation EP'!$B$8,
                                          EOMONTH('Projektkostenkalkulation EP'!$B$8,0)))*('Projektkostenkalkulation EP'!$N$47/5)*'Projektkostenkalkulation EP'!$B$31-SUM($B$5:R5))
                          ),
               "X"
            )</f>
        <v>0</v>
      </c>
      <c r="T5" s="122">
        <f xml:space="preserve"> IF(TEXT((EDATE('Projektkostenkalkulation EP'!$B$4,0)+BB$3),"MM")=TEXT((EDATE('Projektkostenkalkulation EP'!$B$4,0)+(BB$3-1)),"MM"),
             IF(
                        OR(
                                    TEXT((EDATE('Projektkostenkalkulation EP'!$B$4,0)+BB$3),"TTT") = "Sa",
                                    TEXT((EDATE('Projektkostenkalkulation EP'!$B$4,0)+BB$3),"TTT") = "So",
                                    IF(ISNA(VLOOKUP(EDATE('Projektkostenkalkulation EP'!$B$4,0)+BB$3,Datenquellen!$F$7:$H$45,3,FALSE))," ",VLOOKUP(EDATE('Projektkostenkalkulation EP'!$B$4,0)+BB$3,Datenquellen!$F$7:$H$45,3,FALSE))="X"
                                    ),
                          "X",
                          IF((((NETWORKDAYS('Projektkostenkalkulation EP'!$B$8,EOMONTH('Projektkostenkalkulation EP'!$B$8,0)))*('Projektkostenkalkulation EP'!$N$47/5)*
                                        'Projektkostenkalkulation EP'!$B$31)-SUM($B$5:S5))&gt;('Projektkostenkalkulation EP'!$N$47/5),('Projektkostenkalkulation EP'!$N$47/5),
                                         (NETWORKDAYS('Projektkostenkalkulation EP'!$B$8,
                                          EOMONTH('Projektkostenkalkulation EP'!$B$8,0)))*('Projektkostenkalkulation EP'!$N$47/5)*'Projektkostenkalkulation EP'!$B$31-SUM($B$5:S5))
                          ),
               "X"
            )</f>
        <v>0</v>
      </c>
      <c r="U5" s="122" t="str">
        <f xml:space="preserve"> IF(TEXT((EDATE('Projektkostenkalkulation EP'!$B$4,0)+BC$3),"MM")=TEXT((EDATE('Projektkostenkalkulation EP'!$B$4,0)+(BC$3-1)),"MM"),
             IF(
                        OR(
                                    TEXT((EDATE('Projektkostenkalkulation EP'!$B$4,0)+BC$3),"TTT") = "Sa",
                                    TEXT((EDATE('Projektkostenkalkulation EP'!$B$4,0)+BC$3),"TTT") = "So",
                                    IF(ISNA(VLOOKUP(EDATE('Projektkostenkalkulation EP'!$B$4,0)+BC$3,Datenquellen!$F$7:$H$45,3,FALSE))," ",VLOOKUP(EDATE('Projektkostenkalkulation EP'!$B$4,0)+BC$3,Datenquellen!$F$7:$H$45,3,FALSE))="X"
                                    ),
                          "X",
                          IF((((NETWORKDAYS('Projektkostenkalkulation EP'!$B$8,EOMONTH('Projektkostenkalkulation EP'!$B$8,0)))*('Projektkostenkalkulation EP'!$N$47/5)*
                                        'Projektkostenkalkulation EP'!$B$31)-SUM($B$5:T5))&gt;('Projektkostenkalkulation EP'!$N$47/5),('Projektkostenkalkulation EP'!$N$47/5),
                                         (NETWORKDAYS('Projektkostenkalkulation EP'!$B$8,
                                          EOMONTH('Projektkostenkalkulation EP'!$B$8,0)))*('Projektkostenkalkulation EP'!$N$47/5)*'Projektkostenkalkulation EP'!$B$31-SUM($B$5:T5))
                          ),
               "X"
            )</f>
        <v>X</v>
      </c>
      <c r="V5" s="122" t="str">
        <f xml:space="preserve"> IF(TEXT((EDATE('Projektkostenkalkulation EP'!$B$4,0)+BD$3),"MM")=TEXT((EDATE('Projektkostenkalkulation EP'!$B$4,0)+(BD$3-1)),"MM"),
             IF(
                        OR(
                                    TEXT((EDATE('Projektkostenkalkulation EP'!$B$4,0)+BD$3),"TTT") = "Sa",
                                    TEXT((EDATE('Projektkostenkalkulation EP'!$B$4,0)+BD$3),"TTT") = "So",
                                    IF(ISNA(VLOOKUP(EDATE('Projektkostenkalkulation EP'!$B$4,0)+BD$3,Datenquellen!$F$7:$H$45,3,FALSE))," ",VLOOKUP(EDATE('Projektkostenkalkulation EP'!$B$4,0)+BD$3,Datenquellen!$F$7:$H$45,3,FALSE))="X"
                                    ),
                          "X",
                          IF((((NETWORKDAYS('Projektkostenkalkulation EP'!$B$8,EOMONTH('Projektkostenkalkulation EP'!$B$8,0)))*('Projektkostenkalkulation EP'!$N$47/5)*
                                        'Projektkostenkalkulation EP'!$B$31)-SUM($B$5:U5))&gt;('Projektkostenkalkulation EP'!$N$47/5),('Projektkostenkalkulation EP'!$N$47/5),
                                         (NETWORKDAYS('Projektkostenkalkulation EP'!$B$8,
                                          EOMONTH('Projektkostenkalkulation EP'!$B$8,0)))*('Projektkostenkalkulation EP'!$N$47/5)*'Projektkostenkalkulation EP'!$B$31-SUM($B$5:U5))
                          ),
               "X"
            )</f>
        <v>X</v>
      </c>
      <c r="W5" s="122">
        <f xml:space="preserve"> IF(TEXT((EDATE('Projektkostenkalkulation EP'!$B$4,0)+BE$3),"MM")=TEXT((EDATE('Projektkostenkalkulation EP'!$B$4,0)+(BE$3-1)),"MM"),
             IF(
                        OR(
                                    TEXT((EDATE('Projektkostenkalkulation EP'!$B$4,0)+BE$3),"TTT") = "Sa",
                                    TEXT((EDATE('Projektkostenkalkulation EP'!$B$4,0)+BE$3),"TTT") = "So",
                                    IF(ISNA(VLOOKUP(EDATE('Projektkostenkalkulation EP'!$B$4,0)+BE$3,Datenquellen!$F$7:$H$45,3,FALSE))," ",VLOOKUP(EDATE('Projektkostenkalkulation EP'!$B$4,0)+BE$3,Datenquellen!$F$7:$H$45,3,FALSE))="X"
                                    ),
                          "X",
                          IF((((NETWORKDAYS('Projektkostenkalkulation EP'!$B$8,EOMONTH('Projektkostenkalkulation EP'!$B$8,0)))*('Projektkostenkalkulation EP'!$N$47/5)*
                                        'Projektkostenkalkulation EP'!$B$31)-SUM($B$5:V5))&gt;('Projektkostenkalkulation EP'!$N$47/5),('Projektkostenkalkulation EP'!$N$47/5),
                                         (NETWORKDAYS('Projektkostenkalkulation EP'!$B$8,
                                          EOMONTH('Projektkostenkalkulation EP'!$B$8,0)))*('Projektkostenkalkulation EP'!$N$47/5)*'Projektkostenkalkulation EP'!$B$31-SUM($B$5:V5))
                          ),
               "X"
            )</f>
        <v>0</v>
      </c>
      <c r="X5" s="122">
        <f xml:space="preserve"> IF(TEXT((EDATE('Projektkostenkalkulation EP'!$B$4,0)+BF$3),"MM")=TEXT((EDATE('Projektkostenkalkulation EP'!$B$4,0)+(BF$3-1)),"MM"),
             IF(
                        OR(
                                    TEXT((EDATE('Projektkostenkalkulation EP'!$B$4,0)+BF$3),"TTT") = "Sa",
                                    TEXT((EDATE('Projektkostenkalkulation EP'!$B$4,0)+BF$3),"TTT") = "So",
                                    IF(ISNA(VLOOKUP(EDATE('Projektkostenkalkulation EP'!$B$4,0)+BF$3,Datenquellen!$F$7:$H$45,3,FALSE))," ",VLOOKUP(EDATE('Projektkostenkalkulation EP'!$B$4,0)+BF$3,Datenquellen!$F$7:$H$45,3,FALSE))="X"
                                    ),
                          "X",
                          IF((((NETWORKDAYS('Projektkostenkalkulation EP'!$B$8,EOMONTH('Projektkostenkalkulation EP'!$B$8,0)))*('Projektkostenkalkulation EP'!$N$47/5)*
                                        'Projektkostenkalkulation EP'!$B$31)-SUM($B$5:W5))&gt;('Projektkostenkalkulation EP'!$N$47/5),('Projektkostenkalkulation EP'!$N$47/5),
                                         (NETWORKDAYS('Projektkostenkalkulation EP'!$B$8,
                                          EOMONTH('Projektkostenkalkulation EP'!$B$8,0)))*('Projektkostenkalkulation EP'!$N$47/5)*'Projektkostenkalkulation EP'!$B$31-SUM($B$5:W5))
                          ),
               "X"
            )</f>
        <v>0</v>
      </c>
      <c r="Y5" s="122">
        <f xml:space="preserve"> IF(TEXT((EDATE('Projektkostenkalkulation EP'!$B$4,0)+BG$3),"MM")=TEXT((EDATE('Projektkostenkalkulation EP'!$B$4,0)+(BG$3-1)),"MM"),
             IF(
                        OR(
                                    TEXT((EDATE('Projektkostenkalkulation EP'!$B$4,0)+BG$3),"TTT") = "Sa",
                                    TEXT((EDATE('Projektkostenkalkulation EP'!$B$4,0)+BG$3),"TTT") = "So",
                                    IF(ISNA(VLOOKUP(EDATE('Projektkostenkalkulation EP'!$B$4,0)+BG$3,Datenquellen!$F$7:$H$45,3,FALSE))," ",VLOOKUP(EDATE('Projektkostenkalkulation EP'!$B$4,0)+BG$3,Datenquellen!$F$7:$H$45,3,FALSE))="X"
                                    ),
                          "X",
                          IF((((NETWORKDAYS('Projektkostenkalkulation EP'!$B$8,EOMONTH('Projektkostenkalkulation EP'!$B$8,0)))*('Projektkostenkalkulation EP'!$N$47/5)*
                                        'Projektkostenkalkulation EP'!$B$31)-SUM($B$5:X5))&gt;('Projektkostenkalkulation EP'!$N$47/5),('Projektkostenkalkulation EP'!$N$47/5),
                                         (NETWORKDAYS('Projektkostenkalkulation EP'!$B$8,
                                          EOMONTH('Projektkostenkalkulation EP'!$B$8,0)))*('Projektkostenkalkulation EP'!$N$47/5)*'Projektkostenkalkulation EP'!$B$31-SUM($B$5:X5))
                          ),
               "X"
            )</f>
        <v>0</v>
      </c>
      <c r="Z5" s="122">
        <f xml:space="preserve"> IF(TEXT((EDATE('Projektkostenkalkulation EP'!$B$4,0)+BH$3),"MM")=TEXT((EDATE('Projektkostenkalkulation EP'!$B$4,0)+(BH$3-1)),"MM"),
             IF(
                        OR(
                                    TEXT((EDATE('Projektkostenkalkulation EP'!$B$4,0)+BH$3),"TTT") = "Sa",
                                    TEXT((EDATE('Projektkostenkalkulation EP'!$B$4,0)+BH$3),"TTT") = "So",
                                    IF(ISNA(VLOOKUP(EDATE('Projektkostenkalkulation EP'!$B$4,0)+BH$3,Datenquellen!$F$7:$H$45,3,FALSE))," ",VLOOKUP(EDATE('Projektkostenkalkulation EP'!$B$4,0)+BH$3,Datenquellen!$F$7:$H$45,3,FALSE))="X"
                                    ),
                          "X",
                          IF((((NETWORKDAYS('Projektkostenkalkulation EP'!$B$8,EOMONTH('Projektkostenkalkulation EP'!$B$8,0)))*('Projektkostenkalkulation EP'!$N$47/5)*
                                        'Projektkostenkalkulation EP'!$B$31)-SUM($B$5:Y5))&gt;('Projektkostenkalkulation EP'!$N$47/5),('Projektkostenkalkulation EP'!$N$47/5),
                                         (NETWORKDAYS('Projektkostenkalkulation EP'!$B$8,
                                          EOMONTH('Projektkostenkalkulation EP'!$B$8,0)))*('Projektkostenkalkulation EP'!$N$47/5)*'Projektkostenkalkulation EP'!$B$31-SUM($B$5:Y5))
                          ),
               "X"
            )</f>
        <v>0</v>
      </c>
      <c r="AA5" s="122">
        <f xml:space="preserve"> IF(TEXT((EDATE('Projektkostenkalkulation EP'!$B$4,0)+BI$3),"MM")=TEXT((EDATE('Projektkostenkalkulation EP'!$B$4,0)+(BI$3-1)),"MM"),
             IF(
                        OR(
                                    TEXT((EDATE('Projektkostenkalkulation EP'!$B$4,0)+BI$3),"TTT") = "Sa",
                                    TEXT((EDATE('Projektkostenkalkulation EP'!$B$4,0)+BI$3),"TTT") = "So",
                                    IF(ISNA(VLOOKUP(EDATE('Projektkostenkalkulation EP'!$B$4,0)+BI$3,Datenquellen!$F$7:$H$45,3,FALSE))," ",VLOOKUP(EDATE('Projektkostenkalkulation EP'!$B$4,0)+BI$3,Datenquellen!$F$7:$H$45,3,FALSE))="X"
                                    ),
                          "X",
                          IF((((NETWORKDAYS('Projektkostenkalkulation EP'!$B$8,EOMONTH('Projektkostenkalkulation EP'!$B$8,0)))*('Projektkostenkalkulation EP'!$N$47/5)*
                                        'Projektkostenkalkulation EP'!$B$31)-SUM($B$5:Z5))&gt;('Projektkostenkalkulation EP'!$N$47/5),('Projektkostenkalkulation EP'!$N$47/5),
                                         (NETWORKDAYS('Projektkostenkalkulation EP'!$B$8,
                                          EOMONTH('Projektkostenkalkulation EP'!$B$8,0)))*('Projektkostenkalkulation EP'!$N$47/5)*'Projektkostenkalkulation EP'!$B$31-SUM($B$5:Z5))
                          ),
               "X"
            )</f>
        <v>0</v>
      </c>
      <c r="AB5" s="122" t="str">
        <f xml:space="preserve"> IF(TEXT((EDATE('Projektkostenkalkulation EP'!$B$4,0)+BJ$3),"MM")=TEXT((EDATE('Projektkostenkalkulation EP'!$B$4,0)+(BJ$3-1)),"MM"),
             IF(
                        OR(
                                    TEXT((EDATE('Projektkostenkalkulation EP'!$B$4,0)+BJ$3),"TTT") = "Sa",
                                    TEXT((EDATE('Projektkostenkalkulation EP'!$B$4,0)+BJ$3),"TTT") = "So",
                                    IF(ISNA(VLOOKUP(EDATE('Projektkostenkalkulation EP'!$B$4,0)+BJ$3,Datenquellen!$F$7:$H$45,3,FALSE))," ",VLOOKUP(EDATE('Projektkostenkalkulation EP'!$B$4,0)+BJ$3,Datenquellen!$F$7:$H$45,3,FALSE))="X"
                                    ),
                          "X",
                          IF((((NETWORKDAYS('Projektkostenkalkulation EP'!$B$8,EOMONTH('Projektkostenkalkulation EP'!$B$8,0)))*('Projektkostenkalkulation EP'!$N$47/5)*
                                        'Projektkostenkalkulation EP'!$B$31)-SUM($B$5:AA5))&gt;('Projektkostenkalkulation EP'!$N$47/5),('Projektkostenkalkulation EP'!$N$47/5),
                                         (NETWORKDAYS('Projektkostenkalkulation EP'!$B$8,
                                          EOMONTH('Projektkostenkalkulation EP'!$B$8,0)))*('Projektkostenkalkulation EP'!$N$47/5)*'Projektkostenkalkulation EP'!$B$31-SUM($B$5:AA5))
                          ),
               "X"
            )</f>
        <v>X</v>
      </c>
      <c r="AC5" s="122" t="str">
        <f xml:space="preserve"> IF(TEXT((EDATE('Projektkostenkalkulation EP'!$B$4,0)+BK$3),"MM")=TEXT((EDATE('Projektkostenkalkulation EP'!$B$4,0)+(BK$3-1)),"MM"),
             IF(
                        OR(
                                    TEXT((EDATE('Projektkostenkalkulation EP'!$B$4,0)+BK$3),"TTT") = "Sa",
                                    TEXT((EDATE('Projektkostenkalkulation EP'!$B$4,0)+BK$3),"TTT") = "So",
                                    IF(ISNA(VLOOKUP(EDATE('Projektkostenkalkulation EP'!$B$4,0)+BK$3,Datenquellen!$F$7:$H$45,3,FALSE))," ",VLOOKUP(EDATE('Projektkostenkalkulation EP'!$B$4,0)+BK$3,Datenquellen!$F$7:$H$45,3,FALSE))="X"
                                    ),
                          "X",
                          IF((((NETWORKDAYS('Projektkostenkalkulation EP'!$B$8,EOMONTH('Projektkostenkalkulation EP'!$B$8,0)))*('Projektkostenkalkulation EP'!$N$47/5)*
                                        'Projektkostenkalkulation EP'!$B$31)-SUM($B$5:AB5))&gt;('Projektkostenkalkulation EP'!$N$47/5),('Projektkostenkalkulation EP'!$N$47/5),
                                         (NETWORKDAYS('Projektkostenkalkulation EP'!$B$8,
                                          EOMONTH('Projektkostenkalkulation EP'!$B$8,0)))*('Projektkostenkalkulation EP'!$N$47/5)*'Projektkostenkalkulation EP'!$B$31-SUM($B$5:AB5))
                          ),
               "X"
            )</f>
        <v>X</v>
      </c>
      <c r="AD5" s="122">
        <f xml:space="preserve"> IF(TEXT((EDATE('Projektkostenkalkulation EP'!$B$4,0)+BL$3),"MM")=TEXT((EDATE('Projektkostenkalkulation EP'!$B$4,0)+(BL$3-1)),"MM"),
             IF(
                        OR(
                                    TEXT((EDATE('Projektkostenkalkulation EP'!$B$4,0)+BL$3),"TTT") = "Sa",
                                    TEXT((EDATE('Projektkostenkalkulation EP'!$B$4,0)+BL$3),"TTT") = "So",
                                    IF(ISNA(VLOOKUP(EDATE('Projektkostenkalkulation EP'!$B$4,0)+BL$3,Datenquellen!$F$7:$H$45,3,FALSE))," ",VLOOKUP(EDATE('Projektkostenkalkulation EP'!$B$4,0)+BL$3,Datenquellen!$F$7:$H$45,3,FALSE))="X"
                                    ),
                          "X",
                          IF((((NETWORKDAYS('Projektkostenkalkulation EP'!$B$8,EOMONTH('Projektkostenkalkulation EP'!$B$8,0)))*('Projektkostenkalkulation EP'!$N$47/5)*
                                        'Projektkostenkalkulation EP'!$B$31)-SUM($B$5:AC5))&gt;('Projektkostenkalkulation EP'!$N$47/5),('Projektkostenkalkulation EP'!$N$47/5),
                                         (NETWORKDAYS('Projektkostenkalkulation EP'!$B$8,
                                          EOMONTH('Projektkostenkalkulation EP'!$B$8,0)))*('Projektkostenkalkulation EP'!$N$47/5)*'Projektkostenkalkulation EP'!$B$31-SUM($B$5:AC5))
                          ),
               "X"
            )</f>
        <v>0</v>
      </c>
      <c r="AE5" s="122">
        <f xml:space="preserve"> IF(TEXT((EDATE('Projektkostenkalkulation EP'!$B$4,0)+BM$3),"MM")=TEXT((EDATE('Projektkostenkalkulation EP'!$B$4,0)+(BM$3-1)),"MM"),
             IF(
                        OR(
                                    TEXT((EDATE('Projektkostenkalkulation EP'!$B$4,0)+BM$3),"TTT") = "Sa",
                                    TEXT((EDATE('Projektkostenkalkulation EP'!$B$4,0)+BM$3),"TTT") = "So",
                                    IF(ISNA(VLOOKUP(EDATE('Projektkostenkalkulation EP'!$B$4,0)+BM$3,Datenquellen!$F$7:$H$45,3,FALSE))," ",VLOOKUP(EDATE('Projektkostenkalkulation EP'!$B$4,0)+BM$3,Datenquellen!$F$7:$H$45,3,FALSE))="X"
                                    ),
                          "X",
                          IF((((NETWORKDAYS('Projektkostenkalkulation EP'!$B$8,EOMONTH('Projektkostenkalkulation EP'!$B$8,0)))*('Projektkostenkalkulation EP'!$N$47/5)*
                                        'Projektkostenkalkulation EP'!$B$31)-SUM($B$5:AD5))&gt;('Projektkostenkalkulation EP'!$N$47/5),('Projektkostenkalkulation EP'!$N$47/5),
                                         (NETWORKDAYS('Projektkostenkalkulation EP'!$B$8,
                                          EOMONTH('Projektkostenkalkulation EP'!$B$8,0)))*('Projektkostenkalkulation EP'!$N$47/5)*'Projektkostenkalkulation EP'!$B$31-SUM($B$5:AD5))
                          ),
               "X"
            )</f>
        <v>0</v>
      </c>
      <c r="AF5" s="122">
        <f xml:space="preserve"> IF(TEXT((EDATE('Projektkostenkalkulation EP'!$B$4,0)+BN$3),"MM")=TEXT((EDATE('Projektkostenkalkulation EP'!$B$4,0)+(BN$3-1)),"MM"),
             IF(
                        OR(
                                    TEXT((EDATE('Projektkostenkalkulation EP'!$B$4,0)+BN$3),"TTT") = "Sa",
                                    TEXT((EDATE('Projektkostenkalkulation EP'!$B$4,0)+BN$3),"TTT") = "So",
                                    IF(ISNA(VLOOKUP(EDATE('Projektkostenkalkulation EP'!$B$4,0)+BN$3,Datenquellen!$F$7:$H$45,3,FALSE))," ",VLOOKUP(EDATE('Projektkostenkalkulation EP'!$B$4,0)+BN$3,Datenquellen!$F$7:$H$45,3,FALSE))="X"
                                    ),
                          "X",
                          IF((((NETWORKDAYS('Projektkostenkalkulation EP'!$B$8,EOMONTH('Projektkostenkalkulation EP'!$B$8,0)))*('Projektkostenkalkulation EP'!$N$47/5)*
                                        'Projektkostenkalkulation EP'!$B$31)-SUM($B$5:AE5))&gt;('Projektkostenkalkulation EP'!$N$47/5),('Projektkostenkalkulation EP'!$N$47/5),
                                         (NETWORKDAYS('Projektkostenkalkulation EP'!$B$8,
                                          EOMONTH('Projektkostenkalkulation EP'!$B$8,0)))*('Projektkostenkalkulation EP'!$N$47/5)*'Projektkostenkalkulation EP'!$B$31-SUM($B$5:AE5))
                          ),
               "X"
            )</f>
        <v>0</v>
      </c>
      <c r="AG5" s="121">
        <f>SUM(B5:AF5)</f>
        <v>0</v>
      </c>
      <c r="AH5" s="525">
        <f>AG5-AG6</f>
        <v>0</v>
      </c>
      <c r="AJ5" s="2" t="s">
        <v>81</v>
      </c>
      <c r="AK5" s="124" t="str">
        <f>IF(
            OR(
                     TEXT(EDATE('Projektkostenkalkulation EP'!$B$4,12),"TTT") = "Sa",
                     TEXT(EDATE('Projektkostenkalkulation EP'!$B$4,12),"TTT") = "So",
                     IF(ISNA(VLOOKUP(EDATE('Projektkostenkalkulation EP'!$B$4,12),Datenquellen!$F$7:$H$45,3,FALSE))," ",VLOOKUP(EDATE('Projektkostenkalkulation EP'!$B$4,12),Datenquellen!$F$7:$H$45,3,FALSE))="X"
                            ),
                    "X",
                    IF('Projektkostenkalkulation EP'!$N$31&gt;0,('Projektkostenkalkulation EP'!$N$47/5),0)
            )</f>
        <v>X</v>
      </c>
      <c r="AL5" s="122">
        <f xml:space="preserve"> IF(TEXT((EDATE('Projektkostenkalkulation EP'!$B$4,12)+AK$3),"MM")=TEXT((EDATE('Projektkostenkalkulation EP'!$B$4,12)+(AK$3-1)),"MM"),
             IF(
                        OR(
                                    TEXT((EDATE('Projektkostenkalkulation EP'!$B$4,12)+AK$3),"TTT") = "Sa",
                                    TEXT((EDATE('Projektkostenkalkulation EP'!$B$4,12)+AK$3),"TTT") = "So",
                                    IF(ISNA(VLOOKUP(EDATE('Projektkostenkalkulation EP'!$B$4,12)+AK$3,Datenquellen!$F$7:$H$45,3,FALSE))," ",VLOOKUP(EDATE('Projektkostenkalkulation EP'!$B$4,12)+AK$3,Datenquellen!$F$7:$H$45,3,FALSE))="X"
                                    ),
                          "X",
                          IF((((NETWORKDAYS('Projektkostenkalkulation EP'!$N$8,EOMONTH('Projektkostenkalkulation EP'!$N$8,0)))*('Projektkostenkalkulation EP'!$N$47/5)*
                                        'Projektkostenkalkulation EP'!$N$31)-SUM($AK$5:AK5))&gt;('Projektkostenkalkulation EP'!$N$47/5),('Projektkostenkalkulation EP'!$N$47/5),
                                         (NETWORKDAYS('Projektkostenkalkulation EP'!$N$8,
                                          EOMONTH('Projektkostenkalkulation EP'!$N$8,0)))*('Projektkostenkalkulation EP'!$N$47/5)*'Projektkostenkalkulation EP'!$N$31-SUM($AK$5:AK5))
                          ),
               "X"
            )</f>
        <v>0</v>
      </c>
      <c r="AM5" s="122">
        <f xml:space="preserve"> IF(TEXT((EDATE('Projektkostenkalkulation EP'!$B$4,12)+AL$3),"MM")=TEXT((EDATE('Projektkostenkalkulation EP'!$B$4,12)+(AL$3-1)),"MM"),
             IF(
                        OR(
                                    TEXT((EDATE('Projektkostenkalkulation EP'!$B$4,12)+AL$3),"TTT") = "Sa",
                                    TEXT((EDATE('Projektkostenkalkulation EP'!$B$4,12)+AL$3),"TTT") = "So",
                                    IF(ISNA(VLOOKUP(EDATE('Projektkostenkalkulation EP'!$B$4,12)+AL$3,Datenquellen!$F$7:$H$45,3,FALSE))," ",VLOOKUP(EDATE('Projektkostenkalkulation EP'!$B$4,12)+AL$3,Datenquellen!$F$7:$H$45,3,FALSE))="X"
                                    ),
                          "X",
                          IF((((NETWORKDAYS('Projektkostenkalkulation EP'!$N$8,EOMONTH('Projektkostenkalkulation EP'!$N$8,0)))*('Projektkostenkalkulation EP'!$N$47/5)*
                                        'Projektkostenkalkulation EP'!$N$31)-SUM($AK$5:AL5))&gt;('Projektkostenkalkulation EP'!$N$47/5),('Projektkostenkalkulation EP'!$N$47/5),
                                         (NETWORKDAYS('Projektkostenkalkulation EP'!$N$8,
                                          EOMONTH('Projektkostenkalkulation EP'!$N$8,0)))*('Projektkostenkalkulation EP'!$N$47/5)*'Projektkostenkalkulation EP'!$N$31-SUM($AK$5:AL5))
                          ),
               "X"
            )</f>
        <v>0</v>
      </c>
      <c r="AN5" s="122" t="str">
        <f xml:space="preserve"> IF(TEXT((EDATE('Projektkostenkalkulation EP'!$B$4,12)+AM$3),"MM")=TEXT((EDATE('Projektkostenkalkulation EP'!$B$4,12)+(AM$3-1)),"MM"),
             IF(
                        OR(
                                    TEXT((EDATE('Projektkostenkalkulation EP'!$B$4,12)+AM$3),"TTT") = "Sa",
                                    TEXT((EDATE('Projektkostenkalkulation EP'!$B$4,12)+AM$3),"TTT") = "So",
                                    IF(ISNA(VLOOKUP(EDATE('Projektkostenkalkulation EP'!$B$4,12)+AM$3,Datenquellen!$F$7:$H$45,3,FALSE))," ",VLOOKUP(EDATE('Projektkostenkalkulation EP'!$B$4,12)+AM$3,Datenquellen!$F$7:$H$45,3,FALSE))="X"
                                    ),
                          "X",
                          IF((((NETWORKDAYS('Projektkostenkalkulation EP'!$N$8,EOMONTH('Projektkostenkalkulation EP'!$N$8,0)))*('Projektkostenkalkulation EP'!$N$47/5)*
                                        'Projektkostenkalkulation EP'!$N$31)-SUM($AK$5:AM5))&gt;('Projektkostenkalkulation EP'!$N$47/5),('Projektkostenkalkulation EP'!$N$47/5),
                                         (NETWORKDAYS('Projektkostenkalkulation EP'!$N$8,
                                          EOMONTH('Projektkostenkalkulation EP'!$N$8,0)))*('Projektkostenkalkulation EP'!$N$47/5)*'Projektkostenkalkulation EP'!$N$31-SUM($AK$5:AM5))
                          ),
               "X"
            )</f>
        <v>X</v>
      </c>
      <c r="AO5" s="122" t="str">
        <f xml:space="preserve"> IF(TEXT((EDATE('Projektkostenkalkulation EP'!$B$4,12)+AN$3),"MM")=TEXT((EDATE('Projektkostenkalkulation EP'!$B$4,12)+(AN$3-1)),"MM"),
             IF(
                        OR(
                                    TEXT((EDATE('Projektkostenkalkulation EP'!$B$4,12)+AN$3),"TTT") = "Sa",
                                    TEXT((EDATE('Projektkostenkalkulation EP'!$B$4,12)+AN$3),"TTT") = "So",
                                    IF(ISNA(VLOOKUP(EDATE('Projektkostenkalkulation EP'!$B$4,12)+AN$3,Datenquellen!$F$7:$H$45,3,FALSE))," ",VLOOKUP(EDATE('Projektkostenkalkulation EP'!$B$4,12)+AN$3,Datenquellen!$F$7:$H$45,3,FALSE))="X"
                                    ),
                          "X",
                          IF((((NETWORKDAYS('Projektkostenkalkulation EP'!$N$8,EOMONTH('Projektkostenkalkulation EP'!$N$8,0)))*('Projektkostenkalkulation EP'!$N$47/5)*
                                        'Projektkostenkalkulation EP'!$N$31)-SUM($AK$5:AN5))&gt;('Projektkostenkalkulation EP'!$N$47/5),('Projektkostenkalkulation EP'!$N$47/5),
                                         (NETWORKDAYS('Projektkostenkalkulation EP'!$N$8,
                                          EOMONTH('Projektkostenkalkulation EP'!$N$8,0)))*('Projektkostenkalkulation EP'!$N$47/5)*'Projektkostenkalkulation EP'!$N$31-SUM($AK$5:AN5))
                          ),
               "X"
            )</f>
        <v>X</v>
      </c>
      <c r="AP5" s="122" t="str">
        <f xml:space="preserve"> IF(TEXT((EDATE('Projektkostenkalkulation EP'!$B$4,12)+AO$3),"MM")=TEXT((EDATE('Projektkostenkalkulation EP'!$B$4,12)+(AO$3-1)),"MM"),
             IF(
                        OR(
                                    TEXT((EDATE('Projektkostenkalkulation EP'!$B$4,12)+AO$3),"TTT") = "Sa",
                                    TEXT((EDATE('Projektkostenkalkulation EP'!$B$4,12)+AO$3),"TTT") = "So",
                                    IF(ISNA(VLOOKUP(EDATE('Projektkostenkalkulation EP'!$B$4,12)+AO$3,Datenquellen!$F$7:$H$45,3,FALSE))," ",VLOOKUP(EDATE('Projektkostenkalkulation EP'!$B$4,12)+AO$3,Datenquellen!$F$7:$H$45,3,FALSE))="X"
                                    ),
                          "X",
                          IF((((NETWORKDAYS('Projektkostenkalkulation EP'!$N$8,EOMONTH('Projektkostenkalkulation EP'!$N$8,0)))*('Projektkostenkalkulation EP'!$N$47/5)*
                                        'Projektkostenkalkulation EP'!$N$31)-SUM($AK$5:AO5))&gt;('Projektkostenkalkulation EP'!$N$47/5),('Projektkostenkalkulation EP'!$N$47/5),
                                         (NETWORKDAYS('Projektkostenkalkulation EP'!$N$8,
                                          EOMONTH('Projektkostenkalkulation EP'!$N$8,0)))*('Projektkostenkalkulation EP'!$N$47/5)*'Projektkostenkalkulation EP'!$N$31-SUM($AK$5:AO5))
                          ),
               "X"
            )</f>
        <v>X</v>
      </c>
      <c r="AQ5" s="122">
        <f xml:space="preserve"> IF(TEXT((EDATE('Projektkostenkalkulation EP'!$B$4,12)+AP$3),"MM")=TEXT((EDATE('Projektkostenkalkulation EP'!$B$4,12)+(AP$3-1)),"MM"),
             IF(
                        OR(
                                    TEXT((EDATE('Projektkostenkalkulation EP'!$B$4,12)+AP$3),"TTT") = "Sa",
                                    TEXT((EDATE('Projektkostenkalkulation EP'!$B$4,12)+AP$3),"TTT") = "So",
                                    IF(ISNA(VLOOKUP(EDATE('Projektkostenkalkulation EP'!$B$4,12)+AP$3,Datenquellen!$F$7:$H$45,3,FALSE))," ",VLOOKUP(EDATE('Projektkostenkalkulation EP'!$B$4,12)+AP$3,Datenquellen!$F$7:$H$45,3,FALSE))="X"
                                    ),
                          "X",
                          IF((((NETWORKDAYS('Projektkostenkalkulation EP'!$N$8,EOMONTH('Projektkostenkalkulation EP'!$N$8,0)))*('Projektkostenkalkulation EP'!$N$47/5)*
                                        'Projektkostenkalkulation EP'!$N$31)-SUM($AK$5:AP5))&gt;('Projektkostenkalkulation EP'!$N$47/5),('Projektkostenkalkulation EP'!$N$47/5),
                                         (NETWORKDAYS('Projektkostenkalkulation EP'!$N$8,
                                          EOMONTH('Projektkostenkalkulation EP'!$N$8,0)))*('Projektkostenkalkulation EP'!$N$47/5)*'Projektkostenkalkulation EP'!$N$31-SUM($AK$5:AP5))
                          ),
               "X"
            )</f>
        <v>0</v>
      </c>
      <c r="AR5" s="122">
        <f xml:space="preserve"> IF(TEXT((EDATE('Projektkostenkalkulation EP'!$B$4,12)+AQ$3),"MM")=TEXT((EDATE('Projektkostenkalkulation EP'!$B$4,12)+(AQ$3-1)),"MM"),
             IF(
                        OR(
                                    TEXT((EDATE('Projektkostenkalkulation EP'!$B$4,12)+AQ$3),"TTT") = "Sa",
                                    TEXT((EDATE('Projektkostenkalkulation EP'!$B$4,12)+AQ$3),"TTT") = "So",
                                    IF(ISNA(VLOOKUP(EDATE('Projektkostenkalkulation EP'!$B$4,12)+AQ$3,Datenquellen!$F$7:$H$45,3,FALSE))," ",VLOOKUP(EDATE('Projektkostenkalkulation EP'!$B$4,12)+AQ$3,Datenquellen!$F$7:$H$45,3,FALSE))="X"
                                    ),
                          "X",
                          IF((((NETWORKDAYS('Projektkostenkalkulation EP'!$N$8,EOMONTH('Projektkostenkalkulation EP'!$N$8,0)))*('Projektkostenkalkulation EP'!$N$47/5)*
                                        'Projektkostenkalkulation EP'!$N$31)-SUM($AK$5:AQ5))&gt;('Projektkostenkalkulation EP'!$N$47/5),('Projektkostenkalkulation EP'!$N$47/5),
                                         (NETWORKDAYS('Projektkostenkalkulation EP'!$N$8,
                                          EOMONTH('Projektkostenkalkulation EP'!$N$8,0)))*('Projektkostenkalkulation EP'!$N$47/5)*'Projektkostenkalkulation EP'!$N$31-SUM($AK$5:AQ5))
                          ),
               "X"
            )</f>
        <v>0</v>
      </c>
      <c r="AS5" s="122">
        <f xml:space="preserve"> IF(TEXT((EDATE('Projektkostenkalkulation EP'!$B$4,12)+AR$3),"MM")=TEXT((EDATE('Projektkostenkalkulation EP'!$B$4,12)+(AR$3-1)),"MM"),
             IF(
                        OR(
                                    TEXT((EDATE('Projektkostenkalkulation EP'!$B$4,12)+AR$3),"TTT") = "Sa",
                                    TEXT((EDATE('Projektkostenkalkulation EP'!$B$4,12)+AR$3),"TTT") = "So",
                                    IF(ISNA(VLOOKUP(EDATE('Projektkostenkalkulation EP'!$B$4,12)+AR$3,Datenquellen!$F$7:$H$45,3,FALSE))," ",VLOOKUP(EDATE('Projektkostenkalkulation EP'!$B$4,12)+AR$3,Datenquellen!$F$7:$H$45,3,FALSE))="X"
                                    ),
                          "X",
                          IF((((NETWORKDAYS('Projektkostenkalkulation EP'!$N$8,EOMONTH('Projektkostenkalkulation EP'!$N$8,0)))*('Projektkostenkalkulation EP'!$N$47/5)*
                                        'Projektkostenkalkulation EP'!$N$31)-SUM($AK$5:AR5))&gt;('Projektkostenkalkulation EP'!$N$47/5),('Projektkostenkalkulation EP'!$N$47/5),
                                         (NETWORKDAYS('Projektkostenkalkulation EP'!$N$8,
                                          EOMONTH('Projektkostenkalkulation EP'!$N$8,0)))*('Projektkostenkalkulation EP'!$N$47/5)*'Projektkostenkalkulation EP'!$N$31-SUM($AK$5:AR5))
                          ),
               "X"
            )</f>
        <v>0</v>
      </c>
      <c r="AT5" s="122">
        <f xml:space="preserve"> IF(TEXT((EDATE('Projektkostenkalkulation EP'!$B$4,12)+AS$3),"MM")=TEXT((EDATE('Projektkostenkalkulation EP'!$B$4,12)+(AS$3-1)),"MM"),
             IF(
                        OR(
                                    TEXT((EDATE('Projektkostenkalkulation EP'!$B$4,12)+AS$3),"TTT") = "Sa",
                                    TEXT((EDATE('Projektkostenkalkulation EP'!$B$4,12)+AS$3),"TTT") = "So",
                                    IF(ISNA(VLOOKUP(EDATE('Projektkostenkalkulation EP'!$B$4,12)+AS$3,Datenquellen!$F$7:$H$45,3,FALSE))," ",VLOOKUP(EDATE('Projektkostenkalkulation EP'!$B$4,12)+AS$3,Datenquellen!$F$7:$H$45,3,FALSE))="X"
                                    ),
                          "X",
                          IF((((NETWORKDAYS('Projektkostenkalkulation EP'!$N$8,EOMONTH('Projektkostenkalkulation EP'!$N$8,0)))*('Projektkostenkalkulation EP'!$N$47/5)*
                                        'Projektkostenkalkulation EP'!$N$31)-SUM($AK$5:AS5))&gt;('Projektkostenkalkulation EP'!$N$47/5),('Projektkostenkalkulation EP'!$N$47/5),
                                         (NETWORKDAYS('Projektkostenkalkulation EP'!$N$8,
                                          EOMONTH('Projektkostenkalkulation EP'!$N$8,0)))*('Projektkostenkalkulation EP'!$N$47/5)*'Projektkostenkalkulation EP'!$N$31-SUM($AK$5:AS5))
                          ),
               "X"
            )</f>
        <v>0</v>
      </c>
      <c r="AU5" s="122" t="str">
        <f xml:space="preserve"> IF(TEXT((EDATE('Projektkostenkalkulation EP'!$B$4,12)+AT$3),"MM")=TEXT((EDATE('Projektkostenkalkulation EP'!$B$4,12)+(AT$3-1)),"MM"),
             IF(
                        OR(
                                    TEXT((EDATE('Projektkostenkalkulation EP'!$B$4,12)+AT$3),"TTT") = "Sa",
                                    TEXT((EDATE('Projektkostenkalkulation EP'!$B$4,12)+AT$3),"TTT") = "So",
                                    IF(ISNA(VLOOKUP(EDATE('Projektkostenkalkulation EP'!$B$4,12)+AT$3,Datenquellen!$F$7:$H$45,3,FALSE))," ",VLOOKUP(EDATE('Projektkostenkalkulation EP'!$B$4,12)+AT$3,Datenquellen!$F$7:$H$45,3,FALSE))="X"
                                    ),
                          "X",
                          IF((((NETWORKDAYS('Projektkostenkalkulation EP'!$N$8,EOMONTH('Projektkostenkalkulation EP'!$N$8,0)))*('Projektkostenkalkulation EP'!$N$47/5)*
                                        'Projektkostenkalkulation EP'!$N$31)-SUM($AK$5:AT5))&gt;('Projektkostenkalkulation EP'!$N$47/5),('Projektkostenkalkulation EP'!$N$47/5),
                                         (NETWORKDAYS('Projektkostenkalkulation EP'!$N$8,
                                          EOMONTH('Projektkostenkalkulation EP'!$N$8,0)))*('Projektkostenkalkulation EP'!$N$47/5)*'Projektkostenkalkulation EP'!$N$31-SUM($AK$5:AT5))
                          ),
               "X"
            )</f>
        <v>X</v>
      </c>
      <c r="AV5" s="122" t="str">
        <f xml:space="preserve"> IF(TEXT((EDATE('Projektkostenkalkulation EP'!$B$4,12)+AU$3),"MM")=TEXT((EDATE('Projektkostenkalkulation EP'!$B$4,12)+(AU$3-1)),"MM"),
             IF(
                        OR(
                                    TEXT((EDATE('Projektkostenkalkulation EP'!$B$4,12)+AU$3),"TTT") = "Sa",
                                    TEXT((EDATE('Projektkostenkalkulation EP'!$B$4,12)+AU$3),"TTT") = "So",
                                    IF(ISNA(VLOOKUP(EDATE('Projektkostenkalkulation EP'!$B$4,12)+AU$3,Datenquellen!$F$7:$H$45,3,FALSE))," ",VLOOKUP(EDATE('Projektkostenkalkulation EP'!$B$4,12)+AU$3,Datenquellen!$F$7:$H$45,3,FALSE))="X"
                                    ),
                          "X",
                          IF((((NETWORKDAYS('Projektkostenkalkulation EP'!$N$8,EOMONTH('Projektkostenkalkulation EP'!$N$8,0)))*('Projektkostenkalkulation EP'!$N$47/5)*
                                        'Projektkostenkalkulation EP'!$N$31)-SUM($AK$5:AU5))&gt;('Projektkostenkalkulation EP'!$N$47/5),('Projektkostenkalkulation EP'!$N$47/5),
                                         (NETWORKDAYS('Projektkostenkalkulation EP'!$N$8,
                                          EOMONTH('Projektkostenkalkulation EP'!$N$8,0)))*('Projektkostenkalkulation EP'!$N$47/5)*'Projektkostenkalkulation EP'!$N$31-SUM($AK$5:AU5))
                          ),
               "X"
            )</f>
        <v>X</v>
      </c>
      <c r="AW5" s="122">
        <f xml:space="preserve"> IF(TEXT((EDATE('Projektkostenkalkulation EP'!$B$4,12)+AV$3),"MM")=TEXT((EDATE('Projektkostenkalkulation EP'!$B$4,12)+(AV$3-1)),"MM"),
             IF(
                        OR(
                                    TEXT((EDATE('Projektkostenkalkulation EP'!$B$4,12)+AV$3),"TTT") = "Sa",
                                    TEXT((EDATE('Projektkostenkalkulation EP'!$B$4,12)+AV$3),"TTT") = "So",
                                    IF(ISNA(VLOOKUP(EDATE('Projektkostenkalkulation EP'!$B$4,12)+AV$3,Datenquellen!$F$7:$H$45,3,FALSE))," ",VLOOKUP(EDATE('Projektkostenkalkulation EP'!$B$4,12)+AV$3,Datenquellen!$F$7:$H$45,3,FALSE))="X"
                                    ),
                          "X",
                          IF((((NETWORKDAYS('Projektkostenkalkulation EP'!$N$8,EOMONTH('Projektkostenkalkulation EP'!$N$8,0)))*('Projektkostenkalkulation EP'!$N$47/5)*
                                        'Projektkostenkalkulation EP'!$N$31)-SUM($AK$5:AV5))&gt;('Projektkostenkalkulation EP'!$N$47/5),('Projektkostenkalkulation EP'!$N$47/5),
                                         (NETWORKDAYS('Projektkostenkalkulation EP'!$N$8,
                                          EOMONTH('Projektkostenkalkulation EP'!$N$8,0)))*('Projektkostenkalkulation EP'!$N$47/5)*'Projektkostenkalkulation EP'!$N$31-SUM($AK$5:AV5))
                          ),
               "X"
            )</f>
        <v>0</v>
      </c>
      <c r="AX5" s="122">
        <f xml:space="preserve"> IF(TEXT((EDATE('Projektkostenkalkulation EP'!$B$4,12)+AW$3),"MM")=TEXT((EDATE('Projektkostenkalkulation EP'!$B$4,12)+(AW$3-1)),"MM"),
             IF(
                        OR(
                                    TEXT((EDATE('Projektkostenkalkulation EP'!$B$4,12)+AW$3),"TTT") = "Sa",
                                    TEXT((EDATE('Projektkostenkalkulation EP'!$B$4,12)+AW$3),"TTT") = "So",
                                    IF(ISNA(VLOOKUP(EDATE('Projektkostenkalkulation EP'!$B$4,12)+AW$3,Datenquellen!$F$7:$H$45,3,FALSE))," ",VLOOKUP(EDATE('Projektkostenkalkulation EP'!$B$4,12)+AW$3,Datenquellen!$F$7:$H$45,3,FALSE))="X"
                                    ),
                          "X",
                          IF((((NETWORKDAYS('Projektkostenkalkulation EP'!$N$8,EOMONTH('Projektkostenkalkulation EP'!$N$8,0)))*('Projektkostenkalkulation EP'!$N$47/5)*
                                        'Projektkostenkalkulation EP'!$N$31)-SUM($AK$5:AW5))&gt;('Projektkostenkalkulation EP'!$N$47/5),('Projektkostenkalkulation EP'!$N$47/5),
                                         (NETWORKDAYS('Projektkostenkalkulation EP'!$N$8,
                                          EOMONTH('Projektkostenkalkulation EP'!$N$8,0)))*('Projektkostenkalkulation EP'!$N$47/5)*'Projektkostenkalkulation EP'!$N$31-SUM($AK$5:AW5))
                          ),
               "X"
            )</f>
        <v>0</v>
      </c>
      <c r="AY5" s="122">
        <f xml:space="preserve"> IF(TEXT((EDATE('Projektkostenkalkulation EP'!$B$4,12)+AX$3),"MM")=TEXT((EDATE('Projektkostenkalkulation EP'!$B$4,12)+(AX$3-1)),"MM"),
             IF(
                        OR(
                                    TEXT((EDATE('Projektkostenkalkulation EP'!$B$4,12)+AX$3),"TTT") = "Sa",
                                    TEXT((EDATE('Projektkostenkalkulation EP'!$B$4,12)+AX$3),"TTT") = "So",
                                    IF(ISNA(VLOOKUP(EDATE('Projektkostenkalkulation EP'!$B$4,12)+AX$3,Datenquellen!$F$7:$H$45,3,FALSE))," ",VLOOKUP(EDATE('Projektkostenkalkulation EP'!$B$4,12)+AX$3,Datenquellen!$F$7:$H$45,3,FALSE))="X"
                                    ),
                          "X",
                          IF((((NETWORKDAYS('Projektkostenkalkulation EP'!$N$8,EOMONTH('Projektkostenkalkulation EP'!$N$8,0)))*('Projektkostenkalkulation EP'!$N$47/5)*
                                        'Projektkostenkalkulation EP'!$N$31)-SUM($AK$5:AX5))&gt;('Projektkostenkalkulation EP'!$N$47/5),('Projektkostenkalkulation EP'!$N$47/5),
                                         (NETWORKDAYS('Projektkostenkalkulation EP'!$N$8,
                                          EOMONTH('Projektkostenkalkulation EP'!$N$8,0)))*('Projektkostenkalkulation EP'!$N$47/5)*'Projektkostenkalkulation EP'!$N$31-SUM($AK$5:AX5))
                          ),
               "X"
            )</f>
        <v>0</v>
      </c>
      <c r="AZ5" s="122">
        <f xml:space="preserve"> IF(TEXT((EDATE('Projektkostenkalkulation EP'!$B$4,12)+AY$3),"MM")=TEXT((EDATE('Projektkostenkalkulation EP'!$B$4,12)+(AY$3-1)),"MM"),
             IF(
                        OR(
                                    TEXT((EDATE('Projektkostenkalkulation EP'!$B$4,12)+AY$3),"TTT") = "Sa",
                                    TEXT((EDATE('Projektkostenkalkulation EP'!$B$4,12)+AY$3),"TTT") = "So",
                                    IF(ISNA(VLOOKUP(EDATE('Projektkostenkalkulation EP'!$B$4,12)+AY$3,Datenquellen!$F$7:$H$45,3,FALSE))," ",VLOOKUP(EDATE('Projektkostenkalkulation EP'!$B$4,12)+AY$3,Datenquellen!$F$7:$H$45,3,FALSE))="X"
                                    ),
                          "X",
                          IF((((NETWORKDAYS('Projektkostenkalkulation EP'!$N$8,EOMONTH('Projektkostenkalkulation EP'!$N$8,0)))*('Projektkostenkalkulation EP'!$N$47/5)*
                                        'Projektkostenkalkulation EP'!$N$31)-SUM($AK$5:AY5))&gt;('Projektkostenkalkulation EP'!$N$47/5),('Projektkostenkalkulation EP'!$N$47/5),
                                         (NETWORKDAYS('Projektkostenkalkulation EP'!$N$8,
                                          EOMONTH('Projektkostenkalkulation EP'!$N$8,0)))*('Projektkostenkalkulation EP'!$N$47/5)*'Projektkostenkalkulation EP'!$N$31-SUM($AK$5:AY5))
                          ),
               "X"
            )</f>
        <v>0</v>
      </c>
      <c r="BA5" s="122">
        <f xml:space="preserve"> IF(TEXT((EDATE('Projektkostenkalkulation EP'!$B$4,12)+AZ$3),"MM")=TEXT((EDATE('Projektkostenkalkulation EP'!$B$4,12)+(AZ$3-1)),"MM"),
             IF(
                        OR(
                                    TEXT((EDATE('Projektkostenkalkulation EP'!$B$4,12)+AZ$3),"TTT") = "Sa",
                                    TEXT((EDATE('Projektkostenkalkulation EP'!$B$4,12)+AZ$3),"TTT") = "So",
                                    IF(ISNA(VLOOKUP(EDATE('Projektkostenkalkulation EP'!$B$4,12)+AZ$3,Datenquellen!$F$7:$H$45,3,FALSE))," ",VLOOKUP(EDATE('Projektkostenkalkulation EP'!$B$4,12)+AZ$3,Datenquellen!$F$7:$H$45,3,FALSE))="X"
                                    ),
                          "X",
                          IF((((NETWORKDAYS('Projektkostenkalkulation EP'!$N$8,EOMONTH('Projektkostenkalkulation EP'!$N$8,0)))*('Projektkostenkalkulation EP'!$N$47/5)*
                                        'Projektkostenkalkulation EP'!$N$31)-SUM($AK$5:AZ5))&gt;('Projektkostenkalkulation EP'!$N$47/5),('Projektkostenkalkulation EP'!$N$47/5),
                                         (NETWORKDAYS('Projektkostenkalkulation EP'!$N$8,
                                          EOMONTH('Projektkostenkalkulation EP'!$N$8,0)))*('Projektkostenkalkulation EP'!$N$47/5)*'Projektkostenkalkulation EP'!$N$31-SUM($AK$5:AZ5))
                          ),
               "X"
            )</f>
        <v>0</v>
      </c>
      <c r="BB5" s="122" t="str">
        <f xml:space="preserve"> IF(TEXT((EDATE('Projektkostenkalkulation EP'!$B$4,12)+BA$3),"MM")=TEXT((EDATE('Projektkostenkalkulation EP'!$B$4,12)+(BA$3-1)),"MM"),
             IF(
                        OR(
                                    TEXT((EDATE('Projektkostenkalkulation EP'!$B$4,12)+BA$3),"TTT") = "Sa",
                                    TEXT((EDATE('Projektkostenkalkulation EP'!$B$4,12)+BA$3),"TTT") = "So",
                                    IF(ISNA(VLOOKUP(EDATE('Projektkostenkalkulation EP'!$B$4,12)+BA$3,Datenquellen!$F$7:$H$45,3,FALSE))," ",VLOOKUP(EDATE('Projektkostenkalkulation EP'!$B$4,12)+BA$3,Datenquellen!$F$7:$H$45,3,FALSE))="X"
                                    ),
                          "X",
                          IF((((NETWORKDAYS('Projektkostenkalkulation EP'!$N$8,EOMONTH('Projektkostenkalkulation EP'!$N$8,0)))*('Projektkostenkalkulation EP'!$N$47/5)*
                                        'Projektkostenkalkulation EP'!$N$31)-SUM($AK$5:BA5))&gt;('Projektkostenkalkulation EP'!$N$47/5),('Projektkostenkalkulation EP'!$N$47/5),
                                         (NETWORKDAYS('Projektkostenkalkulation EP'!$N$8,
                                          EOMONTH('Projektkostenkalkulation EP'!$N$8,0)))*('Projektkostenkalkulation EP'!$N$47/5)*'Projektkostenkalkulation EP'!$N$31-SUM($AK$5:BA5))
                          ),
               "X"
            )</f>
        <v>X</v>
      </c>
      <c r="BC5" s="122" t="str">
        <f xml:space="preserve"> IF(TEXT((EDATE('Projektkostenkalkulation EP'!$B$4,12)+BB$3),"MM")=TEXT((EDATE('Projektkostenkalkulation EP'!$B$4,12)+(BB$3-1)),"MM"),
             IF(
                        OR(
                                    TEXT((EDATE('Projektkostenkalkulation EP'!$B$4,12)+BB$3),"TTT") = "Sa",
                                    TEXT((EDATE('Projektkostenkalkulation EP'!$B$4,12)+BB$3),"TTT") = "So",
                                    IF(ISNA(VLOOKUP(EDATE('Projektkostenkalkulation EP'!$B$4,12)+BB$3,Datenquellen!$F$7:$H$45,3,FALSE))," ",VLOOKUP(EDATE('Projektkostenkalkulation EP'!$B$4,12)+BB$3,Datenquellen!$F$7:$H$45,3,FALSE))="X"
                                    ),
                          "X",
                          IF((((NETWORKDAYS('Projektkostenkalkulation EP'!$N$8,EOMONTH('Projektkostenkalkulation EP'!$N$8,0)))*('Projektkostenkalkulation EP'!$N$47/5)*
                                        'Projektkostenkalkulation EP'!$N$31)-SUM($AK$5:BB5))&gt;('Projektkostenkalkulation EP'!$N$47/5),('Projektkostenkalkulation EP'!$N$47/5),
                                         (NETWORKDAYS('Projektkostenkalkulation EP'!$N$8,
                                          EOMONTH('Projektkostenkalkulation EP'!$N$8,0)))*('Projektkostenkalkulation EP'!$N$47/5)*'Projektkostenkalkulation EP'!$N$31-SUM($AK$5:BB5))
                          ),
               "X"
            )</f>
        <v>X</v>
      </c>
      <c r="BD5" s="122">
        <f xml:space="preserve"> IF(TEXT((EDATE('Projektkostenkalkulation EP'!$B$4,12)+BC$3),"MM")=TEXT((EDATE('Projektkostenkalkulation EP'!$B$4,12)+(BC$3-1)),"MM"),
             IF(
                        OR(
                                    TEXT((EDATE('Projektkostenkalkulation EP'!$B$4,12)+BC$3),"TTT") = "Sa",
                                    TEXT((EDATE('Projektkostenkalkulation EP'!$B$4,12)+BC$3),"TTT") = "So",
                                    IF(ISNA(VLOOKUP(EDATE('Projektkostenkalkulation EP'!$B$4,12)+BC$3,Datenquellen!$F$7:$H$45,3,FALSE))," ",VLOOKUP(EDATE('Projektkostenkalkulation EP'!$B$4,12)+BC$3,Datenquellen!$F$7:$H$45,3,FALSE))="X"
                                    ),
                          "X",
                          IF((((NETWORKDAYS('Projektkostenkalkulation EP'!$N$8,EOMONTH('Projektkostenkalkulation EP'!$N$8,0)))*('Projektkostenkalkulation EP'!$N$47/5)*
                                        'Projektkostenkalkulation EP'!$N$31)-SUM($AK$5:BC5))&gt;('Projektkostenkalkulation EP'!$N$47/5),('Projektkostenkalkulation EP'!$N$47/5),
                                         (NETWORKDAYS('Projektkostenkalkulation EP'!$N$8,
                                          EOMONTH('Projektkostenkalkulation EP'!$N$8,0)))*('Projektkostenkalkulation EP'!$N$47/5)*'Projektkostenkalkulation EP'!$N$31-SUM($AK$5:BC5))
                          ),
               "X"
            )</f>
        <v>0</v>
      </c>
      <c r="BE5" s="122">
        <f xml:space="preserve"> IF(TEXT((EDATE('Projektkostenkalkulation EP'!$B$4,12)+BD$3),"MM")=TEXT((EDATE('Projektkostenkalkulation EP'!$B$4,12)+(BD$3-1)),"MM"),
             IF(
                        OR(
                                    TEXT((EDATE('Projektkostenkalkulation EP'!$B$4,12)+BD$3),"TTT") = "Sa",
                                    TEXT((EDATE('Projektkostenkalkulation EP'!$B$4,12)+BD$3),"TTT") = "So",
                                    IF(ISNA(VLOOKUP(EDATE('Projektkostenkalkulation EP'!$B$4,12)+BD$3,Datenquellen!$F$7:$H$45,3,FALSE))," ",VLOOKUP(EDATE('Projektkostenkalkulation EP'!$B$4,12)+BD$3,Datenquellen!$F$7:$H$45,3,FALSE))="X"
                                    ),
                          "X",
                          IF((((NETWORKDAYS('Projektkostenkalkulation EP'!$N$8,EOMONTH('Projektkostenkalkulation EP'!$N$8,0)))*('Projektkostenkalkulation EP'!$N$47/5)*
                                        'Projektkostenkalkulation EP'!$N$31)-SUM($AK$5:BD5))&gt;('Projektkostenkalkulation EP'!$N$47/5),('Projektkostenkalkulation EP'!$N$47/5),
                                         (NETWORKDAYS('Projektkostenkalkulation EP'!$N$8,
                                          EOMONTH('Projektkostenkalkulation EP'!$N$8,0)))*('Projektkostenkalkulation EP'!$N$47/5)*'Projektkostenkalkulation EP'!$N$31-SUM($AK$5:BD5))
                          ),
               "X"
            )</f>
        <v>0</v>
      </c>
      <c r="BF5" s="122">
        <f xml:space="preserve"> IF(TEXT((EDATE('Projektkostenkalkulation EP'!$B$4,12)+BE$3),"MM")=TEXT((EDATE('Projektkostenkalkulation EP'!$B$4,12)+(BE$3-1)),"MM"),
             IF(
                        OR(
                                    TEXT((EDATE('Projektkostenkalkulation EP'!$B$4,12)+BE$3),"TTT") = "Sa",
                                    TEXT((EDATE('Projektkostenkalkulation EP'!$B$4,12)+BE$3),"TTT") = "So",
                                    IF(ISNA(VLOOKUP(EDATE('Projektkostenkalkulation EP'!$B$4,12)+BE$3,Datenquellen!$F$7:$H$45,3,FALSE))," ",VLOOKUP(EDATE('Projektkostenkalkulation EP'!$B$4,12)+BE$3,Datenquellen!$F$7:$H$45,3,FALSE))="X"
                                    ),
                          "X",
                          IF((((NETWORKDAYS('Projektkostenkalkulation EP'!$N$8,EOMONTH('Projektkostenkalkulation EP'!$N$8,0)))*('Projektkostenkalkulation EP'!$N$47/5)*
                                        'Projektkostenkalkulation EP'!$N$31)-SUM($AK$5:BE5))&gt;('Projektkostenkalkulation EP'!$N$47/5),('Projektkostenkalkulation EP'!$N$47/5),
                                         (NETWORKDAYS('Projektkostenkalkulation EP'!$N$8,
                                          EOMONTH('Projektkostenkalkulation EP'!$N$8,0)))*('Projektkostenkalkulation EP'!$N$47/5)*'Projektkostenkalkulation EP'!$N$31-SUM($AK$5:BE5))
                          ),
               "X"
            )</f>
        <v>0</v>
      </c>
      <c r="BG5" s="122">
        <f xml:space="preserve"> IF(TEXT((EDATE('Projektkostenkalkulation EP'!$B$4,12)+BF$3),"MM")=TEXT((EDATE('Projektkostenkalkulation EP'!$B$4,12)+(BF$3-1)),"MM"),
             IF(
                        OR(
                                    TEXT((EDATE('Projektkostenkalkulation EP'!$B$4,12)+BF$3),"TTT") = "Sa",
                                    TEXT((EDATE('Projektkostenkalkulation EP'!$B$4,12)+BF$3),"TTT") = "So",
                                    IF(ISNA(VLOOKUP(EDATE('Projektkostenkalkulation EP'!$B$4,12)+BF$3,Datenquellen!$F$7:$H$45,3,FALSE))," ",VLOOKUP(EDATE('Projektkostenkalkulation EP'!$B$4,12)+BF$3,Datenquellen!$F$7:$H$45,3,FALSE))="X"
                                    ),
                          "X",
                          IF((((NETWORKDAYS('Projektkostenkalkulation EP'!$N$8,EOMONTH('Projektkostenkalkulation EP'!$N$8,0)))*('Projektkostenkalkulation EP'!$N$47/5)*
                                        'Projektkostenkalkulation EP'!$N$31)-SUM($AK$5:BF5))&gt;('Projektkostenkalkulation EP'!$N$47/5),('Projektkostenkalkulation EP'!$N$47/5),
                                         (NETWORKDAYS('Projektkostenkalkulation EP'!$N$8,
                                          EOMONTH('Projektkostenkalkulation EP'!$N$8,0)))*('Projektkostenkalkulation EP'!$N$47/5)*'Projektkostenkalkulation EP'!$N$31-SUM($AK$5:BF5))
                          ),
               "X"
            )</f>
        <v>0</v>
      </c>
      <c r="BH5" s="122">
        <f xml:space="preserve"> IF(TEXT((EDATE('Projektkostenkalkulation EP'!$B$4,12)+BG$3),"MM")=TEXT((EDATE('Projektkostenkalkulation EP'!$B$4,12)+(BG$3-1)),"MM"),
             IF(
                        OR(
                                    TEXT((EDATE('Projektkostenkalkulation EP'!$B$4,12)+BG$3),"TTT") = "Sa",
                                    TEXT((EDATE('Projektkostenkalkulation EP'!$B$4,12)+BG$3),"TTT") = "So",
                                    IF(ISNA(VLOOKUP(EDATE('Projektkostenkalkulation EP'!$B$4,12)+BG$3,Datenquellen!$F$7:$H$45,3,FALSE))," ",VLOOKUP(EDATE('Projektkostenkalkulation EP'!$B$4,12)+BG$3,Datenquellen!$F$7:$H$45,3,FALSE))="X"
                                    ),
                          "X",
                          IF((((NETWORKDAYS('Projektkostenkalkulation EP'!$N$8,EOMONTH('Projektkostenkalkulation EP'!$N$8,0)))*('Projektkostenkalkulation EP'!$N$47/5)*
                                        'Projektkostenkalkulation EP'!$N$31)-SUM($AK$5:BG5))&gt;('Projektkostenkalkulation EP'!$N$47/5),('Projektkostenkalkulation EP'!$N$47/5),
                                         (NETWORKDAYS('Projektkostenkalkulation EP'!$N$8,
                                          EOMONTH('Projektkostenkalkulation EP'!$N$8,0)))*('Projektkostenkalkulation EP'!$N$47/5)*'Projektkostenkalkulation EP'!$N$31-SUM($AK$5:BG5))
                          ),
               "X"
            )</f>
        <v>0</v>
      </c>
      <c r="BI5" s="122" t="str">
        <f xml:space="preserve"> IF(TEXT((EDATE('Projektkostenkalkulation EP'!$B$4,12)+BH$3),"MM")=TEXT((EDATE('Projektkostenkalkulation EP'!$B$4,12)+(BH$3-1)),"MM"),
             IF(
                        OR(
                                    TEXT((EDATE('Projektkostenkalkulation EP'!$B$4,12)+BH$3),"TTT") = "Sa",
                                    TEXT((EDATE('Projektkostenkalkulation EP'!$B$4,12)+BH$3),"TTT") = "So",
                                    IF(ISNA(VLOOKUP(EDATE('Projektkostenkalkulation EP'!$B$4,12)+BH$3,Datenquellen!$F$7:$H$45,3,FALSE))," ",VLOOKUP(EDATE('Projektkostenkalkulation EP'!$B$4,12)+BH$3,Datenquellen!$F$7:$H$45,3,FALSE))="X"
                                    ),
                          "X",
                          IF((((NETWORKDAYS('Projektkostenkalkulation EP'!$N$8,EOMONTH('Projektkostenkalkulation EP'!$N$8,0)))*('Projektkostenkalkulation EP'!$N$47/5)*
                                        'Projektkostenkalkulation EP'!$N$31)-SUM($AK$5:BH5))&gt;('Projektkostenkalkulation EP'!$N$47/5),('Projektkostenkalkulation EP'!$N$47/5),
                                         (NETWORKDAYS('Projektkostenkalkulation EP'!$N$8,
                                          EOMONTH('Projektkostenkalkulation EP'!$N$8,0)))*('Projektkostenkalkulation EP'!$N$47/5)*'Projektkostenkalkulation EP'!$N$31-SUM($AK$5:BH5))
                          ),
               "X"
            )</f>
        <v>X</v>
      </c>
      <c r="BJ5" s="122" t="str">
        <f xml:space="preserve"> IF(TEXT((EDATE('Projektkostenkalkulation EP'!$B$4,12)+BI$3),"MM")=TEXT((EDATE('Projektkostenkalkulation EP'!$B$4,12)+(BI$3-1)),"MM"),
             IF(
                        OR(
                                    TEXT((EDATE('Projektkostenkalkulation EP'!$B$4,12)+BI$3),"TTT") = "Sa",
                                    TEXT((EDATE('Projektkostenkalkulation EP'!$B$4,12)+BI$3),"TTT") = "So",
                                    IF(ISNA(VLOOKUP(EDATE('Projektkostenkalkulation EP'!$B$4,12)+BI$3,Datenquellen!$F$7:$H$45,3,FALSE))," ",VLOOKUP(EDATE('Projektkostenkalkulation EP'!$B$4,12)+BI$3,Datenquellen!$F$7:$H$45,3,FALSE))="X"
                                    ),
                          "X",
                          IF((((NETWORKDAYS('Projektkostenkalkulation EP'!$N$8,EOMONTH('Projektkostenkalkulation EP'!$N$8,0)))*('Projektkostenkalkulation EP'!$N$47/5)*
                                        'Projektkostenkalkulation EP'!$N$31)-SUM($AK$5:BI5))&gt;('Projektkostenkalkulation EP'!$N$47/5),('Projektkostenkalkulation EP'!$N$47/5),
                                         (NETWORKDAYS('Projektkostenkalkulation EP'!$N$8,
                                          EOMONTH('Projektkostenkalkulation EP'!$N$8,0)))*('Projektkostenkalkulation EP'!$N$47/5)*'Projektkostenkalkulation EP'!$N$31-SUM($AK$5:BI5))
                          ),
               "X"
            )</f>
        <v>X</v>
      </c>
      <c r="BK5" s="122">
        <f xml:space="preserve"> IF(TEXT((EDATE('Projektkostenkalkulation EP'!$B$4,12)+BJ$3),"MM")=TEXT((EDATE('Projektkostenkalkulation EP'!$B$4,12)+(BJ$3-1)),"MM"),
             IF(
                        OR(
                                    TEXT((EDATE('Projektkostenkalkulation EP'!$B$4,12)+BJ$3),"TTT") = "Sa",
                                    TEXT((EDATE('Projektkostenkalkulation EP'!$B$4,12)+BJ$3),"TTT") = "So",
                                    IF(ISNA(VLOOKUP(EDATE('Projektkostenkalkulation EP'!$B$4,12)+BJ$3,Datenquellen!$F$7:$H$45,3,FALSE))," ",VLOOKUP(EDATE('Projektkostenkalkulation EP'!$B$4,12)+BJ$3,Datenquellen!$F$7:$H$45,3,FALSE))="X"
                                    ),
                          "X",
                          IF((((NETWORKDAYS('Projektkostenkalkulation EP'!$N$8,EOMONTH('Projektkostenkalkulation EP'!$N$8,0)))*('Projektkostenkalkulation EP'!$N$47/5)*
                                        'Projektkostenkalkulation EP'!$N$31)-SUM($AK$5:BJ5))&gt;('Projektkostenkalkulation EP'!$N$47/5),('Projektkostenkalkulation EP'!$N$47/5),
                                         (NETWORKDAYS('Projektkostenkalkulation EP'!$N$8,
                                          EOMONTH('Projektkostenkalkulation EP'!$N$8,0)))*('Projektkostenkalkulation EP'!$N$47/5)*'Projektkostenkalkulation EP'!$N$31-SUM($AK$5:BJ5))
                          ),
               "X"
            )</f>
        <v>0</v>
      </c>
      <c r="BL5" s="122">
        <f xml:space="preserve"> IF(TEXT((EDATE('Projektkostenkalkulation EP'!$B$4,12)+BK$3),"MM")=TEXT((EDATE('Projektkostenkalkulation EP'!$B$4,12)+(BK$3-1)),"MM"),
             IF(
                        OR(
                                    TEXT((EDATE('Projektkostenkalkulation EP'!$B$4,12)+BK$3),"TTT") = "Sa",
                                    TEXT((EDATE('Projektkostenkalkulation EP'!$B$4,12)+BK$3),"TTT") = "So",
                                    IF(ISNA(VLOOKUP(EDATE('Projektkostenkalkulation EP'!$B$4,12)+BK$3,Datenquellen!$F$7:$H$45,3,FALSE))," ",VLOOKUP(EDATE('Projektkostenkalkulation EP'!$B$4,12)+BK$3,Datenquellen!$F$7:$H$45,3,FALSE))="X"
                                    ),
                          "X",
                          IF((((NETWORKDAYS('Projektkostenkalkulation EP'!$N$8,EOMONTH('Projektkostenkalkulation EP'!$N$8,0)))*('Projektkostenkalkulation EP'!$N$47/5)*
                                        'Projektkostenkalkulation EP'!$N$31)-SUM($AK$5:BK5))&gt;('Projektkostenkalkulation EP'!$N$47/5),('Projektkostenkalkulation EP'!$N$47/5),
                                         (NETWORKDAYS('Projektkostenkalkulation EP'!$N$8,
                                          EOMONTH('Projektkostenkalkulation EP'!$N$8,0)))*('Projektkostenkalkulation EP'!$N$47/5)*'Projektkostenkalkulation EP'!$N$31-SUM($AK$5:BK5))
                          ),
               "X"
            )</f>
        <v>0</v>
      </c>
      <c r="BM5" s="122">
        <f xml:space="preserve"> IF(TEXT((EDATE('Projektkostenkalkulation EP'!$B$4,12)+BL$3),"MM")=TEXT((EDATE('Projektkostenkalkulation EP'!$B$4,12)+(BL$3-1)),"MM"),
             IF(
                        OR(
                                    TEXT((EDATE('Projektkostenkalkulation EP'!$B$4,12)+BL$3),"TTT") = "Sa",
                                    TEXT((EDATE('Projektkostenkalkulation EP'!$B$4,12)+BL$3),"TTT") = "So",
                                    IF(ISNA(VLOOKUP(EDATE('Projektkostenkalkulation EP'!$B$4,12)+BL$3,Datenquellen!$F$7:$H$45,3,FALSE))," ",VLOOKUP(EDATE('Projektkostenkalkulation EP'!$B$4,12)+BL$3,Datenquellen!$F$7:$H$45,3,FALSE))="X"
                                    ),
                          "X",
                          IF((((NETWORKDAYS('Projektkostenkalkulation EP'!$N$8,EOMONTH('Projektkostenkalkulation EP'!$N$8,0)))*('Projektkostenkalkulation EP'!$N$47/5)*
                                        'Projektkostenkalkulation EP'!$N$31)-SUM($AK$5:BL5))&gt;('Projektkostenkalkulation EP'!$N$47/5),('Projektkostenkalkulation EP'!$N$47/5),
                                         (NETWORKDAYS('Projektkostenkalkulation EP'!$N$8,
                                          EOMONTH('Projektkostenkalkulation EP'!$N$8,0)))*('Projektkostenkalkulation EP'!$N$47/5)*'Projektkostenkalkulation EP'!$N$31-SUM($AK$5:BL5))
                          ),
               "X"
            )</f>
        <v>0</v>
      </c>
      <c r="BN5" s="122">
        <f xml:space="preserve"> IF(TEXT((EDATE('Projektkostenkalkulation EP'!$B$4,12)+BM$3),"MM")=TEXT((EDATE('Projektkostenkalkulation EP'!$B$4,12)+(BM$3-1)),"MM"),
             IF(
                        OR(
                                    TEXT((EDATE('Projektkostenkalkulation EP'!$B$4,12)+BM$3),"TTT") = "Sa",
                                    TEXT((EDATE('Projektkostenkalkulation EP'!$B$4,12)+BM$3),"TTT") = "So",
                                    IF(ISNA(VLOOKUP(EDATE('Projektkostenkalkulation EP'!$B$4,12)+BM$3,Datenquellen!$F$7:$H$45,3,FALSE))," ",VLOOKUP(EDATE('Projektkostenkalkulation EP'!$B$4,12)+BM$3,Datenquellen!$F$7:$H$45,3,FALSE))="X"
                                    ),
                          "X",
                          IF((((NETWORKDAYS('Projektkostenkalkulation EP'!$N$8,EOMONTH('Projektkostenkalkulation EP'!$N$8,0)))*('Projektkostenkalkulation EP'!$N$47/5)*
                                        'Projektkostenkalkulation EP'!$N$31)-SUM($AK$5:BM5))&gt;('Projektkostenkalkulation EP'!$N$47/5),('Projektkostenkalkulation EP'!$N$47/5),
                                         (NETWORKDAYS('Projektkostenkalkulation EP'!$N$8,
                                          EOMONTH('Projektkostenkalkulation EP'!$N$8,0)))*('Projektkostenkalkulation EP'!$N$47/5)*'Projektkostenkalkulation EP'!$N$31-SUM($AK$5:BM5))
                          ),
               "X"
            )</f>
        <v>0</v>
      </c>
      <c r="BO5" s="122">
        <f xml:space="preserve"> IF(TEXT((EDATE('Projektkostenkalkulation EP'!$B$4,12)+BN$3),"MM")=TEXT((EDATE('Projektkostenkalkulation EP'!$B$4,12)+(BN$3-1)),"MM"),
             IF(
                        OR(
                                    TEXT((EDATE('Projektkostenkalkulation EP'!$B$4,12)+BN$3),"TTT") = "Sa",
                                    TEXT((EDATE('Projektkostenkalkulation EP'!$B$4,12)+BN$3),"TTT") = "So",
                                    IF(ISNA(VLOOKUP(EDATE('Projektkostenkalkulation EP'!$B$4,12)+BN$3,Datenquellen!$F$7:$H$45,3,FALSE))," ",VLOOKUP(EDATE('Projektkostenkalkulation EP'!$B$4,12)+BN$3,Datenquellen!$F$7:$H$45,3,FALSE))="X"
                                    ),
                          "X",
                          IF((((NETWORKDAYS('Projektkostenkalkulation EP'!$N$8,EOMONTH('Projektkostenkalkulation EP'!$N$8,0)))*('Projektkostenkalkulation EP'!$N$47/5)*
                                        'Projektkostenkalkulation EP'!$N$31)-SUM($AK$5:BN5))&gt;('Projektkostenkalkulation EP'!$N$47/5),('Projektkostenkalkulation EP'!$N$47/5),
                                         (NETWORKDAYS('Projektkostenkalkulation EP'!$N$8,
                                          EOMONTH('Projektkostenkalkulation EP'!$N$8,0)))*('Projektkostenkalkulation EP'!$N$47/5)*'Projektkostenkalkulation EP'!$N$31-SUM($AK$5:BN5))
                          ),
               "X"
            )</f>
        <v>0</v>
      </c>
      <c r="BP5" s="121">
        <f>SUM(AK5:BO5)</f>
        <v>0</v>
      </c>
      <c r="BQ5" s="525">
        <f>BP5-BP6</f>
        <v>0</v>
      </c>
    </row>
    <row r="6" spans="1:69" ht="14.25" customHeight="1" thickBot="1" x14ac:dyDescent="0.25">
      <c r="A6" s="3" t="s">
        <v>82</v>
      </c>
      <c r="B6" s="270"/>
      <c r="C6" s="271"/>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123">
        <f>SUM(B6:AF6)</f>
        <v>0</v>
      </c>
      <c r="AH6" s="526"/>
      <c r="AJ6" s="3" t="s">
        <v>82</v>
      </c>
      <c r="AK6" s="270"/>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123">
        <f>SUM(AK6:BO6)</f>
        <v>0</v>
      </c>
      <c r="BQ6" s="526"/>
    </row>
    <row r="7" spans="1:69" ht="14.25" customHeight="1" x14ac:dyDescent="0.2">
      <c r="A7" s="1" t="s">
        <v>59</v>
      </c>
      <c r="B7" s="532" t="str">
        <f>TEXT('Projektkostenkalkulation EP'!$C$8,"MMMM JJJJ")</f>
        <v>Februar 2024</v>
      </c>
      <c r="C7" s="527"/>
      <c r="D7" s="527"/>
      <c r="E7" s="527"/>
      <c r="F7" s="527"/>
      <c r="G7" s="527"/>
      <c r="H7" s="527"/>
      <c r="I7" s="527"/>
      <c r="J7" s="527"/>
      <c r="K7" s="527"/>
      <c r="L7" s="527"/>
      <c r="M7" s="527"/>
      <c r="N7" s="527"/>
      <c r="O7" s="527"/>
      <c r="P7" s="527"/>
      <c r="Q7" s="527"/>
      <c r="R7" s="527"/>
      <c r="S7" s="527"/>
      <c r="T7" s="527"/>
      <c r="U7" s="527"/>
      <c r="V7" s="527"/>
      <c r="W7" s="527"/>
      <c r="X7" s="527"/>
      <c r="Y7" s="527"/>
      <c r="Z7" s="527"/>
      <c r="AA7" s="527"/>
      <c r="AB7" s="527"/>
      <c r="AC7" s="527"/>
      <c r="AD7" s="527"/>
      <c r="AE7" s="527"/>
      <c r="AF7" s="527"/>
      <c r="AG7" s="527"/>
      <c r="AH7" s="528"/>
      <c r="AJ7" s="1" t="s">
        <v>59</v>
      </c>
      <c r="AK7" s="527" t="str">
        <f>TEXT('Projektkostenkalkulation EP'!$O$8,"MMMM JJJJ")</f>
        <v>Februar 2025</v>
      </c>
      <c r="AL7" s="527"/>
      <c r="AM7" s="527"/>
      <c r="AN7" s="527"/>
      <c r="AO7" s="527"/>
      <c r="AP7" s="527"/>
      <c r="AQ7" s="527"/>
      <c r="AR7" s="527"/>
      <c r="AS7" s="527"/>
      <c r="AT7" s="527"/>
      <c r="AU7" s="527"/>
      <c r="AV7" s="527"/>
      <c r="AW7" s="527"/>
      <c r="AX7" s="527"/>
      <c r="AY7" s="527"/>
      <c r="AZ7" s="527"/>
      <c r="BA7" s="527"/>
      <c r="BB7" s="527"/>
      <c r="BC7" s="527"/>
      <c r="BD7" s="527"/>
      <c r="BE7" s="527"/>
      <c r="BF7" s="527"/>
      <c r="BG7" s="527"/>
      <c r="BH7" s="527"/>
      <c r="BI7" s="527"/>
      <c r="BJ7" s="527"/>
      <c r="BK7" s="527"/>
      <c r="BL7" s="527"/>
      <c r="BM7" s="527"/>
      <c r="BN7" s="527"/>
      <c r="BO7" s="527"/>
      <c r="BP7" s="527"/>
      <c r="BQ7" s="528"/>
    </row>
    <row r="8" spans="1:69" ht="14.25" customHeight="1" x14ac:dyDescent="0.2">
      <c r="A8" s="2" t="s">
        <v>81</v>
      </c>
      <c r="B8" s="124">
        <f>IF(
            OR(
                     TEXT(EDATE('Projektkostenkalkulation EP'!$B$4,1),"TTT") = "Sa",
                     TEXT(EDATE('Projektkostenkalkulation EP'!$B$4,1),"TTT") = "So",
                     IF(ISNA(VLOOKUP(EDATE('Projektkostenkalkulation EP'!$B$4,1),Datenquellen!$F$7:$H$45,3,FALSE))," ",VLOOKUP(EDATE('Projektkostenkalkulation EP'!$B$4,1),Datenquellen!$F$7:$H$45,3,FALSE))="X"
                            ),
                    "X",
                    IF('Projektkostenkalkulation EP'!$C$31&gt;0,('Projektkostenkalkulation EP'!$N$47/5),0)
            )</f>
        <v>0</v>
      </c>
      <c r="C8" s="122">
        <f xml:space="preserve"> IF(TEXT((EDATE('Projektkostenkalkulation EP'!$B$4,1)+AK$3),"MM")=TEXT((EDATE('Projektkostenkalkulation EP'!$B$4,1)+(AK$3-1)),"MM"),
             IF(
                        OR(
                                    TEXT((EDATE('Projektkostenkalkulation EP'!$B$4,1)+AK$3),"TTT") = "Sa",
                                    TEXT((EDATE('Projektkostenkalkulation EP'!$B$4,1)+AK$3),"TTT") = "So",
                                    IF(ISNA(VLOOKUP(EDATE('Projektkostenkalkulation EP'!$B$4,1)+AK$3,Datenquellen!$F$7:$H$45,3,FALSE))," ",VLOOKUP(EDATE('Projektkostenkalkulation EP'!$B$4,1)+AK$3,Datenquellen!$F$7:$H$45,3,FALSE))="X"
                                    ),
                          "X",
                          IF((((NETWORKDAYS('Projektkostenkalkulation EP'!$C$8,EOMONTH('Projektkostenkalkulation EP'!$C$8,0)))*('Projektkostenkalkulation EP'!$N$47/5)*
                                        'Projektkostenkalkulation EP'!$C$31)-SUM($B$8:B8))&gt;('Projektkostenkalkulation EP'!$N$47/5),('Projektkostenkalkulation EP'!$N$47/5),
                                         (NETWORKDAYS('Projektkostenkalkulation EP'!$C$8,
                                          EOMONTH('Projektkostenkalkulation EP'!$C$8,0)))*('Projektkostenkalkulation EP'!$N$47/5)*'Projektkostenkalkulation EP'!$C$31-SUM($B$8:B8))
                          ),
               "X"
            )</f>
        <v>0</v>
      </c>
      <c r="D8" s="122" t="str">
        <f xml:space="preserve"> IF(TEXT((EDATE('Projektkostenkalkulation EP'!$B$4,1)+AL$3),"MM")=TEXT((EDATE('Projektkostenkalkulation EP'!$B$4,1)+(AL$3-1)),"MM"),
             IF(
                        OR(
                                    TEXT((EDATE('Projektkostenkalkulation EP'!$B$4,1)+AL$3),"TTT") = "Sa",
                                    TEXT((EDATE('Projektkostenkalkulation EP'!$B$4,1)+AL$3),"TTT") = "So",
                                    IF(ISNA(VLOOKUP(EDATE('Projektkostenkalkulation EP'!$B$4,1)+AL$3,Datenquellen!$F$7:$H$45,3,FALSE))," ",VLOOKUP(EDATE('Projektkostenkalkulation EP'!$B$4,1)+AL$3,Datenquellen!$F$7:$H$45,3,FALSE))="X"
                                    ),
                          "X",
                          IF((((NETWORKDAYS('Projektkostenkalkulation EP'!$C$8,EOMONTH('Projektkostenkalkulation EP'!$C$8,0)))*('Projektkostenkalkulation EP'!$N$47/5)*
                                        'Projektkostenkalkulation EP'!$C$31)-SUM($B$8:C8))&gt;('Projektkostenkalkulation EP'!$N$47/5),('Projektkostenkalkulation EP'!$N$47/5),
                                         (NETWORKDAYS('Projektkostenkalkulation EP'!$C$8,
                                          EOMONTH('Projektkostenkalkulation EP'!$C$8,0)))*('Projektkostenkalkulation EP'!$N$47/5)*'Projektkostenkalkulation EP'!$C$31-SUM($B$8:C8))
                          ),
               "X"
            )</f>
        <v>X</v>
      </c>
      <c r="E8" s="122" t="str">
        <f xml:space="preserve"> IF(TEXT((EDATE('Projektkostenkalkulation EP'!$B$4,1)+AM$3),"MM")=TEXT((EDATE('Projektkostenkalkulation EP'!$B$4,1)+(AM$3-1)),"MM"),
             IF(
                        OR(
                                    TEXT((EDATE('Projektkostenkalkulation EP'!$B$4,1)+AM$3),"TTT") = "Sa",
                                    TEXT((EDATE('Projektkostenkalkulation EP'!$B$4,1)+AM$3),"TTT") = "So",
                                    IF(ISNA(VLOOKUP(EDATE('Projektkostenkalkulation EP'!$B$4,1)+AM$3,Datenquellen!$F$7:$H$45,3,FALSE))," ",VLOOKUP(EDATE('Projektkostenkalkulation EP'!$B$4,1)+AM$3,Datenquellen!$F$7:$H$45,3,FALSE))="X"
                                    ),
                          "X",
                          IF((((NETWORKDAYS('Projektkostenkalkulation EP'!$C$8,EOMONTH('Projektkostenkalkulation EP'!$C$8,0)))*('Projektkostenkalkulation EP'!$N$47/5)*
                                        'Projektkostenkalkulation EP'!$C$31)-SUM($B$8:D8))&gt;('Projektkostenkalkulation EP'!$N$47/5),('Projektkostenkalkulation EP'!$N$47/5),
                                         (NETWORKDAYS('Projektkostenkalkulation EP'!$C$8,
                                          EOMONTH('Projektkostenkalkulation EP'!$C$8,0)))*('Projektkostenkalkulation EP'!$N$47/5)*'Projektkostenkalkulation EP'!$C$31-SUM($B$8:D8))
                          ),
               "X"
            )</f>
        <v>X</v>
      </c>
      <c r="F8" s="122">
        <f xml:space="preserve"> IF(TEXT((EDATE('Projektkostenkalkulation EP'!$B$4,1)+AN$3),"MM")=TEXT((EDATE('Projektkostenkalkulation EP'!$B$4,1)+(AN$3-1)),"MM"),
             IF(
                        OR(
                                    TEXT((EDATE('Projektkostenkalkulation EP'!$B$4,1)+AN$3),"TTT") = "Sa",
                                    TEXT((EDATE('Projektkostenkalkulation EP'!$B$4,1)+AN$3),"TTT") = "So",
                                    IF(ISNA(VLOOKUP(EDATE('Projektkostenkalkulation EP'!$B$4,1)+AN$3,Datenquellen!$F$7:$H$45,3,FALSE))," ",VLOOKUP(EDATE('Projektkostenkalkulation EP'!$B$4,1)+AN$3,Datenquellen!$F$7:$H$45,3,FALSE))="X"
                                    ),
                          "X",
                          IF((((NETWORKDAYS('Projektkostenkalkulation EP'!$C$8,EOMONTH('Projektkostenkalkulation EP'!$C$8,0)))*('Projektkostenkalkulation EP'!$N$47/5)*
                                        'Projektkostenkalkulation EP'!$C$31)-SUM($B$8:E8))&gt;('Projektkostenkalkulation EP'!$N$47/5),('Projektkostenkalkulation EP'!$N$47/5),
                                         (NETWORKDAYS('Projektkostenkalkulation EP'!$C$8,
                                          EOMONTH('Projektkostenkalkulation EP'!$C$8,0)))*('Projektkostenkalkulation EP'!$N$47/5)*'Projektkostenkalkulation EP'!$C$31-SUM($B$8:E8))
                          ),
               "X"
            )</f>
        <v>0</v>
      </c>
      <c r="G8" s="122">
        <f xml:space="preserve"> IF(TEXT((EDATE('Projektkostenkalkulation EP'!$B$4,1)+AO$3),"MM")=TEXT((EDATE('Projektkostenkalkulation EP'!$B$4,1)+(AO$3-1)),"MM"),
             IF(
                        OR(
                                    TEXT((EDATE('Projektkostenkalkulation EP'!$B$4,1)+AO$3),"TTT") = "Sa",
                                    TEXT((EDATE('Projektkostenkalkulation EP'!$B$4,1)+AO$3),"TTT") = "So",
                                    IF(ISNA(VLOOKUP(EDATE('Projektkostenkalkulation EP'!$B$4,1)+AO$3,Datenquellen!$F$7:$H$45,3,FALSE))," ",VLOOKUP(EDATE('Projektkostenkalkulation EP'!$B$4,1)+AO$3,Datenquellen!$F$7:$H$45,3,FALSE))="X"
                                    ),
                          "X",
                          IF((((NETWORKDAYS('Projektkostenkalkulation EP'!$C$8,EOMONTH('Projektkostenkalkulation EP'!$C$8,0)))*('Projektkostenkalkulation EP'!$N$47/5)*
                                        'Projektkostenkalkulation EP'!$C$31)-SUM($B$8:F8))&gt;('Projektkostenkalkulation EP'!$N$47/5),('Projektkostenkalkulation EP'!$N$47/5),
                                         (NETWORKDAYS('Projektkostenkalkulation EP'!$C$8,
                                          EOMONTH('Projektkostenkalkulation EP'!$C$8,0)))*('Projektkostenkalkulation EP'!$N$47/5)*'Projektkostenkalkulation EP'!$C$31-SUM($B$8:F8))
                          ),
               "X"
            )</f>
        <v>0</v>
      </c>
      <c r="H8" s="122">
        <f xml:space="preserve"> IF(TEXT((EDATE('Projektkostenkalkulation EP'!$B$4,1)+AP$3),"MM")=TEXT((EDATE('Projektkostenkalkulation EP'!$B$4,1)+(AP$3-1)),"MM"),
             IF(
                        OR(
                                    TEXT((EDATE('Projektkostenkalkulation EP'!$B$4,1)+AP$3),"TTT") = "Sa",
                                    TEXT((EDATE('Projektkostenkalkulation EP'!$B$4,1)+AP$3),"TTT") = "So",
                                    IF(ISNA(VLOOKUP(EDATE('Projektkostenkalkulation EP'!$B$4,1)+AP$3,Datenquellen!$F$7:$H$45,3,FALSE))," ",VLOOKUP(EDATE('Projektkostenkalkulation EP'!$B$4,1)+AP$3,Datenquellen!$F$7:$H$45,3,FALSE))="X"
                                    ),
                          "X",
                          IF((((NETWORKDAYS('Projektkostenkalkulation EP'!$C$8,EOMONTH('Projektkostenkalkulation EP'!$C$8,0)))*('Projektkostenkalkulation EP'!$N$47/5)*
                                        'Projektkostenkalkulation EP'!$C$31)-SUM($B$8:G8))&gt;('Projektkostenkalkulation EP'!$N$47/5),('Projektkostenkalkulation EP'!$N$47/5),
                                         (NETWORKDAYS('Projektkostenkalkulation EP'!$C$8,
                                          EOMONTH('Projektkostenkalkulation EP'!$C$8,0)))*('Projektkostenkalkulation EP'!$N$47/5)*'Projektkostenkalkulation EP'!$C$31-SUM($B$8:G8))
                          ),
               "X"
            )</f>
        <v>0</v>
      </c>
      <c r="I8" s="122">
        <f xml:space="preserve"> IF(TEXT((EDATE('Projektkostenkalkulation EP'!$B$4,1)+AQ$3),"MM")=TEXT((EDATE('Projektkostenkalkulation EP'!$B$4,1)+(AQ$3-1)),"MM"),
             IF(
                        OR(
                                    TEXT((EDATE('Projektkostenkalkulation EP'!$B$4,1)+AQ$3),"TTT") = "Sa",
                                    TEXT((EDATE('Projektkostenkalkulation EP'!$B$4,1)+AQ$3),"TTT") = "So",
                                    IF(ISNA(VLOOKUP(EDATE('Projektkostenkalkulation EP'!$B$4,1)+AQ$3,Datenquellen!$F$7:$H$45,3,FALSE))," ",VLOOKUP(EDATE('Projektkostenkalkulation EP'!$B$4,1)+AQ$3,Datenquellen!$F$7:$H$45,3,FALSE))="X"
                                    ),
                          "X",
                          IF((((NETWORKDAYS('Projektkostenkalkulation EP'!$C$8,EOMONTH('Projektkostenkalkulation EP'!$C$8,0)))*('Projektkostenkalkulation EP'!$N$47/5)*
                                        'Projektkostenkalkulation EP'!$C$31)-SUM($B$8:H8))&gt;('Projektkostenkalkulation EP'!$N$47/5),('Projektkostenkalkulation EP'!$N$47/5),
                                         (NETWORKDAYS('Projektkostenkalkulation EP'!$C$8,
                                          EOMONTH('Projektkostenkalkulation EP'!$C$8,0)))*('Projektkostenkalkulation EP'!$N$47/5)*'Projektkostenkalkulation EP'!$C$31-SUM($B$8:H8))
                          ),
               "X"
            )</f>
        <v>0</v>
      </c>
      <c r="J8" s="122">
        <f xml:space="preserve"> IF(TEXT((EDATE('Projektkostenkalkulation EP'!$B$4,1)+AR$3),"MM")=TEXT((EDATE('Projektkostenkalkulation EP'!$B$4,1)+(AR$3-1)),"MM"),
             IF(
                        OR(
                                    TEXT((EDATE('Projektkostenkalkulation EP'!$B$4,1)+AR$3),"TTT") = "Sa",
                                    TEXT((EDATE('Projektkostenkalkulation EP'!$B$4,1)+AR$3),"TTT") = "So",
                                    IF(ISNA(VLOOKUP(EDATE('Projektkostenkalkulation EP'!$B$4,1)+AR$3,Datenquellen!$F$7:$H$45,3,FALSE))," ",VLOOKUP(EDATE('Projektkostenkalkulation EP'!$B$4,1)+AR$3,Datenquellen!$F$7:$H$45,3,FALSE))="X"
                                    ),
                          "X",
                          IF((((NETWORKDAYS('Projektkostenkalkulation EP'!$C$8,EOMONTH('Projektkostenkalkulation EP'!$C$8,0)))*('Projektkostenkalkulation EP'!$N$47/5)*
                                        'Projektkostenkalkulation EP'!$C$31)-SUM($B$8:I8))&gt;('Projektkostenkalkulation EP'!$N$47/5),('Projektkostenkalkulation EP'!$N$47/5),
                                         (NETWORKDAYS('Projektkostenkalkulation EP'!$C$8,
                                          EOMONTH('Projektkostenkalkulation EP'!$C$8,0)))*('Projektkostenkalkulation EP'!$N$47/5)*'Projektkostenkalkulation EP'!$C$31-SUM($B$8:I8))
                          ),
               "X"
            )</f>
        <v>0</v>
      </c>
      <c r="K8" s="122" t="str">
        <f xml:space="preserve"> IF(TEXT((EDATE('Projektkostenkalkulation EP'!$B$4,1)+AS$3),"MM")=TEXT((EDATE('Projektkostenkalkulation EP'!$B$4,1)+(AS$3-1)),"MM"),
             IF(
                        OR(
                                    TEXT((EDATE('Projektkostenkalkulation EP'!$B$4,1)+AS$3),"TTT") = "Sa",
                                    TEXT((EDATE('Projektkostenkalkulation EP'!$B$4,1)+AS$3),"TTT") = "So",
                                    IF(ISNA(VLOOKUP(EDATE('Projektkostenkalkulation EP'!$B$4,1)+AS$3,Datenquellen!$F$7:$H$45,3,FALSE))," ",VLOOKUP(EDATE('Projektkostenkalkulation EP'!$B$4,1)+AS$3,Datenquellen!$F$7:$H$45,3,FALSE))="X"
                                    ),
                          "X",
                          IF((((NETWORKDAYS('Projektkostenkalkulation EP'!$C$8,EOMONTH('Projektkostenkalkulation EP'!$C$8,0)))*('Projektkostenkalkulation EP'!$N$47/5)*
                                        'Projektkostenkalkulation EP'!$C$31)-SUM($B$8:J8))&gt;('Projektkostenkalkulation EP'!$N$47/5),('Projektkostenkalkulation EP'!$N$47/5),
                                         (NETWORKDAYS('Projektkostenkalkulation EP'!$C$8,
                                          EOMONTH('Projektkostenkalkulation EP'!$C$8,0)))*('Projektkostenkalkulation EP'!$N$47/5)*'Projektkostenkalkulation EP'!$C$31-SUM($B$8:J8))
                          ),
               "X"
            )</f>
        <v>X</v>
      </c>
      <c r="L8" s="122" t="str">
        <f xml:space="preserve"> IF(TEXT((EDATE('Projektkostenkalkulation EP'!$B$4,1)+AT$3),"MM")=TEXT((EDATE('Projektkostenkalkulation EP'!$B$4,1)+(AT$3-1)),"MM"),
             IF(
                        OR(
                                    TEXT((EDATE('Projektkostenkalkulation EP'!$B$4,1)+AT$3),"TTT") = "Sa",
                                    TEXT((EDATE('Projektkostenkalkulation EP'!$B$4,1)+AT$3),"TTT") = "So",
                                    IF(ISNA(VLOOKUP(EDATE('Projektkostenkalkulation EP'!$B$4,1)+AT$3,Datenquellen!$F$7:$H$45,3,FALSE))," ",VLOOKUP(EDATE('Projektkostenkalkulation EP'!$B$4,1)+AT$3,Datenquellen!$F$7:$H$45,3,FALSE))="X"
                                    ),
                          "X",
                          IF((((NETWORKDAYS('Projektkostenkalkulation EP'!$C$8,EOMONTH('Projektkostenkalkulation EP'!$C$8,0)))*('Projektkostenkalkulation EP'!$N$47/5)*
                                        'Projektkostenkalkulation EP'!$C$31)-SUM($B$8:K8))&gt;('Projektkostenkalkulation EP'!$N$47/5),('Projektkostenkalkulation EP'!$N$47/5),
                                         (NETWORKDAYS('Projektkostenkalkulation EP'!$C$8,
                                          EOMONTH('Projektkostenkalkulation EP'!$C$8,0)))*('Projektkostenkalkulation EP'!$N$47/5)*'Projektkostenkalkulation EP'!$C$31-SUM($B$8:K8))
                          ),
               "X"
            )</f>
        <v>X</v>
      </c>
      <c r="M8" s="122">
        <f xml:space="preserve"> IF(TEXT((EDATE('Projektkostenkalkulation EP'!$B$4,1)+AU$3),"MM")=TEXT((EDATE('Projektkostenkalkulation EP'!$B$4,1)+(AU$3-1)),"MM"),
             IF(
                        OR(
                                    TEXT((EDATE('Projektkostenkalkulation EP'!$B$4,1)+AU$3),"TTT") = "Sa",
                                    TEXT((EDATE('Projektkostenkalkulation EP'!$B$4,1)+AU$3),"TTT") = "So",
                                    IF(ISNA(VLOOKUP(EDATE('Projektkostenkalkulation EP'!$B$4,1)+AU$3,Datenquellen!$F$7:$H$45,3,FALSE))," ",VLOOKUP(EDATE('Projektkostenkalkulation EP'!$B$4,1)+AU$3,Datenquellen!$F$7:$H$45,3,FALSE))="X"
                                    ),
                          "X",
                          IF((((NETWORKDAYS('Projektkostenkalkulation EP'!$C$8,EOMONTH('Projektkostenkalkulation EP'!$C$8,0)))*('Projektkostenkalkulation EP'!$N$47/5)*
                                        'Projektkostenkalkulation EP'!$C$31)-SUM($B$8:L8))&gt;('Projektkostenkalkulation EP'!$N$47/5),('Projektkostenkalkulation EP'!$N$47/5),
                                         (NETWORKDAYS('Projektkostenkalkulation EP'!$C$8,
                                          EOMONTH('Projektkostenkalkulation EP'!$C$8,0)))*('Projektkostenkalkulation EP'!$N$47/5)*'Projektkostenkalkulation EP'!$C$31-SUM($B$8:L8))
                          ),
               "X"
            )</f>
        <v>0</v>
      </c>
      <c r="N8" s="122">
        <f xml:space="preserve"> IF(TEXT((EDATE('Projektkostenkalkulation EP'!$B$4,1)+AV$3),"MM")=TEXT((EDATE('Projektkostenkalkulation EP'!$B$4,1)+(AV$3-1)),"MM"),
             IF(
                        OR(
                                    TEXT((EDATE('Projektkostenkalkulation EP'!$B$4,1)+AV$3),"TTT") = "Sa",
                                    TEXT((EDATE('Projektkostenkalkulation EP'!$B$4,1)+AV$3),"TTT") = "So",
                                    IF(ISNA(VLOOKUP(EDATE('Projektkostenkalkulation EP'!$B$4,1)+AV$3,Datenquellen!$F$7:$H$45,3,FALSE))," ",VLOOKUP(EDATE('Projektkostenkalkulation EP'!$B$4,1)+AV$3,Datenquellen!$F$7:$H$45,3,FALSE))="X"
                                    ),
                          "X",
                          IF((((NETWORKDAYS('Projektkostenkalkulation EP'!$C$8,EOMONTH('Projektkostenkalkulation EP'!$C$8,0)))*('Projektkostenkalkulation EP'!$N$47/5)*
                                        'Projektkostenkalkulation EP'!$C$31)-SUM($B$8:M8))&gt;('Projektkostenkalkulation EP'!$N$47/5),('Projektkostenkalkulation EP'!$N$47/5),
                                         (NETWORKDAYS('Projektkostenkalkulation EP'!$C$8,
                                          EOMONTH('Projektkostenkalkulation EP'!$C$8,0)))*('Projektkostenkalkulation EP'!$N$47/5)*'Projektkostenkalkulation EP'!$C$31-SUM($B$8:M8))
                          ),
               "X"
            )</f>
        <v>0</v>
      </c>
      <c r="O8" s="122">
        <f xml:space="preserve"> IF(TEXT((EDATE('Projektkostenkalkulation EP'!$B$4,1)+AW$3),"MM")=TEXT((EDATE('Projektkostenkalkulation EP'!$B$4,1)+(AW$3-1)),"MM"),
             IF(
                        OR(
                                    TEXT((EDATE('Projektkostenkalkulation EP'!$B$4,1)+AW$3),"TTT") = "Sa",
                                    TEXT((EDATE('Projektkostenkalkulation EP'!$B$4,1)+AW$3),"TTT") = "So",
                                    IF(ISNA(VLOOKUP(EDATE('Projektkostenkalkulation EP'!$B$4,1)+AW$3,Datenquellen!$F$7:$H$45,3,FALSE))," ",VLOOKUP(EDATE('Projektkostenkalkulation EP'!$B$4,1)+AW$3,Datenquellen!$F$7:$H$45,3,FALSE))="X"
                                    ),
                          "X",
                          IF((((NETWORKDAYS('Projektkostenkalkulation EP'!$C$8,EOMONTH('Projektkostenkalkulation EP'!$C$8,0)))*('Projektkostenkalkulation EP'!$N$47/5)*
                                        'Projektkostenkalkulation EP'!$C$31)-SUM($B$8:N8))&gt;('Projektkostenkalkulation EP'!$N$47/5),('Projektkostenkalkulation EP'!$N$47/5),
                                         (NETWORKDAYS('Projektkostenkalkulation EP'!$C$8,
                                          EOMONTH('Projektkostenkalkulation EP'!$C$8,0)))*('Projektkostenkalkulation EP'!$N$47/5)*'Projektkostenkalkulation EP'!$C$31-SUM($B$8:N8))
                          ),
               "X"
            )</f>
        <v>0</v>
      </c>
      <c r="P8" s="122">
        <f xml:space="preserve"> IF(TEXT((EDATE('Projektkostenkalkulation EP'!$B$4,1)+AX$3),"MM")=TEXT((EDATE('Projektkostenkalkulation EP'!$B$4,1)+(AX$3-1)),"MM"),
             IF(
                        OR(
                                    TEXT((EDATE('Projektkostenkalkulation EP'!$B$4,1)+AX$3),"TTT") = "Sa",
                                    TEXT((EDATE('Projektkostenkalkulation EP'!$B$4,1)+AX$3),"TTT") = "So",
                                    IF(ISNA(VLOOKUP(EDATE('Projektkostenkalkulation EP'!$B$4,1)+AX$3,Datenquellen!$F$7:$H$45,3,FALSE))," ",VLOOKUP(EDATE('Projektkostenkalkulation EP'!$B$4,1)+AX$3,Datenquellen!$F$7:$H$45,3,FALSE))="X"
                                    ),
                          "X",
                          IF((((NETWORKDAYS('Projektkostenkalkulation EP'!$C$8,EOMONTH('Projektkostenkalkulation EP'!$C$8,0)))*('Projektkostenkalkulation EP'!$N$47/5)*
                                        'Projektkostenkalkulation EP'!$C$31)-SUM($B$8:O8))&gt;('Projektkostenkalkulation EP'!$N$47/5),('Projektkostenkalkulation EP'!$N$47/5),
                                         (NETWORKDAYS('Projektkostenkalkulation EP'!$C$8,
                                          EOMONTH('Projektkostenkalkulation EP'!$C$8,0)))*('Projektkostenkalkulation EP'!$N$47/5)*'Projektkostenkalkulation EP'!$C$31-SUM($B$8:O8))
                          ),
               "X"
            )</f>
        <v>0</v>
      </c>
      <c r="Q8" s="122">
        <f xml:space="preserve"> IF(TEXT((EDATE('Projektkostenkalkulation EP'!$B$4,1)+AY$3),"MM")=TEXT((EDATE('Projektkostenkalkulation EP'!$B$4,1)+(AY$3-1)),"MM"),
             IF(
                        OR(
                                    TEXT((EDATE('Projektkostenkalkulation EP'!$B$4,1)+AY$3),"TTT") = "Sa",
                                    TEXT((EDATE('Projektkostenkalkulation EP'!$B$4,1)+AY$3),"TTT") = "So",
                                    IF(ISNA(VLOOKUP(EDATE('Projektkostenkalkulation EP'!$B$4,1)+AY$3,Datenquellen!$F$7:$H$45,3,FALSE))," ",VLOOKUP(EDATE('Projektkostenkalkulation EP'!$B$4,1)+AY$3,Datenquellen!$F$7:$H$45,3,FALSE))="X"
                                    ),
                          "X",
                          IF((((NETWORKDAYS('Projektkostenkalkulation EP'!$C$8,EOMONTH('Projektkostenkalkulation EP'!$C$8,0)))*('Projektkostenkalkulation EP'!$N$47/5)*
                                        'Projektkostenkalkulation EP'!$C$31)-SUM($B$8:P8))&gt;('Projektkostenkalkulation EP'!$N$47/5),('Projektkostenkalkulation EP'!$N$47/5),
                                         (NETWORKDAYS('Projektkostenkalkulation EP'!$C$8,
                                          EOMONTH('Projektkostenkalkulation EP'!$C$8,0)))*('Projektkostenkalkulation EP'!$N$47/5)*'Projektkostenkalkulation EP'!$C$31-SUM($B$8:P8))
                          ),
               "X"
            )</f>
        <v>0</v>
      </c>
      <c r="R8" s="122" t="str">
        <f xml:space="preserve"> IF(TEXT((EDATE('Projektkostenkalkulation EP'!$B$4,1)+AZ$3),"MM")=TEXT((EDATE('Projektkostenkalkulation EP'!$B$4,1)+(AZ$3-1)),"MM"),
             IF(
                        OR(
                                    TEXT((EDATE('Projektkostenkalkulation EP'!$B$4,1)+AZ$3),"TTT") = "Sa",
                                    TEXT((EDATE('Projektkostenkalkulation EP'!$B$4,1)+AZ$3),"TTT") = "So",
                                    IF(ISNA(VLOOKUP(EDATE('Projektkostenkalkulation EP'!$B$4,1)+AZ$3,Datenquellen!$F$7:$H$45,3,FALSE))," ",VLOOKUP(EDATE('Projektkostenkalkulation EP'!$B$4,1)+AZ$3,Datenquellen!$F$7:$H$45,3,FALSE))="X"
                                    ),
                          "X",
                          IF((((NETWORKDAYS('Projektkostenkalkulation EP'!$C$8,EOMONTH('Projektkostenkalkulation EP'!$C$8,0)))*('Projektkostenkalkulation EP'!$N$47/5)*
                                        'Projektkostenkalkulation EP'!$C$31)-SUM($B$8:Q8))&gt;('Projektkostenkalkulation EP'!$N$47/5),('Projektkostenkalkulation EP'!$N$47/5),
                                         (NETWORKDAYS('Projektkostenkalkulation EP'!$C$8,
                                          EOMONTH('Projektkostenkalkulation EP'!$C$8,0)))*('Projektkostenkalkulation EP'!$N$47/5)*'Projektkostenkalkulation EP'!$C$31-SUM($B$8:Q8))
                          ),
               "X"
            )</f>
        <v>X</v>
      </c>
      <c r="S8" s="122" t="str">
        <f xml:space="preserve"> IF(TEXT((EDATE('Projektkostenkalkulation EP'!$B$4,1)+BA$3),"MM")=TEXT((EDATE('Projektkostenkalkulation EP'!$B$4,1)+(BA$3-1)),"MM"),
             IF(
                        OR(
                                    TEXT((EDATE('Projektkostenkalkulation EP'!$B$4,1)+BA$3),"TTT") = "Sa",
                                    TEXT((EDATE('Projektkostenkalkulation EP'!$B$4,1)+BA$3),"TTT") = "So",
                                    IF(ISNA(VLOOKUP(EDATE('Projektkostenkalkulation EP'!$B$4,1)+BA$3,Datenquellen!$F$7:$H$45,3,FALSE))," ",VLOOKUP(EDATE('Projektkostenkalkulation EP'!$B$4,1)+BA$3,Datenquellen!$F$7:$H$45,3,FALSE))="X"
                                    ),
                          "X",
                          IF((((NETWORKDAYS('Projektkostenkalkulation EP'!$C$8,EOMONTH('Projektkostenkalkulation EP'!$C$8,0)))*('Projektkostenkalkulation EP'!$N$47/5)*
                                        'Projektkostenkalkulation EP'!$C$31)-SUM($B$8:R8))&gt;('Projektkostenkalkulation EP'!$N$47/5),('Projektkostenkalkulation EP'!$N$47/5),
                                         (NETWORKDAYS('Projektkostenkalkulation EP'!$C$8,
                                          EOMONTH('Projektkostenkalkulation EP'!$C$8,0)))*('Projektkostenkalkulation EP'!$N$47/5)*'Projektkostenkalkulation EP'!$C$31-SUM($B$8:R8))
                          ),
               "X"
            )</f>
        <v>X</v>
      </c>
      <c r="T8" s="122">
        <f xml:space="preserve"> IF(TEXT((EDATE('Projektkostenkalkulation EP'!$B$4,1)+BB$3),"MM")=TEXT((EDATE('Projektkostenkalkulation EP'!$B$4,1)+(BB$3-1)),"MM"),
             IF(
                        OR(
                                    TEXT((EDATE('Projektkostenkalkulation EP'!$B$4,1)+BB$3),"TTT") = "Sa",
                                    TEXT((EDATE('Projektkostenkalkulation EP'!$B$4,1)+BB$3),"TTT") = "So",
                                    IF(ISNA(VLOOKUP(EDATE('Projektkostenkalkulation EP'!$B$4,1)+BB$3,Datenquellen!$F$7:$H$45,3,FALSE))," ",VLOOKUP(EDATE('Projektkostenkalkulation EP'!$B$4,1)+BB$3,Datenquellen!$F$7:$H$45,3,FALSE))="X"
                                    ),
                          "X",
                          IF((((NETWORKDAYS('Projektkostenkalkulation EP'!$C$8,EOMONTH('Projektkostenkalkulation EP'!$C$8,0)))*('Projektkostenkalkulation EP'!$N$47/5)*
                                        'Projektkostenkalkulation EP'!$C$31)-SUM($B$8:S8))&gt;('Projektkostenkalkulation EP'!$N$47/5),('Projektkostenkalkulation EP'!$N$47/5),
                                         (NETWORKDAYS('Projektkostenkalkulation EP'!$C$8,
                                          EOMONTH('Projektkostenkalkulation EP'!$C$8,0)))*('Projektkostenkalkulation EP'!$N$47/5)*'Projektkostenkalkulation EP'!$C$31-SUM($B$8:S8))
                          ),
               "X"
            )</f>
        <v>0</v>
      </c>
      <c r="U8" s="122">
        <f xml:space="preserve"> IF(TEXT((EDATE('Projektkostenkalkulation EP'!$B$4,1)+BC$3),"MM")=TEXT((EDATE('Projektkostenkalkulation EP'!$B$4,1)+(BC$3-1)),"MM"),
             IF(
                        OR(
                                    TEXT((EDATE('Projektkostenkalkulation EP'!$B$4,1)+BC$3),"TTT") = "Sa",
                                    TEXT((EDATE('Projektkostenkalkulation EP'!$B$4,1)+BC$3),"TTT") = "So",
                                    IF(ISNA(VLOOKUP(EDATE('Projektkostenkalkulation EP'!$B$4,1)+BC$3,Datenquellen!$F$7:$H$45,3,FALSE))," ",VLOOKUP(EDATE('Projektkostenkalkulation EP'!$B$4,1)+BC$3,Datenquellen!$F$7:$H$45,3,FALSE))="X"
                                    ),
                          "X",
                          IF((((NETWORKDAYS('Projektkostenkalkulation EP'!$C$8,EOMONTH('Projektkostenkalkulation EP'!$C$8,0)))*('Projektkostenkalkulation EP'!$N$47/5)*
                                        'Projektkostenkalkulation EP'!$C$31)-SUM($B$8:T8))&gt;('Projektkostenkalkulation EP'!$N$47/5),('Projektkostenkalkulation EP'!$N$47/5),
                                         (NETWORKDAYS('Projektkostenkalkulation EP'!$C$8,
                                          EOMONTH('Projektkostenkalkulation EP'!$C$8,0)))*('Projektkostenkalkulation EP'!$N$47/5)*'Projektkostenkalkulation EP'!$C$31-SUM($B$8:T8))
                          ),
               "X"
            )</f>
        <v>0</v>
      </c>
      <c r="V8" s="122">
        <f xml:space="preserve"> IF(TEXT((EDATE('Projektkostenkalkulation EP'!$B$4,1)+BD$3),"MM")=TEXT((EDATE('Projektkostenkalkulation EP'!$B$4,1)+(BD$3-1)),"MM"),
             IF(
                        OR(
                                    TEXT((EDATE('Projektkostenkalkulation EP'!$B$4,1)+BD$3),"TTT") = "Sa",
                                    TEXT((EDATE('Projektkostenkalkulation EP'!$B$4,1)+BD$3),"TTT") = "So",
                                    IF(ISNA(VLOOKUP(EDATE('Projektkostenkalkulation EP'!$B$4,1)+BD$3,Datenquellen!$F$7:$H$45,3,FALSE))," ",VLOOKUP(EDATE('Projektkostenkalkulation EP'!$B$4,1)+BD$3,Datenquellen!$F$7:$H$45,3,FALSE))="X"
                                    ),
                          "X",
                          IF((((NETWORKDAYS('Projektkostenkalkulation EP'!$C$8,EOMONTH('Projektkostenkalkulation EP'!$C$8,0)))*('Projektkostenkalkulation EP'!$N$47/5)*
                                        'Projektkostenkalkulation EP'!$C$31)-SUM($B$8:U8))&gt;('Projektkostenkalkulation EP'!$N$47/5),('Projektkostenkalkulation EP'!$N$47/5),
                                         (NETWORKDAYS('Projektkostenkalkulation EP'!$C$8,
                                          EOMONTH('Projektkostenkalkulation EP'!$C$8,0)))*('Projektkostenkalkulation EP'!$N$47/5)*'Projektkostenkalkulation EP'!$C$31-SUM($B$8:U8))
                          ),
               "X"
            )</f>
        <v>0</v>
      </c>
      <c r="W8" s="122">
        <f xml:space="preserve"> IF(TEXT((EDATE('Projektkostenkalkulation EP'!$B$4,1)+BE$3),"MM")=TEXT((EDATE('Projektkostenkalkulation EP'!$B$4,1)+(BE$3-1)),"MM"),
             IF(
                        OR(
                                    TEXT((EDATE('Projektkostenkalkulation EP'!$B$4,1)+BE$3),"TTT") = "Sa",
                                    TEXT((EDATE('Projektkostenkalkulation EP'!$B$4,1)+BE$3),"TTT") = "So",
                                    IF(ISNA(VLOOKUP(EDATE('Projektkostenkalkulation EP'!$B$4,1)+BE$3,Datenquellen!$F$7:$H$45,3,FALSE))," ",VLOOKUP(EDATE('Projektkostenkalkulation EP'!$B$4,1)+BE$3,Datenquellen!$F$7:$H$45,3,FALSE))="X"
                                    ),
                          "X",
                          IF((((NETWORKDAYS('Projektkostenkalkulation EP'!$C$8,EOMONTH('Projektkostenkalkulation EP'!$C$8,0)))*('Projektkostenkalkulation EP'!$N$47/5)*
                                        'Projektkostenkalkulation EP'!$C$31)-SUM($B$8:V8))&gt;('Projektkostenkalkulation EP'!$N$47/5),('Projektkostenkalkulation EP'!$N$47/5),
                                         (NETWORKDAYS('Projektkostenkalkulation EP'!$C$8,
                                          EOMONTH('Projektkostenkalkulation EP'!$C$8,0)))*('Projektkostenkalkulation EP'!$N$47/5)*'Projektkostenkalkulation EP'!$C$31-SUM($B$8:V8))
                          ),
               "X"
            )</f>
        <v>0</v>
      </c>
      <c r="X8" s="122">
        <f xml:space="preserve"> IF(TEXT((EDATE('Projektkostenkalkulation EP'!$B$4,1)+BF$3),"MM")=TEXT((EDATE('Projektkostenkalkulation EP'!$B$4,1)+(BF$3-1)),"MM"),
             IF(
                        OR(
                                    TEXT((EDATE('Projektkostenkalkulation EP'!$B$4,1)+BF$3),"TTT") = "Sa",
                                    TEXT((EDATE('Projektkostenkalkulation EP'!$B$4,1)+BF$3),"TTT") = "So",
                                    IF(ISNA(VLOOKUP(EDATE('Projektkostenkalkulation EP'!$B$4,1)+BF$3,Datenquellen!$F$7:$H$45,3,FALSE))," ",VLOOKUP(EDATE('Projektkostenkalkulation EP'!$B$4,1)+BF$3,Datenquellen!$F$7:$H$45,3,FALSE))="X"
                                    ),
                          "X",
                          IF((((NETWORKDAYS('Projektkostenkalkulation EP'!$C$8,EOMONTH('Projektkostenkalkulation EP'!$C$8,0)))*('Projektkostenkalkulation EP'!$N$47/5)*
                                        'Projektkostenkalkulation EP'!$C$31)-SUM($B$8:W8))&gt;('Projektkostenkalkulation EP'!$N$47/5),('Projektkostenkalkulation EP'!$N$47/5),
                                         (NETWORKDAYS('Projektkostenkalkulation EP'!$C$8,
                                          EOMONTH('Projektkostenkalkulation EP'!$C$8,0)))*('Projektkostenkalkulation EP'!$N$47/5)*'Projektkostenkalkulation EP'!$C$31-SUM($B$8:W8))
                          ),
               "X"
            )</f>
        <v>0</v>
      </c>
      <c r="Y8" s="122" t="str">
        <f xml:space="preserve"> IF(TEXT((EDATE('Projektkostenkalkulation EP'!$B$4,1)+BG$3),"MM")=TEXT((EDATE('Projektkostenkalkulation EP'!$B$4,1)+(BG$3-1)),"MM"),
             IF(
                        OR(
                                    TEXT((EDATE('Projektkostenkalkulation EP'!$B$4,1)+BG$3),"TTT") = "Sa",
                                    TEXT((EDATE('Projektkostenkalkulation EP'!$B$4,1)+BG$3),"TTT") = "So",
                                    IF(ISNA(VLOOKUP(EDATE('Projektkostenkalkulation EP'!$B$4,1)+BG$3,Datenquellen!$F$7:$H$45,3,FALSE))," ",VLOOKUP(EDATE('Projektkostenkalkulation EP'!$B$4,1)+BG$3,Datenquellen!$F$7:$H$45,3,FALSE))="X"
                                    ),
                          "X",
                          IF((((NETWORKDAYS('Projektkostenkalkulation EP'!$C$8,EOMONTH('Projektkostenkalkulation EP'!$C$8,0)))*('Projektkostenkalkulation EP'!$N$47/5)*
                                        'Projektkostenkalkulation EP'!$C$31)-SUM($B$8:X8))&gt;('Projektkostenkalkulation EP'!$N$47/5),('Projektkostenkalkulation EP'!$N$47/5),
                                         (NETWORKDAYS('Projektkostenkalkulation EP'!$C$8,
                                          EOMONTH('Projektkostenkalkulation EP'!$C$8,0)))*('Projektkostenkalkulation EP'!$N$47/5)*'Projektkostenkalkulation EP'!$C$31-SUM($B$8:X8))
                          ),
               "X"
            )</f>
        <v>X</v>
      </c>
      <c r="Z8" s="122" t="str">
        <f xml:space="preserve"> IF(TEXT((EDATE('Projektkostenkalkulation EP'!$B$4,1)+BH$3),"MM")=TEXT((EDATE('Projektkostenkalkulation EP'!$B$4,1)+(BH$3-1)),"MM"),
             IF(
                        OR(
                                    TEXT((EDATE('Projektkostenkalkulation EP'!$B$4,1)+BH$3),"TTT") = "Sa",
                                    TEXT((EDATE('Projektkostenkalkulation EP'!$B$4,1)+BH$3),"TTT") = "So",
                                    IF(ISNA(VLOOKUP(EDATE('Projektkostenkalkulation EP'!$B$4,1)+BH$3,Datenquellen!$F$7:$H$45,3,FALSE))," ",VLOOKUP(EDATE('Projektkostenkalkulation EP'!$B$4,1)+BH$3,Datenquellen!$F$7:$H$45,3,FALSE))="X"
                                    ),
                          "X",
                          IF((((NETWORKDAYS('Projektkostenkalkulation EP'!$C$8,EOMONTH('Projektkostenkalkulation EP'!$C$8,0)))*('Projektkostenkalkulation EP'!$N$47/5)*
                                        'Projektkostenkalkulation EP'!$C$31)-SUM($B$8:Y8))&gt;('Projektkostenkalkulation EP'!$N$47/5),('Projektkostenkalkulation EP'!$N$47/5),
                                         (NETWORKDAYS('Projektkostenkalkulation EP'!$C$8,
                                          EOMONTH('Projektkostenkalkulation EP'!$C$8,0)))*('Projektkostenkalkulation EP'!$N$47/5)*'Projektkostenkalkulation EP'!$C$31-SUM($B$8:Y8))
                          ),
               "X"
            )</f>
        <v>X</v>
      </c>
      <c r="AA8" s="122">
        <f xml:space="preserve"> IF(TEXT((EDATE('Projektkostenkalkulation EP'!$B$4,1)+BI$3),"MM")=TEXT((EDATE('Projektkostenkalkulation EP'!$B$4,1)+(BI$3-1)),"MM"),
             IF(
                        OR(
                                    TEXT((EDATE('Projektkostenkalkulation EP'!$B$4,1)+BI$3),"TTT") = "Sa",
                                    TEXT((EDATE('Projektkostenkalkulation EP'!$B$4,1)+BI$3),"TTT") = "So",
                                    IF(ISNA(VLOOKUP(EDATE('Projektkostenkalkulation EP'!$B$4,1)+BI$3,Datenquellen!$F$7:$H$45,3,FALSE))," ",VLOOKUP(EDATE('Projektkostenkalkulation EP'!$B$4,1)+BI$3,Datenquellen!$F$7:$H$45,3,FALSE))="X"
                                    ),
                          "X",
                          IF((((NETWORKDAYS('Projektkostenkalkulation EP'!$C$8,EOMONTH('Projektkostenkalkulation EP'!$C$8,0)))*('Projektkostenkalkulation EP'!$N$47/5)*
                                        'Projektkostenkalkulation EP'!$C$31)-SUM($B$8:Z8))&gt;('Projektkostenkalkulation EP'!$N$47/5),('Projektkostenkalkulation EP'!$N$47/5),
                                         (NETWORKDAYS('Projektkostenkalkulation EP'!$C$8,
                                          EOMONTH('Projektkostenkalkulation EP'!$C$8,0)))*('Projektkostenkalkulation EP'!$N$47/5)*'Projektkostenkalkulation EP'!$C$31-SUM($B$8:Z8))
                          ),
               "X"
            )</f>
        <v>0</v>
      </c>
      <c r="AB8" s="122">
        <f xml:space="preserve"> IF(TEXT((EDATE('Projektkostenkalkulation EP'!$B$4,1)+BJ$3),"MM")=TEXT((EDATE('Projektkostenkalkulation EP'!$B$4,1)+(BJ$3-1)),"MM"),
             IF(
                        OR(
                                    TEXT((EDATE('Projektkostenkalkulation EP'!$B$4,1)+BJ$3),"TTT") = "Sa",
                                    TEXT((EDATE('Projektkostenkalkulation EP'!$B$4,1)+BJ$3),"TTT") = "So",
                                    IF(ISNA(VLOOKUP(EDATE('Projektkostenkalkulation EP'!$B$4,1)+BJ$3,Datenquellen!$F$7:$H$45,3,FALSE))," ",VLOOKUP(EDATE('Projektkostenkalkulation EP'!$B$4,1)+BJ$3,Datenquellen!$F$7:$H$45,3,FALSE))="X"
                                    ),
                          "X",
                          IF((((NETWORKDAYS('Projektkostenkalkulation EP'!$C$8,EOMONTH('Projektkostenkalkulation EP'!$C$8,0)))*('Projektkostenkalkulation EP'!$N$47/5)*
                                        'Projektkostenkalkulation EP'!$C$31)-SUM($B$8:AA8))&gt;('Projektkostenkalkulation EP'!$N$47/5),('Projektkostenkalkulation EP'!$N$47/5),
                                         (NETWORKDAYS('Projektkostenkalkulation EP'!$C$8,
                                          EOMONTH('Projektkostenkalkulation EP'!$C$8,0)))*('Projektkostenkalkulation EP'!$N$47/5)*'Projektkostenkalkulation EP'!$C$31-SUM($B$8:AA8))
                          ),
               "X"
            )</f>
        <v>0</v>
      </c>
      <c r="AC8" s="122">
        <f xml:space="preserve"> IF(TEXT((EDATE('Projektkostenkalkulation EP'!$B$4,1)+BK$3),"MM")=TEXT((EDATE('Projektkostenkalkulation EP'!$B$4,1)+(BK$3-1)),"MM"),
             IF(
                        OR(
                                    TEXT((EDATE('Projektkostenkalkulation EP'!$B$4,1)+BK$3),"TTT") = "Sa",
                                    TEXT((EDATE('Projektkostenkalkulation EP'!$B$4,1)+BK$3),"TTT") = "So",
                                    IF(ISNA(VLOOKUP(EDATE('Projektkostenkalkulation EP'!$B$4,1)+BK$3,Datenquellen!$F$7:$H$45,3,FALSE))," ",VLOOKUP(EDATE('Projektkostenkalkulation EP'!$B$4,1)+BK$3,Datenquellen!$F$7:$H$45,3,FALSE))="X"
                                    ),
                          "X",
                          IF((((NETWORKDAYS('Projektkostenkalkulation EP'!$C$8,EOMONTH('Projektkostenkalkulation EP'!$C$8,0)))*('Projektkostenkalkulation EP'!$N$47/5)*
                                        'Projektkostenkalkulation EP'!$C$31)-SUM($B$8:AB8))&gt;('Projektkostenkalkulation EP'!$N$47/5),('Projektkostenkalkulation EP'!$N$47/5),
                                         (NETWORKDAYS('Projektkostenkalkulation EP'!$C$8,
                                          EOMONTH('Projektkostenkalkulation EP'!$C$8,0)))*('Projektkostenkalkulation EP'!$N$47/5)*'Projektkostenkalkulation EP'!$C$31-SUM($B$8:AB8))
                          ),
               "X"
            )</f>
        <v>0</v>
      </c>
      <c r="AD8" s="122">
        <f xml:space="preserve"> IF(TEXT((EDATE('Projektkostenkalkulation EP'!$B$4,1)+BL$3),"MM")=TEXT((EDATE('Projektkostenkalkulation EP'!$B$4,1)+(BL$3-1)),"MM"),
             IF(
                        OR(
                                    TEXT((EDATE('Projektkostenkalkulation EP'!$B$4,1)+BL$3),"TTT") = "Sa",
                                    TEXT((EDATE('Projektkostenkalkulation EP'!$B$4,1)+BL$3),"TTT") = "So",
                                    IF(ISNA(VLOOKUP(EDATE('Projektkostenkalkulation EP'!$B$4,1)+BL$3,Datenquellen!$F$7:$H$45,3,FALSE))," ",VLOOKUP(EDATE('Projektkostenkalkulation EP'!$B$4,1)+BL$3,Datenquellen!$F$7:$H$45,3,FALSE))="X"
                                    ),
                          "X",
                          IF((((NETWORKDAYS('Projektkostenkalkulation EP'!$C$8,EOMONTH('Projektkostenkalkulation EP'!$C$8,0)))*('Projektkostenkalkulation EP'!$N$47/5)*
                                        'Projektkostenkalkulation EP'!$C$31)-SUM($B$8:AC8))&gt;('Projektkostenkalkulation EP'!$N$47/5),('Projektkostenkalkulation EP'!$N$47/5),
                                         (NETWORKDAYS('Projektkostenkalkulation EP'!$C$8,
                                          EOMONTH('Projektkostenkalkulation EP'!$C$8,0)))*('Projektkostenkalkulation EP'!$N$47/5)*'Projektkostenkalkulation EP'!$C$31-SUM($B$8:AC8))
                          ),
               "X"
            )</f>
        <v>0</v>
      </c>
      <c r="AE8" s="122" t="str">
        <f xml:space="preserve"> IF(TEXT((EDATE('Projektkostenkalkulation EP'!$B$4,1)+BM$3),"MM")=TEXT((EDATE('Projektkostenkalkulation EP'!$B$4,1)+(BM$3-1)),"MM"),
             IF(
                        OR(
                                    TEXT((EDATE('Projektkostenkalkulation EP'!$B$4,1)+BM$3),"TTT") = "Sa",
                                    TEXT((EDATE('Projektkostenkalkulation EP'!$B$4,1)+BM$3),"TTT") = "So",
                                    IF(ISNA(VLOOKUP(EDATE('Projektkostenkalkulation EP'!$B$4,1)+BM$3,Datenquellen!$F$7:$H$45,3,FALSE))," ",VLOOKUP(EDATE('Projektkostenkalkulation EP'!$B$4,1)+BM$3,Datenquellen!$F$7:$H$45,3,FALSE))="X"
                                    ),
                          "X",
                          IF((((NETWORKDAYS('Projektkostenkalkulation EP'!$C$8,EOMONTH('Projektkostenkalkulation EP'!$C$8,0)))*('Projektkostenkalkulation EP'!$N$47/5)*
                                        'Projektkostenkalkulation EP'!$C$31)-SUM($B$8:AD8))&gt;('Projektkostenkalkulation EP'!$N$47/5),('Projektkostenkalkulation EP'!$N$47/5),
                                         (NETWORKDAYS('Projektkostenkalkulation EP'!$C$8,
                                          EOMONTH('Projektkostenkalkulation EP'!$C$8,0)))*('Projektkostenkalkulation EP'!$N$47/5)*'Projektkostenkalkulation EP'!$C$31-SUM($B$8:AD8))
                          ),
               "X"
            )</f>
        <v>X</v>
      </c>
      <c r="AF8" s="122" t="str">
        <f xml:space="preserve"> IF(TEXT((EDATE('Projektkostenkalkulation EP'!$B$4,1)+BN$3),"MM")=TEXT((EDATE('Projektkostenkalkulation EP'!$B$4,1)+(BN$3-1)),"MM"),
             IF(
                        OR(
                                    TEXT((EDATE('Projektkostenkalkulation EP'!$B$4,1)+BN$3),"TTT") = "Sa",
                                    TEXT((EDATE('Projektkostenkalkulation EP'!$B$4,1)+BN$3),"TTT") = "So",
                                    IF(ISNA(VLOOKUP(EDATE('Projektkostenkalkulation EP'!$B$4,1)+BN$3,Datenquellen!$F$7:$H$45,3,FALSE))," ",VLOOKUP(EDATE('Projektkostenkalkulation EP'!$B$4,1)+BN$3,Datenquellen!$F$7:$H$45,3,FALSE))="X"
                                    ),
                          "X",
                          IF((((NETWORKDAYS('Projektkostenkalkulation EP'!$C$8,EOMONTH('Projektkostenkalkulation EP'!$C$8,0)))*('Projektkostenkalkulation EP'!$N$47/5)*
                                        'Projektkostenkalkulation EP'!$C$31)-SUM($B$8:AE8))&gt;('Projektkostenkalkulation EP'!$N$47/5),('Projektkostenkalkulation EP'!$N$47/5),
                                         (NETWORKDAYS('Projektkostenkalkulation EP'!$C$8,
                                          EOMONTH('Projektkostenkalkulation EP'!$C$8,0)))*('Projektkostenkalkulation EP'!$N$47/5)*'Projektkostenkalkulation EP'!$C$31-SUM($B$8:AE8))
                          ),
               "X"
            )</f>
        <v>X</v>
      </c>
      <c r="AG8" s="121">
        <f>SUM(B8:AF8)</f>
        <v>0</v>
      </c>
      <c r="AH8" s="525">
        <f>AG8-AG9</f>
        <v>0</v>
      </c>
      <c r="AJ8" s="2" t="s">
        <v>81</v>
      </c>
      <c r="AK8" s="124" t="str">
        <f>IF(
            OR(
                     TEXT(EDATE('Projektkostenkalkulation EP'!$B$4,13),"TTT") = "Sa",
                     TEXT(EDATE('Projektkostenkalkulation EP'!$B$4,13),"TTT") = "So",
                     IF(ISNA(VLOOKUP(EDATE('Projektkostenkalkulation EP'!$B$4,13),Datenquellen!$F$7:$H$45,3,FALSE))," ",VLOOKUP(EDATE('Projektkostenkalkulation EP'!$B$4,13),Datenquellen!$F$7:$H$45,3,FALSE))="X"
                            ),
                    "X",
                    IF('Projektkostenkalkulation EP'!$O$31&gt;0,('Projektkostenkalkulation EP'!$N$47/5),0)
            )</f>
        <v>X</v>
      </c>
      <c r="AL8" s="122" t="str">
        <f xml:space="preserve"> IF(TEXT((EDATE('Projektkostenkalkulation EP'!$B$4,13)+AK$3),"MM")=TEXT((EDATE('Projektkostenkalkulation EP'!$B$4,13)+(AK$3-1)),"MM"),
             IF(
                        OR(
                                    TEXT((EDATE('Projektkostenkalkulation EP'!$B$4,13)+AK$3),"TTT") = "Sa",
                                    TEXT((EDATE('Projektkostenkalkulation EP'!$B$4,13)+AK$3),"TTT") = "So",
                                    IF(ISNA(VLOOKUP(EDATE('Projektkostenkalkulation EP'!$B$4,13)+AK$3,Datenquellen!$F$7:$H$45,3,FALSE))," ",VLOOKUP(EDATE('Projektkostenkalkulation EP'!$B$4,13)+AK$3,Datenquellen!$F$7:$H$45,3,FALSE))="X"
                                    ),
                          "X",
                          IF((((NETWORKDAYS('Projektkostenkalkulation EP'!$O$8,EOMONTH('Projektkostenkalkulation EP'!$O$8,0)))*('Projektkostenkalkulation EP'!$N$47/5)*
                                        'Projektkostenkalkulation EP'!$O$31)-SUM($AK$8:AK8))&gt;('Projektkostenkalkulation EP'!$N$47/5),('Projektkostenkalkulation EP'!$N$47/5),
                                         (NETWORKDAYS('Projektkostenkalkulation EP'!$O$8,
                                          EOMONTH('Projektkostenkalkulation EP'!$O$8,0)))*('Projektkostenkalkulation EP'!$N$47/5)*'Projektkostenkalkulation EP'!$O$31-SUM($AK$8:AK8))
                          ),
               "X"
            )</f>
        <v>X</v>
      </c>
      <c r="AM8" s="122">
        <f xml:space="preserve"> IF(TEXT((EDATE('Projektkostenkalkulation EP'!$B$4,13)+AL$3),"MM")=TEXT((EDATE('Projektkostenkalkulation EP'!$B$4,13)+(AL$3-1)),"MM"),
             IF(
                        OR(
                                    TEXT((EDATE('Projektkostenkalkulation EP'!$B$4,13)+AL$3),"TTT") = "Sa",
                                    TEXT((EDATE('Projektkostenkalkulation EP'!$B$4,13)+AL$3),"TTT") = "So",
                                    IF(ISNA(VLOOKUP(EDATE('Projektkostenkalkulation EP'!$B$4,13)+AL$3,Datenquellen!$F$7:$H$45,3,FALSE))," ",VLOOKUP(EDATE('Projektkostenkalkulation EP'!$B$4,13)+AL$3,Datenquellen!$F$7:$H$45,3,FALSE))="X"
                                    ),
                          "X",
                          IF((((NETWORKDAYS('Projektkostenkalkulation EP'!$O$8,EOMONTH('Projektkostenkalkulation EP'!$O$8,0)))*('Projektkostenkalkulation EP'!$N$47/5)*
                                        'Projektkostenkalkulation EP'!$O$31)-SUM($AK$8:AL8))&gt;('Projektkostenkalkulation EP'!$N$47/5),('Projektkostenkalkulation EP'!$N$47/5),
                                         (NETWORKDAYS('Projektkostenkalkulation EP'!$O$8,
                                          EOMONTH('Projektkostenkalkulation EP'!$O$8,0)))*('Projektkostenkalkulation EP'!$N$47/5)*'Projektkostenkalkulation EP'!$O$31-SUM($AK$8:AL8))
                          ),
               "X"
            )</f>
        <v>0</v>
      </c>
      <c r="AN8" s="122">
        <f xml:space="preserve"> IF(TEXT((EDATE('Projektkostenkalkulation EP'!$B$4,13)+AM$3),"MM")=TEXT((EDATE('Projektkostenkalkulation EP'!$B$4,13)+(AM$3-1)),"MM"),
             IF(
                        OR(
                                    TEXT((EDATE('Projektkostenkalkulation EP'!$B$4,13)+AM$3),"TTT") = "Sa",
                                    TEXT((EDATE('Projektkostenkalkulation EP'!$B$4,13)+AM$3),"TTT") = "So",
                                    IF(ISNA(VLOOKUP(EDATE('Projektkostenkalkulation EP'!$B$4,13)+AM$3,Datenquellen!$F$7:$H$45,3,FALSE))," ",VLOOKUP(EDATE('Projektkostenkalkulation EP'!$B$4,13)+AM$3,Datenquellen!$F$7:$H$45,3,FALSE))="X"
                                    ),
                          "X",
                          IF((((NETWORKDAYS('Projektkostenkalkulation EP'!$O$8,EOMONTH('Projektkostenkalkulation EP'!$O$8,0)))*('Projektkostenkalkulation EP'!$N$47/5)*
                                        'Projektkostenkalkulation EP'!$O$31)-SUM($AK$8:AM8))&gt;('Projektkostenkalkulation EP'!$N$47/5),('Projektkostenkalkulation EP'!$N$47/5),
                                         (NETWORKDAYS('Projektkostenkalkulation EP'!$O$8,
                                          EOMONTH('Projektkostenkalkulation EP'!$O$8,0)))*('Projektkostenkalkulation EP'!$N$47/5)*'Projektkostenkalkulation EP'!$O$31-SUM($AK$8:AM8))
                          ),
               "X"
            )</f>
        <v>0</v>
      </c>
      <c r="AO8" s="122">
        <f xml:space="preserve"> IF(TEXT((EDATE('Projektkostenkalkulation EP'!$B$4,13)+AN$3),"MM")=TEXT((EDATE('Projektkostenkalkulation EP'!$B$4,13)+(AN$3-1)),"MM"),
             IF(
                        OR(
                                    TEXT((EDATE('Projektkostenkalkulation EP'!$B$4,13)+AN$3),"TTT") = "Sa",
                                    TEXT((EDATE('Projektkostenkalkulation EP'!$B$4,13)+AN$3),"TTT") = "So",
                                    IF(ISNA(VLOOKUP(EDATE('Projektkostenkalkulation EP'!$B$4,13)+AN$3,Datenquellen!$F$7:$H$45,3,FALSE))," ",VLOOKUP(EDATE('Projektkostenkalkulation EP'!$B$4,13)+AN$3,Datenquellen!$F$7:$H$45,3,FALSE))="X"
                                    ),
                          "X",
                          IF((((NETWORKDAYS('Projektkostenkalkulation EP'!$O$8,EOMONTH('Projektkostenkalkulation EP'!$O$8,0)))*('Projektkostenkalkulation EP'!$N$47/5)*
                                        'Projektkostenkalkulation EP'!$O$31)-SUM($AK$8:AN8))&gt;('Projektkostenkalkulation EP'!$N$47/5),('Projektkostenkalkulation EP'!$N$47/5),
                                         (NETWORKDAYS('Projektkostenkalkulation EP'!$O$8,
                                          EOMONTH('Projektkostenkalkulation EP'!$O$8,0)))*('Projektkostenkalkulation EP'!$N$47/5)*'Projektkostenkalkulation EP'!$O$31-SUM($AK$8:AN8))
                          ),
               "X"
            )</f>
        <v>0</v>
      </c>
      <c r="AP8" s="122">
        <f xml:space="preserve"> IF(TEXT((EDATE('Projektkostenkalkulation EP'!$B$4,13)+AO$3),"MM")=TEXT((EDATE('Projektkostenkalkulation EP'!$B$4,13)+(AO$3-1)),"MM"),
             IF(
                        OR(
                                    TEXT((EDATE('Projektkostenkalkulation EP'!$B$4,13)+AO$3),"TTT") = "Sa",
                                    TEXT((EDATE('Projektkostenkalkulation EP'!$B$4,13)+AO$3),"TTT") = "So",
                                    IF(ISNA(VLOOKUP(EDATE('Projektkostenkalkulation EP'!$B$4,13)+AO$3,Datenquellen!$F$7:$H$45,3,FALSE))," ",VLOOKUP(EDATE('Projektkostenkalkulation EP'!$B$4,13)+AO$3,Datenquellen!$F$7:$H$45,3,FALSE))="X"
                                    ),
                          "X",
                          IF((((NETWORKDAYS('Projektkostenkalkulation EP'!$O$8,EOMONTH('Projektkostenkalkulation EP'!$O$8,0)))*('Projektkostenkalkulation EP'!$N$47/5)*
                                        'Projektkostenkalkulation EP'!$O$31)-SUM($AK$8:AO8))&gt;('Projektkostenkalkulation EP'!$N$47/5),('Projektkostenkalkulation EP'!$N$47/5),
                                         (NETWORKDAYS('Projektkostenkalkulation EP'!$O$8,
                                          EOMONTH('Projektkostenkalkulation EP'!$O$8,0)))*('Projektkostenkalkulation EP'!$N$47/5)*'Projektkostenkalkulation EP'!$O$31-SUM($AK$8:AO8))
                          ),
               "X"
            )</f>
        <v>0</v>
      </c>
      <c r="AQ8" s="122">
        <f xml:space="preserve"> IF(TEXT((EDATE('Projektkostenkalkulation EP'!$B$4,13)+AP$3),"MM")=TEXT((EDATE('Projektkostenkalkulation EP'!$B$4,13)+(AP$3-1)),"MM"),
             IF(
                        OR(
                                    TEXT((EDATE('Projektkostenkalkulation EP'!$B$4,13)+AP$3),"TTT") = "Sa",
                                    TEXT((EDATE('Projektkostenkalkulation EP'!$B$4,13)+AP$3),"TTT") = "So",
                                    IF(ISNA(VLOOKUP(EDATE('Projektkostenkalkulation EP'!$B$4,13)+AP$3,Datenquellen!$F$7:$H$45,3,FALSE))," ",VLOOKUP(EDATE('Projektkostenkalkulation EP'!$B$4,13)+AP$3,Datenquellen!$F$7:$H$45,3,FALSE))="X"
                                    ),
                          "X",
                          IF((((NETWORKDAYS('Projektkostenkalkulation EP'!$O$8,EOMONTH('Projektkostenkalkulation EP'!$O$8,0)))*('Projektkostenkalkulation EP'!$N$47/5)*
                                        'Projektkostenkalkulation EP'!$O$31)-SUM($AK$8:AP8))&gt;('Projektkostenkalkulation EP'!$N$47/5),('Projektkostenkalkulation EP'!$N$47/5),
                                         (NETWORKDAYS('Projektkostenkalkulation EP'!$O$8,
                                          EOMONTH('Projektkostenkalkulation EP'!$O$8,0)))*('Projektkostenkalkulation EP'!$N$47/5)*'Projektkostenkalkulation EP'!$O$31-SUM($AK$8:AP8))
                          ),
               "X"
            )</f>
        <v>0</v>
      </c>
      <c r="AR8" s="122" t="str">
        <f xml:space="preserve"> IF(TEXT((EDATE('Projektkostenkalkulation EP'!$B$4,13)+AQ$3),"MM")=TEXT((EDATE('Projektkostenkalkulation EP'!$B$4,13)+(AQ$3-1)),"MM"),
             IF(
                        OR(
                                    TEXT((EDATE('Projektkostenkalkulation EP'!$B$4,13)+AQ$3),"TTT") = "Sa",
                                    TEXT((EDATE('Projektkostenkalkulation EP'!$B$4,13)+AQ$3),"TTT") = "So",
                                    IF(ISNA(VLOOKUP(EDATE('Projektkostenkalkulation EP'!$B$4,13)+AQ$3,Datenquellen!$F$7:$H$45,3,FALSE))," ",VLOOKUP(EDATE('Projektkostenkalkulation EP'!$B$4,13)+AQ$3,Datenquellen!$F$7:$H$45,3,FALSE))="X"
                                    ),
                          "X",
                          IF((((NETWORKDAYS('Projektkostenkalkulation EP'!$O$8,EOMONTH('Projektkostenkalkulation EP'!$O$8,0)))*('Projektkostenkalkulation EP'!$N$47/5)*
                                        'Projektkostenkalkulation EP'!$O$31)-SUM($AK$8:AQ8))&gt;('Projektkostenkalkulation EP'!$N$47/5),('Projektkostenkalkulation EP'!$N$47/5),
                                         (NETWORKDAYS('Projektkostenkalkulation EP'!$O$8,
                                          EOMONTH('Projektkostenkalkulation EP'!$O$8,0)))*('Projektkostenkalkulation EP'!$N$47/5)*'Projektkostenkalkulation EP'!$O$31-SUM($AK$8:AQ8))
                          ),
               "X"
            )</f>
        <v>X</v>
      </c>
      <c r="AS8" s="122" t="str">
        <f xml:space="preserve"> IF(TEXT((EDATE('Projektkostenkalkulation EP'!$B$4,13)+AR$3),"MM")=TEXT((EDATE('Projektkostenkalkulation EP'!$B$4,13)+(AR$3-1)),"MM"),
             IF(
                        OR(
                                    TEXT((EDATE('Projektkostenkalkulation EP'!$B$4,13)+AR$3),"TTT") = "Sa",
                                    TEXT((EDATE('Projektkostenkalkulation EP'!$B$4,13)+AR$3),"TTT") = "So",
                                    IF(ISNA(VLOOKUP(EDATE('Projektkostenkalkulation EP'!$B$4,13)+AR$3,Datenquellen!$F$7:$H$45,3,FALSE))," ",VLOOKUP(EDATE('Projektkostenkalkulation EP'!$B$4,13)+AR$3,Datenquellen!$F$7:$H$45,3,FALSE))="X"
                                    ),
                          "X",
                          IF((((NETWORKDAYS('Projektkostenkalkulation EP'!$O$8,EOMONTH('Projektkostenkalkulation EP'!$O$8,0)))*('Projektkostenkalkulation EP'!$N$47/5)*
                                        'Projektkostenkalkulation EP'!$O$31)-SUM($AK$8:AR8))&gt;('Projektkostenkalkulation EP'!$N$47/5),('Projektkostenkalkulation EP'!$N$47/5),
                                         (NETWORKDAYS('Projektkostenkalkulation EP'!$O$8,
                                          EOMONTH('Projektkostenkalkulation EP'!$O$8,0)))*('Projektkostenkalkulation EP'!$N$47/5)*'Projektkostenkalkulation EP'!$O$31-SUM($AK$8:AR8))
                          ),
               "X"
            )</f>
        <v>X</v>
      </c>
      <c r="AT8" s="122">
        <f xml:space="preserve"> IF(TEXT((EDATE('Projektkostenkalkulation EP'!$B$4,13)+AS$3),"MM")=TEXT((EDATE('Projektkostenkalkulation EP'!$B$4,13)+(AS$3-1)),"MM"),
             IF(
                        OR(
                                    TEXT((EDATE('Projektkostenkalkulation EP'!$B$4,13)+AS$3),"TTT") = "Sa",
                                    TEXT((EDATE('Projektkostenkalkulation EP'!$B$4,13)+AS$3),"TTT") = "So",
                                    IF(ISNA(VLOOKUP(EDATE('Projektkostenkalkulation EP'!$B$4,13)+AS$3,Datenquellen!$F$7:$H$45,3,FALSE))," ",VLOOKUP(EDATE('Projektkostenkalkulation EP'!$B$4,13)+AS$3,Datenquellen!$F$7:$H$45,3,FALSE))="X"
                                    ),
                          "X",
                          IF((((NETWORKDAYS('Projektkostenkalkulation EP'!$O$8,EOMONTH('Projektkostenkalkulation EP'!$O$8,0)))*('Projektkostenkalkulation EP'!$N$47/5)*
                                        'Projektkostenkalkulation EP'!$O$31)-SUM($AK$8:AS8))&gt;('Projektkostenkalkulation EP'!$N$47/5),('Projektkostenkalkulation EP'!$N$47/5),
                                         (NETWORKDAYS('Projektkostenkalkulation EP'!$O$8,
                                          EOMONTH('Projektkostenkalkulation EP'!$O$8,0)))*('Projektkostenkalkulation EP'!$N$47/5)*'Projektkostenkalkulation EP'!$O$31-SUM($AK$8:AS8))
                          ),
               "X"
            )</f>
        <v>0</v>
      </c>
      <c r="AU8" s="122">
        <f xml:space="preserve"> IF(TEXT((EDATE('Projektkostenkalkulation EP'!$B$4,13)+AT$3),"MM")=TEXT((EDATE('Projektkostenkalkulation EP'!$B$4,13)+(AT$3-1)),"MM"),
             IF(
                        OR(
                                    TEXT((EDATE('Projektkostenkalkulation EP'!$B$4,13)+AT$3),"TTT") = "Sa",
                                    TEXT((EDATE('Projektkostenkalkulation EP'!$B$4,13)+AT$3),"TTT") = "So",
                                    IF(ISNA(VLOOKUP(EDATE('Projektkostenkalkulation EP'!$B$4,13)+AT$3,Datenquellen!$F$7:$H$45,3,FALSE))," ",VLOOKUP(EDATE('Projektkostenkalkulation EP'!$B$4,13)+AT$3,Datenquellen!$F$7:$H$45,3,FALSE))="X"
                                    ),
                          "X",
                          IF((((NETWORKDAYS('Projektkostenkalkulation EP'!$O$8,EOMONTH('Projektkostenkalkulation EP'!$O$8,0)))*('Projektkostenkalkulation EP'!$N$47/5)*
                                        'Projektkostenkalkulation EP'!$O$31)-SUM($AK$8:AT8))&gt;('Projektkostenkalkulation EP'!$N$47/5),('Projektkostenkalkulation EP'!$N$47/5),
                                         (NETWORKDAYS('Projektkostenkalkulation EP'!$O$8,
                                          EOMONTH('Projektkostenkalkulation EP'!$O$8,0)))*('Projektkostenkalkulation EP'!$N$47/5)*'Projektkostenkalkulation EP'!$O$31-SUM($AK$8:AT8))
                          ),
               "X"
            )</f>
        <v>0</v>
      </c>
      <c r="AV8" s="122">
        <f xml:space="preserve"> IF(TEXT((EDATE('Projektkostenkalkulation EP'!$B$4,13)+AU$3),"MM")=TEXT((EDATE('Projektkostenkalkulation EP'!$B$4,13)+(AU$3-1)),"MM"),
             IF(
                        OR(
                                    TEXT((EDATE('Projektkostenkalkulation EP'!$B$4,13)+AU$3),"TTT") = "Sa",
                                    TEXT((EDATE('Projektkostenkalkulation EP'!$B$4,13)+AU$3),"TTT") = "So",
                                    IF(ISNA(VLOOKUP(EDATE('Projektkostenkalkulation EP'!$B$4,13)+AU$3,Datenquellen!$F$7:$H$45,3,FALSE))," ",VLOOKUP(EDATE('Projektkostenkalkulation EP'!$B$4,13)+AU$3,Datenquellen!$F$7:$H$45,3,FALSE))="X"
                                    ),
                          "X",
                          IF((((NETWORKDAYS('Projektkostenkalkulation EP'!$O$8,EOMONTH('Projektkostenkalkulation EP'!$O$8,0)))*('Projektkostenkalkulation EP'!$N$47/5)*
                                        'Projektkostenkalkulation EP'!$O$31)-SUM($AK$8:AU8))&gt;('Projektkostenkalkulation EP'!$N$47/5),('Projektkostenkalkulation EP'!$N$47/5),
                                         (NETWORKDAYS('Projektkostenkalkulation EP'!$O$8,
                                          EOMONTH('Projektkostenkalkulation EP'!$O$8,0)))*('Projektkostenkalkulation EP'!$N$47/5)*'Projektkostenkalkulation EP'!$O$31-SUM($AK$8:AU8))
                          ),
               "X"
            )</f>
        <v>0</v>
      </c>
      <c r="AW8" s="122">
        <f xml:space="preserve"> IF(TEXT((EDATE('Projektkostenkalkulation EP'!$B$4,13)+AV$3),"MM")=TEXT((EDATE('Projektkostenkalkulation EP'!$B$4,13)+(AV$3-1)),"MM"),
             IF(
                        OR(
                                    TEXT((EDATE('Projektkostenkalkulation EP'!$B$4,13)+AV$3),"TTT") = "Sa",
                                    TEXT((EDATE('Projektkostenkalkulation EP'!$B$4,13)+AV$3),"TTT") = "So",
                                    IF(ISNA(VLOOKUP(EDATE('Projektkostenkalkulation EP'!$B$4,13)+AV$3,Datenquellen!$F$7:$H$45,3,FALSE))," ",VLOOKUP(EDATE('Projektkostenkalkulation EP'!$B$4,13)+AV$3,Datenquellen!$F$7:$H$45,3,FALSE))="X"
                                    ),
                          "X",
                          IF((((NETWORKDAYS('Projektkostenkalkulation EP'!$O$8,EOMONTH('Projektkostenkalkulation EP'!$O$8,0)))*('Projektkostenkalkulation EP'!$N$47/5)*
                                        'Projektkostenkalkulation EP'!$O$31)-SUM($AK$8:AV8))&gt;('Projektkostenkalkulation EP'!$N$47/5),('Projektkostenkalkulation EP'!$N$47/5),
                                         (NETWORKDAYS('Projektkostenkalkulation EP'!$O$8,
                                          EOMONTH('Projektkostenkalkulation EP'!$O$8,0)))*('Projektkostenkalkulation EP'!$N$47/5)*'Projektkostenkalkulation EP'!$O$31-SUM($AK$8:AV8))
                          ),
               "X"
            )</f>
        <v>0</v>
      </c>
      <c r="AX8" s="122">
        <f xml:space="preserve"> IF(TEXT((EDATE('Projektkostenkalkulation EP'!$B$4,13)+AW$3),"MM")=TEXT((EDATE('Projektkostenkalkulation EP'!$B$4,13)+(AW$3-1)),"MM"),
             IF(
                        OR(
                                    TEXT((EDATE('Projektkostenkalkulation EP'!$B$4,13)+AW$3),"TTT") = "Sa",
                                    TEXT((EDATE('Projektkostenkalkulation EP'!$B$4,13)+AW$3),"TTT") = "So",
                                    IF(ISNA(VLOOKUP(EDATE('Projektkostenkalkulation EP'!$B$4,13)+AW$3,Datenquellen!$F$7:$H$45,3,FALSE))," ",VLOOKUP(EDATE('Projektkostenkalkulation EP'!$B$4,13)+AW$3,Datenquellen!$F$7:$H$45,3,FALSE))="X"
                                    ),
                          "X",
                          IF((((NETWORKDAYS('Projektkostenkalkulation EP'!$O$8,EOMONTH('Projektkostenkalkulation EP'!$O$8,0)))*('Projektkostenkalkulation EP'!$N$47/5)*
                                        'Projektkostenkalkulation EP'!$O$31)-SUM($AK$8:AW8))&gt;('Projektkostenkalkulation EP'!$N$47/5),('Projektkostenkalkulation EP'!$N$47/5),
                                         (NETWORKDAYS('Projektkostenkalkulation EP'!$O$8,
                                          EOMONTH('Projektkostenkalkulation EP'!$O$8,0)))*('Projektkostenkalkulation EP'!$N$47/5)*'Projektkostenkalkulation EP'!$O$31-SUM($AK$8:AW8))
                          ),
               "X"
            )</f>
        <v>0</v>
      </c>
      <c r="AY8" s="122" t="str">
        <f xml:space="preserve"> IF(TEXT((EDATE('Projektkostenkalkulation EP'!$B$4,13)+AX$3),"MM")=TEXT((EDATE('Projektkostenkalkulation EP'!$B$4,13)+(AX$3-1)),"MM"),
             IF(
                        OR(
                                    TEXT((EDATE('Projektkostenkalkulation EP'!$B$4,13)+AX$3),"TTT") = "Sa",
                                    TEXT((EDATE('Projektkostenkalkulation EP'!$B$4,13)+AX$3),"TTT") = "So",
                                    IF(ISNA(VLOOKUP(EDATE('Projektkostenkalkulation EP'!$B$4,13)+AX$3,Datenquellen!$F$7:$H$45,3,FALSE))," ",VLOOKUP(EDATE('Projektkostenkalkulation EP'!$B$4,13)+AX$3,Datenquellen!$F$7:$H$45,3,FALSE))="X"
                                    ),
                          "X",
                          IF((((NETWORKDAYS('Projektkostenkalkulation EP'!$O$8,EOMONTH('Projektkostenkalkulation EP'!$O$8,0)))*('Projektkostenkalkulation EP'!$N$47/5)*
                                        'Projektkostenkalkulation EP'!$O$31)-SUM($AK$8:AX8))&gt;('Projektkostenkalkulation EP'!$N$47/5),('Projektkostenkalkulation EP'!$N$47/5),
                                         (NETWORKDAYS('Projektkostenkalkulation EP'!$O$8,
                                          EOMONTH('Projektkostenkalkulation EP'!$O$8,0)))*('Projektkostenkalkulation EP'!$N$47/5)*'Projektkostenkalkulation EP'!$O$31-SUM($AK$8:AX8))
                          ),
               "X"
            )</f>
        <v>X</v>
      </c>
      <c r="AZ8" s="122" t="str">
        <f xml:space="preserve"> IF(TEXT((EDATE('Projektkostenkalkulation EP'!$B$4,13)+AY$3),"MM")=TEXT((EDATE('Projektkostenkalkulation EP'!$B$4,13)+(AY$3-1)),"MM"),
             IF(
                        OR(
                                    TEXT((EDATE('Projektkostenkalkulation EP'!$B$4,13)+AY$3),"TTT") = "Sa",
                                    TEXT((EDATE('Projektkostenkalkulation EP'!$B$4,13)+AY$3),"TTT") = "So",
                                    IF(ISNA(VLOOKUP(EDATE('Projektkostenkalkulation EP'!$B$4,13)+AY$3,Datenquellen!$F$7:$H$45,3,FALSE))," ",VLOOKUP(EDATE('Projektkostenkalkulation EP'!$B$4,13)+AY$3,Datenquellen!$F$7:$H$45,3,FALSE))="X"
                                    ),
                          "X",
                          IF((((NETWORKDAYS('Projektkostenkalkulation EP'!$O$8,EOMONTH('Projektkostenkalkulation EP'!$O$8,0)))*('Projektkostenkalkulation EP'!$N$47/5)*
                                        'Projektkostenkalkulation EP'!$O$31)-SUM($AK$8:AY8))&gt;('Projektkostenkalkulation EP'!$N$47/5),('Projektkostenkalkulation EP'!$N$47/5),
                                         (NETWORKDAYS('Projektkostenkalkulation EP'!$O$8,
                                          EOMONTH('Projektkostenkalkulation EP'!$O$8,0)))*('Projektkostenkalkulation EP'!$N$47/5)*'Projektkostenkalkulation EP'!$O$31-SUM($AK$8:AY8))
                          ),
               "X"
            )</f>
        <v>X</v>
      </c>
      <c r="BA8" s="122">
        <f xml:space="preserve"> IF(TEXT((EDATE('Projektkostenkalkulation EP'!$B$4,13)+AZ$3),"MM")=TEXT((EDATE('Projektkostenkalkulation EP'!$B$4,13)+(AZ$3-1)),"MM"),
             IF(
                        OR(
                                    TEXT((EDATE('Projektkostenkalkulation EP'!$B$4,13)+AZ$3),"TTT") = "Sa",
                                    TEXT((EDATE('Projektkostenkalkulation EP'!$B$4,13)+AZ$3),"TTT") = "So",
                                    IF(ISNA(VLOOKUP(EDATE('Projektkostenkalkulation EP'!$B$4,13)+AZ$3,Datenquellen!$F$7:$H$45,3,FALSE))," ",VLOOKUP(EDATE('Projektkostenkalkulation EP'!$B$4,13)+AZ$3,Datenquellen!$F$7:$H$45,3,FALSE))="X"
                                    ),
                          "X",
                          IF((((NETWORKDAYS('Projektkostenkalkulation EP'!$O$8,EOMONTH('Projektkostenkalkulation EP'!$O$8,0)))*('Projektkostenkalkulation EP'!$N$47/5)*
                                        'Projektkostenkalkulation EP'!$O$31)-SUM($AK$8:AZ8))&gt;('Projektkostenkalkulation EP'!$N$47/5),('Projektkostenkalkulation EP'!$N$47/5),
                                         (NETWORKDAYS('Projektkostenkalkulation EP'!$O$8,
                                          EOMONTH('Projektkostenkalkulation EP'!$O$8,0)))*('Projektkostenkalkulation EP'!$N$47/5)*'Projektkostenkalkulation EP'!$O$31-SUM($AK$8:AZ8))
                          ),
               "X"
            )</f>
        <v>0</v>
      </c>
      <c r="BB8" s="122">
        <f xml:space="preserve"> IF(TEXT((EDATE('Projektkostenkalkulation EP'!$B$4,13)+BA$3),"MM")=TEXT((EDATE('Projektkostenkalkulation EP'!$B$4,13)+(BA$3-1)),"MM"),
             IF(
                        OR(
                                    TEXT((EDATE('Projektkostenkalkulation EP'!$B$4,13)+BA$3),"TTT") = "Sa",
                                    TEXT((EDATE('Projektkostenkalkulation EP'!$B$4,13)+BA$3),"TTT") = "So",
                                    IF(ISNA(VLOOKUP(EDATE('Projektkostenkalkulation EP'!$B$4,13)+BA$3,Datenquellen!$F$7:$H$45,3,FALSE))," ",VLOOKUP(EDATE('Projektkostenkalkulation EP'!$B$4,13)+BA$3,Datenquellen!$F$7:$H$45,3,FALSE))="X"
                                    ),
                          "X",
                          IF((((NETWORKDAYS('Projektkostenkalkulation EP'!$O$8,EOMONTH('Projektkostenkalkulation EP'!$O$8,0)))*('Projektkostenkalkulation EP'!$N$47/5)*
                                        'Projektkostenkalkulation EP'!$O$31)-SUM($AK$8:BA8))&gt;('Projektkostenkalkulation EP'!$N$47/5),('Projektkostenkalkulation EP'!$N$47/5),
                                         (NETWORKDAYS('Projektkostenkalkulation EP'!$O$8,
                                          EOMONTH('Projektkostenkalkulation EP'!$O$8,0)))*('Projektkostenkalkulation EP'!$N$47/5)*'Projektkostenkalkulation EP'!$O$31-SUM($AK$8:BA8))
                          ),
               "X"
            )</f>
        <v>0</v>
      </c>
      <c r="BC8" s="122">
        <f xml:space="preserve"> IF(TEXT((EDATE('Projektkostenkalkulation EP'!$B$4,13)+BB$3),"MM")=TEXT((EDATE('Projektkostenkalkulation EP'!$B$4,13)+(BB$3-1)),"MM"),
             IF(
                        OR(
                                    TEXT((EDATE('Projektkostenkalkulation EP'!$B$4,13)+BB$3),"TTT") = "Sa",
                                    TEXT((EDATE('Projektkostenkalkulation EP'!$B$4,13)+BB$3),"TTT") = "So",
                                    IF(ISNA(VLOOKUP(EDATE('Projektkostenkalkulation EP'!$B$4,13)+BB$3,Datenquellen!$F$7:$H$45,3,FALSE))," ",VLOOKUP(EDATE('Projektkostenkalkulation EP'!$B$4,13)+BB$3,Datenquellen!$F$7:$H$45,3,FALSE))="X"
                                    ),
                          "X",
                          IF((((NETWORKDAYS('Projektkostenkalkulation EP'!$O$8,EOMONTH('Projektkostenkalkulation EP'!$O$8,0)))*('Projektkostenkalkulation EP'!$N$47/5)*
                                        'Projektkostenkalkulation EP'!$O$31)-SUM($AK$8:BB8))&gt;('Projektkostenkalkulation EP'!$N$47/5),('Projektkostenkalkulation EP'!$N$47/5),
                                         (NETWORKDAYS('Projektkostenkalkulation EP'!$O$8,
                                          EOMONTH('Projektkostenkalkulation EP'!$O$8,0)))*('Projektkostenkalkulation EP'!$N$47/5)*'Projektkostenkalkulation EP'!$O$31-SUM($AK$8:BB8))
                          ),
               "X"
            )</f>
        <v>0</v>
      </c>
      <c r="BD8" s="122">
        <f xml:space="preserve"> IF(TEXT((EDATE('Projektkostenkalkulation EP'!$B$4,13)+BC$3),"MM")=TEXT((EDATE('Projektkostenkalkulation EP'!$B$4,13)+(BC$3-1)),"MM"),
             IF(
                        OR(
                                    TEXT((EDATE('Projektkostenkalkulation EP'!$B$4,13)+BC$3),"TTT") = "Sa",
                                    TEXT((EDATE('Projektkostenkalkulation EP'!$B$4,13)+BC$3),"TTT") = "So",
                                    IF(ISNA(VLOOKUP(EDATE('Projektkostenkalkulation EP'!$B$4,13)+BC$3,Datenquellen!$F$7:$H$45,3,FALSE))," ",VLOOKUP(EDATE('Projektkostenkalkulation EP'!$B$4,13)+BC$3,Datenquellen!$F$7:$H$45,3,FALSE))="X"
                                    ),
                          "X",
                          IF((((NETWORKDAYS('Projektkostenkalkulation EP'!$O$8,EOMONTH('Projektkostenkalkulation EP'!$O$8,0)))*('Projektkostenkalkulation EP'!$N$47/5)*
                                        'Projektkostenkalkulation EP'!$O$31)-SUM($AK$8:BC8))&gt;('Projektkostenkalkulation EP'!$N$47/5),('Projektkostenkalkulation EP'!$N$47/5),
                                         (NETWORKDAYS('Projektkostenkalkulation EP'!$O$8,
                                          EOMONTH('Projektkostenkalkulation EP'!$O$8,0)))*('Projektkostenkalkulation EP'!$N$47/5)*'Projektkostenkalkulation EP'!$O$31-SUM($AK$8:BC8))
                          ),
               "X"
            )</f>
        <v>0</v>
      </c>
      <c r="BE8" s="122">
        <f xml:space="preserve"> IF(TEXT((EDATE('Projektkostenkalkulation EP'!$B$4,13)+BD$3),"MM")=TEXT((EDATE('Projektkostenkalkulation EP'!$B$4,13)+(BD$3-1)),"MM"),
             IF(
                        OR(
                                    TEXT((EDATE('Projektkostenkalkulation EP'!$B$4,13)+BD$3),"TTT") = "Sa",
                                    TEXT((EDATE('Projektkostenkalkulation EP'!$B$4,13)+BD$3),"TTT") = "So",
                                    IF(ISNA(VLOOKUP(EDATE('Projektkostenkalkulation EP'!$B$4,13)+BD$3,Datenquellen!$F$7:$H$45,3,FALSE))," ",VLOOKUP(EDATE('Projektkostenkalkulation EP'!$B$4,13)+BD$3,Datenquellen!$F$7:$H$45,3,FALSE))="X"
                                    ),
                          "X",
                          IF((((NETWORKDAYS('Projektkostenkalkulation EP'!$O$8,EOMONTH('Projektkostenkalkulation EP'!$O$8,0)))*('Projektkostenkalkulation EP'!$N$47/5)*
                                        'Projektkostenkalkulation EP'!$O$31)-SUM($AK$8:BD8))&gt;('Projektkostenkalkulation EP'!$N$47/5),('Projektkostenkalkulation EP'!$N$47/5),
                                         (NETWORKDAYS('Projektkostenkalkulation EP'!$O$8,
                                          EOMONTH('Projektkostenkalkulation EP'!$O$8,0)))*('Projektkostenkalkulation EP'!$N$47/5)*'Projektkostenkalkulation EP'!$O$31-SUM($AK$8:BD8))
                          ),
               "X"
            )</f>
        <v>0</v>
      </c>
      <c r="BF8" s="122" t="str">
        <f xml:space="preserve"> IF(TEXT((EDATE('Projektkostenkalkulation EP'!$B$4,13)+BE$3),"MM")=TEXT((EDATE('Projektkostenkalkulation EP'!$B$4,13)+(BE$3-1)),"MM"),
             IF(
                        OR(
                                    TEXT((EDATE('Projektkostenkalkulation EP'!$B$4,13)+BE$3),"TTT") = "Sa",
                                    TEXT((EDATE('Projektkostenkalkulation EP'!$B$4,13)+BE$3),"TTT") = "So",
                                    IF(ISNA(VLOOKUP(EDATE('Projektkostenkalkulation EP'!$B$4,13)+BE$3,Datenquellen!$F$7:$H$45,3,FALSE))," ",VLOOKUP(EDATE('Projektkostenkalkulation EP'!$B$4,13)+BE$3,Datenquellen!$F$7:$H$45,3,FALSE))="X"
                                    ),
                          "X",
                          IF((((NETWORKDAYS('Projektkostenkalkulation EP'!$O$8,EOMONTH('Projektkostenkalkulation EP'!$O$8,0)))*('Projektkostenkalkulation EP'!$N$47/5)*
                                        'Projektkostenkalkulation EP'!$O$31)-SUM($AK$8:BE8))&gt;('Projektkostenkalkulation EP'!$N$47/5),('Projektkostenkalkulation EP'!$N$47/5),
                                         (NETWORKDAYS('Projektkostenkalkulation EP'!$O$8,
                                          EOMONTH('Projektkostenkalkulation EP'!$O$8,0)))*('Projektkostenkalkulation EP'!$N$47/5)*'Projektkostenkalkulation EP'!$O$31-SUM($AK$8:BE8))
                          ),
               "X"
            )</f>
        <v>X</v>
      </c>
      <c r="BG8" s="122" t="str">
        <f xml:space="preserve"> IF(TEXT((EDATE('Projektkostenkalkulation EP'!$B$4,13)+BF$3),"MM")=TEXT((EDATE('Projektkostenkalkulation EP'!$B$4,13)+(BF$3-1)),"MM"),
             IF(
                        OR(
                                    TEXT((EDATE('Projektkostenkalkulation EP'!$B$4,13)+BF$3),"TTT") = "Sa",
                                    TEXT((EDATE('Projektkostenkalkulation EP'!$B$4,13)+BF$3),"TTT") = "So",
                                    IF(ISNA(VLOOKUP(EDATE('Projektkostenkalkulation EP'!$B$4,13)+BF$3,Datenquellen!$F$7:$H$45,3,FALSE))," ",VLOOKUP(EDATE('Projektkostenkalkulation EP'!$B$4,13)+BF$3,Datenquellen!$F$7:$H$45,3,FALSE))="X"
                                    ),
                          "X",
                          IF((((NETWORKDAYS('Projektkostenkalkulation EP'!$O$8,EOMONTH('Projektkostenkalkulation EP'!$O$8,0)))*('Projektkostenkalkulation EP'!$N$47/5)*
                                        'Projektkostenkalkulation EP'!$O$31)-SUM($AK$8:BF8))&gt;('Projektkostenkalkulation EP'!$N$47/5),('Projektkostenkalkulation EP'!$N$47/5),
                                         (NETWORKDAYS('Projektkostenkalkulation EP'!$O$8,
                                          EOMONTH('Projektkostenkalkulation EP'!$O$8,0)))*('Projektkostenkalkulation EP'!$N$47/5)*'Projektkostenkalkulation EP'!$O$31-SUM($AK$8:BF8))
                          ),
               "X"
            )</f>
        <v>X</v>
      </c>
      <c r="BH8" s="122">
        <f xml:space="preserve"> IF(TEXT((EDATE('Projektkostenkalkulation EP'!$B$4,13)+BG$3),"MM")=TEXT((EDATE('Projektkostenkalkulation EP'!$B$4,13)+(BG$3-1)),"MM"),
             IF(
                        OR(
                                    TEXT((EDATE('Projektkostenkalkulation EP'!$B$4,13)+BG$3),"TTT") = "Sa",
                                    TEXT((EDATE('Projektkostenkalkulation EP'!$B$4,13)+BG$3),"TTT") = "So",
                                    IF(ISNA(VLOOKUP(EDATE('Projektkostenkalkulation EP'!$B$4,13)+BG$3,Datenquellen!$F$7:$H$45,3,FALSE))," ",VLOOKUP(EDATE('Projektkostenkalkulation EP'!$B$4,13)+BG$3,Datenquellen!$F$7:$H$45,3,FALSE))="X"
                                    ),
                          "X",
                          IF((((NETWORKDAYS('Projektkostenkalkulation EP'!$O$8,EOMONTH('Projektkostenkalkulation EP'!$O$8,0)))*('Projektkostenkalkulation EP'!$N$47/5)*
                                        'Projektkostenkalkulation EP'!$O$31)-SUM($AK$8:BG8))&gt;('Projektkostenkalkulation EP'!$N$47/5),('Projektkostenkalkulation EP'!$N$47/5),
                                         (NETWORKDAYS('Projektkostenkalkulation EP'!$O$8,
                                          EOMONTH('Projektkostenkalkulation EP'!$O$8,0)))*('Projektkostenkalkulation EP'!$N$47/5)*'Projektkostenkalkulation EP'!$O$31-SUM($AK$8:BG8))
                          ),
               "X"
            )</f>
        <v>0</v>
      </c>
      <c r="BI8" s="122">
        <f xml:space="preserve"> IF(TEXT((EDATE('Projektkostenkalkulation EP'!$B$4,13)+BH$3),"MM")=TEXT((EDATE('Projektkostenkalkulation EP'!$B$4,13)+(BH$3-1)),"MM"),
             IF(
                        OR(
                                    TEXT((EDATE('Projektkostenkalkulation EP'!$B$4,13)+BH$3),"TTT") = "Sa",
                                    TEXT((EDATE('Projektkostenkalkulation EP'!$B$4,13)+BH$3),"TTT") = "So",
                                    IF(ISNA(VLOOKUP(EDATE('Projektkostenkalkulation EP'!$B$4,13)+BH$3,Datenquellen!$F$7:$H$45,3,FALSE))," ",VLOOKUP(EDATE('Projektkostenkalkulation EP'!$B$4,13)+BH$3,Datenquellen!$F$7:$H$45,3,FALSE))="X"
                                    ),
                          "X",
                          IF((((NETWORKDAYS('Projektkostenkalkulation EP'!$O$8,EOMONTH('Projektkostenkalkulation EP'!$O$8,0)))*('Projektkostenkalkulation EP'!$N$47/5)*
                                        'Projektkostenkalkulation EP'!$O$31)-SUM($AK$8:BH8))&gt;('Projektkostenkalkulation EP'!$N$47/5),('Projektkostenkalkulation EP'!$N$47/5),
                                         (NETWORKDAYS('Projektkostenkalkulation EP'!$O$8,
                                          EOMONTH('Projektkostenkalkulation EP'!$O$8,0)))*('Projektkostenkalkulation EP'!$N$47/5)*'Projektkostenkalkulation EP'!$O$31-SUM($AK$8:BH8))
                          ),
               "X"
            )</f>
        <v>0</v>
      </c>
      <c r="BJ8" s="122">
        <f xml:space="preserve"> IF(TEXT((EDATE('Projektkostenkalkulation EP'!$B$4,13)+BI$3),"MM")=TEXT((EDATE('Projektkostenkalkulation EP'!$B$4,13)+(BI$3-1)),"MM"),
             IF(
                        OR(
                                    TEXT((EDATE('Projektkostenkalkulation EP'!$B$4,13)+BI$3),"TTT") = "Sa",
                                    TEXT((EDATE('Projektkostenkalkulation EP'!$B$4,13)+BI$3),"TTT") = "So",
                                    IF(ISNA(VLOOKUP(EDATE('Projektkostenkalkulation EP'!$B$4,13)+BI$3,Datenquellen!$F$7:$H$45,3,FALSE))," ",VLOOKUP(EDATE('Projektkostenkalkulation EP'!$B$4,13)+BI$3,Datenquellen!$F$7:$H$45,3,FALSE))="X"
                                    ),
                          "X",
                          IF((((NETWORKDAYS('Projektkostenkalkulation EP'!$O$8,EOMONTH('Projektkostenkalkulation EP'!$O$8,0)))*('Projektkostenkalkulation EP'!$N$47/5)*
                                        'Projektkostenkalkulation EP'!$O$31)-SUM($AK$8:BI8))&gt;('Projektkostenkalkulation EP'!$N$47/5),('Projektkostenkalkulation EP'!$N$47/5),
                                         (NETWORKDAYS('Projektkostenkalkulation EP'!$O$8,
                                          EOMONTH('Projektkostenkalkulation EP'!$O$8,0)))*('Projektkostenkalkulation EP'!$N$47/5)*'Projektkostenkalkulation EP'!$O$31-SUM($AK$8:BI8))
                          ),
               "X"
            )</f>
        <v>0</v>
      </c>
      <c r="BK8" s="122">
        <f xml:space="preserve"> IF(TEXT((EDATE('Projektkostenkalkulation EP'!$B$4,13)+BJ$3),"MM")=TEXT((EDATE('Projektkostenkalkulation EP'!$B$4,13)+(BJ$3-1)),"MM"),
             IF(
                        OR(
                                    TEXT((EDATE('Projektkostenkalkulation EP'!$B$4,13)+BJ$3),"TTT") = "Sa",
                                    TEXT((EDATE('Projektkostenkalkulation EP'!$B$4,13)+BJ$3),"TTT") = "So",
                                    IF(ISNA(VLOOKUP(EDATE('Projektkostenkalkulation EP'!$B$4,13)+BJ$3,Datenquellen!$F$7:$H$45,3,FALSE))," ",VLOOKUP(EDATE('Projektkostenkalkulation EP'!$B$4,13)+BJ$3,Datenquellen!$F$7:$H$45,3,FALSE))="X"
                                    ),
                          "X",
                          IF((((NETWORKDAYS('Projektkostenkalkulation EP'!$O$8,EOMONTH('Projektkostenkalkulation EP'!$O$8,0)))*('Projektkostenkalkulation EP'!$N$47/5)*
                                        'Projektkostenkalkulation EP'!$O$31)-SUM($AK$8:BJ8))&gt;('Projektkostenkalkulation EP'!$N$47/5),('Projektkostenkalkulation EP'!$N$47/5),
                                         (NETWORKDAYS('Projektkostenkalkulation EP'!$O$8,
                                          EOMONTH('Projektkostenkalkulation EP'!$O$8,0)))*('Projektkostenkalkulation EP'!$N$47/5)*'Projektkostenkalkulation EP'!$O$31-SUM($AK$8:BJ8))
                          ),
               "X"
            )</f>
        <v>0</v>
      </c>
      <c r="BL8" s="122">
        <f xml:space="preserve"> IF(TEXT((EDATE('Projektkostenkalkulation EP'!$B$4,13)+BK$3),"MM")=TEXT((EDATE('Projektkostenkalkulation EP'!$B$4,13)+(BK$3-1)),"MM"),
             IF(
                        OR(
                                    TEXT((EDATE('Projektkostenkalkulation EP'!$B$4,13)+BK$3),"TTT") = "Sa",
                                    TEXT((EDATE('Projektkostenkalkulation EP'!$B$4,13)+BK$3),"TTT") = "So",
                                    IF(ISNA(VLOOKUP(EDATE('Projektkostenkalkulation EP'!$B$4,13)+BK$3,Datenquellen!$F$7:$H$45,3,FALSE))," ",VLOOKUP(EDATE('Projektkostenkalkulation EP'!$B$4,13)+BK$3,Datenquellen!$F$7:$H$45,3,FALSE))="X"
                                    ),
                          "X",
                          IF((((NETWORKDAYS('Projektkostenkalkulation EP'!$O$8,EOMONTH('Projektkostenkalkulation EP'!$O$8,0)))*('Projektkostenkalkulation EP'!$N$47/5)*
                                        'Projektkostenkalkulation EP'!$O$31)-SUM($AK$8:BK8))&gt;('Projektkostenkalkulation EP'!$N$47/5),('Projektkostenkalkulation EP'!$N$47/5),
                                         (NETWORKDAYS('Projektkostenkalkulation EP'!$O$8,
                                          EOMONTH('Projektkostenkalkulation EP'!$O$8,0)))*('Projektkostenkalkulation EP'!$N$47/5)*'Projektkostenkalkulation EP'!$O$31-SUM($AK$8:BK8))
                          ),
               "X"
            )</f>
        <v>0</v>
      </c>
      <c r="BM8" s="122" t="str">
        <f xml:space="preserve"> IF(TEXT((EDATE('Projektkostenkalkulation EP'!$B$4,13)+BL$3),"MM")=TEXT((EDATE('Projektkostenkalkulation EP'!$B$4,13)+(BL$3-1)),"MM"),
             IF(
                        OR(
                                    TEXT((EDATE('Projektkostenkalkulation EP'!$B$4,13)+BL$3),"TTT") = "Sa",
                                    TEXT((EDATE('Projektkostenkalkulation EP'!$B$4,13)+BL$3),"TTT") = "So",
                                    IF(ISNA(VLOOKUP(EDATE('Projektkostenkalkulation EP'!$B$4,13)+BL$3,Datenquellen!$F$7:$H$45,3,FALSE))," ",VLOOKUP(EDATE('Projektkostenkalkulation EP'!$B$4,13)+BL$3,Datenquellen!$F$7:$H$45,3,FALSE))="X"
                                    ),
                          "X",
                          IF((((NETWORKDAYS('Projektkostenkalkulation EP'!$O$8,EOMONTH('Projektkostenkalkulation EP'!$O$8,0)))*('Projektkostenkalkulation EP'!$N$47/5)*
                                        'Projektkostenkalkulation EP'!$O$31)-SUM($AK$8:BL8))&gt;('Projektkostenkalkulation EP'!$N$47/5),('Projektkostenkalkulation EP'!$N$47/5),
                                         (NETWORKDAYS('Projektkostenkalkulation EP'!$O$8,
                                          EOMONTH('Projektkostenkalkulation EP'!$O$8,0)))*('Projektkostenkalkulation EP'!$N$47/5)*'Projektkostenkalkulation EP'!$O$31-SUM($AK$8:BL8))
                          ),
               "X"
            )</f>
        <v>X</v>
      </c>
      <c r="BN8" s="122" t="str">
        <f xml:space="preserve"> IF(TEXT((EDATE('Projektkostenkalkulation EP'!$B$4,13)+BM$3),"MM")=TEXT((EDATE('Projektkostenkalkulation EP'!$B$4,13)+(BM$3-1)),"MM"),
             IF(
                        OR(
                                    TEXT((EDATE('Projektkostenkalkulation EP'!$B$4,13)+BM$3),"TTT") = "Sa",
                                    TEXT((EDATE('Projektkostenkalkulation EP'!$B$4,13)+BM$3),"TTT") = "So",
                                    IF(ISNA(VLOOKUP(EDATE('Projektkostenkalkulation EP'!$B$4,13)+BM$3,Datenquellen!$F$7:$H$45,3,FALSE))," ",VLOOKUP(EDATE('Projektkostenkalkulation EP'!$B$4,13)+BM$3,Datenquellen!$F$7:$H$45,3,FALSE))="X"
                                    ),
                          "X",
                          IF((((NETWORKDAYS('Projektkostenkalkulation EP'!$O$8,EOMONTH('Projektkostenkalkulation EP'!$O$8,0)))*('Projektkostenkalkulation EP'!$N$47/5)*
                                        'Projektkostenkalkulation EP'!$O$31)-SUM($AK$8:BM8))&gt;('Projektkostenkalkulation EP'!$N$47/5),('Projektkostenkalkulation EP'!$N$47/5),
                                         (NETWORKDAYS('Projektkostenkalkulation EP'!$O$8,
                                          EOMONTH('Projektkostenkalkulation EP'!$O$8,0)))*('Projektkostenkalkulation EP'!$N$47/5)*'Projektkostenkalkulation EP'!$O$31-SUM($AK$8:BM8))
                          ),
               "X"
            )</f>
        <v>X</v>
      </c>
      <c r="BO8" s="122">
        <f xml:space="preserve"> IF(TEXT((EDATE('Projektkostenkalkulation EP'!$B$4,13)+BN$3),"MM")=TEXT((EDATE('Projektkostenkalkulation EP'!$B$4,13)+(BN$3-1)),"MM"),
             IF(
                        OR(
                                    TEXT((EDATE('Projektkostenkalkulation EP'!$B$4,13)+BN$3),"TTT") = "Sa",
                                    TEXT((EDATE('Projektkostenkalkulation EP'!$B$4,13)+BN$3),"TTT") = "So",
                                    IF(ISNA(VLOOKUP(EDATE('Projektkostenkalkulation EP'!$B$4,13)+BN$3,Datenquellen!$F$7:$H$45,3,FALSE))," ",VLOOKUP(EDATE('Projektkostenkalkulation EP'!$B$4,13)+BN$3,Datenquellen!$F$7:$H$45,3,FALSE))="X"
                                    ),
                          "X",
                          IF((((NETWORKDAYS('Projektkostenkalkulation EP'!$O$8,EOMONTH('Projektkostenkalkulation EP'!$O$8,0)))*('Projektkostenkalkulation EP'!$N$47/5)*
                                        'Projektkostenkalkulation EP'!$O$31)-SUM($AK$8:BN8))&gt;('Projektkostenkalkulation EP'!$N$47/5),('Projektkostenkalkulation EP'!$N$47/5),
                                         (NETWORKDAYS('Projektkostenkalkulation EP'!$O$8,
                                          EOMONTH('Projektkostenkalkulation EP'!$O$8,0)))*('Projektkostenkalkulation EP'!$N$47/5)*'Projektkostenkalkulation EP'!$O$31-SUM($AK$8:BN8))
                          ),
               "X"
            )</f>
        <v>0</v>
      </c>
      <c r="BP8" s="121">
        <f>SUM(AK8:BO8)</f>
        <v>0</v>
      </c>
      <c r="BQ8" s="525">
        <f>BP8-BP9</f>
        <v>0</v>
      </c>
    </row>
    <row r="9" spans="1:69" ht="14.25" customHeight="1" thickBot="1" x14ac:dyDescent="0.25">
      <c r="A9" s="3" t="s">
        <v>82</v>
      </c>
      <c r="B9" s="270"/>
      <c r="C9" s="272"/>
      <c r="D9" s="272"/>
      <c r="E9" s="272"/>
      <c r="F9" s="272"/>
      <c r="G9" s="272"/>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123">
        <f>SUM(B9:AF9)</f>
        <v>0</v>
      </c>
      <c r="AH9" s="526"/>
      <c r="AJ9" s="3" t="s">
        <v>82</v>
      </c>
      <c r="AK9" s="270"/>
      <c r="AL9" s="272"/>
      <c r="AM9" s="272"/>
      <c r="AN9" s="272"/>
      <c r="AO9" s="272"/>
      <c r="AP9" s="272"/>
      <c r="AQ9" s="272"/>
      <c r="AR9" s="272"/>
      <c r="AS9" s="272"/>
      <c r="AT9" s="272"/>
      <c r="AU9" s="272"/>
      <c r="AV9" s="272"/>
      <c r="AW9" s="272"/>
      <c r="AX9" s="272"/>
      <c r="AY9" s="272"/>
      <c r="AZ9" s="272"/>
      <c r="BA9" s="272"/>
      <c r="BB9" s="272"/>
      <c r="BC9" s="272"/>
      <c r="BD9" s="272"/>
      <c r="BE9" s="272"/>
      <c r="BF9" s="272"/>
      <c r="BG9" s="272"/>
      <c r="BH9" s="272"/>
      <c r="BI9" s="272"/>
      <c r="BJ9" s="272"/>
      <c r="BK9" s="272"/>
      <c r="BL9" s="272"/>
      <c r="BM9" s="272"/>
      <c r="BN9" s="272"/>
      <c r="BO9" s="272"/>
      <c r="BP9" s="123">
        <f>SUM(AK9:BO9)</f>
        <v>0</v>
      </c>
      <c r="BQ9" s="526"/>
    </row>
    <row r="10" spans="1:69" ht="14.25" customHeight="1" x14ac:dyDescent="0.2">
      <c r="A10" s="1" t="s">
        <v>59</v>
      </c>
      <c r="B10" s="527" t="str">
        <f>TEXT('Projektkostenkalkulation EP'!$D$8,"MMMM JJJJ")</f>
        <v>März 2024</v>
      </c>
      <c r="C10" s="527"/>
      <c r="D10" s="527"/>
      <c r="E10" s="527"/>
      <c r="F10" s="527"/>
      <c r="G10" s="527"/>
      <c r="H10" s="527"/>
      <c r="I10" s="527"/>
      <c r="J10" s="527"/>
      <c r="K10" s="527"/>
      <c r="L10" s="527"/>
      <c r="M10" s="527"/>
      <c r="N10" s="527"/>
      <c r="O10" s="527"/>
      <c r="P10" s="527"/>
      <c r="Q10" s="527"/>
      <c r="R10" s="527"/>
      <c r="S10" s="527"/>
      <c r="T10" s="527"/>
      <c r="U10" s="527"/>
      <c r="V10" s="527"/>
      <c r="W10" s="527"/>
      <c r="X10" s="527"/>
      <c r="Y10" s="527"/>
      <c r="Z10" s="527"/>
      <c r="AA10" s="527"/>
      <c r="AB10" s="527"/>
      <c r="AC10" s="527"/>
      <c r="AD10" s="527"/>
      <c r="AE10" s="527"/>
      <c r="AF10" s="527"/>
      <c r="AG10" s="527"/>
      <c r="AH10" s="528"/>
      <c r="AJ10" s="1" t="s">
        <v>59</v>
      </c>
      <c r="AK10" s="527" t="str">
        <f>TEXT('Projektkostenkalkulation EP'!$P$8,"MMMM JJJJ")</f>
        <v>März 2025</v>
      </c>
      <c r="AL10" s="527"/>
      <c r="AM10" s="527"/>
      <c r="AN10" s="527"/>
      <c r="AO10" s="527"/>
      <c r="AP10" s="527"/>
      <c r="AQ10" s="527"/>
      <c r="AR10" s="527"/>
      <c r="AS10" s="527"/>
      <c r="AT10" s="527"/>
      <c r="AU10" s="527"/>
      <c r="AV10" s="527"/>
      <c r="AW10" s="527"/>
      <c r="AX10" s="527"/>
      <c r="AY10" s="527"/>
      <c r="AZ10" s="527"/>
      <c r="BA10" s="527"/>
      <c r="BB10" s="527"/>
      <c r="BC10" s="527"/>
      <c r="BD10" s="527"/>
      <c r="BE10" s="527"/>
      <c r="BF10" s="527"/>
      <c r="BG10" s="527"/>
      <c r="BH10" s="527"/>
      <c r="BI10" s="527"/>
      <c r="BJ10" s="527"/>
      <c r="BK10" s="527"/>
      <c r="BL10" s="527"/>
      <c r="BM10" s="527"/>
      <c r="BN10" s="527"/>
      <c r="BO10" s="527"/>
      <c r="BP10" s="527"/>
      <c r="BQ10" s="528"/>
    </row>
    <row r="11" spans="1:69" ht="14.25" customHeight="1" x14ac:dyDescent="0.2">
      <c r="A11" s="2" t="s">
        <v>81</v>
      </c>
      <c r="B11" s="124">
        <f>IF(
            OR(
                     TEXT(EDATE('Projektkostenkalkulation EP'!$B$4,2),"TTT") = "Sa",
                     TEXT(EDATE('Projektkostenkalkulation EP'!$B$4,2),"TTT") = "So",
                     IF(ISNA(VLOOKUP(EDATE('Projektkostenkalkulation EP'!$B$4,2),Datenquellen!$F$7:$H$45,3,FALSE))," ",VLOOKUP(EDATE('Projektkostenkalkulation EP'!$B$4,2),Datenquellen!$F$7:$H$45,3,FALSE))="X"
                            ),
                    "X",
                    IF('Projektkostenkalkulation EP'!$D$31&gt;0,('Projektkostenkalkulation EP'!$N$47/5),0)
            )</f>
        <v>0</v>
      </c>
      <c r="C11" s="122" t="str">
        <f xml:space="preserve"> IF(TEXT((EDATE('Projektkostenkalkulation EP'!$B$4,2)+AK$3),"MM")=TEXT((EDATE('Projektkostenkalkulation EP'!$B$4,2)+(AK$3-1)),"MM"),
             IF(
                        OR(
                                    TEXT((EDATE('Projektkostenkalkulation EP'!$B$4,2)+AK$3),"TTT") = "Sa",
                                    TEXT((EDATE('Projektkostenkalkulation EP'!$B$4,2)+AK$3),"TTT") = "So",
                                    IF(ISNA(VLOOKUP(EDATE('Projektkostenkalkulation EP'!$B$4,2)+AK$3,Datenquellen!$F$7:$H$45,3,FALSE))," ",VLOOKUP(EDATE('Projektkostenkalkulation EP'!$B$4,2)+AK$3,Datenquellen!$F$7:$H$45,3,FALSE))="X"
                                    ),
                          "X",
                          IF((((NETWORKDAYS('Projektkostenkalkulation EP'!$D$8,EOMONTH('Projektkostenkalkulation EP'!$D$8,0)))*('Projektkostenkalkulation EP'!$N$47/5)*
                                        'Projektkostenkalkulation EP'!$D$31)-SUM($B$11:B11))&gt;('Projektkostenkalkulation EP'!$N$47/5),('Projektkostenkalkulation EP'!$N$47/5),
                                         (NETWORKDAYS('Projektkostenkalkulation EP'!$D$8,
                                          EOMONTH('Projektkostenkalkulation EP'!$D$8,0)))*('Projektkostenkalkulation EP'!$N$47/5)*'Projektkostenkalkulation EP'!$D$31-SUM($B$11:B11))
                          ),
               "X"
            )</f>
        <v>X</v>
      </c>
      <c r="D11" s="122" t="str">
        <f xml:space="preserve"> IF(TEXT((EDATE('Projektkostenkalkulation EP'!$B$4,2)+AL$3),"MM")=TEXT((EDATE('Projektkostenkalkulation EP'!$B$4,2)+(AL$3-1)),"MM"),
             IF(
                        OR(
                                    TEXT((EDATE('Projektkostenkalkulation EP'!$B$4,2)+AL$3),"TTT") = "Sa",
                                    TEXT((EDATE('Projektkostenkalkulation EP'!$B$4,2)+AL$3),"TTT") = "So",
                                    IF(ISNA(VLOOKUP(EDATE('Projektkostenkalkulation EP'!$B$4,2)+AL$3,Datenquellen!$F$7:$H$45,3,FALSE))," ",VLOOKUP(EDATE('Projektkostenkalkulation EP'!$B$4,2)+AL$3,Datenquellen!$F$7:$H$45,3,FALSE))="X"
                                    ),
                          "X",
                          IF((((NETWORKDAYS('Projektkostenkalkulation EP'!$D$8,EOMONTH('Projektkostenkalkulation EP'!$D$8,0)))*('Projektkostenkalkulation EP'!$N$47/5)*
                                        'Projektkostenkalkulation EP'!$D$31)-SUM($B$11:C11))&gt;('Projektkostenkalkulation EP'!$N$47/5),('Projektkostenkalkulation EP'!$N$47/5),
                                         (NETWORKDAYS('Projektkostenkalkulation EP'!$D$8,
                                          EOMONTH('Projektkostenkalkulation EP'!$D$8,0)))*('Projektkostenkalkulation EP'!$N$47/5)*'Projektkostenkalkulation EP'!$D$31-SUM($B$11:C11))
                          ),
               "X"
            )</f>
        <v>X</v>
      </c>
      <c r="E11" s="122">
        <f xml:space="preserve"> IF(TEXT((EDATE('Projektkostenkalkulation EP'!$B$4,2)+AM$3),"MM")=TEXT((EDATE('Projektkostenkalkulation EP'!$B$4,2)+(AM$3-1)),"MM"),
             IF(
                        OR(
                                    TEXT((EDATE('Projektkostenkalkulation EP'!$B$4,2)+AM$3),"TTT") = "Sa",
                                    TEXT((EDATE('Projektkostenkalkulation EP'!$B$4,2)+AM$3),"TTT") = "So",
                                    IF(ISNA(VLOOKUP(EDATE('Projektkostenkalkulation EP'!$B$4,2)+AM$3,Datenquellen!$F$7:$H$45,3,FALSE))," ",VLOOKUP(EDATE('Projektkostenkalkulation EP'!$B$4,2)+AM$3,Datenquellen!$F$7:$H$45,3,FALSE))="X"
                                    ),
                          "X",
                          IF((((NETWORKDAYS('Projektkostenkalkulation EP'!$D$8,EOMONTH('Projektkostenkalkulation EP'!$D$8,0)))*('Projektkostenkalkulation EP'!$N$47/5)*
                                        'Projektkostenkalkulation EP'!$D$31)-SUM($B$11:D11))&gt;('Projektkostenkalkulation EP'!$N$47/5),('Projektkostenkalkulation EP'!$N$47/5),
                                         (NETWORKDAYS('Projektkostenkalkulation EP'!$D$8,
                                          EOMONTH('Projektkostenkalkulation EP'!$D$8,0)))*('Projektkostenkalkulation EP'!$N$47/5)*'Projektkostenkalkulation EP'!$D$31-SUM($B$11:D11))
                          ),
               "X"
            )</f>
        <v>0</v>
      </c>
      <c r="F11" s="122">
        <f xml:space="preserve"> IF(TEXT((EDATE('Projektkostenkalkulation EP'!$B$4,2)+AN$3),"MM")=TEXT((EDATE('Projektkostenkalkulation EP'!$B$4,2)+(AN$3-1)),"MM"),
             IF(
                        OR(
                                    TEXT((EDATE('Projektkostenkalkulation EP'!$B$4,2)+AN$3),"TTT") = "Sa",
                                    TEXT((EDATE('Projektkostenkalkulation EP'!$B$4,2)+AN$3),"TTT") = "So",
                                    IF(ISNA(VLOOKUP(EDATE('Projektkostenkalkulation EP'!$B$4,2)+AN$3,Datenquellen!$F$7:$H$45,3,FALSE))," ",VLOOKUP(EDATE('Projektkostenkalkulation EP'!$B$4,2)+AN$3,Datenquellen!$F$7:$H$45,3,FALSE))="X"
                                    ),
                          "X",
                          IF((((NETWORKDAYS('Projektkostenkalkulation EP'!$D$8,EOMONTH('Projektkostenkalkulation EP'!$D$8,0)))*('Projektkostenkalkulation EP'!$N$47/5)*
                                        'Projektkostenkalkulation EP'!$D$31)-SUM($B$11:E11))&gt;('Projektkostenkalkulation EP'!$N$47/5),('Projektkostenkalkulation EP'!$N$47/5),
                                         (NETWORKDAYS('Projektkostenkalkulation EP'!$D$8,
                                          EOMONTH('Projektkostenkalkulation EP'!$D$8,0)))*('Projektkostenkalkulation EP'!$N$47/5)*'Projektkostenkalkulation EP'!$D$31-SUM($B$11:E11))
                          ),
               "X"
            )</f>
        <v>0</v>
      </c>
      <c r="G11" s="122">
        <f xml:space="preserve"> IF(TEXT((EDATE('Projektkostenkalkulation EP'!$B$4,2)+AO$3),"MM")=TEXT((EDATE('Projektkostenkalkulation EP'!$B$4,2)+(AO$3-1)),"MM"),
             IF(
                        OR(
                                    TEXT((EDATE('Projektkostenkalkulation EP'!$B$4,2)+AO$3),"TTT") = "Sa",
                                    TEXT((EDATE('Projektkostenkalkulation EP'!$B$4,2)+AO$3),"TTT") = "So",
                                    IF(ISNA(VLOOKUP(EDATE('Projektkostenkalkulation EP'!$B$4,2)+AO$3,Datenquellen!$F$7:$H$45,3,FALSE))," ",VLOOKUP(EDATE('Projektkostenkalkulation EP'!$B$4,2)+AO$3,Datenquellen!$F$7:$H$45,3,FALSE))="X"
                                    ),
                          "X",
                          IF((((NETWORKDAYS('Projektkostenkalkulation EP'!$D$8,EOMONTH('Projektkostenkalkulation EP'!$D$8,0)))*('Projektkostenkalkulation EP'!$N$47/5)*
                                        'Projektkostenkalkulation EP'!$D$31)-SUM($B$11:F11))&gt;('Projektkostenkalkulation EP'!$N$47/5),('Projektkostenkalkulation EP'!$N$47/5),
                                         (NETWORKDAYS('Projektkostenkalkulation EP'!$D$8,
                                          EOMONTH('Projektkostenkalkulation EP'!$D$8,0)))*('Projektkostenkalkulation EP'!$N$47/5)*'Projektkostenkalkulation EP'!$D$31-SUM($B$11:F11))
                          ),
               "X"
            )</f>
        <v>0</v>
      </c>
      <c r="H11" s="122">
        <f xml:space="preserve"> IF(TEXT((EDATE('Projektkostenkalkulation EP'!$B$4,2)+AP$3),"MM")=TEXT((EDATE('Projektkostenkalkulation EP'!$B$4,2)+(AP$3-1)),"MM"),
             IF(
                        OR(
                                    TEXT((EDATE('Projektkostenkalkulation EP'!$B$4,2)+AP$3),"TTT") = "Sa",
                                    TEXT((EDATE('Projektkostenkalkulation EP'!$B$4,2)+AP$3),"TTT") = "So",
                                    IF(ISNA(VLOOKUP(EDATE('Projektkostenkalkulation EP'!$B$4,2)+AP$3,Datenquellen!$F$7:$H$45,3,FALSE))," ",VLOOKUP(EDATE('Projektkostenkalkulation EP'!$B$4,2)+AP$3,Datenquellen!$F$7:$H$45,3,FALSE))="X"
                                    ),
                          "X",
                          IF((((NETWORKDAYS('Projektkostenkalkulation EP'!$D$8,EOMONTH('Projektkostenkalkulation EP'!$D$8,0)))*('Projektkostenkalkulation EP'!$N$47/5)*
                                        'Projektkostenkalkulation EP'!$D$31)-SUM($B$11:G11))&gt;('Projektkostenkalkulation EP'!$N$47/5),('Projektkostenkalkulation EP'!$N$47/5),
                                         (NETWORKDAYS('Projektkostenkalkulation EP'!$D$8,
                                          EOMONTH('Projektkostenkalkulation EP'!$D$8,0)))*('Projektkostenkalkulation EP'!$N$47/5)*'Projektkostenkalkulation EP'!$D$31-SUM($B$11:G11))
                          ),
               "X"
            )</f>
        <v>0</v>
      </c>
      <c r="I11" s="122">
        <f xml:space="preserve"> IF(TEXT((EDATE('Projektkostenkalkulation EP'!$B$4,2)+AQ$3),"MM")=TEXT((EDATE('Projektkostenkalkulation EP'!$B$4,2)+(AQ$3-1)),"MM"),
             IF(
                        OR(
                                    TEXT((EDATE('Projektkostenkalkulation EP'!$B$4,2)+AQ$3),"TTT") = "Sa",
                                    TEXT((EDATE('Projektkostenkalkulation EP'!$B$4,2)+AQ$3),"TTT") = "So",
                                    IF(ISNA(VLOOKUP(EDATE('Projektkostenkalkulation EP'!$B$4,2)+AQ$3,Datenquellen!$F$7:$H$45,3,FALSE))," ",VLOOKUP(EDATE('Projektkostenkalkulation EP'!$B$4,2)+AQ$3,Datenquellen!$F$7:$H$45,3,FALSE))="X"
                                    ),
                          "X",
                          IF((((NETWORKDAYS('Projektkostenkalkulation EP'!$D$8,EOMONTH('Projektkostenkalkulation EP'!$D$8,0)))*('Projektkostenkalkulation EP'!$N$47/5)*
                                        'Projektkostenkalkulation EP'!$D$31)-SUM($B$11:H11))&gt;('Projektkostenkalkulation EP'!$N$47/5),('Projektkostenkalkulation EP'!$N$47/5),
                                         (NETWORKDAYS('Projektkostenkalkulation EP'!$D$8,
                                          EOMONTH('Projektkostenkalkulation EP'!$D$8,0)))*('Projektkostenkalkulation EP'!$N$47/5)*'Projektkostenkalkulation EP'!$D$31-SUM($B$11:H11))
                          ),
               "X"
            )</f>
        <v>0</v>
      </c>
      <c r="J11" s="122" t="str">
        <f xml:space="preserve"> IF(TEXT((EDATE('Projektkostenkalkulation EP'!$B$4,2)+AR$3),"MM")=TEXT((EDATE('Projektkostenkalkulation EP'!$B$4,2)+(AR$3-1)),"MM"),
             IF(
                        OR(
                                    TEXT((EDATE('Projektkostenkalkulation EP'!$B$4,2)+AR$3),"TTT") = "Sa",
                                    TEXT((EDATE('Projektkostenkalkulation EP'!$B$4,2)+AR$3),"TTT") = "So",
                                    IF(ISNA(VLOOKUP(EDATE('Projektkostenkalkulation EP'!$B$4,2)+AR$3,Datenquellen!$F$7:$H$45,3,FALSE))," ",VLOOKUP(EDATE('Projektkostenkalkulation EP'!$B$4,2)+AR$3,Datenquellen!$F$7:$H$45,3,FALSE))="X"
                                    ),
                          "X",
                          IF((((NETWORKDAYS('Projektkostenkalkulation EP'!$D$8,EOMONTH('Projektkostenkalkulation EP'!$D$8,0)))*('Projektkostenkalkulation EP'!$N$47/5)*
                                        'Projektkostenkalkulation EP'!$D$31)-SUM($B$11:I11))&gt;('Projektkostenkalkulation EP'!$N$47/5),('Projektkostenkalkulation EP'!$N$47/5),
                                         (NETWORKDAYS('Projektkostenkalkulation EP'!$D$8,
                                          EOMONTH('Projektkostenkalkulation EP'!$D$8,0)))*('Projektkostenkalkulation EP'!$N$47/5)*'Projektkostenkalkulation EP'!$D$31-SUM($B$11:I11))
                          ),
               "X"
            )</f>
        <v>X</v>
      </c>
      <c r="K11" s="122" t="str">
        <f xml:space="preserve"> IF(TEXT((EDATE('Projektkostenkalkulation EP'!$B$4,2)+AS$3),"MM")=TEXT((EDATE('Projektkostenkalkulation EP'!$B$4,2)+(AS$3-1)),"MM"),
             IF(
                        OR(
                                    TEXT((EDATE('Projektkostenkalkulation EP'!$B$4,2)+AS$3),"TTT") = "Sa",
                                    TEXT((EDATE('Projektkostenkalkulation EP'!$B$4,2)+AS$3),"TTT") = "So",
                                    IF(ISNA(VLOOKUP(EDATE('Projektkostenkalkulation EP'!$B$4,2)+AS$3,Datenquellen!$F$7:$H$45,3,FALSE))," ",VLOOKUP(EDATE('Projektkostenkalkulation EP'!$B$4,2)+AS$3,Datenquellen!$F$7:$H$45,3,FALSE))="X"
                                    ),
                          "X",
                          IF((((NETWORKDAYS('Projektkostenkalkulation EP'!$D$8,EOMONTH('Projektkostenkalkulation EP'!$D$8,0)))*('Projektkostenkalkulation EP'!$N$47/5)*
                                        'Projektkostenkalkulation EP'!$D$31)-SUM($B$11:J11))&gt;('Projektkostenkalkulation EP'!$N$47/5),('Projektkostenkalkulation EP'!$N$47/5),
                                         (NETWORKDAYS('Projektkostenkalkulation EP'!$D$8,
                                          EOMONTH('Projektkostenkalkulation EP'!$D$8,0)))*('Projektkostenkalkulation EP'!$N$47/5)*'Projektkostenkalkulation EP'!$D$31-SUM($B$11:J11))
                          ),
               "X"
            )</f>
        <v>X</v>
      </c>
      <c r="L11" s="122">
        <f xml:space="preserve"> IF(TEXT((EDATE('Projektkostenkalkulation EP'!$B$4,2)+AT$3),"MM")=TEXT((EDATE('Projektkostenkalkulation EP'!$B$4,2)+(AT$3-1)),"MM"),
             IF(
                        OR(
                                    TEXT((EDATE('Projektkostenkalkulation EP'!$B$4,2)+AT$3),"TTT") = "Sa",
                                    TEXT((EDATE('Projektkostenkalkulation EP'!$B$4,2)+AT$3),"TTT") = "So",
                                    IF(ISNA(VLOOKUP(EDATE('Projektkostenkalkulation EP'!$B$4,2)+AT$3,Datenquellen!$F$7:$H$45,3,FALSE))," ",VLOOKUP(EDATE('Projektkostenkalkulation EP'!$B$4,2)+AT$3,Datenquellen!$F$7:$H$45,3,FALSE))="X"
                                    ),
                          "X",
                          IF((((NETWORKDAYS('Projektkostenkalkulation EP'!$D$8,EOMONTH('Projektkostenkalkulation EP'!$D$8,0)))*('Projektkostenkalkulation EP'!$N$47/5)*
                                        'Projektkostenkalkulation EP'!$D$31)-SUM($B$11:K11))&gt;('Projektkostenkalkulation EP'!$N$47/5),('Projektkostenkalkulation EP'!$N$47/5),
                                         (NETWORKDAYS('Projektkostenkalkulation EP'!$D$8,
                                          EOMONTH('Projektkostenkalkulation EP'!$D$8,0)))*('Projektkostenkalkulation EP'!$N$47/5)*'Projektkostenkalkulation EP'!$D$31-SUM($B$11:K11))
                          ),
               "X"
            )</f>
        <v>0</v>
      </c>
      <c r="M11" s="122">
        <f xml:space="preserve"> IF(TEXT((EDATE('Projektkostenkalkulation EP'!$B$4,2)+AU$3),"MM")=TEXT((EDATE('Projektkostenkalkulation EP'!$B$4,2)+(AU$3-1)),"MM"),
             IF(
                        OR(
                                    TEXT((EDATE('Projektkostenkalkulation EP'!$B$4,2)+AU$3),"TTT") = "Sa",
                                    TEXT((EDATE('Projektkostenkalkulation EP'!$B$4,2)+AU$3),"TTT") = "So",
                                    IF(ISNA(VLOOKUP(EDATE('Projektkostenkalkulation EP'!$B$4,2)+AU$3,Datenquellen!$F$7:$H$45,3,FALSE))," ",VLOOKUP(EDATE('Projektkostenkalkulation EP'!$B$4,2)+AU$3,Datenquellen!$F$7:$H$45,3,FALSE))="X"
                                    ),
                          "X",
                          IF((((NETWORKDAYS('Projektkostenkalkulation EP'!$D$8,EOMONTH('Projektkostenkalkulation EP'!$D$8,0)))*('Projektkostenkalkulation EP'!$N$47/5)*
                                        'Projektkostenkalkulation EP'!$D$31)-SUM($B$11:L11))&gt;('Projektkostenkalkulation EP'!$N$47/5),('Projektkostenkalkulation EP'!$N$47/5),
                                         (NETWORKDAYS('Projektkostenkalkulation EP'!$D$8,
                                          EOMONTH('Projektkostenkalkulation EP'!$D$8,0)))*('Projektkostenkalkulation EP'!$N$47/5)*'Projektkostenkalkulation EP'!$D$31-SUM($B$11:L11))
                          ),
               "X"
            )</f>
        <v>0</v>
      </c>
      <c r="N11" s="122">
        <f xml:space="preserve"> IF(TEXT((EDATE('Projektkostenkalkulation EP'!$B$4,2)+AV$3),"MM")=TEXT((EDATE('Projektkostenkalkulation EP'!$B$4,2)+(AV$3-1)),"MM"),
             IF(
                        OR(
                                    TEXT((EDATE('Projektkostenkalkulation EP'!$B$4,2)+AV$3),"TTT") = "Sa",
                                    TEXT((EDATE('Projektkostenkalkulation EP'!$B$4,2)+AV$3),"TTT") = "So",
                                    IF(ISNA(VLOOKUP(EDATE('Projektkostenkalkulation EP'!$B$4,2)+AV$3,Datenquellen!$F$7:$H$45,3,FALSE))," ",VLOOKUP(EDATE('Projektkostenkalkulation EP'!$B$4,2)+AV$3,Datenquellen!$F$7:$H$45,3,FALSE))="X"
                                    ),
                          "X",
                          IF((((NETWORKDAYS('Projektkostenkalkulation EP'!$D$8,EOMONTH('Projektkostenkalkulation EP'!$D$8,0)))*('Projektkostenkalkulation EP'!$N$47/5)*
                                        'Projektkostenkalkulation EP'!$D$31)-SUM($B$11:M11))&gt;('Projektkostenkalkulation EP'!$N$47/5),('Projektkostenkalkulation EP'!$N$47/5),
                                         (NETWORKDAYS('Projektkostenkalkulation EP'!$D$8,
                                          EOMONTH('Projektkostenkalkulation EP'!$D$8,0)))*('Projektkostenkalkulation EP'!$N$47/5)*'Projektkostenkalkulation EP'!$D$31-SUM($B$11:M11))
                          ),
               "X"
            )</f>
        <v>0</v>
      </c>
      <c r="O11" s="122">
        <f xml:space="preserve"> IF(TEXT((EDATE('Projektkostenkalkulation EP'!$B$4,2)+AW$3),"MM")=TEXT((EDATE('Projektkostenkalkulation EP'!$B$4,2)+(AW$3-1)),"MM"),
             IF(
                        OR(
                                    TEXT((EDATE('Projektkostenkalkulation EP'!$B$4,2)+AW$3),"TTT") = "Sa",
                                    TEXT((EDATE('Projektkostenkalkulation EP'!$B$4,2)+AW$3),"TTT") = "So",
                                    IF(ISNA(VLOOKUP(EDATE('Projektkostenkalkulation EP'!$B$4,2)+AW$3,Datenquellen!$F$7:$H$45,3,FALSE))," ",VLOOKUP(EDATE('Projektkostenkalkulation EP'!$B$4,2)+AW$3,Datenquellen!$F$7:$H$45,3,FALSE))="X"
                                    ),
                          "X",
                          IF((((NETWORKDAYS('Projektkostenkalkulation EP'!$D$8,EOMONTH('Projektkostenkalkulation EP'!$D$8,0)))*('Projektkostenkalkulation EP'!$N$47/5)*
                                        'Projektkostenkalkulation EP'!$D$31)-SUM($B$11:N11))&gt;('Projektkostenkalkulation EP'!$N$47/5),('Projektkostenkalkulation EP'!$N$47/5),
                                         (NETWORKDAYS('Projektkostenkalkulation EP'!$D$8,
                                          EOMONTH('Projektkostenkalkulation EP'!$D$8,0)))*('Projektkostenkalkulation EP'!$N$47/5)*'Projektkostenkalkulation EP'!$D$31-SUM($B$11:N11))
                          ),
               "X"
            )</f>
        <v>0</v>
      </c>
      <c r="P11" s="122">
        <f xml:space="preserve"> IF(TEXT((EDATE('Projektkostenkalkulation EP'!$B$4,2)+AX$3),"MM")=TEXT((EDATE('Projektkostenkalkulation EP'!$B$4,2)+(AX$3-1)),"MM"),
             IF(
                        OR(
                                    TEXT((EDATE('Projektkostenkalkulation EP'!$B$4,2)+AX$3),"TTT") = "Sa",
                                    TEXT((EDATE('Projektkostenkalkulation EP'!$B$4,2)+AX$3),"TTT") = "So",
                                    IF(ISNA(VLOOKUP(EDATE('Projektkostenkalkulation EP'!$B$4,2)+AX$3,Datenquellen!$F$7:$H$45,3,FALSE))," ",VLOOKUP(EDATE('Projektkostenkalkulation EP'!$B$4,2)+AX$3,Datenquellen!$F$7:$H$45,3,FALSE))="X"
                                    ),
                          "X",
                          IF((((NETWORKDAYS('Projektkostenkalkulation EP'!$D$8,EOMONTH('Projektkostenkalkulation EP'!$D$8,0)))*('Projektkostenkalkulation EP'!$N$47/5)*
                                        'Projektkostenkalkulation EP'!$D$31)-SUM($B$11:O11))&gt;('Projektkostenkalkulation EP'!$N$47/5),('Projektkostenkalkulation EP'!$N$47/5),
                                         (NETWORKDAYS('Projektkostenkalkulation EP'!$D$8,
                                          EOMONTH('Projektkostenkalkulation EP'!$D$8,0)))*('Projektkostenkalkulation EP'!$N$47/5)*'Projektkostenkalkulation EP'!$D$31-SUM($B$11:O11))
                          ),
               "X"
            )</f>
        <v>0</v>
      </c>
      <c r="Q11" s="122" t="str">
        <f xml:space="preserve"> IF(TEXT((EDATE('Projektkostenkalkulation EP'!$B$4,2)+AY$3),"MM")=TEXT((EDATE('Projektkostenkalkulation EP'!$B$4,2)+(AY$3-1)),"MM"),
             IF(
                        OR(
                                    TEXT((EDATE('Projektkostenkalkulation EP'!$B$4,2)+AY$3),"TTT") = "Sa",
                                    TEXT((EDATE('Projektkostenkalkulation EP'!$B$4,2)+AY$3),"TTT") = "So",
                                    IF(ISNA(VLOOKUP(EDATE('Projektkostenkalkulation EP'!$B$4,2)+AY$3,Datenquellen!$F$7:$H$45,3,FALSE))," ",VLOOKUP(EDATE('Projektkostenkalkulation EP'!$B$4,2)+AY$3,Datenquellen!$F$7:$H$45,3,FALSE))="X"
                                    ),
                          "X",
                          IF((((NETWORKDAYS('Projektkostenkalkulation EP'!$D$8,EOMONTH('Projektkostenkalkulation EP'!$D$8,0)))*('Projektkostenkalkulation EP'!$N$47/5)*
                                        'Projektkostenkalkulation EP'!$D$31)-SUM($B$11:P11))&gt;('Projektkostenkalkulation EP'!$N$47/5),('Projektkostenkalkulation EP'!$N$47/5),
                                         (NETWORKDAYS('Projektkostenkalkulation EP'!$D$8,
                                          EOMONTH('Projektkostenkalkulation EP'!$D$8,0)))*('Projektkostenkalkulation EP'!$N$47/5)*'Projektkostenkalkulation EP'!$D$31-SUM($B$11:P11))
                          ),
               "X"
            )</f>
        <v>X</v>
      </c>
      <c r="R11" s="122" t="str">
        <f xml:space="preserve"> IF(TEXT((EDATE('Projektkostenkalkulation EP'!$B$4,2)+AZ$3),"MM")=TEXT((EDATE('Projektkostenkalkulation EP'!$B$4,2)+(AZ$3-1)),"MM"),
             IF(
                        OR(
                                    TEXT((EDATE('Projektkostenkalkulation EP'!$B$4,2)+AZ$3),"TTT") = "Sa",
                                    TEXT((EDATE('Projektkostenkalkulation EP'!$B$4,2)+AZ$3),"TTT") = "So",
                                    IF(ISNA(VLOOKUP(EDATE('Projektkostenkalkulation EP'!$B$4,2)+AZ$3,Datenquellen!$F$7:$H$45,3,FALSE))," ",VLOOKUP(EDATE('Projektkostenkalkulation EP'!$B$4,2)+AZ$3,Datenquellen!$F$7:$H$45,3,FALSE))="X"
                                    ),
                          "X",
                          IF((((NETWORKDAYS('Projektkostenkalkulation EP'!$D$8,EOMONTH('Projektkostenkalkulation EP'!$D$8,0)))*('Projektkostenkalkulation EP'!$N$47/5)*
                                        'Projektkostenkalkulation EP'!$D$31)-SUM($B$11:Q11))&gt;('Projektkostenkalkulation EP'!$N$47/5),('Projektkostenkalkulation EP'!$N$47/5),
                                         (NETWORKDAYS('Projektkostenkalkulation EP'!$D$8,
                                          EOMONTH('Projektkostenkalkulation EP'!$D$8,0)))*('Projektkostenkalkulation EP'!$N$47/5)*'Projektkostenkalkulation EP'!$D$31-SUM($B$11:Q11))
                          ),
               "X"
            )</f>
        <v>X</v>
      </c>
      <c r="S11" s="122">
        <f xml:space="preserve"> IF(TEXT((EDATE('Projektkostenkalkulation EP'!$B$4,2)+BA$3),"MM")=TEXT((EDATE('Projektkostenkalkulation EP'!$B$4,2)+(BA$3-1)),"MM"),
             IF(
                        OR(
                                    TEXT((EDATE('Projektkostenkalkulation EP'!$B$4,2)+BA$3),"TTT") = "Sa",
                                    TEXT((EDATE('Projektkostenkalkulation EP'!$B$4,2)+BA$3),"TTT") = "So",
                                    IF(ISNA(VLOOKUP(EDATE('Projektkostenkalkulation EP'!$B$4,2)+BA$3,Datenquellen!$F$7:$H$45,3,FALSE))," ",VLOOKUP(EDATE('Projektkostenkalkulation EP'!$B$4,2)+BA$3,Datenquellen!$F$7:$H$45,3,FALSE))="X"
                                    ),
                          "X",
                          IF((((NETWORKDAYS('Projektkostenkalkulation EP'!$D$8,EOMONTH('Projektkostenkalkulation EP'!$D$8,0)))*('Projektkostenkalkulation EP'!$N$47/5)*
                                        'Projektkostenkalkulation EP'!$D$31)-SUM($B$11:R11))&gt;('Projektkostenkalkulation EP'!$N$47/5),('Projektkostenkalkulation EP'!$N$47/5),
                                         (NETWORKDAYS('Projektkostenkalkulation EP'!$D$8,
                                          EOMONTH('Projektkostenkalkulation EP'!$D$8,0)))*('Projektkostenkalkulation EP'!$N$47/5)*'Projektkostenkalkulation EP'!$D$31-SUM($B$11:R11))
                          ),
               "X"
            )</f>
        <v>0</v>
      </c>
      <c r="T11" s="122">
        <f xml:space="preserve"> IF(TEXT((EDATE('Projektkostenkalkulation EP'!$B$4,2)+BB$3),"MM")=TEXT((EDATE('Projektkostenkalkulation EP'!$B$4,2)+(BB$3-1)),"MM"),
             IF(
                        OR(
                                    TEXT((EDATE('Projektkostenkalkulation EP'!$B$4,2)+BB$3),"TTT") = "Sa",
                                    TEXT((EDATE('Projektkostenkalkulation EP'!$B$4,2)+BB$3),"TTT") = "So",
                                    IF(ISNA(VLOOKUP(EDATE('Projektkostenkalkulation EP'!$B$4,2)+BB$3,Datenquellen!$F$7:$H$45,3,FALSE))," ",VLOOKUP(EDATE('Projektkostenkalkulation EP'!$B$4,2)+BB$3,Datenquellen!$F$7:$H$45,3,FALSE))="X"
                                    ),
                          "X",
                          IF((((NETWORKDAYS('Projektkostenkalkulation EP'!$D$8,EOMONTH('Projektkostenkalkulation EP'!$D$8,0)))*('Projektkostenkalkulation EP'!$N$47/5)*
                                        'Projektkostenkalkulation EP'!$D$31)-SUM($B$11:S11))&gt;('Projektkostenkalkulation EP'!$N$47/5),('Projektkostenkalkulation EP'!$N$47/5),
                                         (NETWORKDAYS('Projektkostenkalkulation EP'!$D$8,
                                          EOMONTH('Projektkostenkalkulation EP'!$D$8,0)))*('Projektkostenkalkulation EP'!$N$47/5)*'Projektkostenkalkulation EP'!$D$31-SUM($B$11:S11))
                          ),
               "X"
            )</f>
        <v>0</v>
      </c>
      <c r="U11" s="122">
        <f xml:space="preserve"> IF(TEXT((EDATE('Projektkostenkalkulation EP'!$B$4,2)+BC$3),"MM")=TEXT((EDATE('Projektkostenkalkulation EP'!$B$4,2)+(BC$3-1)),"MM"),
             IF(
                        OR(
                                    TEXT((EDATE('Projektkostenkalkulation EP'!$B$4,2)+BC$3),"TTT") = "Sa",
                                    TEXT((EDATE('Projektkostenkalkulation EP'!$B$4,2)+BC$3),"TTT") = "So",
                                    IF(ISNA(VLOOKUP(EDATE('Projektkostenkalkulation EP'!$B$4,2)+BC$3,Datenquellen!$F$7:$H$45,3,FALSE))," ",VLOOKUP(EDATE('Projektkostenkalkulation EP'!$B$4,2)+BC$3,Datenquellen!$F$7:$H$45,3,FALSE))="X"
                                    ),
                          "X",
                          IF((((NETWORKDAYS('Projektkostenkalkulation EP'!$D$8,EOMONTH('Projektkostenkalkulation EP'!$D$8,0)))*('Projektkostenkalkulation EP'!$N$47/5)*
                                        'Projektkostenkalkulation EP'!$D$31)-SUM($B$11:T11))&gt;('Projektkostenkalkulation EP'!$N$47/5),('Projektkostenkalkulation EP'!$N$47/5),
                                         (NETWORKDAYS('Projektkostenkalkulation EP'!$D$8,
                                          EOMONTH('Projektkostenkalkulation EP'!$D$8,0)))*('Projektkostenkalkulation EP'!$N$47/5)*'Projektkostenkalkulation EP'!$D$31-SUM($B$11:T11))
                          ),
               "X"
            )</f>
        <v>0</v>
      </c>
      <c r="V11" s="122">
        <f xml:space="preserve"> IF(TEXT((EDATE('Projektkostenkalkulation EP'!$B$4,2)+BD$3),"MM")=TEXT((EDATE('Projektkostenkalkulation EP'!$B$4,2)+(BD$3-1)),"MM"),
             IF(
                        OR(
                                    TEXT((EDATE('Projektkostenkalkulation EP'!$B$4,2)+BD$3),"TTT") = "Sa",
                                    TEXT((EDATE('Projektkostenkalkulation EP'!$B$4,2)+BD$3),"TTT") = "So",
                                    IF(ISNA(VLOOKUP(EDATE('Projektkostenkalkulation EP'!$B$4,2)+BD$3,Datenquellen!$F$7:$H$45,3,FALSE))," ",VLOOKUP(EDATE('Projektkostenkalkulation EP'!$B$4,2)+BD$3,Datenquellen!$F$7:$H$45,3,FALSE))="X"
                                    ),
                          "X",
                          IF((((NETWORKDAYS('Projektkostenkalkulation EP'!$D$8,EOMONTH('Projektkostenkalkulation EP'!$D$8,0)))*('Projektkostenkalkulation EP'!$N$47/5)*
                                        'Projektkostenkalkulation EP'!$D$31)-SUM($B$11:U11))&gt;('Projektkostenkalkulation EP'!$N$47/5),('Projektkostenkalkulation EP'!$N$47/5),
                                         (NETWORKDAYS('Projektkostenkalkulation EP'!$D$8,
                                          EOMONTH('Projektkostenkalkulation EP'!$D$8,0)))*('Projektkostenkalkulation EP'!$N$47/5)*'Projektkostenkalkulation EP'!$D$31-SUM($B$11:U11))
                          ),
               "X"
            )</f>
        <v>0</v>
      </c>
      <c r="W11" s="122">
        <f xml:space="preserve"> IF(TEXT((EDATE('Projektkostenkalkulation EP'!$B$4,2)+BE$3),"MM")=TEXT((EDATE('Projektkostenkalkulation EP'!$B$4,2)+(BE$3-1)),"MM"),
             IF(
                        OR(
                                    TEXT((EDATE('Projektkostenkalkulation EP'!$B$4,2)+BE$3),"TTT") = "Sa",
                                    TEXT((EDATE('Projektkostenkalkulation EP'!$B$4,2)+BE$3),"TTT") = "So",
                                    IF(ISNA(VLOOKUP(EDATE('Projektkostenkalkulation EP'!$B$4,2)+BE$3,Datenquellen!$F$7:$H$45,3,FALSE))," ",VLOOKUP(EDATE('Projektkostenkalkulation EP'!$B$4,2)+BE$3,Datenquellen!$F$7:$H$45,3,FALSE))="X"
                                    ),
                          "X",
                          IF((((NETWORKDAYS('Projektkostenkalkulation EP'!$D$8,EOMONTH('Projektkostenkalkulation EP'!$D$8,0)))*('Projektkostenkalkulation EP'!$N$47/5)*
                                        'Projektkostenkalkulation EP'!$D$31)-SUM($B$11:V11))&gt;('Projektkostenkalkulation EP'!$N$47/5),('Projektkostenkalkulation EP'!$N$47/5),
                                         (NETWORKDAYS('Projektkostenkalkulation EP'!$D$8,
                                          EOMONTH('Projektkostenkalkulation EP'!$D$8,0)))*('Projektkostenkalkulation EP'!$N$47/5)*'Projektkostenkalkulation EP'!$D$31-SUM($B$11:V11))
                          ),
               "X"
            )</f>
        <v>0</v>
      </c>
      <c r="X11" s="122" t="str">
        <f xml:space="preserve"> IF(TEXT((EDATE('Projektkostenkalkulation EP'!$B$4,2)+BF$3),"MM")=TEXT((EDATE('Projektkostenkalkulation EP'!$B$4,2)+(BF$3-1)),"MM"),
             IF(
                        OR(
                                    TEXT((EDATE('Projektkostenkalkulation EP'!$B$4,2)+BF$3),"TTT") = "Sa",
                                    TEXT((EDATE('Projektkostenkalkulation EP'!$B$4,2)+BF$3),"TTT") = "So",
                                    IF(ISNA(VLOOKUP(EDATE('Projektkostenkalkulation EP'!$B$4,2)+BF$3,Datenquellen!$F$7:$H$45,3,FALSE))," ",VLOOKUP(EDATE('Projektkostenkalkulation EP'!$B$4,2)+BF$3,Datenquellen!$F$7:$H$45,3,FALSE))="X"
                                    ),
                          "X",
                          IF((((NETWORKDAYS('Projektkostenkalkulation EP'!$D$8,EOMONTH('Projektkostenkalkulation EP'!$D$8,0)))*('Projektkostenkalkulation EP'!$N$47/5)*
                                        'Projektkostenkalkulation EP'!$D$31)-SUM($B$11:W11))&gt;('Projektkostenkalkulation EP'!$N$47/5),('Projektkostenkalkulation EP'!$N$47/5),
                                         (NETWORKDAYS('Projektkostenkalkulation EP'!$D$8,
                                          EOMONTH('Projektkostenkalkulation EP'!$D$8,0)))*('Projektkostenkalkulation EP'!$N$47/5)*'Projektkostenkalkulation EP'!$D$31-SUM($B$11:W11))
                          ),
               "X"
            )</f>
        <v>X</v>
      </c>
      <c r="Y11" s="122" t="str">
        <f xml:space="preserve"> IF(TEXT((EDATE('Projektkostenkalkulation EP'!$B$4,2)+BG$3),"MM")=TEXT((EDATE('Projektkostenkalkulation EP'!$B$4,2)+(BG$3-1)),"MM"),
             IF(
                        OR(
                                    TEXT((EDATE('Projektkostenkalkulation EP'!$B$4,2)+BG$3),"TTT") = "Sa",
                                    TEXT((EDATE('Projektkostenkalkulation EP'!$B$4,2)+BG$3),"TTT") = "So",
                                    IF(ISNA(VLOOKUP(EDATE('Projektkostenkalkulation EP'!$B$4,2)+BG$3,Datenquellen!$F$7:$H$45,3,FALSE))," ",VLOOKUP(EDATE('Projektkostenkalkulation EP'!$B$4,2)+BG$3,Datenquellen!$F$7:$H$45,3,FALSE))="X"
                                    ),
                          "X",
                          IF((((NETWORKDAYS('Projektkostenkalkulation EP'!$D$8,EOMONTH('Projektkostenkalkulation EP'!$D$8,0)))*('Projektkostenkalkulation EP'!$N$47/5)*
                                        'Projektkostenkalkulation EP'!$D$31)-SUM($B$11:X11))&gt;('Projektkostenkalkulation EP'!$N$47/5),('Projektkostenkalkulation EP'!$N$47/5),
                                         (NETWORKDAYS('Projektkostenkalkulation EP'!$D$8,
                                          EOMONTH('Projektkostenkalkulation EP'!$D$8,0)))*('Projektkostenkalkulation EP'!$N$47/5)*'Projektkostenkalkulation EP'!$D$31-SUM($B$11:X11))
                          ),
               "X"
            )</f>
        <v>X</v>
      </c>
      <c r="Z11" s="122">
        <f xml:space="preserve"> IF(TEXT((EDATE('Projektkostenkalkulation EP'!$B$4,2)+BH$3),"MM")=TEXT((EDATE('Projektkostenkalkulation EP'!$B$4,2)+(BH$3-1)),"MM"),
             IF(
                        OR(
                                    TEXT((EDATE('Projektkostenkalkulation EP'!$B$4,2)+BH$3),"TTT") = "Sa",
                                    TEXT((EDATE('Projektkostenkalkulation EP'!$B$4,2)+BH$3),"TTT") = "So",
                                    IF(ISNA(VLOOKUP(EDATE('Projektkostenkalkulation EP'!$B$4,2)+BH$3,Datenquellen!$F$7:$H$45,3,FALSE))," ",VLOOKUP(EDATE('Projektkostenkalkulation EP'!$B$4,2)+BH$3,Datenquellen!$F$7:$H$45,3,FALSE))="X"
                                    ),
                          "X",
                          IF((((NETWORKDAYS('Projektkostenkalkulation EP'!$D$8,EOMONTH('Projektkostenkalkulation EP'!$D$8,0)))*('Projektkostenkalkulation EP'!$N$47/5)*
                                        'Projektkostenkalkulation EP'!$D$31)-SUM($B$11:Y11))&gt;('Projektkostenkalkulation EP'!$N$47/5),('Projektkostenkalkulation EP'!$N$47/5),
                                         (NETWORKDAYS('Projektkostenkalkulation EP'!$D$8,
                                          EOMONTH('Projektkostenkalkulation EP'!$D$8,0)))*('Projektkostenkalkulation EP'!$N$47/5)*'Projektkostenkalkulation EP'!$D$31-SUM($B$11:Y11))
                          ),
               "X"
            )</f>
        <v>0</v>
      </c>
      <c r="AA11" s="122">
        <f xml:space="preserve"> IF(TEXT((EDATE('Projektkostenkalkulation EP'!$B$4,2)+BI$3),"MM")=TEXT((EDATE('Projektkostenkalkulation EP'!$B$4,2)+(BI$3-1)),"MM"),
             IF(
                        OR(
                                    TEXT((EDATE('Projektkostenkalkulation EP'!$B$4,2)+BI$3),"TTT") = "Sa",
                                    TEXT((EDATE('Projektkostenkalkulation EP'!$B$4,2)+BI$3),"TTT") = "So",
                                    IF(ISNA(VLOOKUP(EDATE('Projektkostenkalkulation EP'!$B$4,2)+BI$3,Datenquellen!$F$7:$H$45,3,FALSE))," ",VLOOKUP(EDATE('Projektkostenkalkulation EP'!$B$4,2)+BI$3,Datenquellen!$F$7:$H$45,3,FALSE))="X"
                                    ),
                          "X",
                          IF((((NETWORKDAYS('Projektkostenkalkulation EP'!$D$8,EOMONTH('Projektkostenkalkulation EP'!$D$8,0)))*('Projektkostenkalkulation EP'!$N$47/5)*
                                        'Projektkostenkalkulation EP'!$D$31)-SUM($B$11:Z11))&gt;('Projektkostenkalkulation EP'!$N$47/5),('Projektkostenkalkulation EP'!$N$47/5),
                                         (NETWORKDAYS('Projektkostenkalkulation EP'!$D$8,
                                          EOMONTH('Projektkostenkalkulation EP'!$D$8,0)))*('Projektkostenkalkulation EP'!$N$47/5)*'Projektkostenkalkulation EP'!$D$31-SUM($B$11:Z11))
                          ),
               "X"
            )</f>
        <v>0</v>
      </c>
      <c r="AB11" s="122">
        <f xml:space="preserve"> IF(TEXT((EDATE('Projektkostenkalkulation EP'!$B$4,2)+BJ$3),"MM")=TEXT((EDATE('Projektkostenkalkulation EP'!$B$4,2)+(BJ$3-1)),"MM"),
             IF(
                        OR(
                                    TEXT((EDATE('Projektkostenkalkulation EP'!$B$4,2)+BJ$3),"TTT") = "Sa",
                                    TEXT((EDATE('Projektkostenkalkulation EP'!$B$4,2)+BJ$3),"TTT") = "So",
                                    IF(ISNA(VLOOKUP(EDATE('Projektkostenkalkulation EP'!$B$4,2)+BJ$3,Datenquellen!$F$7:$H$45,3,FALSE))," ",VLOOKUP(EDATE('Projektkostenkalkulation EP'!$B$4,2)+BJ$3,Datenquellen!$F$7:$H$45,3,FALSE))="X"
                                    ),
                          "X",
                          IF((((NETWORKDAYS('Projektkostenkalkulation EP'!$D$8,EOMONTH('Projektkostenkalkulation EP'!$D$8,0)))*('Projektkostenkalkulation EP'!$N$47/5)*
                                        'Projektkostenkalkulation EP'!$D$31)-SUM($B$11:AA11))&gt;('Projektkostenkalkulation EP'!$N$47/5),('Projektkostenkalkulation EP'!$N$47/5),
                                         (NETWORKDAYS('Projektkostenkalkulation EP'!$D$8,
                                          EOMONTH('Projektkostenkalkulation EP'!$D$8,0)))*('Projektkostenkalkulation EP'!$N$47/5)*'Projektkostenkalkulation EP'!$D$31-SUM($B$11:AA11))
                          ),
               "X"
            )</f>
        <v>0</v>
      </c>
      <c r="AC11" s="122">
        <f xml:space="preserve"> IF(TEXT((EDATE('Projektkostenkalkulation EP'!$B$4,2)+BK$3),"MM")=TEXT((EDATE('Projektkostenkalkulation EP'!$B$4,2)+(BK$3-1)),"MM"),
             IF(
                        OR(
                                    TEXT((EDATE('Projektkostenkalkulation EP'!$B$4,2)+BK$3),"TTT") = "Sa",
                                    TEXT((EDATE('Projektkostenkalkulation EP'!$B$4,2)+BK$3),"TTT") = "So",
                                    IF(ISNA(VLOOKUP(EDATE('Projektkostenkalkulation EP'!$B$4,2)+BK$3,Datenquellen!$F$7:$H$45,3,FALSE))," ",VLOOKUP(EDATE('Projektkostenkalkulation EP'!$B$4,2)+BK$3,Datenquellen!$F$7:$H$45,3,FALSE))="X"
                                    ),
                          "X",
                          IF((((NETWORKDAYS('Projektkostenkalkulation EP'!$D$8,EOMONTH('Projektkostenkalkulation EP'!$D$8,0)))*('Projektkostenkalkulation EP'!$N$47/5)*
                                        'Projektkostenkalkulation EP'!$D$31)-SUM($B$11:AB11))&gt;('Projektkostenkalkulation EP'!$N$47/5),('Projektkostenkalkulation EP'!$N$47/5),
                                         (NETWORKDAYS('Projektkostenkalkulation EP'!$D$8,
                                          EOMONTH('Projektkostenkalkulation EP'!$D$8,0)))*('Projektkostenkalkulation EP'!$N$47/5)*'Projektkostenkalkulation EP'!$D$31-SUM($B$11:AB11))
                          ),
               "X"
            )</f>
        <v>0</v>
      </c>
      <c r="AD11" s="122" t="str">
        <f xml:space="preserve"> IF(TEXT((EDATE('Projektkostenkalkulation EP'!$B$4,2)+BL$3),"MM")=TEXT((EDATE('Projektkostenkalkulation EP'!$B$4,2)+(BL$3-1)),"MM"),
             IF(
                        OR(
                                    TEXT((EDATE('Projektkostenkalkulation EP'!$B$4,2)+BL$3),"TTT") = "Sa",
                                    TEXT((EDATE('Projektkostenkalkulation EP'!$B$4,2)+BL$3),"TTT") = "So",
                                    IF(ISNA(VLOOKUP(EDATE('Projektkostenkalkulation EP'!$B$4,2)+BL$3,Datenquellen!$F$7:$H$45,3,FALSE))," ",VLOOKUP(EDATE('Projektkostenkalkulation EP'!$B$4,2)+BL$3,Datenquellen!$F$7:$H$45,3,FALSE))="X"
                                    ),
                          "X",
                          IF((((NETWORKDAYS('Projektkostenkalkulation EP'!$D$8,EOMONTH('Projektkostenkalkulation EP'!$D$8,0)))*('Projektkostenkalkulation EP'!$N$47/5)*
                                        'Projektkostenkalkulation EP'!$D$31)-SUM($B$11:AC11))&gt;('Projektkostenkalkulation EP'!$N$47/5),('Projektkostenkalkulation EP'!$N$47/5),
                                         (NETWORKDAYS('Projektkostenkalkulation EP'!$D$8,
                                          EOMONTH('Projektkostenkalkulation EP'!$D$8,0)))*('Projektkostenkalkulation EP'!$N$47/5)*'Projektkostenkalkulation EP'!$D$31-SUM($B$11:AC11))
                          ),
               "X"
            )</f>
        <v>X</v>
      </c>
      <c r="AE11" s="122" t="str">
        <f xml:space="preserve"> IF(TEXT((EDATE('Projektkostenkalkulation EP'!$B$4,2)+BM$3),"MM")=TEXT((EDATE('Projektkostenkalkulation EP'!$B$4,2)+(BM$3-1)),"MM"),
             IF(
                        OR(
                                    TEXT((EDATE('Projektkostenkalkulation EP'!$B$4,2)+BM$3),"TTT") = "Sa",
                                    TEXT((EDATE('Projektkostenkalkulation EP'!$B$4,2)+BM$3),"TTT") = "So",
                                    IF(ISNA(VLOOKUP(EDATE('Projektkostenkalkulation EP'!$B$4,2)+BM$3,Datenquellen!$F$7:$H$45,3,FALSE))," ",VLOOKUP(EDATE('Projektkostenkalkulation EP'!$B$4,2)+BM$3,Datenquellen!$F$7:$H$45,3,FALSE))="X"
                                    ),
                          "X",
                          IF((((NETWORKDAYS('Projektkostenkalkulation EP'!$D$8,EOMONTH('Projektkostenkalkulation EP'!$D$8,0)))*('Projektkostenkalkulation EP'!$N$47/5)*
                                        'Projektkostenkalkulation EP'!$D$31)-SUM($B$11:AD11))&gt;('Projektkostenkalkulation EP'!$N$47/5),('Projektkostenkalkulation EP'!$N$47/5),
                                         (NETWORKDAYS('Projektkostenkalkulation EP'!$D$8,
                                          EOMONTH('Projektkostenkalkulation EP'!$D$8,0)))*('Projektkostenkalkulation EP'!$N$47/5)*'Projektkostenkalkulation EP'!$D$31-SUM($B$11:AD11))
                          ),
               "X"
            )</f>
        <v>X</v>
      </c>
      <c r="AF11" s="122" t="str">
        <f xml:space="preserve"> IF(TEXT((EDATE('Projektkostenkalkulation EP'!$B$4,2)+BN$3),"MM")=TEXT((EDATE('Projektkostenkalkulation EP'!$B$4,2)+(BN$3-1)),"MM"),
             IF(
                        OR(
                                    TEXT((EDATE('Projektkostenkalkulation EP'!$B$4,2)+BN$3),"TTT") = "Sa",
                                    TEXT((EDATE('Projektkostenkalkulation EP'!$B$4,2)+BN$3),"TTT") = "So",
                                    IF(ISNA(VLOOKUP(EDATE('Projektkostenkalkulation EP'!$B$4,2)+BN$3,Datenquellen!$F$7:$H$45,3,FALSE))," ",VLOOKUP(EDATE('Projektkostenkalkulation EP'!$B$4,2)+BN$3,Datenquellen!$F$7:$H$45,3,FALSE))="X"
                                    ),
                          "X",
                          IF((((NETWORKDAYS('Projektkostenkalkulation EP'!$D$8,EOMONTH('Projektkostenkalkulation EP'!$D$8,0)))*('Projektkostenkalkulation EP'!$N$47/5)*
                                        'Projektkostenkalkulation EP'!$D$31)-SUM($B$11:AE11))&gt;('Projektkostenkalkulation EP'!$N$47/5),('Projektkostenkalkulation EP'!$N$47/5),
                                         (NETWORKDAYS('Projektkostenkalkulation EP'!$D$8,
                                          EOMONTH('Projektkostenkalkulation EP'!$D$8,0)))*('Projektkostenkalkulation EP'!$N$47/5)*'Projektkostenkalkulation EP'!$D$31-SUM($B$11:AE11))
                          ),
               "X"
            )</f>
        <v>X</v>
      </c>
      <c r="AG11" s="121">
        <f>SUM(B11:AF11)</f>
        <v>0</v>
      </c>
      <c r="AH11" s="525">
        <f>AG11-AG12</f>
        <v>0</v>
      </c>
      <c r="AJ11" s="2" t="s">
        <v>81</v>
      </c>
      <c r="AK11" s="124" t="str">
        <f>IF(
            OR(
                     TEXT(EDATE('Projektkostenkalkulation EP'!$B$4,14),"TTT") = "Sa",
                     TEXT(EDATE('Projektkostenkalkulation EP'!$B$4,14),"TTT") = "So",
                     IF(ISNA(VLOOKUP(EDATE('Projektkostenkalkulation EP'!$B$4,14),Datenquellen!$F$7:$H$45,3,FALSE))," ",VLOOKUP(EDATE('Projektkostenkalkulation EP'!$B$4,14),Datenquellen!$F$7:$H$45,3,FALSE))="X"
                            ),
                    "X",
                    IF('Projektkostenkalkulation EP'!$P$31&gt;0,('Projektkostenkalkulation EP'!$N$47/5),0)
            )</f>
        <v>X</v>
      </c>
      <c r="AL11" s="122" t="str">
        <f xml:space="preserve"> IF(TEXT((EDATE('Projektkostenkalkulation EP'!$B$4,14)+AK$3),"MM")=TEXT((EDATE('Projektkostenkalkulation EP'!$B$4,14)+(AK$3-1)),"MM"),
             IF(
                        OR(
                                    TEXT((EDATE('Projektkostenkalkulation EP'!$B$4,14)+AK$3),"TTT") = "Sa",
                                    TEXT((EDATE('Projektkostenkalkulation EP'!$B$4,14)+AK$3),"TTT") = "So",
                                    IF(ISNA(VLOOKUP(EDATE('Projektkostenkalkulation EP'!$B$4,14)+AK$3,Datenquellen!$F$7:$H$45,3,FALSE))," ",VLOOKUP(EDATE('Projektkostenkalkulation EP'!$B$4,14)+AK$3,Datenquellen!$F$7:$H$45,3,FALSE))="X"
                                    ),
                          "X",
                          IF((((NETWORKDAYS('Projektkostenkalkulation EP'!$P$8,EOMONTH('Projektkostenkalkulation EP'!$P$8,0)))*('Projektkostenkalkulation EP'!$N$47/5)*
                                        'Projektkostenkalkulation EP'!$P$31)-SUM($AK$11:AK11))&gt;('Projektkostenkalkulation EP'!$N$47/5),('Projektkostenkalkulation EP'!$N$47/5),
                                         (NETWORKDAYS('Projektkostenkalkulation EP'!$P$8,
                                          EOMONTH('Projektkostenkalkulation EP'!$P$8,0)))*('Projektkostenkalkulation EP'!$N$47/5)*'Projektkostenkalkulation EP'!$P$31-SUM($AK$11:AK11))
                          ),
               "X"
            )</f>
        <v>X</v>
      </c>
      <c r="AM11" s="122">
        <f xml:space="preserve"> IF(TEXT((EDATE('Projektkostenkalkulation EP'!$B$4,14)+AL$3),"MM")=TEXT((EDATE('Projektkostenkalkulation EP'!$B$4,14)+(AL$3-1)),"MM"),
             IF(
                        OR(
                                    TEXT((EDATE('Projektkostenkalkulation EP'!$B$4,14)+AL$3),"TTT") = "Sa",
                                    TEXT((EDATE('Projektkostenkalkulation EP'!$B$4,14)+AL$3),"TTT") = "So",
                                    IF(ISNA(VLOOKUP(EDATE('Projektkostenkalkulation EP'!$B$4,14)+AL$3,Datenquellen!$F$7:$H$45,3,FALSE))," ",VLOOKUP(EDATE('Projektkostenkalkulation EP'!$B$4,14)+AL$3,Datenquellen!$F$7:$H$45,3,FALSE))="X"
                                    ),
                          "X",
                          IF((((NETWORKDAYS('Projektkostenkalkulation EP'!$P$8,EOMONTH('Projektkostenkalkulation EP'!$P$8,0)))*('Projektkostenkalkulation EP'!$N$47/5)*
                                        'Projektkostenkalkulation EP'!$P$31)-SUM($AK$11:AL11))&gt;('Projektkostenkalkulation EP'!$N$47/5),('Projektkostenkalkulation EP'!$N$47/5),
                                         (NETWORKDAYS('Projektkostenkalkulation EP'!$P$8,
                                          EOMONTH('Projektkostenkalkulation EP'!$P$8,0)))*('Projektkostenkalkulation EP'!$N$47/5)*'Projektkostenkalkulation EP'!$P$31-SUM($AK$11:AL11))
                          ),
               "X"
            )</f>
        <v>0</v>
      </c>
      <c r="AN11" s="122">
        <f xml:space="preserve"> IF(TEXT((EDATE('Projektkostenkalkulation EP'!$B$4,14)+AM$3),"MM")=TEXT((EDATE('Projektkostenkalkulation EP'!$B$4,14)+(AM$3-1)),"MM"),
             IF(
                        OR(
                                    TEXT((EDATE('Projektkostenkalkulation EP'!$B$4,14)+AM$3),"TTT") = "Sa",
                                    TEXT((EDATE('Projektkostenkalkulation EP'!$B$4,14)+AM$3),"TTT") = "So",
                                    IF(ISNA(VLOOKUP(EDATE('Projektkostenkalkulation EP'!$B$4,14)+AM$3,Datenquellen!$F$7:$H$45,3,FALSE))," ",VLOOKUP(EDATE('Projektkostenkalkulation EP'!$B$4,14)+AM$3,Datenquellen!$F$7:$H$45,3,FALSE))="X"
                                    ),
                          "X",
                          IF((((NETWORKDAYS('Projektkostenkalkulation EP'!$P$8,EOMONTH('Projektkostenkalkulation EP'!$P$8,0)))*('Projektkostenkalkulation EP'!$N$47/5)*
                                        'Projektkostenkalkulation EP'!$P$31)-SUM($AK$11:AM11))&gt;('Projektkostenkalkulation EP'!$N$47/5),('Projektkostenkalkulation EP'!$N$47/5),
                                         (NETWORKDAYS('Projektkostenkalkulation EP'!$P$8,
                                          EOMONTH('Projektkostenkalkulation EP'!$P$8,0)))*('Projektkostenkalkulation EP'!$N$47/5)*'Projektkostenkalkulation EP'!$P$31-SUM($AK$11:AM11))
                          ),
               "X"
            )</f>
        <v>0</v>
      </c>
      <c r="AO11" s="122">
        <f xml:space="preserve"> IF(TEXT((EDATE('Projektkostenkalkulation EP'!$B$4,14)+AN$3),"MM")=TEXT((EDATE('Projektkostenkalkulation EP'!$B$4,14)+(AN$3-1)),"MM"),
             IF(
                        OR(
                                    TEXT((EDATE('Projektkostenkalkulation EP'!$B$4,14)+AN$3),"TTT") = "Sa",
                                    TEXT((EDATE('Projektkostenkalkulation EP'!$B$4,14)+AN$3),"TTT") = "So",
                                    IF(ISNA(VLOOKUP(EDATE('Projektkostenkalkulation EP'!$B$4,14)+AN$3,Datenquellen!$F$7:$H$45,3,FALSE))," ",VLOOKUP(EDATE('Projektkostenkalkulation EP'!$B$4,14)+AN$3,Datenquellen!$F$7:$H$45,3,FALSE))="X"
                                    ),
                          "X",
                          IF((((NETWORKDAYS('Projektkostenkalkulation EP'!$P$8,EOMONTH('Projektkostenkalkulation EP'!$P$8,0)))*('Projektkostenkalkulation EP'!$N$47/5)*
                                        'Projektkostenkalkulation EP'!$P$31)-SUM($AK$11:AN11))&gt;('Projektkostenkalkulation EP'!$N$47/5),('Projektkostenkalkulation EP'!$N$47/5),
                                         (NETWORKDAYS('Projektkostenkalkulation EP'!$P$8,
                                          EOMONTH('Projektkostenkalkulation EP'!$P$8,0)))*('Projektkostenkalkulation EP'!$N$47/5)*'Projektkostenkalkulation EP'!$P$31-SUM($AK$11:AN11))
                          ),
               "X"
            )</f>
        <v>0</v>
      </c>
      <c r="AP11" s="122">
        <f xml:space="preserve"> IF(TEXT((EDATE('Projektkostenkalkulation EP'!$B$4,14)+AO$3),"MM")=TEXT((EDATE('Projektkostenkalkulation EP'!$B$4,14)+(AO$3-1)),"MM"),
             IF(
                        OR(
                                    TEXT((EDATE('Projektkostenkalkulation EP'!$B$4,14)+AO$3),"TTT") = "Sa",
                                    TEXT((EDATE('Projektkostenkalkulation EP'!$B$4,14)+AO$3),"TTT") = "So",
                                    IF(ISNA(VLOOKUP(EDATE('Projektkostenkalkulation EP'!$B$4,14)+AO$3,Datenquellen!$F$7:$H$45,3,FALSE))," ",VLOOKUP(EDATE('Projektkostenkalkulation EP'!$B$4,14)+AO$3,Datenquellen!$F$7:$H$45,3,FALSE))="X"
                                    ),
                          "X",
                          IF((((NETWORKDAYS('Projektkostenkalkulation EP'!$P$8,EOMONTH('Projektkostenkalkulation EP'!$P$8,0)))*('Projektkostenkalkulation EP'!$N$47/5)*
                                        'Projektkostenkalkulation EP'!$P$31)-SUM($AK$11:AO11))&gt;('Projektkostenkalkulation EP'!$N$47/5),('Projektkostenkalkulation EP'!$N$47/5),
                                         (NETWORKDAYS('Projektkostenkalkulation EP'!$P$8,
                                          EOMONTH('Projektkostenkalkulation EP'!$P$8,0)))*('Projektkostenkalkulation EP'!$N$47/5)*'Projektkostenkalkulation EP'!$P$31-SUM($AK$11:AO11))
                          ),
               "X"
            )</f>
        <v>0</v>
      </c>
      <c r="AQ11" s="122">
        <f xml:space="preserve"> IF(TEXT((EDATE('Projektkostenkalkulation EP'!$B$4,14)+AP$3),"MM")=TEXT((EDATE('Projektkostenkalkulation EP'!$B$4,14)+(AP$3-1)),"MM"),
             IF(
                        OR(
                                    TEXT((EDATE('Projektkostenkalkulation EP'!$B$4,14)+AP$3),"TTT") = "Sa",
                                    TEXT((EDATE('Projektkostenkalkulation EP'!$B$4,14)+AP$3),"TTT") = "So",
                                    IF(ISNA(VLOOKUP(EDATE('Projektkostenkalkulation EP'!$B$4,14)+AP$3,Datenquellen!$F$7:$H$45,3,FALSE))," ",VLOOKUP(EDATE('Projektkostenkalkulation EP'!$B$4,14)+AP$3,Datenquellen!$F$7:$H$45,3,FALSE))="X"
                                    ),
                          "X",
                          IF((((NETWORKDAYS('Projektkostenkalkulation EP'!$P$8,EOMONTH('Projektkostenkalkulation EP'!$P$8,0)))*('Projektkostenkalkulation EP'!$N$47/5)*
                                        'Projektkostenkalkulation EP'!$P$31)-SUM($AK$11:AP11))&gt;('Projektkostenkalkulation EP'!$N$47/5),('Projektkostenkalkulation EP'!$N$47/5),
                                         (NETWORKDAYS('Projektkostenkalkulation EP'!$P$8,
                                          EOMONTH('Projektkostenkalkulation EP'!$P$8,0)))*('Projektkostenkalkulation EP'!$N$47/5)*'Projektkostenkalkulation EP'!$P$31-SUM($AK$11:AP11))
                          ),
               "X"
            )</f>
        <v>0</v>
      </c>
      <c r="AR11" s="122" t="str">
        <f xml:space="preserve"> IF(TEXT((EDATE('Projektkostenkalkulation EP'!$B$4,14)+AQ$3),"MM")=TEXT((EDATE('Projektkostenkalkulation EP'!$B$4,14)+(AQ$3-1)),"MM"),
             IF(
                        OR(
                                    TEXT((EDATE('Projektkostenkalkulation EP'!$B$4,14)+AQ$3),"TTT") = "Sa",
                                    TEXT((EDATE('Projektkostenkalkulation EP'!$B$4,14)+AQ$3),"TTT") = "So",
                                    IF(ISNA(VLOOKUP(EDATE('Projektkostenkalkulation EP'!$B$4,14)+AQ$3,Datenquellen!$F$7:$H$45,3,FALSE))," ",VLOOKUP(EDATE('Projektkostenkalkulation EP'!$B$4,14)+AQ$3,Datenquellen!$F$7:$H$45,3,FALSE))="X"
                                    ),
                          "X",
                          IF((((NETWORKDAYS('Projektkostenkalkulation EP'!$P$8,EOMONTH('Projektkostenkalkulation EP'!$P$8,0)))*('Projektkostenkalkulation EP'!$N$47/5)*
                                        'Projektkostenkalkulation EP'!$P$31)-SUM($AK$11:AQ11))&gt;('Projektkostenkalkulation EP'!$N$47/5),('Projektkostenkalkulation EP'!$N$47/5),
                                         (NETWORKDAYS('Projektkostenkalkulation EP'!$P$8,
                                          EOMONTH('Projektkostenkalkulation EP'!$P$8,0)))*('Projektkostenkalkulation EP'!$N$47/5)*'Projektkostenkalkulation EP'!$P$31-SUM($AK$11:AQ11))
                          ),
               "X"
            )</f>
        <v>X</v>
      </c>
      <c r="AS11" s="122" t="str">
        <f xml:space="preserve"> IF(TEXT((EDATE('Projektkostenkalkulation EP'!$B$4,14)+AR$3),"MM")=TEXT((EDATE('Projektkostenkalkulation EP'!$B$4,14)+(AR$3-1)),"MM"),
             IF(
                        OR(
                                    TEXT((EDATE('Projektkostenkalkulation EP'!$B$4,14)+AR$3),"TTT") = "Sa",
                                    TEXT((EDATE('Projektkostenkalkulation EP'!$B$4,14)+AR$3),"TTT") = "So",
                                    IF(ISNA(VLOOKUP(EDATE('Projektkostenkalkulation EP'!$B$4,14)+AR$3,Datenquellen!$F$7:$H$45,3,FALSE))," ",VLOOKUP(EDATE('Projektkostenkalkulation EP'!$B$4,14)+AR$3,Datenquellen!$F$7:$H$45,3,FALSE))="X"
                                    ),
                          "X",
                          IF((((NETWORKDAYS('Projektkostenkalkulation EP'!$P$8,EOMONTH('Projektkostenkalkulation EP'!$P$8,0)))*('Projektkostenkalkulation EP'!$N$47/5)*
                                        'Projektkostenkalkulation EP'!$P$31)-SUM($AK$11:AR11))&gt;('Projektkostenkalkulation EP'!$N$47/5),('Projektkostenkalkulation EP'!$N$47/5),
                                         (NETWORKDAYS('Projektkostenkalkulation EP'!$P$8,
                                          EOMONTH('Projektkostenkalkulation EP'!$P$8,0)))*('Projektkostenkalkulation EP'!$N$47/5)*'Projektkostenkalkulation EP'!$P$31-SUM($AK$11:AR11))
                          ),
               "X"
            )</f>
        <v>X</v>
      </c>
      <c r="AT11" s="122">
        <f xml:space="preserve"> IF(TEXT((EDATE('Projektkostenkalkulation EP'!$B$4,14)+AS$3),"MM")=TEXT((EDATE('Projektkostenkalkulation EP'!$B$4,14)+(AS$3-1)),"MM"),
             IF(
                        OR(
                                    TEXT((EDATE('Projektkostenkalkulation EP'!$B$4,14)+AS$3),"TTT") = "Sa",
                                    TEXT((EDATE('Projektkostenkalkulation EP'!$B$4,14)+AS$3),"TTT") = "So",
                                    IF(ISNA(VLOOKUP(EDATE('Projektkostenkalkulation EP'!$B$4,14)+AS$3,Datenquellen!$F$7:$H$45,3,FALSE))," ",VLOOKUP(EDATE('Projektkostenkalkulation EP'!$B$4,14)+AS$3,Datenquellen!$F$7:$H$45,3,FALSE))="X"
                                    ),
                          "X",
                          IF((((NETWORKDAYS('Projektkostenkalkulation EP'!$P$8,EOMONTH('Projektkostenkalkulation EP'!$P$8,0)))*('Projektkostenkalkulation EP'!$N$47/5)*
                                        'Projektkostenkalkulation EP'!$P$31)-SUM($AK$11:AS11))&gt;('Projektkostenkalkulation EP'!$N$47/5),('Projektkostenkalkulation EP'!$N$47/5),
                                         (NETWORKDAYS('Projektkostenkalkulation EP'!$P$8,
                                          EOMONTH('Projektkostenkalkulation EP'!$P$8,0)))*('Projektkostenkalkulation EP'!$N$47/5)*'Projektkostenkalkulation EP'!$P$31-SUM($AK$11:AS11))
                          ),
               "X"
            )</f>
        <v>0</v>
      </c>
      <c r="AU11" s="122">
        <f xml:space="preserve"> IF(TEXT((EDATE('Projektkostenkalkulation EP'!$B$4,14)+AT$3),"MM")=TEXT((EDATE('Projektkostenkalkulation EP'!$B$4,14)+(AT$3-1)),"MM"),
             IF(
                        OR(
                                    TEXT((EDATE('Projektkostenkalkulation EP'!$B$4,14)+AT$3),"TTT") = "Sa",
                                    TEXT((EDATE('Projektkostenkalkulation EP'!$B$4,14)+AT$3),"TTT") = "So",
                                    IF(ISNA(VLOOKUP(EDATE('Projektkostenkalkulation EP'!$B$4,14)+AT$3,Datenquellen!$F$7:$H$45,3,FALSE))," ",VLOOKUP(EDATE('Projektkostenkalkulation EP'!$B$4,14)+AT$3,Datenquellen!$F$7:$H$45,3,FALSE))="X"
                                    ),
                          "X",
                          IF((((NETWORKDAYS('Projektkostenkalkulation EP'!$P$8,EOMONTH('Projektkostenkalkulation EP'!$P$8,0)))*('Projektkostenkalkulation EP'!$N$47/5)*
                                        'Projektkostenkalkulation EP'!$P$31)-SUM($AK$11:AT11))&gt;('Projektkostenkalkulation EP'!$N$47/5),('Projektkostenkalkulation EP'!$N$47/5),
                                         (NETWORKDAYS('Projektkostenkalkulation EP'!$P$8,
                                          EOMONTH('Projektkostenkalkulation EP'!$P$8,0)))*('Projektkostenkalkulation EP'!$N$47/5)*'Projektkostenkalkulation EP'!$P$31-SUM($AK$11:AT11))
                          ),
               "X"
            )</f>
        <v>0</v>
      </c>
      <c r="AV11" s="122">
        <f xml:space="preserve"> IF(TEXT((EDATE('Projektkostenkalkulation EP'!$B$4,14)+AU$3),"MM")=TEXT((EDATE('Projektkostenkalkulation EP'!$B$4,14)+(AU$3-1)),"MM"),
             IF(
                        OR(
                                    TEXT((EDATE('Projektkostenkalkulation EP'!$B$4,14)+AU$3),"TTT") = "Sa",
                                    TEXT((EDATE('Projektkostenkalkulation EP'!$B$4,14)+AU$3),"TTT") = "So",
                                    IF(ISNA(VLOOKUP(EDATE('Projektkostenkalkulation EP'!$B$4,14)+AU$3,Datenquellen!$F$7:$H$45,3,FALSE))," ",VLOOKUP(EDATE('Projektkostenkalkulation EP'!$B$4,14)+AU$3,Datenquellen!$F$7:$H$45,3,FALSE))="X"
                                    ),
                          "X",
                          IF((((NETWORKDAYS('Projektkostenkalkulation EP'!$P$8,EOMONTH('Projektkostenkalkulation EP'!$P$8,0)))*('Projektkostenkalkulation EP'!$N$47/5)*
                                        'Projektkostenkalkulation EP'!$P$31)-SUM($AK$11:AU11))&gt;('Projektkostenkalkulation EP'!$N$47/5),('Projektkostenkalkulation EP'!$N$47/5),
                                         (NETWORKDAYS('Projektkostenkalkulation EP'!$P$8,
                                          EOMONTH('Projektkostenkalkulation EP'!$P$8,0)))*('Projektkostenkalkulation EP'!$N$47/5)*'Projektkostenkalkulation EP'!$P$31-SUM($AK$11:AU11))
                          ),
               "X"
            )</f>
        <v>0</v>
      </c>
      <c r="AW11" s="122">
        <f xml:space="preserve"> IF(TEXT((EDATE('Projektkostenkalkulation EP'!$B$4,14)+AV$3),"MM")=TEXT((EDATE('Projektkostenkalkulation EP'!$B$4,14)+(AV$3-1)),"MM"),
             IF(
                        OR(
                                    TEXT((EDATE('Projektkostenkalkulation EP'!$B$4,14)+AV$3),"TTT") = "Sa",
                                    TEXT((EDATE('Projektkostenkalkulation EP'!$B$4,14)+AV$3),"TTT") = "So",
                                    IF(ISNA(VLOOKUP(EDATE('Projektkostenkalkulation EP'!$B$4,14)+AV$3,Datenquellen!$F$7:$H$45,3,FALSE))," ",VLOOKUP(EDATE('Projektkostenkalkulation EP'!$B$4,14)+AV$3,Datenquellen!$F$7:$H$45,3,FALSE))="X"
                                    ),
                          "X",
                          IF((((NETWORKDAYS('Projektkostenkalkulation EP'!$P$8,EOMONTH('Projektkostenkalkulation EP'!$P$8,0)))*('Projektkostenkalkulation EP'!$N$47/5)*
                                        'Projektkostenkalkulation EP'!$P$31)-SUM($AK$11:AV11))&gt;('Projektkostenkalkulation EP'!$N$47/5),('Projektkostenkalkulation EP'!$N$47/5),
                                         (NETWORKDAYS('Projektkostenkalkulation EP'!$P$8,
                                          EOMONTH('Projektkostenkalkulation EP'!$P$8,0)))*('Projektkostenkalkulation EP'!$N$47/5)*'Projektkostenkalkulation EP'!$P$31-SUM($AK$11:AV11))
                          ),
               "X"
            )</f>
        <v>0</v>
      </c>
      <c r="AX11" s="122">
        <f xml:space="preserve"> IF(TEXT((EDATE('Projektkostenkalkulation EP'!$B$4,14)+AW$3),"MM")=TEXT((EDATE('Projektkostenkalkulation EP'!$B$4,14)+(AW$3-1)),"MM"),
             IF(
                        OR(
                                    TEXT((EDATE('Projektkostenkalkulation EP'!$B$4,14)+AW$3),"TTT") = "Sa",
                                    TEXT((EDATE('Projektkostenkalkulation EP'!$B$4,14)+AW$3),"TTT") = "So",
                                    IF(ISNA(VLOOKUP(EDATE('Projektkostenkalkulation EP'!$B$4,14)+AW$3,Datenquellen!$F$7:$H$45,3,FALSE))," ",VLOOKUP(EDATE('Projektkostenkalkulation EP'!$B$4,14)+AW$3,Datenquellen!$F$7:$H$45,3,FALSE))="X"
                                    ),
                          "X",
                          IF((((NETWORKDAYS('Projektkostenkalkulation EP'!$P$8,EOMONTH('Projektkostenkalkulation EP'!$P$8,0)))*('Projektkostenkalkulation EP'!$N$47/5)*
                                        'Projektkostenkalkulation EP'!$P$31)-SUM($AK$11:AW11))&gt;('Projektkostenkalkulation EP'!$N$47/5),('Projektkostenkalkulation EP'!$N$47/5),
                                         (NETWORKDAYS('Projektkostenkalkulation EP'!$P$8,
                                          EOMONTH('Projektkostenkalkulation EP'!$P$8,0)))*('Projektkostenkalkulation EP'!$N$47/5)*'Projektkostenkalkulation EP'!$P$31-SUM($AK$11:AW11))
                          ),
               "X"
            )</f>
        <v>0</v>
      </c>
      <c r="AY11" s="122" t="str">
        <f xml:space="preserve"> IF(TEXT((EDATE('Projektkostenkalkulation EP'!$B$4,14)+AX$3),"MM")=TEXT((EDATE('Projektkostenkalkulation EP'!$B$4,14)+(AX$3-1)),"MM"),
             IF(
                        OR(
                                    TEXT((EDATE('Projektkostenkalkulation EP'!$B$4,14)+AX$3),"TTT") = "Sa",
                                    TEXT((EDATE('Projektkostenkalkulation EP'!$B$4,14)+AX$3),"TTT") = "So",
                                    IF(ISNA(VLOOKUP(EDATE('Projektkostenkalkulation EP'!$B$4,14)+AX$3,Datenquellen!$F$7:$H$45,3,FALSE))," ",VLOOKUP(EDATE('Projektkostenkalkulation EP'!$B$4,14)+AX$3,Datenquellen!$F$7:$H$45,3,FALSE))="X"
                                    ),
                          "X",
                          IF((((NETWORKDAYS('Projektkostenkalkulation EP'!$P$8,EOMONTH('Projektkostenkalkulation EP'!$P$8,0)))*('Projektkostenkalkulation EP'!$N$47/5)*
                                        'Projektkostenkalkulation EP'!$P$31)-SUM($AK$11:AX11))&gt;('Projektkostenkalkulation EP'!$N$47/5),('Projektkostenkalkulation EP'!$N$47/5),
                                         (NETWORKDAYS('Projektkostenkalkulation EP'!$P$8,
                                          EOMONTH('Projektkostenkalkulation EP'!$P$8,0)))*('Projektkostenkalkulation EP'!$N$47/5)*'Projektkostenkalkulation EP'!$P$31-SUM($AK$11:AX11))
                          ),
               "X"
            )</f>
        <v>X</v>
      </c>
      <c r="AZ11" s="122" t="str">
        <f xml:space="preserve"> IF(TEXT((EDATE('Projektkostenkalkulation EP'!$B$4,14)+AY$3),"MM")=TEXT((EDATE('Projektkostenkalkulation EP'!$B$4,14)+(AY$3-1)),"MM"),
             IF(
                        OR(
                                    TEXT((EDATE('Projektkostenkalkulation EP'!$B$4,14)+AY$3),"TTT") = "Sa",
                                    TEXT((EDATE('Projektkostenkalkulation EP'!$B$4,14)+AY$3),"TTT") = "So",
                                    IF(ISNA(VLOOKUP(EDATE('Projektkostenkalkulation EP'!$B$4,14)+AY$3,Datenquellen!$F$7:$H$45,3,FALSE))," ",VLOOKUP(EDATE('Projektkostenkalkulation EP'!$B$4,14)+AY$3,Datenquellen!$F$7:$H$45,3,FALSE))="X"
                                    ),
                          "X",
                          IF((((NETWORKDAYS('Projektkostenkalkulation EP'!$P$8,EOMONTH('Projektkostenkalkulation EP'!$P$8,0)))*('Projektkostenkalkulation EP'!$N$47/5)*
                                        'Projektkostenkalkulation EP'!$P$31)-SUM($AK$11:AY11))&gt;('Projektkostenkalkulation EP'!$N$47/5),('Projektkostenkalkulation EP'!$N$47/5),
                                         (NETWORKDAYS('Projektkostenkalkulation EP'!$P$8,
                                          EOMONTH('Projektkostenkalkulation EP'!$P$8,0)))*('Projektkostenkalkulation EP'!$N$47/5)*'Projektkostenkalkulation EP'!$P$31-SUM($AK$11:AY11))
                          ),
               "X"
            )</f>
        <v>X</v>
      </c>
      <c r="BA11" s="122">
        <f xml:space="preserve"> IF(TEXT((EDATE('Projektkostenkalkulation EP'!$B$4,14)+AZ$3),"MM")=TEXT((EDATE('Projektkostenkalkulation EP'!$B$4,14)+(AZ$3-1)),"MM"),
             IF(
                        OR(
                                    TEXT((EDATE('Projektkostenkalkulation EP'!$B$4,14)+AZ$3),"TTT") = "Sa",
                                    TEXT((EDATE('Projektkostenkalkulation EP'!$B$4,14)+AZ$3),"TTT") = "So",
                                    IF(ISNA(VLOOKUP(EDATE('Projektkostenkalkulation EP'!$B$4,14)+AZ$3,Datenquellen!$F$7:$H$45,3,FALSE))," ",VLOOKUP(EDATE('Projektkostenkalkulation EP'!$B$4,14)+AZ$3,Datenquellen!$F$7:$H$45,3,FALSE))="X"
                                    ),
                          "X",
                          IF((((NETWORKDAYS('Projektkostenkalkulation EP'!$P$8,EOMONTH('Projektkostenkalkulation EP'!$P$8,0)))*('Projektkostenkalkulation EP'!$N$47/5)*
                                        'Projektkostenkalkulation EP'!$P$31)-SUM($AK$11:AZ11))&gt;('Projektkostenkalkulation EP'!$N$47/5),('Projektkostenkalkulation EP'!$N$47/5),
                                         (NETWORKDAYS('Projektkostenkalkulation EP'!$P$8,
                                          EOMONTH('Projektkostenkalkulation EP'!$P$8,0)))*('Projektkostenkalkulation EP'!$N$47/5)*'Projektkostenkalkulation EP'!$P$31-SUM($AK$11:AZ11))
                          ),
               "X"
            )</f>
        <v>0</v>
      </c>
      <c r="BB11" s="122">
        <f xml:space="preserve"> IF(TEXT((EDATE('Projektkostenkalkulation EP'!$B$4,14)+BA$3),"MM")=TEXT((EDATE('Projektkostenkalkulation EP'!$B$4,14)+(BA$3-1)),"MM"),
             IF(
                        OR(
                                    TEXT((EDATE('Projektkostenkalkulation EP'!$B$4,14)+BA$3),"TTT") = "Sa",
                                    TEXT((EDATE('Projektkostenkalkulation EP'!$B$4,14)+BA$3),"TTT") = "So",
                                    IF(ISNA(VLOOKUP(EDATE('Projektkostenkalkulation EP'!$B$4,14)+BA$3,Datenquellen!$F$7:$H$45,3,FALSE))," ",VLOOKUP(EDATE('Projektkostenkalkulation EP'!$B$4,14)+BA$3,Datenquellen!$F$7:$H$45,3,FALSE))="X"
                                    ),
                          "X",
                          IF((((NETWORKDAYS('Projektkostenkalkulation EP'!$P$8,EOMONTH('Projektkostenkalkulation EP'!$P$8,0)))*('Projektkostenkalkulation EP'!$N$47/5)*
                                        'Projektkostenkalkulation EP'!$P$31)-SUM($AK$11:BA11))&gt;('Projektkostenkalkulation EP'!$N$47/5),('Projektkostenkalkulation EP'!$N$47/5),
                                         (NETWORKDAYS('Projektkostenkalkulation EP'!$P$8,
                                          EOMONTH('Projektkostenkalkulation EP'!$P$8,0)))*('Projektkostenkalkulation EP'!$N$47/5)*'Projektkostenkalkulation EP'!$P$31-SUM($AK$11:BA11))
                          ),
               "X"
            )</f>
        <v>0</v>
      </c>
      <c r="BC11" s="122">
        <f xml:space="preserve"> IF(TEXT((EDATE('Projektkostenkalkulation EP'!$B$4,14)+BB$3),"MM")=TEXT((EDATE('Projektkostenkalkulation EP'!$B$4,14)+(BB$3-1)),"MM"),
             IF(
                        OR(
                                    TEXT((EDATE('Projektkostenkalkulation EP'!$B$4,14)+BB$3),"TTT") = "Sa",
                                    TEXT((EDATE('Projektkostenkalkulation EP'!$B$4,14)+BB$3),"TTT") = "So",
                                    IF(ISNA(VLOOKUP(EDATE('Projektkostenkalkulation EP'!$B$4,14)+BB$3,Datenquellen!$F$7:$H$45,3,FALSE))," ",VLOOKUP(EDATE('Projektkostenkalkulation EP'!$B$4,14)+BB$3,Datenquellen!$F$7:$H$45,3,FALSE))="X"
                                    ),
                          "X",
                          IF((((NETWORKDAYS('Projektkostenkalkulation EP'!$P$8,EOMONTH('Projektkostenkalkulation EP'!$P$8,0)))*('Projektkostenkalkulation EP'!$N$47/5)*
                                        'Projektkostenkalkulation EP'!$P$31)-SUM($AK$11:BB11))&gt;('Projektkostenkalkulation EP'!$N$47/5),('Projektkostenkalkulation EP'!$N$47/5),
                                         (NETWORKDAYS('Projektkostenkalkulation EP'!$P$8,
                                          EOMONTH('Projektkostenkalkulation EP'!$P$8,0)))*('Projektkostenkalkulation EP'!$N$47/5)*'Projektkostenkalkulation EP'!$P$31-SUM($AK$11:BB11))
                          ),
               "X"
            )</f>
        <v>0</v>
      </c>
      <c r="BD11" s="122">
        <f xml:space="preserve"> IF(TEXT((EDATE('Projektkostenkalkulation EP'!$B$4,14)+BC$3),"MM")=TEXT((EDATE('Projektkostenkalkulation EP'!$B$4,14)+(BC$3-1)),"MM"),
             IF(
                        OR(
                                    TEXT((EDATE('Projektkostenkalkulation EP'!$B$4,14)+BC$3),"TTT") = "Sa",
                                    TEXT((EDATE('Projektkostenkalkulation EP'!$B$4,14)+BC$3),"TTT") = "So",
                                    IF(ISNA(VLOOKUP(EDATE('Projektkostenkalkulation EP'!$B$4,14)+BC$3,Datenquellen!$F$7:$H$45,3,FALSE))," ",VLOOKUP(EDATE('Projektkostenkalkulation EP'!$B$4,14)+BC$3,Datenquellen!$F$7:$H$45,3,FALSE))="X"
                                    ),
                          "X",
                          IF((((NETWORKDAYS('Projektkostenkalkulation EP'!$P$8,EOMONTH('Projektkostenkalkulation EP'!$P$8,0)))*('Projektkostenkalkulation EP'!$N$47/5)*
                                        'Projektkostenkalkulation EP'!$P$31)-SUM($AK$11:BC11))&gt;('Projektkostenkalkulation EP'!$N$47/5),('Projektkostenkalkulation EP'!$N$47/5),
                                         (NETWORKDAYS('Projektkostenkalkulation EP'!$P$8,
                                          EOMONTH('Projektkostenkalkulation EP'!$P$8,0)))*('Projektkostenkalkulation EP'!$N$47/5)*'Projektkostenkalkulation EP'!$P$31-SUM($AK$11:BC11))
                          ),
               "X"
            )</f>
        <v>0</v>
      </c>
      <c r="BE11" s="122">
        <f xml:space="preserve"> IF(TEXT((EDATE('Projektkostenkalkulation EP'!$B$4,14)+BD$3),"MM")=TEXT((EDATE('Projektkostenkalkulation EP'!$B$4,14)+(BD$3-1)),"MM"),
             IF(
                        OR(
                                    TEXT((EDATE('Projektkostenkalkulation EP'!$B$4,14)+BD$3),"TTT") = "Sa",
                                    TEXT((EDATE('Projektkostenkalkulation EP'!$B$4,14)+BD$3),"TTT") = "So",
                                    IF(ISNA(VLOOKUP(EDATE('Projektkostenkalkulation EP'!$B$4,14)+BD$3,Datenquellen!$F$7:$H$45,3,FALSE))," ",VLOOKUP(EDATE('Projektkostenkalkulation EP'!$B$4,14)+BD$3,Datenquellen!$F$7:$H$45,3,FALSE))="X"
                                    ),
                          "X",
                          IF((((NETWORKDAYS('Projektkostenkalkulation EP'!$P$8,EOMONTH('Projektkostenkalkulation EP'!$P$8,0)))*('Projektkostenkalkulation EP'!$N$47/5)*
                                        'Projektkostenkalkulation EP'!$P$31)-SUM($AK$11:BD11))&gt;('Projektkostenkalkulation EP'!$N$47/5),('Projektkostenkalkulation EP'!$N$47/5),
                                         (NETWORKDAYS('Projektkostenkalkulation EP'!$P$8,
                                          EOMONTH('Projektkostenkalkulation EP'!$P$8,0)))*('Projektkostenkalkulation EP'!$N$47/5)*'Projektkostenkalkulation EP'!$P$31-SUM($AK$11:BD11))
                          ),
               "X"
            )</f>
        <v>0</v>
      </c>
      <c r="BF11" s="122" t="str">
        <f xml:space="preserve"> IF(TEXT((EDATE('Projektkostenkalkulation EP'!$B$4,14)+BE$3),"MM")=TEXT((EDATE('Projektkostenkalkulation EP'!$B$4,14)+(BE$3-1)),"MM"),
             IF(
                        OR(
                                    TEXT((EDATE('Projektkostenkalkulation EP'!$B$4,14)+BE$3),"TTT") = "Sa",
                                    TEXT((EDATE('Projektkostenkalkulation EP'!$B$4,14)+BE$3),"TTT") = "So",
                                    IF(ISNA(VLOOKUP(EDATE('Projektkostenkalkulation EP'!$B$4,14)+BE$3,Datenquellen!$F$7:$H$45,3,FALSE))," ",VLOOKUP(EDATE('Projektkostenkalkulation EP'!$B$4,14)+BE$3,Datenquellen!$F$7:$H$45,3,FALSE))="X"
                                    ),
                          "X",
                          IF((((NETWORKDAYS('Projektkostenkalkulation EP'!$P$8,EOMONTH('Projektkostenkalkulation EP'!$P$8,0)))*('Projektkostenkalkulation EP'!$N$47/5)*
                                        'Projektkostenkalkulation EP'!$P$31)-SUM($AK$11:BE11))&gt;('Projektkostenkalkulation EP'!$N$47/5),('Projektkostenkalkulation EP'!$N$47/5),
                                         (NETWORKDAYS('Projektkostenkalkulation EP'!$P$8,
                                          EOMONTH('Projektkostenkalkulation EP'!$P$8,0)))*('Projektkostenkalkulation EP'!$N$47/5)*'Projektkostenkalkulation EP'!$P$31-SUM($AK$11:BE11))
                          ),
               "X"
            )</f>
        <v>X</v>
      </c>
      <c r="BG11" s="122" t="str">
        <f xml:space="preserve"> IF(TEXT((EDATE('Projektkostenkalkulation EP'!$B$4,14)+BF$3),"MM")=TEXT((EDATE('Projektkostenkalkulation EP'!$B$4,14)+(BF$3-1)),"MM"),
             IF(
                        OR(
                                    TEXT((EDATE('Projektkostenkalkulation EP'!$B$4,14)+BF$3),"TTT") = "Sa",
                                    TEXT((EDATE('Projektkostenkalkulation EP'!$B$4,14)+BF$3),"TTT") = "So",
                                    IF(ISNA(VLOOKUP(EDATE('Projektkostenkalkulation EP'!$B$4,14)+BF$3,Datenquellen!$F$7:$H$45,3,FALSE))," ",VLOOKUP(EDATE('Projektkostenkalkulation EP'!$B$4,14)+BF$3,Datenquellen!$F$7:$H$45,3,FALSE))="X"
                                    ),
                          "X",
                          IF((((NETWORKDAYS('Projektkostenkalkulation EP'!$P$8,EOMONTH('Projektkostenkalkulation EP'!$P$8,0)))*('Projektkostenkalkulation EP'!$N$47/5)*
                                        'Projektkostenkalkulation EP'!$P$31)-SUM($AK$11:BF11))&gt;('Projektkostenkalkulation EP'!$N$47/5),('Projektkostenkalkulation EP'!$N$47/5),
                                         (NETWORKDAYS('Projektkostenkalkulation EP'!$P$8,
                                          EOMONTH('Projektkostenkalkulation EP'!$P$8,0)))*('Projektkostenkalkulation EP'!$N$47/5)*'Projektkostenkalkulation EP'!$P$31-SUM($AK$11:BF11))
                          ),
               "X"
            )</f>
        <v>X</v>
      </c>
      <c r="BH11" s="122">
        <f xml:space="preserve"> IF(TEXT((EDATE('Projektkostenkalkulation EP'!$B$4,14)+BG$3),"MM")=TEXT((EDATE('Projektkostenkalkulation EP'!$B$4,14)+(BG$3-1)),"MM"),
             IF(
                        OR(
                                    TEXT((EDATE('Projektkostenkalkulation EP'!$B$4,14)+BG$3),"TTT") = "Sa",
                                    TEXT((EDATE('Projektkostenkalkulation EP'!$B$4,14)+BG$3),"TTT") = "So",
                                    IF(ISNA(VLOOKUP(EDATE('Projektkostenkalkulation EP'!$B$4,14)+BG$3,Datenquellen!$F$7:$H$45,3,FALSE))," ",VLOOKUP(EDATE('Projektkostenkalkulation EP'!$B$4,14)+BG$3,Datenquellen!$F$7:$H$45,3,FALSE))="X"
                                    ),
                          "X",
                          IF((((NETWORKDAYS('Projektkostenkalkulation EP'!$P$8,EOMONTH('Projektkostenkalkulation EP'!$P$8,0)))*('Projektkostenkalkulation EP'!$N$47/5)*
                                        'Projektkostenkalkulation EP'!$P$31)-SUM($AK$11:BG11))&gt;('Projektkostenkalkulation EP'!$N$47/5),('Projektkostenkalkulation EP'!$N$47/5),
                                         (NETWORKDAYS('Projektkostenkalkulation EP'!$P$8,
                                          EOMONTH('Projektkostenkalkulation EP'!$P$8,0)))*('Projektkostenkalkulation EP'!$N$47/5)*'Projektkostenkalkulation EP'!$P$31-SUM($AK$11:BG11))
                          ),
               "X"
            )</f>
        <v>0</v>
      </c>
      <c r="BI11" s="122">
        <f xml:space="preserve"> IF(TEXT((EDATE('Projektkostenkalkulation EP'!$B$4,14)+BH$3),"MM")=TEXT((EDATE('Projektkostenkalkulation EP'!$B$4,14)+(BH$3-1)),"MM"),
             IF(
                        OR(
                                    TEXT((EDATE('Projektkostenkalkulation EP'!$B$4,14)+BH$3),"TTT") = "Sa",
                                    TEXT((EDATE('Projektkostenkalkulation EP'!$B$4,14)+BH$3),"TTT") = "So",
                                    IF(ISNA(VLOOKUP(EDATE('Projektkostenkalkulation EP'!$B$4,14)+BH$3,Datenquellen!$F$7:$H$45,3,FALSE))," ",VLOOKUP(EDATE('Projektkostenkalkulation EP'!$B$4,14)+BH$3,Datenquellen!$F$7:$H$45,3,FALSE))="X"
                                    ),
                          "X",
                          IF((((NETWORKDAYS('Projektkostenkalkulation EP'!$P$8,EOMONTH('Projektkostenkalkulation EP'!$P$8,0)))*('Projektkostenkalkulation EP'!$N$47/5)*
                                        'Projektkostenkalkulation EP'!$P$31)-SUM($AK$11:BH11))&gt;('Projektkostenkalkulation EP'!$N$47/5),('Projektkostenkalkulation EP'!$N$47/5),
                                         (NETWORKDAYS('Projektkostenkalkulation EP'!$P$8,
                                          EOMONTH('Projektkostenkalkulation EP'!$P$8,0)))*('Projektkostenkalkulation EP'!$N$47/5)*'Projektkostenkalkulation EP'!$P$31-SUM($AK$11:BH11))
                          ),
               "X"
            )</f>
        <v>0</v>
      </c>
      <c r="BJ11" s="122">
        <f xml:space="preserve"> IF(TEXT((EDATE('Projektkostenkalkulation EP'!$B$4,14)+BI$3),"MM")=TEXT((EDATE('Projektkostenkalkulation EP'!$B$4,14)+(BI$3-1)),"MM"),
             IF(
                        OR(
                                    TEXT((EDATE('Projektkostenkalkulation EP'!$B$4,14)+BI$3),"TTT") = "Sa",
                                    TEXT((EDATE('Projektkostenkalkulation EP'!$B$4,14)+BI$3),"TTT") = "So",
                                    IF(ISNA(VLOOKUP(EDATE('Projektkostenkalkulation EP'!$B$4,14)+BI$3,Datenquellen!$F$7:$H$45,3,FALSE))," ",VLOOKUP(EDATE('Projektkostenkalkulation EP'!$B$4,14)+BI$3,Datenquellen!$F$7:$H$45,3,FALSE))="X"
                                    ),
                          "X",
                          IF((((NETWORKDAYS('Projektkostenkalkulation EP'!$P$8,EOMONTH('Projektkostenkalkulation EP'!$P$8,0)))*('Projektkostenkalkulation EP'!$N$47/5)*
                                        'Projektkostenkalkulation EP'!$P$31)-SUM($AK$11:BI11))&gt;('Projektkostenkalkulation EP'!$N$47/5),('Projektkostenkalkulation EP'!$N$47/5),
                                         (NETWORKDAYS('Projektkostenkalkulation EP'!$P$8,
                                          EOMONTH('Projektkostenkalkulation EP'!$P$8,0)))*('Projektkostenkalkulation EP'!$N$47/5)*'Projektkostenkalkulation EP'!$P$31-SUM($AK$11:BI11))
                          ),
               "X"
            )</f>
        <v>0</v>
      </c>
      <c r="BK11" s="122">
        <f xml:space="preserve"> IF(TEXT((EDATE('Projektkostenkalkulation EP'!$B$4,14)+BJ$3),"MM")=TEXT((EDATE('Projektkostenkalkulation EP'!$B$4,14)+(BJ$3-1)),"MM"),
             IF(
                        OR(
                                    TEXT((EDATE('Projektkostenkalkulation EP'!$B$4,14)+BJ$3),"TTT") = "Sa",
                                    TEXT((EDATE('Projektkostenkalkulation EP'!$B$4,14)+BJ$3),"TTT") = "So",
                                    IF(ISNA(VLOOKUP(EDATE('Projektkostenkalkulation EP'!$B$4,14)+BJ$3,Datenquellen!$F$7:$H$45,3,FALSE))," ",VLOOKUP(EDATE('Projektkostenkalkulation EP'!$B$4,14)+BJ$3,Datenquellen!$F$7:$H$45,3,FALSE))="X"
                                    ),
                          "X",
                          IF((((NETWORKDAYS('Projektkostenkalkulation EP'!$P$8,EOMONTH('Projektkostenkalkulation EP'!$P$8,0)))*('Projektkostenkalkulation EP'!$N$47/5)*
                                        'Projektkostenkalkulation EP'!$P$31)-SUM($AK$11:BJ11))&gt;('Projektkostenkalkulation EP'!$N$47/5),('Projektkostenkalkulation EP'!$N$47/5),
                                         (NETWORKDAYS('Projektkostenkalkulation EP'!$P$8,
                                          EOMONTH('Projektkostenkalkulation EP'!$P$8,0)))*('Projektkostenkalkulation EP'!$N$47/5)*'Projektkostenkalkulation EP'!$P$31-SUM($AK$11:BJ11))
                          ),
               "X"
            )</f>
        <v>0</v>
      </c>
      <c r="BL11" s="122">
        <f xml:space="preserve"> IF(TEXT((EDATE('Projektkostenkalkulation EP'!$B$4,14)+BK$3),"MM")=TEXT((EDATE('Projektkostenkalkulation EP'!$B$4,14)+(BK$3-1)),"MM"),
             IF(
                        OR(
                                    TEXT((EDATE('Projektkostenkalkulation EP'!$B$4,14)+BK$3),"TTT") = "Sa",
                                    TEXT((EDATE('Projektkostenkalkulation EP'!$B$4,14)+BK$3),"TTT") = "So",
                                    IF(ISNA(VLOOKUP(EDATE('Projektkostenkalkulation EP'!$B$4,14)+BK$3,Datenquellen!$F$7:$H$45,3,FALSE))," ",VLOOKUP(EDATE('Projektkostenkalkulation EP'!$B$4,14)+BK$3,Datenquellen!$F$7:$H$45,3,FALSE))="X"
                                    ),
                          "X",
                          IF((((NETWORKDAYS('Projektkostenkalkulation EP'!$P$8,EOMONTH('Projektkostenkalkulation EP'!$P$8,0)))*('Projektkostenkalkulation EP'!$N$47/5)*
                                        'Projektkostenkalkulation EP'!$P$31)-SUM($AK$11:BK11))&gt;('Projektkostenkalkulation EP'!$N$47/5),('Projektkostenkalkulation EP'!$N$47/5),
                                         (NETWORKDAYS('Projektkostenkalkulation EP'!$P$8,
                                          EOMONTH('Projektkostenkalkulation EP'!$P$8,0)))*('Projektkostenkalkulation EP'!$N$47/5)*'Projektkostenkalkulation EP'!$P$31-SUM($AK$11:BK11))
                          ),
               "X"
            )</f>
        <v>0</v>
      </c>
      <c r="BM11" s="122" t="str">
        <f xml:space="preserve"> IF(TEXT((EDATE('Projektkostenkalkulation EP'!$B$4,14)+BL$3),"MM")=TEXT((EDATE('Projektkostenkalkulation EP'!$B$4,14)+(BL$3-1)),"MM"),
             IF(
                        OR(
                                    TEXT((EDATE('Projektkostenkalkulation EP'!$B$4,14)+BL$3),"TTT") = "Sa",
                                    TEXT((EDATE('Projektkostenkalkulation EP'!$B$4,14)+BL$3),"TTT") = "So",
                                    IF(ISNA(VLOOKUP(EDATE('Projektkostenkalkulation EP'!$B$4,14)+BL$3,Datenquellen!$F$7:$H$45,3,FALSE))," ",VLOOKUP(EDATE('Projektkostenkalkulation EP'!$B$4,14)+BL$3,Datenquellen!$F$7:$H$45,3,FALSE))="X"
                                    ),
                          "X",
                          IF((((NETWORKDAYS('Projektkostenkalkulation EP'!$P$8,EOMONTH('Projektkostenkalkulation EP'!$P$8,0)))*('Projektkostenkalkulation EP'!$N$47/5)*
                                        'Projektkostenkalkulation EP'!$P$31)-SUM($AK$11:BL11))&gt;('Projektkostenkalkulation EP'!$N$47/5),('Projektkostenkalkulation EP'!$N$47/5),
                                         (NETWORKDAYS('Projektkostenkalkulation EP'!$P$8,
                                          EOMONTH('Projektkostenkalkulation EP'!$P$8,0)))*('Projektkostenkalkulation EP'!$N$47/5)*'Projektkostenkalkulation EP'!$P$31-SUM($AK$11:BL11))
                          ),
               "X"
            )</f>
        <v>X</v>
      </c>
      <c r="BN11" s="122" t="str">
        <f xml:space="preserve"> IF(TEXT((EDATE('Projektkostenkalkulation EP'!$B$4,14)+BM$3),"MM")=TEXT((EDATE('Projektkostenkalkulation EP'!$B$4,14)+(BM$3-1)),"MM"),
             IF(
                        OR(
                                    TEXT((EDATE('Projektkostenkalkulation EP'!$B$4,14)+BM$3),"TTT") = "Sa",
                                    TEXT((EDATE('Projektkostenkalkulation EP'!$B$4,14)+BM$3),"TTT") = "So",
                                    IF(ISNA(VLOOKUP(EDATE('Projektkostenkalkulation EP'!$B$4,14)+BM$3,Datenquellen!$F$7:$H$45,3,FALSE))," ",VLOOKUP(EDATE('Projektkostenkalkulation EP'!$B$4,14)+BM$3,Datenquellen!$F$7:$H$45,3,FALSE))="X"
                                    ),
                          "X",
                          IF((((NETWORKDAYS('Projektkostenkalkulation EP'!$P$8,EOMONTH('Projektkostenkalkulation EP'!$P$8,0)))*('Projektkostenkalkulation EP'!$N$47/5)*
                                        'Projektkostenkalkulation EP'!$P$31)-SUM($AK$11:BM11))&gt;('Projektkostenkalkulation EP'!$N$47/5),('Projektkostenkalkulation EP'!$N$47/5),
                                         (NETWORKDAYS('Projektkostenkalkulation EP'!$P$8,
                                          EOMONTH('Projektkostenkalkulation EP'!$P$8,0)))*('Projektkostenkalkulation EP'!$N$47/5)*'Projektkostenkalkulation EP'!$P$31-SUM($AK$11:BM11))
                          ),
               "X"
            )</f>
        <v>X</v>
      </c>
      <c r="BO11" s="122">
        <f xml:space="preserve"> IF(TEXT((EDATE('Projektkostenkalkulation EP'!$B$4,14)+BN$3),"MM")=TEXT((EDATE('Projektkostenkalkulation EP'!$B$4,14)+(BN$3-1)),"MM"),
             IF(
                        OR(
                                    TEXT((EDATE('Projektkostenkalkulation EP'!$B$4,14)+BN$3),"TTT") = "Sa",
                                    TEXT((EDATE('Projektkostenkalkulation EP'!$B$4,14)+BN$3),"TTT") = "So",
                                    IF(ISNA(VLOOKUP(EDATE('Projektkostenkalkulation EP'!$B$4,14)+BN$3,Datenquellen!$F$7:$H$45,3,FALSE))," ",VLOOKUP(EDATE('Projektkostenkalkulation EP'!$B$4,14)+BN$3,Datenquellen!$F$7:$H$45,3,FALSE))="X"
                                    ),
                          "X",
                          IF((((NETWORKDAYS('Projektkostenkalkulation EP'!$P$8,EOMONTH('Projektkostenkalkulation EP'!$P$8,0)))*('Projektkostenkalkulation EP'!$N$47/5)*
                                        'Projektkostenkalkulation EP'!$P$31)-SUM($AK$11:BN11))&gt;('Projektkostenkalkulation EP'!$N$47/5),('Projektkostenkalkulation EP'!$N$47/5),
                                         (NETWORKDAYS('Projektkostenkalkulation EP'!$P$8,
                                          EOMONTH('Projektkostenkalkulation EP'!$P$8,0)))*('Projektkostenkalkulation EP'!$N$47/5)*'Projektkostenkalkulation EP'!$P$31-SUM($AK$11:BN11))
                          ),
               "X"
            )</f>
        <v>0</v>
      </c>
      <c r="BP11" s="121">
        <f>SUM(AK11:BO11)</f>
        <v>0</v>
      </c>
      <c r="BQ11" s="525">
        <f>BP11-BP12</f>
        <v>0</v>
      </c>
    </row>
    <row r="12" spans="1:69" ht="14.25" customHeight="1" thickBot="1" x14ac:dyDescent="0.25">
      <c r="A12" s="3" t="s">
        <v>82</v>
      </c>
      <c r="B12" s="270"/>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123">
        <f>SUM(B12:AF12)</f>
        <v>0</v>
      </c>
      <c r="AH12" s="526"/>
      <c r="AJ12" s="3" t="s">
        <v>82</v>
      </c>
      <c r="AK12" s="270"/>
      <c r="AL12" s="272"/>
      <c r="AM12" s="272"/>
      <c r="AN12" s="272"/>
      <c r="AO12" s="272"/>
      <c r="AP12" s="272"/>
      <c r="AQ12" s="272"/>
      <c r="AR12" s="272"/>
      <c r="AS12" s="272"/>
      <c r="AT12" s="272"/>
      <c r="AU12" s="272"/>
      <c r="AV12" s="272"/>
      <c r="AW12" s="272"/>
      <c r="AX12" s="272"/>
      <c r="AY12" s="272"/>
      <c r="AZ12" s="272"/>
      <c r="BA12" s="272"/>
      <c r="BB12" s="272"/>
      <c r="BC12" s="272"/>
      <c r="BD12" s="272"/>
      <c r="BE12" s="272"/>
      <c r="BF12" s="272"/>
      <c r="BG12" s="272"/>
      <c r="BH12" s="272"/>
      <c r="BI12" s="272"/>
      <c r="BJ12" s="272"/>
      <c r="BK12" s="272"/>
      <c r="BL12" s="272"/>
      <c r="BM12" s="272"/>
      <c r="BN12" s="272"/>
      <c r="BO12" s="272"/>
      <c r="BP12" s="123">
        <f>SUM(AK12:BO12)</f>
        <v>0</v>
      </c>
      <c r="BQ12" s="526"/>
    </row>
    <row r="13" spans="1:69" ht="14.25" customHeight="1" x14ac:dyDescent="0.2">
      <c r="A13" s="1" t="s">
        <v>59</v>
      </c>
      <c r="B13" s="527" t="str">
        <f>TEXT('Projektkostenkalkulation EP'!$E$8,"MMMM JJJJ")</f>
        <v>April 2024</v>
      </c>
      <c r="C13" s="527"/>
      <c r="D13" s="527"/>
      <c r="E13" s="527"/>
      <c r="F13" s="527"/>
      <c r="G13" s="527"/>
      <c r="H13" s="527"/>
      <c r="I13" s="527"/>
      <c r="J13" s="527"/>
      <c r="K13" s="527"/>
      <c r="L13" s="527"/>
      <c r="M13" s="527"/>
      <c r="N13" s="527"/>
      <c r="O13" s="527"/>
      <c r="P13" s="527"/>
      <c r="Q13" s="527"/>
      <c r="R13" s="527"/>
      <c r="S13" s="527"/>
      <c r="T13" s="527"/>
      <c r="U13" s="527"/>
      <c r="V13" s="527"/>
      <c r="W13" s="527"/>
      <c r="X13" s="527"/>
      <c r="Y13" s="527"/>
      <c r="Z13" s="527"/>
      <c r="AA13" s="527"/>
      <c r="AB13" s="527"/>
      <c r="AC13" s="527"/>
      <c r="AD13" s="527"/>
      <c r="AE13" s="527"/>
      <c r="AF13" s="527"/>
      <c r="AG13" s="527"/>
      <c r="AH13" s="528"/>
      <c r="AJ13" s="1" t="s">
        <v>59</v>
      </c>
      <c r="AK13" s="527" t="str">
        <f>TEXT('Projektkostenkalkulation EP'!$Q$8,"MMMM JJJJ")</f>
        <v>April 2025</v>
      </c>
      <c r="AL13" s="527"/>
      <c r="AM13" s="527"/>
      <c r="AN13" s="527"/>
      <c r="AO13" s="527"/>
      <c r="AP13" s="527"/>
      <c r="AQ13" s="527"/>
      <c r="AR13" s="527"/>
      <c r="AS13" s="527"/>
      <c r="AT13" s="527"/>
      <c r="AU13" s="527"/>
      <c r="AV13" s="527"/>
      <c r="AW13" s="527"/>
      <c r="AX13" s="527"/>
      <c r="AY13" s="527"/>
      <c r="AZ13" s="527"/>
      <c r="BA13" s="527"/>
      <c r="BB13" s="527"/>
      <c r="BC13" s="527"/>
      <c r="BD13" s="527"/>
      <c r="BE13" s="527"/>
      <c r="BF13" s="527"/>
      <c r="BG13" s="527"/>
      <c r="BH13" s="527"/>
      <c r="BI13" s="527"/>
      <c r="BJ13" s="527"/>
      <c r="BK13" s="527"/>
      <c r="BL13" s="527"/>
      <c r="BM13" s="527"/>
      <c r="BN13" s="527"/>
      <c r="BO13" s="527"/>
      <c r="BP13" s="527"/>
      <c r="BQ13" s="528"/>
    </row>
    <row r="14" spans="1:69" ht="14.25" customHeight="1" x14ac:dyDescent="0.2">
      <c r="A14" s="2" t="s">
        <v>81</v>
      </c>
      <c r="B14" s="124" t="str">
        <f>IF(
            OR(
                     TEXT(EDATE('Projektkostenkalkulation EP'!$B$4,3),"TTT") = "Sa",
                     TEXT(EDATE('Projektkostenkalkulation EP'!$B$4,3),"TTT") = "So",
                     IF(ISNA(VLOOKUP(EDATE('Projektkostenkalkulation EP'!$B$4,3),Datenquellen!$F$7:$H$45,3,FALSE))," ",VLOOKUP(EDATE('Projektkostenkalkulation EP'!$B$4,3),Datenquellen!$F$7:$H$45,3,FALSE))="X"
                            ),
                    "X",
                    IF('Projektkostenkalkulation EP'!$E$31&gt;0,('Projektkostenkalkulation EP'!$N$47/5),0)
            )</f>
        <v>X</v>
      </c>
      <c r="C14" s="122">
        <f xml:space="preserve"> IF(TEXT((EDATE('Projektkostenkalkulation EP'!$B$4,3)+AK$3),"MM")=TEXT((EDATE('Projektkostenkalkulation EP'!$B$4,3)+(AK$3-1)),"MM"),
             IF(
                        OR(
                                    TEXT((EDATE('Projektkostenkalkulation EP'!$B$4,3)+AK$3),"TTT") = "Sa",
                                    TEXT((EDATE('Projektkostenkalkulation EP'!$B$4,3)+AK$3),"TTT") = "So",
                                    IF(ISNA(VLOOKUP(EDATE('Projektkostenkalkulation EP'!$B$4,3)+AK$3,Datenquellen!$F$7:$H$45,3,FALSE))," ",VLOOKUP(EDATE('Projektkostenkalkulation EP'!$B$4,3)+AK$3,Datenquellen!$F$7:$H$45,3,FALSE))="X"
                                    ),
                          "X",
                           IF((((NETWORKDAYS('Projektkostenkalkulation EP'!$E$8,EOMONTH('Projektkostenkalkulation EP'!$E$8,0)))*('Projektkostenkalkulation EP'!$N$47/5)*
                                        'Projektkostenkalkulation EP'!$E$31)-SUM($B$14:B14))&gt;('Projektkostenkalkulation EP'!$N$47/5),('Projektkostenkalkulation EP'!$N$47/5),
                                         (NETWORKDAYS('Projektkostenkalkulation EP'!$E$8,
                                          EOMONTH('Projektkostenkalkulation EP'!$E$8,0)))*('Projektkostenkalkulation EP'!$N$47/5)*'Projektkostenkalkulation EP'!$E$31-SUM($B$14:B14))
                          ),
               "X"
            )</f>
        <v>0</v>
      </c>
      <c r="D14" s="122">
        <f xml:space="preserve"> IF(TEXT((EDATE('Projektkostenkalkulation EP'!$B$4,3)+AL$3),"MM")=TEXT((EDATE('Projektkostenkalkulation EP'!$B$4,3)+(AL$3-1)),"MM"),
             IF(
                        OR(
                                    TEXT((EDATE('Projektkostenkalkulation EP'!$B$4,3)+AL$3),"TTT") = "Sa",
                                    TEXT((EDATE('Projektkostenkalkulation EP'!$B$4,3)+AL$3),"TTT") = "So",
                                    IF(ISNA(VLOOKUP(EDATE('Projektkostenkalkulation EP'!$B$4,3)+AL$3,Datenquellen!$F$7:$H$45,3,FALSE))," ",VLOOKUP(EDATE('Projektkostenkalkulation EP'!$B$4,3)+AL$3,Datenquellen!$F$7:$H$45,3,FALSE))="X"
                                    ),
                          "X",
                           IF((((NETWORKDAYS('Projektkostenkalkulation EP'!$E$8,EOMONTH('Projektkostenkalkulation EP'!$E$8,0)))*('Projektkostenkalkulation EP'!$N$47/5)*
                                        'Projektkostenkalkulation EP'!$E$31)-SUM($B$14:C14))&gt;('Projektkostenkalkulation EP'!$N$47/5),('Projektkostenkalkulation EP'!$N$47/5),
                                         (NETWORKDAYS('Projektkostenkalkulation EP'!$E$8,
                                          EOMONTH('Projektkostenkalkulation EP'!$E$8,0)))*('Projektkostenkalkulation EP'!$N$47/5)*'Projektkostenkalkulation EP'!$E$31-SUM($B$14:C14))
                          ),
               "X"
            )</f>
        <v>0</v>
      </c>
      <c r="E14" s="122">
        <f xml:space="preserve"> IF(TEXT((EDATE('Projektkostenkalkulation EP'!$B$4,3)+AM$3),"MM")=TEXT((EDATE('Projektkostenkalkulation EP'!$B$4,3)+(AM$3-1)),"MM"),
             IF(
                        OR(
                                    TEXT((EDATE('Projektkostenkalkulation EP'!$B$4,3)+AM$3),"TTT") = "Sa",
                                    TEXT((EDATE('Projektkostenkalkulation EP'!$B$4,3)+AM$3),"TTT") = "So",
                                    IF(ISNA(VLOOKUP(EDATE('Projektkostenkalkulation EP'!$B$4,3)+AM$3,Datenquellen!$F$7:$H$45,3,FALSE))," ",VLOOKUP(EDATE('Projektkostenkalkulation EP'!$B$4,3)+AM$3,Datenquellen!$F$7:$H$45,3,FALSE))="X"
                                    ),
                          "X",
                           IF((((NETWORKDAYS('Projektkostenkalkulation EP'!$E$8,EOMONTH('Projektkostenkalkulation EP'!$E$8,0)))*('Projektkostenkalkulation EP'!$N$47/5)*
                                        'Projektkostenkalkulation EP'!$E$31)-SUM($B$14:D14))&gt;('Projektkostenkalkulation EP'!$N$47/5),('Projektkostenkalkulation EP'!$N$47/5),
                                         (NETWORKDAYS('Projektkostenkalkulation EP'!$E$8,
                                          EOMONTH('Projektkostenkalkulation EP'!$E$8,0)))*('Projektkostenkalkulation EP'!$N$47/5)*'Projektkostenkalkulation EP'!$E$31-SUM($B$14:D14))
                          ),
               "X"
            )</f>
        <v>0</v>
      </c>
      <c r="F14" s="122">
        <f xml:space="preserve"> IF(TEXT((EDATE('Projektkostenkalkulation EP'!$B$4,3)+AN$3),"MM")=TEXT((EDATE('Projektkostenkalkulation EP'!$B$4,3)+(AN$3-1)),"MM"),
             IF(
                        OR(
                                    TEXT((EDATE('Projektkostenkalkulation EP'!$B$4,3)+AN$3),"TTT") = "Sa",
                                    TEXT((EDATE('Projektkostenkalkulation EP'!$B$4,3)+AN$3),"TTT") = "So",
                                    IF(ISNA(VLOOKUP(EDATE('Projektkostenkalkulation EP'!$B$4,3)+AN$3,Datenquellen!$F$7:$H$45,3,FALSE))," ",VLOOKUP(EDATE('Projektkostenkalkulation EP'!$B$4,3)+AN$3,Datenquellen!$F$7:$H$45,3,FALSE))="X"
                                    ),
                          "X",
                           IF((((NETWORKDAYS('Projektkostenkalkulation EP'!$E$8,EOMONTH('Projektkostenkalkulation EP'!$E$8,0)))*('Projektkostenkalkulation EP'!$N$47/5)*
                                        'Projektkostenkalkulation EP'!$E$31)-SUM($B$14:E14))&gt;('Projektkostenkalkulation EP'!$N$47/5),('Projektkostenkalkulation EP'!$N$47/5),
                                         (NETWORKDAYS('Projektkostenkalkulation EP'!$E$8,
                                          EOMONTH('Projektkostenkalkulation EP'!$E$8,0)))*('Projektkostenkalkulation EP'!$N$47/5)*'Projektkostenkalkulation EP'!$E$31-SUM($B$14:E14))
                          ),
               "X"
            )</f>
        <v>0</v>
      </c>
      <c r="G14" s="122" t="str">
        <f xml:space="preserve"> IF(TEXT((EDATE('Projektkostenkalkulation EP'!$B$4,3)+AO$3),"MM")=TEXT((EDATE('Projektkostenkalkulation EP'!$B$4,3)+(AO$3-1)),"MM"),
             IF(
                        OR(
                                    TEXT((EDATE('Projektkostenkalkulation EP'!$B$4,3)+AO$3),"TTT") = "Sa",
                                    TEXT((EDATE('Projektkostenkalkulation EP'!$B$4,3)+AO$3),"TTT") = "So",
                                    IF(ISNA(VLOOKUP(EDATE('Projektkostenkalkulation EP'!$B$4,3)+AO$3,Datenquellen!$F$7:$H$45,3,FALSE))," ",VLOOKUP(EDATE('Projektkostenkalkulation EP'!$B$4,3)+AO$3,Datenquellen!$F$7:$H$45,3,FALSE))="X"
                                    ),
                          "X",
                           IF((((NETWORKDAYS('Projektkostenkalkulation EP'!$E$8,EOMONTH('Projektkostenkalkulation EP'!$E$8,0)))*('Projektkostenkalkulation EP'!$N$47/5)*
                                        'Projektkostenkalkulation EP'!$E$31)-SUM($B$14:F14))&gt;('Projektkostenkalkulation EP'!$N$47/5),('Projektkostenkalkulation EP'!$N$47/5),
                                         (NETWORKDAYS('Projektkostenkalkulation EP'!$E$8,
                                          EOMONTH('Projektkostenkalkulation EP'!$E$8,0)))*('Projektkostenkalkulation EP'!$N$47/5)*'Projektkostenkalkulation EP'!$E$31-SUM($B$14:F14))
                          ),
               "X"
            )</f>
        <v>X</v>
      </c>
      <c r="H14" s="122" t="str">
        <f xml:space="preserve"> IF(TEXT((EDATE('Projektkostenkalkulation EP'!$B$4,3)+AP$3),"MM")=TEXT((EDATE('Projektkostenkalkulation EP'!$B$4,3)+(AP$3-1)),"MM"),
             IF(
                        OR(
                                    TEXT((EDATE('Projektkostenkalkulation EP'!$B$4,3)+AP$3),"TTT") = "Sa",
                                    TEXT((EDATE('Projektkostenkalkulation EP'!$B$4,3)+AP$3),"TTT") = "So",
                                    IF(ISNA(VLOOKUP(EDATE('Projektkostenkalkulation EP'!$B$4,3)+AP$3,Datenquellen!$F$7:$H$45,3,FALSE))," ",VLOOKUP(EDATE('Projektkostenkalkulation EP'!$B$4,3)+AP$3,Datenquellen!$F$7:$H$45,3,FALSE))="X"
                                    ),
                          "X",
                           IF((((NETWORKDAYS('Projektkostenkalkulation EP'!$E$8,EOMONTH('Projektkostenkalkulation EP'!$E$8,0)))*('Projektkostenkalkulation EP'!$N$47/5)*
                                        'Projektkostenkalkulation EP'!$E$31)-SUM($B$14:G14))&gt;('Projektkostenkalkulation EP'!$N$47/5),('Projektkostenkalkulation EP'!$N$47/5),
                                         (NETWORKDAYS('Projektkostenkalkulation EP'!$E$8,
                                          EOMONTH('Projektkostenkalkulation EP'!$E$8,0)))*('Projektkostenkalkulation EP'!$N$47/5)*'Projektkostenkalkulation EP'!$E$31-SUM($B$14:G14))
                          ),
               "X"
            )</f>
        <v>X</v>
      </c>
      <c r="I14" s="122">
        <f xml:space="preserve"> IF(TEXT((EDATE('Projektkostenkalkulation EP'!$B$4,3)+AQ$3),"MM")=TEXT((EDATE('Projektkostenkalkulation EP'!$B$4,3)+(AQ$3-1)),"MM"),
             IF(
                        OR(
                                    TEXT((EDATE('Projektkostenkalkulation EP'!$B$4,3)+AQ$3),"TTT") = "Sa",
                                    TEXT((EDATE('Projektkostenkalkulation EP'!$B$4,3)+AQ$3),"TTT") = "So",
                                    IF(ISNA(VLOOKUP(EDATE('Projektkostenkalkulation EP'!$B$4,3)+AQ$3,Datenquellen!$F$7:$H$45,3,FALSE))," ",VLOOKUP(EDATE('Projektkostenkalkulation EP'!$B$4,3)+AQ$3,Datenquellen!$F$7:$H$45,3,FALSE))="X"
                                    ),
                          "X",
                           IF((((NETWORKDAYS('Projektkostenkalkulation EP'!$E$8,EOMONTH('Projektkostenkalkulation EP'!$E$8,0)))*('Projektkostenkalkulation EP'!$N$47/5)*
                                        'Projektkostenkalkulation EP'!$E$31)-SUM($B$14:H14))&gt;('Projektkostenkalkulation EP'!$N$47/5),('Projektkostenkalkulation EP'!$N$47/5),
                                         (NETWORKDAYS('Projektkostenkalkulation EP'!$E$8,
                                          EOMONTH('Projektkostenkalkulation EP'!$E$8,0)))*('Projektkostenkalkulation EP'!$N$47/5)*'Projektkostenkalkulation EP'!$E$31-SUM($B$14:H14))
                          ),
               "X"
            )</f>
        <v>0</v>
      </c>
      <c r="J14" s="122">
        <f xml:space="preserve"> IF(TEXT((EDATE('Projektkostenkalkulation EP'!$B$4,3)+AR$3),"MM")=TEXT((EDATE('Projektkostenkalkulation EP'!$B$4,3)+(AR$3-1)),"MM"),
             IF(
                        OR(
                                    TEXT((EDATE('Projektkostenkalkulation EP'!$B$4,3)+AR$3),"TTT") = "Sa",
                                    TEXT((EDATE('Projektkostenkalkulation EP'!$B$4,3)+AR$3),"TTT") = "So",
                                    IF(ISNA(VLOOKUP(EDATE('Projektkostenkalkulation EP'!$B$4,3)+AR$3,Datenquellen!$F$7:$H$45,3,FALSE))," ",VLOOKUP(EDATE('Projektkostenkalkulation EP'!$B$4,3)+AR$3,Datenquellen!$F$7:$H$45,3,FALSE))="X"
                                    ),
                          "X",
                           IF((((NETWORKDAYS('Projektkostenkalkulation EP'!$E$8,EOMONTH('Projektkostenkalkulation EP'!$E$8,0)))*('Projektkostenkalkulation EP'!$N$47/5)*
                                        'Projektkostenkalkulation EP'!$E$31)-SUM($B$14:I14))&gt;('Projektkostenkalkulation EP'!$N$47/5),('Projektkostenkalkulation EP'!$N$47/5),
                                         (NETWORKDAYS('Projektkostenkalkulation EP'!$E$8,
                                          EOMONTH('Projektkostenkalkulation EP'!$E$8,0)))*('Projektkostenkalkulation EP'!$N$47/5)*'Projektkostenkalkulation EP'!$E$31-SUM($B$14:I14))
                          ),
               "X"
            )</f>
        <v>0</v>
      </c>
      <c r="K14" s="122">
        <f xml:space="preserve"> IF(TEXT((EDATE('Projektkostenkalkulation EP'!$B$4,3)+AS$3),"MM")=TEXT((EDATE('Projektkostenkalkulation EP'!$B$4,3)+(AS$3-1)),"MM"),
             IF(
                        OR(
                                    TEXT((EDATE('Projektkostenkalkulation EP'!$B$4,3)+AS$3),"TTT") = "Sa",
                                    TEXT((EDATE('Projektkostenkalkulation EP'!$B$4,3)+AS$3),"TTT") = "So",
                                    IF(ISNA(VLOOKUP(EDATE('Projektkostenkalkulation EP'!$B$4,3)+AS$3,Datenquellen!$F$7:$H$45,3,FALSE))," ",VLOOKUP(EDATE('Projektkostenkalkulation EP'!$B$4,3)+AS$3,Datenquellen!$F$7:$H$45,3,FALSE))="X"
                                    ),
                          "X",
                           IF((((NETWORKDAYS('Projektkostenkalkulation EP'!$E$8,EOMONTH('Projektkostenkalkulation EP'!$E$8,0)))*('Projektkostenkalkulation EP'!$N$47/5)*
                                        'Projektkostenkalkulation EP'!$E$31)-SUM($B$14:J14))&gt;('Projektkostenkalkulation EP'!$N$47/5),('Projektkostenkalkulation EP'!$N$47/5),
                                         (NETWORKDAYS('Projektkostenkalkulation EP'!$E$8,
                                          EOMONTH('Projektkostenkalkulation EP'!$E$8,0)))*('Projektkostenkalkulation EP'!$N$47/5)*'Projektkostenkalkulation EP'!$E$31-SUM($B$14:J14))
                          ),
               "X"
            )</f>
        <v>0</v>
      </c>
      <c r="L14" s="122">
        <f xml:space="preserve"> IF(TEXT((EDATE('Projektkostenkalkulation EP'!$B$4,3)+AT$3),"MM")=TEXT((EDATE('Projektkostenkalkulation EP'!$B$4,3)+(AT$3-1)),"MM"),
             IF(
                        OR(
                                    TEXT((EDATE('Projektkostenkalkulation EP'!$B$4,3)+AT$3),"TTT") = "Sa",
                                    TEXT((EDATE('Projektkostenkalkulation EP'!$B$4,3)+AT$3),"TTT") = "So",
                                    IF(ISNA(VLOOKUP(EDATE('Projektkostenkalkulation EP'!$B$4,3)+AT$3,Datenquellen!$F$7:$H$45,3,FALSE))," ",VLOOKUP(EDATE('Projektkostenkalkulation EP'!$B$4,3)+AT$3,Datenquellen!$F$7:$H$45,3,FALSE))="X"
                                    ),
                          "X",
                           IF((((NETWORKDAYS('Projektkostenkalkulation EP'!$E$8,EOMONTH('Projektkostenkalkulation EP'!$E$8,0)))*('Projektkostenkalkulation EP'!$N$47/5)*
                                        'Projektkostenkalkulation EP'!$E$31)-SUM($B$14:K14))&gt;('Projektkostenkalkulation EP'!$N$47/5),('Projektkostenkalkulation EP'!$N$47/5),
                                         (NETWORKDAYS('Projektkostenkalkulation EP'!$E$8,
                                          EOMONTH('Projektkostenkalkulation EP'!$E$8,0)))*('Projektkostenkalkulation EP'!$N$47/5)*'Projektkostenkalkulation EP'!$E$31-SUM($B$14:K14))
                          ),
               "X"
            )</f>
        <v>0</v>
      </c>
      <c r="M14" s="122">
        <f xml:space="preserve"> IF(TEXT((EDATE('Projektkostenkalkulation EP'!$B$4,3)+AU$3),"MM")=TEXT((EDATE('Projektkostenkalkulation EP'!$B$4,3)+(AU$3-1)),"MM"),
             IF(
                        OR(
                                    TEXT((EDATE('Projektkostenkalkulation EP'!$B$4,3)+AU$3),"TTT") = "Sa",
                                    TEXT((EDATE('Projektkostenkalkulation EP'!$B$4,3)+AU$3),"TTT") = "So",
                                    IF(ISNA(VLOOKUP(EDATE('Projektkostenkalkulation EP'!$B$4,3)+AU$3,Datenquellen!$F$7:$H$45,3,FALSE))," ",VLOOKUP(EDATE('Projektkostenkalkulation EP'!$B$4,3)+AU$3,Datenquellen!$F$7:$H$45,3,FALSE))="X"
                                    ),
                          "X",
                           IF((((NETWORKDAYS('Projektkostenkalkulation EP'!$E$8,EOMONTH('Projektkostenkalkulation EP'!$E$8,0)))*('Projektkostenkalkulation EP'!$N$47/5)*
                                        'Projektkostenkalkulation EP'!$E$31)-SUM($B$14:L14))&gt;('Projektkostenkalkulation EP'!$N$47/5),('Projektkostenkalkulation EP'!$N$47/5),
                                         (NETWORKDAYS('Projektkostenkalkulation EP'!$E$8,
                                          EOMONTH('Projektkostenkalkulation EP'!$E$8,0)))*('Projektkostenkalkulation EP'!$N$47/5)*'Projektkostenkalkulation EP'!$E$31-SUM($B$14:L14))
                          ),
               "X"
            )</f>
        <v>0</v>
      </c>
      <c r="N14" s="122" t="str">
        <f xml:space="preserve"> IF(TEXT((EDATE('Projektkostenkalkulation EP'!$B$4,3)+AV$3),"MM")=TEXT((EDATE('Projektkostenkalkulation EP'!$B$4,3)+(AV$3-1)),"MM"),
             IF(
                        OR(
                                    TEXT((EDATE('Projektkostenkalkulation EP'!$B$4,3)+AV$3),"TTT") = "Sa",
                                    TEXT((EDATE('Projektkostenkalkulation EP'!$B$4,3)+AV$3),"TTT") = "So",
                                    IF(ISNA(VLOOKUP(EDATE('Projektkostenkalkulation EP'!$B$4,3)+AV$3,Datenquellen!$F$7:$H$45,3,FALSE))," ",VLOOKUP(EDATE('Projektkostenkalkulation EP'!$B$4,3)+AV$3,Datenquellen!$F$7:$H$45,3,FALSE))="X"
                                    ),
                          "X",
                           IF((((NETWORKDAYS('Projektkostenkalkulation EP'!$E$8,EOMONTH('Projektkostenkalkulation EP'!$E$8,0)))*('Projektkostenkalkulation EP'!$N$47/5)*
                                        'Projektkostenkalkulation EP'!$E$31)-SUM($B$14:M14))&gt;('Projektkostenkalkulation EP'!$N$47/5),('Projektkostenkalkulation EP'!$N$47/5),
                                         (NETWORKDAYS('Projektkostenkalkulation EP'!$E$8,
                                          EOMONTH('Projektkostenkalkulation EP'!$E$8,0)))*('Projektkostenkalkulation EP'!$N$47/5)*'Projektkostenkalkulation EP'!$E$31-SUM($B$14:M14))
                          ),
               "X"
            )</f>
        <v>X</v>
      </c>
      <c r="O14" s="122" t="str">
        <f xml:space="preserve"> IF(TEXT((EDATE('Projektkostenkalkulation EP'!$B$4,3)+AW$3),"MM")=TEXT((EDATE('Projektkostenkalkulation EP'!$B$4,3)+(AW$3-1)),"MM"),
             IF(
                        OR(
                                    TEXT((EDATE('Projektkostenkalkulation EP'!$B$4,3)+AW$3),"TTT") = "Sa",
                                    TEXT((EDATE('Projektkostenkalkulation EP'!$B$4,3)+AW$3),"TTT") = "So",
                                    IF(ISNA(VLOOKUP(EDATE('Projektkostenkalkulation EP'!$B$4,3)+AW$3,Datenquellen!$F$7:$H$45,3,FALSE))," ",VLOOKUP(EDATE('Projektkostenkalkulation EP'!$B$4,3)+AW$3,Datenquellen!$F$7:$H$45,3,FALSE))="X"
                                    ),
                          "X",
                           IF((((NETWORKDAYS('Projektkostenkalkulation EP'!$E$8,EOMONTH('Projektkostenkalkulation EP'!$E$8,0)))*('Projektkostenkalkulation EP'!$N$47/5)*
                                        'Projektkostenkalkulation EP'!$E$31)-SUM($B$14:N14))&gt;('Projektkostenkalkulation EP'!$N$47/5),('Projektkostenkalkulation EP'!$N$47/5),
                                         (NETWORKDAYS('Projektkostenkalkulation EP'!$E$8,
                                          EOMONTH('Projektkostenkalkulation EP'!$E$8,0)))*('Projektkostenkalkulation EP'!$N$47/5)*'Projektkostenkalkulation EP'!$E$31-SUM($B$14:N14))
                          ),
               "X"
            )</f>
        <v>X</v>
      </c>
      <c r="P14" s="122">
        <f xml:space="preserve"> IF(TEXT((EDATE('Projektkostenkalkulation EP'!$B$4,3)+AX$3),"MM")=TEXT((EDATE('Projektkostenkalkulation EP'!$B$4,3)+(AX$3-1)),"MM"),
             IF(
                        OR(
                                    TEXT((EDATE('Projektkostenkalkulation EP'!$B$4,3)+AX$3),"TTT") = "Sa",
                                    TEXT((EDATE('Projektkostenkalkulation EP'!$B$4,3)+AX$3),"TTT") = "So",
                                    IF(ISNA(VLOOKUP(EDATE('Projektkostenkalkulation EP'!$B$4,3)+AX$3,Datenquellen!$F$7:$H$45,3,FALSE))," ",VLOOKUP(EDATE('Projektkostenkalkulation EP'!$B$4,3)+AX$3,Datenquellen!$F$7:$H$45,3,FALSE))="X"
                                    ),
                          "X",
                           IF((((NETWORKDAYS('Projektkostenkalkulation EP'!$E$8,EOMONTH('Projektkostenkalkulation EP'!$E$8,0)))*('Projektkostenkalkulation EP'!$N$47/5)*
                                        'Projektkostenkalkulation EP'!$E$31)-SUM($B$14:O14))&gt;('Projektkostenkalkulation EP'!$N$47/5),('Projektkostenkalkulation EP'!$N$47/5),
                                         (NETWORKDAYS('Projektkostenkalkulation EP'!$E$8,
                                          EOMONTH('Projektkostenkalkulation EP'!$E$8,0)))*('Projektkostenkalkulation EP'!$N$47/5)*'Projektkostenkalkulation EP'!$E$31-SUM($B$14:O14))
                          ),
               "X"
            )</f>
        <v>0</v>
      </c>
      <c r="Q14" s="122">
        <f xml:space="preserve"> IF(TEXT((EDATE('Projektkostenkalkulation EP'!$B$4,3)+AY$3),"MM")=TEXT((EDATE('Projektkostenkalkulation EP'!$B$4,3)+(AY$3-1)),"MM"),
             IF(
                        OR(
                                    TEXT((EDATE('Projektkostenkalkulation EP'!$B$4,3)+AY$3),"TTT") = "Sa",
                                    TEXT((EDATE('Projektkostenkalkulation EP'!$B$4,3)+AY$3),"TTT") = "So",
                                    IF(ISNA(VLOOKUP(EDATE('Projektkostenkalkulation EP'!$B$4,3)+AY$3,Datenquellen!$F$7:$H$45,3,FALSE))," ",VLOOKUP(EDATE('Projektkostenkalkulation EP'!$B$4,3)+AY$3,Datenquellen!$F$7:$H$45,3,FALSE))="X"
                                    ),
                          "X",
                           IF((((NETWORKDAYS('Projektkostenkalkulation EP'!$E$8,EOMONTH('Projektkostenkalkulation EP'!$E$8,0)))*('Projektkostenkalkulation EP'!$N$47/5)*
                                        'Projektkostenkalkulation EP'!$E$31)-SUM($B$14:P14))&gt;('Projektkostenkalkulation EP'!$N$47/5),('Projektkostenkalkulation EP'!$N$47/5),
                                         (NETWORKDAYS('Projektkostenkalkulation EP'!$E$8,
                                          EOMONTH('Projektkostenkalkulation EP'!$E$8,0)))*('Projektkostenkalkulation EP'!$N$47/5)*'Projektkostenkalkulation EP'!$E$31-SUM($B$14:P14))
                          ),
               "X"
            )</f>
        <v>0</v>
      </c>
      <c r="R14" s="122">
        <f xml:space="preserve"> IF(TEXT((EDATE('Projektkostenkalkulation EP'!$B$4,3)+AZ$3),"MM")=TEXT((EDATE('Projektkostenkalkulation EP'!$B$4,3)+(AZ$3-1)),"MM"),
             IF(
                        OR(
                                    TEXT((EDATE('Projektkostenkalkulation EP'!$B$4,3)+AZ$3),"TTT") = "Sa",
                                    TEXT((EDATE('Projektkostenkalkulation EP'!$B$4,3)+AZ$3),"TTT") = "So",
                                    IF(ISNA(VLOOKUP(EDATE('Projektkostenkalkulation EP'!$B$4,3)+AZ$3,Datenquellen!$F$7:$H$45,3,FALSE))," ",VLOOKUP(EDATE('Projektkostenkalkulation EP'!$B$4,3)+AZ$3,Datenquellen!$F$7:$H$45,3,FALSE))="X"
                                    ),
                          "X",
                           IF((((NETWORKDAYS('Projektkostenkalkulation EP'!$E$8,EOMONTH('Projektkostenkalkulation EP'!$E$8,0)))*('Projektkostenkalkulation EP'!$N$47/5)*
                                        'Projektkostenkalkulation EP'!$E$31)-SUM($B$14:Q14))&gt;('Projektkostenkalkulation EP'!$N$47/5),('Projektkostenkalkulation EP'!$N$47/5),
                                         (NETWORKDAYS('Projektkostenkalkulation EP'!$E$8,
                                          EOMONTH('Projektkostenkalkulation EP'!$E$8,0)))*('Projektkostenkalkulation EP'!$N$47/5)*'Projektkostenkalkulation EP'!$E$31-SUM($B$14:Q14))
                          ),
               "X"
            )</f>
        <v>0</v>
      </c>
      <c r="S14" s="122">
        <f xml:space="preserve"> IF(TEXT((EDATE('Projektkostenkalkulation EP'!$B$4,3)+BA$3),"MM")=TEXT((EDATE('Projektkostenkalkulation EP'!$B$4,3)+(BA$3-1)),"MM"),
             IF(
                        OR(
                                    TEXT((EDATE('Projektkostenkalkulation EP'!$B$4,3)+BA$3),"TTT") = "Sa",
                                    TEXT((EDATE('Projektkostenkalkulation EP'!$B$4,3)+BA$3),"TTT") = "So",
                                    IF(ISNA(VLOOKUP(EDATE('Projektkostenkalkulation EP'!$B$4,3)+BA$3,Datenquellen!$F$7:$H$45,3,FALSE))," ",VLOOKUP(EDATE('Projektkostenkalkulation EP'!$B$4,3)+BA$3,Datenquellen!$F$7:$H$45,3,FALSE))="X"
                                    ),
                          "X",
                           IF((((NETWORKDAYS('Projektkostenkalkulation EP'!$E$8,EOMONTH('Projektkostenkalkulation EP'!$E$8,0)))*('Projektkostenkalkulation EP'!$N$47/5)*
                                        'Projektkostenkalkulation EP'!$E$31)-SUM($B$14:R14))&gt;('Projektkostenkalkulation EP'!$N$47/5),('Projektkostenkalkulation EP'!$N$47/5),
                                         (NETWORKDAYS('Projektkostenkalkulation EP'!$E$8,
                                          EOMONTH('Projektkostenkalkulation EP'!$E$8,0)))*('Projektkostenkalkulation EP'!$N$47/5)*'Projektkostenkalkulation EP'!$E$31-SUM($B$14:R14))
                          ),
               "X"
            )</f>
        <v>0</v>
      </c>
      <c r="T14" s="122">
        <f xml:space="preserve"> IF(TEXT((EDATE('Projektkostenkalkulation EP'!$B$4,3)+BB$3),"MM")=TEXT((EDATE('Projektkostenkalkulation EP'!$B$4,3)+(BB$3-1)),"MM"),
             IF(
                        OR(
                                    TEXT((EDATE('Projektkostenkalkulation EP'!$B$4,3)+BB$3),"TTT") = "Sa",
                                    TEXT((EDATE('Projektkostenkalkulation EP'!$B$4,3)+BB$3),"TTT") = "So",
                                    IF(ISNA(VLOOKUP(EDATE('Projektkostenkalkulation EP'!$B$4,3)+BB$3,Datenquellen!$F$7:$H$45,3,FALSE))," ",VLOOKUP(EDATE('Projektkostenkalkulation EP'!$B$4,3)+BB$3,Datenquellen!$F$7:$H$45,3,FALSE))="X"
                                    ),
                          "X",
                           IF((((NETWORKDAYS('Projektkostenkalkulation EP'!$E$8,EOMONTH('Projektkostenkalkulation EP'!$E$8,0)))*('Projektkostenkalkulation EP'!$N$47/5)*
                                        'Projektkostenkalkulation EP'!$E$31)-SUM($B$14:S14))&gt;('Projektkostenkalkulation EP'!$N$47/5),('Projektkostenkalkulation EP'!$N$47/5),
                                         (NETWORKDAYS('Projektkostenkalkulation EP'!$E$8,
                                          EOMONTH('Projektkostenkalkulation EP'!$E$8,0)))*('Projektkostenkalkulation EP'!$N$47/5)*'Projektkostenkalkulation EP'!$E$31-SUM($B$14:S14))
                          ),
               "X"
            )</f>
        <v>0</v>
      </c>
      <c r="U14" s="122" t="str">
        <f xml:space="preserve"> IF(TEXT((EDATE('Projektkostenkalkulation EP'!$B$4,3)+BC$3),"MM")=TEXT((EDATE('Projektkostenkalkulation EP'!$B$4,3)+(BC$3-1)),"MM"),
             IF(
                        OR(
                                    TEXT((EDATE('Projektkostenkalkulation EP'!$B$4,3)+BC$3),"TTT") = "Sa",
                                    TEXT((EDATE('Projektkostenkalkulation EP'!$B$4,3)+BC$3),"TTT") = "So",
                                    IF(ISNA(VLOOKUP(EDATE('Projektkostenkalkulation EP'!$B$4,3)+BC$3,Datenquellen!$F$7:$H$45,3,FALSE))," ",VLOOKUP(EDATE('Projektkostenkalkulation EP'!$B$4,3)+BC$3,Datenquellen!$F$7:$H$45,3,FALSE))="X"
                                    ),
                          "X",
                           IF((((NETWORKDAYS('Projektkostenkalkulation EP'!$E$8,EOMONTH('Projektkostenkalkulation EP'!$E$8,0)))*('Projektkostenkalkulation EP'!$N$47/5)*
                                        'Projektkostenkalkulation EP'!$E$31)-SUM($B$14:T14))&gt;('Projektkostenkalkulation EP'!$N$47/5),('Projektkostenkalkulation EP'!$N$47/5),
                                         (NETWORKDAYS('Projektkostenkalkulation EP'!$E$8,
                                          EOMONTH('Projektkostenkalkulation EP'!$E$8,0)))*('Projektkostenkalkulation EP'!$N$47/5)*'Projektkostenkalkulation EP'!$E$31-SUM($B$14:T14))
                          ),
               "X"
            )</f>
        <v>X</v>
      </c>
      <c r="V14" s="122" t="str">
        <f xml:space="preserve"> IF(TEXT((EDATE('Projektkostenkalkulation EP'!$B$4,3)+BD$3),"MM")=TEXT((EDATE('Projektkostenkalkulation EP'!$B$4,3)+(BD$3-1)),"MM"),
             IF(
                        OR(
                                    TEXT((EDATE('Projektkostenkalkulation EP'!$B$4,3)+BD$3),"TTT") = "Sa",
                                    TEXT((EDATE('Projektkostenkalkulation EP'!$B$4,3)+BD$3),"TTT") = "So",
                                    IF(ISNA(VLOOKUP(EDATE('Projektkostenkalkulation EP'!$B$4,3)+BD$3,Datenquellen!$F$7:$H$45,3,FALSE))," ",VLOOKUP(EDATE('Projektkostenkalkulation EP'!$B$4,3)+BD$3,Datenquellen!$F$7:$H$45,3,FALSE))="X"
                                    ),
                          "X",
                           IF((((NETWORKDAYS('Projektkostenkalkulation EP'!$E$8,EOMONTH('Projektkostenkalkulation EP'!$E$8,0)))*('Projektkostenkalkulation EP'!$N$47/5)*
                                        'Projektkostenkalkulation EP'!$E$31)-SUM($B$14:U14))&gt;('Projektkostenkalkulation EP'!$N$47/5),('Projektkostenkalkulation EP'!$N$47/5),
                                         (NETWORKDAYS('Projektkostenkalkulation EP'!$E$8,
                                          EOMONTH('Projektkostenkalkulation EP'!$E$8,0)))*('Projektkostenkalkulation EP'!$N$47/5)*'Projektkostenkalkulation EP'!$E$31-SUM($B$14:U14))
                          ),
               "X"
            )</f>
        <v>X</v>
      </c>
      <c r="W14" s="122">
        <f xml:space="preserve"> IF(TEXT((EDATE('Projektkostenkalkulation EP'!$B$4,3)+BE$3),"MM")=TEXT((EDATE('Projektkostenkalkulation EP'!$B$4,3)+(BE$3-1)),"MM"),
             IF(
                        OR(
                                    TEXT((EDATE('Projektkostenkalkulation EP'!$B$4,3)+BE$3),"TTT") = "Sa",
                                    TEXT((EDATE('Projektkostenkalkulation EP'!$B$4,3)+BE$3),"TTT") = "So",
                                    IF(ISNA(VLOOKUP(EDATE('Projektkostenkalkulation EP'!$B$4,3)+BE$3,Datenquellen!$F$7:$H$45,3,FALSE))," ",VLOOKUP(EDATE('Projektkostenkalkulation EP'!$B$4,3)+BE$3,Datenquellen!$F$7:$H$45,3,FALSE))="X"
                                    ),
                          "X",
                           IF((((NETWORKDAYS('Projektkostenkalkulation EP'!$E$8,EOMONTH('Projektkostenkalkulation EP'!$E$8,0)))*('Projektkostenkalkulation EP'!$N$47/5)*
                                        'Projektkostenkalkulation EP'!$E$31)-SUM($B$14:V14))&gt;('Projektkostenkalkulation EP'!$N$47/5),('Projektkostenkalkulation EP'!$N$47/5),
                                         (NETWORKDAYS('Projektkostenkalkulation EP'!$E$8,
                                          EOMONTH('Projektkostenkalkulation EP'!$E$8,0)))*('Projektkostenkalkulation EP'!$N$47/5)*'Projektkostenkalkulation EP'!$E$31-SUM($B$14:V14))
                          ),
               "X"
            )</f>
        <v>0</v>
      </c>
      <c r="X14" s="122">
        <f xml:space="preserve"> IF(TEXT((EDATE('Projektkostenkalkulation EP'!$B$4,3)+BF$3),"MM")=TEXT((EDATE('Projektkostenkalkulation EP'!$B$4,3)+(BF$3-1)),"MM"),
             IF(
                        OR(
                                    TEXT((EDATE('Projektkostenkalkulation EP'!$B$4,3)+BF$3),"TTT") = "Sa",
                                    TEXT((EDATE('Projektkostenkalkulation EP'!$B$4,3)+BF$3),"TTT") = "So",
                                    IF(ISNA(VLOOKUP(EDATE('Projektkostenkalkulation EP'!$B$4,3)+BF$3,Datenquellen!$F$7:$H$45,3,FALSE))," ",VLOOKUP(EDATE('Projektkostenkalkulation EP'!$B$4,3)+BF$3,Datenquellen!$F$7:$H$45,3,FALSE))="X"
                                    ),
                          "X",
                           IF((((NETWORKDAYS('Projektkostenkalkulation EP'!$E$8,EOMONTH('Projektkostenkalkulation EP'!$E$8,0)))*('Projektkostenkalkulation EP'!$N$47/5)*
                                        'Projektkostenkalkulation EP'!$E$31)-SUM($B$14:W14))&gt;('Projektkostenkalkulation EP'!$N$47/5),('Projektkostenkalkulation EP'!$N$47/5),
                                         (NETWORKDAYS('Projektkostenkalkulation EP'!$E$8,
                                          EOMONTH('Projektkostenkalkulation EP'!$E$8,0)))*('Projektkostenkalkulation EP'!$N$47/5)*'Projektkostenkalkulation EP'!$E$31-SUM($B$14:W14))
                          ),
               "X"
            )</f>
        <v>0</v>
      </c>
      <c r="Y14" s="122">
        <f xml:space="preserve"> IF(TEXT((EDATE('Projektkostenkalkulation EP'!$B$4,3)+BG$3),"MM")=TEXT((EDATE('Projektkostenkalkulation EP'!$B$4,3)+(BG$3-1)),"MM"),
             IF(
                        OR(
                                    TEXT((EDATE('Projektkostenkalkulation EP'!$B$4,3)+BG$3),"TTT") = "Sa",
                                    TEXT((EDATE('Projektkostenkalkulation EP'!$B$4,3)+BG$3),"TTT") = "So",
                                    IF(ISNA(VLOOKUP(EDATE('Projektkostenkalkulation EP'!$B$4,3)+BG$3,Datenquellen!$F$7:$H$45,3,FALSE))," ",VLOOKUP(EDATE('Projektkostenkalkulation EP'!$B$4,3)+BG$3,Datenquellen!$F$7:$H$45,3,FALSE))="X"
                                    ),
                          "X",
                           IF((((NETWORKDAYS('Projektkostenkalkulation EP'!$E$8,EOMONTH('Projektkostenkalkulation EP'!$E$8,0)))*('Projektkostenkalkulation EP'!$N$47/5)*
                                        'Projektkostenkalkulation EP'!$E$31)-SUM($B$14:X14))&gt;('Projektkostenkalkulation EP'!$N$47/5),('Projektkostenkalkulation EP'!$N$47/5),
                                         (NETWORKDAYS('Projektkostenkalkulation EP'!$E$8,
                                          EOMONTH('Projektkostenkalkulation EP'!$E$8,0)))*('Projektkostenkalkulation EP'!$N$47/5)*'Projektkostenkalkulation EP'!$E$31-SUM($B$14:X14))
                          ),
               "X"
            )</f>
        <v>0</v>
      </c>
      <c r="Z14" s="122">
        <f xml:space="preserve"> IF(TEXT((EDATE('Projektkostenkalkulation EP'!$B$4,3)+BH$3),"MM")=TEXT((EDATE('Projektkostenkalkulation EP'!$B$4,3)+(BH$3-1)),"MM"),
             IF(
                        OR(
                                    TEXT((EDATE('Projektkostenkalkulation EP'!$B$4,3)+BH$3),"TTT") = "Sa",
                                    TEXT((EDATE('Projektkostenkalkulation EP'!$B$4,3)+BH$3),"TTT") = "So",
                                    IF(ISNA(VLOOKUP(EDATE('Projektkostenkalkulation EP'!$B$4,3)+BH$3,Datenquellen!$F$7:$H$45,3,FALSE))," ",VLOOKUP(EDATE('Projektkostenkalkulation EP'!$B$4,3)+BH$3,Datenquellen!$F$7:$H$45,3,FALSE))="X"
                                    ),
                          "X",
                           IF((((NETWORKDAYS('Projektkostenkalkulation EP'!$E$8,EOMONTH('Projektkostenkalkulation EP'!$E$8,0)))*('Projektkostenkalkulation EP'!$N$47/5)*
                                        'Projektkostenkalkulation EP'!$E$31)-SUM($B$14:Y14))&gt;('Projektkostenkalkulation EP'!$N$47/5),('Projektkostenkalkulation EP'!$N$47/5),
                                         (NETWORKDAYS('Projektkostenkalkulation EP'!$E$8,
                                          EOMONTH('Projektkostenkalkulation EP'!$E$8,0)))*('Projektkostenkalkulation EP'!$N$47/5)*'Projektkostenkalkulation EP'!$E$31-SUM($B$14:Y14))
                          ),
               "X"
            )</f>
        <v>0</v>
      </c>
      <c r="AA14" s="122">
        <f xml:space="preserve"> IF(TEXT((EDATE('Projektkostenkalkulation EP'!$B$4,3)+BI$3),"MM")=TEXT((EDATE('Projektkostenkalkulation EP'!$B$4,3)+(BI$3-1)),"MM"),
             IF(
                        OR(
                                    TEXT((EDATE('Projektkostenkalkulation EP'!$B$4,3)+BI$3),"TTT") = "Sa",
                                    TEXT((EDATE('Projektkostenkalkulation EP'!$B$4,3)+BI$3),"TTT") = "So",
                                    IF(ISNA(VLOOKUP(EDATE('Projektkostenkalkulation EP'!$B$4,3)+BI$3,Datenquellen!$F$7:$H$45,3,FALSE))," ",VLOOKUP(EDATE('Projektkostenkalkulation EP'!$B$4,3)+BI$3,Datenquellen!$F$7:$H$45,3,FALSE))="X"
                                    ),
                          "X",
                           IF((((NETWORKDAYS('Projektkostenkalkulation EP'!$E$8,EOMONTH('Projektkostenkalkulation EP'!$E$8,0)))*('Projektkostenkalkulation EP'!$N$47/5)*
                                        'Projektkostenkalkulation EP'!$E$31)-SUM($B$14:Z14))&gt;('Projektkostenkalkulation EP'!$N$47/5),('Projektkostenkalkulation EP'!$N$47/5),
                                         (NETWORKDAYS('Projektkostenkalkulation EP'!$E$8,
                                          EOMONTH('Projektkostenkalkulation EP'!$E$8,0)))*('Projektkostenkalkulation EP'!$N$47/5)*'Projektkostenkalkulation EP'!$E$31-SUM($B$14:Z14))
                          ),
               "X"
            )</f>
        <v>0</v>
      </c>
      <c r="AB14" s="122" t="str">
        <f xml:space="preserve"> IF(TEXT((EDATE('Projektkostenkalkulation EP'!$B$4,3)+BJ$3),"MM")=TEXT((EDATE('Projektkostenkalkulation EP'!$B$4,3)+(BJ$3-1)),"MM"),
             IF(
                        OR(
                                    TEXT((EDATE('Projektkostenkalkulation EP'!$B$4,3)+BJ$3),"TTT") = "Sa",
                                    TEXT((EDATE('Projektkostenkalkulation EP'!$B$4,3)+BJ$3),"TTT") = "So",
                                    IF(ISNA(VLOOKUP(EDATE('Projektkostenkalkulation EP'!$B$4,3)+BJ$3,Datenquellen!$F$7:$H$45,3,FALSE))," ",VLOOKUP(EDATE('Projektkostenkalkulation EP'!$B$4,3)+BJ$3,Datenquellen!$F$7:$H$45,3,FALSE))="X"
                                    ),
                          "X",
                           IF((((NETWORKDAYS('Projektkostenkalkulation EP'!$E$8,EOMONTH('Projektkostenkalkulation EP'!$E$8,0)))*('Projektkostenkalkulation EP'!$N$47/5)*
                                        'Projektkostenkalkulation EP'!$E$31)-SUM($B$14:AA14))&gt;('Projektkostenkalkulation EP'!$N$47/5),('Projektkostenkalkulation EP'!$N$47/5),
                                         (NETWORKDAYS('Projektkostenkalkulation EP'!$E$8,
                                          EOMONTH('Projektkostenkalkulation EP'!$E$8,0)))*('Projektkostenkalkulation EP'!$N$47/5)*'Projektkostenkalkulation EP'!$E$31-SUM($B$14:AA14))
                          ),
               "X"
            )</f>
        <v>X</v>
      </c>
      <c r="AC14" s="122" t="str">
        <f xml:space="preserve"> IF(TEXT((EDATE('Projektkostenkalkulation EP'!$B$4,3)+BK$3),"MM")=TEXT((EDATE('Projektkostenkalkulation EP'!$B$4,3)+(BK$3-1)),"MM"),
             IF(
                        OR(
                                    TEXT((EDATE('Projektkostenkalkulation EP'!$B$4,3)+BK$3),"TTT") = "Sa",
                                    TEXT((EDATE('Projektkostenkalkulation EP'!$B$4,3)+BK$3),"TTT") = "So",
                                    IF(ISNA(VLOOKUP(EDATE('Projektkostenkalkulation EP'!$B$4,3)+BK$3,Datenquellen!$F$7:$H$45,3,FALSE))," ",VLOOKUP(EDATE('Projektkostenkalkulation EP'!$B$4,3)+BK$3,Datenquellen!$F$7:$H$45,3,FALSE))="X"
                                    ),
                          "X",
                           IF((((NETWORKDAYS('Projektkostenkalkulation EP'!$E$8,EOMONTH('Projektkostenkalkulation EP'!$E$8,0)))*('Projektkostenkalkulation EP'!$N$47/5)*
                                        'Projektkostenkalkulation EP'!$E$31)-SUM($B$14:AB14))&gt;('Projektkostenkalkulation EP'!$N$47/5),('Projektkostenkalkulation EP'!$N$47/5),
                                         (NETWORKDAYS('Projektkostenkalkulation EP'!$E$8,
                                          EOMONTH('Projektkostenkalkulation EP'!$E$8,0)))*('Projektkostenkalkulation EP'!$N$47/5)*'Projektkostenkalkulation EP'!$E$31-SUM($B$14:AB14))
                          ),
               "X"
            )</f>
        <v>X</v>
      </c>
      <c r="AD14" s="122">
        <f xml:space="preserve"> IF(TEXT((EDATE('Projektkostenkalkulation EP'!$B$4,3)+BL$3),"MM")=TEXT((EDATE('Projektkostenkalkulation EP'!$B$4,3)+(BL$3-1)),"MM"),
             IF(
                        OR(
                                    TEXT((EDATE('Projektkostenkalkulation EP'!$B$4,3)+BL$3),"TTT") = "Sa",
                                    TEXT((EDATE('Projektkostenkalkulation EP'!$B$4,3)+BL$3),"TTT") = "So",
                                    IF(ISNA(VLOOKUP(EDATE('Projektkostenkalkulation EP'!$B$4,3)+BL$3,Datenquellen!$F$7:$H$45,3,FALSE))," ",VLOOKUP(EDATE('Projektkostenkalkulation EP'!$B$4,3)+BL$3,Datenquellen!$F$7:$H$45,3,FALSE))="X"
                                    ),
                          "X",
                           IF((((NETWORKDAYS('Projektkostenkalkulation EP'!$E$8,EOMONTH('Projektkostenkalkulation EP'!$E$8,0)))*('Projektkostenkalkulation EP'!$N$47/5)*
                                        'Projektkostenkalkulation EP'!$E$31)-SUM($B$14:AC14))&gt;('Projektkostenkalkulation EP'!$N$47/5),('Projektkostenkalkulation EP'!$N$47/5),
                                         (NETWORKDAYS('Projektkostenkalkulation EP'!$E$8,
                                          EOMONTH('Projektkostenkalkulation EP'!$E$8,0)))*('Projektkostenkalkulation EP'!$N$47/5)*'Projektkostenkalkulation EP'!$E$31-SUM($B$14:AC14))
                          ),
               "X"
            )</f>
        <v>0</v>
      </c>
      <c r="AE14" s="122">
        <f xml:space="preserve"> IF(TEXT((EDATE('Projektkostenkalkulation EP'!$B$4,3)+BM$3),"MM")=TEXT((EDATE('Projektkostenkalkulation EP'!$B$4,3)+(BM$3-1)),"MM"),
             IF(
                        OR(
                                    TEXT((EDATE('Projektkostenkalkulation EP'!$B$4,3)+BM$3),"TTT") = "Sa",
                                    TEXT((EDATE('Projektkostenkalkulation EP'!$B$4,3)+BM$3),"TTT") = "So",
                                    IF(ISNA(VLOOKUP(EDATE('Projektkostenkalkulation EP'!$B$4,3)+BM$3,Datenquellen!$F$7:$H$45,3,FALSE))," ",VLOOKUP(EDATE('Projektkostenkalkulation EP'!$B$4,3)+BM$3,Datenquellen!$F$7:$H$45,3,FALSE))="X"
                                    ),
                          "X",
                           IF((((NETWORKDAYS('Projektkostenkalkulation EP'!$E$8,EOMONTH('Projektkostenkalkulation EP'!$E$8,0)))*('Projektkostenkalkulation EP'!$N$47/5)*
                                        'Projektkostenkalkulation EP'!$E$31)-SUM($B$14:AD14))&gt;('Projektkostenkalkulation EP'!$N$47/5),('Projektkostenkalkulation EP'!$N$47/5),
                                         (NETWORKDAYS('Projektkostenkalkulation EP'!$E$8,
                                          EOMONTH('Projektkostenkalkulation EP'!$E$8,0)))*('Projektkostenkalkulation EP'!$N$47/5)*'Projektkostenkalkulation EP'!$E$31-SUM($B$14:AD14))
                          ),
               "X"
            )</f>
        <v>0</v>
      </c>
      <c r="AF14" s="122" t="str">
        <f xml:space="preserve"> IF(TEXT((EDATE('Projektkostenkalkulation EP'!$B$4,3)+BN$3),"MM")=TEXT((EDATE('Projektkostenkalkulation EP'!$B$4,3)+(BN$3-1)),"MM"),
             IF(
                        OR(
                                    TEXT((EDATE('Projektkostenkalkulation EP'!$B$4,3)+BN$3),"TTT") = "Sa",
                                    TEXT((EDATE('Projektkostenkalkulation EP'!$B$4,3)+BN$3),"TTT") = "So"
                                    ),
                          "X",
                           IF((((NETWORKDAYS('Projektkostenkalkulation EP'!$E$8,EOMONTH('Projektkostenkalkulation EP'!$E$8,0)))*('Projektkostenkalkulation EP'!$N$47/5)*
                                        'Projektkostenkalkulation EP'!$E$31)-SUM($B$14:AE14))&gt;('Projektkostenkalkulation EP'!$N$47/5),('Projektkostenkalkulation EP'!$N$47/5),
                                         (NETWORKDAYS('Projektkostenkalkulation EP'!$E$8,
                                          EOMONTH('Projektkostenkalkulation EP'!$E$8,0)))*('Projektkostenkalkulation EP'!$N$47/5)*'Projektkostenkalkulation EP'!$E$31-SUM($B$14:AE14))
                          ),
               "X"
            )</f>
        <v>X</v>
      </c>
      <c r="AG14" s="121">
        <f>SUM(B14:AF14)</f>
        <v>0</v>
      </c>
      <c r="AH14" s="525">
        <f>AG14-AG15</f>
        <v>0</v>
      </c>
      <c r="AJ14" s="2" t="s">
        <v>81</v>
      </c>
      <c r="AK14" s="124">
        <f>IF(
            OR(
                     TEXT(EDATE('Projektkostenkalkulation EP'!$B$4,15),"TTT") = "Sa",
                     TEXT(EDATE('Projektkostenkalkulation EP'!$B$4,15),"TTT") = "So",
                     IF(ISNA(VLOOKUP(EDATE('Projektkostenkalkulation EP'!$B$4,15),Datenquellen!$F$7:$H$45,3,FALSE))," ",VLOOKUP(EDATE('Projektkostenkalkulation EP'!$B$4,15),Datenquellen!$F$7:$H$45,3,FALSE))="X"
                            ),
                    "X",
                    IF('Projektkostenkalkulation EP'!$Q$31&gt;0,('Projektkostenkalkulation EP'!$N$47/5),0)
            )</f>
        <v>0</v>
      </c>
      <c r="AL14" s="122">
        <f xml:space="preserve"> IF(TEXT((EDATE('Projektkostenkalkulation EP'!$B$4,15)+AK$3),"MM")=TEXT((EDATE('Projektkostenkalkulation EP'!$B$4,15)+(AK$3-1)),"MM"),
             IF(
                        OR(
                                    TEXT((EDATE('Projektkostenkalkulation EP'!$B$4,15)+AK$3),"TTT") = "Sa",
                                    TEXT((EDATE('Projektkostenkalkulation EP'!$B$4,15)+AK$3),"TTT") = "So",
                                    IF(ISNA(VLOOKUP(EDATE('Projektkostenkalkulation EP'!$B$4,15)+AK$3,Datenquellen!$F$7:$H$45,3,FALSE))," ",VLOOKUP(EDATE('Projektkostenkalkulation EP'!$B$4,15)+AK$3,Datenquellen!$F$7:$H$45,3,FALSE))="X"
                                    ),
                          "X",
                          IF((((NETWORKDAYS('Projektkostenkalkulation EP'!$Q$8,EOMONTH('Projektkostenkalkulation EP'!$Q$8,0)))*('Projektkostenkalkulation EP'!$N$47/5)*
                                        'Projektkostenkalkulation EP'!$Q$31)-SUM($AK$14:AK14))&gt;('Projektkostenkalkulation EP'!$N$47/5),('Projektkostenkalkulation EP'!$N$47/5),
                                         (NETWORKDAYS('Projektkostenkalkulation EP'!$Q$8,
                                          EOMONTH('Projektkostenkalkulation EP'!$Q$8,0)))*('Projektkostenkalkulation EP'!$N$47/5)*'Projektkostenkalkulation EP'!$Q$31-SUM($AK$14:AK14))
                          ),
               "X"
            )</f>
        <v>0</v>
      </c>
      <c r="AM14" s="122">
        <f xml:space="preserve"> IF(TEXT((EDATE('Projektkostenkalkulation EP'!$B$4,15)+AL$3),"MM")=TEXT((EDATE('Projektkostenkalkulation EP'!$B$4,15)+(AL$3-1)),"MM"),
             IF(
                        OR(
                                    TEXT((EDATE('Projektkostenkalkulation EP'!$B$4,15)+AL$3),"TTT") = "Sa",
                                    TEXT((EDATE('Projektkostenkalkulation EP'!$B$4,15)+AL$3),"TTT") = "So",
                                    IF(ISNA(VLOOKUP(EDATE('Projektkostenkalkulation EP'!$B$4,15)+AL$3,Datenquellen!$F$7:$H$45,3,FALSE))," ",VLOOKUP(EDATE('Projektkostenkalkulation EP'!$B$4,15)+AL$3,Datenquellen!$F$7:$H$45,3,FALSE))="X"
                                    ),
                          "X",
                          IF((((NETWORKDAYS('Projektkostenkalkulation EP'!$Q$8,EOMONTH('Projektkostenkalkulation EP'!$Q$8,0)))*('Projektkostenkalkulation EP'!$N$47/5)*
                                        'Projektkostenkalkulation EP'!$Q$31)-SUM($AK$14:AL14))&gt;('Projektkostenkalkulation EP'!$N$47/5),('Projektkostenkalkulation EP'!$N$47/5),
                                         (NETWORKDAYS('Projektkostenkalkulation EP'!$Q$8,
                                          EOMONTH('Projektkostenkalkulation EP'!$Q$8,0)))*('Projektkostenkalkulation EP'!$N$47/5)*'Projektkostenkalkulation EP'!$Q$31-SUM($AK$14:AL14))
                          ),
               "X"
            )</f>
        <v>0</v>
      </c>
      <c r="AN14" s="122">
        <f xml:space="preserve"> IF(TEXT((EDATE('Projektkostenkalkulation EP'!$B$4,15)+AM$3),"MM")=TEXT((EDATE('Projektkostenkalkulation EP'!$B$4,15)+(AM$3-1)),"MM"),
             IF(
                        OR(
                                    TEXT((EDATE('Projektkostenkalkulation EP'!$B$4,15)+AM$3),"TTT") = "Sa",
                                    TEXT((EDATE('Projektkostenkalkulation EP'!$B$4,15)+AM$3),"TTT") = "So",
                                    IF(ISNA(VLOOKUP(EDATE('Projektkostenkalkulation EP'!$B$4,15)+AM$3,Datenquellen!$F$7:$H$45,3,FALSE))," ",VLOOKUP(EDATE('Projektkostenkalkulation EP'!$B$4,15)+AM$3,Datenquellen!$F$7:$H$45,3,FALSE))="X"
                                    ),
                          "X",
                          IF((((NETWORKDAYS('Projektkostenkalkulation EP'!$Q$8,EOMONTH('Projektkostenkalkulation EP'!$Q$8,0)))*('Projektkostenkalkulation EP'!$N$47/5)*
                                        'Projektkostenkalkulation EP'!$Q$31)-SUM($AK$14:AM14))&gt;('Projektkostenkalkulation EP'!$N$47/5),('Projektkostenkalkulation EP'!$N$47/5),
                                         (NETWORKDAYS('Projektkostenkalkulation EP'!$Q$8,
                                          EOMONTH('Projektkostenkalkulation EP'!$Q$8,0)))*('Projektkostenkalkulation EP'!$N$47/5)*'Projektkostenkalkulation EP'!$Q$31-SUM($AK$14:AM14))
                          ),
               "X"
            )</f>
        <v>0</v>
      </c>
      <c r="AO14" s="122" t="str">
        <f xml:space="preserve"> IF(TEXT((EDATE('Projektkostenkalkulation EP'!$B$4,15)+AN$3),"MM")=TEXT((EDATE('Projektkostenkalkulation EP'!$B$4,15)+(AN$3-1)),"MM"),
             IF(
                        OR(
                                    TEXT((EDATE('Projektkostenkalkulation EP'!$B$4,15)+AN$3),"TTT") = "Sa",
                                    TEXT((EDATE('Projektkostenkalkulation EP'!$B$4,15)+AN$3),"TTT") = "So",
                                    IF(ISNA(VLOOKUP(EDATE('Projektkostenkalkulation EP'!$B$4,15)+AN$3,Datenquellen!$F$7:$H$45,3,FALSE))," ",VLOOKUP(EDATE('Projektkostenkalkulation EP'!$B$4,15)+AN$3,Datenquellen!$F$7:$H$45,3,FALSE))="X"
                                    ),
                          "X",
                          IF((((NETWORKDAYS('Projektkostenkalkulation EP'!$Q$8,EOMONTH('Projektkostenkalkulation EP'!$Q$8,0)))*('Projektkostenkalkulation EP'!$N$47/5)*
                                        'Projektkostenkalkulation EP'!$Q$31)-SUM($AK$14:AN14))&gt;('Projektkostenkalkulation EP'!$N$47/5),('Projektkostenkalkulation EP'!$N$47/5),
                                         (NETWORKDAYS('Projektkostenkalkulation EP'!$Q$8,
                                          EOMONTH('Projektkostenkalkulation EP'!$Q$8,0)))*('Projektkostenkalkulation EP'!$N$47/5)*'Projektkostenkalkulation EP'!$Q$31-SUM($AK$14:AN14))
                          ),
               "X"
            )</f>
        <v>X</v>
      </c>
      <c r="AP14" s="122" t="str">
        <f xml:space="preserve"> IF(TEXT((EDATE('Projektkostenkalkulation EP'!$B$4,15)+AO$3),"MM")=TEXT((EDATE('Projektkostenkalkulation EP'!$B$4,15)+(AO$3-1)),"MM"),
             IF(
                        OR(
                                    TEXT((EDATE('Projektkostenkalkulation EP'!$B$4,15)+AO$3),"TTT") = "Sa",
                                    TEXT((EDATE('Projektkostenkalkulation EP'!$B$4,15)+AO$3),"TTT") = "So",
                                    IF(ISNA(VLOOKUP(EDATE('Projektkostenkalkulation EP'!$B$4,15)+AO$3,Datenquellen!$F$7:$H$45,3,FALSE))," ",VLOOKUP(EDATE('Projektkostenkalkulation EP'!$B$4,15)+AO$3,Datenquellen!$F$7:$H$45,3,FALSE))="X"
                                    ),
                          "X",
                          IF((((NETWORKDAYS('Projektkostenkalkulation EP'!$Q$8,EOMONTH('Projektkostenkalkulation EP'!$Q$8,0)))*('Projektkostenkalkulation EP'!$N$47/5)*
                                        'Projektkostenkalkulation EP'!$Q$31)-SUM($AK$14:AO14))&gt;('Projektkostenkalkulation EP'!$N$47/5),('Projektkostenkalkulation EP'!$N$47/5),
                                         (NETWORKDAYS('Projektkostenkalkulation EP'!$Q$8,
                                          EOMONTH('Projektkostenkalkulation EP'!$Q$8,0)))*('Projektkostenkalkulation EP'!$N$47/5)*'Projektkostenkalkulation EP'!$Q$31-SUM($AK$14:AO14))
                          ),
               "X"
            )</f>
        <v>X</v>
      </c>
      <c r="AQ14" s="122">
        <f xml:space="preserve"> IF(TEXT((EDATE('Projektkostenkalkulation EP'!$B$4,15)+AP$3),"MM")=TEXT((EDATE('Projektkostenkalkulation EP'!$B$4,15)+(AP$3-1)),"MM"),
             IF(
                        OR(
                                    TEXT((EDATE('Projektkostenkalkulation EP'!$B$4,15)+AP$3),"TTT") = "Sa",
                                    TEXT((EDATE('Projektkostenkalkulation EP'!$B$4,15)+AP$3),"TTT") = "So",
                                    IF(ISNA(VLOOKUP(EDATE('Projektkostenkalkulation EP'!$B$4,15)+AP$3,Datenquellen!$F$7:$H$45,3,FALSE))," ",VLOOKUP(EDATE('Projektkostenkalkulation EP'!$B$4,15)+AP$3,Datenquellen!$F$7:$H$45,3,FALSE))="X"
                                    ),
                          "X",
                          IF((((NETWORKDAYS('Projektkostenkalkulation EP'!$Q$8,EOMONTH('Projektkostenkalkulation EP'!$Q$8,0)))*('Projektkostenkalkulation EP'!$N$47/5)*
                                        'Projektkostenkalkulation EP'!$Q$31)-SUM($AK$14:AP14))&gt;('Projektkostenkalkulation EP'!$N$47/5),('Projektkostenkalkulation EP'!$N$47/5),
                                         (NETWORKDAYS('Projektkostenkalkulation EP'!$Q$8,
                                          EOMONTH('Projektkostenkalkulation EP'!$Q$8,0)))*('Projektkostenkalkulation EP'!$N$47/5)*'Projektkostenkalkulation EP'!$Q$31-SUM($AK$14:AP14))
                          ),
               "X"
            )</f>
        <v>0</v>
      </c>
      <c r="AR14" s="122">
        <f xml:space="preserve"> IF(TEXT((EDATE('Projektkostenkalkulation EP'!$B$4,15)+AQ$3),"MM")=TEXT((EDATE('Projektkostenkalkulation EP'!$B$4,15)+(AQ$3-1)),"MM"),
             IF(
                        OR(
                                    TEXT((EDATE('Projektkostenkalkulation EP'!$B$4,15)+AQ$3),"TTT") = "Sa",
                                    TEXT((EDATE('Projektkostenkalkulation EP'!$B$4,15)+AQ$3),"TTT") = "So",
                                    IF(ISNA(VLOOKUP(EDATE('Projektkostenkalkulation EP'!$B$4,15)+AQ$3,Datenquellen!$F$7:$H$45,3,FALSE))," ",VLOOKUP(EDATE('Projektkostenkalkulation EP'!$B$4,15)+AQ$3,Datenquellen!$F$7:$H$45,3,FALSE))="X"
                                    ),
                          "X",
                          IF((((NETWORKDAYS('Projektkostenkalkulation EP'!$Q$8,EOMONTH('Projektkostenkalkulation EP'!$Q$8,0)))*('Projektkostenkalkulation EP'!$N$47/5)*
                                        'Projektkostenkalkulation EP'!$Q$31)-SUM($AK$14:AQ14))&gt;('Projektkostenkalkulation EP'!$N$47/5),('Projektkostenkalkulation EP'!$N$47/5),
                                         (NETWORKDAYS('Projektkostenkalkulation EP'!$Q$8,
                                          EOMONTH('Projektkostenkalkulation EP'!$Q$8,0)))*('Projektkostenkalkulation EP'!$N$47/5)*'Projektkostenkalkulation EP'!$Q$31-SUM($AK$14:AQ14))
                          ),
               "X"
            )</f>
        <v>0</v>
      </c>
      <c r="AS14" s="122">
        <f xml:space="preserve"> IF(TEXT((EDATE('Projektkostenkalkulation EP'!$B$4,15)+AR$3),"MM")=TEXT((EDATE('Projektkostenkalkulation EP'!$B$4,15)+(AR$3-1)),"MM"),
             IF(
                        OR(
                                    TEXT((EDATE('Projektkostenkalkulation EP'!$B$4,15)+AR$3),"TTT") = "Sa",
                                    TEXT((EDATE('Projektkostenkalkulation EP'!$B$4,15)+AR$3),"TTT") = "So",
                                    IF(ISNA(VLOOKUP(EDATE('Projektkostenkalkulation EP'!$B$4,15)+AR$3,Datenquellen!$F$7:$H$45,3,FALSE))," ",VLOOKUP(EDATE('Projektkostenkalkulation EP'!$B$4,15)+AR$3,Datenquellen!$F$7:$H$45,3,FALSE))="X"
                                    ),
                          "X",
                          IF((((NETWORKDAYS('Projektkostenkalkulation EP'!$Q$8,EOMONTH('Projektkostenkalkulation EP'!$Q$8,0)))*('Projektkostenkalkulation EP'!$N$47/5)*
                                        'Projektkostenkalkulation EP'!$Q$31)-SUM($AK$14:AR14))&gt;('Projektkostenkalkulation EP'!$N$47/5),('Projektkostenkalkulation EP'!$N$47/5),
                                         (NETWORKDAYS('Projektkostenkalkulation EP'!$Q$8,
                                          EOMONTH('Projektkostenkalkulation EP'!$Q$8,0)))*('Projektkostenkalkulation EP'!$N$47/5)*'Projektkostenkalkulation EP'!$Q$31-SUM($AK$14:AR14))
                          ),
               "X"
            )</f>
        <v>0</v>
      </c>
      <c r="AT14" s="122">
        <f xml:space="preserve"> IF(TEXT((EDATE('Projektkostenkalkulation EP'!$B$4,15)+AS$3),"MM")=TEXT((EDATE('Projektkostenkalkulation EP'!$B$4,15)+(AS$3-1)),"MM"),
             IF(
                        OR(
                                    TEXT((EDATE('Projektkostenkalkulation EP'!$B$4,15)+AS$3),"TTT") = "Sa",
                                    TEXT((EDATE('Projektkostenkalkulation EP'!$B$4,15)+AS$3),"TTT") = "So",
                                    IF(ISNA(VLOOKUP(EDATE('Projektkostenkalkulation EP'!$B$4,15)+AS$3,Datenquellen!$F$7:$H$45,3,FALSE))," ",VLOOKUP(EDATE('Projektkostenkalkulation EP'!$B$4,15)+AS$3,Datenquellen!$F$7:$H$45,3,FALSE))="X"
                                    ),
                          "X",
                          IF((((NETWORKDAYS('Projektkostenkalkulation EP'!$Q$8,EOMONTH('Projektkostenkalkulation EP'!$Q$8,0)))*('Projektkostenkalkulation EP'!$N$47/5)*
                                        'Projektkostenkalkulation EP'!$Q$31)-SUM($AK$14:AS14))&gt;('Projektkostenkalkulation EP'!$N$47/5),('Projektkostenkalkulation EP'!$N$47/5),
                                         (NETWORKDAYS('Projektkostenkalkulation EP'!$Q$8,
                                          EOMONTH('Projektkostenkalkulation EP'!$Q$8,0)))*('Projektkostenkalkulation EP'!$N$47/5)*'Projektkostenkalkulation EP'!$Q$31-SUM($AK$14:AS14))
                          ),
               "X"
            )</f>
        <v>0</v>
      </c>
      <c r="AU14" s="122">
        <f xml:space="preserve"> IF(TEXT((EDATE('Projektkostenkalkulation EP'!$B$4,15)+AT$3),"MM")=TEXT((EDATE('Projektkostenkalkulation EP'!$B$4,15)+(AT$3-1)),"MM"),
             IF(
                        OR(
                                    TEXT((EDATE('Projektkostenkalkulation EP'!$B$4,15)+AT$3),"TTT") = "Sa",
                                    TEXT((EDATE('Projektkostenkalkulation EP'!$B$4,15)+AT$3),"TTT") = "So",
                                    IF(ISNA(VLOOKUP(EDATE('Projektkostenkalkulation EP'!$B$4,15)+AT$3,Datenquellen!$F$7:$H$45,3,FALSE))," ",VLOOKUP(EDATE('Projektkostenkalkulation EP'!$B$4,15)+AT$3,Datenquellen!$F$7:$H$45,3,FALSE))="X"
                                    ),
                          "X",
                          IF((((NETWORKDAYS('Projektkostenkalkulation EP'!$Q$8,EOMONTH('Projektkostenkalkulation EP'!$Q$8,0)))*('Projektkostenkalkulation EP'!$N$47/5)*
                                        'Projektkostenkalkulation EP'!$Q$31)-SUM($AK$14:AT14))&gt;('Projektkostenkalkulation EP'!$N$47/5),('Projektkostenkalkulation EP'!$N$47/5),
                                         (NETWORKDAYS('Projektkostenkalkulation EP'!$Q$8,
                                          EOMONTH('Projektkostenkalkulation EP'!$Q$8,0)))*('Projektkostenkalkulation EP'!$N$47/5)*'Projektkostenkalkulation EP'!$Q$31-SUM($AK$14:AT14))
                          ),
               "X"
            )</f>
        <v>0</v>
      </c>
      <c r="AV14" s="122" t="str">
        <f xml:space="preserve"> IF(TEXT((EDATE('Projektkostenkalkulation EP'!$B$4,15)+AU$3),"MM")=TEXT((EDATE('Projektkostenkalkulation EP'!$B$4,15)+(AU$3-1)),"MM"),
             IF(
                        OR(
                                    TEXT((EDATE('Projektkostenkalkulation EP'!$B$4,15)+AU$3),"TTT") = "Sa",
                                    TEXT((EDATE('Projektkostenkalkulation EP'!$B$4,15)+AU$3),"TTT") = "So",
                                    IF(ISNA(VLOOKUP(EDATE('Projektkostenkalkulation EP'!$B$4,15)+AU$3,Datenquellen!$F$7:$H$45,3,FALSE))," ",VLOOKUP(EDATE('Projektkostenkalkulation EP'!$B$4,15)+AU$3,Datenquellen!$F$7:$H$45,3,FALSE))="X"
                                    ),
                          "X",
                          IF((((NETWORKDAYS('Projektkostenkalkulation EP'!$Q$8,EOMONTH('Projektkostenkalkulation EP'!$Q$8,0)))*('Projektkostenkalkulation EP'!$N$47/5)*
                                        'Projektkostenkalkulation EP'!$Q$31)-SUM($AK$14:AU14))&gt;('Projektkostenkalkulation EP'!$N$47/5),('Projektkostenkalkulation EP'!$N$47/5),
                                         (NETWORKDAYS('Projektkostenkalkulation EP'!$Q$8,
                                          EOMONTH('Projektkostenkalkulation EP'!$Q$8,0)))*('Projektkostenkalkulation EP'!$N$47/5)*'Projektkostenkalkulation EP'!$Q$31-SUM($AK$14:AU14))
                          ),
               "X"
            )</f>
        <v>X</v>
      </c>
      <c r="AW14" s="122" t="str">
        <f xml:space="preserve"> IF(TEXT((EDATE('Projektkostenkalkulation EP'!$B$4,15)+AV$3),"MM")=TEXT((EDATE('Projektkostenkalkulation EP'!$B$4,15)+(AV$3-1)),"MM"),
             IF(
                        OR(
                                    TEXT((EDATE('Projektkostenkalkulation EP'!$B$4,15)+AV$3),"TTT") = "Sa",
                                    TEXT((EDATE('Projektkostenkalkulation EP'!$B$4,15)+AV$3),"TTT") = "So",
                                    IF(ISNA(VLOOKUP(EDATE('Projektkostenkalkulation EP'!$B$4,15)+AV$3,Datenquellen!$F$7:$H$45,3,FALSE))," ",VLOOKUP(EDATE('Projektkostenkalkulation EP'!$B$4,15)+AV$3,Datenquellen!$F$7:$H$45,3,FALSE))="X"
                                    ),
                          "X",
                          IF((((NETWORKDAYS('Projektkostenkalkulation EP'!$Q$8,EOMONTH('Projektkostenkalkulation EP'!$Q$8,0)))*('Projektkostenkalkulation EP'!$N$47/5)*
                                        'Projektkostenkalkulation EP'!$Q$31)-SUM($AK$14:AV14))&gt;('Projektkostenkalkulation EP'!$N$47/5),('Projektkostenkalkulation EP'!$N$47/5),
                                         (NETWORKDAYS('Projektkostenkalkulation EP'!$Q$8,
                                          EOMONTH('Projektkostenkalkulation EP'!$Q$8,0)))*('Projektkostenkalkulation EP'!$N$47/5)*'Projektkostenkalkulation EP'!$Q$31-SUM($AK$14:AV14))
                          ),
               "X"
            )</f>
        <v>X</v>
      </c>
      <c r="AX14" s="122">
        <f xml:space="preserve"> IF(TEXT((EDATE('Projektkostenkalkulation EP'!$B$4,15)+AW$3),"MM")=TEXT((EDATE('Projektkostenkalkulation EP'!$B$4,15)+(AW$3-1)),"MM"),
             IF(
                        OR(
                                    TEXT((EDATE('Projektkostenkalkulation EP'!$B$4,15)+AW$3),"TTT") = "Sa",
                                    TEXT((EDATE('Projektkostenkalkulation EP'!$B$4,15)+AW$3),"TTT") = "So",
                                    IF(ISNA(VLOOKUP(EDATE('Projektkostenkalkulation EP'!$B$4,15)+AW$3,Datenquellen!$F$7:$H$45,3,FALSE))," ",VLOOKUP(EDATE('Projektkostenkalkulation EP'!$B$4,15)+AW$3,Datenquellen!$F$7:$H$45,3,FALSE))="X"
                                    ),
                          "X",
                          IF((((NETWORKDAYS('Projektkostenkalkulation EP'!$Q$8,EOMONTH('Projektkostenkalkulation EP'!$Q$8,0)))*('Projektkostenkalkulation EP'!$N$47/5)*
                                        'Projektkostenkalkulation EP'!$Q$31)-SUM($AK$14:AW14))&gt;('Projektkostenkalkulation EP'!$N$47/5),('Projektkostenkalkulation EP'!$N$47/5),
                                         (NETWORKDAYS('Projektkostenkalkulation EP'!$Q$8,
                                          EOMONTH('Projektkostenkalkulation EP'!$Q$8,0)))*('Projektkostenkalkulation EP'!$N$47/5)*'Projektkostenkalkulation EP'!$Q$31-SUM($AK$14:AW14))
                          ),
               "X"
            )</f>
        <v>0</v>
      </c>
      <c r="AY14" s="122">
        <f xml:space="preserve"> IF(TEXT((EDATE('Projektkostenkalkulation EP'!$B$4,15)+AX$3),"MM")=TEXT((EDATE('Projektkostenkalkulation EP'!$B$4,15)+(AX$3-1)),"MM"),
             IF(
                        OR(
                                    TEXT((EDATE('Projektkostenkalkulation EP'!$B$4,15)+AX$3),"TTT") = "Sa",
                                    TEXT((EDATE('Projektkostenkalkulation EP'!$B$4,15)+AX$3),"TTT") = "So",
                                    IF(ISNA(VLOOKUP(EDATE('Projektkostenkalkulation EP'!$B$4,15)+AX$3,Datenquellen!$F$7:$H$45,3,FALSE))," ",VLOOKUP(EDATE('Projektkostenkalkulation EP'!$B$4,15)+AX$3,Datenquellen!$F$7:$H$45,3,FALSE))="X"
                                    ),
                          "X",
                          IF((((NETWORKDAYS('Projektkostenkalkulation EP'!$Q$8,EOMONTH('Projektkostenkalkulation EP'!$Q$8,0)))*('Projektkostenkalkulation EP'!$N$47/5)*
                                        'Projektkostenkalkulation EP'!$Q$31)-SUM($AK$14:AX14))&gt;('Projektkostenkalkulation EP'!$N$47/5),('Projektkostenkalkulation EP'!$N$47/5),
                                         (NETWORKDAYS('Projektkostenkalkulation EP'!$Q$8,
                                          EOMONTH('Projektkostenkalkulation EP'!$Q$8,0)))*('Projektkostenkalkulation EP'!$N$47/5)*'Projektkostenkalkulation EP'!$Q$31-SUM($AK$14:AX14))
                          ),
               "X"
            )</f>
        <v>0</v>
      </c>
      <c r="AZ14" s="122">
        <f xml:space="preserve"> IF(TEXT((EDATE('Projektkostenkalkulation EP'!$B$4,15)+AY$3),"MM")=TEXT((EDATE('Projektkostenkalkulation EP'!$B$4,15)+(AY$3-1)),"MM"),
             IF(
                        OR(
                                    TEXT((EDATE('Projektkostenkalkulation EP'!$B$4,15)+AY$3),"TTT") = "Sa",
                                    TEXT((EDATE('Projektkostenkalkulation EP'!$B$4,15)+AY$3),"TTT") = "So",
                                    IF(ISNA(VLOOKUP(EDATE('Projektkostenkalkulation EP'!$B$4,15)+AY$3,Datenquellen!$F$7:$H$45,3,FALSE))," ",VLOOKUP(EDATE('Projektkostenkalkulation EP'!$B$4,15)+AY$3,Datenquellen!$F$7:$H$45,3,FALSE))="X"
                                    ),
                          "X",
                          IF((((NETWORKDAYS('Projektkostenkalkulation EP'!$Q$8,EOMONTH('Projektkostenkalkulation EP'!$Q$8,0)))*('Projektkostenkalkulation EP'!$N$47/5)*
                                        'Projektkostenkalkulation EP'!$Q$31)-SUM($AK$14:AY14))&gt;('Projektkostenkalkulation EP'!$N$47/5),('Projektkostenkalkulation EP'!$N$47/5),
                                         (NETWORKDAYS('Projektkostenkalkulation EP'!$Q$8,
                                          EOMONTH('Projektkostenkalkulation EP'!$Q$8,0)))*('Projektkostenkalkulation EP'!$N$47/5)*'Projektkostenkalkulation EP'!$Q$31-SUM($AK$14:AY14))
                          ),
               "X"
            )</f>
        <v>0</v>
      </c>
      <c r="BA14" s="122">
        <f xml:space="preserve"> IF(TEXT((EDATE('Projektkostenkalkulation EP'!$B$4,15)+AZ$3),"MM")=TEXT((EDATE('Projektkostenkalkulation EP'!$B$4,15)+(AZ$3-1)),"MM"),
             IF(
                        OR(
                                    TEXT((EDATE('Projektkostenkalkulation EP'!$B$4,15)+AZ$3),"TTT") = "Sa",
                                    TEXT((EDATE('Projektkostenkalkulation EP'!$B$4,15)+AZ$3),"TTT") = "So",
                                    IF(ISNA(VLOOKUP(EDATE('Projektkostenkalkulation EP'!$B$4,15)+AZ$3,Datenquellen!$F$7:$H$45,3,FALSE))," ",VLOOKUP(EDATE('Projektkostenkalkulation EP'!$B$4,15)+AZ$3,Datenquellen!$F$7:$H$45,3,FALSE))="X"
                                    ),
                          "X",
                          IF((((NETWORKDAYS('Projektkostenkalkulation EP'!$Q$8,EOMONTH('Projektkostenkalkulation EP'!$Q$8,0)))*('Projektkostenkalkulation EP'!$N$47/5)*
                                        'Projektkostenkalkulation EP'!$Q$31)-SUM($AK$14:AZ14))&gt;('Projektkostenkalkulation EP'!$N$47/5),('Projektkostenkalkulation EP'!$N$47/5),
                                         (NETWORKDAYS('Projektkostenkalkulation EP'!$Q$8,
                                          EOMONTH('Projektkostenkalkulation EP'!$Q$8,0)))*('Projektkostenkalkulation EP'!$N$47/5)*'Projektkostenkalkulation EP'!$Q$31-SUM($AK$14:AZ14))
                          ),
               "X"
            )</f>
        <v>0</v>
      </c>
      <c r="BB14" s="122" t="str">
        <f xml:space="preserve"> IF(TEXT((EDATE('Projektkostenkalkulation EP'!$B$4,15)+BA$3),"MM")=TEXT((EDATE('Projektkostenkalkulation EP'!$B$4,15)+(BA$3-1)),"MM"),
             IF(
                        OR(
                                    TEXT((EDATE('Projektkostenkalkulation EP'!$B$4,15)+BA$3),"TTT") = "Sa",
                                    TEXT((EDATE('Projektkostenkalkulation EP'!$B$4,15)+BA$3),"TTT") = "So",
                                    IF(ISNA(VLOOKUP(EDATE('Projektkostenkalkulation EP'!$B$4,15)+BA$3,Datenquellen!$F$7:$H$45,3,FALSE))," ",VLOOKUP(EDATE('Projektkostenkalkulation EP'!$B$4,15)+BA$3,Datenquellen!$F$7:$H$45,3,FALSE))="X"
                                    ),
                          "X",
                          IF((((NETWORKDAYS('Projektkostenkalkulation EP'!$Q$8,EOMONTH('Projektkostenkalkulation EP'!$Q$8,0)))*('Projektkostenkalkulation EP'!$N$47/5)*
                                        'Projektkostenkalkulation EP'!$Q$31)-SUM($AK$14:BA14))&gt;('Projektkostenkalkulation EP'!$N$47/5),('Projektkostenkalkulation EP'!$N$47/5),
                                         (NETWORKDAYS('Projektkostenkalkulation EP'!$Q$8,
                                          EOMONTH('Projektkostenkalkulation EP'!$Q$8,0)))*('Projektkostenkalkulation EP'!$N$47/5)*'Projektkostenkalkulation EP'!$Q$31-SUM($AK$14:BA14))
                          ),
               "X"
            )</f>
        <v>X</v>
      </c>
      <c r="BC14" s="122" t="str">
        <f xml:space="preserve"> IF(TEXT((EDATE('Projektkostenkalkulation EP'!$B$4,15)+BB$3),"MM")=TEXT((EDATE('Projektkostenkalkulation EP'!$B$4,15)+(BB$3-1)),"MM"),
             IF(
                        OR(
                                    TEXT((EDATE('Projektkostenkalkulation EP'!$B$4,15)+BB$3),"TTT") = "Sa",
                                    TEXT((EDATE('Projektkostenkalkulation EP'!$B$4,15)+BB$3),"TTT") = "So",
                                    IF(ISNA(VLOOKUP(EDATE('Projektkostenkalkulation EP'!$B$4,15)+BB$3,Datenquellen!$F$7:$H$45,3,FALSE))," ",VLOOKUP(EDATE('Projektkostenkalkulation EP'!$B$4,15)+BB$3,Datenquellen!$F$7:$H$45,3,FALSE))="X"
                                    ),
                          "X",
                          IF((((NETWORKDAYS('Projektkostenkalkulation EP'!$Q$8,EOMONTH('Projektkostenkalkulation EP'!$Q$8,0)))*('Projektkostenkalkulation EP'!$N$47/5)*
                                        'Projektkostenkalkulation EP'!$Q$31)-SUM($AK$14:BB14))&gt;('Projektkostenkalkulation EP'!$N$47/5),('Projektkostenkalkulation EP'!$N$47/5),
                                         (NETWORKDAYS('Projektkostenkalkulation EP'!$Q$8,
                                          EOMONTH('Projektkostenkalkulation EP'!$Q$8,0)))*('Projektkostenkalkulation EP'!$N$47/5)*'Projektkostenkalkulation EP'!$Q$31-SUM($AK$14:BB14))
                          ),
               "X"
            )</f>
        <v>X</v>
      </c>
      <c r="BD14" s="122" t="str">
        <f xml:space="preserve"> IF(TEXT((EDATE('Projektkostenkalkulation EP'!$B$4,15)+BC$3),"MM")=TEXT((EDATE('Projektkostenkalkulation EP'!$B$4,15)+(BC$3-1)),"MM"),
             IF(
                        OR(
                                    TEXT((EDATE('Projektkostenkalkulation EP'!$B$4,15)+BC$3),"TTT") = "Sa",
                                    TEXT((EDATE('Projektkostenkalkulation EP'!$B$4,15)+BC$3),"TTT") = "So",
                                    IF(ISNA(VLOOKUP(EDATE('Projektkostenkalkulation EP'!$B$4,15)+BC$3,Datenquellen!$F$7:$H$45,3,FALSE))," ",VLOOKUP(EDATE('Projektkostenkalkulation EP'!$B$4,15)+BC$3,Datenquellen!$F$7:$H$45,3,FALSE))="X"
                                    ),
                          "X",
                          IF((((NETWORKDAYS('Projektkostenkalkulation EP'!$Q$8,EOMONTH('Projektkostenkalkulation EP'!$Q$8,0)))*('Projektkostenkalkulation EP'!$N$47/5)*
                                        'Projektkostenkalkulation EP'!$Q$31)-SUM($AK$14:BC14))&gt;('Projektkostenkalkulation EP'!$N$47/5),('Projektkostenkalkulation EP'!$N$47/5),
                                         (NETWORKDAYS('Projektkostenkalkulation EP'!$Q$8,
                                          EOMONTH('Projektkostenkalkulation EP'!$Q$8,0)))*('Projektkostenkalkulation EP'!$N$47/5)*'Projektkostenkalkulation EP'!$Q$31-SUM($AK$14:BC14))
                          ),
               "X"
            )</f>
        <v>X</v>
      </c>
      <c r="BE14" s="122" t="str">
        <f xml:space="preserve"> IF(TEXT((EDATE('Projektkostenkalkulation EP'!$B$4,15)+BD$3),"MM")=TEXT((EDATE('Projektkostenkalkulation EP'!$B$4,15)+(BD$3-1)),"MM"),
             IF(
                        OR(
                                    TEXT((EDATE('Projektkostenkalkulation EP'!$B$4,15)+BD$3),"TTT") = "Sa",
                                    TEXT((EDATE('Projektkostenkalkulation EP'!$B$4,15)+BD$3),"TTT") = "So",
                                    IF(ISNA(VLOOKUP(EDATE('Projektkostenkalkulation EP'!$B$4,15)+BD$3,Datenquellen!$F$7:$H$45,3,FALSE))," ",VLOOKUP(EDATE('Projektkostenkalkulation EP'!$B$4,15)+BD$3,Datenquellen!$F$7:$H$45,3,FALSE))="X"
                                    ),
                          "X",
                          IF((((NETWORKDAYS('Projektkostenkalkulation EP'!$Q$8,EOMONTH('Projektkostenkalkulation EP'!$Q$8,0)))*('Projektkostenkalkulation EP'!$N$47/5)*
                                        'Projektkostenkalkulation EP'!$Q$31)-SUM($AK$14:BD14))&gt;('Projektkostenkalkulation EP'!$N$47/5),('Projektkostenkalkulation EP'!$N$47/5),
                                         (NETWORKDAYS('Projektkostenkalkulation EP'!$Q$8,
                                          EOMONTH('Projektkostenkalkulation EP'!$Q$8,0)))*('Projektkostenkalkulation EP'!$N$47/5)*'Projektkostenkalkulation EP'!$Q$31-SUM($AK$14:BD14))
                          ),
               "X"
            )</f>
        <v>X</v>
      </c>
      <c r="BF14" s="122">
        <f xml:space="preserve"> IF(TEXT((EDATE('Projektkostenkalkulation EP'!$B$4,15)+BE$3),"MM")=TEXT((EDATE('Projektkostenkalkulation EP'!$B$4,15)+(BE$3-1)),"MM"),
             IF(
                        OR(
                                    TEXT((EDATE('Projektkostenkalkulation EP'!$B$4,15)+BE$3),"TTT") = "Sa",
                                    TEXT((EDATE('Projektkostenkalkulation EP'!$B$4,15)+BE$3),"TTT") = "So",
                                    IF(ISNA(VLOOKUP(EDATE('Projektkostenkalkulation EP'!$B$4,15)+BE$3,Datenquellen!$F$7:$H$45,3,FALSE))," ",VLOOKUP(EDATE('Projektkostenkalkulation EP'!$B$4,15)+BE$3,Datenquellen!$F$7:$H$45,3,FALSE))="X"
                                    ),
                          "X",
                          IF((((NETWORKDAYS('Projektkostenkalkulation EP'!$Q$8,EOMONTH('Projektkostenkalkulation EP'!$Q$8,0)))*('Projektkostenkalkulation EP'!$N$47/5)*
                                        'Projektkostenkalkulation EP'!$Q$31)-SUM($AK$14:BE14))&gt;('Projektkostenkalkulation EP'!$N$47/5),('Projektkostenkalkulation EP'!$N$47/5),
                                         (NETWORKDAYS('Projektkostenkalkulation EP'!$Q$8,
                                          EOMONTH('Projektkostenkalkulation EP'!$Q$8,0)))*('Projektkostenkalkulation EP'!$N$47/5)*'Projektkostenkalkulation EP'!$Q$31-SUM($AK$14:BE14))
                          ),
               "X"
            )</f>
        <v>0</v>
      </c>
      <c r="BG14" s="122">
        <f xml:space="preserve"> IF(TEXT((EDATE('Projektkostenkalkulation EP'!$B$4,15)+BF$3),"MM")=TEXT((EDATE('Projektkostenkalkulation EP'!$B$4,15)+(BF$3-1)),"MM"),
             IF(
                        OR(
                                    TEXT((EDATE('Projektkostenkalkulation EP'!$B$4,15)+BF$3),"TTT") = "Sa",
                                    TEXT((EDATE('Projektkostenkalkulation EP'!$B$4,15)+BF$3),"TTT") = "So",
                                    IF(ISNA(VLOOKUP(EDATE('Projektkostenkalkulation EP'!$B$4,15)+BF$3,Datenquellen!$F$7:$H$45,3,FALSE))," ",VLOOKUP(EDATE('Projektkostenkalkulation EP'!$B$4,15)+BF$3,Datenquellen!$F$7:$H$45,3,FALSE))="X"
                                    ),
                          "X",
                          IF((((NETWORKDAYS('Projektkostenkalkulation EP'!$Q$8,EOMONTH('Projektkostenkalkulation EP'!$Q$8,0)))*('Projektkostenkalkulation EP'!$N$47/5)*
                                        'Projektkostenkalkulation EP'!$Q$31)-SUM($AK$14:BF14))&gt;('Projektkostenkalkulation EP'!$N$47/5),('Projektkostenkalkulation EP'!$N$47/5),
                                         (NETWORKDAYS('Projektkostenkalkulation EP'!$Q$8,
                                          EOMONTH('Projektkostenkalkulation EP'!$Q$8,0)))*('Projektkostenkalkulation EP'!$N$47/5)*'Projektkostenkalkulation EP'!$Q$31-SUM($AK$14:BF14))
                          ),
               "X"
            )</f>
        <v>0</v>
      </c>
      <c r="BH14" s="122">
        <f xml:space="preserve"> IF(TEXT((EDATE('Projektkostenkalkulation EP'!$B$4,15)+BG$3),"MM")=TEXT((EDATE('Projektkostenkalkulation EP'!$B$4,15)+(BG$3-1)),"MM"),
             IF(
                        OR(
                                    TEXT((EDATE('Projektkostenkalkulation EP'!$B$4,15)+BG$3),"TTT") = "Sa",
                                    TEXT((EDATE('Projektkostenkalkulation EP'!$B$4,15)+BG$3),"TTT") = "So",
                                    IF(ISNA(VLOOKUP(EDATE('Projektkostenkalkulation EP'!$B$4,15)+BG$3,Datenquellen!$F$7:$H$45,3,FALSE))," ",VLOOKUP(EDATE('Projektkostenkalkulation EP'!$B$4,15)+BG$3,Datenquellen!$F$7:$H$45,3,FALSE))="X"
                                    ),
                          "X",
                          IF((((NETWORKDAYS('Projektkostenkalkulation EP'!$Q$8,EOMONTH('Projektkostenkalkulation EP'!$Q$8,0)))*('Projektkostenkalkulation EP'!$N$47/5)*
                                        'Projektkostenkalkulation EP'!$Q$31)-SUM($AK$14:BG14))&gt;('Projektkostenkalkulation EP'!$N$47/5),('Projektkostenkalkulation EP'!$N$47/5),
                                         (NETWORKDAYS('Projektkostenkalkulation EP'!$Q$8,
                                          EOMONTH('Projektkostenkalkulation EP'!$Q$8,0)))*('Projektkostenkalkulation EP'!$N$47/5)*'Projektkostenkalkulation EP'!$Q$31-SUM($AK$14:BG14))
                          ),
               "X"
            )</f>
        <v>0</v>
      </c>
      <c r="BI14" s="122">
        <f xml:space="preserve"> IF(TEXT((EDATE('Projektkostenkalkulation EP'!$B$4,15)+BH$3),"MM")=TEXT((EDATE('Projektkostenkalkulation EP'!$B$4,15)+(BH$3-1)),"MM"),
             IF(
                        OR(
                                    TEXT((EDATE('Projektkostenkalkulation EP'!$B$4,15)+BH$3),"TTT") = "Sa",
                                    TEXT((EDATE('Projektkostenkalkulation EP'!$B$4,15)+BH$3),"TTT") = "So",
                                    IF(ISNA(VLOOKUP(EDATE('Projektkostenkalkulation EP'!$B$4,15)+BH$3,Datenquellen!$F$7:$H$45,3,FALSE))," ",VLOOKUP(EDATE('Projektkostenkalkulation EP'!$B$4,15)+BH$3,Datenquellen!$F$7:$H$45,3,FALSE))="X"
                                    ),
                          "X",
                          IF((((NETWORKDAYS('Projektkostenkalkulation EP'!$Q$8,EOMONTH('Projektkostenkalkulation EP'!$Q$8,0)))*('Projektkostenkalkulation EP'!$N$47/5)*
                                        'Projektkostenkalkulation EP'!$Q$31)-SUM($AK$14:BH14))&gt;('Projektkostenkalkulation EP'!$N$47/5),('Projektkostenkalkulation EP'!$N$47/5),
                                         (NETWORKDAYS('Projektkostenkalkulation EP'!$Q$8,
                                          EOMONTH('Projektkostenkalkulation EP'!$Q$8,0)))*('Projektkostenkalkulation EP'!$N$47/5)*'Projektkostenkalkulation EP'!$Q$31-SUM($AK$14:BH14))
                          ),
               "X"
            )</f>
        <v>0</v>
      </c>
      <c r="BJ14" s="122" t="str">
        <f xml:space="preserve"> IF(TEXT((EDATE('Projektkostenkalkulation EP'!$B$4,15)+BI$3),"MM")=TEXT((EDATE('Projektkostenkalkulation EP'!$B$4,15)+(BI$3-1)),"MM"),
             IF(
                        OR(
                                    TEXT((EDATE('Projektkostenkalkulation EP'!$B$4,15)+BI$3),"TTT") = "Sa",
                                    TEXT((EDATE('Projektkostenkalkulation EP'!$B$4,15)+BI$3),"TTT") = "So",
                                    IF(ISNA(VLOOKUP(EDATE('Projektkostenkalkulation EP'!$B$4,15)+BI$3,Datenquellen!$F$7:$H$45,3,FALSE))," ",VLOOKUP(EDATE('Projektkostenkalkulation EP'!$B$4,15)+BI$3,Datenquellen!$F$7:$H$45,3,FALSE))="X"
                                    ),
                          "X",
                          IF((((NETWORKDAYS('Projektkostenkalkulation EP'!$Q$8,EOMONTH('Projektkostenkalkulation EP'!$Q$8,0)))*('Projektkostenkalkulation EP'!$N$47/5)*
                                        'Projektkostenkalkulation EP'!$Q$31)-SUM($AK$14:BI14))&gt;('Projektkostenkalkulation EP'!$N$47/5),('Projektkostenkalkulation EP'!$N$47/5),
                                         (NETWORKDAYS('Projektkostenkalkulation EP'!$Q$8,
                                          EOMONTH('Projektkostenkalkulation EP'!$Q$8,0)))*('Projektkostenkalkulation EP'!$N$47/5)*'Projektkostenkalkulation EP'!$Q$31-SUM($AK$14:BI14))
                          ),
               "X"
            )</f>
        <v>X</v>
      </c>
      <c r="BK14" s="122" t="str">
        <f xml:space="preserve"> IF(TEXT((EDATE('Projektkostenkalkulation EP'!$B$4,15)+BJ$3),"MM")=TEXT((EDATE('Projektkostenkalkulation EP'!$B$4,15)+(BJ$3-1)),"MM"),
             IF(
                        OR(
                                    TEXT((EDATE('Projektkostenkalkulation EP'!$B$4,15)+BJ$3),"TTT") = "Sa",
                                    TEXT((EDATE('Projektkostenkalkulation EP'!$B$4,15)+BJ$3),"TTT") = "So",
                                    IF(ISNA(VLOOKUP(EDATE('Projektkostenkalkulation EP'!$B$4,15)+BJ$3,Datenquellen!$F$7:$H$45,3,FALSE))," ",VLOOKUP(EDATE('Projektkostenkalkulation EP'!$B$4,15)+BJ$3,Datenquellen!$F$7:$H$45,3,FALSE))="X"
                                    ),
                          "X",
                          IF((((NETWORKDAYS('Projektkostenkalkulation EP'!$Q$8,EOMONTH('Projektkostenkalkulation EP'!$Q$8,0)))*('Projektkostenkalkulation EP'!$N$47/5)*
                                        'Projektkostenkalkulation EP'!$Q$31)-SUM($AK$14:BJ14))&gt;('Projektkostenkalkulation EP'!$N$47/5),('Projektkostenkalkulation EP'!$N$47/5),
                                         (NETWORKDAYS('Projektkostenkalkulation EP'!$Q$8,
                                          EOMONTH('Projektkostenkalkulation EP'!$Q$8,0)))*('Projektkostenkalkulation EP'!$N$47/5)*'Projektkostenkalkulation EP'!$Q$31-SUM($AK$14:BJ14))
                          ),
               "X"
            )</f>
        <v>X</v>
      </c>
      <c r="BL14" s="122">
        <f xml:space="preserve"> IF(TEXT((EDATE('Projektkostenkalkulation EP'!$B$4,15)+BK$3),"MM")=TEXT((EDATE('Projektkostenkalkulation EP'!$B$4,15)+(BK$3-1)),"MM"),
             IF(
                        OR(
                                    TEXT((EDATE('Projektkostenkalkulation EP'!$B$4,15)+BK$3),"TTT") = "Sa",
                                    TEXT((EDATE('Projektkostenkalkulation EP'!$B$4,15)+BK$3),"TTT") = "So",
                                    IF(ISNA(VLOOKUP(EDATE('Projektkostenkalkulation EP'!$B$4,15)+BK$3,Datenquellen!$F$7:$H$45,3,FALSE))," ",VLOOKUP(EDATE('Projektkostenkalkulation EP'!$B$4,15)+BK$3,Datenquellen!$F$7:$H$45,3,FALSE))="X"
                                    ),
                          "X",
                          IF((((NETWORKDAYS('Projektkostenkalkulation EP'!$Q$8,EOMONTH('Projektkostenkalkulation EP'!$Q$8,0)))*('Projektkostenkalkulation EP'!$N$47/5)*
                                        'Projektkostenkalkulation EP'!$Q$31)-SUM($AK$14:BK14))&gt;('Projektkostenkalkulation EP'!$N$47/5),('Projektkostenkalkulation EP'!$N$47/5),
                                         (NETWORKDAYS('Projektkostenkalkulation EP'!$Q$8,
                                          EOMONTH('Projektkostenkalkulation EP'!$Q$8,0)))*('Projektkostenkalkulation EP'!$N$47/5)*'Projektkostenkalkulation EP'!$Q$31-SUM($AK$14:BK14))
                          ),
               "X"
            )</f>
        <v>0</v>
      </c>
      <c r="BM14" s="122">
        <f xml:space="preserve"> IF(TEXT((EDATE('Projektkostenkalkulation EP'!$B$4,15)+BL$3),"MM")=TEXT((EDATE('Projektkostenkalkulation EP'!$B$4,15)+(BL$3-1)),"MM"),
             IF(
                        OR(
                                    TEXT((EDATE('Projektkostenkalkulation EP'!$B$4,15)+BL$3),"TTT") = "Sa",
                                    TEXT((EDATE('Projektkostenkalkulation EP'!$B$4,15)+BL$3),"TTT") = "So",
                                    IF(ISNA(VLOOKUP(EDATE('Projektkostenkalkulation EP'!$B$4,15)+BL$3,Datenquellen!$F$7:$H$45,3,FALSE))," ",VLOOKUP(EDATE('Projektkostenkalkulation EP'!$B$4,15)+BL$3,Datenquellen!$F$7:$H$45,3,FALSE))="X"
                                    ),
                          "X",
                          IF((((NETWORKDAYS('Projektkostenkalkulation EP'!$Q$8,EOMONTH('Projektkostenkalkulation EP'!$Q$8,0)))*('Projektkostenkalkulation EP'!$N$47/5)*
                                        'Projektkostenkalkulation EP'!$Q$31)-SUM($AK$14:BL14))&gt;('Projektkostenkalkulation EP'!$N$47/5),('Projektkostenkalkulation EP'!$N$47/5),
                                         (NETWORKDAYS('Projektkostenkalkulation EP'!$Q$8,
                                          EOMONTH('Projektkostenkalkulation EP'!$Q$8,0)))*('Projektkostenkalkulation EP'!$N$47/5)*'Projektkostenkalkulation EP'!$Q$31-SUM($AK$14:BL14))
                          ),
               "X"
            )</f>
        <v>0</v>
      </c>
      <c r="BN14" s="122">
        <f xml:space="preserve"> IF(TEXT((EDATE('Projektkostenkalkulation EP'!$B$4,15)+BM$3),"MM")=TEXT((EDATE('Projektkostenkalkulation EP'!$B$4,15)+(BM$3-1)),"MM"),
             IF(
                        OR(
                                    TEXT((EDATE('Projektkostenkalkulation EP'!$B$4,15)+BM$3),"TTT") = "Sa",
                                    TEXT((EDATE('Projektkostenkalkulation EP'!$B$4,15)+BM$3),"TTT") = "So",
                                    IF(ISNA(VLOOKUP(EDATE('Projektkostenkalkulation EP'!$B$4,15)+BM$3,Datenquellen!$F$7:$H$45,3,FALSE))," ",VLOOKUP(EDATE('Projektkostenkalkulation EP'!$B$4,15)+BM$3,Datenquellen!$F$7:$H$45,3,FALSE))="X"
                                    ),
                          "X",
                          IF((((NETWORKDAYS('Projektkostenkalkulation EP'!$Q$8,EOMONTH('Projektkostenkalkulation EP'!$Q$8,0)))*('Projektkostenkalkulation EP'!$N$47/5)*
                                        'Projektkostenkalkulation EP'!$Q$31)-SUM($AK$14:BM14))&gt;('Projektkostenkalkulation EP'!$N$47/5),('Projektkostenkalkulation EP'!$N$47/5),
                                         (NETWORKDAYS('Projektkostenkalkulation EP'!$Q$8,
                                          EOMONTH('Projektkostenkalkulation EP'!$Q$8,0)))*('Projektkostenkalkulation EP'!$N$47/5)*'Projektkostenkalkulation EP'!$Q$31-SUM($AK$14:BM14))
                          ),
               "X"
            )</f>
        <v>0</v>
      </c>
      <c r="BO14" s="122" t="str">
        <f xml:space="preserve"> IF(TEXT((EDATE('Projektkostenkalkulation EP'!$B$4,15)+BN$3),"MM")=TEXT((EDATE('Projektkostenkalkulation EP'!$B$4,15)+(BN$3-1)),"MM"),
             IF(
                        OR(
                                    TEXT((EDATE('Projektkostenkalkulation EP'!$B$4,15)+BN$3),"TTT") = "Sa",
                                    TEXT((EDATE('Projektkostenkalkulation EP'!$B$4,15)+BN$3),"TTT") = "So",
                                    IF(ISNA(VLOOKUP(EDATE('Projektkostenkalkulation EP'!$B$4,15)+BN$3,Datenquellen!$F$7:$H$45,3,FALSE))," ",VLOOKUP(EDATE('Projektkostenkalkulation EP'!$B$4,15)+BN$3,Datenquellen!$F$7:$H$45,3,FALSE))="X"
                                    ),
                          "X",
                          IF((((NETWORKDAYS('Projektkostenkalkulation EP'!$Q$8,EOMONTH('Projektkostenkalkulation EP'!$Q$8,0)))*('Projektkostenkalkulation EP'!$N$47/5)*
                                        'Projektkostenkalkulation EP'!$Q$31)-SUM($AK$14:BN14))&gt;('Projektkostenkalkulation EP'!$N$47/5),('Projektkostenkalkulation EP'!$N$47/5),
                                         (NETWORKDAYS('Projektkostenkalkulation EP'!$Q$8,
                                          EOMONTH('Projektkostenkalkulation EP'!$Q$8,0)))*('Projektkostenkalkulation EP'!$N$47/5)*'Projektkostenkalkulation EP'!$Q$31-SUM($AK$14:BN14))
                          ),
               "X"
            )</f>
        <v>X</v>
      </c>
      <c r="BP14" s="121">
        <f>SUM(AK14:BO14)</f>
        <v>0</v>
      </c>
      <c r="BQ14" s="525">
        <f>BP14-BP15</f>
        <v>0</v>
      </c>
    </row>
    <row r="15" spans="1:69" ht="14.25" customHeight="1" thickBot="1" x14ac:dyDescent="0.25">
      <c r="A15" s="3" t="s">
        <v>82</v>
      </c>
      <c r="B15" s="270"/>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123">
        <f>SUM(B15:AF15)</f>
        <v>0</v>
      </c>
      <c r="AH15" s="526"/>
      <c r="AJ15" s="3" t="s">
        <v>82</v>
      </c>
      <c r="AK15" s="270"/>
      <c r="AL15" s="272"/>
      <c r="AM15" s="272"/>
      <c r="AN15" s="272"/>
      <c r="AO15" s="272"/>
      <c r="AP15" s="272"/>
      <c r="AQ15" s="272"/>
      <c r="AR15" s="272"/>
      <c r="AS15" s="272"/>
      <c r="AT15" s="272"/>
      <c r="AU15" s="272"/>
      <c r="AV15" s="272"/>
      <c r="AW15" s="272"/>
      <c r="AX15" s="272"/>
      <c r="AY15" s="272"/>
      <c r="AZ15" s="272"/>
      <c r="BA15" s="272"/>
      <c r="BB15" s="272"/>
      <c r="BC15" s="272"/>
      <c r="BD15" s="272"/>
      <c r="BE15" s="272"/>
      <c r="BF15" s="272"/>
      <c r="BG15" s="272"/>
      <c r="BH15" s="272"/>
      <c r="BI15" s="272"/>
      <c r="BJ15" s="272"/>
      <c r="BK15" s="272"/>
      <c r="BL15" s="272"/>
      <c r="BM15" s="272"/>
      <c r="BN15" s="272"/>
      <c r="BO15" s="272"/>
      <c r="BP15" s="123">
        <f>SUM(AK15:BO15)</f>
        <v>0</v>
      </c>
      <c r="BQ15" s="526"/>
    </row>
    <row r="16" spans="1:69" ht="14.25" customHeight="1" x14ac:dyDescent="0.2">
      <c r="A16" s="1" t="s">
        <v>59</v>
      </c>
      <c r="B16" s="527" t="str">
        <f>TEXT('Projektkostenkalkulation EP'!$F$8,"MMMM JJJJ")</f>
        <v>Mai 2024</v>
      </c>
      <c r="C16" s="527"/>
      <c r="D16" s="527"/>
      <c r="E16" s="527"/>
      <c r="F16" s="527"/>
      <c r="G16" s="527"/>
      <c r="H16" s="527"/>
      <c r="I16" s="527"/>
      <c r="J16" s="527"/>
      <c r="K16" s="527"/>
      <c r="L16" s="527"/>
      <c r="M16" s="527"/>
      <c r="N16" s="527"/>
      <c r="O16" s="527"/>
      <c r="P16" s="527"/>
      <c r="Q16" s="527"/>
      <c r="R16" s="527"/>
      <c r="S16" s="527"/>
      <c r="T16" s="527"/>
      <c r="U16" s="527"/>
      <c r="V16" s="527"/>
      <c r="W16" s="527"/>
      <c r="X16" s="527"/>
      <c r="Y16" s="527"/>
      <c r="Z16" s="527"/>
      <c r="AA16" s="527"/>
      <c r="AB16" s="527"/>
      <c r="AC16" s="527"/>
      <c r="AD16" s="527"/>
      <c r="AE16" s="527"/>
      <c r="AF16" s="527"/>
      <c r="AG16" s="527"/>
      <c r="AH16" s="528"/>
      <c r="AJ16" s="1" t="s">
        <v>59</v>
      </c>
      <c r="AK16" s="527" t="str">
        <f>TEXT('Projektkostenkalkulation EP'!$R$8,"MMMM JJJJ")</f>
        <v>Mai 2025</v>
      </c>
      <c r="AL16" s="527"/>
      <c r="AM16" s="527"/>
      <c r="AN16" s="527"/>
      <c r="AO16" s="527"/>
      <c r="AP16" s="527"/>
      <c r="AQ16" s="527"/>
      <c r="AR16" s="527"/>
      <c r="AS16" s="527"/>
      <c r="AT16" s="527"/>
      <c r="AU16" s="527"/>
      <c r="AV16" s="527"/>
      <c r="AW16" s="527"/>
      <c r="AX16" s="527"/>
      <c r="AY16" s="527"/>
      <c r="AZ16" s="527"/>
      <c r="BA16" s="527"/>
      <c r="BB16" s="527"/>
      <c r="BC16" s="527"/>
      <c r="BD16" s="527"/>
      <c r="BE16" s="527"/>
      <c r="BF16" s="527"/>
      <c r="BG16" s="527"/>
      <c r="BH16" s="527"/>
      <c r="BI16" s="527"/>
      <c r="BJ16" s="527"/>
      <c r="BK16" s="527"/>
      <c r="BL16" s="527"/>
      <c r="BM16" s="527"/>
      <c r="BN16" s="527"/>
      <c r="BO16" s="527"/>
      <c r="BP16" s="527"/>
      <c r="BQ16" s="528"/>
    </row>
    <row r="17" spans="1:69" ht="14.25" customHeight="1" x14ac:dyDescent="0.2">
      <c r="A17" s="2" t="s">
        <v>81</v>
      </c>
      <c r="B17" s="124" t="str">
        <f>IF(
            OR(
                     TEXT(EDATE('Projektkostenkalkulation EP'!$B$4,4),"TTT") = "Sa",
                     TEXT(EDATE('Projektkostenkalkulation EP'!$B$4,4),"TTT") = "So",
                     IF(ISNA(VLOOKUP(EDATE('Projektkostenkalkulation EP'!$B$4,4),Datenquellen!$F$7:$H$45,3,FALSE))," ",VLOOKUP(EDATE('Projektkostenkalkulation EP'!$B$4,4),Datenquellen!$F$7:$H$45,3,FALSE))="X"
                            ),
                    "X",
                    IF('Projektkostenkalkulation EP'!$F$31&gt;0,('Projektkostenkalkulation EP'!$N$47/5),0)
            )</f>
        <v>X</v>
      </c>
      <c r="C17" s="122">
        <f xml:space="preserve"> IF(TEXT((EDATE('Projektkostenkalkulation EP'!$B$4,4)+AK$3),"MM")=TEXT((EDATE('Projektkostenkalkulation EP'!$B$4,4)+(AK$3-1)),"MM"),
             IF(
                        OR(
                                    TEXT((EDATE('Projektkostenkalkulation EP'!$B$4,4)+AK$3),"TTT") = "Sa",
                                    TEXT((EDATE('Projektkostenkalkulation EP'!$B$4,4)+AK$3),"TTT") = "So",
                                    IF(ISNA(VLOOKUP(EDATE('Projektkostenkalkulation EP'!$B$4,4)+AK$3,Datenquellen!$F$7:$H$45,3,FALSE))," ",VLOOKUP(EDATE('Projektkostenkalkulation EP'!$B$4,4)+AK$3,Datenquellen!$F$7:$H$45,3,FALSE))="X"
                                    ),
                          "X",
                          IF((((NETWORKDAYS('Projektkostenkalkulation EP'!$F$8,EOMONTH('Projektkostenkalkulation EP'!$F$8,0)))*('Projektkostenkalkulation EP'!$N$47/5)*
                                        'Projektkostenkalkulation EP'!$F$31)-SUM($B$17:B17))&gt;('Projektkostenkalkulation EP'!$N$47/5),('Projektkostenkalkulation EP'!$N$47/5),
                                         (NETWORKDAYS('Projektkostenkalkulation EP'!$F$8,
                                          EOMONTH('Projektkostenkalkulation EP'!$F$8,0)))*('Projektkostenkalkulation EP'!$N$47/5)*'Projektkostenkalkulation EP'!$F$31-SUM($B$17:B17))
                          ),
               "X"
            )</f>
        <v>0</v>
      </c>
      <c r="D17" s="122">
        <f xml:space="preserve"> IF(TEXT((EDATE('Projektkostenkalkulation EP'!$B$4,4)+AL$3),"MM")=TEXT((EDATE('Projektkostenkalkulation EP'!$B$4,4)+(AL$3-1)),"MM"),
             IF(
                        OR(
                                    TEXT((EDATE('Projektkostenkalkulation EP'!$B$4,4)+AL$3),"TTT") = "Sa",
                                    TEXT((EDATE('Projektkostenkalkulation EP'!$B$4,4)+AL$3),"TTT") = "So",
                                    IF(ISNA(VLOOKUP(EDATE('Projektkostenkalkulation EP'!$B$4,4)+AL$3,Datenquellen!$F$7:$H$45,3,FALSE))," ",VLOOKUP(EDATE('Projektkostenkalkulation EP'!$B$4,4)+AL$3,Datenquellen!$F$7:$H$45,3,FALSE))="X"
                                    ),
                          "X",
                          IF((((NETWORKDAYS('Projektkostenkalkulation EP'!$F$8,EOMONTH('Projektkostenkalkulation EP'!$F$8,0)))*('Projektkostenkalkulation EP'!$N$47/5)*
                                        'Projektkostenkalkulation EP'!$F$31)-SUM($B$17:C17))&gt;('Projektkostenkalkulation EP'!$N$47/5),('Projektkostenkalkulation EP'!$N$47/5),
                                         (NETWORKDAYS('Projektkostenkalkulation EP'!$F$8,
                                          EOMONTH('Projektkostenkalkulation EP'!$F$8,0)))*('Projektkostenkalkulation EP'!$N$47/5)*'Projektkostenkalkulation EP'!$F$31-SUM($B$17:C17))
                          ),
               "X"
            )</f>
        <v>0</v>
      </c>
      <c r="E17" s="122" t="str">
        <f xml:space="preserve"> IF(TEXT((EDATE('Projektkostenkalkulation EP'!$B$4,4)+AM$3),"MM")=TEXT((EDATE('Projektkostenkalkulation EP'!$B$4,4)+(AM$3-1)),"MM"),
             IF(
                        OR(
                                    TEXT((EDATE('Projektkostenkalkulation EP'!$B$4,4)+AM$3),"TTT") = "Sa",
                                    TEXT((EDATE('Projektkostenkalkulation EP'!$B$4,4)+AM$3),"TTT") = "So",
                                    IF(ISNA(VLOOKUP(EDATE('Projektkostenkalkulation EP'!$B$4,4)+AM$3,Datenquellen!$F$7:$H$45,3,FALSE))," ",VLOOKUP(EDATE('Projektkostenkalkulation EP'!$B$4,4)+AM$3,Datenquellen!$F$7:$H$45,3,FALSE))="X"
                                    ),
                          "X",
                          IF((((NETWORKDAYS('Projektkostenkalkulation EP'!$F$8,EOMONTH('Projektkostenkalkulation EP'!$F$8,0)))*('Projektkostenkalkulation EP'!$N$47/5)*
                                        'Projektkostenkalkulation EP'!$F$31)-SUM($B$17:D17))&gt;('Projektkostenkalkulation EP'!$N$47/5),('Projektkostenkalkulation EP'!$N$47/5),
                                         (NETWORKDAYS('Projektkostenkalkulation EP'!$F$8,
                                          EOMONTH('Projektkostenkalkulation EP'!$F$8,0)))*('Projektkostenkalkulation EP'!$N$47/5)*'Projektkostenkalkulation EP'!$F$31-SUM($B$17:D17))
                          ),
               "X"
            )</f>
        <v>X</v>
      </c>
      <c r="F17" s="122" t="str">
        <f xml:space="preserve"> IF(TEXT((EDATE('Projektkostenkalkulation EP'!$B$4,4)+AN$3),"MM")=TEXT((EDATE('Projektkostenkalkulation EP'!$B$4,4)+(AN$3-1)),"MM"),
             IF(
                        OR(
                                    TEXT((EDATE('Projektkostenkalkulation EP'!$B$4,4)+AN$3),"TTT") = "Sa",
                                    TEXT((EDATE('Projektkostenkalkulation EP'!$B$4,4)+AN$3),"TTT") = "So",
                                    IF(ISNA(VLOOKUP(EDATE('Projektkostenkalkulation EP'!$B$4,4)+AN$3,Datenquellen!$F$7:$H$45,3,FALSE))," ",VLOOKUP(EDATE('Projektkostenkalkulation EP'!$B$4,4)+AN$3,Datenquellen!$F$7:$H$45,3,FALSE))="X"
                                    ),
                          "X",
                          IF((((NETWORKDAYS('Projektkostenkalkulation EP'!$F$8,EOMONTH('Projektkostenkalkulation EP'!$F$8,0)))*('Projektkostenkalkulation EP'!$N$47/5)*
                                        'Projektkostenkalkulation EP'!$F$31)-SUM($B$17:E17))&gt;('Projektkostenkalkulation EP'!$N$47/5),('Projektkostenkalkulation EP'!$N$47/5),
                                         (NETWORKDAYS('Projektkostenkalkulation EP'!$F$8,
                                          EOMONTH('Projektkostenkalkulation EP'!$F$8,0)))*('Projektkostenkalkulation EP'!$N$47/5)*'Projektkostenkalkulation EP'!$F$31-SUM($B$17:E17))
                          ),
               "X"
            )</f>
        <v>X</v>
      </c>
      <c r="G17" s="122">
        <f xml:space="preserve"> IF(TEXT((EDATE('Projektkostenkalkulation EP'!$B$4,4)+AO$3),"MM")=TEXT((EDATE('Projektkostenkalkulation EP'!$B$4,4)+(AO$3-1)),"MM"),
             IF(
                        OR(
                                    TEXT((EDATE('Projektkostenkalkulation EP'!$B$4,4)+AO$3),"TTT") = "Sa",
                                    TEXT((EDATE('Projektkostenkalkulation EP'!$B$4,4)+AO$3),"TTT") = "So",
                                    IF(ISNA(VLOOKUP(EDATE('Projektkostenkalkulation EP'!$B$4,4)+AO$3,Datenquellen!$F$7:$H$45,3,FALSE))," ",VLOOKUP(EDATE('Projektkostenkalkulation EP'!$B$4,4)+AO$3,Datenquellen!$F$7:$H$45,3,FALSE))="X"
                                    ),
                          "X",
                          IF((((NETWORKDAYS('Projektkostenkalkulation EP'!$F$8,EOMONTH('Projektkostenkalkulation EP'!$F$8,0)))*('Projektkostenkalkulation EP'!$N$47/5)*
                                        'Projektkostenkalkulation EP'!$F$31)-SUM($B$17:F17))&gt;('Projektkostenkalkulation EP'!$N$47/5),('Projektkostenkalkulation EP'!$N$47/5),
                                         (NETWORKDAYS('Projektkostenkalkulation EP'!$F$8,
                                          EOMONTH('Projektkostenkalkulation EP'!$F$8,0)))*('Projektkostenkalkulation EP'!$N$47/5)*'Projektkostenkalkulation EP'!$F$31-SUM($B$17:F17))
                          ),
               "X"
            )</f>
        <v>0</v>
      </c>
      <c r="H17" s="122">
        <f xml:space="preserve"> IF(TEXT((EDATE('Projektkostenkalkulation EP'!$B$4,4)+AP$3),"MM")=TEXT((EDATE('Projektkostenkalkulation EP'!$B$4,4)+(AP$3-1)),"MM"),
             IF(
                        OR(
                                    TEXT((EDATE('Projektkostenkalkulation EP'!$B$4,4)+AP$3),"TTT") = "Sa",
                                    TEXT((EDATE('Projektkostenkalkulation EP'!$B$4,4)+AP$3),"TTT") = "So",
                                    IF(ISNA(VLOOKUP(EDATE('Projektkostenkalkulation EP'!$B$4,4)+AP$3,Datenquellen!$F$7:$H$45,3,FALSE))," ",VLOOKUP(EDATE('Projektkostenkalkulation EP'!$B$4,4)+AP$3,Datenquellen!$F$7:$H$45,3,FALSE))="X"
                                    ),
                          "X",
                          IF((((NETWORKDAYS('Projektkostenkalkulation EP'!$F$8,EOMONTH('Projektkostenkalkulation EP'!$F$8,0)))*('Projektkostenkalkulation EP'!$N$47/5)*
                                        'Projektkostenkalkulation EP'!$F$31)-SUM($B$17:G17))&gt;('Projektkostenkalkulation EP'!$N$47/5),('Projektkostenkalkulation EP'!$N$47/5),
                                         (NETWORKDAYS('Projektkostenkalkulation EP'!$F$8,
                                          EOMONTH('Projektkostenkalkulation EP'!$F$8,0)))*('Projektkostenkalkulation EP'!$N$47/5)*'Projektkostenkalkulation EP'!$F$31-SUM($B$17:G17))
                          ),
               "X"
            )</f>
        <v>0</v>
      </c>
      <c r="I17" s="122">
        <f xml:space="preserve"> IF(TEXT((EDATE('Projektkostenkalkulation EP'!$B$4,4)+AQ$3),"MM")=TEXT((EDATE('Projektkostenkalkulation EP'!$B$4,4)+(AQ$3-1)),"MM"),
             IF(
                        OR(
                                    TEXT((EDATE('Projektkostenkalkulation EP'!$B$4,4)+AQ$3),"TTT") = "Sa",
                                    TEXT((EDATE('Projektkostenkalkulation EP'!$B$4,4)+AQ$3),"TTT") = "So",
                                    IF(ISNA(VLOOKUP(EDATE('Projektkostenkalkulation EP'!$B$4,4)+AQ$3,Datenquellen!$F$7:$H$45,3,FALSE))," ",VLOOKUP(EDATE('Projektkostenkalkulation EP'!$B$4,4)+AQ$3,Datenquellen!$F$7:$H$45,3,FALSE))="X"
                                    ),
                          "X",
                          IF((((NETWORKDAYS('Projektkostenkalkulation EP'!$F$8,EOMONTH('Projektkostenkalkulation EP'!$F$8,0)))*('Projektkostenkalkulation EP'!$N$47/5)*
                                        'Projektkostenkalkulation EP'!$F$31)-SUM($B$17:H17))&gt;('Projektkostenkalkulation EP'!$N$47/5),('Projektkostenkalkulation EP'!$N$47/5),
                                         (NETWORKDAYS('Projektkostenkalkulation EP'!$F$8,
                                          EOMONTH('Projektkostenkalkulation EP'!$F$8,0)))*('Projektkostenkalkulation EP'!$N$47/5)*'Projektkostenkalkulation EP'!$F$31-SUM($B$17:H17))
                          ),
               "X"
            )</f>
        <v>0</v>
      </c>
      <c r="J17" s="122" t="str">
        <f xml:space="preserve"> IF(TEXT((EDATE('Projektkostenkalkulation EP'!$B$4,4)+AR$3),"MM")=TEXT((EDATE('Projektkostenkalkulation EP'!$B$4,4)+(AR$3-1)),"MM"),
             IF(
                        OR(
                                    TEXT((EDATE('Projektkostenkalkulation EP'!$B$4,4)+AR$3),"TTT") = "Sa",
                                    TEXT((EDATE('Projektkostenkalkulation EP'!$B$4,4)+AR$3),"TTT") = "So",
                                    IF(ISNA(VLOOKUP(EDATE('Projektkostenkalkulation EP'!$B$4,4)+AR$3,Datenquellen!$F$7:$H$45,3,FALSE))," ",VLOOKUP(EDATE('Projektkostenkalkulation EP'!$B$4,4)+AR$3,Datenquellen!$F$7:$H$45,3,FALSE))="X"
                                    ),
                          "X",
                          IF((((NETWORKDAYS('Projektkostenkalkulation EP'!$F$8,EOMONTH('Projektkostenkalkulation EP'!$F$8,0)))*('Projektkostenkalkulation EP'!$N$47/5)*
                                        'Projektkostenkalkulation EP'!$F$31)-SUM($B$17:I17))&gt;('Projektkostenkalkulation EP'!$N$47/5),('Projektkostenkalkulation EP'!$N$47/5),
                                         (NETWORKDAYS('Projektkostenkalkulation EP'!$F$8,
                                          EOMONTH('Projektkostenkalkulation EP'!$F$8,0)))*('Projektkostenkalkulation EP'!$N$47/5)*'Projektkostenkalkulation EP'!$F$31-SUM($B$17:I17))
                          ),
               "X"
            )</f>
        <v>X</v>
      </c>
      <c r="K17" s="122">
        <f xml:space="preserve"> IF(TEXT((EDATE('Projektkostenkalkulation EP'!$B$4,4)+AS$3),"MM")=TEXT((EDATE('Projektkostenkalkulation EP'!$B$4,4)+(AS$3-1)),"MM"),
             IF(
                        OR(
                                    TEXT((EDATE('Projektkostenkalkulation EP'!$B$4,4)+AS$3),"TTT") = "Sa",
                                    TEXT((EDATE('Projektkostenkalkulation EP'!$B$4,4)+AS$3),"TTT") = "So",
                                    IF(ISNA(VLOOKUP(EDATE('Projektkostenkalkulation EP'!$B$4,4)+AS$3,Datenquellen!$F$7:$H$45,3,FALSE))," ",VLOOKUP(EDATE('Projektkostenkalkulation EP'!$B$4,4)+AS$3,Datenquellen!$F$7:$H$45,3,FALSE))="X"
                                    ),
                          "X",
                          IF((((NETWORKDAYS('Projektkostenkalkulation EP'!$F$8,EOMONTH('Projektkostenkalkulation EP'!$F$8,0)))*('Projektkostenkalkulation EP'!$N$47/5)*
                                        'Projektkostenkalkulation EP'!$F$31)-SUM($B$17:J17))&gt;('Projektkostenkalkulation EP'!$N$47/5),('Projektkostenkalkulation EP'!$N$47/5),
                                         (NETWORKDAYS('Projektkostenkalkulation EP'!$F$8,
                                          EOMONTH('Projektkostenkalkulation EP'!$F$8,0)))*('Projektkostenkalkulation EP'!$N$47/5)*'Projektkostenkalkulation EP'!$F$31-SUM($B$17:J17))
                          ),
               "X"
            )</f>
        <v>0</v>
      </c>
      <c r="L17" s="122" t="str">
        <f xml:space="preserve"> IF(TEXT((EDATE('Projektkostenkalkulation EP'!$B$4,4)+AT$3),"MM")=TEXT((EDATE('Projektkostenkalkulation EP'!$B$4,4)+(AT$3-1)),"MM"),
             IF(
                        OR(
                                    TEXT((EDATE('Projektkostenkalkulation EP'!$B$4,4)+AT$3),"TTT") = "Sa",
                                    TEXT((EDATE('Projektkostenkalkulation EP'!$B$4,4)+AT$3),"TTT") = "So",
                                    IF(ISNA(VLOOKUP(EDATE('Projektkostenkalkulation EP'!$B$4,4)+AT$3,Datenquellen!$F$7:$H$45,3,FALSE))," ",VLOOKUP(EDATE('Projektkostenkalkulation EP'!$B$4,4)+AT$3,Datenquellen!$F$7:$H$45,3,FALSE))="X"
                                    ),
                          "X",
                          IF((((NETWORKDAYS('Projektkostenkalkulation EP'!$F$8,EOMONTH('Projektkostenkalkulation EP'!$F$8,0)))*('Projektkostenkalkulation EP'!$N$47/5)*
                                        'Projektkostenkalkulation EP'!$F$31)-SUM($B$17:K17))&gt;('Projektkostenkalkulation EP'!$N$47/5),('Projektkostenkalkulation EP'!$N$47/5),
                                         (NETWORKDAYS('Projektkostenkalkulation EP'!$F$8,
                                          EOMONTH('Projektkostenkalkulation EP'!$F$8,0)))*('Projektkostenkalkulation EP'!$N$47/5)*'Projektkostenkalkulation EP'!$F$31-SUM($B$17:K17))
                          ),
               "X"
            )</f>
        <v>X</v>
      </c>
      <c r="M17" s="122" t="str">
        <f xml:space="preserve"> IF(TEXT((EDATE('Projektkostenkalkulation EP'!$B$4,4)+AU$3),"MM")=TEXT((EDATE('Projektkostenkalkulation EP'!$B$4,4)+(AU$3-1)),"MM"),
             IF(
                        OR(
                                    TEXT((EDATE('Projektkostenkalkulation EP'!$B$4,4)+AU$3),"TTT") = "Sa",
                                    TEXT((EDATE('Projektkostenkalkulation EP'!$B$4,4)+AU$3),"TTT") = "So",
                                    IF(ISNA(VLOOKUP(EDATE('Projektkostenkalkulation EP'!$B$4,4)+AU$3,Datenquellen!$F$7:$H$45,3,FALSE))," ",VLOOKUP(EDATE('Projektkostenkalkulation EP'!$B$4,4)+AU$3,Datenquellen!$F$7:$H$45,3,FALSE))="X"
                                    ),
                          "X",
                          IF((((NETWORKDAYS('Projektkostenkalkulation EP'!$F$8,EOMONTH('Projektkostenkalkulation EP'!$F$8,0)))*('Projektkostenkalkulation EP'!$N$47/5)*
                                        'Projektkostenkalkulation EP'!$F$31)-SUM($B$17:L17))&gt;('Projektkostenkalkulation EP'!$N$47/5),('Projektkostenkalkulation EP'!$N$47/5),
                                         (NETWORKDAYS('Projektkostenkalkulation EP'!$F$8,
                                          EOMONTH('Projektkostenkalkulation EP'!$F$8,0)))*('Projektkostenkalkulation EP'!$N$47/5)*'Projektkostenkalkulation EP'!$F$31-SUM($B$17:L17))
                          ),
               "X"
            )</f>
        <v>X</v>
      </c>
      <c r="N17" s="122">
        <f xml:space="preserve"> IF(TEXT((EDATE('Projektkostenkalkulation EP'!$B$4,4)+AV$3),"MM")=TEXT((EDATE('Projektkostenkalkulation EP'!$B$4,4)+(AV$3-1)),"MM"),
             IF(
                        OR(
                                    TEXT((EDATE('Projektkostenkalkulation EP'!$B$4,4)+AV$3),"TTT") = "Sa",
                                    TEXT((EDATE('Projektkostenkalkulation EP'!$B$4,4)+AV$3),"TTT") = "So",
                                    IF(ISNA(VLOOKUP(EDATE('Projektkostenkalkulation EP'!$B$4,4)+AV$3,Datenquellen!$F$7:$H$45,3,FALSE))," ",VLOOKUP(EDATE('Projektkostenkalkulation EP'!$B$4,4)+AV$3,Datenquellen!$F$7:$H$45,3,FALSE))="X"
                                    ),
                          "X",
                          IF((((NETWORKDAYS('Projektkostenkalkulation EP'!$F$8,EOMONTH('Projektkostenkalkulation EP'!$F$8,0)))*('Projektkostenkalkulation EP'!$N$47/5)*
                                        'Projektkostenkalkulation EP'!$F$31)-SUM($B$17:M17))&gt;('Projektkostenkalkulation EP'!$N$47/5),('Projektkostenkalkulation EP'!$N$47/5),
                                         (NETWORKDAYS('Projektkostenkalkulation EP'!$F$8,
                                          EOMONTH('Projektkostenkalkulation EP'!$F$8,0)))*('Projektkostenkalkulation EP'!$N$47/5)*'Projektkostenkalkulation EP'!$F$31-SUM($B$17:M17))
                          ),
               "X"
            )</f>
        <v>0</v>
      </c>
      <c r="O17" s="122">
        <f xml:space="preserve"> IF(TEXT((EDATE('Projektkostenkalkulation EP'!$B$4,4)+AW$3),"MM")=TEXT((EDATE('Projektkostenkalkulation EP'!$B$4,4)+(AW$3-1)),"MM"),
             IF(
                        OR(
                                    TEXT((EDATE('Projektkostenkalkulation EP'!$B$4,4)+AW$3),"TTT") = "Sa",
                                    TEXT((EDATE('Projektkostenkalkulation EP'!$B$4,4)+AW$3),"TTT") = "So",
                                    IF(ISNA(VLOOKUP(EDATE('Projektkostenkalkulation EP'!$B$4,4)+AW$3,Datenquellen!$F$7:$H$45,3,FALSE))," ",VLOOKUP(EDATE('Projektkostenkalkulation EP'!$B$4,4)+AW$3,Datenquellen!$F$7:$H$45,3,FALSE))="X"
                                    ),
                          "X",
                          IF((((NETWORKDAYS('Projektkostenkalkulation EP'!$F$8,EOMONTH('Projektkostenkalkulation EP'!$F$8,0)))*('Projektkostenkalkulation EP'!$N$47/5)*
                                        'Projektkostenkalkulation EP'!$F$31)-SUM($B$17:N17))&gt;('Projektkostenkalkulation EP'!$N$47/5),('Projektkostenkalkulation EP'!$N$47/5),
                                         (NETWORKDAYS('Projektkostenkalkulation EP'!$F$8,
                                          EOMONTH('Projektkostenkalkulation EP'!$F$8,0)))*('Projektkostenkalkulation EP'!$N$47/5)*'Projektkostenkalkulation EP'!$F$31-SUM($B$17:N17))
                          ),
               "X"
            )</f>
        <v>0</v>
      </c>
      <c r="P17" s="122">
        <f xml:space="preserve"> IF(TEXT((EDATE('Projektkostenkalkulation EP'!$B$4,4)+AX$3),"MM")=TEXT((EDATE('Projektkostenkalkulation EP'!$B$4,4)+(AX$3-1)),"MM"),
             IF(
                        OR(
                                    TEXT((EDATE('Projektkostenkalkulation EP'!$B$4,4)+AX$3),"TTT") = "Sa",
                                    TEXT((EDATE('Projektkostenkalkulation EP'!$B$4,4)+AX$3),"TTT") = "So",
                                    IF(ISNA(VLOOKUP(EDATE('Projektkostenkalkulation EP'!$B$4,4)+AX$3,Datenquellen!$F$7:$H$45,3,FALSE))," ",VLOOKUP(EDATE('Projektkostenkalkulation EP'!$B$4,4)+AX$3,Datenquellen!$F$7:$H$45,3,FALSE))="X"
                                    ),
                          "X",
                          IF((((NETWORKDAYS('Projektkostenkalkulation EP'!$F$8,EOMONTH('Projektkostenkalkulation EP'!$F$8,0)))*('Projektkostenkalkulation EP'!$N$47/5)*
                                        'Projektkostenkalkulation EP'!$F$31)-SUM($B$17:O17))&gt;('Projektkostenkalkulation EP'!$N$47/5),('Projektkostenkalkulation EP'!$N$47/5),
                                         (NETWORKDAYS('Projektkostenkalkulation EP'!$F$8,
                                          EOMONTH('Projektkostenkalkulation EP'!$F$8,0)))*('Projektkostenkalkulation EP'!$N$47/5)*'Projektkostenkalkulation EP'!$F$31-SUM($B$17:O17))
                          ),
               "X"
            )</f>
        <v>0</v>
      </c>
      <c r="Q17" s="122">
        <f xml:space="preserve"> IF(TEXT((EDATE('Projektkostenkalkulation EP'!$B$4,4)+AY$3),"MM")=TEXT((EDATE('Projektkostenkalkulation EP'!$B$4,4)+(AY$3-1)),"MM"),
             IF(
                        OR(
                                    TEXT((EDATE('Projektkostenkalkulation EP'!$B$4,4)+AY$3),"TTT") = "Sa",
                                    TEXT((EDATE('Projektkostenkalkulation EP'!$B$4,4)+AY$3),"TTT") = "So",
                                    IF(ISNA(VLOOKUP(EDATE('Projektkostenkalkulation EP'!$B$4,4)+AY$3,Datenquellen!$F$7:$H$45,3,FALSE))," ",VLOOKUP(EDATE('Projektkostenkalkulation EP'!$B$4,4)+AY$3,Datenquellen!$F$7:$H$45,3,FALSE))="X"
                                    ),
                          "X",
                          IF((((NETWORKDAYS('Projektkostenkalkulation EP'!$F$8,EOMONTH('Projektkostenkalkulation EP'!$F$8,0)))*('Projektkostenkalkulation EP'!$N$47/5)*
                                        'Projektkostenkalkulation EP'!$F$31)-SUM($B$17:P17))&gt;('Projektkostenkalkulation EP'!$N$47/5),('Projektkostenkalkulation EP'!$N$47/5),
                                         (NETWORKDAYS('Projektkostenkalkulation EP'!$F$8,
                                          EOMONTH('Projektkostenkalkulation EP'!$F$8,0)))*('Projektkostenkalkulation EP'!$N$47/5)*'Projektkostenkalkulation EP'!$F$31-SUM($B$17:P17))
                          ),
               "X"
            )</f>
        <v>0</v>
      </c>
      <c r="R17" s="122">
        <f xml:space="preserve"> IF(TEXT((EDATE('Projektkostenkalkulation EP'!$B$4,4)+AZ$3),"MM")=TEXT((EDATE('Projektkostenkalkulation EP'!$B$4,4)+(AZ$3-1)),"MM"),
             IF(
                        OR(
                                    TEXT((EDATE('Projektkostenkalkulation EP'!$B$4,4)+AZ$3),"TTT") = "Sa",
                                    TEXT((EDATE('Projektkostenkalkulation EP'!$B$4,4)+AZ$3),"TTT") = "So",
                                    IF(ISNA(VLOOKUP(EDATE('Projektkostenkalkulation EP'!$B$4,4)+AZ$3,Datenquellen!$F$7:$H$45,3,FALSE))," ",VLOOKUP(EDATE('Projektkostenkalkulation EP'!$B$4,4)+AZ$3,Datenquellen!$F$7:$H$45,3,FALSE))="X"
                                    ),
                          "X",
                          IF((((NETWORKDAYS('Projektkostenkalkulation EP'!$F$8,EOMONTH('Projektkostenkalkulation EP'!$F$8,0)))*('Projektkostenkalkulation EP'!$N$47/5)*
                                        'Projektkostenkalkulation EP'!$F$31)-SUM($B$17:Q17))&gt;('Projektkostenkalkulation EP'!$N$47/5),('Projektkostenkalkulation EP'!$N$47/5),
                                         (NETWORKDAYS('Projektkostenkalkulation EP'!$F$8,
                                          EOMONTH('Projektkostenkalkulation EP'!$F$8,0)))*('Projektkostenkalkulation EP'!$N$47/5)*'Projektkostenkalkulation EP'!$F$31-SUM($B$17:Q17))
                          ),
               "X"
            )</f>
        <v>0</v>
      </c>
      <c r="S17" s="122" t="str">
        <f xml:space="preserve"> IF(TEXT((EDATE('Projektkostenkalkulation EP'!$B$4,4)+BA$3),"MM")=TEXT((EDATE('Projektkostenkalkulation EP'!$B$4,4)+(BA$3-1)),"MM"),
             IF(
                        OR(
                                    TEXT((EDATE('Projektkostenkalkulation EP'!$B$4,4)+BA$3),"TTT") = "Sa",
                                    TEXT((EDATE('Projektkostenkalkulation EP'!$B$4,4)+BA$3),"TTT") = "So",
                                    IF(ISNA(VLOOKUP(EDATE('Projektkostenkalkulation EP'!$B$4,4)+BA$3,Datenquellen!$F$7:$H$45,3,FALSE))," ",VLOOKUP(EDATE('Projektkostenkalkulation EP'!$B$4,4)+BA$3,Datenquellen!$F$7:$H$45,3,FALSE))="X"
                                    ),
                          "X",
                          IF((((NETWORKDAYS('Projektkostenkalkulation EP'!$F$8,EOMONTH('Projektkostenkalkulation EP'!$F$8,0)))*('Projektkostenkalkulation EP'!$N$47/5)*
                                        'Projektkostenkalkulation EP'!$F$31)-SUM($B$17:R17))&gt;('Projektkostenkalkulation EP'!$N$47/5),('Projektkostenkalkulation EP'!$N$47/5),
                                         (NETWORKDAYS('Projektkostenkalkulation EP'!$F$8,
                                          EOMONTH('Projektkostenkalkulation EP'!$F$8,0)))*('Projektkostenkalkulation EP'!$N$47/5)*'Projektkostenkalkulation EP'!$F$31-SUM($B$17:R17))
                          ),
               "X"
            )</f>
        <v>X</v>
      </c>
      <c r="T17" s="122" t="str">
        <f xml:space="preserve"> IF(TEXT((EDATE('Projektkostenkalkulation EP'!$B$4,4)+BB$3),"MM")=TEXT((EDATE('Projektkostenkalkulation EP'!$B$4,4)+(BB$3-1)),"MM"),
             IF(
                        OR(
                                    TEXT((EDATE('Projektkostenkalkulation EP'!$B$4,4)+BB$3),"TTT") = "Sa",
                                    TEXT((EDATE('Projektkostenkalkulation EP'!$B$4,4)+BB$3),"TTT") = "So",
                                    IF(ISNA(VLOOKUP(EDATE('Projektkostenkalkulation EP'!$B$4,4)+BB$3,Datenquellen!$F$7:$H$45,3,FALSE))," ",VLOOKUP(EDATE('Projektkostenkalkulation EP'!$B$4,4)+BB$3,Datenquellen!$F$7:$H$45,3,FALSE))="X"
                                    ),
                          "X",
                          IF((((NETWORKDAYS('Projektkostenkalkulation EP'!$F$8,EOMONTH('Projektkostenkalkulation EP'!$F$8,0)))*('Projektkostenkalkulation EP'!$N$47/5)*
                                        'Projektkostenkalkulation EP'!$F$31)-SUM($B$17:S17))&gt;('Projektkostenkalkulation EP'!$N$47/5),('Projektkostenkalkulation EP'!$N$47/5),
                                         (NETWORKDAYS('Projektkostenkalkulation EP'!$F$8,
                                          EOMONTH('Projektkostenkalkulation EP'!$F$8,0)))*('Projektkostenkalkulation EP'!$N$47/5)*'Projektkostenkalkulation EP'!$F$31-SUM($B$17:S17))
                          ),
               "X"
            )</f>
        <v>X</v>
      </c>
      <c r="U17" s="122" t="str">
        <f xml:space="preserve"> IF(TEXT((EDATE('Projektkostenkalkulation EP'!$B$4,4)+BC$3),"MM")=TEXT((EDATE('Projektkostenkalkulation EP'!$B$4,4)+(BC$3-1)),"MM"),
             IF(
                        OR(
                                    TEXT((EDATE('Projektkostenkalkulation EP'!$B$4,4)+BC$3),"TTT") = "Sa",
                                    TEXT((EDATE('Projektkostenkalkulation EP'!$B$4,4)+BC$3),"TTT") = "So",
                                    IF(ISNA(VLOOKUP(EDATE('Projektkostenkalkulation EP'!$B$4,4)+BC$3,Datenquellen!$F$7:$H$45,3,FALSE))," ",VLOOKUP(EDATE('Projektkostenkalkulation EP'!$B$4,4)+BC$3,Datenquellen!$F$7:$H$45,3,FALSE))="X"
                                    ),
                          "X",
                          IF((((NETWORKDAYS('Projektkostenkalkulation EP'!$F$8,EOMONTH('Projektkostenkalkulation EP'!$F$8,0)))*('Projektkostenkalkulation EP'!$N$47/5)*
                                        'Projektkostenkalkulation EP'!$F$31)-SUM($B$17:T17))&gt;('Projektkostenkalkulation EP'!$N$47/5),('Projektkostenkalkulation EP'!$N$47/5),
                                         (NETWORKDAYS('Projektkostenkalkulation EP'!$F$8,
                                          EOMONTH('Projektkostenkalkulation EP'!$F$8,0)))*('Projektkostenkalkulation EP'!$N$47/5)*'Projektkostenkalkulation EP'!$F$31-SUM($B$17:T17))
                          ),
               "X"
            )</f>
        <v>X</v>
      </c>
      <c r="V17" s="122">
        <f xml:space="preserve"> IF(TEXT((EDATE('Projektkostenkalkulation EP'!$B$4,4)+BD$3),"MM")=TEXT((EDATE('Projektkostenkalkulation EP'!$B$4,4)+(BD$3-1)),"MM"),
             IF(
                        OR(
                                    TEXT((EDATE('Projektkostenkalkulation EP'!$B$4,4)+BD$3),"TTT") = "Sa",
                                    TEXT((EDATE('Projektkostenkalkulation EP'!$B$4,4)+BD$3),"TTT") = "So",
                                    IF(ISNA(VLOOKUP(EDATE('Projektkostenkalkulation EP'!$B$4,4)+BD$3,Datenquellen!$F$7:$H$45,3,FALSE))," ",VLOOKUP(EDATE('Projektkostenkalkulation EP'!$B$4,4)+BD$3,Datenquellen!$F$7:$H$45,3,FALSE))="X"
                                    ),
                          "X",
                          IF((((NETWORKDAYS('Projektkostenkalkulation EP'!$F$8,EOMONTH('Projektkostenkalkulation EP'!$F$8,0)))*('Projektkostenkalkulation EP'!$N$47/5)*
                                        'Projektkostenkalkulation EP'!$F$31)-SUM($B$17:U17))&gt;('Projektkostenkalkulation EP'!$N$47/5),('Projektkostenkalkulation EP'!$N$47/5),
                                         (NETWORKDAYS('Projektkostenkalkulation EP'!$F$8,
                                          EOMONTH('Projektkostenkalkulation EP'!$F$8,0)))*('Projektkostenkalkulation EP'!$N$47/5)*'Projektkostenkalkulation EP'!$F$31-SUM($B$17:U17))
                          ),
               "X"
            )</f>
        <v>0</v>
      </c>
      <c r="W17" s="122">
        <f xml:space="preserve"> IF(TEXT((EDATE('Projektkostenkalkulation EP'!$B$4,4)+BE$3),"MM")=TEXT((EDATE('Projektkostenkalkulation EP'!$B$4,4)+(BE$3-1)),"MM"),
             IF(
                        OR(
                                    TEXT((EDATE('Projektkostenkalkulation EP'!$B$4,4)+BE$3),"TTT") = "Sa",
                                    TEXT((EDATE('Projektkostenkalkulation EP'!$B$4,4)+BE$3),"TTT") = "So",
                                    IF(ISNA(VLOOKUP(EDATE('Projektkostenkalkulation EP'!$B$4,4)+BE$3,Datenquellen!$F$7:$H$45,3,FALSE))," ",VLOOKUP(EDATE('Projektkostenkalkulation EP'!$B$4,4)+BE$3,Datenquellen!$F$7:$H$45,3,FALSE))="X"
                                    ),
                          "X",
                          IF((((NETWORKDAYS('Projektkostenkalkulation EP'!$F$8,EOMONTH('Projektkostenkalkulation EP'!$F$8,0)))*('Projektkostenkalkulation EP'!$N$47/5)*
                                        'Projektkostenkalkulation EP'!$F$31)-SUM($B$17:V17))&gt;('Projektkostenkalkulation EP'!$N$47/5),('Projektkostenkalkulation EP'!$N$47/5),
                                         (NETWORKDAYS('Projektkostenkalkulation EP'!$F$8,
                                          EOMONTH('Projektkostenkalkulation EP'!$F$8,0)))*('Projektkostenkalkulation EP'!$N$47/5)*'Projektkostenkalkulation EP'!$F$31-SUM($B$17:V17))
                          ),
               "X"
            )</f>
        <v>0</v>
      </c>
      <c r="X17" s="122">
        <f xml:space="preserve"> IF(TEXT((EDATE('Projektkostenkalkulation EP'!$B$4,4)+BF$3),"MM")=TEXT((EDATE('Projektkostenkalkulation EP'!$B$4,4)+(BF$3-1)),"MM"),
             IF(
                        OR(
                                    TEXT((EDATE('Projektkostenkalkulation EP'!$B$4,4)+BF$3),"TTT") = "Sa",
                                    TEXT((EDATE('Projektkostenkalkulation EP'!$B$4,4)+BF$3),"TTT") = "So",
                                    IF(ISNA(VLOOKUP(EDATE('Projektkostenkalkulation EP'!$B$4,4)+BF$3,Datenquellen!$F$7:$H$45,3,FALSE))," ",VLOOKUP(EDATE('Projektkostenkalkulation EP'!$B$4,4)+BF$3,Datenquellen!$F$7:$H$45,3,FALSE))="X"
                                    ),
                          "X",
                          IF((((NETWORKDAYS('Projektkostenkalkulation EP'!$F$8,EOMONTH('Projektkostenkalkulation EP'!$F$8,0)))*('Projektkostenkalkulation EP'!$N$47/5)*
                                        'Projektkostenkalkulation EP'!$F$31)-SUM($B$17:W17))&gt;('Projektkostenkalkulation EP'!$N$47/5),('Projektkostenkalkulation EP'!$N$47/5),
                                         (NETWORKDAYS('Projektkostenkalkulation EP'!$F$8,
                                          EOMONTH('Projektkostenkalkulation EP'!$F$8,0)))*('Projektkostenkalkulation EP'!$N$47/5)*'Projektkostenkalkulation EP'!$F$31-SUM($B$17:W17))
                          ),
               "X"
            )</f>
        <v>0</v>
      </c>
      <c r="Y17" s="122">
        <f xml:space="preserve"> IF(TEXT((EDATE('Projektkostenkalkulation EP'!$B$4,4)+BG$3),"MM")=TEXT((EDATE('Projektkostenkalkulation EP'!$B$4,4)+(BG$3-1)),"MM"),
             IF(
                        OR(
                                    TEXT((EDATE('Projektkostenkalkulation EP'!$B$4,4)+BG$3),"TTT") = "Sa",
                                    TEXT((EDATE('Projektkostenkalkulation EP'!$B$4,4)+BG$3),"TTT") = "So",
                                    IF(ISNA(VLOOKUP(EDATE('Projektkostenkalkulation EP'!$B$4,4)+BG$3,Datenquellen!$F$7:$H$45,3,FALSE))," ",VLOOKUP(EDATE('Projektkostenkalkulation EP'!$B$4,4)+BG$3,Datenquellen!$F$7:$H$45,3,FALSE))="X"
                                    ),
                          "X",
                          IF((((NETWORKDAYS('Projektkostenkalkulation EP'!$F$8,EOMONTH('Projektkostenkalkulation EP'!$F$8,0)))*('Projektkostenkalkulation EP'!$N$47/5)*
                                        'Projektkostenkalkulation EP'!$F$31)-SUM($B$17:X17))&gt;('Projektkostenkalkulation EP'!$N$47/5),('Projektkostenkalkulation EP'!$N$47/5),
                                         (NETWORKDAYS('Projektkostenkalkulation EP'!$F$8,
                                          EOMONTH('Projektkostenkalkulation EP'!$F$8,0)))*('Projektkostenkalkulation EP'!$N$47/5)*'Projektkostenkalkulation EP'!$F$31-SUM($B$17:X17))
                          ),
               "X"
            )</f>
        <v>0</v>
      </c>
      <c r="Z17" s="122" t="str">
        <f xml:space="preserve"> IF(TEXT((EDATE('Projektkostenkalkulation EP'!$B$4,4)+BH$3),"MM")=TEXT((EDATE('Projektkostenkalkulation EP'!$B$4,4)+(BH$3-1)),"MM"),
             IF(
                        OR(
                                    TEXT((EDATE('Projektkostenkalkulation EP'!$B$4,4)+BH$3),"TTT") = "Sa",
                                    TEXT((EDATE('Projektkostenkalkulation EP'!$B$4,4)+BH$3),"TTT") = "So",
                                    IF(ISNA(VLOOKUP(EDATE('Projektkostenkalkulation EP'!$B$4,4)+BH$3,Datenquellen!$F$7:$H$45,3,FALSE))," ",VLOOKUP(EDATE('Projektkostenkalkulation EP'!$B$4,4)+BH$3,Datenquellen!$F$7:$H$45,3,FALSE))="X"
                                    ),
                          "X",
                          IF((((NETWORKDAYS('Projektkostenkalkulation EP'!$F$8,EOMONTH('Projektkostenkalkulation EP'!$F$8,0)))*('Projektkostenkalkulation EP'!$N$47/5)*
                                        'Projektkostenkalkulation EP'!$F$31)-SUM($B$17:Y17))&gt;('Projektkostenkalkulation EP'!$N$47/5),('Projektkostenkalkulation EP'!$N$47/5),
                                         (NETWORKDAYS('Projektkostenkalkulation EP'!$F$8,
                                          EOMONTH('Projektkostenkalkulation EP'!$F$8,0)))*('Projektkostenkalkulation EP'!$N$47/5)*'Projektkostenkalkulation EP'!$F$31-SUM($B$17:Y17))
                          ),
               "X"
            )</f>
        <v>X</v>
      </c>
      <c r="AA17" s="122" t="str">
        <f xml:space="preserve"> IF(TEXT((EDATE('Projektkostenkalkulation EP'!$B$4,4)+BI$3),"MM")=TEXT((EDATE('Projektkostenkalkulation EP'!$B$4,4)+(BI$3-1)),"MM"),
             IF(
                        OR(
                                    TEXT((EDATE('Projektkostenkalkulation EP'!$B$4,4)+BI$3),"TTT") = "Sa",
                                    TEXT((EDATE('Projektkostenkalkulation EP'!$B$4,4)+BI$3),"TTT") = "So",
                                    IF(ISNA(VLOOKUP(EDATE('Projektkostenkalkulation EP'!$B$4,4)+BI$3,Datenquellen!$F$7:$H$45,3,FALSE))," ",VLOOKUP(EDATE('Projektkostenkalkulation EP'!$B$4,4)+BI$3,Datenquellen!$F$7:$H$45,3,FALSE))="X"
                                    ),
                          "X",
                          IF((((NETWORKDAYS('Projektkostenkalkulation EP'!$F$8,EOMONTH('Projektkostenkalkulation EP'!$F$8,0)))*('Projektkostenkalkulation EP'!$N$47/5)*
                                        'Projektkostenkalkulation EP'!$F$31)-SUM($B$17:Z17))&gt;('Projektkostenkalkulation EP'!$N$47/5),('Projektkostenkalkulation EP'!$N$47/5),
                                         (NETWORKDAYS('Projektkostenkalkulation EP'!$F$8,
                                          EOMONTH('Projektkostenkalkulation EP'!$F$8,0)))*('Projektkostenkalkulation EP'!$N$47/5)*'Projektkostenkalkulation EP'!$F$31-SUM($B$17:Z17))
                          ),
               "X"
            )</f>
        <v>X</v>
      </c>
      <c r="AB17" s="122">
        <f xml:space="preserve"> IF(TEXT((EDATE('Projektkostenkalkulation EP'!$B$4,4)+BJ$3),"MM")=TEXT((EDATE('Projektkostenkalkulation EP'!$B$4,4)+(BJ$3-1)),"MM"),
             IF(
                        OR(
                                    TEXT((EDATE('Projektkostenkalkulation EP'!$B$4,4)+BJ$3),"TTT") = "Sa",
                                    TEXT((EDATE('Projektkostenkalkulation EP'!$B$4,4)+BJ$3),"TTT") = "So",
                                    IF(ISNA(VLOOKUP(EDATE('Projektkostenkalkulation EP'!$B$4,4)+BJ$3,Datenquellen!$F$7:$H$45,3,FALSE))," ",VLOOKUP(EDATE('Projektkostenkalkulation EP'!$B$4,4)+BJ$3,Datenquellen!$F$7:$H$45,3,FALSE))="X"
                                    ),
                          "X",
                          IF((((NETWORKDAYS('Projektkostenkalkulation EP'!$F$8,EOMONTH('Projektkostenkalkulation EP'!$F$8,0)))*('Projektkostenkalkulation EP'!$N$47/5)*
                                        'Projektkostenkalkulation EP'!$F$31)-SUM($B$17:AA17))&gt;('Projektkostenkalkulation EP'!$N$47/5),('Projektkostenkalkulation EP'!$N$47/5),
                                         (NETWORKDAYS('Projektkostenkalkulation EP'!$F$8,
                                          EOMONTH('Projektkostenkalkulation EP'!$F$8,0)))*('Projektkostenkalkulation EP'!$N$47/5)*'Projektkostenkalkulation EP'!$F$31-SUM($B$17:AA17))
                          ),
               "X"
            )</f>
        <v>0</v>
      </c>
      <c r="AC17" s="122">
        <f xml:space="preserve"> IF(TEXT((EDATE('Projektkostenkalkulation EP'!$B$4,4)+BK$3),"MM")=TEXT((EDATE('Projektkostenkalkulation EP'!$B$4,4)+(BK$3-1)),"MM"),
             IF(
                        OR(
                                    TEXT((EDATE('Projektkostenkalkulation EP'!$B$4,4)+BK$3),"TTT") = "Sa",
                                    TEXT((EDATE('Projektkostenkalkulation EP'!$B$4,4)+BK$3),"TTT") = "So",
                                    IF(ISNA(VLOOKUP(EDATE('Projektkostenkalkulation EP'!$B$4,4)+BK$3,Datenquellen!$F$7:$H$45,3,FALSE))," ",VLOOKUP(EDATE('Projektkostenkalkulation EP'!$B$4,4)+BK$3,Datenquellen!$F$7:$H$45,3,FALSE))="X"
                                    ),
                          "X",
                          IF((((NETWORKDAYS('Projektkostenkalkulation EP'!$F$8,EOMONTH('Projektkostenkalkulation EP'!$F$8,0)))*('Projektkostenkalkulation EP'!$N$47/5)*
                                        'Projektkostenkalkulation EP'!$F$31)-SUM($B$17:AB17))&gt;('Projektkostenkalkulation EP'!$N$47/5),('Projektkostenkalkulation EP'!$N$47/5),
                                         (NETWORKDAYS('Projektkostenkalkulation EP'!$F$8,
                                          EOMONTH('Projektkostenkalkulation EP'!$F$8,0)))*('Projektkostenkalkulation EP'!$N$47/5)*'Projektkostenkalkulation EP'!$F$31-SUM($B$17:AB17))
                          ),
               "X"
            )</f>
        <v>0</v>
      </c>
      <c r="AD17" s="122">
        <f xml:space="preserve"> IF(TEXT((EDATE('Projektkostenkalkulation EP'!$B$4,4)+BL$3),"MM")=TEXT((EDATE('Projektkostenkalkulation EP'!$B$4,4)+(BL$3-1)),"MM"),
             IF(
                        OR(
                                    TEXT((EDATE('Projektkostenkalkulation EP'!$B$4,4)+BL$3),"TTT") = "Sa",
                                    TEXT((EDATE('Projektkostenkalkulation EP'!$B$4,4)+BL$3),"TTT") = "So",
                                    IF(ISNA(VLOOKUP(EDATE('Projektkostenkalkulation EP'!$B$4,4)+BL$3,Datenquellen!$F$7:$H$45,3,FALSE))," ",VLOOKUP(EDATE('Projektkostenkalkulation EP'!$B$4,4)+BL$3,Datenquellen!$F$7:$H$45,3,FALSE))="X"
                                    ),
                          "X",
                          IF((((NETWORKDAYS('Projektkostenkalkulation EP'!$F$8,EOMONTH('Projektkostenkalkulation EP'!$F$8,0)))*('Projektkostenkalkulation EP'!$N$47/5)*
                                        'Projektkostenkalkulation EP'!$F$31)-SUM($B$17:AC17))&gt;('Projektkostenkalkulation EP'!$N$47/5),('Projektkostenkalkulation EP'!$N$47/5),
                                         (NETWORKDAYS('Projektkostenkalkulation EP'!$F$8,
                                          EOMONTH('Projektkostenkalkulation EP'!$F$8,0)))*('Projektkostenkalkulation EP'!$N$47/5)*'Projektkostenkalkulation EP'!$F$31-SUM($B$17:AC17))
                          ),
               "X"
            )</f>
        <v>0</v>
      </c>
      <c r="AE17" s="122" t="str">
        <f xml:space="preserve"> IF(TEXT((EDATE('Projektkostenkalkulation EP'!$B$4,4)+BM$3),"MM")=TEXT((EDATE('Projektkostenkalkulation EP'!$B$4,4)+(BM$3-1)),"MM"),
             IF(
                        OR(
                                    TEXT((EDATE('Projektkostenkalkulation EP'!$B$4,4)+BM$3),"TTT") = "Sa",
                                    TEXT((EDATE('Projektkostenkalkulation EP'!$B$4,4)+BM$3),"TTT") = "So",
                                    IF(ISNA(VLOOKUP(EDATE('Projektkostenkalkulation EP'!$B$4,4)+BM$3,Datenquellen!$F$7:$H$45,3,FALSE))," ",VLOOKUP(EDATE('Projektkostenkalkulation EP'!$B$4,4)+BM$3,Datenquellen!$F$7:$H$45,3,FALSE))="X"
                                    ),
                          "X",
                          IF((((NETWORKDAYS('Projektkostenkalkulation EP'!$F$8,EOMONTH('Projektkostenkalkulation EP'!$F$8,0)))*('Projektkostenkalkulation EP'!$N$47/5)*
                                        'Projektkostenkalkulation EP'!$F$31)-SUM($B$17:AD17))&gt;('Projektkostenkalkulation EP'!$N$47/5),('Projektkostenkalkulation EP'!$N$47/5),
                                         (NETWORKDAYS('Projektkostenkalkulation EP'!$F$8,
                                          EOMONTH('Projektkostenkalkulation EP'!$F$8,0)))*('Projektkostenkalkulation EP'!$N$47/5)*'Projektkostenkalkulation EP'!$F$31-SUM($B$17:AD17))
                          ),
               "X"
            )</f>
        <v>X</v>
      </c>
      <c r="AF17" s="122">
        <f xml:space="preserve"> IF(TEXT((EDATE('Projektkostenkalkulation EP'!$B$4,4)+BN$3),"MM")=TEXT((EDATE('Projektkostenkalkulation EP'!$B$4,4)+(BN$3-1)),"MM"),
             IF(
                        OR(
                                    TEXT((EDATE('Projektkostenkalkulation EP'!$B$4,4)+BN$3),"TTT") = "Sa",
                                    TEXT((EDATE('Projektkostenkalkulation EP'!$B$4,4)+BN$3),"TTT") = "So",
                                    IF(ISNA(VLOOKUP(EDATE('Projektkostenkalkulation EP'!$B$4,4)+BN$3,Datenquellen!$F$7:$H$45,3,FALSE))," ",VLOOKUP(EDATE('Projektkostenkalkulation EP'!$B$4,4)+BN$3,Datenquellen!$F$7:$H$45,3,FALSE))="X"
                                    ),
                          "X",
                          IF((((NETWORKDAYS('Projektkostenkalkulation EP'!$F$8,EOMONTH('Projektkostenkalkulation EP'!$F$8,0)))*('Projektkostenkalkulation EP'!$N$47/5)*
                                        'Projektkostenkalkulation EP'!$F$31)-SUM($B$17:AE17))&gt;('Projektkostenkalkulation EP'!$N$47/5),('Projektkostenkalkulation EP'!$N$47/5),
                                         (NETWORKDAYS('Projektkostenkalkulation EP'!$F$8,
                                          EOMONTH('Projektkostenkalkulation EP'!$F$8,0)))*('Projektkostenkalkulation EP'!$N$47/5)*'Projektkostenkalkulation EP'!$F$31-SUM($B$17:AE17))
                          ),
               "X"
            )</f>
        <v>0</v>
      </c>
      <c r="AG17" s="121">
        <f>SUM(B17:AF17)</f>
        <v>0</v>
      </c>
      <c r="AH17" s="525">
        <f>AG17-AG18</f>
        <v>0</v>
      </c>
      <c r="AJ17" s="2" t="s">
        <v>81</v>
      </c>
      <c r="AK17" s="124" t="str">
        <f>IF(
            OR(
                     TEXT(EDATE('Projektkostenkalkulation EP'!$B$4,16),"TTT") = "Sa",
                     TEXT(EDATE('Projektkostenkalkulation EP'!$B$4,16),"TTT") = "So",
                     IF(ISNA(VLOOKUP(EDATE('Projektkostenkalkulation EP'!$B$4,16),Datenquellen!$F$7:$H$45,3,FALSE))," ",VLOOKUP(EDATE('Projektkostenkalkulation EP'!$B$4,16),Datenquellen!$F$7:$H$45,3,FALSE))="X"
                            ),
                    "X",
                    IF('Projektkostenkalkulation EP'!$R$31&gt;0,('Projektkostenkalkulation EP'!$N$47/5),0)
            )</f>
        <v>X</v>
      </c>
      <c r="AL17" s="122">
        <f xml:space="preserve"> IF(TEXT((EDATE('Projektkostenkalkulation EP'!$B$4,16)+AK$3),"MM")=TEXT((EDATE('Projektkostenkalkulation EP'!$B$4,16)+(AK$3-1)),"MM"),
             IF(
                        OR(
                                    TEXT((EDATE('Projektkostenkalkulation EP'!$B$4,16)+AK$3),"TTT") = "Sa",
                                    TEXT((EDATE('Projektkostenkalkulation EP'!$B$4,16)+AK$3),"TTT") = "So",
                                    IF(ISNA(VLOOKUP(EDATE('Projektkostenkalkulation EP'!$B$4,16)+AK$3,Datenquellen!$F$7:$H$45,3,FALSE))," ",VLOOKUP(EDATE('Projektkostenkalkulation EP'!$B$4,16)+AK$3,Datenquellen!$F$7:$H$45,3,FALSE))="X"
                                    ),
                          "X",
                          IF((((NETWORKDAYS('Projektkostenkalkulation EP'!$R$8,EOMONTH('Projektkostenkalkulation EP'!$R$8,0)))*('Projektkostenkalkulation EP'!$N$47/5)*
                                        'Projektkostenkalkulation EP'!$R$31)-SUM($AK$17:AK17))&gt;('Projektkostenkalkulation EP'!$N$47/5),('Projektkostenkalkulation EP'!$N$47/5),
                                         (NETWORKDAYS('Projektkostenkalkulation EP'!$R$8,
                                          EOMONTH('Projektkostenkalkulation EP'!$R$8,0)))*('Projektkostenkalkulation EP'!$N$47/5)*'Projektkostenkalkulation EP'!$R$31-SUM($AK$17:AK17))
                          ),
               "X"
            )</f>
        <v>0</v>
      </c>
      <c r="AM17" s="122" t="str">
        <f xml:space="preserve"> IF(TEXT((EDATE('Projektkostenkalkulation EP'!$B$4,16)+AL$3),"MM")=TEXT((EDATE('Projektkostenkalkulation EP'!$B$4,16)+(AL$3-1)),"MM"),
             IF(
                        OR(
                                    TEXT((EDATE('Projektkostenkalkulation EP'!$B$4,16)+AL$3),"TTT") = "Sa",
                                    TEXT((EDATE('Projektkostenkalkulation EP'!$B$4,16)+AL$3),"TTT") = "So",
                                    IF(ISNA(VLOOKUP(EDATE('Projektkostenkalkulation EP'!$B$4,16)+AL$3,Datenquellen!$F$7:$H$45,3,FALSE))," ",VLOOKUP(EDATE('Projektkostenkalkulation EP'!$B$4,16)+AL$3,Datenquellen!$F$7:$H$45,3,FALSE))="X"
                                    ),
                          "X",
                          IF((((NETWORKDAYS('Projektkostenkalkulation EP'!$R$8,EOMONTH('Projektkostenkalkulation EP'!$R$8,0)))*('Projektkostenkalkulation EP'!$N$47/5)*
                                        'Projektkostenkalkulation EP'!$R$31)-SUM($AK$17:AL17))&gt;('Projektkostenkalkulation EP'!$N$47/5),('Projektkostenkalkulation EP'!$N$47/5),
                                         (NETWORKDAYS('Projektkostenkalkulation EP'!$R$8,
                                          EOMONTH('Projektkostenkalkulation EP'!$R$8,0)))*('Projektkostenkalkulation EP'!$N$47/5)*'Projektkostenkalkulation EP'!$R$31-SUM($AK$17:AL17))
                          ),
               "X"
            )</f>
        <v>X</v>
      </c>
      <c r="AN17" s="122" t="str">
        <f xml:space="preserve"> IF(TEXT((EDATE('Projektkostenkalkulation EP'!$B$4,16)+AM$3),"MM")=TEXT((EDATE('Projektkostenkalkulation EP'!$B$4,16)+(AM$3-1)),"MM"),
             IF(
                        OR(
                                    TEXT((EDATE('Projektkostenkalkulation EP'!$B$4,16)+AM$3),"TTT") = "Sa",
                                    TEXT((EDATE('Projektkostenkalkulation EP'!$B$4,16)+AM$3),"TTT") = "So",
                                    IF(ISNA(VLOOKUP(EDATE('Projektkostenkalkulation EP'!$B$4,16)+AM$3,Datenquellen!$F$7:$H$45,3,FALSE))," ",VLOOKUP(EDATE('Projektkostenkalkulation EP'!$B$4,16)+AM$3,Datenquellen!$F$7:$H$45,3,FALSE))="X"
                                    ),
                          "X",
                          IF((((NETWORKDAYS('Projektkostenkalkulation EP'!$R$8,EOMONTH('Projektkostenkalkulation EP'!$R$8,0)))*('Projektkostenkalkulation EP'!$N$47/5)*
                                        'Projektkostenkalkulation EP'!$R$31)-SUM($AK$17:AM17))&gt;('Projektkostenkalkulation EP'!$N$47/5),('Projektkostenkalkulation EP'!$N$47/5),
                                         (NETWORKDAYS('Projektkostenkalkulation EP'!$R$8,
                                          EOMONTH('Projektkostenkalkulation EP'!$R$8,0)))*('Projektkostenkalkulation EP'!$N$47/5)*'Projektkostenkalkulation EP'!$R$31-SUM($AK$17:AM17))
                          ),
               "X"
            )</f>
        <v>X</v>
      </c>
      <c r="AO17" s="122">
        <f xml:space="preserve"> IF(TEXT((EDATE('Projektkostenkalkulation EP'!$B$4,16)+AN$3),"MM")=TEXT((EDATE('Projektkostenkalkulation EP'!$B$4,16)+(AN$3-1)),"MM"),
             IF(
                        OR(
                                    TEXT((EDATE('Projektkostenkalkulation EP'!$B$4,16)+AN$3),"TTT") = "Sa",
                                    TEXT((EDATE('Projektkostenkalkulation EP'!$B$4,16)+AN$3),"TTT") = "So",
                                    IF(ISNA(VLOOKUP(EDATE('Projektkostenkalkulation EP'!$B$4,16)+AN$3,Datenquellen!$F$7:$H$45,3,FALSE))," ",VLOOKUP(EDATE('Projektkostenkalkulation EP'!$B$4,16)+AN$3,Datenquellen!$F$7:$H$45,3,FALSE))="X"
                                    ),
                          "X",
                          IF((((NETWORKDAYS('Projektkostenkalkulation EP'!$R$8,EOMONTH('Projektkostenkalkulation EP'!$R$8,0)))*('Projektkostenkalkulation EP'!$N$47/5)*
                                        'Projektkostenkalkulation EP'!$R$31)-SUM($AK$17:AN17))&gt;('Projektkostenkalkulation EP'!$N$47/5),('Projektkostenkalkulation EP'!$N$47/5),
                                         (NETWORKDAYS('Projektkostenkalkulation EP'!$R$8,
                                          EOMONTH('Projektkostenkalkulation EP'!$R$8,0)))*('Projektkostenkalkulation EP'!$N$47/5)*'Projektkostenkalkulation EP'!$R$31-SUM($AK$17:AN17))
                          ),
               "X"
            )</f>
        <v>0</v>
      </c>
      <c r="AP17" s="122">
        <f xml:space="preserve"> IF(TEXT((EDATE('Projektkostenkalkulation EP'!$B$4,16)+AO$3),"MM")=TEXT((EDATE('Projektkostenkalkulation EP'!$B$4,16)+(AO$3-1)),"MM"),
             IF(
                        OR(
                                    TEXT((EDATE('Projektkostenkalkulation EP'!$B$4,16)+AO$3),"TTT") = "Sa",
                                    TEXT((EDATE('Projektkostenkalkulation EP'!$B$4,16)+AO$3),"TTT") = "So",
                                    IF(ISNA(VLOOKUP(EDATE('Projektkostenkalkulation EP'!$B$4,16)+AO$3,Datenquellen!$F$7:$H$45,3,FALSE))," ",VLOOKUP(EDATE('Projektkostenkalkulation EP'!$B$4,16)+AO$3,Datenquellen!$F$7:$H$45,3,FALSE))="X"
                                    ),
                          "X",
                          IF((((NETWORKDAYS('Projektkostenkalkulation EP'!$R$8,EOMONTH('Projektkostenkalkulation EP'!$R$8,0)))*('Projektkostenkalkulation EP'!$N$47/5)*
                                        'Projektkostenkalkulation EP'!$R$31)-SUM($AK$17:AO17))&gt;('Projektkostenkalkulation EP'!$N$47/5),('Projektkostenkalkulation EP'!$N$47/5),
                                         (NETWORKDAYS('Projektkostenkalkulation EP'!$R$8,
                                          EOMONTH('Projektkostenkalkulation EP'!$R$8,0)))*('Projektkostenkalkulation EP'!$N$47/5)*'Projektkostenkalkulation EP'!$R$31-SUM($AK$17:AO17))
                          ),
               "X"
            )</f>
        <v>0</v>
      </c>
      <c r="AQ17" s="122">
        <f xml:space="preserve"> IF(TEXT((EDATE('Projektkostenkalkulation EP'!$B$4,16)+AP$3),"MM")=TEXT((EDATE('Projektkostenkalkulation EP'!$B$4,16)+(AP$3-1)),"MM"),
             IF(
                        OR(
                                    TEXT((EDATE('Projektkostenkalkulation EP'!$B$4,16)+AP$3),"TTT") = "Sa",
                                    TEXT((EDATE('Projektkostenkalkulation EP'!$B$4,16)+AP$3),"TTT") = "So",
                                    IF(ISNA(VLOOKUP(EDATE('Projektkostenkalkulation EP'!$B$4,16)+AP$3,Datenquellen!$F$7:$H$45,3,FALSE))," ",VLOOKUP(EDATE('Projektkostenkalkulation EP'!$B$4,16)+AP$3,Datenquellen!$F$7:$H$45,3,FALSE))="X"
                                    ),
                          "X",
                          IF((((NETWORKDAYS('Projektkostenkalkulation EP'!$R$8,EOMONTH('Projektkostenkalkulation EP'!$R$8,0)))*('Projektkostenkalkulation EP'!$N$47/5)*
                                        'Projektkostenkalkulation EP'!$R$31)-SUM($AK$17:AP17))&gt;('Projektkostenkalkulation EP'!$N$47/5),('Projektkostenkalkulation EP'!$N$47/5),
                                         (NETWORKDAYS('Projektkostenkalkulation EP'!$R$8,
                                          EOMONTH('Projektkostenkalkulation EP'!$R$8,0)))*('Projektkostenkalkulation EP'!$N$47/5)*'Projektkostenkalkulation EP'!$R$31-SUM($AK$17:AP17))
                          ),
               "X"
            )</f>
        <v>0</v>
      </c>
      <c r="AR17" s="122">
        <f xml:space="preserve"> IF(TEXT((EDATE('Projektkostenkalkulation EP'!$B$4,16)+AQ$3),"MM")=TEXT((EDATE('Projektkostenkalkulation EP'!$B$4,16)+(AQ$3-1)),"MM"),
             IF(
                        OR(
                                    TEXT((EDATE('Projektkostenkalkulation EP'!$B$4,16)+AQ$3),"TTT") = "Sa",
                                    TEXT((EDATE('Projektkostenkalkulation EP'!$B$4,16)+AQ$3),"TTT") = "So",
                                    IF(ISNA(VLOOKUP(EDATE('Projektkostenkalkulation EP'!$B$4,16)+AQ$3,Datenquellen!$F$7:$H$45,3,FALSE))," ",VLOOKUP(EDATE('Projektkostenkalkulation EP'!$B$4,16)+AQ$3,Datenquellen!$F$7:$H$45,3,FALSE))="X"
                                    ),
                          "X",
                          IF((((NETWORKDAYS('Projektkostenkalkulation EP'!$R$8,EOMONTH('Projektkostenkalkulation EP'!$R$8,0)))*('Projektkostenkalkulation EP'!$N$47/5)*
                                        'Projektkostenkalkulation EP'!$R$31)-SUM($AK$17:AQ17))&gt;('Projektkostenkalkulation EP'!$N$47/5),('Projektkostenkalkulation EP'!$N$47/5),
                                         (NETWORKDAYS('Projektkostenkalkulation EP'!$R$8,
                                          EOMONTH('Projektkostenkalkulation EP'!$R$8,0)))*('Projektkostenkalkulation EP'!$N$47/5)*'Projektkostenkalkulation EP'!$R$31-SUM($AK$17:AQ17))
                          ),
               "X"
            )</f>
        <v>0</v>
      </c>
      <c r="AS17" s="122">
        <f xml:space="preserve"> IF(TEXT((EDATE('Projektkostenkalkulation EP'!$B$4,16)+AR$3),"MM")=TEXT((EDATE('Projektkostenkalkulation EP'!$B$4,16)+(AR$3-1)),"MM"),
             IF(
                        OR(
                                    TEXT((EDATE('Projektkostenkalkulation EP'!$B$4,16)+AR$3),"TTT") = "Sa",
                                    TEXT((EDATE('Projektkostenkalkulation EP'!$B$4,16)+AR$3),"TTT") = "So",
                                    IF(ISNA(VLOOKUP(EDATE('Projektkostenkalkulation EP'!$B$4,16)+AR$3,Datenquellen!$F$7:$H$45,3,FALSE))," ",VLOOKUP(EDATE('Projektkostenkalkulation EP'!$B$4,16)+AR$3,Datenquellen!$F$7:$H$45,3,FALSE))="X"
                                    ),
                          "X",
                          IF((((NETWORKDAYS('Projektkostenkalkulation EP'!$R$8,EOMONTH('Projektkostenkalkulation EP'!$R$8,0)))*('Projektkostenkalkulation EP'!$N$47/5)*
                                        'Projektkostenkalkulation EP'!$R$31)-SUM($AK$17:AR17))&gt;('Projektkostenkalkulation EP'!$N$47/5),('Projektkostenkalkulation EP'!$N$47/5),
                                         (NETWORKDAYS('Projektkostenkalkulation EP'!$R$8,
                                          EOMONTH('Projektkostenkalkulation EP'!$R$8,0)))*('Projektkostenkalkulation EP'!$N$47/5)*'Projektkostenkalkulation EP'!$R$31-SUM($AK$17:AR17))
                          ),
               "X"
            )</f>
        <v>0</v>
      </c>
      <c r="AT17" s="122" t="str">
        <f xml:space="preserve"> IF(TEXT((EDATE('Projektkostenkalkulation EP'!$B$4,16)+AS$3),"MM")=TEXT((EDATE('Projektkostenkalkulation EP'!$B$4,16)+(AS$3-1)),"MM"),
             IF(
                        OR(
                                    TEXT((EDATE('Projektkostenkalkulation EP'!$B$4,16)+AS$3),"TTT") = "Sa",
                                    TEXT((EDATE('Projektkostenkalkulation EP'!$B$4,16)+AS$3),"TTT") = "So",
                                    IF(ISNA(VLOOKUP(EDATE('Projektkostenkalkulation EP'!$B$4,16)+AS$3,Datenquellen!$F$7:$H$45,3,FALSE))," ",VLOOKUP(EDATE('Projektkostenkalkulation EP'!$B$4,16)+AS$3,Datenquellen!$F$7:$H$45,3,FALSE))="X"
                                    ),
                          "X",
                          IF((((NETWORKDAYS('Projektkostenkalkulation EP'!$R$8,EOMONTH('Projektkostenkalkulation EP'!$R$8,0)))*('Projektkostenkalkulation EP'!$N$47/5)*
                                        'Projektkostenkalkulation EP'!$R$31)-SUM($AK$17:AS17))&gt;('Projektkostenkalkulation EP'!$N$47/5),('Projektkostenkalkulation EP'!$N$47/5),
                                         (NETWORKDAYS('Projektkostenkalkulation EP'!$R$8,
                                          EOMONTH('Projektkostenkalkulation EP'!$R$8,0)))*('Projektkostenkalkulation EP'!$N$47/5)*'Projektkostenkalkulation EP'!$R$31-SUM($AK$17:AS17))
                          ),
               "X"
            )</f>
        <v>X</v>
      </c>
      <c r="AU17" s="122" t="str">
        <f xml:space="preserve"> IF(TEXT((EDATE('Projektkostenkalkulation EP'!$B$4,16)+AT$3),"MM")=TEXT((EDATE('Projektkostenkalkulation EP'!$B$4,16)+(AT$3-1)),"MM"),
             IF(
                        OR(
                                    TEXT((EDATE('Projektkostenkalkulation EP'!$B$4,16)+AT$3),"TTT") = "Sa",
                                    TEXT((EDATE('Projektkostenkalkulation EP'!$B$4,16)+AT$3),"TTT") = "So",
                                    IF(ISNA(VLOOKUP(EDATE('Projektkostenkalkulation EP'!$B$4,16)+AT$3,Datenquellen!$F$7:$H$45,3,FALSE))," ",VLOOKUP(EDATE('Projektkostenkalkulation EP'!$B$4,16)+AT$3,Datenquellen!$F$7:$H$45,3,FALSE))="X"
                                    ),
                          "X",
                          IF((((NETWORKDAYS('Projektkostenkalkulation EP'!$R$8,EOMONTH('Projektkostenkalkulation EP'!$R$8,0)))*('Projektkostenkalkulation EP'!$N$47/5)*
                                        'Projektkostenkalkulation EP'!$R$31)-SUM($AK$17:AT17))&gt;('Projektkostenkalkulation EP'!$N$47/5),('Projektkostenkalkulation EP'!$N$47/5),
                                         (NETWORKDAYS('Projektkostenkalkulation EP'!$R$8,
                                          EOMONTH('Projektkostenkalkulation EP'!$R$8,0)))*('Projektkostenkalkulation EP'!$N$47/5)*'Projektkostenkalkulation EP'!$R$31-SUM($AK$17:AT17))
                          ),
               "X"
            )</f>
        <v>X</v>
      </c>
      <c r="AV17" s="122">
        <f xml:space="preserve"> IF(TEXT((EDATE('Projektkostenkalkulation EP'!$B$4,16)+AU$3),"MM")=TEXT((EDATE('Projektkostenkalkulation EP'!$B$4,16)+(AU$3-1)),"MM"),
             IF(
                        OR(
                                    TEXT((EDATE('Projektkostenkalkulation EP'!$B$4,16)+AU$3),"TTT") = "Sa",
                                    TEXT((EDATE('Projektkostenkalkulation EP'!$B$4,16)+AU$3),"TTT") = "So",
                                    IF(ISNA(VLOOKUP(EDATE('Projektkostenkalkulation EP'!$B$4,16)+AU$3,Datenquellen!$F$7:$H$45,3,FALSE))," ",VLOOKUP(EDATE('Projektkostenkalkulation EP'!$B$4,16)+AU$3,Datenquellen!$F$7:$H$45,3,FALSE))="X"
                                    ),
                          "X",
                          IF((((NETWORKDAYS('Projektkostenkalkulation EP'!$R$8,EOMONTH('Projektkostenkalkulation EP'!$R$8,0)))*('Projektkostenkalkulation EP'!$N$47/5)*
                                        'Projektkostenkalkulation EP'!$R$31)-SUM($AK$17:AU17))&gt;('Projektkostenkalkulation EP'!$N$47/5),('Projektkostenkalkulation EP'!$N$47/5),
                                         (NETWORKDAYS('Projektkostenkalkulation EP'!$R$8,
                                          EOMONTH('Projektkostenkalkulation EP'!$R$8,0)))*('Projektkostenkalkulation EP'!$N$47/5)*'Projektkostenkalkulation EP'!$R$31-SUM($AK$17:AU17))
                          ),
               "X"
            )</f>
        <v>0</v>
      </c>
      <c r="AW17" s="122">
        <f xml:space="preserve"> IF(TEXT((EDATE('Projektkostenkalkulation EP'!$B$4,16)+AV$3),"MM")=TEXT((EDATE('Projektkostenkalkulation EP'!$B$4,16)+(AV$3-1)),"MM"),
             IF(
                        OR(
                                    TEXT((EDATE('Projektkostenkalkulation EP'!$B$4,16)+AV$3),"TTT") = "Sa",
                                    TEXT((EDATE('Projektkostenkalkulation EP'!$B$4,16)+AV$3),"TTT") = "So",
                                    IF(ISNA(VLOOKUP(EDATE('Projektkostenkalkulation EP'!$B$4,16)+AV$3,Datenquellen!$F$7:$H$45,3,FALSE))," ",VLOOKUP(EDATE('Projektkostenkalkulation EP'!$B$4,16)+AV$3,Datenquellen!$F$7:$H$45,3,FALSE))="X"
                                    ),
                          "X",
                          IF((((NETWORKDAYS('Projektkostenkalkulation EP'!$R$8,EOMONTH('Projektkostenkalkulation EP'!$R$8,0)))*('Projektkostenkalkulation EP'!$N$47/5)*
                                        'Projektkostenkalkulation EP'!$R$31)-SUM($AK$17:AV17))&gt;('Projektkostenkalkulation EP'!$N$47/5),('Projektkostenkalkulation EP'!$N$47/5),
                                         (NETWORKDAYS('Projektkostenkalkulation EP'!$R$8,
                                          EOMONTH('Projektkostenkalkulation EP'!$R$8,0)))*('Projektkostenkalkulation EP'!$N$47/5)*'Projektkostenkalkulation EP'!$R$31-SUM($AK$17:AV17))
                          ),
               "X"
            )</f>
        <v>0</v>
      </c>
      <c r="AX17" s="122">
        <f xml:space="preserve"> IF(TEXT((EDATE('Projektkostenkalkulation EP'!$B$4,16)+AW$3),"MM")=TEXT((EDATE('Projektkostenkalkulation EP'!$B$4,16)+(AW$3-1)),"MM"),
             IF(
                        OR(
                                    TEXT((EDATE('Projektkostenkalkulation EP'!$B$4,16)+AW$3),"TTT") = "Sa",
                                    TEXT((EDATE('Projektkostenkalkulation EP'!$B$4,16)+AW$3),"TTT") = "So",
                                    IF(ISNA(VLOOKUP(EDATE('Projektkostenkalkulation EP'!$B$4,16)+AW$3,Datenquellen!$F$7:$H$45,3,FALSE))," ",VLOOKUP(EDATE('Projektkostenkalkulation EP'!$B$4,16)+AW$3,Datenquellen!$F$7:$H$45,3,FALSE))="X"
                                    ),
                          "X",
                          IF((((NETWORKDAYS('Projektkostenkalkulation EP'!$R$8,EOMONTH('Projektkostenkalkulation EP'!$R$8,0)))*('Projektkostenkalkulation EP'!$N$47/5)*
                                        'Projektkostenkalkulation EP'!$R$31)-SUM($AK$17:AW17))&gt;('Projektkostenkalkulation EP'!$N$47/5),('Projektkostenkalkulation EP'!$N$47/5),
                                         (NETWORKDAYS('Projektkostenkalkulation EP'!$R$8,
                                          EOMONTH('Projektkostenkalkulation EP'!$R$8,0)))*('Projektkostenkalkulation EP'!$N$47/5)*'Projektkostenkalkulation EP'!$R$31-SUM($AK$17:AW17))
                          ),
               "X"
            )</f>
        <v>0</v>
      </c>
      <c r="AY17" s="122">
        <f xml:space="preserve"> IF(TEXT((EDATE('Projektkostenkalkulation EP'!$B$4,16)+AX$3),"MM")=TEXT((EDATE('Projektkostenkalkulation EP'!$B$4,16)+(AX$3-1)),"MM"),
             IF(
                        OR(
                                    TEXT((EDATE('Projektkostenkalkulation EP'!$B$4,16)+AX$3),"TTT") = "Sa",
                                    TEXT((EDATE('Projektkostenkalkulation EP'!$B$4,16)+AX$3),"TTT") = "So",
                                    IF(ISNA(VLOOKUP(EDATE('Projektkostenkalkulation EP'!$B$4,16)+AX$3,Datenquellen!$F$7:$H$45,3,FALSE))," ",VLOOKUP(EDATE('Projektkostenkalkulation EP'!$B$4,16)+AX$3,Datenquellen!$F$7:$H$45,3,FALSE))="X"
                                    ),
                          "X",
                          IF((((NETWORKDAYS('Projektkostenkalkulation EP'!$R$8,EOMONTH('Projektkostenkalkulation EP'!$R$8,0)))*('Projektkostenkalkulation EP'!$N$47/5)*
                                        'Projektkostenkalkulation EP'!$R$31)-SUM($AK$17:AX17))&gt;('Projektkostenkalkulation EP'!$N$47/5),('Projektkostenkalkulation EP'!$N$47/5),
                                         (NETWORKDAYS('Projektkostenkalkulation EP'!$R$8,
                                          EOMONTH('Projektkostenkalkulation EP'!$R$8,0)))*('Projektkostenkalkulation EP'!$N$47/5)*'Projektkostenkalkulation EP'!$R$31-SUM($AK$17:AX17))
                          ),
               "X"
            )</f>
        <v>0</v>
      </c>
      <c r="AZ17" s="122">
        <f xml:space="preserve"> IF(TEXT((EDATE('Projektkostenkalkulation EP'!$B$4,16)+AY$3),"MM")=TEXT((EDATE('Projektkostenkalkulation EP'!$B$4,16)+(AY$3-1)),"MM"),
             IF(
                        OR(
                                    TEXT((EDATE('Projektkostenkalkulation EP'!$B$4,16)+AY$3),"TTT") = "Sa",
                                    TEXT((EDATE('Projektkostenkalkulation EP'!$B$4,16)+AY$3),"TTT") = "So",
                                    IF(ISNA(VLOOKUP(EDATE('Projektkostenkalkulation EP'!$B$4,16)+AY$3,Datenquellen!$F$7:$H$45,3,FALSE))," ",VLOOKUP(EDATE('Projektkostenkalkulation EP'!$B$4,16)+AY$3,Datenquellen!$F$7:$H$45,3,FALSE))="X"
                                    ),
                          "X",
                          IF((((NETWORKDAYS('Projektkostenkalkulation EP'!$R$8,EOMONTH('Projektkostenkalkulation EP'!$R$8,0)))*('Projektkostenkalkulation EP'!$N$47/5)*
                                        'Projektkostenkalkulation EP'!$R$31)-SUM($AK$17:AY17))&gt;('Projektkostenkalkulation EP'!$N$47/5),('Projektkostenkalkulation EP'!$N$47/5),
                                         (NETWORKDAYS('Projektkostenkalkulation EP'!$R$8,
                                          EOMONTH('Projektkostenkalkulation EP'!$R$8,0)))*('Projektkostenkalkulation EP'!$N$47/5)*'Projektkostenkalkulation EP'!$R$31-SUM($AK$17:AY17))
                          ),
               "X"
            )</f>
        <v>0</v>
      </c>
      <c r="BA17" s="122" t="str">
        <f xml:space="preserve"> IF(TEXT((EDATE('Projektkostenkalkulation EP'!$B$4,16)+AZ$3),"MM")=TEXT((EDATE('Projektkostenkalkulation EP'!$B$4,16)+(AZ$3-1)),"MM"),
             IF(
                        OR(
                                    TEXT((EDATE('Projektkostenkalkulation EP'!$B$4,16)+AZ$3),"TTT") = "Sa",
                                    TEXT((EDATE('Projektkostenkalkulation EP'!$B$4,16)+AZ$3),"TTT") = "So",
                                    IF(ISNA(VLOOKUP(EDATE('Projektkostenkalkulation EP'!$B$4,16)+AZ$3,Datenquellen!$F$7:$H$45,3,FALSE))," ",VLOOKUP(EDATE('Projektkostenkalkulation EP'!$B$4,16)+AZ$3,Datenquellen!$F$7:$H$45,3,FALSE))="X"
                                    ),
                          "X",
                          IF((((NETWORKDAYS('Projektkostenkalkulation EP'!$R$8,EOMONTH('Projektkostenkalkulation EP'!$R$8,0)))*('Projektkostenkalkulation EP'!$N$47/5)*
                                        'Projektkostenkalkulation EP'!$R$31)-SUM($AK$17:AZ17))&gt;('Projektkostenkalkulation EP'!$N$47/5),('Projektkostenkalkulation EP'!$N$47/5),
                                         (NETWORKDAYS('Projektkostenkalkulation EP'!$R$8,
                                          EOMONTH('Projektkostenkalkulation EP'!$R$8,0)))*('Projektkostenkalkulation EP'!$N$47/5)*'Projektkostenkalkulation EP'!$R$31-SUM($AK$17:AZ17))
                          ),
               "X"
            )</f>
        <v>X</v>
      </c>
      <c r="BB17" s="122" t="str">
        <f xml:space="preserve"> IF(TEXT((EDATE('Projektkostenkalkulation EP'!$B$4,16)+BA$3),"MM")=TEXT((EDATE('Projektkostenkalkulation EP'!$B$4,16)+(BA$3-1)),"MM"),
             IF(
                        OR(
                                    TEXT((EDATE('Projektkostenkalkulation EP'!$B$4,16)+BA$3),"TTT") = "Sa",
                                    TEXT((EDATE('Projektkostenkalkulation EP'!$B$4,16)+BA$3),"TTT") = "So",
                                    IF(ISNA(VLOOKUP(EDATE('Projektkostenkalkulation EP'!$B$4,16)+BA$3,Datenquellen!$F$7:$H$45,3,FALSE))," ",VLOOKUP(EDATE('Projektkostenkalkulation EP'!$B$4,16)+BA$3,Datenquellen!$F$7:$H$45,3,FALSE))="X"
                                    ),
                          "X",
                          IF((((NETWORKDAYS('Projektkostenkalkulation EP'!$R$8,EOMONTH('Projektkostenkalkulation EP'!$R$8,0)))*('Projektkostenkalkulation EP'!$N$47/5)*
                                        'Projektkostenkalkulation EP'!$R$31)-SUM($AK$17:BA17))&gt;('Projektkostenkalkulation EP'!$N$47/5),('Projektkostenkalkulation EP'!$N$47/5),
                                         (NETWORKDAYS('Projektkostenkalkulation EP'!$R$8,
                                          EOMONTH('Projektkostenkalkulation EP'!$R$8,0)))*('Projektkostenkalkulation EP'!$N$47/5)*'Projektkostenkalkulation EP'!$R$31-SUM($AK$17:BA17))
                          ),
               "X"
            )</f>
        <v>X</v>
      </c>
      <c r="BC17" s="122">
        <f xml:space="preserve"> IF(TEXT((EDATE('Projektkostenkalkulation EP'!$B$4,16)+BB$3),"MM")=TEXT((EDATE('Projektkostenkalkulation EP'!$B$4,16)+(BB$3-1)),"MM"),
             IF(
                        OR(
                                    TEXT((EDATE('Projektkostenkalkulation EP'!$B$4,16)+BB$3),"TTT") = "Sa",
                                    TEXT((EDATE('Projektkostenkalkulation EP'!$B$4,16)+BB$3),"TTT") = "So",
                                    IF(ISNA(VLOOKUP(EDATE('Projektkostenkalkulation EP'!$B$4,16)+BB$3,Datenquellen!$F$7:$H$45,3,FALSE))," ",VLOOKUP(EDATE('Projektkostenkalkulation EP'!$B$4,16)+BB$3,Datenquellen!$F$7:$H$45,3,FALSE))="X"
                                    ),
                          "X",
                          IF((((NETWORKDAYS('Projektkostenkalkulation EP'!$R$8,EOMONTH('Projektkostenkalkulation EP'!$R$8,0)))*('Projektkostenkalkulation EP'!$N$47/5)*
                                        'Projektkostenkalkulation EP'!$R$31)-SUM($AK$17:BB17))&gt;('Projektkostenkalkulation EP'!$N$47/5),('Projektkostenkalkulation EP'!$N$47/5),
                                         (NETWORKDAYS('Projektkostenkalkulation EP'!$R$8,
                                          EOMONTH('Projektkostenkalkulation EP'!$R$8,0)))*('Projektkostenkalkulation EP'!$N$47/5)*'Projektkostenkalkulation EP'!$R$31-SUM($AK$17:BB17))
                          ),
               "X"
            )</f>
        <v>0</v>
      </c>
      <c r="BD17" s="122">
        <f xml:space="preserve"> IF(TEXT((EDATE('Projektkostenkalkulation EP'!$B$4,16)+BC$3),"MM")=TEXT((EDATE('Projektkostenkalkulation EP'!$B$4,16)+(BC$3-1)),"MM"),
             IF(
                        OR(
                                    TEXT((EDATE('Projektkostenkalkulation EP'!$B$4,16)+BC$3),"TTT") = "Sa",
                                    TEXT((EDATE('Projektkostenkalkulation EP'!$B$4,16)+BC$3),"TTT") = "So",
                                    IF(ISNA(VLOOKUP(EDATE('Projektkostenkalkulation EP'!$B$4,16)+BC$3,Datenquellen!$F$7:$H$45,3,FALSE))," ",VLOOKUP(EDATE('Projektkostenkalkulation EP'!$B$4,16)+BC$3,Datenquellen!$F$7:$H$45,3,FALSE))="X"
                                    ),
                          "X",
                          IF((((NETWORKDAYS('Projektkostenkalkulation EP'!$R$8,EOMONTH('Projektkostenkalkulation EP'!$R$8,0)))*('Projektkostenkalkulation EP'!$N$47/5)*
                                        'Projektkostenkalkulation EP'!$R$31)-SUM($AK$17:BC17))&gt;('Projektkostenkalkulation EP'!$N$47/5),('Projektkostenkalkulation EP'!$N$47/5),
                                         (NETWORKDAYS('Projektkostenkalkulation EP'!$R$8,
                                          EOMONTH('Projektkostenkalkulation EP'!$R$8,0)))*('Projektkostenkalkulation EP'!$N$47/5)*'Projektkostenkalkulation EP'!$R$31-SUM($AK$17:BC17))
                          ),
               "X"
            )</f>
        <v>0</v>
      </c>
      <c r="BE17" s="122" t="str">
        <f xml:space="preserve"> IF(TEXT((EDATE('Projektkostenkalkulation EP'!$B$4,16)+BD$3),"MM")=TEXT((EDATE('Projektkostenkalkulation EP'!$B$4,16)+(BD$3-1)),"MM"),
             IF(
                        OR(
                                    TEXT((EDATE('Projektkostenkalkulation EP'!$B$4,16)+BD$3),"TTT") = "Sa",
                                    TEXT((EDATE('Projektkostenkalkulation EP'!$B$4,16)+BD$3),"TTT") = "So",
                                    IF(ISNA(VLOOKUP(EDATE('Projektkostenkalkulation EP'!$B$4,16)+BD$3,Datenquellen!$F$7:$H$45,3,FALSE))," ",VLOOKUP(EDATE('Projektkostenkalkulation EP'!$B$4,16)+BD$3,Datenquellen!$F$7:$H$45,3,FALSE))="X"
                                    ),
                          "X",
                          IF((((NETWORKDAYS('Projektkostenkalkulation EP'!$R$8,EOMONTH('Projektkostenkalkulation EP'!$R$8,0)))*('Projektkostenkalkulation EP'!$N$47/5)*
                                        'Projektkostenkalkulation EP'!$R$31)-SUM($AK$17:BD17))&gt;('Projektkostenkalkulation EP'!$N$47/5),('Projektkostenkalkulation EP'!$N$47/5),
                                         (NETWORKDAYS('Projektkostenkalkulation EP'!$R$8,
                                          EOMONTH('Projektkostenkalkulation EP'!$R$8,0)))*('Projektkostenkalkulation EP'!$N$47/5)*'Projektkostenkalkulation EP'!$R$31-SUM($AK$17:BD17))
                          ),
               "X"
            )</f>
        <v>X</v>
      </c>
      <c r="BF17" s="122">
        <f xml:space="preserve"> IF(TEXT((EDATE('Projektkostenkalkulation EP'!$B$4,16)+BE$3),"MM")=TEXT((EDATE('Projektkostenkalkulation EP'!$B$4,16)+(BE$3-1)),"MM"),
             IF(
                        OR(
                                    TEXT((EDATE('Projektkostenkalkulation EP'!$B$4,16)+BE$3),"TTT") = "Sa",
                                    TEXT((EDATE('Projektkostenkalkulation EP'!$B$4,16)+BE$3),"TTT") = "So",
                                    IF(ISNA(VLOOKUP(EDATE('Projektkostenkalkulation EP'!$B$4,16)+BE$3,Datenquellen!$F$7:$H$45,3,FALSE))," ",VLOOKUP(EDATE('Projektkostenkalkulation EP'!$B$4,16)+BE$3,Datenquellen!$F$7:$H$45,3,FALSE))="X"
                                    ),
                          "X",
                          IF((((NETWORKDAYS('Projektkostenkalkulation EP'!$R$8,EOMONTH('Projektkostenkalkulation EP'!$R$8,0)))*('Projektkostenkalkulation EP'!$N$47/5)*
                                        'Projektkostenkalkulation EP'!$R$31)-SUM($AK$17:BE17))&gt;('Projektkostenkalkulation EP'!$N$47/5),('Projektkostenkalkulation EP'!$N$47/5),
                                         (NETWORKDAYS('Projektkostenkalkulation EP'!$R$8,
                                          EOMONTH('Projektkostenkalkulation EP'!$R$8,0)))*('Projektkostenkalkulation EP'!$N$47/5)*'Projektkostenkalkulation EP'!$R$31-SUM($AK$17:BE17))
                          ),
               "X"
            )</f>
        <v>0</v>
      </c>
      <c r="BG17" s="122">
        <f xml:space="preserve"> IF(TEXT((EDATE('Projektkostenkalkulation EP'!$B$4,16)+BF$3),"MM")=TEXT((EDATE('Projektkostenkalkulation EP'!$B$4,16)+(BF$3-1)),"MM"),
             IF(
                        OR(
                                    TEXT((EDATE('Projektkostenkalkulation EP'!$B$4,16)+BF$3),"TTT") = "Sa",
                                    TEXT((EDATE('Projektkostenkalkulation EP'!$B$4,16)+BF$3),"TTT") = "So",
                                    IF(ISNA(VLOOKUP(EDATE('Projektkostenkalkulation EP'!$B$4,16)+BF$3,Datenquellen!$F$7:$H$45,3,FALSE))," ",VLOOKUP(EDATE('Projektkostenkalkulation EP'!$B$4,16)+BF$3,Datenquellen!$F$7:$H$45,3,FALSE))="X"
                                    ),
                          "X",
                          IF((((NETWORKDAYS('Projektkostenkalkulation EP'!$R$8,EOMONTH('Projektkostenkalkulation EP'!$R$8,0)))*('Projektkostenkalkulation EP'!$N$47/5)*
                                        'Projektkostenkalkulation EP'!$R$31)-SUM($AK$17:BF17))&gt;('Projektkostenkalkulation EP'!$N$47/5),('Projektkostenkalkulation EP'!$N$47/5),
                                         (NETWORKDAYS('Projektkostenkalkulation EP'!$R$8,
                                          EOMONTH('Projektkostenkalkulation EP'!$R$8,0)))*('Projektkostenkalkulation EP'!$N$47/5)*'Projektkostenkalkulation EP'!$R$31-SUM($AK$17:BF17))
                          ),
               "X"
            )</f>
        <v>0</v>
      </c>
      <c r="BH17" s="122" t="str">
        <f xml:space="preserve"> IF(TEXT((EDATE('Projektkostenkalkulation EP'!$B$4,16)+BG$3),"MM")=TEXT((EDATE('Projektkostenkalkulation EP'!$B$4,16)+(BG$3-1)),"MM"),
             IF(
                        OR(
                                    TEXT((EDATE('Projektkostenkalkulation EP'!$B$4,16)+BG$3),"TTT") = "Sa",
                                    TEXT((EDATE('Projektkostenkalkulation EP'!$B$4,16)+BG$3),"TTT") = "So",
                                    IF(ISNA(VLOOKUP(EDATE('Projektkostenkalkulation EP'!$B$4,16)+BG$3,Datenquellen!$F$7:$H$45,3,FALSE))," ",VLOOKUP(EDATE('Projektkostenkalkulation EP'!$B$4,16)+BG$3,Datenquellen!$F$7:$H$45,3,FALSE))="X"
                                    ),
                          "X",
                          IF((((NETWORKDAYS('Projektkostenkalkulation EP'!$R$8,EOMONTH('Projektkostenkalkulation EP'!$R$8,0)))*('Projektkostenkalkulation EP'!$N$47/5)*
                                        'Projektkostenkalkulation EP'!$R$31)-SUM($AK$17:BG17))&gt;('Projektkostenkalkulation EP'!$N$47/5),('Projektkostenkalkulation EP'!$N$47/5),
                                         (NETWORKDAYS('Projektkostenkalkulation EP'!$R$8,
                                          EOMONTH('Projektkostenkalkulation EP'!$R$8,0)))*('Projektkostenkalkulation EP'!$N$47/5)*'Projektkostenkalkulation EP'!$R$31-SUM($AK$17:BG17))
                          ),
               "X"
            )</f>
        <v>X</v>
      </c>
      <c r="BI17" s="122" t="str">
        <f xml:space="preserve"> IF(TEXT((EDATE('Projektkostenkalkulation EP'!$B$4,16)+BH$3),"MM")=TEXT((EDATE('Projektkostenkalkulation EP'!$B$4,16)+(BH$3-1)),"MM"),
             IF(
                        OR(
                                    TEXT((EDATE('Projektkostenkalkulation EP'!$B$4,16)+BH$3),"TTT") = "Sa",
                                    TEXT((EDATE('Projektkostenkalkulation EP'!$B$4,16)+BH$3),"TTT") = "So",
                                    IF(ISNA(VLOOKUP(EDATE('Projektkostenkalkulation EP'!$B$4,16)+BH$3,Datenquellen!$F$7:$H$45,3,FALSE))," ",VLOOKUP(EDATE('Projektkostenkalkulation EP'!$B$4,16)+BH$3,Datenquellen!$F$7:$H$45,3,FALSE))="X"
                                    ),
                          "X",
                          IF((((NETWORKDAYS('Projektkostenkalkulation EP'!$R$8,EOMONTH('Projektkostenkalkulation EP'!$R$8,0)))*('Projektkostenkalkulation EP'!$N$47/5)*
                                        'Projektkostenkalkulation EP'!$R$31)-SUM($AK$17:BH17))&gt;('Projektkostenkalkulation EP'!$N$47/5),('Projektkostenkalkulation EP'!$N$47/5),
                                         (NETWORKDAYS('Projektkostenkalkulation EP'!$R$8,
                                          EOMONTH('Projektkostenkalkulation EP'!$R$8,0)))*('Projektkostenkalkulation EP'!$N$47/5)*'Projektkostenkalkulation EP'!$R$31-SUM($AK$17:BH17))
                          ),
               "X"
            )</f>
        <v>X</v>
      </c>
      <c r="BJ17" s="122">
        <f xml:space="preserve"> IF(TEXT((EDATE('Projektkostenkalkulation EP'!$B$4,16)+BI$3),"MM")=TEXT((EDATE('Projektkostenkalkulation EP'!$B$4,16)+(BI$3-1)),"MM"),
             IF(
                        OR(
                                    TEXT((EDATE('Projektkostenkalkulation EP'!$B$4,16)+BI$3),"TTT") = "Sa",
                                    TEXT((EDATE('Projektkostenkalkulation EP'!$B$4,16)+BI$3),"TTT") = "So",
                                    IF(ISNA(VLOOKUP(EDATE('Projektkostenkalkulation EP'!$B$4,16)+BI$3,Datenquellen!$F$7:$H$45,3,FALSE))," ",VLOOKUP(EDATE('Projektkostenkalkulation EP'!$B$4,16)+BI$3,Datenquellen!$F$7:$H$45,3,FALSE))="X"
                                    ),
                          "X",
                          IF((((NETWORKDAYS('Projektkostenkalkulation EP'!$R$8,EOMONTH('Projektkostenkalkulation EP'!$R$8,0)))*('Projektkostenkalkulation EP'!$N$47/5)*
                                        'Projektkostenkalkulation EP'!$R$31)-SUM($AK$17:BI17))&gt;('Projektkostenkalkulation EP'!$N$47/5),('Projektkostenkalkulation EP'!$N$47/5),
                                         (NETWORKDAYS('Projektkostenkalkulation EP'!$R$8,
                                          EOMONTH('Projektkostenkalkulation EP'!$R$8,0)))*('Projektkostenkalkulation EP'!$N$47/5)*'Projektkostenkalkulation EP'!$R$31-SUM($AK$17:BI17))
                          ),
               "X"
            )</f>
        <v>0</v>
      </c>
      <c r="BK17" s="122">
        <f xml:space="preserve"> IF(TEXT((EDATE('Projektkostenkalkulation EP'!$B$4,16)+BJ$3),"MM")=TEXT((EDATE('Projektkostenkalkulation EP'!$B$4,16)+(BJ$3-1)),"MM"),
             IF(
                        OR(
                                    TEXT((EDATE('Projektkostenkalkulation EP'!$B$4,16)+BJ$3),"TTT") = "Sa",
                                    TEXT((EDATE('Projektkostenkalkulation EP'!$B$4,16)+BJ$3),"TTT") = "So",
                                    IF(ISNA(VLOOKUP(EDATE('Projektkostenkalkulation EP'!$B$4,16)+BJ$3,Datenquellen!$F$7:$H$45,3,FALSE))," ",VLOOKUP(EDATE('Projektkostenkalkulation EP'!$B$4,16)+BJ$3,Datenquellen!$F$7:$H$45,3,FALSE))="X"
                                    ),
                          "X",
                          IF((((NETWORKDAYS('Projektkostenkalkulation EP'!$R$8,EOMONTH('Projektkostenkalkulation EP'!$R$8,0)))*('Projektkostenkalkulation EP'!$N$47/5)*
                                        'Projektkostenkalkulation EP'!$R$31)-SUM($AK$17:BJ17))&gt;('Projektkostenkalkulation EP'!$N$47/5),('Projektkostenkalkulation EP'!$N$47/5),
                                         (NETWORKDAYS('Projektkostenkalkulation EP'!$R$8,
                                          EOMONTH('Projektkostenkalkulation EP'!$R$8,0)))*('Projektkostenkalkulation EP'!$N$47/5)*'Projektkostenkalkulation EP'!$R$31-SUM($AK$17:BJ17))
                          ),
               "X"
            )</f>
        <v>0</v>
      </c>
      <c r="BL17" s="122">
        <f xml:space="preserve"> IF(TEXT((EDATE('Projektkostenkalkulation EP'!$B$4,16)+BK$3),"MM")=TEXT((EDATE('Projektkostenkalkulation EP'!$B$4,16)+(BK$3-1)),"MM"),
             IF(
                        OR(
                                    TEXT((EDATE('Projektkostenkalkulation EP'!$B$4,16)+BK$3),"TTT") = "Sa",
                                    TEXT((EDATE('Projektkostenkalkulation EP'!$B$4,16)+BK$3),"TTT") = "So",
                                    IF(ISNA(VLOOKUP(EDATE('Projektkostenkalkulation EP'!$B$4,16)+BK$3,Datenquellen!$F$7:$H$45,3,FALSE))," ",VLOOKUP(EDATE('Projektkostenkalkulation EP'!$B$4,16)+BK$3,Datenquellen!$F$7:$H$45,3,FALSE))="X"
                                    ),
                          "X",
                          IF((((NETWORKDAYS('Projektkostenkalkulation EP'!$R$8,EOMONTH('Projektkostenkalkulation EP'!$R$8,0)))*('Projektkostenkalkulation EP'!$N$47/5)*
                                        'Projektkostenkalkulation EP'!$R$31)-SUM($AK$17:BK17))&gt;('Projektkostenkalkulation EP'!$N$47/5),('Projektkostenkalkulation EP'!$N$47/5),
                                         (NETWORKDAYS('Projektkostenkalkulation EP'!$R$8,
                                          EOMONTH('Projektkostenkalkulation EP'!$R$8,0)))*('Projektkostenkalkulation EP'!$N$47/5)*'Projektkostenkalkulation EP'!$R$31-SUM($AK$17:BK17))
                          ),
               "X"
            )</f>
        <v>0</v>
      </c>
      <c r="BM17" s="122">
        <f xml:space="preserve"> IF(TEXT((EDATE('Projektkostenkalkulation EP'!$B$4,16)+BL$3),"MM")=TEXT((EDATE('Projektkostenkalkulation EP'!$B$4,16)+(BL$3-1)),"MM"),
             IF(
                        OR(
                                    TEXT((EDATE('Projektkostenkalkulation EP'!$B$4,16)+BL$3),"TTT") = "Sa",
                                    TEXT((EDATE('Projektkostenkalkulation EP'!$B$4,16)+BL$3),"TTT") = "So",
                                    IF(ISNA(VLOOKUP(EDATE('Projektkostenkalkulation EP'!$B$4,16)+BL$3,Datenquellen!$F$7:$H$45,3,FALSE))," ",VLOOKUP(EDATE('Projektkostenkalkulation EP'!$B$4,16)+BL$3,Datenquellen!$F$7:$H$45,3,FALSE))="X"
                                    ),
                          "X",
                          IF((((NETWORKDAYS('Projektkostenkalkulation EP'!$R$8,EOMONTH('Projektkostenkalkulation EP'!$R$8,0)))*('Projektkostenkalkulation EP'!$N$47/5)*
                                        'Projektkostenkalkulation EP'!$R$31)-SUM($AK$17:BL17))&gt;('Projektkostenkalkulation EP'!$N$47/5),('Projektkostenkalkulation EP'!$N$47/5),
                                         (NETWORKDAYS('Projektkostenkalkulation EP'!$R$8,
                                          EOMONTH('Projektkostenkalkulation EP'!$R$8,0)))*('Projektkostenkalkulation EP'!$N$47/5)*'Projektkostenkalkulation EP'!$R$31-SUM($AK$17:BL17))
                          ),
               "X"
            )</f>
        <v>0</v>
      </c>
      <c r="BN17" s="122">
        <f xml:space="preserve"> IF(TEXT((EDATE('Projektkostenkalkulation EP'!$B$4,16)+BM$3),"MM")=TEXT((EDATE('Projektkostenkalkulation EP'!$B$4,16)+(BM$3-1)),"MM"),
             IF(
                        OR(
                                    TEXT((EDATE('Projektkostenkalkulation EP'!$B$4,16)+BM$3),"TTT") = "Sa",
                                    TEXT((EDATE('Projektkostenkalkulation EP'!$B$4,16)+BM$3),"TTT") = "So",
                                    IF(ISNA(VLOOKUP(EDATE('Projektkostenkalkulation EP'!$B$4,16)+BM$3,Datenquellen!$F$7:$H$45,3,FALSE))," ",VLOOKUP(EDATE('Projektkostenkalkulation EP'!$B$4,16)+BM$3,Datenquellen!$F$7:$H$45,3,FALSE))="X"
                                    ),
                          "X",
                          IF((((NETWORKDAYS('Projektkostenkalkulation EP'!$R$8,EOMONTH('Projektkostenkalkulation EP'!$R$8,0)))*('Projektkostenkalkulation EP'!$N$47/5)*
                                        'Projektkostenkalkulation EP'!$R$31)-SUM($AK$17:BM17))&gt;('Projektkostenkalkulation EP'!$N$47/5),('Projektkostenkalkulation EP'!$N$47/5),
                                         (NETWORKDAYS('Projektkostenkalkulation EP'!$R$8,
                                          EOMONTH('Projektkostenkalkulation EP'!$R$8,0)))*('Projektkostenkalkulation EP'!$N$47/5)*'Projektkostenkalkulation EP'!$R$31-SUM($AK$17:BM17))
                          ),
               "X"
            )</f>
        <v>0</v>
      </c>
      <c r="BO17" s="122" t="str">
        <f xml:space="preserve"> IF(TEXT((EDATE('Projektkostenkalkulation EP'!$B$4,16)+BN$3),"MM")=TEXT((EDATE('Projektkostenkalkulation EP'!$B$4,16)+(BN$3-1)),"MM"),
             IF(
                        OR(
                                    TEXT((EDATE('Projektkostenkalkulation EP'!$B$4,16)+BN$3),"TTT") = "Sa",
                                    TEXT((EDATE('Projektkostenkalkulation EP'!$B$4,16)+BN$3),"TTT") = "So",
                                    IF(ISNA(VLOOKUP(EDATE('Projektkostenkalkulation EP'!$B$4,16)+BN$3,Datenquellen!$F$7:$H$45,3,FALSE))," ",VLOOKUP(EDATE('Projektkostenkalkulation EP'!$B$4,16)+BN$3,Datenquellen!$F$7:$H$45,3,FALSE))="X"
                                    ),
                          "X",
                          IF((((NETWORKDAYS('Projektkostenkalkulation EP'!$R$8,EOMONTH('Projektkostenkalkulation EP'!$R$8,0)))*('Projektkostenkalkulation EP'!$N$47/5)*
                                        'Projektkostenkalkulation EP'!$R$31)-SUM($AK$17:BN17))&gt;('Projektkostenkalkulation EP'!$N$47/5),('Projektkostenkalkulation EP'!$N$47/5),
                                         (NETWORKDAYS('Projektkostenkalkulation EP'!$R$8,
                                          EOMONTH('Projektkostenkalkulation EP'!$R$8,0)))*('Projektkostenkalkulation EP'!$N$47/5)*'Projektkostenkalkulation EP'!$R$31-SUM($AK$17:BN17))
                          ),
               "X"
            )</f>
        <v>X</v>
      </c>
      <c r="BP17" s="121">
        <f>SUM(AK17:BO17)</f>
        <v>0</v>
      </c>
      <c r="BQ17" s="525">
        <f>BP17-BP18</f>
        <v>0</v>
      </c>
    </row>
    <row r="18" spans="1:69" ht="14.25" customHeight="1" thickBot="1" x14ac:dyDescent="0.25">
      <c r="A18" s="3" t="s">
        <v>82</v>
      </c>
      <c r="B18" s="270"/>
      <c r="C18" s="272"/>
      <c r="D18" s="272"/>
      <c r="E18" s="272"/>
      <c r="F18" s="272"/>
      <c r="G18" s="272"/>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123">
        <f>SUM(B18:AF18)</f>
        <v>0</v>
      </c>
      <c r="AH18" s="526"/>
      <c r="AJ18" s="3" t="s">
        <v>82</v>
      </c>
      <c r="AK18" s="270"/>
      <c r="AL18" s="272"/>
      <c r="AM18" s="272"/>
      <c r="AN18" s="272"/>
      <c r="AO18" s="272"/>
      <c r="AP18" s="272"/>
      <c r="AQ18" s="272"/>
      <c r="AR18" s="272"/>
      <c r="AS18" s="272"/>
      <c r="AT18" s="272"/>
      <c r="AU18" s="272"/>
      <c r="AV18" s="272"/>
      <c r="AW18" s="272"/>
      <c r="AX18" s="272"/>
      <c r="AY18" s="272"/>
      <c r="AZ18" s="272"/>
      <c r="BA18" s="272"/>
      <c r="BB18" s="272"/>
      <c r="BC18" s="272"/>
      <c r="BD18" s="272"/>
      <c r="BE18" s="272"/>
      <c r="BF18" s="272"/>
      <c r="BG18" s="272"/>
      <c r="BH18" s="272"/>
      <c r="BI18" s="272"/>
      <c r="BJ18" s="272"/>
      <c r="BK18" s="272"/>
      <c r="BL18" s="272"/>
      <c r="BM18" s="272"/>
      <c r="BN18" s="272"/>
      <c r="BO18" s="272"/>
      <c r="BP18" s="123">
        <f>SUM(AK18:BO18)</f>
        <v>0</v>
      </c>
      <c r="BQ18" s="526"/>
    </row>
    <row r="19" spans="1:69" ht="14.25" customHeight="1" x14ac:dyDescent="0.2">
      <c r="A19" s="1" t="s">
        <v>59</v>
      </c>
      <c r="B19" s="527" t="str">
        <f>TEXT('Projektkostenkalkulation EP'!$G$8,"MMMM JJJJ")</f>
        <v>Juni 2024</v>
      </c>
      <c r="C19" s="527"/>
      <c r="D19" s="527"/>
      <c r="E19" s="527"/>
      <c r="F19" s="527"/>
      <c r="G19" s="527"/>
      <c r="H19" s="527"/>
      <c r="I19" s="527"/>
      <c r="J19" s="527"/>
      <c r="K19" s="527"/>
      <c r="L19" s="527"/>
      <c r="M19" s="527"/>
      <c r="N19" s="527"/>
      <c r="O19" s="527"/>
      <c r="P19" s="527"/>
      <c r="Q19" s="527"/>
      <c r="R19" s="527"/>
      <c r="S19" s="527"/>
      <c r="T19" s="527"/>
      <c r="U19" s="527"/>
      <c r="V19" s="527"/>
      <c r="W19" s="527"/>
      <c r="X19" s="527"/>
      <c r="Y19" s="527"/>
      <c r="Z19" s="527"/>
      <c r="AA19" s="527"/>
      <c r="AB19" s="527"/>
      <c r="AC19" s="527"/>
      <c r="AD19" s="527"/>
      <c r="AE19" s="527"/>
      <c r="AF19" s="527"/>
      <c r="AG19" s="527"/>
      <c r="AH19" s="528"/>
      <c r="AJ19" s="1" t="s">
        <v>59</v>
      </c>
      <c r="AK19" s="527" t="str">
        <f>TEXT('Projektkostenkalkulation EP'!$S$8,"MMMM JJJJ")</f>
        <v>Juni 2025</v>
      </c>
      <c r="AL19" s="527"/>
      <c r="AM19" s="527"/>
      <c r="AN19" s="527"/>
      <c r="AO19" s="527"/>
      <c r="AP19" s="527"/>
      <c r="AQ19" s="527"/>
      <c r="AR19" s="527"/>
      <c r="AS19" s="527"/>
      <c r="AT19" s="527"/>
      <c r="AU19" s="527"/>
      <c r="AV19" s="527"/>
      <c r="AW19" s="527"/>
      <c r="AX19" s="527"/>
      <c r="AY19" s="527"/>
      <c r="AZ19" s="527"/>
      <c r="BA19" s="527"/>
      <c r="BB19" s="527"/>
      <c r="BC19" s="527"/>
      <c r="BD19" s="527"/>
      <c r="BE19" s="527"/>
      <c r="BF19" s="527"/>
      <c r="BG19" s="527"/>
      <c r="BH19" s="527"/>
      <c r="BI19" s="527"/>
      <c r="BJ19" s="527"/>
      <c r="BK19" s="527"/>
      <c r="BL19" s="527"/>
      <c r="BM19" s="527"/>
      <c r="BN19" s="527"/>
      <c r="BO19" s="527"/>
      <c r="BP19" s="527"/>
      <c r="BQ19" s="528"/>
    </row>
    <row r="20" spans="1:69" ht="14.25" customHeight="1" x14ac:dyDescent="0.2">
      <c r="A20" s="2" t="s">
        <v>81</v>
      </c>
      <c r="B20" s="124" t="str">
        <f>IF(
            OR(
                     TEXT(EDATE('Projektkostenkalkulation EP'!$B$4,5),"TTT") = "Sa",
                     TEXT(EDATE('Projektkostenkalkulation EP'!$B$4,5),"TTT") = "So",
                     IF(ISNA(VLOOKUP(EDATE('Projektkostenkalkulation EP'!$B$4,5),Datenquellen!$F$7:$H$45,3,FALSE))," ",VLOOKUP(EDATE('Projektkostenkalkulation EP'!$B$4,5),Datenquellen!$F$7:$H$45,3,FALSE))="X"
                            ),
                    "X",
                   IF('Projektkostenkalkulation EP'!$G$31&gt;0,('Projektkostenkalkulation EP'!$N$47/5),0)
            )</f>
        <v>X</v>
      </c>
      <c r="C20" s="122" t="str">
        <f xml:space="preserve"> IF(TEXT((EDATE('Projektkostenkalkulation EP'!$B$4,5)+AK$3),"MM")=TEXT((EDATE('Projektkostenkalkulation EP'!$B$4,5)+(AK$3-1)),"MM"),
             IF(
                        OR(
                                    TEXT((EDATE('Projektkostenkalkulation EP'!$B$4,5)+AK$3),"TTT") = "Sa",
                                    TEXT((EDATE('Projektkostenkalkulation EP'!$B$4,5)+AK$3),"TTT") = "So",
                                    IF(ISNA(VLOOKUP(EDATE('Projektkostenkalkulation EP'!$B$4,5)+AK$3,Datenquellen!$F$7:$H$45,3,FALSE))," ",VLOOKUP(EDATE('Projektkostenkalkulation EP'!$B$4,5)+AK$3,Datenquellen!$F$7:$H$45,3,FALSE))="X"
                                    ),
                          "X",
                          IF((((NETWORKDAYS('Projektkostenkalkulation EP'!$G$8,EOMONTH('Projektkostenkalkulation EP'!$G$8,0)))*('Projektkostenkalkulation EP'!$N$47/5)*
                                        'Projektkostenkalkulation EP'!$G$31)-SUM($B$20:B20))&gt;('Projektkostenkalkulation EP'!$N$47/5),('Projektkostenkalkulation EP'!$N$47/5),
                                         (NETWORKDAYS('Projektkostenkalkulation EP'!$G$8,
                                          EOMONTH('Projektkostenkalkulation EP'!$G$8,0)))*('Projektkostenkalkulation EP'!$N$47/5)*'Projektkostenkalkulation EP'!$G$31-SUM($B$20:B20))
                          ),
               "X"
            )</f>
        <v>X</v>
      </c>
      <c r="D20" s="122">
        <f xml:space="preserve"> IF(TEXT((EDATE('Projektkostenkalkulation EP'!$B$4,5)+AL$3),"MM")=TEXT((EDATE('Projektkostenkalkulation EP'!$B$4,5)+(AL$3-1)),"MM"),
             IF(
                        OR(
                                    TEXT((EDATE('Projektkostenkalkulation EP'!$B$4,5)+AL$3),"TTT") = "Sa",
                                    TEXT((EDATE('Projektkostenkalkulation EP'!$B$4,5)+AL$3),"TTT") = "So",
                                    IF(ISNA(VLOOKUP(EDATE('Projektkostenkalkulation EP'!$B$4,5)+AL$3,Datenquellen!$F$7:$H$45,3,FALSE))," ",VLOOKUP(EDATE('Projektkostenkalkulation EP'!$B$4,5)+AL$3,Datenquellen!$F$7:$H$45,3,FALSE))="X"
                                    ),
                          "X",
                          IF((((NETWORKDAYS('Projektkostenkalkulation EP'!$G$8,EOMONTH('Projektkostenkalkulation EP'!$G$8,0)))*('Projektkostenkalkulation EP'!$N$47/5)*
                                        'Projektkostenkalkulation EP'!$G$31)-SUM($B$20:C20))&gt;('Projektkostenkalkulation EP'!$N$47/5),('Projektkostenkalkulation EP'!$N$47/5),
                                         (NETWORKDAYS('Projektkostenkalkulation EP'!$G$8,
                                          EOMONTH('Projektkostenkalkulation EP'!$G$8,0)))*('Projektkostenkalkulation EP'!$N$47/5)*'Projektkostenkalkulation EP'!$G$31-SUM($B$20:C20))
                          ),
               "X"
            )</f>
        <v>0</v>
      </c>
      <c r="E20" s="122">
        <f xml:space="preserve"> IF(TEXT((EDATE('Projektkostenkalkulation EP'!$B$4,5)+AM$3),"MM")=TEXT((EDATE('Projektkostenkalkulation EP'!$B$4,5)+(AM$3-1)),"MM"),
             IF(
                        OR(
                                    TEXT((EDATE('Projektkostenkalkulation EP'!$B$4,5)+AM$3),"TTT") = "Sa",
                                    TEXT((EDATE('Projektkostenkalkulation EP'!$B$4,5)+AM$3),"TTT") = "So",
                                    IF(ISNA(VLOOKUP(EDATE('Projektkostenkalkulation EP'!$B$4,5)+AM$3,Datenquellen!$F$7:$H$45,3,FALSE))," ",VLOOKUP(EDATE('Projektkostenkalkulation EP'!$B$4,5)+AM$3,Datenquellen!$F$7:$H$45,3,FALSE))="X"
                                    ),
                          "X",
                          IF((((NETWORKDAYS('Projektkostenkalkulation EP'!$G$8,EOMONTH('Projektkostenkalkulation EP'!$G$8,0)))*('Projektkostenkalkulation EP'!$N$47/5)*
                                        'Projektkostenkalkulation EP'!$G$31)-SUM($B$20:D20))&gt;('Projektkostenkalkulation EP'!$N$47/5),('Projektkostenkalkulation EP'!$N$47/5),
                                         (NETWORKDAYS('Projektkostenkalkulation EP'!$G$8,
                                          EOMONTH('Projektkostenkalkulation EP'!$G$8,0)))*('Projektkostenkalkulation EP'!$N$47/5)*'Projektkostenkalkulation EP'!$G$31-SUM($B$20:D20))
                          ),
               "X"
            )</f>
        <v>0</v>
      </c>
      <c r="F20" s="122">
        <f xml:space="preserve"> IF(TEXT((EDATE('Projektkostenkalkulation EP'!$B$4,5)+AN$3),"MM")=TEXT((EDATE('Projektkostenkalkulation EP'!$B$4,5)+(AN$3-1)),"MM"),
             IF(
                        OR(
                                    TEXT((EDATE('Projektkostenkalkulation EP'!$B$4,5)+AN$3),"TTT") = "Sa",
                                    TEXT((EDATE('Projektkostenkalkulation EP'!$B$4,5)+AN$3),"TTT") = "So",
                                    IF(ISNA(VLOOKUP(EDATE('Projektkostenkalkulation EP'!$B$4,5)+AN$3,Datenquellen!$F$7:$H$45,3,FALSE))," ",VLOOKUP(EDATE('Projektkostenkalkulation EP'!$B$4,5)+AN$3,Datenquellen!$F$7:$H$45,3,FALSE))="X"
                                    ),
                          "X",
                          IF((((NETWORKDAYS('Projektkostenkalkulation EP'!$G$8,EOMONTH('Projektkostenkalkulation EP'!$G$8,0)))*('Projektkostenkalkulation EP'!$N$47/5)*
                                        'Projektkostenkalkulation EP'!$G$31)-SUM($B$20:E20))&gt;('Projektkostenkalkulation EP'!$N$47/5),('Projektkostenkalkulation EP'!$N$47/5),
                                         (NETWORKDAYS('Projektkostenkalkulation EP'!$G$8,
                                          EOMONTH('Projektkostenkalkulation EP'!$G$8,0)))*('Projektkostenkalkulation EP'!$N$47/5)*'Projektkostenkalkulation EP'!$G$31-SUM($B$20:E20))
                          ),
               "X"
            )</f>
        <v>0</v>
      </c>
      <c r="G20" s="122">
        <f xml:space="preserve"> IF(TEXT((EDATE('Projektkostenkalkulation EP'!$B$4,5)+AO$3),"MM")=TEXT((EDATE('Projektkostenkalkulation EP'!$B$4,5)+(AO$3-1)),"MM"),
             IF(
                        OR(
                                    TEXT((EDATE('Projektkostenkalkulation EP'!$B$4,5)+AO$3),"TTT") = "Sa",
                                    TEXT((EDATE('Projektkostenkalkulation EP'!$B$4,5)+AO$3),"TTT") = "So",
                                    IF(ISNA(VLOOKUP(EDATE('Projektkostenkalkulation EP'!$B$4,5)+AO$3,Datenquellen!$F$7:$H$45,3,FALSE))," ",VLOOKUP(EDATE('Projektkostenkalkulation EP'!$B$4,5)+AO$3,Datenquellen!$F$7:$H$45,3,FALSE))="X"
                                    ),
                          "X",
                          IF((((NETWORKDAYS('Projektkostenkalkulation EP'!$G$8,EOMONTH('Projektkostenkalkulation EP'!$G$8,0)))*('Projektkostenkalkulation EP'!$N$47/5)*
                                        'Projektkostenkalkulation EP'!$G$31)-SUM($B$20:F20))&gt;('Projektkostenkalkulation EP'!$N$47/5),('Projektkostenkalkulation EP'!$N$47/5),
                                         (NETWORKDAYS('Projektkostenkalkulation EP'!$G$8,
                                          EOMONTH('Projektkostenkalkulation EP'!$G$8,0)))*('Projektkostenkalkulation EP'!$N$47/5)*'Projektkostenkalkulation EP'!$G$31-SUM($B$20:F20))
                          ),
               "X"
            )</f>
        <v>0</v>
      </c>
      <c r="H20" s="122">
        <f xml:space="preserve"> IF(TEXT((EDATE('Projektkostenkalkulation EP'!$B$4,5)+AP$3),"MM")=TEXT((EDATE('Projektkostenkalkulation EP'!$B$4,5)+(AP$3-1)),"MM"),
             IF(
                        OR(
                                    TEXT((EDATE('Projektkostenkalkulation EP'!$B$4,5)+AP$3),"TTT") = "Sa",
                                    TEXT((EDATE('Projektkostenkalkulation EP'!$B$4,5)+AP$3),"TTT") = "So",
                                    IF(ISNA(VLOOKUP(EDATE('Projektkostenkalkulation EP'!$B$4,5)+AP$3,Datenquellen!$F$7:$H$45,3,FALSE))," ",VLOOKUP(EDATE('Projektkostenkalkulation EP'!$B$4,5)+AP$3,Datenquellen!$F$7:$H$45,3,FALSE))="X"
                                    ),
                          "X",
                          IF((((NETWORKDAYS('Projektkostenkalkulation EP'!$G$8,EOMONTH('Projektkostenkalkulation EP'!$G$8,0)))*('Projektkostenkalkulation EP'!$N$47/5)*
                                        'Projektkostenkalkulation EP'!$G$31)-SUM($B$20:G20))&gt;('Projektkostenkalkulation EP'!$N$47/5),('Projektkostenkalkulation EP'!$N$47/5),
                                         (NETWORKDAYS('Projektkostenkalkulation EP'!$G$8,
                                          EOMONTH('Projektkostenkalkulation EP'!$G$8,0)))*('Projektkostenkalkulation EP'!$N$47/5)*'Projektkostenkalkulation EP'!$G$31-SUM($B$20:G20))
                          ),
               "X"
            )</f>
        <v>0</v>
      </c>
      <c r="I20" s="122" t="str">
        <f xml:space="preserve"> IF(TEXT((EDATE('Projektkostenkalkulation EP'!$B$4,5)+AQ$3),"MM")=TEXT((EDATE('Projektkostenkalkulation EP'!$B$4,5)+(AQ$3-1)),"MM"),
             IF(
                        OR(
                                    TEXT((EDATE('Projektkostenkalkulation EP'!$B$4,5)+AQ$3),"TTT") = "Sa",
                                    TEXT((EDATE('Projektkostenkalkulation EP'!$B$4,5)+AQ$3),"TTT") = "So",
                                    IF(ISNA(VLOOKUP(EDATE('Projektkostenkalkulation EP'!$B$4,5)+AQ$3,Datenquellen!$F$7:$H$45,3,FALSE))," ",VLOOKUP(EDATE('Projektkostenkalkulation EP'!$B$4,5)+AQ$3,Datenquellen!$F$7:$H$45,3,FALSE))="X"
                                    ),
                          "X",
                          IF((((NETWORKDAYS('Projektkostenkalkulation EP'!$G$8,EOMONTH('Projektkostenkalkulation EP'!$G$8,0)))*('Projektkostenkalkulation EP'!$N$47/5)*
                                        'Projektkostenkalkulation EP'!$G$31)-SUM($B$20:H20))&gt;('Projektkostenkalkulation EP'!$N$47/5),('Projektkostenkalkulation EP'!$N$47/5),
                                         (NETWORKDAYS('Projektkostenkalkulation EP'!$G$8,
                                          EOMONTH('Projektkostenkalkulation EP'!$G$8,0)))*('Projektkostenkalkulation EP'!$N$47/5)*'Projektkostenkalkulation EP'!$G$31-SUM($B$20:H20))
                          ),
               "X"
            )</f>
        <v>X</v>
      </c>
      <c r="J20" s="122" t="str">
        <f xml:space="preserve"> IF(TEXT((EDATE('Projektkostenkalkulation EP'!$B$4,5)+AR$3),"MM")=TEXT((EDATE('Projektkostenkalkulation EP'!$B$4,5)+(AR$3-1)),"MM"),
             IF(
                        OR(
                                    TEXT((EDATE('Projektkostenkalkulation EP'!$B$4,5)+AR$3),"TTT") = "Sa",
                                    TEXT((EDATE('Projektkostenkalkulation EP'!$B$4,5)+AR$3),"TTT") = "So",
                                    IF(ISNA(VLOOKUP(EDATE('Projektkostenkalkulation EP'!$B$4,5)+AR$3,Datenquellen!$F$7:$H$45,3,FALSE))," ",VLOOKUP(EDATE('Projektkostenkalkulation EP'!$B$4,5)+AR$3,Datenquellen!$F$7:$H$45,3,FALSE))="X"
                                    ),
                          "X",
                          IF((((NETWORKDAYS('Projektkostenkalkulation EP'!$G$8,EOMONTH('Projektkostenkalkulation EP'!$G$8,0)))*('Projektkostenkalkulation EP'!$N$47/5)*
                                        'Projektkostenkalkulation EP'!$G$31)-SUM($B$20:I20))&gt;('Projektkostenkalkulation EP'!$N$47/5),('Projektkostenkalkulation EP'!$N$47/5),
                                         (NETWORKDAYS('Projektkostenkalkulation EP'!$G$8,
                                          EOMONTH('Projektkostenkalkulation EP'!$G$8,0)))*('Projektkostenkalkulation EP'!$N$47/5)*'Projektkostenkalkulation EP'!$G$31-SUM($B$20:I20))
                          ),
               "X"
            )</f>
        <v>X</v>
      </c>
      <c r="K20" s="122">
        <f xml:space="preserve"> IF(TEXT((EDATE('Projektkostenkalkulation EP'!$B$4,5)+AS$3),"MM")=TEXT((EDATE('Projektkostenkalkulation EP'!$B$4,5)+(AS$3-1)),"MM"),
             IF(
                        OR(
                                    TEXT((EDATE('Projektkostenkalkulation EP'!$B$4,5)+AS$3),"TTT") = "Sa",
                                    TEXT((EDATE('Projektkostenkalkulation EP'!$B$4,5)+AS$3),"TTT") = "So",
                                    IF(ISNA(VLOOKUP(EDATE('Projektkostenkalkulation EP'!$B$4,5)+AS$3,Datenquellen!$F$7:$H$45,3,FALSE))," ",VLOOKUP(EDATE('Projektkostenkalkulation EP'!$B$4,5)+AS$3,Datenquellen!$F$7:$H$45,3,FALSE))="X"
                                    ),
                          "X",
                          IF((((NETWORKDAYS('Projektkostenkalkulation EP'!$G$8,EOMONTH('Projektkostenkalkulation EP'!$G$8,0)))*('Projektkostenkalkulation EP'!$N$47/5)*
                                        'Projektkostenkalkulation EP'!$G$31)-SUM($B$20:J20))&gt;('Projektkostenkalkulation EP'!$N$47/5),('Projektkostenkalkulation EP'!$N$47/5),
                                         (NETWORKDAYS('Projektkostenkalkulation EP'!$G$8,
                                          EOMONTH('Projektkostenkalkulation EP'!$G$8,0)))*('Projektkostenkalkulation EP'!$N$47/5)*'Projektkostenkalkulation EP'!$G$31-SUM($B$20:J20))
                          ),
               "X"
            )</f>
        <v>0</v>
      </c>
      <c r="L20" s="122">
        <f xml:space="preserve"> IF(TEXT((EDATE('Projektkostenkalkulation EP'!$B$4,5)+AT$3),"MM")=TEXT((EDATE('Projektkostenkalkulation EP'!$B$4,5)+(AT$3-1)),"MM"),
             IF(
                        OR(
                                    TEXT((EDATE('Projektkostenkalkulation EP'!$B$4,5)+AT$3),"TTT") = "Sa",
                                    TEXT((EDATE('Projektkostenkalkulation EP'!$B$4,5)+AT$3),"TTT") = "So",
                                    IF(ISNA(VLOOKUP(EDATE('Projektkostenkalkulation EP'!$B$4,5)+AT$3,Datenquellen!$F$7:$H$45,3,FALSE))," ",VLOOKUP(EDATE('Projektkostenkalkulation EP'!$B$4,5)+AT$3,Datenquellen!$F$7:$H$45,3,FALSE))="X"
                                    ),
                          "X",
                          IF((((NETWORKDAYS('Projektkostenkalkulation EP'!$G$8,EOMONTH('Projektkostenkalkulation EP'!$G$8,0)))*('Projektkostenkalkulation EP'!$N$47/5)*
                                        'Projektkostenkalkulation EP'!$G$31)-SUM($B$20:K20))&gt;('Projektkostenkalkulation EP'!$N$47/5),('Projektkostenkalkulation EP'!$N$47/5),
                                         (NETWORKDAYS('Projektkostenkalkulation EP'!$G$8,
                                          EOMONTH('Projektkostenkalkulation EP'!$G$8,0)))*('Projektkostenkalkulation EP'!$N$47/5)*'Projektkostenkalkulation EP'!$G$31-SUM($B$20:K20))
                          ),
               "X"
            )</f>
        <v>0</v>
      </c>
      <c r="M20" s="122">
        <f xml:space="preserve"> IF(TEXT((EDATE('Projektkostenkalkulation EP'!$B$4,5)+AU$3),"MM")=TEXT((EDATE('Projektkostenkalkulation EP'!$B$4,5)+(AU$3-1)),"MM"),
             IF(
                        OR(
                                    TEXT((EDATE('Projektkostenkalkulation EP'!$B$4,5)+AU$3),"TTT") = "Sa",
                                    TEXT((EDATE('Projektkostenkalkulation EP'!$B$4,5)+AU$3),"TTT") = "So",
                                    IF(ISNA(VLOOKUP(EDATE('Projektkostenkalkulation EP'!$B$4,5)+AU$3,Datenquellen!$F$7:$H$45,3,FALSE))," ",VLOOKUP(EDATE('Projektkostenkalkulation EP'!$B$4,5)+AU$3,Datenquellen!$F$7:$H$45,3,FALSE))="X"
                                    ),
                          "X",
                          IF((((NETWORKDAYS('Projektkostenkalkulation EP'!$G$8,EOMONTH('Projektkostenkalkulation EP'!$G$8,0)))*('Projektkostenkalkulation EP'!$N$47/5)*
                                        'Projektkostenkalkulation EP'!$G$31)-SUM($B$20:L20))&gt;('Projektkostenkalkulation EP'!$N$47/5),('Projektkostenkalkulation EP'!$N$47/5),
                                         (NETWORKDAYS('Projektkostenkalkulation EP'!$G$8,
                                          EOMONTH('Projektkostenkalkulation EP'!$G$8,0)))*('Projektkostenkalkulation EP'!$N$47/5)*'Projektkostenkalkulation EP'!$G$31-SUM($B$20:L20))
                          ),
               "X"
            )</f>
        <v>0</v>
      </c>
      <c r="N20" s="122">
        <f xml:space="preserve"> IF(TEXT((EDATE('Projektkostenkalkulation EP'!$B$4,5)+AV$3),"MM")=TEXT((EDATE('Projektkostenkalkulation EP'!$B$4,5)+(AV$3-1)),"MM"),
             IF(
                        OR(
                                    TEXT((EDATE('Projektkostenkalkulation EP'!$B$4,5)+AV$3),"TTT") = "Sa",
                                    TEXT((EDATE('Projektkostenkalkulation EP'!$B$4,5)+AV$3),"TTT") = "So",
                                    IF(ISNA(VLOOKUP(EDATE('Projektkostenkalkulation EP'!$B$4,5)+AV$3,Datenquellen!$F$7:$H$45,3,FALSE))," ",VLOOKUP(EDATE('Projektkostenkalkulation EP'!$B$4,5)+AV$3,Datenquellen!$F$7:$H$45,3,FALSE))="X"
                                    ),
                          "X",
                          IF((((NETWORKDAYS('Projektkostenkalkulation EP'!$G$8,EOMONTH('Projektkostenkalkulation EP'!$G$8,0)))*('Projektkostenkalkulation EP'!$N$47/5)*
                                        'Projektkostenkalkulation EP'!$G$31)-SUM($B$20:M20))&gt;('Projektkostenkalkulation EP'!$N$47/5),('Projektkostenkalkulation EP'!$N$47/5),
                                         (NETWORKDAYS('Projektkostenkalkulation EP'!$G$8,
                                          EOMONTH('Projektkostenkalkulation EP'!$G$8,0)))*('Projektkostenkalkulation EP'!$N$47/5)*'Projektkostenkalkulation EP'!$G$31-SUM($B$20:M20))
                          ),
               "X"
            )</f>
        <v>0</v>
      </c>
      <c r="O20" s="122">
        <f xml:space="preserve"> IF(TEXT((EDATE('Projektkostenkalkulation EP'!$B$4,5)+AW$3),"MM")=TEXT((EDATE('Projektkostenkalkulation EP'!$B$4,5)+(AW$3-1)),"MM"),
             IF(
                        OR(
                                    TEXT((EDATE('Projektkostenkalkulation EP'!$B$4,5)+AW$3),"TTT") = "Sa",
                                    TEXT((EDATE('Projektkostenkalkulation EP'!$B$4,5)+AW$3),"TTT") = "So",
                                    IF(ISNA(VLOOKUP(EDATE('Projektkostenkalkulation EP'!$B$4,5)+AW$3,Datenquellen!$F$7:$H$45,3,FALSE))," ",VLOOKUP(EDATE('Projektkostenkalkulation EP'!$B$4,5)+AW$3,Datenquellen!$F$7:$H$45,3,FALSE))="X"
                                    ),
                          "X",
                          IF((((NETWORKDAYS('Projektkostenkalkulation EP'!$G$8,EOMONTH('Projektkostenkalkulation EP'!$G$8,0)))*('Projektkostenkalkulation EP'!$N$47/5)*
                                        'Projektkostenkalkulation EP'!$G$31)-SUM($B$20:N20))&gt;('Projektkostenkalkulation EP'!$N$47/5),('Projektkostenkalkulation EP'!$N$47/5),
                                         (NETWORKDAYS('Projektkostenkalkulation EP'!$G$8,
                                          EOMONTH('Projektkostenkalkulation EP'!$G$8,0)))*('Projektkostenkalkulation EP'!$N$47/5)*'Projektkostenkalkulation EP'!$G$31-SUM($B$20:N20))
                          ),
               "X"
            )</f>
        <v>0</v>
      </c>
      <c r="P20" s="122" t="str">
        <f xml:space="preserve"> IF(TEXT((EDATE('Projektkostenkalkulation EP'!$B$4,5)+AX$3),"MM")=TEXT((EDATE('Projektkostenkalkulation EP'!$B$4,5)+(AX$3-1)),"MM"),
             IF(
                        OR(
                                    TEXT((EDATE('Projektkostenkalkulation EP'!$B$4,5)+AX$3),"TTT") = "Sa",
                                    TEXT((EDATE('Projektkostenkalkulation EP'!$B$4,5)+AX$3),"TTT") = "So",
                                    IF(ISNA(VLOOKUP(EDATE('Projektkostenkalkulation EP'!$B$4,5)+AX$3,Datenquellen!$F$7:$H$45,3,FALSE))," ",VLOOKUP(EDATE('Projektkostenkalkulation EP'!$B$4,5)+AX$3,Datenquellen!$F$7:$H$45,3,FALSE))="X"
                                    ),
                          "X",
                          IF((((NETWORKDAYS('Projektkostenkalkulation EP'!$G$8,EOMONTH('Projektkostenkalkulation EP'!$G$8,0)))*('Projektkostenkalkulation EP'!$N$47/5)*
                                        'Projektkostenkalkulation EP'!$G$31)-SUM($B$20:O20))&gt;('Projektkostenkalkulation EP'!$N$47/5),('Projektkostenkalkulation EP'!$N$47/5),
                                         (NETWORKDAYS('Projektkostenkalkulation EP'!$G$8,
                                          EOMONTH('Projektkostenkalkulation EP'!$G$8,0)))*('Projektkostenkalkulation EP'!$N$47/5)*'Projektkostenkalkulation EP'!$G$31-SUM($B$20:O20))
                          ),
               "X"
            )</f>
        <v>X</v>
      </c>
      <c r="Q20" s="122" t="str">
        <f xml:space="preserve"> IF(TEXT((EDATE('Projektkostenkalkulation EP'!$B$4,5)+AY$3),"MM")=TEXT((EDATE('Projektkostenkalkulation EP'!$B$4,5)+(AY$3-1)),"MM"),
             IF(
                        OR(
                                    TEXT((EDATE('Projektkostenkalkulation EP'!$B$4,5)+AY$3),"TTT") = "Sa",
                                    TEXT((EDATE('Projektkostenkalkulation EP'!$B$4,5)+AY$3),"TTT") = "So",
                                    IF(ISNA(VLOOKUP(EDATE('Projektkostenkalkulation EP'!$B$4,5)+AY$3,Datenquellen!$F$7:$H$45,3,FALSE))," ",VLOOKUP(EDATE('Projektkostenkalkulation EP'!$B$4,5)+AY$3,Datenquellen!$F$7:$H$45,3,FALSE))="X"
                                    ),
                          "X",
                          IF((((NETWORKDAYS('Projektkostenkalkulation EP'!$G$8,EOMONTH('Projektkostenkalkulation EP'!$G$8,0)))*('Projektkostenkalkulation EP'!$N$47/5)*
                                        'Projektkostenkalkulation EP'!$G$31)-SUM($B$20:P20))&gt;('Projektkostenkalkulation EP'!$N$47/5),('Projektkostenkalkulation EP'!$N$47/5),
                                         (NETWORKDAYS('Projektkostenkalkulation EP'!$G$8,
                                          EOMONTH('Projektkostenkalkulation EP'!$G$8,0)))*('Projektkostenkalkulation EP'!$N$47/5)*'Projektkostenkalkulation EP'!$G$31-SUM($B$20:P20))
                          ),
               "X"
            )</f>
        <v>X</v>
      </c>
      <c r="R20" s="122">
        <f xml:space="preserve"> IF(TEXT((EDATE('Projektkostenkalkulation EP'!$B$4,5)+AZ$3),"MM")=TEXT((EDATE('Projektkostenkalkulation EP'!$B$4,5)+(AZ$3-1)),"MM"),
             IF(
                        OR(
                                    TEXT((EDATE('Projektkostenkalkulation EP'!$B$4,5)+AZ$3),"TTT") = "Sa",
                                    TEXT((EDATE('Projektkostenkalkulation EP'!$B$4,5)+AZ$3),"TTT") = "So",
                                    IF(ISNA(VLOOKUP(EDATE('Projektkostenkalkulation EP'!$B$4,5)+AZ$3,Datenquellen!$F$7:$H$45,3,FALSE))," ",VLOOKUP(EDATE('Projektkostenkalkulation EP'!$B$4,5)+AZ$3,Datenquellen!$F$7:$H$45,3,FALSE))="X"
                                    ),
                          "X",
                          IF((((NETWORKDAYS('Projektkostenkalkulation EP'!$G$8,EOMONTH('Projektkostenkalkulation EP'!$G$8,0)))*('Projektkostenkalkulation EP'!$N$47/5)*
                                        'Projektkostenkalkulation EP'!$G$31)-SUM($B$20:Q20))&gt;('Projektkostenkalkulation EP'!$N$47/5),('Projektkostenkalkulation EP'!$N$47/5),
                                         (NETWORKDAYS('Projektkostenkalkulation EP'!$G$8,
                                          EOMONTH('Projektkostenkalkulation EP'!$G$8,0)))*('Projektkostenkalkulation EP'!$N$47/5)*'Projektkostenkalkulation EP'!$G$31-SUM($B$20:Q20))
                          ),
               "X"
            )</f>
        <v>0</v>
      </c>
      <c r="S20" s="122">
        <f xml:space="preserve"> IF(TEXT((EDATE('Projektkostenkalkulation EP'!$B$4,5)+BA$3),"MM")=TEXT((EDATE('Projektkostenkalkulation EP'!$B$4,5)+(BA$3-1)),"MM"),
             IF(
                        OR(
                                    TEXT((EDATE('Projektkostenkalkulation EP'!$B$4,5)+BA$3),"TTT") = "Sa",
                                    TEXT((EDATE('Projektkostenkalkulation EP'!$B$4,5)+BA$3),"TTT") = "So",
                                    IF(ISNA(VLOOKUP(EDATE('Projektkostenkalkulation EP'!$B$4,5)+BA$3,Datenquellen!$F$7:$H$45,3,FALSE))," ",VLOOKUP(EDATE('Projektkostenkalkulation EP'!$B$4,5)+BA$3,Datenquellen!$F$7:$H$45,3,FALSE))="X"
                                    ),
                          "X",
                          IF((((NETWORKDAYS('Projektkostenkalkulation EP'!$G$8,EOMONTH('Projektkostenkalkulation EP'!$G$8,0)))*('Projektkostenkalkulation EP'!$N$47/5)*
                                        'Projektkostenkalkulation EP'!$G$31)-SUM($B$20:R20))&gt;('Projektkostenkalkulation EP'!$N$47/5),('Projektkostenkalkulation EP'!$N$47/5),
                                         (NETWORKDAYS('Projektkostenkalkulation EP'!$G$8,
                                          EOMONTH('Projektkostenkalkulation EP'!$G$8,0)))*('Projektkostenkalkulation EP'!$N$47/5)*'Projektkostenkalkulation EP'!$G$31-SUM($B$20:R20))
                          ),
               "X"
            )</f>
        <v>0</v>
      </c>
      <c r="T20" s="122">
        <f xml:space="preserve"> IF(TEXT((EDATE('Projektkostenkalkulation EP'!$B$4,5)+BB$3),"MM")=TEXT((EDATE('Projektkostenkalkulation EP'!$B$4,5)+(BB$3-1)),"MM"),
             IF(
                        OR(
                                    TEXT((EDATE('Projektkostenkalkulation EP'!$B$4,5)+BB$3),"TTT") = "Sa",
                                    TEXT((EDATE('Projektkostenkalkulation EP'!$B$4,5)+BB$3),"TTT") = "So",
                                    IF(ISNA(VLOOKUP(EDATE('Projektkostenkalkulation EP'!$B$4,5)+BB$3,Datenquellen!$F$7:$H$45,3,FALSE))," ",VLOOKUP(EDATE('Projektkostenkalkulation EP'!$B$4,5)+BB$3,Datenquellen!$F$7:$H$45,3,FALSE))="X"
                                    ),
                          "X",
                          IF((((NETWORKDAYS('Projektkostenkalkulation EP'!$G$8,EOMONTH('Projektkostenkalkulation EP'!$G$8,0)))*('Projektkostenkalkulation EP'!$N$47/5)*
                                        'Projektkostenkalkulation EP'!$G$31)-SUM($B$20:S20))&gt;('Projektkostenkalkulation EP'!$N$47/5),('Projektkostenkalkulation EP'!$N$47/5),
                                         (NETWORKDAYS('Projektkostenkalkulation EP'!$G$8,
                                          EOMONTH('Projektkostenkalkulation EP'!$G$8,0)))*('Projektkostenkalkulation EP'!$N$47/5)*'Projektkostenkalkulation EP'!$G$31-SUM($B$20:S20))
                          ),
               "X"
            )</f>
        <v>0</v>
      </c>
      <c r="U20" s="122">
        <f xml:space="preserve"> IF(TEXT((EDATE('Projektkostenkalkulation EP'!$B$4,5)+BC$3),"MM")=TEXT((EDATE('Projektkostenkalkulation EP'!$B$4,5)+(BC$3-1)),"MM"),
             IF(
                        OR(
                                    TEXT((EDATE('Projektkostenkalkulation EP'!$B$4,5)+BC$3),"TTT") = "Sa",
                                    TEXT((EDATE('Projektkostenkalkulation EP'!$B$4,5)+BC$3),"TTT") = "So",
                                    IF(ISNA(VLOOKUP(EDATE('Projektkostenkalkulation EP'!$B$4,5)+BC$3,Datenquellen!$F$7:$H$45,3,FALSE))," ",VLOOKUP(EDATE('Projektkostenkalkulation EP'!$B$4,5)+BC$3,Datenquellen!$F$7:$H$45,3,FALSE))="X"
                                    ),
                          "X",
                          IF((((NETWORKDAYS('Projektkostenkalkulation EP'!$G$8,EOMONTH('Projektkostenkalkulation EP'!$G$8,0)))*('Projektkostenkalkulation EP'!$N$47/5)*
                                        'Projektkostenkalkulation EP'!$G$31)-SUM($B$20:T20))&gt;('Projektkostenkalkulation EP'!$N$47/5),('Projektkostenkalkulation EP'!$N$47/5),
                                         (NETWORKDAYS('Projektkostenkalkulation EP'!$G$8,
                                          EOMONTH('Projektkostenkalkulation EP'!$G$8,0)))*('Projektkostenkalkulation EP'!$N$47/5)*'Projektkostenkalkulation EP'!$G$31-SUM($B$20:T20))
                          ),
               "X"
            )</f>
        <v>0</v>
      </c>
      <c r="V20" s="122">
        <f xml:space="preserve"> IF(TEXT((EDATE('Projektkostenkalkulation EP'!$B$4,5)+BD$3),"MM")=TEXT((EDATE('Projektkostenkalkulation EP'!$B$4,5)+(BD$3-1)),"MM"),
             IF(
                        OR(
                                    TEXT((EDATE('Projektkostenkalkulation EP'!$B$4,5)+BD$3),"TTT") = "Sa",
                                    TEXT((EDATE('Projektkostenkalkulation EP'!$B$4,5)+BD$3),"TTT") = "So",
                                    IF(ISNA(VLOOKUP(EDATE('Projektkostenkalkulation EP'!$B$4,5)+BD$3,Datenquellen!$F$7:$H$45,3,FALSE))," ",VLOOKUP(EDATE('Projektkostenkalkulation EP'!$B$4,5)+BD$3,Datenquellen!$F$7:$H$45,3,FALSE))="X"
                                    ),
                          "X",
                          IF((((NETWORKDAYS('Projektkostenkalkulation EP'!$G$8,EOMONTH('Projektkostenkalkulation EP'!$G$8,0)))*('Projektkostenkalkulation EP'!$N$47/5)*
                                        'Projektkostenkalkulation EP'!$G$31)-SUM($B$20:U20))&gt;('Projektkostenkalkulation EP'!$N$47/5),('Projektkostenkalkulation EP'!$N$47/5),
                                         (NETWORKDAYS('Projektkostenkalkulation EP'!$G$8,
                                          EOMONTH('Projektkostenkalkulation EP'!$G$8,0)))*('Projektkostenkalkulation EP'!$N$47/5)*'Projektkostenkalkulation EP'!$G$31-SUM($B$20:U20))
                          ),
               "X"
            )</f>
        <v>0</v>
      </c>
      <c r="W20" s="122" t="str">
        <f xml:space="preserve"> IF(TEXT((EDATE('Projektkostenkalkulation EP'!$B$4,5)+BE$3),"MM")=TEXT((EDATE('Projektkostenkalkulation EP'!$B$4,5)+(BE$3-1)),"MM"),
             IF(
                        OR(
                                    TEXT((EDATE('Projektkostenkalkulation EP'!$B$4,5)+BE$3),"TTT") = "Sa",
                                    TEXT((EDATE('Projektkostenkalkulation EP'!$B$4,5)+BE$3),"TTT") = "So",
                                    IF(ISNA(VLOOKUP(EDATE('Projektkostenkalkulation EP'!$B$4,5)+BE$3,Datenquellen!$F$7:$H$45,3,FALSE))," ",VLOOKUP(EDATE('Projektkostenkalkulation EP'!$B$4,5)+BE$3,Datenquellen!$F$7:$H$45,3,FALSE))="X"
                                    ),
                          "X",
                          IF((((NETWORKDAYS('Projektkostenkalkulation EP'!$G$8,EOMONTH('Projektkostenkalkulation EP'!$G$8,0)))*('Projektkostenkalkulation EP'!$N$47/5)*
                                        'Projektkostenkalkulation EP'!$G$31)-SUM($B$20:V20))&gt;('Projektkostenkalkulation EP'!$N$47/5),('Projektkostenkalkulation EP'!$N$47/5),
                                         (NETWORKDAYS('Projektkostenkalkulation EP'!$G$8,
                                          EOMONTH('Projektkostenkalkulation EP'!$G$8,0)))*('Projektkostenkalkulation EP'!$N$47/5)*'Projektkostenkalkulation EP'!$G$31-SUM($B$20:V20))
                          ),
               "X"
            )</f>
        <v>X</v>
      </c>
      <c r="X20" s="122" t="str">
        <f xml:space="preserve"> IF(TEXT((EDATE('Projektkostenkalkulation EP'!$B$4,5)+BF$3),"MM")=TEXT((EDATE('Projektkostenkalkulation EP'!$B$4,5)+(BF$3-1)),"MM"),
             IF(
                        OR(
                                    TEXT((EDATE('Projektkostenkalkulation EP'!$B$4,5)+BF$3),"TTT") = "Sa",
                                    TEXT((EDATE('Projektkostenkalkulation EP'!$B$4,5)+BF$3),"TTT") = "So",
                                    IF(ISNA(VLOOKUP(EDATE('Projektkostenkalkulation EP'!$B$4,5)+BF$3,Datenquellen!$F$7:$H$45,3,FALSE))," ",VLOOKUP(EDATE('Projektkostenkalkulation EP'!$B$4,5)+BF$3,Datenquellen!$F$7:$H$45,3,FALSE))="X"
                                    ),
                          "X",
                          IF((((NETWORKDAYS('Projektkostenkalkulation EP'!$G$8,EOMONTH('Projektkostenkalkulation EP'!$G$8,0)))*('Projektkostenkalkulation EP'!$N$47/5)*
                                        'Projektkostenkalkulation EP'!$G$31)-SUM($B$20:W20))&gt;('Projektkostenkalkulation EP'!$N$47/5),('Projektkostenkalkulation EP'!$N$47/5),
                                         (NETWORKDAYS('Projektkostenkalkulation EP'!$G$8,
                                          EOMONTH('Projektkostenkalkulation EP'!$G$8,0)))*('Projektkostenkalkulation EP'!$N$47/5)*'Projektkostenkalkulation EP'!$G$31-SUM($B$20:W20))
                          ),
               "X"
            )</f>
        <v>X</v>
      </c>
      <c r="Y20" s="122">
        <f xml:space="preserve"> IF(TEXT((EDATE('Projektkostenkalkulation EP'!$B$4,5)+BG$3),"MM")=TEXT((EDATE('Projektkostenkalkulation EP'!$B$4,5)+(BG$3-1)),"MM"),
             IF(
                        OR(
                                    TEXT((EDATE('Projektkostenkalkulation EP'!$B$4,5)+BG$3),"TTT") = "Sa",
                                    TEXT((EDATE('Projektkostenkalkulation EP'!$B$4,5)+BG$3),"TTT") = "So",
                                    IF(ISNA(VLOOKUP(EDATE('Projektkostenkalkulation EP'!$B$4,5)+BG$3,Datenquellen!$F$7:$H$45,3,FALSE))," ",VLOOKUP(EDATE('Projektkostenkalkulation EP'!$B$4,5)+BG$3,Datenquellen!$F$7:$H$45,3,FALSE))="X"
                                    ),
                          "X",
                          IF((((NETWORKDAYS('Projektkostenkalkulation EP'!$G$8,EOMONTH('Projektkostenkalkulation EP'!$G$8,0)))*('Projektkostenkalkulation EP'!$N$47/5)*
                                        'Projektkostenkalkulation EP'!$G$31)-SUM($B$20:X20))&gt;('Projektkostenkalkulation EP'!$N$47/5),('Projektkostenkalkulation EP'!$N$47/5),
                                         (NETWORKDAYS('Projektkostenkalkulation EP'!$G$8,
                                          EOMONTH('Projektkostenkalkulation EP'!$G$8,0)))*('Projektkostenkalkulation EP'!$N$47/5)*'Projektkostenkalkulation EP'!$G$31-SUM($B$20:X20))
                          ),
               "X"
            )</f>
        <v>0</v>
      </c>
      <c r="Z20" s="122">
        <f xml:space="preserve"> IF(TEXT((EDATE('Projektkostenkalkulation EP'!$B$4,5)+BH$3),"MM")=TEXT((EDATE('Projektkostenkalkulation EP'!$B$4,5)+(BH$3-1)),"MM"),
             IF(
                        OR(
                                    TEXT((EDATE('Projektkostenkalkulation EP'!$B$4,5)+BH$3),"TTT") = "Sa",
                                    TEXT((EDATE('Projektkostenkalkulation EP'!$B$4,5)+BH$3),"TTT") = "So",
                                    IF(ISNA(VLOOKUP(EDATE('Projektkostenkalkulation EP'!$B$4,5)+BH$3,Datenquellen!$F$7:$H$45,3,FALSE))," ",VLOOKUP(EDATE('Projektkostenkalkulation EP'!$B$4,5)+BH$3,Datenquellen!$F$7:$H$45,3,FALSE))="X"
                                    ),
                          "X",
                          IF((((NETWORKDAYS('Projektkostenkalkulation EP'!$G$8,EOMONTH('Projektkostenkalkulation EP'!$G$8,0)))*('Projektkostenkalkulation EP'!$N$47/5)*
                                        'Projektkostenkalkulation EP'!$G$31)-SUM($B$20:Y20))&gt;('Projektkostenkalkulation EP'!$N$47/5),('Projektkostenkalkulation EP'!$N$47/5),
                                         (NETWORKDAYS('Projektkostenkalkulation EP'!$G$8,
                                          EOMONTH('Projektkostenkalkulation EP'!$G$8,0)))*('Projektkostenkalkulation EP'!$N$47/5)*'Projektkostenkalkulation EP'!$G$31-SUM($B$20:Y20))
                          ),
               "X"
            )</f>
        <v>0</v>
      </c>
      <c r="AA20" s="122">
        <f xml:space="preserve"> IF(TEXT((EDATE('Projektkostenkalkulation EP'!$B$4,5)+BI$3),"MM")=TEXT((EDATE('Projektkostenkalkulation EP'!$B$4,5)+(BI$3-1)),"MM"),
             IF(
                        OR(
                                    TEXT((EDATE('Projektkostenkalkulation EP'!$B$4,5)+BI$3),"TTT") = "Sa",
                                    TEXT((EDATE('Projektkostenkalkulation EP'!$B$4,5)+BI$3),"TTT") = "So",
                                    IF(ISNA(VLOOKUP(EDATE('Projektkostenkalkulation EP'!$B$4,5)+BI$3,Datenquellen!$F$7:$H$45,3,FALSE))," ",VLOOKUP(EDATE('Projektkostenkalkulation EP'!$B$4,5)+BI$3,Datenquellen!$F$7:$H$45,3,FALSE))="X"
                                    ),
                          "X",
                          IF((((NETWORKDAYS('Projektkostenkalkulation EP'!$G$8,EOMONTH('Projektkostenkalkulation EP'!$G$8,0)))*('Projektkostenkalkulation EP'!$N$47/5)*
                                        'Projektkostenkalkulation EP'!$G$31)-SUM($B$20:Z20))&gt;('Projektkostenkalkulation EP'!$N$47/5),('Projektkostenkalkulation EP'!$N$47/5),
                                         (NETWORKDAYS('Projektkostenkalkulation EP'!$G$8,
                                          EOMONTH('Projektkostenkalkulation EP'!$G$8,0)))*('Projektkostenkalkulation EP'!$N$47/5)*'Projektkostenkalkulation EP'!$G$31-SUM($B$20:Z20))
                          ),
               "X"
            )</f>
        <v>0</v>
      </c>
      <c r="AB20" s="122">
        <f xml:space="preserve"> IF(TEXT((EDATE('Projektkostenkalkulation EP'!$B$4,5)+BJ$3),"MM")=TEXT((EDATE('Projektkostenkalkulation EP'!$B$4,5)+(BJ$3-1)),"MM"),
             IF(
                        OR(
                                    TEXT((EDATE('Projektkostenkalkulation EP'!$B$4,5)+BJ$3),"TTT") = "Sa",
                                    TEXT((EDATE('Projektkostenkalkulation EP'!$B$4,5)+BJ$3),"TTT") = "So",
                                    IF(ISNA(VLOOKUP(EDATE('Projektkostenkalkulation EP'!$B$4,5)+BJ$3,Datenquellen!$F$7:$H$45,3,FALSE))," ",VLOOKUP(EDATE('Projektkostenkalkulation EP'!$B$4,5)+BJ$3,Datenquellen!$F$7:$H$45,3,FALSE))="X"
                                    ),
                          "X",
                          IF((((NETWORKDAYS('Projektkostenkalkulation EP'!$G$8,EOMONTH('Projektkostenkalkulation EP'!$G$8,0)))*('Projektkostenkalkulation EP'!$N$47/5)*
                                        'Projektkostenkalkulation EP'!$G$31)-SUM($B$20:AA20))&gt;('Projektkostenkalkulation EP'!$N$47/5),('Projektkostenkalkulation EP'!$N$47/5),
                                         (NETWORKDAYS('Projektkostenkalkulation EP'!$G$8,
                                          EOMONTH('Projektkostenkalkulation EP'!$G$8,0)))*('Projektkostenkalkulation EP'!$N$47/5)*'Projektkostenkalkulation EP'!$G$31-SUM($B$20:AA20))
                          ),
               "X"
            )</f>
        <v>0</v>
      </c>
      <c r="AC20" s="122">
        <f xml:space="preserve"> IF(TEXT((EDATE('Projektkostenkalkulation EP'!$B$4,5)+BK$3),"MM")=TEXT((EDATE('Projektkostenkalkulation EP'!$B$4,5)+(BK$3-1)),"MM"),
             IF(
                        OR(
                                    TEXT((EDATE('Projektkostenkalkulation EP'!$B$4,5)+BK$3),"TTT") = "Sa",
                                    TEXT((EDATE('Projektkostenkalkulation EP'!$B$4,5)+BK$3),"TTT") = "So",
                                    IF(ISNA(VLOOKUP(EDATE('Projektkostenkalkulation EP'!$B$4,5)+BK$3,Datenquellen!$F$7:$H$45,3,FALSE))," ",VLOOKUP(EDATE('Projektkostenkalkulation EP'!$B$4,5)+BK$3,Datenquellen!$F$7:$H$45,3,FALSE))="X"
                                    ),
                          "X",
                          IF((((NETWORKDAYS('Projektkostenkalkulation EP'!$G$8,EOMONTH('Projektkostenkalkulation EP'!$G$8,0)))*('Projektkostenkalkulation EP'!$N$47/5)*
                                        'Projektkostenkalkulation EP'!$G$31)-SUM($B$20:AB20))&gt;('Projektkostenkalkulation EP'!$N$47/5),('Projektkostenkalkulation EP'!$N$47/5),
                                         (NETWORKDAYS('Projektkostenkalkulation EP'!$G$8,
                                          EOMONTH('Projektkostenkalkulation EP'!$G$8,0)))*('Projektkostenkalkulation EP'!$N$47/5)*'Projektkostenkalkulation EP'!$G$31-SUM($B$20:AB20))
                          ),
               "X"
            )</f>
        <v>0</v>
      </c>
      <c r="AD20" s="122" t="str">
        <f xml:space="preserve"> IF(TEXT((EDATE('Projektkostenkalkulation EP'!$B$4,5)+BL$3),"MM")=TEXT((EDATE('Projektkostenkalkulation EP'!$B$4,5)+(BL$3-1)),"MM"),
             IF(
                        OR(
                                    TEXT((EDATE('Projektkostenkalkulation EP'!$B$4,5)+BL$3),"TTT") = "Sa",
                                    TEXT((EDATE('Projektkostenkalkulation EP'!$B$4,5)+BL$3),"TTT") = "So",
                                    IF(ISNA(VLOOKUP(EDATE('Projektkostenkalkulation EP'!$B$4,5)+BL$3,Datenquellen!$F$7:$H$45,3,FALSE))," ",VLOOKUP(EDATE('Projektkostenkalkulation EP'!$B$4,5)+BL$3,Datenquellen!$F$7:$H$45,3,FALSE))="X"
                                    ),
                          "X",
                          IF((((NETWORKDAYS('Projektkostenkalkulation EP'!$G$8,EOMONTH('Projektkostenkalkulation EP'!$G$8,0)))*('Projektkostenkalkulation EP'!$N$47/5)*
                                        'Projektkostenkalkulation EP'!$G$31)-SUM($B$20:AC20))&gt;('Projektkostenkalkulation EP'!$N$47/5),('Projektkostenkalkulation EP'!$N$47/5),
                                         (NETWORKDAYS('Projektkostenkalkulation EP'!$G$8,
                                          EOMONTH('Projektkostenkalkulation EP'!$G$8,0)))*('Projektkostenkalkulation EP'!$N$47/5)*'Projektkostenkalkulation EP'!$G$31-SUM($B$20:AC20))
                          ),
               "X"
            )</f>
        <v>X</v>
      </c>
      <c r="AE20" s="122" t="str">
        <f xml:space="preserve"> IF(TEXT((EDATE('Projektkostenkalkulation EP'!$B$4,5)+BM$3),"MM")=TEXT((EDATE('Projektkostenkalkulation EP'!$B$4,5)+(BM$3-1)),"MM"),
             IF(
                        OR(
                                    TEXT((EDATE('Projektkostenkalkulation EP'!$B$4,5)+BM$3),"TTT") = "Sa",
                                    TEXT((EDATE('Projektkostenkalkulation EP'!$B$4,5)+BM$3),"TTT") = "So",
                                    IF(ISNA(VLOOKUP(EDATE('Projektkostenkalkulation EP'!$B$4,5)+BM$3,Datenquellen!$F$7:$H$45,3,FALSE))," ",VLOOKUP(EDATE('Projektkostenkalkulation EP'!$B$4,5)+BM$3,Datenquellen!$F$7:$H$45,3,FALSE))="X"
                                    ),
                          "X",
                          IF((((NETWORKDAYS('Projektkostenkalkulation EP'!$G$8,EOMONTH('Projektkostenkalkulation EP'!$G$8,0)))*('Projektkostenkalkulation EP'!$N$47/5)*
                                        'Projektkostenkalkulation EP'!$G$31)-SUM($B$20:AD20))&gt;('Projektkostenkalkulation EP'!$N$47/5),('Projektkostenkalkulation EP'!$N$47/5),
                                         (NETWORKDAYS('Projektkostenkalkulation EP'!$G$8,
                                          EOMONTH('Projektkostenkalkulation EP'!$G$8,0)))*('Projektkostenkalkulation EP'!$N$47/5)*'Projektkostenkalkulation EP'!$G$31-SUM($B$20:AD20))
                          ),
               "X"
            )</f>
        <v>X</v>
      </c>
      <c r="AF20" s="122" t="str">
        <f xml:space="preserve"> IF(TEXT((EDATE('Projektkostenkalkulation EP'!$B$4,5)+BN$3),"MM")=TEXT((EDATE('Projektkostenkalkulation EP'!$B$4,5)+(BN$3-1)),"MM"),
             IF(
                        OR(
                                    TEXT((EDATE('Projektkostenkalkulation EP'!$B$4,5)+BN$3),"TTT") = "Sa",
                                    TEXT((EDATE('Projektkostenkalkulation EP'!$B$4,5)+BN$3),"TTT") = "So",
                                    IF(ISNA(VLOOKUP(EDATE('Projektkostenkalkulation EP'!$B$4,5)+BN$3,Datenquellen!$F$7:$H$45,3,FALSE))," ",VLOOKUP(EDATE('Projektkostenkalkulation EP'!$B$4,5)+BN$3,Datenquellen!$F$7:$H$45,3,FALSE))="X"
                                    ),
                          "X",
                          IF((((NETWORKDAYS('Projektkostenkalkulation EP'!$G$8,EOMONTH('Projektkostenkalkulation EP'!$G$8,0)))*('Projektkostenkalkulation EP'!$N$47/5)*
                                        'Projektkostenkalkulation EP'!$G$31)-SUM($B$20:AE20))&gt;('Projektkostenkalkulation EP'!$N$47/5),('Projektkostenkalkulation EP'!$N$47/5),
                                         (NETWORKDAYS('Projektkostenkalkulation EP'!$G$8,
                                          EOMONTH('Projektkostenkalkulation EP'!$G$8,0)))*('Projektkostenkalkulation EP'!$N$47/5)*'Projektkostenkalkulation EP'!$G$31-SUM($B$20:AE20))
                          ),
               "X"
            )</f>
        <v>X</v>
      </c>
      <c r="AG20" s="121">
        <f>SUM(B20:AF20)</f>
        <v>0</v>
      </c>
      <c r="AH20" s="525">
        <f>AG20-AG21</f>
        <v>0</v>
      </c>
      <c r="AJ20" s="2" t="s">
        <v>81</v>
      </c>
      <c r="AK20" s="124" t="str">
        <f>IF(
            OR(
                     TEXT(EDATE('Projektkostenkalkulation EP'!$B$4,17),"TTT") = "Sa",
                     TEXT(EDATE('Projektkostenkalkulation EP'!$B$4,17),"TTT") = "So",
                     IF(ISNA(VLOOKUP(EDATE('Projektkostenkalkulation EP'!$B$4,17),Datenquellen!$F$7:$H$45,3,FALSE))," ",VLOOKUP(EDATE('Projektkostenkalkulation EP'!$B$4,17),Datenquellen!$F$7:$H$45,3,FALSE))="X"
                            ),
                    "X",
                    IF('Projektkostenkalkulation EP'!$S$31&gt;0,('Projektkostenkalkulation EP'!$N$47/5),0)
            )</f>
        <v>X</v>
      </c>
      <c r="AL20" s="122">
        <f xml:space="preserve"> IF(TEXT((EDATE('Projektkostenkalkulation EP'!$B$4,17)+AK$3),"MM")=TEXT((EDATE('Projektkostenkalkulation EP'!$B$4,17)+(AK$3-1)),"MM"),
             IF(
                        OR(
                                    TEXT((EDATE('Projektkostenkalkulation EP'!$B$4,17)+AK$3),"TTT") = "Sa",
                                    TEXT((EDATE('Projektkostenkalkulation EP'!$B$4,17)+AK$3),"TTT") = "So",
                                    IF(ISNA(VLOOKUP(EDATE('Projektkostenkalkulation EP'!$B$4,17)+AK$3,Datenquellen!$F$7:$H$45,3,FALSE))," ",VLOOKUP(EDATE('Projektkostenkalkulation EP'!$B$4,17)+AK$3,Datenquellen!$F$7:$H$45,3,FALSE))="X"
                                    ),
                          "X",
                          IF((((NETWORKDAYS('Projektkostenkalkulation EP'!$S$8,EOMONTH('Projektkostenkalkulation EP'!$S$8,0)))*('Projektkostenkalkulation EP'!$N$47/5)*
                                        'Projektkostenkalkulation EP'!$S$31)-SUM($AK$20:AK20))&gt;('Projektkostenkalkulation EP'!$N$47/5),('Projektkostenkalkulation EP'!$N$47/5),
                                         (NETWORKDAYS('Projektkostenkalkulation EP'!$S$8,
                                          EOMONTH('Projektkostenkalkulation EP'!$S$8,0)))*('Projektkostenkalkulation EP'!$N$47/5)*'Projektkostenkalkulation EP'!$S$31-SUM($AK$20:AK20))
                          ),
               "X"
            )</f>
        <v>0</v>
      </c>
      <c r="AM20" s="122">
        <f xml:space="preserve"> IF(TEXT((EDATE('Projektkostenkalkulation EP'!$B$4,17)+AL$3),"MM")=TEXT((EDATE('Projektkostenkalkulation EP'!$B$4,17)+(AL$3-1)),"MM"),
             IF(
                        OR(
                                    TEXT((EDATE('Projektkostenkalkulation EP'!$B$4,17)+AL$3),"TTT") = "Sa",
                                    TEXT((EDATE('Projektkostenkalkulation EP'!$B$4,17)+AL$3),"TTT") = "So",
                                    IF(ISNA(VLOOKUP(EDATE('Projektkostenkalkulation EP'!$B$4,17)+AL$3,Datenquellen!$F$7:$H$45,3,FALSE))," ",VLOOKUP(EDATE('Projektkostenkalkulation EP'!$B$4,17)+AL$3,Datenquellen!$F$7:$H$45,3,FALSE))="X"
                                    ),
                          "X",
                          IF((((NETWORKDAYS('Projektkostenkalkulation EP'!$S$8,EOMONTH('Projektkostenkalkulation EP'!$S$8,0)))*('Projektkostenkalkulation EP'!$N$47/5)*
                                        'Projektkostenkalkulation EP'!$S$31)-SUM($AK$20:AL20))&gt;('Projektkostenkalkulation EP'!$N$47/5),('Projektkostenkalkulation EP'!$N$47/5),
                                         (NETWORKDAYS('Projektkostenkalkulation EP'!$S$8,
                                          EOMONTH('Projektkostenkalkulation EP'!$S$8,0)))*('Projektkostenkalkulation EP'!$N$47/5)*'Projektkostenkalkulation EP'!$S$31-SUM($AK$20:AL20))
                          ),
               "X"
            )</f>
        <v>0</v>
      </c>
      <c r="AN20" s="122">
        <f xml:space="preserve"> IF(TEXT((EDATE('Projektkostenkalkulation EP'!$B$4,17)+AM$3),"MM")=TEXT((EDATE('Projektkostenkalkulation EP'!$B$4,17)+(AM$3-1)),"MM"),
             IF(
                        OR(
                                    TEXT((EDATE('Projektkostenkalkulation EP'!$B$4,17)+AM$3),"TTT") = "Sa",
                                    TEXT((EDATE('Projektkostenkalkulation EP'!$B$4,17)+AM$3),"TTT") = "So",
                                    IF(ISNA(VLOOKUP(EDATE('Projektkostenkalkulation EP'!$B$4,17)+AM$3,Datenquellen!$F$7:$H$45,3,FALSE))," ",VLOOKUP(EDATE('Projektkostenkalkulation EP'!$B$4,17)+AM$3,Datenquellen!$F$7:$H$45,3,FALSE))="X"
                                    ),
                          "X",
                          IF((((NETWORKDAYS('Projektkostenkalkulation EP'!$S$8,EOMONTH('Projektkostenkalkulation EP'!$S$8,0)))*('Projektkostenkalkulation EP'!$N$47/5)*
                                        'Projektkostenkalkulation EP'!$S$31)-SUM($AK$20:AM20))&gt;('Projektkostenkalkulation EP'!$N$47/5),('Projektkostenkalkulation EP'!$N$47/5),
                                         (NETWORKDAYS('Projektkostenkalkulation EP'!$S$8,
                                          EOMONTH('Projektkostenkalkulation EP'!$S$8,0)))*('Projektkostenkalkulation EP'!$N$47/5)*'Projektkostenkalkulation EP'!$S$31-SUM($AK$20:AM20))
                          ),
               "X"
            )</f>
        <v>0</v>
      </c>
      <c r="AO20" s="122">
        <f xml:space="preserve"> IF(TEXT((EDATE('Projektkostenkalkulation EP'!$B$4,17)+AN$3),"MM")=TEXT((EDATE('Projektkostenkalkulation EP'!$B$4,17)+(AN$3-1)),"MM"),
             IF(
                        OR(
                                    TEXT((EDATE('Projektkostenkalkulation EP'!$B$4,17)+AN$3),"TTT") = "Sa",
                                    TEXT((EDATE('Projektkostenkalkulation EP'!$B$4,17)+AN$3),"TTT") = "So",
                                    IF(ISNA(VLOOKUP(EDATE('Projektkostenkalkulation EP'!$B$4,17)+AN$3,Datenquellen!$F$7:$H$45,3,FALSE))," ",VLOOKUP(EDATE('Projektkostenkalkulation EP'!$B$4,17)+AN$3,Datenquellen!$F$7:$H$45,3,FALSE))="X"
                                    ),
                          "X",
                          IF((((NETWORKDAYS('Projektkostenkalkulation EP'!$S$8,EOMONTH('Projektkostenkalkulation EP'!$S$8,0)))*('Projektkostenkalkulation EP'!$N$47/5)*
                                        'Projektkostenkalkulation EP'!$S$31)-SUM($AK$20:AN20))&gt;('Projektkostenkalkulation EP'!$N$47/5),('Projektkostenkalkulation EP'!$N$47/5),
                                         (NETWORKDAYS('Projektkostenkalkulation EP'!$S$8,
                                          EOMONTH('Projektkostenkalkulation EP'!$S$8,0)))*('Projektkostenkalkulation EP'!$N$47/5)*'Projektkostenkalkulation EP'!$S$31-SUM($AK$20:AN20))
                          ),
               "X"
            )</f>
        <v>0</v>
      </c>
      <c r="AP20" s="122">
        <f xml:space="preserve"> IF(TEXT((EDATE('Projektkostenkalkulation EP'!$B$4,17)+AO$3),"MM")=TEXT((EDATE('Projektkostenkalkulation EP'!$B$4,17)+(AO$3-1)),"MM"),
             IF(
                        OR(
                                    TEXT((EDATE('Projektkostenkalkulation EP'!$B$4,17)+AO$3),"TTT") = "Sa",
                                    TEXT((EDATE('Projektkostenkalkulation EP'!$B$4,17)+AO$3),"TTT") = "So",
                                    IF(ISNA(VLOOKUP(EDATE('Projektkostenkalkulation EP'!$B$4,17)+AO$3,Datenquellen!$F$7:$H$45,3,FALSE))," ",VLOOKUP(EDATE('Projektkostenkalkulation EP'!$B$4,17)+AO$3,Datenquellen!$F$7:$H$45,3,FALSE))="X"
                                    ),
                          "X",
                          IF((((NETWORKDAYS('Projektkostenkalkulation EP'!$S$8,EOMONTH('Projektkostenkalkulation EP'!$S$8,0)))*('Projektkostenkalkulation EP'!$N$47/5)*
                                        'Projektkostenkalkulation EP'!$S$31)-SUM($AK$20:AO20))&gt;('Projektkostenkalkulation EP'!$N$47/5),('Projektkostenkalkulation EP'!$N$47/5),
                                         (NETWORKDAYS('Projektkostenkalkulation EP'!$S$8,
                                          EOMONTH('Projektkostenkalkulation EP'!$S$8,0)))*('Projektkostenkalkulation EP'!$N$47/5)*'Projektkostenkalkulation EP'!$S$31-SUM($AK$20:AO20))
                          ),
               "X"
            )</f>
        <v>0</v>
      </c>
      <c r="AQ20" s="122" t="str">
        <f xml:space="preserve"> IF(TEXT((EDATE('Projektkostenkalkulation EP'!$B$4,17)+AP$3),"MM")=TEXT((EDATE('Projektkostenkalkulation EP'!$B$4,17)+(AP$3-1)),"MM"),
             IF(
                        OR(
                                    TEXT((EDATE('Projektkostenkalkulation EP'!$B$4,17)+AP$3),"TTT") = "Sa",
                                    TEXT((EDATE('Projektkostenkalkulation EP'!$B$4,17)+AP$3),"TTT") = "So",
                                    IF(ISNA(VLOOKUP(EDATE('Projektkostenkalkulation EP'!$B$4,17)+AP$3,Datenquellen!$F$7:$H$45,3,FALSE))," ",VLOOKUP(EDATE('Projektkostenkalkulation EP'!$B$4,17)+AP$3,Datenquellen!$F$7:$H$45,3,FALSE))="X"
                                    ),
                          "X",
                          IF((((NETWORKDAYS('Projektkostenkalkulation EP'!$S$8,EOMONTH('Projektkostenkalkulation EP'!$S$8,0)))*('Projektkostenkalkulation EP'!$N$47/5)*
                                        'Projektkostenkalkulation EP'!$S$31)-SUM($AK$20:AP20))&gt;('Projektkostenkalkulation EP'!$N$47/5),('Projektkostenkalkulation EP'!$N$47/5),
                                         (NETWORKDAYS('Projektkostenkalkulation EP'!$S$8,
                                          EOMONTH('Projektkostenkalkulation EP'!$S$8,0)))*('Projektkostenkalkulation EP'!$N$47/5)*'Projektkostenkalkulation EP'!$S$31-SUM($AK$20:AP20))
                          ),
               "X"
            )</f>
        <v>X</v>
      </c>
      <c r="AR20" s="122" t="str">
        <f xml:space="preserve"> IF(TEXT((EDATE('Projektkostenkalkulation EP'!$B$4,17)+AQ$3),"MM")=TEXT((EDATE('Projektkostenkalkulation EP'!$B$4,17)+(AQ$3-1)),"MM"),
             IF(
                        OR(
                                    TEXT((EDATE('Projektkostenkalkulation EP'!$B$4,17)+AQ$3),"TTT") = "Sa",
                                    TEXT((EDATE('Projektkostenkalkulation EP'!$B$4,17)+AQ$3),"TTT") = "So",
                                    IF(ISNA(VLOOKUP(EDATE('Projektkostenkalkulation EP'!$B$4,17)+AQ$3,Datenquellen!$F$7:$H$45,3,FALSE))," ",VLOOKUP(EDATE('Projektkostenkalkulation EP'!$B$4,17)+AQ$3,Datenquellen!$F$7:$H$45,3,FALSE))="X"
                                    ),
                          "X",
                          IF((((NETWORKDAYS('Projektkostenkalkulation EP'!$S$8,EOMONTH('Projektkostenkalkulation EP'!$S$8,0)))*('Projektkostenkalkulation EP'!$N$47/5)*
                                        'Projektkostenkalkulation EP'!$S$31)-SUM($AK$20:AQ20))&gt;('Projektkostenkalkulation EP'!$N$47/5),('Projektkostenkalkulation EP'!$N$47/5),
                                         (NETWORKDAYS('Projektkostenkalkulation EP'!$S$8,
                                          EOMONTH('Projektkostenkalkulation EP'!$S$8,0)))*('Projektkostenkalkulation EP'!$N$47/5)*'Projektkostenkalkulation EP'!$S$31-SUM($AK$20:AQ20))
                          ),
               "X"
            )</f>
        <v>X</v>
      </c>
      <c r="AS20" s="122" t="str">
        <f xml:space="preserve"> IF(TEXT((EDATE('Projektkostenkalkulation EP'!$B$4,17)+AR$3),"MM")=TEXT((EDATE('Projektkostenkalkulation EP'!$B$4,17)+(AR$3-1)),"MM"),
             IF(
                        OR(
                                    TEXT((EDATE('Projektkostenkalkulation EP'!$B$4,17)+AR$3),"TTT") = "Sa",
                                    TEXT((EDATE('Projektkostenkalkulation EP'!$B$4,17)+AR$3),"TTT") = "So",
                                    IF(ISNA(VLOOKUP(EDATE('Projektkostenkalkulation EP'!$B$4,17)+AR$3,Datenquellen!$F$7:$H$45,3,FALSE))," ",VLOOKUP(EDATE('Projektkostenkalkulation EP'!$B$4,17)+AR$3,Datenquellen!$F$7:$H$45,3,FALSE))="X"
                                    ),
                          "X",
                          IF((((NETWORKDAYS('Projektkostenkalkulation EP'!$S$8,EOMONTH('Projektkostenkalkulation EP'!$S$8,0)))*('Projektkostenkalkulation EP'!$N$47/5)*
                                        'Projektkostenkalkulation EP'!$S$31)-SUM($AK$20:AR20))&gt;('Projektkostenkalkulation EP'!$N$47/5),('Projektkostenkalkulation EP'!$N$47/5),
                                         (NETWORKDAYS('Projektkostenkalkulation EP'!$S$8,
                                          EOMONTH('Projektkostenkalkulation EP'!$S$8,0)))*('Projektkostenkalkulation EP'!$N$47/5)*'Projektkostenkalkulation EP'!$S$31-SUM($AK$20:AR20))
                          ),
               "X"
            )</f>
        <v>X</v>
      </c>
      <c r="AT20" s="122">
        <f xml:space="preserve"> IF(TEXT((EDATE('Projektkostenkalkulation EP'!$B$4,17)+AS$3),"MM")=TEXT((EDATE('Projektkostenkalkulation EP'!$B$4,17)+(AS$3-1)),"MM"),
             IF(
                        OR(
                                    TEXT((EDATE('Projektkostenkalkulation EP'!$B$4,17)+AS$3),"TTT") = "Sa",
                                    TEXT((EDATE('Projektkostenkalkulation EP'!$B$4,17)+AS$3),"TTT") = "So",
                                    IF(ISNA(VLOOKUP(EDATE('Projektkostenkalkulation EP'!$B$4,17)+AS$3,Datenquellen!$F$7:$H$45,3,FALSE))," ",VLOOKUP(EDATE('Projektkostenkalkulation EP'!$B$4,17)+AS$3,Datenquellen!$F$7:$H$45,3,FALSE))="X"
                                    ),
                          "X",
                          IF((((NETWORKDAYS('Projektkostenkalkulation EP'!$S$8,EOMONTH('Projektkostenkalkulation EP'!$S$8,0)))*('Projektkostenkalkulation EP'!$N$47/5)*
                                        'Projektkostenkalkulation EP'!$S$31)-SUM($AK$20:AS20))&gt;('Projektkostenkalkulation EP'!$N$47/5),('Projektkostenkalkulation EP'!$N$47/5),
                                         (NETWORKDAYS('Projektkostenkalkulation EP'!$S$8,
                                          EOMONTH('Projektkostenkalkulation EP'!$S$8,0)))*('Projektkostenkalkulation EP'!$N$47/5)*'Projektkostenkalkulation EP'!$S$31-SUM($AK$20:AS20))
                          ),
               "X"
            )</f>
        <v>0</v>
      </c>
      <c r="AU20" s="122">
        <f xml:space="preserve"> IF(TEXT((EDATE('Projektkostenkalkulation EP'!$B$4,17)+AT$3),"MM")=TEXT((EDATE('Projektkostenkalkulation EP'!$B$4,17)+(AT$3-1)),"MM"),
             IF(
                        OR(
                                    TEXT((EDATE('Projektkostenkalkulation EP'!$B$4,17)+AT$3),"TTT") = "Sa",
                                    TEXT((EDATE('Projektkostenkalkulation EP'!$B$4,17)+AT$3),"TTT") = "So",
                                    IF(ISNA(VLOOKUP(EDATE('Projektkostenkalkulation EP'!$B$4,17)+AT$3,Datenquellen!$F$7:$H$45,3,FALSE))," ",VLOOKUP(EDATE('Projektkostenkalkulation EP'!$B$4,17)+AT$3,Datenquellen!$F$7:$H$45,3,FALSE))="X"
                                    ),
                          "X",
                          IF((((NETWORKDAYS('Projektkostenkalkulation EP'!$S$8,EOMONTH('Projektkostenkalkulation EP'!$S$8,0)))*('Projektkostenkalkulation EP'!$N$47/5)*
                                        'Projektkostenkalkulation EP'!$S$31)-SUM($AK$20:AT20))&gt;('Projektkostenkalkulation EP'!$N$47/5),('Projektkostenkalkulation EP'!$N$47/5),
                                         (NETWORKDAYS('Projektkostenkalkulation EP'!$S$8,
                                          EOMONTH('Projektkostenkalkulation EP'!$S$8,0)))*('Projektkostenkalkulation EP'!$N$47/5)*'Projektkostenkalkulation EP'!$S$31-SUM($AK$20:AT20))
                          ),
               "X"
            )</f>
        <v>0</v>
      </c>
      <c r="AV20" s="122">
        <f xml:space="preserve"> IF(TEXT((EDATE('Projektkostenkalkulation EP'!$B$4,17)+AU$3),"MM")=TEXT((EDATE('Projektkostenkalkulation EP'!$B$4,17)+(AU$3-1)),"MM"),
             IF(
                        OR(
                                    TEXT((EDATE('Projektkostenkalkulation EP'!$B$4,17)+AU$3),"TTT") = "Sa",
                                    TEXT((EDATE('Projektkostenkalkulation EP'!$B$4,17)+AU$3),"TTT") = "So",
                                    IF(ISNA(VLOOKUP(EDATE('Projektkostenkalkulation EP'!$B$4,17)+AU$3,Datenquellen!$F$7:$H$45,3,FALSE))," ",VLOOKUP(EDATE('Projektkostenkalkulation EP'!$B$4,17)+AU$3,Datenquellen!$F$7:$H$45,3,FALSE))="X"
                                    ),
                          "X",
                          IF((((NETWORKDAYS('Projektkostenkalkulation EP'!$S$8,EOMONTH('Projektkostenkalkulation EP'!$S$8,0)))*('Projektkostenkalkulation EP'!$N$47/5)*
                                        'Projektkostenkalkulation EP'!$S$31)-SUM($AK$20:AU20))&gt;('Projektkostenkalkulation EP'!$N$47/5),('Projektkostenkalkulation EP'!$N$47/5),
                                         (NETWORKDAYS('Projektkostenkalkulation EP'!$S$8,
                                          EOMONTH('Projektkostenkalkulation EP'!$S$8,0)))*('Projektkostenkalkulation EP'!$N$47/5)*'Projektkostenkalkulation EP'!$S$31-SUM($AK$20:AU20))
                          ),
               "X"
            )</f>
        <v>0</v>
      </c>
      <c r="AW20" s="122">
        <f xml:space="preserve"> IF(TEXT((EDATE('Projektkostenkalkulation EP'!$B$4,17)+AV$3),"MM")=TEXT((EDATE('Projektkostenkalkulation EP'!$B$4,17)+(AV$3-1)),"MM"),
             IF(
                        OR(
                                    TEXT((EDATE('Projektkostenkalkulation EP'!$B$4,17)+AV$3),"TTT") = "Sa",
                                    TEXT((EDATE('Projektkostenkalkulation EP'!$B$4,17)+AV$3),"TTT") = "So",
                                    IF(ISNA(VLOOKUP(EDATE('Projektkostenkalkulation EP'!$B$4,17)+AV$3,Datenquellen!$F$7:$H$45,3,FALSE))," ",VLOOKUP(EDATE('Projektkostenkalkulation EP'!$B$4,17)+AV$3,Datenquellen!$F$7:$H$45,3,FALSE))="X"
                                    ),
                          "X",
                          IF((((NETWORKDAYS('Projektkostenkalkulation EP'!$S$8,EOMONTH('Projektkostenkalkulation EP'!$S$8,0)))*('Projektkostenkalkulation EP'!$N$47/5)*
                                        'Projektkostenkalkulation EP'!$S$31)-SUM($AK$20:AV20))&gt;('Projektkostenkalkulation EP'!$N$47/5),('Projektkostenkalkulation EP'!$N$47/5),
                                         (NETWORKDAYS('Projektkostenkalkulation EP'!$S$8,
                                          EOMONTH('Projektkostenkalkulation EP'!$S$8,0)))*('Projektkostenkalkulation EP'!$N$47/5)*'Projektkostenkalkulation EP'!$S$31-SUM($AK$20:AV20))
                          ),
               "X"
            )</f>
        <v>0</v>
      </c>
      <c r="AX20" s="122" t="str">
        <f xml:space="preserve"> IF(TEXT((EDATE('Projektkostenkalkulation EP'!$B$4,17)+AW$3),"MM")=TEXT((EDATE('Projektkostenkalkulation EP'!$B$4,17)+(AW$3-1)),"MM"),
             IF(
                        OR(
                                    TEXT((EDATE('Projektkostenkalkulation EP'!$B$4,17)+AW$3),"TTT") = "Sa",
                                    TEXT((EDATE('Projektkostenkalkulation EP'!$B$4,17)+AW$3),"TTT") = "So",
                                    IF(ISNA(VLOOKUP(EDATE('Projektkostenkalkulation EP'!$B$4,17)+AW$3,Datenquellen!$F$7:$H$45,3,FALSE))," ",VLOOKUP(EDATE('Projektkostenkalkulation EP'!$B$4,17)+AW$3,Datenquellen!$F$7:$H$45,3,FALSE))="X"
                                    ),
                          "X",
                          IF((((NETWORKDAYS('Projektkostenkalkulation EP'!$S$8,EOMONTH('Projektkostenkalkulation EP'!$S$8,0)))*('Projektkostenkalkulation EP'!$N$47/5)*
                                        'Projektkostenkalkulation EP'!$S$31)-SUM($AK$20:AW20))&gt;('Projektkostenkalkulation EP'!$N$47/5),('Projektkostenkalkulation EP'!$N$47/5),
                                         (NETWORKDAYS('Projektkostenkalkulation EP'!$S$8,
                                          EOMONTH('Projektkostenkalkulation EP'!$S$8,0)))*('Projektkostenkalkulation EP'!$N$47/5)*'Projektkostenkalkulation EP'!$S$31-SUM($AK$20:AW20))
                          ),
               "X"
            )</f>
        <v>X</v>
      </c>
      <c r="AY20" s="122" t="str">
        <f xml:space="preserve"> IF(TEXT((EDATE('Projektkostenkalkulation EP'!$B$4,17)+AX$3),"MM")=TEXT((EDATE('Projektkostenkalkulation EP'!$B$4,17)+(AX$3-1)),"MM"),
             IF(
                        OR(
                                    TEXT((EDATE('Projektkostenkalkulation EP'!$B$4,17)+AX$3),"TTT") = "Sa",
                                    TEXT((EDATE('Projektkostenkalkulation EP'!$B$4,17)+AX$3),"TTT") = "So",
                                    IF(ISNA(VLOOKUP(EDATE('Projektkostenkalkulation EP'!$B$4,17)+AX$3,Datenquellen!$F$7:$H$45,3,FALSE))," ",VLOOKUP(EDATE('Projektkostenkalkulation EP'!$B$4,17)+AX$3,Datenquellen!$F$7:$H$45,3,FALSE))="X"
                                    ),
                          "X",
                          IF((((NETWORKDAYS('Projektkostenkalkulation EP'!$S$8,EOMONTH('Projektkostenkalkulation EP'!$S$8,0)))*('Projektkostenkalkulation EP'!$N$47/5)*
                                        'Projektkostenkalkulation EP'!$S$31)-SUM($AK$20:AX20))&gt;('Projektkostenkalkulation EP'!$N$47/5),('Projektkostenkalkulation EP'!$N$47/5),
                                         (NETWORKDAYS('Projektkostenkalkulation EP'!$S$8,
                                          EOMONTH('Projektkostenkalkulation EP'!$S$8,0)))*('Projektkostenkalkulation EP'!$N$47/5)*'Projektkostenkalkulation EP'!$S$31-SUM($AK$20:AX20))
                          ),
               "X"
            )</f>
        <v>X</v>
      </c>
      <c r="AZ20" s="122">
        <f xml:space="preserve"> IF(TEXT((EDATE('Projektkostenkalkulation EP'!$B$4,17)+AY$3),"MM")=TEXT((EDATE('Projektkostenkalkulation EP'!$B$4,17)+(AY$3-1)),"MM"),
             IF(
                        OR(
                                    TEXT((EDATE('Projektkostenkalkulation EP'!$B$4,17)+AY$3),"TTT") = "Sa",
                                    TEXT((EDATE('Projektkostenkalkulation EP'!$B$4,17)+AY$3),"TTT") = "So",
                                    IF(ISNA(VLOOKUP(EDATE('Projektkostenkalkulation EP'!$B$4,17)+AY$3,Datenquellen!$F$7:$H$45,3,FALSE))," ",VLOOKUP(EDATE('Projektkostenkalkulation EP'!$B$4,17)+AY$3,Datenquellen!$F$7:$H$45,3,FALSE))="X"
                                    ),
                          "X",
                          IF((((NETWORKDAYS('Projektkostenkalkulation EP'!$S$8,EOMONTH('Projektkostenkalkulation EP'!$S$8,0)))*('Projektkostenkalkulation EP'!$N$47/5)*
                                        'Projektkostenkalkulation EP'!$S$31)-SUM($AK$20:AY20))&gt;('Projektkostenkalkulation EP'!$N$47/5),('Projektkostenkalkulation EP'!$N$47/5),
                                         (NETWORKDAYS('Projektkostenkalkulation EP'!$S$8,
                                          EOMONTH('Projektkostenkalkulation EP'!$S$8,0)))*('Projektkostenkalkulation EP'!$N$47/5)*'Projektkostenkalkulation EP'!$S$31-SUM($AK$20:AY20))
                          ),
               "X"
            )</f>
        <v>0</v>
      </c>
      <c r="BA20" s="122">
        <f xml:space="preserve"> IF(TEXT((EDATE('Projektkostenkalkulation EP'!$B$4,17)+AZ$3),"MM")=TEXT((EDATE('Projektkostenkalkulation EP'!$B$4,17)+(AZ$3-1)),"MM"),
             IF(
                        OR(
                                    TEXT((EDATE('Projektkostenkalkulation EP'!$B$4,17)+AZ$3),"TTT") = "Sa",
                                    TEXT((EDATE('Projektkostenkalkulation EP'!$B$4,17)+AZ$3),"TTT") = "So",
                                    IF(ISNA(VLOOKUP(EDATE('Projektkostenkalkulation EP'!$B$4,17)+AZ$3,Datenquellen!$F$7:$H$45,3,FALSE))," ",VLOOKUP(EDATE('Projektkostenkalkulation EP'!$B$4,17)+AZ$3,Datenquellen!$F$7:$H$45,3,FALSE))="X"
                                    ),
                          "X",
                          IF((((NETWORKDAYS('Projektkostenkalkulation EP'!$S$8,EOMONTH('Projektkostenkalkulation EP'!$S$8,0)))*('Projektkostenkalkulation EP'!$N$47/5)*
                                        'Projektkostenkalkulation EP'!$S$31)-SUM($AK$20:AZ20))&gt;('Projektkostenkalkulation EP'!$N$47/5),('Projektkostenkalkulation EP'!$N$47/5),
                                         (NETWORKDAYS('Projektkostenkalkulation EP'!$S$8,
                                          EOMONTH('Projektkostenkalkulation EP'!$S$8,0)))*('Projektkostenkalkulation EP'!$N$47/5)*'Projektkostenkalkulation EP'!$S$31-SUM($AK$20:AZ20))
                          ),
               "X"
            )</f>
        <v>0</v>
      </c>
      <c r="BB20" s="122">
        <f xml:space="preserve"> IF(TEXT((EDATE('Projektkostenkalkulation EP'!$B$4,17)+BA$3),"MM")=TEXT((EDATE('Projektkostenkalkulation EP'!$B$4,17)+(BA$3-1)),"MM"),
             IF(
                        OR(
                                    TEXT((EDATE('Projektkostenkalkulation EP'!$B$4,17)+BA$3),"TTT") = "Sa",
                                    TEXT((EDATE('Projektkostenkalkulation EP'!$B$4,17)+BA$3),"TTT") = "So",
                                    IF(ISNA(VLOOKUP(EDATE('Projektkostenkalkulation EP'!$B$4,17)+BA$3,Datenquellen!$F$7:$H$45,3,FALSE))," ",VLOOKUP(EDATE('Projektkostenkalkulation EP'!$B$4,17)+BA$3,Datenquellen!$F$7:$H$45,3,FALSE))="X"
                                    ),
                          "X",
                          IF((((NETWORKDAYS('Projektkostenkalkulation EP'!$S$8,EOMONTH('Projektkostenkalkulation EP'!$S$8,0)))*('Projektkostenkalkulation EP'!$N$47/5)*
                                        'Projektkostenkalkulation EP'!$S$31)-SUM($AK$20:BA20))&gt;('Projektkostenkalkulation EP'!$N$47/5),('Projektkostenkalkulation EP'!$N$47/5),
                                         (NETWORKDAYS('Projektkostenkalkulation EP'!$S$8,
                                          EOMONTH('Projektkostenkalkulation EP'!$S$8,0)))*('Projektkostenkalkulation EP'!$N$47/5)*'Projektkostenkalkulation EP'!$S$31-SUM($AK$20:BA20))
                          ),
               "X"
            )</f>
        <v>0</v>
      </c>
      <c r="BC20" s="122" t="str">
        <f xml:space="preserve"> IF(TEXT((EDATE('Projektkostenkalkulation EP'!$B$4,17)+BB$3),"MM")=TEXT((EDATE('Projektkostenkalkulation EP'!$B$4,17)+(BB$3-1)),"MM"),
             IF(
                        OR(
                                    TEXT((EDATE('Projektkostenkalkulation EP'!$B$4,17)+BB$3),"TTT") = "Sa",
                                    TEXT((EDATE('Projektkostenkalkulation EP'!$B$4,17)+BB$3),"TTT") = "So",
                                    IF(ISNA(VLOOKUP(EDATE('Projektkostenkalkulation EP'!$B$4,17)+BB$3,Datenquellen!$F$7:$H$45,3,FALSE))," ",VLOOKUP(EDATE('Projektkostenkalkulation EP'!$B$4,17)+BB$3,Datenquellen!$F$7:$H$45,3,FALSE))="X"
                                    ),
                          "X",
                          IF((((NETWORKDAYS('Projektkostenkalkulation EP'!$S$8,EOMONTH('Projektkostenkalkulation EP'!$S$8,0)))*('Projektkostenkalkulation EP'!$N$47/5)*
                                        'Projektkostenkalkulation EP'!$S$31)-SUM($AK$20:BB20))&gt;('Projektkostenkalkulation EP'!$N$47/5),('Projektkostenkalkulation EP'!$N$47/5),
                                         (NETWORKDAYS('Projektkostenkalkulation EP'!$S$8,
                                          EOMONTH('Projektkostenkalkulation EP'!$S$8,0)))*('Projektkostenkalkulation EP'!$N$47/5)*'Projektkostenkalkulation EP'!$S$31-SUM($AK$20:BB20))
                          ),
               "X"
            )</f>
        <v>X</v>
      </c>
      <c r="BD20" s="122">
        <f xml:space="preserve"> IF(TEXT((EDATE('Projektkostenkalkulation EP'!$B$4,17)+BC$3),"MM")=TEXT((EDATE('Projektkostenkalkulation EP'!$B$4,17)+(BC$3-1)),"MM"),
             IF(
                        OR(
                                    TEXT((EDATE('Projektkostenkalkulation EP'!$B$4,17)+BC$3),"TTT") = "Sa",
                                    TEXT((EDATE('Projektkostenkalkulation EP'!$B$4,17)+BC$3),"TTT") = "So",
                                    IF(ISNA(VLOOKUP(EDATE('Projektkostenkalkulation EP'!$B$4,17)+BC$3,Datenquellen!$F$7:$H$45,3,FALSE))," ",VLOOKUP(EDATE('Projektkostenkalkulation EP'!$B$4,17)+BC$3,Datenquellen!$F$7:$H$45,3,FALSE))="X"
                                    ),
                          "X",
                          IF((((NETWORKDAYS('Projektkostenkalkulation EP'!$S$8,EOMONTH('Projektkostenkalkulation EP'!$S$8,0)))*('Projektkostenkalkulation EP'!$N$47/5)*
                                        'Projektkostenkalkulation EP'!$S$31)-SUM($AK$20:BC20))&gt;('Projektkostenkalkulation EP'!$N$47/5),('Projektkostenkalkulation EP'!$N$47/5),
                                         (NETWORKDAYS('Projektkostenkalkulation EP'!$S$8,
                                          EOMONTH('Projektkostenkalkulation EP'!$S$8,0)))*('Projektkostenkalkulation EP'!$N$47/5)*'Projektkostenkalkulation EP'!$S$31-SUM($AK$20:BC20))
                          ),
               "X"
            )</f>
        <v>0</v>
      </c>
      <c r="BE20" s="122" t="str">
        <f xml:space="preserve"> IF(TEXT((EDATE('Projektkostenkalkulation EP'!$B$4,17)+BD$3),"MM")=TEXT((EDATE('Projektkostenkalkulation EP'!$B$4,17)+(BD$3-1)),"MM"),
             IF(
                        OR(
                                    TEXT((EDATE('Projektkostenkalkulation EP'!$B$4,17)+BD$3),"TTT") = "Sa",
                                    TEXT((EDATE('Projektkostenkalkulation EP'!$B$4,17)+BD$3),"TTT") = "So",
                                    IF(ISNA(VLOOKUP(EDATE('Projektkostenkalkulation EP'!$B$4,17)+BD$3,Datenquellen!$F$7:$H$45,3,FALSE))," ",VLOOKUP(EDATE('Projektkostenkalkulation EP'!$B$4,17)+BD$3,Datenquellen!$F$7:$H$45,3,FALSE))="X"
                                    ),
                          "X",
                          IF((((NETWORKDAYS('Projektkostenkalkulation EP'!$S$8,EOMONTH('Projektkostenkalkulation EP'!$S$8,0)))*('Projektkostenkalkulation EP'!$N$47/5)*
                                        'Projektkostenkalkulation EP'!$S$31)-SUM($AK$20:BD20))&gt;('Projektkostenkalkulation EP'!$N$47/5),('Projektkostenkalkulation EP'!$N$47/5),
                                         (NETWORKDAYS('Projektkostenkalkulation EP'!$S$8,
                                          EOMONTH('Projektkostenkalkulation EP'!$S$8,0)))*('Projektkostenkalkulation EP'!$N$47/5)*'Projektkostenkalkulation EP'!$S$31-SUM($AK$20:BD20))
                          ),
               "X"
            )</f>
        <v>X</v>
      </c>
      <c r="BF20" s="122" t="str">
        <f xml:space="preserve"> IF(TEXT((EDATE('Projektkostenkalkulation EP'!$B$4,17)+BE$3),"MM")=TEXT((EDATE('Projektkostenkalkulation EP'!$B$4,17)+(BE$3-1)),"MM"),
             IF(
                        OR(
                                    TEXT((EDATE('Projektkostenkalkulation EP'!$B$4,17)+BE$3),"TTT") = "Sa",
                                    TEXT((EDATE('Projektkostenkalkulation EP'!$B$4,17)+BE$3),"TTT") = "So",
                                    IF(ISNA(VLOOKUP(EDATE('Projektkostenkalkulation EP'!$B$4,17)+BE$3,Datenquellen!$F$7:$H$45,3,FALSE))," ",VLOOKUP(EDATE('Projektkostenkalkulation EP'!$B$4,17)+BE$3,Datenquellen!$F$7:$H$45,3,FALSE))="X"
                                    ),
                          "X",
                          IF((((NETWORKDAYS('Projektkostenkalkulation EP'!$S$8,EOMONTH('Projektkostenkalkulation EP'!$S$8,0)))*('Projektkostenkalkulation EP'!$N$47/5)*
                                        'Projektkostenkalkulation EP'!$S$31)-SUM($AK$20:BE20))&gt;('Projektkostenkalkulation EP'!$N$47/5),('Projektkostenkalkulation EP'!$N$47/5),
                                         (NETWORKDAYS('Projektkostenkalkulation EP'!$S$8,
                                          EOMONTH('Projektkostenkalkulation EP'!$S$8,0)))*('Projektkostenkalkulation EP'!$N$47/5)*'Projektkostenkalkulation EP'!$S$31-SUM($AK$20:BE20))
                          ),
               "X"
            )</f>
        <v>X</v>
      </c>
      <c r="BG20" s="122">
        <f xml:space="preserve"> IF(TEXT((EDATE('Projektkostenkalkulation EP'!$B$4,17)+BF$3),"MM")=TEXT((EDATE('Projektkostenkalkulation EP'!$B$4,17)+(BF$3-1)),"MM"),
             IF(
                        OR(
                                    TEXT((EDATE('Projektkostenkalkulation EP'!$B$4,17)+BF$3),"TTT") = "Sa",
                                    TEXT((EDATE('Projektkostenkalkulation EP'!$B$4,17)+BF$3),"TTT") = "So",
                                    IF(ISNA(VLOOKUP(EDATE('Projektkostenkalkulation EP'!$B$4,17)+BF$3,Datenquellen!$F$7:$H$45,3,FALSE))," ",VLOOKUP(EDATE('Projektkostenkalkulation EP'!$B$4,17)+BF$3,Datenquellen!$F$7:$H$45,3,FALSE))="X"
                                    ),
                          "X",
                          IF((((NETWORKDAYS('Projektkostenkalkulation EP'!$S$8,EOMONTH('Projektkostenkalkulation EP'!$S$8,0)))*('Projektkostenkalkulation EP'!$N$47/5)*
                                        'Projektkostenkalkulation EP'!$S$31)-SUM($AK$20:BF20))&gt;('Projektkostenkalkulation EP'!$N$47/5),('Projektkostenkalkulation EP'!$N$47/5),
                                         (NETWORKDAYS('Projektkostenkalkulation EP'!$S$8,
                                          EOMONTH('Projektkostenkalkulation EP'!$S$8,0)))*('Projektkostenkalkulation EP'!$N$47/5)*'Projektkostenkalkulation EP'!$S$31-SUM($AK$20:BF20))
                          ),
               "X"
            )</f>
        <v>0</v>
      </c>
      <c r="BH20" s="122">
        <f xml:space="preserve"> IF(TEXT((EDATE('Projektkostenkalkulation EP'!$B$4,17)+BG$3),"MM")=TEXT((EDATE('Projektkostenkalkulation EP'!$B$4,17)+(BG$3-1)),"MM"),
             IF(
                        OR(
                                    TEXT((EDATE('Projektkostenkalkulation EP'!$B$4,17)+BG$3),"TTT") = "Sa",
                                    TEXT((EDATE('Projektkostenkalkulation EP'!$B$4,17)+BG$3),"TTT") = "So",
                                    IF(ISNA(VLOOKUP(EDATE('Projektkostenkalkulation EP'!$B$4,17)+BG$3,Datenquellen!$F$7:$H$45,3,FALSE))," ",VLOOKUP(EDATE('Projektkostenkalkulation EP'!$B$4,17)+BG$3,Datenquellen!$F$7:$H$45,3,FALSE))="X"
                                    ),
                          "X",
                          IF((((NETWORKDAYS('Projektkostenkalkulation EP'!$S$8,EOMONTH('Projektkostenkalkulation EP'!$S$8,0)))*('Projektkostenkalkulation EP'!$N$47/5)*
                                        'Projektkostenkalkulation EP'!$S$31)-SUM($AK$20:BG20))&gt;('Projektkostenkalkulation EP'!$N$47/5),('Projektkostenkalkulation EP'!$N$47/5),
                                         (NETWORKDAYS('Projektkostenkalkulation EP'!$S$8,
                                          EOMONTH('Projektkostenkalkulation EP'!$S$8,0)))*('Projektkostenkalkulation EP'!$N$47/5)*'Projektkostenkalkulation EP'!$S$31-SUM($AK$20:BG20))
                          ),
               "X"
            )</f>
        <v>0</v>
      </c>
      <c r="BI20" s="122">
        <f xml:space="preserve"> IF(TEXT((EDATE('Projektkostenkalkulation EP'!$B$4,17)+BH$3),"MM")=TEXT((EDATE('Projektkostenkalkulation EP'!$B$4,17)+(BH$3-1)),"MM"),
             IF(
                        OR(
                                    TEXT((EDATE('Projektkostenkalkulation EP'!$B$4,17)+BH$3),"TTT") = "Sa",
                                    TEXT((EDATE('Projektkostenkalkulation EP'!$B$4,17)+BH$3),"TTT") = "So",
                                    IF(ISNA(VLOOKUP(EDATE('Projektkostenkalkulation EP'!$B$4,17)+BH$3,Datenquellen!$F$7:$H$45,3,FALSE))," ",VLOOKUP(EDATE('Projektkostenkalkulation EP'!$B$4,17)+BH$3,Datenquellen!$F$7:$H$45,3,FALSE))="X"
                                    ),
                          "X",
                          IF((((NETWORKDAYS('Projektkostenkalkulation EP'!$S$8,EOMONTH('Projektkostenkalkulation EP'!$S$8,0)))*('Projektkostenkalkulation EP'!$N$47/5)*
                                        'Projektkostenkalkulation EP'!$S$31)-SUM($AK$20:BH20))&gt;('Projektkostenkalkulation EP'!$N$47/5),('Projektkostenkalkulation EP'!$N$47/5),
                                         (NETWORKDAYS('Projektkostenkalkulation EP'!$S$8,
                                          EOMONTH('Projektkostenkalkulation EP'!$S$8,0)))*('Projektkostenkalkulation EP'!$N$47/5)*'Projektkostenkalkulation EP'!$S$31-SUM($AK$20:BH20))
                          ),
               "X"
            )</f>
        <v>0</v>
      </c>
      <c r="BJ20" s="122">
        <f xml:space="preserve"> IF(TEXT((EDATE('Projektkostenkalkulation EP'!$B$4,17)+BI$3),"MM")=TEXT((EDATE('Projektkostenkalkulation EP'!$B$4,17)+(BI$3-1)),"MM"),
             IF(
                        OR(
                                    TEXT((EDATE('Projektkostenkalkulation EP'!$B$4,17)+BI$3),"TTT") = "Sa",
                                    TEXT((EDATE('Projektkostenkalkulation EP'!$B$4,17)+BI$3),"TTT") = "So",
                                    IF(ISNA(VLOOKUP(EDATE('Projektkostenkalkulation EP'!$B$4,17)+BI$3,Datenquellen!$F$7:$H$45,3,FALSE))," ",VLOOKUP(EDATE('Projektkostenkalkulation EP'!$B$4,17)+BI$3,Datenquellen!$F$7:$H$45,3,FALSE))="X"
                                    ),
                          "X",
                          IF((((NETWORKDAYS('Projektkostenkalkulation EP'!$S$8,EOMONTH('Projektkostenkalkulation EP'!$S$8,0)))*('Projektkostenkalkulation EP'!$N$47/5)*
                                        'Projektkostenkalkulation EP'!$S$31)-SUM($AK$20:BI20))&gt;('Projektkostenkalkulation EP'!$N$47/5),('Projektkostenkalkulation EP'!$N$47/5),
                                         (NETWORKDAYS('Projektkostenkalkulation EP'!$S$8,
                                          EOMONTH('Projektkostenkalkulation EP'!$S$8,0)))*('Projektkostenkalkulation EP'!$N$47/5)*'Projektkostenkalkulation EP'!$S$31-SUM($AK$20:BI20))
                          ),
               "X"
            )</f>
        <v>0</v>
      </c>
      <c r="BK20" s="122">
        <f xml:space="preserve"> IF(TEXT((EDATE('Projektkostenkalkulation EP'!$B$4,17)+BJ$3),"MM")=TEXT((EDATE('Projektkostenkalkulation EP'!$B$4,17)+(BJ$3-1)),"MM"),
             IF(
                        OR(
                                    TEXT((EDATE('Projektkostenkalkulation EP'!$B$4,17)+BJ$3),"TTT") = "Sa",
                                    TEXT((EDATE('Projektkostenkalkulation EP'!$B$4,17)+BJ$3),"TTT") = "So",
                                    IF(ISNA(VLOOKUP(EDATE('Projektkostenkalkulation EP'!$B$4,17)+BJ$3,Datenquellen!$F$7:$H$45,3,FALSE))," ",VLOOKUP(EDATE('Projektkostenkalkulation EP'!$B$4,17)+BJ$3,Datenquellen!$F$7:$H$45,3,FALSE))="X"
                                    ),
                          "X",
                          IF((((NETWORKDAYS('Projektkostenkalkulation EP'!$S$8,EOMONTH('Projektkostenkalkulation EP'!$S$8,0)))*('Projektkostenkalkulation EP'!$N$47/5)*
                                        'Projektkostenkalkulation EP'!$S$31)-SUM($AK$20:BJ20))&gt;('Projektkostenkalkulation EP'!$N$47/5),('Projektkostenkalkulation EP'!$N$47/5),
                                         (NETWORKDAYS('Projektkostenkalkulation EP'!$S$8,
                                          EOMONTH('Projektkostenkalkulation EP'!$S$8,0)))*('Projektkostenkalkulation EP'!$N$47/5)*'Projektkostenkalkulation EP'!$S$31-SUM($AK$20:BJ20))
                          ),
               "X"
            )</f>
        <v>0</v>
      </c>
      <c r="BL20" s="122" t="str">
        <f xml:space="preserve"> IF(TEXT((EDATE('Projektkostenkalkulation EP'!$B$4,17)+BK$3),"MM")=TEXT((EDATE('Projektkostenkalkulation EP'!$B$4,17)+(BK$3-1)),"MM"),
             IF(
                        OR(
                                    TEXT((EDATE('Projektkostenkalkulation EP'!$B$4,17)+BK$3),"TTT") = "Sa",
                                    TEXT((EDATE('Projektkostenkalkulation EP'!$B$4,17)+BK$3),"TTT") = "So",
                                    IF(ISNA(VLOOKUP(EDATE('Projektkostenkalkulation EP'!$B$4,17)+BK$3,Datenquellen!$F$7:$H$45,3,FALSE))," ",VLOOKUP(EDATE('Projektkostenkalkulation EP'!$B$4,17)+BK$3,Datenquellen!$F$7:$H$45,3,FALSE))="X"
                                    ),
                          "X",
                          IF((((NETWORKDAYS('Projektkostenkalkulation EP'!$S$8,EOMONTH('Projektkostenkalkulation EP'!$S$8,0)))*('Projektkostenkalkulation EP'!$N$47/5)*
                                        'Projektkostenkalkulation EP'!$S$31)-SUM($AK$20:BK20))&gt;('Projektkostenkalkulation EP'!$N$47/5),('Projektkostenkalkulation EP'!$N$47/5),
                                         (NETWORKDAYS('Projektkostenkalkulation EP'!$S$8,
                                          EOMONTH('Projektkostenkalkulation EP'!$S$8,0)))*('Projektkostenkalkulation EP'!$N$47/5)*'Projektkostenkalkulation EP'!$S$31-SUM($AK$20:BK20))
                          ),
               "X"
            )</f>
        <v>X</v>
      </c>
      <c r="BM20" s="122" t="str">
        <f xml:space="preserve"> IF(TEXT((EDATE('Projektkostenkalkulation EP'!$B$4,17)+BL$3),"MM")=TEXT((EDATE('Projektkostenkalkulation EP'!$B$4,17)+(BL$3-1)),"MM"),
             IF(
                        OR(
                                    TEXT((EDATE('Projektkostenkalkulation EP'!$B$4,17)+BL$3),"TTT") = "Sa",
                                    TEXT((EDATE('Projektkostenkalkulation EP'!$B$4,17)+BL$3),"TTT") = "So",
                                    IF(ISNA(VLOOKUP(EDATE('Projektkostenkalkulation EP'!$B$4,17)+BL$3,Datenquellen!$F$7:$H$45,3,FALSE))," ",VLOOKUP(EDATE('Projektkostenkalkulation EP'!$B$4,17)+BL$3,Datenquellen!$F$7:$H$45,3,FALSE))="X"
                                    ),
                          "X",
                          IF((((NETWORKDAYS('Projektkostenkalkulation EP'!$S$8,EOMONTH('Projektkostenkalkulation EP'!$S$8,0)))*('Projektkostenkalkulation EP'!$N$47/5)*
                                        'Projektkostenkalkulation EP'!$S$31)-SUM($AK$20:BL20))&gt;('Projektkostenkalkulation EP'!$N$47/5),('Projektkostenkalkulation EP'!$N$47/5),
                                         (NETWORKDAYS('Projektkostenkalkulation EP'!$S$8,
                                          EOMONTH('Projektkostenkalkulation EP'!$S$8,0)))*('Projektkostenkalkulation EP'!$N$47/5)*'Projektkostenkalkulation EP'!$S$31-SUM($AK$20:BL20))
                          ),
               "X"
            )</f>
        <v>X</v>
      </c>
      <c r="BN20" s="122">
        <f xml:space="preserve"> IF(TEXT((EDATE('Projektkostenkalkulation EP'!$B$4,17)+BM$3),"MM")=TEXT((EDATE('Projektkostenkalkulation EP'!$B$4,17)+(BM$3-1)),"MM"),
             IF(
                        OR(
                                    TEXT((EDATE('Projektkostenkalkulation EP'!$B$4,17)+BM$3),"TTT") = "Sa",
                                    TEXT((EDATE('Projektkostenkalkulation EP'!$B$4,17)+BM$3),"TTT") = "So",
                                    IF(ISNA(VLOOKUP(EDATE('Projektkostenkalkulation EP'!$B$4,17)+BM$3,Datenquellen!$F$7:$H$45,3,FALSE))," ",VLOOKUP(EDATE('Projektkostenkalkulation EP'!$B$4,17)+BM$3,Datenquellen!$F$7:$H$45,3,FALSE))="X"
                                    ),
                          "X",
                          IF((((NETWORKDAYS('Projektkostenkalkulation EP'!$S$8,EOMONTH('Projektkostenkalkulation EP'!$S$8,0)))*('Projektkostenkalkulation EP'!$N$47/5)*
                                        'Projektkostenkalkulation EP'!$S$31)-SUM($AK$20:BM20))&gt;('Projektkostenkalkulation EP'!$N$47/5),('Projektkostenkalkulation EP'!$N$47/5),
                                         (NETWORKDAYS('Projektkostenkalkulation EP'!$S$8,
                                          EOMONTH('Projektkostenkalkulation EP'!$S$8,0)))*('Projektkostenkalkulation EP'!$N$47/5)*'Projektkostenkalkulation EP'!$S$31-SUM($AK$20:BM20))
                          ),
               "X"
            )</f>
        <v>0</v>
      </c>
      <c r="BO20" s="122" t="str">
        <f xml:space="preserve"> IF(TEXT((EDATE('Projektkostenkalkulation EP'!$B$4,17)+BN$3),"MM")=TEXT((EDATE('Projektkostenkalkulation EP'!$B$4,17)+(BN$3-1)),"MM"),
             IF(
                        OR(
                                    TEXT((EDATE('Projektkostenkalkulation EP'!$B$4,17)+BN$3),"TTT") = "Sa",
                                    TEXT((EDATE('Projektkostenkalkulation EP'!$B$4,17)+BN$3),"TTT") = "So",
                                    IF(ISNA(VLOOKUP(EDATE('Projektkostenkalkulation EP'!$B$4,17)+BN$3,Datenquellen!$F$7:$H$45,3,FALSE))," ",VLOOKUP(EDATE('Projektkostenkalkulation EP'!$B$4,17)+BN$3,Datenquellen!$F$7:$H$45,3,FALSE))="X"
                                    ),
                          "X",
                          IF((((NETWORKDAYS('Projektkostenkalkulation EP'!$S$8,EOMONTH('Projektkostenkalkulation EP'!$S$8,0)))*('Projektkostenkalkulation EP'!$N$47/5)*
                                        'Projektkostenkalkulation EP'!$S$31)-SUM($AK$20:BN20))&gt;('Projektkostenkalkulation EP'!$N$47/5),('Projektkostenkalkulation EP'!$N$47/5),
                                         (NETWORKDAYS('Projektkostenkalkulation EP'!$S$8,
                                          EOMONTH('Projektkostenkalkulation EP'!$S$8,0)))*('Projektkostenkalkulation EP'!$N$47/5)*'Projektkostenkalkulation EP'!$S$31-SUM($AK$20:BN20))
                          ),
               "X"
            )</f>
        <v>X</v>
      </c>
      <c r="BP20" s="121">
        <f>SUM(AK20:BO20)</f>
        <v>0</v>
      </c>
      <c r="BQ20" s="525">
        <f>BP20-BP21</f>
        <v>0</v>
      </c>
    </row>
    <row r="21" spans="1:69" ht="14.25" customHeight="1" thickBot="1" x14ac:dyDescent="0.25">
      <c r="A21" s="3" t="s">
        <v>82</v>
      </c>
      <c r="B21" s="270"/>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123">
        <f>SUM(B21:AF21)</f>
        <v>0</v>
      </c>
      <c r="AH21" s="526"/>
      <c r="AJ21" s="3" t="s">
        <v>82</v>
      </c>
      <c r="AK21" s="270"/>
      <c r="AL21" s="272"/>
      <c r="AM21" s="272"/>
      <c r="AN21" s="272"/>
      <c r="AO21" s="272"/>
      <c r="AP21" s="272"/>
      <c r="AQ21" s="272"/>
      <c r="AR21" s="272"/>
      <c r="AS21" s="272"/>
      <c r="AT21" s="272"/>
      <c r="AU21" s="272"/>
      <c r="AV21" s="272"/>
      <c r="AW21" s="272"/>
      <c r="AX21" s="272"/>
      <c r="AY21" s="272"/>
      <c r="AZ21" s="272"/>
      <c r="BA21" s="272"/>
      <c r="BB21" s="272"/>
      <c r="BC21" s="272"/>
      <c r="BD21" s="272"/>
      <c r="BE21" s="272"/>
      <c r="BF21" s="272"/>
      <c r="BG21" s="272"/>
      <c r="BH21" s="272"/>
      <c r="BI21" s="272"/>
      <c r="BJ21" s="272"/>
      <c r="BK21" s="272"/>
      <c r="BL21" s="272"/>
      <c r="BM21" s="272"/>
      <c r="BN21" s="272"/>
      <c r="BO21" s="272"/>
      <c r="BP21" s="123">
        <f>SUM(AK21:BO21)</f>
        <v>0</v>
      </c>
      <c r="BQ21" s="526"/>
    </row>
    <row r="22" spans="1:69" ht="14.25" customHeight="1" x14ac:dyDescent="0.2">
      <c r="A22" s="1" t="s">
        <v>59</v>
      </c>
      <c r="B22" s="527" t="str">
        <f>TEXT('Projektkostenkalkulation EP'!$H$8,"MMMM JJJJ")</f>
        <v>Juli 2024</v>
      </c>
      <c r="C22" s="527"/>
      <c r="D22" s="527"/>
      <c r="E22" s="527"/>
      <c r="F22" s="527"/>
      <c r="G22" s="527"/>
      <c r="H22" s="527"/>
      <c r="I22" s="527"/>
      <c r="J22" s="527"/>
      <c r="K22" s="527"/>
      <c r="L22" s="527"/>
      <c r="M22" s="527"/>
      <c r="N22" s="527"/>
      <c r="O22" s="527"/>
      <c r="P22" s="527"/>
      <c r="Q22" s="527"/>
      <c r="R22" s="527"/>
      <c r="S22" s="527"/>
      <c r="T22" s="527"/>
      <c r="U22" s="527"/>
      <c r="V22" s="527"/>
      <c r="W22" s="527"/>
      <c r="X22" s="527"/>
      <c r="Y22" s="527"/>
      <c r="Z22" s="527"/>
      <c r="AA22" s="527"/>
      <c r="AB22" s="527"/>
      <c r="AC22" s="527"/>
      <c r="AD22" s="527"/>
      <c r="AE22" s="527"/>
      <c r="AF22" s="527"/>
      <c r="AG22" s="527"/>
      <c r="AH22" s="528"/>
      <c r="AJ22" s="1" t="s">
        <v>59</v>
      </c>
      <c r="AK22" s="527" t="str">
        <f>TEXT('Projektkostenkalkulation EP'!$T$8,"MMMM JJJJ")</f>
        <v>Juli 2025</v>
      </c>
      <c r="AL22" s="527"/>
      <c r="AM22" s="527"/>
      <c r="AN22" s="527"/>
      <c r="AO22" s="527"/>
      <c r="AP22" s="527"/>
      <c r="AQ22" s="527"/>
      <c r="AR22" s="527"/>
      <c r="AS22" s="527"/>
      <c r="AT22" s="527"/>
      <c r="AU22" s="527"/>
      <c r="AV22" s="527"/>
      <c r="AW22" s="527"/>
      <c r="AX22" s="527"/>
      <c r="AY22" s="527"/>
      <c r="AZ22" s="527"/>
      <c r="BA22" s="527"/>
      <c r="BB22" s="527"/>
      <c r="BC22" s="527"/>
      <c r="BD22" s="527"/>
      <c r="BE22" s="527"/>
      <c r="BF22" s="527"/>
      <c r="BG22" s="527"/>
      <c r="BH22" s="527"/>
      <c r="BI22" s="527"/>
      <c r="BJ22" s="527"/>
      <c r="BK22" s="527"/>
      <c r="BL22" s="527"/>
      <c r="BM22" s="527"/>
      <c r="BN22" s="527"/>
      <c r="BO22" s="527"/>
      <c r="BP22" s="527"/>
      <c r="BQ22" s="528"/>
    </row>
    <row r="23" spans="1:69" ht="14.25" customHeight="1" x14ac:dyDescent="0.2">
      <c r="A23" s="2" t="s">
        <v>81</v>
      </c>
      <c r="B23" s="124">
        <f>IF(
            OR(
                     TEXT(EDATE('Projektkostenkalkulation EP'!$B$4,6),"TTT") = "Sa",
                     TEXT(EDATE('Projektkostenkalkulation EP'!$B$4,6),"TTT") = "So",
                     IF(ISNA(VLOOKUP(EDATE('Projektkostenkalkulation EP'!$B$4,6),Datenquellen!$F$7:$H$45,3,FALSE))," ",VLOOKUP(EDATE('Projektkostenkalkulation EP'!$B$4,6),Datenquellen!$F$7:$H$45,3,FALSE))="X"
                            ),
                    "X",
                    IF('Projektkostenkalkulation EP'!$H$31&gt;0,('Projektkostenkalkulation EP'!$N$47/5),0)
            )</f>
        <v>0</v>
      </c>
      <c r="C23" s="122">
        <f xml:space="preserve"> IF(TEXT((EDATE('Projektkostenkalkulation EP'!$B$4,5)+AK$3),"MM")=TEXT((EDATE('Projektkostenkalkulation EP'!$B$4,5)+(AK$3-1)),"MM"),
             IF(
                        OR(
                                    TEXT((EDATE('Projektkostenkalkulation EP'!$B$4,6)+AK$3),"TTT") = "Sa",
                                    TEXT((EDATE('Projektkostenkalkulation EP'!$B$4,6)+AK$3),"TTT") = "So",
                                    IF(ISNA(VLOOKUP(EDATE('Projektkostenkalkulation EP'!$B$4,6)+AK$3,Datenquellen!$F$7:$H$45,3,FALSE))," ",VLOOKUP(EDATE('Projektkostenkalkulation EP'!$B$4,6)+AK$3,Datenquellen!$F$7:$H$45,3,FALSE))="X"
                                    ),
                          "X",
                          IF((((NETWORKDAYS('Projektkostenkalkulation EP'!$G$8,EOMONTH('Projektkostenkalkulation EP'!$G$8,0)))*('Projektkostenkalkulation EP'!$N$47/5)*
                                        'Projektkostenkalkulation EP'!$G$31)-SUM($B$23:B23))&gt;('Projektkostenkalkulation EP'!$N$47/5),('Projektkostenkalkulation EP'!$N$47/5),
                                         (NETWORKDAYS('Projektkostenkalkulation EP'!$G$8,
                                          EOMONTH('Projektkostenkalkulation EP'!$G$8,0)))*('Projektkostenkalkulation EP'!$N$47/5)*'Projektkostenkalkulation EP'!$G$31-SUM($B$23:B23))
                          ),
               "X"
            )</f>
        <v>0</v>
      </c>
      <c r="D23" s="122">
        <f xml:space="preserve"> IF(TEXT((EDATE('Projektkostenkalkulation EP'!$B$4,5)+AL$3),"MM")=TEXT((EDATE('Projektkostenkalkulation EP'!$B$4,5)+(AL$3-1)),"MM"),
             IF(
                        OR(
                                    TEXT((EDATE('Projektkostenkalkulation EP'!$B$4,6)+AL$3),"TTT") = "Sa",
                                    TEXT((EDATE('Projektkostenkalkulation EP'!$B$4,6)+AL$3),"TTT") = "So",
                                    IF(ISNA(VLOOKUP(EDATE('Projektkostenkalkulation EP'!$B$4,6)+AL$3,Datenquellen!$F$7:$H$45,3,FALSE))," ",VLOOKUP(EDATE('Projektkostenkalkulation EP'!$B$4,6)+AL$3,Datenquellen!$F$7:$H$45,3,FALSE))="X"
                                    ),
                          "X",
                          IF((((NETWORKDAYS('Projektkostenkalkulation EP'!$G$8,EOMONTH('Projektkostenkalkulation EP'!$G$8,0)))*('Projektkostenkalkulation EP'!$N$47/5)*
                                        'Projektkostenkalkulation EP'!$G$31)-SUM($B$23:C23))&gt;('Projektkostenkalkulation EP'!$N$47/5),('Projektkostenkalkulation EP'!$N$47/5),
                                         (NETWORKDAYS('Projektkostenkalkulation EP'!$G$8,
                                          EOMONTH('Projektkostenkalkulation EP'!$G$8,0)))*('Projektkostenkalkulation EP'!$N$47/5)*'Projektkostenkalkulation EP'!$G$31-SUM($B$23:C23))
                          ),
               "X"
            )</f>
        <v>0</v>
      </c>
      <c r="E23" s="122">
        <f xml:space="preserve"> IF(TEXT((EDATE('Projektkostenkalkulation EP'!$B$4,5)+AM$3),"MM")=TEXT((EDATE('Projektkostenkalkulation EP'!$B$4,5)+(AM$3-1)),"MM"),
             IF(
                        OR(
                                    TEXT((EDATE('Projektkostenkalkulation EP'!$B$4,6)+AM$3),"TTT") = "Sa",
                                    TEXT((EDATE('Projektkostenkalkulation EP'!$B$4,6)+AM$3),"TTT") = "So",
                                    IF(ISNA(VLOOKUP(EDATE('Projektkostenkalkulation EP'!$B$4,6)+AM$3,Datenquellen!$F$7:$H$45,3,FALSE))," ",VLOOKUP(EDATE('Projektkostenkalkulation EP'!$B$4,6)+AM$3,Datenquellen!$F$7:$H$45,3,FALSE))="X"
                                    ),
                          "X",
                          IF((((NETWORKDAYS('Projektkostenkalkulation EP'!$G$8,EOMONTH('Projektkostenkalkulation EP'!$G$8,0)))*('Projektkostenkalkulation EP'!$N$47/5)*
                                        'Projektkostenkalkulation EP'!$G$31)-SUM($B$23:D23))&gt;('Projektkostenkalkulation EP'!$N$47/5),('Projektkostenkalkulation EP'!$N$47/5),
                                         (NETWORKDAYS('Projektkostenkalkulation EP'!$G$8,
                                          EOMONTH('Projektkostenkalkulation EP'!$G$8,0)))*('Projektkostenkalkulation EP'!$N$47/5)*'Projektkostenkalkulation EP'!$G$31-SUM($B$23:D23))
                          ),
               "X"
            )</f>
        <v>0</v>
      </c>
      <c r="F23" s="122">
        <f xml:space="preserve"> IF(TEXT((EDATE('Projektkostenkalkulation EP'!$B$4,5)+AN$3),"MM")=TEXT((EDATE('Projektkostenkalkulation EP'!$B$4,5)+(AN$3-1)),"MM"),
             IF(
                        OR(
                                    TEXT((EDATE('Projektkostenkalkulation EP'!$B$4,6)+AN$3),"TTT") = "Sa",
                                    TEXT((EDATE('Projektkostenkalkulation EP'!$B$4,6)+AN$3),"TTT") = "So",
                                    IF(ISNA(VLOOKUP(EDATE('Projektkostenkalkulation EP'!$B$4,6)+AN$3,Datenquellen!$F$7:$H$45,3,FALSE))," ",VLOOKUP(EDATE('Projektkostenkalkulation EP'!$B$4,6)+AN$3,Datenquellen!$F$7:$H$45,3,FALSE))="X"
                                    ),
                          "X",
                          IF((((NETWORKDAYS('Projektkostenkalkulation EP'!$G$8,EOMONTH('Projektkostenkalkulation EP'!$G$8,0)))*('Projektkostenkalkulation EP'!$N$47/5)*
                                        'Projektkostenkalkulation EP'!$G$31)-SUM($B$23:E23))&gt;('Projektkostenkalkulation EP'!$N$47/5),('Projektkostenkalkulation EP'!$N$47/5),
                                         (NETWORKDAYS('Projektkostenkalkulation EP'!$G$8,
                                          EOMONTH('Projektkostenkalkulation EP'!$G$8,0)))*('Projektkostenkalkulation EP'!$N$47/5)*'Projektkostenkalkulation EP'!$G$31-SUM($B$23:E23))
                          ),
               "X"
            )</f>
        <v>0</v>
      </c>
      <c r="G23" s="122" t="str">
        <f xml:space="preserve"> IF(TEXT((EDATE('Projektkostenkalkulation EP'!$B$4,5)+AO$3),"MM")=TEXT((EDATE('Projektkostenkalkulation EP'!$B$4,5)+(AO$3-1)),"MM"),
             IF(
                        OR(
                                    TEXT((EDATE('Projektkostenkalkulation EP'!$B$4,6)+AO$3),"TTT") = "Sa",
                                    TEXT((EDATE('Projektkostenkalkulation EP'!$B$4,6)+AO$3),"TTT") = "So",
                                    IF(ISNA(VLOOKUP(EDATE('Projektkostenkalkulation EP'!$B$4,6)+AO$3,Datenquellen!$F$7:$H$45,3,FALSE))," ",VLOOKUP(EDATE('Projektkostenkalkulation EP'!$B$4,6)+AO$3,Datenquellen!$F$7:$H$45,3,FALSE))="X"
                                    ),
                          "X",
                          IF((((NETWORKDAYS('Projektkostenkalkulation EP'!$G$8,EOMONTH('Projektkostenkalkulation EP'!$G$8,0)))*('Projektkostenkalkulation EP'!$N$47/5)*
                                        'Projektkostenkalkulation EP'!$G$31)-SUM($B$23:F23))&gt;('Projektkostenkalkulation EP'!$N$47/5),('Projektkostenkalkulation EP'!$N$47/5),
                                         (NETWORKDAYS('Projektkostenkalkulation EP'!$G$8,
                                          EOMONTH('Projektkostenkalkulation EP'!$G$8,0)))*('Projektkostenkalkulation EP'!$N$47/5)*'Projektkostenkalkulation EP'!$G$31-SUM($B$23:F23))
                          ),
               "X"
            )</f>
        <v>X</v>
      </c>
      <c r="H23" s="122" t="str">
        <f xml:space="preserve"> IF(TEXT((EDATE('Projektkostenkalkulation EP'!$B$4,5)+AP$3),"MM")=TEXT((EDATE('Projektkostenkalkulation EP'!$B$4,5)+(AP$3-1)),"MM"),
             IF(
                        OR(
                                    TEXT((EDATE('Projektkostenkalkulation EP'!$B$4,6)+AP$3),"TTT") = "Sa",
                                    TEXT((EDATE('Projektkostenkalkulation EP'!$B$4,6)+AP$3),"TTT") = "So",
                                    IF(ISNA(VLOOKUP(EDATE('Projektkostenkalkulation EP'!$B$4,6)+AP$3,Datenquellen!$F$7:$H$45,3,FALSE))," ",VLOOKUP(EDATE('Projektkostenkalkulation EP'!$B$4,6)+AP$3,Datenquellen!$F$7:$H$45,3,FALSE))="X"
                                    ),
                          "X",
                          IF((((NETWORKDAYS('Projektkostenkalkulation EP'!$G$8,EOMONTH('Projektkostenkalkulation EP'!$G$8,0)))*('Projektkostenkalkulation EP'!$N$47/5)*
                                        'Projektkostenkalkulation EP'!$G$31)-SUM($B$23:G23))&gt;('Projektkostenkalkulation EP'!$N$47/5),('Projektkostenkalkulation EP'!$N$47/5),
                                         (NETWORKDAYS('Projektkostenkalkulation EP'!$G$8,
                                          EOMONTH('Projektkostenkalkulation EP'!$G$8,0)))*('Projektkostenkalkulation EP'!$N$47/5)*'Projektkostenkalkulation EP'!$G$31-SUM($B$23:G23))
                          ),
               "X"
            )</f>
        <v>X</v>
      </c>
      <c r="I23" s="122">
        <f xml:space="preserve"> IF(TEXT((EDATE('Projektkostenkalkulation EP'!$B$4,5)+AQ$3),"MM")=TEXT((EDATE('Projektkostenkalkulation EP'!$B$4,5)+(AQ$3-1)),"MM"),
             IF(
                        OR(
                                    TEXT((EDATE('Projektkostenkalkulation EP'!$B$4,6)+AQ$3),"TTT") = "Sa",
                                    TEXT((EDATE('Projektkostenkalkulation EP'!$B$4,6)+AQ$3),"TTT") = "So",
                                    IF(ISNA(VLOOKUP(EDATE('Projektkostenkalkulation EP'!$B$4,6)+AQ$3,Datenquellen!$F$7:$H$45,3,FALSE))," ",VLOOKUP(EDATE('Projektkostenkalkulation EP'!$B$4,6)+AQ$3,Datenquellen!$F$7:$H$45,3,FALSE))="X"
                                    ),
                          "X",
                          IF((((NETWORKDAYS('Projektkostenkalkulation EP'!$G$8,EOMONTH('Projektkostenkalkulation EP'!$G$8,0)))*('Projektkostenkalkulation EP'!$N$47/5)*
                                        'Projektkostenkalkulation EP'!$G$31)-SUM($B$23:H23))&gt;('Projektkostenkalkulation EP'!$N$47/5),('Projektkostenkalkulation EP'!$N$47/5),
                                         (NETWORKDAYS('Projektkostenkalkulation EP'!$G$8,
                                          EOMONTH('Projektkostenkalkulation EP'!$G$8,0)))*('Projektkostenkalkulation EP'!$N$47/5)*'Projektkostenkalkulation EP'!$G$31-SUM($B$23:H23))
                          ),
               "X"
            )</f>
        <v>0</v>
      </c>
      <c r="J23" s="122">
        <f xml:space="preserve"> IF(TEXT((EDATE('Projektkostenkalkulation EP'!$B$4,5)+AR$3),"MM")=TEXT((EDATE('Projektkostenkalkulation EP'!$B$4,5)+(AR$3-1)),"MM"),
             IF(
                        OR(
                                    TEXT((EDATE('Projektkostenkalkulation EP'!$B$4,6)+AR$3),"TTT") = "Sa",
                                    TEXT((EDATE('Projektkostenkalkulation EP'!$B$4,6)+AR$3),"TTT") = "So",
                                    IF(ISNA(VLOOKUP(EDATE('Projektkostenkalkulation EP'!$B$4,6)+AR$3,Datenquellen!$F$7:$H$45,3,FALSE))," ",VLOOKUP(EDATE('Projektkostenkalkulation EP'!$B$4,6)+AR$3,Datenquellen!$F$7:$H$45,3,FALSE))="X"
                                    ),
                          "X",
                          IF((((NETWORKDAYS('Projektkostenkalkulation EP'!$G$8,EOMONTH('Projektkostenkalkulation EP'!$G$8,0)))*('Projektkostenkalkulation EP'!$N$47/5)*
                                        'Projektkostenkalkulation EP'!$G$31)-SUM($B$23:I23))&gt;('Projektkostenkalkulation EP'!$N$47/5),('Projektkostenkalkulation EP'!$N$47/5),
                                         (NETWORKDAYS('Projektkostenkalkulation EP'!$G$8,
                                          EOMONTH('Projektkostenkalkulation EP'!$G$8,0)))*('Projektkostenkalkulation EP'!$N$47/5)*'Projektkostenkalkulation EP'!$G$31-SUM($B$23:I23))
                          ),
               "X"
            )</f>
        <v>0</v>
      </c>
      <c r="K23" s="122">
        <f xml:space="preserve"> IF(TEXT((EDATE('Projektkostenkalkulation EP'!$B$4,5)+AS$3),"MM")=TEXT((EDATE('Projektkostenkalkulation EP'!$B$4,5)+(AS$3-1)),"MM"),
             IF(
                        OR(
                                    TEXT((EDATE('Projektkostenkalkulation EP'!$B$4,6)+AS$3),"TTT") = "Sa",
                                    TEXT((EDATE('Projektkostenkalkulation EP'!$B$4,6)+AS$3),"TTT") = "So",
                                    IF(ISNA(VLOOKUP(EDATE('Projektkostenkalkulation EP'!$B$4,6)+AS$3,Datenquellen!$F$7:$H$45,3,FALSE))," ",VLOOKUP(EDATE('Projektkostenkalkulation EP'!$B$4,6)+AS$3,Datenquellen!$F$7:$H$45,3,FALSE))="X"
                                    ),
                          "X",
                          IF((((NETWORKDAYS('Projektkostenkalkulation EP'!$G$8,EOMONTH('Projektkostenkalkulation EP'!$G$8,0)))*('Projektkostenkalkulation EP'!$N$47/5)*
                                        'Projektkostenkalkulation EP'!$G$31)-SUM($B$23:J23))&gt;('Projektkostenkalkulation EP'!$N$47/5),('Projektkostenkalkulation EP'!$N$47/5),
                                         (NETWORKDAYS('Projektkostenkalkulation EP'!$G$8,
                                          EOMONTH('Projektkostenkalkulation EP'!$G$8,0)))*('Projektkostenkalkulation EP'!$N$47/5)*'Projektkostenkalkulation EP'!$G$31-SUM($B$23:J23))
                          ),
               "X"
            )</f>
        <v>0</v>
      </c>
      <c r="L23" s="122">
        <f xml:space="preserve"> IF(TEXT((EDATE('Projektkostenkalkulation EP'!$B$4,5)+AT$3),"MM")=TEXT((EDATE('Projektkostenkalkulation EP'!$B$4,5)+(AT$3-1)),"MM"),
             IF(
                        OR(
                                    TEXT((EDATE('Projektkostenkalkulation EP'!$B$4,6)+AT$3),"TTT") = "Sa",
                                    TEXT((EDATE('Projektkostenkalkulation EP'!$B$4,6)+AT$3),"TTT") = "So",
                                    IF(ISNA(VLOOKUP(EDATE('Projektkostenkalkulation EP'!$B$4,6)+AT$3,Datenquellen!$F$7:$H$45,3,FALSE))," ",VLOOKUP(EDATE('Projektkostenkalkulation EP'!$B$4,6)+AT$3,Datenquellen!$F$7:$H$45,3,FALSE))="X"
                                    ),
                          "X",
                          IF((((NETWORKDAYS('Projektkostenkalkulation EP'!$G$8,EOMONTH('Projektkostenkalkulation EP'!$G$8,0)))*('Projektkostenkalkulation EP'!$N$47/5)*
                                        'Projektkostenkalkulation EP'!$G$31)-SUM($B$23:K23))&gt;('Projektkostenkalkulation EP'!$N$47/5),('Projektkostenkalkulation EP'!$N$47/5),
                                         (NETWORKDAYS('Projektkostenkalkulation EP'!$G$8,
                                          EOMONTH('Projektkostenkalkulation EP'!$G$8,0)))*('Projektkostenkalkulation EP'!$N$47/5)*'Projektkostenkalkulation EP'!$G$31-SUM($B$23:K23))
                          ),
               "X"
            )</f>
        <v>0</v>
      </c>
      <c r="M23" s="122">
        <f xml:space="preserve"> IF(TEXT((EDATE('Projektkostenkalkulation EP'!$B$4,5)+AU$3),"MM")=TEXT((EDATE('Projektkostenkalkulation EP'!$B$4,5)+(AU$3-1)),"MM"),
             IF(
                        OR(
                                    TEXT((EDATE('Projektkostenkalkulation EP'!$B$4,6)+AU$3),"TTT") = "Sa",
                                    TEXT((EDATE('Projektkostenkalkulation EP'!$B$4,6)+AU$3),"TTT") = "So",
                                    IF(ISNA(VLOOKUP(EDATE('Projektkostenkalkulation EP'!$B$4,6)+AU$3,Datenquellen!$F$7:$H$45,3,FALSE))," ",VLOOKUP(EDATE('Projektkostenkalkulation EP'!$B$4,6)+AU$3,Datenquellen!$F$7:$H$45,3,FALSE))="X"
                                    ),
                          "X",
                          IF((((NETWORKDAYS('Projektkostenkalkulation EP'!$G$8,EOMONTH('Projektkostenkalkulation EP'!$G$8,0)))*('Projektkostenkalkulation EP'!$N$47/5)*
                                        'Projektkostenkalkulation EP'!$G$31)-SUM($B$23:L23))&gt;('Projektkostenkalkulation EP'!$N$47/5),('Projektkostenkalkulation EP'!$N$47/5),
                                         (NETWORKDAYS('Projektkostenkalkulation EP'!$G$8,
                                          EOMONTH('Projektkostenkalkulation EP'!$G$8,0)))*('Projektkostenkalkulation EP'!$N$47/5)*'Projektkostenkalkulation EP'!$G$31-SUM($B$23:L23))
                          ),
               "X"
            )</f>
        <v>0</v>
      </c>
      <c r="N23" s="122" t="str">
        <f xml:space="preserve"> IF(TEXT((EDATE('Projektkostenkalkulation EP'!$B$4,5)+AV$3),"MM")=TEXT((EDATE('Projektkostenkalkulation EP'!$B$4,5)+(AV$3-1)),"MM"),
             IF(
                        OR(
                                    TEXT((EDATE('Projektkostenkalkulation EP'!$B$4,6)+AV$3),"TTT") = "Sa",
                                    TEXT((EDATE('Projektkostenkalkulation EP'!$B$4,6)+AV$3),"TTT") = "So",
                                    IF(ISNA(VLOOKUP(EDATE('Projektkostenkalkulation EP'!$B$4,6)+AV$3,Datenquellen!$F$7:$H$45,3,FALSE))," ",VLOOKUP(EDATE('Projektkostenkalkulation EP'!$B$4,6)+AV$3,Datenquellen!$F$7:$H$45,3,FALSE))="X"
                                    ),
                          "X",
                          IF((((NETWORKDAYS('Projektkostenkalkulation EP'!$G$8,EOMONTH('Projektkostenkalkulation EP'!$G$8,0)))*('Projektkostenkalkulation EP'!$N$47/5)*
                                        'Projektkostenkalkulation EP'!$G$31)-SUM($B$23:M23))&gt;('Projektkostenkalkulation EP'!$N$47/5),('Projektkostenkalkulation EP'!$N$47/5),
                                         (NETWORKDAYS('Projektkostenkalkulation EP'!$G$8,
                                          EOMONTH('Projektkostenkalkulation EP'!$G$8,0)))*('Projektkostenkalkulation EP'!$N$47/5)*'Projektkostenkalkulation EP'!$G$31-SUM($B$23:M23))
                          ),
               "X"
            )</f>
        <v>X</v>
      </c>
      <c r="O23" s="122" t="str">
        <f xml:space="preserve"> IF(TEXT((EDATE('Projektkostenkalkulation EP'!$B$4,5)+AW$3),"MM")=TEXT((EDATE('Projektkostenkalkulation EP'!$B$4,5)+(AW$3-1)),"MM"),
             IF(
                        OR(
                                    TEXT((EDATE('Projektkostenkalkulation EP'!$B$4,6)+AW$3),"TTT") = "Sa",
                                    TEXT((EDATE('Projektkostenkalkulation EP'!$B$4,6)+AW$3),"TTT") = "So",
                                    IF(ISNA(VLOOKUP(EDATE('Projektkostenkalkulation EP'!$B$4,6)+AW$3,Datenquellen!$F$7:$H$45,3,FALSE))," ",VLOOKUP(EDATE('Projektkostenkalkulation EP'!$B$4,6)+AW$3,Datenquellen!$F$7:$H$45,3,FALSE))="X"
                                    ),
                          "X",
                          IF((((NETWORKDAYS('Projektkostenkalkulation EP'!$G$8,EOMONTH('Projektkostenkalkulation EP'!$G$8,0)))*('Projektkostenkalkulation EP'!$N$47/5)*
                                        'Projektkostenkalkulation EP'!$G$31)-SUM($B$23:N23))&gt;('Projektkostenkalkulation EP'!$N$47/5),('Projektkostenkalkulation EP'!$N$47/5),
                                         (NETWORKDAYS('Projektkostenkalkulation EP'!$G$8,
                                          EOMONTH('Projektkostenkalkulation EP'!$G$8,0)))*('Projektkostenkalkulation EP'!$N$47/5)*'Projektkostenkalkulation EP'!$G$31-SUM($B$23:N23))
                          ),
               "X"
            )</f>
        <v>X</v>
      </c>
      <c r="P23" s="122">
        <f xml:space="preserve"> IF(TEXT((EDATE('Projektkostenkalkulation EP'!$B$4,5)+AX$3),"MM")=TEXT((EDATE('Projektkostenkalkulation EP'!$B$4,5)+(AX$3-1)),"MM"),
             IF(
                        OR(
                                    TEXT((EDATE('Projektkostenkalkulation EP'!$B$4,6)+AX$3),"TTT") = "Sa",
                                    TEXT((EDATE('Projektkostenkalkulation EP'!$B$4,6)+AX$3),"TTT") = "So",
                                    IF(ISNA(VLOOKUP(EDATE('Projektkostenkalkulation EP'!$B$4,6)+AX$3,Datenquellen!$F$7:$H$45,3,FALSE))," ",VLOOKUP(EDATE('Projektkostenkalkulation EP'!$B$4,6)+AX$3,Datenquellen!$F$7:$H$45,3,FALSE))="X"
                                    ),
                          "X",
                          IF((((NETWORKDAYS('Projektkostenkalkulation EP'!$G$8,EOMONTH('Projektkostenkalkulation EP'!$G$8,0)))*('Projektkostenkalkulation EP'!$N$47/5)*
                                        'Projektkostenkalkulation EP'!$G$31)-SUM($B$23:O23))&gt;('Projektkostenkalkulation EP'!$N$47/5),('Projektkostenkalkulation EP'!$N$47/5),
                                         (NETWORKDAYS('Projektkostenkalkulation EP'!$G$8,
                                          EOMONTH('Projektkostenkalkulation EP'!$G$8,0)))*('Projektkostenkalkulation EP'!$N$47/5)*'Projektkostenkalkulation EP'!$G$31-SUM($B$23:O23))
                          ),
               "X"
            )</f>
        <v>0</v>
      </c>
      <c r="Q23" s="122">
        <f xml:space="preserve"> IF(TEXT((EDATE('Projektkostenkalkulation EP'!$B$4,5)+AY$3),"MM")=TEXT((EDATE('Projektkostenkalkulation EP'!$B$4,5)+(AY$3-1)),"MM"),
             IF(
                        OR(
                                    TEXT((EDATE('Projektkostenkalkulation EP'!$B$4,6)+AY$3),"TTT") = "Sa",
                                    TEXT((EDATE('Projektkostenkalkulation EP'!$B$4,6)+AY$3),"TTT") = "So",
                                    IF(ISNA(VLOOKUP(EDATE('Projektkostenkalkulation EP'!$B$4,6)+AY$3,Datenquellen!$F$7:$H$45,3,FALSE))," ",VLOOKUP(EDATE('Projektkostenkalkulation EP'!$B$4,6)+AY$3,Datenquellen!$F$7:$H$45,3,FALSE))="X"
                                    ),
                          "X",
                          IF((((NETWORKDAYS('Projektkostenkalkulation EP'!$G$8,EOMONTH('Projektkostenkalkulation EP'!$G$8,0)))*('Projektkostenkalkulation EP'!$N$47/5)*
                                        'Projektkostenkalkulation EP'!$G$31)-SUM($B$23:P23))&gt;('Projektkostenkalkulation EP'!$N$47/5),('Projektkostenkalkulation EP'!$N$47/5),
                                         (NETWORKDAYS('Projektkostenkalkulation EP'!$G$8,
                                          EOMONTH('Projektkostenkalkulation EP'!$G$8,0)))*('Projektkostenkalkulation EP'!$N$47/5)*'Projektkostenkalkulation EP'!$G$31-SUM($B$23:P23))
                          ),
               "X"
            )</f>
        <v>0</v>
      </c>
      <c r="R23" s="122">
        <f xml:space="preserve"> IF(TEXT((EDATE('Projektkostenkalkulation EP'!$B$4,5)+AZ$3),"MM")=TEXT((EDATE('Projektkostenkalkulation EP'!$B$4,5)+(AZ$3-1)),"MM"),
             IF(
                        OR(
                                    TEXT((EDATE('Projektkostenkalkulation EP'!$B$4,6)+AZ$3),"TTT") = "Sa",
                                    TEXT((EDATE('Projektkostenkalkulation EP'!$B$4,6)+AZ$3),"TTT") = "So",
                                    IF(ISNA(VLOOKUP(EDATE('Projektkostenkalkulation EP'!$B$4,6)+AZ$3,Datenquellen!$F$7:$H$45,3,FALSE))," ",VLOOKUP(EDATE('Projektkostenkalkulation EP'!$B$4,6)+AZ$3,Datenquellen!$F$7:$H$45,3,FALSE))="X"
                                    ),
                          "X",
                          IF((((NETWORKDAYS('Projektkostenkalkulation EP'!$G$8,EOMONTH('Projektkostenkalkulation EP'!$G$8,0)))*('Projektkostenkalkulation EP'!$N$47/5)*
                                        'Projektkostenkalkulation EP'!$G$31)-SUM($B$23:Q23))&gt;('Projektkostenkalkulation EP'!$N$47/5),('Projektkostenkalkulation EP'!$N$47/5),
                                         (NETWORKDAYS('Projektkostenkalkulation EP'!$G$8,
                                          EOMONTH('Projektkostenkalkulation EP'!$G$8,0)))*('Projektkostenkalkulation EP'!$N$47/5)*'Projektkostenkalkulation EP'!$G$31-SUM($B$23:Q23))
                          ),
               "X"
            )</f>
        <v>0</v>
      </c>
      <c r="S23" s="122">
        <f xml:space="preserve"> IF(TEXT((EDATE('Projektkostenkalkulation EP'!$B$4,5)+BA$3),"MM")=TEXT((EDATE('Projektkostenkalkulation EP'!$B$4,5)+(BA$3-1)),"MM"),
             IF(
                        OR(
                                    TEXT((EDATE('Projektkostenkalkulation EP'!$B$4,6)+BA$3),"TTT") = "Sa",
                                    TEXT((EDATE('Projektkostenkalkulation EP'!$B$4,6)+BA$3),"TTT") = "So",
                                    IF(ISNA(VLOOKUP(EDATE('Projektkostenkalkulation EP'!$B$4,6)+BA$3,Datenquellen!$F$7:$H$45,3,FALSE))," ",VLOOKUP(EDATE('Projektkostenkalkulation EP'!$B$4,6)+BA$3,Datenquellen!$F$7:$H$45,3,FALSE))="X"
                                    ),
                          "X",
                          IF((((NETWORKDAYS('Projektkostenkalkulation EP'!$G$8,EOMONTH('Projektkostenkalkulation EP'!$G$8,0)))*('Projektkostenkalkulation EP'!$N$47/5)*
                                        'Projektkostenkalkulation EP'!$G$31)-SUM($B$23:R23))&gt;('Projektkostenkalkulation EP'!$N$47/5),('Projektkostenkalkulation EP'!$N$47/5),
                                         (NETWORKDAYS('Projektkostenkalkulation EP'!$G$8,
                                          EOMONTH('Projektkostenkalkulation EP'!$G$8,0)))*('Projektkostenkalkulation EP'!$N$47/5)*'Projektkostenkalkulation EP'!$G$31-SUM($B$23:R23))
                          ),
               "X"
            )</f>
        <v>0</v>
      </c>
      <c r="T23" s="122">
        <f xml:space="preserve"> IF(TEXT((EDATE('Projektkostenkalkulation EP'!$B$4,5)+BB$3),"MM")=TEXT((EDATE('Projektkostenkalkulation EP'!$B$4,5)+(BB$3-1)),"MM"),
             IF(
                        OR(
                                    TEXT((EDATE('Projektkostenkalkulation EP'!$B$4,6)+BB$3),"TTT") = "Sa",
                                    TEXT((EDATE('Projektkostenkalkulation EP'!$B$4,6)+BB$3),"TTT") = "So",
                                    IF(ISNA(VLOOKUP(EDATE('Projektkostenkalkulation EP'!$B$4,6)+BB$3,Datenquellen!$F$7:$H$45,3,FALSE))," ",VLOOKUP(EDATE('Projektkostenkalkulation EP'!$B$4,6)+BB$3,Datenquellen!$F$7:$H$45,3,FALSE))="X"
                                    ),
                          "X",
                          IF((((NETWORKDAYS('Projektkostenkalkulation EP'!$G$8,EOMONTH('Projektkostenkalkulation EP'!$G$8,0)))*('Projektkostenkalkulation EP'!$N$47/5)*
                                        'Projektkostenkalkulation EP'!$G$31)-SUM($B$23:S23))&gt;('Projektkostenkalkulation EP'!$N$47/5),('Projektkostenkalkulation EP'!$N$47/5),
                                         (NETWORKDAYS('Projektkostenkalkulation EP'!$G$8,
                                          EOMONTH('Projektkostenkalkulation EP'!$G$8,0)))*('Projektkostenkalkulation EP'!$N$47/5)*'Projektkostenkalkulation EP'!$G$31-SUM($B$23:S23))
                          ),
               "X"
            )</f>
        <v>0</v>
      </c>
      <c r="U23" s="122" t="str">
        <f xml:space="preserve"> IF(TEXT((EDATE('Projektkostenkalkulation EP'!$B$4,5)+BC$3),"MM")=TEXT((EDATE('Projektkostenkalkulation EP'!$B$4,5)+(BC$3-1)),"MM"),
             IF(
                        OR(
                                    TEXT((EDATE('Projektkostenkalkulation EP'!$B$4,6)+BC$3),"TTT") = "Sa",
                                    TEXT((EDATE('Projektkostenkalkulation EP'!$B$4,6)+BC$3),"TTT") = "So",
                                    IF(ISNA(VLOOKUP(EDATE('Projektkostenkalkulation EP'!$B$4,6)+BC$3,Datenquellen!$F$7:$H$45,3,FALSE))," ",VLOOKUP(EDATE('Projektkostenkalkulation EP'!$B$4,6)+BC$3,Datenquellen!$F$7:$H$45,3,FALSE))="X"
                                    ),
                          "X",
                          IF((((NETWORKDAYS('Projektkostenkalkulation EP'!$G$8,EOMONTH('Projektkostenkalkulation EP'!$G$8,0)))*('Projektkostenkalkulation EP'!$N$47/5)*
                                        'Projektkostenkalkulation EP'!$G$31)-SUM($B$23:T23))&gt;('Projektkostenkalkulation EP'!$N$47/5),('Projektkostenkalkulation EP'!$N$47/5),
                                         (NETWORKDAYS('Projektkostenkalkulation EP'!$G$8,
                                          EOMONTH('Projektkostenkalkulation EP'!$G$8,0)))*('Projektkostenkalkulation EP'!$N$47/5)*'Projektkostenkalkulation EP'!$G$31-SUM($B$23:T23))
                          ),
               "X"
            )</f>
        <v>X</v>
      </c>
      <c r="V23" s="122" t="str">
        <f xml:space="preserve"> IF(TEXT((EDATE('Projektkostenkalkulation EP'!$B$4,5)+BD$3),"MM")=TEXT((EDATE('Projektkostenkalkulation EP'!$B$4,5)+(BD$3-1)),"MM"),
             IF(
                        OR(
                                    TEXT((EDATE('Projektkostenkalkulation EP'!$B$4,6)+BD$3),"TTT") = "Sa",
                                    TEXT((EDATE('Projektkostenkalkulation EP'!$B$4,6)+BD$3),"TTT") = "So",
                                    IF(ISNA(VLOOKUP(EDATE('Projektkostenkalkulation EP'!$B$4,6)+BD$3,Datenquellen!$F$7:$H$45,3,FALSE))," ",VLOOKUP(EDATE('Projektkostenkalkulation EP'!$B$4,6)+BD$3,Datenquellen!$F$7:$H$45,3,FALSE))="X"
                                    ),
                          "X",
                          IF((((NETWORKDAYS('Projektkostenkalkulation EP'!$G$8,EOMONTH('Projektkostenkalkulation EP'!$G$8,0)))*('Projektkostenkalkulation EP'!$N$47/5)*
                                        'Projektkostenkalkulation EP'!$G$31)-SUM($B$23:U23))&gt;('Projektkostenkalkulation EP'!$N$47/5),('Projektkostenkalkulation EP'!$N$47/5),
                                         (NETWORKDAYS('Projektkostenkalkulation EP'!$G$8,
                                          EOMONTH('Projektkostenkalkulation EP'!$G$8,0)))*('Projektkostenkalkulation EP'!$N$47/5)*'Projektkostenkalkulation EP'!$G$31-SUM($B$23:U23))
                          ),
               "X"
            )</f>
        <v>X</v>
      </c>
      <c r="W23" s="122">
        <f xml:space="preserve"> IF(TEXT((EDATE('Projektkostenkalkulation EP'!$B$4,5)+BE$3),"MM")=TEXT((EDATE('Projektkostenkalkulation EP'!$B$4,5)+(BE$3-1)),"MM"),
             IF(
                        OR(
                                    TEXT((EDATE('Projektkostenkalkulation EP'!$B$4,6)+BE$3),"TTT") = "Sa",
                                    TEXT((EDATE('Projektkostenkalkulation EP'!$B$4,6)+BE$3),"TTT") = "So",
                                    IF(ISNA(VLOOKUP(EDATE('Projektkostenkalkulation EP'!$B$4,6)+BE$3,Datenquellen!$F$7:$H$45,3,FALSE))," ",VLOOKUP(EDATE('Projektkostenkalkulation EP'!$B$4,6)+BE$3,Datenquellen!$F$7:$H$45,3,FALSE))="X"
                                    ),
                          "X",
                          IF((((NETWORKDAYS('Projektkostenkalkulation EP'!$G$8,EOMONTH('Projektkostenkalkulation EP'!$G$8,0)))*('Projektkostenkalkulation EP'!$N$47/5)*
                                        'Projektkostenkalkulation EP'!$G$31)-SUM($B$23:V23))&gt;('Projektkostenkalkulation EP'!$N$47/5),('Projektkostenkalkulation EP'!$N$47/5),
                                         (NETWORKDAYS('Projektkostenkalkulation EP'!$G$8,
                                          EOMONTH('Projektkostenkalkulation EP'!$G$8,0)))*('Projektkostenkalkulation EP'!$N$47/5)*'Projektkostenkalkulation EP'!$G$31-SUM($B$23:V23))
                          ),
               "X"
            )</f>
        <v>0</v>
      </c>
      <c r="X23" s="122">
        <f xml:space="preserve"> IF(TEXT((EDATE('Projektkostenkalkulation EP'!$B$4,5)+BF$3),"MM")=TEXT((EDATE('Projektkostenkalkulation EP'!$B$4,5)+(BF$3-1)),"MM"),
             IF(
                        OR(
                                    TEXT((EDATE('Projektkostenkalkulation EP'!$B$4,6)+BF$3),"TTT") = "Sa",
                                    TEXT((EDATE('Projektkostenkalkulation EP'!$B$4,6)+BF$3),"TTT") = "So",
                                    IF(ISNA(VLOOKUP(EDATE('Projektkostenkalkulation EP'!$B$4,6)+BF$3,Datenquellen!$F$7:$H$45,3,FALSE))," ",VLOOKUP(EDATE('Projektkostenkalkulation EP'!$B$4,6)+BF$3,Datenquellen!$F$7:$H$45,3,FALSE))="X"
                                    ),
                          "X",
                          IF((((NETWORKDAYS('Projektkostenkalkulation EP'!$G$8,EOMONTH('Projektkostenkalkulation EP'!$G$8,0)))*('Projektkostenkalkulation EP'!$N$47/5)*
                                        'Projektkostenkalkulation EP'!$G$31)-SUM($B$23:W23))&gt;('Projektkostenkalkulation EP'!$N$47/5),('Projektkostenkalkulation EP'!$N$47/5),
                                         (NETWORKDAYS('Projektkostenkalkulation EP'!$G$8,
                                          EOMONTH('Projektkostenkalkulation EP'!$G$8,0)))*('Projektkostenkalkulation EP'!$N$47/5)*'Projektkostenkalkulation EP'!$G$31-SUM($B$23:W23))
                          ),
               "X"
            )</f>
        <v>0</v>
      </c>
      <c r="Y23" s="122">
        <f xml:space="preserve"> IF(TEXT((EDATE('Projektkostenkalkulation EP'!$B$4,5)+BG$3),"MM")=TEXT((EDATE('Projektkostenkalkulation EP'!$B$4,5)+(BG$3-1)),"MM"),
             IF(
                        OR(
                                    TEXT((EDATE('Projektkostenkalkulation EP'!$B$4,6)+BG$3),"TTT") = "Sa",
                                    TEXT((EDATE('Projektkostenkalkulation EP'!$B$4,6)+BG$3),"TTT") = "So",
                                    IF(ISNA(VLOOKUP(EDATE('Projektkostenkalkulation EP'!$B$4,6)+BG$3,Datenquellen!$F$7:$H$45,3,FALSE))," ",VLOOKUP(EDATE('Projektkostenkalkulation EP'!$B$4,6)+BG$3,Datenquellen!$F$7:$H$45,3,FALSE))="X"
                                    ),
                          "X",
                          IF((((NETWORKDAYS('Projektkostenkalkulation EP'!$G$8,EOMONTH('Projektkostenkalkulation EP'!$G$8,0)))*('Projektkostenkalkulation EP'!$N$47/5)*
                                        'Projektkostenkalkulation EP'!$G$31)-SUM($B$23:X23))&gt;('Projektkostenkalkulation EP'!$N$47/5),('Projektkostenkalkulation EP'!$N$47/5),
                                         (NETWORKDAYS('Projektkostenkalkulation EP'!$G$8,
                                          EOMONTH('Projektkostenkalkulation EP'!$G$8,0)))*('Projektkostenkalkulation EP'!$N$47/5)*'Projektkostenkalkulation EP'!$G$31-SUM($B$23:X23))
                          ),
               "X"
            )</f>
        <v>0</v>
      </c>
      <c r="Z23" s="122">
        <f xml:space="preserve"> IF(TEXT((EDATE('Projektkostenkalkulation EP'!$B$4,5)+BH$3),"MM")=TEXT((EDATE('Projektkostenkalkulation EP'!$B$4,5)+(BH$3-1)),"MM"),
             IF(
                        OR(
                                    TEXT((EDATE('Projektkostenkalkulation EP'!$B$4,6)+BH$3),"TTT") = "Sa",
                                    TEXT((EDATE('Projektkostenkalkulation EP'!$B$4,6)+BH$3),"TTT") = "So",
                                    IF(ISNA(VLOOKUP(EDATE('Projektkostenkalkulation EP'!$B$4,6)+BH$3,Datenquellen!$F$7:$H$45,3,FALSE))," ",VLOOKUP(EDATE('Projektkostenkalkulation EP'!$B$4,6)+BH$3,Datenquellen!$F$7:$H$45,3,FALSE))="X"
                                    ),
                          "X",
                          IF((((NETWORKDAYS('Projektkostenkalkulation EP'!$G$8,EOMONTH('Projektkostenkalkulation EP'!$G$8,0)))*('Projektkostenkalkulation EP'!$N$47/5)*
                                        'Projektkostenkalkulation EP'!$G$31)-SUM($B$23:Y23))&gt;('Projektkostenkalkulation EP'!$N$47/5),('Projektkostenkalkulation EP'!$N$47/5),
                                         (NETWORKDAYS('Projektkostenkalkulation EP'!$G$8,
                                          EOMONTH('Projektkostenkalkulation EP'!$G$8,0)))*('Projektkostenkalkulation EP'!$N$47/5)*'Projektkostenkalkulation EP'!$G$31-SUM($B$23:Y23))
                          ),
               "X"
            )</f>
        <v>0</v>
      </c>
      <c r="AA23" s="122">
        <f xml:space="preserve"> IF(TEXT((EDATE('Projektkostenkalkulation EP'!$B$4,5)+BI$3),"MM")=TEXT((EDATE('Projektkostenkalkulation EP'!$B$4,5)+(BI$3-1)),"MM"),
             IF(
                        OR(
                                    TEXT((EDATE('Projektkostenkalkulation EP'!$B$4,6)+BI$3),"TTT") = "Sa",
                                    TEXT((EDATE('Projektkostenkalkulation EP'!$B$4,6)+BI$3),"TTT") = "So",
                                    IF(ISNA(VLOOKUP(EDATE('Projektkostenkalkulation EP'!$B$4,6)+BI$3,Datenquellen!$F$7:$H$45,3,FALSE))," ",VLOOKUP(EDATE('Projektkostenkalkulation EP'!$B$4,6)+BI$3,Datenquellen!$F$7:$H$45,3,FALSE))="X"
                                    ),
                          "X",
                          IF((((NETWORKDAYS('Projektkostenkalkulation EP'!$G$8,EOMONTH('Projektkostenkalkulation EP'!$G$8,0)))*('Projektkostenkalkulation EP'!$N$47/5)*
                                        'Projektkostenkalkulation EP'!$G$31)-SUM($B$23:Z23))&gt;('Projektkostenkalkulation EP'!$N$47/5),('Projektkostenkalkulation EP'!$N$47/5),
                                         (NETWORKDAYS('Projektkostenkalkulation EP'!$G$8,
                                          EOMONTH('Projektkostenkalkulation EP'!$G$8,0)))*('Projektkostenkalkulation EP'!$N$47/5)*'Projektkostenkalkulation EP'!$G$31-SUM($B$23:Z23))
                          ),
               "X"
            )</f>
        <v>0</v>
      </c>
      <c r="AB23" s="122" t="str">
        <f xml:space="preserve"> IF(TEXT((EDATE('Projektkostenkalkulation EP'!$B$4,5)+BJ$3),"MM")=TEXT((EDATE('Projektkostenkalkulation EP'!$B$4,5)+(BJ$3-1)),"MM"),
             IF(
                        OR(
                                    TEXT((EDATE('Projektkostenkalkulation EP'!$B$4,6)+BJ$3),"TTT") = "Sa",
                                    TEXT((EDATE('Projektkostenkalkulation EP'!$B$4,6)+BJ$3),"TTT") = "So",
                                    IF(ISNA(VLOOKUP(EDATE('Projektkostenkalkulation EP'!$B$4,6)+BJ$3,Datenquellen!$F$7:$H$45,3,FALSE))," ",VLOOKUP(EDATE('Projektkostenkalkulation EP'!$B$4,6)+BJ$3,Datenquellen!$F$7:$H$45,3,FALSE))="X"
                                    ),
                          "X",
                          IF((((NETWORKDAYS('Projektkostenkalkulation EP'!$G$8,EOMONTH('Projektkostenkalkulation EP'!$G$8,0)))*('Projektkostenkalkulation EP'!$N$47/5)*
                                        'Projektkostenkalkulation EP'!$G$31)-SUM($B$23:AA23))&gt;('Projektkostenkalkulation EP'!$N$47/5),('Projektkostenkalkulation EP'!$N$47/5),
                                         (NETWORKDAYS('Projektkostenkalkulation EP'!$G$8,
                                          EOMONTH('Projektkostenkalkulation EP'!$G$8,0)))*('Projektkostenkalkulation EP'!$N$47/5)*'Projektkostenkalkulation EP'!$G$31-SUM($B$23:AA23))
                          ),
               "X"
            )</f>
        <v>X</v>
      </c>
      <c r="AC23" s="122" t="str">
        <f xml:space="preserve"> IF(TEXT((EDATE('Projektkostenkalkulation EP'!$B$4,5)+BK$3),"MM")=TEXT((EDATE('Projektkostenkalkulation EP'!$B$4,5)+(BK$3-1)),"MM"),
             IF(
                        OR(
                                    TEXT((EDATE('Projektkostenkalkulation EP'!$B$4,6)+BK$3),"TTT") = "Sa",
                                    TEXT((EDATE('Projektkostenkalkulation EP'!$B$4,6)+BK$3),"TTT") = "So",
                                    IF(ISNA(VLOOKUP(EDATE('Projektkostenkalkulation EP'!$B$4,6)+BK$3,Datenquellen!$F$7:$H$45,3,FALSE))," ",VLOOKUP(EDATE('Projektkostenkalkulation EP'!$B$4,6)+BK$3,Datenquellen!$F$7:$H$45,3,FALSE))="X"
                                    ),
                          "X",
                          IF((((NETWORKDAYS('Projektkostenkalkulation EP'!$G$8,EOMONTH('Projektkostenkalkulation EP'!$G$8,0)))*('Projektkostenkalkulation EP'!$N$47/5)*
                                        'Projektkostenkalkulation EP'!$G$31)-SUM($B$23:AB23))&gt;('Projektkostenkalkulation EP'!$N$47/5),('Projektkostenkalkulation EP'!$N$47/5),
                                         (NETWORKDAYS('Projektkostenkalkulation EP'!$G$8,
                                          EOMONTH('Projektkostenkalkulation EP'!$G$8,0)))*('Projektkostenkalkulation EP'!$N$47/5)*'Projektkostenkalkulation EP'!$G$31-SUM($B$23:AB23))
                          ),
               "X"
            )</f>
        <v>X</v>
      </c>
      <c r="AD23" s="122">
        <f xml:space="preserve"> IF(TEXT((EDATE('Projektkostenkalkulation EP'!$B$4,5)+BL$3),"MM")=TEXT((EDATE('Projektkostenkalkulation EP'!$B$4,5)+(BL$3-1)),"MM"),
             IF(
                        OR(
                                    TEXT((EDATE('Projektkostenkalkulation EP'!$B$4,6)+BL$3),"TTT") = "Sa",
                                    TEXT((EDATE('Projektkostenkalkulation EP'!$B$4,6)+BL$3),"TTT") = "So",
                                    IF(ISNA(VLOOKUP(EDATE('Projektkostenkalkulation EP'!$B$4,6)+BL$3,Datenquellen!$F$7:$H$45,3,FALSE))," ",VLOOKUP(EDATE('Projektkostenkalkulation EP'!$B$4,6)+BL$3,Datenquellen!$F$7:$H$45,3,FALSE))="X"
                                    ),
                          "X",
                          IF((((NETWORKDAYS('Projektkostenkalkulation EP'!$G$8,EOMONTH('Projektkostenkalkulation EP'!$G$8,0)))*('Projektkostenkalkulation EP'!$N$47/5)*
                                        'Projektkostenkalkulation EP'!$G$31)-SUM($B$23:AC23))&gt;('Projektkostenkalkulation EP'!$N$47/5),('Projektkostenkalkulation EP'!$N$47/5),
                                         (NETWORKDAYS('Projektkostenkalkulation EP'!$G$8,
                                          EOMONTH('Projektkostenkalkulation EP'!$G$8,0)))*('Projektkostenkalkulation EP'!$N$47/5)*'Projektkostenkalkulation EP'!$G$31-SUM($B$23:AC23))
                          ),
               "X"
            )</f>
        <v>0</v>
      </c>
      <c r="AE23" s="122">
        <f xml:space="preserve"> IF(TEXT((EDATE('Projektkostenkalkulation EP'!$B$4,5)+BM$3),"MM")=TEXT((EDATE('Projektkostenkalkulation EP'!$B$4,5)+(BM$3-1)),"MM"),
             IF(
                        OR(
                                    TEXT((EDATE('Projektkostenkalkulation EP'!$B$4,6)+BM$3),"TTT") = "Sa",
                                    TEXT((EDATE('Projektkostenkalkulation EP'!$B$4,6)+BM$3),"TTT") = "So",
                                    IF(ISNA(VLOOKUP(EDATE('Projektkostenkalkulation EP'!$B$4,6)+BM$3,Datenquellen!$F$7:$H$45,3,FALSE))," ",VLOOKUP(EDATE('Projektkostenkalkulation EP'!$B$4,6)+BM$3,Datenquellen!$F$7:$H$45,3,FALSE))="X"
                                    ),
                          "X",
                          IF((((NETWORKDAYS('Projektkostenkalkulation EP'!$G$8,EOMONTH('Projektkostenkalkulation EP'!$G$8,0)))*('Projektkostenkalkulation EP'!$N$47/5)*
                                        'Projektkostenkalkulation EP'!$G$31)-SUM($B$23:AD23))&gt;('Projektkostenkalkulation EP'!$N$47/5),('Projektkostenkalkulation EP'!$N$47/5),
                                         (NETWORKDAYS('Projektkostenkalkulation EP'!$G$8,
                                          EOMONTH('Projektkostenkalkulation EP'!$G$8,0)))*('Projektkostenkalkulation EP'!$N$47/5)*'Projektkostenkalkulation EP'!$G$31-SUM($B$23:AD23))
                          ),
               "X"
            )</f>
        <v>0</v>
      </c>
      <c r="AF23" s="122" t="str">
        <f xml:space="preserve"> IF(TEXT((EDATE('Projektkostenkalkulation EP'!$B$4,5)+BN$3),"MM")=TEXT((EDATE('Projektkostenkalkulation EP'!$B$4,5)+(BN$3-1)),"MM"),
             IF(
                        OR(
                                    TEXT((EDATE('Projektkostenkalkulation EP'!$B$4,6)+BN$3),"TTT") = "Sa",
                                    TEXT((EDATE('Projektkostenkalkulation EP'!$B$4,6)+BN$3),"TTT") = "So",
                                    IF(ISNA(VLOOKUP(EDATE('Projektkostenkalkulation EP'!$B$4,6)+BN$3,Datenquellen!$F$7:$H$45,3,FALSE))," ",VLOOKUP(EDATE('Projektkostenkalkulation EP'!$B$4,6)+BN$3,Datenquellen!$F$7:$H$45,3,FALSE))="X"
                                    ),
                          "X",
                          IF((((NETWORKDAYS('Projektkostenkalkulation EP'!$G$8,EOMONTH('Projektkostenkalkulation EP'!$G$8,0)))*('Projektkostenkalkulation EP'!$N$47/5)*
                                        'Projektkostenkalkulation EP'!$G$31)-SUM($B$23:AE23))&gt;('Projektkostenkalkulation EP'!$N$47/5),('Projektkostenkalkulation EP'!$N$47/5),
                                         (NETWORKDAYS('Projektkostenkalkulation EP'!$G$8,
                                          EOMONTH('Projektkostenkalkulation EP'!$G$8,0)))*('Projektkostenkalkulation EP'!$N$47/5)*'Projektkostenkalkulation EP'!$G$31-SUM($B$23:AE23))
                          ),
               "X"
            )</f>
        <v>X</v>
      </c>
      <c r="AG23" s="121">
        <f>SUM(B23:AF23)</f>
        <v>0</v>
      </c>
      <c r="AH23" s="525">
        <f>AG26-AG27</f>
        <v>0</v>
      </c>
      <c r="AJ23" s="2" t="s">
        <v>81</v>
      </c>
      <c r="AK23" s="124">
        <f>IF(
            OR(
                     TEXT(EDATE('Projektkostenkalkulation EP'!$B$4,18),"TTT") = "Sa",
                     TEXT(EDATE('Projektkostenkalkulation EP'!$B$4,18),"TTT") = "So",
                     IF(ISNA(VLOOKUP(EDATE('Projektkostenkalkulation EP'!$B$4,18),Datenquellen!$F$7:$H$45,3,FALSE))," ",VLOOKUP(EDATE('Projektkostenkalkulation EP'!$B$4,18),Datenquellen!$F$7:$H$45,3,FALSE))="X"
                            ),
                    "X",
                    IF('Projektkostenkalkulation EP'!$T$31&gt;0,('Projektkostenkalkulation EP'!$N$47/5),0)
            )</f>
        <v>0</v>
      </c>
      <c r="AL23" s="122">
        <f xml:space="preserve"> IF(TEXT((EDATE('Projektkostenkalkulation EP'!$B$4,18)+AK$3),"MM")=TEXT((EDATE('Projektkostenkalkulation EP'!$B$4,18)+(AK$3-1)),"MM"),
             IF(
                        OR(
                                    TEXT((EDATE('Projektkostenkalkulation EP'!$B$4,18)+AK$3),"TTT") = "Sa",
                                    TEXT((EDATE('Projektkostenkalkulation EP'!$B$4,18)+AK$3),"TTT") = "So",
                                    IF(ISNA(VLOOKUP(EDATE('Projektkostenkalkulation EP'!$B$4,18)+AK$3,Datenquellen!$F$7:$H$45,3,FALSE))," ",VLOOKUP(EDATE('Projektkostenkalkulation EP'!$B$4,18)+AK$3,Datenquellen!$F$7:$H$45,3,FALSE))="X"
                                    ),
                          "X",
                          IF((((NETWORKDAYS('Projektkostenkalkulation EP'!$T$8,EOMONTH('Projektkostenkalkulation EP'!$T$8,0)))*('Projektkostenkalkulation EP'!$N$47/5)*
                                        'Projektkostenkalkulation EP'!$T$31)-SUM($AK$23:AK23))&gt;('Projektkostenkalkulation EP'!$N$47/5),('Projektkostenkalkulation EP'!$N$47/5),
                                         (NETWORKDAYS('Projektkostenkalkulation EP'!$T$8,
                                          EOMONTH('Projektkostenkalkulation EP'!$T$8,0)))*('Projektkostenkalkulation EP'!$N$47/5)*'Projektkostenkalkulation EP'!$T$31-SUM($AK$23:AK23))
                          ),
               "X"
            )</f>
        <v>0</v>
      </c>
      <c r="AM23" s="122">
        <f xml:space="preserve"> IF(TEXT((EDATE('Projektkostenkalkulation EP'!$B$4,18)+AL$3),"MM")=TEXT((EDATE('Projektkostenkalkulation EP'!$B$4,18)+(AL$3-1)),"MM"),
             IF(
                        OR(
                                    TEXT((EDATE('Projektkostenkalkulation EP'!$B$4,18)+AL$3),"TTT") = "Sa",
                                    TEXT((EDATE('Projektkostenkalkulation EP'!$B$4,18)+AL$3),"TTT") = "So",
                                    IF(ISNA(VLOOKUP(EDATE('Projektkostenkalkulation EP'!$B$4,18)+AL$3,Datenquellen!$F$7:$H$45,3,FALSE))," ",VLOOKUP(EDATE('Projektkostenkalkulation EP'!$B$4,18)+AL$3,Datenquellen!$F$7:$H$45,3,FALSE))="X"
                                    ),
                          "X",
                          IF((((NETWORKDAYS('Projektkostenkalkulation EP'!$T$8,EOMONTH('Projektkostenkalkulation EP'!$T$8,0)))*('Projektkostenkalkulation EP'!$N$47/5)*
                                        'Projektkostenkalkulation EP'!$T$31)-SUM($AK$23:AL23))&gt;('Projektkostenkalkulation EP'!$N$47/5),('Projektkostenkalkulation EP'!$N$47/5),
                                         (NETWORKDAYS('Projektkostenkalkulation EP'!$T$8,
                                          EOMONTH('Projektkostenkalkulation EP'!$T$8,0)))*('Projektkostenkalkulation EP'!$N$47/5)*'Projektkostenkalkulation EP'!$T$31-SUM($AK$23:AL23))
                          ),
               "X"
            )</f>
        <v>0</v>
      </c>
      <c r="AN23" s="122">
        <f xml:space="preserve"> IF(TEXT((EDATE('Projektkostenkalkulation EP'!$B$4,18)+AM$3),"MM")=TEXT((EDATE('Projektkostenkalkulation EP'!$B$4,18)+(AM$3-1)),"MM"),
             IF(
                        OR(
                                    TEXT((EDATE('Projektkostenkalkulation EP'!$B$4,18)+AM$3),"TTT") = "Sa",
                                    TEXT((EDATE('Projektkostenkalkulation EP'!$B$4,18)+AM$3),"TTT") = "So",
                                    IF(ISNA(VLOOKUP(EDATE('Projektkostenkalkulation EP'!$B$4,18)+AM$3,Datenquellen!$F$7:$H$45,3,FALSE))," ",VLOOKUP(EDATE('Projektkostenkalkulation EP'!$B$4,18)+AM$3,Datenquellen!$F$7:$H$45,3,FALSE))="X"
                                    ),
                          "X",
                          IF((((NETWORKDAYS('Projektkostenkalkulation EP'!$T$8,EOMONTH('Projektkostenkalkulation EP'!$T$8,0)))*('Projektkostenkalkulation EP'!$N$47/5)*
                                        'Projektkostenkalkulation EP'!$T$31)-SUM($AK$23:AM23))&gt;('Projektkostenkalkulation EP'!$N$47/5),('Projektkostenkalkulation EP'!$N$47/5),
                                         (NETWORKDAYS('Projektkostenkalkulation EP'!$T$8,
                                          EOMONTH('Projektkostenkalkulation EP'!$T$8,0)))*('Projektkostenkalkulation EP'!$N$47/5)*'Projektkostenkalkulation EP'!$T$31-SUM($AK$23:AM23))
                          ),
               "X"
            )</f>
        <v>0</v>
      </c>
      <c r="AO23" s="122" t="str">
        <f xml:space="preserve"> IF(TEXT((EDATE('Projektkostenkalkulation EP'!$B$4,18)+AN$3),"MM")=TEXT((EDATE('Projektkostenkalkulation EP'!$B$4,18)+(AN$3-1)),"MM"),
             IF(
                        OR(
                                    TEXT((EDATE('Projektkostenkalkulation EP'!$B$4,18)+AN$3),"TTT") = "Sa",
                                    TEXT((EDATE('Projektkostenkalkulation EP'!$B$4,18)+AN$3),"TTT") = "So",
                                    IF(ISNA(VLOOKUP(EDATE('Projektkostenkalkulation EP'!$B$4,18)+AN$3,Datenquellen!$F$7:$H$45,3,FALSE))," ",VLOOKUP(EDATE('Projektkostenkalkulation EP'!$B$4,18)+AN$3,Datenquellen!$F$7:$H$45,3,FALSE))="X"
                                    ),
                          "X",
                          IF((((NETWORKDAYS('Projektkostenkalkulation EP'!$T$8,EOMONTH('Projektkostenkalkulation EP'!$T$8,0)))*('Projektkostenkalkulation EP'!$N$47/5)*
                                        'Projektkostenkalkulation EP'!$T$31)-SUM($AK$23:AN23))&gt;('Projektkostenkalkulation EP'!$N$47/5),('Projektkostenkalkulation EP'!$N$47/5),
                                         (NETWORKDAYS('Projektkostenkalkulation EP'!$T$8,
                                          EOMONTH('Projektkostenkalkulation EP'!$T$8,0)))*('Projektkostenkalkulation EP'!$N$47/5)*'Projektkostenkalkulation EP'!$T$31-SUM($AK$23:AN23))
                          ),
               "X"
            )</f>
        <v>X</v>
      </c>
      <c r="AP23" s="122" t="str">
        <f xml:space="preserve"> IF(TEXT((EDATE('Projektkostenkalkulation EP'!$B$4,18)+AO$3),"MM")=TEXT((EDATE('Projektkostenkalkulation EP'!$B$4,18)+(AO$3-1)),"MM"),
             IF(
                        OR(
                                    TEXT((EDATE('Projektkostenkalkulation EP'!$B$4,18)+AO$3),"TTT") = "Sa",
                                    TEXT((EDATE('Projektkostenkalkulation EP'!$B$4,18)+AO$3),"TTT") = "So",
                                    IF(ISNA(VLOOKUP(EDATE('Projektkostenkalkulation EP'!$B$4,18)+AO$3,Datenquellen!$F$7:$H$45,3,FALSE))," ",VLOOKUP(EDATE('Projektkostenkalkulation EP'!$B$4,18)+AO$3,Datenquellen!$F$7:$H$45,3,FALSE))="X"
                                    ),
                          "X",
                          IF((((NETWORKDAYS('Projektkostenkalkulation EP'!$T$8,EOMONTH('Projektkostenkalkulation EP'!$T$8,0)))*('Projektkostenkalkulation EP'!$N$47/5)*
                                        'Projektkostenkalkulation EP'!$T$31)-SUM($AK$23:AO23))&gt;('Projektkostenkalkulation EP'!$N$47/5),('Projektkostenkalkulation EP'!$N$47/5),
                                         (NETWORKDAYS('Projektkostenkalkulation EP'!$T$8,
                                          EOMONTH('Projektkostenkalkulation EP'!$T$8,0)))*('Projektkostenkalkulation EP'!$N$47/5)*'Projektkostenkalkulation EP'!$T$31-SUM($AK$23:AO23))
                          ),
               "X"
            )</f>
        <v>X</v>
      </c>
      <c r="AQ23" s="122">
        <f xml:space="preserve"> IF(TEXT((EDATE('Projektkostenkalkulation EP'!$B$4,18)+AP$3),"MM")=TEXT((EDATE('Projektkostenkalkulation EP'!$B$4,18)+(AP$3-1)),"MM"),
             IF(
                        OR(
                                    TEXT((EDATE('Projektkostenkalkulation EP'!$B$4,18)+AP$3),"TTT") = "Sa",
                                    TEXT((EDATE('Projektkostenkalkulation EP'!$B$4,18)+AP$3),"TTT") = "So",
                                    IF(ISNA(VLOOKUP(EDATE('Projektkostenkalkulation EP'!$B$4,18)+AP$3,Datenquellen!$F$7:$H$45,3,FALSE))," ",VLOOKUP(EDATE('Projektkostenkalkulation EP'!$B$4,18)+AP$3,Datenquellen!$F$7:$H$45,3,FALSE))="X"
                                    ),
                          "X",
                          IF((((NETWORKDAYS('Projektkostenkalkulation EP'!$T$8,EOMONTH('Projektkostenkalkulation EP'!$T$8,0)))*('Projektkostenkalkulation EP'!$N$47/5)*
                                        'Projektkostenkalkulation EP'!$T$31)-SUM($AK$23:AP23))&gt;('Projektkostenkalkulation EP'!$N$47/5),('Projektkostenkalkulation EP'!$N$47/5),
                                         (NETWORKDAYS('Projektkostenkalkulation EP'!$T$8,
                                          EOMONTH('Projektkostenkalkulation EP'!$T$8,0)))*('Projektkostenkalkulation EP'!$N$47/5)*'Projektkostenkalkulation EP'!$T$31-SUM($AK$23:AP23))
                          ),
               "X"
            )</f>
        <v>0</v>
      </c>
      <c r="AR23" s="122">
        <f xml:space="preserve"> IF(TEXT((EDATE('Projektkostenkalkulation EP'!$B$4,18)+AQ$3),"MM")=TEXT((EDATE('Projektkostenkalkulation EP'!$B$4,18)+(AQ$3-1)),"MM"),
             IF(
                        OR(
                                    TEXT((EDATE('Projektkostenkalkulation EP'!$B$4,18)+AQ$3),"TTT") = "Sa",
                                    TEXT((EDATE('Projektkostenkalkulation EP'!$B$4,18)+AQ$3),"TTT") = "So",
                                    IF(ISNA(VLOOKUP(EDATE('Projektkostenkalkulation EP'!$B$4,18)+AQ$3,Datenquellen!$F$7:$H$45,3,FALSE))," ",VLOOKUP(EDATE('Projektkostenkalkulation EP'!$B$4,18)+AQ$3,Datenquellen!$F$7:$H$45,3,FALSE))="X"
                                    ),
                          "X",
                          IF((((NETWORKDAYS('Projektkostenkalkulation EP'!$T$8,EOMONTH('Projektkostenkalkulation EP'!$T$8,0)))*('Projektkostenkalkulation EP'!$N$47/5)*
                                        'Projektkostenkalkulation EP'!$T$31)-SUM($AK$23:AQ23))&gt;('Projektkostenkalkulation EP'!$N$47/5),('Projektkostenkalkulation EP'!$N$47/5),
                                         (NETWORKDAYS('Projektkostenkalkulation EP'!$T$8,
                                          EOMONTH('Projektkostenkalkulation EP'!$T$8,0)))*('Projektkostenkalkulation EP'!$N$47/5)*'Projektkostenkalkulation EP'!$T$31-SUM($AK$23:AQ23))
                          ),
               "X"
            )</f>
        <v>0</v>
      </c>
      <c r="AS23" s="122">
        <f xml:space="preserve"> IF(TEXT((EDATE('Projektkostenkalkulation EP'!$B$4,18)+AR$3),"MM")=TEXT((EDATE('Projektkostenkalkulation EP'!$B$4,18)+(AR$3-1)),"MM"),
             IF(
                        OR(
                                    TEXT((EDATE('Projektkostenkalkulation EP'!$B$4,18)+AR$3),"TTT") = "Sa",
                                    TEXT((EDATE('Projektkostenkalkulation EP'!$B$4,18)+AR$3),"TTT") = "So",
                                    IF(ISNA(VLOOKUP(EDATE('Projektkostenkalkulation EP'!$B$4,18)+AR$3,Datenquellen!$F$7:$H$45,3,FALSE))," ",VLOOKUP(EDATE('Projektkostenkalkulation EP'!$B$4,18)+AR$3,Datenquellen!$F$7:$H$45,3,FALSE))="X"
                                    ),
                          "X",
                          IF((((NETWORKDAYS('Projektkostenkalkulation EP'!$T$8,EOMONTH('Projektkostenkalkulation EP'!$T$8,0)))*('Projektkostenkalkulation EP'!$N$47/5)*
                                        'Projektkostenkalkulation EP'!$T$31)-SUM($AK$23:AR23))&gt;('Projektkostenkalkulation EP'!$N$47/5),('Projektkostenkalkulation EP'!$N$47/5),
                                         (NETWORKDAYS('Projektkostenkalkulation EP'!$T$8,
                                          EOMONTH('Projektkostenkalkulation EP'!$T$8,0)))*('Projektkostenkalkulation EP'!$N$47/5)*'Projektkostenkalkulation EP'!$T$31-SUM($AK$23:AR23))
                          ),
               "X"
            )</f>
        <v>0</v>
      </c>
      <c r="AT23" s="122">
        <f xml:space="preserve"> IF(TEXT((EDATE('Projektkostenkalkulation EP'!$B$4,18)+AS$3),"MM")=TEXT((EDATE('Projektkostenkalkulation EP'!$B$4,18)+(AS$3-1)),"MM"),
             IF(
                        OR(
                                    TEXT((EDATE('Projektkostenkalkulation EP'!$B$4,18)+AS$3),"TTT") = "Sa",
                                    TEXT((EDATE('Projektkostenkalkulation EP'!$B$4,18)+AS$3),"TTT") = "So",
                                    IF(ISNA(VLOOKUP(EDATE('Projektkostenkalkulation EP'!$B$4,18)+AS$3,Datenquellen!$F$7:$H$45,3,FALSE))," ",VLOOKUP(EDATE('Projektkostenkalkulation EP'!$B$4,18)+AS$3,Datenquellen!$F$7:$H$45,3,FALSE))="X"
                                    ),
                          "X",
                          IF((((NETWORKDAYS('Projektkostenkalkulation EP'!$T$8,EOMONTH('Projektkostenkalkulation EP'!$T$8,0)))*('Projektkostenkalkulation EP'!$N$47/5)*
                                        'Projektkostenkalkulation EP'!$T$31)-SUM($AK$23:AS23))&gt;('Projektkostenkalkulation EP'!$N$47/5),('Projektkostenkalkulation EP'!$N$47/5),
                                         (NETWORKDAYS('Projektkostenkalkulation EP'!$T$8,
                                          EOMONTH('Projektkostenkalkulation EP'!$T$8,0)))*('Projektkostenkalkulation EP'!$N$47/5)*'Projektkostenkalkulation EP'!$T$31-SUM($AK$23:AS23))
                          ),
               "X"
            )</f>
        <v>0</v>
      </c>
      <c r="AU23" s="122">
        <f xml:space="preserve"> IF(TEXT((EDATE('Projektkostenkalkulation EP'!$B$4,18)+AT$3),"MM")=TEXT((EDATE('Projektkostenkalkulation EP'!$B$4,18)+(AT$3-1)),"MM"),
             IF(
                        OR(
                                    TEXT((EDATE('Projektkostenkalkulation EP'!$B$4,18)+AT$3),"TTT") = "Sa",
                                    TEXT((EDATE('Projektkostenkalkulation EP'!$B$4,18)+AT$3),"TTT") = "So",
                                    IF(ISNA(VLOOKUP(EDATE('Projektkostenkalkulation EP'!$B$4,18)+AT$3,Datenquellen!$F$7:$H$45,3,FALSE))," ",VLOOKUP(EDATE('Projektkostenkalkulation EP'!$B$4,18)+AT$3,Datenquellen!$F$7:$H$45,3,FALSE))="X"
                                    ),
                          "X",
                          IF((((NETWORKDAYS('Projektkostenkalkulation EP'!$T$8,EOMONTH('Projektkostenkalkulation EP'!$T$8,0)))*('Projektkostenkalkulation EP'!$N$47/5)*
                                        'Projektkostenkalkulation EP'!$T$31)-SUM($AK$23:AT23))&gt;('Projektkostenkalkulation EP'!$N$47/5),('Projektkostenkalkulation EP'!$N$47/5),
                                         (NETWORKDAYS('Projektkostenkalkulation EP'!$T$8,
                                          EOMONTH('Projektkostenkalkulation EP'!$T$8,0)))*('Projektkostenkalkulation EP'!$N$47/5)*'Projektkostenkalkulation EP'!$T$31-SUM($AK$23:AT23))
                          ),
               "X"
            )</f>
        <v>0</v>
      </c>
      <c r="AV23" s="122" t="str">
        <f xml:space="preserve"> IF(TEXT((EDATE('Projektkostenkalkulation EP'!$B$4,18)+AU$3),"MM")=TEXT((EDATE('Projektkostenkalkulation EP'!$B$4,18)+(AU$3-1)),"MM"),
             IF(
                        OR(
                                    TEXT((EDATE('Projektkostenkalkulation EP'!$B$4,18)+AU$3),"TTT") = "Sa",
                                    TEXT((EDATE('Projektkostenkalkulation EP'!$B$4,18)+AU$3),"TTT") = "So",
                                    IF(ISNA(VLOOKUP(EDATE('Projektkostenkalkulation EP'!$B$4,18)+AU$3,Datenquellen!$F$7:$H$45,3,FALSE))," ",VLOOKUP(EDATE('Projektkostenkalkulation EP'!$B$4,18)+AU$3,Datenquellen!$F$7:$H$45,3,FALSE))="X"
                                    ),
                          "X",
                          IF((((NETWORKDAYS('Projektkostenkalkulation EP'!$T$8,EOMONTH('Projektkostenkalkulation EP'!$T$8,0)))*('Projektkostenkalkulation EP'!$N$47/5)*
                                        'Projektkostenkalkulation EP'!$T$31)-SUM($AK$23:AU23))&gt;('Projektkostenkalkulation EP'!$N$47/5),('Projektkostenkalkulation EP'!$N$47/5),
                                         (NETWORKDAYS('Projektkostenkalkulation EP'!$T$8,
                                          EOMONTH('Projektkostenkalkulation EP'!$T$8,0)))*('Projektkostenkalkulation EP'!$N$47/5)*'Projektkostenkalkulation EP'!$T$31-SUM($AK$23:AU23))
                          ),
               "X"
            )</f>
        <v>X</v>
      </c>
      <c r="AW23" s="122" t="str">
        <f xml:space="preserve"> IF(TEXT((EDATE('Projektkostenkalkulation EP'!$B$4,18)+AV$3),"MM")=TEXT((EDATE('Projektkostenkalkulation EP'!$B$4,18)+(AV$3-1)),"MM"),
             IF(
                        OR(
                                    TEXT((EDATE('Projektkostenkalkulation EP'!$B$4,18)+AV$3),"TTT") = "Sa",
                                    TEXT((EDATE('Projektkostenkalkulation EP'!$B$4,18)+AV$3),"TTT") = "So",
                                    IF(ISNA(VLOOKUP(EDATE('Projektkostenkalkulation EP'!$B$4,18)+AV$3,Datenquellen!$F$7:$H$45,3,FALSE))," ",VLOOKUP(EDATE('Projektkostenkalkulation EP'!$B$4,18)+AV$3,Datenquellen!$F$7:$H$45,3,FALSE))="X"
                                    ),
                          "X",
                          IF((((NETWORKDAYS('Projektkostenkalkulation EP'!$T$8,EOMONTH('Projektkostenkalkulation EP'!$T$8,0)))*('Projektkostenkalkulation EP'!$N$47/5)*
                                        'Projektkostenkalkulation EP'!$T$31)-SUM($AK$23:AV23))&gt;('Projektkostenkalkulation EP'!$N$47/5),('Projektkostenkalkulation EP'!$N$47/5),
                                         (NETWORKDAYS('Projektkostenkalkulation EP'!$T$8,
                                          EOMONTH('Projektkostenkalkulation EP'!$T$8,0)))*('Projektkostenkalkulation EP'!$N$47/5)*'Projektkostenkalkulation EP'!$T$31-SUM($AK$23:AV23))
                          ),
               "X"
            )</f>
        <v>X</v>
      </c>
      <c r="AX23" s="122">
        <f xml:space="preserve"> IF(TEXT((EDATE('Projektkostenkalkulation EP'!$B$4,18)+AW$3),"MM")=TEXT((EDATE('Projektkostenkalkulation EP'!$B$4,18)+(AW$3-1)),"MM"),
             IF(
                        OR(
                                    TEXT((EDATE('Projektkostenkalkulation EP'!$B$4,18)+AW$3),"TTT") = "Sa",
                                    TEXT((EDATE('Projektkostenkalkulation EP'!$B$4,18)+AW$3),"TTT") = "So",
                                    IF(ISNA(VLOOKUP(EDATE('Projektkostenkalkulation EP'!$B$4,18)+AW$3,Datenquellen!$F$7:$H$45,3,FALSE))," ",VLOOKUP(EDATE('Projektkostenkalkulation EP'!$B$4,18)+AW$3,Datenquellen!$F$7:$H$45,3,FALSE))="X"
                                    ),
                          "X",
                          IF((((NETWORKDAYS('Projektkostenkalkulation EP'!$T$8,EOMONTH('Projektkostenkalkulation EP'!$T$8,0)))*('Projektkostenkalkulation EP'!$N$47/5)*
                                        'Projektkostenkalkulation EP'!$T$31)-SUM($AK$23:AW23))&gt;('Projektkostenkalkulation EP'!$N$47/5),('Projektkostenkalkulation EP'!$N$47/5),
                                         (NETWORKDAYS('Projektkostenkalkulation EP'!$T$8,
                                          EOMONTH('Projektkostenkalkulation EP'!$T$8,0)))*('Projektkostenkalkulation EP'!$N$47/5)*'Projektkostenkalkulation EP'!$T$31-SUM($AK$23:AW23))
                          ),
               "X"
            )</f>
        <v>0</v>
      </c>
      <c r="AY23" s="122">
        <f xml:space="preserve"> IF(TEXT((EDATE('Projektkostenkalkulation EP'!$B$4,18)+AX$3),"MM")=TEXT((EDATE('Projektkostenkalkulation EP'!$B$4,18)+(AX$3-1)),"MM"),
             IF(
                        OR(
                                    TEXT((EDATE('Projektkostenkalkulation EP'!$B$4,18)+AX$3),"TTT") = "Sa",
                                    TEXT((EDATE('Projektkostenkalkulation EP'!$B$4,18)+AX$3),"TTT") = "So",
                                    IF(ISNA(VLOOKUP(EDATE('Projektkostenkalkulation EP'!$B$4,18)+AX$3,Datenquellen!$F$7:$H$45,3,FALSE))," ",VLOOKUP(EDATE('Projektkostenkalkulation EP'!$B$4,18)+AX$3,Datenquellen!$F$7:$H$45,3,FALSE))="X"
                                    ),
                          "X",
                          IF((((NETWORKDAYS('Projektkostenkalkulation EP'!$T$8,EOMONTH('Projektkostenkalkulation EP'!$T$8,0)))*('Projektkostenkalkulation EP'!$N$47/5)*
                                        'Projektkostenkalkulation EP'!$T$31)-SUM($AK$23:AX23))&gt;('Projektkostenkalkulation EP'!$N$47/5),('Projektkostenkalkulation EP'!$N$47/5),
                                         (NETWORKDAYS('Projektkostenkalkulation EP'!$T$8,
                                          EOMONTH('Projektkostenkalkulation EP'!$T$8,0)))*('Projektkostenkalkulation EP'!$N$47/5)*'Projektkostenkalkulation EP'!$T$31-SUM($AK$23:AX23))
                          ),
               "X"
            )</f>
        <v>0</v>
      </c>
      <c r="AZ23" s="122">
        <f xml:space="preserve"> IF(TEXT((EDATE('Projektkostenkalkulation EP'!$B$4,18)+AY$3),"MM")=TEXT((EDATE('Projektkostenkalkulation EP'!$B$4,18)+(AY$3-1)),"MM"),
             IF(
                        OR(
                                    TEXT((EDATE('Projektkostenkalkulation EP'!$B$4,18)+AY$3),"TTT") = "Sa",
                                    TEXT((EDATE('Projektkostenkalkulation EP'!$B$4,18)+AY$3),"TTT") = "So",
                                    IF(ISNA(VLOOKUP(EDATE('Projektkostenkalkulation EP'!$B$4,18)+AY$3,Datenquellen!$F$7:$H$45,3,FALSE))," ",VLOOKUP(EDATE('Projektkostenkalkulation EP'!$B$4,18)+AY$3,Datenquellen!$F$7:$H$45,3,FALSE))="X"
                                    ),
                          "X",
                          IF((((NETWORKDAYS('Projektkostenkalkulation EP'!$T$8,EOMONTH('Projektkostenkalkulation EP'!$T$8,0)))*('Projektkostenkalkulation EP'!$N$47/5)*
                                        'Projektkostenkalkulation EP'!$T$31)-SUM($AK$23:AY23))&gt;('Projektkostenkalkulation EP'!$N$47/5),('Projektkostenkalkulation EP'!$N$47/5),
                                         (NETWORKDAYS('Projektkostenkalkulation EP'!$T$8,
                                          EOMONTH('Projektkostenkalkulation EP'!$T$8,0)))*('Projektkostenkalkulation EP'!$N$47/5)*'Projektkostenkalkulation EP'!$T$31-SUM($AK$23:AY23))
                          ),
               "X"
            )</f>
        <v>0</v>
      </c>
      <c r="BA23" s="122">
        <f xml:space="preserve"> IF(TEXT((EDATE('Projektkostenkalkulation EP'!$B$4,18)+AZ$3),"MM")=TEXT((EDATE('Projektkostenkalkulation EP'!$B$4,18)+(AZ$3-1)),"MM"),
             IF(
                        OR(
                                    TEXT((EDATE('Projektkostenkalkulation EP'!$B$4,18)+AZ$3),"TTT") = "Sa",
                                    TEXT((EDATE('Projektkostenkalkulation EP'!$B$4,18)+AZ$3),"TTT") = "So",
                                    IF(ISNA(VLOOKUP(EDATE('Projektkostenkalkulation EP'!$B$4,18)+AZ$3,Datenquellen!$F$7:$H$45,3,FALSE))," ",VLOOKUP(EDATE('Projektkostenkalkulation EP'!$B$4,18)+AZ$3,Datenquellen!$F$7:$H$45,3,FALSE))="X"
                                    ),
                          "X",
                          IF((((NETWORKDAYS('Projektkostenkalkulation EP'!$T$8,EOMONTH('Projektkostenkalkulation EP'!$T$8,0)))*('Projektkostenkalkulation EP'!$N$47/5)*
                                        'Projektkostenkalkulation EP'!$T$31)-SUM($AK$23:AZ23))&gt;('Projektkostenkalkulation EP'!$N$47/5),('Projektkostenkalkulation EP'!$N$47/5),
                                         (NETWORKDAYS('Projektkostenkalkulation EP'!$T$8,
                                          EOMONTH('Projektkostenkalkulation EP'!$T$8,0)))*('Projektkostenkalkulation EP'!$N$47/5)*'Projektkostenkalkulation EP'!$T$31-SUM($AK$23:AZ23))
                          ),
               "X"
            )</f>
        <v>0</v>
      </c>
      <c r="BB23" s="122">
        <f xml:space="preserve"> IF(TEXT((EDATE('Projektkostenkalkulation EP'!$B$4,18)+BA$3),"MM")=TEXT((EDATE('Projektkostenkalkulation EP'!$B$4,18)+(BA$3-1)),"MM"),
             IF(
                        OR(
                                    TEXT((EDATE('Projektkostenkalkulation EP'!$B$4,18)+BA$3),"TTT") = "Sa",
                                    TEXT((EDATE('Projektkostenkalkulation EP'!$B$4,18)+BA$3),"TTT") = "So",
                                    IF(ISNA(VLOOKUP(EDATE('Projektkostenkalkulation EP'!$B$4,18)+BA$3,Datenquellen!$F$7:$H$45,3,FALSE))," ",VLOOKUP(EDATE('Projektkostenkalkulation EP'!$B$4,18)+BA$3,Datenquellen!$F$7:$H$45,3,FALSE))="X"
                                    ),
                          "X",
                          IF((((NETWORKDAYS('Projektkostenkalkulation EP'!$T$8,EOMONTH('Projektkostenkalkulation EP'!$T$8,0)))*('Projektkostenkalkulation EP'!$N$47/5)*
                                        'Projektkostenkalkulation EP'!$T$31)-SUM($AK$23:BA23))&gt;('Projektkostenkalkulation EP'!$N$47/5),('Projektkostenkalkulation EP'!$N$47/5),
                                         (NETWORKDAYS('Projektkostenkalkulation EP'!$T$8,
                                          EOMONTH('Projektkostenkalkulation EP'!$T$8,0)))*('Projektkostenkalkulation EP'!$N$47/5)*'Projektkostenkalkulation EP'!$T$31-SUM($AK$23:BA23))
                          ),
               "X"
            )</f>
        <v>0</v>
      </c>
      <c r="BC23" s="122" t="str">
        <f xml:space="preserve"> IF(TEXT((EDATE('Projektkostenkalkulation EP'!$B$4,18)+BB$3),"MM")=TEXT((EDATE('Projektkostenkalkulation EP'!$B$4,18)+(BB$3-1)),"MM"),
             IF(
                        OR(
                                    TEXT((EDATE('Projektkostenkalkulation EP'!$B$4,18)+BB$3),"TTT") = "Sa",
                                    TEXT((EDATE('Projektkostenkalkulation EP'!$B$4,18)+BB$3),"TTT") = "So",
                                    IF(ISNA(VLOOKUP(EDATE('Projektkostenkalkulation EP'!$B$4,18)+BB$3,Datenquellen!$F$7:$H$45,3,FALSE))," ",VLOOKUP(EDATE('Projektkostenkalkulation EP'!$B$4,18)+BB$3,Datenquellen!$F$7:$H$45,3,FALSE))="X"
                                    ),
                          "X",
                          IF((((NETWORKDAYS('Projektkostenkalkulation EP'!$T$8,EOMONTH('Projektkostenkalkulation EP'!$T$8,0)))*('Projektkostenkalkulation EP'!$N$47/5)*
                                        'Projektkostenkalkulation EP'!$T$31)-SUM($AK$23:BB23))&gt;('Projektkostenkalkulation EP'!$N$47/5),('Projektkostenkalkulation EP'!$N$47/5),
                                         (NETWORKDAYS('Projektkostenkalkulation EP'!$T$8,
                                          EOMONTH('Projektkostenkalkulation EP'!$T$8,0)))*('Projektkostenkalkulation EP'!$N$47/5)*'Projektkostenkalkulation EP'!$T$31-SUM($AK$23:BB23))
                          ),
               "X"
            )</f>
        <v>X</v>
      </c>
      <c r="BD23" s="122" t="str">
        <f xml:space="preserve"> IF(TEXT((EDATE('Projektkostenkalkulation EP'!$B$4,18)+BC$3),"MM")=TEXT((EDATE('Projektkostenkalkulation EP'!$B$4,18)+(BC$3-1)),"MM"),
             IF(
                        OR(
                                    TEXT((EDATE('Projektkostenkalkulation EP'!$B$4,18)+BC$3),"TTT") = "Sa",
                                    TEXT((EDATE('Projektkostenkalkulation EP'!$B$4,18)+BC$3),"TTT") = "So",
                                    IF(ISNA(VLOOKUP(EDATE('Projektkostenkalkulation EP'!$B$4,18)+BC$3,Datenquellen!$F$7:$H$45,3,FALSE))," ",VLOOKUP(EDATE('Projektkostenkalkulation EP'!$B$4,18)+BC$3,Datenquellen!$F$7:$H$45,3,FALSE))="X"
                                    ),
                          "X",
                          IF((((NETWORKDAYS('Projektkostenkalkulation EP'!$T$8,EOMONTH('Projektkostenkalkulation EP'!$T$8,0)))*('Projektkostenkalkulation EP'!$N$47/5)*
                                        'Projektkostenkalkulation EP'!$T$31)-SUM($AK$23:BC23))&gt;('Projektkostenkalkulation EP'!$N$47/5),('Projektkostenkalkulation EP'!$N$47/5),
                                         (NETWORKDAYS('Projektkostenkalkulation EP'!$T$8,
                                          EOMONTH('Projektkostenkalkulation EP'!$T$8,0)))*('Projektkostenkalkulation EP'!$N$47/5)*'Projektkostenkalkulation EP'!$T$31-SUM($AK$23:BC23))
                          ),
               "X"
            )</f>
        <v>X</v>
      </c>
      <c r="BE23" s="122">
        <f xml:space="preserve"> IF(TEXT((EDATE('Projektkostenkalkulation EP'!$B$4,18)+BD$3),"MM")=TEXT((EDATE('Projektkostenkalkulation EP'!$B$4,18)+(BD$3-1)),"MM"),
             IF(
                        OR(
                                    TEXT((EDATE('Projektkostenkalkulation EP'!$B$4,18)+BD$3),"TTT") = "Sa",
                                    TEXT((EDATE('Projektkostenkalkulation EP'!$B$4,18)+BD$3),"TTT") = "So",
                                    IF(ISNA(VLOOKUP(EDATE('Projektkostenkalkulation EP'!$B$4,18)+BD$3,Datenquellen!$F$7:$H$45,3,FALSE))," ",VLOOKUP(EDATE('Projektkostenkalkulation EP'!$B$4,18)+BD$3,Datenquellen!$F$7:$H$45,3,FALSE))="X"
                                    ),
                          "X",
                          IF((((NETWORKDAYS('Projektkostenkalkulation EP'!$T$8,EOMONTH('Projektkostenkalkulation EP'!$T$8,0)))*('Projektkostenkalkulation EP'!$N$47/5)*
                                        'Projektkostenkalkulation EP'!$T$31)-SUM($AK$23:BD23))&gt;('Projektkostenkalkulation EP'!$N$47/5),('Projektkostenkalkulation EP'!$N$47/5),
                                         (NETWORKDAYS('Projektkostenkalkulation EP'!$T$8,
                                          EOMONTH('Projektkostenkalkulation EP'!$T$8,0)))*('Projektkostenkalkulation EP'!$N$47/5)*'Projektkostenkalkulation EP'!$T$31-SUM($AK$23:BD23))
                          ),
               "X"
            )</f>
        <v>0</v>
      </c>
      <c r="BF23" s="122">
        <f xml:space="preserve"> IF(TEXT((EDATE('Projektkostenkalkulation EP'!$B$4,18)+BE$3),"MM")=TEXT((EDATE('Projektkostenkalkulation EP'!$B$4,18)+(BE$3-1)),"MM"),
             IF(
                        OR(
                                    TEXT((EDATE('Projektkostenkalkulation EP'!$B$4,18)+BE$3),"TTT") = "Sa",
                                    TEXT((EDATE('Projektkostenkalkulation EP'!$B$4,18)+BE$3),"TTT") = "So",
                                    IF(ISNA(VLOOKUP(EDATE('Projektkostenkalkulation EP'!$B$4,18)+BE$3,Datenquellen!$F$7:$H$45,3,FALSE))," ",VLOOKUP(EDATE('Projektkostenkalkulation EP'!$B$4,18)+BE$3,Datenquellen!$F$7:$H$45,3,FALSE))="X"
                                    ),
                          "X",
                          IF((((NETWORKDAYS('Projektkostenkalkulation EP'!$T$8,EOMONTH('Projektkostenkalkulation EP'!$T$8,0)))*('Projektkostenkalkulation EP'!$N$47/5)*
                                        'Projektkostenkalkulation EP'!$T$31)-SUM($AK$23:BE23))&gt;('Projektkostenkalkulation EP'!$N$47/5),('Projektkostenkalkulation EP'!$N$47/5),
                                         (NETWORKDAYS('Projektkostenkalkulation EP'!$T$8,
                                          EOMONTH('Projektkostenkalkulation EP'!$T$8,0)))*('Projektkostenkalkulation EP'!$N$47/5)*'Projektkostenkalkulation EP'!$T$31-SUM($AK$23:BE23))
                          ),
               "X"
            )</f>
        <v>0</v>
      </c>
      <c r="BG23" s="122">
        <f xml:space="preserve"> IF(TEXT((EDATE('Projektkostenkalkulation EP'!$B$4,18)+BF$3),"MM")=TEXT((EDATE('Projektkostenkalkulation EP'!$B$4,18)+(BF$3-1)),"MM"),
             IF(
                        OR(
                                    TEXT((EDATE('Projektkostenkalkulation EP'!$B$4,18)+BF$3),"TTT") = "Sa",
                                    TEXT((EDATE('Projektkostenkalkulation EP'!$B$4,18)+BF$3),"TTT") = "So",
                                    IF(ISNA(VLOOKUP(EDATE('Projektkostenkalkulation EP'!$B$4,18)+BF$3,Datenquellen!$F$7:$H$45,3,FALSE))," ",VLOOKUP(EDATE('Projektkostenkalkulation EP'!$B$4,18)+BF$3,Datenquellen!$F$7:$H$45,3,FALSE))="X"
                                    ),
                          "X",
                          IF((((NETWORKDAYS('Projektkostenkalkulation EP'!$T$8,EOMONTH('Projektkostenkalkulation EP'!$T$8,0)))*('Projektkostenkalkulation EP'!$N$47/5)*
                                        'Projektkostenkalkulation EP'!$T$31)-SUM($AK$23:BF23))&gt;('Projektkostenkalkulation EP'!$N$47/5),('Projektkostenkalkulation EP'!$N$47/5),
                                         (NETWORKDAYS('Projektkostenkalkulation EP'!$T$8,
                                          EOMONTH('Projektkostenkalkulation EP'!$T$8,0)))*('Projektkostenkalkulation EP'!$N$47/5)*'Projektkostenkalkulation EP'!$T$31-SUM($AK$23:BF23))
                          ),
               "X"
            )</f>
        <v>0</v>
      </c>
      <c r="BH23" s="122">
        <f xml:space="preserve"> IF(TEXT((EDATE('Projektkostenkalkulation EP'!$B$4,18)+BG$3),"MM")=TEXT((EDATE('Projektkostenkalkulation EP'!$B$4,18)+(BG$3-1)),"MM"),
             IF(
                        OR(
                                    TEXT((EDATE('Projektkostenkalkulation EP'!$B$4,18)+BG$3),"TTT") = "Sa",
                                    TEXT((EDATE('Projektkostenkalkulation EP'!$B$4,18)+BG$3),"TTT") = "So",
                                    IF(ISNA(VLOOKUP(EDATE('Projektkostenkalkulation EP'!$B$4,18)+BG$3,Datenquellen!$F$7:$H$45,3,FALSE))," ",VLOOKUP(EDATE('Projektkostenkalkulation EP'!$B$4,18)+BG$3,Datenquellen!$F$7:$H$45,3,FALSE))="X"
                                    ),
                          "X",
                          IF((((NETWORKDAYS('Projektkostenkalkulation EP'!$T$8,EOMONTH('Projektkostenkalkulation EP'!$T$8,0)))*('Projektkostenkalkulation EP'!$N$47/5)*
                                        'Projektkostenkalkulation EP'!$T$31)-SUM($AK$23:BG23))&gt;('Projektkostenkalkulation EP'!$N$47/5),('Projektkostenkalkulation EP'!$N$47/5),
                                         (NETWORKDAYS('Projektkostenkalkulation EP'!$T$8,
                                          EOMONTH('Projektkostenkalkulation EP'!$T$8,0)))*('Projektkostenkalkulation EP'!$N$47/5)*'Projektkostenkalkulation EP'!$T$31-SUM($AK$23:BG23))
                          ),
               "X"
            )</f>
        <v>0</v>
      </c>
      <c r="BI23" s="122">
        <f xml:space="preserve"> IF(TEXT((EDATE('Projektkostenkalkulation EP'!$B$4,18)+BH$3),"MM")=TEXT((EDATE('Projektkostenkalkulation EP'!$B$4,18)+(BH$3-1)),"MM"),
             IF(
                        OR(
                                    TEXT((EDATE('Projektkostenkalkulation EP'!$B$4,18)+BH$3),"TTT") = "Sa",
                                    TEXT((EDATE('Projektkostenkalkulation EP'!$B$4,18)+BH$3),"TTT") = "So",
                                    IF(ISNA(VLOOKUP(EDATE('Projektkostenkalkulation EP'!$B$4,18)+BH$3,Datenquellen!$F$7:$H$45,3,FALSE))," ",VLOOKUP(EDATE('Projektkostenkalkulation EP'!$B$4,18)+BH$3,Datenquellen!$F$7:$H$45,3,FALSE))="X"
                                    ),
                          "X",
                          IF((((NETWORKDAYS('Projektkostenkalkulation EP'!$T$8,EOMONTH('Projektkostenkalkulation EP'!$T$8,0)))*('Projektkostenkalkulation EP'!$N$47/5)*
                                        'Projektkostenkalkulation EP'!$T$31)-SUM($AK$23:BH23))&gt;('Projektkostenkalkulation EP'!$N$47/5),('Projektkostenkalkulation EP'!$N$47/5),
                                         (NETWORKDAYS('Projektkostenkalkulation EP'!$T$8,
                                          EOMONTH('Projektkostenkalkulation EP'!$T$8,0)))*('Projektkostenkalkulation EP'!$N$47/5)*'Projektkostenkalkulation EP'!$T$31-SUM($AK$23:BH23))
                          ),
               "X"
            )</f>
        <v>0</v>
      </c>
      <c r="BJ23" s="122" t="str">
        <f xml:space="preserve"> IF(TEXT((EDATE('Projektkostenkalkulation EP'!$B$4,18)+BI$3),"MM")=TEXT((EDATE('Projektkostenkalkulation EP'!$B$4,18)+(BI$3-1)),"MM"),
             IF(
                        OR(
                                    TEXT((EDATE('Projektkostenkalkulation EP'!$B$4,18)+BI$3),"TTT") = "Sa",
                                    TEXT((EDATE('Projektkostenkalkulation EP'!$B$4,18)+BI$3),"TTT") = "So",
                                    IF(ISNA(VLOOKUP(EDATE('Projektkostenkalkulation EP'!$B$4,18)+BI$3,Datenquellen!$F$7:$H$45,3,FALSE))," ",VLOOKUP(EDATE('Projektkostenkalkulation EP'!$B$4,18)+BI$3,Datenquellen!$F$7:$H$45,3,FALSE))="X"
                                    ),
                          "X",
                          IF((((NETWORKDAYS('Projektkostenkalkulation EP'!$T$8,EOMONTH('Projektkostenkalkulation EP'!$T$8,0)))*('Projektkostenkalkulation EP'!$N$47/5)*
                                        'Projektkostenkalkulation EP'!$T$31)-SUM($AK$23:BI23))&gt;('Projektkostenkalkulation EP'!$N$47/5),('Projektkostenkalkulation EP'!$N$47/5),
                                         (NETWORKDAYS('Projektkostenkalkulation EP'!$T$8,
                                          EOMONTH('Projektkostenkalkulation EP'!$T$8,0)))*('Projektkostenkalkulation EP'!$N$47/5)*'Projektkostenkalkulation EP'!$T$31-SUM($AK$23:BI23))
                          ),
               "X"
            )</f>
        <v>X</v>
      </c>
      <c r="BK23" s="122" t="str">
        <f xml:space="preserve"> IF(TEXT((EDATE('Projektkostenkalkulation EP'!$B$4,18)+BJ$3),"MM")=TEXT((EDATE('Projektkostenkalkulation EP'!$B$4,18)+(BJ$3-1)),"MM"),
             IF(
                        OR(
                                    TEXT((EDATE('Projektkostenkalkulation EP'!$B$4,18)+BJ$3),"TTT") = "Sa",
                                    TEXT((EDATE('Projektkostenkalkulation EP'!$B$4,18)+BJ$3),"TTT") = "So",
                                    IF(ISNA(VLOOKUP(EDATE('Projektkostenkalkulation EP'!$B$4,18)+BJ$3,Datenquellen!$F$7:$H$45,3,FALSE))," ",VLOOKUP(EDATE('Projektkostenkalkulation EP'!$B$4,18)+BJ$3,Datenquellen!$F$7:$H$45,3,FALSE))="X"
                                    ),
                          "X",
                          IF((((NETWORKDAYS('Projektkostenkalkulation EP'!$T$8,EOMONTH('Projektkostenkalkulation EP'!$T$8,0)))*('Projektkostenkalkulation EP'!$N$47/5)*
                                        'Projektkostenkalkulation EP'!$T$31)-SUM($AK$23:BJ23))&gt;('Projektkostenkalkulation EP'!$N$47/5),('Projektkostenkalkulation EP'!$N$47/5),
                                         (NETWORKDAYS('Projektkostenkalkulation EP'!$T$8,
                                          EOMONTH('Projektkostenkalkulation EP'!$T$8,0)))*('Projektkostenkalkulation EP'!$N$47/5)*'Projektkostenkalkulation EP'!$T$31-SUM($AK$23:BJ23))
                          ),
               "X"
            )</f>
        <v>X</v>
      </c>
      <c r="BL23" s="122">
        <f xml:space="preserve"> IF(TEXT((EDATE('Projektkostenkalkulation EP'!$B$4,18)+BK$3),"MM")=TEXT((EDATE('Projektkostenkalkulation EP'!$B$4,18)+(BK$3-1)),"MM"),
             IF(
                        OR(
                                    TEXT((EDATE('Projektkostenkalkulation EP'!$B$4,18)+BK$3),"TTT") = "Sa",
                                    TEXT((EDATE('Projektkostenkalkulation EP'!$B$4,18)+BK$3),"TTT") = "So",
                                    IF(ISNA(VLOOKUP(EDATE('Projektkostenkalkulation EP'!$B$4,18)+BK$3,Datenquellen!$F$7:$H$45,3,FALSE))," ",VLOOKUP(EDATE('Projektkostenkalkulation EP'!$B$4,18)+BK$3,Datenquellen!$F$7:$H$45,3,FALSE))="X"
                                    ),
                          "X",
                          IF((((NETWORKDAYS('Projektkostenkalkulation EP'!$T$8,EOMONTH('Projektkostenkalkulation EP'!$T$8,0)))*('Projektkostenkalkulation EP'!$N$47/5)*
                                        'Projektkostenkalkulation EP'!$T$31)-SUM($AK$23:BK23))&gt;('Projektkostenkalkulation EP'!$N$47/5),('Projektkostenkalkulation EP'!$N$47/5),
                                         (NETWORKDAYS('Projektkostenkalkulation EP'!$T$8,
                                          EOMONTH('Projektkostenkalkulation EP'!$T$8,0)))*('Projektkostenkalkulation EP'!$N$47/5)*'Projektkostenkalkulation EP'!$T$31-SUM($AK$23:BK23))
                          ),
               "X"
            )</f>
        <v>0</v>
      </c>
      <c r="BM23" s="122">
        <f xml:space="preserve"> IF(TEXT((EDATE('Projektkostenkalkulation EP'!$B$4,18)+BL$3),"MM")=TEXT((EDATE('Projektkostenkalkulation EP'!$B$4,18)+(BL$3-1)),"MM"),
             IF(
                        OR(
                                    TEXT((EDATE('Projektkostenkalkulation EP'!$B$4,18)+BL$3),"TTT") = "Sa",
                                    TEXT((EDATE('Projektkostenkalkulation EP'!$B$4,18)+BL$3),"TTT") = "So",
                                    IF(ISNA(VLOOKUP(EDATE('Projektkostenkalkulation EP'!$B$4,18)+BL$3,Datenquellen!$F$7:$H$45,3,FALSE))," ",VLOOKUP(EDATE('Projektkostenkalkulation EP'!$B$4,18)+BL$3,Datenquellen!$F$7:$H$45,3,FALSE))="X"
                                    ),
                          "X",
                          IF((((NETWORKDAYS('Projektkostenkalkulation EP'!$T$8,EOMONTH('Projektkostenkalkulation EP'!$T$8,0)))*('Projektkostenkalkulation EP'!$N$47/5)*
                                        'Projektkostenkalkulation EP'!$T$31)-SUM($AK$23:BL23))&gt;('Projektkostenkalkulation EP'!$N$47/5),('Projektkostenkalkulation EP'!$N$47/5),
                                         (NETWORKDAYS('Projektkostenkalkulation EP'!$T$8,
                                          EOMONTH('Projektkostenkalkulation EP'!$T$8,0)))*('Projektkostenkalkulation EP'!$N$47/5)*'Projektkostenkalkulation EP'!$T$31-SUM($AK$23:BL23))
                          ),
               "X"
            )</f>
        <v>0</v>
      </c>
      <c r="BN23" s="122">
        <f xml:space="preserve"> IF(TEXT((EDATE('Projektkostenkalkulation EP'!$B$4,18)+BM$3),"MM")=TEXT((EDATE('Projektkostenkalkulation EP'!$B$4,18)+(BM$3-1)),"MM"),
             IF(
                        OR(
                                    TEXT((EDATE('Projektkostenkalkulation EP'!$B$4,18)+BM$3),"TTT") = "Sa",
                                    TEXT((EDATE('Projektkostenkalkulation EP'!$B$4,18)+BM$3),"TTT") = "So",
                                    IF(ISNA(VLOOKUP(EDATE('Projektkostenkalkulation EP'!$B$4,18)+BM$3,Datenquellen!$F$7:$H$45,3,FALSE))," ",VLOOKUP(EDATE('Projektkostenkalkulation EP'!$B$4,18)+BM$3,Datenquellen!$F$7:$H$45,3,FALSE))="X"
                                    ),
                          "X",
                          IF((((NETWORKDAYS('Projektkostenkalkulation EP'!$T$8,EOMONTH('Projektkostenkalkulation EP'!$T$8,0)))*('Projektkostenkalkulation EP'!$N$47/5)*
                                        'Projektkostenkalkulation EP'!$T$31)-SUM($AK$23:BM23))&gt;('Projektkostenkalkulation EP'!$N$47/5),('Projektkostenkalkulation EP'!$N$47/5),
                                         (NETWORKDAYS('Projektkostenkalkulation EP'!$T$8,
                                          EOMONTH('Projektkostenkalkulation EP'!$T$8,0)))*('Projektkostenkalkulation EP'!$N$47/5)*'Projektkostenkalkulation EP'!$T$31-SUM($AK$23:BM23))
                          ),
               "X"
            )</f>
        <v>0</v>
      </c>
      <c r="BO23" s="122">
        <f xml:space="preserve"> IF(TEXT((EDATE('Projektkostenkalkulation EP'!$B$4,18)+BN$3),"MM")=TEXT((EDATE('Projektkostenkalkulation EP'!$B$4,18)+(BN$3-1)),"MM"),
             IF(
                        OR(
                                    TEXT((EDATE('Projektkostenkalkulation EP'!$B$4,18)+BN$3),"TTT") = "Sa",
                                    TEXT((EDATE('Projektkostenkalkulation EP'!$B$4,18)+BN$3),"TTT") = "So",
                                    IF(ISNA(VLOOKUP(EDATE('Projektkostenkalkulation EP'!$B$4,18)+BN$3,Datenquellen!$F$7:$H$45,3,FALSE))," ",VLOOKUP(EDATE('Projektkostenkalkulation EP'!$B$4,18)+BN$3,Datenquellen!$F$7:$H$45,3,FALSE))="X"
                                    ),
                          "X",
                          IF((((NETWORKDAYS('Projektkostenkalkulation EP'!$T$8,EOMONTH('Projektkostenkalkulation EP'!$T$8,0)))*('Projektkostenkalkulation EP'!$N$47/5)*
                                        'Projektkostenkalkulation EP'!$T$31)-SUM($AK$23:BN23))&gt;('Projektkostenkalkulation EP'!$N$47/5),('Projektkostenkalkulation EP'!$N$47/5),
                                         (NETWORKDAYS('Projektkostenkalkulation EP'!$T$8,
                                          EOMONTH('Projektkostenkalkulation EP'!$T$8,0)))*('Projektkostenkalkulation EP'!$N$47/5)*'Projektkostenkalkulation EP'!$T$31-SUM($AK$23:BN23))
                          ),
               "X"
            )</f>
        <v>0</v>
      </c>
      <c r="BP23" s="121">
        <f>SUM(AK23:BO23)</f>
        <v>0</v>
      </c>
      <c r="BQ23" s="525">
        <f>BP23-BP24</f>
        <v>0</v>
      </c>
    </row>
    <row r="24" spans="1:69" ht="14.25" customHeight="1" thickBot="1" x14ac:dyDescent="0.25">
      <c r="A24" s="3" t="s">
        <v>82</v>
      </c>
      <c r="B24" s="270"/>
      <c r="C24" s="272"/>
      <c r="D24" s="272"/>
      <c r="E24" s="272"/>
      <c r="F24" s="272"/>
      <c r="G24" s="272"/>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123">
        <f>SUM(B24:AF24)</f>
        <v>0</v>
      </c>
      <c r="AH24" s="526"/>
      <c r="AJ24" s="3" t="s">
        <v>82</v>
      </c>
      <c r="AK24" s="270"/>
      <c r="AL24" s="272"/>
      <c r="AM24" s="272"/>
      <c r="AN24" s="272"/>
      <c r="AO24" s="272"/>
      <c r="AP24" s="272"/>
      <c r="AQ24" s="272"/>
      <c r="AR24" s="272"/>
      <c r="AS24" s="272"/>
      <c r="AT24" s="272"/>
      <c r="AU24" s="272"/>
      <c r="AV24" s="272"/>
      <c r="AW24" s="272"/>
      <c r="AX24" s="272"/>
      <c r="AY24" s="272"/>
      <c r="AZ24" s="272"/>
      <c r="BA24" s="272"/>
      <c r="BB24" s="272"/>
      <c r="BC24" s="272"/>
      <c r="BD24" s="272"/>
      <c r="BE24" s="272"/>
      <c r="BF24" s="272"/>
      <c r="BG24" s="272"/>
      <c r="BH24" s="272"/>
      <c r="BI24" s="272"/>
      <c r="BJ24" s="272"/>
      <c r="BK24" s="272"/>
      <c r="BL24" s="272"/>
      <c r="BM24" s="272"/>
      <c r="BN24" s="272"/>
      <c r="BO24" s="272"/>
      <c r="BP24" s="123">
        <f>SUM(AK24:BO24)</f>
        <v>0</v>
      </c>
      <c r="BQ24" s="526"/>
    </row>
    <row r="25" spans="1:69" ht="14.25" customHeight="1" x14ac:dyDescent="0.2">
      <c r="A25" s="1" t="s">
        <v>59</v>
      </c>
      <c r="B25" s="527" t="str">
        <f>TEXT('Projektkostenkalkulation EP'!$I$8,"MMMM JJJJ")</f>
        <v>August 2024</v>
      </c>
      <c r="C25" s="527"/>
      <c r="D25" s="527"/>
      <c r="E25" s="527"/>
      <c r="F25" s="527"/>
      <c r="G25" s="527"/>
      <c r="H25" s="527"/>
      <c r="I25" s="527"/>
      <c r="J25" s="527"/>
      <c r="K25" s="527"/>
      <c r="L25" s="527"/>
      <c r="M25" s="527"/>
      <c r="N25" s="527"/>
      <c r="O25" s="527"/>
      <c r="P25" s="527"/>
      <c r="Q25" s="527"/>
      <c r="R25" s="527"/>
      <c r="S25" s="527"/>
      <c r="T25" s="527"/>
      <c r="U25" s="527"/>
      <c r="V25" s="527"/>
      <c r="W25" s="527"/>
      <c r="X25" s="527"/>
      <c r="Y25" s="527"/>
      <c r="Z25" s="527"/>
      <c r="AA25" s="527"/>
      <c r="AB25" s="527"/>
      <c r="AC25" s="527"/>
      <c r="AD25" s="527"/>
      <c r="AE25" s="527"/>
      <c r="AF25" s="527"/>
      <c r="AG25" s="527"/>
      <c r="AH25" s="528"/>
      <c r="AJ25" s="1" t="s">
        <v>59</v>
      </c>
      <c r="AK25" s="527" t="str">
        <f>TEXT('Projektkostenkalkulation EP'!$U$8,"MMMM JJJJ")</f>
        <v>August 2025</v>
      </c>
      <c r="AL25" s="527"/>
      <c r="AM25" s="527"/>
      <c r="AN25" s="527"/>
      <c r="AO25" s="527"/>
      <c r="AP25" s="527"/>
      <c r="AQ25" s="527"/>
      <c r="AR25" s="527"/>
      <c r="AS25" s="527"/>
      <c r="AT25" s="527"/>
      <c r="AU25" s="527"/>
      <c r="AV25" s="527"/>
      <c r="AW25" s="527"/>
      <c r="AX25" s="527"/>
      <c r="AY25" s="527"/>
      <c r="AZ25" s="527"/>
      <c r="BA25" s="527"/>
      <c r="BB25" s="527"/>
      <c r="BC25" s="527"/>
      <c r="BD25" s="527"/>
      <c r="BE25" s="527"/>
      <c r="BF25" s="527"/>
      <c r="BG25" s="527"/>
      <c r="BH25" s="527"/>
      <c r="BI25" s="527"/>
      <c r="BJ25" s="527"/>
      <c r="BK25" s="527"/>
      <c r="BL25" s="527"/>
      <c r="BM25" s="527"/>
      <c r="BN25" s="527"/>
      <c r="BO25" s="527"/>
      <c r="BP25" s="527"/>
      <c r="BQ25" s="528"/>
    </row>
    <row r="26" spans="1:69" ht="14.25" customHeight="1" x14ac:dyDescent="0.2">
      <c r="A26" s="2" t="s">
        <v>81</v>
      </c>
      <c r="B26" s="124">
        <f>IF(
            OR(
                     TEXT(EDATE('Projektkostenkalkulation EP'!$B$4,7),"TTT") = "Sa",
                     TEXT(EDATE('Projektkostenkalkulation EP'!$B$4,7),"TTT") = "So",
                     IF(ISNA(VLOOKUP(EDATE('Projektkostenkalkulation EP'!$B$4,7),Datenquellen!$F$7:$H$45,3,FALSE))," ",VLOOKUP(EDATE('Projektkostenkalkulation EP'!$B$4,7),Datenquellen!$F$7:$H$45,3,FALSE))="X"
                            ),
                    "X",
                    IF('Projektkostenkalkulation EP'!$I$31&gt;0,('Projektkostenkalkulation EP'!$N$47/5),0)
            )</f>
        <v>0</v>
      </c>
      <c r="C26" s="122">
        <f xml:space="preserve"> IF(TEXT((EDATE('Projektkostenkalkulation EP'!$B$4,7)+AK$3),"MM")=TEXT((EDATE('Projektkostenkalkulation EP'!$B$4,7)+(AK$3-1)),"MM"),
             IF(
                        OR(
                                    TEXT((EDATE('Projektkostenkalkulation EP'!$B$4,7)+AK$3),"TTT") = "Sa",
                                    TEXT((EDATE('Projektkostenkalkulation EP'!$B$4,7)+AK$3),"TTT") = "So",
                                    IF(ISNA(VLOOKUP(EDATE('Projektkostenkalkulation EP'!$B$4,7)+AK$3,Datenquellen!$F$7:$H$45,3,FALSE))," ",VLOOKUP(EDATE('Projektkostenkalkulation EP'!$B$4,7)+AK$3,Datenquellen!$F$7:$H$45,3,FALSE))="X"
                                    ),
                          "X",
                          IF((((NETWORKDAYS('Projektkostenkalkulation EP'!$I$8,EOMONTH('Projektkostenkalkulation EP'!$I$8,0)))*('Projektkostenkalkulation EP'!$N$47/5)*
                                        'Projektkostenkalkulation EP'!$I$31)-SUM($B$26:B26))&gt;('Projektkostenkalkulation EP'!$N$47/5),('Projektkostenkalkulation EP'!$N$47/5),
                                         (NETWORKDAYS('Projektkostenkalkulation EP'!$I$8,
                                          EOMONTH('Projektkostenkalkulation EP'!$I$8,0)))*('Projektkostenkalkulation EP'!$N$47/5)*'Projektkostenkalkulation EP'!$I$31-SUM($B$26:B26))
                          ),
               "X"
            )</f>
        <v>0</v>
      </c>
      <c r="D26" s="122" t="str">
        <f xml:space="preserve"> IF(TEXT((EDATE('Projektkostenkalkulation EP'!$B$4,7)+AL$3),"MM")=TEXT((EDATE('Projektkostenkalkulation EP'!$B$4,7)+(AL$3-1)),"MM"),
             IF(
                        OR(
                                    TEXT((EDATE('Projektkostenkalkulation EP'!$B$4,7)+AL$3),"TTT") = "Sa",
                                    TEXT((EDATE('Projektkostenkalkulation EP'!$B$4,7)+AL$3),"TTT") = "So",
                                    IF(ISNA(VLOOKUP(EDATE('Projektkostenkalkulation EP'!$B$4,7)+AL$3,Datenquellen!$F$7:$H$45,3,FALSE))," ",VLOOKUP(EDATE('Projektkostenkalkulation EP'!$B$4,7)+AL$3,Datenquellen!$F$7:$H$45,3,FALSE))="X"
                                    ),
                          "X",
                          IF((((NETWORKDAYS('Projektkostenkalkulation EP'!$I$8,EOMONTH('Projektkostenkalkulation EP'!$I$8,0)))*('Projektkostenkalkulation EP'!$N$47/5)*
                                        'Projektkostenkalkulation EP'!$I$31)-SUM($B$26:C26))&gt;('Projektkostenkalkulation EP'!$N$47/5),('Projektkostenkalkulation EP'!$N$47/5),
                                         (NETWORKDAYS('Projektkostenkalkulation EP'!$I$8,
                                          EOMONTH('Projektkostenkalkulation EP'!$I$8,0)))*('Projektkostenkalkulation EP'!$N$47/5)*'Projektkostenkalkulation EP'!$I$31-SUM($B$26:C26))
                          ),
               "X"
            )</f>
        <v>X</v>
      </c>
      <c r="E26" s="122" t="str">
        <f xml:space="preserve"> IF(TEXT((EDATE('Projektkostenkalkulation EP'!$B$4,7)+AM$3),"MM")=TEXT((EDATE('Projektkostenkalkulation EP'!$B$4,7)+(AM$3-1)),"MM"),
             IF(
                        OR(
                                    TEXT((EDATE('Projektkostenkalkulation EP'!$B$4,7)+AM$3),"TTT") = "Sa",
                                    TEXT((EDATE('Projektkostenkalkulation EP'!$B$4,7)+AM$3),"TTT") = "So",
                                    IF(ISNA(VLOOKUP(EDATE('Projektkostenkalkulation EP'!$B$4,7)+AM$3,Datenquellen!$F$7:$H$45,3,FALSE))," ",VLOOKUP(EDATE('Projektkostenkalkulation EP'!$B$4,7)+AM$3,Datenquellen!$F$7:$H$45,3,FALSE))="X"
                                    ),
                          "X",
                          IF((((NETWORKDAYS('Projektkostenkalkulation EP'!$I$8,EOMONTH('Projektkostenkalkulation EP'!$I$8,0)))*('Projektkostenkalkulation EP'!$N$47/5)*
                                        'Projektkostenkalkulation EP'!$I$31)-SUM($B$26:D26))&gt;('Projektkostenkalkulation EP'!$N$47/5),('Projektkostenkalkulation EP'!$N$47/5),
                                         (NETWORKDAYS('Projektkostenkalkulation EP'!$I$8,
                                          EOMONTH('Projektkostenkalkulation EP'!$I$8,0)))*('Projektkostenkalkulation EP'!$N$47/5)*'Projektkostenkalkulation EP'!$I$31-SUM($B$26:D26))
                          ),
               "X"
            )</f>
        <v>X</v>
      </c>
      <c r="F26" s="122">
        <f xml:space="preserve"> IF(TEXT((EDATE('Projektkostenkalkulation EP'!$B$4,7)+AN$3),"MM")=TEXT((EDATE('Projektkostenkalkulation EP'!$B$4,7)+(AN$3-1)),"MM"),
             IF(
                        OR(
                                    TEXT((EDATE('Projektkostenkalkulation EP'!$B$4,7)+AN$3),"TTT") = "Sa",
                                    TEXT((EDATE('Projektkostenkalkulation EP'!$B$4,7)+AN$3),"TTT") = "So",
                                    IF(ISNA(VLOOKUP(EDATE('Projektkostenkalkulation EP'!$B$4,7)+AN$3,Datenquellen!$F$7:$H$45,3,FALSE))," ",VLOOKUP(EDATE('Projektkostenkalkulation EP'!$B$4,7)+AN$3,Datenquellen!$F$7:$H$45,3,FALSE))="X"
                                    ),
                          "X",
                          IF((((NETWORKDAYS('Projektkostenkalkulation EP'!$I$8,EOMONTH('Projektkostenkalkulation EP'!$I$8,0)))*('Projektkostenkalkulation EP'!$N$47/5)*
                                        'Projektkostenkalkulation EP'!$I$31)-SUM($B$26:E26))&gt;('Projektkostenkalkulation EP'!$N$47/5),('Projektkostenkalkulation EP'!$N$47/5),
                                         (NETWORKDAYS('Projektkostenkalkulation EP'!$I$8,
                                          EOMONTH('Projektkostenkalkulation EP'!$I$8,0)))*('Projektkostenkalkulation EP'!$N$47/5)*'Projektkostenkalkulation EP'!$I$31-SUM($B$26:E26))
                          ),
               "X"
            )</f>
        <v>0</v>
      </c>
      <c r="G26" s="122">
        <f xml:space="preserve"> IF(TEXT((EDATE('Projektkostenkalkulation EP'!$B$4,7)+AO$3),"MM")=TEXT((EDATE('Projektkostenkalkulation EP'!$B$4,7)+(AO$3-1)),"MM"),
             IF(
                        OR(
                                    TEXT((EDATE('Projektkostenkalkulation EP'!$B$4,7)+AO$3),"TTT") = "Sa",
                                    TEXT((EDATE('Projektkostenkalkulation EP'!$B$4,7)+AO$3),"TTT") = "So",
                                    IF(ISNA(VLOOKUP(EDATE('Projektkostenkalkulation EP'!$B$4,7)+AO$3,Datenquellen!$F$7:$H$45,3,FALSE))," ",VLOOKUP(EDATE('Projektkostenkalkulation EP'!$B$4,7)+AO$3,Datenquellen!$F$7:$H$45,3,FALSE))="X"
                                    ),
                          "X",
                          IF((((NETWORKDAYS('Projektkostenkalkulation EP'!$I$8,EOMONTH('Projektkostenkalkulation EP'!$I$8,0)))*('Projektkostenkalkulation EP'!$N$47/5)*
                                        'Projektkostenkalkulation EP'!$I$31)-SUM($B$26:F26))&gt;('Projektkostenkalkulation EP'!$N$47/5),('Projektkostenkalkulation EP'!$N$47/5),
                                         (NETWORKDAYS('Projektkostenkalkulation EP'!$I$8,
                                          EOMONTH('Projektkostenkalkulation EP'!$I$8,0)))*('Projektkostenkalkulation EP'!$N$47/5)*'Projektkostenkalkulation EP'!$I$31-SUM($B$26:F26))
                          ),
               "X"
            )</f>
        <v>0</v>
      </c>
      <c r="H26" s="122">
        <f xml:space="preserve"> IF(TEXT((EDATE('Projektkostenkalkulation EP'!$B$4,7)+AP$3),"MM")=TEXT((EDATE('Projektkostenkalkulation EP'!$B$4,7)+(AP$3-1)),"MM"),
             IF(
                        OR(
                                    TEXT((EDATE('Projektkostenkalkulation EP'!$B$4,7)+AP$3),"TTT") = "Sa",
                                    TEXT((EDATE('Projektkostenkalkulation EP'!$B$4,7)+AP$3),"TTT") = "So",
                                    IF(ISNA(VLOOKUP(EDATE('Projektkostenkalkulation EP'!$B$4,7)+AP$3,Datenquellen!$F$7:$H$45,3,FALSE))," ",VLOOKUP(EDATE('Projektkostenkalkulation EP'!$B$4,7)+AP$3,Datenquellen!$F$7:$H$45,3,FALSE))="X"
                                    ),
                          "X",
                          IF((((NETWORKDAYS('Projektkostenkalkulation EP'!$I$8,EOMONTH('Projektkostenkalkulation EP'!$I$8,0)))*('Projektkostenkalkulation EP'!$N$47/5)*
                                        'Projektkostenkalkulation EP'!$I$31)-SUM($B$26:G26))&gt;('Projektkostenkalkulation EP'!$N$47/5),('Projektkostenkalkulation EP'!$N$47/5),
                                         (NETWORKDAYS('Projektkostenkalkulation EP'!$I$8,
                                          EOMONTH('Projektkostenkalkulation EP'!$I$8,0)))*('Projektkostenkalkulation EP'!$N$47/5)*'Projektkostenkalkulation EP'!$I$31-SUM($B$26:G26))
                          ),
               "X"
            )</f>
        <v>0</v>
      </c>
      <c r="I26" s="122">
        <f xml:space="preserve"> IF(TEXT((EDATE('Projektkostenkalkulation EP'!$B$4,7)+AQ$3),"MM")=TEXT((EDATE('Projektkostenkalkulation EP'!$B$4,7)+(AQ$3-1)),"MM"),
             IF(
                        OR(
                                    TEXT((EDATE('Projektkostenkalkulation EP'!$B$4,7)+AQ$3),"TTT") = "Sa",
                                    TEXT((EDATE('Projektkostenkalkulation EP'!$B$4,7)+AQ$3),"TTT") = "So",
                                    IF(ISNA(VLOOKUP(EDATE('Projektkostenkalkulation EP'!$B$4,7)+AQ$3,Datenquellen!$F$7:$H$45,3,FALSE))," ",VLOOKUP(EDATE('Projektkostenkalkulation EP'!$B$4,7)+AQ$3,Datenquellen!$F$7:$H$45,3,FALSE))="X"
                                    ),
                          "X",
                          IF((((NETWORKDAYS('Projektkostenkalkulation EP'!$I$8,EOMONTH('Projektkostenkalkulation EP'!$I$8,0)))*('Projektkostenkalkulation EP'!$N$47/5)*
                                        'Projektkostenkalkulation EP'!$I$31)-SUM($B$26:H26))&gt;('Projektkostenkalkulation EP'!$N$47/5),('Projektkostenkalkulation EP'!$N$47/5),
                                         (NETWORKDAYS('Projektkostenkalkulation EP'!$I$8,
                                          EOMONTH('Projektkostenkalkulation EP'!$I$8,0)))*('Projektkostenkalkulation EP'!$N$47/5)*'Projektkostenkalkulation EP'!$I$31-SUM($B$26:H26))
                          ),
               "X"
            )</f>
        <v>0</v>
      </c>
      <c r="J26" s="122">
        <f xml:space="preserve"> IF(TEXT((EDATE('Projektkostenkalkulation EP'!$B$4,7)+AR$3),"MM")=TEXT((EDATE('Projektkostenkalkulation EP'!$B$4,7)+(AR$3-1)),"MM"),
             IF(
                        OR(
                                    TEXT((EDATE('Projektkostenkalkulation EP'!$B$4,7)+AR$3),"TTT") = "Sa",
                                    TEXT((EDATE('Projektkostenkalkulation EP'!$B$4,7)+AR$3),"TTT") = "So",
                                    IF(ISNA(VLOOKUP(EDATE('Projektkostenkalkulation EP'!$B$4,7)+AR$3,Datenquellen!$F$7:$H$45,3,FALSE))," ",VLOOKUP(EDATE('Projektkostenkalkulation EP'!$B$4,7)+AR$3,Datenquellen!$F$7:$H$45,3,FALSE))="X"
                                    ),
                          "X",
                          IF((((NETWORKDAYS('Projektkostenkalkulation EP'!$I$8,EOMONTH('Projektkostenkalkulation EP'!$I$8,0)))*('Projektkostenkalkulation EP'!$N$47/5)*
                                        'Projektkostenkalkulation EP'!$I$31)-SUM($B$26:I26))&gt;('Projektkostenkalkulation EP'!$N$47/5),('Projektkostenkalkulation EP'!$N$47/5),
                                         (NETWORKDAYS('Projektkostenkalkulation EP'!$I$8,
                                          EOMONTH('Projektkostenkalkulation EP'!$I$8,0)))*('Projektkostenkalkulation EP'!$N$47/5)*'Projektkostenkalkulation EP'!$I$31-SUM($B$26:I26))
                          ),
               "X"
            )</f>
        <v>0</v>
      </c>
      <c r="K26" s="122" t="str">
        <f xml:space="preserve"> IF(TEXT((EDATE('Projektkostenkalkulation EP'!$B$4,7)+AS$3),"MM")=TEXT((EDATE('Projektkostenkalkulation EP'!$B$4,7)+(AS$3-1)),"MM"),
             IF(
                        OR(
                                    TEXT((EDATE('Projektkostenkalkulation EP'!$B$4,7)+AS$3),"TTT") = "Sa",
                                    TEXT((EDATE('Projektkostenkalkulation EP'!$B$4,7)+AS$3),"TTT") = "So",
                                    IF(ISNA(VLOOKUP(EDATE('Projektkostenkalkulation EP'!$B$4,7)+AS$3,Datenquellen!$F$7:$H$45,3,FALSE))," ",VLOOKUP(EDATE('Projektkostenkalkulation EP'!$B$4,7)+AS$3,Datenquellen!$F$7:$H$45,3,FALSE))="X"
                                    ),
                          "X",
                          IF((((NETWORKDAYS('Projektkostenkalkulation EP'!$I$8,EOMONTH('Projektkostenkalkulation EP'!$I$8,0)))*('Projektkostenkalkulation EP'!$N$47/5)*
                                        'Projektkostenkalkulation EP'!$I$31)-SUM($B$26:J26))&gt;('Projektkostenkalkulation EP'!$N$47/5),('Projektkostenkalkulation EP'!$N$47/5),
                                         (NETWORKDAYS('Projektkostenkalkulation EP'!$I$8,
                                          EOMONTH('Projektkostenkalkulation EP'!$I$8,0)))*('Projektkostenkalkulation EP'!$N$47/5)*'Projektkostenkalkulation EP'!$I$31-SUM($B$26:J26))
                          ),
               "X"
            )</f>
        <v>X</v>
      </c>
      <c r="L26" s="122" t="str">
        <f xml:space="preserve"> IF(TEXT((EDATE('Projektkostenkalkulation EP'!$B$4,7)+AT$3),"MM")=TEXT((EDATE('Projektkostenkalkulation EP'!$B$4,7)+(AT$3-1)),"MM"),
             IF(
                        OR(
                                    TEXT((EDATE('Projektkostenkalkulation EP'!$B$4,7)+AT$3),"TTT") = "Sa",
                                    TEXT((EDATE('Projektkostenkalkulation EP'!$B$4,7)+AT$3),"TTT") = "So",
                                    IF(ISNA(VLOOKUP(EDATE('Projektkostenkalkulation EP'!$B$4,7)+AT$3,Datenquellen!$F$7:$H$45,3,FALSE))," ",VLOOKUP(EDATE('Projektkostenkalkulation EP'!$B$4,7)+AT$3,Datenquellen!$F$7:$H$45,3,FALSE))="X"
                                    ),
                          "X",
                          IF((((NETWORKDAYS('Projektkostenkalkulation EP'!$I$8,EOMONTH('Projektkostenkalkulation EP'!$I$8,0)))*('Projektkostenkalkulation EP'!$N$47/5)*
                                        'Projektkostenkalkulation EP'!$I$31)-SUM($B$26:K26))&gt;('Projektkostenkalkulation EP'!$N$47/5),('Projektkostenkalkulation EP'!$N$47/5),
                                         (NETWORKDAYS('Projektkostenkalkulation EP'!$I$8,
                                          EOMONTH('Projektkostenkalkulation EP'!$I$8,0)))*('Projektkostenkalkulation EP'!$N$47/5)*'Projektkostenkalkulation EP'!$I$31-SUM($B$26:K26))
                          ),
               "X"
            )</f>
        <v>X</v>
      </c>
      <c r="M26" s="122">
        <f xml:space="preserve"> IF(TEXT((EDATE('Projektkostenkalkulation EP'!$B$4,7)+AU$3),"MM")=TEXT((EDATE('Projektkostenkalkulation EP'!$B$4,7)+(AU$3-1)),"MM"),
             IF(
                        OR(
                                    TEXT((EDATE('Projektkostenkalkulation EP'!$B$4,7)+AU$3),"TTT") = "Sa",
                                    TEXT((EDATE('Projektkostenkalkulation EP'!$B$4,7)+AU$3),"TTT") = "So",
                                    IF(ISNA(VLOOKUP(EDATE('Projektkostenkalkulation EP'!$B$4,7)+AU$3,Datenquellen!$F$7:$H$45,3,FALSE))," ",VLOOKUP(EDATE('Projektkostenkalkulation EP'!$B$4,7)+AU$3,Datenquellen!$F$7:$H$45,3,FALSE))="X"
                                    ),
                          "X",
                          IF((((NETWORKDAYS('Projektkostenkalkulation EP'!$I$8,EOMONTH('Projektkostenkalkulation EP'!$I$8,0)))*('Projektkostenkalkulation EP'!$N$47/5)*
                                        'Projektkostenkalkulation EP'!$I$31)-SUM($B$26:L26))&gt;('Projektkostenkalkulation EP'!$N$47/5),('Projektkostenkalkulation EP'!$N$47/5),
                                         (NETWORKDAYS('Projektkostenkalkulation EP'!$I$8,
                                          EOMONTH('Projektkostenkalkulation EP'!$I$8,0)))*('Projektkostenkalkulation EP'!$N$47/5)*'Projektkostenkalkulation EP'!$I$31-SUM($B$26:L26))
                          ),
               "X"
            )</f>
        <v>0</v>
      </c>
      <c r="N26" s="122">
        <f xml:space="preserve"> IF(TEXT((EDATE('Projektkostenkalkulation EP'!$B$4,7)+AV$3),"MM")=TEXT((EDATE('Projektkostenkalkulation EP'!$B$4,7)+(AV$3-1)),"MM"),
             IF(
                        OR(
                                    TEXT((EDATE('Projektkostenkalkulation EP'!$B$4,7)+AV$3),"TTT") = "Sa",
                                    TEXT((EDATE('Projektkostenkalkulation EP'!$B$4,7)+AV$3),"TTT") = "So",
                                    IF(ISNA(VLOOKUP(EDATE('Projektkostenkalkulation EP'!$B$4,7)+AV$3,Datenquellen!$F$7:$H$45,3,FALSE))," ",VLOOKUP(EDATE('Projektkostenkalkulation EP'!$B$4,7)+AV$3,Datenquellen!$F$7:$H$45,3,FALSE))="X"
                                    ),
                          "X",
                          IF((((NETWORKDAYS('Projektkostenkalkulation EP'!$I$8,EOMONTH('Projektkostenkalkulation EP'!$I$8,0)))*('Projektkostenkalkulation EP'!$N$47/5)*
                                        'Projektkostenkalkulation EP'!$I$31)-SUM($B$26:M26))&gt;('Projektkostenkalkulation EP'!$N$47/5),('Projektkostenkalkulation EP'!$N$47/5),
                                         (NETWORKDAYS('Projektkostenkalkulation EP'!$I$8,
                                          EOMONTH('Projektkostenkalkulation EP'!$I$8,0)))*('Projektkostenkalkulation EP'!$N$47/5)*'Projektkostenkalkulation EP'!$I$31-SUM($B$26:M26))
                          ),
               "X"
            )</f>
        <v>0</v>
      </c>
      <c r="O26" s="122">
        <f xml:space="preserve"> IF(TEXT((EDATE('Projektkostenkalkulation EP'!$B$4,7)+AW$3),"MM")=TEXT((EDATE('Projektkostenkalkulation EP'!$B$4,7)+(AW$3-1)),"MM"),
             IF(
                        OR(
                                    TEXT((EDATE('Projektkostenkalkulation EP'!$B$4,7)+AW$3),"TTT") = "Sa",
                                    TEXT((EDATE('Projektkostenkalkulation EP'!$B$4,7)+AW$3),"TTT") = "So",
                                    IF(ISNA(VLOOKUP(EDATE('Projektkostenkalkulation EP'!$B$4,7)+AW$3,Datenquellen!$F$7:$H$45,3,FALSE))," ",VLOOKUP(EDATE('Projektkostenkalkulation EP'!$B$4,7)+AW$3,Datenquellen!$F$7:$H$45,3,FALSE))="X"
                                    ),
                          "X",
                          IF((((NETWORKDAYS('Projektkostenkalkulation EP'!$I$8,EOMONTH('Projektkostenkalkulation EP'!$I$8,0)))*('Projektkostenkalkulation EP'!$N$47/5)*
                                        'Projektkostenkalkulation EP'!$I$31)-SUM($B$26:N26))&gt;('Projektkostenkalkulation EP'!$N$47/5),('Projektkostenkalkulation EP'!$N$47/5),
                                         (NETWORKDAYS('Projektkostenkalkulation EP'!$I$8,
                                          EOMONTH('Projektkostenkalkulation EP'!$I$8,0)))*('Projektkostenkalkulation EP'!$N$47/5)*'Projektkostenkalkulation EP'!$I$31-SUM($B$26:N26))
                          ),
               "X"
            )</f>
        <v>0</v>
      </c>
      <c r="P26" s="122">
        <f xml:space="preserve"> IF(TEXT((EDATE('Projektkostenkalkulation EP'!$B$4,7)+AX$3),"MM")=TEXT((EDATE('Projektkostenkalkulation EP'!$B$4,7)+(AX$3-1)),"MM"),
             IF(
                        OR(
                                    TEXT((EDATE('Projektkostenkalkulation EP'!$B$4,7)+AX$3),"TTT") = "Sa",
                                    TEXT((EDATE('Projektkostenkalkulation EP'!$B$4,7)+AX$3),"TTT") = "So",
                                    IF(ISNA(VLOOKUP(EDATE('Projektkostenkalkulation EP'!$B$4,7)+AX$3,Datenquellen!$F$7:$H$45,3,FALSE))," ",VLOOKUP(EDATE('Projektkostenkalkulation EP'!$B$4,7)+AX$3,Datenquellen!$F$7:$H$45,3,FALSE))="X"
                                    ),
                          "X",
                          IF((((NETWORKDAYS('Projektkostenkalkulation EP'!$I$8,EOMONTH('Projektkostenkalkulation EP'!$I$8,0)))*('Projektkostenkalkulation EP'!$N$47/5)*
                                        'Projektkostenkalkulation EP'!$I$31)-SUM($B$26:O26))&gt;('Projektkostenkalkulation EP'!$N$47/5),('Projektkostenkalkulation EP'!$N$47/5),
                                         (NETWORKDAYS('Projektkostenkalkulation EP'!$I$8,
                                          EOMONTH('Projektkostenkalkulation EP'!$I$8,0)))*('Projektkostenkalkulation EP'!$N$47/5)*'Projektkostenkalkulation EP'!$I$31-SUM($B$26:O26))
                          ),
               "X"
            )</f>
        <v>0</v>
      </c>
      <c r="Q26" s="122">
        <f xml:space="preserve"> IF(TEXT((EDATE('Projektkostenkalkulation EP'!$B$4,7)+AY$3),"MM")=TEXT((EDATE('Projektkostenkalkulation EP'!$B$4,7)+(AY$3-1)),"MM"),
             IF(
                        OR(
                                    TEXT((EDATE('Projektkostenkalkulation EP'!$B$4,7)+AY$3),"TTT") = "Sa",
                                    TEXT((EDATE('Projektkostenkalkulation EP'!$B$4,7)+AY$3),"TTT") = "So",
                                    IF(ISNA(VLOOKUP(EDATE('Projektkostenkalkulation EP'!$B$4,7)+AY$3,Datenquellen!$F$7:$H$45,3,FALSE))," ",VLOOKUP(EDATE('Projektkostenkalkulation EP'!$B$4,7)+AY$3,Datenquellen!$F$7:$H$45,3,FALSE))="X"
                                    ),
                          "X",
                          IF((((NETWORKDAYS('Projektkostenkalkulation EP'!$I$8,EOMONTH('Projektkostenkalkulation EP'!$I$8,0)))*('Projektkostenkalkulation EP'!$N$47/5)*
                                        'Projektkostenkalkulation EP'!$I$31)-SUM($B$26:P26))&gt;('Projektkostenkalkulation EP'!$N$47/5),('Projektkostenkalkulation EP'!$N$47/5),
                                         (NETWORKDAYS('Projektkostenkalkulation EP'!$I$8,
                                          EOMONTH('Projektkostenkalkulation EP'!$I$8,0)))*('Projektkostenkalkulation EP'!$N$47/5)*'Projektkostenkalkulation EP'!$I$31-SUM($B$26:P26))
                          ),
               "X"
            )</f>
        <v>0</v>
      </c>
      <c r="R26" s="122" t="str">
        <f xml:space="preserve"> IF(TEXT((EDATE('Projektkostenkalkulation EP'!$B$4,7)+AZ$3),"MM")=TEXT((EDATE('Projektkostenkalkulation EP'!$B$4,7)+(AZ$3-1)),"MM"),
             IF(
                        OR(
                                    TEXT((EDATE('Projektkostenkalkulation EP'!$B$4,7)+AZ$3),"TTT") = "Sa",
                                    TEXT((EDATE('Projektkostenkalkulation EP'!$B$4,7)+AZ$3),"TTT") = "So",
                                    IF(ISNA(VLOOKUP(EDATE('Projektkostenkalkulation EP'!$B$4,7)+AZ$3,Datenquellen!$F$7:$H$45,3,FALSE))," ",VLOOKUP(EDATE('Projektkostenkalkulation EP'!$B$4,7)+AZ$3,Datenquellen!$F$7:$H$45,3,FALSE))="X"
                                    ),
                          "X",
                          IF((((NETWORKDAYS('Projektkostenkalkulation EP'!$I$8,EOMONTH('Projektkostenkalkulation EP'!$I$8,0)))*('Projektkostenkalkulation EP'!$N$47/5)*
                                        'Projektkostenkalkulation EP'!$I$31)-SUM($B$26:Q26))&gt;('Projektkostenkalkulation EP'!$N$47/5),('Projektkostenkalkulation EP'!$N$47/5),
                                         (NETWORKDAYS('Projektkostenkalkulation EP'!$I$8,
                                          EOMONTH('Projektkostenkalkulation EP'!$I$8,0)))*('Projektkostenkalkulation EP'!$N$47/5)*'Projektkostenkalkulation EP'!$I$31-SUM($B$26:Q26))
                          ),
               "X"
            )</f>
        <v>X</v>
      </c>
      <c r="S26" s="122" t="str">
        <f xml:space="preserve"> IF(TEXT((EDATE('Projektkostenkalkulation EP'!$B$4,7)+BA$3),"MM")=TEXT((EDATE('Projektkostenkalkulation EP'!$B$4,7)+(BA$3-1)),"MM"),
             IF(
                        OR(
                                    TEXT((EDATE('Projektkostenkalkulation EP'!$B$4,7)+BA$3),"TTT") = "Sa",
                                    TEXT((EDATE('Projektkostenkalkulation EP'!$B$4,7)+BA$3),"TTT") = "So",
                                    IF(ISNA(VLOOKUP(EDATE('Projektkostenkalkulation EP'!$B$4,7)+BA$3,Datenquellen!$F$7:$H$45,3,FALSE))," ",VLOOKUP(EDATE('Projektkostenkalkulation EP'!$B$4,7)+BA$3,Datenquellen!$F$7:$H$45,3,FALSE))="X"
                                    ),
                          "X",
                          IF((((NETWORKDAYS('Projektkostenkalkulation EP'!$I$8,EOMONTH('Projektkostenkalkulation EP'!$I$8,0)))*('Projektkostenkalkulation EP'!$N$47/5)*
                                        'Projektkostenkalkulation EP'!$I$31)-SUM($B$26:R26))&gt;('Projektkostenkalkulation EP'!$N$47/5),('Projektkostenkalkulation EP'!$N$47/5),
                                         (NETWORKDAYS('Projektkostenkalkulation EP'!$I$8,
                                          EOMONTH('Projektkostenkalkulation EP'!$I$8,0)))*('Projektkostenkalkulation EP'!$N$47/5)*'Projektkostenkalkulation EP'!$I$31-SUM($B$26:R26))
                          ),
               "X"
            )</f>
        <v>X</v>
      </c>
      <c r="T26" s="122">
        <f xml:space="preserve"> IF(TEXT((EDATE('Projektkostenkalkulation EP'!$B$4,7)+BB$3),"MM")=TEXT((EDATE('Projektkostenkalkulation EP'!$B$4,7)+(BB$3-1)),"MM"),
             IF(
                        OR(
                                    TEXT((EDATE('Projektkostenkalkulation EP'!$B$4,7)+BB$3),"TTT") = "Sa",
                                    TEXT((EDATE('Projektkostenkalkulation EP'!$B$4,7)+BB$3),"TTT") = "So",
                                    IF(ISNA(VLOOKUP(EDATE('Projektkostenkalkulation EP'!$B$4,7)+BB$3,Datenquellen!$F$7:$H$45,3,FALSE))," ",VLOOKUP(EDATE('Projektkostenkalkulation EP'!$B$4,7)+BB$3,Datenquellen!$F$7:$H$45,3,FALSE))="X"
                                    ),
                          "X",
                          IF((((NETWORKDAYS('Projektkostenkalkulation EP'!$I$8,EOMONTH('Projektkostenkalkulation EP'!$I$8,0)))*('Projektkostenkalkulation EP'!$N$47/5)*
                                        'Projektkostenkalkulation EP'!$I$31)-SUM($B$26:S26))&gt;('Projektkostenkalkulation EP'!$N$47/5),('Projektkostenkalkulation EP'!$N$47/5),
                                         (NETWORKDAYS('Projektkostenkalkulation EP'!$I$8,
                                          EOMONTH('Projektkostenkalkulation EP'!$I$8,0)))*('Projektkostenkalkulation EP'!$N$47/5)*'Projektkostenkalkulation EP'!$I$31-SUM($B$26:S26))
                          ),
               "X"
            )</f>
        <v>0</v>
      </c>
      <c r="U26" s="122">
        <f xml:space="preserve"> IF(TEXT((EDATE('Projektkostenkalkulation EP'!$B$4,7)+BC$3),"MM")=TEXT((EDATE('Projektkostenkalkulation EP'!$B$4,7)+(BC$3-1)),"MM"),
             IF(
                        OR(
                                    TEXT((EDATE('Projektkostenkalkulation EP'!$B$4,7)+BC$3),"TTT") = "Sa",
                                    TEXT((EDATE('Projektkostenkalkulation EP'!$B$4,7)+BC$3),"TTT") = "So",
                                    IF(ISNA(VLOOKUP(EDATE('Projektkostenkalkulation EP'!$B$4,7)+BC$3,Datenquellen!$F$7:$H$45,3,FALSE))," ",VLOOKUP(EDATE('Projektkostenkalkulation EP'!$B$4,7)+BC$3,Datenquellen!$F$7:$H$45,3,FALSE))="X"
                                    ),
                          "X",
                          IF((((NETWORKDAYS('Projektkostenkalkulation EP'!$I$8,EOMONTH('Projektkostenkalkulation EP'!$I$8,0)))*('Projektkostenkalkulation EP'!$N$47/5)*
                                        'Projektkostenkalkulation EP'!$I$31)-SUM($B$26:T26))&gt;('Projektkostenkalkulation EP'!$N$47/5),('Projektkostenkalkulation EP'!$N$47/5),
                                         (NETWORKDAYS('Projektkostenkalkulation EP'!$I$8,
                                          EOMONTH('Projektkostenkalkulation EP'!$I$8,0)))*('Projektkostenkalkulation EP'!$N$47/5)*'Projektkostenkalkulation EP'!$I$31-SUM($B$26:T26))
                          ),
               "X"
            )</f>
        <v>0</v>
      </c>
      <c r="V26" s="122">
        <f xml:space="preserve"> IF(TEXT((EDATE('Projektkostenkalkulation EP'!$B$4,7)+BD$3),"MM")=TEXT((EDATE('Projektkostenkalkulation EP'!$B$4,7)+(BD$3-1)),"MM"),
             IF(
                        OR(
                                    TEXT((EDATE('Projektkostenkalkulation EP'!$B$4,7)+BD$3),"TTT") = "Sa",
                                    TEXT((EDATE('Projektkostenkalkulation EP'!$B$4,7)+BD$3),"TTT") = "So",
                                    IF(ISNA(VLOOKUP(EDATE('Projektkostenkalkulation EP'!$B$4,7)+BD$3,Datenquellen!$F$7:$H$45,3,FALSE))," ",VLOOKUP(EDATE('Projektkostenkalkulation EP'!$B$4,7)+BD$3,Datenquellen!$F$7:$H$45,3,FALSE))="X"
                                    ),
                          "X",
                          IF((((NETWORKDAYS('Projektkostenkalkulation EP'!$I$8,EOMONTH('Projektkostenkalkulation EP'!$I$8,0)))*('Projektkostenkalkulation EP'!$N$47/5)*
                                        'Projektkostenkalkulation EP'!$I$31)-SUM($B$26:U26))&gt;('Projektkostenkalkulation EP'!$N$47/5),('Projektkostenkalkulation EP'!$N$47/5),
                                         (NETWORKDAYS('Projektkostenkalkulation EP'!$I$8,
                                          EOMONTH('Projektkostenkalkulation EP'!$I$8,0)))*('Projektkostenkalkulation EP'!$N$47/5)*'Projektkostenkalkulation EP'!$I$31-SUM($B$26:U26))
                          ),
               "X"
            )</f>
        <v>0</v>
      </c>
      <c r="W26" s="122">
        <f xml:space="preserve"> IF(TEXT((EDATE('Projektkostenkalkulation EP'!$B$4,7)+BE$3),"MM")=TEXT((EDATE('Projektkostenkalkulation EP'!$B$4,7)+(BE$3-1)),"MM"),
             IF(
                        OR(
                                    TEXT((EDATE('Projektkostenkalkulation EP'!$B$4,7)+BE$3),"TTT") = "Sa",
                                    TEXT((EDATE('Projektkostenkalkulation EP'!$B$4,7)+BE$3),"TTT") = "So",
                                    IF(ISNA(VLOOKUP(EDATE('Projektkostenkalkulation EP'!$B$4,7)+BE$3,Datenquellen!$F$7:$H$45,3,FALSE))," ",VLOOKUP(EDATE('Projektkostenkalkulation EP'!$B$4,7)+BE$3,Datenquellen!$F$7:$H$45,3,FALSE))="X"
                                    ),
                          "X",
                          IF((((NETWORKDAYS('Projektkostenkalkulation EP'!$I$8,EOMONTH('Projektkostenkalkulation EP'!$I$8,0)))*('Projektkostenkalkulation EP'!$N$47/5)*
                                        'Projektkostenkalkulation EP'!$I$31)-SUM($B$26:V26))&gt;('Projektkostenkalkulation EP'!$N$47/5),('Projektkostenkalkulation EP'!$N$47/5),
                                         (NETWORKDAYS('Projektkostenkalkulation EP'!$I$8,
                                          EOMONTH('Projektkostenkalkulation EP'!$I$8,0)))*('Projektkostenkalkulation EP'!$N$47/5)*'Projektkostenkalkulation EP'!$I$31-SUM($B$26:V26))
                          ),
               "X"
            )</f>
        <v>0</v>
      </c>
      <c r="X26" s="122">
        <f xml:space="preserve"> IF(TEXT((EDATE('Projektkostenkalkulation EP'!$B$4,7)+BF$3),"MM")=TEXT((EDATE('Projektkostenkalkulation EP'!$B$4,7)+(BF$3-1)),"MM"),
             IF(
                        OR(
                                    TEXT((EDATE('Projektkostenkalkulation EP'!$B$4,7)+BF$3),"TTT") = "Sa",
                                    TEXT((EDATE('Projektkostenkalkulation EP'!$B$4,7)+BF$3),"TTT") = "So",
                                    IF(ISNA(VLOOKUP(EDATE('Projektkostenkalkulation EP'!$B$4,7)+BF$3,Datenquellen!$F$7:$H$45,3,FALSE))," ",VLOOKUP(EDATE('Projektkostenkalkulation EP'!$B$4,7)+BF$3,Datenquellen!$F$7:$H$45,3,FALSE))="X"
                                    ),
                          "X",
                          IF((((NETWORKDAYS('Projektkostenkalkulation EP'!$I$8,EOMONTH('Projektkostenkalkulation EP'!$I$8,0)))*('Projektkostenkalkulation EP'!$N$47/5)*
                                        'Projektkostenkalkulation EP'!$I$31)-SUM($B$26:W26))&gt;('Projektkostenkalkulation EP'!$N$47/5),('Projektkostenkalkulation EP'!$N$47/5),
                                         (NETWORKDAYS('Projektkostenkalkulation EP'!$I$8,
                                          EOMONTH('Projektkostenkalkulation EP'!$I$8,0)))*('Projektkostenkalkulation EP'!$N$47/5)*'Projektkostenkalkulation EP'!$I$31-SUM($B$26:W26))
                          ),
               "X"
            )</f>
        <v>0</v>
      </c>
      <c r="Y26" s="122" t="str">
        <f xml:space="preserve"> IF(TEXT((EDATE('Projektkostenkalkulation EP'!$B$4,7)+BG$3),"MM")=TEXT((EDATE('Projektkostenkalkulation EP'!$B$4,7)+(BG$3-1)),"MM"),
             IF(
                        OR(
                                    TEXT((EDATE('Projektkostenkalkulation EP'!$B$4,7)+BG$3),"TTT") = "Sa",
                                    TEXT((EDATE('Projektkostenkalkulation EP'!$B$4,7)+BG$3),"TTT") = "So",
                                    IF(ISNA(VLOOKUP(EDATE('Projektkostenkalkulation EP'!$B$4,7)+BG$3,Datenquellen!$F$7:$H$45,3,FALSE))," ",VLOOKUP(EDATE('Projektkostenkalkulation EP'!$B$4,7)+BG$3,Datenquellen!$F$7:$H$45,3,FALSE))="X"
                                    ),
                          "X",
                          IF((((NETWORKDAYS('Projektkostenkalkulation EP'!$I$8,EOMONTH('Projektkostenkalkulation EP'!$I$8,0)))*('Projektkostenkalkulation EP'!$N$47/5)*
                                        'Projektkostenkalkulation EP'!$I$31)-SUM($B$26:X26))&gt;('Projektkostenkalkulation EP'!$N$47/5),('Projektkostenkalkulation EP'!$N$47/5),
                                         (NETWORKDAYS('Projektkostenkalkulation EP'!$I$8,
                                          EOMONTH('Projektkostenkalkulation EP'!$I$8,0)))*('Projektkostenkalkulation EP'!$N$47/5)*'Projektkostenkalkulation EP'!$I$31-SUM($B$26:X26))
                          ),
               "X"
            )</f>
        <v>X</v>
      </c>
      <c r="Z26" s="122" t="str">
        <f xml:space="preserve"> IF(TEXT((EDATE('Projektkostenkalkulation EP'!$B$4,7)+BH$3),"MM")=TEXT((EDATE('Projektkostenkalkulation EP'!$B$4,7)+(BH$3-1)),"MM"),
             IF(
                        OR(
                                    TEXT((EDATE('Projektkostenkalkulation EP'!$B$4,7)+BH$3),"TTT") = "Sa",
                                    TEXT((EDATE('Projektkostenkalkulation EP'!$B$4,7)+BH$3),"TTT") = "So",
                                    IF(ISNA(VLOOKUP(EDATE('Projektkostenkalkulation EP'!$B$4,7)+BH$3,Datenquellen!$F$7:$H$45,3,FALSE))," ",VLOOKUP(EDATE('Projektkostenkalkulation EP'!$B$4,7)+BH$3,Datenquellen!$F$7:$H$45,3,FALSE))="X"
                                    ),
                          "X",
                          IF((((NETWORKDAYS('Projektkostenkalkulation EP'!$I$8,EOMONTH('Projektkostenkalkulation EP'!$I$8,0)))*('Projektkostenkalkulation EP'!$N$47/5)*
                                        'Projektkostenkalkulation EP'!$I$31)-SUM($B$26:Y26))&gt;('Projektkostenkalkulation EP'!$N$47/5),('Projektkostenkalkulation EP'!$N$47/5),
                                         (NETWORKDAYS('Projektkostenkalkulation EP'!$I$8,
                                          EOMONTH('Projektkostenkalkulation EP'!$I$8,0)))*('Projektkostenkalkulation EP'!$N$47/5)*'Projektkostenkalkulation EP'!$I$31-SUM($B$26:Y26))
                          ),
               "X"
            )</f>
        <v>X</v>
      </c>
      <c r="AA26" s="122">
        <f xml:space="preserve"> IF(TEXT((EDATE('Projektkostenkalkulation EP'!$B$4,7)+BI$3),"MM")=TEXT((EDATE('Projektkostenkalkulation EP'!$B$4,7)+(BI$3-1)),"MM"),
             IF(
                        OR(
                                    TEXT((EDATE('Projektkostenkalkulation EP'!$B$4,7)+BI$3),"TTT") = "Sa",
                                    TEXT((EDATE('Projektkostenkalkulation EP'!$B$4,7)+BI$3),"TTT") = "So",
                                    IF(ISNA(VLOOKUP(EDATE('Projektkostenkalkulation EP'!$B$4,7)+BI$3,Datenquellen!$F$7:$H$45,3,FALSE))," ",VLOOKUP(EDATE('Projektkostenkalkulation EP'!$B$4,7)+BI$3,Datenquellen!$F$7:$H$45,3,FALSE))="X"
                                    ),
                          "X",
                          IF((((NETWORKDAYS('Projektkostenkalkulation EP'!$I$8,EOMONTH('Projektkostenkalkulation EP'!$I$8,0)))*('Projektkostenkalkulation EP'!$N$47/5)*
                                        'Projektkostenkalkulation EP'!$I$31)-SUM($B$26:Z26))&gt;('Projektkostenkalkulation EP'!$N$47/5),('Projektkostenkalkulation EP'!$N$47/5),
                                         (NETWORKDAYS('Projektkostenkalkulation EP'!$I$8,
                                          EOMONTH('Projektkostenkalkulation EP'!$I$8,0)))*('Projektkostenkalkulation EP'!$N$47/5)*'Projektkostenkalkulation EP'!$I$31-SUM($B$26:Z26))
                          ),
               "X"
            )</f>
        <v>0</v>
      </c>
      <c r="AB26" s="122">
        <f xml:space="preserve"> IF(TEXT((EDATE('Projektkostenkalkulation EP'!$B$4,7)+BJ$3),"MM")=TEXT((EDATE('Projektkostenkalkulation EP'!$B$4,7)+(BJ$3-1)),"MM"),
             IF(
                        OR(
                                    TEXT((EDATE('Projektkostenkalkulation EP'!$B$4,7)+BJ$3),"TTT") = "Sa",
                                    TEXT((EDATE('Projektkostenkalkulation EP'!$B$4,7)+BJ$3),"TTT") = "So",
                                    IF(ISNA(VLOOKUP(EDATE('Projektkostenkalkulation EP'!$B$4,7)+BJ$3,Datenquellen!$F$7:$H$45,3,FALSE))," ",VLOOKUP(EDATE('Projektkostenkalkulation EP'!$B$4,7)+BJ$3,Datenquellen!$F$7:$H$45,3,FALSE))="X"
                                    ),
                          "X",
                          IF((((NETWORKDAYS('Projektkostenkalkulation EP'!$I$8,EOMONTH('Projektkostenkalkulation EP'!$I$8,0)))*('Projektkostenkalkulation EP'!$N$47/5)*
                                        'Projektkostenkalkulation EP'!$I$31)-SUM($B$26:AA26))&gt;('Projektkostenkalkulation EP'!$N$47/5),('Projektkostenkalkulation EP'!$N$47/5),
                                         (NETWORKDAYS('Projektkostenkalkulation EP'!$I$8,
                                          EOMONTH('Projektkostenkalkulation EP'!$I$8,0)))*('Projektkostenkalkulation EP'!$N$47/5)*'Projektkostenkalkulation EP'!$I$31-SUM($B$26:AA26))
                          ),
               "X"
            )</f>
        <v>0</v>
      </c>
      <c r="AC26" s="122">
        <f xml:space="preserve"> IF(TEXT((EDATE('Projektkostenkalkulation EP'!$B$4,7)+BK$3),"MM")=TEXT((EDATE('Projektkostenkalkulation EP'!$B$4,7)+(BK$3-1)),"MM"),
             IF(
                        OR(
                                    TEXT((EDATE('Projektkostenkalkulation EP'!$B$4,7)+BK$3),"TTT") = "Sa",
                                    TEXT((EDATE('Projektkostenkalkulation EP'!$B$4,7)+BK$3),"TTT") = "So",
                                    IF(ISNA(VLOOKUP(EDATE('Projektkostenkalkulation EP'!$B$4,7)+BK$3,Datenquellen!$F$7:$H$45,3,FALSE))," ",VLOOKUP(EDATE('Projektkostenkalkulation EP'!$B$4,7)+BK$3,Datenquellen!$F$7:$H$45,3,FALSE))="X"
                                    ),
                          "X",
                          IF((((NETWORKDAYS('Projektkostenkalkulation EP'!$I$8,EOMONTH('Projektkostenkalkulation EP'!$I$8,0)))*('Projektkostenkalkulation EP'!$N$47/5)*
                                        'Projektkostenkalkulation EP'!$I$31)-SUM($B$26:AB26))&gt;('Projektkostenkalkulation EP'!$N$47/5),('Projektkostenkalkulation EP'!$N$47/5),
                                         (NETWORKDAYS('Projektkostenkalkulation EP'!$I$8,
                                          EOMONTH('Projektkostenkalkulation EP'!$I$8,0)))*('Projektkostenkalkulation EP'!$N$47/5)*'Projektkostenkalkulation EP'!$I$31-SUM($B$26:AB26))
                          ),
               "X"
            )</f>
        <v>0</v>
      </c>
      <c r="AD26" s="122">
        <f xml:space="preserve"> IF(TEXT((EDATE('Projektkostenkalkulation EP'!$B$4,7)+BL$3),"MM")=TEXT((EDATE('Projektkostenkalkulation EP'!$B$4,7)+(BL$3-1)),"MM"),
             IF(
                        OR(
                                    TEXT((EDATE('Projektkostenkalkulation EP'!$B$4,7)+BL$3),"TTT") = "Sa",
                                    TEXT((EDATE('Projektkostenkalkulation EP'!$B$4,7)+BL$3),"TTT") = "So",
                                    IF(ISNA(VLOOKUP(EDATE('Projektkostenkalkulation EP'!$B$4,7)+BL$3,Datenquellen!$F$7:$H$45,3,FALSE))," ",VLOOKUP(EDATE('Projektkostenkalkulation EP'!$B$4,7)+BL$3,Datenquellen!$F$7:$H$45,3,FALSE))="X"
                                    ),
                          "X",
                          IF((((NETWORKDAYS('Projektkostenkalkulation EP'!$I$8,EOMONTH('Projektkostenkalkulation EP'!$I$8,0)))*('Projektkostenkalkulation EP'!$N$47/5)*
                                        'Projektkostenkalkulation EP'!$I$31)-SUM($B$26:AC26))&gt;('Projektkostenkalkulation EP'!$N$47/5),('Projektkostenkalkulation EP'!$N$47/5),
                                         (NETWORKDAYS('Projektkostenkalkulation EP'!$I$8,
                                          EOMONTH('Projektkostenkalkulation EP'!$I$8,0)))*('Projektkostenkalkulation EP'!$N$47/5)*'Projektkostenkalkulation EP'!$I$31-SUM($B$26:AC26))
                          ),
               "X"
            )</f>
        <v>0</v>
      </c>
      <c r="AE26" s="122">
        <f xml:space="preserve"> IF(TEXT((EDATE('Projektkostenkalkulation EP'!$B$4,7)+BM$3),"MM")=TEXT((EDATE('Projektkostenkalkulation EP'!$B$4,7)+(BM$3-1)),"MM"),
             IF(
                        OR(
                                    TEXT((EDATE('Projektkostenkalkulation EP'!$B$4,7)+BM$3),"TTT") = "Sa",
                                    TEXT((EDATE('Projektkostenkalkulation EP'!$B$4,7)+BM$3),"TTT") = "So",
                                    IF(ISNA(VLOOKUP(EDATE('Projektkostenkalkulation EP'!$B$4,7)+BM$3,Datenquellen!$F$7:$H$45,3,FALSE))," ",VLOOKUP(EDATE('Projektkostenkalkulation EP'!$B$4,7)+BM$3,Datenquellen!$F$7:$H$45,3,FALSE))="X"
                                    ),
                          "X",
                          IF((((NETWORKDAYS('Projektkostenkalkulation EP'!$I$8,EOMONTH('Projektkostenkalkulation EP'!$I$8,0)))*('Projektkostenkalkulation EP'!$N$47/5)*
                                        'Projektkostenkalkulation EP'!$I$31)-SUM($B$26:AD26))&gt;('Projektkostenkalkulation EP'!$N$47/5),('Projektkostenkalkulation EP'!$N$47/5),
                                         (NETWORKDAYS('Projektkostenkalkulation EP'!$I$8,
                                          EOMONTH('Projektkostenkalkulation EP'!$I$8,0)))*('Projektkostenkalkulation EP'!$N$47/5)*'Projektkostenkalkulation EP'!$I$31-SUM($B$26:AD26))
                          ),
               "X"
            )</f>
        <v>0</v>
      </c>
      <c r="AF26" s="122" t="str">
        <f xml:space="preserve"> IF(TEXT((EDATE('Projektkostenkalkulation EP'!$B$4,7)+BN$3),"MM")=TEXT((EDATE('Projektkostenkalkulation EP'!$B$4,7)+(BN$3-1)),"MM"),
             IF(
                        OR(
                                    TEXT((EDATE('Projektkostenkalkulation EP'!$B$4,7)+BN$3),"TTT") = "Sa",
                                    TEXT((EDATE('Projektkostenkalkulation EP'!$B$4,7)+BN$3),"TTT") = "So",
                                    IF(ISNA(VLOOKUP(EDATE('Projektkostenkalkulation EP'!$B$4,7)+BN$3,Datenquellen!$F$7:$H$45,3,FALSE))," ",VLOOKUP(EDATE('Projektkostenkalkulation EP'!$B$4,7)+BN$3,Datenquellen!$F$7:$H$45,3,FALSE))="X"
                                    ),
                          "X",
                          IF((((NETWORKDAYS('Projektkostenkalkulation EP'!$I$8,EOMONTH('Projektkostenkalkulation EP'!$I$8,0)))*('Projektkostenkalkulation EP'!$N$47/5)*
                                        'Projektkostenkalkulation EP'!$I$31)-SUM($B$26:AE26))&gt;('Projektkostenkalkulation EP'!$N$47/5),('Projektkostenkalkulation EP'!$N$47/5),
                                         (NETWORKDAYS('Projektkostenkalkulation EP'!$I$8,
                                          EOMONTH('Projektkostenkalkulation EP'!$I$8,0)))*('Projektkostenkalkulation EP'!$N$47/5)*'Projektkostenkalkulation EP'!$I$31-SUM($B$26:AE26))
                          ),
               "X"
            )</f>
        <v>X</v>
      </c>
      <c r="AG26" s="121">
        <f>SUM(B26:AF26)</f>
        <v>0</v>
      </c>
      <c r="AH26" s="525">
        <f>AG26-AG27</f>
        <v>0</v>
      </c>
      <c r="AJ26" s="2" t="s">
        <v>81</v>
      </c>
      <c r="AK26" s="124">
        <f>IF(
            OR(
                     TEXT(EDATE('Projektkostenkalkulation EP'!$B$4,19),"TTT") = "Sa",
                     TEXT(EDATE('Projektkostenkalkulation EP'!$B$4,19),"TTT") = "So",
                     IF(ISNA(VLOOKUP(EDATE('Projektkostenkalkulation EP'!$B$4,19),Datenquellen!$F$7:$H$45,3,FALSE))," ",VLOOKUP(EDATE('Projektkostenkalkulation EP'!$B$4,19),Datenquellen!$F$7:$H$45,3,FALSE))="X"
                            ),
                    "X",
                    IF('Projektkostenkalkulation EP'!$U$31&gt;0,('Projektkostenkalkulation EP'!$N$47/5),0)
            )</f>
        <v>0</v>
      </c>
      <c r="AL26" s="122" t="str">
        <f xml:space="preserve"> IF(TEXT((EDATE('Projektkostenkalkulation EP'!$B$4,19)+AK$3),"MM")=TEXT((EDATE('Projektkostenkalkulation EP'!$B$4,19)+(AK$3-1)),"MM"),
             IF(
                        OR(
                                    TEXT((EDATE('Projektkostenkalkulation EP'!$B$4,19)+AK$3),"TTT") = "Sa",
                                    TEXT((EDATE('Projektkostenkalkulation EP'!$B$4,19)+AK$3),"TTT") = "So",
                                    IF(ISNA(VLOOKUP(EDATE('Projektkostenkalkulation EP'!$B$4,19)+AK$3,Datenquellen!$F$7:$H$45,3,FALSE))," ",VLOOKUP(EDATE('Projektkostenkalkulation EP'!$B$4,19)+AK$3,Datenquellen!$F$7:$H$45,3,FALSE))="X"
                                    ),
                          "X",
                          IF((((NETWORKDAYS('Projektkostenkalkulation EP'!$U$8,EOMONTH('Projektkostenkalkulation EP'!$U$8,0)))*('Projektkostenkalkulation EP'!$N$47/5)*
                                        'Projektkostenkalkulation EP'!$U$31)-SUM($AK$26:AK26))&gt;('Projektkostenkalkulation EP'!$N$47/5),('Projektkostenkalkulation EP'!$N$47/5),
                                         (NETWORKDAYS('Projektkostenkalkulation EP'!$U$8,
                                          EOMONTH('Projektkostenkalkulation EP'!$U$8,0)))*('Projektkostenkalkulation EP'!$N$47/5)*'Projektkostenkalkulation EP'!$U$31-SUM($AK$26:AK26))
                          ),
               "X"
            )</f>
        <v>X</v>
      </c>
      <c r="AM26" s="122" t="str">
        <f xml:space="preserve"> IF(TEXT((EDATE('Projektkostenkalkulation EP'!$B$4,19)+AL$3),"MM")=TEXT((EDATE('Projektkostenkalkulation EP'!$B$4,19)+(AL$3-1)),"MM"),
             IF(
                        OR(
                                    TEXT((EDATE('Projektkostenkalkulation EP'!$B$4,19)+AL$3),"TTT") = "Sa",
                                    TEXT((EDATE('Projektkostenkalkulation EP'!$B$4,19)+AL$3),"TTT") = "So",
                                    IF(ISNA(VLOOKUP(EDATE('Projektkostenkalkulation EP'!$B$4,19)+AL$3,Datenquellen!$F$7:$H$45,3,FALSE))," ",VLOOKUP(EDATE('Projektkostenkalkulation EP'!$B$4,19)+AL$3,Datenquellen!$F$7:$H$45,3,FALSE))="X"
                                    ),
                          "X",
                          IF((((NETWORKDAYS('Projektkostenkalkulation EP'!$U$8,EOMONTH('Projektkostenkalkulation EP'!$U$8,0)))*('Projektkostenkalkulation EP'!$N$47/5)*
                                        'Projektkostenkalkulation EP'!$U$31)-SUM($AK$26:AL26))&gt;('Projektkostenkalkulation EP'!$N$47/5),('Projektkostenkalkulation EP'!$N$47/5),
                                         (NETWORKDAYS('Projektkostenkalkulation EP'!$U$8,
                                          EOMONTH('Projektkostenkalkulation EP'!$U$8,0)))*('Projektkostenkalkulation EP'!$N$47/5)*'Projektkostenkalkulation EP'!$U$31-SUM($AK$26:AL26))
                          ),
               "X"
            )</f>
        <v>X</v>
      </c>
      <c r="AN26" s="122">
        <f xml:space="preserve"> IF(TEXT((EDATE('Projektkostenkalkulation EP'!$B$4,19)+AM$3),"MM")=TEXT((EDATE('Projektkostenkalkulation EP'!$B$4,19)+(AM$3-1)),"MM"),
             IF(
                        OR(
                                    TEXT((EDATE('Projektkostenkalkulation EP'!$B$4,19)+AM$3),"TTT") = "Sa",
                                    TEXT((EDATE('Projektkostenkalkulation EP'!$B$4,19)+AM$3),"TTT") = "So",
                                    IF(ISNA(VLOOKUP(EDATE('Projektkostenkalkulation EP'!$B$4,19)+AM$3,Datenquellen!$F$7:$H$45,3,FALSE))," ",VLOOKUP(EDATE('Projektkostenkalkulation EP'!$B$4,19)+AM$3,Datenquellen!$F$7:$H$45,3,FALSE))="X"
                                    ),
                          "X",
                          IF((((NETWORKDAYS('Projektkostenkalkulation EP'!$U$8,EOMONTH('Projektkostenkalkulation EP'!$U$8,0)))*('Projektkostenkalkulation EP'!$N$47/5)*
                                        'Projektkostenkalkulation EP'!$U$31)-SUM($AK$26:AM26))&gt;('Projektkostenkalkulation EP'!$N$47/5),('Projektkostenkalkulation EP'!$N$47/5),
                                         (NETWORKDAYS('Projektkostenkalkulation EP'!$U$8,
                                          EOMONTH('Projektkostenkalkulation EP'!$U$8,0)))*('Projektkostenkalkulation EP'!$N$47/5)*'Projektkostenkalkulation EP'!$U$31-SUM($AK$26:AM26))
                          ),
               "X"
            )</f>
        <v>0</v>
      </c>
      <c r="AO26" s="122">
        <f xml:space="preserve"> IF(TEXT((EDATE('Projektkostenkalkulation EP'!$B$4,19)+AN$3),"MM")=TEXT((EDATE('Projektkostenkalkulation EP'!$B$4,19)+(AN$3-1)),"MM"),
             IF(
                        OR(
                                    TEXT((EDATE('Projektkostenkalkulation EP'!$B$4,19)+AN$3),"TTT") = "Sa",
                                    TEXT((EDATE('Projektkostenkalkulation EP'!$B$4,19)+AN$3),"TTT") = "So",
                                    IF(ISNA(VLOOKUP(EDATE('Projektkostenkalkulation EP'!$B$4,19)+AN$3,Datenquellen!$F$7:$H$45,3,FALSE))," ",VLOOKUP(EDATE('Projektkostenkalkulation EP'!$B$4,19)+AN$3,Datenquellen!$F$7:$H$45,3,FALSE))="X"
                                    ),
                          "X",
                          IF((((NETWORKDAYS('Projektkostenkalkulation EP'!$U$8,EOMONTH('Projektkostenkalkulation EP'!$U$8,0)))*('Projektkostenkalkulation EP'!$N$47/5)*
                                        'Projektkostenkalkulation EP'!$U$31)-SUM($AK$26:AN26))&gt;('Projektkostenkalkulation EP'!$N$47/5),('Projektkostenkalkulation EP'!$N$47/5),
                                         (NETWORKDAYS('Projektkostenkalkulation EP'!$U$8,
                                          EOMONTH('Projektkostenkalkulation EP'!$U$8,0)))*('Projektkostenkalkulation EP'!$N$47/5)*'Projektkostenkalkulation EP'!$U$31-SUM($AK$26:AN26))
                          ),
               "X"
            )</f>
        <v>0</v>
      </c>
      <c r="AP26" s="122">
        <f xml:space="preserve"> IF(TEXT((EDATE('Projektkostenkalkulation EP'!$B$4,19)+AO$3),"MM")=TEXT((EDATE('Projektkostenkalkulation EP'!$B$4,19)+(AO$3-1)),"MM"),
             IF(
                        OR(
                                    TEXT((EDATE('Projektkostenkalkulation EP'!$B$4,19)+AO$3),"TTT") = "Sa",
                                    TEXT((EDATE('Projektkostenkalkulation EP'!$B$4,19)+AO$3),"TTT") = "So",
                                    IF(ISNA(VLOOKUP(EDATE('Projektkostenkalkulation EP'!$B$4,19)+AO$3,Datenquellen!$F$7:$H$45,3,FALSE))," ",VLOOKUP(EDATE('Projektkostenkalkulation EP'!$B$4,19)+AO$3,Datenquellen!$F$7:$H$45,3,FALSE))="X"
                                    ),
                          "X",
                          IF((((NETWORKDAYS('Projektkostenkalkulation EP'!$U$8,EOMONTH('Projektkostenkalkulation EP'!$U$8,0)))*('Projektkostenkalkulation EP'!$N$47/5)*
                                        'Projektkostenkalkulation EP'!$U$31)-SUM($AK$26:AO26))&gt;('Projektkostenkalkulation EP'!$N$47/5),('Projektkostenkalkulation EP'!$N$47/5),
                                         (NETWORKDAYS('Projektkostenkalkulation EP'!$U$8,
                                          EOMONTH('Projektkostenkalkulation EP'!$U$8,0)))*('Projektkostenkalkulation EP'!$N$47/5)*'Projektkostenkalkulation EP'!$U$31-SUM($AK$26:AO26))
                          ),
               "X"
            )</f>
        <v>0</v>
      </c>
      <c r="AQ26" s="122">
        <f xml:space="preserve"> IF(TEXT((EDATE('Projektkostenkalkulation EP'!$B$4,19)+AP$3),"MM")=TEXT((EDATE('Projektkostenkalkulation EP'!$B$4,19)+(AP$3-1)),"MM"),
             IF(
                        OR(
                                    TEXT((EDATE('Projektkostenkalkulation EP'!$B$4,19)+AP$3),"TTT") = "Sa",
                                    TEXT((EDATE('Projektkostenkalkulation EP'!$B$4,19)+AP$3),"TTT") = "So",
                                    IF(ISNA(VLOOKUP(EDATE('Projektkostenkalkulation EP'!$B$4,19)+AP$3,Datenquellen!$F$7:$H$45,3,FALSE))," ",VLOOKUP(EDATE('Projektkostenkalkulation EP'!$B$4,19)+AP$3,Datenquellen!$F$7:$H$45,3,FALSE))="X"
                                    ),
                          "X",
                          IF((((NETWORKDAYS('Projektkostenkalkulation EP'!$U$8,EOMONTH('Projektkostenkalkulation EP'!$U$8,0)))*('Projektkostenkalkulation EP'!$N$47/5)*
                                        'Projektkostenkalkulation EP'!$U$31)-SUM($AK$26:AP26))&gt;('Projektkostenkalkulation EP'!$N$47/5),('Projektkostenkalkulation EP'!$N$47/5),
                                         (NETWORKDAYS('Projektkostenkalkulation EP'!$U$8,
                                          EOMONTH('Projektkostenkalkulation EP'!$U$8,0)))*('Projektkostenkalkulation EP'!$N$47/5)*'Projektkostenkalkulation EP'!$U$31-SUM($AK$26:AP26))
                          ),
               "X"
            )</f>
        <v>0</v>
      </c>
      <c r="AR26" s="122">
        <f xml:space="preserve"> IF(TEXT((EDATE('Projektkostenkalkulation EP'!$B$4,19)+AQ$3),"MM")=TEXT((EDATE('Projektkostenkalkulation EP'!$B$4,19)+(AQ$3-1)),"MM"),
             IF(
                        OR(
                                    TEXT((EDATE('Projektkostenkalkulation EP'!$B$4,19)+AQ$3),"TTT") = "Sa",
                                    TEXT((EDATE('Projektkostenkalkulation EP'!$B$4,19)+AQ$3),"TTT") = "So",
                                    IF(ISNA(VLOOKUP(EDATE('Projektkostenkalkulation EP'!$B$4,19)+AQ$3,Datenquellen!$F$7:$H$45,3,FALSE))," ",VLOOKUP(EDATE('Projektkostenkalkulation EP'!$B$4,19)+AQ$3,Datenquellen!$F$7:$H$45,3,FALSE))="X"
                                    ),
                          "X",
                          IF((((NETWORKDAYS('Projektkostenkalkulation EP'!$U$8,EOMONTH('Projektkostenkalkulation EP'!$U$8,0)))*('Projektkostenkalkulation EP'!$N$47/5)*
                                        'Projektkostenkalkulation EP'!$U$31)-SUM($AK$26:AQ26))&gt;('Projektkostenkalkulation EP'!$N$47/5),('Projektkostenkalkulation EP'!$N$47/5),
                                         (NETWORKDAYS('Projektkostenkalkulation EP'!$U$8,
                                          EOMONTH('Projektkostenkalkulation EP'!$U$8,0)))*('Projektkostenkalkulation EP'!$N$47/5)*'Projektkostenkalkulation EP'!$U$31-SUM($AK$26:AQ26))
                          ),
               "X"
            )</f>
        <v>0</v>
      </c>
      <c r="AS26" s="122" t="str">
        <f xml:space="preserve"> IF(TEXT((EDATE('Projektkostenkalkulation EP'!$B$4,19)+AR$3),"MM")=TEXT((EDATE('Projektkostenkalkulation EP'!$B$4,19)+(AR$3-1)),"MM"),
             IF(
                        OR(
                                    TEXT((EDATE('Projektkostenkalkulation EP'!$B$4,19)+AR$3),"TTT") = "Sa",
                                    TEXT((EDATE('Projektkostenkalkulation EP'!$B$4,19)+AR$3),"TTT") = "So",
                                    IF(ISNA(VLOOKUP(EDATE('Projektkostenkalkulation EP'!$B$4,19)+AR$3,Datenquellen!$F$7:$H$45,3,FALSE))," ",VLOOKUP(EDATE('Projektkostenkalkulation EP'!$B$4,19)+AR$3,Datenquellen!$F$7:$H$45,3,FALSE))="X"
                                    ),
                          "X",
                          IF((((NETWORKDAYS('Projektkostenkalkulation EP'!$U$8,EOMONTH('Projektkostenkalkulation EP'!$U$8,0)))*('Projektkostenkalkulation EP'!$N$47/5)*
                                        'Projektkostenkalkulation EP'!$U$31)-SUM($AK$26:AR26))&gt;('Projektkostenkalkulation EP'!$N$47/5),('Projektkostenkalkulation EP'!$N$47/5),
                                         (NETWORKDAYS('Projektkostenkalkulation EP'!$U$8,
                                          EOMONTH('Projektkostenkalkulation EP'!$U$8,0)))*('Projektkostenkalkulation EP'!$N$47/5)*'Projektkostenkalkulation EP'!$U$31-SUM($AK$26:AR26))
                          ),
               "X"
            )</f>
        <v>X</v>
      </c>
      <c r="AT26" s="122" t="str">
        <f xml:space="preserve"> IF(TEXT((EDATE('Projektkostenkalkulation EP'!$B$4,19)+AS$3),"MM")=TEXT((EDATE('Projektkostenkalkulation EP'!$B$4,19)+(AS$3-1)),"MM"),
             IF(
                        OR(
                                    TEXT((EDATE('Projektkostenkalkulation EP'!$B$4,19)+AS$3),"TTT") = "Sa",
                                    TEXT((EDATE('Projektkostenkalkulation EP'!$B$4,19)+AS$3),"TTT") = "So",
                                    IF(ISNA(VLOOKUP(EDATE('Projektkostenkalkulation EP'!$B$4,19)+AS$3,Datenquellen!$F$7:$H$45,3,FALSE))," ",VLOOKUP(EDATE('Projektkostenkalkulation EP'!$B$4,19)+AS$3,Datenquellen!$F$7:$H$45,3,FALSE))="X"
                                    ),
                          "X",
                          IF((((NETWORKDAYS('Projektkostenkalkulation EP'!$U$8,EOMONTH('Projektkostenkalkulation EP'!$U$8,0)))*('Projektkostenkalkulation EP'!$N$47/5)*
                                        'Projektkostenkalkulation EP'!$U$31)-SUM($AK$26:AS26))&gt;('Projektkostenkalkulation EP'!$N$47/5),('Projektkostenkalkulation EP'!$N$47/5),
                                         (NETWORKDAYS('Projektkostenkalkulation EP'!$U$8,
                                          EOMONTH('Projektkostenkalkulation EP'!$U$8,0)))*('Projektkostenkalkulation EP'!$N$47/5)*'Projektkostenkalkulation EP'!$U$31-SUM($AK$26:AS26))
                          ),
               "X"
            )</f>
        <v>X</v>
      </c>
      <c r="AU26" s="122">
        <f xml:space="preserve"> IF(TEXT((EDATE('Projektkostenkalkulation EP'!$B$4,19)+AT$3),"MM")=TEXT((EDATE('Projektkostenkalkulation EP'!$B$4,19)+(AT$3-1)),"MM"),
             IF(
                        OR(
                                    TEXT((EDATE('Projektkostenkalkulation EP'!$B$4,19)+AT$3),"TTT") = "Sa",
                                    TEXT((EDATE('Projektkostenkalkulation EP'!$B$4,19)+AT$3),"TTT") = "So",
                                    IF(ISNA(VLOOKUP(EDATE('Projektkostenkalkulation EP'!$B$4,19)+AT$3,Datenquellen!$F$7:$H$45,3,FALSE))," ",VLOOKUP(EDATE('Projektkostenkalkulation EP'!$B$4,19)+AT$3,Datenquellen!$F$7:$H$45,3,FALSE))="X"
                                    ),
                          "X",
                          IF((((NETWORKDAYS('Projektkostenkalkulation EP'!$U$8,EOMONTH('Projektkostenkalkulation EP'!$U$8,0)))*('Projektkostenkalkulation EP'!$N$47/5)*
                                        'Projektkostenkalkulation EP'!$U$31)-SUM($AK$26:AT26))&gt;('Projektkostenkalkulation EP'!$N$47/5),('Projektkostenkalkulation EP'!$N$47/5),
                                         (NETWORKDAYS('Projektkostenkalkulation EP'!$U$8,
                                          EOMONTH('Projektkostenkalkulation EP'!$U$8,0)))*('Projektkostenkalkulation EP'!$N$47/5)*'Projektkostenkalkulation EP'!$U$31-SUM($AK$26:AT26))
                          ),
               "X"
            )</f>
        <v>0</v>
      </c>
      <c r="AV26" s="122">
        <f xml:space="preserve"> IF(TEXT((EDATE('Projektkostenkalkulation EP'!$B$4,19)+AU$3),"MM")=TEXT((EDATE('Projektkostenkalkulation EP'!$B$4,19)+(AU$3-1)),"MM"),
             IF(
                        OR(
                                    TEXT((EDATE('Projektkostenkalkulation EP'!$B$4,19)+AU$3),"TTT") = "Sa",
                                    TEXT((EDATE('Projektkostenkalkulation EP'!$B$4,19)+AU$3),"TTT") = "So",
                                    IF(ISNA(VLOOKUP(EDATE('Projektkostenkalkulation EP'!$B$4,19)+AU$3,Datenquellen!$F$7:$H$45,3,FALSE))," ",VLOOKUP(EDATE('Projektkostenkalkulation EP'!$B$4,19)+AU$3,Datenquellen!$F$7:$H$45,3,FALSE))="X"
                                    ),
                          "X",
                          IF((((NETWORKDAYS('Projektkostenkalkulation EP'!$U$8,EOMONTH('Projektkostenkalkulation EP'!$U$8,0)))*('Projektkostenkalkulation EP'!$N$47/5)*
                                        'Projektkostenkalkulation EP'!$U$31)-SUM($AK$26:AU26))&gt;('Projektkostenkalkulation EP'!$N$47/5),('Projektkostenkalkulation EP'!$N$47/5),
                                         (NETWORKDAYS('Projektkostenkalkulation EP'!$U$8,
                                          EOMONTH('Projektkostenkalkulation EP'!$U$8,0)))*('Projektkostenkalkulation EP'!$N$47/5)*'Projektkostenkalkulation EP'!$U$31-SUM($AK$26:AU26))
                          ),
               "X"
            )</f>
        <v>0</v>
      </c>
      <c r="AW26" s="122">
        <f xml:space="preserve"> IF(TEXT((EDATE('Projektkostenkalkulation EP'!$B$4,19)+AV$3),"MM")=TEXT((EDATE('Projektkostenkalkulation EP'!$B$4,19)+(AV$3-1)),"MM"),
             IF(
                        OR(
                                    TEXT((EDATE('Projektkostenkalkulation EP'!$B$4,19)+AV$3),"TTT") = "Sa",
                                    TEXT((EDATE('Projektkostenkalkulation EP'!$B$4,19)+AV$3),"TTT") = "So",
                                    IF(ISNA(VLOOKUP(EDATE('Projektkostenkalkulation EP'!$B$4,19)+AV$3,Datenquellen!$F$7:$H$45,3,FALSE))," ",VLOOKUP(EDATE('Projektkostenkalkulation EP'!$B$4,19)+AV$3,Datenquellen!$F$7:$H$45,3,FALSE))="X"
                                    ),
                          "X",
                          IF((((NETWORKDAYS('Projektkostenkalkulation EP'!$U$8,EOMONTH('Projektkostenkalkulation EP'!$U$8,0)))*('Projektkostenkalkulation EP'!$N$47/5)*
                                        'Projektkostenkalkulation EP'!$U$31)-SUM($AK$26:AV26))&gt;('Projektkostenkalkulation EP'!$N$47/5),('Projektkostenkalkulation EP'!$N$47/5),
                                         (NETWORKDAYS('Projektkostenkalkulation EP'!$U$8,
                                          EOMONTH('Projektkostenkalkulation EP'!$U$8,0)))*('Projektkostenkalkulation EP'!$N$47/5)*'Projektkostenkalkulation EP'!$U$31-SUM($AK$26:AV26))
                          ),
               "X"
            )</f>
        <v>0</v>
      </c>
      <c r="AX26" s="122">
        <f xml:space="preserve"> IF(TEXT((EDATE('Projektkostenkalkulation EP'!$B$4,19)+AW$3),"MM")=TEXT((EDATE('Projektkostenkalkulation EP'!$B$4,19)+(AW$3-1)),"MM"),
             IF(
                        OR(
                                    TEXT((EDATE('Projektkostenkalkulation EP'!$B$4,19)+AW$3),"TTT") = "Sa",
                                    TEXT((EDATE('Projektkostenkalkulation EP'!$B$4,19)+AW$3),"TTT") = "So",
                                    IF(ISNA(VLOOKUP(EDATE('Projektkostenkalkulation EP'!$B$4,19)+AW$3,Datenquellen!$F$7:$H$45,3,FALSE))," ",VLOOKUP(EDATE('Projektkostenkalkulation EP'!$B$4,19)+AW$3,Datenquellen!$F$7:$H$45,3,FALSE))="X"
                                    ),
                          "X",
                          IF((((NETWORKDAYS('Projektkostenkalkulation EP'!$U$8,EOMONTH('Projektkostenkalkulation EP'!$U$8,0)))*('Projektkostenkalkulation EP'!$N$47/5)*
                                        'Projektkostenkalkulation EP'!$U$31)-SUM($AK$26:AW26))&gt;('Projektkostenkalkulation EP'!$N$47/5),('Projektkostenkalkulation EP'!$N$47/5),
                                         (NETWORKDAYS('Projektkostenkalkulation EP'!$U$8,
                                          EOMONTH('Projektkostenkalkulation EP'!$U$8,0)))*('Projektkostenkalkulation EP'!$N$47/5)*'Projektkostenkalkulation EP'!$U$31-SUM($AK$26:AW26))
                          ),
               "X"
            )</f>
        <v>0</v>
      </c>
      <c r="AY26" s="122">
        <f xml:space="preserve"> IF(TEXT((EDATE('Projektkostenkalkulation EP'!$B$4,19)+AX$3),"MM")=TEXT((EDATE('Projektkostenkalkulation EP'!$B$4,19)+(AX$3-1)),"MM"),
             IF(
                        OR(
                                    TEXT((EDATE('Projektkostenkalkulation EP'!$B$4,19)+AX$3),"TTT") = "Sa",
                                    TEXT((EDATE('Projektkostenkalkulation EP'!$B$4,19)+AX$3),"TTT") = "So",
                                    IF(ISNA(VLOOKUP(EDATE('Projektkostenkalkulation EP'!$B$4,19)+AX$3,Datenquellen!$F$7:$H$45,3,FALSE))," ",VLOOKUP(EDATE('Projektkostenkalkulation EP'!$B$4,19)+AX$3,Datenquellen!$F$7:$H$45,3,FALSE))="X"
                                    ),
                          "X",
                          IF((((NETWORKDAYS('Projektkostenkalkulation EP'!$U$8,EOMONTH('Projektkostenkalkulation EP'!$U$8,0)))*('Projektkostenkalkulation EP'!$N$47/5)*
                                        'Projektkostenkalkulation EP'!$U$31)-SUM($AK$26:AX26))&gt;('Projektkostenkalkulation EP'!$N$47/5),('Projektkostenkalkulation EP'!$N$47/5),
                                         (NETWORKDAYS('Projektkostenkalkulation EP'!$U$8,
                                          EOMONTH('Projektkostenkalkulation EP'!$U$8,0)))*('Projektkostenkalkulation EP'!$N$47/5)*'Projektkostenkalkulation EP'!$U$31-SUM($AK$26:AX26))
                          ),
               "X"
            )</f>
        <v>0</v>
      </c>
      <c r="AZ26" s="122" t="str">
        <f xml:space="preserve"> IF(TEXT((EDATE('Projektkostenkalkulation EP'!$B$4,19)+AY$3),"MM")=TEXT((EDATE('Projektkostenkalkulation EP'!$B$4,19)+(AY$3-1)),"MM"),
             IF(
                        OR(
                                    TEXT((EDATE('Projektkostenkalkulation EP'!$B$4,19)+AY$3),"TTT") = "Sa",
                                    TEXT((EDATE('Projektkostenkalkulation EP'!$B$4,19)+AY$3),"TTT") = "So",
                                    IF(ISNA(VLOOKUP(EDATE('Projektkostenkalkulation EP'!$B$4,19)+AY$3,Datenquellen!$F$7:$H$45,3,FALSE))," ",VLOOKUP(EDATE('Projektkostenkalkulation EP'!$B$4,19)+AY$3,Datenquellen!$F$7:$H$45,3,FALSE))="X"
                                    ),
                          "X",
                          IF((((NETWORKDAYS('Projektkostenkalkulation EP'!$U$8,EOMONTH('Projektkostenkalkulation EP'!$U$8,0)))*('Projektkostenkalkulation EP'!$N$47/5)*
                                        'Projektkostenkalkulation EP'!$U$31)-SUM($AK$26:AY26))&gt;('Projektkostenkalkulation EP'!$N$47/5),('Projektkostenkalkulation EP'!$N$47/5),
                                         (NETWORKDAYS('Projektkostenkalkulation EP'!$U$8,
                                          EOMONTH('Projektkostenkalkulation EP'!$U$8,0)))*('Projektkostenkalkulation EP'!$N$47/5)*'Projektkostenkalkulation EP'!$U$31-SUM($AK$26:AY26))
                          ),
               "X"
            )</f>
        <v>X</v>
      </c>
      <c r="BA26" s="122" t="str">
        <f xml:space="preserve"> IF(TEXT((EDATE('Projektkostenkalkulation EP'!$B$4,19)+AZ$3),"MM")=TEXT((EDATE('Projektkostenkalkulation EP'!$B$4,19)+(AZ$3-1)),"MM"),
             IF(
                        OR(
                                    TEXT((EDATE('Projektkostenkalkulation EP'!$B$4,19)+AZ$3),"TTT") = "Sa",
                                    TEXT((EDATE('Projektkostenkalkulation EP'!$B$4,19)+AZ$3),"TTT") = "So",
                                    IF(ISNA(VLOOKUP(EDATE('Projektkostenkalkulation EP'!$B$4,19)+AZ$3,Datenquellen!$F$7:$H$45,3,FALSE))," ",VLOOKUP(EDATE('Projektkostenkalkulation EP'!$B$4,19)+AZ$3,Datenquellen!$F$7:$H$45,3,FALSE))="X"
                                    ),
                          "X",
                          IF((((NETWORKDAYS('Projektkostenkalkulation EP'!$U$8,EOMONTH('Projektkostenkalkulation EP'!$U$8,0)))*('Projektkostenkalkulation EP'!$N$47/5)*
                                        'Projektkostenkalkulation EP'!$U$31)-SUM($AK$26:AZ26))&gt;('Projektkostenkalkulation EP'!$N$47/5),('Projektkostenkalkulation EP'!$N$47/5),
                                         (NETWORKDAYS('Projektkostenkalkulation EP'!$U$8,
                                          EOMONTH('Projektkostenkalkulation EP'!$U$8,0)))*('Projektkostenkalkulation EP'!$N$47/5)*'Projektkostenkalkulation EP'!$U$31-SUM($AK$26:AZ26))
                          ),
               "X"
            )</f>
        <v>X</v>
      </c>
      <c r="BB26" s="122">
        <f xml:space="preserve"> IF(TEXT((EDATE('Projektkostenkalkulation EP'!$B$4,19)+BA$3),"MM")=TEXT((EDATE('Projektkostenkalkulation EP'!$B$4,19)+(BA$3-1)),"MM"),
             IF(
                        OR(
                                    TEXT((EDATE('Projektkostenkalkulation EP'!$B$4,19)+BA$3),"TTT") = "Sa",
                                    TEXT((EDATE('Projektkostenkalkulation EP'!$B$4,19)+BA$3),"TTT") = "So",
                                    IF(ISNA(VLOOKUP(EDATE('Projektkostenkalkulation EP'!$B$4,19)+BA$3,Datenquellen!$F$7:$H$45,3,FALSE))," ",VLOOKUP(EDATE('Projektkostenkalkulation EP'!$B$4,19)+BA$3,Datenquellen!$F$7:$H$45,3,FALSE))="X"
                                    ),
                          "X",
                          IF((((NETWORKDAYS('Projektkostenkalkulation EP'!$U$8,EOMONTH('Projektkostenkalkulation EP'!$U$8,0)))*('Projektkostenkalkulation EP'!$N$47/5)*
                                        'Projektkostenkalkulation EP'!$U$31)-SUM($AK$26:BA26))&gt;('Projektkostenkalkulation EP'!$N$47/5),('Projektkostenkalkulation EP'!$N$47/5),
                                         (NETWORKDAYS('Projektkostenkalkulation EP'!$U$8,
                                          EOMONTH('Projektkostenkalkulation EP'!$U$8,0)))*('Projektkostenkalkulation EP'!$N$47/5)*'Projektkostenkalkulation EP'!$U$31-SUM($AK$26:BA26))
                          ),
               "X"
            )</f>
        <v>0</v>
      </c>
      <c r="BC26" s="122">
        <f xml:space="preserve"> IF(TEXT((EDATE('Projektkostenkalkulation EP'!$B$4,19)+BB$3),"MM")=TEXT((EDATE('Projektkostenkalkulation EP'!$B$4,19)+(BB$3-1)),"MM"),
             IF(
                        OR(
                                    TEXT((EDATE('Projektkostenkalkulation EP'!$B$4,19)+BB$3),"TTT") = "Sa",
                                    TEXT((EDATE('Projektkostenkalkulation EP'!$B$4,19)+BB$3),"TTT") = "So",
                                    IF(ISNA(VLOOKUP(EDATE('Projektkostenkalkulation EP'!$B$4,19)+BB$3,Datenquellen!$F$7:$H$45,3,FALSE))," ",VLOOKUP(EDATE('Projektkostenkalkulation EP'!$B$4,19)+BB$3,Datenquellen!$F$7:$H$45,3,FALSE))="X"
                                    ),
                          "X",
                          IF((((NETWORKDAYS('Projektkostenkalkulation EP'!$U$8,EOMONTH('Projektkostenkalkulation EP'!$U$8,0)))*('Projektkostenkalkulation EP'!$N$47/5)*
                                        'Projektkostenkalkulation EP'!$U$31)-SUM($AK$26:BB26))&gt;('Projektkostenkalkulation EP'!$N$47/5),('Projektkostenkalkulation EP'!$N$47/5),
                                         (NETWORKDAYS('Projektkostenkalkulation EP'!$U$8,
                                          EOMONTH('Projektkostenkalkulation EP'!$U$8,0)))*('Projektkostenkalkulation EP'!$N$47/5)*'Projektkostenkalkulation EP'!$U$31-SUM($AK$26:BB26))
                          ),
               "X"
            )</f>
        <v>0</v>
      </c>
      <c r="BD26" s="122">
        <f xml:space="preserve"> IF(TEXT((EDATE('Projektkostenkalkulation EP'!$B$4,19)+BC$3),"MM")=TEXT((EDATE('Projektkostenkalkulation EP'!$B$4,19)+(BC$3-1)),"MM"),
             IF(
                        OR(
                                    TEXT((EDATE('Projektkostenkalkulation EP'!$B$4,19)+BC$3),"TTT") = "Sa",
                                    TEXT((EDATE('Projektkostenkalkulation EP'!$B$4,19)+BC$3),"TTT") = "So",
                                    IF(ISNA(VLOOKUP(EDATE('Projektkostenkalkulation EP'!$B$4,19)+BC$3,Datenquellen!$F$7:$H$45,3,FALSE))," ",VLOOKUP(EDATE('Projektkostenkalkulation EP'!$B$4,19)+BC$3,Datenquellen!$F$7:$H$45,3,FALSE))="X"
                                    ),
                          "X",
                          IF((((NETWORKDAYS('Projektkostenkalkulation EP'!$U$8,EOMONTH('Projektkostenkalkulation EP'!$U$8,0)))*('Projektkostenkalkulation EP'!$N$47/5)*
                                        'Projektkostenkalkulation EP'!$U$31)-SUM($AK$26:BC26))&gt;('Projektkostenkalkulation EP'!$N$47/5),('Projektkostenkalkulation EP'!$N$47/5),
                                         (NETWORKDAYS('Projektkostenkalkulation EP'!$U$8,
                                          EOMONTH('Projektkostenkalkulation EP'!$U$8,0)))*('Projektkostenkalkulation EP'!$N$47/5)*'Projektkostenkalkulation EP'!$U$31-SUM($AK$26:BC26))
                          ),
               "X"
            )</f>
        <v>0</v>
      </c>
      <c r="BE26" s="122">
        <f xml:space="preserve"> IF(TEXT((EDATE('Projektkostenkalkulation EP'!$B$4,19)+BD$3),"MM")=TEXT((EDATE('Projektkostenkalkulation EP'!$B$4,19)+(BD$3-1)),"MM"),
             IF(
                        OR(
                                    TEXT((EDATE('Projektkostenkalkulation EP'!$B$4,19)+BD$3),"TTT") = "Sa",
                                    TEXT((EDATE('Projektkostenkalkulation EP'!$B$4,19)+BD$3),"TTT") = "So",
                                    IF(ISNA(VLOOKUP(EDATE('Projektkostenkalkulation EP'!$B$4,19)+BD$3,Datenquellen!$F$7:$H$45,3,FALSE))," ",VLOOKUP(EDATE('Projektkostenkalkulation EP'!$B$4,19)+BD$3,Datenquellen!$F$7:$H$45,3,FALSE))="X"
                                    ),
                          "X",
                          IF((((NETWORKDAYS('Projektkostenkalkulation EP'!$U$8,EOMONTH('Projektkostenkalkulation EP'!$U$8,0)))*('Projektkostenkalkulation EP'!$N$47/5)*
                                        'Projektkostenkalkulation EP'!$U$31)-SUM($AK$26:BD26))&gt;('Projektkostenkalkulation EP'!$N$47/5),('Projektkostenkalkulation EP'!$N$47/5),
                                         (NETWORKDAYS('Projektkostenkalkulation EP'!$U$8,
                                          EOMONTH('Projektkostenkalkulation EP'!$U$8,0)))*('Projektkostenkalkulation EP'!$N$47/5)*'Projektkostenkalkulation EP'!$U$31-SUM($AK$26:BD26))
                          ),
               "X"
            )</f>
        <v>0</v>
      </c>
      <c r="BF26" s="122">
        <f xml:space="preserve"> IF(TEXT((EDATE('Projektkostenkalkulation EP'!$B$4,19)+BE$3),"MM")=TEXT((EDATE('Projektkostenkalkulation EP'!$B$4,19)+(BE$3-1)),"MM"),
             IF(
                        OR(
                                    TEXT((EDATE('Projektkostenkalkulation EP'!$B$4,19)+BE$3),"TTT") = "Sa",
                                    TEXT((EDATE('Projektkostenkalkulation EP'!$B$4,19)+BE$3),"TTT") = "So",
                                    IF(ISNA(VLOOKUP(EDATE('Projektkostenkalkulation EP'!$B$4,19)+BE$3,Datenquellen!$F$7:$H$45,3,FALSE))," ",VLOOKUP(EDATE('Projektkostenkalkulation EP'!$B$4,19)+BE$3,Datenquellen!$F$7:$H$45,3,FALSE))="X"
                                    ),
                          "X",
                          IF((((NETWORKDAYS('Projektkostenkalkulation EP'!$U$8,EOMONTH('Projektkostenkalkulation EP'!$U$8,0)))*('Projektkostenkalkulation EP'!$N$47/5)*
                                        'Projektkostenkalkulation EP'!$U$31)-SUM($AK$26:BE26))&gt;('Projektkostenkalkulation EP'!$N$47/5),('Projektkostenkalkulation EP'!$N$47/5),
                                         (NETWORKDAYS('Projektkostenkalkulation EP'!$U$8,
                                          EOMONTH('Projektkostenkalkulation EP'!$U$8,0)))*('Projektkostenkalkulation EP'!$N$47/5)*'Projektkostenkalkulation EP'!$U$31-SUM($AK$26:BE26))
                          ),
               "X"
            )</f>
        <v>0</v>
      </c>
      <c r="BG26" s="122" t="str">
        <f xml:space="preserve"> IF(TEXT((EDATE('Projektkostenkalkulation EP'!$B$4,19)+BF$3),"MM")=TEXT((EDATE('Projektkostenkalkulation EP'!$B$4,19)+(BF$3-1)),"MM"),
             IF(
                        OR(
                                    TEXT((EDATE('Projektkostenkalkulation EP'!$B$4,19)+BF$3),"TTT") = "Sa",
                                    TEXT((EDATE('Projektkostenkalkulation EP'!$B$4,19)+BF$3),"TTT") = "So",
                                    IF(ISNA(VLOOKUP(EDATE('Projektkostenkalkulation EP'!$B$4,19)+BF$3,Datenquellen!$F$7:$H$45,3,FALSE))," ",VLOOKUP(EDATE('Projektkostenkalkulation EP'!$B$4,19)+BF$3,Datenquellen!$F$7:$H$45,3,FALSE))="X"
                                    ),
                          "X",
                          IF((((NETWORKDAYS('Projektkostenkalkulation EP'!$U$8,EOMONTH('Projektkostenkalkulation EP'!$U$8,0)))*('Projektkostenkalkulation EP'!$N$47/5)*
                                        'Projektkostenkalkulation EP'!$U$31)-SUM($AK$26:BF26))&gt;('Projektkostenkalkulation EP'!$N$47/5),('Projektkostenkalkulation EP'!$N$47/5),
                                         (NETWORKDAYS('Projektkostenkalkulation EP'!$U$8,
                                          EOMONTH('Projektkostenkalkulation EP'!$U$8,0)))*('Projektkostenkalkulation EP'!$N$47/5)*'Projektkostenkalkulation EP'!$U$31-SUM($AK$26:BF26))
                          ),
               "X"
            )</f>
        <v>X</v>
      </c>
      <c r="BH26" s="122" t="str">
        <f xml:space="preserve"> IF(TEXT((EDATE('Projektkostenkalkulation EP'!$B$4,19)+BG$3),"MM")=TEXT((EDATE('Projektkostenkalkulation EP'!$B$4,19)+(BG$3-1)),"MM"),
             IF(
                        OR(
                                    TEXT((EDATE('Projektkostenkalkulation EP'!$B$4,19)+BG$3),"TTT") = "Sa",
                                    TEXT((EDATE('Projektkostenkalkulation EP'!$B$4,19)+BG$3),"TTT") = "So",
                                    IF(ISNA(VLOOKUP(EDATE('Projektkostenkalkulation EP'!$B$4,19)+BG$3,Datenquellen!$F$7:$H$45,3,FALSE))," ",VLOOKUP(EDATE('Projektkostenkalkulation EP'!$B$4,19)+BG$3,Datenquellen!$F$7:$H$45,3,FALSE))="X"
                                    ),
                          "X",
                          IF((((NETWORKDAYS('Projektkostenkalkulation EP'!$U$8,EOMONTH('Projektkostenkalkulation EP'!$U$8,0)))*('Projektkostenkalkulation EP'!$N$47/5)*
                                        'Projektkostenkalkulation EP'!$U$31)-SUM($AK$26:BG26))&gt;('Projektkostenkalkulation EP'!$N$47/5),('Projektkostenkalkulation EP'!$N$47/5),
                                         (NETWORKDAYS('Projektkostenkalkulation EP'!$U$8,
                                          EOMONTH('Projektkostenkalkulation EP'!$U$8,0)))*('Projektkostenkalkulation EP'!$N$47/5)*'Projektkostenkalkulation EP'!$U$31-SUM($AK$26:BG26))
                          ),
               "X"
            )</f>
        <v>X</v>
      </c>
      <c r="BI26" s="122">
        <f xml:space="preserve"> IF(TEXT((EDATE('Projektkostenkalkulation EP'!$B$4,19)+BH$3),"MM")=TEXT((EDATE('Projektkostenkalkulation EP'!$B$4,19)+(BH$3-1)),"MM"),
             IF(
                        OR(
                                    TEXT((EDATE('Projektkostenkalkulation EP'!$B$4,19)+BH$3),"TTT") = "Sa",
                                    TEXT((EDATE('Projektkostenkalkulation EP'!$B$4,19)+BH$3),"TTT") = "So",
                                    IF(ISNA(VLOOKUP(EDATE('Projektkostenkalkulation EP'!$B$4,19)+BH$3,Datenquellen!$F$7:$H$45,3,FALSE))," ",VLOOKUP(EDATE('Projektkostenkalkulation EP'!$B$4,19)+BH$3,Datenquellen!$F$7:$H$45,3,FALSE))="X"
                                    ),
                          "X",
                          IF((((NETWORKDAYS('Projektkostenkalkulation EP'!$U$8,EOMONTH('Projektkostenkalkulation EP'!$U$8,0)))*('Projektkostenkalkulation EP'!$N$47/5)*
                                        'Projektkostenkalkulation EP'!$U$31)-SUM($AK$26:BH26))&gt;('Projektkostenkalkulation EP'!$N$47/5),('Projektkostenkalkulation EP'!$N$47/5),
                                         (NETWORKDAYS('Projektkostenkalkulation EP'!$U$8,
                                          EOMONTH('Projektkostenkalkulation EP'!$U$8,0)))*('Projektkostenkalkulation EP'!$N$47/5)*'Projektkostenkalkulation EP'!$U$31-SUM($AK$26:BH26))
                          ),
               "X"
            )</f>
        <v>0</v>
      </c>
      <c r="BJ26" s="122">
        <f xml:space="preserve"> IF(TEXT((EDATE('Projektkostenkalkulation EP'!$B$4,19)+BI$3),"MM")=TEXT((EDATE('Projektkostenkalkulation EP'!$B$4,19)+(BI$3-1)),"MM"),
             IF(
                        OR(
                                    TEXT((EDATE('Projektkostenkalkulation EP'!$B$4,19)+BI$3),"TTT") = "Sa",
                                    TEXT((EDATE('Projektkostenkalkulation EP'!$B$4,19)+BI$3),"TTT") = "So",
                                    IF(ISNA(VLOOKUP(EDATE('Projektkostenkalkulation EP'!$B$4,19)+BI$3,Datenquellen!$F$7:$H$45,3,FALSE))," ",VLOOKUP(EDATE('Projektkostenkalkulation EP'!$B$4,19)+BI$3,Datenquellen!$F$7:$H$45,3,FALSE))="X"
                                    ),
                          "X",
                          IF((((NETWORKDAYS('Projektkostenkalkulation EP'!$U$8,EOMONTH('Projektkostenkalkulation EP'!$U$8,0)))*('Projektkostenkalkulation EP'!$N$47/5)*
                                        'Projektkostenkalkulation EP'!$U$31)-SUM($AK$26:BI26))&gt;('Projektkostenkalkulation EP'!$N$47/5),('Projektkostenkalkulation EP'!$N$47/5),
                                         (NETWORKDAYS('Projektkostenkalkulation EP'!$U$8,
                                          EOMONTH('Projektkostenkalkulation EP'!$U$8,0)))*('Projektkostenkalkulation EP'!$N$47/5)*'Projektkostenkalkulation EP'!$U$31-SUM($AK$26:BI26))
                          ),
               "X"
            )</f>
        <v>0</v>
      </c>
      <c r="BK26" s="122">
        <f xml:space="preserve"> IF(TEXT((EDATE('Projektkostenkalkulation EP'!$B$4,19)+BJ$3),"MM")=TEXT((EDATE('Projektkostenkalkulation EP'!$B$4,19)+(BJ$3-1)),"MM"),
             IF(
                        OR(
                                    TEXT((EDATE('Projektkostenkalkulation EP'!$B$4,19)+BJ$3),"TTT") = "Sa",
                                    TEXT((EDATE('Projektkostenkalkulation EP'!$B$4,19)+BJ$3),"TTT") = "So",
                                    IF(ISNA(VLOOKUP(EDATE('Projektkostenkalkulation EP'!$B$4,19)+BJ$3,Datenquellen!$F$7:$H$45,3,FALSE))," ",VLOOKUP(EDATE('Projektkostenkalkulation EP'!$B$4,19)+BJ$3,Datenquellen!$F$7:$H$45,3,FALSE))="X"
                                    ),
                          "X",
                          IF((((NETWORKDAYS('Projektkostenkalkulation EP'!$U$8,EOMONTH('Projektkostenkalkulation EP'!$U$8,0)))*('Projektkostenkalkulation EP'!$N$47/5)*
                                        'Projektkostenkalkulation EP'!$U$31)-SUM($AK$26:BJ26))&gt;('Projektkostenkalkulation EP'!$N$47/5),('Projektkostenkalkulation EP'!$N$47/5),
                                         (NETWORKDAYS('Projektkostenkalkulation EP'!$U$8,
                                          EOMONTH('Projektkostenkalkulation EP'!$U$8,0)))*('Projektkostenkalkulation EP'!$N$47/5)*'Projektkostenkalkulation EP'!$U$31-SUM($AK$26:BJ26))
                          ),
               "X"
            )</f>
        <v>0</v>
      </c>
      <c r="BL26" s="122">
        <f xml:space="preserve"> IF(TEXT((EDATE('Projektkostenkalkulation EP'!$B$4,19)+BK$3),"MM")=TEXT((EDATE('Projektkostenkalkulation EP'!$B$4,19)+(BK$3-1)),"MM"),
             IF(
                        OR(
                                    TEXT((EDATE('Projektkostenkalkulation EP'!$B$4,19)+BK$3),"TTT") = "Sa",
                                    TEXT((EDATE('Projektkostenkalkulation EP'!$B$4,19)+BK$3),"TTT") = "So",
                                    IF(ISNA(VLOOKUP(EDATE('Projektkostenkalkulation EP'!$B$4,19)+BK$3,Datenquellen!$F$7:$H$45,3,FALSE))," ",VLOOKUP(EDATE('Projektkostenkalkulation EP'!$B$4,19)+BK$3,Datenquellen!$F$7:$H$45,3,FALSE))="X"
                                    ),
                          "X",
                          IF((((NETWORKDAYS('Projektkostenkalkulation EP'!$U$8,EOMONTH('Projektkostenkalkulation EP'!$U$8,0)))*('Projektkostenkalkulation EP'!$N$47/5)*
                                        'Projektkostenkalkulation EP'!$U$31)-SUM($AK$26:BK26))&gt;('Projektkostenkalkulation EP'!$N$47/5),('Projektkostenkalkulation EP'!$N$47/5),
                                         (NETWORKDAYS('Projektkostenkalkulation EP'!$U$8,
                                          EOMONTH('Projektkostenkalkulation EP'!$U$8,0)))*('Projektkostenkalkulation EP'!$N$47/5)*'Projektkostenkalkulation EP'!$U$31-SUM($AK$26:BK26))
                          ),
               "X"
            )</f>
        <v>0</v>
      </c>
      <c r="BM26" s="122">
        <f xml:space="preserve"> IF(TEXT((EDATE('Projektkostenkalkulation EP'!$B$4,19)+BL$3),"MM")=TEXT((EDATE('Projektkostenkalkulation EP'!$B$4,19)+(BL$3-1)),"MM"),
             IF(
                        OR(
                                    TEXT((EDATE('Projektkostenkalkulation EP'!$B$4,19)+BL$3),"TTT") = "Sa",
                                    TEXT((EDATE('Projektkostenkalkulation EP'!$B$4,19)+BL$3),"TTT") = "So",
                                    IF(ISNA(VLOOKUP(EDATE('Projektkostenkalkulation EP'!$B$4,19)+BL$3,Datenquellen!$F$7:$H$45,3,FALSE))," ",VLOOKUP(EDATE('Projektkostenkalkulation EP'!$B$4,19)+BL$3,Datenquellen!$F$7:$H$45,3,FALSE))="X"
                                    ),
                          "X",
                          IF((((NETWORKDAYS('Projektkostenkalkulation EP'!$U$8,EOMONTH('Projektkostenkalkulation EP'!$U$8,0)))*('Projektkostenkalkulation EP'!$N$47/5)*
                                        'Projektkostenkalkulation EP'!$U$31)-SUM($AK$26:BL26))&gt;('Projektkostenkalkulation EP'!$N$47/5),('Projektkostenkalkulation EP'!$N$47/5),
                                         (NETWORKDAYS('Projektkostenkalkulation EP'!$U$8,
                                          EOMONTH('Projektkostenkalkulation EP'!$U$8,0)))*('Projektkostenkalkulation EP'!$N$47/5)*'Projektkostenkalkulation EP'!$U$31-SUM($AK$26:BL26))
                          ),
               "X"
            )</f>
        <v>0</v>
      </c>
      <c r="BN26" s="122" t="str">
        <f xml:space="preserve"> IF(TEXT((EDATE('Projektkostenkalkulation EP'!$B$4,19)+BM$3),"MM")=TEXT((EDATE('Projektkostenkalkulation EP'!$B$4,19)+(BM$3-1)),"MM"),
             IF(
                        OR(
                                    TEXT((EDATE('Projektkostenkalkulation EP'!$B$4,19)+BM$3),"TTT") = "Sa",
                                    TEXT((EDATE('Projektkostenkalkulation EP'!$B$4,19)+BM$3),"TTT") = "So",
                                    IF(ISNA(VLOOKUP(EDATE('Projektkostenkalkulation EP'!$B$4,19)+BM$3,Datenquellen!$F$7:$H$45,3,FALSE))," ",VLOOKUP(EDATE('Projektkostenkalkulation EP'!$B$4,19)+BM$3,Datenquellen!$F$7:$H$45,3,FALSE))="X"
                                    ),
                          "X",
                          IF((((NETWORKDAYS('Projektkostenkalkulation EP'!$U$8,EOMONTH('Projektkostenkalkulation EP'!$U$8,0)))*('Projektkostenkalkulation EP'!$N$47/5)*
                                        'Projektkostenkalkulation EP'!$U$31)-SUM($AK$26:BM26))&gt;('Projektkostenkalkulation EP'!$N$47/5),('Projektkostenkalkulation EP'!$N$47/5),
                                         (NETWORKDAYS('Projektkostenkalkulation EP'!$U$8,
                                          EOMONTH('Projektkostenkalkulation EP'!$U$8,0)))*('Projektkostenkalkulation EP'!$N$47/5)*'Projektkostenkalkulation EP'!$U$31-SUM($AK$26:BM26))
                          ),
               "X"
            )</f>
        <v>X</v>
      </c>
      <c r="BO26" s="122" t="str">
        <f xml:space="preserve"> IF(TEXT((EDATE('Projektkostenkalkulation EP'!$B$4,19)+BN$3),"MM")=TEXT((EDATE('Projektkostenkalkulation EP'!$B$4,19)+(BN$3-1)),"MM"),
             IF(
                        OR(
                                    TEXT((EDATE('Projektkostenkalkulation EP'!$B$4,19)+BN$3),"TTT") = "Sa",
                                    TEXT((EDATE('Projektkostenkalkulation EP'!$B$4,19)+BN$3),"TTT") = "So",
                                    IF(ISNA(VLOOKUP(EDATE('Projektkostenkalkulation EP'!$B$4,19)+BN$3,Datenquellen!$F$7:$H$45,3,FALSE))," ",VLOOKUP(EDATE('Projektkostenkalkulation EP'!$B$4,19)+BN$3,Datenquellen!$F$7:$H$45,3,FALSE))="X"
                                    ),
                          "X",
                          IF((((NETWORKDAYS('Projektkostenkalkulation EP'!$U$8,EOMONTH('Projektkostenkalkulation EP'!$U$8,0)))*('Projektkostenkalkulation EP'!$N$47/5)*
                                        'Projektkostenkalkulation EP'!$U$31)-SUM($AK$26:BN26))&gt;('Projektkostenkalkulation EP'!$N$47/5),('Projektkostenkalkulation EP'!$N$47/5),
                                         (NETWORKDAYS('Projektkostenkalkulation EP'!$U$8,
                                          EOMONTH('Projektkostenkalkulation EP'!$U$8,0)))*('Projektkostenkalkulation EP'!$N$47/5)*'Projektkostenkalkulation EP'!$U$31-SUM($AK$26:BN26))
                          ),
               "X"
            )</f>
        <v>X</v>
      </c>
      <c r="BP26" s="121">
        <f>SUM(AK26:BO26)</f>
        <v>0</v>
      </c>
      <c r="BQ26" s="525">
        <f>BP26-BP27</f>
        <v>0</v>
      </c>
    </row>
    <row r="27" spans="1:69" ht="14.25" customHeight="1" thickBot="1" x14ac:dyDescent="0.25">
      <c r="A27" s="3" t="s">
        <v>82</v>
      </c>
      <c r="B27" s="270"/>
      <c r="C27" s="272"/>
      <c r="D27" s="272"/>
      <c r="E27" s="272"/>
      <c r="F27" s="272"/>
      <c r="G27" s="272"/>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123">
        <f>SUM(B27:AF27)</f>
        <v>0</v>
      </c>
      <c r="AH27" s="526"/>
      <c r="AJ27" s="3" t="s">
        <v>82</v>
      </c>
      <c r="AK27" s="270"/>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123">
        <f>SUM(AK27:BO27)</f>
        <v>0</v>
      </c>
      <c r="BQ27" s="526"/>
    </row>
    <row r="28" spans="1:69" ht="14.25" customHeight="1" x14ac:dyDescent="0.2">
      <c r="A28" s="1" t="s">
        <v>59</v>
      </c>
      <c r="B28" s="527" t="str">
        <f>TEXT('Projektkostenkalkulation EP'!$J$8,"MMMM JJJJ")</f>
        <v>September 2024</v>
      </c>
      <c r="C28" s="527"/>
      <c r="D28" s="527"/>
      <c r="E28" s="527"/>
      <c r="F28" s="527"/>
      <c r="G28" s="527"/>
      <c r="H28" s="527"/>
      <c r="I28" s="527"/>
      <c r="J28" s="527"/>
      <c r="K28" s="527"/>
      <c r="L28" s="527"/>
      <c r="M28" s="527"/>
      <c r="N28" s="527"/>
      <c r="O28" s="527"/>
      <c r="P28" s="527"/>
      <c r="Q28" s="527"/>
      <c r="R28" s="527"/>
      <c r="S28" s="527"/>
      <c r="T28" s="527"/>
      <c r="U28" s="527"/>
      <c r="V28" s="527"/>
      <c r="W28" s="527"/>
      <c r="X28" s="527"/>
      <c r="Y28" s="527"/>
      <c r="Z28" s="527"/>
      <c r="AA28" s="527"/>
      <c r="AB28" s="527"/>
      <c r="AC28" s="527"/>
      <c r="AD28" s="527"/>
      <c r="AE28" s="527"/>
      <c r="AF28" s="527"/>
      <c r="AG28" s="527"/>
      <c r="AH28" s="528"/>
      <c r="AJ28" s="1" t="s">
        <v>59</v>
      </c>
      <c r="AK28" s="527" t="str">
        <f>TEXT('Projektkostenkalkulation EP'!$V$8,"MMMM JJJJ")</f>
        <v>September 2025</v>
      </c>
      <c r="AL28" s="527"/>
      <c r="AM28" s="527"/>
      <c r="AN28" s="527"/>
      <c r="AO28" s="527"/>
      <c r="AP28" s="527"/>
      <c r="AQ28" s="527"/>
      <c r="AR28" s="527"/>
      <c r="AS28" s="527"/>
      <c r="AT28" s="527"/>
      <c r="AU28" s="527"/>
      <c r="AV28" s="527"/>
      <c r="AW28" s="527"/>
      <c r="AX28" s="527"/>
      <c r="AY28" s="527"/>
      <c r="AZ28" s="527"/>
      <c r="BA28" s="527"/>
      <c r="BB28" s="527"/>
      <c r="BC28" s="527"/>
      <c r="BD28" s="527"/>
      <c r="BE28" s="527"/>
      <c r="BF28" s="527"/>
      <c r="BG28" s="527"/>
      <c r="BH28" s="527"/>
      <c r="BI28" s="527"/>
      <c r="BJ28" s="527"/>
      <c r="BK28" s="527"/>
      <c r="BL28" s="527"/>
      <c r="BM28" s="527"/>
      <c r="BN28" s="527"/>
      <c r="BO28" s="527"/>
      <c r="BP28" s="527"/>
      <c r="BQ28" s="528"/>
    </row>
    <row r="29" spans="1:69" ht="14.25" customHeight="1" x14ac:dyDescent="0.2">
      <c r="A29" s="2" t="s">
        <v>81</v>
      </c>
      <c r="B29" s="124" t="str">
        <f>IF(
            OR(
                     TEXT(EDATE('Projektkostenkalkulation EP'!$B$4,8),"TTT") = "Sa",
                     TEXT(EDATE('Projektkostenkalkulation EP'!$B$4,8),"TTT") = "So",
                     IF(ISNA(VLOOKUP(EDATE('Projektkostenkalkulation EP'!$B$4,8),Datenquellen!$F$7:$H$45,3,FALSE))," ",VLOOKUP(EDATE('Projektkostenkalkulation EP'!$B$4,8),Datenquellen!$F$7:$H$45,3,FALSE))="X"
                            ),
                    "X",
                    IF('Projektkostenkalkulation EP'!$J$31&gt;0,('Projektkostenkalkulation EP'!$N$47/5),0)
            )</f>
        <v>X</v>
      </c>
      <c r="C29" s="122">
        <f xml:space="preserve"> IF(TEXT((EDATE('Projektkostenkalkulation EP'!$B$4,8)+AK$3),"MM")=TEXT((EDATE('Projektkostenkalkulation EP'!$B$4,8)+(AK$3-1)),"MM"),
             IF(
                        OR(
                                    TEXT((EDATE('Projektkostenkalkulation EP'!$B$4,8)+AK$3),"TTT") = "Sa",
                                    TEXT((EDATE('Projektkostenkalkulation EP'!$B$4,8)+AK$3),"TTT") = "So",
                                    IF(ISNA(VLOOKUP(EDATE('Projektkostenkalkulation EP'!$B$4,8)+AK$3,Datenquellen!$F$7:$H$45,3,FALSE))," ",VLOOKUP(EDATE('Projektkostenkalkulation EP'!$B$4,8)+AK$3,Datenquellen!$F$7:$H$45,3,FALSE))="X"
                                    ),
                          "X",
                          IF((((NETWORKDAYS('Projektkostenkalkulation EP'!$J$8,EOMONTH('Projektkostenkalkulation EP'!$J$8,0)))*('Projektkostenkalkulation EP'!$N$47/5)*
                                        'Projektkostenkalkulation EP'!$J$31)-SUM($B$29:B29))&gt;('Projektkostenkalkulation EP'!$N$47/5),('Projektkostenkalkulation EP'!$N$47/5),
                                         (NETWORKDAYS('Projektkostenkalkulation EP'!$J$8,
                                          EOMONTH('Projektkostenkalkulation EP'!$J$8,0)))*('Projektkostenkalkulation EP'!$N$47/5)*'Projektkostenkalkulation EP'!$J$31-SUM($B$29:B29))
                          ),
               "X"
            )</f>
        <v>0</v>
      </c>
      <c r="D29" s="122">
        <f xml:space="preserve"> IF(TEXT((EDATE('Projektkostenkalkulation EP'!$B$4,8)+AL$3),"MM")=TEXT((EDATE('Projektkostenkalkulation EP'!$B$4,8)+(AL$3-1)),"MM"),
             IF(
                        OR(
                                    TEXT((EDATE('Projektkostenkalkulation EP'!$B$4,8)+AL$3),"TTT") = "Sa",
                                    TEXT((EDATE('Projektkostenkalkulation EP'!$B$4,8)+AL$3),"TTT") = "So",
                                    IF(ISNA(VLOOKUP(EDATE('Projektkostenkalkulation EP'!$B$4,8)+AL$3,Datenquellen!$F$7:$H$45,3,FALSE))," ",VLOOKUP(EDATE('Projektkostenkalkulation EP'!$B$4,8)+AL$3,Datenquellen!$F$7:$H$45,3,FALSE))="X"
                                    ),
                          "X",
                          IF((((NETWORKDAYS('Projektkostenkalkulation EP'!$J$8,EOMONTH('Projektkostenkalkulation EP'!$J$8,0)))*('Projektkostenkalkulation EP'!$N$47/5)*
                                        'Projektkostenkalkulation EP'!$J$31)-SUM($B$29:C29))&gt;('Projektkostenkalkulation EP'!$N$47/5),('Projektkostenkalkulation EP'!$N$47/5),
                                         (NETWORKDAYS('Projektkostenkalkulation EP'!$J$8,
                                          EOMONTH('Projektkostenkalkulation EP'!$J$8,0)))*('Projektkostenkalkulation EP'!$N$47/5)*'Projektkostenkalkulation EP'!$J$31-SUM($B$29:C29))
                          ),
               "X"
            )</f>
        <v>0</v>
      </c>
      <c r="E29" s="122">
        <f xml:space="preserve"> IF(TEXT((EDATE('Projektkostenkalkulation EP'!$B$4,8)+AM$3),"MM")=TEXT((EDATE('Projektkostenkalkulation EP'!$B$4,8)+(AM$3-1)),"MM"),
             IF(
                        OR(
                                    TEXT((EDATE('Projektkostenkalkulation EP'!$B$4,8)+AM$3),"TTT") = "Sa",
                                    TEXT((EDATE('Projektkostenkalkulation EP'!$B$4,8)+AM$3),"TTT") = "So",
                                    IF(ISNA(VLOOKUP(EDATE('Projektkostenkalkulation EP'!$B$4,8)+AM$3,Datenquellen!$F$7:$H$45,3,FALSE))," ",VLOOKUP(EDATE('Projektkostenkalkulation EP'!$B$4,8)+AM$3,Datenquellen!$F$7:$H$45,3,FALSE))="X"
                                    ),
                          "X",
                          IF((((NETWORKDAYS('Projektkostenkalkulation EP'!$J$8,EOMONTH('Projektkostenkalkulation EP'!$J$8,0)))*('Projektkostenkalkulation EP'!$N$47/5)*
                                        'Projektkostenkalkulation EP'!$J$31)-SUM($B$29:D29))&gt;('Projektkostenkalkulation EP'!$N$47/5),('Projektkostenkalkulation EP'!$N$47/5),
                                         (NETWORKDAYS('Projektkostenkalkulation EP'!$J$8,
                                          EOMONTH('Projektkostenkalkulation EP'!$J$8,0)))*('Projektkostenkalkulation EP'!$N$47/5)*'Projektkostenkalkulation EP'!$J$31-SUM($B$29:D29))
                          ),
               "X"
            )</f>
        <v>0</v>
      </c>
      <c r="F29" s="122">
        <f xml:space="preserve"> IF(TEXT((EDATE('Projektkostenkalkulation EP'!$B$4,8)+AN$3),"MM")=TEXT((EDATE('Projektkostenkalkulation EP'!$B$4,8)+(AN$3-1)),"MM"),
             IF(
                        OR(
                                    TEXT((EDATE('Projektkostenkalkulation EP'!$B$4,8)+AN$3),"TTT") = "Sa",
                                    TEXT((EDATE('Projektkostenkalkulation EP'!$B$4,8)+AN$3),"TTT") = "So",
                                    IF(ISNA(VLOOKUP(EDATE('Projektkostenkalkulation EP'!$B$4,8)+AN$3,Datenquellen!$F$7:$H$45,3,FALSE))," ",VLOOKUP(EDATE('Projektkostenkalkulation EP'!$B$4,8)+AN$3,Datenquellen!$F$7:$H$45,3,FALSE))="X"
                                    ),
                          "X",
                          IF((((NETWORKDAYS('Projektkostenkalkulation EP'!$J$8,EOMONTH('Projektkostenkalkulation EP'!$J$8,0)))*('Projektkostenkalkulation EP'!$N$47/5)*
                                        'Projektkostenkalkulation EP'!$J$31)-SUM($B$29:E29))&gt;('Projektkostenkalkulation EP'!$N$47/5),('Projektkostenkalkulation EP'!$N$47/5),
                                         (NETWORKDAYS('Projektkostenkalkulation EP'!$J$8,
                                          EOMONTH('Projektkostenkalkulation EP'!$J$8,0)))*('Projektkostenkalkulation EP'!$N$47/5)*'Projektkostenkalkulation EP'!$J$31-SUM($B$29:E29))
                          ),
               "X"
            )</f>
        <v>0</v>
      </c>
      <c r="G29" s="122">
        <f xml:space="preserve"> IF(TEXT((EDATE('Projektkostenkalkulation EP'!$B$4,8)+AO$3),"MM")=TEXT((EDATE('Projektkostenkalkulation EP'!$B$4,8)+(AO$3-1)),"MM"),
             IF(
                        OR(
                                    TEXT((EDATE('Projektkostenkalkulation EP'!$B$4,8)+AO$3),"TTT") = "Sa",
                                    TEXT((EDATE('Projektkostenkalkulation EP'!$B$4,8)+AO$3),"TTT") = "So",
                                    IF(ISNA(VLOOKUP(EDATE('Projektkostenkalkulation EP'!$B$4,8)+AO$3,Datenquellen!$F$7:$H$45,3,FALSE))," ",VLOOKUP(EDATE('Projektkostenkalkulation EP'!$B$4,8)+AO$3,Datenquellen!$F$7:$H$45,3,FALSE))="X"
                                    ),
                          "X",
                          IF((((NETWORKDAYS('Projektkostenkalkulation EP'!$J$8,EOMONTH('Projektkostenkalkulation EP'!$J$8,0)))*('Projektkostenkalkulation EP'!$N$47/5)*
                                        'Projektkostenkalkulation EP'!$J$31)-SUM($B$29:F29))&gt;('Projektkostenkalkulation EP'!$N$47/5),('Projektkostenkalkulation EP'!$N$47/5),
                                         (NETWORKDAYS('Projektkostenkalkulation EP'!$J$8,
                                          EOMONTH('Projektkostenkalkulation EP'!$J$8,0)))*('Projektkostenkalkulation EP'!$N$47/5)*'Projektkostenkalkulation EP'!$J$31-SUM($B$29:F29))
                          ),
               "X"
            )</f>
        <v>0</v>
      </c>
      <c r="H29" s="122" t="str">
        <f xml:space="preserve"> IF(TEXT((EDATE('Projektkostenkalkulation EP'!$B$4,8)+AP$3),"MM")=TEXT((EDATE('Projektkostenkalkulation EP'!$B$4,8)+(AP$3-1)),"MM"),
             IF(
                        OR(
                                    TEXT((EDATE('Projektkostenkalkulation EP'!$B$4,8)+AP$3),"TTT") = "Sa",
                                    TEXT((EDATE('Projektkostenkalkulation EP'!$B$4,8)+AP$3),"TTT") = "So",
                                    IF(ISNA(VLOOKUP(EDATE('Projektkostenkalkulation EP'!$B$4,8)+AP$3,Datenquellen!$F$7:$H$45,3,FALSE))," ",VLOOKUP(EDATE('Projektkostenkalkulation EP'!$B$4,8)+AP$3,Datenquellen!$F$7:$H$45,3,FALSE))="X"
                                    ),
                          "X",
                          IF((((NETWORKDAYS('Projektkostenkalkulation EP'!$J$8,EOMONTH('Projektkostenkalkulation EP'!$J$8,0)))*('Projektkostenkalkulation EP'!$N$47/5)*
                                        'Projektkostenkalkulation EP'!$J$31)-SUM($B$29:G29))&gt;('Projektkostenkalkulation EP'!$N$47/5),('Projektkostenkalkulation EP'!$N$47/5),
                                         (NETWORKDAYS('Projektkostenkalkulation EP'!$J$8,
                                          EOMONTH('Projektkostenkalkulation EP'!$J$8,0)))*('Projektkostenkalkulation EP'!$N$47/5)*'Projektkostenkalkulation EP'!$J$31-SUM($B$29:G29))
                          ),
               "X"
            )</f>
        <v>X</v>
      </c>
      <c r="I29" s="122" t="str">
        <f xml:space="preserve"> IF(TEXT((EDATE('Projektkostenkalkulation EP'!$B$4,8)+AQ$3),"MM")=TEXT((EDATE('Projektkostenkalkulation EP'!$B$4,8)+(AQ$3-1)),"MM"),
             IF(
                        OR(
                                    TEXT((EDATE('Projektkostenkalkulation EP'!$B$4,8)+AQ$3),"TTT") = "Sa",
                                    TEXT((EDATE('Projektkostenkalkulation EP'!$B$4,8)+AQ$3),"TTT") = "So",
                                    IF(ISNA(VLOOKUP(EDATE('Projektkostenkalkulation EP'!$B$4,8)+AQ$3,Datenquellen!$F$7:$H$45,3,FALSE))," ",VLOOKUP(EDATE('Projektkostenkalkulation EP'!$B$4,8)+AQ$3,Datenquellen!$F$7:$H$45,3,FALSE))="X"
                                    ),
                          "X",
                          IF((((NETWORKDAYS('Projektkostenkalkulation EP'!$J$8,EOMONTH('Projektkostenkalkulation EP'!$J$8,0)))*('Projektkostenkalkulation EP'!$N$47/5)*
                                        'Projektkostenkalkulation EP'!$J$31)-SUM($B$29:H29))&gt;('Projektkostenkalkulation EP'!$N$47/5),('Projektkostenkalkulation EP'!$N$47/5),
                                         (NETWORKDAYS('Projektkostenkalkulation EP'!$J$8,
                                          EOMONTH('Projektkostenkalkulation EP'!$J$8,0)))*('Projektkostenkalkulation EP'!$N$47/5)*'Projektkostenkalkulation EP'!$J$31-SUM($B$29:H29))
                          ),
               "X"
            )</f>
        <v>X</v>
      </c>
      <c r="J29" s="122">
        <f xml:space="preserve"> IF(TEXT((EDATE('Projektkostenkalkulation EP'!$B$4,8)+AR$3),"MM")=TEXT((EDATE('Projektkostenkalkulation EP'!$B$4,8)+(AR$3-1)),"MM"),
             IF(
                        OR(
                                    TEXT((EDATE('Projektkostenkalkulation EP'!$B$4,8)+AR$3),"TTT") = "Sa",
                                    TEXT((EDATE('Projektkostenkalkulation EP'!$B$4,8)+AR$3),"TTT") = "So",
                                    IF(ISNA(VLOOKUP(EDATE('Projektkostenkalkulation EP'!$B$4,8)+AR$3,Datenquellen!$F$7:$H$45,3,FALSE))," ",VLOOKUP(EDATE('Projektkostenkalkulation EP'!$B$4,8)+AR$3,Datenquellen!$F$7:$H$45,3,FALSE))="X"
                                    ),
                          "X",
                          IF((((NETWORKDAYS('Projektkostenkalkulation EP'!$J$8,EOMONTH('Projektkostenkalkulation EP'!$J$8,0)))*('Projektkostenkalkulation EP'!$N$47/5)*
                                        'Projektkostenkalkulation EP'!$J$31)-SUM($B$29:I29))&gt;('Projektkostenkalkulation EP'!$N$47/5),('Projektkostenkalkulation EP'!$N$47/5),
                                         (NETWORKDAYS('Projektkostenkalkulation EP'!$J$8,
                                          EOMONTH('Projektkostenkalkulation EP'!$J$8,0)))*('Projektkostenkalkulation EP'!$N$47/5)*'Projektkostenkalkulation EP'!$J$31-SUM($B$29:I29))
                          ),
               "X"
            )</f>
        <v>0</v>
      </c>
      <c r="K29" s="122">
        <f xml:space="preserve"> IF(TEXT((EDATE('Projektkostenkalkulation EP'!$B$4,8)+AS$3),"MM")=TEXT((EDATE('Projektkostenkalkulation EP'!$B$4,8)+(AS$3-1)),"MM"),
             IF(
                        OR(
                                    TEXT((EDATE('Projektkostenkalkulation EP'!$B$4,8)+AS$3),"TTT") = "Sa",
                                    TEXT((EDATE('Projektkostenkalkulation EP'!$B$4,8)+AS$3),"TTT") = "So",
                                    IF(ISNA(VLOOKUP(EDATE('Projektkostenkalkulation EP'!$B$4,8)+AS$3,Datenquellen!$F$7:$H$45,3,FALSE))," ",VLOOKUP(EDATE('Projektkostenkalkulation EP'!$B$4,8)+AS$3,Datenquellen!$F$7:$H$45,3,FALSE))="X"
                                    ),
                          "X",
                          IF((((NETWORKDAYS('Projektkostenkalkulation EP'!$J$8,EOMONTH('Projektkostenkalkulation EP'!$J$8,0)))*('Projektkostenkalkulation EP'!$N$47/5)*
                                        'Projektkostenkalkulation EP'!$J$31)-SUM($B$29:J29))&gt;('Projektkostenkalkulation EP'!$N$47/5),('Projektkostenkalkulation EP'!$N$47/5),
                                         (NETWORKDAYS('Projektkostenkalkulation EP'!$J$8,
                                          EOMONTH('Projektkostenkalkulation EP'!$J$8,0)))*('Projektkostenkalkulation EP'!$N$47/5)*'Projektkostenkalkulation EP'!$J$31-SUM($B$29:J29))
                          ),
               "X"
            )</f>
        <v>0</v>
      </c>
      <c r="L29" s="122">
        <f xml:space="preserve"> IF(TEXT((EDATE('Projektkostenkalkulation EP'!$B$4,8)+AT$3),"MM")=TEXT((EDATE('Projektkostenkalkulation EP'!$B$4,8)+(AT$3-1)),"MM"),
             IF(
                        OR(
                                    TEXT((EDATE('Projektkostenkalkulation EP'!$B$4,8)+AT$3),"TTT") = "Sa",
                                    TEXT((EDATE('Projektkostenkalkulation EP'!$B$4,8)+AT$3),"TTT") = "So",
                                    IF(ISNA(VLOOKUP(EDATE('Projektkostenkalkulation EP'!$B$4,8)+AT$3,Datenquellen!$F$7:$H$45,3,FALSE))," ",VLOOKUP(EDATE('Projektkostenkalkulation EP'!$B$4,8)+AT$3,Datenquellen!$F$7:$H$45,3,FALSE))="X"
                                    ),
                          "X",
                          IF((((NETWORKDAYS('Projektkostenkalkulation EP'!$J$8,EOMONTH('Projektkostenkalkulation EP'!$J$8,0)))*('Projektkostenkalkulation EP'!$N$47/5)*
                                        'Projektkostenkalkulation EP'!$J$31)-SUM($B$29:K29))&gt;('Projektkostenkalkulation EP'!$N$47/5),('Projektkostenkalkulation EP'!$N$47/5),
                                         (NETWORKDAYS('Projektkostenkalkulation EP'!$J$8,
                                          EOMONTH('Projektkostenkalkulation EP'!$J$8,0)))*('Projektkostenkalkulation EP'!$N$47/5)*'Projektkostenkalkulation EP'!$J$31-SUM($B$29:K29))
                          ),
               "X"
            )</f>
        <v>0</v>
      </c>
      <c r="M29" s="122">
        <f xml:space="preserve"> IF(TEXT((EDATE('Projektkostenkalkulation EP'!$B$4,8)+AU$3),"MM")=TEXT((EDATE('Projektkostenkalkulation EP'!$B$4,8)+(AU$3-1)),"MM"),
             IF(
                        OR(
                                    TEXT((EDATE('Projektkostenkalkulation EP'!$B$4,8)+AU$3),"TTT") = "Sa",
                                    TEXT((EDATE('Projektkostenkalkulation EP'!$B$4,8)+AU$3),"TTT") = "So",
                                    IF(ISNA(VLOOKUP(EDATE('Projektkostenkalkulation EP'!$B$4,8)+AU$3,Datenquellen!$F$7:$H$45,3,FALSE))," ",VLOOKUP(EDATE('Projektkostenkalkulation EP'!$B$4,8)+AU$3,Datenquellen!$F$7:$H$45,3,FALSE))="X"
                                    ),
                          "X",
                          IF((((NETWORKDAYS('Projektkostenkalkulation EP'!$J$8,EOMONTH('Projektkostenkalkulation EP'!$J$8,0)))*('Projektkostenkalkulation EP'!$N$47/5)*
                                        'Projektkostenkalkulation EP'!$J$31)-SUM($B$29:L29))&gt;('Projektkostenkalkulation EP'!$N$47/5),('Projektkostenkalkulation EP'!$N$47/5),
                                         (NETWORKDAYS('Projektkostenkalkulation EP'!$J$8,
                                          EOMONTH('Projektkostenkalkulation EP'!$J$8,0)))*('Projektkostenkalkulation EP'!$N$47/5)*'Projektkostenkalkulation EP'!$J$31-SUM($B$29:L29))
                          ),
               "X"
            )</f>
        <v>0</v>
      </c>
      <c r="N29" s="122">
        <f xml:space="preserve"> IF(TEXT((EDATE('Projektkostenkalkulation EP'!$B$4,8)+AV$3),"MM")=TEXT((EDATE('Projektkostenkalkulation EP'!$B$4,8)+(AV$3-1)),"MM"),
             IF(
                        OR(
                                    TEXT((EDATE('Projektkostenkalkulation EP'!$B$4,8)+AV$3),"TTT") = "Sa",
                                    TEXT((EDATE('Projektkostenkalkulation EP'!$B$4,8)+AV$3),"TTT") = "So",
                                    IF(ISNA(VLOOKUP(EDATE('Projektkostenkalkulation EP'!$B$4,8)+AV$3,Datenquellen!$F$7:$H$45,3,FALSE))," ",VLOOKUP(EDATE('Projektkostenkalkulation EP'!$B$4,8)+AV$3,Datenquellen!$F$7:$H$45,3,FALSE))="X"
                                    ),
                          "X",
                          IF((((NETWORKDAYS('Projektkostenkalkulation EP'!$J$8,EOMONTH('Projektkostenkalkulation EP'!$J$8,0)))*('Projektkostenkalkulation EP'!$N$47/5)*
                                        'Projektkostenkalkulation EP'!$J$31)-SUM($B$29:M29))&gt;('Projektkostenkalkulation EP'!$N$47/5),('Projektkostenkalkulation EP'!$N$47/5),
                                         (NETWORKDAYS('Projektkostenkalkulation EP'!$J$8,
                                          EOMONTH('Projektkostenkalkulation EP'!$J$8,0)))*('Projektkostenkalkulation EP'!$N$47/5)*'Projektkostenkalkulation EP'!$J$31-SUM($B$29:M29))
                          ),
               "X"
            )</f>
        <v>0</v>
      </c>
      <c r="O29" s="122" t="str">
        <f xml:space="preserve"> IF(TEXT((EDATE('Projektkostenkalkulation EP'!$B$4,8)+AW$3),"MM")=TEXT((EDATE('Projektkostenkalkulation EP'!$B$4,8)+(AW$3-1)),"MM"),
             IF(
                        OR(
                                    TEXT((EDATE('Projektkostenkalkulation EP'!$B$4,8)+AW$3),"TTT") = "Sa",
                                    TEXT((EDATE('Projektkostenkalkulation EP'!$B$4,8)+AW$3),"TTT") = "So",
                                    IF(ISNA(VLOOKUP(EDATE('Projektkostenkalkulation EP'!$B$4,8)+AW$3,Datenquellen!$F$7:$H$45,3,FALSE))," ",VLOOKUP(EDATE('Projektkostenkalkulation EP'!$B$4,8)+AW$3,Datenquellen!$F$7:$H$45,3,FALSE))="X"
                                    ),
                          "X",
                          IF((((NETWORKDAYS('Projektkostenkalkulation EP'!$J$8,EOMONTH('Projektkostenkalkulation EP'!$J$8,0)))*('Projektkostenkalkulation EP'!$N$47/5)*
                                        'Projektkostenkalkulation EP'!$J$31)-SUM($B$29:N29))&gt;('Projektkostenkalkulation EP'!$N$47/5),('Projektkostenkalkulation EP'!$N$47/5),
                                         (NETWORKDAYS('Projektkostenkalkulation EP'!$J$8,
                                          EOMONTH('Projektkostenkalkulation EP'!$J$8,0)))*('Projektkostenkalkulation EP'!$N$47/5)*'Projektkostenkalkulation EP'!$J$31-SUM($B$29:N29))
                          ),
               "X"
            )</f>
        <v>X</v>
      </c>
      <c r="P29" s="122" t="str">
        <f xml:space="preserve"> IF(TEXT((EDATE('Projektkostenkalkulation EP'!$B$4,8)+AX$3),"MM")=TEXT((EDATE('Projektkostenkalkulation EP'!$B$4,8)+(AX$3-1)),"MM"),
             IF(
                        OR(
                                    TEXT((EDATE('Projektkostenkalkulation EP'!$B$4,8)+AX$3),"TTT") = "Sa",
                                    TEXT((EDATE('Projektkostenkalkulation EP'!$B$4,8)+AX$3),"TTT") = "So",
                                    IF(ISNA(VLOOKUP(EDATE('Projektkostenkalkulation EP'!$B$4,8)+AX$3,Datenquellen!$F$7:$H$45,3,FALSE))," ",VLOOKUP(EDATE('Projektkostenkalkulation EP'!$B$4,8)+AX$3,Datenquellen!$F$7:$H$45,3,FALSE))="X"
                                    ),
                          "X",
                          IF((((NETWORKDAYS('Projektkostenkalkulation EP'!$J$8,EOMONTH('Projektkostenkalkulation EP'!$J$8,0)))*('Projektkostenkalkulation EP'!$N$47/5)*
                                        'Projektkostenkalkulation EP'!$J$31)-SUM($B$29:O29))&gt;('Projektkostenkalkulation EP'!$N$47/5),('Projektkostenkalkulation EP'!$N$47/5),
                                         (NETWORKDAYS('Projektkostenkalkulation EP'!$J$8,
                                          EOMONTH('Projektkostenkalkulation EP'!$J$8,0)))*('Projektkostenkalkulation EP'!$N$47/5)*'Projektkostenkalkulation EP'!$J$31-SUM($B$29:O29))
                          ),
               "X"
            )</f>
        <v>X</v>
      </c>
      <c r="Q29" s="122">
        <f xml:space="preserve"> IF(TEXT((EDATE('Projektkostenkalkulation EP'!$B$4,8)+AY$3),"MM")=TEXT((EDATE('Projektkostenkalkulation EP'!$B$4,8)+(AY$3-1)),"MM"),
             IF(
                        OR(
                                    TEXT((EDATE('Projektkostenkalkulation EP'!$B$4,8)+AY$3),"TTT") = "Sa",
                                    TEXT((EDATE('Projektkostenkalkulation EP'!$B$4,8)+AY$3),"TTT") = "So",
                                    IF(ISNA(VLOOKUP(EDATE('Projektkostenkalkulation EP'!$B$4,8)+AY$3,Datenquellen!$F$7:$H$45,3,FALSE))," ",VLOOKUP(EDATE('Projektkostenkalkulation EP'!$B$4,8)+AY$3,Datenquellen!$F$7:$H$45,3,FALSE))="X"
                                    ),
                          "X",
                          IF((((NETWORKDAYS('Projektkostenkalkulation EP'!$J$8,EOMONTH('Projektkostenkalkulation EP'!$J$8,0)))*('Projektkostenkalkulation EP'!$N$47/5)*
                                        'Projektkostenkalkulation EP'!$J$31)-SUM($B$29:P29))&gt;('Projektkostenkalkulation EP'!$N$47/5),('Projektkostenkalkulation EP'!$N$47/5),
                                         (NETWORKDAYS('Projektkostenkalkulation EP'!$J$8,
                                          EOMONTH('Projektkostenkalkulation EP'!$J$8,0)))*('Projektkostenkalkulation EP'!$N$47/5)*'Projektkostenkalkulation EP'!$J$31-SUM($B$29:P29))
                          ),
               "X"
            )</f>
        <v>0</v>
      </c>
      <c r="R29" s="122">
        <f xml:space="preserve"> IF(TEXT((EDATE('Projektkostenkalkulation EP'!$B$4,8)+AZ$3),"MM")=TEXT((EDATE('Projektkostenkalkulation EP'!$B$4,8)+(AZ$3-1)),"MM"),
             IF(
                        OR(
                                    TEXT((EDATE('Projektkostenkalkulation EP'!$B$4,8)+AZ$3),"TTT") = "Sa",
                                    TEXT((EDATE('Projektkostenkalkulation EP'!$B$4,8)+AZ$3),"TTT") = "So",
                                    IF(ISNA(VLOOKUP(EDATE('Projektkostenkalkulation EP'!$B$4,8)+AZ$3,Datenquellen!$F$7:$H$45,3,FALSE))," ",VLOOKUP(EDATE('Projektkostenkalkulation EP'!$B$4,8)+AZ$3,Datenquellen!$F$7:$H$45,3,FALSE))="X"
                                    ),
                          "X",
                          IF((((NETWORKDAYS('Projektkostenkalkulation EP'!$J$8,EOMONTH('Projektkostenkalkulation EP'!$J$8,0)))*('Projektkostenkalkulation EP'!$N$47/5)*
                                        'Projektkostenkalkulation EP'!$J$31)-SUM($B$29:Q29))&gt;('Projektkostenkalkulation EP'!$N$47/5),('Projektkostenkalkulation EP'!$N$47/5),
                                         (NETWORKDAYS('Projektkostenkalkulation EP'!$J$8,
                                          EOMONTH('Projektkostenkalkulation EP'!$J$8,0)))*('Projektkostenkalkulation EP'!$N$47/5)*'Projektkostenkalkulation EP'!$J$31-SUM($B$29:Q29))
                          ),
               "X"
            )</f>
        <v>0</v>
      </c>
      <c r="S29" s="122">
        <f xml:space="preserve"> IF(TEXT((EDATE('Projektkostenkalkulation EP'!$B$4,8)+BA$3),"MM")=TEXT((EDATE('Projektkostenkalkulation EP'!$B$4,8)+(BA$3-1)),"MM"),
             IF(
                        OR(
                                    TEXT((EDATE('Projektkostenkalkulation EP'!$B$4,8)+BA$3),"TTT") = "Sa",
                                    TEXT((EDATE('Projektkostenkalkulation EP'!$B$4,8)+BA$3),"TTT") = "So",
                                    IF(ISNA(VLOOKUP(EDATE('Projektkostenkalkulation EP'!$B$4,8)+BA$3,Datenquellen!$F$7:$H$45,3,FALSE))," ",VLOOKUP(EDATE('Projektkostenkalkulation EP'!$B$4,8)+BA$3,Datenquellen!$F$7:$H$45,3,FALSE))="X"
                                    ),
                          "X",
                          IF((((NETWORKDAYS('Projektkostenkalkulation EP'!$J$8,EOMONTH('Projektkostenkalkulation EP'!$J$8,0)))*('Projektkostenkalkulation EP'!$N$47/5)*
                                        'Projektkostenkalkulation EP'!$J$31)-SUM($B$29:R29))&gt;('Projektkostenkalkulation EP'!$N$47/5),('Projektkostenkalkulation EP'!$N$47/5),
                                         (NETWORKDAYS('Projektkostenkalkulation EP'!$J$8,
                                          EOMONTH('Projektkostenkalkulation EP'!$J$8,0)))*('Projektkostenkalkulation EP'!$N$47/5)*'Projektkostenkalkulation EP'!$J$31-SUM($B$29:R29))
                          ),
               "X"
            )</f>
        <v>0</v>
      </c>
      <c r="T29" s="122">
        <f xml:space="preserve"> IF(TEXT((EDATE('Projektkostenkalkulation EP'!$B$4,8)+BB$3),"MM")=TEXT((EDATE('Projektkostenkalkulation EP'!$B$4,8)+(BB$3-1)),"MM"),
             IF(
                        OR(
                                    TEXT((EDATE('Projektkostenkalkulation EP'!$B$4,8)+BB$3),"TTT") = "Sa",
                                    TEXT((EDATE('Projektkostenkalkulation EP'!$B$4,8)+BB$3),"TTT") = "So",
                                    IF(ISNA(VLOOKUP(EDATE('Projektkostenkalkulation EP'!$B$4,8)+BB$3,Datenquellen!$F$7:$H$45,3,FALSE))," ",VLOOKUP(EDATE('Projektkostenkalkulation EP'!$B$4,8)+BB$3,Datenquellen!$F$7:$H$45,3,FALSE))="X"
                                    ),
                          "X",
                          IF((((NETWORKDAYS('Projektkostenkalkulation EP'!$J$8,EOMONTH('Projektkostenkalkulation EP'!$J$8,0)))*('Projektkostenkalkulation EP'!$N$47/5)*
                                        'Projektkostenkalkulation EP'!$J$31)-SUM($B$29:S29))&gt;('Projektkostenkalkulation EP'!$N$47/5),('Projektkostenkalkulation EP'!$N$47/5),
                                         (NETWORKDAYS('Projektkostenkalkulation EP'!$J$8,
                                          EOMONTH('Projektkostenkalkulation EP'!$J$8,0)))*('Projektkostenkalkulation EP'!$N$47/5)*'Projektkostenkalkulation EP'!$J$31-SUM($B$29:S29))
                          ),
               "X"
            )</f>
        <v>0</v>
      </c>
      <c r="U29" s="122">
        <f xml:space="preserve"> IF(TEXT((EDATE('Projektkostenkalkulation EP'!$B$4,8)+BC$3),"MM")=TEXT((EDATE('Projektkostenkalkulation EP'!$B$4,8)+(BC$3-1)),"MM"),
             IF(
                        OR(
                                    TEXT((EDATE('Projektkostenkalkulation EP'!$B$4,8)+BC$3),"TTT") = "Sa",
                                    TEXT((EDATE('Projektkostenkalkulation EP'!$B$4,8)+BC$3),"TTT") = "So",
                                    IF(ISNA(VLOOKUP(EDATE('Projektkostenkalkulation EP'!$B$4,8)+BC$3,Datenquellen!$F$7:$H$45,3,FALSE))," ",VLOOKUP(EDATE('Projektkostenkalkulation EP'!$B$4,8)+BC$3,Datenquellen!$F$7:$H$45,3,FALSE))="X"
                                    ),
                          "X",
                          IF((((NETWORKDAYS('Projektkostenkalkulation EP'!$J$8,EOMONTH('Projektkostenkalkulation EP'!$J$8,0)))*('Projektkostenkalkulation EP'!$N$47/5)*
                                        'Projektkostenkalkulation EP'!$J$31)-SUM($B$29:T29))&gt;('Projektkostenkalkulation EP'!$N$47/5),('Projektkostenkalkulation EP'!$N$47/5),
                                         (NETWORKDAYS('Projektkostenkalkulation EP'!$J$8,
                                          EOMONTH('Projektkostenkalkulation EP'!$J$8,0)))*('Projektkostenkalkulation EP'!$N$47/5)*'Projektkostenkalkulation EP'!$J$31-SUM($B$29:T29))
                          ),
               "X"
            )</f>
        <v>0</v>
      </c>
      <c r="V29" s="122" t="str">
        <f xml:space="preserve"> IF(TEXT((EDATE('Projektkostenkalkulation EP'!$B$4,8)+BD$3),"MM")=TEXT((EDATE('Projektkostenkalkulation EP'!$B$4,8)+(BD$3-1)),"MM"),
             IF(
                        OR(
                                    TEXT((EDATE('Projektkostenkalkulation EP'!$B$4,8)+BD$3),"TTT") = "Sa",
                                    TEXT((EDATE('Projektkostenkalkulation EP'!$B$4,8)+BD$3),"TTT") = "So",
                                    IF(ISNA(VLOOKUP(EDATE('Projektkostenkalkulation EP'!$B$4,8)+BD$3,Datenquellen!$F$7:$H$45,3,FALSE))," ",VLOOKUP(EDATE('Projektkostenkalkulation EP'!$B$4,8)+BD$3,Datenquellen!$F$7:$H$45,3,FALSE))="X"
                                    ),
                          "X",
                          IF((((NETWORKDAYS('Projektkostenkalkulation EP'!$J$8,EOMONTH('Projektkostenkalkulation EP'!$J$8,0)))*('Projektkostenkalkulation EP'!$N$47/5)*
                                        'Projektkostenkalkulation EP'!$J$31)-SUM($B$29:U29))&gt;('Projektkostenkalkulation EP'!$N$47/5),('Projektkostenkalkulation EP'!$N$47/5),
                                         (NETWORKDAYS('Projektkostenkalkulation EP'!$J$8,
                                          EOMONTH('Projektkostenkalkulation EP'!$J$8,0)))*('Projektkostenkalkulation EP'!$N$47/5)*'Projektkostenkalkulation EP'!$J$31-SUM($B$29:U29))
                          ),
               "X"
            )</f>
        <v>X</v>
      </c>
      <c r="W29" s="122" t="str">
        <f xml:space="preserve"> IF(TEXT((EDATE('Projektkostenkalkulation EP'!$B$4,8)+BE$3),"MM")=TEXT((EDATE('Projektkostenkalkulation EP'!$B$4,8)+(BE$3-1)),"MM"),
             IF(
                        OR(
                                    TEXT((EDATE('Projektkostenkalkulation EP'!$B$4,8)+BE$3),"TTT") = "Sa",
                                    TEXT((EDATE('Projektkostenkalkulation EP'!$B$4,8)+BE$3),"TTT") = "So",
                                    IF(ISNA(VLOOKUP(EDATE('Projektkostenkalkulation EP'!$B$4,8)+BE$3,Datenquellen!$F$7:$H$45,3,FALSE))," ",VLOOKUP(EDATE('Projektkostenkalkulation EP'!$B$4,8)+BE$3,Datenquellen!$F$7:$H$45,3,FALSE))="X"
                                    ),
                          "X",
                          IF((((NETWORKDAYS('Projektkostenkalkulation EP'!$J$8,EOMONTH('Projektkostenkalkulation EP'!$J$8,0)))*('Projektkostenkalkulation EP'!$N$47/5)*
                                        'Projektkostenkalkulation EP'!$J$31)-SUM($B$29:V29))&gt;('Projektkostenkalkulation EP'!$N$47/5),('Projektkostenkalkulation EP'!$N$47/5),
                                         (NETWORKDAYS('Projektkostenkalkulation EP'!$J$8,
                                          EOMONTH('Projektkostenkalkulation EP'!$J$8,0)))*('Projektkostenkalkulation EP'!$N$47/5)*'Projektkostenkalkulation EP'!$J$31-SUM($B$29:V29))
                          ),
               "X"
            )</f>
        <v>X</v>
      </c>
      <c r="X29" s="122">
        <f xml:space="preserve"> IF(TEXT((EDATE('Projektkostenkalkulation EP'!$B$4,8)+BF$3),"MM")=TEXT((EDATE('Projektkostenkalkulation EP'!$B$4,8)+(BF$3-1)),"MM"),
             IF(
                        OR(
                                    TEXT((EDATE('Projektkostenkalkulation EP'!$B$4,8)+BF$3),"TTT") = "Sa",
                                    TEXT((EDATE('Projektkostenkalkulation EP'!$B$4,8)+BF$3),"TTT") = "So",
                                    IF(ISNA(VLOOKUP(EDATE('Projektkostenkalkulation EP'!$B$4,8)+BF$3,Datenquellen!$F$7:$H$45,3,FALSE))," ",VLOOKUP(EDATE('Projektkostenkalkulation EP'!$B$4,8)+BF$3,Datenquellen!$F$7:$H$45,3,FALSE))="X"
                                    ),
                          "X",
                          IF((((NETWORKDAYS('Projektkostenkalkulation EP'!$J$8,EOMONTH('Projektkostenkalkulation EP'!$J$8,0)))*('Projektkostenkalkulation EP'!$N$47/5)*
                                        'Projektkostenkalkulation EP'!$J$31)-SUM($B$29:W29))&gt;('Projektkostenkalkulation EP'!$N$47/5),('Projektkostenkalkulation EP'!$N$47/5),
                                         (NETWORKDAYS('Projektkostenkalkulation EP'!$J$8,
                                          EOMONTH('Projektkostenkalkulation EP'!$J$8,0)))*('Projektkostenkalkulation EP'!$N$47/5)*'Projektkostenkalkulation EP'!$J$31-SUM($B$29:W29))
                          ),
               "X"
            )</f>
        <v>0</v>
      </c>
      <c r="Y29" s="122">
        <f xml:space="preserve"> IF(TEXT((EDATE('Projektkostenkalkulation EP'!$B$4,8)+BG$3),"MM")=TEXT((EDATE('Projektkostenkalkulation EP'!$B$4,8)+(BG$3-1)),"MM"),
             IF(
                        OR(
                                    TEXT((EDATE('Projektkostenkalkulation EP'!$B$4,8)+BG$3),"TTT") = "Sa",
                                    TEXT((EDATE('Projektkostenkalkulation EP'!$B$4,8)+BG$3),"TTT") = "So",
                                    IF(ISNA(VLOOKUP(EDATE('Projektkostenkalkulation EP'!$B$4,8)+BG$3,Datenquellen!$F$7:$H$45,3,FALSE))," ",VLOOKUP(EDATE('Projektkostenkalkulation EP'!$B$4,8)+BG$3,Datenquellen!$F$7:$H$45,3,FALSE))="X"
                                    ),
                          "X",
                          IF((((NETWORKDAYS('Projektkostenkalkulation EP'!$J$8,EOMONTH('Projektkostenkalkulation EP'!$J$8,0)))*('Projektkostenkalkulation EP'!$N$47/5)*
                                        'Projektkostenkalkulation EP'!$J$31)-SUM($B$29:X29))&gt;('Projektkostenkalkulation EP'!$N$47/5),('Projektkostenkalkulation EP'!$N$47/5),
                                         (NETWORKDAYS('Projektkostenkalkulation EP'!$J$8,
                                          EOMONTH('Projektkostenkalkulation EP'!$J$8,0)))*('Projektkostenkalkulation EP'!$N$47/5)*'Projektkostenkalkulation EP'!$J$31-SUM($B$29:X29))
                          ),
               "X"
            )</f>
        <v>0</v>
      </c>
      <c r="Z29" s="122">
        <f xml:space="preserve"> IF(TEXT((EDATE('Projektkostenkalkulation EP'!$B$4,8)+BH$3),"MM")=TEXT((EDATE('Projektkostenkalkulation EP'!$B$4,8)+(BH$3-1)),"MM"),
             IF(
                        OR(
                                    TEXT((EDATE('Projektkostenkalkulation EP'!$B$4,8)+BH$3),"TTT") = "Sa",
                                    TEXT((EDATE('Projektkostenkalkulation EP'!$B$4,8)+BH$3),"TTT") = "So",
                                    IF(ISNA(VLOOKUP(EDATE('Projektkostenkalkulation EP'!$B$4,8)+BH$3,Datenquellen!$F$7:$H$45,3,FALSE))," ",VLOOKUP(EDATE('Projektkostenkalkulation EP'!$B$4,8)+BH$3,Datenquellen!$F$7:$H$45,3,FALSE))="X"
                                    ),
                          "X",
                          IF((((NETWORKDAYS('Projektkostenkalkulation EP'!$J$8,EOMONTH('Projektkostenkalkulation EP'!$J$8,0)))*('Projektkostenkalkulation EP'!$N$47/5)*
                                        'Projektkostenkalkulation EP'!$J$31)-SUM($B$29:Y29))&gt;('Projektkostenkalkulation EP'!$N$47/5),('Projektkostenkalkulation EP'!$N$47/5),
                                         (NETWORKDAYS('Projektkostenkalkulation EP'!$J$8,
                                          EOMONTH('Projektkostenkalkulation EP'!$J$8,0)))*('Projektkostenkalkulation EP'!$N$47/5)*'Projektkostenkalkulation EP'!$J$31-SUM($B$29:Y29))
                          ),
               "X"
            )</f>
        <v>0</v>
      </c>
      <c r="AA29" s="122">
        <f xml:space="preserve"> IF(TEXT((EDATE('Projektkostenkalkulation EP'!$B$4,8)+BI$3),"MM")=TEXT((EDATE('Projektkostenkalkulation EP'!$B$4,8)+(BI$3-1)),"MM"),
             IF(
                        OR(
                                    TEXT((EDATE('Projektkostenkalkulation EP'!$B$4,8)+BI$3),"TTT") = "Sa",
                                    TEXT((EDATE('Projektkostenkalkulation EP'!$B$4,8)+BI$3),"TTT") = "So",
                                    IF(ISNA(VLOOKUP(EDATE('Projektkostenkalkulation EP'!$B$4,8)+BI$3,Datenquellen!$F$7:$H$45,3,FALSE))," ",VLOOKUP(EDATE('Projektkostenkalkulation EP'!$B$4,8)+BI$3,Datenquellen!$F$7:$H$45,3,FALSE))="X"
                                    ),
                          "X",
                          IF((((NETWORKDAYS('Projektkostenkalkulation EP'!$J$8,EOMONTH('Projektkostenkalkulation EP'!$J$8,0)))*('Projektkostenkalkulation EP'!$N$47/5)*
                                        'Projektkostenkalkulation EP'!$J$31)-SUM($B$29:Z29))&gt;('Projektkostenkalkulation EP'!$N$47/5),('Projektkostenkalkulation EP'!$N$47/5),
                                         (NETWORKDAYS('Projektkostenkalkulation EP'!$J$8,
                                          EOMONTH('Projektkostenkalkulation EP'!$J$8,0)))*('Projektkostenkalkulation EP'!$N$47/5)*'Projektkostenkalkulation EP'!$J$31-SUM($B$29:Z29))
                          ),
               "X"
            )</f>
        <v>0</v>
      </c>
      <c r="AB29" s="122">
        <f xml:space="preserve"> IF(TEXT((EDATE('Projektkostenkalkulation EP'!$B$4,8)+BJ$3),"MM")=TEXT((EDATE('Projektkostenkalkulation EP'!$B$4,8)+(BJ$3-1)),"MM"),
             IF(
                        OR(
                                    TEXT((EDATE('Projektkostenkalkulation EP'!$B$4,8)+BJ$3),"TTT") = "Sa",
                                    TEXT((EDATE('Projektkostenkalkulation EP'!$B$4,8)+BJ$3),"TTT") = "So",
                                    IF(ISNA(VLOOKUP(EDATE('Projektkostenkalkulation EP'!$B$4,8)+BJ$3,Datenquellen!$F$7:$H$45,3,FALSE))," ",VLOOKUP(EDATE('Projektkostenkalkulation EP'!$B$4,8)+BJ$3,Datenquellen!$F$7:$H$45,3,FALSE))="X"
                                    ),
                          "X",
                          IF((((NETWORKDAYS('Projektkostenkalkulation EP'!$J$8,EOMONTH('Projektkostenkalkulation EP'!$J$8,0)))*('Projektkostenkalkulation EP'!$N$47/5)*
                                        'Projektkostenkalkulation EP'!$J$31)-SUM($B$29:AA29))&gt;('Projektkostenkalkulation EP'!$N$47/5),('Projektkostenkalkulation EP'!$N$47/5),
                                         (NETWORKDAYS('Projektkostenkalkulation EP'!$J$8,
                                          EOMONTH('Projektkostenkalkulation EP'!$J$8,0)))*('Projektkostenkalkulation EP'!$N$47/5)*'Projektkostenkalkulation EP'!$J$31-SUM($B$29:AA29))
                          ),
               "X"
            )</f>
        <v>0</v>
      </c>
      <c r="AC29" s="122" t="str">
        <f xml:space="preserve"> IF(TEXT((EDATE('Projektkostenkalkulation EP'!$B$4,8)+BK$3),"MM")=TEXT((EDATE('Projektkostenkalkulation EP'!$B$4,8)+(BK$3-1)),"MM"),
             IF(
                        OR(
                                    TEXT((EDATE('Projektkostenkalkulation EP'!$B$4,8)+BK$3),"TTT") = "Sa",
                                    TEXT((EDATE('Projektkostenkalkulation EP'!$B$4,8)+BK$3),"TTT") = "So",
                                    IF(ISNA(VLOOKUP(EDATE('Projektkostenkalkulation EP'!$B$4,8)+BK$3,Datenquellen!$F$7:$H$45,3,FALSE))," ",VLOOKUP(EDATE('Projektkostenkalkulation EP'!$B$4,8)+BK$3,Datenquellen!$F$7:$H$45,3,FALSE))="X"
                                    ),
                          "X",
                          IF((((NETWORKDAYS('Projektkostenkalkulation EP'!$J$8,EOMONTH('Projektkostenkalkulation EP'!$J$8,0)))*('Projektkostenkalkulation EP'!$N$47/5)*
                                        'Projektkostenkalkulation EP'!$J$31)-SUM($B$29:AB29))&gt;('Projektkostenkalkulation EP'!$N$47/5),('Projektkostenkalkulation EP'!$N$47/5),
                                         (NETWORKDAYS('Projektkostenkalkulation EP'!$J$8,
                                          EOMONTH('Projektkostenkalkulation EP'!$J$8,0)))*('Projektkostenkalkulation EP'!$N$47/5)*'Projektkostenkalkulation EP'!$J$31-SUM($B$29:AB29))
                          ),
               "X"
            )</f>
        <v>X</v>
      </c>
      <c r="AD29" s="122" t="str">
        <f xml:space="preserve"> IF(TEXT((EDATE('Projektkostenkalkulation EP'!$B$4,8)+BL$3),"MM")=TEXT((EDATE('Projektkostenkalkulation EP'!$B$4,8)+(BL$3-1)),"MM"),
             IF(
                        OR(
                                    TEXT((EDATE('Projektkostenkalkulation EP'!$B$4,8)+BL$3),"TTT") = "Sa",
                                    TEXT((EDATE('Projektkostenkalkulation EP'!$B$4,8)+BL$3),"TTT") = "So",
                                    IF(ISNA(VLOOKUP(EDATE('Projektkostenkalkulation EP'!$B$4,8)+BL$3,Datenquellen!$F$7:$H$45,3,FALSE))," ",VLOOKUP(EDATE('Projektkostenkalkulation EP'!$B$4,8)+BL$3,Datenquellen!$F$7:$H$45,3,FALSE))="X"
                                    ),
                          "X",
                          IF((((NETWORKDAYS('Projektkostenkalkulation EP'!$J$8,EOMONTH('Projektkostenkalkulation EP'!$J$8,0)))*('Projektkostenkalkulation EP'!$N$47/5)*
                                        'Projektkostenkalkulation EP'!$J$31)-SUM($B$29:AC29))&gt;('Projektkostenkalkulation EP'!$N$47/5),('Projektkostenkalkulation EP'!$N$47/5),
                                         (NETWORKDAYS('Projektkostenkalkulation EP'!$J$8,
                                          EOMONTH('Projektkostenkalkulation EP'!$J$8,0)))*('Projektkostenkalkulation EP'!$N$47/5)*'Projektkostenkalkulation EP'!$J$31-SUM($B$29:AC29))
                          ),
               "X"
            )</f>
        <v>X</v>
      </c>
      <c r="AE29" s="122">
        <f xml:space="preserve"> IF(TEXT((EDATE('Projektkostenkalkulation EP'!$B$4,8)+BM$3),"MM")=TEXT((EDATE('Projektkostenkalkulation EP'!$B$4,8)+(BM$3-1)),"MM"),
             IF(
                        OR(
                                    TEXT((EDATE('Projektkostenkalkulation EP'!$B$4,8)+BM$3),"TTT") = "Sa",
                                    TEXT((EDATE('Projektkostenkalkulation EP'!$B$4,8)+BM$3),"TTT") = "So",
                                    IF(ISNA(VLOOKUP(EDATE('Projektkostenkalkulation EP'!$B$4,8)+BM$3,Datenquellen!$F$7:$H$45,3,FALSE))," ",VLOOKUP(EDATE('Projektkostenkalkulation EP'!$B$4,8)+BM$3,Datenquellen!$F$7:$H$45,3,FALSE))="X"
                                    ),
                          "X",
                          IF((((NETWORKDAYS('Projektkostenkalkulation EP'!$J$8,EOMONTH('Projektkostenkalkulation EP'!$J$8,0)))*('Projektkostenkalkulation EP'!$N$47/5)*
                                        'Projektkostenkalkulation EP'!$J$31)-SUM($B$29:AD29))&gt;('Projektkostenkalkulation EP'!$N$47/5),('Projektkostenkalkulation EP'!$N$47/5),
                                         (NETWORKDAYS('Projektkostenkalkulation EP'!$J$8,
                                          EOMONTH('Projektkostenkalkulation EP'!$J$8,0)))*('Projektkostenkalkulation EP'!$N$47/5)*'Projektkostenkalkulation EP'!$J$31-SUM($B$29:AD29))
                          ),
               "X"
            )</f>
        <v>0</v>
      </c>
      <c r="AF29" s="122" t="str">
        <f xml:space="preserve"> IF(TEXT((EDATE('Projektkostenkalkulation EP'!$B$4,8)+BN$3),"MM")=TEXT((EDATE('Projektkostenkalkulation EP'!$B$4,8)+(BN$3-1)),"MM"),
             IF(
                        OR(
                                    TEXT((EDATE('Projektkostenkalkulation EP'!$B$4,8)+BN$3),"TTT") = "Sa",
                                    TEXT((EDATE('Projektkostenkalkulation EP'!$B$4,8)+BN$3),"TTT") = "So",
                                    IF(ISNA(VLOOKUP(EDATE('Projektkostenkalkulation EP'!$B$4,8)+BN$3,Datenquellen!$F$7:$H$45,3,FALSE))," ",VLOOKUP(EDATE('Projektkostenkalkulation EP'!$B$4,8)+BN$3,Datenquellen!$F$7:$H$45,3,FALSE))="X"
                                    ),
                          "X",
                          IF((((NETWORKDAYS('Projektkostenkalkulation EP'!$J$8,EOMONTH('Projektkostenkalkulation EP'!$J$8,0)))*('Projektkostenkalkulation EP'!$N$47/5)*
                                        'Projektkostenkalkulation EP'!$J$31)-SUM($B$29:AE29))&gt;('Projektkostenkalkulation EP'!$N$47/5),('Projektkostenkalkulation EP'!$N$47/5),
                                         (NETWORKDAYS('Projektkostenkalkulation EP'!$J$8,
                                          EOMONTH('Projektkostenkalkulation EP'!$J$8,0)))*('Projektkostenkalkulation EP'!$N$47/5)*'Projektkostenkalkulation EP'!$J$31-SUM($B$29:AE29))
                          ),
               "X"
            )</f>
        <v>X</v>
      </c>
      <c r="AG29" s="121">
        <f>SUM(B29:AF29)</f>
        <v>0</v>
      </c>
      <c r="AH29" s="525">
        <f>AG29-AG30</f>
        <v>0</v>
      </c>
      <c r="AJ29" s="2" t="s">
        <v>81</v>
      </c>
      <c r="AK29" s="124">
        <f>IF(
            OR(
                     TEXT(EDATE('Projektkostenkalkulation EP'!$B$4,20),"TTT") = "Sa",
                     TEXT(EDATE('Projektkostenkalkulation EP'!$B$4,20),"TTT") = "So",
                     IF(ISNA(VLOOKUP(EDATE('Projektkostenkalkulation EP'!$B$4,20),Datenquellen!$F$7:$H$45,3,FALSE))," ",VLOOKUP(EDATE('Projektkostenkalkulation EP'!$B$4,20),Datenquellen!$F$7:$H$45,3,FALSE))="X"
                            ),
                    "X",
                    IF('Projektkostenkalkulation EP'!$V$31&gt;0,('Projektkostenkalkulation EP'!$N$47/5),0)
            )</f>
        <v>0</v>
      </c>
      <c r="AL29" s="122">
        <f xml:space="preserve"> IF(TEXT((EDATE('Projektkostenkalkulation EP'!$B$4,20)+AK$3),"MM")=TEXT((EDATE('Projektkostenkalkulation EP'!$B$4,20)+(AK$3-1)),"MM"),
             IF(
                        OR(
                                    TEXT((EDATE('Projektkostenkalkulation EP'!$B$4,20)+AK$3),"TTT") = "Sa",
                                    TEXT((EDATE('Projektkostenkalkulation EP'!$B$4,20)+AK$3),"TTT") = "So",
                                    IF(ISNA(VLOOKUP(EDATE('Projektkostenkalkulation EP'!$B$4,20)+AK$3,Datenquellen!$F$7:$H$45,3,FALSE))," ",VLOOKUP(EDATE('Projektkostenkalkulation EP'!$B$4,20)+AK$3,Datenquellen!$F$7:$H$45,3,FALSE))="X"
                                    ),
                          "X",
                          IF((((NETWORKDAYS('Projektkostenkalkulation EP'!$V$8,EOMONTH('Projektkostenkalkulation EP'!$V$8,0)))*('Projektkostenkalkulation EP'!$N$47/5)*
                                        'Projektkostenkalkulation EP'!$V$31)-SUM($AK$29:AK29))&gt;('Projektkostenkalkulation EP'!$N$47/5),('Projektkostenkalkulation EP'!$N$47/5),
                                         (NETWORKDAYS('Projektkostenkalkulation EP'!$V$8,
                                          EOMONTH('Projektkostenkalkulation EP'!$V$8,0)))*('Projektkostenkalkulation EP'!$N$47/5)*'Projektkostenkalkulation EP'!$V$31-SUM($AK$29:AK29))
                          ),
               "X"
            )</f>
        <v>0</v>
      </c>
      <c r="AM29" s="122">
        <f xml:space="preserve"> IF(TEXT((EDATE('Projektkostenkalkulation EP'!$B$4,20)+AL$3),"MM")=TEXT((EDATE('Projektkostenkalkulation EP'!$B$4,20)+(AL$3-1)),"MM"),
             IF(
                        OR(
                                    TEXT((EDATE('Projektkostenkalkulation EP'!$B$4,20)+AL$3),"TTT") = "Sa",
                                    TEXT((EDATE('Projektkostenkalkulation EP'!$B$4,20)+AL$3),"TTT") = "So",
                                    IF(ISNA(VLOOKUP(EDATE('Projektkostenkalkulation EP'!$B$4,20)+AL$3,Datenquellen!$F$7:$H$45,3,FALSE))," ",VLOOKUP(EDATE('Projektkostenkalkulation EP'!$B$4,20)+AL$3,Datenquellen!$F$7:$H$45,3,FALSE))="X"
                                    ),
                          "X",
                          IF((((NETWORKDAYS('Projektkostenkalkulation EP'!$V$8,EOMONTH('Projektkostenkalkulation EP'!$V$8,0)))*('Projektkostenkalkulation EP'!$N$47/5)*
                                        'Projektkostenkalkulation EP'!$V$31)-SUM($AK$29:AL29))&gt;('Projektkostenkalkulation EP'!$N$47/5),('Projektkostenkalkulation EP'!$N$47/5),
                                         (NETWORKDAYS('Projektkostenkalkulation EP'!$V$8,
                                          EOMONTH('Projektkostenkalkulation EP'!$V$8,0)))*('Projektkostenkalkulation EP'!$N$47/5)*'Projektkostenkalkulation EP'!$V$31-SUM($AK$29:AL29))
                          ),
               "X"
            )</f>
        <v>0</v>
      </c>
      <c r="AN29" s="122">
        <f xml:space="preserve"> IF(TEXT((EDATE('Projektkostenkalkulation EP'!$B$4,20)+AM$3),"MM")=TEXT((EDATE('Projektkostenkalkulation EP'!$B$4,20)+(AM$3-1)),"MM"),
             IF(
                        OR(
                                    TEXT((EDATE('Projektkostenkalkulation EP'!$B$4,20)+AM$3),"TTT") = "Sa",
                                    TEXT((EDATE('Projektkostenkalkulation EP'!$B$4,20)+AM$3),"TTT") = "So",
                                    IF(ISNA(VLOOKUP(EDATE('Projektkostenkalkulation EP'!$B$4,20)+AM$3,Datenquellen!$F$7:$H$45,3,FALSE))," ",VLOOKUP(EDATE('Projektkostenkalkulation EP'!$B$4,20)+AM$3,Datenquellen!$F$7:$H$45,3,FALSE))="X"
                                    ),
                          "X",
                          IF((((NETWORKDAYS('Projektkostenkalkulation EP'!$V$8,EOMONTH('Projektkostenkalkulation EP'!$V$8,0)))*('Projektkostenkalkulation EP'!$N$47/5)*
                                        'Projektkostenkalkulation EP'!$V$31)-SUM($AK$29:AM29))&gt;('Projektkostenkalkulation EP'!$N$47/5),('Projektkostenkalkulation EP'!$N$47/5),
                                         (NETWORKDAYS('Projektkostenkalkulation EP'!$V$8,
                                          EOMONTH('Projektkostenkalkulation EP'!$V$8,0)))*('Projektkostenkalkulation EP'!$N$47/5)*'Projektkostenkalkulation EP'!$V$31-SUM($AK$29:AM29))
                          ),
               "X"
            )</f>
        <v>0</v>
      </c>
      <c r="AO29" s="122">
        <f xml:space="preserve"> IF(TEXT((EDATE('Projektkostenkalkulation EP'!$B$4,20)+AN$3),"MM")=TEXT((EDATE('Projektkostenkalkulation EP'!$B$4,20)+(AN$3-1)),"MM"),
             IF(
                        OR(
                                    TEXT((EDATE('Projektkostenkalkulation EP'!$B$4,20)+AN$3),"TTT") = "Sa",
                                    TEXT((EDATE('Projektkostenkalkulation EP'!$B$4,20)+AN$3),"TTT") = "So",
                                    IF(ISNA(VLOOKUP(EDATE('Projektkostenkalkulation EP'!$B$4,20)+AN$3,Datenquellen!$F$7:$H$45,3,FALSE))," ",VLOOKUP(EDATE('Projektkostenkalkulation EP'!$B$4,20)+AN$3,Datenquellen!$F$7:$H$45,3,FALSE))="X"
                                    ),
                          "X",
                          IF((((NETWORKDAYS('Projektkostenkalkulation EP'!$V$8,EOMONTH('Projektkostenkalkulation EP'!$V$8,0)))*('Projektkostenkalkulation EP'!$N$47/5)*
                                        'Projektkostenkalkulation EP'!$V$31)-SUM($AK$29:AN29))&gt;('Projektkostenkalkulation EP'!$N$47/5),('Projektkostenkalkulation EP'!$N$47/5),
                                         (NETWORKDAYS('Projektkostenkalkulation EP'!$V$8,
                                          EOMONTH('Projektkostenkalkulation EP'!$V$8,0)))*('Projektkostenkalkulation EP'!$N$47/5)*'Projektkostenkalkulation EP'!$V$31-SUM($AK$29:AN29))
                          ),
               "X"
            )</f>
        <v>0</v>
      </c>
      <c r="AP29" s="122" t="str">
        <f xml:space="preserve"> IF(TEXT((EDATE('Projektkostenkalkulation EP'!$B$4,20)+AO$3),"MM")=TEXT((EDATE('Projektkostenkalkulation EP'!$B$4,20)+(AO$3-1)),"MM"),
             IF(
                        OR(
                                    TEXT((EDATE('Projektkostenkalkulation EP'!$B$4,20)+AO$3),"TTT") = "Sa",
                                    TEXT((EDATE('Projektkostenkalkulation EP'!$B$4,20)+AO$3),"TTT") = "So",
                                    IF(ISNA(VLOOKUP(EDATE('Projektkostenkalkulation EP'!$B$4,20)+AO$3,Datenquellen!$F$7:$H$45,3,FALSE))," ",VLOOKUP(EDATE('Projektkostenkalkulation EP'!$B$4,20)+AO$3,Datenquellen!$F$7:$H$45,3,FALSE))="X"
                                    ),
                          "X",
                          IF((((NETWORKDAYS('Projektkostenkalkulation EP'!$V$8,EOMONTH('Projektkostenkalkulation EP'!$V$8,0)))*('Projektkostenkalkulation EP'!$N$47/5)*
                                        'Projektkostenkalkulation EP'!$V$31)-SUM($AK$29:AO29))&gt;('Projektkostenkalkulation EP'!$N$47/5),('Projektkostenkalkulation EP'!$N$47/5),
                                         (NETWORKDAYS('Projektkostenkalkulation EP'!$V$8,
                                          EOMONTH('Projektkostenkalkulation EP'!$V$8,0)))*('Projektkostenkalkulation EP'!$N$47/5)*'Projektkostenkalkulation EP'!$V$31-SUM($AK$29:AO29))
                          ),
               "X"
            )</f>
        <v>X</v>
      </c>
      <c r="AQ29" s="122" t="str">
        <f xml:space="preserve"> IF(TEXT((EDATE('Projektkostenkalkulation EP'!$B$4,20)+AP$3),"MM")=TEXT((EDATE('Projektkostenkalkulation EP'!$B$4,20)+(AP$3-1)),"MM"),
             IF(
                        OR(
                                    TEXT((EDATE('Projektkostenkalkulation EP'!$B$4,20)+AP$3),"TTT") = "Sa",
                                    TEXT((EDATE('Projektkostenkalkulation EP'!$B$4,20)+AP$3),"TTT") = "So",
                                    IF(ISNA(VLOOKUP(EDATE('Projektkostenkalkulation EP'!$B$4,20)+AP$3,Datenquellen!$F$7:$H$45,3,FALSE))," ",VLOOKUP(EDATE('Projektkostenkalkulation EP'!$B$4,20)+AP$3,Datenquellen!$F$7:$H$45,3,FALSE))="X"
                                    ),
                          "X",
                          IF((((NETWORKDAYS('Projektkostenkalkulation EP'!$V$8,EOMONTH('Projektkostenkalkulation EP'!$V$8,0)))*('Projektkostenkalkulation EP'!$N$47/5)*
                                        'Projektkostenkalkulation EP'!$V$31)-SUM($AK$29:AP29))&gt;('Projektkostenkalkulation EP'!$N$47/5),('Projektkostenkalkulation EP'!$N$47/5),
                                         (NETWORKDAYS('Projektkostenkalkulation EP'!$V$8,
                                          EOMONTH('Projektkostenkalkulation EP'!$V$8,0)))*('Projektkostenkalkulation EP'!$N$47/5)*'Projektkostenkalkulation EP'!$V$31-SUM($AK$29:AP29))
                          ),
               "X"
            )</f>
        <v>X</v>
      </c>
      <c r="AR29" s="122">
        <f xml:space="preserve"> IF(TEXT((EDATE('Projektkostenkalkulation EP'!$B$4,20)+AQ$3),"MM")=TEXT((EDATE('Projektkostenkalkulation EP'!$B$4,20)+(AQ$3-1)),"MM"),
             IF(
                        OR(
                                    TEXT((EDATE('Projektkostenkalkulation EP'!$B$4,20)+AQ$3),"TTT") = "Sa",
                                    TEXT((EDATE('Projektkostenkalkulation EP'!$B$4,20)+AQ$3),"TTT") = "So",
                                    IF(ISNA(VLOOKUP(EDATE('Projektkostenkalkulation EP'!$B$4,20)+AQ$3,Datenquellen!$F$7:$H$45,3,FALSE))," ",VLOOKUP(EDATE('Projektkostenkalkulation EP'!$B$4,20)+AQ$3,Datenquellen!$F$7:$H$45,3,FALSE))="X"
                                    ),
                          "X",
                          IF((((NETWORKDAYS('Projektkostenkalkulation EP'!$V$8,EOMONTH('Projektkostenkalkulation EP'!$V$8,0)))*('Projektkostenkalkulation EP'!$N$47/5)*
                                        'Projektkostenkalkulation EP'!$V$31)-SUM($AK$29:AQ29))&gt;('Projektkostenkalkulation EP'!$N$47/5),('Projektkostenkalkulation EP'!$N$47/5),
                                         (NETWORKDAYS('Projektkostenkalkulation EP'!$V$8,
                                          EOMONTH('Projektkostenkalkulation EP'!$V$8,0)))*('Projektkostenkalkulation EP'!$N$47/5)*'Projektkostenkalkulation EP'!$V$31-SUM($AK$29:AQ29))
                          ),
               "X"
            )</f>
        <v>0</v>
      </c>
      <c r="AS29" s="122">
        <f xml:space="preserve"> IF(TEXT((EDATE('Projektkostenkalkulation EP'!$B$4,20)+AR$3),"MM")=TEXT((EDATE('Projektkostenkalkulation EP'!$B$4,20)+(AR$3-1)),"MM"),
             IF(
                        OR(
                                    TEXT((EDATE('Projektkostenkalkulation EP'!$B$4,20)+AR$3),"TTT") = "Sa",
                                    TEXT((EDATE('Projektkostenkalkulation EP'!$B$4,20)+AR$3),"TTT") = "So",
                                    IF(ISNA(VLOOKUP(EDATE('Projektkostenkalkulation EP'!$B$4,20)+AR$3,Datenquellen!$F$7:$H$45,3,FALSE))," ",VLOOKUP(EDATE('Projektkostenkalkulation EP'!$B$4,20)+AR$3,Datenquellen!$F$7:$H$45,3,FALSE))="X"
                                    ),
                          "X",
                          IF((((NETWORKDAYS('Projektkostenkalkulation EP'!$V$8,EOMONTH('Projektkostenkalkulation EP'!$V$8,0)))*('Projektkostenkalkulation EP'!$N$47/5)*
                                        'Projektkostenkalkulation EP'!$V$31)-SUM($AK$29:AR29))&gt;('Projektkostenkalkulation EP'!$N$47/5),('Projektkostenkalkulation EP'!$N$47/5),
                                         (NETWORKDAYS('Projektkostenkalkulation EP'!$V$8,
                                          EOMONTH('Projektkostenkalkulation EP'!$V$8,0)))*('Projektkostenkalkulation EP'!$N$47/5)*'Projektkostenkalkulation EP'!$V$31-SUM($AK$29:AR29))
                          ),
               "X"
            )</f>
        <v>0</v>
      </c>
      <c r="AT29" s="122">
        <f xml:space="preserve"> IF(TEXT((EDATE('Projektkostenkalkulation EP'!$B$4,20)+AS$3),"MM")=TEXT((EDATE('Projektkostenkalkulation EP'!$B$4,20)+(AS$3-1)),"MM"),
             IF(
                        OR(
                                    TEXT((EDATE('Projektkostenkalkulation EP'!$B$4,20)+AS$3),"TTT") = "Sa",
                                    TEXT((EDATE('Projektkostenkalkulation EP'!$B$4,20)+AS$3),"TTT") = "So",
                                    IF(ISNA(VLOOKUP(EDATE('Projektkostenkalkulation EP'!$B$4,20)+AS$3,Datenquellen!$F$7:$H$45,3,FALSE))," ",VLOOKUP(EDATE('Projektkostenkalkulation EP'!$B$4,20)+AS$3,Datenquellen!$F$7:$H$45,3,FALSE))="X"
                                    ),
                          "X",
                          IF((((NETWORKDAYS('Projektkostenkalkulation EP'!$V$8,EOMONTH('Projektkostenkalkulation EP'!$V$8,0)))*('Projektkostenkalkulation EP'!$N$47/5)*
                                        'Projektkostenkalkulation EP'!$V$31)-SUM($AK$29:AS29))&gt;('Projektkostenkalkulation EP'!$N$47/5),('Projektkostenkalkulation EP'!$N$47/5),
                                         (NETWORKDAYS('Projektkostenkalkulation EP'!$V$8,
                                          EOMONTH('Projektkostenkalkulation EP'!$V$8,0)))*('Projektkostenkalkulation EP'!$N$47/5)*'Projektkostenkalkulation EP'!$V$31-SUM($AK$29:AS29))
                          ),
               "X"
            )</f>
        <v>0</v>
      </c>
      <c r="AU29" s="122">
        <f xml:space="preserve"> IF(TEXT((EDATE('Projektkostenkalkulation EP'!$B$4,20)+AT$3),"MM")=TEXT((EDATE('Projektkostenkalkulation EP'!$B$4,20)+(AT$3-1)),"MM"),
             IF(
                        OR(
                                    TEXT((EDATE('Projektkostenkalkulation EP'!$B$4,20)+AT$3),"TTT") = "Sa",
                                    TEXT((EDATE('Projektkostenkalkulation EP'!$B$4,20)+AT$3),"TTT") = "So",
                                    IF(ISNA(VLOOKUP(EDATE('Projektkostenkalkulation EP'!$B$4,20)+AT$3,Datenquellen!$F$7:$H$45,3,FALSE))," ",VLOOKUP(EDATE('Projektkostenkalkulation EP'!$B$4,20)+AT$3,Datenquellen!$F$7:$H$45,3,FALSE))="X"
                                    ),
                          "X",
                          IF((((NETWORKDAYS('Projektkostenkalkulation EP'!$V$8,EOMONTH('Projektkostenkalkulation EP'!$V$8,0)))*('Projektkostenkalkulation EP'!$N$47/5)*
                                        'Projektkostenkalkulation EP'!$V$31)-SUM($AK$29:AT29))&gt;('Projektkostenkalkulation EP'!$N$47/5),('Projektkostenkalkulation EP'!$N$47/5),
                                         (NETWORKDAYS('Projektkostenkalkulation EP'!$V$8,
                                          EOMONTH('Projektkostenkalkulation EP'!$V$8,0)))*('Projektkostenkalkulation EP'!$N$47/5)*'Projektkostenkalkulation EP'!$V$31-SUM($AK$29:AT29))
                          ),
               "X"
            )</f>
        <v>0</v>
      </c>
      <c r="AV29" s="122">
        <f xml:space="preserve"> IF(TEXT((EDATE('Projektkostenkalkulation EP'!$B$4,20)+AU$3),"MM")=TEXT((EDATE('Projektkostenkalkulation EP'!$B$4,20)+(AU$3-1)),"MM"),
             IF(
                        OR(
                                    TEXT((EDATE('Projektkostenkalkulation EP'!$B$4,20)+AU$3),"TTT") = "Sa",
                                    TEXT((EDATE('Projektkostenkalkulation EP'!$B$4,20)+AU$3),"TTT") = "So",
                                    IF(ISNA(VLOOKUP(EDATE('Projektkostenkalkulation EP'!$B$4,20)+AU$3,Datenquellen!$F$7:$H$45,3,FALSE))," ",VLOOKUP(EDATE('Projektkostenkalkulation EP'!$B$4,20)+AU$3,Datenquellen!$F$7:$H$45,3,FALSE))="X"
                                    ),
                          "X",
                          IF((((NETWORKDAYS('Projektkostenkalkulation EP'!$V$8,EOMONTH('Projektkostenkalkulation EP'!$V$8,0)))*('Projektkostenkalkulation EP'!$N$47/5)*
                                        'Projektkostenkalkulation EP'!$V$31)-SUM($AK$29:AU29))&gt;('Projektkostenkalkulation EP'!$N$47/5),('Projektkostenkalkulation EP'!$N$47/5),
                                         (NETWORKDAYS('Projektkostenkalkulation EP'!$V$8,
                                          EOMONTH('Projektkostenkalkulation EP'!$V$8,0)))*('Projektkostenkalkulation EP'!$N$47/5)*'Projektkostenkalkulation EP'!$V$31-SUM($AK$29:AU29))
                          ),
               "X"
            )</f>
        <v>0</v>
      </c>
      <c r="AW29" s="122" t="str">
        <f xml:space="preserve"> IF(TEXT((EDATE('Projektkostenkalkulation EP'!$B$4,20)+AV$3),"MM")=TEXT((EDATE('Projektkostenkalkulation EP'!$B$4,20)+(AV$3-1)),"MM"),
             IF(
                        OR(
                                    TEXT((EDATE('Projektkostenkalkulation EP'!$B$4,20)+AV$3),"TTT") = "Sa",
                                    TEXT((EDATE('Projektkostenkalkulation EP'!$B$4,20)+AV$3),"TTT") = "So",
                                    IF(ISNA(VLOOKUP(EDATE('Projektkostenkalkulation EP'!$B$4,20)+AV$3,Datenquellen!$F$7:$H$45,3,FALSE))," ",VLOOKUP(EDATE('Projektkostenkalkulation EP'!$B$4,20)+AV$3,Datenquellen!$F$7:$H$45,3,FALSE))="X"
                                    ),
                          "X",
                          IF((((NETWORKDAYS('Projektkostenkalkulation EP'!$V$8,EOMONTH('Projektkostenkalkulation EP'!$V$8,0)))*('Projektkostenkalkulation EP'!$N$47/5)*
                                        'Projektkostenkalkulation EP'!$V$31)-SUM($AK$29:AV29))&gt;('Projektkostenkalkulation EP'!$N$47/5),('Projektkostenkalkulation EP'!$N$47/5),
                                         (NETWORKDAYS('Projektkostenkalkulation EP'!$V$8,
                                          EOMONTH('Projektkostenkalkulation EP'!$V$8,0)))*('Projektkostenkalkulation EP'!$N$47/5)*'Projektkostenkalkulation EP'!$V$31-SUM($AK$29:AV29))
                          ),
               "X"
            )</f>
        <v>X</v>
      </c>
      <c r="AX29" s="122" t="str">
        <f xml:space="preserve"> IF(TEXT((EDATE('Projektkostenkalkulation EP'!$B$4,20)+AW$3),"MM")=TEXT((EDATE('Projektkostenkalkulation EP'!$B$4,20)+(AW$3-1)),"MM"),
             IF(
                        OR(
                                    TEXT((EDATE('Projektkostenkalkulation EP'!$B$4,20)+AW$3),"TTT") = "Sa",
                                    TEXT((EDATE('Projektkostenkalkulation EP'!$B$4,20)+AW$3),"TTT") = "So",
                                    IF(ISNA(VLOOKUP(EDATE('Projektkostenkalkulation EP'!$B$4,20)+AW$3,Datenquellen!$F$7:$H$45,3,FALSE))," ",VLOOKUP(EDATE('Projektkostenkalkulation EP'!$B$4,20)+AW$3,Datenquellen!$F$7:$H$45,3,FALSE))="X"
                                    ),
                          "X",
                          IF((((NETWORKDAYS('Projektkostenkalkulation EP'!$V$8,EOMONTH('Projektkostenkalkulation EP'!$V$8,0)))*('Projektkostenkalkulation EP'!$N$47/5)*
                                        'Projektkostenkalkulation EP'!$V$31)-SUM($AK$29:AW29))&gt;('Projektkostenkalkulation EP'!$N$47/5),('Projektkostenkalkulation EP'!$N$47/5),
                                         (NETWORKDAYS('Projektkostenkalkulation EP'!$V$8,
                                          EOMONTH('Projektkostenkalkulation EP'!$V$8,0)))*('Projektkostenkalkulation EP'!$N$47/5)*'Projektkostenkalkulation EP'!$V$31-SUM($AK$29:AW29))
                          ),
               "X"
            )</f>
        <v>X</v>
      </c>
      <c r="AY29" s="122">
        <f xml:space="preserve"> IF(TEXT((EDATE('Projektkostenkalkulation EP'!$B$4,20)+AX$3),"MM")=TEXT((EDATE('Projektkostenkalkulation EP'!$B$4,20)+(AX$3-1)),"MM"),
             IF(
                        OR(
                                    TEXT((EDATE('Projektkostenkalkulation EP'!$B$4,20)+AX$3),"TTT") = "Sa",
                                    TEXT((EDATE('Projektkostenkalkulation EP'!$B$4,20)+AX$3),"TTT") = "So",
                                    IF(ISNA(VLOOKUP(EDATE('Projektkostenkalkulation EP'!$B$4,20)+AX$3,Datenquellen!$F$7:$H$45,3,FALSE))," ",VLOOKUP(EDATE('Projektkostenkalkulation EP'!$B$4,20)+AX$3,Datenquellen!$F$7:$H$45,3,FALSE))="X"
                                    ),
                          "X",
                          IF((((NETWORKDAYS('Projektkostenkalkulation EP'!$V$8,EOMONTH('Projektkostenkalkulation EP'!$V$8,0)))*('Projektkostenkalkulation EP'!$N$47/5)*
                                        'Projektkostenkalkulation EP'!$V$31)-SUM($AK$29:AX29))&gt;('Projektkostenkalkulation EP'!$N$47/5),('Projektkostenkalkulation EP'!$N$47/5),
                                         (NETWORKDAYS('Projektkostenkalkulation EP'!$V$8,
                                          EOMONTH('Projektkostenkalkulation EP'!$V$8,0)))*('Projektkostenkalkulation EP'!$N$47/5)*'Projektkostenkalkulation EP'!$V$31-SUM($AK$29:AX29))
                          ),
               "X"
            )</f>
        <v>0</v>
      </c>
      <c r="AZ29" s="122">
        <f xml:space="preserve"> IF(TEXT((EDATE('Projektkostenkalkulation EP'!$B$4,20)+AY$3),"MM")=TEXT((EDATE('Projektkostenkalkulation EP'!$B$4,20)+(AY$3-1)),"MM"),
             IF(
                        OR(
                                    TEXT((EDATE('Projektkostenkalkulation EP'!$B$4,20)+AY$3),"TTT") = "Sa",
                                    TEXT((EDATE('Projektkostenkalkulation EP'!$B$4,20)+AY$3),"TTT") = "So",
                                    IF(ISNA(VLOOKUP(EDATE('Projektkostenkalkulation EP'!$B$4,20)+AY$3,Datenquellen!$F$7:$H$45,3,FALSE))," ",VLOOKUP(EDATE('Projektkostenkalkulation EP'!$B$4,20)+AY$3,Datenquellen!$F$7:$H$45,3,FALSE))="X"
                                    ),
                          "X",
                          IF((((NETWORKDAYS('Projektkostenkalkulation EP'!$V$8,EOMONTH('Projektkostenkalkulation EP'!$V$8,0)))*('Projektkostenkalkulation EP'!$N$47/5)*
                                        'Projektkostenkalkulation EP'!$V$31)-SUM($AK$29:AY29))&gt;('Projektkostenkalkulation EP'!$N$47/5),('Projektkostenkalkulation EP'!$N$47/5),
                                         (NETWORKDAYS('Projektkostenkalkulation EP'!$V$8,
                                          EOMONTH('Projektkostenkalkulation EP'!$V$8,0)))*('Projektkostenkalkulation EP'!$N$47/5)*'Projektkostenkalkulation EP'!$V$31-SUM($AK$29:AY29))
                          ),
               "X"
            )</f>
        <v>0</v>
      </c>
      <c r="BA29" s="122">
        <f xml:space="preserve"> IF(TEXT((EDATE('Projektkostenkalkulation EP'!$B$4,20)+AZ$3),"MM")=TEXT((EDATE('Projektkostenkalkulation EP'!$B$4,20)+(AZ$3-1)),"MM"),
             IF(
                        OR(
                                    TEXT((EDATE('Projektkostenkalkulation EP'!$B$4,20)+AZ$3),"TTT") = "Sa",
                                    TEXT((EDATE('Projektkostenkalkulation EP'!$B$4,20)+AZ$3),"TTT") = "So",
                                    IF(ISNA(VLOOKUP(EDATE('Projektkostenkalkulation EP'!$B$4,20)+AZ$3,Datenquellen!$F$7:$H$45,3,FALSE))," ",VLOOKUP(EDATE('Projektkostenkalkulation EP'!$B$4,20)+AZ$3,Datenquellen!$F$7:$H$45,3,FALSE))="X"
                                    ),
                          "X",
                          IF((((NETWORKDAYS('Projektkostenkalkulation EP'!$V$8,EOMONTH('Projektkostenkalkulation EP'!$V$8,0)))*('Projektkostenkalkulation EP'!$N$47/5)*
                                        'Projektkostenkalkulation EP'!$V$31)-SUM($AK$29:AZ29))&gt;('Projektkostenkalkulation EP'!$N$47/5),('Projektkostenkalkulation EP'!$N$47/5),
                                         (NETWORKDAYS('Projektkostenkalkulation EP'!$V$8,
                                          EOMONTH('Projektkostenkalkulation EP'!$V$8,0)))*('Projektkostenkalkulation EP'!$N$47/5)*'Projektkostenkalkulation EP'!$V$31-SUM($AK$29:AZ29))
                          ),
               "X"
            )</f>
        <v>0</v>
      </c>
      <c r="BB29" s="122">
        <f xml:space="preserve"> IF(TEXT((EDATE('Projektkostenkalkulation EP'!$B$4,20)+BA$3),"MM")=TEXT((EDATE('Projektkostenkalkulation EP'!$B$4,20)+(BA$3-1)),"MM"),
             IF(
                        OR(
                                    TEXT((EDATE('Projektkostenkalkulation EP'!$B$4,20)+BA$3),"TTT") = "Sa",
                                    TEXT((EDATE('Projektkostenkalkulation EP'!$B$4,20)+BA$3),"TTT") = "So",
                                    IF(ISNA(VLOOKUP(EDATE('Projektkostenkalkulation EP'!$B$4,20)+BA$3,Datenquellen!$F$7:$H$45,3,FALSE))," ",VLOOKUP(EDATE('Projektkostenkalkulation EP'!$B$4,20)+BA$3,Datenquellen!$F$7:$H$45,3,FALSE))="X"
                                    ),
                          "X",
                          IF((((NETWORKDAYS('Projektkostenkalkulation EP'!$V$8,EOMONTH('Projektkostenkalkulation EP'!$V$8,0)))*('Projektkostenkalkulation EP'!$N$47/5)*
                                        'Projektkostenkalkulation EP'!$V$31)-SUM($AK$29:BA29))&gt;('Projektkostenkalkulation EP'!$N$47/5),('Projektkostenkalkulation EP'!$N$47/5),
                                         (NETWORKDAYS('Projektkostenkalkulation EP'!$V$8,
                                          EOMONTH('Projektkostenkalkulation EP'!$V$8,0)))*('Projektkostenkalkulation EP'!$N$47/5)*'Projektkostenkalkulation EP'!$V$31-SUM($AK$29:BA29))
                          ),
               "X"
            )</f>
        <v>0</v>
      </c>
      <c r="BC29" s="122">
        <f xml:space="preserve"> IF(TEXT((EDATE('Projektkostenkalkulation EP'!$B$4,20)+BB$3),"MM")=TEXT((EDATE('Projektkostenkalkulation EP'!$B$4,20)+(BB$3-1)),"MM"),
             IF(
                        OR(
                                    TEXT((EDATE('Projektkostenkalkulation EP'!$B$4,20)+BB$3),"TTT") = "Sa",
                                    TEXT((EDATE('Projektkostenkalkulation EP'!$B$4,20)+BB$3),"TTT") = "So",
                                    IF(ISNA(VLOOKUP(EDATE('Projektkostenkalkulation EP'!$B$4,20)+BB$3,Datenquellen!$F$7:$H$45,3,FALSE))," ",VLOOKUP(EDATE('Projektkostenkalkulation EP'!$B$4,20)+BB$3,Datenquellen!$F$7:$H$45,3,FALSE))="X"
                                    ),
                          "X",
                          IF((((NETWORKDAYS('Projektkostenkalkulation EP'!$V$8,EOMONTH('Projektkostenkalkulation EP'!$V$8,0)))*('Projektkostenkalkulation EP'!$N$47/5)*
                                        'Projektkostenkalkulation EP'!$V$31)-SUM($AK$29:BB29))&gt;('Projektkostenkalkulation EP'!$N$47/5),('Projektkostenkalkulation EP'!$N$47/5),
                                         (NETWORKDAYS('Projektkostenkalkulation EP'!$V$8,
                                          EOMONTH('Projektkostenkalkulation EP'!$V$8,0)))*('Projektkostenkalkulation EP'!$N$47/5)*'Projektkostenkalkulation EP'!$V$31-SUM($AK$29:BB29))
                          ),
               "X"
            )</f>
        <v>0</v>
      </c>
      <c r="BD29" s="122" t="str">
        <f xml:space="preserve"> IF(TEXT((EDATE('Projektkostenkalkulation EP'!$B$4,20)+BC$3),"MM")=TEXT((EDATE('Projektkostenkalkulation EP'!$B$4,20)+(BC$3-1)),"MM"),
             IF(
                        OR(
                                    TEXT((EDATE('Projektkostenkalkulation EP'!$B$4,20)+BC$3),"TTT") = "Sa",
                                    TEXT((EDATE('Projektkostenkalkulation EP'!$B$4,20)+BC$3),"TTT") = "So",
                                    IF(ISNA(VLOOKUP(EDATE('Projektkostenkalkulation EP'!$B$4,20)+BC$3,Datenquellen!$F$7:$H$45,3,FALSE))," ",VLOOKUP(EDATE('Projektkostenkalkulation EP'!$B$4,20)+BC$3,Datenquellen!$F$7:$H$45,3,FALSE))="X"
                                    ),
                          "X",
                          IF((((NETWORKDAYS('Projektkostenkalkulation EP'!$V$8,EOMONTH('Projektkostenkalkulation EP'!$V$8,0)))*('Projektkostenkalkulation EP'!$N$47/5)*
                                        'Projektkostenkalkulation EP'!$V$31)-SUM($AK$29:BC29))&gt;('Projektkostenkalkulation EP'!$N$47/5),('Projektkostenkalkulation EP'!$N$47/5),
                                         (NETWORKDAYS('Projektkostenkalkulation EP'!$V$8,
                                          EOMONTH('Projektkostenkalkulation EP'!$V$8,0)))*('Projektkostenkalkulation EP'!$N$47/5)*'Projektkostenkalkulation EP'!$V$31-SUM($AK$29:BC29))
                          ),
               "X"
            )</f>
        <v>X</v>
      </c>
      <c r="BE29" s="122" t="str">
        <f xml:space="preserve"> IF(TEXT((EDATE('Projektkostenkalkulation EP'!$B$4,20)+BD$3),"MM")=TEXT((EDATE('Projektkostenkalkulation EP'!$B$4,20)+(BD$3-1)),"MM"),
             IF(
                        OR(
                                    TEXT((EDATE('Projektkostenkalkulation EP'!$B$4,20)+BD$3),"TTT") = "Sa",
                                    TEXT((EDATE('Projektkostenkalkulation EP'!$B$4,20)+BD$3),"TTT") = "So",
                                    IF(ISNA(VLOOKUP(EDATE('Projektkostenkalkulation EP'!$B$4,20)+BD$3,Datenquellen!$F$7:$H$45,3,FALSE))," ",VLOOKUP(EDATE('Projektkostenkalkulation EP'!$B$4,20)+BD$3,Datenquellen!$F$7:$H$45,3,FALSE))="X"
                                    ),
                          "X",
                          IF((((NETWORKDAYS('Projektkostenkalkulation EP'!$V$8,EOMONTH('Projektkostenkalkulation EP'!$V$8,0)))*('Projektkostenkalkulation EP'!$N$47/5)*
                                        'Projektkostenkalkulation EP'!$V$31)-SUM($AK$29:BD29))&gt;('Projektkostenkalkulation EP'!$N$47/5),('Projektkostenkalkulation EP'!$N$47/5),
                                         (NETWORKDAYS('Projektkostenkalkulation EP'!$V$8,
                                          EOMONTH('Projektkostenkalkulation EP'!$V$8,0)))*('Projektkostenkalkulation EP'!$N$47/5)*'Projektkostenkalkulation EP'!$V$31-SUM($AK$29:BD29))
                          ),
               "X"
            )</f>
        <v>X</v>
      </c>
      <c r="BF29" s="122">
        <f xml:space="preserve"> IF(TEXT((EDATE('Projektkostenkalkulation EP'!$B$4,20)+BE$3),"MM")=TEXT((EDATE('Projektkostenkalkulation EP'!$B$4,20)+(BE$3-1)),"MM"),
             IF(
                        OR(
                                    TEXT((EDATE('Projektkostenkalkulation EP'!$B$4,20)+BE$3),"TTT") = "Sa",
                                    TEXT((EDATE('Projektkostenkalkulation EP'!$B$4,20)+BE$3),"TTT") = "So",
                                    IF(ISNA(VLOOKUP(EDATE('Projektkostenkalkulation EP'!$B$4,20)+BE$3,Datenquellen!$F$7:$H$45,3,FALSE))," ",VLOOKUP(EDATE('Projektkostenkalkulation EP'!$B$4,20)+BE$3,Datenquellen!$F$7:$H$45,3,FALSE))="X"
                                    ),
                          "X",
                          IF((((NETWORKDAYS('Projektkostenkalkulation EP'!$V$8,EOMONTH('Projektkostenkalkulation EP'!$V$8,0)))*('Projektkostenkalkulation EP'!$N$47/5)*
                                        'Projektkostenkalkulation EP'!$V$31)-SUM($AK$29:BE29))&gt;('Projektkostenkalkulation EP'!$N$47/5),('Projektkostenkalkulation EP'!$N$47/5),
                                         (NETWORKDAYS('Projektkostenkalkulation EP'!$V$8,
                                          EOMONTH('Projektkostenkalkulation EP'!$V$8,0)))*('Projektkostenkalkulation EP'!$N$47/5)*'Projektkostenkalkulation EP'!$V$31-SUM($AK$29:BE29))
                          ),
               "X"
            )</f>
        <v>0</v>
      </c>
      <c r="BG29" s="122">
        <f xml:space="preserve"> IF(TEXT((EDATE('Projektkostenkalkulation EP'!$B$4,20)+BF$3),"MM")=TEXT((EDATE('Projektkostenkalkulation EP'!$B$4,20)+(BF$3-1)),"MM"),
             IF(
                        OR(
                                    TEXT((EDATE('Projektkostenkalkulation EP'!$B$4,20)+BF$3),"TTT") = "Sa",
                                    TEXT((EDATE('Projektkostenkalkulation EP'!$B$4,20)+BF$3),"TTT") = "So",
                                    IF(ISNA(VLOOKUP(EDATE('Projektkostenkalkulation EP'!$B$4,20)+BF$3,Datenquellen!$F$7:$H$45,3,FALSE))," ",VLOOKUP(EDATE('Projektkostenkalkulation EP'!$B$4,20)+BF$3,Datenquellen!$F$7:$H$45,3,FALSE))="X"
                                    ),
                          "X",
                          IF((((NETWORKDAYS('Projektkostenkalkulation EP'!$V$8,EOMONTH('Projektkostenkalkulation EP'!$V$8,0)))*('Projektkostenkalkulation EP'!$N$47/5)*
                                        'Projektkostenkalkulation EP'!$V$31)-SUM($AK$29:BF29))&gt;('Projektkostenkalkulation EP'!$N$47/5),('Projektkostenkalkulation EP'!$N$47/5),
                                         (NETWORKDAYS('Projektkostenkalkulation EP'!$V$8,
                                          EOMONTH('Projektkostenkalkulation EP'!$V$8,0)))*('Projektkostenkalkulation EP'!$N$47/5)*'Projektkostenkalkulation EP'!$V$31-SUM($AK$29:BF29))
                          ),
               "X"
            )</f>
        <v>0</v>
      </c>
      <c r="BH29" s="122">
        <f xml:space="preserve"> IF(TEXT((EDATE('Projektkostenkalkulation EP'!$B$4,20)+BG$3),"MM")=TEXT((EDATE('Projektkostenkalkulation EP'!$B$4,20)+(BG$3-1)),"MM"),
             IF(
                        OR(
                                    TEXT((EDATE('Projektkostenkalkulation EP'!$B$4,20)+BG$3),"TTT") = "Sa",
                                    TEXT((EDATE('Projektkostenkalkulation EP'!$B$4,20)+BG$3),"TTT") = "So",
                                    IF(ISNA(VLOOKUP(EDATE('Projektkostenkalkulation EP'!$B$4,20)+BG$3,Datenquellen!$F$7:$H$45,3,FALSE))," ",VLOOKUP(EDATE('Projektkostenkalkulation EP'!$B$4,20)+BG$3,Datenquellen!$F$7:$H$45,3,FALSE))="X"
                                    ),
                          "X",
                          IF((((NETWORKDAYS('Projektkostenkalkulation EP'!$V$8,EOMONTH('Projektkostenkalkulation EP'!$V$8,0)))*('Projektkostenkalkulation EP'!$N$47/5)*
                                        'Projektkostenkalkulation EP'!$V$31)-SUM($AK$29:BG29))&gt;('Projektkostenkalkulation EP'!$N$47/5),('Projektkostenkalkulation EP'!$N$47/5),
                                         (NETWORKDAYS('Projektkostenkalkulation EP'!$V$8,
                                          EOMONTH('Projektkostenkalkulation EP'!$V$8,0)))*('Projektkostenkalkulation EP'!$N$47/5)*'Projektkostenkalkulation EP'!$V$31-SUM($AK$29:BG29))
                          ),
               "X"
            )</f>
        <v>0</v>
      </c>
      <c r="BI29" s="122">
        <f xml:space="preserve"> IF(TEXT((EDATE('Projektkostenkalkulation EP'!$B$4,20)+BH$3),"MM")=TEXT((EDATE('Projektkostenkalkulation EP'!$B$4,20)+(BH$3-1)),"MM"),
             IF(
                        OR(
                                    TEXT((EDATE('Projektkostenkalkulation EP'!$B$4,20)+BH$3),"TTT") = "Sa",
                                    TEXT((EDATE('Projektkostenkalkulation EP'!$B$4,20)+BH$3),"TTT") = "So",
                                    IF(ISNA(VLOOKUP(EDATE('Projektkostenkalkulation EP'!$B$4,20)+BH$3,Datenquellen!$F$7:$H$45,3,FALSE))," ",VLOOKUP(EDATE('Projektkostenkalkulation EP'!$B$4,20)+BH$3,Datenquellen!$F$7:$H$45,3,FALSE))="X"
                                    ),
                          "X",
                          IF((((NETWORKDAYS('Projektkostenkalkulation EP'!$V$8,EOMONTH('Projektkostenkalkulation EP'!$V$8,0)))*('Projektkostenkalkulation EP'!$N$47/5)*
                                        'Projektkostenkalkulation EP'!$V$31)-SUM($AK$29:BH29))&gt;('Projektkostenkalkulation EP'!$N$47/5),('Projektkostenkalkulation EP'!$N$47/5),
                                         (NETWORKDAYS('Projektkostenkalkulation EP'!$V$8,
                                          EOMONTH('Projektkostenkalkulation EP'!$V$8,0)))*('Projektkostenkalkulation EP'!$N$47/5)*'Projektkostenkalkulation EP'!$V$31-SUM($AK$29:BH29))
                          ),
               "X"
            )</f>
        <v>0</v>
      </c>
      <c r="BJ29" s="122">
        <f xml:space="preserve"> IF(TEXT((EDATE('Projektkostenkalkulation EP'!$B$4,20)+BI$3),"MM")=TEXT((EDATE('Projektkostenkalkulation EP'!$B$4,20)+(BI$3-1)),"MM"),
             IF(
                        OR(
                                    TEXT((EDATE('Projektkostenkalkulation EP'!$B$4,20)+BI$3),"TTT") = "Sa",
                                    TEXT((EDATE('Projektkostenkalkulation EP'!$B$4,20)+BI$3),"TTT") = "So",
                                    IF(ISNA(VLOOKUP(EDATE('Projektkostenkalkulation EP'!$B$4,20)+BI$3,Datenquellen!$F$7:$H$45,3,FALSE))," ",VLOOKUP(EDATE('Projektkostenkalkulation EP'!$B$4,20)+BI$3,Datenquellen!$F$7:$H$45,3,FALSE))="X"
                                    ),
                          "X",
                          IF((((NETWORKDAYS('Projektkostenkalkulation EP'!$V$8,EOMONTH('Projektkostenkalkulation EP'!$V$8,0)))*('Projektkostenkalkulation EP'!$N$47/5)*
                                        'Projektkostenkalkulation EP'!$V$31)-SUM($AK$29:BI29))&gt;('Projektkostenkalkulation EP'!$N$47/5),('Projektkostenkalkulation EP'!$N$47/5),
                                         (NETWORKDAYS('Projektkostenkalkulation EP'!$V$8,
                                          EOMONTH('Projektkostenkalkulation EP'!$V$8,0)))*('Projektkostenkalkulation EP'!$N$47/5)*'Projektkostenkalkulation EP'!$V$31-SUM($AK$29:BI29))
                          ),
               "X"
            )</f>
        <v>0</v>
      </c>
      <c r="BK29" s="122" t="str">
        <f xml:space="preserve"> IF(TEXT((EDATE('Projektkostenkalkulation EP'!$B$4,20)+BJ$3),"MM")=TEXT((EDATE('Projektkostenkalkulation EP'!$B$4,20)+(BJ$3-1)),"MM"),
             IF(
                        OR(
                                    TEXT((EDATE('Projektkostenkalkulation EP'!$B$4,20)+BJ$3),"TTT") = "Sa",
                                    TEXT((EDATE('Projektkostenkalkulation EP'!$B$4,20)+BJ$3),"TTT") = "So",
                                    IF(ISNA(VLOOKUP(EDATE('Projektkostenkalkulation EP'!$B$4,20)+BJ$3,Datenquellen!$F$7:$H$45,3,FALSE))," ",VLOOKUP(EDATE('Projektkostenkalkulation EP'!$B$4,20)+BJ$3,Datenquellen!$F$7:$H$45,3,FALSE))="X"
                                    ),
                          "X",
                          IF((((NETWORKDAYS('Projektkostenkalkulation EP'!$V$8,EOMONTH('Projektkostenkalkulation EP'!$V$8,0)))*('Projektkostenkalkulation EP'!$N$47/5)*
                                        'Projektkostenkalkulation EP'!$V$31)-SUM($AK$29:BJ29))&gt;('Projektkostenkalkulation EP'!$N$47/5),('Projektkostenkalkulation EP'!$N$47/5),
                                         (NETWORKDAYS('Projektkostenkalkulation EP'!$V$8,
                                          EOMONTH('Projektkostenkalkulation EP'!$V$8,0)))*('Projektkostenkalkulation EP'!$N$47/5)*'Projektkostenkalkulation EP'!$V$31-SUM($AK$29:BJ29))
                          ),
               "X"
            )</f>
        <v>X</v>
      </c>
      <c r="BL29" s="122" t="str">
        <f xml:space="preserve"> IF(TEXT((EDATE('Projektkostenkalkulation EP'!$B$4,20)+BK$3),"MM")=TEXT((EDATE('Projektkostenkalkulation EP'!$B$4,20)+(BK$3-1)),"MM"),
             IF(
                        OR(
                                    TEXT((EDATE('Projektkostenkalkulation EP'!$B$4,20)+BK$3),"TTT") = "Sa",
                                    TEXT((EDATE('Projektkostenkalkulation EP'!$B$4,20)+BK$3),"TTT") = "So",
                                    IF(ISNA(VLOOKUP(EDATE('Projektkostenkalkulation EP'!$B$4,20)+BK$3,Datenquellen!$F$7:$H$45,3,FALSE))," ",VLOOKUP(EDATE('Projektkostenkalkulation EP'!$B$4,20)+BK$3,Datenquellen!$F$7:$H$45,3,FALSE))="X"
                                    ),
                          "X",
                          IF((((NETWORKDAYS('Projektkostenkalkulation EP'!$V$8,EOMONTH('Projektkostenkalkulation EP'!$V$8,0)))*('Projektkostenkalkulation EP'!$N$47/5)*
                                        'Projektkostenkalkulation EP'!$V$31)-SUM($AK$29:BK29))&gt;('Projektkostenkalkulation EP'!$N$47/5),('Projektkostenkalkulation EP'!$N$47/5),
                                         (NETWORKDAYS('Projektkostenkalkulation EP'!$V$8,
                                          EOMONTH('Projektkostenkalkulation EP'!$V$8,0)))*('Projektkostenkalkulation EP'!$N$47/5)*'Projektkostenkalkulation EP'!$V$31-SUM($AK$29:BK29))
                          ),
               "X"
            )</f>
        <v>X</v>
      </c>
      <c r="BM29" s="122">
        <f xml:space="preserve"> IF(TEXT((EDATE('Projektkostenkalkulation EP'!$B$4,20)+BL$3),"MM")=TEXT((EDATE('Projektkostenkalkulation EP'!$B$4,20)+(BL$3-1)),"MM"),
             IF(
                        OR(
                                    TEXT((EDATE('Projektkostenkalkulation EP'!$B$4,20)+BL$3),"TTT") = "Sa",
                                    TEXT((EDATE('Projektkostenkalkulation EP'!$B$4,20)+BL$3),"TTT") = "So",
                                    IF(ISNA(VLOOKUP(EDATE('Projektkostenkalkulation EP'!$B$4,20)+BL$3,Datenquellen!$F$7:$H$45,3,FALSE))," ",VLOOKUP(EDATE('Projektkostenkalkulation EP'!$B$4,20)+BL$3,Datenquellen!$F$7:$H$45,3,FALSE))="X"
                                    ),
                          "X",
                          IF((((NETWORKDAYS('Projektkostenkalkulation EP'!$V$8,EOMONTH('Projektkostenkalkulation EP'!$V$8,0)))*('Projektkostenkalkulation EP'!$N$47/5)*
                                        'Projektkostenkalkulation EP'!$V$31)-SUM($AK$29:BL29))&gt;('Projektkostenkalkulation EP'!$N$47/5),('Projektkostenkalkulation EP'!$N$47/5),
                                         (NETWORKDAYS('Projektkostenkalkulation EP'!$V$8,
                                          EOMONTH('Projektkostenkalkulation EP'!$V$8,0)))*('Projektkostenkalkulation EP'!$N$47/5)*'Projektkostenkalkulation EP'!$V$31-SUM($AK$29:BL29))
                          ),
               "X"
            )</f>
        <v>0</v>
      </c>
      <c r="BN29" s="122">
        <f xml:space="preserve"> IF(TEXT((EDATE('Projektkostenkalkulation EP'!$B$4,20)+BM$3),"MM")=TEXT((EDATE('Projektkostenkalkulation EP'!$B$4,20)+(BM$3-1)),"MM"),
             IF(
                        OR(
                                    TEXT((EDATE('Projektkostenkalkulation EP'!$B$4,20)+BM$3),"TTT") = "Sa",
                                    TEXT((EDATE('Projektkostenkalkulation EP'!$B$4,20)+BM$3),"TTT") = "So",
                                    IF(ISNA(VLOOKUP(EDATE('Projektkostenkalkulation EP'!$B$4,20)+BM$3,Datenquellen!$F$7:$H$45,3,FALSE))," ",VLOOKUP(EDATE('Projektkostenkalkulation EP'!$B$4,20)+BM$3,Datenquellen!$F$7:$H$45,3,FALSE))="X"
                                    ),
                          "X",
                          IF((((NETWORKDAYS('Projektkostenkalkulation EP'!$V$8,EOMONTH('Projektkostenkalkulation EP'!$V$8,0)))*('Projektkostenkalkulation EP'!$N$47/5)*
                                        'Projektkostenkalkulation EP'!$V$31)-SUM($AK$29:BM29))&gt;('Projektkostenkalkulation EP'!$N$47/5),('Projektkostenkalkulation EP'!$N$47/5),
                                         (NETWORKDAYS('Projektkostenkalkulation EP'!$V$8,
                                          EOMONTH('Projektkostenkalkulation EP'!$V$8,0)))*('Projektkostenkalkulation EP'!$N$47/5)*'Projektkostenkalkulation EP'!$V$31-SUM($AK$29:BM29))
                          ),
               "X"
            )</f>
        <v>0</v>
      </c>
      <c r="BO29" s="122" t="str">
        <f xml:space="preserve"> IF(TEXT((EDATE('Projektkostenkalkulation EP'!$B$4,20)+BN$3),"MM")=TEXT((EDATE('Projektkostenkalkulation EP'!$B$4,20)+(BN$3-1)),"MM"),
             IF(
                        OR(
                                    TEXT((EDATE('Projektkostenkalkulation EP'!$B$4,20)+BN$3),"TTT") = "Sa",
                                    TEXT((EDATE('Projektkostenkalkulation EP'!$B$4,20)+BN$3),"TTT") = "So",
                                    IF(ISNA(VLOOKUP(EDATE('Projektkostenkalkulation EP'!$B$4,20)+BN$3,Datenquellen!$F$7:$H$45,3,FALSE))," ",VLOOKUP(EDATE('Projektkostenkalkulation EP'!$B$4,20)+BN$3,Datenquellen!$F$7:$H$45,3,FALSE))="X"
                                    ),
                          "X",
                          IF((((NETWORKDAYS('Projektkostenkalkulation EP'!$V$8,EOMONTH('Projektkostenkalkulation EP'!$V$8,0)))*('Projektkostenkalkulation EP'!$N$47/5)*
                                        'Projektkostenkalkulation EP'!$V$31)-SUM($AK$29:BN29))&gt;('Projektkostenkalkulation EP'!$N$47/5),('Projektkostenkalkulation EP'!$N$47/5),
                                         (NETWORKDAYS('Projektkostenkalkulation EP'!$V$8,
                                          EOMONTH('Projektkostenkalkulation EP'!$V$8,0)))*('Projektkostenkalkulation EP'!$N$47/5)*'Projektkostenkalkulation EP'!$V$31-SUM($AK$29:BN29))
                          ),
               "X"
            )</f>
        <v>X</v>
      </c>
      <c r="BP29" s="121">
        <f>SUM(AK29:BO29)</f>
        <v>0</v>
      </c>
      <c r="BQ29" s="525">
        <f>BP29-BP30</f>
        <v>0</v>
      </c>
    </row>
    <row r="30" spans="1:69" ht="14.25" customHeight="1" thickBot="1" x14ac:dyDescent="0.25">
      <c r="A30" s="3" t="s">
        <v>82</v>
      </c>
      <c r="B30" s="270"/>
      <c r="C30" s="272"/>
      <c r="D30" s="272"/>
      <c r="E30" s="272"/>
      <c r="F30" s="272"/>
      <c r="G30" s="272"/>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123">
        <f>SUM(B30:AF30)</f>
        <v>0</v>
      </c>
      <c r="AH30" s="526"/>
      <c r="AJ30" s="3" t="s">
        <v>82</v>
      </c>
      <c r="AK30" s="270"/>
      <c r="AL30" s="272"/>
      <c r="AM30" s="272"/>
      <c r="AN30" s="272"/>
      <c r="AO30" s="272"/>
      <c r="AP30" s="272"/>
      <c r="AQ30" s="272"/>
      <c r="AR30" s="272"/>
      <c r="AS30" s="272"/>
      <c r="AT30" s="272"/>
      <c r="AU30" s="272"/>
      <c r="AV30" s="272"/>
      <c r="AW30" s="272"/>
      <c r="AX30" s="272"/>
      <c r="AY30" s="272"/>
      <c r="AZ30" s="272"/>
      <c r="BA30" s="272"/>
      <c r="BB30" s="272"/>
      <c r="BC30" s="272"/>
      <c r="BD30" s="272"/>
      <c r="BE30" s="272"/>
      <c r="BF30" s="272"/>
      <c r="BG30" s="272"/>
      <c r="BH30" s="272"/>
      <c r="BI30" s="272"/>
      <c r="BJ30" s="272"/>
      <c r="BK30" s="272"/>
      <c r="BL30" s="272"/>
      <c r="BM30" s="272"/>
      <c r="BN30" s="272"/>
      <c r="BO30" s="272"/>
      <c r="BP30" s="123">
        <f>SUM(AK30:BO30)</f>
        <v>0</v>
      </c>
      <c r="BQ30" s="526"/>
    </row>
    <row r="31" spans="1:69" ht="14.25" customHeight="1" x14ac:dyDescent="0.2">
      <c r="A31" s="1" t="s">
        <v>59</v>
      </c>
      <c r="B31" s="527" t="str">
        <f>TEXT('Projektkostenkalkulation EP'!$K$8,"MMMM JJJJ")</f>
        <v>Oktober 2024</v>
      </c>
      <c r="C31" s="527"/>
      <c r="D31" s="527"/>
      <c r="E31" s="527"/>
      <c r="F31" s="527"/>
      <c r="G31" s="527"/>
      <c r="H31" s="527"/>
      <c r="I31" s="527"/>
      <c r="J31" s="527"/>
      <c r="K31" s="527"/>
      <c r="L31" s="527"/>
      <c r="M31" s="527"/>
      <c r="N31" s="527"/>
      <c r="O31" s="527"/>
      <c r="P31" s="527"/>
      <c r="Q31" s="527"/>
      <c r="R31" s="527"/>
      <c r="S31" s="527"/>
      <c r="T31" s="527"/>
      <c r="U31" s="527"/>
      <c r="V31" s="527"/>
      <c r="W31" s="527"/>
      <c r="X31" s="527"/>
      <c r="Y31" s="527"/>
      <c r="Z31" s="527"/>
      <c r="AA31" s="527"/>
      <c r="AB31" s="527"/>
      <c r="AC31" s="527"/>
      <c r="AD31" s="527"/>
      <c r="AE31" s="527"/>
      <c r="AF31" s="527"/>
      <c r="AG31" s="527"/>
      <c r="AH31" s="528"/>
      <c r="AJ31" s="1" t="s">
        <v>59</v>
      </c>
      <c r="AK31" s="527" t="str">
        <f>TEXT('Projektkostenkalkulation EP'!$W$8,"MMMM JJJJ")</f>
        <v>Oktober 2025</v>
      </c>
      <c r="AL31" s="527"/>
      <c r="AM31" s="527"/>
      <c r="AN31" s="527"/>
      <c r="AO31" s="527"/>
      <c r="AP31" s="527"/>
      <c r="AQ31" s="527"/>
      <c r="AR31" s="527"/>
      <c r="AS31" s="527"/>
      <c r="AT31" s="527"/>
      <c r="AU31" s="527"/>
      <c r="AV31" s="527"/>
      <c r="AW31" s="527"/>
      <c r="AX31" s="527"/>
      <c r="AY31" s="527"/>
      <c r="AZ31" s="527"/>
      <c r="BA31" s="527"/>
      <c r="BB31" s="527"/>
      <c r="BC31" s="527"/>
      <c r="BD31" s="527"/>
      <c r="BE31" s="527"/>
      <c r="BF31" s="527"/>
      <c r="BG31" s="527"/>
      <c r="BH31" s="527"/>
      <c r="BI31" s="527"/>
      <c r="BJ31" s="527"/>
      <c r="BK31" s="527"/>
      <c r="BL31" s="527"/>
      <c r="BM31" s="527"/>
      <c r="BN31" s="527"/>
      <c r="BO31" s="527"/>
      <c r="BP31" s="527"/>
      <c r="BQ31" s="528"/>
    </row>
    <row r="32" spans="1:69" ht="14.25" customHeight="1" x14ac:dyDescent="0.2">
      <c r="A32" s="2" t="s">
        <v>81</v>
      </c>
      <c r="B32" s="124">
        <f>IF(
            OR(
                     TEXT(EDATE('Projektkostenkalkulation EP'!$B$4,9),"TTT") = "Sa",
                     TEXT(EDATE('Projektkostenkalkulation EP'!$B$4,9),"TTT") = "So",
                     IF(ISNA(VLOOKUP(EDATE('Projektkostenkalkulation EP'!$B$4,9),Datenquellen!$F$7:$H$45,3,FALSE))," ",VLOOKUP(EDATE('Projektkostenkalkulation EP'!$B$4,9),Datenquellen!$F$7:$H$45,3,FALSE))="X"
                            ),
                    "X",
                    IF('Projektkostenkalkulation EP'!$K$31&gt;0,('Projektkostenkalkulation EP'!$N$47/5),0)
            )</f>
        <v>0</v>
      </c>
      <c r="C32" s="122">
        <f xml:space="preserve"> IF(TEXT((EDATE('Projektkostenkalkulation EP'!$B$4,9)+AK$3),"MM")=TEXT((EDATE('Projektkostenkalkulation EP'!$B$4,9)+(AK$3-1)),"MM"),
             IF(
                        OR(
                                    TEXT((EDATE('Projektkostenkalkulation EP'!$B$4,9)+AK$3),"TTT") = "Sa",
                                    TEXT((EDATE('Projektkostenkalkulation EP'!$B$4,9)+AK$3),"TTT") = "So",
                                    IF(ISNA(VLOOKUP(EDATE('Projektkostenkalkulation EP'!$B$4,9)+AK$3,Datenquellen!$F$7:$H$45,3,FALSE))," ",VLOOKUP(EDATE('Projektkostenkalkulation EP'!$B$4,9)+AK$3,Datenquellen!$F$7:$H$45,3,FALSE))="X"
                                    ),
                          "X",
                          IF((((NETWORKDAYS('Projektkostenkalkulation EP'!$K$8,EOMONTH('Projektkostenkalkulation EP'!$K$8,0)))*('Projektkostenkalkulation EP'!$N$47/5)*
                                        'Projektkostenkalkulation EP'!$K$31)-SUM($B$32:B32))&gt;('Projektkostenkalkulation EP'!$N$47/5),('Projektkostenkalkulation EP'!$N$47/5),
                                         (NETWORKDAYS('Projektkostenkalkulation EP'!$K$8,
                                          EOMONTH('Projektkostenkalkulation EP'!$K$8,0)))*('Projektkostenkalkulation EP'!$N$47/5)*'Projektkostenkalkulation EP'!$K$31-SUM($B$32:B32))
                          ),
               "X"
            )</f>
        <v>0</v>
      </c>
      <c r="D32" s="122" t="str">
        <f xml:space="preserve"> IF(TEXT((EDATE('Projektkostenkalkulation EP'!$B$4,9)+AL$3),"MM")=TEXT((EDATE('Projektkostenkalkulation EP'!$B$4,9)+(AL$3-1)),"MM"),
             IF(
                        OR(
                                    TEXT((EDATE('Projektkostenkalkulation EP'!$B$4,9)+AL$3),"TTT") = "Sa",
                                    TEXT((EDATE('Projektkostenkalkulation EP'!$B$4,9)+AL$3),"TTT") = "So",
                                    IF(ISNA(VLOOKUP(EDATE('Projektkostenkalkulation EP'!$B$4,9)+AL$3,Datenquellen!$F$7:$H$45,3,FALSE))," ",VLOOKUP(EDATE('Projektkostenkalkulation EP'!$B$4,9)+AL$3,Datenquellen!$F$7:$H$45,3,FALSE))="X"
                                    ),
                          "X",
                          IF((((NETWORKDAYS('Projektkostenkalkulation EP'!$K$8,EOMONTH('Projektkostenkalkulation EP'!$K$8,0)))*('Projektkostenkalkulation EP'!$N$47/5)*
                                        'Projektkostenkalkulation EP'!$K$31)-SUM($B$32:C32))&gt;('Projektkostenkalkulation EP'!$N$47/5),('Projektkostenkalkulation EP'!$N$47/5),
                                         (NETWORKDAYS('Projektkostenkalkulation EP'!$K$8,
                                          EOMONTH('Projektkostenkalkulation EP'!$K$8,0)))*('Projektkostenkalkulation EP'!$N$47/5)*'Projektkostenkalkulation EP'!$K$31-SUM($B$32:C32))
                          ),
               "X"
            )</f>
        <v>X</v>
      </c>
      <c r="E32" s="122">
        <f xml:space="preserve"> IF(TEXT((EDATE('Projektkostenkalkulation EP'!$B$4,9)+AM$3),"MM")=TEXT((EDATE('Projektkostenkalkulation EP'!$B$4,9)+(AM$3-1)),"MM"),
             IF(
                        OR(
                                    TEXT((EDATE('Projektkostenkalkulation EP'!$B$4,9)+AM$3),"TTT") = "Sa",
                                    TEXT((EDATE('Projektkostenkalkulation EP'!$B$4,9)+AM$3),"TTT") = "So",
                                    IF(ISNA(VLOOKUP(EDATE('Projektkostenkalkulation EP'!$B$4,9)+AM$3,Datenquellen!$F$7:$H$45,3,FALSE))," ",VLOOKUP(EDATE('Projektkostenkalkulation EP'!$B$4,9)+AM$3,Datenquellen!$F$7:$H$45,3,FALSE))="X"
                                    ),
                          "X",
                          IF((((NETWORKDAYS('Projektkostenkalkulation EP'!$K$8,EOMONTH('Projektkostenkalkulation EP'!$K$8,0)))*('Projektkostenkalkulation EP'!$N$47/5)*
                                        'Projektkostenkalkulation EP'!$K$31)-SUM($B$32:D32))&gt;('Projektkostenkalkulation EP'!$N$47/5),('Projektkostenkalkulation EP'!$N$47/5),
                                         (NETWORKDAYS('Projektkostenkalkulation EP'!$K$8,
                                          EOMONTH('Projektkostenkalkulation EP'!$K$8,0)))*('Projektkostenkalkulation EP'!$N$47/5)*'Projektkostenkalkulation EP'!$K$31-SUM($B$32:D32))
                          ),
               "X"
            )</f>
        <v>0</v>
      </c>
      <c r="F32" s="122" t="str">
        <f xml:space="preserve"> IF(TEXT((EDATE('Projektkostenkalkulation EP'!$B$4,9)+AN$3),"MM")=TEXT((EDATE('Projektkostenkalkulation EP'!$B$4,9)+(AN$3-1)),"MM"),
             IF(
                        OR(
                                    TEXT((EDATE('Projektkostenkalkulation EP'!$B$4,9)+AN$3),"TTT") = "Sa",
                                    TEXT((EDATE('Projektkostenkalkulation EP'!$B$4,9)+AN$3),"TTT") = "So",
                                    IF(ISNA(VLOOKUP(EDATE('Projektkostenkalkulation EP'!$B$4,9)+AN$3,Datenquellen!$F$7:$H$45,3,FALSE))," ",VLOOKUP(EDATE('Projektkostenkalkulation EP'!$B$4,9)+AN$3,Datenquellen!$F$7:$H$45,3,FALSE))="X"
                                    ),
                          "X",
                          IF((((NETWORKDAYS('Projektkostenkalkulation EP'!$K$8,EOMONTH('Projektkostenkalkulation EP'!$K$8,0)))*('Projektkostenkalkulation EP'!$N$47/5)*
                                        'Projektkostenkalkulation EP'!$K$31)-SUM($B$32:E32))&gt;('Projektkostenkalkulation EP'!$N$47/5),('Projektkostenkalkulation EP'!$N$47/5),
                                         (NETWORKDAYS('Projektkostenkalkulation EP'!$K$8,
                                          EOMONTH('Projektkostenkalkulation EP'!$K$8,0)))*('Projektkostenkalkulation EP'!$N$47/5)*'Projektkostenkalkulation EP'!$K$31-SUM($B$32:E32))
                          ),
               "X"
            )</f>
        <v>X</v>
      </c>
      <c r="G32" s="122" t="str">
        <f xml:space="preserve"> IF(TEXT((EDATE('Projektkostenkalkulation EP'!$B$4,9)+AO$3),"MM")=TEXT((EDATE('Projektkostenkalkulation EP'!$B$4,9)+(AO$3-1)),"MM"),
             IF(
                        OR(
                                    TEXT((EDATE('Projektkostenkalkulation EP'!$B$4,9)+AO$3),"TTT") = "Sa",
                                    TEXT((EDATE('Projektkostenkalkulation EP'!$B$4,9)+AO$3),"TTT") = "So",
                                    IF(ISNA(VLOOKUP(EDATE('Projektkostenkalkulation EP'!$B$4,9)+AO$3,Datenquellen!$F$7:$H$45,3,FALSE))," ",VLOOKUP(EDATE('Projektkostenkalkulation EP'!$B$4,9)+AO$3,Datenquellen!$F$7:$H$45,3,FALSE))="X"
                                    ),
                          "X",
                          IF((((NETWORKDAYS('Projektkostenkalkulation EP'!$K$8,EOMONTH('Projektkostenkalkulation EP'!$K$8,0)))*('Projektkostenkalkulation EP'!$N$47/5)*
                                        'Projektkostenkalkulation EP'!$K$31)-SUM($B$32:F32))&gt;('Projektkostenkalkulation EP'!$N$47/5),('Projektkostenkalkulation EP'!$N$47/5),
                                         (NETWORKDAYS('Projektkostenkalkulation EP'!$K$8,
                                          EOMONTH('Projektkostenkalkulation EP'!$K$8,0)))*('Projektkostenkalkulation EP'!$N$47/5)*'Projektkostenkalkulation EP'!$K$31-SUM($B$32:F32))
                          ),
               "X"
            )</f>
        <v>X</v>
      </c>
      <c r="H32" s="122">
        <f xml:space="preserve"> IF(TEXT((EDATE('Projektkostenkalkulation EP'!$B$4,9)+AP$3),"MM")=TEXT((EDATE('Projektkostenkalkulation EP'!$B$4,9)+(AP$3-1)),"MM"),
             IF(
                        OR(
                                    TEXT((EDATE('Projektkostenkalkulation EP'!$B$4,9)+AP$3),"TTT") = "Sa",
                                    TEXT((EDATE('Projektkostenkalkulation EP'!$B$4,9)+AP$3),"TTT") = "So",
                                    IF(ISNA(VLOOKUP(EDATE('Projektkostenkalkulation EP'!$B$4,9)+AP$3,Datenquellen!$F$7:$H$45,3,FALSE))," ",VLOOKUP(EDATE('Projektkostenkalkulation EP'!$B$4,9)+AP$3,Datenquellen!$F$7:$H$45,3,FALSE))="X"
                                    ),
                          "X",
                          IF((((NETWORKDAYS('Projektkostenkalkulation EP'!$K$8,EOMONTH('Projektkostenkalkulation EP'!$K$8,0)))*('Projektkostenkalkulation EP'!$N$47/5)*
                                        'Projektkostenkalkulation EP'!$K$31)-SUM($B$32:G32))&gt;('Projektkostenkalkulation EP'!$N$47/5),('Projektkostenkalkulation EP'!$N$47/5),
                                         (NETWORKDAYS('Projektkostenkalkulation EP'!$K$8,
                                          EOMONTH('Projektkostenkalkulation EP'!$K$8,0)))*('Projektkostenkalkulation EP'!$N$47/5)*'Projektkostenkalkulation EP'!$K$31-SUM($B$32:G32))
                          ),
               "X"
            )</f>
        <v>0</v>
      </c>
      <c r="I32" s="122">
        <f xml:space="preserve"> IF(TEXT((EDATE('Projektkostenkalkulation EP'!$B$4,9)+AQ$3),"MM")=TEXT((EDATE('Projektkostenkalkulation EP'!$B$4,9)+(AQ$3-1)),"MM"),
             IF(
                        OR(
                                    TEXT((EDATE('Projektkostenkalkulation EP'!$B$4,9)+AQ$3),"TTT") = "Sa",
                                    TEXT((EDATE('Projektkostenkalkulation EP'!$B$4,9)+AQ$3),"TTT") = "So",
                                    IF(ISNA(VLOOKUP(EDATE('Projektkostenkalkulation EP'!$B$4,9)+AQ$3,Datenquellen!$F$7:$H$45,3,FALSE))," ",VLOOKUP(EDATE('Projektkostenkalkulation EP'!$B$4,9)+AQ$3,Datenquellen!$F$7:$H$45,3,FALSE))="X"
                                    ),
                          "X",
                          IF((((NETWORKDAYS('Projektkostenkalkulation EP'!$K$8,EOMONTH('Projektkostenkalkulation EP'!$K$8,0)))*('Projektkostenkalkulation EP'!$N$47/5)*
                                        'Projektkostenkalkulation EP'!$K$31)-SUM($B$32:H32))&gt;('Projektkostenkalkulation EP'!$N$47/5),('Projektkostenkalkulation EP'!$N$47/5),
                                         (NETWORKDAYS('Projektkostenkalkulation EP'!$K$8,
                                          EOMONTH('Projektkostenkalkulation EP'!$K$8,0)))*('Projektkostenkalkulation EP'!$N$47/5)*'Projektkostenkalkulation EP'!$K$31-SUM($B$32:H32))
                          ),
               "X"
            )</f>
        <v>0</v>
      </c>
      <c r="J32" s="122">
        <f xml:space="preserve"> IF(TEXT((EDATE('Projektkostenkalkulation EP'!$B$4,9)+AR$3),"MM")=TEXT((EDATE('Projektkostenkalkulation EP'!$B$4,9)+(AR$3-1)),"MM"),
             IF(
                        OR(
                                    TEXT((EDATE('Projektkostenkalkulation EP'!$B$4,9)+AR$3),"TTT") = "Sa",
                                    TEXT((EDATE('Projektkostenkalkulation EP'!$B$4,9)+AR$3),"TTT") = "So",
                                    IF(ISNA(VLOOKUP(EDATE('Projektkostenkalkulation EP'!$B$4,9)+AR$3,Datenquellen!$F$7:$H$45,3,FALSE))," ",VLOOKUP(EDATE('Projektkostenkalkulation EP'!$B$4,9)+AR$3,Datenquellen!$F$7:$H$45,3,FALSE))="X"
                                    ),
                          "X",
                          IF((((NETWORKDAYS('Projektkostenkalkulation EP'!$K$8,EOMONTH('Projektkostenkalkulation EP'!$K$8,0)))*('Projektkostenkalkulation EP'!$N$47/5)*
                                        'Projektkostenkalkulation EP'!$K$31)-SUM($B$32:I32))&gt;('Projektkostenkalkulation EP'!$N$47/5),('Projektkostenkalkulation EP'!$N$47/5),
                                         (NETWORKDAYS('Projektkostenkalkulation EP'!$K$8,
                                          EOMONTH('Projektkostenkalkulation EP'!$K$8,0)))*('Projektkostenkalkulation EP'!$N$47/5)*'Projektkostenkalkulation EP'!$K$31-SUM($B$32:I32))
                          ),
               "X"
            )</f>
        <v>0</v>
      </c>
      <c r="K32" s="122">
        <f xml:space="preserve"> IF(TEXT((EDATE('Projektkostenkalkulation EP'!$B$4,9)+AS$3),"MM")=TEXT((EDATE('Projektkostenkalkulation EP'!$B$4,9)+(AS$3-1)),"MM"),
             IF(
                        OR(
                                    TEXT((EDATE('Projektkostenkalkulation EP'!$B$4,9)+AS$3),"TTT") = "Sa",
                                    TEXT((EDATE('Projektkostenkalkulation EP'!$B$4,9)+AS$3),"TTT") = "So",
                                    IF(ISNA(VLOOKUP(EDATE('Projektkostenkalkulation EP'!$B$4,9)+AS$3,Datenquellen!$F$7:$H$45,3,FALSE))," ",VLOOKUP(EDATE('Projektkostenkalkulation EP'!$B$4,9)+AS$3,Datenquellen!$F$7:$H$45,3,FALSE))="X"
                                    ),
                          "X",
                          IF((((NETWORKDAYS('Projektkostenkalkulation EP'!$K$8,EOMONTH('Projektkostenkalkulation EP'!$K$8,0)))*('Projektkostenkalkulation EP'!$N$47/5)*
                                        'Projektkostenkalkulation EP'!$K$31)-SUM($B$32:J32))&gt;('Projektkostenkalkulation EP'!$N$47/5),('Projektkostenkalkulation EP'!$N$47/5),
                                         (NETWORKDAYS('Projektkostenkalkulation EP'!$K$8,
                                          EOMONTH('Projektkostenkalkulation EP'!$K$8,0)))*('Projektkostenkalkulation EP'!$N$47/5)*'Projektkostenkalkulation EP'!$K$31-SUM($B$32:J32))
                          ),
               "X"
            )</f>
        <v>0</v>
      </c>
      <c r="L32" s="122">
        <f xml:space="preserve"> IF(TEXT((EDATE('Projektkostenkalkulation EP'!$B$4,9)+AT$3),"MM")=TEXT((EDATE('Projektkostenkalkulation EP'!$B$4,9)+(AT$3-1)),"MM"),
             IF(
                        OR(
                                    TEXT((EDATE('Projektkostenkalkulation EP'!$B$4,9)+AT$3),"TTT") = "Sa",
                                    TEXT((EDATE('Projektkostenkalkulation EP'!$B$4,9)+AT$3),"TTT") = "So",
                                    IF(ISNA(VLOOKUP(EDATE('Projektkostenkalkulation EP'!$B$4,9)+AT$3,Datenquellen!$F$7:$H$45,3,FALSE))," ",VLOOKUP(EDATE('Projektkostenkalkulation EP'!$B$4,9)+AT$3,Datenquellen!$F$7:$H$45,3,FALSE))="X"
                                    ),
                          "X",
                          IF((((NETWORKDAYS('Projektkostenkalkulation EP'!$K$8,EOMONTH('Projektkostenkalkulation EP'!$K$8,0)))*('Projektkostenkalkulation EP'!$N$47/5)*
                                        'Projektkostenkalkulation EP'!$K$31)-SUM($B$32:K32))&gt;('Projektkostenkalkulation EP'!$N$47/5),('Projektkostenkalkulation EP'!$N$47/5),
                                         (NETWORKDAYS('Projektkostenkalkulation EP'!$K$8,
                                          EOMONTH('Projektkostenkalkulation EP'!$K$8,0)))*('Projektkostenkalkulation EP'!$N$47/5)*'Projektkostenkalkulation EP'!$K$31-SUM($B$32:K32))
                          ),
               "X"
            )</f>
        <v>0</v>
      </c>
      <c r="M32" s="122" t="str">
        <f xml:space="preserve"> IF(TEXT((EDATE('Projektkostenkalkulation EP'!$B$4,9)+AU$3),"MM")=TEXT((EDATE('Projektkostenkalkulation EP'!$B$4,9)+(AU$3-1)),"MM"),
             IF(
                        OR(
                                    TEXT((EDATE('Projektkostenkalkulation EP'!$B$4,9)+AU$3),"TTT") = "Sa",
                                    TEXT((EDATE('Projektkostenkalkulation EP'!$B$4,9)+AU$3),"TTT") = "So",
                                    IF(ISNA(VLOOKUP(EDATE('Projektkostenkalkulation EP'!$B$4,9)+AU$3,Datenquellen!$F$7:$H$45,3,FALSE))," ",VLOOKUP(EDATE('Projektkostenkalkulation EP'!$B$4,9)+AU$3,Datenquellen!$F$7:$H$45,3,FALSE))="X"
                                    ),
                          "X",
                          IF((((NETWORKDAYS('Projektkostenkalkulation EP'!$K$8,EOMONTH('Projektkostenkalkulation EP'!$K$8,0)))*('Projektkostenkalkulation EP'!$N$47/5)*
                                        'Projektkostenkalkulation EP'!$K$31)-SUM($B$32:L32))&gt;('Projektkostenkalkulation EP'!$N$47/5),('Projektkostenkalkulation EP'!$N$47/5),
                                         (NETWORKDAYS('Projektkostenkalkulation EP'!$K$8,
                                          EOMONTH('Projektkostenkalkulation EP'!$K$8,0)))*('Projektkostenkalkulation EP'!$N$47/5)*'Projektkostenkalkulation EP'!$K$31-SUM($B$32:L32))
                          ),
               "X"
            )</f>
        <v>X</v>
      </c>
      <c r="N32" s="122" t="str">
        <f xml:space="preserve"> IF(TEXT((EDATE('Projektkostenkalkulation EP'!$B$4,9)+AV$3),"MM")=TEXT((EDATE('Projektkostenkalkulation EP'!$B$4,9)+(AV$3-1)),"MM"),
             IF(
                        OR(
                                    TEXT((EDATE('Projektkostenkalkulation EP'!$B$4,9)+AV$3),"TTT") = "Sa",
                                    TEXT((EDATE('Projektkostenkalkulation EP'!$B$4,9)+AV$3),"TTT") = "So",
                                    IF(ISNA(VLOOKUP(EDATE('Projektkostenkalkulation EP'!$B$4,9)+AV$3,Datenquellen!$F$7:$H$45,3,FALSE))," ",VLOOKUP(EDATE('Projektkostenkalkulation EP'!$B$4,9)+AV$3,Datenquellen!$F$7:$H$45,3,FALSE))="X"
                                    ),
                          "X",
                          IF((((NETWORKDAYS('Projektkostenkalkulation EP'!$K$8,EOMONTH('Projektkostenkalkulation EP'!$K$8,0)))*('Projektkostenkalkulation EP'!$N$47/5)*
                                        'Projektkostenkalkulation EP'!$K$31)-SUM($B$32:M32))&gt;('Projektkostenkalkulation EP'!$N$47/5),('Projektkostenkalkulation EP'!$N$47/5),
                                         (NETWORKDAYS('Projektkostenkalkulation EP'!$K$8,
                                          EOMONTH('Projektkostenkalkulation EP'!$K$8,0)))*('Projektkostenkalkulation EP'!$N$47/5)*'Projektkostenkalkulation EP'!$K$31-SUM($B$32:M32))
                          ),
               "X"
            )</f>
        <v>X</v>
      </c>
      <c r="O32" s="122">
        <f xml:space="preserve"> IF(TEXT((EDATE('Projektkostenkalkulation EP'!$B$4,9)+AW$3),"MM")=TEXT((EDATE('Projektkostenkalkulation EP'!$B$4,9)+(AW$3-1)),"MM"),
             IF(
                        OR(
                                    TEXT((EDATE('Projektkostenkalkulation EP'!$B$4,9)+AW$3),"TTT") = "Sa",
                                    TEXT((EDATE('Projektkostenkalkulation EP'!$B$4,9)+AW$3),"TTT") = "So",
                                    IF(ISNA(VLOOKUP(EDATE('Projektkostenkalkulation EP'!$B$4,9)+AW$3,Datenquellen!$F$7:$H$45,3,FALSE))," ",VLOOKUP(EDATE('Projektkostenkalkulation EP'!$B$4,9)+AW$3,Datenquellen!$F$7:$H$45,3,FALSE))="X"
                                    ),
                          "X",
                          IF((((NETWORKDAYS('Projektkostenkalkulation EP'!$K$8,EOMONTH('Projektkostenkalkulation EP'!$K$8,0)))*('Projektkostenkalkulation EP'!$N$47/5)*
                                        'Projektkostenkalkulation EP'!$K$31)-SUM($B$32:N32))&gt;('Projektkostenkalkulation EP'!$N$47/5),('Projektkostenkalkulation EP'!$N$47/5),
                                         (NETWORKDAYS('Projektkostenkalkulation EP'!$K$8,
                                          EOMONTH('Projektkostenkalkulation EP'!$K$8,0)))*('Projektkostenkalkulation EP'!$N$47/5)*'Projektkostenkalkulation EP'!$K$31-SUM($B$32:N32))
                          ),
               "X"
            )</f>
        <v>0</v>
      </c>
      <c r="P32" s="122">
        <f xml:space="preserve"> IF(TEXT((EDATE('Projektkostenkalkulation EP'!$B$4,9)+AX$3),"MM")=TEXT((EDATE('Projektkostenkalkulation EP'!$B$4,9)+(AX$3-1)),"MM"),
             IF(
                        OR(
                                    TEXT((EDATE('Projektkostenkalkulation EP'!$B$4,9)+AX$3),"TTT") = "Sa",
                                    TEXT((EDATE('Projektkostenkalkulation EP'!$B$4,9)+AX$3),"TTT") = "So",
                                    IF(ISNA(VLOOKUP(EDATE('Projektkostenkalkulation EP'!$B$4,9)+AX$3,Datenquellen!$F$7:$H$45,3,FALSE))," ",VLOOKUP(EDATE('Projektkostenkalkulation EP'!$B$4,9)+AX$3,Datenquellen!$F$7:$H$45,3,FALSE))="X"
                                    ),
                          "X",
                          IF((((NETWORKDAYS('Projektkostenkalkulation EP'!$K$8,EOMONTH('Projektkostenkalkulation EP'!$K$8,0)))*('Projektkostenkalkulation EP'!$N$47/5)*
                                        'Projektkostenkalkulation EP'!$K$31)-SUM($B$32:O32))&gt;('Projektkostenkalkulation EP'!$N$47/5),('Projektkostenkalkulation EP'!$N$47/5),
                                         (NETWORKDAYS('Projektkostenkalkulation EP'!$K$8,
                                          EOMONTH('Projektkostenkalkulation EP'!$K$8,0)))*('Projektkostenkalkulation EP'!$N$47/5)*'Projektkostenkalkulation EP'!$K$31-SUM($B$32:O32))
                          ),
               "X"
            )</f>
        <v>0</v>
      </c>
      <c r="Q32" s="122">
        <f xml:space="preserve"> IF(TEXT((EDATE('Projektkostenkalkulation EP'!$B$4,9)+AY$3),"MM")=TEXT((EDATE('Projektkostenkalkulation EP'!$B$4,9)+(AY$3-1)),"MM"),
             IF(
                        OR(
                                    TEXT((EDATE('Projektkostenkalkulation EP'!$B$4,9)+AY$3),"TTT") = "Sa",
                                    TEXT((EDATE('Projektkostenkalkulation EP'!$B$4,9)+AY$3),"TTT") = "So",
                                    IF(ISNA(VLOOKUP(EDATE('Projektkostenkalkulation EP'!$B$4,9)+AY$3,Datenquellen!$F$7:$H$45,3,FALSE))," ",VLOOKUP(EDATE('Projektkostenkalkulation EP'!$B$4,9)+AY$3,Datenquellen!$F$7:$H$45,3,FALSE))="X"
                                    ),
                          "X",
                          IF((((NETWORKDAYS('Projektkostenkalkulation EP'!$K$8,EOMONTH('Projektkostenkalkulation EP'!$K$8,0)))*('Projektkostenkalkulation EP'!$N$47/5)*
                                        'Projektkostenkalkulation EP'!$K$31)-SUM($B$32:P32))&gt;('Projektkostenkalkulation EP'!$N$47/5),('Projektkostenkalkulation EP'!$N$47/5),
                                         (NETWORKDAYS('Projektkostenkalkulation EP'!$K$8,
                                          EOMONTH('Projektkostenkalkulation EP'!$K$8,0)))*('Projektkostenkalkulation EP'!$N$47/5)*'Projektkostenkalkulation EP'!$K$31-SUM($B$32:P32))
                          ),
               "X"
            )</f>
        <v>0</v>
      </c>
      <c r="R32" s="122">
        <f xml:space="preserve"> IF(TEXT((EDATE('Projektkostenkalkulation EP'!$B$4,9)+AZ$3),"MM")=TEXT((EDATE('Projektkostenkalkulation EP'!$B$4,9)+(AZ$3-1)),"MM"),
             IF(
                        OR(
                                    TEXT((EDATE('Projektkostenkalkulation EP'!$B$4,9)+AZ$3),"TTT") = "Sa",
                                    TEXT((EDATE('Projektkostenkalkulation EP'!$B$4,9)+AZ$3),"TTT") = "So",
                                    IF(ISNA(VLOOKUP(EDATE('Projektkostenkalkulation EP'!$B$4,9)+AZ$3,Datenquellen!$F$7:$H$45,3,FALSE))," ",VLOOKUP(EDATE('Projektkostenkalkulation EP'!$B$4,9)+AZ$3,Datenquellen!$F$7:$H$45,3,FALSE))="X"
                                    ),
                          "X",
                          IF((((NETWORKDAYS('Projektkostenkalkulation EP'!$K$8,EOMONTH('Projektkostenkalkulation EP'!$K$8,0)))*('Projektkostenkalkulation EP'!$N$47/5)*
                                        'Projektkostenkalkulation EP'!$K$31)-SUM($B$32:Q32))&gt;('Projektkostenkalkulation EP'!$N$47/5),('Projektkostenkalkulation EP'!$N$47/5),
                                         (NETWORKDAYS('Projektkostenkalkulation EP'!$K$8,
                                          EOMONTH('Projektkostenkalkulation EP'!$K$8,0)))*('Projektkostenkalkulation EP'!$N$47/5)*'Projektkostenkalkulation EP'!$K$31-SUM($B$32:Q32))
                          ),
               "X"
            )</f>
        <v>0</v>
      </c>
      <c r="S32" s="122">
        <f xml:space="preserve"> IF(TEXT((EDATE('Projektkostenkalkulation EP'!$B$4,9)+BA$3),"MM")=TEXT((EDATE('Projektkostenkalkulation EP'!$B$4,9)+(BA$3-1)),"MM"),
             IF(
                        OR(
                                    TEXT((EDATE('Projektkostenkalkulation EP'!$B$4,9)+BA$3),"TTT") = "Sa",
                                    TEXT((EDATE('Projektkostenkalkulation EP'!$B$4,9)+BA$3),"TTT") = "So",
                                    IF(ISNA(VLOOKUP(EDATE('Projektkostenkalkulation EP'!$B$4,9)+BA$3,Datenquellen!$F$7:$H$45,3,FALSE))," ",VLOOKUP(EDATE('Projektkostenkalkulation EP'!$B$4,9)+BA$3,Datenquellen!$F$7:$H$45,3,FALSE))="X"
                                    ),
                          "X",
                          IF((((NETWORKDAYS('Projektkostenkalkulation EP'!$K$8,EOMONTH('Projektkostenkalkulation EP'!$K$8,0)))*('Projektkostenkalkulation EP'!$N$47/5)*
                                        'Projektkostenkalkulation EP'!$K$31)-SUM($B$32:R32))&gt;('Projektkostenkalkulation EP'!$N$47/5),('Projektkostenkalkulation EP'!$N$47/5),
                                         (NETWORKDAYS('Projektkostenkalkulation EP'!$K$8,
                                          EOMONTH('Projektkostenkalkulation EP'!$K$8,0)))*('Projektkostenkalkulation EP'!$N$47/5)*'Projektkostenkalkulation EP'!$K$31-SUM($B$32:R32))
                          ),
               "X"
            )</f>
        <v>0</v>
      </c>
      <c r="T32" s="122" t="str">
        <f xml:space="preserve"> IF(TEXT((EDATE('Projektkostenkalkulation EP'!$B$4,9)+BB$3),"MM")=TEXT((EDATE('Projektkostenkalkulation EP'!$B$4,9)+(BB$3-1)),"MM"),
             IF(
                        OR(
                                    TEXT((EDATE('Projektkostenkalkulation EP'!$B$4,9)+BB$3),"TTT") = "Sa",
                                    TEXT((EDATE('Projektkostenkalkulation EP'!$B$4,9)+BB$3),"TTT") = "So",
                                    IF(ISNA(VLOOKUP(EDATE('Projektkostenkalkulation EP'!$B$4,9)+BB$3,Datenquellen!$F$7:$H$45,3,FALSE))," ",VLOOKUP(EDATE('Projektkostenkalkulation EP'!$B$4,9)+BB$3,Datenquellen!$F$7:$H$45,3,FALSE))="X"
                                    ),
                          "X",
                          IF((((NETWORKDAYS('Projektkostenkalkulation EP'!$K$8,EOMONTH('Projektkostenkalkulation EP'!$K$8,0)))*('Projektkostenkalkulation EP'!$N$47/5)*
                                        'Projektkostenkalkulation EP'!$K$31)-SUM($B$32:S32))&gt;('Projektkostenkalkulation EP'!$N$47/5),('Projektkostenkalkulation EP'!$N$47/5),
                                         (NETWORKDAYS('Projektkostenkalkulation EP'!$K$8,
                                          EOMONTH('Projektkostenkalkulation EP'!$K$8,0)))*('Projektkostenkalkulation EP'!$N$47/5)*'Projektkostenkalkulation EP'!$K$31-SUM($B$32:S32))
                          ),
               "X"
            )</f>
        <v>X</v>
      </c>
      <c r="U32" s="122" t="str">
        <f xml:space="preserve"> IF(TEXT((EDATE('Projektkostenkalkulation EP'!$B$4,9)+BC$3),"MM")=TEXT((EDATE('Projektkostenkalkulation EP'!$B$4,9)+(BC$3-1)),"MM"),
             IF(
                        OR(
                                    TEXT((EDATE('Projektkostenkalkulation EP'!$B$4,9)+BC$3),"TTT") = "Sa",
                                    TEXT((EDATE('Projektkostenkalkulation EP'!$B$4,9)+BC$3),"TTT") = "So",
                                    IF(ISNA(VLOOKUP(EDATE('Projektkostenkalkulation EP'!$B$4,9)+BC$3,Datenquellen!$F$7:$H$45,3,FALSE))," ",VLOOKUP(EDATE('Projektkostenkalkulation EP'!$B$4,9)+BC$3,Datenquellen!$F$7:$H$45,3,FALSE))="X"
                                    ),
                          "X",
                          IF((((NETWORKDAYS('Projektkostenkalkulation EP'!$K$8,EOMONTH('Projektkostenkalkulation EP'!$K$8,0)))*('Projektkostenkalkulation EP'!$N$47/5)*
                                        'Projektkostenkalkulation EP'!$K$31)-SUM($B$32:T32))&gt;('Projektkostenkalkulation EP'!$N$47/5),('Projektkostenkalkulation EP'!$N$47/5),
                                         (NETWORKDAYS('Projektkostenkalkulation EP'!$K$8,
                                          EOMONTH('Projektkostenkalkulation EP'!$K$8,0)))*('Projektkostenkalkulation EP'!$N$47/5)*'Projektkostenkalkulation EP'!$K$31-SUM($B$32:T32))
                          ),
               "X"
            )</f>
        <v>X</v>
      </c>
      <c r="V32" s="122">
        <f xml:space="preserve"> IF(TEXT((EDATE('Projektkostenkalkulation EP'!$B$4,9)+BD$3),"MM")=TEXT((EDATE('Projektkostenkalkulation EP'!$B$4,9)+(BD$3-1)),"MM"),
             IF(
                        OR(
                                    TEXT((EDATE('Projektkostenkalkulation EP'!$B$4,9)+BD$3),"TTT") = "Sa",
                                    TEXT((EDATE('Projektkostenkalkulation EP'!$B$4,9)+BD$3),"TTT") = "So",
                                    IF(ISNA(VLOOKUP(EDATE('Projektkostenkalkulation EP'!$B$4,9)+BD$3,Datenquellen!$F$7:$H$45,3,FALSE))," ",VLOOKUP(EDATE('Projektkostenkalkulation EP'!$B$4,9)+BD$3,Datenquellen!$F$7:$H$45,3,FALSE))="X"
                                    ),
                          "X",
                          IF((((NETWORKDAYS('Projektkostenkalkulation EP'!$K$8,EOMONTH('Projektkostenkalkulation EP'!$K$8,0)))*('Projektkostenkalkulation EP'!$N$47/5)*
                                        'Projektkostenkalkulation EP'!$K$31)-SUM($B$32:U32))&gt;('Projektkostenkalkulation EP'!$N$47/5),('Projektkostenkalkulation EP'!$N$47/5),
                                         (NETWORKDAYS('Projektkostenkalkulation EP'!$K$8,
                                          EOMONTH('Projektkostenkalkulation EP'!$K$8,0)))*('Projektkostenkalkulation EP'!$N$47/5)*'Projektkostenkalkulation EP'!$K$31-SUM($B$32:U32))
                          ),
               "X"
            )</f>
        <v>0</v>
      </c>
      <c r="W32" s="122">
        <f xml:space="preserve"> IF(TEXT((EDATE('Projektkostenkalkulation EP'!$B$4,9)+BE$3),"MM")=TEXT((EDATE('Projektkostenkalkulation EP'!$B$4,9)+(BE$3-1)),"MM"),
             IF(
                        OR(
                                    TEXT((EDATE('Projektkostenkalkulation EP'!$B$4,9)+BE$3),"TTT") = "Sa",
                                    TEXT((EDATE('Projektkostenkalkulation EP'!$B$4,9)+BE$3),"TTT") = "So",
                                    IF(ISNA(VLOOKUP(EDATE('Projektkostenkalkulation EP'!$B$4,9)+BE$3,Datenquellen!$F$7:$H$45,3,FALSE))," ",VLOOKUP(EDATE('Projektkostenkalkulation EP'!$B$4,9)+BE$3,Datenquellen!$F$7:$H$45,3,FALSE))="X"
                                    ),
                          "X",
                          IF((((NETWORKDAYS('Projektkostenkalkulation EP'!$K$8,EOMONTH('Projektkostenkalkulation EP'!$K$8,0)))*('Projektkostenkalkulation EP'!$N$47/5)*
                                        'Projektkostenkalkulation EP'!$K$31)-SUM($B$32:V32))&gt;('Projektkostenkalkulation EP'!$N$47/5),('Projektkostenkalkulation EP'!$N$47/5),
                                         (NETWORKDAYS('Projektkostenkalkulation EP'!$K$8,
                                          EOMONTH('Projektkostenkalkulation EP'!$K$8,0)))*('Projektkostenkalkulation EP'!$N$47/5)*'Projektkostenkalkulation EP'!$K$31-SUM($B$32:V32))
                          ),
               "X"
            )</f>
        <v>0</v>
      </c>
      <c r="X32" s="122">
        <f xml:space="preserve"> IF(TEXT((EDATE('Projektkostenkalkulation EP'!$B$4,9)+BF$3),"MM")=TEXT((EDATE('Projektkostenkalkulation EP'!$B$4,9)+(BF$3-1)),"MM"),
             IF(
                        OR(
                                    TEXT((EDATE('Projektkostenkalkulation EP'!$B$4,9)+BF$3),"TTT") = "Sa",
                                    TEXT((EDATE('Projektkostenkalkulation EP'!$B$4,9)+BF$3),"TTT") = "So",
                                    IF(ISNA(VLOOKUP(EDATE('Projektkostenkalkulation EP'!$B$4,9)+BF$3,Datenquellen!$F$7:$H$45,3,FALSE))," ",VLOOKUP(EDATE('Projektkostenkalkulation EP'!$B$4,9)+BF$3,Datenquellen!$F$7:$H$45,3,FALSE))="X"
                                    ),
                          "X",
                          IF((((NETWORKDAYS('Projektkostenkalkulation EP'!$K$8,EOMONTH('Projektkostenkalkulation EP'!$K$8,0)))*('Projektkostenkalkulation EP'!$N$47/5)*
                                        'Projektkostenkalkulation EP'!$K$31)-SUM($B$32:W32))&gt;('Projektkostenkalkulation EP'!$N$47/5),('Projektkostenkalkulation EP'!$N$47/5),
                                         (NETWORKDAYS('Projektkostenkalkulation EP'!$K$8,
                                          EOMONTH('Projektkostenkalkulation EP'!$K$8,0)))*('Projektkostenkalkulation EP'!$N$47/5)*'Projektkostenkalkulation EP'!$K$31-SUM($B$32:W32))
                          ),
               "X"
            )</f>
        <v>0</v>
      </c>
      <c r="Y32" s="122">
        <f xml:space="preserve"> IF(TEXT((EDATE('Projektkostenkalkulation EP'!$B$4,9)+BG$3),"MM")=TEXT((EDATE('Projektkostenkalkulation EP'!$B$4,9)+(BG$3-1)),"MM"),
             IF(
                        OR(
                                    TEXT((EDATE('Projektkostenkalkulation EP'!$B$4,9)+BG$3),"TTT") = "Sa",
                                    TEXT((EDATE('Projektkostenkalkulation EP'!$B$4,9)+BG$3),"TTT") = "So",
                                    IF(ISNA(VLOOKUP(EDATE('Projektkostenkalkulation EP'!$B$4,9)+BG$3,Datenquellen!$F$7:$H$45,3,FALSE))," ",VLOOKUP(EDATE('Projektkostenkalkulation EP'!$B$4,9)+BG$3,Datenquellen!$F$7:$H$45,3,FALSE))="X"
                                    ),
                          "X",
                          IF((((NETWORKDAYS('Projektkostenkalkulation EP'!$K$8,EOMONTH('Projektkostenkalkulation EP'!$K$8,0)))*('Projektkostenkalkulation EP'!$N$47/5)*
                                        'Projektkostenkalkulation EP'!$K$31)-SUM($B$32:X32))&gt;('Projektkostenkalkulation EP'!$N$47/5),('Projektkostenkalkulation EP'!$N$47/5),
                                         (NETWORKDAYS('Projektkostenkalkulation EP'!$K$8,
                                          EOMONTH('Projektkostenkalkulation EP'!$K$8,0)))*('Projektkostenkalkulation EP'!$N$47/5)*'Projektkostenkalkulation EP'!$K$31-SUM($B$32:X32))
                          ),
               "X"
            )</f>
        <v>0</v>
      </c>
      <c r="Z32" s="122">
        <f xml:space="preserve"> IF(TEXT((EDATE('Projektkostenkalkulation EP'!$B$4,9)+BH$3),"MM")=TEXT((EDATE('Projektkostenkalkulation EP'!$B$4,9)+(BH$3-1)),"MM"),
             IF(
                        OR(
                                    TEXT((EDATE('Projektkostenkalkulation EP'!$B$4,9)+BH$3),"TTT") = "Sa",
                                    TEXT((EDATE('Projektkostenkalkulation EP'!$B$4,9)+BH$3),"TTT") = "So",
                                    IF(ISNA(VLOOKUP(EDATE('Projektkostenkalkulation EP'!$B$4,9)+BH$3,Datenquellen!$F$7:$H$45,3,FALSE))," ",VLOOKUP(EDATE('Projektkostenkalkulation EP'!$B$4,9)+BH$3,Datenquellen!$F$7:$H$45,3,FALSE))="X"
                                    ),
                          "X",
                          IF((((NETWORKDAYS('Projektkostenkalkulation EP'!$K$8,EOMONTH('Projektkostenkalkulation EP'!$K$8,0)))*('Projektkostenkalkulation EP'!$N$47/5)*
                                        'Projektkostenkalkulation EP'!$K$31)-SUM($B$32:Y32))&gt;('Projektkostenkalkulation EP'!$N$47/5),('Projektkostenkalkulation EP'!$N$47/5),
                                         (NETWORKDAYS('Projektkostenkalkulation EP'!$K$8,
                                          EOMONTH('Projektkostenkalkulation EP'!$K$8,0)))*('Projektkostenkalkulation EP'!$N$47/5)*'Projektkostenkalkulation EP'!$K$31-SUM($B$32:Y32))
                          ),
               "X"
            )</f>
        <v>0</v>
      </c>
      <c r="AA32" s="122" t="str">
        <f xml:space="preserve"> IF(TEXT((EDATE('Projektkostenkalkulation EP'!$B$4,9)+BI$3),"MM")=TEXT((EDATE('Projektkostenkalkulation EP'!$B$4,9)+(BI$3-1)),"MM"),
             IF(
                        OR(
                                    TEXT((EDATE('Projektkostenkalkulation EP'!$B$4,9)+BI$3),"TTT") = "Sa",
                                    TEXT((EDATE('Projektkostenkalkulation EP'!$B$4,9)+BI$3),"TTT") = "So",
                                    IF(ISNA(VLOOKUP(EDATE('Projektkostenkalkulation EP'!$B$4,9)+BI$3,Datenquellen!$F$7:$H$45,3,FALSE))," ",VLOOKUP(EDATE('Projektkostenkalkulation EP'!$B$4,9)+BI$3,Datenquellen!$F$7:$H$45,3,FALSE))="X"
                                    ),
                          "X",
                          IF((((NETWORKDAYS('Projektkostenkalkulation EP'!$K$8,EOMONTH('Projektkostenkalkulation EP'!$K$8,0)))*('Projektkostenkalkulation EP'!$N$47/5)*
                                        'Projektkostenkalkulation EP'!$K$31)-SUM($B$32:Z32))&gt;('Projektkostenkalkulation EP'!$N$47/5),('Projektkostenkalkulation EP'!$N$47/5),
                                         (NETWORKDAYS('Projektkostenkalkulation EP'!$K$8,
                                          EOMONTH('Projektkostenkalkulation EP'!$K$8,0)))*('Projektkostenkalkulation EP'!$N$47/5)*'Projektkostenkalkulation EP'!$K$31-SUM($B$32:Z32))
                          ),
               "X"
            )</f>
        <v>X</v>
      </c>
      <c r="AB32" s="122" t="str">
        <f xml:space="preserve"> IF(TEXT((EDATE('Projektkostenkalkulation EP'!$B$4,9)+BJ$3),"MM")=TEXT((EDATE('Projektkostenkalkulation EP'!$B$4,9)+(BJ$3-1)),"MM"),
             IF(
                        OR(
                                    TEXT((EDATE('Projektkostenkalkulation EP'!$B$4,9)+BJ$3),"TTT") = "Sa",
                                    TEXT((EDATE('Projektkostenkalkulation EP'!$B$4,9)+BJ$3),"TTT") = "So",
                                    IF(ISNA(VLOOKUP(EDATE('Projektkostenkalkulation EP'!$B$4,9)+BJ$3,Datenquellen!$F$7:$H$45,3,FALSE))," ",VLOOKUP(EDATE('Projektkostenkalkulation EP'!$B$4,9)+BJ$3,Datenquellen!$F$7:$H$45,3,FALSE))="X"
                                    ),
                          "X",
                          IF((((NETWORKDAYS('Projektkostenkalkulation EP'!$K$8,EOMONTH('Projektkostenkalkulation EP'!$K$8,0)))*('Projektkostenkalkulation EP'!$N$47/5)*
                                        'Projektkostenkalkulation EP'!$K$31)-SUM($B$32:AA32))&gt;('Projektkostenkalkulation EP'!$N$47/5),('Projektkostenkalkulation EP'!$N$47/5),
                                         (NETWORKDAYS('Projektkostenkalkulation EP'!$K$8,
                                          EOMONTH('Projektkostenkalkulation EP'!$K$8,0)))*('Projektkostenkalkulation EP'!$N$47/5)*'Projektkostenkalkulation EP'!$K$31-SUM($B$32:AA32))
                          ),
               "X"
            )</f>
        <v>X</v>
      </c>
      <c r="AC32" s="122">
        <f xml:space="preserve"> IF(TEXT((EDATE('Projektkostenkalkulation EP'!$B$4,9)+BK$3),"MM")=TEXT((EDATE('Projektkostenkalkulation EP'!$B$4,9)+(BK$3-1)),"MM"),
             IF(
                        OR(
                                    TEXT((EDATE('Projektkostenkalkulation EP'!$B$4,9)+BK$3),"TTT") = "Sa",
                                    TEXT((EDATE('Projektkostenkalkulation EP'!$B$4,9)+BK$3),"TTT") = "So",
                                    IF(ISNA(VLOOKUP(EDATE('Projektkostenkalkulation EP'!$B$4,9)+BK$3,Datenquellen!$F$7:$H$45,3,FALSE))," ",VLOOKUP(EDATE('Projektkostenkalkulation EP'!$B$4,9)+BK$3,Datenquellen!$F$7:$H$45,3,FALSE))="X"
                                    ),
                          "X",
                          IF((((NETWORKDAYS('Projektkostenkalkulation EP'!$K$8,EOMONTH('Projektkostenkalkulation EP'!$K$8,0)))*('Projektkostenkalkulation EP'!$N$47/5)*
                                        'Projektkostenkalkulation EP'!$K$31)-SUM($B$32:AB32))&gt;('Projektkostenkalkulation EP'!$N$47/5),('Projektkostenkalkulation EP'!$N$47/5),
                                         (NETWORKDAYS('Projektkostenkalkulation EP'!$K$8,
                                          EOMONTH('Projektkostenkalkulation EP'!$K$8,0)))*('Projektkostenkalkulation EP'!$N$47/5)*'Projektkostenkalkulation EP'!$K$31-SUM($B$32:AB32))
                          ),
               "X"
            )</f>
        <v>0</v>
      </c>
      <c r="AD32" s="122">
        <f xml:space="preserve"> IF(TEXT((EDATE('Projektkostenkalkulation EP'!$B$4,9)+BL$3),"MM")=TEXT((EDATE('Projektkostenkalkulation EP'!$B$4,9)+(BL$3-1)),"MM"),
             IF(
                        OR(
                                    TEXT((EDATE('Projektkostenkalkulation EP'!$B$4,9)+BL$3),"TTT") = "Sa",
                                    TEXT((EDATE('Projektkostenkalkulation EP'!$B$4,9)+BL$3),"TTT") = "So",
                                    IF(ISNA(VLOOKUP(EDATE('Projektkostenkalkulation EP'!$B$4,9)+BL$3,Datenquellen!$F$7:$H$45,3,FALSE))," ",VLOOKUP(EDATE('Projektkostenkalkulation EP'!$B$4,9)+BL$3,Datenquellen!$F$7:$H$45,3,FALSE))="X"
                                    ),
                          "X",
                          IF((((NETWORKDAYS('Projektkostenkalkulation EP'!$K$8,EOMONTH('Projektkostenkalkulation EP'!$K$8,0)))*('Projektkostenkalkulation EP'!$N$47/5)*
                                        'Projektkostenkalkulation EP'!$K$31)-SUM($B$32:AC32))&gt;('Projektkostenkalkulation EP'!$N$47/5),('Projektkostenkalkulation EP'!$N$47/5),
                                         (NETWORKDAYS('Projektkostenkalkulation EP'!$K$8,
                                          EOMONTH('Projektkostenkalkulation EP'!$K$8,0)))*('Projektkostenkalkulation EP'!$N$47/5)*'Projektkostenkalkulation EP'!$K$31-SUM($B$32:AC32))
                          ),
               "X"
            )</f>
        <v>0</v>
      </c>
      <c r="AE32" s="122">
        <f xml:space="preserve"> IF(TEXT((EDATE('Projektkostenkalkulation EP'!$B$4,9)+BM$3),"MM")=TEXT((EDATE('Projektkostenkalkulation EP'!$B$4,9)+(BM$3-1)),"MM"),
             IF(
                        OR(
                                    TEXT((EDATE('Projektkostenkalkulation EP'!$B$4,9)+BM$3),"TTT") = "Sa",
                                    TEXT((EDATE('Projektkostenkalkulation EP'!$B$4,9)+BM$3),"TTT") = "So",
                                    IF(ISNA(VLOOKUP(EDATE('Projektkostenkalkulation EP'!$B$4,9)+BM$3,Datenquellen!$F$7:$H$45,3,FALSE))," ",VLOOKUP(EDATE('Projektkostenkalkulation EP'!$B$4,9)+BM$3,Datenquellen!$F$7:$H$45,3,FALSE))="X"
                                    ),
                          "X",
                          IF((((NETWORKDAYS('Projektkostenkalkulation EP'!$K$8,EOMONTH('Projektkostenkalkulation EP'!$K$8,0)))*('Projektkostenkalkulation EP'!$N$47/5)*
                                        'Projektkostenkalkulation EP'!$K$31)-SUM($B$32:AD32))&gt;('Projektkostenkalkulation EP'!$N$47/5),('Projektkostenkalkulation EP'!$N$47/5),
                                         (NETWORKDAYS('Projektkostenkalkulation EP'!$K$8,
                                          EOMONTH('Projektkostenkalkulation EP'!$K$8,0)))*('Projektkostenkalkulation EP'!$N$47/5)*'Projektkostenkalkulation EP'!$K$31-SUM($B$32:AD32))
                          ),
               "X"
            )</f>
        <v>0</v>
      </c>
      <c r="AF32" s="122">
        <f xml:space="preserve"> IF(TEXT((EDATE('Projektkostenkalkulation EP'!$B$4,9)+BN$3),"MM")=TEXT((EDATE('Projektkostenkalkulation EP'!$B$4,9)+(BN$3-1)),"MM"),
             IF(
                        OR(
                                    TEXT((EDATE('Projektkostenkalkulation EP'!$B$4,9)+BN$3),"TTT") = "Sa",
                                    TEXT((EDATE('Projektkostenkalkulation EP'!$B$4,9)+BN$3),"TTT") = "So",
                                    IF(ISNA(VLOOKUP(EDATE('Projektkostenkalkulation EP'!$B$4,9)+BN$3,Datenquellen!$F$7:$H$45,3,FALSE))," ",VLOOKUP(EDATE('Projektkostenkalkulation EP'!$B$4,9)+BN$3,Datenquellen!$F$7:$H$45,3,FALSE))="X"
                                    ),
                          "X",
                          IF((((NETWORKDAYS('Projektkostenkalkulation EP'!$K$8,EOMONTH('Projektkostenkalkulation EP'!$K$8,0)))*('Projektkostenkalkulation EP'!$N$47/5)*
                                        'Projektkostenkalkulation EP'!$K$31)-SUM($B$32:AE32))&gt;('Projektkostenkalkulation EP'!$N$47/5),('Projektkostenkalkulation EP'!$N$47/5),
                                         (NETWORKDAYS('Projektkostenkalkulation EP'!$K$8,
                                          EOMONTH('Projektkostenkalkulation EP'!$K$8,0)))*('Projektkostenkalkulation EP'!$N$47/5)*'Projektkostenkalkulation EP'!$K$31-SUM($B$32:AE32))
                          ),
               "X"
            )</f>
        <v>0</v>
      </c>
      <c r="AG32" s="121">
        <f>SUM(B32:AF32)</f>
        <v>0</v>
      </c>
      <c r="AH32" s="525">
        <f>AG32-AG33</f>
        <v>0</v>
      </c>
      <c r="AJ32" s="2" t="s">
        <v>81</v>
      </c>
      <c r="AK32" s="124">
        <f>IF(
            OR(
                     TEXT(EDATE('Projektkostenkalkulation EP'!$B$4,21),"TTT") = "Sa",
                     TEXT(EDATE('Projektkostenkalkulation EP'!$B$4,21),"TTT") = "So",
                     IF(ISNA(VLOOKUP(EDATE('Projektkostenkalkulation EP'!$B$4,21),Datenquellen!$F$7:$H$45,3,FALSE))," ",VLOOKUP(EDATE('Projektkostenkalkulation EP'!$B$4,21),Datenquellen!$F$7:$H$45,3,FALSE))="X"
                            ),
                    "X",
                    IF('Projektkostenkalkulation EP'!$W$31&gt;0,('Projektkostenkalkulation EP'!$N$47/5),0)
            )</f>
        <v>0</v>
      </c>
      <c r="AL32" s="122">
        <f xml:space="preserve"> IF(TEXT((EDATE('Projektkostenkalkulation EP'!$B$4,21)+AK$3),"MM")=TEXT((EDATE('Projektkostenkalkulation EP'!$B$4,21)+(AK$3-1)),"MM"),
             IF(
                        OR(
                                    TEXT((EDATE('Projektkostenkalkulation EP'!$B$4,21)+AK$3),"TTT") = "Sa",
                                    TEXT((EDATE('Projektkostenkalkulation EP'!$B$4,21)+AK$3),"TTT") = "So",
                                    IF(ISNA(VLOOKUP(EDATE('Projektkostenkalkulation EP'!$B$4,21)+AK$3,Datenquellen!$F$7:$H$45,3,FALSE))," ",VLOOKUP(EDATE('Projektkostenkalkulation EP'!$B$4,21)+AK$3,Datenquellen!$F$7:$H$45,3,FALSE))="X"
                                    ),
                          "X",
                          IF((((NETWORKDAYS('Projektkostenkalkulation EP'!$W$8,EOMONTH('Projektkostenkalkulation EP'!$W$8,0)))*('Projektkostenkalkulation EP'!$N$47/5)*
                                        'Projektkostenkalkulation EP'!$W$31)-SUM($AK$32:AK32))&gt;('Projektkostenkalkulation EP'!$N$47/5),('Projektkostenkalkulation EP'!$N$47/5),
                                         (NETWORKDAYS('Projektkostenkalkulation EP'!$W$8,
                                          EOMONTH('Projektkostenkalkulation EP'!$W$8,0)))*('Projektkostenkalkulation EP'!$N$47/5)*'Projektkostenkalkulation EP'!$W$31-SUM($AK$32:AK32))
                          ),
               "X"
            )</f>
        <v>0</v>
      </c>
      <c r="AM32" s="122" t="str">
        <f xml:space="preserve"> IF(TEXT((EDATE('Projektkostenkalkulation EP'!$B$4,21)+AL$3),"MM")=TEXT((EDATE('Projektkostenkalkulation EP'!$B$4,21)+(AL$3-1)),"MM"),
             IF(
                        OR(
                                    TEXT((EDATE('Projektkostenkalkulation EP'!$B$4,21)+AL$3),"TTT") = "Sa",
                                    TEXT((EDATE('Projektkostenkalkulation EP'!$B$4,21)+AL$3),"TTT") = "So",
                                    IF(ISNA(VLOOKUP(EDATE('Projektkostenkalkulation EP'!$B$4,21)+AL$3,Datenquellen!$F$7:$H$45,3,FALSE))," ",VLOOKUP(EDATE('Projektkostenkalkulation EP'!$B$4,21)+AL$3,Datenquellen!$F$7:$H$45,3,FALSE))="X"
                                    ),
                          "X",
                          IF((((NETWORKDAYS('Projektkostenkalkulation EP'!$W$8,EOMONTH('Projektkostenkalkulation EP'!$W$8,0)))*('Projektkostenkalkulation EP'!$N$47/5)*
                                        'Projektkostenkalkulation EP'!$W$31)-SUM($AK$32:AL32))&gt;('Projektkostenkalkulation EP'!$N$47/5),('Projektkostenkalkulation EP'!$N$47/5),
                                         (NETWORKDAYS('Projektkostenkalkulation EP'!$W$8,
                                          EOMONTH('Projektkostenkalkulation EP'!$W$8,0)))*('Projektkostenkalkulation EP'!$N$47/5)*'Projektkostenkalkulation EP'!$W$31-SUM($AK$32:AL32))
                          ),
               "X"
            )</f>
        <v>X</v>
      </c>
      <c r="AN32" s="122" t="str">
        <f xml:space="preserve"> IF(TEXT((EDATE('Projektkostenkalkulation EP'!$B$4,21)+AM$3),"MM")=TEXT((EDATE('Projektkostenkalkulation EP'!$B$4,21)+(AM$3-1)),"MM"),
             IF(
                        OR(
                                    TEXT((EDATE('Projektkostenkalkulation EP'!$B$4,21)+AM$3),"TTT") = "Sa",
                                    TEXT((EDATE('Projektkostenkalkulation EP'!$B$4,21)+AM$3),"TTT") = "So",
                                    IF(ISNA(VLOOKUP(EDATE('Projektkostenkalkulation EP'!$B$4,21)+AM$3,Datenquellen!$F$7:$H$45,3,FALSE))," ",VLOOKUP(EDATE('Projektkostenkalkulation EP'!$B$4,21)+AM$3,Datenquellen!$F$7:$H$45,3,FALSE))="X"
                                    ),
                          "X",
                          IF((((NETWORKDAYS('Projektkostenkalkulation EP'!$W$8,EOMONTH('Projektkostenkalkulation EP'!$W$8,0)))*('Projektkostenkalkulation EP'!$N$47/5)*
                                        'Projektkostenkalkulation EP'!$W$31)-SUM($AK$32:AM32))&gt;('Projektkostenkalkulation EP'!$N$47/5),('Projektkostenkalkulation EP'!$N$47/5),
                                         (NETWORKDAYS('Projektkostenkalkulation EP'!$W$8,
                                          EOMONTH('Projektkostenkalkulation EP'!$W$8,0)))*('Projektkostenkalkulation EP'!$N$47/5)*'Projektkostenkalkulation EP'!$W$31-SUM($AK$32:AM32))
                          ),
               "X"
            )</f>
        <v>X</v>
      </c>
      <c r="AO32" s="122" t="str">
        <f xml:space="preserve"> IF(TEXT((EDATE('Projektkostenkalkulation EP'!$B$4,21)+AN$3),"MM")=TEXT((EDATE('Projektkostenkalkulation EP'!$B$4,21)+(AN$3-1)),"MM"),
             IF(
                        OR(
                                    TEXT((EDATE('Projektkostenkalkulation EP'!$B$4,21)+AN$3),"TTT") = "Sa",
                                    TEXT((EDATE('Projektkostenkalkulation EP'!$B$4,21)+AN$3),"TTT") = "So",
                                    IF(ISNA(VLOOKUP(EDATE('Projektkostenkalkulation EP'!$B$4,21)+AN$3,Datenquellen!$F$7:$H$45,3,FALSE))," ",VLOOKUP(EDATE('Projektkostenkalkulation EP'!$B$4,21)+AN$3,Datenquellen!$F$7:$H$45,3,FALSE))="X"
                                    ),
                          "X",
                          IF((((NETWORKDAYS('Projektkostenkalkulation EP'!$W$8,EOMONTH('Projektkostenkalkulation EP'!$W$8,0)))*('Projektkostenkalkulation EP'!$N$47/5)*
                                        'Projektkostenkalkulation EP'!$W$31)-SUM($AK$32:AN32))&gt;('Projektkostenkalkulation EP'!$N$47/5),('Projektkostenkalkulation EP'!$N$47/5),
                                         (NETWORKDAYS('Projektkostenkalkulation EP'!$W$8,
                                          EOMONTH('Projektkostenkalkulation EP'!$W$8,0)))*('Projektkostenkalkulation EP'!$N$47/5)*'Projektkostenkalkulation EP'!$W$31-SUM($AK$32:AN32))
                          ),
               "X"
            )</f>
        <v>X</v>
      </c>
      <c r="AP32" s="122">
        <f xml:space="preserve"> IF(TEXT((EDATE('Projektkostenkalkulation EP'!$B$4,21)+AO$3),"MM")=TEXT((EDATE('Projektkostenkalkulation EP'!$B$4,21)+(AO$3-1)),"MM"),
             IF(
                        OR(
                                    TEXT((EDATE('Projektkostenkalkulation EP'!$B$4,21)+AO$3),"TTT") = "Sa",
                                    TEXT((EDATE('Projektkostenkalkulation EP'!$B$4,21)+AO$3),"TTT") = "So",
                                    IF(ISNA(VLOOKUP(EDATE('Projektkostenkalkulation EP'!$B$4,21)+AO$3,Datenquellen!$F$7:$H$45,3,FALSE))," ",VLOOKUP(EDATE('Projektkostenkalkulation EP'!$B$4,21)+AO$3,Datenquellen!$F$7:$H$45,3,FALSE))="X"
                                    ),
                          "X",
                          IF((((NETWORKDAYS('Projektkostenkalkulation EP'!$W$8,EOMONTH('Projektkostenkalkulation EP'!$W$8,0)))*('Projektkostenkalkulation EP'!$N$47/5)*
                                        'Projektkostenkalkulation EP'!$W$31)-SUM($AK$32:AO32))&gt;('Projektkostenkalkulation EP'!$N$47/5),('Projektkostenkalkulation EP'!$N$47/5),
                                         (NETWORKDAYS('Projektkostenkalkulation EP'!$W$8,
                                          EOMONTH('Projektkostenkalkulation EP'!$W$8,0)))*('Projektkostenkalkulation EP'!$N$47/5)*'Projektkostenkalkulation EP'!$W$31-SUM($AK$32:AO32))
                          ),
               "X"
            )</f>
        <v>0</v>
      </c>
      <c r="AQ32" s="122">
        <f xml:space="preserve"> IF(TEXT((EDATE('Projektkostenkalkulation EP'!$B$4,21)+AP$3),"MM")=TEXT((EDATE('Projektkostenkalkulation EP'!$B$4,21)+(AP$3-1)),"MM"),
             IF(
                        OR(
                                    TEXT((EDATE('Projektkostenkalkulation EP'!$B$4,21)+AP$3),"TTT") = "Sa",
                                    TEXT((EDATE('Projektkostenkalkulation EP'!$B$4,21)+AP$3),"TTT") = "So",
                                    IF(ISNA(VLOOKUP(EDATE('Projektkostenkalkulation EP'!$B$4,21)+AP$3,Datenquellen!$F$7:$H$45,3,FALSE))," ",VLOOKUP(EDATE('Projektkostenkalkulation EP'!$B$4,21)+AP$3,Datenquellen!$F$7:$H$45,3,FALSE))="X"
                                    ),
                          "X",
                          IF((((NETWORKDAYS('Projektkostenkalkulation EP'!$W$8,EOMONTH('Projektkostenkalkulation EP'!$W$8,0)))*('Projektkostenkalkulation EP'!$N$47/5)*
                                        'Projektkostenkalkulation EP'!$W$31)-SUM($AK$32:AP32))&gt;('Projektkostenkalkulation EP'!$N$47/5),('Projektkostenkalkulation EP'!$N$47/5),
                                         (NETWORKDAYS('Projektkostenkalkulation EP'!$W$8,
                                          EOMONTH('Projektkostenkalkulation EP'!$W$8,0)))*('Projektkostenkalkulation EP'!$N$47/5)*'Projektkostenkalkulation EP'!$W$31-SUM($AK$32:AP32))
                          ),
               "X"
            )</f>
        <v>0</v>
      </c>
      <c r="AR32" s="122">
        <f xml:space="preserve"> IF(TEXT((EDATE('Projektkostenkalkulation EP'!$B$4,21)+AQ$3),"MM")=TEXT((EDATE('Projektkostenkalkulation EP'!$B$4,21)+(AQ$3-1)),"MM"),
             IF(
                        OR(
                                    TEXT((EDATE('Projektkostenkalkulation EP'!$B$4,21)+AQ$3),"TTT") = "Sa",
                                    TEXT((EDATE('Projektkostenkalkulation EP'!$B$4,21)+AQ$3),"TTT") = "So",
                                    IF(ISNA(VLOOKUP(EDATE('Projektkostenkalkulation EP'!$B$4,21)+AQ$3,Datenquellen!$F$7:$H$45,3,FALSE))," ",VLOOKUP(EDATE('Projektkostenkalkulation EP'!$B$4,21)+AQ$3,Datenquellen!$F$7:$H$45,3,FALSE))="X"
                                    ),
                          "X",
                          IF((((NETWORKDAYS('Projektkostenkalkulation EP'!$W$8,EOMONTH('Projektkostenkalkulation EP'!$W$8,0)))*('Projektkostenkalkulation EP'!$N$47/5)*
                                        'Projektkostenkalkulation EP'!$W$31)-SUM($AK$32:AQ32))&gt;('Projektkostenkalkulation EP'!$N$47/5),('Projektkostenkalkulation EP'!$N$47/5),
                                         (NETWORKDAYS('Projektkostenkalkulation EP'!$W$8,
                                          EOMONTH('Projektkostenkalkulation EP'!$W$8,0)))*('Projektkostenkalkulation EP'!$N$47/5)*'Projektkostenkalkulation EP'!$W$31-SUM($AK$32:AQ32))
                          ),
               "X"
            )</f>
        <v>0</v>
      </c>
      <c r="AS32" s="122">
        <f xml:space="preserve"> IF(TEXT((EDATE('Projektkostenkalkulation EP'!$B$4,21)+AR$3),"MM")=TEXT((EDATE('Projektkostenkalkulation EP'!$B$4,21)+(AR$3-1)),"MM"),
             IF(
                        OR(
                                    TEXT((EDATE('Projektkostenkalkulation EP'!$B$4,21)+AR$3),"TTT") = "Sa",
                                    TEXT((EDATE('Projektkostenkalkulation EP'!$B$4,21)+AR$3),"TTT") = "So",
                                    IF(ISNA(VLOOKUP(EDATE('Projektkostenkalkulation EP'!$B$4,21)+AR$3,Datenquellen!$F$7:$H$45,3,FALSE))," ",VLOOKUP(EDATE('Projektkostenkalkulation EP'!$B$4,21)+AR$3,Datenquellen!$F$7:$H$45,3,FALSE))="X"
                                    ),
                          "X",
                          IF((((NETWORKDAYS('Projektkostenkalkulation EP'!$W$8,EOMONTH('Projektkostenkalkulation EP'!$W$8,0)))*('Projektkostenkalkulation EP'!$N$47/5)*
                                        'Projektkostenkalkulation EP'!$W$31)-SUM($AK$32:AR32))&gt;('Projektkostenkalkulation EP'!$N$47/5),('Projektkostenkalkulation EP'!$N$47/5),
                                         (NETWORKDAYS('Projektkostenkalkulation EP'!$W$8,
                                          EOMONTH('Projektkostenkalkulation EP'!$W$8,0)))*('Projektkostenkalkulation EP'!$N$47/5)*'Projektkostenkalkulation EP'!$W$31-SUM($AK$32:AR32))
                          ),
               "X"
            )</f>
        <v>0</v>
      </c>
      <c r="AT32" s="122">
        <f xml:space="preserve"> IF(TEXT((EDATE('Projektkostenkalkulation EP'!$B$4,21)+AS$3),"MM")=TEXT((EDATE('Projektkostenkalkulation EP'!$B$4,21)+(AS$3-1)),"MM"),
             IF(
                        OR(
                                    TEXT((EDATE('Projektkostenkalkulation EP'!$B$4,21)+AS$3),"TTT") = "Sa",
                                    TEXT((EDATE('Projektkostenkalkulation EP'!$B$4,21)+AS$3),"TTT") = "So",
                                    IF(ISNA(VLOOKUP(EDATE('Projektkostenkalkulation EP'!$B$4,21)+AS$3,Datenquellen!$F$7:$H$45,3,FALSE))," ",VLOOKUP(EDATE('Projektkostenkalkulation EP'!$B$4,21)+AS$3,Datenquellen!$F$7:$H$45,3,FALSE))="X"
                                    ),
                          "X",
                          IF((((NETWORKDAYS('Projektkostenkalkulation EP'!$W$8,EOMONTH('Projektkostenkalkulation EP'!$W$8,0)))*('Projektkostenkalkulation EP'!$N$47/5)*
                                        'Projektkostenkalkulation EP'!$W$31)-SUM($AK$32:AS32))&gt;('Projektkostenkalkulation EP'!$N$47/5),('Projektkostenkalkulation EP'!$N$47/5),
                                         (NETWORKDAYS('Projektkostenkalkulation EP'!$W$8,
                                          EOMONTH('Projektkostenkalkulation EP'!$W$8,0)))*('Projektkostenkalkulation EP'!$N$47/5)*'Projektkostenkalkulation EP'!$W$31-SUM($AK$32:AS32))
                          ),
               "X"
            )</f>
        <v>0</v>
      </c>
      <c r="AU32" s="122" t="str">
        <f xml:space="preserve"> IF(TEXT((EDATE('Projektkostenkalkulation EP'!$B$4,21)+AT$3),"MM")=TEXT((EDATE('Projektkostenkalkulation EP'!$B$4,21)+(AT$3-1)),"MM"),
             IF(
                        OR(
                                    TEXT((EDATE('Projektkostenkalkulation EP'!$B$4,21)+AT$3),"TTT") = "Sa",
                                    TEXT((EDATE('Projektkostenkalkulation EP'!$B$4,21)+AT$3),"TTT") = "So",
                                    IF(ISNA(VLOOKUP(EDATE('Projektkostenkalkulation EP'!$B$4,21)+AT$3,Datenquellen!$F$7:$H$45,3,FALSE))," ",VLOOKUP(EDATE('Projektkostenkalkulation EP'!$B$4,21)+AT$3,Datenquellen!$F$7:$H$45,3,FALSE))="X"
                                    ),
                          "X",
                          IF((((NETWORKDAYS('Projektkostenkalkulation EP'!$W$8,EOMONTH('Projektkostenkalkulation EP'!$W$8,0)))*('Projektkostenkalkulation EP'!$N$47/5)*
                                        'Projektkostenkalkulation EP'!$W$31)-SUM($AK$32:AT32))&gt;('Projektkostenkalkulation EP'!$N$47/5),('Projektkostenkalkulation EP'!$N$47/5),
                                         (NETWORKDAYS('Projektkostenkalkulation EP'!$W$8,
                                          EOMONTH('Projektkostenkalkulation EP'!$W$8,0)))*('Projektkostenkalkulation EP'!$N$47/5)*'Projektkostenkalkulation EP'!$W$31-SUM($AK$32:AT32))
                          ),
               "X"
            )</f>
        <v>X</v>
      </c>
      <c r="AV32" s="122" t="str">
        <f xml:space="preserve"> IF(TEXT((EDATE('Projektkostenkalkulation EP'!$B$4,21)+AU$3),"MM")=TEXT((EDATE('Projektkostenkalkulation EP'!$B$4,21)+(AU$3-1)),"MM"),
             IF(
                        OR(
                                    TEXT((EDATE('Projektkostenkalkulation EP'!$B$4,21)+AU$3),"TTT") = "Sa",
                                    TEXT((EDATE('Projektkostenkalkulation EP'!$B$4,21)+AU$3),"TTT") = "So",
                                    IF(ISNA(VLOOKUP(EDATE('Projektkostenkalkulation EP'!$B$4,21)+AU$3,Datenquellen!$F$7:$H$45,3,FALSE))," ",VLOOKUP(EDATE('Projektkostenkalkulation EP'!$B$4,21)+AU$3,Datenquellen!$F$7:$H$45,3,FALSE))="X"
                                    ),
                          "X",
                          IF((((NETWORKDAYS('Projektkostenkalkulation EP'!$W$8,EOMONTH('Projektkostenkalkulation EP'!$W$8,0)))*('Projektkostenkalkulation EP'!$N$47/5)*
                                        'Projektkostenkalkulation EP'!$W$31)-SUM($AK$32:AU32))&gt;('Projektkostenkalkulation EP'!$N$47/5),('Projektkostenkalkulation EP'!$N$47/5),
                                         (NETWORKDAYS('Projektkostenkalkulation EP'!$W$8,
                                          EOMONTH('Projektkostenkalkulation EP'!$W$8,0)))*('Projektkostenkalkulation EP'!$N$47/5)*'Projektkostenkalkulation EP'!$W$31-SUM($AK$32:AU32))
                          ),
               "X"
            )</f>
        <v>X</v>
      </c>
      <c r="AW32" s="122">
        <f xml:space="preserve"> IF(TEXT((EDATE('Projektkostenkalkulation EP'!$B$4,21)+AV$3),"MM")=TEXT((EDATE('Projektkostenkalkulation EP'!$B$4,21)+(AV$3-1)),"MM"),
             IF(
                        OR(
                                    TEXT((EDATE('Projektkostenkalkulation EP'!$B$4,21)+AV$3),"TTT") = "Sa",
                                    TEXT((EDATE('Projektkostenkalkulation EP'!$B$4,21)+AV$3),"TTT") = "So",
                                    IF(ISNA(VLOOKUP(EDATE('Projektkostenkalkulation EP'!$B$4,21)+AV$3,Datenquellen!$F$7:$H$45,3,FALSE))," ",VLOOKUP(EDATE('Projektkostenkalkulation EP'!$B$4,21)+AV$3,Datenquellen!$F$7:$H$45,3,FALSE))="X"
                                    ),
                          "X",
                          IF((((NETWORKDAYS('Projektkostenkalkulation EP'!$W$8,EOMONTH('Projektkostenkalkulation EP'!$W$8,0)))*('Projektkostenkalkulation EP'!$N$47/5)*
                                        'Projektkostenkalkulation EP'!$W$31)-SUM($AK$32:AV32))&gt;('Projektkostenkalkulation EP'!$N$47/5),('Projektkostenkalkulation EP'!$N$47/5),
                                         (NETWORKDAYS('Projektkostenkalkulation EP'!$W$8,
                                          EOMONTH('Projektkostenkalkulation EP'!$W$8,0)))*('Projektkostenkalkulation EP'!$N$47/5)*'Projektkostenkalkulation EP'!$W$31-SUM($AK$32:AV32))
                          ),
               "X"
            )</f>
        <v>0</v>
      </c>
      <c r="AX32" s="122">
        <f xml:space="preserve"> IF(TEXT((EDATE('Projektkostenkalkulation EP'!$B$4,21)+AW$3),"MM")=TEXT((EDATE('Projektkostenkalkulation EP'!$B$4,21)+(AW$3-1)),"MM"),
             IF(
                        OR(
                                    TEXT((EDATE('Projektkostenkalkulation EP'!$B$4,21)+AW$3),"TTT") = "Sa",
                                    TEXT((EDATE('Projektkostenkalkulation EP'!$B$4,21)+AW$3),"TTT") = "So",
                                    IF(ISNA(VLOOKUP(EDATE('Projektkostenkalkulation EP'!$B$4,21)+AW$3,Datenquellen!$F$7:$H$45,3,FALSE))," ",VLOOKUP(EDATE('Projektkostenkalkulation EP'!$B$4,21)+AW$3,Datenquellen!$F$7:$H$45,3,FALSE))="X"
                                    ),
                          "X",
                          IF((((NETWORKDAYS('Projektkostenkalkulation EP'!$W$8,EOMONTH('Projektkostenkalkulation EP'!$W$8,0)))*('Projektkostenkalkulation EP'!$N$47/5)*
                                        'Projektkostenkalkulation EP'!$W$31)-SUM($AK$32:AW32))&gt;('Projektkostenkalkulation EP'!$N$47/5),('Projektkostenkalkulation EP'!$N$47/5),
                                         (NETWORKDAYS('Projektkostenkalkulation EP'!$W$8,
                                          EOMONTH('Projektkostenkalkulation EP'!$W$8,0)))*('Projektkostenkalkulation EP'!$N$47/5)*'Projektkostenkalkulation EP'!$W$31-SUM($AK$32:AW32))
                          ),
               "X"
            )</f>
        <v>0</v>
      </c>
      <c r="AY32" s="122">
        <f xml:space="preserve"> IF(TEXT((EDATE('Projektkostenkalkulation EP'!$B$4,21)+AX$3),"MM")=TEXT((EDATE('Projektkostenkalkulation EP'!$B$4,21)+(AX$3-1)),"MM"),
             IF(
                        OR(
                                    TEXT((EDATE('Projektkostenkalkulation EP'!$B$4,21)+AX$3),"TTT") = "Sa",
                                    TEXT((EDATE('Projektkostenkalkulation EP'!$B$4,21)+AX$3),"TTT") = "So",
                                    IF(ISNA(VLOOKUP(EDATE('Projektkostenkalkulation EP'!$B$4,21)+AX$3,Datenquellen!$F$7:$H$45,3,FALSE))," ",VLOOKUP(EDATE('Projektkostenkalkulation EP'!$B$4,21)+AX$3,Datenquellen!$F$7:$H$45,3,FALSE))="X"
                                    ),
                          "X",
                          IF((((NETWORKDAYS('Projektkostenkalkulation EP'!$W$8,EOMONTH('Projektkostenkalkulation EP'!$W$8,0)))*('Projektkostenkalkulation EP'!$N$47/5)*
                                        'Projektkostenkalkulation EP'!$W$31)-SUM($AK$32:AX32))&gt;('Projektkostenkalkulation EP'!$N$47/5),('Projektkostenkalkulation EP'!$N$47/5),
                                         (NETWORKDAYS('Projektkostenkalkulation EP'!$W$8,
                                          EOMONTH('Projektkostenkalkulation EP'!$W$8,0)))*('Projektkostenkalkulation EP'!$N$47/5)*'Projektkostenkalkulation EP'!$W$31-SUM($AK$32:AX32))
                          ),
               "X"
            )</f>
        <v>0</v>
      </c>
      <c r="AZ32" s="122">
        <f xml:space="preserve"> IF(TEXT((EDATE('Projektkostenkalkulation EP'!$B$4,21)+AY$3),"MM")=TEXT((EDATE('Projektkostenkalkulation EP'!$B$4,21)+(AY$3-1)),"MM"),
             IF(
                        OR(
                                    TEXT((EDATE('Projektkostenkalkulation EP'!$B$4,21)+AY$3),"TTT") = "Sa",
                                    TEXT((EDATE('Projektkostenkalkulation EP'!$B$4,21)+AY$3),"TTT") = "So",
                                    IF(ISNA(VLOOKUP(EDATE('Projektkostenkalkulation EP'!$B$4,21)+AY$3,Datenquellen!$F$7:$H$45,3,FALSE))," ",VLOOKUP(EDATE('Projektkostenkalkulation EP'!$B$4,21)+AY$3,Datenquellen!$F$7:$H$45,3,FALSE))="X"
                                    ),
                          "X",
                          IF((((NETWORKDAYS('Projektkostenkalkulation EP'!$W$8,EOMONTH('Projektkostenkalkulation EP'!$W$8,0)))*('Projektkostenkalkulation EP'!$N$47/5)*
                                        'Projektkostenkalkulation EP'!$W$31)-SUM($AK$32:AY32))&gt;('Projektkostenkalkulation EP'!$N$47/5),('Projektkostenkalkulation EP'!$N$47/5),
                                         (NETWORKDAYS('Projektkostenkalkulation EP'!$W$8,
                                          EOMONTH('Projektkostenkalkulation EP'!$W$8,0)))*('Projektkostenkalkulation EP'!$N$47/5)*'Projektkostenkalkulation EP'!$W$31-SUM($AK$32:AY32))
                          ),
               "X"
            )</f>
        <v>0</v>
      </c>
      <c r="BA32" s="122">
        <f xml:space="preserve"> IF(TEXT((EDATE('Projektkostenkalkulation EP'!$B$4,21)+AZ$3),"MM")=TEXT((EDATE('Projektkostenkalkulation EP'!$B$4,21)+(AZ$3-1)),"MM"),
             IF(
                        OR(
                                    TEXT((EDATE('Projektkostenkalkulation EP'!$B$4,21)+AZ$3),"TTT") = "Sa",
                                    TEXT((EDATE('Projektkostenkalkulation EP'!$B$4,21)+AZ$3),"TTT") = "So",
                                    IF(ISNA(VLOOKUP(EDATE('Projektkostenkalkulation EP'!$B$4,21)+AZ$3,Datenquellen!$F$7:$H$45,3,FALSE))," ",VLOOKUP(EDATE('Projektkostenkalkulation EP'!$B$4,21)+AZ$3,Datenquellen!$F$7:$H$45,3,FALSE))="X"
                                    ),
                          "X",
                          IF((((NETWORKDAYS('Projektkostenkalkulation EP'!$W$8,EOMONTH('Projektkostenkalkulation EP'!$W$8,0)))*('Projektkostenkalkulation EP'!$N$47/5)*
                                        'Projektkostenkalkulation EP'!$W$31)-SUM($AK$32:AZ32))&gt;('Projektkostenkalkulation EP'!$N$47/5),('Projektkostenkalkulation EP'!$N$47/5),
                                         (NETWORKDAYS('Projektkostenkalkulation EP'!$W$8,
                                          EOMONTH('Projektkostenkalkulation EP'!$W$8,0)))*('Projektkostenkalkulation EP'!$N$47/5)*'Projektkostenkalkulation EP'!$W$31-SUM($AK$32:AZ32))
                          ),
               "X"
            )</f>
        <v>0</v>
      </c>
      <c r="BB32" s="122" t="str">
        <f xml:space="preserve"> IF(TEXT((EDATE('Projektkostenkalkulation EP'!$B$4,21)+BA$3),"MM")=TEXT((EDATE('Projektkostenkalkulation EP'!$B$4,21)+(BA$3-1)),"MM"),
             IF(
                        OR(
                                    TEXT((EDATE('Projektkostenkalkulation EP'!$B$4,21)+BA$3),"TTT") = "Sa",
                                    TEXT((EDATE('Projektkostenkalkulation EP'!$B$4,21)+BA$3),"TTT") = "So",
                                    IF(ISNA(VLOOKUP(EDATE('Projektkostenkalkulation EP'!$B$4,21)+BA$3,Datenquellen!$F$7:$H$45,3,FALSE))," ",VLOOKUP(EDATE('Projektkostenkalkulation EP'!$B$4,21)+BA$3,Datenquellen!$F$7:$H$45,3,FALSE))="X"
                                    ),
                          "X",
                          IF((((NETWORKDAYS('Projektkostenkalkulation EP'!$W$8,EOMONTH('Projektkostenkalkulation EP'!$W$8,0)))*('Projektkostenkalkulation EP'!$N$47/5)*
                                        'Projektkostenkalkulation EP'!$W$31)-SUM($AK$32:BA32))&gt;('Projektkostenkalkulation EP'!$N$47/5),('Projektkostenkalkulation EP'!$N$47/5),
                                         (NETWORKDAYS('Projektkostenkalkulation EP'!$W$8,
                                          EOMONTH('Projektkostenkalkulation EP'!$W$8,0)))*('Projektkostenkalkulation EP'!$N$47/5)*'Projektkostenkalkulation EP'!$W$31-SUM($AK$32:BA32))
                          ),
               "X"
            )</f>
        <v>X</v>
      </c>
      <c r="BC32" s="122" t="str">
        <f xml:space="preserve"> IF(TEXT((EDATE('Projektkostenkalkulation EP'!$B$4,21)+BB$3),"MM")=TEXT((EDATE('Projektkostenkalkulation EP'!$B$4,21)+(BB$3-1)),"MM"),
             IF(
                        OR(
                                    TEXT((EDATE('Projektkostenkalkulation EP'!$B$4,21)+BB$3),"TTT") = "Sa",
                                    TEXT((EDATE('Projektkostenkalkulation EP'!$B$4,21)+BB$3),"TTT") = "So",
                                    IF(ISNA(VLOOKUP(EDATE('Projektkostenkalkulation EP'!$B$4,21)+BB$3,Datenquellen!$F$7:$H$45,3,FALSE))," ",VLOOKUP(EDATE('Projektkostenkalkulation EP'!$B$4,21)+BB$3,Datenquellen!$F$7:$H$45,3,FALSE))="X"
                                    ),
                          "X",
                          IF((((NETWORKDAYS('Projektkostenkalkulation EP'!$W$8,EOMONTH('Projektkostenkalkulation EP'!$W$8,0)))*('Projektkostenkalkulation EP'!$N$47/5)*
                                        'Projektkostenkalkulation EP'!$W$31)-SUM($AK$32:BB32))&gt;('Projektkostenkalkulation EP'!$N$47/5),('Projektkostenkalkulation EP'!$N$47/5),
                                         (NETWORKDAYS('Projektkostenkalkulation EP'!$W$8,
                                          EOMONTH('Projektkostenkalkulation EP'!$W$8,0)))*('Projektkostenkalkulation EP'!$N$47/5)*'Projektkostenkalkulation EP'!$W$31-SUM($AK$32:BB32))
                          ),
               "X"
            )</f>
        <v>X</v>
      </c>
      <c r="BD32" s="122">
        <f xml:space="preserve"> IF(TEXT((EDATE('Projektkostenkalkulation EP'!$B$4,21)+BC$3),"MM")=TEXT((EDATE('Projektkostenkalkulation EP'!$B$4,21)+(BC$3-1)),"MM"),
             IF(
                        OR(
                                    TEXT((EDATE('Projektkostenkalkulation EP'!$B$4,21)+BC$3),"TTT") = "Sa",
                                    TEXT((EDATE('Projektkostenkalkulation EP'!$B$4,21)+BC$3),"TTT") = "So",
                                    IF(ISNA(VLOOKUP(EDATE('Projektkostenkalkulation EP'!$B$4,21)+BC$3,Datenquellen!$F$7:$H$45,3,FALSE))," ",VLOOKUP(EDATE('Projektkostenkalkulation EP'!$B$4,21)+BC$3,Datenquellen!$F$7:$H$45,3,FALSE))="X"
                                    ),
                          "X",
                          IF((((NETWORKDAYS('Projektkostenkalkulation EP'!$W$8,EOMONTH('Projektkostenkalkulation EP'!$W$8,0)))*('Projektkostenkalkulation EP'!$N$47/5)*
                                        'Projektkostenkalkulation EP'!$W$31)-SUM($AK$32:BC32))&gt;('Projektkostenkalkulation EP'!$N$47/5),('Projektkostenkalkulation EP'!$N$47/5),
                                         (NETWORKDAYS('Projektkostenkalkulation EP'!$W$8,
                                          EOMONTH('Projektkostenkalkulation EP'!$W$8,0)))*('Projektkostenkalkulation EP'!$N$47/5)*'Projektkostenkalkulation EP'!$W$31-SUM($AK$32:BC32))
                          ),
               "X"
            )</f>
        <v>0</v>
      </c>
      <c r="BE32" s="122">
        <f xml:space="preserve"> IF(TEXT((EDATE('Projektkostenkalkulation EP'!$B$4,21)+BD$3),"MM")=TEXT((EDATE('Projektkostenkalkulation EP'!$B$4,21)+(BD$3-1)),"MM"),
             IF(
                        OR(
                                    TEXT((EDATE('Projektkostenkalkulation EP'!$B$4,21)+BD$3),"TTT") = "Sa",
                                    TEXT((EDATE('Projektkostenkalkulation EP'!$B$4,21)+BD$3),"TTT") = "So",
                                    IF(ISNA(VLOOKUP(EDATE('Projektkostenkalkulation EP'!$B$4,21)+BD$3,Datenquellen!$F$7:$H$45,3,FALSE))," ",VLOOKUP(EDATE('Projektkostenkalkulation EP'!$B$4,21)+BD$3,Datenquellen!$F$7:$H$45,3,FALSE))="X"
                                    ),
                          "X",
                          IF((((NETWORKDAYS('Projektkostenkalkulation EP'!$W$8,EOMONTH('Projektkostenkalkulation EP'!$W$8,0)))*('Projektkostenkalkulation EP'!$N$47/5)*
                                        'Projektkostenkalkulation EP'!$W$31)-SUM($AK$32:BD32))&gt;('Projektkostenkalkulation EP'!$N$47/5),('Projektkostenkalkulation EP'!$N$47/5),
                                         (NETWORKDAYS('Projektkostenkalkulation EP'!$W$8,
                                          EOMONTH('Projektkostenkalkulation EP'!$W$8,0)))*('Projektkostenkalkulation EP'!$N$47/5)*'Projektkostenkalkulation EP'!$W$31-SUM($AK$32:BD32))
                          ),
               "X"
            )</f>
        <v>0</v>
      </c>
      <c r="BF32" s="122">
        <f xml:space="preserve"> IF(TEXT((EDATE('Projektkostenkalkulation EP'!$B$4,21)+BE$3),"MM")=TEXT((EDATE('Projektkostenkalkulation EP'!$B$4,21)+(BE$3-1)),"MM"),
             IF(
                        OR(
                                    TEXT((EDATE('Projektkostenkalkulation EP'!$B$4,21)+BE$3),"TTT") = "Sa",
                                    TEXT((EDATE('Projektkostenkalkulation EP'!$B$4,21)+BE$3),"TTT") = "So",
                                    IF(ISNA(VLOOKUP(EDATE('Projektkostenkalkulation EP'!$B$4,21)+BE$3,Datenquellen!$F$7:$H$45,3,FALSE))," ",VLOOKUP(EDATE('Projektkostenkalkulation EP'!$B$4,21)+BE$3,Datenquellen!$F$7:$H$45,3,FALSE))="X"
                                    ),
                          "X",
                          IF((((NETWORKDAYS('Projektkostenkalkulation EP'!$W$8,EOMONTH('Projektkostenkalkulation EP'!$W$8,0)))*('Projektkostenkalkulation EP'!$N$47/5)*
                                        'Projektkostenkalkulation EP'!$W$31)-SUM($AK$32:BE32))&gt;('Projektkostenkalkulation EP'!$N$47/5),('Projektkostenkalkulation EP'!$N$47/5),
                                         (NETWORKDAYS('Projektkostenkalkulation EP'!$W$8,
                                          EOMONTH('Projektkostenkalkulation EP'!$W$8,0)))*('Projektkostenkalkulation EP'!$N$47/5)*'Projektkostenkalkulation EP'!$W$31-SUM($AK$32:BE32))
                          ),
               "X"
            )</f>
        <v>0</v>
      </c>
      <c r="BG32" s="122">
        <f xml:space="preserve"> IF(TEXT((EDATE('Projektkostenkalkulation EP'!$B$4,21)+BF$3),"MM")=TEXT((EDATE('Projektkostenkalkulation EP'!$B$4,21)+(BF$3-1)),"MM"),
             IF(
                        OR(
                                    TEXT((EDATE('Projektkostenkalkulation EP'!$B$4,21)+BF$3),"TTT") = "Sa",
                                    TEXT((EDATE('Projektkostenkalkulation EP'!$B$4,21)+BF$3),"TTT") = "So",
                                    IF(ISNA(VLOOKUP(EDATE('Projektkostenkalkulation EP'!$B$4,21)+BF$3,Datenquellen!$F$7:$H$45,3,FALSE))," ",VLOOKUP(EDATE('Projektkostenkalkulation EP'!$B$4,21)+BF$3,Datenquellen!$F$7:$H$45,3,FALSE))="X"
                                    ),
                          "X",
                          IF((((NETWORKDAYS('Projektkostenkalkulation EP'!$W$8,EOMONTH('Projektkostenkalkulation EP'!$W$8,0)))*('Projektkostenkalkulation EP'!$N$47/5)*
                                        'Projektkostenkalkulation EP'!$W$31)-SUM($AK$32:BF32))&gt;('Projektkostenkalkulation EP'!$N$47/5),('Projektkostenkalkulation EP'!$N$47/5),
                                         (NETWORKDAYS('Projektkostenkalkulation EP'!$W$8,
                                          EOMONTH('Projektkostenkalkulation EP'!$W$8,0)))*('Projektkostenkalkulation EP'!$N$47/5)*'Projektkostenkalkulation EP'!$W$31-SUM($AK$32:BF32))
                          ),
               "X"
            )</f>
        <v>0</v>
      </c>
      <c r="BH32" s="122">
        <f xml:space="preserve"> IF(TEXT((EDATE('Projektkostenkalkulation EP'!$B$4,21)+BG$3),"MM")=TEXT((EDATE('Projektkostenkalkulation EP'!$B$4,21)+(BG$3-1)),"MM"),
             IF(
                        OR(
                                    TEXT((EDATE('Projektkostenkalkulation EP'!$B$4,21)+BG$3),"TTT") = "Sa",
                                    TEXT((EDATE('Projektkostenkalkulation EP'!$B$4,21)+BG$3),"TTT") = "So",
                                    IF(ISNA(VLOOKUP(EDATE('Projektkostenkalkulation EP'!$B$4,21)+BG$3,Datenquellen!$F$7:$H$45,3,FALSE))," ",VLOOKUP(EDATE('Projektkostenkalkulation EP'!$B$4,21)+BG$3,Datenquellen!$F$7:$H$45,3,FALSE))="X"
                                    ),
                          "X",
                          IF((((NETWORKDAYS('Projektkostenkalkulation EP'!$W$8,EOMONTH('Projektkostenkalkulation EP'!$W$8,0)))*('Projektkostenkalkulation EP'!$N$47/5)*
                                        'Projektkostenkalkulation EP'!$W$31)-SUM($AK$32:BG32))&gt;('Projektkostenkalkulation EP'!$N$47/5),('Projektkostenkalkulation EP'!$N$47/5),
                                         (NETWORKDAYS('Projektkostenkalkulation EP'!$W$8,
                                          EOMONTH('Projektkostenkalkulation EP'!$W$8,0)))*('Projektkostenkalkulation EP'!$N$47/5)*'Projektkostenkalkulation EP'!$W$31-SUM($AK$32:BG32))
                          ),
               "X"
            )</f>
        <v>0</v>
      </c>
      <c r="BI32" s="122" t="str">
        <f xml:space="preserve"> IF(TEXT((EDATE('Projektkostenkalkulation EP'!$B$4,21)+BH$3),"MM")=TEXT((EDATE('Projektkostenkalkulation EP'!$B$4,21)+(BH$3-1)),"MM"),
             IF(
                        OR(
                                    TEXT((EDATE('Projektkostenkalkulation EP'!$B$4,21)+BH$3),"TTT") = "Sa",
                                    TEXT((EDATE('Projektkostenkalkulation EP'!$B$4,21)+BH$3),"TTT") = "So",
                                    IF(ISNA(VLOOKUP(EDATE('Projektkostenkalkulation EP'!$B$4,21)+BH$3,Datenquellen!$F$7:$H$45,3,FALSE))," ",VLOOKUP(EDATE('Projektkostenkalkulation EP'!$B$4,21)+BH$3,Datenquellen!$F$7:$H$45,3,FALSE))="X"
                                    ),
                          "X",
                          IF((((NETWORKDAYS('Projektkostenkalkulation EP'!$W$8,EOMONTH('Projektkostenkalkulation EP'!$W$8,0)))*('Projektkostenkalkulation EP'!$N$47/5)*
                                        'Projektkostenkalkulation EP'!$W$31)-SUM($AK$32:BH32))&gt;('Projektkostenkalkulation EP'!$N$47/5),('Projektkostenkalkulation EP'!$N$47/5),
                                         (NETWORKDAYS('Projektkostenkalkulation EP'!$W$8,
                                          EOMONTH('Projektkostenkalkulation EP'!$W$8,0)))*('Projektkostenkalkulation EP'!$N$47/5)*'Projektkostenkalkulation EP'!$W$31-SUM($AK$32:BH32))
                          ),
               "X"
            )</f>
        <v>X</v>
      </c>
      <c r="BJ32" s="122" t="str">
        <f xml:space="preserve"> IF(TEXT((EDATE('Projektkostenkalkulation EP'!$B$4,21)+BI$3),"MM")=TEXT((EDATE('Projektkostenkalkulation EP'!$B$4,21)+(BI$3-1)),"MM"),
             IF(
                        OR(
                                    TEXT((EDATE('Projektkostenkalkulation EP'!$B$4,21)+BI$3),"TTT") = "Sa",
                                    TEXT((EDATE('Projektkostenkalkulation EP'!$B$4,21)+BI$3),"TTT") = "So",
                                    IF(ISNA(VLOOKUP(EDATE('Projektkostenkalkulation EP'!$B$4,21)+BI$3,Datenquellen!$F$7:$H$45,3,FALSE))," ",VLOOKUP(EDATE('Projektkostenkalkulation EP'!$B$4,21)+BI$3,Datenquellen!$F$7:$H$45,3,FALSE))="X"
                                    ),
                          "X",
                          IF((((NETWORKDAYS('Projektkostenkalkulation EP'!$W$8,EOMONTH('Projektkostenkalkulation EP'!$W$8,0)))*('Projektkostenkalkulation EP'!$N$47/5)*
                                        'Projektkostenkalkulation EP'!$W$31)-SUM($AK$32:BI32))&gt;('Projektkostenkalkulation EP'!$N$47/5),('Projektkostenkalkulation EP'!$N$47/5),
                                         (NETWORKDAYS('Projektkostenkalkulation EP'!$W$8,
                                          EOMONTH('Projektkostenkalkulation EP'!$W$8,0)))*('Projektkostenkalkulation EP'!$N$47/5)*'Projektkostenkalkulation EP'!$W$31-SUM($AK$32:BI32))
                          ),
               "X"
            )</f>
        <v>X</v>
      </c>
      <c r="BK32" s="122">
        <f xml:space="preserve"> IF(TEXT((EDATE('Projektkostenkalkulation EP'!$B$4,21)+BJ$3),"MM")=TEXT((EDATE('Projektkostenkalkulation EP'!$B$4,21)+(BJ$3-1)),"MM"),
             IF(
                        OR(
                                    TEXT((EDATE('Projektkostenkalkulation EP'!$B$4,21)+BJ$3),"TTT") = "Sa",
                                    TEXT((EDATE('Projektkostenkalkulation EP'!$B$4,21)+BJ$3),"TTT") = "So",
                                    IF(ISNA(VLOOKUP(EDATE('Projektkostenkalkulation EP'!$B$4,21)+BJ$3,Datenquellen!$F$7:$H$45,3,FALSE))," ",VLOOKUP(EDATE('Projektkostenkalkulation EP'!$B$4,21)+BJ$3,Datenquellen!$F$7:$H$45,3,FALSE))="X"
                                    ),
                          "X",
                          IF((((NETWORKDAYS('Projektkostenkalkulation EP'!$W$8,EOMONTH('Projektkostenkalkulation EP'!$W$8,0)))*('Projektkostenkalkulation EP'!$N$47/5)*
                                        'Projektkostenkalkulation EP'!$W$31)-SUM($AK$32:BJ32))&gt;('Projektkostenkalkulation EP'!$N$47/5),('Projektkostenkalkulation EP'!$N$47/5),
                                         (NETWORKDAYS('Projektkostenkalkulation EP'!$W$8,
                                          EOMONTH('Projektkostenkalkulation EP'!$W$8,0)))*('Projektkostenkalkulation EP'!$N$47/5)*'Projektkostenkalkulation EP'!$W$31-SUM($AK$32:BJ32))
                          ),
               "X"
            )</f>
        <v>0</v>
      </c>
      <c r="BL32" s="122">
        <f xml:space="preserve"> IF(TEXT((EDATE('Projektkostenkalkulation EP'!$B$4,21)+BK$3),"MM")=TEXT((EDATE('Projektkostenkalkulation EP'!$B$4,21)+(BK$3-1)),"MM"),
             IF(
                        OR(
                                    TEXT((EDATE('Projektkostenkalkulation EP'!$B$4,21)+BK$3),"TTT") = "Sa",
                                    TEXT((EDATE('Projektkostenkalkulation EP'!$B$4,21)+BK$3),"TTT") = "So",
                                    IF(ISNA(VLOOKUP(EDATE('Projektkostenkalkulation EP'!$B$4,21)+BK$3,Datenquellen!$F$7:$H$45,3,FALSE))," ",VLOOKUP(EDATE('Projektkostenkalkulation EP'!$B$4,21)+BK$3,Datenquellen!$F$7:$H$45,3,FALSE))="X"
                                    ),
                          "X",
                          IF((((NETWORKDAYS('Projektkostenkalkulation EP'!$W$8,EOMONTH('Projektkostenkalkulation EP'!$W$8,0)))*('Projektkostenkalkulation EP'!$N$47/5)*
                                        'Projektkostenkalkulation EP'!$W$31)-SUM($AK$32:BK32))&gt;('Projektkostenkalkulation EP'!$N$47/5),('Projektkostenkalkulation EP'!$N$47/5),
                                         (NETWORKDAYS('Projektkostenkalkulation EP'!$W$8,
                                          EOMONTH('Projektkostenkalkulation EP'!$W$8,0)))*('Projektkostenkalkulation EP'!$N$47/5)*'Projektkostenkalkulation EP'!$W$31-SUM($AK$32:BK32))
                          ),
               "X"
            )</f>
        <v>0</v>
      </c>
      <c r="BM32" s="122">
        <f xml:space="preserve"> IF(TEXT((EDATE('Projektkostenkalkulation EP'!$B$4,21)+BL$3),"MM")=TEXT((EDATE('Projektkostenkalkulation EP'!$B$4,21)+(BL$3-1)),"MM"),
             IF(
                        OR(
                                    TEXT((EDATE('Projektkostenkalkulation EP'!$B$4,21)+BL$3),"TTT") = "Sa",
                                    TEXT((EDATE('Projektkostenkalkulation EP'!$B$4,21)+BL$3),"TTT") = "So",
                                    IF(ISNA(VLOOKUP(EDATE('Projektkostenkalkulation EP'!$B$4,21)+BL$3,Datenquellen!$F$7:$H$45,3,FALSE))," ",VLOOKUP(EDATE('Projektkostenkalkulation EP'!$B$4,21)+BL$3,Datenquellen!$F$7:$H$45,3,FALSE))="X"
                                    ),
                          "X",
                          IF((((NETWORKDAYS('Projektkostenkalkulation EP'!$W$8,EOMONTH('Projektkostenkalkulation EP'!$W$8,0)))*('Projektkostenkalkulation EP'!$N$47/5)*
                                        'Projektkostenkalkulation EP'!$W$31)-SUM($AK$32:BL32))&gt;('Projektkostenkalkulation EP'!$N$47/5),('Projektkostenkalkulation EP'!$N$47/5),
                                         (NETWORKDAYS('Projektkostenkalkulation EP'!$W$8,
                                          EOMONTH('Projektkostenkalkulation EP'!$W$8,0)))*('Projektkostenkalkulation EP'!$N$47/5)*'Projektkostenkalkulation EP'!$W$31-SUM($AK$32:BL32))
                          ),
               "X"
            )</f>
        <v>0</v>
      </c>
      <c r="BN32" s="122">
        <f xml:space="preserve"> IF(TEXT((EDATE('Projektkostenkalkulation EP'!$B$4,21)+BM$3),"MM")=TEXT((EDATE('Projektkostenkalkulation EP'!$B$4,21)+(BM$3-1)),"MM"),
             IF(
                        OR(
                                    TEXT((EDATE('Projektkostenkalkulation EP'!$B$4,21)+BM$3),"TTT") = "Sa",
                                    TEXT((EDATE('Projektkostenkalkulation EP'!$B$4,21)+BM$3),"TTT") = "So",
                                    IF(ISNA(VLOOKUP(EDATE('Projektkostenkalkulation EP'!$B$4,21)+BM$3,Datenquellen!$F$7:$H$45,3,FALSE))," ",VLOOKUP(EDATE('Projektkostenkalkulation EP'!$B$4,21)+BM$3,Datenquellen!$F$7:$H$45,3,FALSE))="X"
                                    ),
                          "X",
                          IF((((NETWORKDAYS('Projektkostenkalkulation EP'!$W$8,EOMONTH('Projektkostenkalkulation EP'!$W$8,0)))*('Projektkostenkalkulation EP'!$N$47/5)*
                                        'Projektkostenkalkulation EP'!$W$31)-SUM($AK$32:BM32))&gt;('Projektkostenkalkulation EP'!$N$47/5),('Projektkostenkalkulation EP'!$N$47/5),
                                         (NETWORKDAYS('Projektkostenkalkulation EP'!$W$8,
                                          EOMONTH('Projektkostenkalkulation EP'!$W$8,0)))*('Projektkostenkalkulation EP'!$N$47/5)*'Projektkostenkalkulation EP'!$W$31-SUM($AK$32:BM32))
                          ),
               "X"
            )</f>
        <v>0</v>
      </c>
      <c r="BO32" s="122">
        <f xml:space="preserve"> IF(TEXT((EDATE('Projektkostenkalkulation EP'!$B$4,21)+BN$3),"MM")=TEXT((EDATE('Projektkostenkalkulation EP'!$B$4,21)+(BN$3-1)),"MM"),
             IF(
                        OR(
                                    TEXT((EDATE('Projektkostenkalkulation EP'!$B$4,21)+BN$3),"TTT") = "Sa",
                                    TEXT((EDATE('Projektkostenkalkulation EP'!$B$4,21)+BN$3),"TTT") = "So",
                                    IF(ISNA(VLOOKUP(EDATE('Projektkostenkalkulation EP'!$B$4,21)+BN$3,Datenquellen!$F$7:$H$45,3,FALSE))," ",VLOOKUP(EDATE('Projektkostenkalkulation EP'!$B$4,21)+BN$3,Datenquellen!$F$7:$H$45,3,FALSE))="X"
                                    ),
                          "X",
                          IF((((NETWORKDAYS('Projektkostenkalkulation EP'!$W$8,EOMONTH('Projektkostenkalkulation EP'!$W$8,0)))*('Projektkostenkalkulation EP'!$N$47/5)*
                                        'Projektkostenkalkulation EP'!$W$31)-SUM($AK$32:BN32))&gt;('Projektkostenkalkulation EP'!$N$47/5),('Projektkostenkalkulation EP'!$N$47/5),
                                         (NETWORKDAYS('Projektkostenkalkulation EP'!$W$8,
                                          EOMONTH('Projektkostenkalkulation EP'!$W$8,0)))*('Projektkostenkalkulation EP'!$N$47/5)*'Projektkostenkalkulation EP'!$W$31-SUM($AK$32:BN32))
                          ),
               "X"
            )</f>
        <v>0</v>
      </c>
      <c r="BP32" s="121">
        <f>SUM(AK32:BO32)</f>
        <v>0</v>
      </c>
      <c r="BQ32" s="525">
        <f>BP32-BP33</f>
        <v>0</v>
      </c>
    </row>
    <row r="33" spans="1:69" ht="14.25" customHeight="1" thickBot="1" x14ac:dyDescent="0.25">
      <c r="A33" s="3" t="s">
        <v>82</v>
      </c>
      <c r="B33" s="270"/>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123">
        <f>SUM(B33:AF33)</f>
        <v>0</v>
      </c>
      <c r="AH33" s="526"/>
      <c r="AJ33" s="3" t="s">
        <v>82</v>
      </c>
      <c r="AK33" s="270"/>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123">
        <f>SUM(AK33:BO33)</f>
        <v>0</v>
      </c>
      <c r="BQ33" s="526"/>
    </row>
    <row r="34" spans="1:69" ht="14.25" customHeight="1" x14ac:dyDescent="0.2">
      <c r="A34" s="1" t="s">
        <v>59</v>
      </c>
      <c r="B34" s="527" t="str">
        <f>TEXT('Projektkostenkalkulation EP'!$L$8,"MMMM JJJJ")</f>
        <v>November 2024</v>
      </c>
      <c r="C34" s="527"/>
      <c r="D34" s="527"/>
      <c r="E34" s="527"/>
      <c r="F34" s="527"/>
      <c r="G34" s="527"/>
      <c r="H34" s="527"/>
      <c r="I34" s="527"/>
      <c r="J34" s="527"/>
      <c r="K34" s="527"/>
      <c r="L34" s="527"/>
      <c r="M34" s="527"/>
      <c r="N34" s="527"/>
      <c r="O34" s="527"/>
      <c r="P34" s="527"/>
      <c r="Q34" s="527"/>
      <c r="R34" s="527"/>
      <c r="S34" s="527"/>
      <c r="T34" s="527"/>
      <c r="U34" s="527"/>
      <c r="V34" s="527"/>
      <c r="W34" s="527"/>
      <c r="X34" s="527"/>
      <c r="Y34" s="527"/>
      <c r="Z34" s="527"/>
      <c r="AA34" s="527"/>
      <c r="AB34" s="527"/>
      <c r="AC34" s="527"/>
      <c r="AD34" s="527"/>
      <c r="AE34" s="527"/>
      <c r="AF34" s="527"/>
      <c r="AG34" s="527"/>
      <c r="AH34" s="528"/>
      <c r="AJ34" s="1" t="s">
        <v>59</v>
      </c>
      <c r="AK34" s="527" t="str">
        <f>TEXT('Projektkostenkalkulation EP'!$X$8,"MMMM JJJJ")</f>
        <v>November 2025</v>
      </c>
      <c r="AL34" s="527"/>
      <c r="AM34" s="527"/>
      <c r="AN34" s="527"/>
      <c r="AO34" s="527"/>
      <c r="AP34" s="527"/>
      <c r="AQ34" s="527"/>
      <c r="AR34" s="527"/>
      <c r="AS34" s="527"/>
      <c r="AT34" s="527"/>
      <c r="AU34" s="527"/>
      <c r="AV34" s="527"/>
      <c r="AW34" s="527"/>
      <c r="AX34" s="527"/>
      <c r="AY34" s="527"/>
      <c r="AZ34" s="527"/>
      <c r="BA34" s="527"/>
      <c r="BB34" s="527"/>
      <c r="BC34" s="527"/>
      <c r="BD34" s="527"/>
      <c r="BE34" s="527"/>
      <c r="BF34" s="527"/>
      <c r="BG34" s="527"/>
      <c r="BH34" s="527"/>
      <c r="BI34" s="527"/>
      <c r="BJ34" s="527"/>
      <c r="BK34" s="527"/>
      <c r="BL34" s="527"/>
      <c r="BM34" s="527"/>
      <c r="BN34" s="527"/>
      <c r="BO34" s="527"/>
      <c r="BP34" s="527"/>
      <c r="BQ34" s="528"/>
    </row>
    <row r="35" spans="1:69" ht="14.25" customHeight="1" x14ac:dyDescent="0.2">
      <c r="A35" s="2" t="s">
        <v>81</v>
      </c>
      <c r="B35" s="124" t="str">
        <f>IF(
            OR(
                     TEXT(EDATE('Projektkostenkalkulation EP'!$B$4,10),"TTT") = "Sa",
                     TEXT(EDATE('Projektkostenkalkulation EP'!$B$4,10),"TTT") = "So",
                     IF(ISNA(VLOOKUP(EDATE('Projektkostenkalkulation EP'!$B$4,10),Datenquellen!$F$7:$H$45,3,FALSE))," ",VLOOKUP(EDATE('Projektkostenkalkulation EP'!$B$4,10),Datenquellen!$F$7:$H$45,3,FALSE))="X"
                            ),
                    "X",
                    IF('Projektkostenkalkulation EP'!$L$31&gt;0,('Projektkostenkalkulation EP'!$N$47/5),0)
            )</f>
        <v>X</v>
      </c>
      <c r="C35" s="122" t="str">
        <f xml:space="preserve"> IF(TEXT((EDATE('Projektkostenkalkulation EP'!$B$4,10)+AK$3),"MM")=TEXT((EDATE('Projektkostenkalkulation EP'!$B$4,10)+(AK$3-1)),"MM"),
             IF(
                        OR(
                                    TEXT((EDATE('Projektkostenkalkulation EP'!$B$4,10)+AK$3),"TTT") = "Sa",
                                    TEXT((EDATE('Projektkostenkalkulation EP'!$B$4,10)+AK$3),"TTT") = "So",
                                    IF(ISNA(VLOOKUP(EDATE('Projektkostenkalkulation EP'!$B$4,10)+AK$3,Datenquellen!$F$7:$H$45,3,FALSE))," ",VLOOKUP(EDATE('Projektkostenkalkulation EP'!$B$4,10)+AK$3,Datenquellen!$F$7:$H$45,3,FALSE))="X"
                                    ),
                          "X",
                          IF((((NETWORKDAYS('Projektkostenkalkulation EP'!$L$8,EOMONTH('Projektkostenkalkulation EP'!$L$8,0)))*('Projektkostenkalkulation EP'!$N$47/5)*
                                        'Projektkostenkalkulation EP'!$L$31)-SUM($B$35:B35))&gt;('Projektkostenkalkulation EP'!$N$47/5),('Projektkostenkalkulation EP'!$N$47/5),
                                         (NETWORKDAYS('Projektkostenkalkulation EP'!$L$8,
                                          EOMONTH('Projektkostenkalkulation EP'!$L$8,0)))*('Projektkostenkalkulation EP'!$N$47/5)*'Projektkostenkalkulation EP'!$L$31-SUM($B$35:B35))
                          ),
               "X"
            )</f>
        <v>X</v>
      </c>
      <c r="D35" s="122" t="str">
        <f xml:space="preserve"> IF(TEXT((EDATE('Projektkostenkalkulation EP'!$B$4,10)+AL$3),"MM")=TEXT((EDATE('Projektkostenkalkulation EP'!$B$4,10)+(AL$3-1)),"MM"),
             IF(
                        OR(
                                    TEXT((EDATE('Projektkostenkalkulation EP'!$B$4,10)+AL$3),"TTT") = "Sa",
                                    TEXT((EDATE('Projektkostenkalkulation EP'!$B$4,10)+AL$3),"TTT") = "So",
                                    IF(ISNA(VLOOKUP(EDATE('Projektkostenkalkulation EP'!$B$4,10)+AL$3,Datenquellen!$F$7:$H$45,3,FALSE))," ",VLOOKUP(EDATE('Projektkostenkalkulation EP'!$B$4,10)+AL$3,Datenquellen!$F$7:$H$45,3,FALSE))="X"
                                    ),
                          "X",
                          IF((((NETWORKDAYS('Projektkostenkalkulation EP'!$L$8,EOMONTH('Projektkostenkalkulation EP'!$L$8,0)))*('Projektkostenkalkulation EP'!$N$47/5)*
                                        'Projektkostenkalkulation EP'!$L$31)-SUM($B$35:C35))&gt;('Projektkostenkalkulation EP'!$N$47/5),('Projektkostenkalkulation EP'!$N$47/5),
                                         (NETWORKDAYS('Projektkostenkalkulation EP'!$L$8,
                                          EOMONTH('Projektkostenkalkulation EP'!$L$8,0)))*('Projektkostenkalkulation EP'!$N$47/5)*'Projektkostenkalkulation EP'!$L$31-SUM($B$35:C35))
                          ),
               "X"
            )</f>
        <v>X</v>
      </c>
      <c r="E35" s="122">
        <f xml:space="preserve"> IF(TEXT((EDATE('Projektkostenkalkulation EP'!$B$4,10)+AM$3),"MM")=TEXT((EDATE('Projektkostenkalkulation EP'!$B$4,10)+(AM$3-1)),"MM"),
             IF(
                        OR(
                                    TEXT((EDATE('Projektkostenkalkulation EP'!$B$4,10)+AM$3),"TTT") = "Sa",
                                    TEXT((EDATE('Projektkostenkalkulation EP'!$B$4,10)+AM$3),"TTT") = "So",
                                    IF(ISNA(VLOOKUP(EDATE('Projektkostenkalkulation EP'!$B$4,10)+AM$3,Datenquellen!$F$7:$H$45,3,FALSE))," ",VLOOKUP(EDATE('Projektkostenkalkulation EP'!$B$4,10)+AM$3,Datenquellen!$F$7:$H$45,3,FALSE))="X"
                                    ),
                          "X",
                          IF((((NETWORKDAYS('Projektkostenkalkulation EP'!$L$8,EOMONTH('Projektkostenkalkulation EP'!$L$8,0)))*('Projektkostenkalkulation EP'!$N$47/5)*
                                        'Projektkostenkalkulation EP'!$L$31)-SUM($B$35:D35))&gt;('Projektkostenkalkulation EP'!$N$47/5),('Projektkostenkalkulation EP'!$N$47/5),
                                         (NETWORKDAYS('Projektkostenkalkulation EP'!$L$8,
                                          EOMONTH('Projektkostenkalkulation EP'!$L$8,0)))*('Projektkostenkalkulation EP'!$N$47/5)*'Projektkostenkalkulation EP'!$L$31-SUM($B$35:D35))
                          ),
               "X"
            )</f>
        <v>0</v>
      </c>
      <c r="F35" s="122">
        <f xml:space="preserve"> IF(TEXT((EDATE('Projektkostenkalkulation EP'!$B$4,10)+AN$3),"MM")=TEXT((EDATE('Projektkostenkalkulation EP'!$B$4,10)+(AN$3-1)),"MM"),
             IF(
                        OR(
                                    TEXT((EDATE('Projektkostenkalkulation EP'!$B$4,10)+AN$3),"TTT") = "Sa",
                                    TEXT((EDATE('Projektkostenkalkulation EP'!$B$4,10)+AN$3),"TTT") = "So",
                                    IF(ISNA(VLOOKUP(EDATE('Projektkostenkalkulation EP'!$B$4,10)+AN$3,Datenquellen!$F$7:$H$45,3,FALSE))," ",VLOOKUP(EDATE('Projektkostenkalkulation EP'!$B$4,10)+AN$3,Datenquellen!$F$7:$H$45,3,FALSE))="X"
                                    ),
                          "X",
                          IF((((NETWORKDAYS('Projektkostenkalkulation EP'!$L$8,EOMONTH('Projektkostenkalkulation EP'!$L$8,0)))*('Projektkostenkalkulation EP'!$N$47/5)*
                                        'Projektkostenkalkulation EP'!$L$31)-SUM($B$35:E35))&gt;('Projektkostenkalkulation EP'!$N$47/5),('Projektkostenkalkulation EP'!$N$47/5),
                                         (NETWORKDAYS('Projektkostenkalkulation EP'!$L$8,
                                          EOMONTH('Projektkostenkalkulation EP'!$L$8,0)))*('Projektkostenkalkulation EP'!$N$47/5)*'Projektkostenkalkulation EP'!$L$31-SUM($B$35:E35))
                          ),
               "X"
            )</f>
        <v>0</v>
      </c>
      <c r="G35" s="122">
        <f xml:space="preserve"> IF(TEXT((EDATE('Projektkostenkalkulation EP'!$B$4,10)+AO$3),"MM")=TEXT((EDATE('Projektkostenkalkulation EP'!$B$4,10)+(AO$3-1)),"MM"),
             IF(
                        OR(
                                    TEXT((EDATE('Projektkostenkalkulation EP'!$B$4,10)+AO$3),"TTT") = "Sa",
                                    TEXT((EDATE('Projektkostenkalkulation EP'!$B$4,10)+AO$3),"TTT") = "So",
                                    IF(ISNA(VLOOKUP(EDATE('Projektkostenkalkulation EP'!$B$4,10)+AO$3,Datenquellen!$F$7:$H$45,3,FALSE))," ",VLOOKUP(EDATE('Projektkostenkalkulation EP'!$B$4,10)+AO$3,Datenquellen!$F$7:$H$45,3,FALSE))="X"
                                    ),
                          "X",
                          IF((((NETWORKDAYS('Projektkostenkalkulation EP'!$L$8,EOMONTH('Projektkostenkalkulation EP'!$L$8,0)))*('Projektkostenkalkulation EP'!$N$47/5)*
                                        'Projektkostenkalkulation EP'!$L$31)-SUM($B$35:F35))&gt;('Projektkostenkalkulation EP'!$N$47/5),('Projektkostenkalkulation EP'!$N$47/5),
                                         (NETWORKDAYS('Projektkostenkalkulation EP'!$L$8,
                                          EOMONTH('Projektkostenkalkulation EP'!$L$8,0)))*('Projektkostenkalkulation EP'!$N$47/5)*'Projektkostenkalkulation EP'!$L$31-SUM($B$35:F35))
                          ),
               "X"
            )</f>
        <v>0</v>
      </c>
      <c r="H35" s="122">
        <f xml:space="preserve"> IF(TEXT((EDATE('Projektkostenkalkulation EP'!$B$4,10)+AP$3),"MM")=TEXT((EDATE('Projektkostenkalkulation EP'!$B$4,10)+(AP$3-1)),"MM"),
             IF(
                        OR(
                                    TEXT((EDATE('Projektkostenkalkulation EP'!$B$4,10)+AP$3),"TTT") = "Sa",
                                    TEXT((EDATE('Projektkostenkalkulation EP'!$B$4,10)+AP$3),"TTT") = "So",
                                    IF(ISNA(VLOOKUP(EDATE('Projektkostenkalkulation EP'!$B$4,10)+AP$3,Datenquellen!$F$7:$H$45,3,FALSE))," ",VLOOKUP(EDATE('Projektkostenkalkulation EP'!$B$4,10)+AP$3,Datenquellen!$F$7:$H$45,3,FALSE))="X"
                                    ),
                          "X",
                          IF((((NETWORKDAYS('Projektkostenkalkulation EP'!$L$8,EOMONTH('Projektkostenkalkulation EP'!$L$8,0)))*('Projektkostenkalkulation EP'!$N$47/5)*
                                        'Projektkostenkalkulation EP'!$L$31)-SUM($B$35:G35))&gt;('Projektkostenkalkulation EP'!$N$47/5),('Projektkostenkalkulation EP'!$N$47/5),
                                         (NETWORKDAYS('Projektkostenkalkulation EP'!$L$8,
                                          EOMONTH('Projektkostenkalkulation EP'!$L$8,0)))*('Projektkostenkalkulation EP'!$N$47/5)*'Projektkostenkalkulation EP'!$L$31-SUM($B$35:G35))
                          ),
               "X"
            )</f>
        <v>0</v>
      </c>
      <c r="I35" s="122">
        <f xml:space="preserve"> IF(TEXT((EDATE('Projektkostenkalkulation EP'!$B$4,10)+AQ$3),"MM")=TEXT((EDATE('Projektkostenkalkulation EP'!$B$4,10)+(AQ$3-1)),"MM"),
             IF(
                        OR(
                                    TEXT((EDATE('Projektkostenkalkulation EP'!$B$4,10)+AQ$3),"TTT") = "Sa",
                                    TEXT((EDATE('Projektkostenkalkulation EP'!$B$4,10)+AQ$3),"TTT") = "So",
                                    IF(ISNA(VLOOKUP(EDATE('Projektkostenkalkulation EP'!$B$4,10)+AQ$3,Datenquellen!$F$7:$H$45,3,FALSE))," ",VLOOKUP(EDATE('Projektkostenkalkulation EP'!$B$4,10)+AQ$3,Datenquellen!$F$7:$H$45,3,FALSE))="X"
                                    ),
                          "X",
                          IF((((NETWORKDAYS('Projektkostenkalkulation EP'!$L$8,EOMONTH('Projektkostenkalkulation EP'!$L$8,0)))*('Projektkostenkalkulation EP'!$N$47/5)*
                                        'Projektkostenkalkulation EP'!$L$31)-SUM($B$35:H35))&gt;('Projektkostenkalkulation EP'!$N$47/5),('Projektkostenkalkulation EP'!$N$47/5),
                                         (NETWORKDAYS('Projektkostenkalkulation EP'!$L$8,
                                          EOMONTH('Projektkostenkalkulation EP'!$L$8,0)))*('Projektkostenkalkulation EP'!$N$47/5)*'Projektkostenkalkulation EP'!$L$31-SUM($B$35:H35))
                          ),
               "X"
            )</f>
        <v>0</v>
      </c>
      <c r="J35" s="122" t="str">
        <f xml:space="preserve"> IF(TEXT((EDATE('Projektkostenkalkulation EP'!$B$4,10)+AR$3),"MM")=TEXT((EDATE('Projektkostenkalkulation EP'!$B$4,10)+(AR$3-1)),"MM"),
             IF(
                        OR(
                                    TEXT((EDATE('Projektkostenkalkulation EP'!$B$4,10)+AR$3),"TTT") = "Sa",
                                    TEXT((EDATE('Projektkostenkalkulation EP'!$B$4,10)+AR$3),"TTT") = "So",
                                    IF(ISNA(VLOOKUP(EDATE('Projektkostenkalkulation EP'!$B$4,10)+AR$3,Datenquellen!$F$7:$H$45,3,FALSE))," ",VLOOKUP(EDATE('Projektkostenkalkulation EP'!$B$4,10)+AR$3,Datenquellen!$F$7:$H$45,3,FALSE))="X"
                                    ),
                          "X",
                          IF((((NETWORKDAYS('Projektkostenkalkulation EP'!$L$8,EOMONTH('Projektkostenkalkulation EP'!$L$8,0)))*('Projektkostenkalkulation EP'!$N$47/5)*
                                        'Projektkostenkalkulation EP'!$L$31)-SUM($B$35:I35))&gt;('Projektkostenkalkulation EP'!$N$47/5),('Projektkostenkalkulation EP'!$N$47/5),
                                         (NETWORKDAYS('Projektkostenkalkulation EP'!$L$8,
                                          EOMONTH('Projektkostenkalkulation EP'!$L$8,0)))*('Projektkostenkalkulation EP'!$N$47/5)*'Projektkostenkalkulation EP'!$L$31-SUM($B$35:I35))
                          ),
               "X"
            )</f>
        <v>X</v>
      </c>
      <c r="K35" s="122" t="str">
        <f xml:space="preserve"> IF(TEXT((EDATE('Projektkostenkalkulation EP'!$B$4,10)+AS$3),"MM")=TEXT((EDATE('Projektkostenkalkulation EP'!$B$4,10)+(AS$3-1)),"MM"),
             IF(
                        OR(
                                    TEXT((EDATE('Projektkostenkalkulation EP'!$B$4,10)+AS$3),"TTT") = "Sa",
                                    TEXT((EDATE('Projektkostenkalkulation EP'!$B$4,10)+AS$3),"TTT") = "So",
                                    IF(ISNA(VLOOKUP(EDATE('Projektkostenkalkulation EP'!$B$4,10)+AS$3,Datenquellen!$F$7:$H$45,3,FALSE))," ",VLOOKUP(EDATE('Projektkostenkalkulation EP'!$B$4,10)+AS$3,Datenquellen!$F$7:$H$45,3,FALSE))="X"
                                    ),
                          "X",
                          IF((((NETWORKDAYS('Projektkostenkalkulation EP'!$L$8,EOMONTH('Projektkostenkalkulation EP'!$L$8,0)))*('Projektkostenkalkulation EP'!$N$47/5)*
                                        'Projektkostenkalkulation EP'!$L$31)-SUM($B$35:J35))&gt;('Projektkostenkalkulation EP'!$N$47/5),('Projektkostenkalkulation EP'!$N$47/5),
                                         (NETWORKDAYS('Projektkostenkalkulation EP'!$L$8,
                                          EOMONTH('Projektkostenkalkulation EP'!$L$8,0)))*('Projektkostenkalkulation EP'!$N$47/5)*'Projektkostenkalkulation EP'!$L$31-SUM($B$35:J35))
                          ),
               "X"
            )</f>
        <v>X</v>
      </c>
      <c r="L35" s="122">
        <f xml:space="preserve"> IF(TEXT((EDATE('Projektkostenkalkulation EP'!$B$4,10)+AT$3),"MM")=TEXT((EDATE('Projektkostenkalkulation EP'!$B$4,10)+(AT$3-1)),"MM"),
             IF(
                        OR(
                                    TEXT((EDATE('Projektkostenkalkulation EP'!$B$4,10)+AT$3),"TTT") = "Sa",
                                    TEXT((EDATE('Projektkostenkalkulation EP'!$B$4,10)+AT$3),"TTT") = "So",
                                    IF(ISNA(VLOOKUP(EDATE('Projektkostenkalkulation EP'!$B$4,10)+AT$3,Datenquellen!$F$7:$H$45,3,FALSE))," ",VLOOKUP(EDATE('Projektkostenkalkulation EP'!$B$4,10)+AT$3,Datenquellen!$F$7:$H$45,3,FALSE))="X"
                                    ),
                          "X",
                          IF((((NETWORKDAYS('Projektkostenkalkulation EP'!$L$8,EOMONTH('Projektkostenkalkulation EP'!$L$8,0)))*('Projektkostenkalkulation EP'!$N$47/5)*
                                        'Projektkostenkalkulation EP'!$L$31)-SUM($B$35:K35))&gt;('Projektkostenkalkulation EP'!$N$47/5),('Projektkostenkalkulation EP'!$N$47/5),
                                         (NETWORKDAYS('Projektkostenkalkulation EP'!$L$8,
                                          EOMONTH('Projektkostenkalkulation EP'!$L$8,0)))*('Projektkostenkalkulation EP'!$N$47/5)*'Projektkostenkalkulation EP'!$L$31-SUM($B$35:K35))
                          ),
               "X"
            )</f>
        <v>0</v>
      </c>
      <c r="M35" s="122">
        <f xml:space="preserve"> IF(TEXT((EDATE('Projektkostenkalkulation EP'!$B$4,10)+AU$3),"MM")=TEXT((EDATE('Projektkostenkalkulation EP'!$B$4,10)+(AU$3-1)),"MM"),
             IF(
                        OR(
                                    TEXT((EDATE('Projektkostenkalkulation EP'!$B$4,10)+AU$3),"TTT") = "Sa",
                                    TEXT((EDATE('Projektkostenkalkulation EP'!$B$4,10)+AU$3),"TTT") = "So",
                                    IF(ISNA(VLOOKUP(EDATE('Projektkostenkalkulation EP'!$B$4,10)+AU$3,Datenquellen!$F$7:$H$45,3,FALSE))," ",VLOOKUP(EDATE('Projektkostenkalkulation EP'!$B$4,10)+AU$3,Datenquellen!$F$7:$H$45,3,FALSE))="X"
                                    ),
                          "X",
                          IF((((NETWORKDAYS('Projektkostenkalkulation EP'!$L$8,EOMONTH('Projektkostenkalkulation EP'!$L$8,0)))*('Projektkostenkalkulation EP'!$N$47/5)*
                                        'Projektkostenkalkulation EP'!$L$31)-SUM($B$35:L35))&gt;('Projektkostenkalkulation EP'!$N$47/5),('Projektkostenkalkulation EP'!$N$47/5),
                                         (NETWORKDAYS('Projektkostenkalkulation EP'!$L$8,
                                          EOMONTH('Projektkostenkalkulation EP'!$L$8,0)))*('Projektkostenkalkulation EP'!$N$47/5)*'Projektkostenkalkulation EP'!$L$31-SUM($B$35:L35))
                          ),
               "X"
            )</f>
        <v>0</v>
      </c>
      <c r="N35" s="122">
        <f xml:space="preserve"> IF(TEXT((EDATE('Projektkostenkalkulation EP'!$B$4,10)+AV$3),"MM")=TEXT((EDATE('Projektkostenkalkulation EP'!$B$4,10)+(AV$3-1)),"MM"),
             IF(
                        OR(
                                    TEXT((EDATE('Projektkostenkalkulation EP'!$B$4,10)+AV$3),"TTT") = "Sa",
                                    TEXT((EDATE('Projektkostenkalkulation EP'!$B$4,10)+AV$3),"TTT") = "So",
                                    IF(ISNA(VLOOKUP(EDATE('Projektkostenkalkulation EP'!$B$4,10)+AV$3,Datenquellen!$F$7:$H$45,3,FALSE))," ",VLOOKUP(EDATE('Projektkostenkalkulation EP'!$B$4,10)+AV$3,Datenquellen!$F$7:$H$45,3,FALSE))="X"
                                    ),
                          "X",
                          IF((((NETWORKDAYS('Projektkostenkalkulation EP'!$L$8,EOMONTH('Projektkostenkalkulation EP'!$L$8,0)))*('Projektkostenkalkulation EP'!$N$47/5)*
                                        'Projektkostenkalkulation EP'!$L$31)-SUM($B$35:M35))&gt;('Projektkostenkalkulation EP'!$N$47/5),('Projektkostenkalkulation EP'!$N$47/5),
                                         (NETWORKDAYS('Projektkostenkalkulation EP'!$L$8,
                                          EOMONTH('Projektkostenkalkulation EP'!$L$8,0)))*('Projektkostenkalkulation EP'!$N$47/5)*'Projektkostenkalkulation EP'!$L$31-SUM($B$35:M35))
                          ),
               "X"
            )</f>
        <v>0</v>
      </c>
      <c r="O35" s="122">
        <f xml:space="preserve"> IF(TEXT((EDATE('Projektkostenkalkulation EP'!$B$4,10)+AW$3),"MM")=TEXT((EDATE('Projektkostenkalkulation EP'!$B$4,10)+(AW$3-1)),"MM"),
             IF(
                        OR(
                                    TEXT((EDATE('Projektkostenkalkulation EP'!$B$4,10)+AW$3),"TTT") = "Sa",
                                    TEXT((EDATE('Projektkostenkalkulation EP'!$B$4,10)+AW$3),"TTT") = "So",
                                    IF(ISNA(VLOOKUP(EDATE('Projektkostenkalkulation EP'!$B$4,10)+AW$3,Datenquellen!$F$7:$H$45,3,FALSE))," ",VLOOKUP(EDATE('Projektkostenkalkulation EP'!$B$4,10)+AW$3,Datenquellen!$F$7:$H$45,3,FALSE))="X"
                                    ),
                          "X",
                          IF((((NETWORKDAYS('Projektkostenkalkulation EP'!$L$8,EOMONTH('Projektkostenkalkulation EP'!$L$8,0)))*('Projektkostenkalkulation EP'!$N$47/5)*
                                        'Projektkostenkalkulation EP'!$L$31)-SUM($B$35:N35))&gt;('Projektkostenkalkulation EP'!$N$47/5),('Projektkostenkalkulation EP'!$N$47/5),
                                         (NETWORKDAYS('Projektkostenkalkulation EP'!$L$8,
                                          EOMONTH('Projektkostenkalkulation EP'!$L$8,0)))*('Projektkostenkalkulation EP'!$N$47/5)*'Projektkostenkalkulation EP'!$L$31-SUM($B$35:N35))
                          ),
               "X"
            )</f>
        <v>0</v>
      </c>
      <c r="P35" s="122">
        <f xml:space="preserve"> IF(TEXT((EDATE('Projektkostenkalkulation EP'!$B$4,10)+AX$3),"MM")=TEXT((EDATE('Projektkostenkalkulation EP'!$B$4,10)+(AX$3-1)),"MM"),
             IF(
                        OR(
                                    TEXT((EDATE('Projektkostenkalkulation EP'!$B$4,10)+AX$3),"TTT") = "Sa",
                                    TEXT((EDATE('Projektkostenkalkulation EP'!$B$4,10)+AX$3),"TTT") = "So",
                                    IF(ISNA(VLOOKUP(EDATE('Projektkostenkalkulation EP'!$B$4,10)+AX$3,Datenquellen!$F$7:$H$45,3,FALSE))," ",VLOOKUP(EDATE('Projektkostenkalkulation EP'!$B$4,10)+AX$3,Datenquellen!$F$7:$H$45,3,FALSE))="X"
                                    ),
                          "X",
                          IF((((NETWORKDAYS('Projektkostenkalkulation EP'!$L$8,EOMONTH('Projektkostenkalkulation EP'!$L$8,0)))*('Projektkostenkalkulation EP'!$N$47/5)*
                                        'Projektkostenkalkulation EP'!$L$31)-SUM($B$35:O35))&gt;('Projektkostenkalkulation EP'!$N$47/5),('Projektkostenkalkulation EP'!$N$47/5),
                                         (NETWORKDAYS('Projektkostenkalkulation EP'!$L$8,
                                          EOMONTH('Projektkostenkalkulation EP'!$L$8,0)))*('Projektkostenkalkulation EP'!$N$47/5)*'Projektkostenkalkulation EP'!$L$31-SUM($B$35:O35))
                          ),
               "X"
            )</f>
        <v>0</v>
      </c>
      <c r="Q35" s="122" t="str">
        <f xml:space="preserve"> IF(TEXT((EDATE('Projektkostenkalkulation EP'!$B$4,10)+AY$3),"MM")=TEXT((EDATE('Projektkostenkalkulation EP'!$B$4,10)+(AY$3-1)),"MM"),
             IF(
                        OR(
                                    TEXT((EDATE('Projektkostenkalkulation EP'!$B$4,10)+AY$3),"TTT") = "Sa",
                                    TEXT((EDATE('Projektkostenkalkulation EP'!$B$4,10)+AY$3),"TTT") = "So",
                                    IF(ISNA(VLOOKUP(EDATE('Projektkostenkalkulation EP'!$B$4,10)+AY$3,Datenquellen!$F$7:$H$45,3,FALSE))," ",VLOOKUP(EDATE('Projektkostenkalkulation EP'!$B$4,10)+AY$3,Datenquellen!$F$7:$H$45,3,FALSE))="X"
                                    ),
                          "X",
                          IF((((NETWORKDAYS('Projektkostenkalkulation EP'!$L$8,EOMONTH('Projektkostenkalkulation EP'!$L$8,0)))*('Projektkostenkalkulation EP'!$N$47/5)*
                                        'Projektkostenkalkulation EP'!$L$31)-SUM($B$35:P35))&gt;('Projektkostenkalkulation EP'!$N$47/5),('Projektkostenkalkulation EP'!$N$47/5),
                                         (NETWORKDAYS('Projektkostenkalkulation EP'!$L$8,
                                          EOMONTH('Projektkostenkalkulation EP'!$L$8,0)))*('Projektkostenkalkulation EP'!$N$47/5)*'Projektkostenkalkulation EP'!$L$31-SUM($B$35:P35))
                          ),
               "X"
            )</f>
        <v>X</v>
      </c>
      <c r="R35" s="122" t="str">
        <f xml:space="preserve"> IF(TEXT((EDATE('Projektkostenkalkulation EP'!$B$4,10)+AZ$3),"MM")=TEXT((EDATE('Projektkostenkalkulation EP'!$B$4,10)+(AZ$3-1)),"MM"),
             IF(
                        OR(
                                    TEXT((EDATE('Projektkostenkalkulation EP'!$B$4,10)+AZ$3),"TTT") = "Sa",
                                    TEXT((EDATE('Projektkostenkalkulation EP'!$B$4,10)+AZ$3),"TTT") = "So",
                                    IF(ISNA(VLOOKUP(EDATE('Projektkostenkalkulation EP'!$B$4,10)+AZ$3,Datenquellen!$F$7:$H$45,3,FALSE))," ",VLOOKUP(EDATE('Projektkostenkalkulation EP'!$B$4,10)+AZ$3,Datenquellen!$F$7:$H$45,3,FALSE))="X"
                                    ),
                          "X",
                          IF((((NETWORKDAYS('Projektkostenkalkulation EP'!$L$8,EOMONTH('Projektkostenkalkulation EP'!$L$8,0)))*('Projektkostenkalkulation EP'!$N$47/5)*
                                        'Projektkostenkalkulation EP'!$L$31)-SUM($B$35:Q35))&gt;('Projektkostenkalkulation EP'!$N$47/5),('Projektkostenkalkulation EP'!$N$47/5),
                                         (NETWORKDAYS('Projektkostenkalkulation EP'!$L$8,
                                          EOMONTH('Projektkostenkalkulation EP'!$L$8,0)))*('Projektkostenkalkulation EP'!$N$47/5)*'Projektkostenkalkulation EP'!$L$31-SUM($B$35:Q35))
                          ),
               "X"
            )</f>
        <v>X</v>
      </c>
      <c r="S35" s="122">
        <f xml:space="preserve"> IF(TEXT((EDATE('Projektkostenkalkulation EP'!$B$4,10)+BA$3),"MM")=TEXT((EDATE('Projektkostenkalkulation EP'!$B$4,10)+(BA$3-1)),"MM"),
             IF(
                        OR(
                                    TEXT((EDATE('Projektkostenkalkulation EP'!$B$4,10)+BA$3),"TTT") = "Sa",
                                    TEXT((EDATE('Projektkostenkalkulation EP'!$B$4,10)+BA$3),"TTT") = "So",
                                    IF(ISNA(VLOOKUP(EDATE('Projektkostenkalkulation EP'!$B$4,10)+BA$3,Datenquellen!$F$7:$H$45,3,FALSE))," ",VLOOKUP(EDATE('Projektkostenkalkulation EP'!$B$4,10)+BA$3,Datenquellen!$F$7:$H$45,3,FALSE))="X"
                                    ),
                          "X",
                          IF((((NETWORKDAYS('Projektkostenkalkulation EP'!$L$8,EOMONTH('Projektkostenkalkulation EP'!$L$8,0)))*('Projektkostenkalkulation EP'!$N$47/5)*
                                        'Projektkostenkalkulation EP'!$L$31)-SUM($B$35:R35))&gt;('Projektkostenkalkulation EP'!$N$47/5),('Projektkostenkalkulation EP'!$N$47/5),
                                         (NETWORKDAYS('Projektkostenkalkulation EP'!$L$8,
                                          EOMONTH('Projektkostenkalkulation EP'!$L$8,0)))*('Projektkostenkalkulation EP'!$N$47/5)*'Projektkostenkalkulation EP'!$L$31-SUM($B$35:R35))
                          ),
               "X"
            )</f>
        <v>0</v>
      </c>
      <c r="T35" s="122">
        <f xml:space="preserve"> IF(TEXT((EDATE('Projektkostenkalkulation EP'!$B$4,10)+BB$3),"MM")=TEXT((EDATE('Projektkostenkalkulation EP'!$B$4,10)+(BB$3-1)),"MM"),
             IF(
                        OR(
                                    TEXT((EDATE('Projektkostenkalkulation EP'!$B$4,10)+BB$3),"TTT") = "Sa",
                                    TEXT((EDATE('Projektkostenkalkulation EP'!$B$4,10)+BB$3),"TTT") = "So",
                                    IF(ISNA(VLOOKUP(EDATE('Projektkostenkalkulation EP'!$B$4,10)+BB$3,Datenquellen!$F$7:$H$45,3,FALSE))," ",VLOOKUP(EDATE('Projektkostenkalkulation EP'!$B$4,10)+BB$3,Datenquellen!$F$7:$H$45,3,FALSE))="X"
                                    ),
                          "X",
                          IF((((NETWORKDAYS('Projektkostenkalkulation EP'!$L$8,EOMONTH('Projektkostenkalkulation EP'!$L$8,0)))*('Projektkostenkalkulation EP'!$N$47/5)*
                                        'Projektkostenkalkulation EP'!$L$31)-SUM($B$35:S35))&gt;('Projektkostenkalkulation EP'!$N$47/5),('Projektkostenkalkulation EP'!$N$47/5),
                                         (NETWORKDAYS('Projektkostenkalkulation EP'!$L$8,
                                          EOMONTH('Projektkostenkalkulation EP'!$L$8,0)))*('Projektkostenkalkulation EP'!$N$47/5)*'Projektkostenkalkulation EP'!$L$31-SUM($B$35:S35))
                          ),
               "X"
            )</f>
        <v>0</v>
      </c>
      <c r="U35" s="122">
        <f xml:space="preserve"> IF(TEXT((EDATE('Projektkostenkalkulation EP'!$B$4,10)+BC$3),"MM")=TEXT((EDATE('Projektkostenkalkulation EP'!$B$4,10)+(BC$3-1)),"MM"),
             IF(
                        OR(
                                    TEXT((EDATE('Projektkostenkalkulation EP'!$B$4,10)+BC$3),"TTT") = "Sa",
                                    TEXT((EDATE('Projektkostenkalkulation EP'!$B$4,10)+BC$3),"TTT") = "So",
                                    IF(ISNA(VLOOKUP(EDATE('Projektkostenkalkulation EP'!$B$4,10)+BC$3,Datenquellen!$F$7:$H$45,3,FALSE))," ",VLOOKUP(EDATE('Projektkostenkalkulation EP'!$B$4,10)+BC$3,Datenquellen!$F$7:$H$45,3,FALSE))="X"
                                    ),
                          "X",
                          IF((((NETWORKDAYS('Projektkostenkalkulation EP'!$L$8,EOMONTH('Projektkostenkalkulation EP'!$L$8,0)))*('Projektkostenkalkulation EP'!$N$47/5)*
                                        'Projektkostenkalkulation EP'!$L$31)-SUM($B$35:T35))&gt;('Projektkostenkalkulation EP'!$N$47/5),('Projektkostenkalkulation EP'!$N$47/5),
                                         (NETWORKDAYS('Projektkostenkalkulation EP'!$L$8,
                                          EOMONTH('Projektkostenkalkulation EP'!$L$8,0)))*('Projektkostenkalkulation EP'!$N$47/5)*'Projektkostenkalkulation EP'!$L$31-SUM($B$35:T35))
                          ),
               "X"
            )</f>
        <v>0</v>
      </c>
      <c r="V35" s="122">
        <f xml:space="preserve"> IF(TEXT((EDATE('Projektkostenkalkulation EP'!$B$4,10)+BD$3),"MM")=TEXT((EDATE('Projektkostenkalkulation EP'!$B$4,10)+(BD$3-1)),"MM"),
             IF(
                        OR(
                                    TEXT((EDATE('Projektkostenkalkulation EP'!$B$4,10)+BD$3),"TTT") = "Sa",
                                    TEXT((EDATE('Projektkostenkalkulation EP'!$B$4,10)+BD$3),"TTT") = "So",
                                    IF(ISNA(VLOOKUP(EDATE('Projektkostenkalkulation EP'!$B$4,10)+BD$3,Datenquellen!$F$7:$H$45,3,FALSE))," ",VLOOKUP(EDATE('Projektkostenkalkulation EP'!$B$4,10)+BD$3,Datenquellen!$F$7:$H$45,3,FALSE))="X"
                                    ),
                          "X",
                          IF((((NETWORKDAYS('Projektkostenkalkulation EP'!$L$8,EOMONTH('Projektkostenkalkulation EP'!$L$8,0)))*('Projektkostenkalkulation EP'!$N$47/5)*
                                        'Projektkostenkalkulation EP'!$L$31)-SUM($B$35:U35))&gt;('Projektkostenkalkulation EP'!$N$47/5),('Projektkostenkalkulation EP'!$N$47/5),
                                         (NETWORKDAYS('Projektkostenkalkulation EP'!$L$8,
                                          EOMONTH('Projektkostenkalkulation EP'!$L$8,0)))*('Projektkostenkalkulation EP'!$N$47/5)*'Projektkostenkalkulation EP'!$L$31-SUM($B$35:U35))
                          ),
               "X"
            )</f>
        <v>0</v>
      </c>
      <c r="W35" s="122">
        <f xml:space="preserve"> IF(TEXT((EDATE('Projektkostenkalkulation EP'!$B$4,10)+BE$3),"MM")=TEXT((EDATE('Projektkostenkalkulation EP'!$B$4,10)+(BE$3-1)),"MM"),
             IF(
                        OR(
                                    TEXT((EDATE('Projektkostenkalkulation EP'!$B$4,10)+BE$3),"TTT") = "Sa",
                                    TEXT((EDATE('Projektkostenkalkulation EP'!$B$4,10)+BE$3),"TTT") = "So",
                                    IF(ISNA(VLOOKUP(EDATE('Projektkostenkalkulation EP'!$B$4,10)+BE$3,Datenquellen!$F$7:$H$45,3,FALSE))," ",VLOOKUP(EDATE('Projektkostenkalkulation EP'!$B$4,10)+BE$3,Datenquellen!$F$7:$H$45,3,FALSE))="X"
                                    ),
                          "X",
                          IF((((NETWORKDAYS('Projektkostenkalkulation EP'!$L$8,EOMONTH('Projektkostenkalkulation EP'!$L$8,0)))*('Projektkostenkalkulation EP'!$N$47/5)*
                                        'Projektkostenkalkulation EP'!$L$31)-SUM($B$35:V35))&gt;('Projektkostenkalkulation EP'!$N$47/5),('Projektkostenkalkulation EP'!$N$47/5),
                                         (NETWORKDAYS('Projektkostenkalkulation EP'!$L$8,
                                          EOMONTH('Projektkostenkalkulation EP'!$L$8,0)))*('Projektkostenkalkulation EP'!$N$47/5)*'Projektkostenkalkulation EP'!$L$31-SUM($B$35:V35))
                          ),
               "X"
            )</f>
        <v>0</v>
      </c>
      <c r="X35" s="122" t="str">
        <f xml:space="preserve"> IF(TEXT((EDATE('Projektkostenkalkulation EP'!$B$4,10)+BF$3),"MM")=TEXT((EDATE('Projektkostenkalkulation EP'!$B$4,10)+(BF$3-1)),"MM"),
             IF(
                        OR(
                                    TEXT((EDATE('Projektkostenkalkulation EP'!$B$4,10)+BF$3),"TTT") = "Sa",
                                    TEXT((EDATE('Projektkostenkalkulation EP'!$B$4,10)+BF$3),"TTT") = "So",
                                    IF(ISNA(VLOOKUP(EDATE('Projektkostenkalkulation EP'!$B$4,10)+BF$3,Datenquellen!$F$7:$H$45,3,FALSE))," ",VLOOKUP(EDATE('Projektkostenkalkulation EP'!$B$4,10)+BF$3,Datenquellen!$F$7:$H$45,3,FALSE))="X"
                                    ),
                          "X",
                          IF((((NETWORKDAYS('Projektkostenkalkulation EP'!$L$8,EOMONTH('Projektkostenkalkulation EP'!$L$8,0)))*('Projektkostenkalkulation EP'!$N$47/5)*
                                        'Projektkostenkalkulation EP'!$L$31)-SUM($B$35:W35))&gt;('Projektkostenkalkulation EP'!$N$47/5),('Projektkostenkalkulation EP'!$N$47/5),
                                         (NETWORKDAYS('Projektkostenkalkulation EP'!$L$8,
                                          EOMONTH('Projektkostenkalkulation EP'!$L$8,0)))*('Projektkostenkalkulation EP'!$N$47/5)*'Projektkostenkalkulation EP'!$L$31-SUM($B$35:W35))
                          ),
               "X"
            )</f>
        <v>X</v>
      </c>
      <c r="Y35" s="122" t="str">
        <f xml:space="preserve"> IF(TEXT((EDATE('Projektkostenkalkulation EP'!$B$4,10)+BG$3),"MM")=TEXT((EDATE('Projektkostenkalkulation EP'!$B$4,10)+(BG$3-1)),"MM"),
             IF(
                        OR(
                                    TEXT((EDATE('Projektkostenkalkulation EP'!$B$4,10)+BG$3),"TTT") = "Sa",
                                    TEXT((EDATE('Projektkostenkalkulation EP'!$B$4,10)+BG$3),"TTT") = "So",
                                    IF(ISNA(VLOOKUP(EDATE('Projektkostenkalkulation EP'!$B$4,10)+BG$3,Datenquellen!$F$7:$H$45,3,FALSE))," ",VLOOKUP(EDATE('Projektkostenkalkulation EP'!$B$4,10)+BG$3,Datenquellen!$F$7:$H$45,3,FALSE))="X"
                                    ),
                          "X",
                          IF((((NETWORKDAYS('Projektkostenkalkulation EP'!$L$8,EOMONTH('Projektkostenkalkulation EP'!$L$8,0)))*('Projektkostenkalkulation EP'!$N$47/5)*
                                        'Projektkostenkalkulation EP'!$L$31)-SUM($B$35:X35))&gt;('Projektkostenkalkulation EP'!$N$47/5),('Projektkostenkalkulation EP'!$N$47/5),
                                         (NETWORKDAYS('Projektkostenkalkulation EP'!$L$8,
                                          EOMONTH('Projektkostenkalkulation EP'!$L$8,0)))*('Projektkostenkalkulation EP'!$N$47/5)*'Projektkostenkalkulation EP'!$L$31-SUM($B$35:X35))
                          ),
               "X"
            )</f>
        <v>X</v>
      </c>
      <c r="Z35" s="122">
        <f xml:space="preserve"> IF(TEXT((EDATE('Projektkostenkalkulation EP'!$B$4,10)+BH$3),"MM")=TEXT((EDATE('Projektkostenkalkulation EP'!$B$4,10)+(BH$3-1)),"MM"),
             IF(
                        OR(
                                    TEXT((EDATE('Projektkostenkalkulation EP'!$B$4,10)+BH$3),"TTT") = "Sa",
                                    TEXT((EDATE('Projektkostenkalkulation EP'!$B$4,10)+BH$3),"TTT") = "So",
                                    IF(ISNA(VLOOKUP(EDATE('Projektkostenkalkulation EP'!$B$4,10)+BH$3,Datenquellen!$F$7:$H$45,3,FALSE))," ",VLOOKUP(EDATE('Projektkostenkalkulation EP'!$B$4,10)+BH$3,Datenquellen!$F$7:$H$45,3,FALSE))="X"
                                    ),
                          "X",
                          IF((((NETWORKDAYS('Projektkostenkalkulation EP'!$L$8,EOMONTH('Projektkostenkalkulation EP'!$L$8,0)))*('Projektkostenkalkulation EP'!$N$47/5)*
                                        'Projektkostenkalkulation EP'!$L$31)-SUM($B$35:Y35))&gt;('Projektkostenkalkulation EP'!$N$47/5),('Projektkostenkalkulation EP'!$N$47/5),
                                         (NETWORKDAYS('Projektkostenkalkulation EP'!$L$8,
                                          EOMONTH('Projektkostenkalkulation EP'!$L$8,0)))*('Projektkostenkalkulation EP'!$N$47/5)*'Projektkostenkalkulation EP'!$L$31-SUM($B$35:Y35))
                          ),
               "X"
            )</f>
        <v>0</v>
      </c>
      <c r="AA35" s="122">
        <f xml:space="preserve"> IF(TEXT((EDATE('Projektkostenkalkulation EP'!$B$4,10)+BI$3),"MM")=TEXT((EDATE('Projektkostenkalkulation EP'!$B$4,10)+(BI$3-1)),"MM"),
             IF(
                        OR(
                                    TEXT((EDATE('Projektkostenkalkulation EP'!$B$4,10)+BI$3),"TTT") = "Sa",
                                    TEXT((EDATE('Projektkostenkalkulation EP'!$B$4,10)+BI$3),"TTT") = "So",
                                    IF(ISNA(VLOOKUP(EDATE('Projektkostenkalkulation EP'!$B$4,10)+BI$3,Datenquellen!$F$7:$H$45,3,FALSE))," ",VLOOKUP(EDATE('Projektkostenkalkulation EP'!$B$4,10)+BI$3,Datenquellen!$F$7:$H$45,3,FALSE))="X"
                                    ),
                          "X",
                          IF((((NETWORKDAYS('Projektkostenkalkulation EP'!$L$8,EOMONTH('Projektkostenkalkulation EP'!$L$8,0)))*('Projektkostenkalkulation EP'!$N$47/5)*
                                        'Projektkostenkalkulation EP'!$L$31)-SUM($B$35:Z35))&gt;('Projektkostenkalkulation EP'!$N$47/5),('Projektkostenkalkulation EP'!$N$47/5),
                                         (NETWORKDAYS('Projektkostenkalkulation EP'!$L$8,
                                          EOMONTH('Projektkostenkalkulation EP'!$L$8,0)))*('Projektkostenkalkulation EP'!$N$47/5)*'Projektkostenkalkulation EP'!$L$31-SUM($B$35:Z35))
                          ),
               "X"
            )</f>
        <v>0</v>
      </c>
      <c r="AB35" s="122">
        <f xml:space="preserve"> IF(TEXT((EDATE('Projektkostenkalkulation EP'!$B$4,10)+BJ$3),"MM")=TEXT((EDATE('Projektkostenkalkulation EP'!$B$4,10)+(BJ$3-1)),"MM"),
             IF(
                        OR(
                                    TEXT((EDATE('Projektkostenkalkulation EP'!$B$4,10)+BJ$3),"TTT") = "Sa",
                                    TEXT((EDATE('Projektkostenkalkulation EP'!$B$4,10)+BJ$3),"TTT") = "So",
                                    IF(ISNA(VLOOKUP(EDATE('Projektkostenkalkulation EP'!$B$4,10)+BJ$3,Datenquellen!$F$7:$H$45,3,FALSE))," ",VLOOKUP(EDATE('Projektkostenkalkulation EP'!$B$4,10)+BJ$3,Datenquellen!$F$7:$H$45,3,FALSE))="X"
                                    ),
                          "X",
                          IF((((NETWORKDAYS('Projektkostenkalkulation EP'!$L$8,EOMONTH('Projektkostenkalkulation EP'!$L$8,0)))*('Projektkostenkalkulation EP'!$N$47/5)*
                                        'Projektkostenkalkulation EP'!$L$31)-SUM($B$35:AA35))&gt;('Projektkostenkalkulation EP'!$N$47/5),('Projektkostenkalkulation EP'!$N$47/5),
                                         (NETWORKDAYS('Projektkostenkalkulation EP'!$L$8,
                                          EOMONTH('Projektkostenkalkulation EP'!$L$8,0)))*('Projektkostenkalkulation EP'!$N$47/5)*'Projektkostenkalkulation EP'!$L$31-SUM($B$35:AA35))
                          ),
               "X"
            )</f>
        <v>0</v>
      </c>
      <c r="AC35" s="122">
        <f xml:space="preserve"> IF(TEXT((EDATE('Projektkostenkalkulation EP'!$B$4,10)+BK$3),"MM")=TEXT((EDATE('Projektkostenkalkulation EP'!$B$4,10)+(BK$3-1)),"MM"),
             IF(
                        OR(
                                    TEXT((EDATE('Projektkostenkalkulation EP'!$B$4,10)+BK$3),"TTT") = "Sa",
                                    TEXT((EDATE('Projektkostenkalkulation EP'!$B$4,10)+BK$3),"TTT") = "So",
                                    IF(ISNA(VLOOKUP(EDATE('Projektkostenkalkulation EP'!$B$4,10)+BK$3,Datenquellen!$F$7:$H$45,3,FALSE))," ",VLOOKUP(EDATE('Projektkostenkalkulation EP'!$B$4,10)+BK$3,Datenquellen!$F$7:$H$45,3,FALSE))="X"
                                    ),
                          "X",
                          IF((((NETWORKDAYS('Projektkostenkalkulation EP'!$L$8,EOMONTH('Projektkostenkalkulation EP'!$L$8,0)))*('Projektkostenkalkulation EP'!$N$47/5)*
                                        'Projektkostenkalkulation EP'!$L$31)-SUM($B$35:AB35))&gt;('Projektkostenkalkulation EP'!$N$47/5),('Projektkostenkalkulation EP'!$N$47/5),
                                         (NETWORKDAYS('Projektkostenkalkulation EP'!$L$8,
                                          EOMONTH('Projektkostenkalkulation EP'!$L$8,0)))*('Projektkostenkalkulation EP'!$N$47/5)*'Projektkostenkalkulation EP'!$L$31-SUM($B$35:AB35))
                          ),
               "X"
            )</f>
        <v>0</v>
      </c>
      <c r="AD35" s="122">
        <f xml:space="preserve"> IF(TEXT((EDATE('Projektkostenkalkulation EP'!$B$4,10)+BL$3),"MM")=TEXT((EDATE('Projektkostenkalkulation EP'!$B$4,10)+(BL$3-1)),"MM"),
             IF(
                        OR(
                                    TEXT((EDATE('Projektkostenkalkulation EP'!$B$4,10)+BL$3),"TTT") = "Sa",
                                    TEXT((EDATE('Projektkostenkalkulation EP'!$B$4,10)+BL$3),"TTT") = "So",
                                    IF(ISNA(VLOOKUP(EDATE('Projektkostenkalkulation EP'!$B$4,10)+BL$3,Datenquellen!$F$7:$H$45,3,FALSE))," ",VLOOKUP(EDATE('Projektkostenkalkulation EP'!$B$4,10)+BL$3,Datenquellen!$F$7:$H$45,3,FALSE))="X"
                                    ),
                          "X",
                          IF((((NETWORKDAYS('Projektkostenkalkulation EP'!$L$8,EOMONTH('Projektkostenkalkulation EP'!$L$8,0)))*('Projektkostenkalkulation EP'!$N$47/5)*
                                        'Projektkostenkalkulation EP'!$L$31)-SUM($B$35:AC35))&gt;('Projektkostenkalkulation EP'!$N$47/5),('Projektkostenkalkulation EP'!$N$47/5),
                                         (NETWORKDAYS('Projektkostenkalkulation EP'!$L$8,
                                          EOMONTH('Projektkostenkalkulation EP'!$L$8,0)))*('Projektkostenkalkulation EP'!$N$47/5)*'Projektkostenkalkulation EP'!$L$31-SUM($B$35:AC35))
                          ),
               "X"
            )</f>
        <v>0</v>
      </c>
      <c r="AE35" s="122" t="str">
        <f xml:space="preserve"> IF(TEXT((EDATE('Projektkostenkalkulation EP'!$B$4,10)+BM$3),"MM")=TEXT((EDATE('Projektkostenkalkulation EP'!$B$4,10)+(BM$3-1)),"MM"),
             IF(
                        OR(
                                    TEXT((EDATE('Projektkostenkalkulation EP'!$B$4,10)+BM$3),"TTT") = "Sa",
                                    TEXT((EDATE('Projektkostenkalkulation EP'!$B$4,10)+BM$3),"TTT") = "So",
                                    IF(ISNA(VLOOKUP(EDATE('Projektkostenkalkulation EP'!$B$4,10)+BM$3,Datenquellen!$F$7:$H$45,3,FALSE))," ",VLOOKUP(EDATE('Projektkostenkalkulation EP'!$B$4,10)+BM$3,Datenquellen!$F$7:$H$45,3,FALSE))="X"
                                    ),
                          "X",
                          IF((((NETWORKDAYS('Projektkostenkalkulation EP'!$L$8,EOMONTH('Projektkostenkalkulation EP'!$L$8,0)))*('Projektkostenkalkulation EP'!$N$47/5)*
                                        'Projektkostenkalkulation EP'!$L$31)-SUM($B$35:AD35))&gt;('Projektkostenkalkulation EP'!$N$47/5),('Projektkostenkalkulation EP'!$N$47/5),
                                         (NETWORKDAYS('Projektkostenkalkulation EP'!$L$8,
                                          EOMONTH('Projektkostenkalkulation EP'!$L$8,0)))*('Projektkostenkalkulation EP'!$N$47/5)*'Projektkostenkalkulation EP'!$L$31-SUM($B$35:AD35))
                          ),
               "X"
            )</f>
        <v>X</v>
      </c>
      <c r="AF35" s="122" t="str">
        <f xml:space="preserve"> IF(TEXT((EDATE('Projektkostenkalkulation EP'!$B$4,10)+BN$3),"MM")=TEXT((EDATE('Projektkostenkalkulation EP'!$B$4,10)+(BN$3-1)),"MM"),
             IF(
                        OR(
                                    TEXT((EDATE('Projektkostenkalkulation EP'!$B$4,10)+BN$3),"TTT") = "Sa",
                                    TEXT((EDATE('Projektkostenkalkulation EP'!$B$4,10)+BN$3),"TTT") = "So",
                                    IF(ISNA(VLOOKUP(EDATE('Projektkostenkalkulation EP'!$B$4,10)+BN$3,Datenquellen!$F$7:$H$45,3,FALSE))," ",VLOOKUP(EDATE('Projektkostenkalkulation EP'!$B$4,10)+BN$3,Datenquellen!$F$7:$H$45,3,FALSE))="X"
                                    ),
                          "X",
                          IF((((NETWORKDAYS('Projektkostenkalkulation EP'!$L$8,EOMONTH('Projektkostenkalkulation EP'!$L$8,0)))*('Projektkostenkalkulation EP'!$N$47/5)*
                                        'Projektkostenkalkulation EP'!$L$31)-SUM($B$35:AE35))&gt;('Projektkostenkalkulation EP'!$N$47/5),('Projektkostenkalkulation EP'!$N$47/5),
                                         (NETWORKDAYS('Projektkostenkalkulation EP'!$L$8,
                                          EOMONTH('Projektkostenkalkulation EP'!$L$8,0)))*('Projektkostenkalkulation EP'!$N$47/5)*'Projektkostenkalkulation EP'!$L$31-SUM($B$35:AE35))
                          ),
               "X"
            )</f>
        <v>X</v>
      </c>
      <c r="AG35" s="121">
        <f>SUM(B35:AF35)</f>
        <v>0</v>
      </c>
      <c r="AH35" s="525">
        <f>AG35-AG36</f>
        <v>0</v>
      </c>
      <c r="AJ35" s="2" t="s">
        <v>81</v>
      </c>
      <c r="AK35" s="124" t="str">
        <f>IF(
            OR(
                     TEXT(EDATE('Projektkostenkalkulation EP'!$B$4,22),"TTT") = "Sa",
                     TEXT(EDATE('Projektkostenkalkulation EP'!$B$4,22),"TTT") = "So",
                     IF(ISNA(VLOOKUP(EDATE('Projektkostenkalkulation EP'!$B$4,22),Datenquellen!$F$7:$H$45,3,FALSE))," ",VLOOKUP(EDATE('Projektkostenkalkulation EP'!$B$4,22),Datenquellen!$F$7:$H$45,3,FALSE))="X"
                            ),
                    "X",
                    IF('Projektkostenkalkulation EP'!$X$31&gt;0,('Projektkostenkalkulation EP'!$N$47/5),0)
            )</f>
        <v>X</v>
      </c>
      <c r="AL35" s="122" t="str">
        <f xml:space="preserve"> IF(TEXT((EDATE('Projektkostenkalkulation EP'!$B$4,22)+AK$3),"MM")=TEXT((EDATE('Projektkostenkalkulation EP'!$B$4,22)+(AK$3-1)),"MM"),
             IF(
                        OR(
                                    TEXT((EDATE('Projektkostenkalkulation EP'!$B$4,22)+AK$3),"TTT") = "Sa",
                                    TEXT((EDATE('Projektkostenkalkulation EP'!$B$4,22)+AK$3),"TTT") = "So",
                                    IF(ISNA(VLOOKUP(EDATE('Projektkostenkalkulation EP'!$B$4,22)+AK$3,Datenquellen!$F$7:$H$45,3,FALSE))," ",VLOOKUP(EDATE('Projektkostenkalkulation EP'!$B$4,22)+AK$3,Datenquellen!$F$7:$H$45,3,FALSE))="X"
                                    ),
                          "X",
                          IF((((NETWORKDAYS('Projektkostenkalkulation EP'!$X$8,EOMONTH('Projektkostenkalkulation EP'!$X$8,0)))*('Projektkostenkalkulation EP'!$N$47/5)*
                                        'Projektkostenkalkulation EP'!$X$31)-SUM($AK$35:AK35))&gt;('Projektkostenkalkulation EP'!$N$47/5),('Projektkostenkalkulation EP'!$N$47/5),
                                         (NETWORKDAYS('Projektkostenkalkulation EP'!$X$8,
                                          EOMONTH('Projektkostenkalkulation EP'!$X$8,0)))*('Projektkostenkalkulation EP'!$N$47/5)*'Projektkostenkalkulation EP'!$X$31-SUM($AK$35:AK35))
                          ),
               "X"
            )</f>
        <v>X</v>
      </c>
      <c r="AM35" s="122">
        <f xml:space="preserve"> IF(TEXT((EDATE('Projektkostenkalkulation EP'!$B$4,22)+AL$3),"MM")=TEXT((EDATE('Projektkostenkalkulation EP'!$B$4,22)+(AL$3-1)),"MM"),
             IF(
                        OR(
                                    TEXT((EDATE('Projektkostenkalkulation EP'!$B$4,22)+AL$3),"TTT") = "Sa",
                                    TEXT((EDATE('Projektkostenkalkulation EP'!$B$4,22)+AL$3),"TTT") = "So",
                                    IF(ISNA(VLOOKUP(EDATE('Projektkostenkalkulation EP'!$B$4,22)+AL$3,Datenquellen!$F$7:$H$45,3,FALSE))," ",VLOOKUP(EDATE('Projektkostenkalkulation EP'!$B$4,22)+AL$3,Datenquellen!$F$7:$H$45,3,FALSE))="X"
                                    ),
                          "X",
                          IF((((NETWORKDAYS('Projektkostenkalkulation EP'!$X$8,EOMONTH('Projektkostenkalkulation EP'!$X$8,0)))*('Projektkostenkalkulation EP'!$N$47/5)*
                                        'Projektkostenkalkulation EP'!$X$31)-SUM($AK$35:AL35))&gt;('Projektkostenkalkulation EP'!$N$47/5),('Projektkostenkalkulation EP'!$N$47/5),
                                         (NETWORKDAYS('Projektkostenkalkulation EP'!$X$8,
                                          EOMONTH('Projektkostenkalkulation EP'!$X$8,0)))*('Projektkostenkalkulation EP'!$N$47/5)*'Projektkostenkalkulation EP'!$X$31-SUM($AK$35:AL35))
                          ),
               "X"
            )</f>
        <v>0</v>
      </c>
      <c r="AN35" s="122">
        <f xml:space="preserve"> IF(TEXT((EDATE('Projektkostenkalkulation EP'!$B$4,22)+AM$3),"MM")=TEXT((EDATE('Projektkostenkalkulation EP'!$B$4,22)+(AM$3-1)),"MM"),
             IF(
                        OR(
                                    TEXT((EDATE('Projektkostenkalkulation EP'!$B$4,22)+AM$3),"TTT") = "Sa",
                                    TEXT((EDATE('Projektkostenkalkulation EP'!$B$4,22)+AM$3),"TTT") = "So",
                                    IF(ISNA(VLOOKUP(EDATE('Projektkostenkalkulation EP'!$B$4,22)+AM$3,Datenquellen!$F$7:$H$45,3,FALSE))," ",VLOOKUP(EDATE('Projektkostenkalkulation EP'!$B$4,22)+AM$3,Datenquellen!$F$7:$H$45,3,FALSE))="X"
                                    ),
                          "X",
                          IF((((NETWORKDAYS('Projektkostenkalkulation EP'!$X$8,EOMONTH('Projektkostenkalkulation EP'!$X$8,0)))*('Projektkostenkalkulation EP'!$N$47/5)*
                                        'Projektkostenkalkulation EP'!$X$31)-SUM($AK$35:AM35))&gt;('Projektkostenkalkulation EP'!$N$47/5),('Projektkostenkalkulation EP'!$N$47/5),
                                         (NETWORKDAYS('Projektkostenkalkulation EP'!$X$8,
                                          EOMONTH('Projektkostenkalkulation EP'!$X$8,0)))*('Projektkostenkalkulation EP'!$N$47/5)*'Projektkostenkalkulation EP'!$X$31-SUM($AK$35:AM35))
                          ),
               "X"
            )</f>
        <v>0</v>
      </c>
      <c r="AO35" s="122">
        <f xml:space="preserve"> IF(TEXT((EDATE('Projektkostenkalkulation EP'!$B$4,22)+AN$3),"MM")=TEXT((EDATE('Projektkostenkalkulation EP'!$B$4,22)+(AN$3-1)),"MM"),
             IF(
                        OR(
                                    TEXT((EDATE('Projektkostenkalkulation EP'!$B$4,22)+AN$3),"TTT") = "Sa",
                                    TEXT((EDATE('Projektkostenkalkulation EP'!$B$4,22)+AN$3),"TTT") = "So",
                                    IF(ISNA(VLOOKUP(EDATE('Projektkostenkalkulation EP'!$B$4,22)+AN$3,Datenquellen!$F$7:$H$45,3,FALSE))," ",VLOOKUP(EDATE('Projektkostenkalkulation EP'!$B$4,22)+AN$3,Datenquellen!$F$7:$H$45,3,FALSE))="X"
                                    ),
                          "X",
                          IF((((NETWORKDAYS('Projektkostenkalkulation EP'!$X$8,EOMONTH('Projektkostenkalkulation EP'!$X$8,0)))*('Projektkostenkalkulation EP'!$N$47/5)*
                                        'Projektkostenkalkulation EP'!$X$31)-SUM($AK$35:AN35))&gt;('Projektkostenkalkulation EP'!$N$47/5),('Projektkostenkalkulation EP'!$N$47/5),
                                         (NETWORKDAYS('Projektkostenkalkulation EP'!$X$8,
                                          EOMONTH('Projektkostenkalkulation EP'!$X$8,0)))*('Projektkostenkalkulation EP'!$N$47/5)*'Projektkostenkalkulation EP'!$X$31-SUM($AK$35:AN35))
                          ),
               "X"
            )</f>
        <v>0</v>
      </c>
      <c r="AP35" s="122">
        <f xml:space="preserve"> IF(TEXT((EDATE('Projektkostenkalkulation EP'!$B$4,22)+AO$3),"MM")=TEXT((EDATE('Projektkostenkalkulation EP'!$B$4,22)+(AO$3-1)),"MM"),
             IF(
                        OR(
                                    TEXT((EDATE('Projektkostenkalkulation EP'!$B$4,22)+AO$3),"TTT") = "Sa",
                                    TEXT((EDATE('Projektkostenkalkulation EP'!$B$4,22)+AO$3),"TTT") = "So",
                                    IF(ISNA(VLOOKUP(EDATE('Projektkostenkalkulation EP'!$B$4,22)+AO$3,Datenquellen!$F$7:$H$45,3,FALSE))," ",VLOOKUP(EDATE('Projektkostenkalkulation EP'!$B$4,22)+AO$3,Datenquellen!$F$7:$H$45,3,FALSE))="X"
                                    ),
                          "X",
                          IF((((NETWORKDAYS('Projektkostenkalkulation EP'!$X$8,EOMONTH('Projektkostenkalkulation EP'!$X$8,0)))*('Projektkostenkalkulation EP'!$N$47/5)*
                                        'Projektkostenkalkulation EP'!$X$31)-SUM($AK$35:AO35))&gt;('Projektkostenkalkulation EP'!$N$47/5),('Projektkostenkalkulation EP'!$N$47/5),
                                         (NETWORKDAYS('Projektkostenkalkulation EP'!$X$8,
                                          EOMONTH('Projektkostenkalkulation EP'!$X$8,0)))*('Projektkostenkalkulation EP'!$N$47/5)*'Projektkostenkalkulation EP'!$X$31-SUM($AK$35:AO35))
                          ),
               "X"
            )</f>
        <v>0</v>
      </c>
      <c r="AQ35" s="122">
        <f xml:space="preserve"> IF(TEXT((EDATE('Projektkostenkalkulation EP'!$B$4,22)+AP$3),"MM")=TEXT((EDATE('Projektkostenkalkulation EP'!$B$4,22)+(AP$3-1)),"MM"),
             IF(
                        OR(
                                    TEXT((EDATE('Projektkostenkalkulation EP'!$B$4,22)+AP$3),"TTT") = "Sa",
                                    TEXT((EDATE('Projektkostenkalkulation EP'!$B$4,22)+AP$3),"TTT") = "So",
                                    IF(ISNA(VLOOKUP(EDATE('Projektkostenkalkulation EP'!$B$4,22)+AP$3,Datenquellen!$F$7:$H$45,3,FALSE))," ",VLOOKUP(EDATE('Projektkostenkalkulation EP'!$B$4,22)+AP$3,Datenquellen!$F$7:$H$45,3,FALSE))="X"
                                    ),
                          "X",
                          IF((((NETWORKDAYS('Projektkostenkalkulation EP'!$X$8,EOMONTH('Projektkostenkalkulation EP'!$X$8,0)))*('Projektkostenkalkulation EP'!$N$47/5)*
                                        'Projektkostenkalkulation EP'!$X$31)-SUM($AK$35:AP35))&gt;('Projektkostenkalkulation EP'!$N$47/5),('Projektkostenkalkulation EP'!$N$47/5),
                                         (NETWORKDAYS('Projektkostenkalkulation EP'!$X$8,
                                          EOMONTH('Projektkostenkalkulation EP'!$X$8,0)))*('Projektkostenkalkulation EP'!$N$47/5)*'Projektkostenkalkulation EP'!$X$31-SUM($AK$35:AP35))
                          ),
               "X"
            )</f>
        <v>0</v>
      </c>
      <c r="AR35" s="122" t="str">
        <f xml:space="preserve"> IF(TEXT((EDATE('Projektkostenkalkulation EP'!$B$4,22)+AQ$3),"MM")=TEXT((EDATE('Projektkostenkalkulation EP'!$B$4,22)+(AQ$3-1)),"MM"),
             IF(
                        OR(
                                    TEXT((EDATE('Projektkostenkalkulation EP'!$B$4,22)+AQ$3),"TTT") = "Sa",
                                    TEXT((EDATE('Projektkostenkalkulation EP'!$B$4,22)+AQ$3),"TTT") = "So",
                                    IF(ISNA(VLOOKUP(EDATE('Projektkostenkalkulation EP'!$B$4,22)+AQ$3,Datenquellen!$F$7:$H$45,3,FALSE))," ",VLOOKUP(EDATE('Projektkostenkalkulation EP'!$B$4,22)+AQ$3,Datenquellen!$F$7:$H$45,3,FALSE))="X"
                                    ),
                          "X",
                          IF((((NETWORKDAYS('Projektkostenkalkulation EP'!$X$8,EOMONTH('Projektkostenkalkulation EP'!$X$8,0)))*('Projektkostenkalkulation EP'!$N$47/5)*
                                        'Projektkostenkalkulation EP'!$X$31)-SUM($AK$35:AQ35))&gt;('Projektkostenkalkulation EP'!$N$47/5),('Projektkostenkalkulation EP'!$N$47/5),
                                         (NETWORKDAYS('Projektkostenkalkulation EP'!$X$8,
                                          EOMONTH('Projektkostenkalkulation EP'!$X$8,0)))*('Projektkostenkalkulation EP'!$N$47/5)*'Projektkostenkalkulation EP'!$X$31-SUM($AK$35:AQ35))
                          ),
               "X"
            )</f>
        <v>X</v>
      </c>
      <c r="AS35" s="122" t="str">
        <f xml:space="preserve"> IF(TEXT((EDATE('Projektkostenkalkulation EP'!$B$4,22)+AR$3),"MM")=TEXT((EDATE('Projektkostenkalkulation EP'!$B$4,22)+(AR$3-1)),"MM"),
             IF(
                        OR(
                                    TEXT((EDATE('Projektkostenkalkulation EP'!$B$4,22)+AR$3),"TTT") = "Sa",
                                    TEXT((EDATE('Projektkostenkalkulation EP'!$B$4,22)+AR$3),"TTT") = "So",
                                    IF(ISNA(VLOOKUP(EDATE('Projektkostenkalkulation EP'!$B$4,22)+AR$3,Datenquellen!$F$7:$H$45,3,FALSE))," ",VLOOKUP(EDATE('Projektkostenkalkulation EP'!$B$4,22)+AR$3,Datenquellen!$F$7:$H$45,3,FALSE))="X"
                                    ),
                          "X",
                          IF((((NETWORKDAYS('Projektkostenkalkulation EP'!$X$8,EOMONTH('Projektkostenkalkulation EP'!$X$8,0)))*('Projektkostenkalkulation EP'!$N$47/5)*
                                        'Projektkostenkalkulation EP'!$X$31)-SUM($AK$35:AR35))&gt;('Projektkostenkalkulation EP'!$N$47/5),('Projektkostenkalkulation EP'!$N$47/5),
                                         (NETWORKDAYS('Projektkostenkalkulation EP'!$X$8,
                                          EOMONTH('Projektkostenkalkulation EP'!$X$8,0)))*('Projektkostenkalkulation EP'!$N$47/5)*'Projektkostenkalkulation EP'!$X$31-SUM($AK$35:AR35))
                          ),
               "X"
            )</f>
        <v>X</v>
      </c>
      <c r="AT35" s="122">
        <f xml:space="preserve"> IF(TEXT((EDATE('Projektkostenkalkulation EP'!$B$4,22)+AS$3),"MM")=TEXT((EDATE('Projektkostenkalkulation EP'!$B$4,22)+(AS$3-1)),"MM"),
             IF(
                        OR(
                                    TEXT((EDATE('Projektkostenkalkulation EP'!$B$4,22)+AS$3),"TTT") = "Sa",
                                    TEXT((EDATE('Projektkostenkalkulation EP'!$B$4,22)+AS$3),"TTT") = "So",
                                    IF(ISNA(VLOOKUP(EDATE('Projektkostenkalkulation EP'!$B$4,22)+AS$3,Datenquellen!$F$7:$H$45,3,FALSE))," ",VLOOKUP(EDATE('Projektkostenkalkulation EP'!$B$4,22)+AS$3,Datenquellen!$F$7:$H$45,3,FALSE))="X"
                                    ),
                          "X",
                          IF((((NETWORKDAYS('Projektkostenkalkulation EP'!$X$8,EOMONTH('Projektkostenkalkulation EP'!$X$8,0)))*('Projektkostenkalkulation EP'!$N$47/5)*
                                        'Projektkostenkalkulation EP'!$X$31)-SUM($AK$35:AS35))&gt;('Projektkostenkalkulation EP'!$N$47/5),('Projektkostenkalkulation EP'!$N$47/5),
                                         (NETWORKDAYS('Projektkostenkalkulation EP'!$X$8,
                                          EOMONTH('Projektkostenkalkulation EP'!$X$8,0)))*('Projektkostenkalkulation EP'!$N$47/5)*'Projektkostenkalkulation EP'!$X$31-SUM($AK$35:AS35))
                          ),
               "X"
            )</f>
        <v>0</v>
      </c>
      <c r="AU35" s="122">
        <f xml:space="preserve"> IF(TEXT((EDATE('Projektkostenkalkulation EP'!$B$4,22)+AT$3),"MM")=TEXT((EDATE('Projektkostenkalkulation EP'!$B$4,22)+(AT$3-1)),"MM"),
             IF(
                        OR(
                                    TEXT((EDATE('Projektkostenkalkulation EP'!$B$4,22)+AT$3),"TTT") = "Sa",
                                    TEXT((EDATE('Projektkostenkalkulation EP'!$B$4,22)+AT$3),"TTT") = "So",
                                    IF(ISNA(VLOOKUP(EDATE('Projektkostenkalkulation EP'!$B$4,22)+AT$3,Datenquellen!$F$7:$H$45,3,FALSE))," ",VLOOKUP(EDATE('Projektkostenkalkulation EP'!$B$4,22)+AT$3,Datenquellen!$F$7:$H$45,3,FALSE))="X"
                                    ),
                          "X",
                          IF((((NETWORKDAYS('Projektkostenkalkulation EP'!$X$8,EOMONTH('Projektkostenkalkulation EP'!$X$8,0)))*('Projektkostenkalkulation EP'!$N$47/5)*
                                        'Projektkostenkalkulation EP'!$X$31)-SUM($AK$35:AT35))&gt;('Projektkostenkalkulation EP'!$N$47/5),('Projektkostenkalkulation EP'!$N$47/5),
                                         (NETWORKDAYS('Projektkostenkalkulation EP'!$X$8,
                                          EOMONTH('Projektkostenkalkulation EP'!$X$8,0)))*('Projektkostenkalkulation EP'!$N$47/5)*'Projektkostenkalkulation EP'!$X$31-SUM($AK$35:AT35))
                          ),
               "X"
            )</f>
        <v>0</v>
      </c>
      <c r="AV35" s="122">
        <f xml:space="preserve"> IF(TEXT((EDATE('Projektkostenkalkulation EP'!$B$4,22)+AU$3),"MM")=TEXT((EDATE('Projektkostenkalkulation EP'!$B$4,22)+(AU$3-1)),"MM"),
             IF(
                        OR(
                                    TEXT((EDATE('Projektkostenkalkulation EP'!$B$4,22)+AU$3),"TTT") = "Sa",
                                    TEXT((EDATE('Projektkostenkalkulation EP'!$B$4,22)+AU$3),"TTT") = "So",
                                    IF(ISNA(VLOOKUP(EDATE('Projektkostenkalkulation EP'!$B$4,22)+AU$3,Datenquellen!$F$7:$H$45,3,FALSE))," ",VLOOKUP(EDATE('Projektkostenkalkulation EP'!$B$4,22)+AU$3,Datenquellen!$F$7:$H$45,3,FALSE))="X"
                                    ),
                          "X",
                          IF((((NETWORKDAYS('Projektkostenkalkulation EP'!$X$8,EOMONTH('Projektkostenkalkulation EP'!$X$8,0)))*('Projektkostenkalkulation EP'!$N$47/5)*
                                        'Projektkostenkalkulation EP'!$X$31)-SUM($AK$35:AU35))&gt;('Projektkostenkalkulation EP'!$N$47/5),('Projektkostenkalkulation EP'!$N$47/5),
                                         (NETWORKDAYS('Projektkostenkalkulation EP'!$X$8,
                                          EOMONTH('Projektkostenkalkulation EP'!$X$8,0)))*('Projektkostenkalkulation EP'!$N$47/5)*'Projektkostenkalkulation EP'!$X$31-SUM($AK$35:AU35))
                          ),
               "X"
            )</f>
        <v>0</v>
      </c>
      <c r="AW35" s="122">
        <f xml:space="preserve"> IF(TEXT((EDATE('Projektkostenkalkulation EP'!$B$4,22)+AV$3),"MM")=TEXT((EDATE('Projektkostenkalkulation EP'!$B$4,22)+(AV$3-1)),"MM"),
             IF(
                        OR(
                                    TEXT((EDATE('Projektkostenkalkulation EP'!$B$4,22)+AV$3),"TTT") = "Sa",
                                    TEXT((EDATE('Projektkostenkalkulation EP'!$B$4,22)+AV$3),"TTT") = "So",
                                    IF(ISNA(VLOOKUP(EDATE('Projektkostenkalkulation EP'!$B$4,22)+AV$3,Datenquellen!$F$7:$H$45,3,FALSE))," ",VLOOKUP(EDATE('Projektkostenkalkulation EP'!$B$4,22)+AV$3,Datenquellen!$F$7:$H$45,3,FALSE))="X"
                                    ),
                          "X",
                          IF((((NETWORKDAYS('Projektkostenkalkulation EP'!$X$8,EOMONTH('Projektkostenkalkulation EP'!$X$8,0)))*('Projektkostenkalkulation EP'!$N$47/5)*
                                        'Projektkostenkalkulation EP'!$X$31)-SUM($AK$35:AV35))&gt;('Projektkostenkalkulation EP'!$N$47/5),('Projektkostenkalkulation EP'!$N$47/5),
                                         (NETWORKDAYS('Projektkostenkalkulation EP'!$X$8,
                                          EOMONTH('Projektkostenkalkulation EP'!$X$8,0)))*('Projektkostenkalkulation EP'!$N$47/5)*'Projektkostenkalkulation EP'!$X$31-SUM($AK$35:AV35))
                          ),
               "X"
            )</f>
        <v>0</v>
      </c>
      <c r="AX35" s="122">
        <f xml:space="preserve"> IF(TEXT((EDATE('Projektkostenkalkulation EP'!$B$4,22)+AW$3),"MM")=TEXT((EDATE('Projektkostenkalkulation EP'!$B$4,22)+(AW$3-1)),"MM"),
             IF(
                        OR(
                                    TEXT((EDATE('Projektkostenkalkulation EP'!$B$4,22)+AW$3),"TTT") = "Sa",
                                    TEXT((EDATE('Projektkostenkalkulation EP'!$B$4,22)+AW$3),"TTT") = "So",
                                    IF(ISNA(VLOOKUP(EDATE('Projektkostenkalkulation EP'!$B$4,22)+AW$3,Datenquellen!$F$7:$H$45,3,FALSE))," ",VLOOKUP(EDATE('Projektkostenkalkulation EP'!$B$4,22)+AW$3,Datenquellen!$F$7:$H$45,3,FALSE))="X"
                                    ),
                          "X",
                          IF((((NETWORKDAYS('Projektkostenkalkulation EP'!$X$8,EOMONTH('Projektkostenkalkulation EP'!$X$8,0)))*('Projektkostenkalkulation EP'!$N$47/5)*
                                        'Projektkostenkalkulation EP'!$X$31)-SUM($AK$35:AW35))&gt;('Projektkostenkalkulation EP'!$N$47/5),('Projektkostenkalkulation EP'!$N$47/5),
                                         (NETWORKDAYS('Projektkostenkalkulation EP'!$X$8,
                                          EOMONTH('Projektkostenkalkulation EP'!$X$8,0)))*('Projektkostenkalkulation EP'!$N$47/5)*'Projektkostenkalkulation EP'!$X$31-SUM($AK$35:AW35))
                          ),
               "X"
            )</f>
        <v>0</v>
      </c>
      <c r="AY35" s="122" t="str">
        <f xml:space="preserve"> IF(TEXT((EDATE('Projektkostenkalkulation EP'!$B$4,22)+AX$3),"MM")=TEXT((EDATE('Projektkostenkalkulation EP'!$B$4,22)+(AX$3-1)),"MM"),
             IF(
                        OR(
                                    TEXT((EDATE('Projektkostenkalkulation EP'!$B$4,22)+AX$3),"TTT") = "Sa",
                                    TEXT((EDATE('Projektkostenkalkulation EP'!$B$4,22)+AX$3),"TTT") = "So",
                                    IF(ISNA(VLOOKUP(EDATE('Projektkostenkalkulation EP'!$B$4,22)+AX$3,Datenquellen!$F$7:$H$45,3,FALSE))," ",VLOOKUP(EDATE('Projektkostenkalkulation EP'!$B$4,22)+AX$3,Datenquellen!$F$7:$H$45,3,FALSE))="X"
                                    ),
                          "X",
                          IF((((NETWORKDAYS('Projektkostenkalkulation EP'!$X$8,EOMONTH('Projektkostenkalkulation EP'!$X$8,0)))*('Projektkostenkalkulation EP'!$N$47/5)*
                                        'Projektkostenkalkulation EP'!$X$31)-SUM($AK$35:AX35))&gt;('Projektkostenkalkulation EP'!$N$47/5),('Projektkostenkalkulation EP'!$N$47/5),
                                         (NETWORKDAYS('Projektkostenkalkulation EP'!$X$8,
                                          EOMONTH('Projektkostenkalkulation EP'!$X$8,0)))*('Projektkostenkalkulation EP'!$N$47/5)*'Projektkostenkalkulation EP'!$X$31-SUM($AK$35:AX35))
                          ),
               "X"
            )</f>
        <v>X</v>
      </c>
      <c r="AZ35" s="122" t="str">
        <f xml:space="preserve"> IF(TEXT((EDATE('Projektkostenkalkulation EP'!$B$4,22)+AY$3),"MM")=TEXT((EDATE('Projektkostenkalkulation EP'!$B$4,22)+(AY$3-1)),"MM"),
             IF(
                        OR(
                                    TEXT((EDATE('Projektkostenkalkulation EP'!$B$4,22)+AY$3),"TTT") = "Sa",
                                    TEXT((EDATE('Projektkostenkalkulation EP'!$B$4,22)+AY$3),"TTT") = "So",
                                    IF(ISNA(VLOOKUP(EDATE('Projektkostenkalkulation EP'!$B$4,22)+AY$3,Datenquellen!$F$7:$H$45,3,FALSE))," ",VLOOKUP(EDATE('Projektkostenkalkulation EP'!$B$4,22)+AY$3,Datenquellen!$F$7:$H$45,3,FALSE))="X"
                                    ),
                          "X",
                          IF((((NETWORKDAYS('Projektkostenkalkulation EP'!$X$8,EOMONTH('Projektkostenkalkulation EP'!$X$8,0)))*('Projektkostenkalkulation EP'!$N$47/5)*
                                        'Projektkostenkalkulation EP'!$X$31)-SUM($AK$35:AY35))&gt;('Projektkostenkalkulation EP'!$N$47/5),('Projektkostenkalkulation EP'!$N$47/5),
                                         (NETWORKDAYS('Projektkostenkalkulation EP'!$X$8,
                                          EOMONTH('Projektkostenkalkulation EP'!$X$8,0)))*('Projektkostenkalkulation EP'!$N$47/5)*'Projektkostenkalkulation EP'!$X$31-SUM($AK$35:AY35))
                          ),
               "X"
            )</f>
        <v>X</v>
      </c>
      <c r="BA35" s="122">
        <f xml:space="preserve"> IF(TEXT((EDATE('Projektkostenkalkulation EP'!$B$4,22)+AZ$3),"MM")=TEXT((EDATE('Projektkostenkalkulation EP'!$B$4,22)+(AZ$3-1)),"MM"),
             IF(
                        OR(
                                    TEXT((EDATE('Projektkostenkalkulation EP'!$B$4,22)+AZ$3),"TTT") = "Sa",
                                    TEXT((EDATE('Projektkostenkalkulation EP'!$B$4,22)+AZ$3),"TTT") = "So",
                                    IF(ISNA(VLOOKUP(EDATE('Projektkostenkalkulation EP'!$B$4,22)+AZ$3,Datenquellen!$F$7:$H$45,3,FALSE))," ",VLOOKUP(EDATE('Projektkostenkalkulation EP'!$B$4,22)+AZ$3,Datenquellen!$F$7:$H$45,3,FALSE))="X"
                                    ),
                          "X",
                          IF((((NETWORKDAYS('Projektkostenkalkulation EP'!$X$8,EOMONTH('Projektkostenkalkulation EP'!$X$8,0)))*('Projektkostenkalkulation EP'!$N$47/5)*
                                        'Projektkostenkalkulation EP'!$X$31)-SUM($AK$35:AZ35))&gt;('Projektkostenkalkulation EP'!$N$47/5),('Projektkostenkalkulation EP'!$N$47/5),
                                         (NETWORKDAYS('Projektkostenkalkulation EP'!$X$8,
                                          EOMONTH('Projektkostenkalkulation EP'!$X$8,0)))*('Projektkostenkalkulation EP'!$N$47/5)*'Projektkostenkalkulation EP'!$X$31-SUM($AK$35:AZ35))
                          ),
               "X"
            )</f>
        <v>0</v>
      </c>
      <c r="BB35" s="122">
        <f xml:space="preserve"> IF(TEXT((EDATE('Projektkostenkalkulation EP'!$B$4,22)+BA$3),"MM")=TEXT((EDATE('Projektkostenkalkulation EP'!$B$4,22)+(BA$3-1)),"MM"),
             IF(
                        OR(
                                    TEXT((EDATE('Projektkostenkalkulation EP'!$B$4,22)+BA$3),"TTT") = "Sa",
                                    TEXT((EDATE('Projektkostenkalkulation EP'!$B$4,22)+BA$3),"TTT") = "So",
                                    IF(ISNA(VLOOKUP(EDATE('Projektkostenkalkulation EP'!$B$4,22)+BA$3,Datenquellen!$F$7:$H$45,3,FALSE))," ",VLOOKUP(EDATE('Projektkostenkalkulation EP'!$B$4,22)+BA$3,Datenquellen!$F$7:$H$45,3,FALSE))="X"
                                    ),
                          "X",
                          IF((((NETWORKDAYS('Projektkostenkalkulation EP'!$X$8,EOMONTH('Projektkostenkalkulation EP'!$X$8,0)))*('Projektkostenkalkulation EP'!$N$47/5)*
                                        'Projektkostenkalkulation EP'!$X$31)-SUM($AK$35:BA35))&gt;('Projektkostenkalkulation EP'!$N$47/5),('Projektkostenkalkulation EP'!$N$47/5),
                                         (NETWORKDAYS('Projektkostenkalkulation EP'!$X$8,
                                          EOMONTH('Projektkostenkalkulation EP'!$X$8,0)))*('Projektkostenkalkulation EP'!$N$47/5)*'Projektkostenkalkulation EP'!$X$31-SUM($AK$35:BA35))
                          ),
               "X"
            )</f>
        <v>0</v>
      </c>
      <c r="BC35" s="122">
        <f xml:space="preserve"> IF(TEXT((EDATE('Projektkostenkalkulation EP'!$B$4,22)+BB$3),"MM")=TEXT((EDATE('Projektkostenkalkulation EP'!$B$4,22)+(BB$3-1)),"MM"),
             IF(
                        OR(
                                    TEXT((EDATE('Projektkostenkalkulation EP'!$B$4,22)+BB$3),"TTT") = "Sa",
                                    TEXT((EDATE('Projektkostenkalkulation EP'!$B$4,22)+BB$3),"TTT") = "So",
                                    IF(ISNA(VLOOKUP(EDATE('Projektkostenkalkulation EP'!$B$4,22)+BB$3,Datenquellen!$F$7:$H$45,3,FALSE))," ",VLOOKUP(EDATE('Projektkostenkalkulation EP'!$B$4,22)+BB$3,Datenquellen!$F$7:$H$45,3,FALSE))="X"
                                    ),
                          "X",
                          IF((((NETWORKDAYS('Projektkostenkalkulation EP'!$X$8,EOMONTH('Projektkostenkalkulation EP'!$X$8,0)))*('Projektkostenkalkulation EP'!$N$47/5)*
                                        'Projektkostenkalkulation EP'!$X$31)-SUM($AK$35:BB35))&gt;('Projektkostenkalkulation EP'!$N$47/5),('Projektkostenkalkulation EP'!$N$47/5),
                                         (NETWORKDAYS('Projektkostenkalkulation EP'!$X$8,
                                          EOMONTH('Projektkostenkalkulation EP'!$X$8,0)))*('Projektkostenkalkulation EP'!$N$47/5)*'Projektkostenkalkulation EP'!$X$31-SUM($AK$35:BB35))
                          ),
               "X"
            )</f>
        <v>0</v>
      </c>
      <c r="BD35" s="122">
        <f xml:space="preserve"> IF(TEXT((EDATE('Projektkostenkalkulation EP'!$B$4,22)+BC$3),"MM")=TEXT((EDATE('Projektkostenkalkulation EP'!$B$4,22)+(BC$3-1)),"MM"),
             IF(
                        OR(
                                    TEXT((EDATE('Projektkostenkalkulation EP'!$B$4,22)+BC$3),"TTT") = "Sa",
                                    TEXT((EDATE('Projektkostenkalkulation EP'!$B$4,22)+BC$3),"TTT") = "So",
                                    IF(ISNA(VLOOKUP(EDATE('Projektkostenkalkulation EP'!$B$4,22)+BC$3,Datenquellen!$F$7:$H$45,3,FALSE))," ",VLOOKUP(EDATE('Projektkostenkalkulation EP'!$B$4,22)+BC$3,Datenquellen!$F$7:$H$45,3,FALSE))="X"
                                    ),
                          "X",
                          IF((((NETWORKDAYS('Projektkostenkalkulation EP'!$X$8,EOMONTH('Projektkostenkalkulation EP'!$X$8,0)))*('Projektkostenkalkulation EP'!$N$47/5)*
                                        'Projektkostenkalkulation EP'!$X$31)-SUM($AK$35:BC35))&gt;('Projektkostenkalkulation EP'!$N$47/5),('Projektkostenkalkulation EP'!$N$47/5),
                                         (NETWORKDAYS('Projektkostenkalkulation EP'!$X$8,
                                          EOMONTH('Projektkostenkalkulation EP'!$X$8,0)))*('Projektkostenkalkulation EP'!$N$47/5)*'Projektkostenkalkulation EP'!$X$31-SUM($AK$35:BC35))
                          ),
               "X"
            )</f>
        <v>0</v>
      </c>
      <c r="BE35" s="122">
        <f xml:space="preserve"> IF(TEXT((EDATE('Projektkostenkalkulation EP'!$B$4,22)+BD$3),"MM")=TEXT((EDATE('Projektkostenkalkulation EP'!$B$4,22)+(BD$3-1)),"MM"),
             IF(
                        OR(
                                    TEXT((EDATE('Projektkostenkalkulation EP'!$B$4,22)+BD$3),"TTT") = "Sa",
                                    TEXT((EDATE('Projektkostenkalkulation EP'!$B$4,22)+BD$3),"TTT") = "So",
                                    IF(ISNA(VLOOKUP(EDATE('Projektkostenkalkulation EP'!$B$4,22)+BD$3,Datenquellen!$F$7:$H$45,3,FALSE))," ",VLOOKUP(EDATE('Projektkostenkalkulation EP'!$B$4,22)+BD$3,Datenquellen!$F$7:$H$45,3,FALSE))="X"
                                    ),
                          "X",
                          IF((((NETWORKDAYS('Projektkostenkalkulation EP'!$X$8,EOMONTH('Projektkostenkalkulation EP'!$X$8,0)))*('Projektkostenkalkulation EP'!$N$47/5)*
                                        'Projektkostenkalkulation EP'!$X$31)-SUM($AK$35:BD35))&gt;('Projektkostenkalkulation EP'!$N$47/5),('Projektkostenkalkulation EP'!$N$47/5),
                                         (NETWORKDAYS('Projektkostenkalkulation EP'!$X$8,
                                          EOMONTH('Projektkostenkalkulation EP'!$X$8,0)))*('Projektkostenkalkulation EP'!$N$47/5)*'Projektkostenkalkulation EP'!$X$31-SUM($AK$35:BD35))
                          ),
               "X"
            )</f>
        <v>0</v>
      </c>
      <c r="BF35" s="122" t="str">
        <f xml:space="preserve"> IF(TEXT((EDATE('Projektkostenkalkulation EP'!$B$4,22)+BE$3),"MM")=TEXT((EDATE('Projektkostenkalkulation EP'!$B$4,22)+(BE$3-1)),"MM"),
             IF(
                        OR(
                                    TEXT((EDATE('Projektkostenkalkulation EP'!$B$4,22)+BE$3),"TTT") = "Sa",
                                    TEXT((EDATE('Projektkostenkalkulation EP'!$B$4,22)+BE$3),"TTT") = "So",
                                    IF(ISNA(VLOOKUP(EDATE('Projektkostenkalkulation EP'!$B$4,22)+BE$3,Datenquellen!$F$7:$H$45,3,FALSE))," ",VLOOKUP(EDATE('Projektkostenkalkulation EP'!$B$4,22)+BE$3,Datenquellen!$F$7:$H$45,3,FALSE))="X"
                                    ),
                          "X",
                          IF((((NETWORKDAYS('Projektkostenkalkulation EP'!$X$8,EOMONTH('Projektkostenkalkulation EP'!$X$8,0)))*('Projektkostenkalkulation EP'!$N$47/5)*
                                        'Projektkostenkalkulation EP'!$X$31)-SUM($AK$35:BE35))&gt;('Projektkostenkalkulation EP'!$N$47/5),('Projektkostenkalkulation EP'!$N$47/5),
                                         (NETWORKDAYS('Projektkostenkalkulation EP'!$X$8,
                                          EOMONTH('Projektkostenkalkulation EP'!$X$8,0)))*('Projektkostenkalkulation EP'!$N$47/5)*'Projektkostenkalkulation EP'!$X$31-SUM($AK$35:BE35))
                          ),
               "X"
            )</f>
        <v>X</v>
      </c>
      <c r="BG35" s="122" t="str">
        <f xml:space="preserve"> IF(TEXT((EDATE('Projektkostenkalkulation EP'!$B$4,22)+BF$3),"MM")=TEXT((EDATE('Projektkostenkalkulation EP'!$B$4,22)+(BF$3-1)),"MM"),
             IF(
                        OR(
                                    TEXT((EDATE('Projektkostenkalkulation EP'!$B$4,22)+BF$3),"TTT") = "Sa",
                                    TEXT((EDATE('Projektkostenkalkulation EP'!$B$4,22)+BF$3),"TTT") = "So",
                                    IF(ISNA(VLOOKUP(EDATE('Projektkostenkalkulation EP'!$B$4,22)+BF$3,Datenquellen!$F$7:$H$45,3,FALSE))," ",VLOOKUP(EDATE('Projektkostenkalkulation EP'!$B$4,22)+BF$3,Datenquellen!$F$7:$H$45,3,FALSE))="X"
                                    ),
                          "X",
                          IF((((NETWORKDAYS('Projektkostenkalkulation EP'!$X$8,EOMONTH('Projektkostenkalkulation EP'!$X$8,0)))*('Projektkostenkalkulation EP'!$N$47/5)*
                                        'Projektkostenkalkulation EP'!$X$31)-SUM($AK$35:BF35))&gt;('Projektkostenkalkulation EP'!$N$47/5),('Projektkostenkalkulation EP'!$N$47/5),
                                         (NETWORKDAYS('Projektkostenkalkulation EP'!$X$8,
                                          EOMONTH('Projektkostenkalkulation EP'!$X$8,0)))*('Projektkostenkalkulation EP'!$N$47/5)*'Projektkostenkalkulation EP'!$X$31-SUM($AK$35:BF35))
                          ),
               "X"
            )</f>
        <v>X</v>
      </c>
      <c r="BH35" s="122">
        <f xml:space="preserve"> IF(TEXT((EDATE('Projektkostenkalkulation EP'!$B$4,22)+BG$3),"MM")=TEXT((EDATE('Projektkostenkalkulation EP'!$B$4,22)+(BG$3-1)),"MM"),
             IF(
                        OR(
                                    TEXT((EDATE('Projektkostenkalkulation EP'!$B$4,22)+BG$3),"TTT") = "Sa",
                                    TEXT((EDATE('Projektkostenkalkulation EP'!$B$4,22)+BG$3),"TTT") = "So",
                                    IF(ISNA(VLOOKUP(EDATE('Projektkostenkalkulation EP'!$B$4,22)+BG$3,Datenquellen!$F$7:$H$45,3,FALSE))," ",VLOOKUP(EDATE('Projektkostenkalkulation EP'!$B$4,22)+BG$3,Datenquellen!$F$7:$H$45,3,FALSE))="X"
                                    ),
                          "X",
                          IF((((NETWORKDAYS('Projektkostenkalkulation EP'!$X$8,EOMONTH('Projektkostenkalkulation EP'!$X$8,0)))*('Projektkostenkalkulation EP'!$N$47/5)*
                                        'Projektkostenkalkulation EP'!$X$31)-SUM($AK$35:BG35))&gt;('Projektkostenkalkulation EP'!$N$47/5),('Projektkostenkalkulation EP'!$N$47/5),
                                         (NETWORKDAYS('Projektkostenkalkulation EP'!$X$8,
                                          EOMONTH('Projektkostenkalkulation EP'!$X$8,0)))*('Projektkostenkalkulation EP'!$N$47/5)*'Projektkostenkalkulation EP'!$X$31-SUM($AK$35:BG35))
                          ),
               "X"
            )</f>
        <v>0</v>
      </c>
      <c r="BI35" s="122">
        <f xml:space="preserve"> IF(TEXT((EDATE('Projektkostenkalkulation EP'!$B$4,22)+BH$3),"MM")=TEXT((EDATE('Projektkostenkalkulation EP'!$B$4,22)+(BH$3-1)),"MM"),
             IF(
                        OR(
                                    TEXT((EDATE('Projektkostenkalkulation EP'!$B$4,22)+BH$3),"TTT") = "Sa",
                                    TEXT((EDATE('Projektkostenkalkulation EP'!$B$4,22)+BH$3),"TTT") = "So",
                                    IF(ISNA(VLOOKUP(EDATE('Projektkostenkalkulation EP'!$B$4,22)+BH$3,Datenquellen!$F$7:$H$45,3,FALSE))," ",VLOOKUP(EDATE('Projektkostenkalkulation EP'!$B$4,22)+BH$3,Datenquellen!$F$7:$H$45,3,FALSE))="X"
                                    ),
                          "X",
                          IF((((NETWORKDAYS('Projektkostenkalkulation EP'!$X$8,EOMONTH('Projektkostenkalkulation EP'!$X$8,0)))*('Projektkostenkalkulation EP'!$N$47/5)*
                                        'Projektkostenkalkulation EP'!$X$31)-SUM($AK$35:BH35))&gt;('Projektkostenkalkulation EP'!$N$47/5),('Projektkostenkalkulation EP'!$N$47/5),
                                         (NETWORKDAYS('Projektkostenkalkulation EP'!$X$8,
                                          EOMONTH('Projektkostenkalkulation EP'!$X$8,0)))*('Projektkostenkalkulation EP'!$N$47/5)*'Projektkostenkalkulation EP'!$X$31-SUM($AK$35:BH35))
                          ),
               "X"
            )</f>
        <v>0</v>
      </c>
      <c r="BJ35" s="122">
        <f xml:space="preserve"> IF(TEXT((EDATE('Projektkostenkalkulation EP'!$B$4,22)+BI$3),"MM")=TEXT((EDATE('Projektkostenkalkulation EP'!$B$4,22)+(BI$3-1)),"MM"),
             IF(
                        OR(
                                    TEXT((EDATE('Projektkostenkalkulation EP'!$B$4,22)+BI$3),"TTT") = "Sa",
                                    TEXT((EDATE('Projektkostenkalkulation EP'!$B$4,22)+BI$3),"TTT") = "So",
                                    IF(ISNA(VLOOKUP(EDATE('Projektkostenkalkulation EP'!$B$4,22)+BI$3,Datenquellen!$F$7:$H$45,3,FALSE))," ",VLOOKUP(EDATE('Projektkostenkalkulation EP'!$B$4,22)+BI$3,Datenquellen!$F$7:$H$45,3,FALSE))="X"
                                    ),
                          "X",
                          IF((((NETWORKDAYS('Projektkostenkalkulation EP'!$X$8,EOMONTH('Projektkostenkalkulation EP'!$X$8,0)))*('Projektkostenkalkulation EP'!$N$47/5)*
                                        'Projektkostenkalkulation EP'!$X$31)-SUM($AK$35:BI35))&gt;('Projektkostenkalkulation EP'!$N$47/5),('Projektkostenkalkulation EP'!$N$47/5),
                                         (NETWORKDAYS('Projektkostenkalkulation EP'!$X$8,
                                          EOMONTH('Projektkostenkalkulation EP'!$X$8,0)))*('Projektkostenkalkulation EP'!$N$47/5)*'Projektkostenkalkulation EP'!$X$31-SUM($AK$35:BI35))
                          ),
               "X"
            )</f>
        <v>0</v>
      </c>
      <c r="BK35" s="122">
        <f xml:space="preserve"> IF(TEXT((EDATE('Projektkostenkalkulation EP'!$B$4,22)+BJ$3),"MM")=TEXT((EDATE('Projektkostenkalkulation EP'!$B$4,22)+(BJ$3-1)),"MM"),
             IF(
                        OR(
                                    TEXT((EDATE('Projektkostenkalkulation EP'!$B$4,22)+BJ$3),"TTT") = "Sa",
                                    TEXT((EDATE('Projektkostenkalkulation EP'!$B$4,22)+BJ$3),"TTT") = "So",
                                    IF(ISNA(VLOOKUP(EDATE('Projektkostenkalkulation EP'!$B$4,22)+BJ$3,Datenquellen!$F$7:$H$45,3,FALSE))," ",VLOOKUP(EDATE('Projektkostenkalkulation EP'!$B$4,22)+BJ$3,Datenquellen!$F$7:$H$45,3,FALSE))="X"
                                    ),
                          "X",
                          IF((((NETWORKDAYS('Projektkostenkalkulation EP'!$X$8,EOMONTH('Projektkostenkalkulation EP'!$X$8,0)))*('Projektkostenkalkulation EP'!$N$47/5)*
                                        'Projektkostenkalkulation EP'!$X$31)-SUM($AK$35:BJ35))&gt;('Projektkostenkalkulation EP'!$N$47/5),('Projektkostenkalkulation EP'!$N$47/5),
                                         (NETWORKDAYS('Projektkostenkalkulation EP'!$X$8,
                                          EOMONTH('Projektkostenkalkulation EP'!$X$8,0)))*('Projektkostenkalkulation EP'!$N$47/5)*'Projektkostenkalkulation EP'!$X$31-SUM($AK$35:BJ35))
                          ),
               "X"
            )</f>
        <v>0</v>
      </c>
      <c r="BL35" s="122">
        <f xml:space="preserve"> IF(TEXT((EDATE('Projektkostenkalkulation EP'!$B$4,22)+BK$3),"MM")=TEXT((EDATE('Projektkostenkalkulation EP'!$B$4,22)+(BK$3-1)),"MM"),
             IF(
                        OR(
                                    TEXT((EDATE('Projektkostenkalkulation EP'!$B$4,22)+BK$3),"TTT") = "Sa",
                                    TEXT((EDATE('Projektkostenkalkulation EP'!$B$4,22)+BK$3),"TTT") = "So",
                                    IF(ISNA(VLOOKUP(EDATE('Projektkostenkalkulation EP'!$B$4,22)+BK$3,Datenquellen!$F$7:$H$45,3,FALSE))," ",VLOOKUP(EDATE('Projektkostenkalkulation EP'!$B$4,22)+BK$3,Datenquellen!$F$7:$H$45,3,FALSE))="X"
                                    ),
                          "X",
                          IF((((NETWORKDAYS('Projektkostenkalkulation EP'!$X$8,EOMONTH('Projektkostenkalkulation EP'!$X$8,0)))*('Projektkostenkalkulation EP'!$N$47/5)*
                                        'Projektkostenkalkulation EP'!$X$31)-SUM($AK$35:BK35))&gt;('Projektkostenkalkulation EP'!$N$47/5),('Projektkostenkalkulation EP'!$N$47/5),
                                         (NETWORKDAYS('Projektkostenkalkulation EP'!$X$8,
                                          EOMONTH('Projektkostenkalkulation EP'!$X$8,0)))*('Projektkostenkalkulation EP'!$N$47/5)*'Projektkostenkalkulation EP'!$X$31-SUM($AK$35:BK35))
                          ),
               "X"
            )</f>
        <v>0</v>
      </c>
      <c r="BM35" s="122" t="str">
        <f xml:space="preserve"> IF(TEXT((EDATE('Projektkostenkalkulation EP'!$B$4,22)+BL$3),"MM")=TEXT((EDATE('Projektkostenkalkulation EP'!$B$4,22)+(BL$3-1)),"MM"),
             IF(
                        OR(
                                    TEXT((EDATE('Projektkostenkalkulation EP'!$B$4,22)+BL$3),"TTT") = "Sa",
                                    TEXT((EDATE('Projektkostenkalkulation EP'!$B$4,22)+BL$3),"TTT") = "So",
                                    IF(ISNA(VLOOKUP(EDATE('Projektkostenkalkulation EP'!$B$4,22)+BL$3,Datenquellen!$F$7:$H$45,3,FALSE))," ",VLOOKUP(EDATE('Projektkostenkalkulation EP'!$B$4,22)+BL$3,Datenquellen!$F$7:$H$45,3,FALSE))="X"
                                    ),
                          "X",
                          IF((((NETWORKDAYS('Projektkostenkalkulation EP'!$X$8,EOMONTH('Projektkostenkalkulation EP'!$X$8,0)))*('Projektkostenkalkulation EP'!$N$47/5)*
                                        'Projektkostenkalkulation EP'!$X$31)-SUM($AK$35:BL35))&gt;('Projektkostenkalkulation EP'!$N$47/5),('Projektkostenkalkulation EP'!$N$47/5),
                                         (NETWORKDAYS('Projektkostenkalkulation EP'!$X$8,
                                          EOMONTH('Projektkostenkalkulation EP'!$X$8,0)))*('Projektkostenkalkulation EP'!$N$47/5)*'Projektkostenkalkulation EP'!$X$31-SUM($AK$35:BL35))
                          ),
               "X"
            )</f>
        <v>X</v>
      </c>
      <c r="BN35" s="122" t="str">
        <f xml:space="preserve"> IF(TEXT((EDATE('Projektkostenkalkulation EP'!$B$4,22)+BM$3),"MM")=TEXT((EDATE('Projektkostenkalkulation EP'!$B$4,22)+(BM$3-1)),"MM"),
             IF(
                        OR(
                                    TEXT((EDATE('Projektkostenkalkulation EP'!$B$4,22)+BM$3),"TTT") = "Sa",
                                    TEXT((EDATE('Projektkostenkalkulation EP'!$B$4,22)+BM$3),"TTT") = "So",
                                    IF(ISNA(VLOOKUP(EDATE('Projektkostenkalkulation EP'!$B$4,22)+BM$3,Datenquellen!$F$7:$H$45,3,FALSE))," ",VLOOKUP(EDATE('Projektkostenkalkulation EP'!$B$4,22)+BM$3,Datenquellen!$F$7:$H$45,3,FALSE))="X"
                                    ),
                          "X",
                          IF((((NETWORKDAYS('Projektkostenkalkulation EP'!$X$8,EOMONTH('Projektkostenkalkulation EP'!$X$8,0)))*('Projektkostenkalkulation EP'!$N$47/5)*
                                        'Projektkostenkalkulation EP'!$X$31)-SUM($AK$35:BM35))&gt;('Projektkostenkalkulation EP'!$N$47/5),('Projektkostenkalkulation EP'!$N$47/5),
                                         (NETWORKDAYS('Projektkostenkalkulation EP'!$X$8,
                                          EOMONTH('Projektkostenkalkulation EP'!$X$8,0)))*('Projektkostenkalkulation EP'!$N$47/5)*'Projektkostenkalkulation EP'!$X$31-SUM($AK$35:BM35))
                          ),
               "X"
            )</f>
        <v>X</v>
      </c>
      <c r="BO35" s="122" t="str">
        <f xml:space="preserve"> IF(TEXT((EDATE('Projektkostenkalkulation EP'!$B$4,22)+BN$3),"MM")=TEXT((EDATE('Projektkostenkalkulation EP'!$B$4,22)+(BN$3-1)),"MM"),
             IF(
                        OR(
                                    TEXT((EDATE('Projektkostenkalkulation EP'!$B$4,22)+BN$3),"TTT") = "Sa",
                                    TEXT((EDATE('Projektkostenkalkulation EP'!$B$4,22)+BN$3),"TTT") = "So",
                                    IF(ISNA(VLOOKUP(EDATE('Projektkostenkalkulation EP'!$B$4,22)+BN$3,Datenquellen!$F$7:$H$45,3,FALSE))," ",VLOOKUP(EDATE('Projektkostenkalkulation EP'!$B$4,22)+BN$3,Datenquellen!$F$7:$H$45,3,FALSE))="X"
                                    ),
                          "X",
                          IF((((NETWORKDAYS('Projektkostenkalkulation EP'!$X$8,EOMONTH('Projektkostenkalkulation EP'!$X$8,0)))*('Projektkostenkalkulation EP'!$N$47/5)*
                                        'Projektkostenkalkulation EP'!$X$31)-SUM($AK$35:BN35))&gt;('Projektkostenkalkulation EP'!$N$47/5),('Projektkostenkalkulation EP'!$N$47/5),
                                         (NETWORKDAYS('Projektkostenkalkulation EP'!$X$8,
                                          EOMONTH('Projektkostenkalkulation EP'!$X$8,0)))*('Projektkostenkalkulation EP'!$N$47/5)*'Projektkostenkalkulation EP'!$X$31-SUM($AK$35:BN35))
                          ),
               "X"
            )</f>
        <v>X</v>
      </c>
      <c r="BP35" s="121">
        <f>SUM(AK35:BO35)</f>
        <v>0</v>
      </c>
      <c r="BQ35" s="525">
        <f>BP35-BP36</f>
        <v>0</v>
      </c>
    </row>
    <row r="36" spans="1:69" ht="14.25" customHeight="1" thickBot="1" x14ac:dyDescent="0.25">
      <c r="A36" s="3" t="s">
        <v>82</v>
      </c>
      <c r="B36" s="270"/>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123">
        <f>SUM(B36:AF36)</f>
        <v>0</v>
      </c>
      <c r="AH36" s="526"/>
      <c r="AJ36" s="3" t="s">
        <v>82</v>
      </c>
      <c r="AK36" s="270"/>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123">
        <f>SUM(AK36:BO36)</f>
        <v>0</v>
      </c>
      <c r="BQ36" s="526"/>
    </row>
    <row r="37" spans="1:69" ht="14.25" customHeight="1" x14ac:dyDescent="0.2">
      <c r="A37" s="1" t="s">
        <v>59</v>
      </c>
      <c r="B37" s="527" t="str">
        <f>TEXT('Projektkostenkalkulation EP'!$M$8,"MMMM JJJJ")</f>
        <v>Dezember 2024</v>
      </c>
      <c r="C37" s="527"/>
      <c r="D37" s="527"/>
      <c r="E37" s="527"/>
      <c r="F37" s="527"/>
      <c r="G37" s="527"/>
      <c r="H37" s="527"/>
      <c r="I37" s="527"/>
      <c r="J37" s="527"/>
      <c r="K37" s="527"/>
      <c r="L37" s="527"/>
      <c r="M37" s="527"/>
      <c r="N37" s="527"/>
      <c r="O37" s="527"/>
      <c r="P37" s="527"/>
      <c r="Q37" s="527"/>
      <c r="R37" s="527"/>
      <c r="S37" s="527"/>
      <c r="T37" s="527"/>
      <c r="U37" s="527"/>
      <c r="V37" s="527"/>
      <c r="W37" s="527"/>
      <c r="X37" s="527"/>
      <c r="Y37" s="527"/>
      <c r="Z37" s="527"/>
      <c r="AA37" s="527"/>
      <c r="AB37" s="527"/>
      <c r="AC37" s="527"/>
      <c r="AD37" s="527"/>
      <c r="AE37" s="527"/>
      <c r="AF37" s="527"/>
      <c r="AG37" s="527"/>
      <c r="AH37" s="528"/>
      <c r="AJ37" s="1" t="s">
        <v>59</v>
      </c>
      <c r="AK37" s="527" t="str">
        <f>TEXT('Projektkostenkalkulation EP'!$Y$8,"MMMM JJJJ")</f>
        <v>Dezember 2025</v>
      </c>
      <c r="AL37" s="527"/>
      <c r="AM37" s="527"/>
      <c r="AN37" s="527"/>
      <c r="AO37" s="527"/>
      <c r="AP37" s="527"/>
      <c r="AQ37" s="527"/>
      <c r="AR37" s="527"/>
      <c r="AS37" s="527"/>
      <c r="AT37" s="527"/>
      <c r="AU37" s="527"/>
      <c r="AV37" s="527"/>
      <c r="AW37" s="527"/>
      <c r="AX37" s="527"/>
      <c r="AY37" s="527"/>
      <c r="AZ37" s="527"/>
      <c r="BA37" s="527"/>
      <c r="BB37" s="527"/>
      <c r="BC37" s="527"/>
      <c r="BD37" s="527"/>
      <c r="BE37" s="527"/>
      <c r="BF37" s="527"/>
      <c r="BG37" s="527"/>
      <c r="BH37" s="527"/>
      <c r="BI37" s="527"/>
      <c r="BJ37" s="527"/>
      <c r="BK37" s="527"/>
      <c r="BL37" s="527"/>
      <c r="BM37" s="527"/>
      <c r="BN37" s="527"/>
      <c r="BO37" s="527"/>
      <c r="BP37" s="527"/>
      <c r="BQ37" s="528"/>
    </row>
    <row r="38" spans="1:69" ht="14.25" customHeight="1" x14ac:dyDescent="0.2">
      <c r="A38" s="2" t="s">
        <v>81</v>
      </c>
      <c r="B38" s="124" t="str">
        <f>IF(
            OR(
                     TEXT(EDATE('Projektkostenkalkulation EP'!$B$4,11),"TTT") = "Sa",
                     TEXT(EDATE('Projektkostenkalkulation EP'!$B$4,11),"TTT") = "So",
                     IF(ISNA(VLOOKUP(EDATE('Projektkostenkalkulation EP'!$B$4,11),Datenquellen!$F$7:$H$45,3,FALSE))," ",VLOOKUP(EDATE('Projektkostenkalkulation EP'!$B$4,11),Datenquellen!$F$7:$H$45,3,FALSE))="X"
                            ),
                    "X",
                    IF('Projektkostenkalkulation EP'!$M$31&gt;0,('Projektkostenkalkulation EP'!$N$47/5),0)
            )</f>
        <v>X</v>
      </c>
      <c r="C38" s="122">
        <f xml:space="preserve"> IF(TEXT((EDATE('Projektkostenkalkulation EP'!$B$4,11)+AK$3),"MM")=TEXT((EDATE('Projektkostenkalkulation EP'!$B$4,11)+(AK$3-1)),"MM"),
             IF(
                        OR(
                                    TEXT((EDATE('Projektkostenkalkulation EP'!$B$4,11)+AK$3),"TTT") = "Sa",
                                    TEXT((EDATE('Projektkostenkalkulation EP'!$B$4,11)+AK$3),"TTT") = "So",
                                    IF(ISNA(VLOOKUP(EDATE('Projektkostenkalkulation EP'!$B$4,11)+AK$3,Datenquellen!$F$7:$H$45,3,FALSE))," ",VLOOKUP(EDATE('Projektkostenkalkulation EP'!$B$4,11)+AK$3,Datenquellen!$F$7:$H$45,3,FALSE))="X"
                                    ),
                          "X",
                          IF((((NETWORKDAYS('Projektkostenkalkulation EP'!$M$8,EOMONTH('Projektkostenkalkulation EP'!$M$8,0)))*('Projektkostenkalkulation EP'!$N$47/5)*
                                        'Projektkostenkalkulation EP'!$M$31)-SUM($B$38:B38))&gt;('Projektkostenkalkulation EP'!$N$47/5),('Projektkostenkalkulation EP'!$N$47/5),
                                         (NETWORKDAYS('Projektkostenkalkulation EP'!$M$8,
                                          EOMONTH('Projektkostenkalkulation EP'!$M$8,0)))*('Projektkostenkalkulation EP'!$N$47/5)*'Projektkostenkalkulation EP'!$M$31-SUM($B$38:B38))
                          ),
               "X"
            )</f>
        <v>0</v>
      </c>
      <c r="D38" s="122">
        <f xml:space="preserve"> IF(TEXT((EDATE('Projektkostenkalkulation EP'!$B$4,11)+AL$3),"MM")=TEXT((EDATE('Projektkostenkalkulation EP'!$B$4,11)+(AL$3-1)),"MM"),
             IF(
                        OR(
                                    TEXT((EDATE('Projektkostenkalkulation EP'!$B$4,11)+AL$3),"TTT") = "Sa",
                                    TEXT((EDATE('Projektkostenkalkulation EP'!$B$4,11)+AL$3),"TTT") = "So",
                                    IF(ISNA(VLOOKUP(EDATE('Projektkostenkalkulation EP'!$B$4,11)+AL$3,Datenquellen!$F$7:$H$45,3,FALSE))," ",VLOOKUP(EDATE('Projektkostenkalkulation EP'!$B$4,11)+AL$3,Datenquellen!$F$7:$H$45,3,FALSE))="X"
                                    ),
                          "X",
                          IF((((NETWORKDAYS('Projektkostenkalkulation EP'!$M$8,EOMONTH('Projektkostenkalkulation EP'!$M$8,0)))*('Projektkostenkalkulation EP'!$N$47/5)*
                                        'Projektkostenkalkulation EP'!$M$31)-SUM($B$38:C38))&gt;('Projektkostenkalkulation EP'!$N$47/5),('Projektkostenkalkulation EP'!$N$47/5),
                                         (NETWORKDAYS('Projektkostenkalkulation EP'!$M$8,
                                          EOMONTH('Projektkostenkalkulation EP'!$M$8,0)))*('Projektkostenkalkulation EP'!$N$47/5)*'Projektkostenkalkulation EP'!$M$31-SUM($B$38:C38))
                          ),
               "X"
            )</f>
        <v>0</v>
      </c>
      <c r="E38" s="122">
        <f xml:space="preserve"> IF(TEXT((EDATE('Projektkostenkalkulation EP'!$B$4,11)+AM$3),"MM")=TEXT((EDATE('Projektkostenkalkulation EP'!$B$4,11)+(AM$3-1)),"MM"),
             IF(
                        OR(
                                    TEXT((EDATE('Projektkostenkalkulation EP'!$B$4,11)+AM$3),"TTT") = "Sa",
                                    TEXT((EDATE('Projektkostenkalkulation EP'!$B$4,11)+AM$3),"TTT") = "So",
                                    IF(ISNA(VLOOKUP(EDATE('Projektkostenkalkulation EP'!$B$4,11)+AM$3,Datenquellen!$F$7:$H$45,3,FALSE))," ",VLOOKUP(EDATE('Projektkostenkalkulation EP'!$B$4,11)+AM$3,Datenquellen!$F$7:$H$45,3,FALSE))="X"
                                    ),
                          "X",
                          IF((((NETWORKDAYS('Projektkostenkalkulation EP'!$M$8,EOMONTH('Projektkostenkalkulation EP'!$M$8,0)))*('Projektkostenkalkulation EP'!$N$47/5)*
                                        'Projektkostenkalkulation EP'!$M$31)-SUM($B$38:D38))&gt;('Projektkostenkalkulation EP'!$N$47/5),('Projektkostenkalkulation EP'!$N$47/5),
                                         (NETWORKDAYS('Projektkostenkalkulation EP'!$M$8,
                                          EOMONTH('Projektkostenkalkulation EP'!$M$8,0)))*('Projektkostenkalkulation EP'!$N$47/5)*'Projektkostenkalkulation EP'!$M$31-SUM($B$38:D38))
                          ),
               "X"
            )</f>
        <v>0</v>
      </c>
      <c r="F38" s="122">
        <f xml:space="preserve"> IF(TEXT((EDATE('Projektkostenkalkulation EP'!$B$4,11)+AN$3),"MM")=TEXT((EDATE('Projektkostenkalkulation EP'!$B$4,11)+(AN$3-1)),"MM"),
             IF(
                        OR(
                                    TEXT((EDATE('Projektkostenkalkulation EP'!$B$4,11)+AN$3),"TTT") = "Sa",
                                    TEXT((EDATE('Projektkostenkalkulation EP'!$B$4,11)+AN$3),"TTT") = "So",
                                    IF(ISNA(VLOOKUP(EDATE('Projektkostenkalkulation EP'!$B$4,11)+AN$3,Datenquellen!$F$7:$H$45,3,FALSE))," ",VLOOKUP(EDATE('Projektkostenkalkulation EP'!$B$4,11)+AN$3,Datenquellen!$F$7:$H$45,3,FALSE))="X"
                                    ),
                          "X",
                          IF((((NETWORKDAYS('Projektkostenkalkulation EP'!$M$8,EOMONTH('Projektkostenkalkulation EP'!$M$8,0)))*('Projektkostenkalkulation EP'!$N$47/5)*
                                        'Projektkostenkalkulation EP'!$M$31)-SUM($B$38:E38))&gt;('Projektkostenkalkulation EP'!$N$47/5),('Projektkostenkalkulation EP'!$N$47/5),
                                         (NETWORKDAYS('Projektkostenkalkulation EP'!$M$8,
                                          EOMONTH('Projektkostenkalkulation EP'!$M$8,0)))*('Projektkostenkalkulation EP'!$N$47/5)*'Projektkostenkalkulation EP'!$M$31-SUM($B$38:E38))
                          ),
               "X"
            )</f>
        <v>0</v>
      </c>
      <c r="G38" s="122">
        <f xml:space="preserve"> IF(TEXT((EDATE('Projektkostenkalkulation EP'!$B$4,11)+AO$3),"MM")=TEXT((EDATE('Projektkostenkalkulation EP'!$B$4,11)+(AO$3-1)),"MM"),
             IF(
                        OR(
                                    TEXT((EDATE('Projektkostenkalkulation EP'!$B$4,11)+AO$3),"TTT") = "Sa",
                                    TEXT((EDATE('Projektkostenkalkulation EP'!$B$4,11)+AO$3),"TTT") = "So",
                                    IF(ISNA(VLOOKUP(EDATE('Projektkostenkalkulation EP'!$B$4,11)+AO$3,Datenquellen!$F$7:$H$45,3,FALSE))," ",VLOOKUP(EDATE('Projektkostenkalkulation EP'!$B$4,11)+AO$3,Datenquellen!$F$7:$H$45,3,FALSE))="X"
                                    ),
                          "X",
                          IF((((NETWORKDAYS('Projektkostenkalkulation EP'!$M$8,EOMONTH('Projektkostenkalkulation EP'!$M$8,0)))*('Projektkostenkalkulation EP'!$N$47/5)*
                                        'Projektkostenkalkulation EP'!$M$31)-SUM($B$38:F38))&gt;('Projektkostenkalkulation EP'!$N$47/5),('Projektkostenkalkulation EP'!$N$47/5),
                                         (NETWORKDAYS('Projektkostenkalkulation EP'!$M$8,
                                          EOMONTH('Projektkostenkalkulation EP'!$M$8,0)))*('Projektkostenkalkulation EP'!$N$47/5)*'Projektkostenkalkulation EP'!$M$31-SUM($B$38:F38))
                          ),
               "X"
            )</f>
        <v>0</v>
      </c>
      <c r="H38" s="122" t="str">
        <f xml:space="preserve"> IF(TEXT((EDATE('Projektkostenkalkulation EP'!$B$4,11)+AP$3),"MM")=TEXT((EDATE('Projektkostenkalkulation EP'!$B$4,11)+(AP$3-1)),"MM"),
             IF(
                        OR(
                                    TEXT((EDATE('Projektkostenkalkulation EP'!$B$4,11)+AP$3),"TTT") = "Sa",
                                    TEXT((EDATE('Projektkostenkalkulation EP'!$B$4,11)+AP$3),"TTT") = "So",
                                    IF(ISNA(VLOOKUP(EDATE('Projektkostenkalkulation EP'!$B$4,11)+AP$3,Datenquellen!$F$7:$H$45,3,FALSE))," ",VLOOKUP(EDATE('Projektkostenkalkulation EP'!$B$4,11)+AP$3,Datenquellen!$F$7:$H$45,3,FALSE))="X"
                                    ),
                          "X",
                          IF((((NETWORKDAYS('Projektkostenkalkulation EP'!$M$8,EOMONTH('Projektkostenkalkulation EP'!$M$8,0)))*('Projektkostenkalkulation EP'!$N$47/5)*
                                        'Projektkostenkalkulation EP'!$M$31)-SUM($B$38:G38))&gt;('Projektkostenkalkulation EP'!$N$47/5),('Projektkostenkalkulation EP'!$N$47/5),
                                         (NETWORKDAYS('Projektkostenkalkulation EP'!$M$8,
                                          EOMONTH('Projektkostenkalkulation EP'!$M$8,0)))*('Projektkostenkalkulation EP'!$N$47/5)*'Projektkostenkalkulation EP'!$M$31-SUM($B$38:G38))
                          ),
               "X"
            )</f>
        <v>X</v>
      </c>
      <c r="I38" s="122" t="str">
        <f xml:space="preserve"> IF(TEXT((EDATE('Projektkostenkalkulation EP'!$B$4,11)+AQ$3),"MM")=TEXT((EDATE('Projektkostenkalkulation EP'!$B$4,11)+(AQ$3-1)),"MM"),
             IF(
                        OR(
                                    TEXT((EDATE('Projektkostenkalkulation EP'!$B$4,11)+AQ$3),"TTT") = "Sa",
                                    TEXT((EDATE('Projektkostenkalkulation EP'!$B$4,11)+AQ$3),"TTT") = "So",
                                    IF(ISNA(VLOOKUP(EDATE('Projektkostenkalkulation EP'!$B$4,11)+AQ$3,Datenquellen!$F$7:$H$45,3,FALSE))," ",VLOOKUP(EDATE('Projektkostenkalkulation EP'!$B$4,11)+AQ$3,Datenquellen!$F$7:$H$45,3,FALSE))="X"
                                    ),
                          "X",
                          IF((((NETWORKDAYS('Projektkostenkalkulation EP'!$M$8,EOMONTH('Projektkostenkalkulation EP'!$M$8,0)))*('Projektkostenkalkulation EP'!$N$47/5)*
                                        'Projektkostenkalkulation EP'!$M$31)-SUM($B$38:H38))&gt;('Projektkostenkalkulation EP'!$N$47/5),('Projektkostenkalkulation EP'!$N$47/5),
                                         (NETWORKDAYS('Projektkostenkalkulation EP'!$M$8,
                                          EOMONTH('Projektkostenkalkulation EP'!$M$8,0)))*('Projektkostenkalkulation EP'!$N$47/5)*'Projektkostenkalkulation EP'!$M$31-SUM($B$38:H38))
                          ),
               "X"
            )</f>
        <v>X</v>
      </c>
      <c r="J38" s="122">
        <f xml:space="preserve"> IF(TEXT((EDATE('Projektkostenkalkulation EP'!$B$4,11)+AR$3),"MM")=TEXT((EDATE('Projektkostenkalkulation EP'!$B$4,11)+(AR$3-1)),"MM"),
             IF(
                        OR(
                                    TEXT((EDATE('Projektkostenkalkulation EP'!$B$4,11)+AR$3),"TTT") = "Sa",
                                    TEXT((EDATE('Projektkostenkalkulation EP'!$B$4,11)+AR$3),"TTT") = "So",
                                    IF(ISNA(VLOOKUP(EDATE('Projektkostenkalkulation EP'!$B$4,11)+AR$3,Datenquellen!$F$7:$H$45,3,FALSE))," ",VLOOKUP(EDATE('Projektkostenkalkulation EP'!$B$4,11)+AR$3,Datenquellen!$F$7:$H$45,3,FALSE))="X"
                                    ),
                          "X",
                          IF((((NETWORKDAYS('Projektkostenkalkulation EP'!$M$8,EOMONTH('Projektkostenkalkulation EP'!$M$8,0)))*('Projektkostenkalkulation EP'!$N$47/5)*
                                        'Projektkostenkalkulation EP'!$M$31)-SUM($B$38:I38))&gt;('Projektkostenkalkulation EP'!$N$47/5),('Projektkostenkalkulation EP'!$N$47/5),
                                         (NETWORKDAYS('Projektkostenkalkulation EP'!$M$8,
                                          EOMONTH('Projektkostenkalkulation EP'!$M$8,0)))*('Projektkostenkalkulation EP'!$N$47/5)*'Projektkostenkalkulation EP'!$M$31-SUM($B$38:I38))
                          ),
               "X"
            )</f>
        <v>0</v>
      </c>
      <c r="K38" s="122">
        <f xml:space="preserve"> IF(TEXT((EDATE('Projektkostenkalkulation EP'!$B$4,11)+AS$3),"MM")=TEXT((EDATE('Projektkostenkalkulation EP'!$B$4,11)+(AS$3-1)),"MM"),
             IF(
                        OR(
                                    TEXT((EDATE('Projektkostenkalkulation EP'!$B$4,11)+AS$3),"TTT") = "Sa",
                                    TEXT((EDATE('Projektkostenkalkulation EP'!$B$4,11)+AS$3),"TTT") = "So",
                                    IF(ISNA(VLOOKUP(EDATE('Projektkostenkalkulation EP'!$B$4,11)+AS$3,Datenquellen!$F$7:$H$45,3,FALSE))," ",VLOOKUP(EDATE('Projektkostenkalkulation EP'!$B$4,11)+AS$3,Datenquellen!$F$7:$H$45,3,FALSE))="X"
                                    ),
                          "X",
                          IF((((NETWORKDAYS('Projektkostenkalkulation EP'!$M$8,EOMONTH('Projektkostenkalkulation EP'!$M$8,0)))*('Projektkostenkalkulation EP'!$N$47/5)*
                                        'Projektkostenkalkulation EP'!$M$31)-SUM($B$38:J38))&gt;('Projektkostenkalkulation EP'!$N$47/5),('Projektkostenkalkulation EP'!$N$47/5),
                                         (NETWORKDAYS('Projektkostenkalkulation EP'!$M$8,
                                          EOMONTH('Projektkostenkalkulation EP'!$M$8,0)))*('Projektkostenkalkulation EP'!$N$47/5)*'Projektkostenkalkulation EP'!$M$31-SUM($B$38:J38))
                          ),
               "X"
            )</f>
        <v>0</v>
      </c>
      <c r="L38" s="122">
        <f xml:space="preserve"> IF(TEXT((EDATE('Projektkostenkalkulation EP'!$B$4,11)+AT$3),"MM")=TEXT((EDATE('Projektkostenkalkulation EP'!$B$4,11)+(AT$3-1)),"MM"),
             IF(
                        OR(
                                    TEXT((EDATE('Projektkostenkalkulation EP'!$B$4,11)+AT$3),"TTT") = "Sa",
                                    TEXT((EDATE('Projektkostenkalkulation EP'!$B$4,11)+AT$3),"TTT") = "So",
                                    IF(ISNA(VLOOKUP(EDATE('Projektkostenkalkulation EP'!$B$4,11)+AT$3,Datenquellen!$F$7:$H$45,3,FALSE))," ",VLOOKUP(EDATE('Projektkostenkalkulation EP'!$B$4,11)+AT$3,Datenquellen!$F$7:$H$45,3,FALSE))="X"
                                    ),
                          "X",
                          IF((((NETWORKDAYS('Projektkostenkalkulation EP'!$M$8,EOMONTH('Projektkostenkalkulation EP'!$M$8,0)))*('Projektkostenkalkulation EP'!$N$47/5)*
                                        'Projektkostenkalkulation EP'!$M$31)-SUM($B$38:K38))&gt;('Projektkostenkalkulation EP'!$N$47/5),('Projektkostenkalkulation EP'!$N$47/5),
                                         (NETWORKDAYS('Projektkostenkalkulation EP'!$M$8,
                                          EOMONTH('Projektkostenkalkulation EP'!$M$8,0)))*('Projektkostenkalkulation EP'!$N$47/5)*'Projektkostenkalkulation EP'!$M$31-SUM($B$38:K38))
                          ),
               "X"
            )</f>
        <v>0</v>
      </c>
      <c r="M38" s="122">
        <f xml:space="preserve"> IF(TEXT((EDATE('Projektkostenkalkulation EP'!$B$4,11)+AU$3),"MM")=TEXT((EDATE('Projektkostenkalkulation EP'!$B$4,11)+(AU$3-1)),"MM"),
             IF(
                        OR(
                                    TEXT((EDATE('Projektkostenkalkulation EP'!$B$4,11)+AU$3),"TTT") = "Sa",
                                    TEXT((EDATE('Projektkostenkalkulation EP'!$B$4,11)+AU$3),"TTT") = "So",
                                    IF(ISNA(VLOOKUP(EDATE('Projektkostenkalkulation EP'!$B$4,11)+AU$3,Datenquellen!$F$7:$H$45,3,FALSE))," ",VLOOKUP(EDATE('Projektkostenkalkulation EP'!$B$4,11)+AU$3,Datenquellen!$F$7:$H$45,3,FALSE))="X"
                                    ),
                          "X",
                          IF((((NETWORKDAYS('Projektkostenkalkulation EP'!$M$8,EOMONTH('Projektkostenkalkulation EP'!$M$8,0)))*('Projektkostenkalkulation EP'!$N$47/5)*
                                        'Projektkostenkalkulation EP'!$M$31)-SUM($B$38:L38))&gt;('Projektkostenkalkulation EP'!$N$47/5),('Projektkostenkalkulation EP'!$N$47/5),
                                         (NETWORKDAYS('Projektkostenkalkulation EP'!$M$8,
                                          EOMONTH('Projektkostenkalkulation EP'!$M$8,0)))*('Projektkostenkalkulation EP'!$N$47/5)*'Projektkostenkalkulation EP'!$M$31-SUM($B$38:L38))
                          ),
               "X"
            )</f>
        <v>0</v>
      </c>
      <c r="N38" s="122">
        <f xml:space="preserve"> IF(TEXT((EDATE('Projektkostenkalkulation EP'!$B$4,11)+AV$3),"MM")=TEXT((EDATE('Projektkostenkalkulation EP'!$B$4,11)+(AV$3-1)),"MM"),
             IF(
                        OR(
                                    TEXT((EDATE('Projektkostenkalkulation EP'!$B$4,11)+AV$3),"TTT") = "Sa",
                                    TEXT((EDATE('Projektkostenkalkulation EP'!$B$4,11)+AV$3),"TTT") = "So",
                                    IF(ISNA(VLOOKUP(EDATE('Projektkostenkalkulation EP'!$B$4,11)+AV$3,Datenquellen!$F$7:$H$45,3,FALSE))," ",VLOOKUP(EDATE('Projektkostenkalkulation EP'!$B$4,11)+AV$3,Datenquellen!$F$7:$H$45,3,FALSE))="X"
                                    ),
                          "X",
                          IF((((NETWORKDAYS('Projektkostenkalkulation EP'!$M$8,EOMONTH('Projektkostenkalkulation EP'!$M$8,0)))*('Projektkostenkalkulation EP'!$N$47/5)*
                                        'Projektkostenkalkulation EP'!$M$31)-SUM($B$38:M38))&gt;('Projektkostenkalkulation EP'!$N$47/5),('Projektkostenkalkulation EP'!$N$47/5),
                                         (NETWORKDAYS('Projektkostenkalkulation EP'!$M$8,
                                          EOMONTH('Projektkostenkalkulation EP'!$M$8,0)))*('Projektkostenkalkulation EP'!$N$47/5)*'Projektkostenkalkulation EP'!$M$31-SUM($B$38:M38))
                          ),
               "X"
            )</f>
        <v>0</v>
      </c>
      <c r="O38" s="122" t="str">
        <f xml:space="preserve"> IF(TEXT((EDATE('Projektkostenkalkulation EP'!$B$4,11)+AW$3),"MM")=TEXT((EDATE('Projektkostenkalkulation EP'!$B$4,11)+(AW$3-1)),"MM"),
             IF(
                        OR(
                                    TEXT((EDATE('Projektkostenkalkulation EP'!$B$4,11)+AW$3),"TTT") = "Sa",
                                    TEXT((EDATE('Projektkostenkalkulation EP'!$B$4,11)+AW$3),"TTT") = "So",
                                    IF(ISNA(VLOOKUP(EDATE('Projektkostenkalkulation EP'!$B$4,11)+AW$3,Datenquellen!$F$7:$H$45,3,FALSE))," ",VLOOKUP(EDATE('Projektkostenkalkulation EP'!$B$4,11)+AW$3,Datenquellen!$F$7:$H$45,3,FALSE))="X"
                                    ),
                          "X",
                          IF((((NETWORKDAYS('Projektkostenkalkulation EP'!$M$8,EOMONTH('Projektkostenkalkulation EP'!$M$8,0)))*('Projektkostenkalkulation EP'!$N$47/5)*
                                        'Projektkostenkalkulation EP'!$M$31)-SUM($B$38:N38))&gt;('Projektkostenkalkulation EP'!$N$47/5),('Projektkostenkalkulation EP'!$N$47/5),
                                         (NETWORKDAYS('Projektkostenkalkulation EP'!$M$8,
                                          EOMONTH('Projektkostenkalkulation EP'!$M$8,0)))*('Projektkostenkalkulation EP'!$N$47/5)*'Projektkostenkalkulation EP'!$M$31-SUM($B$38:N38))
                          ),
               "X"
            )</f>
        <v>X</v>
      </c>
      <c r="P38" s="122" t="str">
        <f xml:space="preserve"> IF(TEXT((EDATE('Projektkostenkalkulation EP'!$B$4,11)+AX$3),"MM")=TEXT((EDATE('Projektkostenkalkulation EP'!$B$4,11)+(AX$3-1)),"MM"),
             IF(
                        OR(
                                    TEXT((EDATE('Projektkostenkalkulation EP'!$B$4,11)+AX$3),"TTT") = "Sa",
                                    TEXT((EDATE('Projektkostenkalkulation EP'!$B$4,11)+AX$3),"TTT") = "So",
                                    IF(ISNA(VLOOKUP(EDATE('Projektkostenkalkulation EP'!$B$4,11)+AX$3,Datenquellen!$F$7:$H$45,3,FALSE))," ",VLOOKUP(EDATE('Projektkostenkalkulation EP'!$B$4,11)+AX$3,Datenquellen!$F$7:$H$45,3,FALSE))="X"
                                    ),
                          "X",
                          IF((((NETWORKDAYS('Projektkostenkalkulation EP'!$M$8,EOMONTH('Projektkostenkalkulation EP'!$M$8,0)))*('Projektkostenkalkulation EP'!$N$47/5)*
                                        'Projektkostenkalkulation EP'!$M$31)-SUM($B$38:O38))&gt;('Projektkostenkalkulation EP'!$N$47/5),('Projektkostenkalkulation EP'!$N$47/5),
                                         (NETWORKDAYS('Projektkostenkalkulation EP'!$M$8,
                                          EOMONTH('Projektkostenkalkulation EP'!$M$8,0)))*('Projektkostenkalkulation EP'!$N$47/5)*'Projektkostenkalkulation EP'!$M$31-SUM($B$38:O38))
                          ),
               "X"
            )</f>
        <v>X</v>
      </c>
      <c r="Q38" s="122">
        <f xml:space="preserve"> IF(TEXT((EDATE('Projektkostenkalkulation EP'!$B$4,11)+AY$3),"MM")=TEXT((EDATE('Projektkostenkalkulation EP'!$B$4,11)+(AY$3-1)),"MM"),
             IF(
                        OR(
                                    TEXT((EDATE('Projektkostenkalkulation EP'!$B$4,11)+AY$3),"TTT") = "Sa",
                                    TEXT((EDATE('Projektkostenkalkulation EP'!$B$4,11)+AY$3),"TTT") = "So",
                                    IF(ISNA(VLOOKUP(EDATE('Projektkostenkalkulation EP'!$B$4,11)+AY$3,Datenquellen!$F$7:$H$45,3,FALSE))," ",VLOOKUP(EDATE('Projektkostenkalkulation EP'!$B$4,11)+AY$3,Datenquellen!$F$7:$H$45,3,FALSE))="X"
                                    ),
                          "X",
                          IF((((NETWORKDAYS('Projektkostenkalkulation EP'!$M$8,EOMONTH('Projektkostenkalkulation EP'!$M$8,0)))*('Projektkostenkalkulation EP'!$N$47/5)*
                                        'Projektkostenkalkulation EP'!$M$31)-SUM($B$38:P38))&gt;('Projektkostenkalkulation EP'!$N$47/5),('Projektkostenkalkulation EP'!$N$47/5),
                                         (NETWORKDAYS('Projektkostenkalkulation EP'!$M$8,
                                          EOMONTH('Projektkostenkalkulation EP'!$M$8,0)))*('Projektkostenkalkulation EP'!$N$47/5)*'Projektkostenkalkulation EP'!$M$31-SUM($B$38:P38))
                          ),
               "X"
            )</f>
        <v>0</v>
      </c>
      <c r="R38" s="122">
        <f xml:space="preserve"> IF(TEXT((EDATE('Projektkostenkalkulation EP'!$B$4,11)+AZ$3),"MM")=TEXT((EDATE('Projektkostenkalkulation EP'!$B$4,11)+(AZ$3-1)),"MM"),
             IF(
                        OR(
                                    TEXT((EDATE('Projektkostenkalkulation EP'!$B$4,11)+AZ$3),"TTT") = "Sa",
                                    TEXT((EDATE('Projektkostenkalkulation EP'!$B$4,11)+AZ$3),"TTT") = "So",
                                    IF(ISNA(VLOOKUP(EDATE('Projektkostenkalkulation EP'!$B$4,11)+AZ$3,Datenquellen!$F$7:$H$45,3,FALSE))," ",VLOOKUP(EDATE('Projektkostenkalkulation EP'!$B$4,11)+AZ$3,Datenquellen!$F$7:$H$45,3,FALSE))="X"
                                    ),
                          "X",
                          IF((((NETWORKDAYS('Projektkostenkalkulation EP'!$M$8,EOMONTH('Projektkostenkalkulation EP'!$M$8,0)))*('Projektkostenkalkulation EP'!$N$47/5)*
                                        'Projektkostenkalkulation EP'!$M$31)-SUM($B$38:Q38))&gt;('Projektkostenkalkulation EP'!$N$47/5),('Projektkostenkalkulation EP'!$N$47/5),
                                         (NETWORKDAYS('Projektkostenkalkulation EP'!$M$8,
                                          EOMONTH('Projektkostenkalkulation EP'!$M$8,0)))*('Projektkostenkalkulation EP'!$N$47/5)*'Projektkostenkalkulation EP'!$M$31-SUM($B$38:Q38))
                          ),
               "X"
            )</f>
        <v>0</v>
      </c>
      <c r="S38" s="122">
        <f xml:space="preserve"> IF(TEXT((EDATE('Projektkostenkalkulation EP'!$B$4,11)+BA$3),"MM")=TEXT((EDATE('Projektkostenkalkulation EP'!$B$4,11)+(BA$3-1)),"MM"),
             IF(
                        OR(
                                    TEXT((EDATE('Projektkostenkalkulation EP'!$B$4,11)+BA$3),"TTT") = "Sa",
                                    TEXT((EDATE('Projektkostenkalkulation EP'!$B$4,11)+BA$3),"TTT") = "So",
                                    IF(ISNA(VLOOKUP(EDATE('Projektkostenkalkulation EP'!$B$4,11)+BA$3,Datenquellen!$F$7:$H$45,3,FALSE))," ",VLOOKUP(EDATE('Projektkostenkalkulation EP'!$B$4,11)+BA$3,Datenquellen!$F$7:$H$45,3,FALSE))="X"
                                    ),
                          "X",
                          IF((((NETWORKDAYS('Projektkostenkalkulation EP'!$M$8,EOMONTH('Projektkostenkalkulation EP'!$M$8,0)))*('Projektkostenkalkulation EP'!$N$47/5)*
                                        'Projektkostenkalkulation EP'!$M$31)-SUM($B$38:R38))&gt;('Projektkostenkalkulation EP'!$N$47/5),('Projektkostenkalkulation EP'!$N$47/5),
                                         (NETWORKDAYS('Projektkostenkalkulation EP'!$M$8,
                                          EOMONTH('Projektkostenkalkulation EP'!$M$8,0)))*('Projektkostenkalkulation EP'!$N$47/5)*'Projektkostenkalkulation EP'!$M$31-SUM($B$38:R38))
                          ),
               "X"
            )</f>
        <v>0</v>
      </c>
      <c r="T38" s="122">
        <f xml:space="preserve"> IF(TEXT((EDATE('Projektkostenkalkulation EP'!$B$4,11)+BB$3),"MM")=TEXT((EDATE('Projektkostenkalkulation EP'!$B$4,11)+(BB$3-1)),"MM"),
             IF(
                        OR(
                                    TEXT((EDATE('Projektkostenkalkulation EP'!$B$4,11)+BB$3),"TTT") = "Sa",
                                    TEXT((EDATE('Projektkostenkalkulation EP'!$B$4,11)+BB$3),"TTT") = "So",
                                    IF(ISNA(VLOOKUP(EDATE('Projektkostenkalkulation EP'!$B$4,11)+BB$3,Datenquellen!$F$7:$H$45,3,FALSE))," ",VLOOKUP(EDATE('Projektkostenkalkulation EP'!$B$4,11)+BB$3,Datenquellen!$F$7:$H$45,3,FALSE))="X"
                                    ),
                          "X",
                          IF((((NETWORKDAYS('Projektkostenkalkulation EP'!$M$8,EOMONTH('Projektkostenkalkulation EP'!$M$8,0)))*('Projektkostenkalkulation EP'!$N$47/5)*
                                        'Projektkostenkalkulation EP'!$M$31)-SUM($B$38:S38))&gt;('Projektkostenkalkulation EP'!$N$47/5),('Projektkostenkalkulation EP'!$N$47/5),
                                         (NETWORKDAYS('Projektkostenkalkulation EP'!$M$8,
                                          EOMONTH('Projektkostenkalkulation EP'!$M$8,0)))*('Projektkostenkalkulation EP'!$N$47/5)*'Projektkostenkalkulation EP'!$M$31-SUM($B$38:S38))
                          ),
               "X"
            )</f>
        <v>0</v>
      </c>
      <c r="U38" s="122">
        <f xml:space="preserve"> IF(TEXT((EDATE('Projektkostenkalkulation EP'!$B$4,11)+BC$3),"MM")=TEXT((EDATE('Projektkostenkalkulation EP'!$B$4,11)+(BC$3-1)),"MM"),
             IF(
                        OR(
                                    TEXT((EDATE('Projektkostenkalkulation EP'!$B$4,11)+BC$3),"TTT") = "Sa",
                                    TEXT((EDATE('Projektkostenkalkulation EP'!$B$4,11)+BC$3),"TTT") = "So",
                                    IF(ISNA(VLOOKUP(EDATE('Projektkostenkalkulation EP'!$B$4,11)+BC$3,Datenquellen!$F$7:$H$45,3,FALSE))," ",VLOOKUP(EDATE('Projektkostenkalkulation EP'!$B$4,11)+BC$3,Datenquellen!$F$7:$H$45,3,FALSE))="X"
                                    ),
                          "X",
                          IF((((NETWORKDAYS('Projektkostenkalkulation EP'!$M$8,EOMONTH('Projektkostenkalkulation EP'!$M$8,0)))*('Projektkostenkalkulation EP'!$N$47/5)*
                                        'Projektkostenkalkulation EP'!$M$31)-SUM($B$38:T38))&gt;('Projektkostenkalkulation EP'!$N$47/5),('Projektkostenkalkulation EP'!$N$47/5),
                                         (NETWORKDAYS('Projektkostenkalkulation EP'!$M$8,
                                          EOMONTH('Projektkostenkalkulation EP'!$M$8,0)))*('Projektkostenkalkulation EP'!$N$47/5)*'Projektkostenkalkulation EP'!$M$31-SUM($B$38:T38))
                          ),
               "X"
            )</f>
        <v>0</v>
      </c>
      <c r="V38" s="122" t="str">
        <f xml:space="preserve"> IF(TEXT((EDATE('Projektkostenkalkulation EP'!$B$4,11)+BD$3),"MM")=TEXT((EDATE('Projektkostenkalkulation EP'!$B$4,11)+(BD$3-1)),"MM"),
             IF(
                        OR(
                                    TEXT((EDATE('Projektkostenkalkulation EP'!$B$4,11)+BD$3),"TTT") = "Sa",
                                    TEXT((EDATE('Projektkostenkalkulation EP'!$B$4,11)+BD$3),"TTT") = "So",
                                    IF(ISNA(VLOOKUP(EDATE('Projektkostenkalkulation EP'!$B$4,11)+BD$3,Datenquellen!$F$7:$H$45,3,FALSE))," ",VLOOKUP(EDATE('Projektkostenkalkulation EP'!$B$4,11)+BD$3,Datenquellen!$F$7:$H$45,3,FALSE))="X"
                                    ),
                          "X",
                          IF((((NETWORKDAYS('Projektkostenkalkulation EP'!$M$8,EOMONTH('Projektkostenkalkulation EP'!$M$8,0)))*('Projektkostenkalkulation EP'!$N$47/5)*
                                        'Projektkostenkalkulation EP'!$M$31)-SUM($B$38:U38))&gt;('Projektkostenkalkulation EP'!$N$47/5),('Projektkostenkalkulation EP'!$N$47/5),
                                         (NETWORKDAYS('Projektkostenkalkulation EP'!$M$8,
                                          EOMONTH('Projektkostenkalkulation EP'!$M$8,0)))*('Projektkostenkalkulation EP'!$N$47/5)*'Projektkostenkalkulation EP'!$M$31-SUM($B$38:U38))
                          ),
               "X"
            )</f>
        <v>X</v>
      </c>
      <c r="W38" s="122" t="str">
        <f xml:space="preserve"> IF(TEXT((EDATE('Projektkostenkalkulation EP'!$B$4,11)+BE$3),"MM")=TEXT((EDATE('Projektkostenkalkulation EP'!$B$4,11)+(BE$3-1)),"MM"),
             IF(
                        OR(
                                    TEXT((EDATE('Projektkostenkalkulation EP'!$B$4,11)+BE$3),"TTT") = "Sa",
                                    TEXT((EDATE('Projektkostenkalkulation EP'!$B$4,11)+BE$3),"TTT") = "So",
                                    IF(ISNA(VLOOKUP(EDATE('Projektkostenkalkulation EP'!$B$4,11)+BE$3,Datenquellen!$F$7:$H$45,3,FALSE))," ",VLOOKUP(EDATE('Projektkostenkalkulation EP'!$B$4,11)+BE$3,Datenquellen!$F$7:$H$45,3,FALSE))="X"
                                    ),
                          "X",
                          IF((((NETWORKDAYS('Projektkostenkalkulation EP'!$M$8,EOMONTH('Projektkostenkalkulation EP'!$M$8,0)))*('Projektkostenkalkulation EP'!$N$47/5)*
                                        'Projektkostenkalkulation EP'!$M$31)-SUM($B$38:V38))&gt;('Projektkostenkalkulation EP'!$N$47/5),('Projektkostenkalkulation EP'!$N$47/5),
                                         (NETWORKDAYS('Projektkostenkalkulation EP'!$M$8,
                                          EOMONTH('Projektkostenkalkulation EP'!$M$8,0)))*('Projektkostenkalkulation EP'!$N$47/5)*'Projektkostenkalkulation EP'!$M$31-SUM($B$38:V38))
                          ),
               "X"
            )</f>
        <v>X</v>
      </c>
      <c r="X38" s="122">
        <f xml:space="preserve"> IF(TEXT((EDATE('Projektkostenkalkulation EP'!$B$4,11)+BF$3),"MM")=TEXT((EDATE('Projektkostenkalkulation EP'!$B$4,11)+(BF$3-1)),"MM"),
             IF(
                        OR(
                                    TEXT((EDATE('Projektkostenkalkulation EP'!$B$4,11)+BF$3),"TTT") = "Sa",
                                    TEXT((EDATE('Projektkostenkalkulation EP'!$B$4,11)+BF$3),"TTT") = "So",
                                    IF(ISNA(VLOOKUP(EDATE('Projektkostenkalkulation EP'!$B$4,11)+BF$3,Datenquellen!$F$7:$H$45,3,FALSE))," ",VLOOKUP(EDATE('Projektkostenkalkulation EP'!$B$4,11)+BF$3,Datenquellen!$F$7:$H$45,3,FALSE))="X"
                                    ),
                          "X",
                          IF((((NETWORKDAYS('Projektkostenkalkulation EP'!$M$8,EOMONTH('Projektkostenkalkulation EP'!$M$8,0)))*('Projektkostenkalkulation EP'!$N$47/5)*
                                        'Projektkostenkalkulation EP'!$M$31)-SUM($B$38:W38))&gt;('Projektkostenkalkulation EP'!$N$47/5),('Projektkostenkalkulation EP'!$N$47/5),
                                         (NETWORKDAYS('Projektkostenkalkulation EP'!$M$8,
                                          EOMONTH('Projektkostenkalkulation EP'!$M$8,0)))*('Projektkostenkalkulation EP'!$N$47/5)*'Projektkostenkalkulation EP'!$M$31-SUM($B$38:W38))
                          ),
               "X"
            )</f>
        <v>0</v>
      </c>
      <c r="Y38" s="122">
        <f xml:space="preserve"> IF(TEXT((EDATE('Projektkostenkalkulation EP'!$B$4,11)+BG$3),"MM")=TEXT((EDATE('Projektkostenkalkulation EP'!$B$4,11)+(BG$3-1)),"MM"),
             IF(
                        OR(
                                    TEXT((EDATE('Projektkostenkalkulation EP'!$B$4,11)+BG$3),"TTT") = "Sa",
                                    TEXT((EDATE('Projektkostenkalkulation EP'!$B$4,11)+BG$3),"TTT") = "So",
                                    IF(ISNA(VLOOKUP(EDATE('Projektkostenkalkulation EP'!$B$4,11)+BG$3,Datenquellen!$F$7:$H$45,3,FALSE))," ",VLOOKUP(EDATE('Projektkostenkalkulation EP'!$B$4,11)+BG$3,Datenquellen!$F$7:$H$45,3,FALSE))="X"
                                    ),
                          "X",
                          IF((((NETWORKDAYS('Projektkostenkalkulation EP'!$M$8,EOMONTH('Projektkostenkalkulation EP'!$M$8,0)))*('Projektkostenkalkulation EP'!$N$47/5)*
                                        'Projektkostenkalkulation EP'!$M$31)-SUM($B$38:X38))&gt;('Projektkostenkalkulation EP'!$N$47/5),('Projektkostenkalkulation EP'!$N$47/5),
                                         (NETWORKDAYS('Projektkostenkalkulation EP'!$M$8,
                                          EOMONTH('Projektkostenkalkulation EP'!$M$8,0)))*('Projektkostenkalkulation EP'!$N$47/5)*'Projektkostenkalkulation EP'!$M$31-SUM($B$38:X38))
                          ),
               "X"
            )</f>
        <v>0</v>
      </c>
      <c r="Z38" s="122" t="str">
        <f xml:space="preserve"> IF(TEXT((EDATE('Projektkostenkalkulation EP'!$B$4,11)+BH$3),"MM")=TEXT((EDATE('Projektkostenkalkulation EP'!$B$4,11)+(BH$3-1)),"MM"),
             IF(
                        OR(
                                    TEXT((EDATE('Projektkostenkalkulation EP'!$B$4,11)+BH$3),"TTT") = "Sa",
                                    TEXT((EDATE('Projektkostenkalkulation EP'!$B$4,11)+BH$3),"TTT") = "So",
                                    IF(ISNA(VLOOKUP(EDATE('Projektkostenkalkulation EP'!$B$4,11)+BH$3,Datenquellen!$F$7:$H$45,3,FALSE))," ",VLOOKUP(EDATE('Projektkostenkalkulation EP'!$B$4,11)+BH$3,Datenquellen!$F$7:$H$45,3,FALSE))="X"
                                    ),
                          "X",
                          IF((((NETWORKDAYS('Projektkostenkalkulation EP'!$M$8,EOMONTH('Projektkostenkalkulation EP'!$M$8,0)))*('Projektkostenkalkulation EP'!$N$47/5)*
                                        'Projektkostenkalkulation EP'!$M$31)-SUM($B$38:Y38))&gt;('Projektkostenkalkulation EP'!$N$47/5),('Projektkostenkalkulation EP'!$N$47/5),
                                         (NETWORKDAYS('Projektkostenkalkulation EP'!$M$8,
                                          EOMONTH('Projektkostenkalkulation EP'!$M$8,0)))*('Projektkostenkalkulation EP'!$N$47/5)*'Projektkostenkalkulation EP'!$M$31-SUM($B$38:Y38))
                          ),
               "X"
            )</f>
        <v>X</v>
      </c>
      <c r="AA38" s="122" t="str">
        <f xml:space="preserve"> IF(TEXT((EDATE('Projektkostenkalkulation EP'!$B$4,11)+BI$3),"MM")=TEXT((EDATE('Projektkostenkalkulation EP'!$B$4,11)+(BI$3-1)),"MM"),
             IF(
                        OR(
                                    TEXT((EDATE('Projektkostenkalkulation EP'!$B$4,11)+BI$3),"TTT") = "Sa",
                                    TEXT((EDATE('Projektkostenkalkulation EP'!$B$4,11)+BI$3),"TTT") = "So",
                                    IF(ISNA(VLOOKUP(EDATE('Projektkostenkalkulation EP'!$B$4,11)+BI$3,Datenquellen!$F$7:$H$45,3,FALSE))," ",VLOOKUP(EDATE('Projektkostenkalkulation EP'!$B$4,11)+BI$3,Datenquellen!$F$7:$H$45,3,FALSE))="X"
                                    ),
                          "X",
                          IF((((NETWORKDAYS('Projektkostenkalkulation EP'!$M$8,EOMONTH('Projektkostenkalkulation EP'!$M$8,0)))*('Projektkostenkalkulation EP'!$N$47/5)*
                                        'Projektkostenkalkulation EP'!$M$31)-SUM($B$38:Z38))&gt;('Projektkostenkalkulation EP'!$N$47/5),('Projektkostenkalkulation EP'!$N$47/5),
                                         (NETWORKDAYS('Projektkostenkalkulation EP'!$M$8,
                                          EOMONTH('Projektkostenkalkulation EP'!$M$8,0)))*('Projektkostenkalkulation EP'!$N$47/5)*'Projektkostenkalkulation EP'!$M$31-SUM($B$38:Z38))
                          ),
               "X"
            )</f>
        <v>X</v>
      </c>
      <c r="AB38" s="122">
        <f xml:space="preserve"> IF(TEXT((EDATE('Projektkostenkalkulation EP'!$B$4,11)+BJ$3),"MM")=TEXT((EDATE('Projektkostenkalkulation EP'!$B$4,11)+(BJ$3-1)),"MM"),
             IF(
                        OR(
                                    TEXT((EDATE('Projektkostenkalkulation EP'!$B$4,11)+BJ$3),"TTT") = "Sa",
                                    TEXT((EDATE('Projektkostenkalkulation EP'!$B$4,11)+BJ$3),"TTT") = "So",
                                    IF(ISNA(VLOOKUP(EDATE('Projektkostenkalkulation EP'!$B$4,11)+BJ$3,Datenquellen!$F$7:$H$45,3,FALSE))," ",VLOOKUP(EDATE('Projektkostenkalkulation EP'!$B$4,11)+BJ$3,Datenquellen!$F$7:$H$45,3,FALSE))="X"
                                    ),
                          "X",
                          IF((((NETWORKDAYS('Projektkostenkalkulation EP'!$M$8,EOMONTH('Projektkostenkalkulation EP'!$M$8,0)))*('Projektkostenkalkulation EP'!$N$47/5)*
                                        'Projektkostenkalkulation EP'!$M$31)-SUM($B$38:AA38))&gt;('Projektkostenkalkulation EP'!$N$47/5),('Projektkostenkalkulation EP'!$N$47/5),
                                         (NETWORKDAYS('Projektkostenkalkulation EP'!$M$8,
                                          EOMONTH('Projektkostenkalkulation EP'!$M$8,0)))*('Projektkostenkalkulation EP'!$N$47/5)*'Projektkostenkalkulation EP'!$M$31-SUM($B$38:AA38))
                          ),
               "X"
            )</f>
        <v>0</v>
      </c>
      <c r="AC38" s="122" t="str">
        <f xml:space="preserve"> IF(TEXT((EDATE('Projektkostenkalkulation EP'!$B$4,11)+BK$3),"MM")=TEXT((EDATE('Projektkostenkalkulation EP'!$B$4,11)+(BK$3-1)),"MM"),
             IF(
                        OR(
                                    TEXT((EDATE('Projektkostenkalkulation EP'!$B$4,11)+BK$3),"TTT") = "Sa",
                                    TEXT((EDATE('Projektkostenkalkulation EP'!$B$4,11)+BK$3),"TTT") = "So",
                                    IF(ISNA(VLOOKUP(EDATE('Projektkostenkalkulation EP'!$B$4,11)+BK$3,Datenquellen!$F$7:$H$45,3,FALSE))," ",VLOOKUP(EDATE('Projektkostenkalkulation EP'!$B$4,11)+BK$3,Datenquellen!$F$7:$H$45,3,FALSE))="X"
                                    ),
                          "X",
                          IF((((NETWORKDAYS('Projektkostenkalkulation EP'!$M$8,EOMONTH('Projektkostenkalkulation EP'!$M$8,0)))*('Projektkostenkalkulation EP'!$N$47/5)*
                                        'Projektkostenkalkulation EP'!$M$31)-SUM($B$38:AB38))&gt;('Projektkostenkalkulation EP'!$N$47/5),('Projektkostenkalkulation EP'!$N$47/5),
                                         (NETWORKDAYS('Projektkostenkalkulation EP'!$M$8,
                                          EOMONTH('Projektkostenkalkulation EP'!$M$8,0)))*('Projektkostenkalkulation EP'!$N$47/5)*'Projektkostenkalkulation EP'!$M$31-SUM($B$38:AB38))
                          ),
               "X"
            )</f>
        <v>X</v>
      </c>
      <c r="AD38" s="122" t="str">
        <f xml:space="preserve"> IF(TEXT((EDATE('Projektkostenkalkulation EP'!$B$4,11)+BL$3),"MM")=TEXT((EDATE('Projektkostenkalkulation EP'!$B$4,11)+(BL$3-1)),"MM"),
             IF(
                        OR(
                                    TEXT((EDATE('Projektkostenkalkulation EP'!$B$4,11)+BL$3),"TTT") = "Sa",
                                    TEXT((EDATE('Projektkostenkalkulation EP'!$B$4,11)+BL$3),"TTT") = "So",
                                    IF(ISNA(VLOOKUP(EDATE('Projektkostenkalkulation EP'!$B$4,11)+BL$3,Datenquellen!$F$7:$H$45,3,FALSE))," ",VLOOKUP(EDATE('Projektkostenkalkulation EP'!$B$4,11)+BL$3,Datenquellen!$F$7:$H$45,3,FALSE))="X"
                                    ),
                          "X",
                          IF((((NETWORKDAYS('Projektkostenkalkulation EP'!$M$8,EOMONTH('Projektkostenkalkulation EP'!$M$8,0)))*('Projektkostenkalkulation EP'!$N$47/5)*
                                        'Projektkostenkalkulation EP'!$M$31)-SUM($B$38:AC38))&gt;('Projektkostenkalkulation EP'!$N$47/5),('Projektkostenkalkulation EP'!$N$47/5),
                                         (NETWORKDAYS('Projektkostenkalkulation EP'!$M$8,
                                          EOMONTH('Projektkostenkalkulation EP'!$M$8,0)))*('Projektkostenkalkulation EP'!$N$47/5)*'Projektkostenkalkulation EP'!$M$31-SUM($B$38:AC38))
                          ),
               "X"
            )</f>
        <v>X</v>
      </c>
      <c r="AE38" s="122">
        <f xml:space="preserve"> IF(TEXT((EDATE('Projektkostenkalkulation EP'!$B$4,11)+BM$3),"MM")=TEXT((EDATE('Projektkostenkalkulation EP'!$B$4,11)+(BM$3-1)),"MM"),
             IF(
                        OR(
                                    TEXT((EDATE('Projektkostenkalkulation EP'!$B$4,11)+BM$3),"TTT") = "Sa",
                                    TEXT((EDATE('Projektkostenkalkulation EP'!$B$4,11)+BM$3),"TTT") = "So",
                                    IF(ISNA(VLOOKUP(EDATE('Projektkostenkalkulation EP'!$B$4,11)+BM$3,Datenquellen!$F$7:$H$45,3,FALSE))," ",VLOOKUP(EDATE('Projektkostenkalkulation EP'!$B$4,11)+BM$3,Datenquellen!$F$7:$H$45,3,FALSE))="X"
                                    ),
                          "X",
                          IF((((NETWORKDAYS('Projektkostenkalkulation EP'!$M$8,EOMONTH('Projektkostenkalkulation EP'!$M$8,0)))*('Projektkostenkalkulation EP'!$N$47/5)*
                                        'Projektkostenkalkulation EP'!$M$31)-SUM($B$38:AD38))&gt;('Projektkostenkalkulation EP'!$N$47/5),('Projektkostenkalkulation EP'!$N$47/5),
                                         (NETWORKDAYS('Projektkostenkalkulation EP'!$M$8,
                                          EOMONTH('Projektkostenkalkulation EP'!$M$8,0)))*('Projektkostenkalkulation EP'!$N$47/5)*'Projektkostenkalkulation EP'!$M$31-SUM($B$38:AD38))
                          ),
               "X"
            )</f>
        <v>0</v>
      </c>
      <c r="AF38" s="122">
        <f xml:space="preserve"> IF(TEXT((EDATE('Projektkostenkalkulation EP'!$B$4,11)+BN$3),"MM")=TEXT((EDATE('Projektkostenkalkulation EP'!$B$4,11)+(BN$3-1)),"MM"),
             IF(
                        OR(
                                    TEXT((EDATE('Projektkostenkalkulation EP'!$B$4,11)+BN$3),"TTT") = "Sa",
                                    TEXT((EDATE('Projektkostenkalkulation EP'!$B$4,11)+BN$3),"TTT") = "So",
                                    IF(ISNA(VLOOKUP(EDATE('Projektkostenkalkulation EP'!$B$4,11)+BN$3,Datenquellen!$F$7:$H$45,3,FALSE))," ",VLOOKUP(EDATE('Projektkostenkalkulation EP'!$B$4,11)+BN$3,Datenquellen!$F$7:$H$45,3,FALSE))="X"
                                    ),
                          "X",
                          IF((((NETWORKDAYS('Projektkostenkalkulation EP'!$M$8,EOMONTH('Projektkostenkalkulation EP'!$M$8,0)))*('Projektkostenkalkulation EP'!$N$47/5)*
                                        'Projektkostenkalkulation EP'!$M$31)-SUM($B$38:AE38))&gt;('Projektkostenkalkulation EP'!$N$47/5),('Projektkostenkalkulation EP'!$N$47/5),
                                         (NETWORKDAYS('Projektkostenkalkulation EP'!$M$8,
                                          EOMONTH('Projektkostenkalkulation EP'!$M$8,0)))*('Projektkostenkalkulation EP'!$N$47/5)*'Projektkostenkalkulation EP'!$M$31-SUM($B$38:AE38))
                          ),
               "X"
            )</f>
        <v>0</v>
      </c>
      <c r="AG38" s="121">
        <f>SUM(B38:AF38)</f>
        <v>0</v>
      </c>
      <c r="AH38" s="525">
        <f>AG38-AG39</f>
        <v>0</v>
      </c>
      <c r="AJ38" s="2" t="s">
        <v>81</v>
      </c>
      <c r="AK38" s="124">
        <f>IF(
            OR(
                     TEXT(EDATE('Projektkostenkalkulation EP'!$B$4,23),"TTT") = "Sa",
                     TEXT(EDATE('Projektkostenkalkulation EP'!$B$4,23),"TTT") = "So",
                     IF(ISNA(VLOOKUP(EDATE('Projektkostenkalkulation EP'!$B$4,23),Datenquellen!$F$7:$H$45,3,FALSE))," ",VLOOKUP(EDATE('Projektkostenkalkulation EP'!$B$4,23),Datenquellen!$F$7:$H$45,3,FALSE))="X"
                            ),
                    "X",
                    IF('Projektkostenkalkulation EP'!$Y$31&gt;0,('Projektkostenkalkulation EP'!$N$47/5),0)
            )</f>
        <v>0</v>
      </c>
      <c r="AL38" s="122">
        <f xml:space="preserve"> IF(TEXT((EDATE('Projektkostenkalkulation EP'!$B$4,23)+AK$3),"MM")=TEXT((EDATE('Projektkostenkalkulation EP'!$B$4,23)+(AK$3-1)),"MM"),
             IF(
                        OR(
                                    TEXT((EDATE('Projektkostenkalkulation EP'!$B$4,23)+AK$3),"TTT") = "Sa",
                                    TEXT((EDATE('Projektkostenkalkulation EP'!$B$4,23)+AK$3),"TTT") = "So",
                                    IF(ISNA(VLOOKUP(EDATE('Projektkostenkalkulation EP'!$B$4,23)+AK$3,Datenquellen!$F$7:$H$45,3,FALSE))," ",VLOOKUP(EDATE('Projektkostenkalkulation EP'!$B$4,23)+AK$3,Datenquellen!$F$7:$H$45,3,FALSE))="X"
                                    ),
                          "X",
                          IF((((NETWORKDAYS('Projektkostenkalkulation EP'!$Y$8,EOMONTH('Projektkostenkalkulation EP'!$Y$8,0)))*('Projektkostenkalkulation EP'!$N$47/5)*
                                        'Projektkostenkalkulation EP'!$Y$31)-SUM($AK$38:AK38))&gt;('Projektkostenkalkulation EP'!$N$47/5),('Projektkostenkalkulation EP'!$N$47/5),
                                         (NETWORKDAYS('Projektkostenkalkulation EP'!$Y$8,
                                          EOMONTH('Projektkostenkalkulation EP'!$Y$8,0)))*('Projektkostenkalkulation EP'!$N$47/5)*'Projektkostenkalkulation EP'!$Y$31-SUM($AK$38:AK38))
                          ),
               "X"
            )</f>
        <v>0</v>
      </c>
      <c r="AM38" s="122">
        <f xml:space="preserve"> IF(TEXT((EDATE('Projektkostenkalkulation EP'!$B$4,23)+AL$3),"MM")=TEXT((EDATE('Projektkostenkalkulation EP'!$B$4,23)+(AL$3-1)),"MM"),
             IF(
                        OR(
                                    TEXT((EDATE('Projektkostenkalkulation EP'!$B$4,23)+AL$3),"TTT") = "Sa",
                                    TEXT((EDATE('Projektkostenkalkulation EP'!$B$4,23)+AL$3),"TTT") = "So",
                                    IF(ISNA(VLOOKUP(EDATE('Projektkostenkalkulation EP'!$B$4,23)+AL$3,Datenquellen!$F$7:$H$45,3,FALSE))," ",VLOOKUP(EDATE('Projektkostenkalkulation EP'!$B$4,23)+AL$3,Datenquellen!$F$7:$H$45,3,FALSE))="X"
                                    ),
                          "X",
                          IF((((NETWORKDAYS('Projektkostenkalkulation EP'!$Y$8,EOMONTH('Projektkostenkalkulation EP'!$Y$8,0)))*('Projektkostenkalkulation EP'!$N$47/5)*
                                        'Projektkostenkalkulation EP'!$Y$31)-SUM($AK$38:AL38))&gt;('Projektkostenkalkulation EP'!$N$47/5),('Projektkostenkalkulation EP'!$N$47/5),
                                         (NETWORKDAYS('Projektkostenkalkulation EP'!$Y$8,
                                          EOMONTH('Projektkostenkalkulation EP'!$Y$8,0)))*('Projektkostenkalkulation EP'!$N$47/5)*'Projektkostenkalkulation EP'!$Y$31-SUM($AK$38:AL38))
                          ),
               "X"
            )</f>
        <v>0</v>
      </c>
      <c r="AN38" s="122">
        <f xml:space="preserve"> IF(TEXT((EDATE('Projektkostenkalkulation EP'!$B$4,23)+AM$3),"MM")=TEXT((EDATE('Projektkostenkalkulation EP'!$B$4,23)+(AM$3-1)),"MM"),
             IF(
                        OR(
                                    TEXT((EDATE('Projektkostenkalkulation EP'!$B$4,23)+AM$3),"TTT") = "Sa",
                                    TEXT((EDATE('Projektkostenkalkulation EP'!$B$4,23)+AM$3),"TTT") = "So",
                                    IF(ISNA(VLOOKUP(EDATE('Projektkostenkalkulation EP'!$B$4,23)+AM$3,Datenquellen!$F$7:$H$45,3,FALSE))," ",VLOOKUP(EDATE('Projektkostenkalkulation EP'!$B$4,23)+AM$3,Datenquellen!$F$7:$H$45,3,FALSE))="X"
                                    ),
                          "X",
                          IF((((NETWORKDAYS('Projektkostenkalkulation EP'!$Y$8,EOMONTH('Projektkostenkalkulation EP'!$Y$8,0)))*('Projektkostenkalkulation EP'!$N$47/5)*
                                        'Projektkostenkalkulation EP'!$Y$31)-SUM($AK$38:AM38))&gt;('Projektkostenkalkulation EP'!$N$47/5),('Projektkostenkalkulation EP'!$N$47/5),
                                         (NETWORKDAYS('Projektkostenkalkulation EP'!$Y$8,
                                          EOMONTH('Projektkostenkalkulation EP'!$Y$8,0)))*('Projektkostenkalkulation EP'!$N$47/5)*'Projektkostenkalkulation EP'!$Y$31-SUM($AK$38:AM38))
                          ),
               "X"
            )</f>
        <v>0</v>
      </c>
      <c r="AO38" s="122">
        <f xml:space="preserve"> IF(TEXT((EDATE('Projektkostenkalkulation EP'!$B$4,23)+AN$3),"MM")=TEXT((EDATE('Projektkostenkalkulation EP'!$B$4,23)+(AN$3-1)),"MM"),
             IF(
                        OR(
                                    TEXT((EDATE('Projektkostenkalkulation EP'!$B$4,23)+AN$3),"TTT") = "Sa",
                                    TEXT((EDATE('Projektkostenkalkulation EP'!$B$4,23)+AN$3),"TTT") = "So",
                                    IF(ISNA(VLOOKUP(EDATE('Projektkostenkalkulation EP'!$B$4,23)+AN$3,Datenquellen!$F$7:$H$45,3,FALSE))," ",VLOOKUP(EDATE('Projektkostenkalkulation EP'!$B$4,23)+AN$3,Datenquellen!$F$7:$H$45,3,FALSE))="X"
                                    ),
                          "X",
                          IF((((NETWORKDAYS('Projektkostenkalkulation EP'!$Y$8,EOMONTH('Projektkostenkalkulation EP'!$Y$8,0)))*('Projektkostenkalkulation EP'!$N$47/5)*
                                        'Projektkostenkalkulation EP'!$Y$31)-SUM($AK$38:AN38))&gt;('Projektkostenkalkulation EP'!$N$47/5),('Projektkostenkalkulation EP'!$N$47/5),
                                         (NETWORKDAYS('Projektkostenkalkulation EP'!$Y$8,
                                          EOMONTH('Projektkostenkalkulation EP'!$Y$8,0)))*('Projektkostenkalkulation EP'!$N$47/5)*'Projektkostenkalkulation EP'!$Y$31-SUM($AK$38:AN38))
                          ),
               "X"
            )</f>
        <v>0</v>
      </c>
      <c r="AP38" s="122" t="str">
        <f xml:space="preserve"> IF(TEXT((EDATE('Projektkostenkalkulation EP'!$B$4,23)+AO$3),"MM")=TEXT((EDATE('Projektkostenkalkulation EP'!$B$4,23)+(AO$3-1)),"MM"),
             IF(
                        OR(
                                    TEXT((EDATE('Projektkostenkalkulation EP'!$B$4,23)+AO$3),"TTT") = "Sa",
                                    TEXT((EDATE('Projektkostenkalkulation EP'!$B$4,23)+AO$3),"TTT") = "So",
                                    IF(ISNA(VLOOKUP(EDATE('Projektkostenkalkulation EP'!$B$4,23)+AO$3,Datenquellen!$F$7:$H$45,3,FALSE))," ",VLOOKUP(EDATE('Projektkostenkalkulation EP'!$B$4,23)+AO$3,Datenquellen!$F$7:$H$45,3,FALSE))="X"
                                    ),
                          "X",
                          IF((((NETWORKDAYS('Projektkostenkalkulation EP'!$Y$8,EOMONTH('Projektkostenkalkulation EP'!$Y$8,0)))*('Projektkostenkalkulation EP'!$N$47/5)*
                                        'Projektkostenkalkulation EP'!$Y$31)-SUM($AK$38:AO38))&gt;('Projektkostenkalkulation EP'!$N$47/5),('Projektkostenkalkulation EP'!$N$47/5),
                                         (NETWORKDAYS('Projektkostenkalkulation EP'!$Y$8,
                                          EOMONTH('Projektkostenkalkulation EP'!$Y$8,0)))*('Projektkostenkalkulation EP'!$N$47/5)*'Projektkostenkalkulation EP'!$Y$31-SUM($AK$38:AO38))
                          ),
               "X"
            )</f>
        <v>X</v>
      </c>
      <c r="AQ38" s="122" t="str">
        <f xml:space="preserve"> IF(TEXT((EDATE('Projektkostenkalkulation EP'!$B$4,23)+AP$3),"MM")=TEXT((EDATE('Projektkostenkalkulation EP'!$B$4,23)+(AP$3-1)),"MM"),
             IF(
                        OR(
                                    TEXT((EDATE('Projektkostenkalkulation EP'!$B$4,23)+AP$3),"TTT") = "Sa",
                                    TEXT((EDATE('Projektkostenkalkulation EP'!$B$4,23)+AP$3),"TTT") = "So",
                                    IF(ISNA(VLOOKUP(EDATE('Projektkostenkalkulation EP'!$B$4,23)+AP$3,Datenquellen!$F$7:$H$45,3,FALSE))," ",VLOOKUP(EDATE('Projektkostenkalkulation EP'!$B$4,23)+AP$3,Datenquellen!$F$7:$H$45,3,FALSE))="X"
                                    ),
                          "X",
                          IF((((NETWORKDAYS('Projektkostenkalkulation EP'!$Y$8,EOMONTH('Projektkostenkalkulation EP'!$Y$8,0)))*('Projektkostenkalkulation EP'!$N$47/5)*
                                        'Projektkostenkalkulation EP'!$Y$31)-SUM($AK$38:AP38))&gt;('Projektkostenkalkulation EP'!$N$47/5),('Projektkostenkalkulation EP'!$N$47/5),
                                         (NETWORKDAYS('Projektkostenkalkulation EP'!$Y$8,
                                          EOMONTH('Projektkostenkalkulation EP'!$Y$8,0)))*('Projektkostenkalkulation EP'!$N$47/5)*'Projektkostenkalkulation EP'!$Y$31-SUM($AK$38:AP38))
                          ),
               "X"
            )</f>
        <v>X</v>
      </c>
      <c r="AR38" s="122">
        <f xml:space="preserve"> IF(TEXT((EDATE('Projektkostenkalkulation EP'!$B$4,23)+AQ$3),"MM")=TEXT((EDATE('Projektkostenkalkulation EP'!$B$4,23)+(AQ$3-1)),"MM"),
             IF(
                        OR(
                                    TEXT((EDATE('Projektkostenkalkulation EP'!$B$4,23)+AQ$3),"TTT") = "Sa",
                                    TEXT((EDATE('Projektkostenkalkulation EP'!$B$4,23)+AQ$3),"TTT") = "So",
                                    IF(ISNA(VLOOKUP(EDATE('Projektkostenkalkulation EP'!$B$4,23)+AQ$3,Datenquellen!$F$7:$H$45,3,FALSE))," ",VLOOKUP(EDATE('Projektkostenkalkulation EP'!$B$4,23)+AQ$3,Datenquellen!$F$7:$H$45,3,FALSE))="X"
                                    ),
                          "X",
                          IF((((NETWORKDAYS('Projektkostenkalkulation EP'!$Y$8,EOMONTH('Projektkostenkalkulation EP'!$Y$8,0)))*('Projektkostenkalkulation EP'!$N$47/5)*
                                        'Projektkostenkalkulation EP'!$Y$31)-SUM($AK$38:AQ38))&gt;('Projektkostenkalkulation EP'!$N$47/5),('Projektkostenkalkulation EP'!$N$47/5),
                                         (NETWORKDAYS('Projektkostenkalkulation EP'!$Y$8,
                                          EOMONTH('Projektkostenkalkulation EP'!$Y$8,0)))*('Projektkostenkalkulation EP'!$N$47/5)*'Projektkostenkalkulation EP'!$Y$31-SUM($AK$38:AQ38))
                          ),
               "X"
            )</f>
        <v>0</v>
      </c>
      <c r="AS38" s="122">
        <f xml:space="preserve"> IF(TEXT((EDATE('Projektkostenkalkulation EP'!$B$4,23)+AR$3),"MM")=TEXT((EDATE('Projektkostenkalkulation EP'!$B$4,23)+(AR$3-1)),"MM"),
             IF(
                        OR(
                                    TEXT((EDATE('Projektkostenkalkulation EP'!$B$4,23)+AR$3),"TTT") = "Sa",
                                    TEXT((EDATE('Projektkostenkalkulation EP'!$B$4,23)+AR$3),"TTT") = "So",
                                    IF(ISNA(VLOOKUP(EDATE('Projektkostenkalkulation EP'!$B$4,23)+AR$3,Datenquellen!$F$7:$H$45,3,FALSE))," ",VLOOKUP(EDATE('Projektkostenkalkulation EP'!$B$4,23)+AR$3,Datenquellen!$F$7:$H$45,3,FALSE))="X"
                                    ),
                          "X",
                          IF((((NETWORKDAYS('Projektkostenkalkulation EP'!$Y$8,EOMONTH('Projektkostenkalkulation EP'!$Y$8,0)))*('Projektkostenkalkulation EP'!$N$47/5)*
                                        'Projektkostenkalkulation EP'!$Y$31)-SUM($AK$38:AR38))&gt;('Projektkostenkalkulation EP'!$N$47/5),('Projektkostenkalkulation EP'!$N$47/5),
                                         (NETWORKDAYS('Projektkostenkalkulation EP'!$Y$8,
                                          EOMONTH('Projektkostenkalkulation EP'!$Y$8,0)))*('Projektkostenkalkulation EP'!$N$47/5)*'Projektkostenkalkulation EP'!$Y$31-SUM($AK$38:AR38))
                          ),
               "X"
            )</f>
        <v>0</v>
      </c>
      <c r="AT38" s="122">
        <f xml:space="preserve"> IF(TEXT((EDATE('Projektkostenkalkulation EP'!$B$4,23)+AS$3),"MM")=TEXT((EDATE('Projektkostenkalkulation EP'!$B$4,23)+(AS$3-1)),"MM"),
             IF(
                        OR(
                                    TEXT((EDATE('Projektkostenkalkulation EP'!$B$4,23)+AS$3),"TTT") = "Sa",
                                    TEXT((EDATE('Projektkostenkalkulation EP'!$B$4,23)+AS$3),"TTT") = "So",
                                    IF(ISNA(VLOOKUP(EDATE('Projektkostenkalkulation EP'!$B$4,23)+AS$3,Datenquellen!$F$7:$H$45,3,FALSE))," ",VLOOKUP(EDATE('Projektkostenkalkulation EP'!$B$4,23)+AS$3,Datenquellen!$F$7:$H$45,3,FALSE))="X"
                                    ),
                          "X",
                          IF((((NETWORKDAYS('Projektkostenkalkulation EP'!$Y$8,EOMONTH('Projektkostenkalkulation EP'!$Y$8,0)))*('Projektkostenkalkulation EP'!$N$47/5)*
                                        'Projektkostenkalkulation EP'!$Y$31)-SUM($AK$38:AS38))&gt;('Projektkostenkalkulation EP'!$N$47/5),('Projektkostenkalkulation EP'!$N$47/5),
                                         (NETWORKDAYS('Projektkostenkalkulation EP'!$Y$8,
                                          EOMONTH('Projektkostenkalkulation EP'!$Y$8,0)))*('Projektkostenkalkulation EP'!$N$47/5)*'Projektkostenkalkulation EP'!$Y$31-SUM($AK$38:AS38))
                          ),
               "X"
            )</f>
        <v>0</v>
      </c>
      <c r="AU38" s="122">
        <f xml:space="preserve"> IF(TEXT((EDATE('Projektkostenkalkulation EP'!$B$4,23)+AT$3),"MM")=TEXT((EDATE('Projektkostenkalkulation EP'!$B$4,23)+(AT$3-1)),"MM"),
             IF(
                        OR(
                                    TEXT((EDATE('Projektkostenkalkulation EP'!$B$4,23)+AT$3),"TTT") = "Sa",
                                    TEXT((EDATE('Projektkostenkalkulation EP'!$B$4,23)+AT$3),"TTT") = "So",
                                    IF(ISNA(VLOOKUP(EDATE('Projektkostenkalkulation EP'!$B$4,23)+AT$3,Datenquellen!$F$7:$H$45,3,FALSE))," ",VLOOKUP(EDATE('Projektkostenkalkulation EP'!$B$4,23)+AT$3,Datenquellen!$F$7:$H$45,3,FALSE))="X"
                                    ),
                          "X",
                          IF((((NETWORKDAYS('Projektkostenkalkulation EP'!$Y$8,EOMONTH('Projektkostenkalkulation EP'!$Y$8,0)))*('Projektkostenkalkulation EP'!$N$47/5)*
                                        'Projektkostenkalkulation EP'!$Y$31)-SUM($AK$38:AT38))&gt;('Projektkostenkalkulation EP'!$N$47/5),('Projektkostenkalkulation EP'!$N$47/5),
                                         (NETWORKDAYS('Projektkostenkalkulation EP'!$Y$8,
                                          EOMONTH('Projektkostenkalkulation EP'!$Y$8,0)))*('Projektkostenkalkulation EP'!$N$47/5)*'Projektkostenkalkulation EP'!$Y$31-SUM($AK$38:AT38))
                          ),
               "X"
            )</f>
        <v>0</v>
      </c>
      <c r="AV38" s="122">
        <f xml:space="preserve"> IF(TEXT((EDATE('Projektkostenkalkulation EP'!$B$4,23)+AU$3),"MM")=TEXT((EDATE('Projektkostenkalkulation EP'!$B$4,23)+(AU$3-1)),"MM"),
             IF(
                        OR(
                                    TEXT((EDATE('Projektkostenkalkulation EP'!$B$4,23)+AU$3),"TTT") = "Sa",
                                    TEXT((EDATE('Projektkostenkalkulation EP'!$B$4,23)+AU$3),"TTT") = "So",
                                    IF(ISNA(VLOOKUP(EDATE('Projektkostenkalkulation EP'!$B$4,23)+AU$3,Datenquellen!$F$7:$H$45,3,FALSE))," ",VLOOKUP(EDATE('Projektkostenkalkulation EP'!$B$4,23)+AU$3,Datenquellen!$F$7:$H$45,3,FALSE))="X"
                                    ),
                          "X",
                          IF((((NETWORKDAYS('Projektkostenkalkulation EP'!$Y$8,EOMONTH('Projektkostenkalkulation EP'!$Y$8,0)))*('Projektkostenkalkulation EP'!$N$47/5)*
                                        'Projektkostenkalkulation EP'!$Y$31)-SUM($AK$38:AU38))&gt;('Projektkostenkalkulation EP'!$N$47/5),('Projektkostenkalkulation EP'!$N$47/5),
                                         (NETWORKDAYS('Projektkostenkalkulation EP'!$Y$8,
                                          EOMONTH('Projektkostenkalkulation EP'!$Y$8,0)))*('Projektkostenkalkulation EP'!$N$47/5)*'Projektkostenkalkulation EP'!$Y$31-SUM($AK$38:AU38))
                          ),
               "X"
            )</f>
        <v>0</v>
      </c>
      <c r="AW38" s="122" t="str">
        <f xml:space="preserve"> IF(TEXT((EDATE('Projektkostenkalkulation EP'!$B$4,23)+AV$3),"MM")=TEXT((EDATE('Projektkostenkalkulation EP'!$B$4,23)+(AV$3-1)),"MM"),
             IF(
                        OR(
                                    TEXT((EDATE('Projektkostenkalkulation EP'!$B$4,23)+AV$3),"TTT") = "Sa",
                                    TEXT((EDATE('Projektkostenkalkulation EP'!$B$4,23)+AV$3),"TTT") = "So",
                                    IF(ISNA(VLOOKUP(EDATE('Projektkostenkalkulation EP'!$B$4,23)+AV$3,Datenquellen!$F$7:$H$45,3,FALSE))," ",VLOOKUP(EDATE('Projektkostenkalkulation EP'!$B$4,23)+AV$3,Datenquellen!$F$7:$H$45,3,FALSE))="X"
                                    ),
                          "X",
                          IF((((NETWORKDAYS('Projektkostenkalkulation EP'!$Y$8,EOMONTH('Projektkostenkalkulation EP'!$Y$8,0)))*('Projektkostenkalkulation EP'!$N$47/5)*
                                        'Projektkostenkalkulation EP'!$Y$31)-SUM($AK$38:AV38))&gt;('Projektkostenkalkulation EP'!$N$47/5),('Projektkostenkalkulation EP'!$N$47/5),
                                         (NETWORKDAYS('Projektkostenkalkulation EP'!$Y$8,
                                          EOMONTH('Projektkostenkalkulation EP'!$Y$8,0)))*('Projektkostenkalkulation EP'!$N$47/5)*'Projektkostenkalkulation EP'!$Y$31-SUM($AK$38:AV38))
                          ),
               "X"
            )</f>
        <v>X</v>
      </c>
      <c r="AX38" s="122" t="str">
        <f xml:space="preserve"> IF(TEXT((EDATE('Projektkostenkalkulation EP'!$B$4,23)+AW$3),"MM")=TEXT((EDATE('Projektkostenkalkulation EP'!$B$4,23)+(AW$3-1)),"MM"),
             IF(
                        OR(
                                    TEXT((EDATE('Projektkostenkalkulation EP'!$B$4,23)+AW$3),"TTT") = "Sa",
                                    TEXT((EDATE('Projektkostenkalkulation EP'!$B$4,23)+AW$3),"TTT") = "So",
                                    IF(ISNA(VLOOKUP(EDATE('Projektkostenkalkulation EP'!$B$4,23)+AW$3,Datenquellen!$F$7:$H$45,3,FALSE))," ",VLOOKUP(EDATE('Projektkostenkalkulation EP'!$B$4,23)+AW$3,Datenquellen!$F$7:$H$45,3,FALSE))="X"
                                    ),
                          "X",
                          IF((((NETWORKDAYS('Projektkostenkalkulation EP'!$Y$8,EOMONTH('Projektkostenkalkulation EP'!$Y$8,0)))*('Projektkostenkalkulation EP'!$N$47/5)*
                                        'Projektkostenkalkulation EP'!$Y$31)-SUM($AK$38:AW38))&gt;('Projektkostenkalkulation EP'!$N$47/5),('Projektkostenkalkulation EP'!$N$47/5),
                                         (NETWORKDAYS('Projektkostenkalkulation EP'!$Y$8,
                                          EOMONTH('Projektkostenkalkulation EP'!$Y$8,0)))*('Projektkostenkalkulation EP'!$N$47/5)*'Projektkostenkalkulation EP'!$Y$31-SUM($AK$38:AW38))
                          ),
               "X"
            )</f>
        <v>X</v>
      </c>
      <c r="AY38" s="122">
        <f xml:space="preserve"> IF(TEXT((EDATE('Projektkostenkalkulation EP'!$B$4,23)+AX$3),"MM")=TEXT((EDATE('Projektkostenkalkulation EP'!$B$4,23)+(AX$3-1)),"MM"),
             IF(
                        OR(
                                    TEXT((EDATE('Projektkostenkalkulation EP'!$B$4,23)+AX$3),"TTT") = "Sa",
                                    TEXT((EDATE('Projektkostenkalkulation EP'!$B$4,23)+AX$3),"TTT") = "So",
                                    IF(ISNA(VLOOKUP(EDATE('Projektkostenkalkulation EP'!$B$4,23)+AX$3,Datenquellen!$F$7:$H$45,3,FALSE))," ",VLOOKUP(EDATE('Projektkostenkalkulation EP'!$B$4,23)+AX$3,Datenquellen!$F$7:$H$45,3,FALSE))="X"
                                    ),
                          "X",
                          IF((((NETWORKDAYS('Projektkostenkalkulation EP'!$Y$8,EOMONTH('Projektkostenkalkulation EP'!$Y$8,0)))*('Projektkostenkalkulation EP'!$N$47/5)*
                                        'Projektkostenkalkulation EP'!$Y$31)-SUM($AK$38:AX38))&gt;('Projektkostenkalkulation EP'!$N$47/5),('Projektkostenkalkulation EP'!$N$47/5),
                                         (NETWORKDAYS('Projektkostenkalkulation EP'!$Y$8,
                                          EOMONTH('Projektkostenkalkulation EP'!$Y$8,0)))*('Projektkostenkalkulation EP'!$N$47/5)*'Projektkostenkalkulation EP'!$Y$31-SUM($AK$38:AX38))
                          ),
               "X"
            )</f>
        <v>0</v>
      </c>
      <c r="AZ38" s="122">
        <f xml:space="preserve"> IF(TEXT((EDATE('Projektkostenkalkulation EP'!$B$4,23)+AY$3),"MM")=TEXT((EDATE('Projektkostenkalkulation EP'!$B$4,23)+(AY$3-1)),"MM"),
             IF(
                        OR(
                                    TEXT((EDATE('Projektkostenkalkulation EP'!$B$4,23)+AY$3),"TTT") = "Sa",
                                    TEXT((EDATE('Projektkostenkalkulation EP'!$B$4,23)+AY$3),"TTT") = "So",
                                    IF(ISNA(VLOOKUP(EDATE('Projektkostenkalkulation EP'!$B$4,23)+AY$3,Datenquellen!$F$7:$H$45,3,FALSE))," ",VLOOKUP(EDATE('Projektkostenkalkulation EP'!$B$4,23)+AY$3,Datenquellen!$F$7:$H$45,3,FALSE))="X"
                                    ),
                          "X",
                          IF((((NETWORKDAYS('Projektkostenkalkulation EP'!$Y$8,EOMONTH('Projektkostenkalkulation EP'!$Y$8,0)))*('Projektkostenkalkulation EP'!$N$47/5)*
                                        'Projektkostenkalkulation EP'!$Y$31)-SUM($AK$38:AY38))&gt;('Projektkostenkalkulation EP'!$N$47/5),('Projektkostenkalkulation EP'!$N$47/5),
                                         (NETWORKDAYS('Projektkostenkalkulation EP'!$Y$8,
                                          EOMONTH('Projektkostenkalkulation EP'!$Y$8,0)))*('Projektkostenkalkulation EP'!$N$47/5)*'Projektkostenkalkulation EP'!$Y$31-SUM($AK$38:AY38))
                          ),
               "X"
            )</f>
        <v>0</v>
      </c>
      <c r="BA38" s="122">
        <f xml:space="preserve"> IF(TEXT((EDATE('Projektkostenkalkulation EP'!$B$4,23)+AZ$3),"MM")=TEXT((EDATE('Projektkostenkalkulation EP'!$B$4,23)+(AZ$3-1)),"MM"),
             IF(
                        OR(
                                    TEXT((EDATE('Projektkostenkalkulation EP'!$B$4,23)+AZ$3),"TTT") = "Sa",
                                    TEXT((EDATE('Projektkostenkalkulation EP'!$B$4,23)+AZ$3),"TTT") = "So",
                                    IF(ISNA(VLOOKUP(EDATE('Projektkostenkalkulation EP'!$B$4,23)+AZ$3,Datenquellen!$F$7:$H$45,3,FALSE))," ",VLOOKUP(EDATE('Projektkostenkalkulation EP'!$B$4,23)+AZ$3,Datenquellen!$F$7:$H$45,3,FALSE))="X"
                                    ),
                          "X",
                          IF((((NETWORKDAYS('Projektkostenkalkulation EP'!$Y$8,EOMONTH('Projektkostenkalkulation EP'!$Y$8,0)))*('Projektkostenkalkulation EP'!$N$47/5)*
                                        'Projektkostenkalkulation EP'!$Y$31)-SUM($AK$38:AZ38))&gt;('Projektkostenkalkulation EP'!$N$47/5),('Projektkostenkalkulation EP'!$N$47/5),
                                         (NETWORKDAYS('Projektkostenkalkulation EP'!$Y$8,
                                          EOMONTH('Projektkostenkalkulation EP'!$Y$8,0)))*('Projektkostenkalkulation EP'!$N$47/5)*'Projektkostenkalkulation EP'!$Y$31-SUM($AK$38:AZ38))
                          ),
               "X"
            )</f>
        <v>0</v>
      </c>
      <c r="BB38" s="122">
        <f xml:space="preserve"> IF(TEXT((EDATE('Projektkostenkalkulation EP'!$B$4,23)+BA$3),"MM")=TEXT((EDATE('Projektkostenkalkulation EP'!$B$4,23)+(BA$3-1)),"MM"),
             IF(
                        OR(
                                    TEXT((EDATE('Projektkostenkalkulation EP'!$B$4,23)+BA$3),"TTT") = "Sa",
                                    TEXT((EDATE('Projektkostenkalkulation EP'!$B$4,23)+BA$3),"TTT") = "So",
                                    IF(ISNA(VLOOKUP(EDATE('Projektkostenkalkulation EP'!$B$4,23)+BA$3,Datenquellen!$F$7:$H$45,3,FALSE))," ",VLOOKUP(EDATE('Projektkostenkalkulation EP'!$B$4,23)+BA$3,Datenquellen!$F$7:$H$45,3,FALSE))="X"
                                    ),
                          "X",
                          IF((((NETWORKDAYS('Projektkostenkalkulation EP'!$Y$8,EOMONTH('Projektkostenkalkulation EP'!$Y$8,0)))*('Projektkostenkalkulation EP'!$N$47/5)*
                                        'Projektkostenkalkulation EP'!$Y$31)-SUM($AK$38:BA38))&gt;('Projektkostenkalkulation EP'!$N$47/5),('Projektkostenkalkulation EP'!$N$47/5),
                                         (NETWORKDAYS('Projektkostenkalkulation EP'!$Y$8,
                                          EOMONTH('Projektkostenkalkulation EP'!$Y$8,0)))*('Projektkostenkalkulation EP'!$N$47/5)*'Projektkostenkalkulation EP'!$Y$31-SUM($AK$38:BA38))
                          ),
               "X"
            )</f>
        <v>0</v>
      </c>
      <c r="BC38" s="122">
        <f xml:space="preserve"> IF(TEXT((EDATE('Projektkostenkalkulation EP'!$B$4,23)+BB$3),"MM")=TEXT((EDATE('Projektkostenkalkulation EP'!$B$4,23)+(BB$3-1)),"MM"),
             IF(
                        OR(
                                    TEXT((EDATE('Projektkostenkalkulation EP'!$B$4,23)+BB$3),"TTT") = "Sa",
                                    TEXT((EDATE('Projektkostenkalkulation EP'!$B$4,23)+BB$3),"TTT") = "So",
                                    IF(ISNA(VLOOKUP(EDATE('Projektkostenkalkulation EP'!$B$4,23)+BB$3,Datenquellen!$F$7:$H$45,3,FALSE))," ",VLOOKUP(EDATE('Projektkostenkalkulation EP'!$B$4,23)+BB$3,Datenquellen!$F$7:$H$45,3,FALSE))="X"
                                    ),
                          "X",
                          IF((((NETWORKDAYS('Projektkostenkalkulation EP'!$Y$8,EOMONTH('Projektkostenkalkulation EP'!$Y$8,0)))*('Projektkostenkalkulation EP'!$N$47/5)*
                                        'Projektkostenkalkulation EP'!$Y$31)-SUM($AK$38:BB38))&gt;('Projektkostenkalkulation EP'!$N$47/5),('Projektkostenkalkulation EP'!$N$47/5),
                                         (NETWORKDAYS('Projektkostenkalkulation EP'!$Y$8,
                                          EOMONTH('Projektkostenkalkulation EP'!$Y$8,0)))*('Projektkostenkalkulation EP'!$N$47/5)*'Projektkostenkalkulation EP'!$Y$31-SUM($AK$38:BB38))
                          ),
               "X"
            )</f>
        <v>0</v>
      </c>
      <c r="BD38" s="122" t="str">
        <f xml:space="preserve"> IF(TEXT((EDATE('Projektkostenkalkulation EP'!$B$4,23)+BC$3),"MM")=TEXT((EDATE('Projektkostenkalkulation EP'!$B$4,23)+(BC$3-1)),"MM"),
             IF(
                        OR(
                                    TEXT((EDATE('Projektkostenkalkulation EP'!$B$4,23)+BC$3),"TTT") = "Sa",
                                    TEXT((EDATE('Projektkostenkalkulation EP'!$B$4,23)+BC$3),"TTT") = "So",
                                    IF(ISNA(VLOOKUP(EDATE('Projektkostenkalkulation EP'!$B$4,23)+BC$3,Datenquellen!$F$7:$H$45,3,FALSE))," ",VLOOKUP(EDATE('Projektkostenkalkulation EP'!$B$4,23)+BC$3,Datenquellen!$F$7:$H$45,3,FALSE))="X"
                                    ),
                          "X",
                          IF((((NETWORKDAYS('Projektkostenkalkulation EP'!$Y$8,EOMONTH('Projektkostenkalkulation EP'!$Y$8,0)))*('Projektkostenkalkulation EP'!$N$47/5)*
                                        'Projektkostenkalkulation EP'!$Y$31)-SUM($AK$38:BC38))&gt;('Projektkostenkalkulation EP'!$N$47/5),('Projektkostenkalkulation EP'!$N$47/5),
                                         (NETWORKDAYS('Projektkostenkalkulation EP'!$Y$8,
                                          EOMONTH('Projektkostenkalkulation EP'!$Y$8,0)))*('Projektkostenkalkulation EP'!$N$47/5)*'Projektkostenkalkulation EP'!$Y$31-SUM($AK$38:BC38))
                          ),
               "X"
            )</f>
        <v>X</v>
      </c>
      <c r="BE38" s="122" t="str">
        <f xml:space="preserve"> IF(TEXT((EDATE('Projektkostenkalkulation EP'!$B$4,23)+BD$3),"MM")=TEXT((EDATE('Projektkostenkalkulation EP'!$B$4,23)+(BD$3-1)),"MM"),
             IF(
                        OR(
                                    TEXT((EDATE('Projektkostenkalkulation EP'!$B$4,23)+BD$3),"TTT") = "Sa",
                                    TEXT((EDATE('Projektkostenkalkulation EP'!$B$4,23)+BD$3),"TTT") = "So",
                                    IF(ISNA(VLOOKUP(EDATE('Projektkostenkalkulation EP'!$B$4,23)+BD$3,Datenquellen!$F$7:$H$45,3,FALSE))," ",VLOOKUP(EDATE('Projektkostenkalkulation EP'!$B$4,23)+BD$3,Datenquellen!$F$7:$H$45,3,FALSE))="X"
                                    ),
                          "X",
                          IF((((NETWORKDAYS('Projektkostenkalkulation EP'!$Y$8,EOMONTH('Projektkostenkalkulation EP'!$Y$8,0)))*('Projektkostenkalkulation EP'!$N$47/5)*
                                        'Projektkostenkalkulation EP'!$Y$31)-SUM($AK$38:BD38))&gt;('Projektkostenkalkulation EP'!$N$47/5),('Projektkostenkalkulation EP'!$N$47/5),
                                         (NETWORKDAYS('Projektkostenkalkulation EP'!$Y$8,
                                          EOMONTH('Projektkostenkalkulation EP'!$Y$8,0)))*('Projektkostenkalkulation EP'!$N$47/5)*'Projektkostenkalkulation EP'!$Y$31-SUM($AK$38:BD38))
                          ),
               "X"
            )</f>
        <v>X</v>
      </c>
      <c r="BF38" s="122">
        <f xml:space="preserve"> IF(TEXT((EDATE('Projektkostenkalkulation EP'!$B$4,23)+BE$3),"MM")=TEXT((EDATE('Projektkostenkalkulation EP'!$B$4,23)+(BE$3-1)),"MM"),
             IF(
                        OR(
                                    TEXT((EDATE('Projektkostenkalkulation EP'!$B$4,23)+BE$3),"TTT") = "Sa",
                                    TEXT((EDATE('Projektkostenkalkulation EP'!$B$4,23)+BE$3),"TTT") = "So",
                                    IF(ISNA(VLOOKUP(EDATE('Projektkostenkalkulation EP'!$B$4,23)+BE$3,Datenquellen!$F$7:$H$45,3,FALSE))," ",VLOOKUP(EDATE('Projektkostenkalkulation EP'!$B$4,23)+BE$3,Datenquellen!$F$7:$H$45,3,FALSE))="X"
                                    ),
                          "X",
                          IF((((NETWORKDAYS('Projektkostenkalkulation EP'!$Y$8,EOMONTH('Projektkostenkalkulation EP'!$Y$8,0)))*('Projektkostenkalkulation EP'!$N$47/5)*
                                        'Projektkostenkalkulation EP'!$Y$31)-SUM($AK$38:BE38))&gt;('Projektkostenkalkulation EP'!$N$47/5),('Projektkostenkalkulation EP'!$N$47/5),
                                         (NETWORKDAYS('Projektkostenkalkulation EP'!$Y$8,
                                          EOMONTH('Projektkostenkalkulation EP'!$Y$8,0)))*('Projektkostenkalkulation EP'!$N$47/5)*'Projektkostenkalkulation EP'!$Y$31-SUM($AK$38:BE38))
                          ),
               "X"
            )</f>
        <v>0</v>
      </c>
      <c r="BG38" s="122">
        <f xml:space="preserve"> IF(TEXT((EDATE('Projektkostenkalkulation EP'!$B$4,23)+BF$3),"MM")=TEXT((EDATE('Projektkostenkalkulation EP'!$B$4,23)+(BF$3-1)),"MM"),
             IF(
                        OR(
                                    TEXT((EDATE('Projektkostenkalkulation EP'!$B$4,23)+BF$3),"TTT") = "Sa",
                                    TEXT((EDATE('Projektkostenkalkulation EP'!$B$4,23)+BF$3),"TTT") = "So",
                                    IF(ISNA(VLOOKUP(EDATE('Projektkostenkalkulation EP'!$B$4,23)+BF$3,Datenquellen!$F$7:$H$45,3,FALSE))," ",VLOOKUP(EDATE('Projektkostenkalkulation EP'!$B$4,23)+BF$3,Datenquellen!$F$7:$H$45,3,FALSE))="X"
                                    ),
                          "X",
                          IF((((NETWORKDAYS('Projektkostenkalkulation EP'!$Y$8,EOMONTH('Projektkostenkalkulation EP'!$Y$8,0)))*('Projektkostenkalkulation EP'!$N$47/5)*
                                        'Projektkostenkalkulation EP'!$Y$31)-SUM($AK$38:BF38))&gt;('Projektkostenkalkulation EP'!$N$47/5),('Projektkostenkalkulation EP'!$N$47/5),
                                         (NETWORKDAYS('Projektkostenkalkulation EP'!$Y$8,
                                          EOMONTH('Projektkostenkalkulation EP'!$Y$8,0)))*('Projektkostenkalkulation EP'!$N$47/5)*'Projektkostenkalkulation EP'!$Y$31-SUM($AK$38:BF38))
                          ),
               "X"
            )</f>
        <v>0</v>
      </c>
      <c r="BH38" s="122">
        <f xml:space="preserve"> IF(TEXT((EDATE('Projektkostenkalkulation EP'!$B$4,23)+BG$3),"MM")=TEXT((EDATE('Projektkostenkalkulation EP'!$B$4,23)+(BG$3-1)),"MM"),
             IF(
                        OR(
                                    TEXT((EDATE('Projektkostenkalkulation EP'!$B$4,23)+BG$3),"TTT") = "Sa",
                                    TEXT((EDATE('Projektkostenkalkulation EP'!$B$4,23)+BG$3),"TTT") = "So",
                                    IF(ISNA(VLOOKUP(EDATE('Projektkostenkalkulation EP'!$B$4,23)+BG$3,Datenquellen!$F$7:$H$45,3,FALSE))," ",VLOOKUP(EDATE('Projektkostenkalkulation EP'!$B$4,23)+BG$3,Datenquellen!$F$7:$H$45,3,FALSE))="X"
                                    ),
                          "X",
                          IF((((NETWORKDAYS('Projektkostenkalkulation EP'!$Y$8,EOMONTH('Projektkostenkalkulation EP'!$Y$8,0)))*('Projektkostenkalkulation EP'!$N$47/5)*
                                        'Projektkostenkalkulation EP'!$Y$31)-SUM($AK$38:BG38))&gt;('Projektkostenkalkulation EP'!$N$47/5),('Projektkostenkalkulation EP'!$N$47/5),
                                         (NETWORKDAYS('Projektkostenkalkulation EP'!$Y$8,
                                          EOMONTH('Projektkostenkalkulation EP'!$Y$8,0)))*('Projektkostenkalkulation EP'!$N$47/5)*'Projektkostenkalkulation EP'!$Y$31-SUM($AK$38:BG38))
                          ),
               "X"
            )</f>
        <v>0</v>
      </c>
      <c r="BI38" s="122" t="str">
        <f xml:space="preserve"> IF(TEXT((EDATE('Projektkostenkalkulation EP'!$B$4,23)+BH$3),"MM")=TEXT((EDATE('Projektkostenkalkulation EP'!$B$4,23)+(BH$3-1)),"MM"),
             IF(
                        OR(
                                    TEXT((EDATE('Projektkostenkalkulation EP'!$B$4,23)+BH$3),"TTT") = "Sa",
                                    TEXT((EDATE('Projektkostenkalkulation EP'!$B$4,23)+BH$3),"TTT") = "So",
                                    IF(ISNA(VLOOKUP(EDATE('Projektkostenkalkulation EP'!$B$4,23)+BH$3,Datenquellen!$F$7:$H$45,3,FALSE))," ",VLOOKUP(EDATE('Projektkostenkalkulation EP'!$B$4,23)+BH$3,Datenquellen!$F$7:$H$45,3,FALSE))="X"
                                    ),
                          "X",
                          IF((((NETWORKDAYS('Projektkostenkalkulation EP'!$Y$8,EOMONTH('Projektkostenkalkulation EP'!$Y$8,0)))*('Projektkostenkalkulation EP'!$N$47/5)*
                                        'Projektkostenkalkulation EP'!$Y$31)-SUM($AK$38:BH38))&gt;('Projektkostenkalkulation EP'!$N$47/5),('Projektkostenkalkulation EP'!$N$47/5),
                                         (NETWORKDAYS('Projektkostenkalkulation EP'!$Y$8,
                                          EOMONTH('Projektkostenkalkulation EP'!$Y$8,0)))*('Projektkostenkalkulation EP'!$N$47/5)*'Projektkostenkalkulation EP'!$Y$31-SUM($AK$38:BH38))
                          ),
               "X"
            )</f>
        <v>X</v>
      </c>
      <c r="BJ38" s="122" t="str">
        <f xml:space="preserve"> IF(TEXT((EDATE('Projektkostenkalkulation EP'!$B$4,23)+BI$3),"MM")=TEXT((EDATE('Projektkostenkalkulation EP'!$B$4,23)+(BI$3-1)),"MM"),
             IF(
                        OR(
                                    TEXT((EDATE('Projektkostenkalkulation EP'!$B$4,23)+BI$3),"TTT") = "Sa",
                                    TEXT((EDATE('Projektkostenkalkulation EP'!$B$4,23)+BI$3),"TTT") = "So",
                                    IF(ISNA(VLOOKUP(EDATE('Projektkostenkalkulation EP'!$B$4,23)+BI$3,Datenquellen!$F$7:$H$45,3,FALSE))," ",VLOOKUP(EDATE('Projektkostenkalkulation EP'!$B$4,23)+BI$3,Datenquellen!$F$7:$H$45,3,FALSE))="X"
                                    ),
                          "X",
                          IF((((NETWORKDAYS('Projektkostenkalkulation EP'!$Y$8,EOMONTH('Projektkostenkalkulation EP'!$Y$8,0)))*('Projektkostenkalkulation EP'!$N$47/5)*
                                        'Projektkostenkalkulation EP'!$Y$31)-SUM($AK$38:BI38))&gt;('Projektkostenkalkulation EP'!$N$47/5),('Projektkostenkalkulation EP'!$N$47/5),
                                         (NETWORKDAYS('Projektkostenkalkulation EP'!$Y$8,
                                          EOMONTH('Projektkostenkalkulation EP'!$Y$8,0)))*('Projektkostenkalkulation EP'!$N$47/5)*'Projektkostenkalkulation EP'!$Y$31-SUM($AK$38:BI38))
                          ),
               "X"
            )</f>
        <v>X</v>
      </c>
      <c r="BK38" s="122" t="str">
        <f xml:space="preserve"> IF(TEXT((EDATE('Projektkostenkalkulation EP'!$B$4,23)+BJ$3),"MM")=TEXT((EDATE('Projektkostenkalkulation EP'!$B$4,23)+(BJ$3-1)),"MM"),
             IF(
                        OR(
                                    TEXT((EDATE('Projektkostenkalkulation EP'!$B$4,23)+BJ$3),"TTT") = "Sa",
                                    TEXT((EDATE('Projektkostenkalkulation EP'!$B$4,23)+BJ$3),"TTT") = "So",
                                    IF(ISNA(VLOOKUP(EDATE('Projektkostenkalkulation EP'!$B$4,23)+BJ$3,Datenquellen!$F$7:$H$45,3,FALSE))," ",VLOOKUP(EDATE('Projektkostenkalkulation EP'!$B$4,23)+BJ$3,Datenquellen!$F$7:$H$45,3,FALSE))="X"
                                    ),
                          "X",
                          IF((((NETWORKDAYS('Projektkostenkalkulation EP'!$Y$8,EOMONTH('Projektkostenkalkulation EP'!$Y$8,0)))*('Projektkostenkalkulation EP'!$N$47/5)*
                                        'Projektkostenkalkulation EP'!$Y$31)-SUM($AK$38:BJ38))&gt;('Projektkostenkalkulation EP'!$N$47/5),('Projektkostenkalkulation EP'!$N$47/5),
                                         (NETWORKDAYS('Projektkostenkalkulation EP'!$Y$8,
                                          EOMONTH('Projektkostenkalkulation EP'!$Y$8,0)))*('Projektkostenkalkulation EP'!$N$47/5)*'Projektkostenkalkulation EP'!$Y$31-SUM($AK$38:BJ38))
                          ),
               "X"
            )</f>
        <v>X</v>
      </c>
      <c r="BL38" s="122" t="str">
        <f xml:space="preserve"> IF(TEXT((EDATE('Projektkostenkalkulation EP'!$B$4,23)+BK$3),"MM")=TEXT((EDATE('Projektkostenkalkulation EP'!$B$4,23)+(BK$3-1)),"MM"),
             IF(
                        OR(
                                    TEXT((EDATE('Projektkostenkalkulation EP'!$B$4,23)+BK$3),"TTT") = "Sa",
                                    TEXT((EDATE('Projektkostenkalkulation EP'!$B$4,23)+BK$3),"TTT") = "So",
                                    IF(ISNA(VLOOKUP(EDATE('Projektkostenkalkulation EP'!$B$4,23)+BK$3,Datenquellen!$F$7:$H$45,3,FALSE))," ",VLOOKUP(EDATE('Projektkostenkalkulation EP'!$B$4,23)+BK$3,Datenquellen!$F$7:$H$45,3,FALSE))="X"
                                    ),
                          "X",
                          IF((((NETWORKDAYS('Projektkostenkalkulation EP'!$Y$8,EOMONTH('Projektkostenkalkulation EP'!$Y$8,0)))*('Projektkostenkalkulation EP'!$N$47/5)*
                                        'Projektkostenkalkulation EP'!$Y$31)-SUM($AK$38:BK38))&gt;('Projektkostenkalkulation EP'!$N$47/5),('Projektkostenkalkulation EP'!$N$47/5),
                                         (NETWORKDAYS('Projektkostenkalkulation EP'!$Y$8,
                                          EOMONTH('Projektkostenkalkulation EP'!$Y$8,0)))*('Projektkostenkalkulation EP'!$N$47/5)*'Projektkostenkalkulation EP'!$Y$31-SUM($AK$38:BK38))
                          ),
               "X"
            )</f>
        <v>X</v>
      </c>
      <c r="BM38" s="122">
        <f xml:space="preserve"> IF(TEXT((EDATE('Projektkostenkalkulation EP'!$B$4,23)+BL$3),"MM")=TEXT((EDATE('Projektkostenkalkulation EP'!$B$4,23)+(BL$3-1)),"MM"),
             IF(
                        OR(
                                    TEXT((EDATE('Projektkostenkalkulation EP'!$B$4,23)+BL$3),"TTT") = "Sa",
                                    TEXT((EDATE('Projektkostenkalkulation EP'!$B$4,23)+BL$3),"TTT") = "So",
                                    IF(ISNA(VLOOKUP(EDATE('Projektkostenkalkulation EP'!$B$4,23)+BL$3,Datenquellen!$F$7:$H$45,3,FALSE))," ",VLOOKUP(EDATE('Projektkostenkalkulation EP'!$B$4,23)+BL$3,Datenquellen!$F$7:$H$45,3,FALSE))="X"
                                    ),
                          "X",
                          IF((((NETWORKDAYS('Projektkostenkalkulation EP'!$Y$8,EOMONTH('Projektkostenkalkulation EP'!$Y$8,0)))*('Projektkostenkalkulation EP'!$N$47/5)*
                                        'Projektkostenkalkulation EP'!$Y$31)-SUM($AK$38:BL38))&gt;('Projektkostenkalkulation EP'!$N$47/5),('Projektkostenkalkulation EP'!$N$47/5),
                                         (NETWORKDAYS('Projektkostenkalkulation EP'!$Y$8,
                                          EOMONTH('Projektkostenkalkulation EP'!$Y$8,0)))*('Projektkostenkalkulation EP'!$N$47/5)*'Projektkostenkalkulation EP'!$Y$31-SUM($AK$38:BL38))
                          ),
               "X"
            )</f>
        <v>0</v>
      </c>
      <c r="BN38" s="122">
        <f xml:space="preserve"> IF(TEXT((EDATE('Projektkostenkalkulation EP'!$B$4,23)+BM$3),"MM")=TEXT((EDATE('Projektkostenkalkulation EP'!$B$4,23)+(BM$3-1)),"MM"),
             IF(
                        OR(
                                    TEXT((EDATE('Projektkostenkalkulation EP'!$B$4,23)+BM$3),"TTT") = "Sa",
                                    TEXT((EDATE('Projektkostenkalkulation EP'!$B$4,23)+BM$3),"TTT") = "So",
                                    IF(ISNA(VLOOKUP(EDATE('Projektkostenkalkulation EP'!$B$4,23)+BM$3,Datenquellen!$F$7:$H$45,3,FALSE))," ",VLOOKUP(EDATE('Projektkostenkalkulation EP'!$B$4,23)+BM$3,Datenquellen!$F$7:$H$45,3,FALSE))="X"
                                    ),
                          "X",
                          IF((((NETWORKDAYS('Projektkostenkalkulation EP'!$Y$8,EOMONTH('Projektkostenkalkulation EP'!$Y$8,0)))*('Projektkostenkalkulation EP'!$N$47/5)*
                                        'Projektkostenkalkulation EP'!$Y$31)-SUM($AK$38:BM38))&gt;('Projektkostenkalkulation EP'!$N$47/5),('Projektkostenkalkulation EP'!$N$47/5),
                                         (NETWORKDAYS('Projektkostenkalkulation EP'!$Y$8,
                                          EOMONTH('Projektkostenkalkulation EP'!$Y$8,0)))*('Projektkostenkalkulation EP'!$N$47/5)*'Projektkostenkalkulation EP'!$Y$31-SUM($AK$38:BM38))
                          ),
               "X"
            )</f>
        <v>0</v>
      </c>
      <c r="BO38" s="122">
        <f xml:space="preserve"> IF(TEXT((EDATE('Projektkostenkalkulation EP'!$B$4,23)+BN$3),"MM")=TEXT((EDATE('Projektkostenkalkulation EP'!$B$4,23)+(BN$3-1)),"MM"),
             IF(
                        OR(
                                    TEXT((EDATE('Projektkostenkalkulation EP'!$B$4,23)+BN$3),"TTT") = "Sa",
                                    TEXT((EDATE('Projektkostenkalkulation EP'!$B$4,23)+BN$3),"TTT") = "So",
                                    IF(ISNA(VLOOKUP(EDATE('Projektkostenkalkulation EP'!$B$4,23)+BN$3,Datenquellen!$F$7:$H$45,3,FALSE))," ",VLOOKUP(EDATE('Projektkostenkalkulation EP'!$B$4,23)+BN$3,Datenquellen!$F$7:$H$45,3,FALSE))="X"
                                    ),
                          "X",
                          IF((((NETWORKDAYS('Projektkostenkalkulation EP'!$Y$8,EOMONTH('Projektkostenkalkulation EP'!$Y$8,0)))*('Projektkostenkalkulation EP'!$N$47/5)*
                                        'Projektkostenkalkulation EP'!$Y$31)-SUM($AK$38:BN38))&gt;('Projektkostenkalkulation EP'!$N$47/5),('Projektkostenkalkulation EP'!$N$47/5),
                                         (NETWORKDAYS('Projektkostenkalkulation EP'!$Y$8,
                                          EOMONTH('Projektkostenkalkulation EP'!$Y$8,0)))*('Projektkostenkalkulation EP'!$N$47/5)*'Projektkostenkalkulation EP'!$Y$31-SUM($AK$38:BN38))
                          ),
               "X"
            )</f>
        <v>0</v>
      </c>
      <c r="BP38" s="121">
        <f>SUM(AK38:BO38)</f>
        <v>0</v>
      </c>
      <c r="BQ38" s="525">
        <f>BP38-BP39</f>
        <v>0</v>
      </c>
    </row>
    <row r="39" spans="1:69" ht="14.25" customHeight="1" thickBot="1" x14ac:dyDescent="0.25">
      <c r="A39" s="3" t="s">
        <v>82</v>
      </c>
      <c r="B39" s="270"/>
      <c r="C39" s="272"/>
      <c r="D39" s="272"/>
      <c r="E39" s="272"/>
      <c r="F39" s="272"/>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123">
        <f>SUM(B39:AF39)</f>
        <v>0</v>
      </c>
      <c r="AH39" s="526"/>
      <c r="AJ39" s="3" t="s">
        <v>82</v>
      </c>
      <c r="AK39" s="270"/>
      <c r="AL39" s="272"/>
      <c r="AM39" s="272"/>
      <c r="AN39" s="272"/>
      <c r="AO39" s="272"/>
      <c r="AP39" s="272"/>
      <c r="AQ39" s="272"/>
      <c r="AR39" s="272"/>
      <c r="AS39" s="272"/>
      <c r="AT39" s="272"/>
      <c r="AU39" s="272"/>
      <c r="AV39" s="272"/>
      <c r="AW39" s="272"/>
      <c r="AX39" s="272"/>
      <c r="AY39" s="272"/>
      <c r="AZ39" s="272"/>
      <c r="BA39" s="272"/>
      <c r="BB39" s="272"/>
      <c r="BC39" s="272"/>
      <c r="BD39" s="272"/>
      <c r="BE39" s="272"/>
      <c r="BF39" s="272"/>
      <c r="BG39" s="272"/>
      <c r="BH39" s="272"/>
      <c r="BI39" s="272"/>
      <c r="BJ39" s="272"/>
      <c r="BK39" s="272"/>
      <c r="BL39" s="272"/>
      <c r="BM39" s="272"/>
      <c r="BN39" s="272"/>
      <c r="BO39" s="272"/>
      <c r="BP39" s="123">
        <f>SUM(AK39:BO39)</f>
        <v>0</v>
      </c>
      <c r="BQ39" s="526"/>
    </row>
    <row r="40" spans="1:69" ht="14.25" customHeight="1" x14ac:dyDescent="0.2"/>
    <row r="41" spans="1:69" ht="14.25" customHeight="1" x14ac:dyDescent="0.2"/>
    <row r="42" spans="1:69" ht="14.25" customHeight="1" x14ac:dyDescent="0.2"/>
    <row r="43" spans="1:69" ht="14.25" customHeight="1" x14ac:dyDescent="0.2"/>
    <row r="44" spans="1:69" ht="14.25" customHeight="1" x14ac:dyDescent="0.2"/>
    <row r="45" spans="1:69" ht="14.25" customHeight="1" x14ac:dyDescent="0.2"/>
    <row r="46" spans="1:69" ht="14.25" customHeight="1" x14ac:dyDescent="0.2"/>
    <row r="47" spans="1:69" ht="14.25" customHeight="1" x14ac:dyDescent="0.2"/>
    <row r="48" spans="1:69"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spans="1:184" ht="14.25" customHeight="1" x14ac:dyDescent="0.2"/>
    <row r="114" spans="1:184" ht="14.25" customHeight="1" x14ac:dyDescent="0.2"/>
    <row r="115" spans="1:184" ht="14.25" customHeight="1" x14ac:dyDescent="0.2"/>
    <row r="116" spans="1:184" ht="14.25" customHeight="1" x14ac:dyDescent="0.2"/>
    <row r="117" spans="1:184" ht="14.25" customHeight="1" x14ac:dyDescent="0.2"/>
    <row r="118" spans="1:184" ht="14.25" customHeight="1" x14ac:dyDescent="0.2"/>
    <row r="119" spans="1:184" ht="14.25" customHeight="1" x14ac:dyDescent="0.2"/>
    <row r="120" spans="1:184" ht="14.25" customHeight="1" x14ac:dyDescent="0.2"/>
    <row r="121" spans="1:184" ht="14.25" customHeight="1" x14ac:dyDescent="0.2"/>
    <row r="122" spans="1:184" ht="14.25" customHeight="1" x14ac:dyDescent="0.2"/>
    <row r="123" spans="1:184" ht="14.25" customHeight="1" x14ac:dyDescent="0.2">
      <c r="A123" s="43"/>
      <c r="B123" s="43"/>
      <c r="C123" s="43"/>
      <c r="D123" s="43"/>
      <c r="AJ123" s="43"/>
      <c r="AK123" s="43"/>
      <c r="AL123" s="43"/>
      <c r="AM123" s="43"/>
      <c r="BU123" s="43"/>
      <c r="BV123" s="43"/>
      <c r="BW123" s="43"/>
      <c r="BX123" s="43"/>
      <c r="DE123" s="43"/>
      <c r="DF123" s="43"/>
      <c r="DG123" s="43"/>
      <c r="DH123" s="43"/>
      <c r="EO123" s="43"/>
      <c r="EP123" s="43"/>
      <c r="EQ123" s="43"/>
      <c r="ER123" s="43"/>
      <c r="FY123" s="43"/>
      <c r="FZ123" s="43"/>
      <c r="GA123" s="43"/>
      <c r="GB123" s="43"/>
    </row>
    <row r="124" spans="1:184" ht="14.25" customHeight="1" x14ac:dyDescent="0.2"/>
    <row r="125" spans="1:184" ht="14.25" customHeight="1" x14ac:dyDescent="0.2"/>
    <row r="126" spans="1:184" ht="14.25" customHeight="1" x14ac:dyDescent="0.2"/>
    <row r="127" spans="1:184" ht="14.25" customHeight="1" x14ac:dyDescent="0.2"/>
    <row r="128" spans="1:184"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sheetData>
  <sheetProtection password="B879" sheet="1" objects="1" scenarios="1" selectLockedCells="1"/>
  <mergeCells count="51">
    <mergeCell ref="B2:AH2"/>
    <mergeCell ref="AK2:BQ2"/>
    <mergeCell ref="A1:BQ1"/>
    <mergeCell ref="AH8:AH9"/>
    <mergeCell ref="B10:AH10"/>
    <mergeCell ref="BQ8:BQ9"/>
    <mergeCell ref="AK10:BQ10"/>
    <mergeCell ref="AH11:AH12"/>
    <mergeCell ref="B4:AH4"/>
    <mergeCell ref="AH5:AH6"/>
    <mergeCell ref="B7:AH7"/>
    <mergeCell ref="AH17:AH18"/>
    <mergeCell ref="B19:AH19"/>
    <mergeCell ref="AH20:AH21"/>
    <mergeCell ref="B13:AH13"/>
    <mergeCell ref="AH14:AH15"/>
    <mergeCell ref="B16:AH16"/>
    <mergeCell ref="AH26:AH27"/>
    <mergeCell ref="B28:AH28"/>
    <mergeCell ref="AH29:AH30"/>
    <mergeCell ref="B22:AH22"/>
    <mergeCell ref="AH23:AH24"/>
    <mergeCell ref="B25:AH25"/>
    <mergeCell ref="AH35:AH36"/>
    <mergeCell ref="B37:AH37"/>
    <mergeCell ref="AH38:AH39"/>
    <mergeCell ref="B31:AH31"/>
    <mergeCell ref="AH32:AH33"/>
    <mergeCell ref="B34:AH34"/>
    <mergeCell ref="BQ11:BQ12"/>
    <mergeCell ref="AK4:BQ4"/>
    <mergeCell ref="BQ5:BQ6"/>
    <mergeCell ref="AK7:BQ7"/>
    <mergeCell ref="BQ17:BQ18"/>
    <mergeCell ref="AK19:BQ19"/>
    <mergeCell ref="BQ20:BQ21"/>
    <mergeCell ref="AK13:BQ13"/>
    <mergeCell ref="BQ14:BQ15"/>
    <mergeCell ref="AK16:BQ16"/>
    <mergeCell ref="BQ26:BQ27"/>
    <mergeCell ref="AK28:BQ28"/>
    <mergeCell ref="BQ29:BQ30"/>
    <mergeCell ref="AK22:BQ22"/>
    <mergeCell ref="BQ23:BQ24"/>
    <mergeCell ref="AK25:BQ25"/>
    <mergeCell ref="BQ35:BQ36"/>
    <mergeCell ref="AK37:BQ37"/>
    <mergeCell ref="BQ38:BQ39"/>
    <mergeCell ref="AK31:BQ31"/>
    <mergeCell ref="BQ32:BQ33"/>
    <mergeCell ref="AK34:BQ34"/>
  </mergeCells>
  <conditionalFormatting sqref="B6:AF6">
    <cfRule type="expression" dxfId="27" priority="24">
      <formula>B5="X"</formula>
    </cfRule>
  </conditionalFormatting>
  <conditionalFormatting sqref="B9:AF9">
    <cfRule type="expression" dxfId="26" priority="23">
      <formula>B8="X"</formula>
    </cfRule>
  </conditionalFormatting>
  <conditionalFormatting sqref="B12:AF12">
    <cfRule type="expression" dxfId="25" priority="22">
      <formula>B11="X"</formula>
    </cfRule>
  </conditionalFormatting>
  <conditionalFormatting sqref="B15:AF15">
    <cfRule type="expression" dxfId="24" priority="21">
      <formula>B14="X"</formula>
    </cfRule>
  </conditionalFormatting>
  <conditionalFormatting sqref="B18:AF18">
    <cfRule type="expression" dxfId="23" priority="20">
      <formula>B17="X"</formula>
    </cfRule>
  </conditionalFormatting>
  <conditionalFormatting sqref="B21:AF21">
    <cfRule type="expression" dxfId="22" priority="19">
      <formula>B20="X"</formula>
    </cfRule>
  </conditionalFormatting>
  <conditionalFormatting sqref="B24:AF24">
    <cfRule type="expression" dxfId="21" priority="18">
      <formula>B23="X"</formula>
    </cfRule>
  </conditionalFormatting>
  <conditionalFormatting sqref="B27:AF27">
    <cfRule type="expression" dxfId="20" priority="17">
      <formula>B26="X"</formula>
    </cfRule>
  </conditionalFormatting>
  <conditionalFormatting sqref="B30:AF30">
    <cfRule type="expression" dxfId="19" priority="16">
      <formula>B29="X"</formula>
    </cfRule>
  </conditionalFormatting>
  <conditionalFormatting sqref="B33:AF33">
    <cfRule type="expression" dxfId="18" priority="15">
      <formula>B32="X"</formula>
    </cfRule>
  </conditionalFormatting>
  <conditionalFormatting sqref="B36:AF36">
    <cfRule type="expression" dxfId="17" priority="14">
      <formula>B35="X"</formula>
    </cfRule>
  </conditionalFormatting>
  <conditionalFormatting sqref="B39:AF39">
    <cfRule type="expression" dxfId="16" priority="13">
      <formula>B38="X"</formula>
    </cfRule>
  </conditionalFormatting>
  <conditionalFormatting sqref="AH5:AH6 BQ5:BQ6 AH8:AH9 BQ8:BQ9 AH11:AH12 BQ11:BQ12 AH14:AH15 BQ14:BQ15 AH17:AH18 BQ17:BQ18 AH20:AH21 BQ20:BQ21 AH23:AH24 BQ23:BQ24 AH26:AH27 BQ26:BQ27 AH29:AH30 BQ29:BQ30 AH32:AH33 BQ32:BQ33 AH35:AH36 BQ35:BQ36 AH38:AH39 BQ38:BQ39">
    <cfRule type="cellIs" dxfId="15" priority="376" operator="between">
      <formula>-1.9999999</formula>
      <formula>1.9999999</formula>
    </cfRule>
    <cfRule type="cellIs" dxfId="14" priority="377" operator="greaterThan">
      <formula>2</formula>
    </cfRule>
    <cfRule type="cellIs" dxfId="13" priority="378" operator="lessThan">
      <formula>-2</formula>
    </cfRule>
  </conditionalFormatting>
  <conditionalFormatting sqref="AK4:AK39 C5:AF6 AL5:BO6 B5:B39 C8:AF9 AL8:BO9 C11:AF12 AL11:BO12 C14:AF15 AL14:BO15 C17:AF18 AL17:BO18 C20:AF21 AL20:BO21 C23:AF24 AL23:BO24 C26:AF27 AL26:BO27 C29:AF30 AL29:BO30 C32:AF33 AL32:BO33 C35:AF36 AL35:BO36 C38:AF39 AL38:BO39">
    <cfRule type="cellIs" dxfId="12" priority="404" operator="equal">
      <formula>"X"</formula>
    </cfRule>
  </conditionalFormatting>
  <conditionalFormatting sqref="AK6:BO6">
    <cfRule type="expression" dxfId="11" priority="12">
      <formula>AK5="X"</formula>
    </cfRule>
  </conditionalFormatting>
  <conditionalFormatting sqref="AK9:BO9">
    <cfRule type="expression" dxfId="10" priority="11">
      <formula>AK8="X"</formula>
    </cfRule>
  </conditionalFormatting>
  <conditionalFormatting sqref="AK12:BO12">
    <cfRule type="expression" dxfId="9" priority="10">
      <formula>AK11="X"</formula>
    </cfRule>
  </conditionalFormatting>
  <conditionalFormatting sqref="AK15:BO15">
    <cfRule type="expression" dxfId="8" priority="9">
      <formula>AK14="X"</formula>
    </cfRule>
  </conditionalFormatting>
  <conditionalFormatting sqref="AK18:BO18">
    <cfRule type="expression" dxfId="7" priority="8">
      <formula>AK17="X"</formula>
    </cfRule>
  </conditionalFormatting>
  <conditionalFormatting sqref="AK21:BO21">
    <cfRule type="expression" dxfId="6" priority="7">
      <formula>AK20="X"</formula>
    </cfRule>
  </conditionalFormatting>
  <conditionalFormatting sqref="AK24:BO24">
    <cfRule type="expression" dxfId="5" priority="6">
      <formula>AK23="X"</formula>
    </cfRule>
  </conditionalFormatting>
  <conditionalFormatting sqref="AK27:BO27">
    <cfRule type="expression" dxfId="4" priority="5">
      <formula>AK26="X"</formula>
    </cfRule>
  </conditionalFormatting>
  <conditionalFormatting sqref="AK30:BO30">
    <cfRule type="expression" dxfId="3" priority="4">
      <formula>AK29="X"</formula>
    </cfRule>
  </conditionalFormatting>
  <conditionalFormatting sqref="AK33:BO33">
    <cfRule type="expression" dxfId="2" priority="3">
      <formula>AK32="X"</formula>
    </cfRule>
  </conditionalFormatting>
  <conditionalFormatting sqref="AK36:BO36">
    <cfRule type="expression" dxfId="1" priority="2">
      <formula>AK35="X"</formula>
    </cfRule>
  </conditionalFormatting>
  <conditionalFormatting sqref="AK39:BO39">
    <cfRule type="expression" dxfId="0" priority="1">
      <formula>AK38="X"</formula>
    </cfRule>
  </conditionalFormatting>
  <pageMargins left="0" right="0" top="0" bottom="0"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B370"/>
  <sheetViews>
    <sheetView zoomScale="85" zoomScaleNormal="85" workbookViewId="0">
      <selection activeCell="C27" sqref="C27"/>
    </sheetView>
  </sheetViews>
  <sheetFormatPr baseColWidth="10" defaultRowHeight="14.25" x14ac:dyDescent="0.2"/>
  <cols>
    <col min="1" max="1" width="16.25" bestFit="1" customWidth="1"/>
    <col min="2" max="74" width="10.875" customWidth="1"/>
    <col min="75" max="216" width="11" customWidth="1"/>
  </cols>
  <sheetData>
    <row r="1" spans="1:69" ht="13.5" customHeight="1" x14ac:dyDescent="0.2">
      <c r="A1" s="538" t="s">
        <v>100</v>
      </c>
      <c r="B1" s="539"/>
      <c r="C1" s="539"/>
      <c r="D1" s="539"/>
      <c r="E1" s="539"/>
      <c r="F1" s="539"/>
      <c r="G1" s="539"/>
      <c r="H1" s="539"/>
      <c r="I1" s="539"/>
      <c r="J1" s="539"/>
      <c r="K1" s="539"/>
      <c r="L1" s="539"/>
      <c r="M1" s="540"/>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row>
    <row r="2" spans="1:69" ht="13.5" customHeight="1" thickBot="1" x14ac:dyDescent="0.25">
      <c r="A2" s="541"/>
      <c r="B2" s="535"/>
      <c r="C2" s="535"/>
      <c r="D2" s="535"/>
      <c r="E2" s="535"/>
      <c r="F2" s="535"/>
      <c r="G2" s="535"/>
      <c r="H2" s="535"/>
      <c r="I2" s="535"/>
      <c r="J2" s="535"/>
      <c r="K2" s="535"/>
      <c r="L2" s="535"/>
      <c r="M2" s="542"/>
      <c r="N2" s="132"/>
      <c r="O2" s="132"/>
      <c r="P2" s="132"/>
    </row>
    <row r="3" spans="1:69" ht="13.5" customHeight="1" thickBot="1" x14ac:dyDescent="0.25">
      <c r="B3" s="295">
        <f>'Projektkostenkalkulation EP'!B8</f>
        <v>45292</v>
      </c>
      <c r="C3" s="296">
        <f>'Projektkostenkalkulation EP'!C8</f>
        <v>45323</v>
      </c>
      <c r="D3" s="296">
        <f>'Projektkostenkalkulation EP'!D8</f>
        <v>45352</v>
      </c>
      <c r="E3" s="296">
        <f>'Projektkostenkalkulation EP'!E8</f>
        <v>45383</v>
      </c>
      <c r="F3" s="296">
        <f>'Projektkostenkalkulation EP'!F8</f>
        <v>45413</v>
      </c>
      <c r="G3" s="296">
        <f>'Projektkostenkalkulation EP'!G8</f>
        <v>45444</v>
      </c>
      <c r="H3" s="296">
        <f>'Projektkostenkalkulation EP'!H8</f>
        <v>45474</v>
      </c>
      <c r="I3" s="296">
        <f>'Projektkostenkalkulation EP'!I8</f>
        <v>45505</v>
      </c>
      <c r="J3" s="296">
        <f>'Projektkostenkalkulation EP'!J8</f>
        <v>45536</v>
      </c>
      <c r="K3" s="296">
        <f>'Projektkostenkalkulation EP'!K8</f>
        <v>45566</v>
      </c>
      <c r="L3" s="296">
        <f>'Projektkostenkalkulation EP'!L8</f>
        <v>45597</v>
      </c>
      <c r="M3" s="297">
        <f>'Projektkostenkalkulation EP'!M8</f>
        <v>45627</v>
      </c>
      <c r="N3" s="70"/>
      <c r="O3" s="70"/>
      <c r="P3" s="70"/>
      <c r="Q3" s="70"/>
      <c r="R3" s="70"/>
      <c r="S3" s="70"/>
      <c r="T3" s="70"/>
      <c r="U3" s="70"/>
      <c r="V3" s="70"/>
      <c r="W3" s="70"/>
      <c r="X3" s="70"/>
      <c r="Y3" s="70"/>
      <c r="Z3" s="70"/>
      <c r="AA3" s="70"/>
      <c r="AB3" s="70"/>
      <c r="AC3" s="70"/>
      <c r="AD3" s="70"/>
      <c r="AE3" s="70"/>
      <c r="AF3" s="70"/>
      <c r="AG3" s="70"/>
      <c r="AH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row>
    <row r="4" spans="1:69" ht="13.5" customHeight="1" x14ac:dyDescent="0.2">
      <c r="A4" s="292" t="str">
        <f>'Projektkostenkalkulation EP'!A26</f>
        <v>Vorname Name 1 / GF</v>
      </c>
      <c r="B4" s="161">
        <f>'Contr. MA 1'!$AG$6</f>
        <v>0</v>
      </c>
      <c r="C4" s="162">
        <f>'Contr. MA 1'!AG$9</f>
        <v>0</v>
      </c>
      <c r="D4" s="162">
        <f>'Contr. MA 1'!AG$12</f>
        <v>0</v>
      </c>
      <c r="E4" s="162">
        <f>'Contr. MA 1'!AG$15</f>
        <v>0</v>
      </c>
      <c r="F4" s="162">
        <f>'Contr. MA 1'!AG$18</f>
        <v>0</v>
      </c>
      <c r="G4" s="162">
        <f>'Contr. MA 1'!AG$21</f>
        <v>0</v>
      </c>
      <c r="H4" s="162">
        <f>'Contr. MA 1'!AG$24</f>
        <v>0</v>
      </c>
      <c r="I4" s="162">
        <f>'Contr. MA 1'!AG$27</f>
        <v>0</v>
      </c>
      <c r="J4" s="162">
        <f>'Contr. MA 1'!AG$30</f>
        <v>0</v>
      </c>
      <c r="K4" s="162">
        <f>'Contr. MA 1'!AG$33</f>
        <v>0</v>
      </c>
      <c r="L4" s="162">
        <f>'Contr. MA 1'!AG$36</f>
        <v>0</v>
      </c>
      <c r="M4" s="163">
        <f>'Contr. MA 1'!AG$39</f>
        <v>0</v>
      </c>
      <c r="N4" s="70"/>
      <c r="O4" s="70"/>
      <c r="P4" s="70"/>
      <c r="Q4" s="70"/>
      <c r="R4" s="70"/>
      <c r="S4" s="70"/>
      <c r="T4" s="70"/>
      <c r="U4" s="70"/>
      <c r="V4" s="70"/>
      <c r="W4" s="70"/>
      <c r="X4" s="70"/>
      <c r="Y4" s="70"/>
      <c r="Z4" s="70"/>
      <c r="AA4" s="70"/>
      <c r="AB4" s="70"/>
      <c r="AC4" s="70"/>
      <c r="AD4" s="70"/>
      <c r="AE4" s="70"/>
      <c r="AF4" s="70"/>
      <c r="AG4" s="70"/>
      <c r="AH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row>
    <row r="5" spans="1:69" ht="13.5" customHeight="1" x14ac:dyDescent="0.2">
      <c r="A5" s="293" t="str">
        <f>'Projektkostenkalkulation EP'!A27</f>
        <v>Vorname Name 2 / GF</v>
      </c>
      <c r="B5" s="135">
        <f>'Contr. MA 2'!$AG$6</f>
        <v>0</v>
      </c>
      <c r="C5" s="121">
        <f>'Contr. MA 2'!AG$9</f>
        <v>0</v>
      </c>
      <c r="D5" s="121">
        <f>'Contr. MA 2'!AG$12</f>
        <v>0</v>
      </c>
      <c r="E5" s="121">
        <f>'Contr. MA 2'!AG$15</f>
        <v>0</v>
      </c>
      <c r="F5" s="121">
        <f>'Contr. MA 2'!AG$18</f>
        <v>0</v>
      </c>
      <c r="G5" s="121">
        <f>'Contr. MA 2'!AG$21</f>
        <v>0</v>
      </c>
      <c r="H5" s="121">
        <f>'Contr. MA 2'!AG$24</f>
        <v>0</v>
      </c>
      <c r="I5" s="121">
        <f>'Contr. MA 2'!AG$27</f>
        <v>0</v>
      </c>
      <c r="J5" s="121">
        <f>'Contr. MA 2'!AG$30</f>
        <v>0</v>
      </c>
      <c r="K5" s="121">
        <f>'Contr. MA 2'!AG$33</f>
        <v>0</v>
      </c>
      <c r="L5" s="121">
        <f>'Contr. MA 2'!AG$36</f>
        <v>0</v>
      </c>
      <c r="M5" s="164">
        <f>'Contr. MA 2'!AG$39</f>
        <v>0</v>
      </c>
      <c r="N5" s="130"/>
      <c r="O5" s="130"/>
      <c r="P5" s="130"/>
      <c r="Q5" s="130"/>
      <c r="R5" s="130"/>
      <c r="S5" s="130"/>
      <c r="T5" s="130"/>
      <c r="U5" s="130"/>
      <c r="V5" s="130"/>
      <c r="W5" s="130"/>
      <c r="X5" s="130"/>
      <c r="Y5" s="130"/>
      <c r="Z5" s="130"/>
      <c r="AA5" s="130"/>
      <c r="AB5" s="130"/>
      <c r="AC5" s="130"/>
      <c r="AD5" s="130"/>
      <c r="AE5" s="130"/>
      <c r="AF5" s="130"/>
      <c r="AH5" s="70"/>
      <c r="AK5" s="130"/>
      <c r="AL5" s="130"/>
      <c r="AM5" s="130"/>
      <c r="AN5" s="130"/>
      <c r="AO5" s="130"/>
      <c r="AP5" s="130"/>
      <c r="AQ5" s="130"/>
      <c r="AR5" s="130"/>
      <c r="AS5" s="130"/>
      <c r="AT5" s="130"/>
      <c r="AU5" s="130"/>
      <c r="AV5" s="130"/>
      <c r="AW5" s="130"/>
      <c r="AX5" s="130"/>
      <c r="AY5" s="130"/>
      <c r="AZ5" s="130"/>
      <c r="BA5" s="130"/>
      <c r="BB5" s="130"/>
      <c r="BC5" s="130"/>
      <c r="BD5" s="130"/>
      <c r="BE5" s="130"/>
      <c r="BF5" s="130"/>
      <c r="BG5" s="130"/>
      <c r="BH5" s="130"/>
      <c r="BI5" s="130"/>
      <c r="BJ5" s="130"/>
      <c r="BK5" s="130"/>
      <c r="BL5" s="130"/>
      <c r="BM5" s="130"/>
      <c r="BN5" s="130"/>
      <c r="BO5" s="130"/>
      <c r="BQ5" s="70"/>
    </row>
    <row r="6" spans="1:69" ht="13.5" customHeight="1" x14ac:dyDescent="0.2">
      <c r="A6" s="293" t="str">
        <f>'Projektkostenkalkulation EP'!A28</f>
        <v>Vorname Name 3</v>
      </c>
      <c r="B6" s="135">
        <f>'Contr. MA 3'!$AG$6</f>
        <v>0</v>
      </c>
      <c r="C6" s="121">
        <f>'Contr. MA 3'!AG$9</f>
        <v>0</v>
      </c>
      <c r="D6" s="121">
        <f>'Contr. MA 3'!AG$12</f>
        <v>0</v>
      </c>
      <c r="E6" s="121">
        <f>'Contr. MA 3'!AG$15</f>
        <v>0</v>
      </c>
      <c r="F6" s="121">
        <f>'Contr. MA 3'!AG$18</f>
        <v>0</v>
      </c>
      <c r="G6" s="121">
        <f>'Contr. MA 3'!AG$21</f>
        <v>0</v>
      </c>
      <c r="H6" s="121">
        <f>'Contr. MA 3'!AG$24</f>
        <v>0</v>
      </c>
      <c r="I6" s="121">
        <f>'Contr. MA 3'!AG$27</f>
        <v>0</v>
      </c>
      <c r="J6" s="121">
        <f>'Contr. MA 3'!AG$30</f>
        <v>0</v>
      </c>
      <c r="K6" s="121">
        <f>'Contr. MA 3'!AG$33</f>
        <v>0</v>
      </c>
      <c r="L6" s="121">
        <f>'Contr. MA 3'!AG$36</f>
        <v>0</v>
      </c>
      <c r="M6" s="164">
        <f>'Contr. MA 3'!AG$39</f>
        <v>0</v>
      </c>
      <c r="N6" s="130"/>
      <c r="O6" s="130"/>
      <c r="P6" s="130"/>
      <c r="Q6" s="130"/>
      <c r="R6" s="130"/>
      <c r="S6" s="130"/>
      <c r="T6" s="130"/>
      <c r="U6" s="130"/>
      <c r="V6" s="130"/>
      <c r="W6" s="130"/>
      <c r="X6" s="130"/>
      <c r="Y6" s="130"/>
      <c r="Z6" s="130"/>
      <c r="AA6" s="130"/>
      <c r="AB6" s="130"/>
      <c r="AC6" s="130"/>
      <c r="AD6" s="130"/>
      <c r="AE6" s="130"/>
      <c r="AF6" s="130"/>
      <c r="AH6" s="7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Q6" s="70"/>
    </row>
    <row r="7" spans="1:69" ht="13.5" customHeight="1" x14ac:dyDescent="0.2">
      <c r="A7" s="293" t="str">
        <f>'Projektkostenkalkulation EP'!A29</f>
        <v>Vorname Name 4</v>
      </c>
      <c r="B7" s="135">
        <f>'Contr. MA 4'!$AG$6</f>
        <v>0</v>
      </c>
      <c r="C7" s="121">
        <f>'Contr. MA 4'!AG$9</f>
        <v>0</v>
      </c>
      <c r="D7" s="121">
        <f>'Contr. MA 4'!AG$12</f>
        <v>0</v>
      </c>
      <c r="E7" s="121">
        <f>'Contr. MA 4'!AG$15</f>
        <v>0</v>
      </c>
      <c r="F7" s="121">
        <f>'Contr. MA 4'!AG$18</f>
        <v>0</v>
      </c>
      <c r="G7" s="121">
        <f>'Contr. MA 4'!AG$21</f>
        <v>0</v>
      </c>
      <c r="H7" s="121">
        <f>'Contr. MA 4'!AG$24</f>
        <v>0</v>
      </c>
      <c r="I7" s="121">
        <f>'Contr. MA 4'!AG$27</f>
        <v>0</v>
      </c>
      <c r="J7" s="121">
        <f>'Contr. MA 4'!AG$30</f>
        <v>0</v>
      </c>
      <c r="K7" s="121">
        <f>'Contr. MA 4'!AG$33</f>
        <v>0</v>
      </c>
      <c r="L7" s="121">
        <f>'Contr. MA 4'!AG$36</f>
        <v>0</v>
      </c>
      <c r="M7" s="164">
        <f>'Contr. MA 4'!AG$39</f>
        <v>0</v>
      </c>
      <c r="N7" s="130"/>
      <c r="O7" s="130"/>
      <c r="P7" s="130"/>
      <c r="Q7" s="130"/>
      <c r="R7" s="130"/>
      <c r="S7" s="130"/>
      <c r="T7" s="130"/>
      <c r="U7" s="130"/>
      <c r="V7" s="130"/>
      <c r="W7" s="130"/>
      <c r="X7" s="130"/>
      <c r="Y7" s="130"/>
      <c r="Z7" s="130"/>
      <c r="AA7" s="130"/>
      <c r="AB7" s="130"/>
      <c r="AC7" s="130"/>
      <c r="AD7" s="130"/>
      <c r="AE7" s="130"/>
      <c r="AF7" s="130"/>
      <c r="AH7" s="70"/>
      <c r="AK7" s="130"/>
      <c r="AL7" s="130"/>
      <c r="AM7" s="130"/>
      <c r="AN7" s="130"/>
      <c r="AO7" s="130"/>
      <c r="AP7" s="130"/>
      <c r="AQ7" s="130"/>
      <c r="AR7" s="130"/>
      <c r="AS7" s="130"/>
      <c r="AT7" s="130"/>
      <c r="AU7" s="130"/>
      <c r="AV7" s="130"/>
      <c r="AW7" s="130"/>
      <c r="AX7" s="130"/>
      <c r="AY7" s="130"/>
      <c r="AZ7" s="130"/>
      <c r="BA7" s="130"/>
      <c r="BB7" s="130"/>
      <c r="BC7" s="130"/>
      <c r="BD7" s="130"/>
      <c r="BE7" s="130"/>
      <c r="BF7" s="130"/>
      <c r="BG7" s="130"/>
      <c r="BH7" s="130"/>
      <c r="BI7" s="130"/>
      <c r="BJ7" s="130"/>
      <c r="BK7" s="130"/>
      <c r="BL7" s="130"/>
      <c r="BM7" s="130"/>
      <c r="BN7" s="130"/>
      <c r="BO7" s="130"/>
      <c r="BQ7" s="70"/>
    </row>
    <row r="8" spans="1:69" ht="13.5" customHeight="1" x14ac:dyDescent="0.2">
      <c r="A8" s="293" t="str">
        <f>'Projektkostenkalkulation EP'!A30</f>
        <v>Vorname Name 5</v>
      </c>
      <c r="B8" s="135">
        <f>'Contr. MA 5'!$AG$6</f>
        <v>0</v>
      </c>
      <c r="C8" s="121">
        <f>'Contr. MA 5'!AG$9</f>
        <v>0</v>
      </c>
      <c r="D8" s="121">
        <f>'Contr. MA 5'!AG$12</f>
        <v>0</v>
      </c>
      <c r="E8" s="121">
        <f>'Contr. MA 5'!AG$15</f>
        <v>0</v>
      </c>
      <c r="F8" s="121">
        <f>'Contr. MA 5'!AG$18</f>
        <v>0</v>
      </c>
      <c r="G8" s="121">
        <f>'Contr. MA 5'!AG$21</f>
        <v>0</v>
      </c>
      <c r="H8" s="121">
        <f>'Contr. MA 5'!AG$24</f>
        <v>0</v>
      </c>
      <c r="I8" s="121">
        <f>'Contr. MA 5'!AG$27</f>
        <v>0</v>
      </c>
      <c r="J8" s="121">
        <f>'Contr. MA 5'!AG$30</f>
        <v>0</v>
      </c>
      <c r="K8" s="121">
        <f>'Contr. MA 5'!AG$33</f>
        <v>0</v>
      </c>
      <c r="L8" s="121">
        <f>'Contr. MA 5'!AG$36</f>
        <v>0</v>
      </c>
      <c r="M8" s="164">
        <f>'Contr. MA 5'!AG$39</f>
        <v>0</v>
      </c>
      <c r="N8" s="130"/>
      <c r="O8" s="130"/>
      <c r="P8" s="130"/>
      <c r="Q8" s="130"/>
      <c r="R8" s="130"/>
      <c r="S8" s="130"/>
      <c r="T8" s="130"/>
      <c r="U8" s="130"/>
      <c r="V8" s="130"/>
      <c r="W8" s="130"/>
      <c r="X8" s="130"/>
      <c r="Y8" s="130"/>
      <c r="Z8" s="130"/>
      <c r="AA8" s="130"/>
      <c r="AB8" s="130"/>
      <c r="AC8" s="130"/>
      <c r="AD8" s="130"/>
      <c r="AE8" s="130"/>
      <c r="AF8" s="130"/>
      <c r="AH8" s="70"/>
      <c r="AK8" s="130"/>
      <c r="AL8" s="130"/>
      <c r="AM8" s="130"/>
      <c r="AN8" s="130"/>
      <c r="AO8" s="130"/>
      <c r="AP8" s="130"/>
      <c r="AQ8" s="130"/>
      <c r="AR8" s="130"/>
      <c r="AS8" s="130"/>
      <c r="AT8" s="130"/>
      <c r="AU8" s="130"/>
      <c r="AV8" s="130"/>
      <c r="AW8" s="130"/>
      <c r="AX8" s="130"/>
      <c r="AY8" s="130"/>
      <c r="AZ8" s="130"/>
      <c r="BA8" s="130"/>
      <c r="BB8" s="130"/>
      <c r="BC8" s="130"/>
      <c r="BD8" s="130"/>
      <c r="BE8" s="130"/>
      <c r="BF8" s="130"/>
      <c r="BG8" s="130"/>
      <c r="BH8" s="130"/>
      <c r="BI8" s="130"/>
      <c r="BJ8" s="130"/>
      <c r="BK8" s="130"/>
      <c r="BL8" s="130"/>
      <c r="BM8" s="130"/>
      <c r="BN8" s="130"/>
      <c r="BO8" s="130"/>
      <c r="BQ8" s="70"/>
    </row>
    <row r="9" spans="1:69" ht="13.5" customHeight="1" thickBot="1" x14ac:dyDescent="0.25">
      <c r="A9" s="294" t="str">
        <f>'Projektkostenkalkulation EP'!A31</f>
        <v>Vorname Name 6</v>
      </c>
      <c r="B9" s="165">
        <f>'Contr. MA 6'!$AG$6</f>
        <v>0</v>
      </c>
      <c r="C9" s="123">
        <f>'Contr. MA 6'!AG$9</f>
        <v>0</v>
      </c>
      <c r="D9" s="123">
        <f>'Contr. MA 6'!AG$12</f>
        <v>0</v>
      </c>
      <c r="E9" s="123">
        <f>'Contr. MA 6'!AG$15</f>
        <v>0</v>
      </c>
      <c r="F9" s="123">
        <f>'Contr. MA 6'!AG$18</f>
        <v>0</v>
      </c>
      <c r="G9" s="123">
        <f>'Contr. MA 6'!AG$21</f>
        <v>0</v>
      </c>
      <c r="H9" s="123">
        <f>'Contr. MA 6'!AG$24</f>
        <v>0</v>
      </c>
      <c r="I9" s="123">
        <f>'Contr. MA 6'!AG$27</f>
        <v>0</v>
      </c>
      <c r="J9" s="123">
        <f>'Contr. MA 6'!AG$30</f>
        <v>0</v>
      </c>
      <c r="K9" s="123">
        <f>'Contr. MA 6'!AG$33</f>
        <v>0</v>
      </c>
      <c r="L9" s="123">
        <f>'Contr. MA 6'!AG$36</f>
        <v>0</v>
      </c>
      <c r="M9" s="166">
        <f>'Contr. MA 6'!AG$39</f>
        <v>0</v>
      </c>
      <c r="N9" s="70"/>
      <c r="O9" s="70"/>
      <c r="P9" s="70"/>
      <c r="Q9" s="70"/>
      <c r="R9" s="70"/>
      <c r="S9" s="70"/>
      <c r="T9" s="70"/>
      <c r="U9" s="70"/>
      <c r="V9" s="70"/>
      <c r="W9" s="70"/>
      <c r="X9" s="70"/>
      <c r="Y9" s="70"/>
      <c r="Z9" s="70"/>
      <c r="AA9" s="70"/>
      <c r="AB9" s="70"/>
      <c r="AC9" s="70"/>
      <c r="AD9" s="70"/>
      <c r="AE9" s="70"/>
      <c r="AF9" s="70"/>
      <c r="AG9" s="70"/>
      <c r="AH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row>
    <row r="10" spans="1:69" ht="13.5" customHeight="1" thickBot="1" x14ac:dyDescent="0.25">
      <c r="A10" s="130"/>
      <c r="B10" s="299">
        <f>'Projektkostenkalkulation EP'!N8</f>
        <v>45658</v>
      </c>
      <c r="C10" s="300">
        <f>'Projektkostenkalkulation EP'!O8</f>
        <v>45689</v>
      </c>
      <c r="D10" s="300">
        <f>'Projektkostenkalkulation EP'!P8</f>
        <v>45717</v>
      </c>
      <c r="E10" s="300">
        <f>'Projektkostenkalkulation EP'!Q8</f>
        <v>45748</v>
      </c>
      <c r="F10" s="300">
        <f>'Projektkostenkalkulation EP'!R8</f>
        <v>45778</v>
      </c>
      <c r="G10" s="300">
        <f>'Projektkostenkalkulation EP'!S8</f>
        <v>45809</v>
      </c>
      <c r="H10" s="300">
        <f>'Projektkostenkalkulation EP'!T8</f>
        <v>45839</v>
      </c>
      <c r="I10" s="300">
        <f>'Projektkostenkalkulation EP'!U8</f>
        <v>45870</v>
      </c>
      <c r="J10" s="300">
        <f>'Projektkostenkalkulation EP'!V8</f>
        <v>45901</v>
      </c>
      <c r="K10" s="300">
        <f>'Projektkostenkalkulation EP'!W8</f>
        <v>45931</v>
      </c>
      <c r="L10" s="300">
        <f>'Projektkostenkalkulation EP'!X8</f>
        <v>45962</v>
      </c>
      <c r="M10" s="301">
        <f>'Projektkostenkalkulation EP'!Y8</f>
        <v>45992</v>
      </c>
      <c r="N10" s="130"/>
      <c r="O10" s="130"/>
      <c r="P10" s="130"/>
      <c r="Q10" s="130"/>
      <c r="R10" s="130"/>
      <c r="S10" s="130"/>
      <c r="T10" s="130"/>
      <c r="U10" s="130"/>
      <c r="V10" s="130"/>
      <c r="W10" s="130"/>
      <c r="X10" s="130"/>
      <c r="Y10" s="130"/>
      <c r="Z10" s="130"/>
      <c r="AA10" s="130"/>
      <c r="AB10" s="130"/>
      <c r="AC10" s="130"/>
      <c r="AD10" s="130"/>
      <c r="AE10" s="130"/>
      <c r="AF10" s="130"/>
      <c r="AH10" s="70"/>
      <c r="AK10" s="130"/>
      <c r="AL10" s="130"/>
      <c r="AM10" s="130"/>
      <c r="AN10" s="130"/>
      <c r="AO10" s="130"/>
      <c r="AP10" s="130"/>
      <c r="AQ10" s="130"/>
      <c r="AR10" s="130"/>
      <c r="AS10" s="130"/>
      <c r="AT10" s="130"/>
      <c r="AU10" s="130"/>
      <c r="AV10" s="130"/>
      <c r="AW10" s="130"/>
      <c r="AX10" s="130"/>
      <c r="AY10" s="130"/>
      <c r="AZ10" s="130"/>
      <c r="BA10" s="130"/>
      <c r="BB10" s="130"/>
      <c r="BC10" s="130"/>
      <c r="BD10" s="130"/>
      <c r="BE10" s="130"/>
      <c r="BF10" s="130"/>
      <c r="BG10" s="130"/>
      <c r="BH10" s="130"/>
      <c r="BI10" s="130"/>
      <c r="BJ10" s="130"/>
      <c r="BK10" s="130"/>
      <c r="BL10" s="130"/>
      <c r="BM10" s="130"/>
      <c r="BN10" s="130"/>
      <c r="BO10" s="130"/>
      <c r="BQ10" s="70"/>
    </row>
    <row r="11" spans="1:69" ht="13.5" customHeight="1" x14ac:dyDescent="0.2">
      <c r="A11" s="292" t="str">
        <f>'Projektkostenkalkulation EP'!A26</f>
        <v>Vorname Name 1 / GF</v>
      </c>
      <c r="B11" s="167">
        <f>'Contr. MA 1'!$BP$6</f>
        <v>0</v>
      </c>
      <c r="C11" s="168">
        <f>'Contr. MA 1'!$BP$9</f>
        <v>0</v>
      </c>
      <c r="D11" s="168">
        <f>'Contr. MA 1'!$BP$12</f>
        <v>0</v>
      </c>
      <c r="E11" s="168">
        <f>'Contr. MA 1'!$BP$15</f>
        <v>0</v>
      </c>
      <c r="F11" s="168">
        <f>'Contr. MA 1'!$BP$18</f>
        <v>0</v>
      </c>
      <c r="G11" s="168">
        <f>'Contr. MA 1'!$BP$21</f>
        <v>0</v>
      </c>
      <c r="H11" s="168">
        <f>'Contr. MA 1'!$BP$24</f>
        <v>0</v>
      </c>
      <c r="I11" s="168">
        <f>'Contr. MA 1'!$BP$27</f>
        <v>0</v>
      </c>
      <c r="J11" s="168">
        <f>'Contr. MA 1'!$BP$30</f>
        <v>0</v>
      </c>
      <c r="K11" s="168">
        <f>'Contr. MA 1'!$BP$33</f>
        <v>0</v>
      </c>
      <c r="L11" s="168">
        <f>'Contr. MA 1'!$BP$36</f>
        <v>0</v>
      </c>
      <c r="M11" s="169">
        <f>'Contr. MA 1'!$BP$39</f>
        <v>0</v>
      </c>
      <c r="N11" s="130"/>
      <c r="O11" s="130"/>
      <c r="P11" s="130"/>
      <c r="Q11" s="130"/>
      <c r="R11" s="130"/>
      <c r="S11" s="130"/>
      <c r="T11" s="130"/>
      <c r="U11" s="130"/>
      <c r="V11" s="130"/>
      <c r="W11" s="130"/>
      <c r="X11" s="130"/>
      <c r="Y11" s="130"/>
      <c r="Z11" s="130"/>
      <c r="AA11" s="130"/>
      <c r="AB11" s="130"/>
      <c r="AC11" s="130"/>
      <c r="AD11" s="130"/>
      <c r="AE11" s="130"/>
      <c r="AF11" s="130"/>
      <c r="AH11" s="7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c r="BI11" s="130"/>
      <c r="BJ11" s="130"/>
      <c r="BK11" s="130"/>
      <c r="BL11" s="130"/>
      <c r="BM11" s="130"/>
      <c r="BN11" s="130"/>
      <c r="BO11" s="130"/>
      <c r="BQ11" s="70"/>
    </row>
    <row r="12" spans="1:69" ht="13.5" customHeight="1" x14ac:dyDescent="0.2">
      <c r="A12" s="293" t="str">
        <f>'Projektkostenkalkulation EP'!A27</f>
        <v>Vorname Name 2 / GF</v>
      </c>
      <c r="B12" s="170">
        <f>'Contr. MA 2'!$BP$6</f>
        <v>0</v>
      </c>
      <c r="C12" s="144">
        <f>'Contr. MA 2'!$BP$9</f>
        <v>0</v>
      </c>
      <c r="D12" s="144">
        <f>'Contr. MA 2'!$BP$12</f>
        <v>0</v>
      </c>
      <c r="E12" s="144">
        <f>'Contr. MA 2'!$BP$15</f>
        <v>0</v>
      </c>
      <c r="F12" s="144">
        <f>'Contr. MA 2'!$BP$18</f>
        <v>0</v>
      </c>
      <c r="G12" s="144">
        <f>'Contr. MA 2'!$BP$21</f>
        <v>0</v>
      </c>
      <c r="H12" s="144">
        <f>'Contr. MA 2'!$BP$24</f>
        <v>0</v>
      </c>
      <c r="I12" s="144">
        <f>'Contr. MA 2'!$BP$27</f>
        <v>0</v>
      </c>
      <c r="J12" s="144">
        <f>'Contr. MA 2'!$BP$30</f>
        <v>0</v>
      </c>
      <c r="K12" s="144">
        <f>'Contr. MA 2'!$BP$33</f>
        <v>0</v>
      </c>
      <c r="L12" s="144">
        <f>'Contr. MA 2'!$BP$36</f>
        <v>0</v>
      </c>
      <c r="M12" s="171">
        <f>'Contr. MA 2'!$BP$39</f>
        <v>0</v>
      </c>
      <c r="N12" s="70"/>
      <c r="O12" s="70"/>
      <c r="P12" s="70"/>
      <c r="Q12" s="70"/>
      <c r="R12" s="70"/>
      <c r="S12" s="70"/>
      <c r="T12" s="70"/>
      <c r="U12" s="70"/>
      <c r="V12" s="70"/>
      <c r="W12" s="70"/>
      <c r="X12" s="70"/>
      <c r="Y12" s="70"/>
      <c r="Z12" s="70"/>
      <c r="AA12" s="70"/>
      <c r="AB12" s="70"/>
      <c r="AC12" s="70"/>
      <c r="AD12" s="70"/>
      <c r="AE12" s="70"/>
      <c r="AF12" s="70"/>
      <c r="AG12" s="70"/>
      <c r="AH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row>
    <row r="13" spans="1:69" ht="13.5" customHeight="1" x14ac:dyDescent="0.2">
      <c r="A13" s="293" t="str">
        <f>'Projektkostenkalkulation EP'!A28</f>
        <v>Vorname Name 3</v>
      </c>
      <c r="B13" s="170">
        <f>'Contr. MA 3'!$BP$6</f>
        <v>0</v>
      </c>
      <c r="C13" s="144">
        <f>'Contr. MA 3'!$BP$9</f>
        <v>0</v>
      </c>
      <c r="D13" s="144">
        <f>'Contr. MA 3'!$BP$12</f>
        <v>0</v>
      </c>
      <c r="E13" s="144">
        <f>'Contr. MA 3'!$BP$15</f>
        <v>0</v>
      </c>
      <c r="F13" s="144">
        <f>'Contr. MA 3'!$BP$18</f>
        <v>0</v>
      </c>
      <c r="G13" s="144">
        <f>'Contr. MA 3'!$BP$21</f>
        <v>0</v>
      </c>
      <c r="H13" s="144">
        <f>'Contr. MA 3'!$BP$24</f>
        <v>0</v>
      </c>
      <c r="I13" s="144">
        <f>'Contr. MA 3'!$BP$27</f>
        <v>0</v>
      </c>
      <c r="J13" s="144">
        <f>'Contr. MA 3'!$BP$30</f>
        <v>0</v>
      </c>
      <c r="K13" s="144">
        <f>'Contr. MA 3'!$BP$33</f>
        <v>0</v>
      </c>
      <c r="L13" s="144">
        <f>'Contr. MA 3'!$BP$36</f>
        <v>0</v>
      </c>
      <c r="M13" s="171">
        <f>'Contr. MA 3'!$BP$39</f>
        <v>0</v>
      </c>
      <c r="N13" s="130"/>
      <c r="O13" s="130"/>
      <c r="P13" s="130"/>
      <c r="Q13" s="130"/>
      <c r="R13" s="130"/>
      <c r="S13" s="130"/>
      <c r="T13" s="130"/>
      <c r="U13" s="130"/>
      <c r="V13" s="130"/>
      <c r="W13" s="130"/>
      <c r="X13" s="130"/>
      <c r="Y13" s="130"/>
      <c r="Z13" s="130"/>
      <c r="AA13" s="130"/>
      <c r="AB13" s="130"/>
      <c r="AC13" s="130"/>
      <c r="AD13" s="130"/>
      <c r="AE13" s="130"/>
      <c r="AF13" s="130"/>
      <c r="AH13" s="7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c r="BI13" s="130"/>
      <c r="BJ13" s="130"/>
      <c r="BK13" s="130"/>
      <c r="BL13" s="130"/>
      <c r="BM13" s="130"/>
      <c r="BN13" s="130"/>
      <c r="BO13" s="130"/>
      <c r="BQ13" s="70"/>
    </row>
    <row r="14" spans="1:69" ht="13.5" customHeight="1" x14ac:dyDescent="0.2">
      <c r="A14" s="293" t="str">
        <f>'Projektkostenkalkulation EP'!A29</f>
        <v>Vorname Name 4</v>
      </c>
      <c r="B14" s="170">
        <f>'Contr. MA 4'!$BP$6</f>
        <v>0</v>
      </c>
      <c r="C14" s="144">
        <f>'Contr. MA 4'!$BP$9</f>
        <v>0</v>
      </c>
      <c r="D14" s="144">
        <f>'Contr. MA 4'!$BP$12</f>
        <v>0</v>
      </c>
      <c r="E14" s="144">
        <f>'Contr. MA 4'!$BP$15</f>
        <v>0</v>
      </c>
      <c r="F14" s="144">
        <f>'Contr. MA 4'!$BP$18</f>
        <v>0</v>
      </c>
      <c r="G14" s="144">
        <f>'Contr. MA 4'!$BP$21</f>
        <v>0</v>
      </c>
      <c r="H14" s="144">
        <f>'Contr. MA 4'!$BP$24</f>
        <v>0</v>
      </c>
      <c r="I14" s="144">
        <f>'Contr. MA 4'!$BP$27</f>
        <v>0</v>
      </c>
      <c r="J14" s="144">
        <f>'Contr. MA 4'!$BP$30</f>
        <v>0</v>
      </c>
      <c r="K14" s="144">
        <f>'Contr. MA 4'!$BP$33</f>
        <v>0</v>
      </c>
      <c r="L14" s="144">
        <f>'Contr. MA 4'!$BP$36</f>
        <v>0</v>
      </c>
      <c r="M14" s="171">
        <f>'Contr. MA 4'!$BP$39</f>
        <v>0</v>
      </c>
      <c r="N14" s="130"/>
      <c r="O14" s="130"/>
      <c r="P14" s="130"/>
      <c r="Q14" s="130"/>
      <c r="R14" s="130"/>
      <c r="S14" s="130"/>
      <c r="T14" s="130"/>
      <c r="U14" s="130"/>
      <c r="V14" s="130"/>
      <c r="W14" s="130"/>
      <c r="X14" s="130"/>
      <c r="Y14" s="130"/>
      <c r="Z14" s="130"/>
      <c r="AA14" s="130"/>
      <c r="AB14" s="130"/>
      <c r="AC14" s="130"/>
      <c r="AD14" s="130"/>
      <c r="AE14" s="130"/>
      <c r="AF14" s="130"/>
      <c r="AH14" s="7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c r="BI14" s="130"/>
      <c r="BJ14" s="130"/>
      <c r="BK14" s="130"/>
      <c r="BL14" s="130"/>
      <c r="BM14" s="130"/>
      <c r="BN14" s="130"/>
      <c r="BO14" s="130"/>
      <c r="BQ14" s="70"/>
    </row>
    <row r="15" spans="1:69" ht="13.5" customHeight="1" x14ac:dyDescent="0.2">
      <c r="A15" s="293" t="str">
        <f>'Projektkostenkalkulation EP'!A30</f>
        <v>Vorname Name 5</v>
      </c>
      <c r="B15" s="170">
        <f>'Contr. MA 5'!$BP$6</f>
        <v>0</v>
      </c>
      <c r="C15" s="144">
        <f>'Contr. MA 5'!$BP$9</f>
        <v>0</v>
      </c>
      <c r="D15" s="144">
        <f>'Contr. MA 5'!$BP$12</f>
        <v>0</v>
      </c>
      <c r="E15" s="144">
        <f>'Contr. MA 5'!$BP$15</f>
        <v>0</v>
      </c>
      <c r="F15" s="144">
        <f>'Contr. MA 5'!$BP$18</f>
        <v>0</v>
      </c>
      <c r="G15" s="144">
        <f>'Contr. MA 5'!$BP$21</f>
        <v>0</v>
      </c>
      <c r="H15" s="144">
        <f>'Contr. MA 5'!$BP$24</f>
        <v>0</v>
      </c>
      <c r="I15" s="144">
        <f>'Contr. MA 5'!$BP$27</f>
        <v>0</v>
      </c>
      <c r="J15" s="144">
        <f>'Contr. MA 5'!$BP$30</f>
        <v>0</v>
      </c>
      <c r="K15" s="144">
        <f>'Contr. MA 5'!$BP$33</f>
        <v>0</v>
      </c>
      <c r="L15" s="144">
        <f>'Contr. MA 5'!$BP$36</f>
        <v>0</v>
      </c>
      <c r="M15" s="171">
        <f>'Contr. MA 5'!$BP$39</f>
        <v>0</v>
      </c>
      <c r="N15" s="70"/>
      <c r="O15" s="70"/>
      <c r="P15" s="70"/>
      <c r="Q15" s="70"/>
      <c r="R15" s="70"/>
      <c r="S15" s="70"/>
      <c r="T15" s="70"/>
      <c r="U15" s="70"/>
      <c r="V15" s="70"/>
      <c r="W15" s="70"/>
      <c r="X15" s="70"/>
      <c r="Y15" s="70"/>
      <c r="Z15" s="70"/>
      <c r="AA15" s="70"/>
      <c r="AB15" s="70"/>
      <c r="AC15" s="70"/>
      <c r="AD15" s="70"/>
      <c r="AE15" s="70"/>
      <c r="AF15" s="70"/>
      <c r="AG15" s="70"/>
      <c r="AH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row>
    <row r="16" spans="1:69" ht="15" thickBot="1" x14ac:dyDescent="0.25">
      <c r="A16" s="298" t="str">
        <f>'Projektkostenkalkulation EP'!A31</f>
        <v>Vorname Name 6</v>
      </c>
      <c r="B16" s="302">
        <f>'Contr. MA 6'!$BP$6</f>
        <v>0</v>
      </c>
      <c r="C16" s="303">
        <f>'Contr. MA 6'!$BP$9</f>
        <v>0</v>
      </c>
      <c r="D16" s="303">
        <f>'Contr. MA 6'!$BP$12</f>
        <v>0</v>
      </c>
      <c r="E16" s="303">
        <f>'Contr. MA 6'!$BP$15</f>
        <v>0</v>
      </c>
      <c r="F16" s="303">
        <f>'Contr. MA 6'!$BP$18</f>
        <v>0</v>
      </c>
      <c r="G16" s="303">
        <f>'Contr. MA 6'!$BP$21</f>
        <v>0</v>
      </c>
      <c r="H16" s="303">
        <f>'Contr. MA 6'!$BP$24</f>
        <v>0</v>
      </c>
      <c r="I16" s="303">
        <f>'Contr. MA 6'!$BP$27</f>
        <v>0</v>
      </c>
      <c r="J16" s="303">
        <f>'Contr. MA 6'!$BP$30</f>
        <v>0</v>
      </c>
      <c r="K16" s="303">
        <f>'Contr. MA 6'!$BP$33</f>
        <v>0</v>
      </c>
      <c r="L16" s="303">
        <f>'Contr. MA 6'!$BP$36</f>
        <v>0</v>
      </c>
      <c r="M16" s="304">
        <f>'Contr. MA 6'!$BP$39</f>
        <v>0</v>
      </c>
      <c r="N16" s="130"/>
      <c r="O16" s="130"/>
      <c r="P16" s="130"/>
      <c r="Q16" s="130"/>
      <c r="R16" s="130"/>
      <c r="S16" s="130"/>
      <c r="T16" s="130"/>
      <c r="U16" s="130"/>
      <c r="V16" s="130"/>
      <c r="W16" s="130"/>
      <c r="X16" s="130"/>
      <c r="Y16" s="130"/>
      <c r="Z16" s="130"/>
      <c r="AA16" s="130"/>
      <c r="AB16" s="130"/>
      <c r="AC16" s="130"/>
      <c r="AD16" s="130"/>
      <c r="AE16" s="130"/>
      <c r="AF16" s="130"/>
      <c r="AH16" s="7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c r="BI16" s="130"/>
      <c r="BJ16" s="130"/>
      <c r="BK16" s="130"/>
      <c r="BL16" s="130"/>
      <c r="BM16" s="130"/>
      <c r="BN16" s="130"/>
      <c r="BO16" s="130"/>
      <c r="BQ16" s="70"/>
    </row>
    <row r="17" spans="1:69" ht="26.25" customHeight="1" thickBot="1" x14ac:dyDescent="0.25">
      <c r="A17" s="534" t="s">
        <v>99</v>
      </c>
      <c r="B17" s="535"/>
      <c r="C17" s="535"/>
      <c r="D17" s="535"/>
      <c r="E17" s="535"/>
      <c r="F17" s="535"/>
      <c r="G17" s="535"/>
      <c r="H17" s="535"/>
      <c r="I17" s="535"/>
      <c r="J17" s="535"/>
      <c r="K17" s="535"/>
      <c r="L17" s="535"/>
      <c r="M17" s="535"/>
      <c r="N17" s="536"/>
      <c r="O17" s="536"/>
      <c r="P17" s="536"/>
      <c r="Q17" s="536"/>
      <c r="R17" s="536"/>
      <c r="S17" s="536"/>
      <c r="T17" s="537"/>
      <c r="U17" s="130"/>
      <c r="V17" s="130"/>
      <c r="W17" s="130"/>
      <c r="X17" s="130"/>
      <c r="Y17" s="130"/>
      <c r="Z17" s="130"/>
      <c r="AA17" s="130"/>
      <c r="AB17" s="130"/>
      <c r="AC17" s="130"/>
      <c r="AD17" s="130"/>
      <c r="AE17" s="130"/>
      <c r="AF17" s="130"/>
      <c r="AH17" s="7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c r="BI17" s="130"/>
      <c r="BJ17" s="130"/>
      <c r="BK17" s="130"/>
      <c r="BL17" s="130"/>
      <c r="BM17" s="130"/>
      <c r="BN17" s="130"/>
      <c r="BO17" s="130"/>
      <c r="BQ17" s="70"/>
    </row>
    <row r="18" spans="1:69" ht="43.5" thickBot="1" x14ac:dyDescent="0.25">
      <c r="A18" s="63" t="s">
        <v>9</v>
      </c>
      <c r="B18" s="160" t="s">
        <v>96</v>
      </c>
      <c r="C18" s="305" t="e">
        <f>"1. Abruf: "&amp;TEXT(B27,"TT.MM.JJJJ")&amp;" - "&amp;TEXT(EOMONTH(C27,-1),"TT.MM.JJJJ")&amp;" Stunden"</f>
        <v>#NUM!</v>
      </c>
      <c r="D18" s="152" t="s">
        <v>97</v>
      </c>
      <c r="E18" s="153" t="e">
        <f>"2. Abruf: "&amp;TEXT(B28,"TT.MM.JJJJ")&amp;" - "&amp;TEXT(C28,"TT.MM.JJJJ")&amp;" Stunden"</f>
        <v>#NUM!</v>
      </c>
      <c r="F18" s="152" t="s">
        <v>97</v>
      </c>
      <c r="G18" s="153" t="e">
        <f>"3. Abruf: "&amp;TEXT(B29,"TT.MM.JJJJ")&amp;" - "&amp;TEXT(C29,"TT.MM.JJJJ")&amp;" Stunden"</f>
        <v>#NUM!</v>
      </c>
      <c r="H18" s="152" t="s">
        <v>97</v>
      </c>
      <c r="I18" s="153" t="e">
        <f>"4. Abruf: "&amp;TEXT(B30,"TT.MM.JJJJ")&amp;" - "&amp;TEXT(C30,"TT.MM.JJJJ")&amp;" Stunden"</f>
        <v>#NUM!</v>
      </c>
      <c r="J18" s="152" t="s">
        <v>97</v>
      </c>
      <c r="K18" s="153" t="e">
        <f>"5. Abruf: "&amp;TEXT(B31,"TT.MM.JJJJ")&amp;" - "&amp;TEXT(C31,"TT.MM.JJJJ")&amp;" Stunden"</f>
        <v>#NUM!</v>
      </c>
      <c r="L18" s="152" t="s">
        <v>97</v>
      </c>
      <c r="M18" s="153" t="e">
        <f>"6. Abruf: "&amp;TEXT(B32,"TT.MM.JJJJ")&amp;" - "&amp;TEXT(C32,"TT.MM.JJJJ")&amp;" Stunden"</f>
        <v>#NUM!</v>
      </c>
      <c r="N18" s="152" t="s">
        <v>97</v>
      </c>
      <c r="O18" s="153" t="e">
        <f>"7. Abruf: "&amp;TEXT(B33,"TT.MM.JJJJ")&amp;" - "&amp;TEXT(C33,"TT.MM.JJJJ")&amp;" Stunden"</f>
        <v>#NUM!</v>
      </c>
      <c r="P18" s="152" t="s">
        <v>97</v>
      </c>
      <c r="Q18" s="153" t="e">
        <f>"8. Abruf: "&amp;TEXT(B34,"TT.MM.JJJJ")&amp;" - "&amp;TEXT(C34,"TT.MM.JJJJ")&amp;" Stunden"</f>
        <v>#NUM!</v>
      </c>
      <c r="R18" s="152" t="s">
        <v>97</v>
      </c>
      <c r="S18" s="153" t="e">
        <f>"9. Abruf: "&amp;TEXT(B35,"TT.MM.JJJJ")&amp;" - "&amp;TEXT(C35,"TT.MM.JJJJ")&amp;" Stunden"</f>
        <v>#NUM!</v>
      </c>
      <c r="T18" s="152" t="s">
        <v>97</v>
      </c>
      <c r="U18" s="43"/>
      <c r="V18" s="130"/>
      <c r="W18" s="130"/>
      <c r="X18" s="130"/>
      <c r="Y18" s="130"/>
      <c r="Z18" s="130"/>
      <c r="AA18" s="130"/>
      <c r="AB18" s="130"/>
      <c r="AC18" s="130"/>
      <c r="AD18" s="130"/>
      <c r="AE18" s="130"/>
      <c r="AF18" s="130"/>
      <c r="AH18" s="7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c r="BI18" s="130"/>
      <c r="BJ18" s="130"/>
      <c r="BK18" s="130"/>
      <c r="BL18" s="130"/>
      <c r="BM18" s="130"/>
      <c r="BN18" s="130"/>
      <c r="BO18" s="130"/>
      <c r="BQ18" s="70"/>
    </row>
    <row r="19" spans="1:69" ht="13.5" customHeight="1" x14ac:dyDescent="0.2">
      <c r="A19" s="158" t="str">
        <f>'Projektkostenkalkulation EP'!A26</f>
        <v>Vorname Name 1 / GF</v>
      </c>
      <c r="B19" s="159">
        <f>IF('Projektkostenkalkulation EP'!N42="",0,('Projektkostenkalkulation EP'!K42)/(('Projektkostenkalkulation EP'!N42*52)/12))</f>
        <v>0</v>
      </c>
      <c r="C19" s="150">
        <f t="shared" ref="C19:C24" si="0">(SUMIF($B$3:$M$3,"&lt;="&amp;EOMONTH($C$27,-1),$B4:$M4))+
(SUMIF($B$10:$M$10,"&lt;="&amp;EOMONTH($C$27,-1),$B11:$M11))</f>
        <v>0</v>
      </c>
      <c r="D19" s="151">
        <f t="shared" ref="D19:D24" si="1">C19*B19</f>
        <v>0</v>
      </c>
      <c r="E19" s="150">
        <f t="shared" ref="E19:E24" si="2">(SUMIF($B$3:$M$3,"&lt;="&amp;$C$28,$B4:$M4))+
(SUMIF($B$10:$M$10,"&lt;="&amp;$C$28,$B11:$M11))-C19</f>
        <v>0</v>
      </c>
      <c r="F19" s="151">
        <f t="shared" ref="F19:F24" si="3">E19*B19</f>
        <v>0</v>
      </c>
      <c r="G19" s="150">
        <f t="shared" ref="G19:G24" si="4">(SUMIF($B$3:$M$3,"&lt;="&amp;$C$29,$B4:$M4))+
(SUMIF($B$10:$M$10,"&lt;="&amp;$C$29,$B11:$M11))-C19-E19</f>
        <v>0</v>
      </c>
      <c r="H19" s="151">
        <f t="shared" ref="H19:H24" si="5">G19*B19</f>
        <v>0</v>
      </c>
      <c r="I19" s="150">
        <f t="shared" ref="I19:I24" si="6">(SUMIF($B$3:$M$3,"&lt;="&amp;$C$30,$B4:$M4))+
(SUMIF($B$10:$M$10,"&lt;="&amp;$C$30,$B11:$M11))-C19-E19-G19</f>
        <v>0</v>
      </c>
      <c r="J19" s="151">
        <f t="shared" ref="J19:J24" si="7">I19*B19</f>
        <v>0</v>
      </c>
      <c r="K19" s="150">
        <f t="shared" ref="K19:K24" si="8">(SUMIF($B$3:$M$3,"&lt;="&amp;$C$31,$B4:$M4))+
(SUMIF($B$10:$M$10,"&lt;="&amp;$C$31,$B11:$M11))-C19-E19-G19-I19</f>
        <v>0</v>
      </c>
      <c r="L19" s="151">
        <f t="shared" ref="L19:L24" si="9">K19*B19</f>
        <v>0</v>
      </c>
      <c r="M19" s="150">
        <f t="shared" ref="M19:M24" si="10">(SUMIF($B$3:$M$3,"&lt;="&amp;$C$32,$B4:$M4))+
(SUMIF($B$10:$M$10,"&lt;="&amp;$C$32,$B11:$M11))-C19-E19-G19-I19-K19</f>
        <v>0</v>
      </c>
      <c r="N19" s="151">
        <f t="shared" ref="N19:N24" si="11">M19*B19</f>
        <v>0</v>
      </c>
      <c r="O19" s="150">
        <f t="shared" ref="O19:O24" si="12">(SUMIF($B$3:$M$3,"&lt;="&amp;$C$33,$B4:$M4))+
(SUMIF($B$10:$M$10,"&lt;="&amp;$C$33,$B11:$M11))-C19-E19-G19-I19-K19-M19</f>
        <v>0</v>
      </c>
      <c r="P19" s="151">
        <f t="shared" ref="P19:P24" si="13">O19*B19</f>
        <v>0</v>
      </c>
      <c r="Q19" s="150">
        <f t="shared" ref="Q19:Q24" si="14">(SUMIF($B$3:$M$3,"&lt;="&amp;$C$34,$B4:$M4))+
(SUMIF($B$10:$M$10,"&lt;="&amp;$C$34,$B11:$M11))-C19-E19-G19-I19-K19-M19-O19</f>
        <v>0</v>
      </c>
      <c r="R19" s="151">
        <f t="shared" ref="R19:R24" si="15">Q19*B19</f>
        <v>0</v>
      </c>
      <c r="S19" s="150">
        <f t="shared" ref="S19:S24" si="16">(SUMIF($B$3:$M$3,"&lt;="&amp;$C$35,$B4:$M4))+
(SUMIF($B$10:$M$10,"&lt;="&amp;$C$35,$B11:$M11))-C19-E19-G19-I19-K19-M19-O19-Q19</f>
        <v>0</v>
      </c>
      <c r="T19" s="151">
        <f t="shared" ref="T19:T24" si="17">S19*B19</f>
        <v>0</v>
      </c>
      <c r="U19" s="130"/>
      <c r="V19" s="130"/>
      <c r="W19" s="130"/>
      <c r="X19" s="130"/>
      <c r="Y19" s="130"/>
      <c r="Z19" s="130"/>
      <c r="AA19" s="130"/>
      <c r="AB19" s="130"/>
      <c r="AC19" s="130"/>
      <c r="AD19" s="130"/>
      <c r="AE19" s="130"/>
      <c r="AF19" s="130"/>
      <c r="AH19" s="7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c r="BI19" s="130"/>
      <c r="BJ19" s="130"/>
      <c r="BK19" s="130"/>
      <c r="BL19" s="130"/>
      <c r="BM19" s="130"/>
      <c r="BN19" s="130"/>
      <c r="BO19" s="130"/>
      <c r="BQ19" s="70"/>
    </row>
    <row r="20" spans="1:69" ht="13.5" customHeight="1" x14ac:dyDescent="0.2">
      <c r="A20" s="156" t="str">
        <f>'Projektkostenkalkulation EP'!A27</f>
        <v>Vorname Name 2 / GF</v>
      </c>
      <c r="B20" s="154">
        <f>IF('Projektkostenkalkulation EP'!N43="",0,('Projektkostenkalkulation EP'!K43)/(('Projektkostenkalkulation EP'!N43*52)/12))</f>
        <v>0</v>
      </c>
      <c r="C20" s="146">
        <f t="shared" si="0"/>
        <v>0</v>
      </c>
      <c r="D20" s="147">
        <f t="shared" si="1"/>
        <v>0</v>
      </c>
      <c r="E20" s="146">
        <f t="shared" si="2"/>
        <v>0</v>
      </c>
      <c r="F20" s="147">
        <f t="shared" si="3"/>
        <v>0</v>
      </c>
      <c r="G20" s="146">
        <f t="shared" si="4"/>
        <v>0</v>
      </c>
      <c r="H20" s="147">
        <f t="shared" si="5"/>
        <v>0</v>
      </c>
      <c r="I20" s="146">
        <f t="shared" si="6"/>
        <v>0</v>
      </c>
      <c r="J20" s="147">
        <f t="shared" si="7"/>
        <v>0</v>
      </c>
      <c r="K20" s="146">
        <f t="shared" si="8"/>
        <v>0</v>
      </c>
      <c r="L20" s="147">
        <f t="shared" si="9"/>
        <v>0</v>
      </c>
      <c r="M20" s="146">
        <f t="shared" si="10"/>
        <v>0</v>
      </c>
      <c r="N20" s="147">
        <f t="shared" si="11"/>
        <v>0</v>
      </c>
      <c r="O20" s="146">
        <f t="shared" si="12"/>
        <v>0</v>
      </c>
      <c r="P20" s="147">
        <f t="shared" si="13"/>
        <v>0</v>
      </c>
      <c r="Q20" s="146">
        <f t="shared" si="14"/>
        <v>0</v>
      </c>
      <c r="R20" s="147">
        <f t="shared" si="15"/>
        <v>0</v>
      </c>
      <c r="S20" s="146">
        <f t="shared" si="16"/>
        <v>0</v>
      </c>
      <c r="T20" s="147">
        <f t="shared" si="17"/>
        <v>0</v>
      </c>
      <c r="U20" s="70"/>
      <c r="V20" s="70"/>
      <c r="W20" s="70"/>
      <c r="X20" s="70"/>
      <c r="Y20" s="70"/>
      <c r="Z20" s="70"/>
      <c r="AA20" s="70"/>
      <c r="AB20" s="70"/>
      <c r="AC20" s="70"/>
      <c r="AD20" s="70"/>
      <c r="AE20" s="70"/>
      <c r="AF20" s="70"/>
      <c r="AG20" s="70"/>
      <c r="AH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row>
    <row r="21" spans="1:69" ht="13.5" customHeight="1" x14ac:dyDescent="0.2">
      <c r="A21" s="156" t="str">
        <f>'Projektkostenkalkulation EP'!A28</f>
        <v>Vorname Name 3</v>
      </c>
      <c r="B21" s="154">
        <f>IF('Projektkostenkalkulation EP'!N44="",0,('Projektkostenkalkulation EP'!K44)/(('Projektkostenkalkulation EP'!N44*52)/12))</f>
        <v>0</v>
      </c>
      <c r="C21" s="146">
        <f t="shared" si="0"/>
        <v>0</v>
      </c>
      <c r="D21" s="147">
        <f t="shared" si="1"/>
        <v>0</v>
      </c>
      <c r="E21" s="146">
        <f t="shared" si="2"/>
        <v>0</v>
      </c>
      <c r="F21" s="147">
        <f t="shared" si="3"/>
        <v>0</v>
      </c>
      <c r="G21" s="146">
        <f t="shared" si="4"/>
        <v>0</v>
      </c>
      <c r="H21" s="147">
        <f t="shared" si="5"/>
        <v>0</v>
      </c>
      <c r="I21" s="146">
        <f t="shared" si="6"/>
        <v>0</v>
      </c>
      <c r="J21" s="147">
        <f t="shared" si="7"/>
        <v>0</v>
      </c>
      <c r="K21" s="146">
        <f t="shared" si="8"/>
        <v>0</v>
      </c>
      <c r="L21" s="147">
        <f t="shared" si="9"/>
        <v>0</v>
      </c>
      <c r="M21" s="146">
        <f t="shared" si="10"/>
        <v>0</v>
      </c>
      <c r="N21" s="147">
        <f t="shared" si="11"/>
        <v>0</v>
      </c>
      <c r="O21" s="146">
        <f t="shared" si="12"/>
        <v>0</v>
      </c>
      <c r="P21" s="147">
        <f t="shared" si="13"/>
        <v>0</v>
      </c>
      <c r="Q21" s="146">
        <f t="shared" si="14"/>
        <v>0</v>
      </c>
      <c r="R21" s="147">
        <f t="shared" si="15"/>
        <v>0</v>
      </c>
      <c r="S21" s="146">
        <f t="shared" si="16"/>
        <v>0</v>
      </c>
      <c r="T21" s="147">
        <f t="shared" si="17"/>
        <v>0</v>
      </c>
      <c r="U21" s="130"/>
      <c r="V21" s="130"/>
      <c r="W21" s="130"/>
      <c r="X21" s="130"/>
      <c r="Y21" s="130"/>
      <c r="Z21" s="130"/>
      <c r="AA21" s="130"/>
      <c r="AB21" s="130"/>
      <c r="AC21" s="130"/>
      <c r="AD21" s="130"/>
      <c r="AE21" s="130"/>
      <c r="AF21" s="130"/>
      <c r="AH21" s="7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c r="BI21" s="130"/>
      <c r="BJ21" s="130"/>
      <c r="BK21" s="130"/>
      <c r="BL21" s="130"/>
      <c r="BM21" s="130"/>
      <c r="BN21" s="130"/>
      <c r="BO21" s="130"/>
      <c r="BQ21" s="70"/>
    </row>
    <row r="22" spans="1:69" ht="13.5" customHeight="1" x14ac:dyDescent="0.2">
      <c r="A22" s="156" t="str">
        <f>'Projektkostenkalkulation EP'!A29</f>
        <v>Vorname Name 4</v>
      </c>
      <c r="B22" s="154">
        <f>IF('Projektkostenkalkulation EP'!N45="",0,('Projektkostenkalkulation EP'!K45)/(('Projektkostenkalkulation EP'!N45*52)/12))</f>
        <v>0</v>
      </c>
      <c r="C22" s="146">
        <f t="shared" si="0"/>
        <v>0</v>
      </c>
      <c r="D22" s="147">
        <f t="shared" si="1"/>
        <v>0</v>
      </c>
      <c r="E22" s="146">
        <f t="shared" si="2"/>
        <v>0</v>
      </c>
      <c r="F22" s="147">
        <f t="shared" si="3"/>
        <v>0</v>
      </c>
      <c r="G22" s="146">
        <f t="shared" si="4"/>
        <v>0</v>
      </c>
      <c r="H22" s="147">
        <f t="shared" si="5"/>
        <v>0</v>
      </c>
      <c r="I22" s="146">
        <f t="shared" si="6"/>
        <v>0</v>
      </c>
      <c r="J22" s="147">
        <f t="shared" si="7"/>
        <v>0</v>
      </c>
      <c r="K22" s="146">
        <f t="shared" si="8"/>
        <v>0</v>
      </c>
      <c r="L22" s="147">
        <f t="shared" si="9"/>
        <v>0</v>
      </c>
      <c r="M22" s="146">
        <f t="shared" si="10"/>
        <v>0</v>
      </c>
      <c r="N22" s="147">
        <f t="shared" si="11"/>
        <v>0</v>
      </c>
      <c r="O22" s="146">
        <f t="shared" si="12"/>
        <v>0</v>
      </c>
      <c r="P22" s="147">
        <f t="shared" si="13"/>
        <v>0</v>
      </c>
      <c r="Q22" s="146">
        <f t="shared" si="14"/>
        <v>0</v>
      </c>
      <c r="R22" s="147">
        <f t="shared" si="15"/>
        <v>0</v>
      </c>
      <c r="S22" s="146">
        <f t="shared" si="16"/>
        <v>0</v>
      </c>
      <c r="T22" s="147">
        <f t="shared" si="17"/>
        <v>0</v>
      </c>
      <c r="U22" s="130"/>
      <c r="V22" s="130"/>
      <c r="W22" s="130"/>
      <c r="X22" s="130"/>
      <c r="Y22" s="130"/>
      <c r="Z22" s="130"/>
      <c r="AA22" s="130"/>
      <c r="AB22" s="130"/>
      <c r="AC22" s="130"/>
      <c r="AD22" s="130"/>
      <c r="AE22" s="130"/>
      <c r="AF22" s="130"/>
      <c r="AH22" s="7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c r="BI22" s="130"/>
      <c r="BJ22" s="130"/>
      <c r="BK22" s="130"/>
      <c r="BL22" s="130"/>
      <c r="BM22" s="130"/>
      <c r="BN22" s="130"/>
      <c r="BO22" s="130"/>
      <c r="BQ22" s="70"/>
    </row>
    <row r="23" spans="1:69" ht="13.5" customHeight="1" x14ac:dyDescent="0.2">
      <c r="A23" s="156" t="str">
        <f>'Projektkostenkalkulation EP'!A30</f>
        <v>Vorname Name 5</v>
      </c>
      <c r="B23" s="154">
        <f>IF('Projektkostenkalkulation EP'!N46="",0,('Projektkostenkalkulation EP'!K46)/(('Projektkostenkalkulation EP'!N46*52)/12))</f>
        <v>0</v>
      </c>
      <c r="C23" s="146">
        <f t="shared" si="0"/>
        <v>0</v>
      </c>
      <c r="D23" s="147">
        <f t="shared" si="1"/>
        <v>0</v>
      </c>
      <c r="E23" s="146">
        <f t="shared" si="2"/>
        <v>0</v>
      </c>
      <c r="F23" s="147">
        <f t="shared" si="3"/>
        <v>0</v>
      </c>
      <c r="G23" s="146">
        <f t="shared" si="4"/>
        <v>0</v>
      </c>
      <c r="H23" s="147">
        <f t="shared" si="5"/>
        <v>0</v>
      </c>
      <c r="I23" s="146">
        <f t="shared" si="6"/>
        <v>0</v>
      </c>
      <c r="J23" s="147">
        <f t="shared" si="7"/>
        <v>0</v>
      </c>
      <c r="K23" s="146">
        <f t="shared" si="8"/>
        <v>0</v>
      </c>
      <c r="L23" s="147">
        <f t="shared" si="9"/>
        <v>0</v>
      </c>
      <c r="M23" s="146">
        <f t="shared" si="10"/>
        <v>0</v>
      </c>
      <c r="N23" s="147">
        <f t="shared" si="11"/>
        <v>0</v>
      </c>
      <c r="O23" s="146">
        <f t="shared" si="12"/>
        <v>0</v>
      </c>
      <c r="P23" s="147">
        <f t="shared" si="13"/>
        <v>0</v>
      </c>
      <c r="Q23" s="146">
        <f t="shared" si="14"/>
        <v>0</v>
      </c>
      <c r="R23" s="147">
        <f t="shared" si="15"/>
        <v>0</v>
      </c>
      <c r="S23" s="146">
        <f t="shared" si="16"/>
        <v>0</v>
      </c>
      <c r="T23" s="147">
        <f t="shared" si="17"/>
        <v>0</v>
      </c>
      <c r="U23" s="70"/>
      <c r="V23" s="70"/>
      <c r="W23" s="70"/>
      <c r="X23" s="70"/>
      <c r="Y23" s="70"/>
      <c r="Z23" s="70"/>
      <c r="AA23" s="70"/>
      <c r="AB23" s="70"/>
      <c r="AC23" s="70"/>
      <c r="AD23" s="70"/>
      <c r="AE23" s="70"/>
      <c r="AF23" s="70"/>
      <c r="AG23" s="70"/>
      <c r="AH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row>
    <row r="24" spans="1:69" ht="13.5" customHeight="1" thickBot="1" x14ac:dyDescent="0.25">
      <c r="A24" s="157" t="str">
        <f>'Projektkostenkalkulation EP'!A31</f>
        <v>Vorname Name 6</v>
      </c>
      <c r="B24" s="155">
        <f>IF('Projektkostenkalkulation EP'!N47="",0,('Projektkostenkalkulation EP'!K47)/(('Projektkostenkalkulation EP'!N47*52)/12))</f>
        <v>0</v>
      </c>
      <c r="C24" s="148">
        <f t="shared" si="0"/>
        <v>0</v>
      </c>
      <c r="D24" s="149">
        <f t="shared" si="1"/>
        <v>0</v>
      </c>
      <c r="E24" s="148">
        <f t="shared" si="2"/>
        <v>0</v>
      </c>
      <c r="F24" s="149">
        <f t="shared" si="3"/>
        <v>0</v>
      </c>
      <c r="G24" s="148">
        <f t="shared" si="4"/>
        <v>0</v>
      </c>
      <c r="H24" s="149">
        <f t="shared" si="5"/>
        <v>0</v>
      </c>
      <c r="I24" s="148">
        <f t="shared" si="6"/>
        <v>0</v>
      </c>
      <c r="J24" s="149">
        <f t="shared" si="7"/>
        <v>0</v>
      </c>
      <c r="K24" s="148">
        <f t="shared" si="8"/>
        <v>0</v>
      </c>
      <c r="L24" s="149">
        <f t="shared" si="9"/>
        <v>0</v>
      </c>
      <c r="M24" s="148">
        <f t="shared" si="10"/>
        <v>0</v>
      </c>
      <c r="N24" s="149">
        <f t="shared" si="11"/>
        <v>0</v>
      </c>
      <c r="O24" s="148">
        <f t="shared" si="12"/>
        <v>0</v>
      </c>
      <c r="P24" s="149">
        <f t="shared" si="13"/>
        <v>0</v>
      </c>
      <c r="Q24" s="148">
        <f t="shared" si="14"/>
        <v>0</v>
      </c>
      <c r="R24" s="149">
        <f t="shared" si="15"/>
        <v>0</v>
      </c>
      <c r="S24" s="148">
        <f t="shared" si="16"/>
        <v>0</v>
      </c>
      <c r="T24" s="149">
        <f t="shared" si="17"/>
        <v>0</v>
      </c>
      <c r="U24" s="130"/>
      <c r="V24" s="130"/>
      <c r="W24" s="130"/>
      <c r="X24" s="130"/>
      <c r="Y24" s="130"/>
      <c r="Z24" s="130"/>
      <c r="AA24" s="130"/>
      <c r="AB24" s="130"/>
      <c r="AC24" s="130"/>
      <c r="AD24" s="130"/>
      <c r="AE24" s="130"/>
      <c r="AF24" s="130"/>
      <c r="AH24" s="70"/>
      <c r="AK24" s="130"/>
      <c r="AL24" s="130"/>
      <c r="AM24" s="130"/>
      <c r="AN24" s="130"/>
      <c r="AO24" s="130"/>
      <c r="AP24" s="130"/>
      <c r="AQ24" s="130"/>
      <c r="AR24" s="130"/>
      <c r="AS24" s="130"/>
      <c r="AT24" s="130"/>
      <c r="AU24" s="130"/>
      <c r="AV24" s="130"/>
      <c r="AW24" s="130"/>
      <c r="AX24" s="130"/>
      <c r="AY24" s="130"/>
      <c r="AZ24" s="130"/>
      <c r="BA24" s="130"/>
      <c r="BB24" s="130"/>
      <c r="BC24" s="130"/>
      <c r="BD24" s="130"/>
      <c r="BE24" s="130"/>
      <c r="BF24" s="130"/>
      <c r="BG24" s="130"/>
      <c r="BH24" s="130"/>
      <c r="BI24" s="130"/>
      <c r="BJ24" s="130"/>
      <c r="BK24" s="130"/>
      <c r="BL24" s="130"/>
      <c r="BM24" s="130"/>
      <c r="BN24" s="130"/>
      <c r="BO24" s="130"/>
      <c r="BQ24" s="70"/>
    </row>
    <row r="25" spans="1:69" ht="27" customHeight="1" thickBot="1" x14ac:dyDescent="0.25">
      <c r="A25" s="534" t="s">
        <v>101</v>
      </c>
      <c r="B25" s="536"/>
      <c r="C25" s="536"/>
      <c r="D25" s="536"/>
      <c r="E25" s="536"/>
      <c r="F25" s="536"/>
      <c r="G25" s="537"/>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H25" s="7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c r="BI25" s="130"/>
      <c r="BJ25" s="130"/>
      <c r="BK25" s="130"/>
      <c r="BL25" s="130"/>
      <c r="BM25" s="130"/>
      <c r="BN25" s="130"/>
      <c r="BO25" s="130"/>
      <c r="BQ25" s="70"/>
    </row>
    <row r="26" spans="1:69" ht="43.5" thickBot="1" x14ac:dyDescent="0.25">
      <c r="A26" s="187" t="s">
        <v>90</v>
      </c>
      <c r="B26" s="177" t="s">
        <v>30</v>
      </c>
      <c r="C26" s="139" t="s">
        <v>31</v>
      </c>
      <c r="D26" s="179" t="s">
        <v>94</v>
      </c>
      <c r="E26" s="178" t="s">
        <v>98</v>
      </c>
      <c r="F26" s="178" t="s">
        <v>93</v>
      </c>
      <c r="G26" s="139" t="s">
        <v>95</v>
      </c>
      <c r="H26" s="70"/>
      <c r="I26" s="543" t="s">
        <v>102</v>
      </c>
      <c r="J26" s="544"/>
      <c r="K26" s="545"/>
      <c r="L26" s="70"/>
      <c r="M26" s="70"/>
      <c r="N26" s="70"/>
      <c r="O26" s="70"/>
      <c r="P26" s="70"/>
      <c r="Q26" s="70"/>
      <c r="R26" s="70"/>
      <c r="S26" s="70"/>
      <c r="T26" s="70"/>
      <c r="U26" s="70"/>
      <c r="V26" s="70"/>
      <c r="W26" s="70"/>
      <c r="X26" s="70"/>
      <c r="Y26" s="70"/>
      <c r="Z26" s="70"/>
      <c r="AA26" s="70"/>
      <c r="AB26" s="70"/>
      <c r="AC26" s="70"/>
      <c r="AD26" s="70"/>
      <c r="AE26" s="70"/>
      <c r="AF26" s="70"/>
      <c r="AG26" s="70"/>
      <c r="AH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row>
    <row r="27" spans="1:69" ht="13.5" customHeight="1" x14ac:dyDescent="0.2">
      <c r="A27" s="16">
        <v>1</v>
      </c>
      <c r="B27" s="184">
        <f>'Projektkostenkalkulation EP'!B4:D4</f>
        <v>45292</v>
      </c>
      <c r="C27" s="278"/>
      <c r="D27" s="180">
        <f>SUM(C19:C24)</f>
        <v>0</v>
      </c>
      <c r="E27" s="175">
        <f>SUM(D19:D24)</f>
        <v>0</v>
      </c>
      <c r="F27" s="175">
        <f>E27*'Projektkostenkalkulation EP'!$Z$42</f>
        <v>0</v>
      </c>
      <c r="G27" s="176">
        <f>(E27+F27)*'Projektkostenkalkulation EP'!$Z$48</f>
        <v>0</v>
      </c>
      <c r="H27" s="130"/>
      <c r="I27" s="546"/>
      <c r="J27" s="547"/>
      <c r="K27" s="548"/>
      <c r="L27" s="130"/>
      <c r="M27" s="130"/>
      <c r="N27" s="130"/>
      <c r="O27" s="130"/>
      <c r="P27" s="130"/>
      <c r="Q27" s="130"/>
      <c r="R27" s="130"/>
      <c r="S27" s="130"/>
      <c r="T27" s="130"/>
      <c r="U27" s="130"/>
      <c r="V27" s="130"/>
      <c r="W27" s="130"/>
      <c r="X27" s="130"/>
      <c r="Y27" s="130"/>
      <c r="Z27" s="130"/>
      <c r="AA27" s="130"/>
      <c r="AB27" s="130"/>
      <c r="AC27" s="130"/>
      <c r="AD27" s="130"/>
      <c r="AE27" s="130"/>
      <c r="AF27" s="130"/>
      <c r="AH27" s="7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c r="BI27" s="130"/>
      <c r="BJ27" s="130"/>
      <c r="BK27" s="130"/>
      <c r="BL27" s="130"/>
      <c r="BM27" s="130"/>
      <c r="BN27" s="130"/>
      <c r="BO27" s="130"/>
      <c r="BQ27" s="70"/>
    </row>
    <row r="28" spans="1:69" ht="13.5" customHeight="1" x14ac:dyDescent="0.2">
      <c r="A28" s="45">
        <v>2</v>
      </c>
      <c r="B28" s="185" t="e">
        <f>EOMONTH(C27,-1)+1</f>
        <v>#NUM!</v>
      </c>
      <c r="C28" s="182" t="e">
        <f t="shared" ref="C28:C35" si="18">EOMONTH(B28,2)</f>
        <v>#NUM!</v>
      </c>
      <c r="D28" s="145">
        <f>SUM(E19:E24)</f>
        <v>0</v>
      </c>
      <c r="E28" s="143">
        <f>SUM(F19:F24)</f>
        <v>0</v>
      </c>
      <c r="F28" s="143">
        <f>E28*'Projektkostenkalkulation EP'!$Z$42</f>
        <v>0</v>
      </c>
      <c r="G28" s="172">
        <f>(E28+F28)*'Projektkostenkalkulation EP'!$Z$48</f>
        <v>0</v>
      </c>
      <c r="H28" s="130"/>
      <c r="I28" s="546"/>
      <c r="J28" s="547"/>
      <c r="K28" s="548"/>
      <c r="L28" s="130"/>
      <c r="M28" s="130"/>
      <c r="N28" s="130"/>
      <c r="O28" s="130"/>
      <c r="P28" s="130"/>
      <c r="Q28" s="130"/>
      <c r="R28" s="130"/>
      <c r="S28" s="130"/>
      <c r="T28" s="130"/>
      <c r="U28" s="130"/>
      <c r="V28" s="130"/>
      <c r="W28" s="130"/>
      <c r="X28" s="130"/>
      <c r="Y28" s="130"/>
      <c r="Z28" s="130"/>
      <c r="AA28" s="130"/>
      <c r="AB28" s="130"/>
      <c r="AC28" s="130"/>
      <c r="AD28" s="130"/>
      <c r="AE28" s="130"/>
      <c r="AF28" s="130"/>
      <c r="AH28" s="7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c r="BI28" s="130"/>
      <c r="BJ28" s="130"/>
      <c r="BK28" s="130"/>
      <c r="BL28" s="130"/>
      <c r="BM28" s="130"/>
      <c r="BN28" s="130"/>
      <c r="BO28" s="130"/>
      <c r="BQ28" s="70"/>
    </row>
    <row r="29" spans="1:69" ht="13.5" customHeight="1" x14ac:dyDescent="0.2">
      <c r="A29" s="45">
        <v>3</v>
      </c>
      <c r="B29" s="185" t="e">
        <f t="shared" ref="B29:B35" si="19">C28+1</f>
        <v>#NUM!</v>
      </c>
      <c r="C29" s="182" t="e">
        <f t="shared" si="18"/>
        <v>#NUM!</v>
      </c>
      <c r="D29" s="145">
        <f>SUM(G19:G24)</f>
        <v>0</v>
      </c>
      <c r="E29" s="143">
        <f>SUM(H19:H24)</f>
        <v>0</v>
      </c>
      <c r="F29" s="143">
        <f>E29*'Projektkostenkalkulation EP'!$Z$42</f>
        <v>0</v>
      </c>
      <c r="G29" s="172">
        <f>(E29+F29)*'Projektkostenkalkulation EP'!$Z$48</f>
        <v>0</v>
      </c>
      <c r="H29" s="130"/>
      <c r="I29" s="546"/>
      <c r="J29" s="547"/>
      <c r="K29" s="548"/>
      <c r="L29" s="130"/>
      <c r="M29" s="130"/>
      <c r="N29" s="130"/>
      <c r="O29" s="130"/>
      <c r="P29" s="130"/>
      <c r="Q29" s="130"/>
      <c r="R29" s="130"/>
      <c r="S29" s="130"/>
      <c r="T29" s="130"/>
      <c r="U29" s="130"/>
      <c r="V29" s="130"/>
      <c r="W29" s="130"/>
      <c r="X29" s="130"/>
      <c r="Y29" s="130"/>
      <c r="Z29" s="130"/>
      <c r="AA29" s="130"/>
      <c r="AB29" s="130"/>
      <c r="AC29" s="130"/>
      <c r="AD29" s="130"/>
      <c r="AE29" s="130"/>
      <c r="AF29" s="130"/>
      <c r="AH29" s="70"/>
      <c r="AK29" s="130"/>
      <c r="AL29" s="130"/>
      <c r="AM29" s="130"/>
      <c r="AN29" s="130"/>
      <c r="AO29" s="130"/>
      <c r="AP29" s="130"/>
      <c r="AQ29" s="130"/>
      <c r="AR29" s="130"/>
      <c r="AS29" s="130"/>
      <c r="AT29" s="130"/>
      <c r="AU29" s="130"/>
      <c r="AV29" s="130"/>
      <c r="AW29" s="130"/>
      <c r="AX29" s="130"/>
      <c r="AY29" s="130"/>
      <c r="AZ29" s="130"/>
      <c r="BA29" s="130"/>
      <c r="BB29" s="130"/>
      <c r="BC29" s="130"/>
      <c r="BD29" s="130"/>
      <c r="BE29" s="130"/>
      <c r="BF29" s="130"/>
      <c r="BG29" s="130"/>
      <c r="BH29" s="130"/>
      <c r="BI29" s="130"/>
      <c r="BJ29" s="130"/>
      <c r="BK29" s="130"/>
      <c r="BL29" s="130"/>
      <c r="BM29" s="130"/>
      <c r="BN29" s="130"/>
      <c r="BO29" s="130"/>
      <c r="BQ29" s="70"/>
    </row>
    <row r="30" spans="1:69" ht="13.5" customHeight="1" x14ac:dyDescent="0.2">
      <c r="A30" s="45">
        <v>4</v>
      </c>
      <c r="B30" s="185" t="e">
        <f t="shared" si="19"/>
        <v>#NUM!</v>
      </c>
      <c r="C30" s="182" t="e">
        <f t="shared" si="18"/>
        <v>#NUM!</v>
      </c>
      <c r="D30" s="145">
        <f>SUM(I19:I24)</f>
        <v>0</v>
      </c>
      <c r="E30" s="143">
        <f>SUM(J19:J24)</f>
        <v>0</v>
      </c>
      <c r="F30" s="143">
        <f>E30*'Projektkostenkalkulation EP'!$Z$42</f>
        <v>0</v>
      </c>
      <c r="G30" s="172">
        <f>(E30+F30)*'Projektkostenkalkulation EP'!$Z$48</f>
        <v>0</v>
      </c>
      <c r="H30" s="130"/>
      <c r="I30" s="546"/>
      <c r="J30" s="547"/>
      <c r="K30" s="548"/>
      <c r="L30" s="130"/>
      <c r="M30" s="130"/>
      <c r="N30" s="130"/>
      <c r="O30" s="130"/>
      <c r="P30" s="130"/>
      <c r="Q30" s="130"/>
      <c r="R30" s="130"/>
      <c r="S30" s="130"/>
      <c r="T30" s="130"/>
      <c r="U30" s="130"/>
      <c r="V30" s="130"/>
      <c r="W30" s="130"/>
      <c r="X30" s="130"/>
      <c r="Y30" s="130"/>
      <c r="Z30" s="130"/>
      <c r="AA30" s="130"/>
      <c r="AB30" s="130"/>
      <c r="AC30" s="130"/>
      <c r="AD30" s="130"/>
      <c r="AE30" s="130"/>
      <c r="AF30" s="130"/>
      <c r="AH30" s="7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c r="BI30" s="130"/>
      <c r="BJ30" s="130"/>
      <c r="BK30" s="130"/>
      <c r="BL30" s="130"/>
      <c r="BM30" s="130"/>
      <c r="BN30" s="130"/>
      <c r="BO30" s="130"/>
      <c r="BQ30" s="70"/>
    </row>
    <row r="31" spans="1:69" ht="13.5" customHeight="1" x14ac:dyDescent="0.2">
      <c r="A31" s="45">
        <v>5</v>
      </c>
      <c r="B31" s="185" t="e">
        <f t="shared" si="19"/>
        <v>#NUM!</v>
      </c>
      <c r="C31" s="182" t="e">
        <f t="shared" si="18"/>
        <v>#NUM!</v>
      </c>
      <c r="D31" s="145">
        <f>SUM(K19:K24)</f>
        <v>0</v>
      </c>
      <c r="E31" s="143">
        <f>SUM(L19:L24)</f>
        <v>0</v>
      </c>
      <c r="F31" s="143">
        <f>E31*'Projektkostenkalkulation EP'!$Z$42</f>
        <v>0</v>
      </c>
      <c r="G31" s="172">
        <f>(E31+F31)*'Projektkostenkalkulation EP'!$Z$48</f>
        <v>0</v>
      </c>
      <c r="H31" s="130"/>
      <c r="I31" s="546"/>
      <c r="J31" s="547"/>
      <c r="K31" s="548"/>
      <c r="L31" s="130"/>
      <c r="M31" s="130"/>
      <c r="N31" s="130"/>
      <c r="O31" s="130"/>
      <c r="P31" s="130"/>
      <c r="Q31" s="130"/>
      <c r="R31" s="130"/>
      <c r="S31" s="130"/>
      <c r="T31" s="130"/>
      <c r="U31" s="130"/>
      <c r="V31" s="130"/>
      <c r="W31" s="130"/>
      <c r="X31" s="130"/>
      <c r="Y31" s="130"/>
      <c r="Z31" s="130"/>
      <c r="AA31" s="130"/>
      <c r="AB31" s="130"/>
      <c r="AC31" s="130"/>
      <c r="AD31" s="130"/>
      <c r="AE31" s="130"/>
      <c r="AF31" s="130"/>
      <c r="AH31" s="7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c r="BI31" s="130"/>
      <c r="BJ31" s="130"/>
      <c r="BK31" s="130"/>
      <c r="BL31" s="130"/>
      <c r="BM31" s="130"/>
      <c r="BN31" s="130"/>
      <c r="BO31" s="130"/>
      <c r="BQ31" s="70"/>
    </row>
    <row r="32" spans="1:69" ht="13.5" customHeight="1" x14ac:dyDescent="0.2">
      <c r="A32" s="45">
        <v>6</v>
      </c>
      <c r="B32" s="185" t="e">
        <f t="shared" si="19"/>
        <v>#NUM!</v>
      </c>
      <c r="C32" s="182" t="e">
        <f t="shared" si="18"/>
        <v>#NUM!</v>
      </c>
      <c r="D32" s="145">
        <f>SUM(M19:M24)</f>
        <v>0</v>
      </c>
      <c r="E32" s="143">
        <f>SUM(N19:N24)</f>
        <v>0</v>
      </c>
      <c r="F32" s="143">
        <f>E32*'Projektkostenkalkulation EP'!$Z$42</f>
        <v>0</v>
      </c>
      <c r="G32" s="172">
        <f>(E32+F32)*'Projektkostenkalkulation EP'!$Z$48</f>
        <v>0</v>
      </c>
      <c r="H32" s="130"/>
      <c r="I32" s="546"/>
      <c r="J32" s="547"/>
      <c r="K32" s="548"/>
      <c r="L32" s="130"/>
      <c r="M32" s="130"/>
      <c r="N32" s="130"/>
      <c r="O32" s="130"/>
      <c r="P32" s="130"/>
      <c r="Q32" s="130"/>
      <c r="R32" s="130"/>
      <c r="S32" s="130"/>
      <c r="T32" s="130"/>
      <c r="U32" s="130"/>
      <c r="V32" s="130"/>
      <c r="W32" s="130"/>
      <c r="X32" s="130"/>
      <c r="Y32" s="130"/>
      <c r="Z32" s="130"/>
      <c r="AA32" s="130"/>
      <c r="AB32" s="130"/>
      <c r="AC32" s="130"/>
      <c r="AD32" s="130"/>
      <c r="AE32" s="130"/>
      <c r="AF32" s="130"/>
      <c r="AH32" s="70"/>
      <c r="AK32" s="130"/>
      <c r="AL32" s="130"/>
      <c r="AM32" s="130"/>
      <c r="AN32" s="130"/>
      <c r="AO32" s="130"/>
      <c r="AP32" s="130"/>
      <c r="AQ32" s="130"/>
      <c r="AR32" s="130"/>
      <c r="AS32" s="130"/>
      <c r="AT32" s="130"/>
      <c r="AU32" s="130"/>
      <c r="AV32" s="130"/>
      <c r="AW32" s="130"/>
      <c r="AX32" s="130"/>
      <c r="AY32" s="130"/>
      <c r="AZ32" s="130"/>
      <c r="BA32" s="130"/>
      <c r="BB32" s="130"/>
      <c r="BC32" s="130"/>
      <c r="BD32" s="130"/>
      <c r="BE32" s="130"/>
      <c r="BF32" s="130"/>
      <c r="BG32" s="130"/>
      <c r="BH32" s="130"/>
      <c r="BI32" s="130"/>
      <c r="BJ32" s="130"/>
      <c r="BK32" s="130"/>
      <c r="BL32" s="130"/>
      <c r="BM32" s="130"/>
      <c r="BN32" s="130"/>
      <c r="BO32" s="130"/>
      <c r="BQ32" s="70"/>
    </row>
    <row r="33" spans="1:69" ht="13.5" customHeight="1" x14ac:dyDescent="0.2">
      <c r="A33" s="45">
        <v>7</v>
      </c>
      <c r="B33" s="185" t="e">
        <f t="shared" si="19"/>
        <v>#NUM!</v>
      </c>
      <c r="C33" s="182" t="e">
        <f t="shared" si="18"/>
        <v>#NUM!</v>
      </c>
      <c r="D33" s="145">
        <f>SUM(O19:O24)</f>
        <v>0</v>
      </c>
      <c r="E33" s="143">
        <f>SUM(P19:P24)</f>
        <v>0</v>
      </c>
      <c r="F33" s="143">
        <f>E33*'Projektkostenkalkulation EP'!$Z$42</f>
        <v>0</v>
      </c>
      <c r="G33" s="172">
        <f>(E33+F33)*'Projektkostenkalkulation EP'!$Z$48</f>
        <v>0</v>
      </c>
      <c r="H33" s="130"/>
      <c r="I33" s="546"/>
      <c r="J33" s="547"/>
      <c r="K33" s="548"/>
      <c r="L33" s="130"/>
      <c r="M33" s="130"/>
      <c r="N33" s="130"/>
      <c r="O33" s="130"/>
      <c r="P33" s="130"/>
      <c r="Q33" s="130"/>
      <c r="R33" s="130"/>
      <c r="S33" s="130"/>
      <c r="T33" s="130"/>
      <c r="U33" s="130"/>
      <c r="V33" s="130"/>
      <c r="W33" s="130"/>
      <c r="X33" s="130"/>
      <c r="Y33" s="130"/>
      <c r="Z33" s="130"/>
      <c r="AA33" s="130"/>
      <c r="AB33" s="130"/>
      <c r="AC33" s="130"/>
      <c r="AD33" s="130"/>
      <c r="AE33" s="130"/>
      <c r="AF33" s="130"/>
      <c r="AH33" s="70"/>
      <c r="AK33" s="130"/>
      <c r="AL33" s="130"/>
      <c r="AM33" s="130"/>
      <c r="AN33" s="130"/>
      <c r="AO33" s="130"/>
      <c r="AP33" s="130"/>
      <c r="AQ33" s="130"/>
      <c r="AR33" s="130"/>
      <c r="AS33" s="130"/>
      <c r="AT33" s="130"/>
      <c r="AU33" s="130"/>
      <c r="AV33" s="130"/>
      <c r="AW33" s="130"/>
      <c r="AX33" s="130"/>
      <c r="AY33" s="130"/>
      <c r="AZ33" s="130"/>
      <c r="BA33" s="130"/>
      <c r="BB33" s="130"/>
      <c r="BC33" s="130"/>
      <c r="BD33" s="130"/>
      <c r="BE33" s="130"/>
      <c r="BF33" s="130"/>
      <c r="BG33" s="130"/>
      <c r="BH33" s="130"/>
      <c r="BI33" s="130"/>
      <c r="BJ33" s="130"/>
      <c r="BK33" s="130"/>
      <c r="BL33" s="130"/>
      <c r="BM33" s="130"/>
      <c r="BN33" s="130"/>
      <c r="BO33" s="130"/>
      <c r="BQ33" s="70"/>
    </row>
    <row r="34" spans="1:69" ht="13.5" customHeight="1" x14ac:dyDescent="0.2">
      <c r="A34" s="45">
        <v>8</v>
      </c>
      <c r="B34" s="185" t="e">
        <f t="shared" si="19"/>
        <v>#NUM!</v>
      </c>
      <c r="C34" s="182" t="e">
        <f t="shared" si="18"/>
        <v>#NUM!</v>
      </c>
      <c r="D34" s="145">
        <f>SUM(Q19:Q24)</f>
        <v>0</v>
      </c>
      <c r="E34" s="143">
        <f>SUM(R19:R24)</f>
        <v>0</v>
      </c>
      <c r="F34" s="143">
        <f>E34*'Projektkostenkalkulation EP'!$Z$42</f>
        <v>0</v>
      </c>
      <c r="G34" s="172">
        <f>(E34+F34)*'Projektkostenkalkulation EP'!$Z$48</f>
        <v>0</v>
      </c>
      <c r="H34" s="130"/>
      <c r="I34" s="546"/>
      <c r="J34" s="547"/>
      <c r="K34" s="548"/>
      <c r="L34" s="130"/>
      <c r="M34" s="130"/>
      <c r="N34" s="130"/>
      <c r="O34" s="130"/>
      <c r="P34" s="130"/>
      <c r="Q34" s="130"/>
      <c r="R34" s="130"/>
      <c r="S34" s="130"/>
      <c r="T34" s="130"/>
      <c r="U34" s="130"/>
      <c r="V34" s="130"/>
      <c r="W34" s="130"/>
      <c r="X34" s="130"/>
      <c r="Y34" s="130"/>
      <c r="Z34" s="130"/>
      <c r="AA34" s="130"/>
      <c r="AB34" s="130"/>
      <c r="AC34" s="130"/>
      <c r="AD34" s="130"/>
      <c r="AE34" s="130"/>
      <c r="AF34" s="130"/>
      <c r="AH34" s="7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c r="BI34" s="130"/>
      <c r="BJ34" s="130"/>
      <c r="BK34" s="130"/>
      <c r="BL34" s="130"/>
      <c r="BM34" s="130"/>
      <c r="BN34" s="130"/>
      <c r="BO34" s="130"/>
      <c r="BQ34" s="70"/>
    </row>
    <row r="35" spans="1:69" ht="13.5" customHeight="1" thickBot="1" x14ac:dyDescent="0.25">
      <c r="A35" s="53">
        <v>9</v>
      </c>
      <c r="B35" s="186" t="e">
        <f t="shared" si="19"/>
        <v>#NUM!</v>
      </c>
      <c r="C35" s="183" t="e">
        <f t="shared" si="18"/>
        <v>#NUM!</v>
      </c>
      <c r="D35" s="181">
        <f>SUM(S19:S24)</f>
        <v>0</v>
      </c>
      <c r="E35" s="173">
        <f>SUM(T19:T24)</f>
        <v>0</v>
      </c>
      <c r="F35" s="173">
        <f>E35*'Projektkostenkalkulation EP'!$Z$42</f>
        <v>0</v>
      </c>
      <c r="G35" s="174">
        <f>(E35+F35)*'Projektkostenkalkulation EP'!$Z$48</f>
        <v>0</v>
      </c>
      <c r="H35" s="130"/>
      <c r="I35" s="549"/>
      <c r="J35" s="550"/>
      <c r="K35" s="551"/>
      <c r="L35" s="130"/>
      <c r="M35" s="130"/>
      <c r="N35" s="130"/>
      <c r="O35" s="130"/>
      <c r="P35" s="130"/>
      <c r="Q35" s="130"/>
      <c r="R35" s="130"/>
      <c r="S35" s="130"/>
      <c r="T35" s="130"/>
      <c r="U35" s="130"/>
      <c r="V35" s="130"/>
      <c r="W35" s="130"/>
      <c r="X35" s="130"/>
      <c r="Y35" s="130"/>
      <c r="Z35" s="130"/>
      <c r="AA35" s="130"/>
      <c r="AB35" s="130"/>
      <c r="AC35" s="130"/>
      <c r="AD35" s="130"/>
      <c r="AE35" s="130"/>
      <c r="AF35" s="130"/>
      <c r="AH35" s="70"/>
      <c r="AK35" s="130"/>
      <c r="AL35" s="130"/>
      <c r="AM35" s="130"/>
      <c r="AN35" s="130"/>
      <c r="AO35" s="130"/>
      <c r="AP35" s="130"/>
      <c r="AQ35" s="130"/>
      <c r="AR35" s="130"/>
      <c r="AS35" s="130"/>
      <c r="AT35" s="130"/>
      <c r="AU35" s="130"/>
      <c r="AV35" s="130"/>
      <c r="AW35" s="130"/>
      <c r="AX35" s="130"/>
      <c r="AY35" s="130"/>
      <c r="AZ35" s="130"/>
      <c r="BA35" s="130"/>
      <c r="BB35" s="130"/>
      <c r="BC35" s="130"/>
      <c r="BD35" s="130"/>
      <c r="BE35" s="130"/>
      <c r="BF35" s="130"/>
      <c r="BG35" s="130"/>
      <c r="BH35" s="130"/>
      <c r="BI35" s="130"/>
      <c r="BJ35" s="130"/>
      <c r="BK35" s="130"/>
      <c r="BL35" s="130"/>
      <c r="BM35" s="130"/>
      <c r="BN35" s="130"/>
      <c r="BO35" s="130"/>
      <c r="BQ35" s="70"/>
    </row>
    <row r="36" spans="1:69" ht="13.5" customHeight="1" x14ac:dyDescent="0.2">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H36" s="7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c r="BI36" s="130"/>
      <c r="BJ36" s="130"/>
      <c r="BK36" s="130"/>
      <c r="BL36" s="130"/>
      <c r="BM36" s="130"/>
      <c r="BN36" s="130"/>
      <c r="BO36" s="130"/>
      <c r="BQ36" s="70"/>
    </row>
    <row r="37" spans="1:69" ht="13.5" customHeight="1" x14ac:dyDescent="0.2">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H37" s="7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c r="BI37" s="130"/>
      <c r="BJ37" s="130"/>
      <c r="BK37" s="130"/>
      <c r="BL37" s="130"/>
      <c r="BM37" s="130"/>
      <c r="BN37" s="130"/>
      <c r="BO37" s="130"/>
      <c r="BQ37" s="70"/>
    </row>
    <row r="38" spans="1:69" ht="13.5" customHeight="1" x14ac:dyDescent="0.2">
      <c r="C38" s="5"/>
      <c r="J38" s="130"/>
      <c r="K38" s="130"/>
      <c r="L38" s="130"/>
      <c r="M38" s="130"/>
      <c r="N38" s="130"/>
      <c r="O38" s="130"/>
      <c r="P38" s="130"/>
      <c r="Q38" s="130"/>
      <c r="R38" s="130"/>
      <c r="S38" s="130"/>
      <c r="T38" s="130"/>
      <c r="U38" s="130"/>
      <c r="V38" s="130"/>
      <c r="W38" s="130"/>
      <c r="X38" s="130"/>
      <c r="Y38" s="130"/>
      <c r="Z38" s="130"/>
      <c r="AA38" s="130"/>
      <c r="AB38" s="130"/>
      <c r="AC38" s="130"/>
      <c r="AD38" s="130"/>
      <c r="AE38" s="130"/>
      <c r="AF38" s="130"/>
      <c r="AH38" s="7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c r="BG38" s="130"/>
      <c r="BH38" s="130"/>
      <c r="BI38" s="130"/>
      <c r="BJ38" s="130"/>
      <c r="BK38" s="130"/>
      <c r="BL38" s="130"/>
      <c r="BM38" s="130"/>
      <c r="BN38" s="130"/>
      <c r="BO38" s="130"/>
      <c r="BQ38" s="70"/>
    </row>
    <row r="39" spans="1:69" ht="13.5" customHeight="1" x14ac:dyDescent="0.2">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H39" s="7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c r="BI39" s="130"/>
      <c r="BJ39" s="130"/>
      <c r="BK39" s="130"/>
      <c r="BL39" s="130"/>
      <c r="BM39" s="130"/>
      <c r="BN39" s="130"/>
      <c r="BO39" s="130"/>
      <c r="BQ39" s="70"/>
    </row>
    <row r="40" spans="1:69" ht="13.5" customHeight="1" x14ac:dyDescent="0.2">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H40" s="7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c r="BI40" s="130"/>
      <c r="BJ40" s="130"/>
      <c r="BK40" s="130"/>
      <c r="BL40" s="130"/>
      <c r="BM40" s="130"/>
      <c r="BN40" s="130"/>
      <c r="BO40" s="130"/>
      <c r="BQ40" s="70"/>
    </row>
    <row r="41" spans="1:69" ht="13.5" customHeight="1" x14ac:dyDescent="0.2">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H41" s="7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c r="BI41" s="130"/>
      <c r="BJ41" s="130"/>
      <c r="BK41" s="130"/>
      <c r="BL41" s="130"/>
      <c r="BM41" s="130"/>
      <c r="BN41" s="130"/>
      <c r="BO41" s="130"/>
      <c r="BQ41" s="70"/>
    </row>
    <row r="42" spans="1:69" ht="13.5" customHeight="1" x14ac:dyDescent="0.2">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H42" s="70"/>
      <c r="AK42" s="130"/>
      <c r="AL42" s="130"/>
      <c r="AM42" s="130"/>
      <c r="AN42" s="130"/>
      <c r="AO42" s="130"/>
      <c r="AP42" s="130"/>
      <c r="AQ42" s="130"/>
      <c r="AR42" s="130"/>
      <c r="AS42" s="130"/>
      <c r="AT42" s="130"/>
      <c r="AU42" s="130"/>
      <c r="AV42" s="130"/>
      <c r="AW42" s="130"/>
      <c r="AX42" s="130"/>
      <c r="AY42" s="130"/>
      <c r="AZ42" s="130"/>
      <c r="BA42" s="130"/>
      <c r="BB42" s="130"/>
      <c r="BC42" s="130"/>
      <c r="BD42" s="130"/>
      <c r="BE42" s="130"/>
      <c r="BF42" s="130"/>
      <c r="BG42" s="130"/>
      <c r="BH42" s="130"/>
      <c r="BI42" s="130"/>
      <c r="BJ42" s="130"/>
      <c r="BK42" s="130"/>
      <c r="BL42" s="130"/>
      <c r="BM42" s="130"/>
      <c r="BN42" s="130"/>
      <c r="BO42" s="130"/>
      <c r="BQ42" s="70"/>
    </row>
    <row r="43" spans="1:69" ht="13.5" customHeight="1" x14ac:dyDescent="0.2">
      <c r="B43" s="130"/>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H43" s="7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c r="BI43" s="130"/>
      <c r="BJ43" s="130"/>
      <c r="BK43" s="130"/>
      <c r="BL43" s="130"/>
      <c r="BM43" s="130"/>
      <c r="BN43" s="130"/>
      <c r="BO43" s="130"/>
      <c r="BQ43" s="70"/>
    </row>
    <row r="44" spans="1:69" ht="13.5" customHeight="1" x14ac:dyDescent="0.2">
      <c r="B44" s="70"/>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row>
    <row r="45" spans="1:69" ht="13.5" customHeight="1" x14ac:dyDescent="0.2">
      <c r="B45" s="130"/>
      <c r="C45" s="130"/>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H45" s="7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c r="BI45" s="130"/>
      <c r="BJ45" s="130"/>
      <c r="BK45" s="130"/>
      <c r="BL45" s="130"/>
      <c r="BM45" s="130"/>
      <c r="BN45" s="130"/>
      <c r="BO45" s="130"/>
      <c r="BQ45" s="70"/>
    </row>
    <row r="46" spans="1:69" ht="13.5" customHeight="1" x14ac:dyDescent="0.2">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H46" s="70"/>
      <c r="AK46" s="130"/>
      <c r="AL46" s="130"/>
      <c r="AM46" s="130"/>
      <c r="AN46" s="130"/>
      <c r="AO46" s="130"/>
      <c r="AP46" s="130"/>
      <c r="AQ46" s="130"/>
      <c r="AR46" s="130"/>
      <c r="AS46" s="130"/>
      <c r="AT46" s="130"/>
      <c r="AU46" s="130"/>
      <c r="AV46" s="130"/>
      <c r="AW46" s="130"/>
      <c r="AX46" s="130"/>
      <c r="AY46" s="130"/>
      <c r="AZ46" s="130"/>
      <c r="BA46" s="130"/>
      <c r="BB46" s="130"/>
      <c r="BC46" s="130"/>
      <c r="BD46" s="130"/>
      <c r="BE46" s="130"/>
      <c r="BF46" s="130"/>
      <c r="BG46" s="130"/>
      <c r="BH46" s="130"/>
      <c r="BI46" s="130"/>
      <c r="BJ46" s="130"/>
      <c r="BK46" s="130"/>
      <c r="BL46" s="130"/>
      <c r="BM46" s="130"/>
      <c r="BN46" s="130"/>
      <c r="BO46" s="130"/>
      <c r="BQ46" s="70"/>
    </row>
    <row r="47" spans="1:69" ht="13.5" customHeight="1" x14ac:dyDescent="0.2">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row>
    <row r="48" spans="1:69" ht="13.5" customHeight="1" x14ac:dyDescent="0.2">
      <c r="B48" s="130"/>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H48" s="70"/>
      <c r="AK48" s="130"/>
      <c r="AL48" s="130"/>
      <c r="AM48" s="130"/>
      <c r="AN48" s="130"/>
      <c r="AO48" s="130"/>
      <c r="AP48" s="130"/>
      <c r="AQ48" s="130"/>
      <c r="AR48" s="130"/>
      <c r="AS48" s="130"/>
      <c r="AT48" s="130"/>
      <c r="AU48" s="130"/>
      <c r="AV48" s="130"/>
      <c r="AW48" s="130"/>
      <c r="AX48" s="130"/>
      <c r="AY48" s="130"/>
      <c r="AZ48" s="130"/>
      <c r="BA48" s="130"/>
      <c r="BB48" s="130"/>
      <c r="BC48" s="130"/>
      <c r="BD48" s="130"/>
      <c r="BE48" s="130"/>
      <c r="BF48" s="130"/>
      <c r="BG48" s="130"/>
      <c r="BH48" s="130"/>
      <c r="BI48" s="130"/>
      <c r="BJ48" s="130"/>
      <c r="BK48" s="130"/>
      <c r="BL48" s="130"/>
      <c r="BM48" s="130"/>
      <c r="BN48" s="130"/>
      <c r="BO48" s="130"/>
      <c r="BQ48" s="70"/>
    </row>
    <row r="49" spans="2:69" ht="13.5" customHeight="1" x14ac:dyDescent="0.2">
      <c r="B49" s="130"/>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H49" s="7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c r="BI49" s="130"/>
      <c r="BJ49" s="130"/>
      <c r="BK49" s="130"/>
      <c r="BL49" s="130"/>
      <c r="BM49" s="130"/>
      <c r="BN49" s="130"/>
      <c r="BO49" s="130"/>
      <c r="BQ49" s="70"/>
    </row>
    <row r="50" spans="2:69" ht="13.5" customHeight="1" x14ac:dyDescent="0.2">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row>
    <row r="51" spans="2:69" ht="13.5" customHeight="1" x14ac:dyDescent="0.2">
      <c r="B51" s="130"/>
      <c r="C51" s="13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H51" s="70"/>
      <c r="AK51" s="130"/>
      <c r="AL51" s="130"/>
      <c r="AM51" s="130"/>
      <c r="AN51" s="130"/>
      <c r="AO51" s="130"/>
      <c r="AP51" s="130"/>
      <c r="AQ51" s="130"/>
      <c r="AR51" s="130"/>
      <c r="AS51" s="130"/>
      <c r="AT51" s="130"/>
      <c r="AU51" s="130"/>
      <c r="AV51" s="130"/>
      <c r="AW51" s="130"/>
      <c r="AX51" s="130"/>
      <c r="AY51" s="130"/>
      <c r="AZ51" s="130"/>
      <c r="BA51" s="130"/>
      <c r="BB51" s="130"/>
      <c r="BC51" s="130"/>
      <c r="BD51" s="130"/>
      <c r="BE51" s="130"/>
      <c r="BF51" s="130"/>
      <c r="BG51" s="130"/>
      <c r="BH51" s="130"/>
      <c r="BI51" s="130"/>
      <c r="BJ51" s="130"/>
      <c r="BK51" s="130"/>
      <c r="BL51" s="130"/>
      <c r="BM51" s="130"/>
      <c r="BN51" s="130"/>
      <c r="BO51" s="130"/>
      <c r="BQ51" s="70"/>
    </row>
    <row r="52" spans="2:69" ht="13.5" customHeight="1" x14ac:dyDescent="0.2">
      <c r="B52" s="130"/>
      <c r="C52" s="130"/>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H52" s="70"/>
      <c r="AK52" s="130"/>
      <c r="AL52" s="130"/>
      <c r="AM52" s="130"/>
      <c r="AN52" s="130"/>
      <c r="AO52" s="130"/>
      <c r="AP52" s="130"/>
      <c r="AQ52" s="130"/>
      <c r="AR52" s="130"/>
      <c r="AS52" s="130"/>
      <c r="AT52" s="130"/>
      <c r="AU52" s="130"/>
      <c r="AV52" s="130"/>
      <c r="AW52" s="130"/>
      <c r="AX52" s="130"/>
      <c r="AY52" s="130"/>
      <c r="AZ52" s="130"/>
      <c r="BA52" s="130"/>
      <c r="BB52" s="130"/>
      <c r="BC52" s="130"/>
      <c r="BD52" s="130"/>
      <c r="BE52" s="130"/>
      <c r="BF52" s="130"/>
      <c r="BG52" s="130"/>
      <c r="BH52" s="130"/>
      <c r="BI52" s="130"/>
      <c r="BJ52" s="130"/>
      <c r="BK52" s="130"/>
      <c r="BL52" s="130"/>
      <c r="BM52" s="130"/>
      <c r="BN52" s="130"/>
      <c r="BO52" s="130"/>
      <c r="BQ52" s="70"/>
    </row>
    <row r="53" spans="2:69" ht="13.5" customHeight="1" x14ac:dyDescent="0.2">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row>
    <row r="54" spans="2:69" ht="13.5" customHeight="1" x14ac:dyDescent="0.2">
      <c r="B54" s="130"/>
      <c r="C54" s="13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H54" s="7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c r="BI54" s="130"/>
      <c r="BJ54" s="130"/>
      <c r="BK54" s="130"/>
      <c r="BL54" s="130"/>
      <c r="BM54" s="130"/>
      <c r="BN54" s="130"/>
      <c r="BO54" s="130"/>
      <c r="BQ54" s="70"/>
    </row>
    <row r="55" spans="2:69" ht="13.5" customHeight="1" x14ac:dyDescent="0.2">
      <c r="B55" s="130"/>
      <c r="C55" s="130"/>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H55" s="70"/>
      <c r="AK55" s="130"/>
      <c r="AL55" s="130"/>
      <c r="AM55" s="130"/>
      <c r="AN55" s="130"/>
      <c r="AO55" s="130"/>
      <c r="AP55" s="130"/>
      <c r="AQ55" s="130"/>
      <c r="AR55" s="130"/>
      <c r="AS55" s="130"/>
      <c r="AT55" s="130"/>
      <c r="AU55" s="130"/>
      <c r="AV55" s="130"/>
      <c r="AW55" s="130"/>
      <c r="AX55" s="130"/>
      <c r="AY55" s="130"/>
      <c r="AZ55" s="130"/>
      <c r="BA55" s="130"/>
      <c r="BB55" s="130"/>
      <c r="BC55" s="130"/>
      <c r="BD55" s="130"/>
      <c r="BE55" s="130"/>
      <c r="BF55" s="130"/>
      <c r="BG55" s="130"/>
      <c r="BH55" s="130"/>
      <c r="BI55" s="130"/>
      <c r="BJ55" s="130"/>
      <c r="BK55" s="130"/>
      <c r="BL55" s="130"/>
      <c r="BM55" s="130"/>
      <c r="BN55" s="130"/>
      <c r="BO55" s="130"/>
      <c r="BQ55" s="70"/>
    </row>
    <row r="56" spans="2:69" ht="13.5" customHeight="1" x14ac:dyDescent="0.2">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row>
    <row r="57" spans="2:69" ht="13.5" customHeight="1" x14ac:dyDescent="0.2">
      <c r="B57" s="130"/>
      <c r="C57" s="130"/>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H57" s="7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c r="BI57" s="130"/>
      <c r="BJ57" s="130"/>
      <c r="BK57" s="130"/>
      <c r="BL57" s="130"/>
      <c r="BM57" s="130"/>
      <c r="BN57" s="130"/>
      <c r="BO57" s="130"/>
      <c r="BQ57" s="70"/>
    </row>
    <row r="58" spans="2:69" ht="13.5" customHeight="1" x14ac:dyDescent="0.2">
      <c r="B58" s="130"/>
      <c r="C58" s="13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H58" s="7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c r="BI58" s="130"/>
      <c r="BJ58" s="130"/>
      <c r="BK58" s="130"/>
      <c r="BL58" s="130"/>
      <c r="BM58" s="130"/>
      <c r="BN58" s="130"/>
      <c r="BO58" s="130"/>
      <c r="BQ58" s="70"/>
    </row>
    <row r="59" spans="2:69" ht="13.5" customHeight="1" x14ac:dyDescent="0.2">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row>
    <row r="60" spans="2:69" ht="13.5" customHeight="1" x14ac:dyDescent="0.2">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H60" s="7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c r="BI60" s="130"/>
      <c r="BJ60" s="130"/>
      <c r="BK60" s="130"/>
      <c r="BL60" s="130"/>
      <c r="BM60" s="130"/>
      <c r="BN60" s="130"/>
      <c r="BO60" s="130"/>
      <c r="BQ60" s="70"/>
    </row>
    <row r="61" spans="2:69" ht="13.5" customHeight="1" x14ac:dyDescent="0.2">
      <c r="B61" s="130"/>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H61" s="7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c r="BI61" s="130"/>
      <c r="BJ61" s="130"/>
      <c r="BK61" s="130"/>
      <c r="BL61" s="130"/>
      <c r="BM61" s="130"/>
      <c r="BN61" s="130"/>
      <c r="BO61" s="130"/>
      <c r="BQ61" s="70"/>
    </row>
    <row r="62" spans="2:69" ht="13.5" customHeight="1" x14ac:dyDescent="0.2">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row>
    <row r="63" spans="2:69" ht="13.5" customHeight="1" x14ac:dyDescent="0.2">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H63" s="7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c r="BI63" s="130"/>
      <c r="BJ63" s="130"/>
      <c r="BK63" s="130"/>
      <c r="BL63" s="130"/>
      <c r="BM63" s="130"/>
      <c r="BN63" s="130"/>
      <c r="BO63" s="130"/>
      <c r="BQ63" s="70"/>
    </row>
    <row r="64" spans="2:69" ht="13.5" customHeight="1" x14ac:dyDescent="0.2">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H64" s="7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c r="BI64" s="130"/>
      <c r="BJ64" s="130"/>
      <c r="BK64" s="130"/>
      <c r="BL64" s="130"/>
      <c r="BM64" s="130"/>
      <c r="BN64" s="130"/>
      <c r="BO64" s="130"/>
      <c r="BQ64" s="70"/>
    </row>
    <row r="65" spans="2:69" ht="13.5" customHeight="1" x14ac:dyDescent="0.2">
      <c r="B65" s="70"/>
      <c r="C65" s="70"/>
      <c r="D65" s="70"/>
      <c r="E65" s="70"/>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c r="AG65" s="70"/>
      <c r="AH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row>
    <row r="66" spans="2:69" ht="13.5" customHeight="1" x14ac:dyDescent="0.2">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H66" s="7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130"/>
      <c r="BL66" s="130"/>
      <c r="BM66" s="130"/>
      <c r="BN66" s="130"/>
      <c r="BO66" s="130"/>
      <c r="BQ66" s="70"/>
    </row>
    <row r="67" spans="2:69" ht="13.5" customHeight="1" x14ac:dyDescent="0.2">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H67" s="7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c r="BI67" s="130"/>
      <c r="BJ67" s="130"/>
      <c r="BK67" s="130"/>
      <c r="BL67" s="130"/>
      <c r="BM67" s="130"/>
      <c r="BN67" s="130"/>
      <c r="BO67" s="130"/>
      <c r="BQ67" s="70"/>
    </row>
    <row r="68" spans="2:69" ht="13.5" customHeight="1" x14ac:dyDescent="0.2">
      <c r="B68" s="70"/>
      <c r="C68" s="70"/>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row>
    <row r="69" spans="2:69" ht="13.5" customHeight="1" x14ac:dyDescent="0.2">
      <c r="B69" s="130"/>
      <c r="C69" s="13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H69" s="7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c r="BI69" s="130"/>
      <c r="BJ69" s="130"/>
      <c r="BK69" s="130"/>
      <c r="BL69" s="130"/>
      <c r="BM69" s="130"/>
      <c r="BN69" s="130"/>
      <c r="BO69" s="130"/>
      <c r="BQ69" s="70"/>
    </row>
    <row r="70" spans="2:69" ht="13.5" customHeight="1" x14ac:dyDescent="0.2">
      <c r="B70" s="130"/>
      <c r="C70" s="130"/>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H70" s="7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c r="BI70" s="130"/>
      <c r="BJ70" s="130"/>
      <c r="BK70" s="130"/>
      <c r="BL70" s="130"/>
      <c r="BM70" s="130"/>
      <c r="BN70" s="130"/>
      <c r="BO70" s="130"/>
      <c r="BQ70" s="70"/>
    </row>
    <row r="71" spans="2:69" ht="13.5" customHeight="1" x14ac:dyDescent="0.2">
      <c r="B71" s="70"/>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row>
    <row r="72" spans="2:69" ht="13.5" customHeight="1" x14ac:dyDescent="0.2">
      <c r="B72" s="130"/>
      <c r="C72" s="13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H72" s="7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c r="BI72" s="130"/>
      <c r="BJ72" s="130"/>
      <c r="BK72" s="130"/>
      <c r="BL72" s="130"/>
      <c r="BM72" s="130"/>
      <c r="BN72" s="130"/>
      <c r="BO72" s="130"/>
      <c r="BQ72" s="70"/>
    </row>
    <row r="73" spans="2:69" ht="13.5" customHeight="1" x14ac:dyDescent="0.2">
      <c r="B73" s="130"/>
      <c r="C73" s="130"/>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H73" s="7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c r="BI73" s="130"/>
      <c r="BJ73" s="130"/>
      <c r="BK73" s="130"/>
      <c r="BL73" s="130"/>
      <c r="BM73" s="130"/>
      <c r="BN73" s="130"/>
      <c r="BO73" s="130"/>
      <c r="BQ73" s="70"/>
    </row>
    <row r="74" spans="2:69" ht="13.5" customHeight="1" x14ac:dyDescent="0.2"/>
    <row r="75" spans="2:69" ht="13.5" customHeight="1" x14ac:dyDescent="0.2"/>
    <row r="76" spans="2:69" ht="13.5" customHeight="1" x14ac:dyDescent="0.2">
      <c r="B76" s="130"/>
      <c r="C76" s="130"/>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H76" s="131"/>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c r="BI76" s="130"/>
      <c r="BJ76" s="130"/>
      <c r="BK76" s="130"/>
      <c r="BL76" s="130"/>
      <c r="BM76" s="130"/>
      <c r="BN76" s="130"/>
      <c r="BO76" s="130"/>
      <c r="BQ76" s="131"/>
    </row>
    <row r="77" spans="2:69" ht="13.5" customHeight="1" x14ac:dyDescent="0.2">
      <c r="B77" s="70"/>
      <c r="C77" s="70"/>
      <c r="D77" s="70"/>
      <c r="E77" s="70"/>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c r="AG77" s="70"/>
      <c r="AH77" s="70"/>
      <c r="AK77" s="70"/>
      <c r="AL77" s="70"/>
      <c r="AM77" s="70"/>
      <c r="AN77" s="70"/>
      <c r="AO77" s="70"/>
      <c r="AP77" s="70"/>
      <c r="AQ77" s="70"/>
      <c r="AR77" s="70"/>
      <c r="AS77" s="70"/>
      <c r="AT77" s="70"/>
      <c r="AU77" s="70"/>
      <c r="AV77" s="70"/>
      <c r="AW77" s="70"/>
      <c r="AX77" s="70"/>
      <c r="AY77" s="70"/>
      <c r="AZ77" s="70"/>
      <c r="BA77" s="70"/>
      <c r="BB77" s="70"/>
      <c r="BC77" s="70"/>
      <c r="BD77" s="70"/>
      <c r="BE77" s="70"/>
      <c r="BF77" s="70"/>
      <c r="BG77" s="70"/>
      <c r="BH77" s="70"/>
      <c r="BI77" s="70"/>
      <c r="BJ77" s="70"/>
      <c r="BK77" s="70"/>
      <c r="BL77" s="70"/>
      <c r="BM77" s="70"/>
      <c r="BN77" s="70"/>
      <c r="BO77" s="70"/>
      <c r="BP77" s="70"/>
      <c r="BQ77" s="70"/>
    </row>
    <row r="78" spans="2:69" ht="13.5" customHeight="1" x14ac:dyDescent="0.2">
      <c r="B78" s="130"/>
      <c r="C78" s="130"/>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H78" s="7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c r="BG78" s="130"/>
      <c r="BH78" s="130"/>
      <c r="BI78" s="130"/>
      <c r="BJ78" s="130"/>
      <c r="BK78" s="130"/>
      <c r="BL78" s="130"/>
      <c r="BM78" s="130"/>
      <c r="BN78" s="130"/>
      <c r="BO78" s="130"/>
      <c r="BQ78" s="70"/>
    </row>
    <row r="79" spans="2:69" ht="13.5" customHeight="1" x14ac:dyDescent="0.2">
      <c r="B79" s="130"/>
      <c r="C79" s="130"/>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H79" s="70"/>
      <c r="AK79" s="130"/>
      <c r="AL79" s="130"/>
      <c r="AM79" s="130"/>
      <c r="AN79" s="130"/>
      <c r="AO79" s="130"/>
      <c r="AP79" s="130"/>
      <c r="AQ79" s="130"/>
      <c r="AR79" s="130"/>
      <c r="AS79" s="130"/>
      <c r="AT79" s="130"/>
      <c r="AU79" s="130"/>
      <c r="AV79" s="130"/>
      <c r="AW79" s="130"/>
      <c r="AX79" s="130"/>
      <c r="AY79" s="130"/>
      <c r="AZ79" s="130"/>
      <c r="BA79" s="130"/>
      <c r="BB79" s="130"/>
      <c r="BC79" s="130"/>
      <c r="BD79" s="130"/>
      <c r="BE79" s="130"/>
      <c r="BF79" s="130"/>
      <c r="BG79" s="130"/>
      <c r="BH79" s="130"/>
      <c r="BI79" s="130"/>
      <c r="BJ79" s="130"/>
      <c r="BK79" s="130"/>
      <c r="BL79" s="130"/>
      <c r="BM79" s="130"/>
      <c r="BN79" s="130"/>
      <c r="BO79" s="130"/>
      <c r="BQ79" s="70"/>
    </row>
    <row r="80" spans="2:69" ht="13.5" customHeight="1" x14ac:dyDescent="0.2">
      <c r="B80" s="70"/>
      <c r="C80" s="70"/>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c r="AG80" s="70"/>
      <c r="AH80" s="70"/>
      <c r="AK80" s="70"/>
      <c r="AL80" s="70"/>
      <c r="AM80" s="70"/>
      <c r="AN80" s="70"/>
      <c r="AO80" s="70"/>
      <c r="AP80" s="70"/>
      <c r="AQ80" s="70"/>
      <c r="AR80" s="70"/>
      <c r="AS80" s="70"/>
      <c r="AT80" s="70"/>
      <c r="AU80" s="70"/>
      <c r="AV80" s="70"/>
      <c r="AW80" s="70"/>
      <c r="AX80" s="70"/>
      <c r="AY80" s="70"/>
      <c r="AZ80" s="70"/>
      <c r="BA80" s="70"/>
      <c r="BB80" s="70"/>
      <c r="BC80" s="70"/>
      <c r="BD80" s="70"/>
      <c r="BE80" s="70"/>
      <c r="BF80" s="70"/>
      <c r="BG80" s="70"/>
      <c r="BH80" s="70"/>
      <c r="BI80" s="70"/>
      <c r="BJ80" s="70"/>
      <c r="BK80" s="70"/>
      <c r="BL80" s="70"/>
      <c r="BM80" s="70"/>
      <c r="BN80" s="70"/>
      <c r="BO80" s="70"/>
      <c r="BP80" s="70"/>
      <c r="BQ80" s="70"/>
    </row>
    <row r="81" spans="2:69" ht="13.5" customHeight="1" x14ac:dyDescent="0.2">
      <c r="B81" s="130"/>
      <c r="C81" s="130"/>
      <c r="D81" s="130"/>
      <c r="E81" s="130"/>
      <c r="F81" s="130"/>
      <c r="G81" s="130"/>
      <c r="H81" s="130"/>
      <c r="I81" s="130"/>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H81" s="70"/>
      <c r="AK81" s="130"/>
      <c r="AL81" s="130"/>
      <c r="AM81" s="130"/>
      <c r="AN81" s="130"/>
      <c r="AO81" s="130"/>
      <c r="AP81" s="130"/>
      <c r="AQ81" s="130"/>
      <c r="AR81" s="130"/>
      <c r="AS81" s="130"/>
      <c r="AT81" s="130"/>
      <c r="AU81" s="130"/>
      <c r="AV81" s="130"/>
      <c r="AW81" s="130"/>
      <c r="AX81" s="130"/>
      <c r="AY81" s="130"/>
      <c r="AZ81" s="130"/>
      <c r="BA81" s="130"/>
      <c r="BB81" s="130"/>
      <c r="BC81" s="130"/>
      <c r="BD81" s="130"/>
      <c r="BE81" s="130"/>
      <c r="BF81" s="130"/>
      <c r="BG81" s="130"/>
      <c r="BH81" s="130"/>
      <c r="BI81" s="130"/>
      <c r="BJ81" s="130"/>
      <c r="BK81" s="130"/>
      <c r="BL81" s="130"/>
      <c r="BM81" s="130"/>
      <c r="BN81" s="130"/>
      <c r="BO81" s="130"/>
      <c r="BQ81" s="70"/>
    </row>
    <row r="82" spans="2:69" ht="13.5" customHeight="1" x14ac:dyDescent="0.2">
      <c r="B82" s="130"/>
      <c r="C82" s="130"/>
      <c r="D82" s="130"/>
      <c r="E82" s="130"/>
      <c r="F82" s="130"/>
      <c r="G82" s="130"/>
      <c r="H82" s="130"/>
      <c r="I82" s="130"/>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H82" s="70"/>
      <c r="AK82" s="130"/>
      <c r="AL82" s="130"/>
      <c r="AM82" s="130"/>
      <c r="AN82" s="130"/>
      <c r="AO82" s="130"/>
      <c r="AP82" s="130"/>
      <c r="AQ82" s="130"/>
      <c r="AR82" s="130"/>
      <c r="AS82" s="130"/>
      <c r="AT82" s="130"/>
      <c r="AU82" s="130"/>
      <c r="AV82" s="130"/>
      <c r="AW82" s="130"/>
      <c r="AX82" s="130"/>
      <c r="AY82" s="130"/>
      <c r="AZ82" s="130"/>
      <c r="BA82" s="130"/>
      <c r="BB82" s="130"/>
      <c r="BC82" s="130"/>
      <c r="BD82" s="130"/>
      <c r="BE82" s="130"/>
      <c r="BF82" s="130"/>
      <c r="BG82" s="130"/>
      <c r="BH82" s="130"/>
      <c r="BI82" s="130"/>
      <c r="BJ82" s="130"/>
      <c r="BK82" s="130"/>
      <c r="BL82" s="130"/>
      <c r="BM82" s="130"/>
      <c r="BN82" s="130"/>
      <c r="BO82" s="130"/>
      <c r="BQ82" s="70"/>
    </row>
    <row r="83" spans="2:69" ht="13.5" customHeight="1" x14ac:dyDescent="0.2">
      <c r="B83" s="70"/>
      <c r="C83" s="70"/>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c r="BK83" s="70"/>
      <c r="BL83" s="70"/>
      <c r="BM83" s="70"/>
      <c r="BN83" s="70"/>
      <c r="BO83" s="70"/>
      <c r="BP83" s="70"/>
      <c r="BQ83" s="70"/>
    </row>
    <row r="84" spans="2:69" ht="13.5" customHeight="1" x14ac:dyDescent="0.2">
      <c r="B84" s="130"/>
      <c r="C84" s="130"/>
      <c r="D84" s="130"/>
      <c r="E84" s="130"/>
      <c r="F84" s="130"/>
      <c r="G84" s="130"/>
      <c r="H84" s="130"/>
      <c r="I84" s="130"/>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H84" s="7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c r="BI84" s="130"/>
      <c r="BJ84" s="130"/>
      <c r="BK84" s="130"/>
      <c r="BL84" s="130"/>
      <c r="BM84" s="130"/>
      <c r="BN84" s="130"/>
      <c r="BO84" s="130"/>
      <c r="BQ84" s="70"/>
    </row>
    <row r="85" spans="2:69" ht="13.5" customHeight="1" x14ac:dyDescent="0.2">
      <c r="B85" s="130"/>
      <c r="C85" s="130"/>
      <c r="D85" s="130"/>
      <c r="E85" s="130"/>
      <c r="F85" s="130"/>
      <c r="G85" s="130"/>
      <c r="H85" s="130"/>
      <c r="I85" s="130"/>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H85" s="70"/>
      <c r="AK85" s="130"/>
      <c r="AL85" s="130"/>
      <c r="AM85" s="130"/>
      <c r="AN85" s="130"/>
      <c r="AO85" s="130"/>
      <c r="AP85" s="130"/>
      <c r="AQ85" s="130"/>
      <c r="AR85" s="130"/>
      <c r="AS85" s="130"/>
      <c r="AT85" s="130"/>
      <c r="AU85" s="130"/>
      <c r="AV85" s="130"/>
      <c r="AW85" s="130"/>
      <c r="AX85" s="130"/>
      <c r="AY85" s="130"/>
      <c r="AZ85" s="130"/>
      <c r="BA85" s="130"/>
      <c r="BB85" s="130"/>
      <c r="BC85" s="130"/>
      <c r="BD85" s="130"/>
      <c r="BE85" s="130"/>
      <c r="BF85" s="130"/>
      <c r="BG85" s="130"/>
      <c r="BH85" s="130"/>
      <c r="BI85" s="130"/>
      <c r="BJ85" s="130"/>
      <c r="BK85" s="130"/>
      <c r="BL85" s="130"/>
      <c r="BM85" s="130"/>
      <c r="BN85" s="130"/>
      <c r="BO85" s="130"/>
      <c r="BQ85" s="70"/>
    </row>
    <row r="86" spans="2:69" ht="13.5" customHeight="1" x14ac:dyDescent="0.2">
      <c r="B86" s="70"/>
      <c r="C86" s="70"/>
      <c r="D86" s="70"/>
      <c r="E86" s="70"/>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0"/>
      <c r="AF86" s="70"/>
      <c r="AG86" s="70"/>
      <c r="AH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row>
    <row r="87" spans="2:69" ht="13.5" customHeight="1" x14ac:dyDescent="0.2">
      <c r="B87" s="130"/>
      <c r="C87" s="130"/>
      <c r="D87" s="130"/>
      <c r="E87" s="130"/>
      <c r="F87" s="130"/>
      <c r="G87" s="130"/>
      <c r="H87" s="130"/>
      <c r="I87" s="130"/>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H87" s="70"/>
      <c r="AK87" s="130"/>
      <c r="AL87" s="130"/>
      <c r="AM87" s="130"/>
      <c r="AN87" s="130"/>
      <c r="AO87" s="130"/>
      <c r="AP87" s="130"/>
      <c r="AQ87" s="130"/>
      <c r="AR87" s="130"/>
      <c r="AS87" s="130"/>
      <c r="AT87" s="130"/>
      <c r="AU87" s="130"/>
      <c r="AV87" s="130"/>
      <c r="AW87" s="130"/>
      <c r="AX87" s="130"/>
      <c r="AY87" s="130"/>
      <c r="AZ87" s="130"/>
      <c r="BA87" s="130"/>
      <c r="BB87" s="130"/>
      <c r="BC87" s="130"/>
      <c r="BD87" s="130"/>
      <c r="BE87" s="130"/>
      <c r="BF87" s="130"/>
      <c r="BG87" s="130"/>
      <c r="BH87" s="130"/>
      <c r="BI87" s="130"/>
      <c r="BJ87" s="130"/>
      <c r="BK87" s="130"/>
      <c r="BL87" s="130"/>
      <c r="BM87" s="130"/>
      <c r="BN87" s="130"/>
      <c r="BO87" s="130"/>
      <c r="BQ87" s="70"/>
    </row>
    <row r="88" spans="2:69" ht="13.5" customHeight="1" x14ac:dyDescent="0.2">
      <c r="B88" s="130"/>
      <c r="C88" s="130"/>
      <c r="D88" s="130"/>
      <c r="E88" s="130"/>
      <c r="F88" s="130"/>
      <c r="G88" s="130"/>
      <c r="H88" s="130"/>
      <c r="I88" s="130"/>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H88" s="70"/>
      <c r="AK88" s="130"/>
      <c r="AL88" s="130"/>
      <c r="AM88" s="130"/>
      <c r="AN88" s="130"/>
      <c r="AO88" s="130"/>
      <c r="AP88" s="130"/>
      <c r="AQ88" s="130"/>
      <c r="AR88" s="130"/>
      <c r="AS88" s="130"/>
      <c r="AT88" s="130"/>
      <c r="AU88" s="130"/>
      <c r="AV88" s="130"/>
      <c r="AW88" s="130"/>
      <c r="AX88" s="130"/>
      <c r="AY88" s="130"/>
      <c r="AZ88" s="130"/>
      <c r="BA88" s="130"/>
      <c r="BB88" s="130"/>
      <c r="BC88" s="130"/>
      <c r="BD88" s="130"/>
      <c r="BE88" s="130"/>
      <c r="BF88" s="130"/>
      <c r="BG88" s="130"/>
      <c r="BH88" s="130"/>
      <c r="BI88" s="130"/>
      <c r="BJ88" s="130"/>
      <c r="BK88" s="130"/>
      <c r="BL88" s="130"/>
      <c r="BM88" s="130"/>
      <c r="BN88" s="130"/>
      <c r="BO88" s="130"/>
      <c r="BQ88" s="70"/>
    </row>
    <row r="89" spans="2:69" ht="13.5" customHeight="1" x14ac:dyDescent="0.2">
      <c r="B89" s="70"/>
      <c r="C89" s="70"/>
      <c r="D89" s="70"/>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K89" s="70"/>
      <c r="AL89" s="70"/>
      <c r="AM89" s="70"/>
      <c r="AN89" s="70"/>
      <c r="AO89" s="70"/>
      <c r="AP89" s="70"/>
      <c r="AQ89" s="70"/>
      <c r="AR89" s="70"/>
      <c r="AS89" s="70"/>
      <c r="AT89" s="70"/>
      <c r="AU89" s="70"/>
      <c r="AV89" s="70"/>
      <c r="AW89" s="70"/>
      <c r="AX89" s="70"/>
      <c r="AY89" s="70"/>
      <c r="AZ89" s="70"/>
      <c r="BA89" s="70"/>
      <c r="BB89" s="70"/>
      <c r="BC89" s="70"/>
      <c r="BD89" s="70"/>
      <c r="BE89" s="70"/>
      <c r="BF89" s="70"/>
      <c r="BG89" s="70"/>
      <c r="BH89" s="70"/>
      <c r="BI89" s="70"/>
      <c r="BJ89" s="70"/>
      <c r="BK89" s="70"/>
      <c r="BL89" s="70"/>
      <c r="BM89" s="70"/>
      <c r="BN89" s="70"/>
      <c r="BO89" s="70"/>
      <c r="BP89" s="70"/>
      <c r="BQ89" s="70"/>
    </row>
    <row r="90" spans="2:69" ht="13.5" customHeight="1" x14ac:dyDescent="0.2">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H90" s="7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c r="BI90" s="130"/>
      <c r="BJ90" s="130"/>
      <c r="BK90" s="130"/>
      <c r="BL90" s="130"/>
      <c r="BM90" s="130"/>
      <c r="BN90" s="130"/>
      <c r="BO90" s="130"/>
      <c r="BQ90" s="70"/>
    </row>
    <row r="91" spans="2:69" ht="13.5" customHeight="1" x14ac:dyDescent="0.2">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H91" s="7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c r="BI91" s="130"/>
      <c r="BJ91" s="130"/>
      <c r="BK91" s="130"/>
      <c r="BL91" s="130"/>
      <c r="BM91" s="130"/>
      <c r="BN91" s="130"/>
      <c r="BO91" s="130"/>
      <c r="BQ91" s="70"/>
    </row>
    <row r="92" spans="2:69" ht="13.5" customHeight="1" x14ac:dyDescent="0.2">
      <c r="B92" s="70"/>
      <c r="C92" s="70"/>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K92" s="70"/>
      <c r="AL92" s="70"/>
      <c r="AM92" s="70"/>
      <c r="AN92" s="70"/>
      <c r="AO92" s="70"/>
      <c r="AP92" s="70"/>
      <c r="AQ92" s="70"/>
      <c r="AR92" s="70"/>
      <c r="AS92" s="70"/>
      <c r="AT92" s="70"/>
      <c r="AU92" s="70"/>
      <c r="AV92" s="70"/>
      <c r="AW92" s="70"/>
      <c r="AX92" s="70"/>
      <c r="AY92" s="70"/>
      <c r="AZ92" s="70"/>
      <c r="BA92" s="70"/>
      <c r="BB92" s="70"/>
      <c r="BC92" s="70"/>
      <c r="BD92" s="70"/>
      <c r="BE92" s="70"/>
      <c r="BF92" s="70"/>
      <c r="BG92" s="70"/>
      <c r="BH92" s="70"/>
      <c r="BI92" s="70"/>
      <c r="BJ92" s="70"/>
      <c r="BK92" s="70"/>
      <c r="BL92" s="70"/>
      <c r="BM92" s="70"/>
      <c r="BN92" s="70"/>
      <c r="BO92" s="70"/>
      <c r="BP92" s="70"/>
      <c r="BQ92" s="70"/>
    </row>
    <row r="93" spans="2:69" ht="13.5" customHeight="1" x14ac:dyDescent="0.2">
      <c r="B93" s="130"/>
      <c r="C93" s="130"/>
      <c r="D93" s="130"/>
      <c r="E93" s="130"/>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H93" s="7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c r="BI93" s="130"/>
      <c r="BJ93" s="130"/>
      <c r="BK93" s="130"/>
      <c r="BL93" s="130"/>
      <c r="BM93" s="130"/>
      <c r="BN93" s="130"/>
      <c r="BO93" s="130"/>
      <c r="BQ93" s="70"/>
    </row>
    <row r="94" spans="2:69" ht="13.5" customHeight="1" x14ac:dyDescent="0.2">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H94" s="7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c r="BI94" s="130"/>
      <c r="BJ94" s="130"/>
      <c r="BK94" s="130"/>
      <c r="BL94" s="130"/>
      <c r="BM94" s="130"/>
      <c r="BN94" s="130"/>
      <c r="BO94" s="130"/>
      <c r="BQ94" s="70"/>
    </row>
    <row r="95" spans="2:69" ht="13.5" customHeight="1" x14ac:dyDescent="0.2">
      <c r="B95" s="70"/>
      <c r="C95" s="70"/>
      <c r="D95" s="70"/>
      <c r="E95" s="70"/>
      <c r="F95" s="70"/>
      <c r="G95" s="70"/>
      <c r="H95" s="70"/>
      <c r="I95" s="70"/>
      <c r="J95" s="70"/>
      <c r="K95" s="70"/>
      <c r="L95" s="70"/>
      <c r="M95" s="70"/>
      <c r="N95" s="70"/>
      <c r="O95" s="70"/>
      <c r="P95" s="70"/>
      <c r="Q95" s="70"/>
      <c r="R95" s="70"/>
      <c r="S95" s="70"/>
      <c r="T95" s="70"/>
      <c r="U95" s="70"/>
      <c r="V95" s="70"/>
      <c r="W95" s="70"/>
      <c r="X95" s="70"/>
      <c r="Y95" s="70"/>
      <c r="Z95" s="70"/>
      <c r="AA95" s="70"/>
      <c r="AB95" s="70"/>
      <c r="AC95" s="70"/>
      <c r="AD95" s="70"/>
      <c r="AE95" s="70"/>
      <c r="AF95" s="70"/>
      <c r="AG95" s="70"/>
      <c r="AH95" s="70"/>
      <c r="AK95" s="70"/>
      <c r="AL95" s="70"/>
      <c r="AM95" s="70"/>
      <c r="AN95" s="70"/>
      <c r="AO95" s="70"/>
      <c r="AP95" s="70"/>
      <c r="AQ95" s="70"/>
      <c r="AR95" s="70"/>
      <c r="AS95" s="70"/>
      <c r="AT95" s="70"/>
      <c r="AU95" s="70"/>
      <c r="AV95" s="70"/>
      <c r="AW95" s="70"/>
      <c r="AX95" s="70"/>
      <c r="AY95" s="70"/>
      <c r="AZ95" s="70"/>
      <c r="BA95" s="70"/>
      <c r="BB95" s="70"/>
      <c r="BC95" s="70"/>
      <c r="BD95" s="70"/>
      <c r="BE95" s="70"/>
      <c r="BF95" s="70"/>
      <c r="BG95" s="70"/>
      <c r="BH95" s="70"/>
      <c r="BI95" s="70"/>
      <c r="BJ95" s="70"/>
      <c r="BK95" s="70"/>
      <c r="BL95" s="70"/>
      <c r="BM95" s="70"/>
      <c r="BN95" s="70"/>
      <c r="BO95" s="70"/>
      <c r="BP95" s="70"/>
      <c r="BQ95" s="70"/>
    </row>
    <row r="96" spans="2:69" ht="13.5" customHeight="1" x14ac:dyDescent="0.2">
      <c r="B96" s="130"/>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H96" s="7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c r="BI96" s="130"/>
      <c r="BJ96" s="130"/>
      <c r="BK96" s="130"/>
      <c r="BL96" s="130"/>
      <c r="BM96" s="130"/>
      <c r="BN96" s="130"/>
      <c r="BO96" s="130"/>
      <c r="BQ96" s="70"/>
    </row>
    <row r="97" spans="2:69" ht="13.5" customHeight="1" x14ac:dyDescent="0.2">
      <c r="B97" s="130"/>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H97" s="7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c r="BI97" s="130"/>
      <c r="BJ97" s="130"/>
      <c r="BK97" s="130"/>
      <c r="BL97" s="130"/>
      <c r="BM97" s="130"/>
      <c r="BN97" s="130"/>
      <c r="BO97" s="130"/>
      <c r="BQ97" s="70"/>
    </row>
    <row r="98" spans="2:69" ht="13.5" customHeight="1" x14ac:dyDescent="0.2">
      <c r="B98" s="70"/>
      <c r="C98" s="70"/>
      <c r="D98" s="70"/>
      <c r="E98" s="70"/>
      <c r="F98" s="70"/>
      <c r="G98" s="70"/>
      <c r="H98" s="70"/>
      <c r="I98" s="70"/>
      <c r="J98" s="70"/>
      <c r="K98" s="70"/>
      <c r="L98" s="70"/>
      <c r="M98" s="70"/>
      <c r="N98" s="70"/>
      <c r="O98" s="70"/>
      <c r="P98" s="70"/>
      <c r="Q98" s="70"/>
      <c r="R98" s="70"/>
      <c r="S98" s="70"/>
      <c r="T98" s="70"/>
      <c r="U98" s="70"/>
      <c r="V98" s="70"/>
      <c r="W98" s="70"/>
      <c r="X98" s="70"/>
      <c r="Y98" s="70"/>
      <c r="Z98" s="70"/>
      <c r="AA98" s="70"/>
      <c r="AB98" s="70"/>
      <c r="AC98" s="70"/>
      <c r="AD98" s="70"/>
      <c r="AE98" s="70"/>
      <c r="AF98" s="70"/>
      <c r="AG98" s="70"/>
      <c r="AH98" s="70"/>
      <c r="AK98" s="70"/>
      <c r="AL98" s="70"/>
      <c r="AM98" s="70"/>
      <c r="AN98" s="70"/>
      <c r="AO98" s="70"/>
      <c r="AP98" s="70"/>
      <c r="AQ98" s="70"/>
      <c r="AR98" s="70"/>
      <c r="AS98" s="70"/>
      <c r="AT98" s="70"/>
      <c r="AU98" s="70"/>
      <c r="AV98" s="70"/>
      <c r="AW98" s="70"/>
      <c r="AX98" s="70"/>
      <c r="AY98" s="70"/>
      <c r="AZ98" s="70"/>
      <c r="BA98" s="70"/>
      <c r="BB98" s="70"/>
      <c r="BC98" s="70"/>
      <c r="BD98" s="70"/>
      <c r="BE98" s="70"/>
      <c r="BF98" s="70"/>
      <c r="BG98" s="70"/>
      <c r="BH98" s="70"/>
      <c r="BI98" s="70"/>
      <c r="BJ98" s="70"/>
      <c r="BK98" s="70"/>
      <c r="BL98" s="70"/>
      <c r="BM98" s="70"/>
      <c r="BN98" s="70"/>
      <c r="BO98" s="70"/>
      <c r="BP98" s="70"/>
      <c r="BQ98" s="70"/>
    </row>
    <row r="99" spans="2:69" ht="13.5" customHeight="1" x14ac:dyDescent="0.2">
      <c r="B99" s="130"/>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H99" s="7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c r="BI99" s="130"/>
      <c r="BJ99" s="130"/>
      <c r="BK99" s="130"/>
      <c r="BL99" s="130"/>
      <c r="BM99" s="130"/>
      <c r="BN99" s="130"/>
      <c r="BO99" s="130"/>
      <c r="BQ99" s="70"/>
    </row>
    <row r="100" spans="2:69" ht="13.5" customHeight="1" x14ac:dyDescent="0.2">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H100" s="7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c r="BI100" s="130"/>
      <c r="BJ100" s="130"/>
      <c r="BK100" s="130"/>
      <c r="BL100" s="130"/>
      <c r="BM100" s="130"/>
      <c r="BN100" s="130"/>
      <c r="BO100" s="130"/>
      <c r="BQ100" s="70"/>
    </row>
    <row r="101" spans="2:69" ht="13.5" customHeight="1" x14ac:dyDescent="0.2">
      <c r="B101" s="70"/>
      <c r="C101" s="70"/>
      <c r="D101" s="70"/>
      <c r="E101" s="70"/>
      <c r="F101" s="70"/>
      <c r="G101" s="70"/>
      <c r="H101" s="70"/>
      <c r="I101" s="70"/>
      <c r="J101" s="70"/>
      <c r="K101" s="70"/>
      <c r="L101" s="70"/>
      <c r="M101" s="70"/>
      <c r="N101" s="70"/>
      <c r="O101" s="70"/>
      <c r="P101" s="70"/>
      <c r="Q101" s="70"/>
      <c r="R101" s="70"/>
      <c r="S101" s="70"/>
      <c r="T101" s="70"/>
      <c r="U101" s="70"/>
      <c r="V101" s="70"/>
      <c r="W101" s="70"/>
      <c r="X101" s="70"/>
      <c r="Y101" s="70"/>
      <c r="Z101" s="70"/>
      <c r="AA101" s="70"/>
      <c r="AB101" s="70"/>
      <c r="AC101" s="70"/>
      <c r="AD101" s="70"/>
      <c r="AE101" s="70"/>
      <c r="AF101" s="70"/>
      <c r="AG101" s="70"/>
      <c r="AH101" s="70"/>
      <c r="AK101" s="70"/>
      <c r="AL101" s="70"/>
      <c r="AM101" s="70"/>
      <c r="AN101" s="70"/>
      <c r="AO101" s="70"/>
      <c r="AP101" s="70"/>
      <c r="AQ101" s="70"/>
      <c r="AR101" s="70"/>
      <c r="AS101" s="70"/>
      <c r="AT101" s="70"/>
      <c r="AU101" s="70"/>
      <c r="AV101" s="70"/>
      <c r="AW101" s="70"/>
      <c r="AX101" s="70"/>
      <c r="AY101" s="70"/>
      <c r="AZ101" s="70"/>
      <c r="BA101" s="70"/>
      <c r="BB101" s="70"/>
      <c r="BC101" s="70"/>
      <c r="BD101" s="70"/>
      <c r="BE101" s="70"/>
      <c r="BF101" s="70"/>
      <c r="BG101" s="70"/>
      <c r="BH101" s="70"/>
      <c r="BI101" s="70"/>
      <c r="BJ101" s="70"/>
      <c r="BK101" s="70"/>
      <c r="BL101" s="70"/>
      <c r="BM101" s="70"/>
      <c r="BN101" s="70"/>
      <c r="BO101" s="70"/>
      <c r="BP101" s="70"/>
      <c r="BQ101" s="70"/>
    </row>
    <row r="102" spans="2:69" ht="13.5" customHeight="1" x14ac:dyDescent="0.2">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H102" s="70"/>
      <c r="AK102" s="130"/>
      <c r="AL102" s="130"/>
      <c r="AM102" s="130"/>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0"/>
      <c r="BI102" s="130"/>
      <c r="BJ102" s="130"/>
      <c r="BK102" s="130"/>
      <c r="BL102" s="130"/>
      <c r="BM102" s="130"/>
      <c r="BN102" s="130"/>
      <c r="BO102" s="130"/>
      <c r="BQ102" s="70"/>
    </row>
    <row r="103" spans="2:69" ht="13.5" customHeight="1" x14ac:dyDescent="0.2">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H103" s="7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c r="BI103" s="130"/>
      <c r="BJ103" s="130"/>
      <c r="BK103" s="130"/>
      <c r="BL103" s="130"/>
      <c r="BM103" s="130"/>
      <c r="BN103" s="130"/>
      <c r="BO103" s="130"/>
      <c r="BQ103" s="70"/>
    </row>
    <row r="104" spans="2:69" ht="13.5" customHeight="1" x14ac:dyDescent="0.2">
      <c r="B104" s="70"/>
      <c r="C104" s="70"/>
      <c r="D104" s="70"/>
      <c r="E104" s="70"/>
      <c r="F104" s="70"/>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E104" s="70"/>
      <c r="AF104" s="70"/>
      <c r="AG104" s="70"/>
      <c r="AH104" s="70"/>
      <c r="AK104" s="70"/>
      <c r="AL104" s="70"/>
      <c r="AM104" s="70"/>
      <c r="AN104" s="70"/>
      <c r="AO104" s="70"/>
      <c r="AP104" s="70"/>
      <c r="AQ104" s="70"/>
      <c r="AR104" s="70"/>
      <c r="AS104" s="70"/>
      <c r="AT104" s="70"/>
      <c r="AU104" s="70"/>
      <c r="AV104" s="70"/>
      <c r="AW104" s="70"/>
      <c r="AX104" s="70"/>
      <c r="AY104" s="70"/>
      <c r="AZ104" s="70"/>
      <c r="BA104" s="70"/>
      <c r="BB104" s="70"/>
      <c r="BC104" s="70"/>
      <c r="BD104" s="70"/>
      <c r="BE104" s="70"/>
      <c r="BF104" s="70"/>
      <c r="BG104" s="70"/>
      <c r="BH104" s="70"/>
      <c r="BI104" s="70"/>
      <c r="BJ104" s="70"/>
      <c r="BK104" s="70"/>
      <c r="BL104" s="70"/>
      <c r="BM104" s="70"/>
      <c r="BN104" s="70"/>
      <c r="BO104" s="70"/>
      <c r="BP104" s="70"/>
      <c r="BQ104" s="70"/>
    </row>
    <row r="105" spans="2:69" ht="13.5" customHeight="1" x14ac:dyDescent="0.2">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H105" s="7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c r="BI105" s="130"/>
      <c r="BJ105" s="130"/>
      <c r="BK105" s="130"/>
      <c r="BL105" s="130"/>
      <c r="BM105" s="130"/>
      <c r="BN105" s="130"/>
      <c r="BO105" s="130"/>
      <c r="BQ105" s="70"/>
    </row>
    <row r="106" spans="2:69" ht="13.5" customHeight="1" x14ac:dyDescent="0.2">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H106" s="70"/>
      <c r="AK106" s="130"/>
      <c r="AL106" s="130"/>
      <c r="AM106" s="130"/>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0"/>
      <c r="BI106" s="130"/>
      <c r="BJ106" s="130"/>
      <c r="BK106" s="130"/>
      <c r="BL106" s="130"/>
      <c r="BM106" s="130"/>
      <c r="BN106" s="130"/>
      <c r="BO106" s="130"/>
      <c r="BQ106" s="70"/>
    </row>
    <row r="107" spans="2:69" ht="13.5" customHeight="1" x14ac:dyDescent="0.2">
      <c r="B107" s="70"/>
      <c r="C107" s="70"/>
      <c r="D107" s="70"/>
      <c r="E107" s="70"/>
      <c r="F107" s="70"/>
      <c r="G107" s="70"/>
      <c r="H107" s="70"/>
      <c r="I107" s="70"/>
      <c r="J107" s="70"/>
      <c r="K107" s="70"/>
      <c r="L107" s="70"/>
      <c r="M107" s="70"/>
      <c r="N107" s="70"/>
      <c r="O107" s="70"/>
      <c r="P107" s="70"/>
      <c r="Q107" s="70"/>
      <c r="R107" s="70"/>
      <c r="S107" s="70"/>
      <c r="T107" s="70"/>
      <c r="U107" s="70"/>
      <c r="V107" s="70"/>
      <c r="W107" s="70"/>
      <c r="X107" s="70"/>
      <c r="Y107" s="70"/>
      <c r="Z107" s="70"/>
      <c r="AA107" s="70"/>
      <c r="AB107" s="70"/>
      <c r="AC107" s="70"/>
      <c r="AD107" s="70"/>
      <c r="AE107" s="70"/>
      <c r="AF107" s="70"/>
      <c r="AG107" s="70"/>
      <c r="AH107" s="70"/>
      <c r="AK107" s="70"/>
      <c r="AL107" s="70"/>
      <c r="AM107" s="70"/>
      <c r="AN107" s="70"/>
      <c r="AO107" s="70"/>
      <c r="AP107" s="70"/>
      <c r="AQ107" s="70"/>
      <c r="AR107" s="70"/>
      <c r="AS107" s="70"/>
      <c r="AT107" s="70"/>
      <c r="AU107" s="70"/>
      <c r="AV107" s="70"/>
      <c r="AW107" s="70"/>
      <c r="AX107" s="70"/>
      <c r="AY107" s="70"/>
      <c r="AZ107" s="70"/>
      <c r="BA107" s="70"/>
      <c r="BB107" s="70"/>
      <c r="BC107" s="70"/>
      <c r="BD107" s="70"/>
      <c r="BE107" s="70"/>
      <c r="BF107" s="70"/>
      <c r="BG107" s="70"/>
      <c r="BH107" s="70"/>
      <c r="BI107" s="70"/>
      <c r="BJ107" s="70"/>
      <c r="BK107" s="70"/>
      <c r="BL107" s="70"/>
      <c r="BM107" s="70"/>
      <c r="BN107" s="70"/>
      <c r="BO107" s="70"/>
      <c r="BP107" s="70"/>
      <c r="BQ107" s="70"/>
    </row>
    <row r="108" spans="2:69" ht="13.5" customHeight="1" x14ac:dyDescent="0.2">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H108" s="70"/>
      <c r="AK108" s="130"/>
      <c r="AL108" s="130"/>
      <c r="AM108" s="130"/>
      <c r="AN108" s="130"/>
      <c r="AO108" s="130"/>
      <c r="AP108" s="130"/>
      <c r="AQ108" s="130"/>
      <c r="AR108" s="130"/>
      <c r="AS108" s="130"/>
      <c r="AT108" s="130"/>
      <c r="AU108" s="130"/>
      <c r="AV108" s="130"/>
      <c r="AW108" s="130"/>
      <c r="AX108" s="130"/>
      <c r="AY108" s="130"/>
      <c r="AZ108" s="130"/>
      <c r="BA108" s="130"/>
      <c r="BB108" s="130"/>
      <c r="BC108" s="130"/>
      <c r="BD108" s="130"/>
      <c r="BE108" s="130"/>
      <c r="BF108" s="130"/>
      <c r="BG108" s="130"/>
      <c r="BH108" s="130"/>
      <c r="BI108" s="130"/>
      <c r="BJ108" s="130"/>
      <c r="BK108" s="130"/>
      <c r="BL108" s="130"/>
      <c r="BM108" s="130"/>
      <c r="BN108" s="130"/>
      <c r="BO108" s="130"/>
      <c r="BQ108" s="70"/>
    </row>
    <row r="109" spans="2:69" ht="13.5" customHeight="1" x14ac:dyDescent="0.2">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H109" s="7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c r="BI109" s="130"/>
      <c r="BJ109" s="130"/>
      <c r="BK109" s="130"/>
      <c r="BL109" s="130"/>
      <c r="BM109" s="130"/>
      <c r="BN109" s="130"/>
      <c r="BO109" s="130"/>
      <c r="BQ109" s="70"/>
    </row>
    <row r="110" spans="2:69" ht="13.5" customHeight="1" x14ac:dyDescent="0.2">
      <c r="B110" s="70"/>
      <c r="C110" s="70"/>
      <c r="D110" s="70"/>
      <c r="E110" s="70"/>
      <c r="F110" s="70"/>
      <c r="G110" s="70"/>
      <c r="H110" s="70"/>
      <c r="I110" s="70"/>
      <c r="J110" s="70"/>
      <c r="K110" s="70"/>
      <c r="L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K110" s="70"/>
      <c r="AL110" s="70"/>
      <c r="AM110" s="70"/>
      <c r="AN110" s="70"/>
      <c r="AO110" s="70"/>
      <c r="AP110" s="70"/>
      <c r="AQ110" s="70"/>
      <c r="AR110" s="70"/>
      <c r="AS110" s="70"/>
      <c r="AT110" s="70"/>
      <c r="AU110" s="70"/>
      <c r="AV110" s="70"/>
      <c r="AW110" s="70"/>
      <c r="AX110" s="70"/>
      <c r="AY110" s="70"/>
      <c r="AZ110" s="70"/>
      <c r="BA110" s="70"/>
      <c r="BB110" s="70"/>
      <c r="BC110" s="70"/>
      <c r="BD110" s="70"/>
      <c r="BE110" s="70"/>
      <c r="BF110" s="70"/>
      <c r="BG110" s="70"/>
      <c r="BH110" s="70"/>
      <c r="BI110" s="70"/>
      <c r="BJ110" s="70"/>
      <c r="BK110" s="70"/>
      <c r="BL110" s="70"/>
      <c r="BM110" s="70"/>
      <c r="BN110" s="70"/>
      <c r="BO110" s="70"/>
      <c r="BP110" s="70"/>
      <c r="BQ110" s="70"/>
    </row>
    <row r="111" spans="2:69" ht="13.5" customHeight="1" x14ac:dyDescent="0.2">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H111" s="70"/>
      <c r="AK111" s="130"/>
      <c r="AL111" s="130"/>
      <c r="AM111" s="130"/>
      <c r="AN111" s="130"/>
      <c r="AO111" s="130"/>
      <c r="AP111" s="130"/>
      <c r="AQ111" s="130"/>
      <c r="AR111" s="130"/>
      <c r="AS111" s="130"/>
      <c r="AT111" s="130"/>
      <c r="AU111" s="130"/>
      <c r="AV111" s="130"/>
      <c r="AW111" s="130"/>
      <c r="AX111" s="130"/>
      <c r="AY111" s="130"/>
      <c r="AZ111" s="130"/>
      <c r="BA111" s="130"/>
      <c r="BB111" s="130"/>
      <c r="BC111" s="130"/>
      <c r="BD111" s="130"/>
      <c r="BE111" s="130"/>
      <c r="BF111" s="130"/>
      <c r="BG111" s="130"/>
      <c r="BH111" s="130"/>
      <c r="BI111" s="130"/>
      <c r="BJ111" s="130"/>
      <c r="BK111" s="130"/>
      <c r="BL111" s="130"/>
      <c r="BM111" s="130"/>
      <c r="BN111" s="130"/>
      <c r="BO111" s="130"/>
      <c r="BQ111" s="70"/>
    </row>
    <row r="112" spans="2:69" ht="13.5" customHeight="1" x14ac:dyDescent="0.2">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H112" s="70"/>
      <c r="AK112" s="130"/>
      <c r="AL112" s="130"/>
      <c r="AM112" s="130"/>
      <c r="AN112" s="130"/>
      <c r="AO112" s="130"/>
      <c r="AP112" s="130"/>
      <c r="AQ112" s="130"/>
      <c r="AR112" s="130"/>
      <c r="AS112" s="130"/>
      <c r="AT112" s="130"/>
      <c r="AU112" s="130"/>
      <c r="AV112" s="130"/>
      <c r="AW112" s="130"/>
      <c r="AX112" s="130"/>
      <c r="AY112" s="130"/>
      <c r="AZ112" s="130"/>
      <c r="BA112" s="130"/>
      <c r="BB112" s="130"/>
      <c r="BC112" s="130"/>
      <c r="BD112" s="130"/>
      <c r="BE112" s="130"/>
      <c r="BF112" s="130"/>
      <c r="BG112" s="130"/>
      <c r="BH112" s="130"/>
      <c r="BI112" s="130"/>
      <c r="BJ112" s="130"/>
      <c r="BK112" s="130"/>
      <c r="BL112" s="130"/>
      <c r="BM112" s="130"/>
      <c r="BN112" s="130"/>
      <c r="BO112" s="130"/>
      <c r="BQ112" s="70"/>
    </row>
    <row r="113" spans="2:69" ht="13.5" customHeight="1" x14ac:dyDescent="0.2">
      <c r="B113" s="70"/>
      <c r="C113" s="70"/>
      <c r="D113" s="70"/>
      <c r="E113" s="70"/>
      <c r="F113" s="70"/>
      <c r="G113" s="70"/>
      <c r="H113" s="70"/>
      <c r="I113" s="70"/>
      <c r="J113" s="70"/>
      <c r="K113" s="70"/>
      <c r="L113" s="70"/>
      <c r="M113" s="70"/>
      <c r="N113" s="70"/>
      <c r="O113" s="70"/>
      <c r="P113" s="70"/>
      <c r="Q113" s="70"/>
      <c r="R113" s="70"/>
      <c r="S113" s="70"/>
      <c r="T113" s="70"/>
      <c r="U113" s="70"/>
      <c r="V113" s="70"/>
      <c r="W113" s="70"/>
      <c r="X113" s="70"/>
      <c r="Y113" s="70"/>
      <c r="Z113" s="70"/>
      <c r="AA113" s="70"/>
      <c r="AB113" s="70"/>
      <c r="AC113" s="70"/>
      <c r="AD113" s="70"/>
      <c r="AE113" s="70"/>
      <c r="AF113" s="70"/>
      <c r="AG113" s="70"/>
      <c r="AH113" s="70"/>
      <c r="AK113" s="70"/>
      <c r="AL113" s="70"/>
      <c r="AM113" s="70"/>
      <c r="AN113" s="70"/>
      <c r="AO113" s="70"/>
      <c r="AP113" s="70"/>
      <c r="AQ113" s="70"/>
      <c r="AR113" s="70"/>
      <c r="AS113" s="70"/>
      <c r="AT113" s="70"/>
      <c r="AU113" s="70"/>
      <c r="AV113" s="70"/>
      <c r="AW113" s="70"/>
      <c r="AX113" s="70"/>
      <c r="AY113" s="70"/>
      <c r="AZ113" s="70"/>
      <c r="BA113" s="70"/>
      <c r="BB113" s="70"/>
      <c r="BC113" s="70"/>
      <c r="BD113" s="70"/>
      <c r="BE113" s="70"/>
      <c r="BF113" s="70"/>
      <c r="BG113" s="70"/>
      <c r="BH113" s="70"/>
      <c r="BI113" s="70"/>
      <c r="BJ113" s="70"/>
      <c r="BK113" s="70"/>
      <c r="BL113" s="70"/>
      <c r="BM113" s="70"/>
      <c r="BN113" s="70"/>
      <c r="BO113" s="70"/>
      <c r="BP113" s="70"/>
      <c r="BQ113" s="70"/>
    </row>
    <row r="114" spans="2:69" ht="13.5" customHeight="1" x14ac:dyDescent="0.2">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H114" s="70"/>
      <c r="AK114" s="130"/>
      <c r="AL114" s="130"/>
      <c r="AM114" s="130"/>
      <c r="AN114" s="130"/>
      <c r="AO114" s="130"/>
      <c r="AP114" s="130"/>
      <c r="AQ114" s="130"/>
      <c r="AR114" s="130"/>
      <c r="AS114" s="130"/>
      <c r="AT114" s="130"/>
      <c r="AU114" s="130"/>
      <c r="AV114" s="130"/>
      <c r="AW114" s="130"/>
      <c r="AX114" s="130"/>
      <c r="AY114" s="130"/>
      <c r="AZ114" s="130"/>
      <c r="BA114" s="130"/>
      <c r="BB114" s="130"/>
      <c r="BC114" s="130"/>
      <c r="BD114" s="130"/>
      <c r="BE114" s="130"/>
      <c r="BF114" s="130"/>
      <c r="BG114" s="130"/>
      <c r="BH114" s="130"/>
      <c r="BI114" s="130"/>
      <c r="BJ114" s="130"/>
      <c r="BK114" s="130"/>
      <c r="BL114" s="130"/>
      <c r="BM114" s="130"/>
      <c r="BN114" s="130"/>
      <c r="BO114" s="130"/>
      <c r="BQ114" s="70"/>
    </row>
    <row r="115" spans="2:69" ht="13.5" customHeight="1" x14ac:dyDescent="0.2">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H115" s="70"/>
      <c r="AK115" s="130"/>
      <c r="AL115" s="130"/>
      <c r="AM115" s="130"/>
      <c r="AN115" s="130"/>
      <c r="AO115" s="130"/>
      <c r="AP115" s="130"/>
      <c r="AQ115" s="130"/>
      <c r="AR115" s="130"/>
      <c r="AS115" s="130"/>
      <c r="AT115" s="130"/>
      <c r="AU115" s="130"/>
      <c r="AV115" s="130"/>
      <c r="AW115" s="130"/>
      <c r="AX115" s="130"/>
      <c r="AY115" s="130"/>
      <c r="AZ115" s="130"/>
      <c r="BA115" s="130"/>
      <c r="BB115" s="130"/>
      <c r="BC115" s="130"/>
      <c r="BD115" s="130"/>
      <c r="BE115" s="130"/>
      <c r="BF115" s="130"/>
      <c r="BG115" s="130"/>
      <c r="BH115" s="130"/>
      <c r="BI115" s="130"/>
      <c r="BJ115" s="130"/>
      <c r="BK115" s="130"/>
      <c r="BL115" s="130"/>
      <c r="BM115" s="130"/>
      <c r="BN115" s="130"/>
      <c r="BO115" s="130"/>
      <c r="BQ115" s="70"/>
    </row>
    <row r="116" spans="2:69" ht="13.5" customHeight="1" x14ac:dyDescent="0.2">
      <c r="B116" s="70"/>
      <c r="C116" s="70"/>
      <c r="D116" s="70"/>
      <c r="E116" s="70"/>
      <c r="F116" s="70"/>
      <c r="G116" s="70"/>
      <c r="H116" s="70"/>
      <c r="I116" s="70"/>
      <c r="J116" s="70"/>
      <c r="K116" s="70"/>
      <c r="L116" s="70"/>
      <c r="M116" s="70"/>
      <c r="N116" s="70"/>
      <c r="O116" s="70"/>
      <c r="P116" s="70"/>
      <c r="Q116" s="70"/>
      <c r="R116" s="70"/>
      <c r="S116" s="70"/>
      <c r="T116" s="70"/>
      <c r="U116" s="70"/>
      <c r="V116" s="70"/>
      <c r="W116" s="70"/>
      <c r="X116" s="70"/>
      <c r="Y116" s="70"/>
      <c r="Z116" s="70"/>
      <c r="AA116" s="70"/>
      <c r="AB116" s="70"/>
      <c r="AC116" s="70"/>
      <c r="AD116" s="70"/>
      <c r="AE116" s="70"/>
      <c r="AF116" s="70"/>
      <c r="AG116" s="70"/>
      <c r="AH116" s="70"/>
      <c r="AK116" s="70"/>
      <c r="AL116" s="70"/>
      <c r="AM116" s="70"/>
      <c r="AN116" s="70"/>
      <c r="AO116" s="70"/>
      <c r="AP116" s="70"/>
      <c r="AQ116" s="70"/>
      <c r="AR116" s="70"/>
      <c r="AS116" s="70"/>
      <c r="AT116" s="70"/>
      <c r="AU116" s="70"/>
      <c r="AV116" s="70"/>
      <c r="AW116" s="70"/>
      <c r="AX116" s="70"/>
      <c r="AY116" s="70"/>
      <c r="AZ116" s="70"/>
      <c r="BA116" s="70"/>
      <c r="BB116" s="70"/>
      <c r="BC116" s="70"/>
      <c r="BD116" s="70"/>
      <c r="BE116" s="70"/>
      <c r="BF116" s="70"/>
      <c r="BG116" s="70"/>
      <c r="BH116" s="70"/>
      <c r="BI116" s="70"/>
      <c r="BJ116" s="70"/>
      <c r="BK116" s="70"/>
      <c r="BL116" s="70"/>
      <c r="BM116" s="70"/>
      <c r="BN116" s="70"/>
      <c r="BO116" s="70"/>
      <c r="BP116" s="70"/>
      <c r="BQ116" s="70"/>
    </row>
    <row r="117" spans="2:69" ht="13.5" customHeight="1" x14ac:dyDescent="0.2">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H117" s="70"/>
      <c r="AK117" s="130"/>
      <c r="AL117" s="130"/>
      <c r="AM117" s="130"/>
      <c r="AN117" s="130"/>
      <c r="AO117" s="130"/>
      <c r="AP117" s="130"/>
      <c r="AQ117" s="130"/>
      <c r="AR117" s="130"/>
      <c r="AS117" s="130"/>
      <c r="AT117" s="130"/>
      <c r="AU117" s="130"/>
      <c r="AV117" s="130"/>
      <c r="AW117" s="130"/>
      <c r="AX117" s="130"/>
      <c r="AY117" s="130"/>
      <c r="AZ117" s="130"/>
      <c r="BA117" s="130"/>
      <c r="BB117" s="130"/>
      <c r="BC117" s="130"/>
      <c r="BD117" s="130"/>
      <c r="BE117" s="130"/>
      <c r="BF117" s="130"/>
      <c r="BG117" s="130"/>
      <c r="BH117" s="130"/>
      <c r="BI117" s="130"/>
      <c r="BJ117" s="130"/>
      <c r="BK117" s="130"/>
      <c r="BL117" s="130"/>
      <c r="BM117" s="130"/>
      <c r="BN117" s="130"/>
      <c r="BO117" s="130"/>
      <c r="BQ117" s="70"/>
    </row>
    <row r="118" spans="2:69" ht="13.5" customHeight="1" x14ac:dyDescent="0.2">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H118" s="70"/>
      <c r="AK118" s="130"/>
      <c r="AL118" s="130"/>
      <c r="AM118" s="130"/>
      <c r="AN118" s="130"/>
      <c r="AO118" s="130"/>
      <c r="AP118" s="130"/>
      <c r="AQ118" s="130"/>
      <c r="AR118" s="130"/>
      <c r="AS118" s="130"/>
      <c r="AT118" s="130"/>
      <c r="AU118" s="130"/>
      <c r="AV118" s="130"/>
      <c r="AW118" s="130"/>
      <c r="AX118" s="130"/>
      <c r="AY118" s="130"/>
      <c r="AZ118" s="130"/>
      <c r="BA118" s="130"/>
      <c r="BB118" s="130"/>
      <c r="BC118" s="130"/>
      <c r="BD118" s="130"/>
      <c r="BE118" s="130"/>
      <c r="BF118" s="130"/>
      <c r="BG118" s="130"/>
      <c r="BH118" s="130"/>
      <c r="BI118" s="130"/>
      <c r="BJ118" s="130"/>
      <c r="BK118" s="130"/>
      <c r="BL118" s="130"/>
      <c r="BM118" s="130"/>
      <c r="BN118" s="130"/>
      <c r="BO118" s="130"/>
      <c r="BQ118" s="70"/>
    </row>
    <row r="119" spans="2:69" ht="13.5" customHeight="1" x14ac:dyDescent="0.2">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70"/>
      <c r="AC119" s="70"/>
      <c r="AD119" s="70"/>
      <c r="AE119" s="70"/>
      <c r="AF119" s="70"/>
      <c r="AG119" s="70"/>
      <c r="AH119" s="70"/>
      <c r="AK119" s="70"/>
      <c r="AL119" s="70"/>
      <c r="AM119" s="70"/>
      <c r="AN119" s="70"/>
      <c r="AO119" s="70"/>
      <c r="AP119" s="70"/>
      <c r="AQ119" s="70"/>
      <c r="AR119" s="70"/>
      <c r="AS119" s="70"/>
      <c r="AT119" s="70"/>
      <c r="AU119" s="70"/>
      <c r="AV119" s="70"/>
      <c r="AW119" s="70"/>
      <c r="AX119" s="70"/>
      <c r="AY119" s="70"/>
      <c r="AZ119" s="70"/>
      <c r="BA119" s="70"/>
      <c r="BB119" s="70"/>
      <c r="BC119" s="70"/>
      <c r="BD119" s="70"/>
      <c r="BE119" s="70"/>
      <c r="BF119" s="70"/>
      <c r="BG119" s="70"/>
      <c r="BH119" s="70"/>
      <c r="BI119" s="70"/>
      <c r="BJ119" s="70"/>
      <c r="BK119" s="70"/>
      <c r="BL119" s="70"/>
      <c r="BM119" s="70"/>
      <c r="BN119" s="70"/>
      <c r="BO119" s="70"/>
      <c r="BP119" s="70"/>
      <c r="BQ119" s="70"/>
    </row>
    <row r="120" spans="2:69" ht="13.5" customHeight="1" x14ac:dyDescent="0.2">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H120" s="70"/>
      <c r="AK120" s="130"/>
      <c r="AL120" s="130"/>
      <c r="AM120" s="130"/>
      <c r="AN120" s="130"/>
      <c r="AO120" s="130"/>
      <c r="AP120" s="130"/>
      <c r="AQ120" s="130"/>
      <c r="AR120" s="130"/>
      <c r="AS120" s="130"/>
      <c r="AT120" s="130"/>
      <c r="AU120" s="130"/>
      <c r="AV120" s="130"/>
      <c r="AW120" s="130"/>
      <c r="AX120" s="130"/>
      <c r="AY120" s="130"/>
      <c r="AZ120" s="130"/>
      <c r="BA120" s="130"/>
      <c r="BB120" s="130"/>
      <c r="BC120" s="130"/>
      <c r="BD120" s="130"/>
      <c r="BE120" s="130"/>
      <c r="BF120" s="130"/>
      <c r="BG120" s="130"/>
      <c r="BH120" s="130"/>
      <c r="BI120" s="130"/>
      <c r="BJ120" s="130"/>
      <c r="BK120" s="130"/>
      <c r="BL120" s="130"/>
      <c r="BM120" s="130"/>
      <c r="BN120" s="130"/>
      <c r="BO120" s="130"/>
      <c r="BQ120" s="70"/>
    </row>
    <row r="121" spans="2:69" ht="13.5" customHeight="1" x14ac:dyDescent="0.2">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H121" s="70"/>
      <c r="AK121" s="130"/>
      <c r="AL121" s="130"/>
      <c r="AM121" s="130"/>
      <c r="AN121" s="130"/>
      <c r="AO121" s="130"/>
      <c r="AP121" s="130"/>
      <c r="AQ121" s="130"/>
      <c r="AR121" s="130"/>
      <c r="AS121" s="130"/>
      <c r="AT121" s="130"/>
      <c r="AU121" s="130"/>
      <c r="AV121" s="130"/>
      <c r="AW121" s="130"/>
      <c r="AX121" s="130"/>
      <c r="AY121" s="130"/>
      <c r="AZ121" s="130"/>
      <c r="BA121" s="130"/>
      <c r="BB121" s="130"/>
      <c r="BC121" s="130"/>
      <c r="BD121" s="130"/>
      <c r="BE121" s="130"/>
      <c r="BF121" s="130"/>
      <c r="BG121" s="130"/>
      <c r="BH121" s="130"/>
      <c r="BI121" s="130"/>
      <c r="BJ121" s="130"/>
      <c r="BK121" s="130"/>
      <c r="BL121" s="130"/>
      <c r="BM121" s="130"/>
      <c r="BN121" s="130"/>
      <c r="BO121" s="130"/>
      <c r="BQ121" s="70"/>
    </row>
    <row r="122" spans="2:69" ht="13.5" customHeight="1" x14ac:dyDescent="0.2">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70"/>
      <c r="AC122" s="70"/>
      <c r="AD122" s="70"/>
      <c r="AE122" s="70"/>
      <c r="AF122" s="70"/>
      <c r="AG122" s="70"/>
      <c r="AH122" s="70"/>
      <c r="AK122" s="70"/>
      <c r="AL122" s="70"/>
      <c r="AM122" s="70"/>
      <c r="AN122" s="70"/>
      <c r="AO122" s="70"/>
      <c r="AP122" s="70"/>
      <c r="AQ122" s="70"/>
      <c r="AR122" s="70"/>
      <c r="AS122" s="70"/>
      <c r="AT122" s="70"/>
      <c r="AU122" s="70"/>
      <c r="AV122" s="70"/>
      <c r="AW122" s="70"/>
      <c r="AX122" s="70"/>
      <c r="AY122" s="70"/>
      <c r="AZ122" s="70"/>
      <c r="BA122" s="70"/>
      <c r="BB122" s="70"/>
      <c r="BC122" s="70"/>
      <c r="BD122" s="70"/>
      <c r="BE122" s="70"/>
      <c r="BF122" s="70"/>
      <c r="BG122" s="70"/>
      <c r="BH122" s="70"/>
      <c r="BI122" s="70"/>
      <c r="BJ122" s="70"/>
      <c r="BK122" s="70"/>
      <c r="BL122" s="70"/>
      <c r="BM122" s="70"/>
      <c r="BN122" s="70"/>
      <c r="BO122" s="70"/>
      <c r="BP122" s="70"/>
      <c r="BQ122" s="70"/>
    </row>
    <row r="123" spans="2:69" ht="13.5" customHeight="1" x14ac:dyDescent="0.2">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H123" s="70"/>
      <c r="AK123" s="130"/>
      <c r="AL123" s="130"/>
      <c r="AM123" s="130"/>
      <c r="AN123" s="130"/>
      <c r="AO123" s="130"/>
      <c r="AP123" s="130"/>
      <c r="AQ123" s="130"/>
      <c r="AR123" s="130"/>
      <c r="AS123" s="130"/>
      <c r="AT123" s="130"/>
      <c r="AU123" s="130"/>
      <c r="AV123" s="130"/>
      <c r="AW123" s="130"/>
      <c r="AX123" s="130"/>
      <c r="AY123" s="130"/>
      <c r="AZ123" s="130"/>
      <c r="BA123" s="130"/>
      <c r="BB123" s="130"/>
      <c r="BC123" s="130"/>
      <c r="BD123" s="130"/>
      <c r="BE123" s="130"/>
      <c r="BF123" s="130"/>
      <c r="BG123" s="130"/>
      <c r="BH123" s="130"/>
      <c r="BI123" s="130"/>
      <c r="BJ123" s="130"/>
      <c r="BK123" s="130"/>
      <c r="BL123" s="130"/>
      <c r="BM123" s="130"/>
      <c r="BN123" s="130"/>
      <c r="BO123" s="130"/>
      <c r="BQ123" s="70"/>
    </row>
    <row r="124" spans="2:69" ht="13.5" customHeight="1" x14ac:dyDescent="0.2">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H124" s="70"/>
      <c r="AK124" s="130"/>
      <c r="AL124" s="130"/>
      <c r="AM124" s="130"/>
      <c r="AN124" s="130"/>
      <c r="AO124" s="130"/>
      <c r="AP124" s="130"/>
      <c r="AQ124" s="130"/>
      <c r="AR124" s="130"/>
      <c r="AS124" s="130"/>
      <c r="AT124" s="130"/>
      <c r="AU124" s="130"/>
      <c r="AV124" s="130"/>
      <c r="AW124" s="130"/>
      <c r="AX124" s="130"/>
      <c r="AY124" s="130"/>
      <c r="AZ124" s="130"/>
      <c r="BA124" s="130"/>
      <c r="BB124" s="130"/>
      <c r="BC124" s="130"/>
      <c r="BD124" s="130"/>
      <c r="BE124" s="130"/>
      <c r="BF124" s="130"/>
      <c r="BG124" s="130"/>
      <c r="BH124" s="130"/>
      <c r="BI124" s="130"/>
      <c r="BJ124" s="130"/>
      <c r="BK124" s="130"/>
      <c r="BL124" s="130"/>
      <c r="BM124" s="130"/>
      <c r="BN124" s="130"/>
      <c r="BO124" s="130"/>
      <c r="BQ124" s="70"/>
    </row>
    <row r="125" spans="2:69" ht="13.5" customHeight="1" x14ac:dyDescent="0.2">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70"/>
      <c r="AC125" s="70"/>
      <c r="AD125" s="70"/>
      <c r="AE125" s="70"/>
      <c r="AF125" s="70"/>
      <c r="AG125" s="70"/>
      <c r="AH125" s="70"/>
      <c r="AK125" s="70"/>
      <c r="AL125" s="70"/>
      <c r="AM125" s="70"/>
      <c r="AN125" s="70"/>
      <c r="AO125" s="70"/>
      <c r="AP125" s="70"/>
      <c r="AQ125" s="70"/>
      <c r="AR125" s="70"/>
      <c r="AS125" s="70"/>
      <c r="AT125" s="70"/>
      <c r="AU125" s="70"/>
      <c r="AV125" s="70"/>
      <c r="AW125" s="70"/>
      <c r="AX125" s="70"/>
      <c r="AY125" s="70"/>
      <c r="AZ125" s="70"/>
      <c r="BA125" s="70"/>
      <c r="BB125" s="70"/>
      <c r="BC125" s="70"/>
      <c r="BD125" s="70"/>
      <c r="BE125" s="70"/>
      <c r="BF125" s="70"/>
      <c r="BG125" s="70"/>
      <c r="BH125" s="70"/>
      <c r="BI125" s="70"/>
      <c r="BJ125" s="70"/>
      <c r="BK125" s="70"/>
      <c r="BL125" s="70"/>
      <c r="BM125" s="70"/>
      <c r="BN125" s="70"/>
      <c r="BO125" s="70"/>
      <c r="BP125" s="70"/>
      <c r="BQ125" s="70"/>
    </row>
    <row r="126" spans="2:69" ht="13.5" customHeight="1" x14ac:dyDescent="0.2">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H126" s="70"/>
      <c r="AK126" s="130"/>
      <c r="AL126" s="130"/>
      <c r="AM126" s="130"/>
      <c r="AN126" s="130"/>
      <c r="AO126" s="130"/>
      <c r="AP126" s="130"/>
      <c r="AQ126" s="130"/>
      <c r="AR126" s="130"/>
      <c r="AS126" s="130"/>
      <c r="AT126" s="130"/>
      <c r="AU126" s="130"/>
      <c r="AV126" s="130"/>
      <c r="AW126" s="130"/>
      <c r="AX126" s="130"/>
      <c r="AY126" s="130"/>
      <c r="AZ126" s="130"/>
      <c r="BA126" s="130"/>
      <c r="BB126" s="130"/>
      <c r="BC126" s="130"/>
      <c r="BD126" s="130"/>
      <c r="BE126" s="130"/>
      <c r="BF126" s="130"/>
      <c r="BG126" s="130"/>
      <c r="BH126" s="130"/>
      <c r="BI126" s="130"/>
      <c r="BJ126" s="130"/>
      <c r="BK126" s="130"/>
      <c r="BL126" s="130"/>
      <c r="BM126" s="130"/>
      <c r="BN126" s="130"/>
      <c r="BO126" s="130"/>
      <c r="BQ126" s="70"/>
    </row>
    <row r="127" spans="2:69" ht="13.5" customHeight="1" x14ac:dyDescent="0.2">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H127" s="70"/>
      <c r="AK127" s="130"/>
      <c r="AL127" s="130"/>
      <c r="AM127" s="130"/>
      <c r="AN127" s="130"/>
      <c r="AO127" s="130"/>
      <c r="AP127" s="130"/>
      <c r="AQ127" s="130"/>
      <c r="AR127" s="130"/>
      <c r="AS127" s="130"/>
      <c r="AT127" s="130"/>
      <c r="AU127" s="130"/>
      <c r="AV127" s="130"/>
      <c r="AW127" s="130"/>
      <c r="AX127" s="130"/>
      <c r="AY127" s="130"/>
      <c r="AZ127" s="130"/>
      <c r="BA127" s="130"/>
      <c r="BB127" s="130"/>
      <c r="BC127" s="130"/>
      <c r="BD127" s="130"/>
      <c r="BE127" s="130"/>
      <c r="BF127" s="130"/>
      <c r="BG127" s="130"/>
      <c r="BH127" s="130"/>
      <c r="BI127" s="130"/>
      <c r="BJ127" s="130"/>
      <c r="BK127" s="130"/>
      <c r="BL127" s="130"/>
      <c r="BM127" s="130"/>
      <c r="BN127" s="130"/>
      <c r="BO127" s="130"/>
      <c r="BQ127" s="70"/>
    </row>
    <row r="128" spans="2:69" ht="13.5" customHeight="1" x14ac:dyDescent="0.2">
      <c r="B128" s="70"/>
      <c r="C128" s="70"/>
      <c r="D128" s="70"/>
      <c r="E128" s="70"/>
      <c r="F128" s="70"/>
      <c r="G128" s="70"/>
      <c r="H128" s="70"/>
      <c r="I128" s="70"/>
      <c r="J128" s="70"/>
      <c r="K128" s="70"/>
      <c r="L128" s="70"/>
      <c r="M128" s="70"/>
      <c r="N128" s="70"/>
      <c r="O128" s="70"/>
      <c r="P128" s="70"/>
      <c r="Q128" s="70"/>
      <c r="R128" s="70"/>
      <c r="S128" s="70"/>
      <c r="T128" s="70"/>
      <c r="U128" s="70"/>
      <c r="V128" s="70"/>
      <c r="W128" s="70"/>
      <c r="X128" s="70"/>
      <c r="Y128" s="70"/>
      <c r="Z128" s="70"/>
      <c r="AA128" s="70"/>
      <c r="AB128" s="70"/>
      <c r="AC128" s="70"/>
      <c r="AD128" s="70"/>
      <c r="AE128" s="70"/>
      <c r="AF128" s="70"/>
      <c r="AG128" s="70"/>
      <c r="AH128" s="70"/>
      <c r="AK128" s="70"/>
      <c r="AL128" s="70"/>
      <c r="AM128" s="70"/>
      <c r="AN128" s="70"/>
      <c r="AO128" s="70"/>
      <c r="AP128" s="70"/>
      <c r="AQ128" s="70"/>
      <c r="AR128" s="70"/>
      <c r="AS128" s="70"/>
      <c r="AT128" s="70"/>
      <c r="AU128" s="70"/>
      <c r="AV128" s="70"/>
      <c r="AW128" s="70"/>
      <c r="AX128" s="70"/>
      <c r="AY128" s="70"/>
      <c r="AZ128" s="70"/>
      <c r="BA128" s="70"/>
      <c r="BB128" s="70"/>
      <c r="BC128" s="70"/>
      <c r="BD128" s="70"/>
      <c r="BE128" s="70"/>
      <c r="BF128" s="70"/>
      <c r="BG128" s="70"/>
      <c r="BH128" s="70"/>
      <c r="BI128" s="70"/>
      <c r="BJ128" s="70"/>
      <c r="BK128" s="70"/>
      <c r="BL128" s="70"/>
      <c r="BM128" s="70"/>
      <c r="BN128" s="70"/>
      <c r="BO128" s="70"/>
      <c r="BP128" s="70"/>
      <c r="BQ128" s="70"/>
    </row>
    <row r="129" spans="2:69" ht="13.5" customHeight="1" x14ac:dyDescent="0.2">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H129" s="70"/>
      <c r="AK129" s="130"/>
      <c r="AL129" s="130"/>
      <c r="AM129" s="130"/>
      <c r="AN129" s="130"/>
      <c r="AO129" s="130"/>
      <c r="AP129" s="130"/>
      <c r="AQ129" s="130"/>
      <c r="AR129" s="130"/>
      <c r="AS129" s="130"/>
      <c r="AT129" s="130"/>
      <c r="AU129" s="130"/>
      <c r="AV129" s="130"/>
      <c r="AW129" s="130"/>
      <c r="AX129" s="130"/>
      <c r="AY129" s="130"/>
      <c r="AZ129" s="130"/>
      <c r="BA129" s="130"/>
      <c r="BB129" s="130"/>
      <c r="BC129" s="130"/>
      <c r="BD129" s="130"/>
      <c r="BE129" s="130"/>
      <c r="BF129" s="130"/>
      <c r="BG129" s="130"/>
      <c r="BH129" s="130"/>
      <c r="BI129" s="130"/>
      <c r="BJ129" s="130"/>
      <c r="BK129" s="130"/>
      <c r="BL129" s="130"/>
      <c r="BM129" s="130"/>
      <c r="BN129" s="130"/>
      <c r="BO129" s="130"/>
      <c r="BQ129" s="70"/>
    </row>
    <row r="130" spans="2:69" ht="13.5" customHeight="1" x14ac:dyDescent="0.2">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H130" s="70"/>
      <c r="AK130" s="130"/>
      <c r="AL130" s="130"/>
      <c r="AM130" s="130"/>
      <c r="AN130" s="130"/>
      <c r="AO130" s="130"/>
      <c r="AP130" s="130"/>
      <c r="AQ130" s="130"/>
      <c r="AR130" s="130"/>
      <c r="AS130" s="130"/>
      <c r="AT130" s="130"/>
      <c r="AU130" s="130"/>
      <c r="AV130" s="130"/>
      <c r="AW130" s="130"/>
      <c r="AX130" s="130"/>
      <c r="AY130" s="130"/>
      <c r="AZ130" s="130"/>
      <c r="BA130" s="130"/>
      <c r="BB130" s="130"/>
      <c r="BC130" s="130"/>
      <c r="BD130" s="130"/>
      <c r="BE130" s="130"/>
      <c r="BF130" s="130"/>
      <c r="BG130" s="130"/>
      <c r="BH130" s="130"/>
      <c r="BI130" s="130"/>
      <c r="BJ130" s="130"/>
      <c r="BK130" s="130"/>
      <c r="BL130" s="130"/>
      <c r="BM130" s="130"/>
      <c r="BN130" s="130"/>
      <c r="BO130" s="130"/>
      <c r="BQ130" s="70"/>
    </row>
    <row r="131" spans="2:69" ht="13.5" customHeight="1" x14ac:dyDescent="0.2">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70"/>
      <c r="AC131" s="70"/>
      <c r="AD131" s="70"/>
      <c r="AE131" s="70"/>
      <c r="AF131" s="70"/>
      <c r="AG131" s="70"/>
      <c r="AH131" s="70"/>
      <c r="AK131" s="70"/>
      <c r="AL131" s="70"/>
      <c r="AM131" s="70"/>
      <c r="AN131" s="70"/>
      <c r="AO131" s="70"/>
      <c r="AP131" s="70"/>
      <c r="AQ131" s="70"/>
      <c r="AR131" s="70"/>
      <c r="AS131" s="70"/>
      <c r="AT131" s="70"/>
      <c r="AU131" s="70"/>
      <c r="AV131" s="70"/>
      <c r="AW131" s="70"/>
      <c r="AX131" s="70"/>
      <c r="AY131" s="70"/>
      <c r="AZ131" s="70"/>
      <c r="BA131" s="70"/>
      <c r="BB131" s="70"/>
      <c r="BC131" s="70"/>
      <c r="BD131" s="70"/>
      <c r="BE131" s="70"/>
      <c r="BF131" s="70"/>
      <c r="BG131" s="70"/>
      <c r="BH131" s="70"/>
      <c r="BI131" s="70"/>
      <c r="BJ131" s="70"/>
      <c r="BK131" s="70"/>
      <c r="BL131" s="70"/>
      <c r="BM131" s="70"/>
      <c r="BN131" s="70"/>
      <c r="BO131" s="70"/>
      <c r="BP131" s="70"/>
      <c r="BQ131" s="70"/>
    </row>
    <row r="132" spans="2:69" ht="13.5" customHeight="1" x14ac:dyDescent="0.2">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H132" s="70"/>
      <c r="AK132" s="130"/>
      <c r="AL132" s="130"/>
      <c r="AM132" s="130"/>
      <c r="AN132" s="130"/>
      <c r="AO132" s="130"/>
      <c r="AP132" s="130"/>
      <c r="AQ132" s="130"/>
      <c r="AR132" s="130"/>
      <c r="AS132" s="130"/>
      <c r="AT132" s="130"/>
      <c r="AU132" s="130"/>
      <c r="AV132" s="130"/>
      <c r="AW132" s="130"/>
      <c r="AX132" s="130"/>
      <c r="AY132" s="130"/>
      <c r="AZ132" s="130"/>
      <c r="BA132" s="130"/>
      <c r="BB132" s="130"/>
      <c r="BC132" s="130"/>
      <c r="BD132" s="130"/>
      <c r="BE132" s="130"/>
      <c r="BF132" s="130"/>
      <c r="BG132" s="130"/>
      <c r="BH132" s="130"/>
      <c r="BI132" s="130"/>
      <c r="BJ132" s="130"/>
      <c r="BK132" s="130"/>
      <c r="BL132" s="130"/>
      <c r="BM132" s="130"/>
      <c r="BN132" s="130"/>
      <c r="BO132" s="130"/>
      <c r="BQ132" s="70"/>
    </row>
    <row r="133" spans="2:69" ht="13.5" customHeight="1" x14ac:dyDescent="0.2">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H133" s="70"/>
      <c r="AK133" s="130"/>
      <c r="AL133" s="130"/>
      <c r="AM133" s="130"/>
      <c r="AN133" s="130"/>
      <c r="AO133" s="130"/>
      <c r="AP133" s="130"/>
      <c r="AQ133" s="130"/>
      <c r="AR133" s="130"/>
      <c r="AS133" s="130"/>
      <c r="AT133" s="130"/>
      <c r="AU133" s="130"/>
      <c r="AV133" s="130"/>
      <c r="AW133" s="130"/>
      <c r="AX133" s="130"/>
      <c r="AY133" s="130"/>
      <c r="AZ133" s="130"/>
      <c r="BA133" s="130"/>
      <c r="BB133" s="130"/>
      <c r="BC133" s="130"/>
      <c r="BD133" s="130"/>
      <c r="BE133" s="130"/>
      <c r="BF133" s="130"/>
      <c r="BG133" s="130"/>
      <c r="BH133" s="130"/>
      <c r="BI133" s="130"/>
      <c r="BJ133" s="130"/>
      <c r="BK133" s="130"/>
      <c r="BL133" s="130"/>
      <c r="BM133" s="130"/>
      <c r="BN133" s="130"/>
      <c r="BO133" s="130"/>
      <c r="BQ133" s="70"/>
    </row>
    <row r="134" spans="2:69" ht="13.5" customHeight="1" x14ac:dyDescent="0.2">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70"/>
      <c r="AC134" s="70"/>
      <c r="AD134" s="70"/>
      <c r="AE134" s="70"/>
      <c r="AF134" s="70"/>
      <c r="AG134" s="70"/>
      <c r="AH134" s="70"/>
      <c r="AK134" s="70"/>
      <c r="AL134" s="70"/>
      <c r="AM134" s="70"/>
      <c r="AN134" s="70"/>
      <c r="AO134" s="70"/>
      <c r="AP134" s="70"/>
      <c r="AQ134" s="70"/>
      <c r="AR134" s="70"/>
      <c r="AS134" s="70"/>
      <c r="AT134" s="70"/>
      <c r="AU134" s="70"/>
      <c r="AV134" s="70"/>
      <c r="AW134" s="70"/>
      <c r="AX134" s="70"/>
      <c r="AY134" s="70"/>
      <c r="AZ134" s="70"/>
      <c r="BA134" s="70"/>
      <c r="BB134" s="70"/>
      <c r="BC134" s="70"/>
      <c r="BD134" s="70"/>
      <c r="BE134" s="70"/>
      <c r="BF134" s="70"/>
      <c r="BG134" s="70"/>
      <c r="BH134" s="70"/>
      <c r="BI134" s="70"/>
      <c r="BJ134" s="70"/>
      <c r="BK134" s="70"/>
      <c r="BL134" s="70"/>
      <c r="BM134" s="70"/>
      <c r="BN134" s="70"/>
      <c r="BO134" s="70"/>
      <c r="BP134" s="70"/>
      <c r="BQ134" s="70"/>
    </row>
    <row r="135" spans="2:69" ht="13.5" customHeight="1" x14ac:dyDescent="0.2">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H135" s="70"/>
      <c r="AK135" s="130"/>
      <c r="AL135" s="130"/>
      <c r="AM135" s="130"/>
      <c r="AN135" s="130"/>
      <c r="AO135" s="130"/>
      <c r="AP135" s="130"/>
      <c r="AQ135" s="130"/>
      <c r="AR135" s="130"/>
      <c r="AS135" s="130"/>
      <c r="AT135" s="130"/>
      <c r="AU135" s="130"/>
      <c r="AV135" s="130"/>
      <c r="AW135" s="130"/>
      <c r="AX135" s="130"/>
      <c r="AY135" s="130"/>
      <c r="AZ135" s="130"/>
      <c r="BA135" s="130"/>
      <c r="BB135" s="130"/>
      <c r="BC135" s="130"/>
      <c r="BD135" s="130"/>
      <c r="BE135" s="130"/>
      <c r="BF135" s="130"/>
      <c r="BG135" s="130"/>
      <c r="BH135" s="130"/>
      <c r="BI135" s="130"/>
      <c r="BJ135" s="130"/>
      <c r="BK135" s="130"/>
      <c r="BL135" s="130"/>
      <c r="BM135" s="130"/>
      <c r="BN135" s="130"/>
      <c r="BO135" s="130"/>
      <c r="BQ135" s="70"/>
    </row>
    <row r="136" spans="2:69" ht="13.5" customHeight="1" x14ac:dyDescent="0.2">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H136" s="70"/>
      <c r="AK136" s="130"/>
      <c r="AL136" s="130"/>
      <c r="AM136" s="130"/>
      <c r="AN136" s="130"/>
      <c r="AO136" s="130"/>
      <c r="AP136" s="130"/>
      <c r="AQ136" s="130"/>
      <c r="AR136" s="130"/>
      <c r="AS136" s="130"/>
      <c r="AT136" s="130"/>
      <c r="AU136" s="130"/>
      <c r="AV136" s="130"/>
      <c r="AW136" s="130"/>
      <c r="AX136" s="130"/>
      <c r="AY136" s="130"/>
      <c r="AZ136" s="130"/>
      <c r="BA136" s="130"/>
      <c r="BB136" s="130"/>
      <c r="BC136" s="130"/>
      <c r="BD136" s="130"/>
      <c r="BE136" s="130"/>
      <c r="BF136" s="130"/>
      <c r="BG136" s="130"/>
      <c r="BH136" s="130"/>
      <c r="BI136" s="130"/>
      <c r="BJ136" s="130"/>
      <c r="BK136" s="130"/>
      <c r="BL136" s="130"/>
      <c r="BM136" s="130"/>
      <c r="BN136" s="130"/>
      <c r="BO136" s="130"/>
      <c r="BQ136" s="70"/>
    </row>
    <row r="137" spans="2:69" ht="13.5" customHeight="1" x14ac:dyDescent="0.2">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70"/>
      <c r="AC137" s="70"/>
      <c r="AD137" s="70"/>
      <c r="AE137" s="70"/>
      <c r="AF137" s="70"/>
      <c r="AG137" s="70"/>
      <c r="AH137" s="70"/>
      <c r="AK137" s="70"/>
      <c r="AL137" s="70"/>
      <c r="AM137" s="70"/>
      <c r="AN137" s="70"/>
      <c r="AO137" s="70"/>
      <c r="AP137" s="70"/>
      <c r="AQ137" s="70"/>
      <c r="AR137" s="70"/>
      <c r="AS137" s="70"/>
      <c r="AT137" s="70"/>
      <c r="AU137" s="70"/>
      <c r="AV137" s="70"/>
      <c r="AW137" s="70"/>
      <c r="AX137" s="70"/>
      <c r="AY137" s="70"/>
      <c r="AZ137" s="70"/>
      <c r="BA137" s="70"/>
      <c r="BB137" s="70"/>
      <c r="BC137" s="70"/>
      <c r="BD137" s="70"/>
      <c r="BE137" s="70"/>
      <c r="BF137" s="70"/>
      <c r="BG137" s="70"/>
      <c r="BH137" s="70"/>
      <c r="BI137" s="70"/>
      <c r="BJ137" s="70"/>
      <c r="BK137" s="70"/>
      <c r="BL137" s="70"/>
      <c r="BM137" s="70"/>
      <c r="BN137" s="70"/>
      <c r="BO137" s="70"/>
      <c r="BP137" s="70"/>
      <c r="BQ137" s="70"/>
    </row>
    <row r="138" spans="2:69" ht="13.5" customHeight="1" x14ac:dyDescent="0.2">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H138" s="70"/>
      <c r="AK138" s="130"/>
      <c r="AL138" s="130"/>
      <c r="AM138" s="130"/>
      <c r="AN138" s="130"/>
      <c r="AO138" s="130"/>
      <c r="AP138" s="130"/>
      <c r="AQ138" s="130"/>
      <c r="AR138" s="130"/>
      <c r="AS138" s="130"/>
      <c r="AT138" s="130"/>
      <c r="AU138" s="130"/>
      <c r="AV138" s="130"/>
      <c r="AW138" s="130"/>
      <c r="AX138" s="130"/>
      <c r="AY138" s="130"/>
      <c r="AZ138" s="130"/>
      <c r="BA138" s="130"/>
      <c r="BB138" s="130"/>
      <c r="BC138" s="130"/>
      <c r="BD138" s="130"/>
      <c r="BE138" s="130"/>
      <c r="BF138" s="130"/>
      <c r="BG138" s="130"/>
      <c r="BH138" s="130"/>
      <c r="BI138" s="130"/>
      <c r="BJ138" s="130"/>
      <c r="BK138" s="130"/>
      <c r="BL138" s="130"/>
      <c r="BM138" s="130"/>
      <c r="BN138" s="130"/>
      <c r="BO138" s="130"/>
      <c r="BQ138" s="70"/>
    </row>
    <row r="139" spans="2:69" ht="13.5" customHeight="1" x14ac:dyDescent="0.2">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H139" s="70"/>
      <c r="AK139" s="130"/>
      <c r="AL139" s="130"/>
      <c r="AM139" s="130"/>
      <c r="AN139" s="130"/>
      <c r="AO139" s="130"/>
      <c r="AP139" s="130"/>
      <c r="AQ139" s="130"/>
      <c r="AR139" s="130"/>
      <c r="AS139" s="130"/>
      <c r="AT139" s="130"/>
      <c r="AU139" s="130"/>
      <c r="AV139" s="130"/>
      <c r="AW139" s="130"/>
      <c r="AX139" s="130"/>
      <c r="AY139" s="130"/>
      <c r="AZ139" s="130"/>
      <c r="BA139" s="130"/>
      <c r="BB139" s="130"/>
      <c r="BC139" s="130"/>
      <c r="BD139" s="130"/>
      <c r="BE139" s="130"/>
      <c r="BF139" s="130"/>
      <c r="BG139" s="130"/>
      <c r="BH139" s="130"/>
      <c r="BI139" s="130"/>
      <c r="BJ139" s="130"/>
      <c r="BK139" s="130"/>
      <c r="BL139" s="130"/>
      <c r="BM139" s="130"/>
      <c r="BN139" s="130"/>
      <c r="BO139" s="130"/>
      <c r="BQ139" s="70"/>
    </row>
    <row r="140" spans="2:69" ht="13.5" customHeight="1" x14ac:dyDescent="0.2">
      <c r="B140" s="70"/>
      <c r="C140" s="70"/>
      <c r="D140" s="70"/>
      <c r="E140" s="70"/>
      <c r="F140" s="70"/>
      <c r="G140" s="70"/>
      <c r="H140" s="70"/>
      <c r="I140" s="70"/>
      <c r="J140" s="70"/>
      <c r="K140" s="70"/>
      <c r="L140" s="70"/>
      <c r="M140" s="70"/>
      <c r="N140" s="70"/>
      <c r="O140" s="70"/>
      <c r="P140" s="70"/>
      <c r="Q140" s="70"/>
      <c r="R140" s="70"/>
      <c r="S140" s="70"/>
      <c r="T140" s="70"/>
      <c r="U140" s="70"/>
      <c r="V140" s="70"/>
      <c r="W140" s="70"/>
      <c r="X140" s="70"/>
      <c r="Y140" s="70"/>
      <c r="Z140" s="70"/>
      <c r="AA140" s="70"/>
      <c r="AB140" s="70"/>
      <c r="AC140" s="70"/>
      <c r="AD140" s="70"/>
      <c r="AE140" s="70"/>
      <c r="AF140" s="70"/>
      <c r="AG140" s="70"/>
      <c r="AH140" s="70"/>
      <c r="AK140" s="70"/>
      <c r="AL140" s="70"/>
      <c r="AM140" s="70"/>
      <c r="AN140" s="70"/>
      <c r="AO140" s="70"/>
      <c r="AP140" s="70"/>
      <c r="AQ140" s="70"/>
      <c r="AR140" s="70"/>
      <c r="AS140" s="70"/>
      <c r="AT140" s="70"/>
      <c r="AU140" s="70"/>
      <c r="AV140" s="70"/>
      <c r="AW140" s="70"/>
      <c r="AX140" s="70"/>
      <c r="AY140" s="70"/>
      <c r="AZ140" s="70"/>
      <c r="BA140" s="70"/>
      <c r="BB140" s="70"/>
      <c r="BC140" s="70"/>
      <c r="BD140" s="70"/>
      <c r="BE140" s="70"/>
      <c r="BF140" s="70"/>
      <c r="BG140" s="70"/>
      <c r="BH140" s="70"/>
      <c r="BI140" s="70"/>
      <c r="BJ140" s="70"/>
      <c r="BK140" s="70"/>
      <c r="BL140" s="70"/>
      <c r="BM140" s="70"/>
      <c r="BN140" s="70"/>
      <c r="BO140" s="70"/>
      <c r="BP140" s="70"/>
      <c r="BQ140" s="70"/>
    </row>
    <row r="141" spans="2:69" ht="13.5" customHeight="1" x14ac:dyDescent="0.2">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H141" s="70"/>
      <c r="AK141" s="130"/>
      <c r="AL141" s="130"/>
      <c r="AM141" s="130"/>
      <c r="AN141" s="130"/>
      <c r="AO141" s="130"/>
      <c r="AP141" s="130"/>
      <c r="AQ141" s="130"/>
      <c r="AR141" s="130"/>
      <c r="AS141" s="130"/>
      <c r="AT141" s="130"/>
      <c r="AU141" s="130"/>
      <c r="AV141" s="130"/>
      <c r="AW141" s="130"/>
      <c r="AX141" s="130"/>
      <c r="AY141" s="130"/>
      <c r="AZ141" s="130"/>
      <c r="BA141" s="130"/>
      <c r="BB141" s="130"/>
      <c r="BC141" s="130"/>
      <c r="BD141" s="130"/>
      <c r="BE141" s="130"/>
      <c r="BF141" s="130"/>
      <c r="BG141" s="130"/>
      <c r="BH141" s="130"/>
      <c r="BI141" s="130"/>
      <c r="BJ141" s="130"/>
      <c r="BK141" s="130"/>
      <c r="BL141" s="130"/>
      <c r="BM141" s="130"/>
      <c r="BN141" s="130"/>
      <c r="BO141" s="130"/>
      <c r="BQ141" s="70"/>
    </row>
    <row r="142" spans="2:69" ht="13.5" customHeight="1" x14ac:dyDescent="0.2">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H142" s="70"/>
      <c r="AK142" s="130"/>
      <c r="AL142" s="130"/>
      <c r="AM142" s="130"/>
      <c r="AN142" s="130"/>
      <c r="AO142" s="130"/>
      <c r="AP142" s="130"/>
      <c r="AQ142" s="130"/>
      <c r="AR142" s="130"/>
      <c r="AS142" s="130"/>
      <c r="AT142" s="130"/>
      <c r="AU142" s="130"/>
      <c r="AV142" s="130"/>
      <c r="AW142" s="130"/>
      <c r="AX142" s="130"/>
      <c r="AY142" s="130"/>
      <c r="AZ142" s="130"/>
      <c r="BA142" s="130"/>
      <c r="BB142" s="130"/>
      <c r="BC142" s="130"/>
      <c r="BD142" s="130"/>
      <c r="BE142" s="130"/>
      <c r="BF142" s="130"/>
      <c r="BG142" s="130"/>
      <c r="BH142" s="130"/>
      <c r="BI142" s="130"/>
      <c r="BJ142" s="130"/>
      <c r="BK142" s="130"/>
      <c r="BL142" s="130"/>
      <c r="BM142" s="130"/>
      <c r="BN142" s="130"/>
      <c r="BO142" s="130"/>
      <c r="BQ142" s="70"/>
    </row>
    <row r="143" spans="2:69" ht="13.5" customHeight="1" x14ac:dyDescent="0.2">
      <c r="B143" s="70"/>
      <c r="C143" s="70"/>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K143" s="70"/>
      <c r="AL143" s="70"/>
      <c r="AM143" s="70"/>
      <c r="AN143" s="70"/>
      <c r="AO143" s="70"/>
      <c r="AP143" s="70"/>
      <c r="AQ143" s="70"/>
      <c r="AR143" s="70"/>
      <c r="AS143" s="70"/>
      <c r="AT143" s="70"/>
      <c r="AU143" s="70"/>
      <c r="AV143" s="70"/>
      <c r="AW143" s="70"/>
      <c r="AX143" s="70"/>
      <c r="AY143" s="70"/>
      <c r="AZ143" s="70"/>
      <c r="BA143" s="70"/>
      <c r="BB143" s="70"/>
      <c r="BC143" s="70"/>
      <c r="BD143" s="70"/>
      <c r="BE143" s="70"/>
      <c r="BF143" s="70"/>
      <c r="BG143" s="70"/>
      <c r="BH143" s="70"/>
      <c r="BI143" s="70"/>
      <c r="BJ143" s="70"/>
      <c r="BK143" s="70"/>
      <c r="BL143" s="70"/>
      <c r="BM143" s="70"/>
      <c r="BN143" s="70"/>
      <c r="BO143" s="70"/>
      <c r="BP143" s="70"/>
      <c r="BQ143" s="70"/>
    </row>
    <row r="144" spans="2:69" ht="13.5" customHeight="1" x14ac:dyDescent="0.2">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H144" s="70"/>
      <c r="AK144" s="130"/>
      <c r="AL144" s="130"/>
      <c r="AM144" s="130"/>
      <c r="AN144" s="130"/>
      <c r="AO144" s="130"/>
      <c r="AP144" s="130"/>
      <c r="AQ144" s="130"/>
      <c r="AR144" s="130"/>
      <c r="AS144" s="130"/>
      <c r="AT144" s="130"/>
      <c r="AU144" s="130"/>
      <c r="AV144" s="130"/>
      <c r="AW144" s="130"/>
      <c r="AX144" s="130"/>
      <c r="AY144" s="130"/>
      <c r="AZ144" s="130"/>
      <c r="BA144" s="130"/>
      <c r="BB144" s="130"/>
      <c r="BC144" s="130"/>
      <c r="BD144" s="130"/>
      <c r="BE144" s="130"/>
      <c r="BF144" s="130"/>
      <c r="BG144" s="130"/>
      <c r="BH144" s="130"/>
      <c r="BI144" s="130"/>
      <c r="BJ144" s="130"/>
      <c r="BK144" s="130"/>
      <c r="BL144" s="130"/>
      <c r="BM144" s="130"/>
      <c r="BN144" s="130"/>
      <c r="BO144" s="130"/>
      <c r="BQ144" s="70"/>
    </row>
    <row r="145" spans="2:69" ht="13.5" customHeight="1" x14ac:dyDescent="0.2">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H145" s="70"/>
      <c r="AK145" s="130"/>
      <c r="AL145" s="130"/>
      <c r="AM145" s="130"/>
      <c r="AN145" s="130"/>
      <c r="AO145" s="130"/>
      <c r="AP145" s="130"/>
      <c r="AQ145" s="130"/>
      <c r="AR145" s="130"/>
      <c r="AS145" s="130"/>
      <c r="AT145" s="130"/>
      <c r="AU145" s="130"/>
      <c r="AV145" s="130"/>
      <c r="AW145" s="130"/>
      <c r="AX145" s="130"/>
      <c r="AY145" s="130"/>
      <c r="AZ145" s="130"/>
      <c r="BA145" s="130"/>
      <c r="BB145" s="130"/>
      <c r="BC145" s="130"/>
      <c r="BD145" s="130"/>
      <c r="BE145" s="130"/>
      <c r="BF145" s="130"/>
      <c r="BG145" s="130"/>
      <c r="BH145" s="130"/>
      <c r="BI145" s="130"/>
      <c r="BJ145" s="130"/>
      <c r="BK145" s="130"/>
      <c r="BL145" s="130"/>
      <c r="BM145" s="130"/>
      <c r="BN145" s="130"/>
      <c r="BO145" s="130"/>
      <c r="BQ145" s="70"/>
    </row>
    <row r="146" spans="2:69" ht="13.5" customHeight="1" x14ac:dyDescent="0.2">
      <c r="B146" s="70"/>
      <c r="C146" s="70"/>
      <c r="D146" s="70"/>
      <c r="E146" s="70"/>
      <c r="F146" s="70"/>
      <c r="G146" s="70"/>
      <c r="H146" s="70"/>
      <c r="I146" s="70"/>
      <c r="J146" s="70"/>
      <c r="K146" s="70"/>
      <c r="L146" s="70"/>
      <c r="M146" s="70"/>
      <c r="N146" s="70"/>
      <c r="O146" s="70"/>
      <c r="P146" s="70"/>
      <c r="Q146" s="70"/>
      <c r="R146" s="70"/>
      <c r="S146" s="70"/>
      <c r="T146" s="70"/>
      <c r="U146" s="70"/>
      <c r="V146" s="70"/>
      <c r="W146" s="70"/>
      <c r="X146" s="70"/>
      <c r="Y146" s="70"/>
      <c r="Z146" s="70"/>
      <c r="AA146" s="70"/>
      <c r="AB146" s="70"/>
      <c r="AC146" s="70"/>
      <c r="AD146" s="70"/>
      <c r="AE146" s="70"/>
      <c r="AF146" s="70"/>
      <c r="AG146" s="70"/>
      <c r="AH146" s="70"/>
      <c r="AK146" s="70"/>
      <c r="AL146" s="70"/>
      <c r="AM146" s="70"/>
      <c r="AN146" s="70"/>
      <c r="AO146" s="70"/>
      <c r="AP146" s="70"/>
      <c r="AQ146" s="70"/>
      <c r="AR146" s="70"/>
      <c r="AS146" s="70"/>
      <c r="AT146" s="70"/>
      <c r="AU146" s="70"/>
      <c r="AV146" s="70"/>
      <c r="AW146" s="70"/>
      <c r="AX146" s="70"/>
      <c r="AY146" s="70"/>
      <c r="AZ146" s="70"/>
      <c r="BA146" s="70"/>
      <c r="BB146" s="70"/>
      <c r="BC146" s="70"/>
      <c r="BD146" s="70"/>
      <c r="BE146" s="70"/>
      <c r="BF146" s="70"/>
      <c r="BG146" s="70"/>
      <c r="BH146" s="70"/>
      <c r="BI146" s="70"/>
      <c r="BJ146" s="70"/>
      <c r="BK146" s="70"/>
      <c r="BL146" s="70"/>
      <c r="BM146" s="70"/>
      <c r="BN146" s="70"/>
      <c r="BO146" s="70"/>
      <c r="BP146" s="70"/>
      <c r="BQ146" s="70"/>
    </row>
    <row r="147" spans="2:69" ht="13.5" customHeight="1" x14ac:dyDescent="0.2">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H147" s="70"/>
      <c r="AK147" s="130"/>
      <c r="AL147" s="130"/>
      <c r="AM147" s="130"/>
      <c r="AN147" s="130"/>
      <c r="AO147" s="130"/>
      <c r="AP147" s="130"/>
      <c r="AQ147" s="130"/>
      <c r="AR147" s="130"/>
      <c r="AS147" s="130"/>
      <c r="AT147" s="130"/>
      <c r="AU147" s="130"/>
      <c r="AV147" s="130"/>
      <c r="AW147" s="130"/>
      <c r="AX147" s="130"/>
      <c r="AY147" s="130"/>
      <c r="AZ147" s="130"/>
      <c r="BA147" s="130"/>
      <c r="BB147" s="130"/>
      <c r="BC147" s="130"/>
      <c r="BD147" s="130"/>
      <c r="BE147" s="130"/>
      <c r="BF147" s="130"/>
      <c r="BG147" s="130"/>
      <c r="BH147" s="130"/>
      <c r="BI147" s="130"/>
      <c r="BJ147" s="130"/>
      <c r="BK147" s="130"/>
      <c r="BL147" s="130"/>
      <c r="BM147" s="130"/>
      <c r="BN147" s="130"/>
      <c r="BO147" s="130"/>
      <c r="BQ147" s="70"/>
    </row>
    <row r="148" spans="2:69" ht="13.5" customHeight="1" x14ac:dyDescent="0.2">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H148" s="70"/>
      <c r="AK148" s="130"/>
      <c r="AL148" s="130"/>
      <c r="AM148" s="130"/>
      <c r="AN148" s="130"/>
      <c r="AO148" s="130"/>
      <c r="AP148" s="130"/>
      <c r="AQ148" s="130"/>
      <c r="AR148" s="130"/>
      <c r="AS148" s="130"/>
      <c r="AT148" s="130"/>
      <c r="AU148" s="130"/>
      <c r="AV148" s="130"/>
      <c r="AW148" s="130"/>
      <c r="AX148" s="130"/>
      <c r="AY148" s="130"/>
      <c r="AZ148" s="130"/>
      <c r="BA148" s="130"/>
      <c r="BB148" s="130"/>
      <c r="BC148" s="130"/>
      <c r="BD148" s="130"/>
      <c r="BE148" s="130"/>
      <c r="BF148" s="130"/>
      <c r="BG148" s="130"/>
      <c r="BH148" s="130"/>
      <c r="BI148" s="130"/>
      <c r="BJ148" s="130"/>
      <c r="BK148" s="130"/>
      <c r="BL148" s="130"/>
      <c r="BM148" s="130"/>
      <c r="BN148" s="130"/>
      <c r="BO148" s="130"/>
      <c r="BQ148" s="70"/>
    </row>
    <row r="149" spans="2:69" ht="13.5" customHeight="1" x14ac:dyDescent="0.2"/>
    <row r="150" spans="2:69" ht="13.5" customHeight="1" x14ac:dyDescent="0.2"/>
    <row r="151" spans="2:69" ht="13.5" customHeight="1" x14ac:dyDescent="0.2">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H151" s="131"/>
      <c r="AK151" s="130"/>
      <c r="AL151" s="130"/>
      <c r="AM151" s="130"/>
      <c r="AN151" s="130"/>
      <c r="AO151" s="130"/>
      <c r="AP151" s="130"/>
      <c r="AQ151" s="130"/>
      <c r="AR151" s="130"/>
      <c r="AS151" s="130"/>
      <c r="AT151" s="130"/>
      <c r="AU151" s="130"/>
      <c r="AV151" s="130"/>
      <c r="AW151" s="130"/>
      <c r="AX151" s="130"/>
      <c r="AY151" s="130"/>
      <c r="AZ151" s="130"/>
      <c r="BA151" s="130"/>
      <c r="BB151" s="130"/>
      <c r="BC151" s="130"/>
      <c r="BD151" s="130"/>
      <c r="BE151" s="130"/>
      <c r="BF151" s="130"/>
      <c r="BG151" s="130"/>
      <c r="BH151" s="130"/>
      <c r="BI151" s="130"/>
      <c r="BJ151" s="130"/>
      <c r="BK151" s="130"/>
      <c r="BL151" s="130"/>
      <c r="BM151" s="130"/>
      <c r="BN151" s="130"/>
      <c r="BO151" s="130"/>
      <c r="BQ151" s="131"/>
    </row>
    <row r="152" spans="2:69" ht="13.5" customHeight="1" x14ac:dyDescent="0.2">
      <c r="B152" s="70"/>
      <c r="C152" s="70"/>
      <c r="D152" s="70"/>
      <c r="E152" s="70"/>
      <c r="F152" s="70"/>
      <c r="G152" s="70"/>
      <c r="H152" s="70"/>
      <c r="I152" s="70"/>
      <c r="J152" s="70"/>
      <c r="K152" s="70"/>
      <c r="L152" s="70"/>
      <c r="M152" s="70"/>
      <c r="N152" s="70"/>
      <c r="O152" s="70"/>
      <c r="P152" s="70"/>
      <c r="Q152" s="70"/>
      <c r="R152" s="70"/>
      <c r="S152" s="70"/>
      <c r="T152" s="70"/>
      <c r="U152" s="70"/>
      <c r="V152" s="70"/>
      <c r="W152" s="70"/>
      <c r="X152" s="70"/>
      <c r="Y152" s="70"/>
      <c r="Z152" s="70"/>
      <c r="AA152" s="70"/>
      <c r="AB152" s="70"/>
      <c r="AC152" s="70"/>
      <c r="AD152" s="70"/>
      <c r="AE152" s="70"/>
      <c r="AF152" s="70"/>
      <c r="AG152" s="70"/>
      <c r="AH152" s="70"/>
      <c r="AK152" s="70"/>
      <c r="AL152" s="70"/>
      <c r="AM152" s="70"/>
      <c r="AN152" s="70"/>
      <c r="AO152" s="70"/>
      <c r="AP152" s="70"/>
      <c r="AQ152" s="70"/>
      <c r="AR152" s="70"/>
      <c r="AS152" s="70"/>
      <c r="AT152" s="70"/>
      <c r="AU152" s="70"/>
      <c r="AV152" s="70"/>
      <c r="AW152" s="70"/>
      <c r="AX152" s="70"/>
      <c r="AY152" s="70"/>
      <c r="AZ152" s="70"/>
      <c r="BA152" s="70"/>
      <c r="BB152" s="70"/>
      <c r="BC152" s="70"/>
      <c r="BD152" s="70"/>
      <c r="BE152" s="70"/>
      <c r="BF152" s="70"/>
      <c r="BG152" s="70"/>
      <c r="BH152" s="70"/>
      <c r="BI152" s="70"/>
      <c r="BJ152" s="70"/>
      <c r="BK152" s="70"/>
      <c r="BL152" s="70"/>
      <c r="BM152" s="70"/>
      <c r="BN152" s="70"/>
      <c r="BO152" s="70"/>
      <c r="BP152" s="70"/>
      <c r="BQ152" s="70"/>
    </row>
    <row r="153" spans="2:69" ht="13.5" customHeight="1" x14ac:dyDescent="0.2">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H153" s="7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30"/>
      <c r="BF153" s="130"/>
      <c r="BG153" s="130"/>
      <c r="BH153" s="130"/>
      <c r="BI153" s="130"/>
      <c r="BJ153" s="130"/>
      <c r="BK153" s="130"/>
      <c r="BL153" s="130"/>
      <c r="BM153" s="130"/>
      <c r="BN153" s="130"/>
      <c r="BO153" s="130"/>
      <c r="BQ153" s="70"/>
    </row>
    <row r="154" spans="2:69" ht="13.5" customHeight="1" x14ac:dyDescent="0.2">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H154" s="70"/>
      <c r="AK154" s="130"/>
      <c r="AL154" s="130"/>
      <c r="AM154" s="130"/>
      <c r="AN154" s="130"/>
      <c r="AO154" s="130"/>
      <c r="AP154" s="130"/>
      <c r="AQ154" s="130"/>
      <c r="AR154" s="130"/>
      <c r="AS154" s="130"/>
      <c r="AT154" s="130"/>
      <c r="AU154" s="130"/>
      <c r="AV154" s="130"/>
      <c r="AW154" s="130"/>
      <c r="AX154" s="130"/>
      <c r="AY154" s="130"/>
      <c r="AZ154" s="130"/>
      <c r="BA154" s="130"/>
      <c r="BB154" s="130"/>
      <c r="BC154" s="130"/>
      <c r="BD154" s="130"/>
      <c r="BE154" s="130"/>
      <c r="BF154" s="130"/>
      <c r="BG154" s="130"/>
      <c r="BH154" s="130"/>
      <c r="BI154" s="130"/>
      <c r="BJ154" s="130"/>
      <c r="BK154" s="130"/>
      <c r="BL154" s="130"/>
      <c r="BM154" s="130"/>
      <c r="BN154" s="130"/>
      <c r="BO154" s="130"/>
      <c r="BQ154" s="70"/>
    </row>
    <row r="155" spans="2:69" ht="13.5" customHeight="1" x14ac:dyDescent="0.2">
      <c r="B155" s="70"/>
      <c r="C155" s="70"/>
      <c r="D155" s="70"/>
      <c r="E155" s="70"/>
      <c r="F155" s="70"/>
      <c r="G155" s="70"/>
      <c r="H155" s="70"/>
      <c r="I155" s="70"/>
      <c r="J155" s="70"/>
      <c r="K155" s="70"/>
      <c r="L155" s="70"/>
      <c r="M155" s="70"/>
      <c r="N155" s="70"/>
      <c r="O155" s="70"/>
      <c r="P155" s="70"/>
      <c r="Q155" s="70"/>
      <c r="R155" s="70"/>
      <c r="S155" s="70"/>
      <c r="T155" s="70"/>
      <c r="U155" s="70"/>
      <c r="V155" s="70"/>
      <c r="W155" s="70"/>
      <c r="X155" s="70"/>
      <c r="Y155" s="70"/>
      <c r="Z155" s="70"/>
      <c r="AA155" s="70"/>
      <c r="AB155" s="70"/>
      <c r="AC155" s="70"/>
      <c r="AD155" s="70"/>
      <c r="AE155" s="70"/>
      <c r="AF155" s="70"/>
      <c r="AG155" s="70"/>
      <c r="AH155" s="70"/>
      <c r="AK155" s="70"/>
      <c r="AL155" s="70"/>
      <c r="AM155" s="70"/>
      <c r="AN155" s="70"/>
      <c r="AO155" s="70"/>
      <c r="AP155" s="70"/>
      <c r="AQ155" s="70"/>
      <c r="AR155" s="70"/>
      <c r="AS155" s="70"/>
      <c r="AT155" s="70"/>
      <c r="AU155" s="70"/>
      <c r="AV155" s="70"/>
      <c r="AW155" s="70"/>
      <c r="AX155" s="70"/>
      <c r="AY155" s="70"/>
      <c r="AZ155" s="70"/>
      <c r="BA155" s="70"/>
      <c r="BB155" s="70"/>
      <c r="BC155" s="70"/>
      <c r="BD155" s="70"/>
      <c r="BE155" s="70"/>
      <c r="BF155" s="70"/>
      <c r="BG155" s="70"/>
      <c r="BH155" s="70"/>
      <c r="BI155" s="70"/>
      <c r="BJ155" s="70"/>
      <c r="BK155" s="70"/>
      <c r="BL155" s="70"/>
      <c r="BM155" s="70"/>
      <c r="BN155" s="70"/>
      <c r="BO155" s="70"/>
      <c r="BP155" s="70"/>
      <c r="BQ155" s="70"/>
    </row>
    <row r="156" spans="2:69" ht="13.5" customHeight="1" x14ac:dyDescent="0.2">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H156" s="70"/>
      <c r="AK156" s="130"/>
      <c r="AL156" s="130"/>
      <c r="AM156" s="130"/>
      <c r="AN156" s="130"/>
      <c r="AO156" s="130"/>
      <c r="AP156" s="130"/>
      <c r="AQ156" s="130"/>
      <c r="AR156" s="130"/>
      <c r="AS156" s="130"/>
      <c r="AT156" s="130"/>
      <c r="AU156" s="130"/>
      <c r="AV156" s="130"/>
      <c r="AW156" s="130"/>
      <c r="AX156" s="130"/>
      <c r="AY156" s="130"/>
      <c r="AZ156" s="130"/>
      <c r="BA156" s="130"/>
      <c r="BB156" s="130"/>
      <c r="BC156" s="130"/>
      <c r="BD156" s="130"/>
      <c r="BE156" s="130"/>
      <c r="BF156" s="130"/>
      <c r="BG156" s="130"/>
      <c r="BH156" s="130"/>
      <c r="BI156" s="130"/>
      <c r="BJ156" s="130"/>
      <c r="BK156" s="130"/>
      <c r="BL156" s="130"/>
      <c r="BM156" s="130"/>
      <c r="BN156" s="130"/>
      <c r="BO156" s="130"/>
      <c r="BQ156" s="70"/>
    </row>
    <row r="157" spans="2:69" ht="13.5" customHeight="1" x14ac:dyDescent="0.2">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H157" s="70"/>
      <c r="AK157" s="130"/>
      <c r="AL157" s="130"/>
      <c r="AM157" s="130"/>
      <c r="AN157" s="130"/>
      <c r="AO157" s="130"/>
      <c r="AP157" s="130"/>
      <c r="AQ157" s="130"/>
      <c r="AR157" s="130"/>
      <c r="AS157" s="130"/>
      <c r="AT157" s="130"/>
      <c r="AU157" s="130"/>
      <c r="AV157" s="130"/>
      <c r="AW157" s="130"/>
      <c r="AX157" s="130"/>
      <c r="AY157" s="130"/>
      <c r="AZ157" s="130"/>
      <c r="BA157" s="130"/>
      <c r="BB157" s="130"/>
      <c r="BC157" s="130"/>
      <c r="BD157" s="130"/>
      <c r="BE157" s="130"/>
      <c r="BF157" s="130"/>
      <c r="BG157" s="130"/>
      <c r="BH157" s="130"/>
      <c r="BI157" s="130"/>
      <c r="BJ157" s="130"/>
      <c r="BK157" s="130"/>
      <c r="BL157" s="130"/>
      <c r="BM157" s="130"/>
      <c r="BN157" s="130"/>
      <c r="BO157" s="130"/>
      <c r="BQ157" s="70"/>
    </row>
    <row r="158" spans="2:69" ht="13.5" customHeight="1" x14ac:dyDescent="0.2">
      <c r="B158" s="70"/>
      <c r="C158" s="70"/>
      <c r="D158" s="70"/>
      <c r="E158" s="70"/>
      <c r="F158" s="70"/>
      <c r="G158" s="70"/>
      <c r="H158" s="70"/>
      <c r="I158" s="70"/>
      <c r="J158" s="70"/>
      <c r="K158" s="70"/>
      <c r="L158" s="70"/>
      <c r="M158" s="70"/>
      <c r="N158" s="70"/>
      <c r="O158" s="70"/>
      <c r="P158" s="70"/>
      <c r="Q158" s="70"/>
      <c r="R158" s="70"/>
      <c r="S158" s="70"/>
      <c r="T158" s="70"/>
      <c r="U158" s="70"/>
      <c r="V158" s="70"/>
      <c r="W158" s="70"/>
      <c r="X158" s="70"/>
      <c r="Y158" s="70"/>
      <c r="Z158" s="70"/>
      <c r="AA158" s="70"/>
      <c r="AB158" s="70"/>
      <c r="AC158" s="70"/>
      <c r="AD158" s="70"/>
      <c r="AE158" s="70"/>
      <c r="AF158" s="70"/>
      <c r="AG158" s="70"/>
      <c r="AH158" s="70"/>
      <c r="AK158" s="70"/>
      <c r="AL158" s="70"/>
      <c r="AM158" s="70"/>
      <c r="AN158" s="70"/>
      <c r="AO158" s="70"/>
      <c r="AP158" s="70"/>
      <c r="AQ158" s="70"/>
      <c r="AR158" s="70"/>
      <c r="AS158" s="70"/>
      <c r="AT158" s="70"/>
      <c r="AU158" s="70"/>
      <c r="AV158" s="70"/>
      <c r="AW158" s="70"/>
      <c r="AX158" s="70"/>
      <c r="AY158" s="70"/>
      <c r="AZ158" s="70"/>
      <c r="BA158" s="70"/>
      <c r="BB158" s="70"/>
      <c r="BC158" s="70"/>
      <c r="BD158" s="70"/>
      <c r="BE158" s="70"/>
      <c r="BF158" s="70"/>
      <c r="BG158" s="70"/>
      <c r="BH158" s="70"/>
      <c r="BI158" s="70"/>
      <c r="BJ158" s="70"/>
      <c r="BK158" s="70"/>
      <c r="BL158" s="70"/>
      <c r="BM158" s="70"/>
      <c r="BN158" s="70"/>
      <c r="BO158" s="70"/>
      <c r="BP158" s="70"/>
      <c r="BQ158" s="70"/>
    </row>
    <row r="159" spans="2:69" ht="13.5" customHeight="1" x14ac:dyDescent="0.2">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c r="X159" s="130"/>
      <c r="Y159" s="130"/>
      <c r="Z159" s="130"/>
      <c r="AA159" s="130"/>
      <c r="AB159" s="130"/>
      <c r="AC159" s="130"/>
      <c r="AD159" s="130"/>
      <c r="AE159" s="130"/>
      <c r="AF159" s="130"/>
      <c r="AH159" s="70"/>
      <c r="AK159" s="130"/>
      <c r="AL159" s="130"/>
      <c r="AM159" s="130"/>
      <c r="AN159" s="130"/>
      <c r="AO159" s="130"/>
      <c r="AP159" s="130"/>
      <c r="AQ159" s="130"/>
      <c r="AR159" s="130"/>
      <c r="AS159" s="130"/>
      <c r="AT159" s="130"/>
      <c r="AU159" s="130"/>
      <c r="AV159" s="130"/>
      <c r="AW159" s="130"/>
      <c r="AX159" s="130"/>
      <c r="AY159" s="130"/>
      <c r="AZ159" s="130"/>
      <c r="BA159" s="130"/>
      <c r="BB159" s="130"/>
      <c r="BC159" s="130"/>
      <c r="BD159" s="130"/>
      <c r="BE159" s="130"/>
      <c r="BF159" s="130"/>
      <c r="BG159" s="130"/>
      <c r="BH159" s="130"/>
      <c r="BI159" s="130"/>
      <c r="BJ159" s="130"/>
      <c r="BK159" s="130"/>
      <c r="BL159" s="130"/>
      <c r="BM159" s="130"/>
      <c r="BN159" s="130"/>
      <c r="BO159" s="130"/>
      <c r="BQ159" s="70"/>
    </row>
    <row r="160" spans="2:69" ht="13.5" customHeight="1" x14ac:dyDescent="0.2">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H160" s="70"/>
      <c r="AK160" s="130"/>
      <c r="AL160" s="130"/>
      <c r="AM160" s="130"/>
      <c r="AN160" s="130"/>
      <c r="AO160" s="130"/>
      <c r="AP160" s="130"/>
      <c r="AQ160" s="130"/>
      <c r="AR160" s="130"/>
      <c r="AS160" s="130"/>
      <c r="AT160" s="130"/>
      <c r="AU160" s="130"/>
      <c r="AV160" s="130"/>
      <c r="AW160" s="130"/>
      <c r="AX160" s="130"/>
      <c r="AY160" s="130"/>
      <c r="AZ160" s="130"/>
      <c r="BA160" s="130"/>
      <c r="BB160" s="130"/>
      <c r="BC160" s="130"/>
      <c r="BD160" s="130"/>
      <c r="BE160" s="130"/>
      <c r="BF160" s="130"/>
      <c r="BG160" s="130"/>
      <c r="BH160" s="130"/>
      <c r="BI160" s="130"/>
      <c r="BJ160" s="130"/>
      <c r="BK160" s="130"/>
      <c r="BL160" s="130"/>
      <c r="BM160" s="130"/>
      <c r="BN160" s="130"/>
      <c r="BO160" s="130"/>
      <c r="BQ160" s="70"/>
    </row>
    <row r="161" spans="2:69" ht="13.5" customHeight="1" x14ac:dyDescent="0.2">
      <c r="B161" s="70"/>
      <c r="C161" s="70"/>
      <c r="D161" s="70"/>
      <c r="E161" s="70"/>
      <c r="F161" s="70"/>
      <c r="G161" s="70"/>
      <c r="H161" s="70"/>
      <c r="I161" s="70"/>
      <c r="J161" s="70"/>
      <c r="K161" s="70"/>
      <c r="L161" s="70"/>
      <c r="M161" s="70"/>
      <c r="N161" s="70"/>
      <c r="O161" s="70"/>
      <c r="P161" s="70"/>
      <c r="Q161" s="70"/>
      <c r="R161" s="70"/>
      <c r="S161" s="70"/>
      <c r="T161" s="70"/>
      <c r="U161" s="70"/>
      <c r="V161" s="70"/>
      <c r="W161" s="70"/>
      <c r="X161" s="70"/>
      <c r="Y161" s="70"/>
      <c r="Z161" s="70"/>
      <c r="AA161" s="70"/>
      <c r="AB161" s="70"/>
      <c r="AC161" s="70"/>
      <c r="AD161" s="70"/>
      <c r="AE161" s="70"/>
      <c r="AF161" s="70"/>
      <c r="AG161" s="70"/>
      <c r="AH161" s="70"/>
      <c r="AK161" s="70"/>
      <c r="AL161" s="70"/>
      <c r="AM161" s="70"/>
      <c r="AN161" s="70"/>
      <c r="AO161" s="70"/>
      <c r="AP161" s="70"/>
      <c r="AQ161" s="70"/>
      <c r="AR161" s="70"/>
      <c r="AS161" s="70"/>
      <c r="AT161" s="70"/>
      <c r="AU161" s="70"/>
      <c r="AV161" s="70"/>
      <c r="AW161" s="70"/>
      <c r="AX161" s="70"/>
      <c r="AY161" s="70"/>
      <c r="AZ161" s="70"/>
      <c r="BA161" s="70"/>
      <c r="BB161" s="70"/>
      <c r="BC161" s="70"/>
      <c r="BD161" s="70"/>
      <c r="BE161" s="70"/>
      <c r="BF161" s="70"/>
      <c r="BG161" s="70"/>
      <c r="BH161" s="70"/>
      <c r="BI161" s="70"/>
      <c r="BJ161" s="70"/>
      <c r="BK161" s="70"/>
      <c r="BL161" s="70"/>
      <c r="BM161" s="70"/>
      <c r="BN161" s="70"/>
      <c r="BO161" s="70"/>
      <c r="BP161" s="70"/>
      <c r="BQ161" s="70"/>
    </row>
    <row r="162" spans="2:69" ht="13.5" customHeight="1" x14ac:dyDescent="0.2">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c r="X162" s="130"/>
      <c r="Y162" s="130"/>
      <c r="Z162" s="130"/>
      <c r="AA162" s="130"/>
      <c r="AB162" s="130"/>
      <c r="AC162" s="130"/>
      <c r="AD162" s="130"/>
      <c r="AE162" s="130"/>
      <c r="AF162" s="130"/>
      <c r="AH162" s="70"/>
      <c r="AK162" s="130"/>
      <c r="AL162" s="130"/>
      <c r="AM162" s="130"/>
      <c r="AN162" s="130"/>
      <c r="AO162" s="130"/>
      <c r="AP162" s="130"/>
      <c r="AQ162" s="130"/>
      <c r="AR162" s="130"/>
      <c r="AS162" s="130"/>
      <c r="AT162" s="130"/>
      <c r="AU162" s="130"/>
      <c r="AV162" s="130"/>
      <c r="AW162" s="130"/>
      <c r="AX162" s="130"/>
      <c r="AY162" s="130"/>
      <c r="AZ162" s="130"/>
      <c r="BA162" s="130"/>
      <c r="BB162" s="130"/>
      <c r="BC162" s="130"/>
      <c r="BD162" s="130"/>
      <c r="BE162" s="130"/>
      <c r="BF162" s="130"/>
      <c r="BG162" s="130"/>
      <c r="BH162" s="130"/>
      <c r="BI162" s="130"/>
      <c r="BJ162" s="130"/>
      <c r="BK162" s="130"/>
      <c r="BL162" s="130"/>
      <c r="BM162" s="130"/>
      <c r="BN162" s="130"/>
      <c r="BO162" s="130"/>
      <c r="BQ162" s="70"/>
    </row>
    <row r="163" spans="2:69" ht="13.5" customHeight="1" x14ac:dyDescent="0.2">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c r="X163" s="130"/>
      <c r="Y163" s="130"/>
      <c r="Z163" s="130"/>
      <c r="AA163" s="130"/>
      <c r="AB163" s="130"/>
      <c r="AC163" s="130"/>
      <c r="AD163" s="130"/>
      <c r="AE163" s="130"/>
      <c r="AF163" s="130"/>
      <c r="AH163" s="70"/>
      <c r="AK163" s="130"/>
      <c r="AL163" s="130"/>
      <c r="AM163" s="130"/>
      <c r="AN163" s="130"/>
      <c r="AO163" s="130"/>
      <c r="AP163" s="130"/>
      <c r="AQ163" s="130"/>
      <c r="AR163" s="130"/>
      <c r="AS163" s="130"/>
      <c r="AT163" s="130"/>
      <c r="AU163" s="130"/>
      <c r="AV163" s="130"/>
      <c r="AW163" s="130"/>
      <c r="AX163" s="130"/>
      <c r="AY163" s="130"/>
      <c r="AZ163" s="130"/>
      <c r="BA163" s="130"/>
      <c r="BB163" s="130"/>
      <c r="BC163" s="130"/>
      <c r="BD163" s="130"/>
      <c r="BE163" s="130"/>
      <c r="BF163" s="130"/>
      <c r="BG163" s="130"/>
      <c r="BH163" s="130"/>
      <c r="BI163" s="130"/>
      <c r="BJ163" s="130"/>
      <c r="BK163" s="130"/>
      <c r="BL163" s="130"/>
      <c r="BM163" s="130"/>
      <c r="BN163" s="130"/>
      <c r="BO163" s="130"/>
      <c r="BQ163" s="70"/>
    </row>
    <row r="164" spans="2:69" ht="13.5" customHeight="1" x14ac:dyDescent="0.2">
      <c r="B164" s="70"/>
      <c r="C164" s="70"/>
      <c r="D164" s="70"/>
      <c r="E164" s="70"/>
      <c r="F164" s="70"/>
      <c r="G164" s="70"/>
      <c r="H164" s="70"/>
      <c r="I164" s="70"/>
      <c r="J164" s="70"/>
      <c r="K164" s="70"/>
      <c r="L164" s="70"/>
      <c r="M164" s="70"/>
      <c r="N164" s="70"/>
      <c r="O164" s="70"/>
      <c r="P164" s="70"/>
      <c r="Q164" s="70"/>
      <c r="R164" s="70"/>
      <c r="S164" s="70"/>
      <c r="T164" s="70"/>
      <c r="U164" s="70"/>
      <c r="V164" s="70"/>
      <c r="W164" s="70"/>
      <c r="X164" s="70"/>
      <c r="Y164" s="70"/>
      <c r="Z164" s="70"/>
      <c r="AA164" s="70"/>
      <c r="AB164" s="70"/>
      <c r="AC164" s="70"/>
      <c r="AD164" s="70"/>
      <c r="AE164" s="70"/>
      <c r="AF164" s="70"/>
      <c r="AG164" s="70"/>
      <c r="AH164" s="70"/>
      <c r="AK164" s="70"/>
      <c r="AL164" s="70"/>
      <c r="AM164" s="70"/>
      <c r="AN164" s="70"/>
      <c r="AO164" s="70"/>
      <c r="AP164" s="70"/>
      <c r="AQ164" s="70"/>
      <c r="AR164" s="70"/>
      <c r="AS164" s="70"/>
      <c r="AT164" s="70"/>
      <c r="AU164" s="70"/>
      <c r="AV164" s="70"/>
      <c r="AW164" s="70"/>
      <c r="AX164" s="70"/>
      <c r="AY164" s="70"/>
      <c r="AZ164" s="70"/>
      <c r="BA164" s="70"/>
      <c r="BB164" s="70"/>
      <c r="BC164" s="70"/>
      <c r="BD164" s="70"/>
      <c r="BE164" s="70"/>
      <c r="BF164" s="70"/>
      <c r="BG164" s="70"/>
      <c r="BH164" s="70"/>
      <c r="BI164" s="70"/>
      <c r="BJ164" s="70"/>
      <c r="BK164" s="70"/>
      <c r="BL164" s="70"/>
      <c r="BM164" s="70"/>
      <c r="BN164" s="70"/>
      <c r="BO164" s="70"/>
      <c r="BP164" s="70"/>
      <c r="BQ164" s="70"/>
    </row>
    <row r="165" spans="2:69" ht="13.5" customHeight="1" x14ac:dyDescent="0.2">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c r="AH165" s="70"/>
      <c r="AK165" s="130"/>
      <c r="AL165" s="130"/>
      <c r="AM165" s="130"/>
      <c r="AN165" s="130"/>
      <c r="AO165" s="130"/>
      <c r="AP165" s="130"/>
      <c r="AQ165" s="130"/>
      <c r="AR165" s="130"/>
      <c r="AS165" s="130"/>
      <c r="AT165" s="130"/>
      <c r="AU165" s="130"/>
      <c r="AV165" s="130"/>
      <c r="AW165" s="130"/>
      <c r="AX165" s="130"/>
      <c r="AY165" s="130"/>
      <c r="AZ165" s="130"/>
      <c r="BA165" s="130"/>
      <c r="BB165" s="130"/>
      <c r="BC165" s="130"/>
      <c r="BD165" s="130"/>
      <c r="BE165" s="130"/>
      <c r="BF165" s="130"/>
      <c r="BG165" s="130"/>
      <c r="BH165" s="130"/>
      <c r="BI165" s="130"/>
      <c r="BJ165" s="130"/>
      <c r="BK165" s="130"/>
      <c r="BL165" s="130"/>
      <c r="BM165" s="130"/>
      <c r="BN165" s="130"/>
      <c r="BO165" s="130"/>
      <c r="BQ165" s="70"/>
    </row>
    <row r="166" spans="2:69" ht="13.5" customHeight="1" x14ac:dyDescent="0.2">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c r="X166" s="130"/>
      <c r="Y166" s="130"/>
      <c r="Z166" s="130"/>
      <c r="AA166" s="130"/>
      <c r="AB166" s="130"/>
      <c r="AC166" s="130"/>
      <c r="AD166" s="130"/>
      <c r="AE166" s="130"/>
      <c r="AF166" s="130"/>
      <c r="AH166" s="70"/>
      <c r="AK166" s="130"/>
      <c r="AL166" s="130"/>
      <c r="AM166" s="130"/>
      <c r="AN166" s="130"/>
      <c r="AO166" s="130"/>
      <c r="AP166" s="130"/>
      <c r="AQ166" s="130"/>
      <c r="AR166" s="130"/>
      <c r="AS166" s="130"/>
      <c r="AT166" s="130"/>
      <c r="AU166" s="130"/>
      <c r="AV166" s="130"/>
      <c r="AW166" s="130"/>
      <c r="AX166" s="130"/>
      <c r="AY166" s="130"/>
      <c r="AZ166" s="130"/>
      <c r="BA166" s="130"/>
      <c r="BB166" s="130"/>
      <c r="BC166" s="130"/>
      <c r="BD166" s="130"/>
      <c r="BE166" s="130"/>
      <c r="BF166" s="130"/>
      <c r="BG166" s="130"/>
      <c r="BH166" s="130"/>
      <c r="BI166" s="130"/>
      <c r="BJ166" s="130"/>
      <c r="BK166" s="130"/>
      <c r="BL166" s="130"/>
      <c r="BM166" s="130"/>
      <c r="BN166" s="130"/>
      <c r="BO166" s="130"/>
      <c r="BQ166" s="70"/>
    </row>
    <row r="167" spans="2:69" ht="13.5" customHeight="1" x14ac:dyDescent="0.2">
      <c r="B167" s="70"/>
      <c r="C167" s="70"/>
      <c r="D167" s="70"/>
      <c r="E167" s="70"/>
      <c r="F167" s="70"/>
      <c r="G167" s="70"/>
      <c r="H167" s="70"/>
      <c r="I167" s="70"/>
      <c r="J167" s="70"/>
      <c r="K167" s="70"/>
      <c r="L167" s="70"/>
      <c r="M167" s="70"/>
      <c r="N167" s="70"/>
      <c r="O167" s="70"/>
      <c r="P167" s="70"/>
      <c r="Q167" s="70"/>
      <c r="R167" s="70"/>
      <c r="S167" s="70"/>
      <c r="T167" s="70"/>
      <c r="U167" s="70"/>
      <c r="V167" s="70"/>
      <c r="W167" s="70"/>
      <c r="X167" s="70"/>
      <c r="Y167" s="70"/>
      <c r="Z167" s="70"/>
      <c r="AA167" s="70"/>
      <c r="AB167" s="70"/>
      <c r="AC167" s="70"/>
      <c r="AD167" s="70"/>
      <c r="AE167" s="70"/>
      <c r="AF167" s="70"/>
      <c r="AG167" s="70"/>
      <c r="AH167" s="70"/>
      <c r="AK167" s="70"/>
      <c r="AL167" s="70"/>
      <c r="AM167" s="70"/>
      <c r="AN167" s="70"/>
      <c r="AO167" s="70"/>
      <c r="AP167" s="70"/>
      <c r="AQ167" s="70"/>
      <c r="AR167" s="70"/>
      <c r="AS167" s="70"/>
      <c r="AT167" s="70"/>
      <c r="AU167" s="70"/>
      <c r="AV167" s="70"/>
      <c r="AW167" s="70"/>
      <c r="AX167" s="70"/>
      <c r="AY167" s="70"/>
      <c r="AZ167" s="70"/>
      <c r="BA167" s="70"/>
      <c r="BB167" s="70"/>
      <c r="BC167" s="70"/>
      <c r="BD167" s="70"/>
      <c r="BE167" s="70"/>
      <c r="BF167" s="70"/>
      <c r="BG167" s="70"/>
      <c r="BH167" s="70"/>
      <c r="BI167" s="70"/>
      <c r="BJ167" s="70"/>
      <c r="BK167" s="70"/>
      <c r="BL167" s="70"/>
      <c r="BM167" s="70"/>
      <c r="BN167" s="70"/>
      <c r="BO167" s="70"/>
      <c r="BP167" s="70"/>
      <c r="BQ167" s="70"/>
    </row>
    <row r="168" spans="2:69" ht="13.5" customHeight="1" x14ac:dyDescent="0.2">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c r="AH168" s="70"/>
      <c r="AK168" s="130"/>
      <c r="AL168" s="130"/>
      <c r="AM168" s="130"/>
      <c r="AN168" s="130"/>
      <c r="AO168" s="130"/>
      <c r="AP168" s="130"/>
      <c r="AQ168" s="130"/>
      <c r="AR168" s="130"/>
      <c r="AS168" s="130"/>
      <c r="AT168" s="130"/>
      <c r="AU168" s="130"/>
      <c r="AV168" s="130"/>
      <c r="AW168" s="130"/>
      <c r="AX168" s="130"/>
      <c r="AY168" s="130"/>
      <c r="AZ168" s="130"/>
      <c r="BA168" s="130"/>
      <c r="BB168" s="130"/>
      <c r="BC168" s="130"/>
      <c r="BD168" s="130"/>
      <c r="BE168" s="130"/>
      <c r="BF168" s="130"/>
      <c r="BG168" s="130"/>
      <c r="BH168" s="130"/>
      <c r="BI168" s="130"/>
      <c r="BJ168" s="130"/>
      <c r="BK168" s="130"/>
      <c r="BL168" s="130"/>
      <c r="BM168" s="130"/>
      <c r="BN168" s="130"/>
      <c r="BO168" s="130"/>
      <c r="BQ168" s="70"/>
    </row>
    <row r="169" spans="2:69" ht="13.5" customHeight="1" x14ac:dyDescent="0.2">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H169" s="70"/>
      <c r="AK169" s="130"/>
      <c r="AL169" s="130"/>
      <c r="AM169" s="130"/>
      <c r="AN169" s="130"/>
      <c r="AO169" s="130"/>
      <c r="AP169" s="130"/>
      <c r="AQ169" s="130"/>
      <c r="AR169" s="130"/>
      <c r="AS169" s="130"/>
      <c r="AT169" s="130"/>
      <c r="AU169" s="130"/>
      <c r="AV169" s="130"/>
      <c r="AW169" s="130"/>
      <c r="AX169" s="130"/>
      <c r="AY169" s="130"/>
      <c r="AZ169" s="130"/>
      <c r="BA169" s="130"/>
      <c r="BB169" s="130"/>
      <c r="BC169" s="130"/>
      <c r="BD169" s="130"/>
      <c r="BE169" s="130"/>
      <c r="BF169" s="130"/>
      <c r="BG169" s="130"/>
      <c r="BH169" s="130"/>
      <c r="BI169" s="130"/>
      <c r="BJ169" s="130"/>
      <c r="BK169" s="130"/>
      <c r="BL169" s="130"/>
      <c r="BM169" s="130"/>
      <c r="BN169" s="130"/>
      <c r="BO169" s="130"/>
      <c r="BQ169" s="70"/>
    </row>
    <row r="170" spans="2:69" ht="13.5" customHeight="1" x14ac:dyDescent="0.2">
      <c r="B170" s="70"/>
      <c r="C170" s="70"/>
      <c r="D170" s="70"/>
      <c r="E170" s="70"/>
      <c r="F170" s="70"/>
      <c r="G170" s="70"/>
      <c r="H170" s="70"/>
      <c r="I170" s="70"/>
      <c r="J170" s="70"/>
      <c r="K170" s="70"/>
      <c r="L170" s="70"/>
      <c r="M170" s="70"/>
      <c r="N170" s="70"/>
      <c r="O170" s="70"/>
      <c r="P170" s="70"/>
      <c r="Q170" s="70"/>
      <c r="R170" s="70"/>
      <c r="S170" s="70"/>
      <c r="T170" s="70"/>
      <c r="U170" s="70"/>
      <c r="V170" s="70"/>
      <c r="W170" s="70"/>
      <c r="X170" s="70"/>
      <c r="Y170" s="70"/>
      <c r="Z170" s="70"/>
      <c r="AA170" s="70"/>
      <c r="AB170" s="70"/>
      <c r="AC170" s="70"/>
      <c r="AD170" s="70"/>
      <c r="AE170" s="70"/>
      <c r="AF170" s="70"/>
      <c r="AG170" s="70"/>
      <c r="AH170" s="70"/>
      <c r="AK170" s="70"/>
      <c r="AL170" s="70"/>
      <c r="AM170" s="70"/>
      <c r="AN170" s="70"/>
      <c r="AO170" s="70"/>
      <c r="AP170" s="70"/>
      <c r="AQ170" s="70"/>
      <c r="AR170" s="70"/>
      <c r="AS170" s="70"/>
      <c r="AT170" s="70"/>
      <c r="AU170" s="70"/>
      <c r="AV170" s="70"/>
      <c r="AW170" s="70"/>
      <c r="AX170" s="70"/>
      <c r="AY170" s="70"/>
      <c r="AZ170" s="70"/>
      <c r="BA170" s="70"/>
      <c r="BB170" s="70"/>
      <c r="BC170" s="70"/>
      <c r="BD170" s="70"/>
      <c r="BE170" s="70"/>
      <c r="BF170" s="70"/>
      <c r="BG170" s="70"/>
      <c r="BH170" s="70"/>
      <c r="BI170" s="70"/>
      <c r="BJ170" s="70"/>
      <c r="BK170" s="70"/>
      <c r="BL170" s="70"/>
      <c r="BM170" s="70"/>
      <c r="BN170" s="70"/>
      <c r="BO170" s="70"/>
      <c r="BP170" s="70"/>
      <c r="BQ170" s="70"/>
    </row>
    <row r="171" spans="2:69" ht="13.5" customHeight="1" x14ac:dyDescent="0.2">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H171" s="70"/>
      <c r="AK171" s="130"/>
      <c r="AL171" s="130"/>
      <c r="AM171" s="130"/>
      <c r="AN171" s="130"/>
      <c r="AO171" s="130"/>
      <c r="AP171" s="130"/>
      <c r="AQ171" s="130"/>
      <c r="AR171" s="130"/>
      <c r="AS171" s="130"/>
      <c r="AT171" s="130"/>
      <c r="AU171" s="130"/>
      <c r="AV171" s="130"/>
      <c r="AW171" s="130"/>
      <c r="AX171" s="130"/>
      <c r="AY171" s="130"/>
      <c r="AZ171" s="130"/>
      <c r="BA171" s="130"/>
      <c r="BB171" s="130"/>
      <c r="BC171" s="130"/>
      <c r="BD171" s="130"/>
      <c r="BE171" s="130"/>
      <c r="BF171" s="130"/>
      <c r="BG171" s="130"/>
      <c r="BH171" s="130"/>
      <c r="BI171" s="130"/>
      <c r="BJ171" s="130"/>
      <c r="BK171" s="130"/>
      <c r="BL171" s="130"/>
      <c r="BM171" s="130"/>
      <c r="BN171" s="130"/>
      <c r="BO171" s="130"/>
      <c r="BQ171" s="70"/>
    </row>
    <row r="172" spans="2:69" ht="13.5" customHeight="1" x14ac:dyDescent="0.2">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H172" s="7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130"/>
      <c r="BF172" s="130"/>
      <c r="BG172" s="130"/>
      <c r="BH172" s="130"/>
      <c r="BI172" s="130"/>
      <c r="BJ172" s="130"/>
      <c r="BK172" s="130"/>
      <c r="BL172" s="130"/>
      <c r="BM172" s="130"/>
      <c r="BN172" s="130"/>
      <c r="BO172" s="130"/>
      <c r="BQ172" s="70"/>
    </row>
    <row r="173" spans="2:69" ht="13.5" customHeight="1" x14ac:dyDescent="0.2">
      <c r="B173" s="70"/>
      <c r="C173" s="70"/>
      <c r="D173" s="70"/>
      <c r="E173" s="70"/>
      <c r="F173" s="70"/>
      <c r="G173" s="70"/>
      <c r="H173" s="70"/>
      <c r="I173" s="70"/>
      <c r="J173" s="70"/>
      <c r="K173" s="70"/>
      <c r="L173" s="70"/>
      <c r="M173" s="70"/>
      <c r="N173" s="70"/>
      <c r="O173" s="70"/>
      <c r="P173" s="70"/>
      <c r="Q173" s="70"/>
      <c r="R173" s="70"/>
      <c r="S173" s="70"/>
      <c r="T173" s="70"/>
      <c r="U173" s="70"/>
      <c r="V173" s="70"/>
      <c r="W173" s="70"/>
      <c r="X173" s="70"/>
      <c r="Y173" s="70"/>
      <c r="Z173" s="70"/>
      <c r="AA173" s="70"/>
      <c r="AB173" s="70"/>
      <c r="AC173" s="70"/>
      <c r="AD173" s="70"/>
      <c r="AE173" s="70"/>
      <c r="AF173" s="70"/>
      <c r="AG173" s="70"/>
      <c r="AH173" s="70"/>
      <c r="AK173" s="70"/>
      <c r="AL173" s="70"/>
      <c r="AM173" s="70"/>
      <c r="AN173" s="70"/>
      <c r="AO173" s="70"/>
      <c r="AP173" s="70"/>
      <c r="AQ173" s="70"/>
      <c r="AR173" s="70"/>
      <c r="AS173" s="70"/>
      <c r="AT173" s="70"/>
      <c r="AU173" s="70"/>
      <c r="AV173" s="70"/>
      <c r="AW173" s="70"/>
      <c r="AX173" s="70"/>
      <c r="AY173" s="70"/>
      <c r="AZ173" s="70"/>
      <c r="BA173" s="70"/>
      <c r="BB173" s="70"/>
      <c r="BC173" s="70"/>
      <c r="BD173" s="70"/>
      <c r="BE173" s="70"/>
      <c r="BF173" s="70"/>
      <c r="BG173" s="70"/>
      <c r="BH173" s="70"/>
      <c r="BI173" s="70"/>
      <c r="BJ173" s="70"/>
      <c r="BK173" s="70"/>
      <c r="BL173" s="70"/>
      <c r="BM173" s="70"/>
      <c r="BN173" s="70"/>
      <c r="BO173" s="70"/>
      <c r="BP173" s="70"/>
      <c r="BQ173" s="70"/>
    </row>
    <row r="174" spans="2:69" ht="13.5" customHeight="1" x14ac:dyDescent="0.2">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H174" s="70"/>
      <c r="AK174" s="130"/>
      <c r="AL174" s="130"/>
      <c r="AM174" s="130"/>
      <c r="AN174" s="130"/>
      <c r="AO174" s="130"/>
      <c r="AP174" s="130"/>
      <c r="AQ174" s="130"/>
      <c r="AR174" s="130"/>
      <c r="AS174" s="130"/>
      <c r="AT174" s="130"/>
      <c r="AU174" s="130"/>
      <c r="AV174" s="130"/>
      <c r="AW174" s="130"/>
      <c r="AX174" s="130"/>
      <c r="AY174" s="130"/>
      <c r="AZ174" s="130"/>
      <c r="BA174" s="130"/>
      <c r="BB174" s="130"/>
      <c r="BC174" s="130"/>
      <c r="BD174" s="130"/>
      <c r="BE174" s="130"/>
      <c r="BF174" s="130"/>
      <c r="BG174" s="130"/>
      <c r="BH174" s="130"/>
      <c r="BI174" s="130"/>
      <c r="BJ174" s="130"/>
      <c r="BK174" s="130"/>
      <c r="BL174" s="130"/>
      <c r="BM174" s="130"/>
      <c r="BN174" s="130"/>
      <c r="BO174" s="130"/>
      <c r="BQ174" s="70"/>
    </row>
    <row r="175" spans="2:69" ht="13.5" customHeight="1" x14ac:dyDescent="0.2">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H175" s="7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130"/>
      <c r="BF175" s="130"/>
      <c r="BG175" s="130"/>
      <c r="BH175" s="130"/>
      <c r="BI175" s="130"/>
      <c r="BJ175" s="130"/>
      <c r="BK175" s="130"/>
      <c r="BL175" s="130"/>
      <c r="BM175" s="130"/>
      <c r="BN175" s="130"/>
      <c r="BO175" s="130"/>
      <c r="BQ175" s="70"/>
    </row>
    <row r="176" spans="2:69" ht="13.5" customHeight="1" x14ac:dyDescent="0.2">
      <c r="B176" s="70"/>
      <c r="C176" s="70"/>
      <c r="D176" s="70"/>
      <c r="E176" s="70"/>
      <c r="F176" s="70"/>
      <c r="G176" s="70"/>
      <c r="H176" s="70"/>
      <c r="I176" s="70"/>
      <c r="J176" s="70"/>
      <c r="K176" s="70"/>
      <c r="L176" s="70"/>
      <c r="M176" s="70"/>
      <c r="N176" s="70"/>
      <c r="O176" s="70"/>
      <c r="P176" s="70"/>
      <c r="Q176" s="70"/>
      <c r="R176" s="70"/>
      <c r="S176" s="70"/>
      <c r="T176" s="70"/>
      <c r="U176" s="70"/>
      <c r="V176" s="70"/>
      <c r="W176" s="70"/>
      <c r="X176" s="70"/>
      <c r="Y176" s="70"/>
      <c r="Z176" s="70"/>
      <c r="AA176" s="70"/>
      <c r="AB176" s="70"/>
      <c r="AC176" s="70"/>
      <c r="AD176" s="70"/>
      <c r="AE176" s="70"/>
      <c r="AF176" s="70"/>
      <c r="AG176" s="70"/>
      <c r="AH176" s="70"/>
      <c r="AK176" s="70"/>
      <c r="AL176" s="70"/>
      <c r="AM176" s="70"/>
      <c r="AN176" s="70"/>
      <c r="AO176" s="70"/>
      <c r="AP176" s="70"/>
      <c r="AQ176" s="70"/>
      <c r="AR176" s="70"/>
      <c r="AS176" s="70"/>
      <c r="AT176" s="70"/>
      <c r="AU176" s="70"/>
      <c r="AV176" s="70"/>
      <c r="AW176" s="70"/>
      <c r="AX176" s="70"/>
      <c r="AY176" s="70"/>
      <c r="AZ176" s="70"/>
      <c r="BA176" s="70"/>
      <c r="BB176" s="70"/>
      <c r="BC176" s="70"/>
      <c r="BD176" s="70"/>
      <c r="BE176" s="70"/>
      <c r="BF176" s="70"/>
      <c r="BG176" s="70"/>
      <c r="BH176" s="70"/>
      <c r="BI176" s="70"/>
      <c r="BJ176" s="70"/>
      <c r="BK176" s="70"/>
      <c r="BL176" s="70"/>
      <c r="BM176" s="70"/>
      <c r="BN176" s="70"/>
      <c r="BO176" s="70"/>
      <c r="BP176" s="70"/>
      <c r="BQ176" s="70"/>
    </row>
    <row r="177" spans="2:69" ht="13.5" customHeight="1" x14ac:dyDescent="0.2">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H177" s="7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130"/>
      <c r="BF177" s="130"/>
      <c r="BG177" s="130"/>
      <c r="BH177" s="130"/>
      <c r="BI177" s="130"/>
      <c r="BJ177" s="130"/>
      <c r="BK177" s="130"/>
      <c r="BL177" s="130"/>
      <c r="BM177" s="130"/>
      <c r="BN177" s="130"/>
      <c r="BO177" s="130"/>
      <c r="BQ177" s="70"/>
    </row>
    <row r="178" spans="2:69" ht="13.5" customHeight="1" x14ac:dyDescent="0.2">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H178" s="7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130"/>
      <c r="BF178" s="130"/>
      <c r="BG178" s="130"/>
      <c r="BH178" s="130"/>
      <c r="BI178" s="130"/>
      <c r="BJ178" s="130"/>
      <c r="BK178" s="130"/>
      <c r="BL178" s="130"/>
      <c r="BM178" s="130"/>
      <c r="BN178" s="130"/>
      <c r="BO178" s="130"/>
      <c r="BQ178" s="70"/>
    </row>
    <row r="179" spans="2:69" ht="13.5" customHeight="1" x14ac:dyDescent="0.2">
      <c r="B179" s="70"/>
      <c r="C179" s="70"/>
      <c r="D179" s="70"/>
      <c r="E179" s="70"/>
      <c r="F179" s="70"/>
      <c r="G179" s="70"/>
      <c r="H179" s="70"/>
      <c r="I179" s="70"/>
      <c r="J179" s="70"/>
      <c r="K179" s="70"/>
      <c r="L179" s="70"/>
      <c r="M179" s="70"/>
      <c r="N179" s="70"/>
      <c r="O179" s="70"/>
      <c r="P179" s="70"/>
      <c r="Q179" s="70"/>
      <c r="R179" s="70"/>
      <c r="S179" s="70"/>
      <c r="T179" s="70"/>
      <c r="U179" s="70"/>
      <c r="V179" s="70"/>
      <c r="W179" s="70"/>
      <c r="X179" s="70"/>
      <c r="Y179" s="70"/>
      <c r="Z179" s="70"/>
      <c r="AA179" s="70"/>
      <c r="AB179" s="70"/>
      <c r="AC179" s="70"/>
      <c r="AD179" s="70"/>
      <c r="AE179" s="70"/>
      <c r="AF179" s="70"/>
      <c r="AG179" s="70"/>
      <c r="AH179" s="70"/>
      <c r="AK179" s="70"/>
      <c r="AL179" s="70"/>
      <c r="AM179" s="70"/>
      <c r="AN179" s="70"/>
      <c r="AO179" s="70"/>
      <c r="AP179" s="70"/>
      <c r="AQ179" s="70"/>
      <c r="AR179" s="70"/>
      <c r="AS179" s="70"/>
      <c r="AT179" s="70"/>
      <c r="AU179" s="70"/>
      <c r="AV179" s="70"/>
      <c r="AW179" s="70"/>
      <c r="AX179" s="70"/>
      <c r="AY179" s="70"/>
      <c r="AZ179" s="70"/>
      <c r="BA179" s="70"/>
      <c r="BB179" s="70"/>
      <c r="BC179" s="70"/>
      <c r="BD179" s="70"/>
      <c r="BE179" s="70"/>
      <c r="BF179" s="70"/>
      <c r="BG179" s="70"/>
      <c r="BH179" s="70"/>
      <c r="BI179" s="70"/>
      <c r="BJ179" s="70"/>
      <c r="BK179" s="70"/>
      <c r="BL179" s="70"/>
      <c r="BM179" s="70"/>
      <c r="BN179" s="70"/>
      <c r="BO179" s="70"/>
      <c r="BP179" s="70"/>
      <c r="BQ179" s="70"/>
    </row>
    <row r="180" spans="2:69" ht="13.5" customHeight="1" x14ac:dyDescent="0.2">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H180" s="7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130"/>
      <c r="BF180" s="130"/>
      <c r="BG180" s="130"/>
      <c r="BH180" s="130"/>
      <c r="BI180" s="130"/>
      <c r="BJ180" s="130"/>
      <c r="BK180" s="130"/>
      <c r="BL180" s="130"/>
      <c r="BM180" s="130"/>
      <c r="BN180" s="130"/>
      <c r="BO180" s="130"/>
      <c r="BQ180" s="70"/>
    </row>
    <row r="181" spans="2:69" ht="13.5" customHeight="1" x14ac:dyDescent="0.2">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H181" s="7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130"/>
      <c r="BF181" s="130"/>
      <c r="BG181" s="130"/>
      <c r="BH181" s="130"/>
      <c r="BI181" s="130"/>
      <c r="BJ181" s="130"/>
      <c r="BK181" s="130"/>
      <c r="BL181" s="130"/>
      <c r="BM181" s="130"/>
      <c r="BN181" s="130"/>
      <c r="BO181" s="130"/>
      <c r="BQ181" s="70"/>
    </row>
    <row r="182" spans="2:69" ht="13.5" customHeight="1" x14ac:dyDescent="0.2">
      <c r="B182" s="70"/>
      <c r="C182" s="70"/>
      <c r="D182" s="70"/>
      <c r="E182" s="70"/>
      <c r="F182" s="70"/>
      <c r="G182" s="70"/>
      <c r="H182" s="70"/>
      <c r="I182" s="70"/>
      <c r="J182" s="70"/>
      <c r="K182" s="70"/>
      <c r="L182" s="70"/>
      <c r="M182" s="70"/>
      <c r="N182" s="70"/>
      <c r="O182" s="70"/>
      <c r="P182" s="70"/>
      <c r="Q182" s="70"/>
      <c r="R182" s="70"/>
      <c r="S182" s="70"/>
      <c r="T182" s="70"/>
      <c r="U182" s="70"/>
      <c r="V182" s="70"/>
      <c r="W182" s="70"/>
      <c r="X182" s="70"/>
      <c r="Y182" s="70"/>
      <c r="Z182" s="70"/>
      <c r="AA182" s="70"/>
      <c r="AB182" s="70"/>
      <c r="AC182" s="70"/>
      <c r="AD182" s="70"/>
      <c r="AE182" s="70"/>
      <c r="AF182" s="70"/>
      <c r="AG182" s="70"/>
      <c r="AH182" s="70"/>
      <c r="AK182" s="70"/>
      <c r="AL182" s="70"/>
      <c r="AM182" s="70"/>
      <c r="AN182" s="70"/>
      <c r="AO182" s="70"/>
      <c r="AP182" s="70"/>
      <c r="AQ182" s="70"/>
      <c r="AR182" s="70"/>
      <c r="AS182" s="70"/>
      <c r="AT182" s="70"/>
      <c r="AU182" s="70"/>
      <c r="AV182" s="70"/>
      <c r="AW182" s="70"/>
      <c r="AX182" s="70"/>
      <c r="AY182" s="70"/>
      <c r="AZ182" s="70"/>
      <c r="BA182" s="70"/>
      <c r="BB182" s="70"/>
      <c r="BC182" s="70"/>
      <c r="BD182" s="70"/>
      <c r="BE182" s="70"/>
      <c r="BF182" s="70"/>
      <c r="BG182" s="70"/>
      <c r="BH182" s="70"/>
      <c r="BI182" s="70"/>
      <c r="BJ182" s="70"/>
      <c r="BK182" s="70"/>
      <c r="BL182" s="70"/>
      <c r="BM182" s="70"/>
      <c r="BN182" s="70"/>
      <c r="BO182" s="70"/>
      <c r="BP182" s="70"/>
      <c r="BQ182" s="70"/>
    </row>
    <row r="183" spans="2:69" ht="13.5" customHeight="1" x14ac:dyDescent="0.2">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c r="X183" s="130"/>
      <c r="Y183" s="130"/>
      <c r="Z183" s="130"/>
      <c r="AA183" s="130"/>
      <c r="AB183" s="130"/>
      <c r="AC183" s="130"/>
      <c r="AD183" s="130"/>
      <c r="AE183" s="130"/>
      <c r="AF183" s="130"/>
      <c r="AH183" s="70"/>
      <c r="AK183" s="130"/>
      <c r="AL183" s="130"/>
      <c r="AM183" s="130"/>
      <c r="AN183" s="130"/>
      <c r="AO183" s="130"/>
      <c r="AP183" s="130"/>
      <c r="AQ183" s="130"/>
      <c r="AR183" s="130"/>
      <c r="AS183" s="130"/>
      <c r="AT183" s="130"/>
      <c r="AU183" s="130"/>
      <c r="AV183" s="130"/>
      <c r="AW183" s="130"/>
      <c r="AX183" s="130"/>
      <c r="AY183" s="130"/>
      <c r="AZ183" s="130"/>
      <c r="BA183" s="130"/>
      <c r="BB183" s="130"/>
      <c r="BC183" s="130"/>
      <c r="BD183" s="130"/>
      <c r="BE183" s="130"/>
      <c r="BF183" s="130"/>
      <c r="BG183" s="130"/>
      <c r="BH183" s="130"/>
      <c r="BI183" s="130"/>
      <c r="BJ183" s="130"/>
      <c r="BK183" s="130"/>
      <c r="BL183" s="130"/>
      <c r="BM183" s="130"/>
      <c r="BN183" s="130"/>
      <c r="BO183" s="130"/>
      <c r="BQ183" s="70"/>
    </row>
    <row r="184" spans="2:69" ht="13.5" customHeight="1" x14ac:dyDescent="0.2">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c r="X184" s="130"/>
      <c r="Y184" s="130"/>
      <c r="Z184" s="130"/>
      <c r="AA184" s="130"/>
      <c r="AB184" s="130"/>
      <c r="AC184" s="130"/>
      <c r="AD184" s="130"/>
      <c r="AE184" s="130"/>
      <c r="AF184" s="130"/>
      <c r="AH184" s="70"/>
      <c r="AK184" s="130"/>
      <c r="AL184" s="130"/>
      <c r="AM184" s="130"/>
      <c r="AN184" s="130"/>
      <c r="AO184" s="130"/>
      <c r="AP184" s="130"/>
      <c r="AQ184" s="130"/>
      <c r="AR184" s="130"/>
      <c r="AS184" s="130"/>
      <c r="AT184" s="130"/>
      <c r="AU184" s="130"/>
      <c r="AV184" s="130"/>
      <c r="AW184" s="130"/>
      <c r="AX184" s="130"/>
      <c r="AY184" s="130"/>
      <c r="AZ184" s="130"/>
      <c r="BA184" s="130"/>
      <c r="BB184" s="130"/>
      <c r="BC184" s="130"/>
      <c r="BD184" s="130"/>
      <c r="BE184" s="130"/>
      <c r="BF184" s="130"/>
      <c r="BG184" s="130"/>
      <c r="BH184" s="130"/>
      <c r="BI184" s="130"/>
      <c r="BJ184" s="130"/>
      <c r="BK184" s="130"/>
      <c r="BL184" s="130"/>
      <c r="BM184" s="130"/>
      <c r="BN184" s="130"/>
      <c r="BO184" s="130"/>
      <c r="BQ184" s="70"/>
    </row>
    <row r="185" spans="2:69" ht="13.5" customHeight="1" x14ac:dyDescent="0.2">
      <c r="B185" s="70"/>
      <c r="C185" s="70"/>
      <c r="D185" s="70"/>
      <c r="E185" s="70"/>
      <c r="F185" s="70"/>
      <c r="G185" s="70"/>
      <c r="H185" s="70"/>
      <c r="I185" s="70"/>
      <c r="J185" s="70"/>
      <c r="K185" s="70"/>
      <c r="L185" s="70"/>
      <c r="M185" s="70"/>
      <c r="N185" s="70"/>
      <c r="O185" s="70"/>
      <c r="P185" s="70"/>
      <c r="Q185" s="70"/>
      <c r="R185" s="70"/>
      <c r="S185" s="70"/>
      <c r="T185" s="70"/>
      <c r="U185" s="70"/>
      <c r="V185" s="70"/>
      <c r="W185" s="70"/>
      <c r="X185" s="70"/>
      <c r="Y185" s="70"/>
      <c r="Z185" s="70"/>
      <c r="AA185" s="70"/>
      <c r="AB185" s="70"/>
      <c r="AC185" s="70"/>
      <c r="AD185" s="70"/>
      <c r="AE185" s="70"/>
      <c r="AF185" s="70"/>
      <c r="AG185" s="70"/>
      <c r="AH185" s="70"/>
      <c r="AK185" s="70"/>
      <c r="AL185" s="70"/>
      <c r="AM185" s="70"/>
      <c r="AN185" s="70"/>
      <c r="AO185" s="70"/>
      <c r="AP185" s="70"/>
      <c r="AQ185" s="70"/>
      <c r="AR185" s="70"/>
      <c r="AS185" s="70"/>
      <c r="AT185" s="70"/>
      <c r="AU185" s="70"/>
      <c r="AV185" s="70"/>
      <c r="AW185" s="70"/>
      <c r="AX185" s="70"/>
      <c r="AY185" s="70"/>
      <c r="AZ185" s="70"/>
      <c r="BA185" s="70"/>
      <c r="BB185" s="70"/>
      <c r="BC185" s="70"/>
      <c r="BD185" s="70"/>
      <c r="BE185" s="70"/>
      <c r="BF185" s="70"/>
      <c r="BG185" s="70"/>
      <c r="BH185" s="70"/>
      <c r="BI185" s="70"/>
      <c r="BJ185" s="70"/>
      <c r="BK185" s="70"/>
      <c r="BL185" s="70"/>
      <c r="BM185" s="70"/>
      <c r="BN185" s="70"/>
      <c r="BO185" s="70"/>
      <c r="BP185" s="70"/>
      <c r="BQ185" s="70"/>
    </row>
    <row r="186" spans="2:69" ht="13.5" customHeight="1" x14ac:dyDescent="0.2">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c r="X186" s="130"/>
      <c r="Y186" s="130"/>
      <c r="Z186" s="130"/>
      <c r="AA186" s="130"/>
      <c r="AB186" s="130"/>
      <c r="AC186" s="130"/>
      <c r="AD186" s="130"/>
      <c r="AE186" s="130"/>
      <c r="AF186" s="130"/>
      <c r="AH186" s="70"/>
      <c r="AK186" s="130"/>
      <c r="AL186" s="130"/>
      <c r="AM186" s="130"/>
      <c r="AN186" s="130"/>
      <c r="AO186" s="130"/>
      <c r="AP186" s="130"/>
      <c r="AQ186" s="130"/>
      <c r="AR186" s="130"/>
      <c r="AS186" s="130"/>
      <c r="AT186" s="130"/>
      <c r="AU186" s="130"/>
      <c r="AV186" s="130"/>
      <c r="AW186" s="130"/>
      <c r="AX186" s="130"/>
      <c r="AY186" s="130"/>
      <c r="AZ186" s="130"/>
      <c r="BA186" s="130"/>
      <c r="BB186" s="130"/>
      <c r="BC186" s="130"/>
      <c r="BD186" s="130"/>
      <c r="BE186" s="130"/>
      <c r="BF186" s="130"/>
      <c r="BG186" s="130"/>
      <c r="BH186" s="130"/>
      <c r="BI186" s="130"/>
      <c r="BJ186" s="130"/>
      <c r="BK186" s="130"/>
      <c r="BL186" s="130"/>
      <c r="BM186" s="130"/>
      <c r="BN186" s="130"/>
      <c r="BO186" s="130"/>
      <c r="BQ186" s="70"/>
    </row>
    <row r="187" spans="2:69" ht="13.5" customHeight="1" x14ac:dyDescent="0.2">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c r="X187" s="130"/>
      <c r="Y187" s="130"/>
      <c r="Z187" s="130"/>
      <c r="AA187" s="130"/>
      <c r="AB187" s="130"/>
      <c r="AC187" s="130"/>
      <c r="AD187" s="130"/>
      <c r="AE187" s="130"/>
      <c r="AF187" s="130"/>
      <c r="AH187" s="70"/>
      <c r="AK187" s="130"/>
      <c r="AL187" s="130"/>
      <c r="AM187" s="130"/>
      <c r="AN187" s="130"/>
      <c r="AO187" s="130"/>
      <c r="AP187" s="130"/>
      <c r="AQ187" s="130"/>
      <c r="AR187" s="130"/>
      <c r="AS187" s="130"/>
      <c r="AT187" s="130"/>
      <c r="AU187" s="130"/>
      <c r="AV187" s="130"/>
      <c r="AW187" s="130"/>
      <c r="AX187" s="130"/>
      <c r="AY187" s="130"/>
      <c r="AZ187" s="130"/>
      <c r="BA187" s="130"/>
      <c r="BB187" s="130"/>
      <c r="BC187" s="130"/>
      <c r="BD187" s="130"/>
      <c r="BE187" s="130"/>
      <c r="BF187" s="130"/>
      <c r="BG187" s="130"/>
      <c r="BH187" s="130"/>
      <c r="BI187" s="130"/>
      <c r="BJ187" s="130"/>
      <c r="BK187" s="130"/>
      <c r="BL187" s="130"/>
      <c r="BM187" s="130"/>
      <c r="BN187" s="130"/>
      <c r="BO187" s="130"/>
      <c r="BQ187" s="70"/>
    </row>
    <row r="188" spans="2:69" ht="13.5" customHeight="1" x14ac:dyDescent="0.2">
      <c r="B188" s="70"/>
      <c r="C188" s="70"/>
      <c r="D188" s="70"/>
      <c r="E188" s="70"/>
      <c r="F188" s="70"/>
      <c r="G188" s="70"/>
      <c r="H188" s="70"/>
      <c r="I188" s="70"/>
      <c r="J188" s="70"/>
      <c r="K188" s="70"/>
      <c r="L188" s="70"/>
      <c r="M188" s="70"/>
      <c r="N188" s="70"/>
      <c r="O188" s="70"/>
      <c r="P188" s="70"/>
      <c r="Q188" s="70"/>
      <c r="R188" s="70"/>
      <c r="S188" s="70"/>
      <c r="T188" s="70"/>
      <c r="U188" s="70"/>
      <c r="V188" s="70"/>
      <c r="W188" s="70"/>
      <c r="X188" s="70"/>
      <c r="Y188" s="70"/>
      <c r="Z188" s="70"/>
      <c r="AA188" s="70"/>
      <c r="AB188" s="70"/>
      <c r="AC188" s="70"/>
      <c r="AD188" s="70"/>
      <c r="AE188" s="70"/>
      <c r="AF188" s="70"/>
      <c r="AG188" s="70"/>
      <c r="AH188" s="70"/>
      <c r="AK188" s="70"/>
      <c r="AL188" s="70"/>
      <c r="AM188" s="70"/>
      <c r="AN188" s="70"/>
      <c r="AO188" s="70"/>
      <c r="AP188" s="70"/>
      <c r="AQ188" s="70"/>
      <c r="AR188" s="70"/>
      <c r="AS188" s="70"/>
      <c r="AT188" s="70"/>
      <c r="AU188" s="70"/>
      <c r="AV188" s="70"/>
      <c r="AW188" s="70"/>
      <c r="AX188" s="70"/>
      <c r="AY188" s="70"/>
      <c r="AZ188" s="70"/>
      <c r="BA188" s="70"/>
      <c r="BB188" s="70"/>
      <c r="BC188" s="70"/>
      <c r="BD188" s="70"/>
      <c r="BE188" s="70"/>
      <c r="BF188" s="70"/>
      <c r="BG188" s="70"/>
      <c r="BH188" s="70"/>
      <c r="BI188" s="70"/>
      <c r="BJ188" s="70"/>
      <c r="BK188" s="70"/>
      <c r="BL188" s="70"/>
      <c r="BM188" s="70"/>
      <c r="BN188" s="70"/>
      <c r="BO188" s="70"/>
      <c r="BP188" s="70"/>
      <c r="BQ188" s="70"/>
    </row>
    <row r="189" spans="2:69" ht="13.5" customHeight="1" x14ac:dyDescent="0.2">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c r="X189" s="130"/>
      <c r="Y189" s="130"/>
      <c r="Z189" s="130"/>
      <c r="AA189" s="130"/>
      <c r="AB189" s="130"/>
      <c r="AC189" s="130"/>
      <c r="AD189" s="130"/>
      <c r="AE189" s="130"/>
      <c r="AF189" s="130"/>
      <c r="AH189" s="70"/>
      <c r="AK189" s="130"/>
      <c r="AL189" s="130"/>
      <c r="AM189" s="130"/>
      <c r="AN189" s="130"/>
      <c r="AO189" s="130"/>
      <c r="AP189" s="130"/>
      <c r="AQ189" s="130"/>
      <c r="AR189" s="130"/>
      <c r="AS189" s="130"/>
      <c r="AT189" s="130"/>
      <c r="AU189" s="130"/>
      <c r="AV189" s="130"/>
      <c r="AW189" s="130"/>
      <c r="AX189" s="130"/>
      <c r="AY189" s="130"/>
      <c r="AZ189" s="130"/>
      <c r="BA189" s="130"/>
      <c r="BB189" s="130"/>
      <c r="BC189" s="130"/>
      <c r="BD189" s="130"/>
      <c r="BE189" s="130"/>
      <c r="BF189" s="130"/>
      <c r="BG189" s="130"/>
      <c r="BH189" s="130"/>
      <c r="BI189" s="130"/>
      <c r="BJ189" s="130"/>
      <c r="BK189" s="130"/>
      <c r="BL189" s="130"/>
      <c r="BM189" s="130"/>
      <c r="BN189" s="130"/>
      <c r="BO189" s="130"/>
      <c r="BQ189" s="70"/>
    </row>
    <row r="190" spans="2:69" ht="13.5" customHeight="1" x14ac:dyDescent="0.2">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c r="X190" s="130"/>
      <c r="Y190" s="130"/>
      <c r="Z190" s="130"/>
      <c r="AA190" s="130"/>
      <c r="AB190" s="130"/>
      <c r="AC190" s="130"/>
      <c r="AD190" s="130"/>
      <c r="AE190" s="130"/>
      <c r="AF190" s="130"/>
      <c r="AH190" s="70"/>
      <c r="AK190" s="130"/>
      <c r="AL190" s="130"/>
      <c r="AM190" s="130"/>
      <c r="AN190" s="130"/>
      <c r="AO190" s="130"/>
      <c r="AP190" s="130"/>
      <c r="AQ190" s="130"/>
      <c r="AR190" s="130"/>
      <c r="AS190" s="130"/>
      <c r="AT190" s="130"/>
      <c r="AU190" s="130"/>
      <c r="AV190" s="130"/>
      <c r="AW190" s="130"/>
      <c r="AX190" s="130"/>
      <c r="AY190" s="130"/>
      <c r="AZ190" s="130"/>
      <c r="BA190" s="130"/>
      <c r="BB190" s="130"/>
      <c r="BC190" s="130"/>
      <c r="BD190" s="130"/>
      <c r="BE190" s="130"/>
      <c r="BF190" s="130"/>
      <c r="BG190" s="130"/>
      <c r="BH190" s="130"/>
      <c r="BI190" s="130"/>
      <c r="BJ190" s="130"/>
      <c r="BK190" s="130"/>
      <c r="BL190" s="130"/>
      <c r="BM190" s="130"/>
      <c r="BN190" s="130"/>
      <c r="BO190" s="130"/>
      <c r="BQ190" s="70"/>
    </row>
    <row r="191" spans="2:69" ht="13.5" customHeight="1" x14ac:dyDescent="0.2">
      <c r="B191" s="70"/>
      <c r="C191" s="70"/>
      <c r="D191" s="70"/>
      <c r="E191" s="70"/>
      <c r="F191" s="70"/>
      <c r="G191" s="70"/>
      <c r="H191" s="70"/>
      <c r="I191" s="70"/>
      <c r="J191" s="70"/>
      <c r="K191" s="70"/>
      <c r="L191" s="70"/>
      <c r="M191" s="70"/>
      <c r="N191" s="70"/>
      <c r="O191" s="70"/>
      <c r="P191" s="70"/>
      <c r="Q191" s="70"/>
      <c r="R191" s="70"/>
      <c r="S191" s="70"/>
      <c r="T191" s="70"/>
      <c r="U191" s="70"/>
      <c r="V191" s="70"/>
      <c r="W191" s="70"/>
      <c r="X191" s="70"/>
      <c r="Y191" s="70"/>
      <c r="Z191" s="70"/>
      <c r="AA191" s="70"/>
      <c r="AB191" s="70"/>
      <c r="AC191" s="70"/>
      <c r="AD191" s="70"/>
      <c r="AE191" s="70"/>
      <c r="AF191" s="70"/>
      <c r="AG191" s="70"/>
      <c r="AH191" s="70"/>
      <c r="AK191" s="70"/>
      <c r="AL191" s="70"/>
      <c r="AM191" s="70"/>
      <c r="AN191" s="70"/>
      <c r="AO191" s="70"/>
      <c r="AP191" s="70"/>
      <c r="AQ191" s="70"/>
      <c r="AR191" s="70"/>
      <c r="AS191" s="70"/>
      <c r="AT191" s="70"/>
      <c r="AU191" s="70"/>
      <c r="AV191" s="70"/>
      <c r="AW191" s="70"/>
      <c r="AX191" s="70"/>
      <c r="AY191" s="70"/>
      <c r="AZ191" s="70"/>
      <c r="BA191" s="70"/>
      <c r="BB191" s="70"/>
      <c r="BC191" s="70"/>
      <c r="BD191" s="70"/>
      <c r="BE191" s="70"/>
      <c r="BF191" s="70"/>
      <c r="BG191" s="70"/>
      <c r="BH191" s="70"/>
      <c r="BI191" s="70"/>
      <c r="BJ191" s="70"/>
      <c r="BK191" s="70"/>
      <c r="BL191" s="70"/>
      <c r="BM191" s="70"/>
      <c r="BN191" s="70"/>
      <c r="BO191" s="70"/>
      <c r="BP191" s="70"/>
      <c r="BQ191" s="70"/>
    </row>
    <row r="192" spans="2:69" ht="13.5" customHeight="1" x14ac:dyDescent="0.2">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c r="X192" s="130"/>
      <c r="Y192" s="130"/>
      <c r="Z192" s="130"/>
      <c r="AA192" s="130"/>
      <c r="AB192" s="130"/>
      <c r="AC192" s="130"/>
      <c r="AD192" s="130"/>
      <c r="AE192" s="130"/>
      <c r="AF192" s="130"/>
      <c r="AH192" s="70"/>
      <c r="AK192" s="130"/>
      <c r="AL192" s="130"/>
      <c r="AM192" s="130"/>
      <c r="AN192" s="130"/>
      <c r="AO192" s="130"/>
      <c r="AP192" s="130"/>
      <c r="AQ192" s="130"/>
      <c r="AR192" s="130"/>
      <c r="AS192" s="130"/>
      <c r="AT192" s="130"/>
      <c r="AU192" s="130"/>
      <c r="AV192" s="130"/>
      <c r="AW192" s="130"/>
      <c r="AX192" s="130"/>
      <c r="AY192" s="130"/>
      <c r="AZ192" s="130"/>
      <c r="BA192" s="130"/>
      <c r="BB192" s="130"/>
      <c r="BC192" s="130"/>
      <c r="BD192" s="130"/>
      <c r="BE192" s="130"/>
      <c r="BF192" s="130"/>
      <c r="BG192" s="130"/>
      <c r="BH192" s="130"/>
      <c r="BI192" s="130"/>
      <c r="BJ192" s="130"/>
      <c r="BK192" s="130"/>
      <c r="BL192" s="130"/>
      <c r="BM192" s="130"/>
      <c r="BN192" s="130"/>
      <c r="BO192" s="130"/>
      <c r="BQ192" s="70"/>
    </row>
    <row r="193" spans="2:69" ht="13.5" customHeight="1" x14ac:dyDescent="0.2">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c r="X193" s="130"/>
      <c r="Y193" s="130"/>
      <c r="Z193" s="130"/>
      <c r="AA193" s="130"/>
      <c r="AB193" s="130"/>
      <c r="AC193" s="130"/>
      <c r="AD193" s="130"/>
      <c r="AE193" s="130"/>
      <c r="AF193" s="130"/>
      <c r="AH193" s="70"/>
      <c r="AK193" s="130"/>
      <c r="AL193" s="130"/>
      <c r="AM193" s="130"/>
      <c r="AN193" s="130"/>
      <c r="AO193" s="130"/>
      <c r="AP193" s="130"/>
      <c r="AQ193" s="130"/>
      <c r="AR193" s="130"/>
      <c r="AS193" s="130"/>
      <c r="AT193" s="130"/>
      <c r="AU193" s="130"/>
      <c r="AV193" s="130"/>
      <c r="AW193" s="130"/>
      <c r="AX193" s="130"/>
      <c r="AY193" s="130"/>
      <c r="AZ193" s="130"/>
      <c r="BA193" s="130"/>
      <c r="BB193" s="130"/>
      <c r="BC193" s="130"/>
      <c r="BD193" s="130"/>
      <c r="BE193" s="130"/>
      <c r="BF193" s="130"/>
      <c r="BG193" s="130"/>
      <c r="BH193" s="130"/>
      <c r="BI193" s="130"/>
      <c r="BJ193" s="130"/>
      <c r="BK193" s="130"/>
      <c r="BL193" s="130"/>
      <c r="BM193" s="130"/>
      <c r="BN193" s="130"/>
      <c r="BO193" s="130"/>
      <c r="BQ193" s="70"/>
    </row>
    <row r="194" spans="2:69" ht="13.5" customHeight="1" x14ac:dyDescent="0.2">
      <c r="B194" s="70"/>
      <c r="C194" s="70"/>
      <c r="D194" s="70"/>
      <c r="E194" s="70"/>
      <c r="F194" s="70"/>
      <c r="G194" s="70"/>
      <c r="H194" s="70"/>
      <c r="I194" s="70"/>
      <c r="J194" s="70"/>
      <c r="K194" s="70"/>
      <c r="L194" s="70"/>
      <c r="M194" s="70"/>
      <c r="N194" s="70"/>
      <c r="O194" s="70"/>
      <c r="P194" s="70"/>
      <c r="Q194" s="70"/>
      <c r="R194" s="70"/>
      <c r="S194" s="70"/>
      <c r="T194" s="70"/>
      <c r="U194" s="70"/>
      <c r="V194" s="70"/>
      <c r="W194" s="70"/>
      <c r="X194" s="70"/>
      <c r="Y194" s="70"/>
      <c r="Z194" s="70"/>
      <c r="AA194" s="70"/>
      <c r="AB194" s="70"/>
      <c r="AC194" s="70"/>
      <c r="AD194" s="70"/>
      <c r="AE194" s="70"/>
      <c r="AF194" s="70"/>
      <c r="AG194" s="70"/>
      <c r="AH194" s="70"/>
      <c r="AK194" s="70"/>
      <c r="AL194" s="70"/>
      <c r="AM194" s="70"/>
      <c r="AN194" s="70"/>
      <c r="AO194" s="70"/>
      <c r="AP194" s="70"/>
      <c r="AQ194" s="70"/>
      <c r="AR194" s="70"/>
      <c r="AS194" s="70"/>
      <c r="AT194" s="70"/>
      <c r="AU194" s="70"/>
      <c r="AV194" s="70"/>
      <c r="AW194" s="70"/>
      <c r="AX194" s="70"/>
      <c r="AY194" s="70"/>
      <c r="AZ194" s="70"/>
      <c r="BA194" s="70"/>
      <c r="BB194" s="70"/>
      <c r="BC194" s="70"/>
      <c r="BD194" s="70"/>
      <c r="BE194" s="70"/>
      <c r="BF194" s="70"/>
      <c r="BG194" s="70"/>
      <c r="BH194" s="70"/>
      <c r="BI194" s="70"/>
      <c r="BJ194" s="70"/>
      <c r="BK194" s="70"/>
      <c r="BL194" s="70"/>
      <c r="BM194" s="70"/>
      <c r="BN194" s="70"/>
      <c r="BO194" s="70"/>
      <c r="BP194" s="70"/>
      <c r="BQ194" s="70"/>
    </row>
    <row r="195" spans="2:69" ht="13.5" customHeight="1" x14ac:dyDescent="0.2">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c r="X195" s="130"/>
      <c r="Y195" s="130"/>
      <c r="Z195" s="130"/>
      <c r="AA195" s="130"/>
      <c r="AB195" s="130"/>
      <c r="AC195" s="130"/>
      <c r="AD195" s="130"/>
      <c r="AE195" s="130"/>
      <c r="AF195" s="130"/>
      <c r="AH195" s="70"/>
      <c r="AK195" s="130"/>
      <c r="AL195" s="130"/>
      <c r="AM195" s="130"/>
      <c r="AN195" s="130"/>
      <c r="AO195" s="130"/>
      <c r="AP195" s="130"/>
      <c r="AQ195" s="130"/>
      <c r="AR195" s="130"/>
      <c r="AS195" s="130"/>
      <c r="AT195" s="130"/>
      <c r="AU195" s="130"/>
      <c r="AV195" s="130"/>
      <c r="AW195" s="130"/>
      <c r="AX195" s="130"/>
      <c r="AY195" s="130"/>
      <c r="AZ195" s="130"/>
      <c r="BA195" s="130"/>
      <c r="BB195" s="130"/>
      <c r="BC195" s="130"/>
      <c r="BD195" s="130"/>
      <c r="BE195" s="130"/>
      <c r="BF195" s="130"/>
      <c r="BG195" s="130"/>
      <c r="BH195" s="130"/>
      <c r="BI195" s="130"/>
      <c r="BJ195" s="130"/>
      <c r="BK195" s="130"/>
      <c r="BL195" s="130"/>
      <c r="BM195" s="130"/>
      <c r="BN195" s="130"/>
      <c r="BO195" s="130"/>
      <c r="BQ195" s="70"/>
    </row>
    <row r="196" spans="2:69" ht="13.5" customHeight="1" x14ac:dyDescent="0.2">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c r="X196" s="130"/>
      <c r="Y196" s="130"/>
      <c r="Z196" s="130"/>
      <c r="AA196" s="130"/>
      <c r="AB196" s="130"/>
      <c r="AC196" s="130"/>
      <c r="AD196" s="130"/>
      <c r="AE196" s="130"/>
      <c r="AF196" s="130"/>
      <c r="AH196" s="70"/>
      <c r="AK196" s="130"/>
      <c r="AL196" s="130"/>
      <c r="AM196" s="130"/>
      <c r="AN196" s="130"/>
      <c r="AO196" s="130"/>
      <c r="AP196" s="130"/>
      <c r="AQ196" s="130"/>
      <c r="AR196" s="130"/>
      <c r="AS196" s="130"/>
      <c r="AT196" s="130"/>
      <c r="AU196" s="130"/>
      <c r="AV196" s="130"/>
      <c r="AW196" s="130"/>
      <c r="AX196" s="130"/>
      <c r="AY196" s="130"/>
      <c r="AZ196" s="130"/>
      <c r="BA196" s="130"/>
      <c r="BB196" s="130"/>
      <c r="BC196" s="130"/>
      <c r="BD196" s="130"/>
      <c r="BE196" s="130"/>
      <c r="BF196" s="130"/>
      <c r="BG196" s="130"/>
      <c r="BH196" s="130"/>
      <c r="BI196" s="130"/>
      <c r="BJ196" s="130"/>
      <c r="BK196" s="130"/>
      <c r="BL196" s="130"/>
      <c r="BM196" s="130"/>
      <c r="BN196" s="130"/>
      <c r="BO196" s="130"/>
      <c r="BQ196" s="70"/>
    </row>
    <row r="197" spans="2:69" ht="13.5" customHeight="1" x14ac:dyDescent="0.2">
      <c r="B197" s="70"/>
      <c r="C197" s="70"/>
      <c r="D197" s="70"/>
      <c r="E197" s="70"/>
      <c r="F197" s="70"/>
      <c r="G197" s="70"/>
      <c r="H197" s="70"/>
      <c r="I197" s="70"/>
      <c r="J197" s="70"/>
      <c r="K197" s="70"/>
      <c r="L197" s="70"/>
      <c r="M197" s="70"/>
      <c r="N197" s="70"/>
      <c r="O197" s="70"/>
      <c r="P197" s="70"/>
      <c r="Q197" s="70"/>
      <c r="R197" s="70"/>
      <c r="S197" s="70"/>
      <c r="T197" s="70"/>
      <c r="U197" s="70"/>
      <c r="V197" s="70"/>
      <c r="W197" s="70"/>
      <c r="X197" s="70"/>
      <c r="Y197" s="70"/>
      <c r="Z197" s="70"/>
      <c r="AA197" s="70"/>
      <c r="AB197" s="70"/>
      <c r="AC197" s="70"/>
      <c r="AD197" s="70"/>
      <c r="AE197" s="70"/>
      <c r="AF197" s="70"/>
      <c r="AG197" s="70"/>
      <c r="AH197" s="70"/>
      <c r="AK197" s="70"/>
      <c r="AL197" s="70"/>
      <c r="AM197" s="70"/>
      <c r="AN197" s="70"/>
      <c r="AO197" s="70"/>
      <c r="AP197" s="70"/>
      <c r="AQ197" s="70"/>
      <c r="AR197" s="70"/>
      <c r="AS197" s="70"/>
      <c r="AT197" s="70"/>
      <c r="AU197" s="70"/>
      <c r="AV197" s="70"/>
      <c r="AW197" s="70"/>
      <c r="AX197" s="70"/>
      <c r="AY197" s="70"/>
      <c r="AZ197" s="70"/>
      <c r="BA197" s="70"/>
      <c r="BB197" s="70"/>
      <c r="BC197" s="70"/>
      <c r="BD197" s="70"/>
      <c r="BE197" s="70"/>
      <c r="BF197" s="70"/>
      <c r="BG197" s="70"/>
      <c r="BH197" s="70"/>
      <c r="BI197" s="70"/>
      <c r="BJ197" s="70"/>
      <c r="BK197" s="70"/>
      <c r="BL197" s="70"/>
      <c r="BM197" s="70"/>
      <c r="BN197" s="70"/>
      <c r="BO197" s="70"/>
      <c r="BP197" s="70"/>
      <c r="BQ197" s="70"/>
    </row>
    <row r="198" spans="2:69" ht="13.5" customHeight="1" x14ac:dyDescent="0.2">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c r="X198" s="130"/>
      <c r="Y198" s="130"/>
      <c r="Z198" s="130"/>
      <c r="AA198" s="130"/>
      <c r="AB198" s="130"/>
      <c r="AC198" s="130"/>
      <c r="AD198" s="130"/>
      <c r="AE198" s="130"/>
      <c r="AF198" s="130"/>
      <c r="AH198" s="70"/>
      <c r="AK198" s="130"/>
      <c r="AL198" s="130"/>
      <c r="AM198" s="130"/>
      <c r="AN198" s="130"/>
      <c r="AO198" s="130"/>
      <c r="AP198" s="130"/>
      <c r="AQ198" s="130"/>
      <c r="AR198" s="130"/>
      <c r="AS198" s="130"/>
      <c r="AT198" s="130"/>
      <c r="AU198" s="130"/>
      <c r="AV198" s="130"/>
      <c r="AW198" s="130"/>
      <c r="AX198" s="130"/>
      <c r="AY198" s="130"/>
      <c r="AZ198" s="130"/>
      <c r="BA198" s="130"/>
      <c r="BB198" s="130"/>
      <c r="BC198" s="130"/>
      <c r="BD198" s="130"/>
      <c r="BE198" s="130"/>
      <c r="BF198" s="130"/>
      <c r="BG198" s="130"/>
      <c r="BH198" s="130"/>
      <c r="BI198" s="130"/>
      <c r="BJ198" s="130"/>
      <c r="BK198" s="130"/>
      <c r="BL198" s="130"/>
      <c r="BM198" s="130"/>
      <c r="BN198" s="130"/>
      <c r="BO198" s="130"/>
      <c r="BQ198" s="70"/>
    </row>
    <row r="199" spans="2:69" ht="13.5" customHeight="1" x14ac:dyDescent="0.2">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c r="X199" s="130"/>
      <c r="Y199" s="130"/>
      <c r="Z199" s="130"/>
      <c r="AA199" s="130"/>
      <c r="AB199" s="130"/>
      <c r="AC199" s="130"/>
      <c r="AD199" s="130"/>
      <c r="AE199" s="130"/>
      <c r="AF199" s="130"/>
      <c r="AH199" s="70"/>
      <c r="AK199" s="130"/>
      <c r="AL199" s="130"/>
      <c r="AM199" s="130"/>
      <c r="AN199" s="130"/>
      <c r="AO199" s="130"/>
      <c r="AP199" s="130"/>
      <c r="AQ199" s="130"/>
      <c r="AR199" s="130"/>
      <c r="AS199" s="130"/>
      <c r="AT199" s="130"/>
      <c r="AU199" s="130"/>
      <c r="AV199" s="130"/>
      <c r="AW199" s="130"/>
      <c r="AX199" s="130"/>
      <c r="AY199" s="130"/>
      <c r="AZ199" s="130"/>
      <c r="BA199" s="130"/>
      <c r="BB199" s="130"/>
      <c r="BC199" s="130"/>
      <c r="BD199" s="130"/>
      <c r="BE199" s="130"/>
      <c r="BF199" s="130"/>
      <c r="BG199" s="130"/>
      <c r="BH199" s="130"/>
      <c r="BI199" s="130"/>
      <c r="BJ199" s="130"/>
      <c r="BK199" s="130"/>
      <c r="BL199" s="130"/>
      <c r="BM199" s="130"/>
      <c r="BN199" s="130"/>
      <c r="BO199" s="130"/>
      <c r="BQ199" s="70"/>
    </row>
    <row r="200" spans="2:69" ht="13.5" customHeight="1" x14ac:dyDescent="0.2">
      <c r="B200" s="70"/>
      <c r="C200" s="70"/>
      <c r="D200" s="70"/>
      <c r="E200" s="70"/>
      <c r="F200" s="70"/>
      <c r="G200" s="70"/>
      <c r="H200" s="70"/>
      <c r="I200" s="70"/>
      <c r="J200" s="70"/>
      <c r="K200" s="70"/>
      <c r="L200" s="70"/>
      <c r="M200" s="70"/>
      <c r="N200" s="70"/>
      <c r="O200" s="70"/>
      <c r="P200" s="70"/>
      <c r="Q200" s="70"/>
      <c r="R200" s="70"/>
      <c r="S200" s="70"/>
      <c r="T200" s="70"/>
      <c r="U200" s="70"/>
      <c r="V200" s="70"/>
      <c r="W200" s="70"/>
      <c r="X200" s="70"/>
      <c r="Y200" s="70"/>
      <c r="Z200" s="70"/>
      <c r="AA200" s="70"/>
      <c r="AB200" s="70"/>
      <c r="AC200" s="70"/>
      <c r="AD200" s="70"/>
      <c r="AE200" s="70"/>
      <c r="AF200" s="70"/>
      <c r="AG200" s="70"/>
      <c r="AH200" s="70"/>
      <c r="AK200" s="70"/>
      <c r="AL200" s="70"/>
      <c r="AM200" s="70"/>
      <c r="AN200" s="70"/>
      <c r="AO200" s="70"/>
      <c r="AP200" s="70"/>
      <c r="AQ200" s="70"/>
      <c r="AR200" s="70"/>
      <c r="AS200" s="70"/>
      <c r="AT200" s="70"/>
      <c r="AU200" s="70"/>
      <c r="AV200" s="70"/>
      <c r="AW200" s="70"/>
      <c r="AX200" s="70"/>
      <c r="AY200" s="70"/>
      <c r="AZ200" s="70"/>
      <c r="BA200" s="70"/>
      <c r="BB200" s="70"/>
      <c r="BC200" s="70"/>
      <c r="BD200" s="70"/>
      <c r="BE200" s="70"/>
      <c r="BF200" s="70"/>
      <c r="BG200" s="70"/>
      <c r="BH200" s="70"/>
      <c r="BI200" s="70"/>
      <c r="BJ200" s="70"/>
      <c r="BK200" s="70"/>
      <c r="BL200" s="70"/>
      <c r="BM200" s="70"/>
      <c r="BN200" s="70"/>
      <c r="BO200" s="70"/>
      <c r="BP200" s="70"/>
      <c r="BQ200" s="70"/>
    </row>
    <row r="201" spans="2:69" ht="13.5" customHeight="1" x14ac:dyDescent="0.2">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c r="AH201" s="70"/>
      <c r="AK201" s="130"/>
      <c r="AL201" s="130"/>
      <c r="AM201" s="130"/>
      <c r="AN201" s="130"/>
      <c r="AO201" s="130"/>
      <c r="AP201" s="130"/>
      <c r="AQ201" s="130"/>
      <c r="AR201" s="130"/>
      <c r="AS201" s="130"/>
      <c r="AT201" s="130"/>
      <c r="AU201" s="130"/>
      <c r="AV201" s="130"/>
      <c r="AW201" s="130"/>
      <c r="AX201" s="130"/>
      <c r="AY201" s="130"/>
      <c r="AZ201" s="130"/>
      <c r="BA201" s="130"/>
      <c r="BB201" s="130"/>
      <c r="BC201" s="130"/>
      <c r="BD201" s="130"/>
      <c r="BE201" s="130"/>
      <c r="BF201" s="130"/>
      <c r="BG201" s="130"/>
      <c r="BH201" s="130"/>
      <c r="BI201" s="130"/>
      <c r="BJ201" s="130"/>
      <c r="BK201" s="130"/>
      <c r="BL201" s="130"/>
      <c r="BM201" s="130"/>
      <c r="BN201" s="130"/>
      <c r="BO201" s="130"/>
      <c r="BQ201" s="70"/>
    </row>
    <row r="202" spans="2:69" ht="13.5" customHeight="1" x14ac:dyDescent="0.2">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H202" s="70"/>
      <c r="AK202" s="130"/>
      <c r="AL202" s="130"/>
      <c r="AM202" s="130"/>
      <c r="AN202" s="130"/>
      <c r="AO202" s="130"/>
      <c r="AP202" s="130"/>
      <c r="AQ202" s="130"/>
      <c r="AR202" s="130"/>
      <c r="AS202" s="130"/>
      <c r="AT202" s="130"/>
      <c r="AU202" s="130"/>
      <c r="AV202" s="130"/>
      <c r="AW202" s="130"/>
      <c r="AX202" s="130"/>
      <c r="AY202" s="130"/>
      <c r="AZ202" s="130"/>
      <c r="BA202" s="130"/>
      <c r="BB202" s="130"/>
      <c r="BC202" s="130"/>
      <c r="BD202" s="130"/>
      <c r="BE202" s="130"/>
      <c r="BF202" s="130"/>
      <c r="BG202" s="130"/>
      <c r="BH202" s="130"/>
      <c r="BI202" s="130"/>
      <c r="BJ202" s="130"/>
      <c r="BK202" s="130"/>
      <c r="BL202" s="130"/>
      <c r="BM202" s="130"/>
      <c r="BN202" s="130"/>
      <c r="BO202" s="130"/>
      <c r="BQ202" s="70"/>
    </row>
    <row r="203" spans="2:69" ht="13.5" customHeight="1" x14ac:dyDescent="0.2">
      <c r="B203" s="70"/>
      <c r="C203" s="70"/>
      <c r="D203" s="70"/>
      <c r="E203" s="70"/>
      <c r="F203" s="70"/>
      <c r="G203" s="70"/>
      <c r="H203" s="70"/>
      <c r="I203" s="70"/>
      <c r="J203" s="70"/>
      <c r="K203" s="70"/>
      <c r="L203" s="70"/>
      <c r="M203" s="70"/>
      <c r="N203" s="70"/>
      <c r="O203" s="70"/>
      <c r="P203" s="70"/>
      <c r="Q203" s="70"/>
      <c r="R203" s="70"/>
      <c r="S203" s="70"/>
      <c r="T203" s="70"/>
      <c r="U203" s="70"/>
      <c r="V203" s="70"/>
      <c r="W203" s="70"/>
      <c r="X203" s="70"/>
      <c r="Y203" s="70"/>
      <c r="Z203" s="70"/>
      <c r="AA203" s="70"/>
      <c r="AB203" s="70"/>
      <c r="AC203" s="70"/>
      <c r="AD203" s="70"/>
      <c r="AE203" s="70"/>
      <c r="AF203" s="70"/>
      <c r="AG203" s="70"/>
      <c r="AH203" s="70"/>
      <c r="AK203" s="70"/>
      <c r="AL203" s="70"/>
      <c r="AM203" s="70"/>
      <c r="AN203" s="70"/>
      <c r="AO203" s="70"/>
      <c r="AP203" s="70"/>
      <c r="AQ203" s="70"/>
      <c r="AR203" s="70"/>
      <c r="AS203" s="70"/>
      <c r="AT203" s="70"/>
      <c r="AU203" s="70"/>
      <c r="AV203" s="70"/>
      <c r="AW203" s="70"/>
      <c r="AX203" s="70"/>
      <c r="AY203" s="70"/>
      <c r="AZ203" s="70"/>
      <c r="BA203" s="70"/>
      <c r="BB203" s="70"/>
      <c r="BC203" s="70"/>
      <c r="BD203" s="70"/>
      <c r="BE203" s="70"/>
      <c r="BF203" s="70"/>
      <c r="BG203" s="70"/>
      <c r="BH203" s="70"/>
      <c r="BI203" s="70"/>
      <c r="BJ203" s="70"/>
      <c r="BK203" s="70"/>
      <c r="BL203" s="70"/>
      <c r="BM203" s="70"/>
      <c r="BN203" s="70"/>
      <c r="BO203" s="70"/>
      <c r="BP203" s="70"/>
      <c r="BQ203" s="70"/>
    </row>
    <row r="204" spans="2:69" ht="13.5" customHeight="1" x14ac:dyDescent="0.2">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c r="X204" s="130"/>
      <c r="Y204" s="130"/>
      <c r="Z204" s="130"/>
      <c r="AA204" s="130"/>
      <c r="AB204" s="130"/>
      <c r="AC204" s="130"/>
      <c r="AD204" s="130"/>
      <c r="AE204" s="130"/>
      <c r="AF204" s="130"/>
      <c r="AH204" s="70"/>
      <c r="AK204" s="130"/>
      <c r="AL204" s="130"/>
      <c r="AM204" s="130"/>
      <c r="AN204" s="130"/>
      <c r="AO204" s="130"/>
      <c r="AP204" s="130"/>
      <c r="AQ204" s="130"/>
      <c r="AR204" s="130"/>
      <c r="AS204" s="130"/>
      <c r="AT204" s="130"/>
      <c r="AU204" s="130"/>
      <c r="AV204" s="130"/>
      <c r="AW204" s="130"/>
      <c r="AX204" s="130"/>
      <c r="AY204" s="130"/>
      <c r="AZ204" s="130"/>
      <c r="BA204" s="130"/>
      <c r="BB204" s="130"/>
      <c r="BC204" s="130"/>
      <c r="BD204" s="130"/>
      <c r="BE204" s="130"/>
      <c r="BF204" s="130"/>
      <c r="BG204" s="130"/>
      <c r="BH204" s="130"/>
      <c r="BI204" s="130"/>
      <c r="BJ204" s="130"/>
      <c r="BK204" s="130"/>
      <c r="BL204" s="130"/>
      <c r="BM204" s="130"/>
      <c r="BN204" s="130"/>
      <c r="BO204" s="130"/>
      <c r="BQ204" s="70"/>
    </row>
    <row r="205" spans="2:69" ht="13.5" customHeight="1" x14ac:dyDescent="0.2">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c r="X205" s="130"/>
      <c r="Y205" s="130"/>
      <c r="Z205" s="130"/>
      <c r="AA205" s="130"/>
      <c r="AB205" s="130"/>
      <c r="AC205" s="130"/>
      <c r="AD205" s="130"/>
      <c r="AE205" s="130"/>
      <c r="AF205" s="130"/>
      <c r="AH205" s="70"/>
      <c r="AK205" s="130"/>
      <c r="AL205" s="130"/>
      <c r="AM205" s="130"/>
      <c r="AN205" s="130"/>
      <c r="AO205" s="130"/>
      <c r="AP205" s="130"/>
      <c r="AQ205" s="130"/>
      <c r="AR205" s="130"/>
      <c r="AS205" s="130"/>
      <c r="AT205" s="130"/>
      <c r="AU205" s="130"/>
      <c r="AV205" s="130"/>
      <c r="AW205" s="130"/>
      <c r="AX205" s="130"/>
      <c r="AY205" s="130"/>
      <c r="AZ205" s="130"/>
      <c r="BA205" s="130"/>
      <c r="BB205" s="130"/>
      <c r="BC205" s="130"/>
      <c r="BD205" s="130"/>
      <c r="BE205" s="130"/>
      <c r="BF205" s="130"/>
      <c r="BG205" s="130"/>
      <c r="BH205" s="130"/>
      <c r="BI205" s="130"/>
      <c r="BJ205" s="130"/>
      <c r="BK205" s="130"/>
      <c r="BL205" s="130"/>
      <c r="BM205" s="130"/>
      <c r="BN205" s="130"/>
      <c r="BO205" s="130"/>
      <c r="BQ205" s="70"/>
    </row>
    <row r="206" spans="2:69" ht="13.5" customHeight="1" x14ac:dyDescent="0.2">
      <c r="B206" s="70"/>
      <c r="C206" s="70"/>
      <c r="D206" s="70"/>
      <c r="E206" s="70"/>
      <c r="F206" s="70"/>
      <c r="G206" s="70"/>
      <c r="H206" s="70"/>
      <c r="I206" s="70"/>
      <c r="J206" s="70"/>
      <c r="K206" s="70"/>
      <c r="L206" s="70"/>
      <c r="M206" s="70"/>
      <c r="N206" s="70"/>
      <c r="O206" s="70"/>
      <c r="P206" s="70"/>
      <c r="Q206" s="70"/>
      <c r="R206" s="70"/>
      <c r="S206" s="70"/>
      <c r="T206" s="70"/>
      <c r="U206" s="70"/>
      <c r="V206" s="70"/>
      <c r="W206" s="70"/>
      <c r="X206" s="70"/>
      <c r="Y206" s="70"/>
      <c r="Z206" s="70"/>
      <c r="AA206" s="70"/>
      <c r="AB206" s="70"/>
      <c r="AC206" s="70"/>
      <c r="AD206" s="70"/>
      <c r="AE206" s="70"/>
      <c r="AF206" s="70"/>
      <c r="AG206" s="70"/>
      <c r="AH206" s="70"/>
      <c r="AK206" s="70"/>
      <c r="AL206" s="70"/>
      <c r="AM206" s="70"/>
      <c r="AN206" s="70"/>
      <c r="AO206" s="70"/>
      <c r="AP206" s="70"/>
      <c r="AQ206" s="70"/>
      <c r="AR206" s="70"/>
      <c r="AS206" s="70"/>
      <c r="AT206" s="70"/>
      <c r="AU206" s="70"/>
      <c r="AV206" s="70"/>
      <c r="AW206" s="70"/>
      <c r="AX206" s="70"/>
      <c r="AY206" s="70"/>
      <c r="AZ206" s="70"/>
      <c r="BA206" s="70"/>
      <c r="BB206" s="70"/>
      <c r="BC206" s="70"/>
      <c r="BD206" s="70"/>
      <c r="BE206" s="70"/>
      <c r="BF206" s="70"/>
      <c r="BG206" s="70"/>
      <c r="BH206" s="70"/>
      <c r="BI206" s="70"/>
      <c r="BJ206" s="70"/>
      <c r="BK206" s="70"/>
      <c r="BL206" s="70"/>
      <c r="BM206" s="70"/>
      <c r="BN206" s="70"/>
      <c r="BO206" s="70"/>
      <c r="BP206" s="70"/>
      <c r="BQ206" s="70"/>
    </row>
    <row r="207" spans="2:69" ht="13.5" customHeight="1" x14ac:dyDescent="0.2">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c r="X207" s="130"/>
      <c r="Y207" s="130"/>
      <c r="Z207" s="130"/>
      <c r="AA207" s="130"/>
      <c r="AB207" s="130"/>
      <c r="AC207" s="130"/>
      <c r="AD207" s="130"/>
      <c r="AE207" s="130"/>
      <c r="AF207" s="130"/>
      <c r="AH207" s="70"/>
      <c r="AK207" s="130"/>
      <c r="AL207" s="130"/>
      <c r="AM207" s="130"/>
      <c r="AN207" s="130"/>
      <c r="AO207" s="130"/>
      <c r="AP207" s="130"/>
      <c r="AQ207" s="130"/>
      <c r="AR207" s="130"/>
      <c r="AS207" s="130"/>
      <c r="AT207" s="130"/>
      <c r="AU207" s="130"/>
      <c r="AV207" s="130"/>
      <c r="AW207" s="130"/>
      <c r="AX207" s="130"/>
      <c r="AY207" s="130"/>
      <c r="AZ207" s="130"/>
      <c r="BA207" s="130"/>
      <c r="BB207" s="130"/>
      <c r="BC207" s="130"/>
      <c r="BD207" s="130"/>
      <c r="BE207" s="130"/>
      <c r="BF207" s="130"/>
      <c r="BG207" s="130"/>
      <c r="BH207" s="130"/>
      <c r="BI207" s="130"/>
      <c r="BJ207" s="130"/>
      <c r="BK207" s="130"/>
      <c r="BL207" s="130"/>
      <c r="BM207" s="130"/>
      <c r="BN207" s="130"/>
      <c r="BO207" s="130"/>
      <c r="BQ207" s="70"/>
    </row>
    <row r="208" spans="2:69" ht="13.5" customHeight="1" x14ac:dyDescent="0.2">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c r="X208" s="130"/>
      <c r="Y208" s="130"/>
      <c r="Z208" s="130"/>
      <c r="AA208" s="130"/>
      <c r="AB208" s="130"/>
      <c r="AC208" s="130"/>
      <c r="AD208" s="130"/>
      <c r="AE208" s="130"/>
      <c r="AF208" s="130"/>
      <c r="AH208" s="70"/>
      <c r="AK208" s="130"/>
      <c r="AL208" s="130"/>
      <c r="AM208" s="130"/>
      <c r="AN208" s="130"/>
      <c r="AO208" s="130"/>
      <c r="AP208" s="130"/>
      <c r="AQ208" s="130"/>
      <c r="AR208" s="130"/>
      <c r="AS208" s="130"/>
      <c r="AT208" s="130"/>
      <c r="AU208" s="130"/>
      <c r="AV208" s="130"/>
      <c r="AW208" s="130"/>
      <c r="AX208" s="130"/>
      <c r="AY208" s="130"/>
      <c r="AZ208" s="130"/>
      <c r="BA208" s="130"/>
      <c r="BB208" s="130"/>
      <c r="BC208" s="130"/>
      <c r="BD208" s="130"/>
      <c r="BE208" s="130"/>
      <c r="BF208" s="130"/>
      <c r="BG208" s="130"/>
      <c r="BH208" s="130"/>
      <c r="BI208" s="130"/>
      <c r="BJ208" s="130"/>
      <c r="BK208" s="130"/>
      <c r="BL208" s="130"/>
      <c r="BM208" s="130"/>
      <c r="BN208" s="130"/>
      <c r="BO208" s="130"/>
      <c r="BQ208" s="70"/>
    </row>
    <row r="209" spans="2:69" ht="13.5" customHeight="1" x14ac:dyDescent="0.2">
      <c r="B209" s="70"/>
      <c r="C209" s="70"/>
      <c r="D209" s="70"/>
      <c r="E209" s="70"/>
      <c r="F209" s="70"/>
      <c r="G209" s="70"/>
      <c r="H209" s="70"/>
      <c r="I209" s="70"/>
      <c r="J209" s="70"/>
      <c r="K209" s="70"/>
      <c r="L209" s="70"/>
      <c r="M209" s="70"/>
      <c r="N209" s="70"/>
      <c r="O209" s="70"/>
      <c r="P209" s="70"/>
      <c r="Q209" s="70"/>
      <c r="R209" s="70"/>
      <c r="S209" s="70"/>
      <c r="T209" s="70"/>
      <c r="U209" s="70"/>
      <c r="V209" s="70"/>
      <c r="W209" s="70"/>
      <c r="X209" s="70"/>
      <c r="Y209" s="70"/>
      <c r="Z209" s="70"/>
      <c r="AA209" s="70"/>
      <c r="AB209" s="70"/>
      <c r="AC209" s="70"/>
      <c r="AD209" s="70"/>
      <c r="AE209" s="70"/>
      <c r="AF209" s="70"/>
      <c r="AG209" s="70"/>
      <c r="AH209" s="70"/>
      <c r="AK209" s="70"/>
      <c r="AL209" s="70"/>
      <c r="AM209" s="70"/>
      <c r="AN209" s="70"/>
      <c r="AO209" s="70"/>
      <c r="AP209" s="70"/>
      <c r="AQ209" s="70"/>
      <c r="AR209" s="70"/>
      <c r="AS209" s="70"/>
      <c r="AT209" s="70"/>
      <c r="AU209" s="70"/>
      <c r="AV209" s="70"/>
      <c r="AW209" s="70"/>
      <c r="AX209" s="70"/>
      <c r="AY209" s="70"/>
      <c r="AZ209" s="70"/>
      <c r="BA209" s="70"/>
      <c r="BB209" s="70"/>
      <c r="BC209" s="70"/>
      <c r="BD209" s="70"/>
      <c r="BE209" s="70"/>
      <c r="BF209" s="70"/>
      <c r="BG209" s="70"/>
      <c r="BH209" s="70"/>
      <c r="BI209" s="70"/>
      <c r="BJ209" s="70"/>
      <c r="BK209" s="70"/>
      <c r="BL209" s="70"/>
      <c r="BM209" s="70"/>
      <c r="BN209" s="70"/>
      <c r="BO209" s="70"/>
      <c r="BP209" s="70"/>
      <c r="BQ209" s="70"/>
    </row>
    <row r="210" spans="2:69" ht="13.5" customHeight="1" x14ac:dyDescent="0.2">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c r="X210" s="130"/>
      <c r="Y210" s="130"/>
      <c r="Z210" s="130"/>
      <c r="AA210" s="130"/>
      <c r="AB210" s="130"/>
      <c r="AC210" s="130"/>
      <c r="AD210" s="130"/>
      <c r="AE210" s="130"/>
      <c r="AF210" s="130"/>
      <c r="AH210" s="70"/>
      <c r="AK210" s="130"/>
      <c r="AL210" s="130"/>
      <c r="AM210" s="130"/>
      <c r="AN210" s="130"/>
      <c r="AO210" s="130"/>
      <c r="AP210" s="130"/>
      <c r="AQ210" s="130"/>
      <c r="AR210" s="130"/>
      <c r="AS210" s="130"/>
      <c r="AT210" s="130"/>
      <c r="AU210" s="130"/>
      <c r="AV210" s="130"/>
      <c r="AW210" s="130"/>
      <c r="AX210" s="130"/>
      <c r="AY210" s="130"/>
      <c r="AZ210" s="130"/>
      <c r="BA210" s="130"/>
      <c r="BB210" s="130"/>
      <c r="BC210" s="130"/>
      <c r="BD210" s="130"/>
      <c r="BE210" s="130"/>
      <c r="BF210" s="130"/>
      <c r="BG210" s="130"/>
      <c r="BH210" s="130"/>
      <c r="BI210" s="130"/>
      <c r="BJ210" s="130"/>
      <c r="BK210" s="130"/>
      <c r="BL210" s="130"/>
      <c r="BM210" s="130"/>
      <c r="BN210" s="130"/>
      <c r="BO210" s="130"/>
      <c r="BQ210" s="70"/>
    </row>
    <row r="211" spans="2:69" ht="13.5" customHeight="1" x14ac:dyDescent="0.2">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c r="X211" s="130"/>
      <c r="Y211" s="130"/>
      <c r="Z211" s="130"/>
      <c r="AA211" s="130"/>
      <c r="AB211" s="130"/>
      <c r="AC211" s="130"/>
      <c r="AD211" s="130"/>
      <c r="AE211" s="130"/>
      <c r="AF211" s="130"/>
      <c r="AH211" s="70"/>
      <c r="AK211" s="130"/>
      <c r="AL211" s="130"/>
      <c r="AM211" s="130"/>
      <c r="AN211" s="130"/>
      <c r="AO211" s="130"/>
      <c r="AP211" s="130"/>
      <c r="AQ211" s="130"/>
      <c r="AR211" s="130"/>
      <c r="AS211" s="130"/>
      <c r="AT211" s="130"/>
      <c r="AU211" s="130"/>
      <c r="AV211" s="130"/>
      <c r="AW211" s="130"/>
      <c r="AX211" s="130"/>
      <c r="AY211" s="130"/>
      <c r="AZ211" s="130"/>
      <c r="BA211" s="130"/>
      <c r="BB211" s="130"/>
      <c r="BC211" s="130"/>
      <c r="BD211" s="130"/>
      <c r="BE211" s="130"/>
      <c r="BF211" s="130"/>
      <c r="BG211" s="130"/>
      <c r="BH211" s="130"/>
      <c r="BI211" s="130"/>
      <c r="BJ211" s="130"/>
      <c r="BK211" s="130"/>
      <c r="BL211" s="130"/>
      <c r="BM211" s="130"/>
      <c r="BN211" s="130"/>
      <c r="BO211" s="130"/>
      <c r="BQ211" s="70"/>
    </row>
    <row r="212" spans="2:69" ht="13.5" customHeight="1" x14ac:dyDescent="0.2">
      <c r="B212" s="70"/>
      <c r="C212" s="70"/>
      <c r="D212" s="70"/>
      <c r="E212" s="70"/>
      <c r="F212" s="70"/>
      <c r="G212" s="70"/>
      <c r="H212" s="70"/>
      <c r="I212" s="70"/>
      <c r="J212" s="70"/>
      <c r="K212" s="70"/>
      <c r="L212" s="70"/>
      <c r="M212" s="70"/>
      <c r="N212" s="70"/>
      <c r="O212" s="70"/>
      <c r="P212" s="70"/>
      <c r="Q212" s="70"/>
      <c r="R212" s="70"/>
      <c r="S212" s="70"/>
      <c r="T212" s="70"/>
      <c r="U212" s="70"/>
      <c r="V212" s="70"/>
      <c r="W212" s="70"/>
      <c r="X212" s="70"/>
      <c r="Y212" s="70"/>
      <c r="Z212" s="70"/>
      <c r="AA212" s="70"/>
      <c r="AB212" s="70"/>
      <c r="AC212" s="70"/>
      <c r="AD212" s="70"/>
      <c r="AE212" s="70"/>
      <c r="AF212" s="70"/>
      <c r="AG212" s="70"/>
      <c r="AH212" s="70"/>
      <c r="AK212" s="70"/>
      <c r="AL212" s="70"/>
      <c r="AM212" s="70"/>
      <c r="AN212" s="70"/>
      <c r="AO212" s="70"/>
      <c r="AP212" s="70"/>
      <c r="AQ212" s="70"/>
      <c r="AR212" s="70"/>
      <c r="AS212" s="70"/>
      <c r="AT212" s="70"/>
      <c r="AU212" s="70"/>
      <c r="AV212" s="70"/>
      <c r="AW212" s="70"/>
      <c r="AX212" s="70"/>
      <c r="AY212" s="70"/>
      <c r="AZ212" s="70"/>
      <c r="BA212" s="70"/>
      <c r="BB212" s="70"/>
      <c r="BC212" s="70"/>
      <c r="BD212" s="70"/>
      <c r="BE212" s="70"/>
      <c r="BF212" s="70"/>
      <c r="BG212" s="70"/>
      <c r="BH212" s="70"/>
      <c r="BI212" s="70"/>
      <c r="BJ212" s="70"/>
      <c r="BK212" s="70"/>
      <c r="BL212" s="70"/>
      <c r="BM212" s="70"/>
      <c r="BN212" s="70"/>
      <c r="BO212" s="70"/>
      <c r="BP212" s="70"/>
      <c r="BQ212" s="70"/>
    </row>
    <row r="213" spans="2:69" ht="13.5" customHeight="1" x14ac:dyDescent="0.2">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c r="AF213" s="130"/>
      <c r="AH213" s="70"/>
      <c r="AK213" s="130"/>
      <c r="AL213" s="130"/>
      <c r="AM213" s="130"/>
      <c r="AN213" s="130"/>
      <c r="AO213" s="130"/>
      <c r="AP213" s="130"/>
      <c r="AQ213" s="130"/>
      <c r="AR213" s="130"/>
      <c r="AS213" s="130"/>
      <c r="AT213" s="130"/>
      <c r="AU213" s="130"/>
      <c r="AV213" s="130"/>
      <c r="AW213" s="130"/>
      <c r="AX213" s="130"/>
      <c r="AY213" s="130"/>
      <c r="AZ213" s="130"/>
      <c r="BA213" s="130"/>
      <c r="BB213" s="130"/>
      <c r="BC213" s="130"/>
      <c r="BD213" s="130"/>
      <c r="BE213" s="130"/>
      <c r="BF213" s="130"/>
      <c r="BG213" s="130"/>
      <c r="BH213" s="130"/>
      <c r="BI213" s="130"/>
      <c r="BJ213" s="130"/>
      <c r="BK213" s="130"/>
      <c r="BL213" s="130"/>
      <c r="BM213" s="130"/>
      <c r="BN213" s="130"/>
      <c r="BO213" s="130"/>
      <c r="BQ213" s="70"/>
    </row>
    <row r="214" spans="2:69" ht="13.5" customHeight="1" x14ac:dyDescent="0.2">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c r="X214" s="130"/>
      <c r="Y214" s="130"/>
      <c r="Z214" s="130"/>
      <c r="AA214" s="130"/>
      <c r="AB214" s="130"/>
      <c r="AC214" s="130"/>
      <c r="AD214" s="130"/>
      <c r="AE214" s="130"/>
      <c r="AF214" s="130"/>
      <c r="AH214" s="70"/>
      <c r="AK214" s="130"/>
      <c r="AL214" s="130"/>
      <c r="AM214" s="130"/>
      <c r="AN214" s="130"/>
      <c r="AO214" s="130"/>
      <c r="AP214" s="130"/>
      <c r="AQ214" s="130"/>
      <c r="AR214" s="130"/>
      <c r="AS214" s="130"/>
      <c r="AT214" s="130"/>
      <c r="AU214" s="130"/>
      <c r="AV214" s="130"/>
      <c r="AW214" s="130"/>
      <c r="AX214" s="130"/>
      <c r="AY214" s="130"/>
      <c r="AZ214" s="130"/>
      <c r="BA214" s="130"/>
      <c r="BB214" s="130"/>
      <c r="BC214" s="130"/>
      <c r="BD214" s="130"/>
      <c r="BE214" s="130"/>
      <c r="BF214" s="130"/>
      <c r="BG214" s="130"/>
      <c r="BH214" s="130"/>
      <c r="BI214" s="130"/>
      <c r="BJ214" s="130"/>
      <c r="BK214" s="130"/>
      <c r="BL214" s="130"/>
      <c r="BM214" s="130"/>
      <c r="BN214" s="130"/>
      <c r="BO214" s="130"/>
      <c r="BQ214" s="70"/>
    </row>
    <row r="215" spans="2:69" ht="13.5" customHeight="1" x14ac:dyDescent="0.2">
      <c r="B215" s="70"/>
      <c r="C215" s="70"/>
      <c r="D215" s="70"/>
      <c r="E215" s="70"/>
      <c r="F215" s="70"/>
      <c r="G215" s="70"/>
      <c r="H215" s="70"/>
      <c r="I215" s="70"/>
      <c r="J215" s="70"/>
      <c r="K215" s="70"/>
      <c r="L215" s="70"/>
      <c r="M215" s="70"/>
      <c r="N215" s="70"/>
      <c r="O215" s="70"/>
      <c r="P215" s="70"/>
      <c r="Q215" s="70"/>
      <c r="R215" s="70"/>
      <c r="S215" s="70"/>
      <c r="T215" s="70"/>
      <c r="U215" s="70"/>
      <c r="V215" s="70"/>
      <c r="W215" s="70"/>
      <c r="X215" s="70"/>
      <c r="Y215" s="70"/>
      <c r="Z215" s="70"/>
      <c r="AA215" s="70"/>
      <c r="AB215" s="70"/>
      <c r="AC215" s="70"/>
      <c r="AD215" s="70"/>
      <c r="AE215" s="70"/>
      <c r="AF215" s="70"/>
      <c r="AG215" s="70"/>
      <c r="AH215" s="70"/>
      <c r="AK215" s="70"/>
      <c r="AL215" s="70"/>
      <c r="AM215" s="70"/>
      <c r="AN215" s="70"/>
      <c r="AO215" s="70"/>
      <c r="AP215" s="70"/>
      <c r="AQ215" s="70"/>
      <c r="AR215" s="70"/>
      <c r="AS215" s="70"/>
      <c r="AT215" s="70"/>
      <c r="AU215" s="70"/>
      <c r="AV215" s="70"/>
      <c r="AW215" s="70"/>
      <c r="AX215" s="70"/>
      <c r="AY215" s="70"/>
      <c r="AZ215" s="70"/>
      <c r="BA215" s="70"/>
      <c r="BB215" s="70"/>
      <c r="BC215" s="70"/>
      <c r="BD215" s="70"/>
      <c r="BE215" s="70"/>
      <c r="BF215" s="70"/>
      <c r="BG215" s="70"/>
      <c r="BH215" s="70"/>
      <c r="BI215" s="70"/>
      <c r="BJ215" s="70"/>
      <c r="BK215" s="70"/>
      <c r="BL215" s="70"/>
      <c r="BM215" s="70"/>
      <c r="BN215" s="70"/>
      <c r="BO215" s="70"/>
      <c r="BP215" s="70"/>
      <c r="BQ215" s="70"/>
    </row>
    <row r="216" spans="2:69" ht="13.5" customHeight="1" x14ac:dyDescent="0.2">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c r="AF216" s="130"/>
      <c r="AH216" s="70"/>
      <c r="AK216" s="130"/>
      <c r="AL216" s="130"/>
      <c r="AM216" s="130"/>
      <c r="AN216" s="130"/>
      <c r="AO216" s="130"/>
      <c r="AP216" s="130"/>
      <c r="AQ216" s="130"/>
      <c r="AR216" s="130"/>
      <c r="AS216" s="130"/>
      <c r="AT216" s="130"/>
      <c r="AU216" s="130"/>
      <c r="AV216" s="130"/>
      <c r="AW216" s="130"/>
      <c r="AX216" s="130"/>
      <c r="AY216" s="130"/>
      <c r="AZ216" s="130"/>
      <c r="BA216" s="130"/>
      <c r="BB216" s="130"/>
      <c r="BC216" s="130"/>
      <c r="BD216" s="130"/>
      <c r="BE216" s="130"/>
      <c r="BF216" s="130"/>
      <c r="BG216" s="130"/>
      <c r="BH216" s="130"/>
      <c r="BI216" s="130"/>
      <c r="BJ216" s="130"/>
      <c r="BK216" s="130"/>
      <c r="BL216" s="130"/>
      <c r="BM216" s="130"/>
      <c r="BN216" s="130"/>
      <c r="BO216" s="130"/>
      <c r="BQ216" s="70"/>
    </row>
    <row r="217" spans="2:69" ht="13.5" customHeight="1" x14ac:dyDescent="0.2">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130"/>
      <c r="AD217" s="130"/>
      <c r="AE217" s="130"/>
      <c r="AF217" s="130"/>
      <c r="AH217" s="70"/>
      <c r="AK217" s="130"/>
      <c r="AL217" s="130"/>
      <c r="AM217" s="130"/>
      <c r="AN217" s="130"/>
      <c r="AO217" s="130"/>
      <c r="AP217" s="130"/>
      <c r="AQ217" s="130"/>
      <c r="AR217" s="130"/>
      <c r="AS217" s="130"/>
      <c r="AT217" s="130"/>
      <c r="AU217" s="130"/>
      <c r="AV217" s="130"/>
      <c r="AW217" s="130"/>
      <c r="AX217" s="130"/>
      <c r="AY217" s="130"/>
      <c r="AZ217" s="130"/>
      <c r="BA217" s="130"/>
      <c r="BB217" s="130"/>
      <c r="BC217" s="130"/>
      <c r="BD217" s="130"/>
      <c r="BE217" s="130"/>
      <c r="BF217" s="130"/>
      <c r="BG217" s="130"/>
      <c r="BH217" s="130"/>
      <c r="BI217" s="130"/>
      <c r="BJ217" s="130"/>
      <c r="BK217" s="130"/>
      <c r="BL217" s="130"/>
      <c r="BM217" s="130"/>
      <c r="BN217" s="130"/>
      <c r="BO217" s="130"/>
      <c r="BQ217" s="70"/>
    </row>
    <row r="218" spans="2:69" ht="13.5" customHeight="1" x14ac:dyDescent="0.2">
      <c r="B218" s="70"/>
      <c r="C218" s="70"/>
      <c r="D218" s="70"/>
      <c r="E218" s="70"/>
      <c r="F218" s="70"/>
      <c r="G218" s="70"/>
      <c r="H218" s="70"/>
      <c r="I218" s="70"/>
      <c r="J218" s="70"/>
      <c r="K218" s="70"/>
      <c r="L218" s="70"/>
      <c r="M218" s="70"/>
      <c r="N218" s="70"/>
      <c r="O218" s="70"/>
      <c r="P218" s="70"/>
      <c r="Q218" s="70"/>
      <c r="R218" s="70"/>
      <c r="S218" s="70"/>
      <c r="T218" s="70"/>
      <c r="U218" s="70"/>
      <c r="V218" s="70"/>
      <c r="W218" s="70"/>
      <c r="X218" s="70"/>
      <c r="Y218" s="70"/>
      <c r="Z218" s="70"/>
      <c r="AA218" s="70"/>
      <c r="AB218" s="70"/>
      <c r="AC218" s="70"/>
      <c r="AD218" s="70"/>
      <c r="AE218" s="70"/>
      <c r="AF218" s="70"/>
      <c r="AG218" s="70"/>
      <c r="AH218" s="70"/>
      <c r="AK218" s="70"/>
      <c r="AL218" s="70"/>
      <c r="AM218" s="70"/>
      <c r="AN218" s="70"/>
      <c r="AO218" s="70"/>
      <c r="AP218" s="70"/>
      <c r="AQ218" s="70"/>
      <c r="AR218" s="70"/>
      <c r="AS218" s="70"/>
      <c r="AT218" s="70"/>
      <c r="AU218" s="70"/>
      <c r="AV218" s="70"/>
      <c r="AW218" s="70"/>
      <c r="AX218" s="70"/>
      <c r="AY218" s="70"/>
      <c r="AZ218" s="70"/>
      <c r="BA218" s="70"/>
      <c r="BB218" s="70"/>
      <c r="BC218" s="70"/>
      <c r="BD218" s="70"/>
      <c r="BE218" s="70"/>
      <c r="BF218" s="70"/>
      <c r="BG218" s="70"/>
      <c r="BH218" s="70"/>
      <c r="BI218" s="70"/>
      <c r="BJ218" s="70"/>
      <c r="BK218" s="70"/>
      <c r="BL218" s="70"/>
      <c r="BM218" s="70"/>
      <c r="BN218" s="70"/>
      <c r="BO218" s="70"/>
      <c r="BP218" s="70"/>
      <c r="BQ218" s="70"/>
    </row>
    <row r="219" spans="2:69" ht="13.5" customHeight="1" x14ac:dyDescent="0.2">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130"/>
      <c r="AD219" s="130"/>
      <c r="AE219" s="130"/>
      <c r="AF219" s="130"/>
      <c r="AH219" s="70"/>
      <c r="AK219" s="130"/>
      <c r="AL219" s="130"/>
      <c r="AM219" s="130"/>
      <c r="AN219" s="130"/>
      <c r="AO219" s="130"/>
      <c r="AP219" s="130"/>
      <c r="AQ219" s="130"/>
      <c r="AR219" s="130"/>
      <c r="AS219" s="130"/>
      <c r="AT219" s="130"/>
      <c r="AU219" s="130"/>
      <c r="AV219" s="130"/>
      <c r="AW219" s="130"/>
      <c r="AX219" s="130"/>
      <c r="AY219" s="130"/>
      <c r="AZ219" s="130"/>
      <c r="BA219" s="130"/>
      <c r="BB219" s="130"/>
      <c r="BC219" s="130"/>
      <c r="BD219" s="130"/>
      <c r="BE219" s="130"/>
      <c r="BF219" s="130"/>
      <c r="BG219" s="130"/>
      <c r="BH219" s="130"/>
      <c r="BI219" s="130"/>
      <c r="BJ219" s="130"/>
      <c r="BK219" s="130"/>
      <c r="BL219" s="130"/>
      <c r="BM219" s="130"/>
      <c r="BN219" s="130"/>
      <c r="BO219" s="130"/>
      <c r="BQ219" s="70"/>
    </row>
    <row r="220" spans="2:69" ht="13.5" customHeight="1" x14ac:dyDescent="0.2">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c r="AF220" s="130"/>
      <c r="AH220" s="70"/>
      <c r="AK220" s="130"/>
      <c r="AL220" s="130"/>
      <c r="AM220" s="130"/>
      <c r="AN220" s="130"/>
      <c r="AO220" s="130"/>
      <c r="AP220" s="130"/>
      <c r="AQ220" s="130"/>
      <c r="AR220" s="130"/>
      <c r="AS220" s="130"/>
      <c r="AT220" s="130"/>
      <c r="AU220" s="130"/>
      <c r="AV220" s="130"/>
      <c r="AW220" s="130"/>
      <c r="AX220" s="130"/>
      <c r="AY220" s="130"/>
      <c r="AZ220" s="130"/>
      <c r="BA220" s="130"/>
      <c r="BB220" s="130"/>
      <c r="BC220" s="130"/>
      <c r="BD220" s="130"/>
      <c r="BE220" s="130"/>
      <c r="BF220" s="130"/>
      <c r="BG220" s="130"/>
      <c r="BH220" s="130"/>
      <c r="BI220" s="130"/>
      <c r="BJ220" s="130"/>
      <c r="BK220" s="130"/>
      <c r="BL220" s="130"/>
      <c r="BM220" s="130"/>
      <c r="BN220" s="130"/>
      <c r="BO220" s="130"/>
      <c r="BQ220" s="70"/>
    </row>
    <row r="221" spans="2:69" ht="13.5" customHeight="1" x14ac:dyDescent="0.2">
      <c r="B221" s="70"/>
      <c r="C221" s="70"/>
      <c r="D221" s="70"/>
      <c r="E221" s="70"/>
      <c r="F221" s="70"/>
      <c r="G221" s="70"/>
      <c r="H221" s="70"/>
      <c r="I221" s="70"/>
      <c r="J221" s="70"/>
      <c r="K221" s="70"/>
      <c r="L221" s="70"/>
      <c r="M221" s="70"/>
      <c r="N221" s="70"/>
      <c r="O221" s="70"/>
      <c r="P221" s="70"/>
      <c r="Q221" s="70"/>
      <c r="R221" s="70"/>
      <c r="S221" s="70"/>
      <c r="T221" s="70"/>
      <c r="U221" s="70"/>
      <c r="V221" s="70"/>
      <c r="W221" s="70"/>
      <c r="X221" s="70"/>
      <c r="Y221" s="70"/>
      <c r="Z221" s="70"/>
      <c r="AA221" s="70"/>
      <c r="AB221" s="70"/>
      <c r="AC221" s="70"/>
      <c r="AD221" s="70"/>
      <c r="AE221" s="70"/>
      <c r="AF221" s="70"/>
      <c r="AG221" s="70"/>
      <c r="AH221" s="70"/>
      <c r="AK221" s="70"/>
      <c r="AL221" s="70"/>
      <c r="AM221" s="70"/>
      <c r="AN221" s="70"/>
      <c r="AO221" s="70"/>
      <c r="AP221" s="70"/>
      <c r="AQ221" s="70"/>
      <c r="AR221" s="70"/>
      <c r="AS221" s="70"/>
      <c r="AT221" s="70"/>
      <c r="AU221" s="70"/>
      <c r="AV221" s="70"/>
      <c r="AW221" s="70"/>
      <c r="AX221" s="70"/>
      <c r="AY221" s="70"/>
      <c r="AZ221" s="70"/>
      <c r="BA221" s="70"/>
      <c r="BB221" s="70"/>
      <c r="BC221" s="70"/>
      <c r="BD221" s="70"/>
      <c r="BE221" s="70"/>
      <c r="BF221" s="70"/>
      <c r="BG221" s="70"/>
      <c r="BH221" s="70"/>
      <c r="BI221" s="70"/>
      <c r="BJ221" s="70"/>
      <c r="BK221" s="70"/>
      <c r="BL221" s="70"/>
      <c r="BM221" s="70"/>
      <c r="BN221" s="70"/>
      <c r="BO221" s="70"/>
      <c r="BP221" s="70"/>
      <c r="BQ221" s="70"/>
    </row>
    <row r="222" spans="2:69" ht="13.5" customHeight="1" x14ac:dyDescent="0.2">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c r="X222" s="130"/>
      <c r="Y222" s="130"/>
      <c r="Z222" s="130"/>
      <c r="AA222" s="130"/>
      <c r="AB222" s="130"/>
      <c r="AC222" s="130"/>
      <c r="AD222" s="130"/>
      <c r="AE222" s="130"/>
      <c r="AF222" s="130"/>
      <c r="AH222" s="70"/>
      <c r="AK222" s="130"/>
      <c r="AL222" s="130"/>
      <c r="AM222" s="130"/>
      <c r="AN222" s="130"/>
      <c r="AO222" s="130"/>
      <c r="AP222" s="130"/>
      <c r="AQ222" s="130"/>
      <c r="AR222" s="130"/>
      <c r="AS222" s="130"/>
      <c r="AT222" s="130"/>
      <c r="AU222" s="130"/>
      <c r="AV222" s="130"/>
      <c r="AW222" s="130"/>
      <c r="AX222" s="130"/>
      <c r="AY222" s="130"/>
      <c r="AZ222" s="130"/>
      <c r="BA222" s="130"/>
      <c r="BB222" s="130"/>
      <c r="BC222" s="130"/>
      <c r="BD222" s="130"/>
      <c r="BE222" s="130"/>
      <c r="BF222" s="130"/>
      <c r="BG222" s="130"/>
      <c r="BH222" s="130"/>
      <c r="BI222" s="130"/>
      <c r="BJ222" s="130"/>
      <c r="BK222" s="130"/>
      <c r="BL222" s="130"/>
      <c r="BM222" s="130"/>
      <c r="BN222" s="130"/>
      <c r="BO222" s="130"/>
      <c r="BQ222" s="70"/>
    </row>
    <row r="223" spans="2:69" ht="13.5" customHeight="1" x14ac:dyDescent="0.2">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c r="X223" s="130"/>
      <c r="Y223" s="130"/>
      <c r="Z223" s="130"/>
      <c r="AA223" s="130"/>
      <c r="AB223" s="130"/>
      <c r="AC223" s="130"/>
      <c r="AD223" s="130"/>
      <c r="AE223" s="130"/>
      <c r="AF223" s="130"/>
      <c r="AH223" s="70"/>
      <c r="AK223" s="130"/>
      <c r="AL223" s="130"/>
      <c r="AM223" s="130"/>
      <c r="AN223" s="130"/>
      <c r="AO223" s="130"/>
      <c r="AP223" s="130"/>
      <c r="AQ223" s="130"/>
      <c r="AR223" s="130"/>
      <c r="AS223" s="130"/>
      <c r="AT223" s="130"/>
      <c r="AU223" s="130"/>
      <c r="AV223" s="130"/>
      <c r="AW223" s="130"/>
      <c r="AX223" s="130"/>
      <c r="AY223" s="130"/>
      <c r="AZ223" s="130"/>
      <c r="BA223" s="130"/>
      <c r="BB223" s="130"/>
      <c r="BC223" s="130"/>
      <c r="BD223" s="130"/>
      <c r="BE223" s="130"/>
      <c r="BF223" s="130"/>
      <c r="BG223" s="130"/>
      <c r="BH223" s="130"/>
      <c r="BI223" s="130"/>
      <c r="BJ223" s="130"/>
      <c r="BK223" s="130"/>
      <c r="BL223" s="130"/>
      <c r="BM223" s="130"/>
      <c r="BN223" s="130"/>
      <c r="BO223" s="130"/>
      <c r="BQ223" s="70"/>
    </row>
    <row r="224" spans="2:69"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spans="1:184" ht="13.5" customHeight="1" x14ac:dyDescent="0.2"/>
    <row r="258" spans="1:184" ht="13.5" customHeight="1" x14ac:dyDescent="0.2"/>
    <row r="259" spans="1:184" ht="13.5" customHeight="1" x14ac:dyDescent="0.2"/>
    <row r="260" spans="1:184" ht="13.5" customHeight="1" x14ac:dyDescent="0.2"/>
    <row r="261" spans="1:184" ht="13.5" customHeight="1" x14ac:dyDescent="0.2"/>
    <row r="262" spans="1:184" ht="13.5" customHeight="1" x14ac:dyDescent="0.2"/>
    <row r="263" spans="1:184" ht="13.5" customHeight="1" x14ac:dyDescent="0.2"/>
    <row r="264" spans="1:184" ht="13.5" customHeight="1" x14ac:dyDescent="0.2"/>
    <row r="265" spans="1:184" ht="13.5" customHeight="1" x14ac:dyDescent="0.2"/>
    <row r="266" spans="1:184" ht="13.5" customHeight="1" x14ac:dyDescent="0.2"/>
    <row r="267" spans="1:184" ht="13.5" customHeight="1" x14ac:dyDescent="0.2"/>
    <row r="268" spans="1:184" ht="13.5" customHeight="1" x14ac:dyDescent="0.2"/>
    <row r="269" spans="1:184" ht="13.5" customHeight="1" x14ac:dyDescent="0.2"/>
    <row r="270" spans="1:184" ht="13.5" customHeight="1" x14ac:dyDescent="0.2"/>
    <row r="271" spans="1:184" ht="13.5" customHeight="1" x14ac:dyDescent="0.2">
      <c r="A271" s="43"/>
      <c r="B271" s="43"/>
      <c r="C271" s="43"/>
      <c r="D271" s="43"/>
      <c r="AJ271" s="43"/>
      <c r="AK271" s="43"/>
      <c r="AL271" s="43"/>
      <c r="AM271" s="43"/>
      <c r="BU271" s="43"/>
      <c r="BV271" s="43"/>
      <c r="BW271" s="43"/>
      <c r="BX271" s="43"/>
      <c r="DE271" s="43"/>
      <c r="DF271" s="43"/>
      <c r="DG271" s="43"/>
      <c r="DH271" s="43"/>
      <c r="EO271" s="43"/>
      <c r="EP271" s="43"/>
      <c r="EQ271" s="43"/>
      <c r="ER271" s="43"/>
      <c r="FY271" s="43"/>
      <c r="FZ271" s="43"/>
      <c r="GA271" s="43"/>
      <c r="GB271" s="43"/>
    </row>
    <row r="272" spans="1:184"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ht="13.5" customHeight="1" x14ac:dyDescent="0.2"/>
    <row r="354" ht="13.5" customHeight="1" x14ac:dyDescent="0.2"/>
    <row r="355" ht="13.5" customHeight="1" x14ac:dyDescent="0.2"/>
    <row r="356" ht="13.5" customHeight="1" x14ac:dyDescent="0.2"/>
    <row r="357" ht="13.5" customHeight="1" x14ac:dyDescent="0.2"/>
    <row r="358" ht="13.5" customHeight="1" x14ac:dyDescent="0.2"/>
    <row r="359" ht="13.5" customHeight="1" x14ac:dyDescent="0.2"/>
    <row r="360" ht="13.5" customHeight="1" x14ac:dyDescent="0.2"/>
    <row r="361" ht="13.5" customHeight="1" x14ac:dyDescent="0.2"/>
    <row r="362" ht="13.5" customHeight="1" x14ac:dyDescent="0.2"/>
    <row r="363" ht="13.5" customHeight="1" x14ac:dyDescent="0.2"/>
    <row r="364" ht="13.5" customHeight="1" x14ac:dyDescent="0.2"/>
    <row r="365" ht="13.5" customHeight="1" x14ac:dyDescent="0.2"/>
    <row r="366" ht="13.5" customHeight="1" x14ac:dyDescent="0.2"/>
    <row r="367" ht="13.5" customHeight="1" x14ac:dyDescent="0.2"/>
    <row r="368" ht="13.5" customHeight="1" x14ac:dyDescent="0.2"/>
    <row r="369" ht="13.5" customHeight="1" x14ac:dyDescent="0.2"/>
    <row r="370" ht="13.5" customHeight="1" x14ac:dyDescent="0.2"/>
  </sheetData>
  <sheetProtection password="B879" sheet="1" objects="1" scenarios="1" selectLockedCells="1"/>
  <mergeCells count="4">
    <mergeCell ref="A17:T17"/>
    <mergeCell ref="A25:G25"/>
    <mergeCell ref="A1:M2"/>
    <mergeCell ref="I26:K35"/>
  </mergeCells>
  <pageMargins left="0" right="0" top="0" bottom="0" header="0.31496062992125984" footer="0.31496062992125984"/>
  <pageSetup paperSize="9" orientation="landscape"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6"/>
  <dimension ref="A1:J255"/>
  <sheetViews>
    <sheetView zoomScaleNormal="100" workbookViewId="0">
      <selection activeCell="J18" sqref="J18"/>
    </sheetView>
  </sheetViews>
  <sheetFormatPr baseColWidth="10" defaultRowHeight="14.25" x14ac:dyDescent="0.2"/>
  <cols>
    <col min="1" max="1" width="13.25" bestFit="1" customWidth="1"/>
    <col min="2" max="2" width="10.75" bestFit="1" customWidth="1"/>
    <col min="3" max="3" width="2" bestFit="1" customWidth="1"/>
    <col min="4" max="4" width="10.125" bestFit="1" customWidth="1"/>
    <col min="5" max="6" width="9.875" bestFit="1" customWidth="1"/>
    <col min="7" max="7" width="22.75" bestFit="1" customWidth="1"/>
    <col min="8" max="8" width="2" bestFit="1" customWidth="1"/>
    <col min="9" max="9" width="23" bestFit="1" customWidth="1"/>
    <col min="10" max="10" width="116.75" customWidth="1"/>
  </cols>
  <sheetData>
    <row r="1" spans="1:10" x14ac:dyDescent="0.2">
      <c r="A1" s="555" t="s">
        <v>150</v>
      </c>
      <c r="B1" s="555"/>
      <c r="C1" s="555"/>
      <c r="D1" s="555"/>
      <c r="E1" s="555"/>
    </row>
    <row r="2" spans="1:10" x14ac:dyDescent="0.2">
      <c r="A2" s="555"/>
      <c r="B2" s="555"/>
      <c r="C2" s="555"/>
      <c r="D2" s="555"/>
      <c r="E2" s="555"/>
    </row>
    <row r="3" spans="1:10" x14ac:dyDescent="0.2">
      <c r="A3" t="s">
        <v>140</v>
      </c>
      <c r="B3" s="5">
        <v>46387</v>
      </c>
      <c r="C3" s="43"/>
      <c r="D3" s="43"/>
    </row>
    <row r="4" spans="1:10" x14ac:dyDescent="0.2">
      <c r="C4" s="43"/>
      <c r="D4" s="43" t="s">
        <v>8</v>
      </c>
      <c r="E4" s="5">
        <f>'Projektkostenkalkulation EP'!B4</f>
        <v>45292</v>
      </c>
    </row>
    <row r="5" spans="1:10" x14ac:dyDescent="0.2">
      <c r="A5" s="552" t="s">
        <v>35</v>
      </c>
      <c r="B5" s="553" t="s">
        <v>36</v>
      </c>
      <c r="C5" s="43"/>
      <c r="F5" s="43" t="s">
        <v>121</v>
      </c>
      <c r="G5" s="43"/>
      <c r="H5" s="43"/>
      <c r="I5" s="43" t="s">
        <v>37</v>
      </c>
    </row>
    <row r="6" spans="1:10" x14ac:dyDescent="0.2">
      <c r="A6" s="552"/>
      <c r="B6" s="553"/>
      <c r="C6" s="43"/>
      <c r="F6" s="43" t="s">
        <v>122</v>
      </c>
      <c r="G6" s="43" t="s">
        <v>123</v>
      </c>
      <c r="H6" s="43"/>
      <c r="I6" t="s">
        <v>178</v>
      </c>
      <c r="J6" s="43" t="s">
        <v>179</v>
      </c>
    </row>
    <row r="7" spans="1:10" x14ac:dyDescent="0.2">
      <c r="A7" s="104">
        <v>0.85</v>
      </c>
      <c r="B7" s="104">
        <v>0.25</v>
      </c>
      <c r="C7" s="43"/>
      <c r="F7" s="282">
        <f>DATEVALUE("1.1."&amp;TEXT(EDATE('Projektkostenkalkulation EP'!$B$8,0),"JJJJ"))</f>
        <v>45292</v>
      </c>
      <c r="G7" s="43" t="s">
        <v>124</v>
      </c>
      <c r="H7" s="43" t="s">
        <v>148</v>
      </c>
      <c r="I7" t="s">
        <v>175</v>
      </c>
      <c r="J7" s="43" t="s">
        <v>176</v>
      </c>
    </row>
    <row r="8" spans="1:10" x14ac:dyDescent="0.2">
      <c r="A8" s="104">
        <v>1</v>
      </c>
      <c r="B8" s="104">
        <v>0.3</v>
      </c>
      <c r="C8" s="43"/>
      <c r="F8" s="282">
        <f>DATEVALUE("6.1."&amp;TEXT(EDATE('Projektkostenkalkulation EP'!$B$8,0),"JJJJ"))</f>
        <v>45297</v>
      </c>
      <c r="G8" s="43" t="s">
        <v>125</v>
      </c>
      <c r="H8" s="43" t="s">
        <v>148</v>
      </c>
      <c r="I8" t="s">
        <v>172</v>
      </c>
      <c r="J8" s="43" t="s">
        <v>173</v>
      </c>
    </row>
    <row r="9" spans="1:10" x14ac:dyDescent="0.2">
      <c r="A9" s="104"/>
      <c r="B9" s="104">
        <v>0.35</v>
      </c>
      <c r="C9" s="43"/>
      <c r="F9" s="5">
        <f>F10-2</f>
        <v>45380</v>
      </c>
      <c r="G9" s="43" t="s">
        <v>131</v>
      </c>
      <c r="H9" s="43" t="s">
        <v>148</v>
      </c>
      <c r="I9" t="s">
        <v>159</v>
      </c>
      <c r="J9" s="43" t="s">
        <v>160</v>
      </c>
    </row>
    <row r="10" spans="1:10" x14ac:dyDescent="0.2">
      <c r="A10" s="104"/>
      <c r="B10" s="104">
        <v>0.4</v>
      </c>
      <c r="C10" s="43"/>
      <c r="F10" s="282">
        <f>DATE(YEAR('Projektkostenkalkulation EP'!B4),3,1)+MOD((255-11*MOD(YEAR('Projektkostenkalkulation EP'!B4),19)-21),30)+21+(MOD((255-11*MOD(YEAR('Projektkostenkalkulation EP'!B4),19)-21),30) + 21&gt;48)+6-MOD(YEAR('Projektkostenkalkulation EP'!B4)+INT(YEAR('Projektkostenkalkulation EP'!B4)/4)+MOD((255- 11*MOD(YEAR('Projektkostenkalkulation EP'!B4),19)- 21),30)+21+(MOD((255-11*MOD(YEAR('Projektkostenkalkulation EP'!B4),19)-21),30)+21&gt;48)+1,7)</f>
        <v>45382</v>
      </c>
      <c r="G10" s="43" t="s">
        <v>132</v>
      </c>
      <c r="H10" s="43" t="s">
        <v>148</v>
      </c>
      <c r="I10" t="s">
        <v>156</v>
      </c>
      <c r="J10" s="43" t="s">
        <v>157</v>
      </c>
    </row>
    <row r="11" spans="1:10" x14ac:dyDescent="0.2">
      <c r="A11" s="104"/>
      <c r="B11" s="104">
        <v>0.45</v>
      </c>
      <c r="C11" s="43"/>
      <c r="F11" s="5">
        <f>F10+1</f>
        <v>45383</v>
      </c>
      <c r="G11" s="43" t="s">
        <v>133</v>
      </c>
      <c r="H11" s="43" t="s">
        <v>148</v>
      </c>
      <c r="I11" t="s">
        <v>154</v>
      </c>
      <c r="J11" s="43" t="s">
        <v>155</v>
      </c>
    </row>
    <row r="12" spans="1:10" x14ac:dyDescent="0.2">
      <c r="A12" s="104"/>
      <c r="B12" s="104">
        <v>0.5</v>
      </c>
      <c r="C12" s="43"/>
      <c r="D12" s="43"/>
      <c r="F12" s="282">
        <f>DATEVALUE("1.5."&amp;TEXT(EDATE('Projektkostenkalkulation EP'!$B$8,0),"JJJJ"))</f>
        <v>45413</v>
      </c>
      <c r="G12" s="43" t="s">
        <v>126</v>
      </c>
      <c r="H12" s="43" t="s">
        <v>148</v>
      </c>
      <c r="I12" t="s">
        <v>152</v>
      </c>
      <c r="J12" t="s">
        <v>151</v>
      </c>
    </row>
    <row r="13" spans="1:10" x14ac:dyDescent="0.2">
      <c r="B13" s="104">
        <v>0.55000000000000004</v>
      </c>
      <c r="C13" s="43"/>
      <c r="D13" s="43"/>
      <c r="F13" s="5">
        <f>F10+39</f>
        <v>45421</v>
      </c>
      <c r="G13" s="43" t="s">
        <v>134</v>
      </c>
      <c r="H13" s="43" t="s">
        <v>148</v>
      </c>
      <c r="I13" t="s">
        <v>147</v>
      </c>
      <c r="J13" t="s">
        <v>146</v>
      </c>
    </row>
    <row r="14" spans="1:10" x14ac:dyDescent="0.2">
      <c r="B14" s="104">
        <v>1</v>
      </c>
      <c r="C14" s="102"/>
      <c r="D14" s="102"/>
      <c r="F14" s="282">
        <f>F10+50</f>
        <v>45432</v>
      </c>
      <c r="G14" s="43" t="s">
        <v>135</v>
      </c>
      <c r="H14" s="43" t="s">
        <v>148</v>
      </c>
      <c r="I14" t="s">
        <v>144</v>
      </c>
      <c r="J14" t="s">
        <v>145</v>
      </c>
    </row>
    <row r="15" spans="1:10" x14ac:dyDescent="0.2">
      <c r="A15" s="43" t="s">
        <v>167</v>
      </c>
      <c r="D15" s="43"/>
      <c r="E15" s="5"/>
      <c r="F15" s="282">
        <f>F10+60</f>
        <v>45442</v>
      </c>
      <c r="G15" s="43" t="s">
        <v>136</v>
      </c>
      <c r="H15" s="43" t="s">
        <v>148</v>
      </c>
      <c r="I15" t="s">
        <v>142</v>
      </c>
      <c r="J15" t="s">
        <v>143</v>
      </c>
    </row>
    <row r="16" spans="1:10" x14ac:dyDescent="0.2">
      <c r="A16" s="43" t="s">
        <v>168</v>
      </c>
      <c r="D16" s="43"/>
      <c r="E16" s="5"/>
      <c r="F16" s="282">
        <f>DATEVALUE("3.10."&amp;TEXT(EDATE('Projektkostenkalkulation EP'!$B$8,0),"JJJJ"))</f>
        <v>45568</v>
      </c>
      <c r="G16" s="43" t="s">
        <v>127</v>
      </c>
      <c r="H16" s="43" t="s">
        <v>148</v>
      </c>
      <c r="I16" s="5" t="s">
        <v>141</v>
      </c>
      <c r="J16" s="43" t="s">
        <v>149</v>
      </c>
    </row>
    <row r="17" spans="1:10" x14ac:dyDescent="0.2">
      <c r="A17" t="s">
        <v>169</v>
      </c>
      <c r="D17" s="43"/>
      <c r="E17" s="5"/>
      <c r="F17" s="282">
        <f>DATEVALUE("1.11."&amp;TEXT(EDATE('Projektkostenkalkulation EP'!$B$8,0),"JJJJ"))</f>
        <v>45597</v>
      </c>
      <c r="G17" s="43" t="s">
        <v>128</v>
      </c>
      <c r="H17" s="43" t="s">
        <v>148</v>
      </c>
      <c r="I17" t="s">
        <v>137</v>
      </c>
      <c r="J17" t="s">
        <v>139</v>
      </c>
    </row>
    <row r="18" spans="1:10" x14ac:dyDescent="0.2">
      <c r="A18" t="s">
        <v>174</v>
      </c>
      <c r="D18" s="43"/>
      <c r="E18" s="5"/>
      <c r="F18" s="282">
        <f>DATEVALUE("25.12."&amp;TEXT(EDATE('Projektkostenkalkulation EP'!$B$8,0),"JJJJ"))</f>
        <v>45651</v>
      </c>
      <c r="G18" s="43" t="s">
        <v>129</v>
      </c>
      <c r="H18" s="43" t="s">
        <v>148</v>
      </c>
      <c r="I18" s="43" t="s">
        <v>138</v>
      </c>
      <c r="J18" t="s">
        <v>120</v>
      </c>
    </row>
    <row r="19" spans="1:10" x14ac:dyDescent="0.2">
      <c r="D19" s="43"/>
      <c r="E19" s="5"/>
      <c r="F19" s="282">
        <f>DATEVALUE("26.12."&amp;TEXT(EDATE('Projektkostenkalkulation EP'!$B$8,0),"JJJJ"))</f>
        <v>45652</v>
      </c>
      <c r="G19" s="43" t="s">
        <v>130</v>
      </c>
      <c r="H19" s="43" t="s">
        <v>148</v>
      </c>
    </row>
    <row r="20" spans="1:10" x14ac:dyDescent="0.2">
      <c r="D20" s="43"/>
      <c r="E20" s="5"/>
      <c r="F20" s="282">
        <f>DATEVALUE("1.1."&amp;TEXT(EDATE('Projektkostenkalkulation EP'!$B$8,12),"JJJJ"))</f>
        <v>45658</v>
      </c>
      <c r="G20" s="43" t="s">
        <v>124</v>
      </c>
      <c r="H20" s="43" t="s">
        <v>148</v>
      </c>
    </row>
    <row r="21" spans="1:10" x14ac:dyDescent="0.2">
      <c r="D21" s="43"/>
      <c r="E21" s="5"/>
      <c r="F21" s="5">
        <f>DATEVALUE("6.1."&amp;TEXT(EDATE('Projektkostenkalkulation EP'!$B$8,12),"JJJJ"))</f>
        <v>45663</v>
      </c>
      <c r="G21" s="43" t="s">
        <v>125</v>
      </c>
      <c r="H21" s="43" t="s">
        <v>148</v>
      </c>
    </row>
    <row r="22" spans="1:10" x14ac:dyDescent="0.2">
      <c r="D22" s="43"/>
      <c r="E22" s="5"/>
      <c r="F22" s="5">
        <f>F23-2</f>
        <v>45765</v>
      </c>
      <c r="G22" s="43" t="s">
        <v>131</v>
      </c>
      <c r="H22" s="43" t="s">
        <v>148</v>
      </c>
    </row>
    <row r="23" spans="1:10" x14ac:dyDescent="0.2">
      <c r="D23" s="43"/>
      <c r="E23" s="5"/>
      <c r="F23" s="5">
        <f>DATE((YEAR('Projektkostenkalkulation EP'!B4)+1),3,1)+MOD((255-11*MOD((YEAR('Projektkostenkalkulation EP'!B4)+1),19)-21),30)+21+(MOD((255-11*MOD((YEAR('Projektkostenkalkulation EP'!B4)+1),19)-21),30) + 21&gt;48)+6-MOD((YEAR('Projektkostenkalkulation EP'!B4)+1)+INT((YEAR('Projektkostenkalkulation EP'!B4)+1)/4)+MOD((255- 11*MOD((YEAR('Projektkostenkalkulation EP'!B4)+1),19)- 21),30)+21+(MOD((255-11*MOD((YEAR('Projektkostenkalkulation EP'!B4)+1),19)-21),30)+21&gt;48)+1,7)</f>
        <v>45767</v>
      </c>
      <c r="G23" s="43" t="s">
        <v>132</v>
      </c>
      <c r="H23" s="43" t="s">
        <v>148</v>
      </c>
    </row>
    <row r="24" spans="1:10" x14ac:dyDescent="0.2">
      <c r="D24" s="43"/>
      <c r="E24" s="5"/>
      <c r="F24" s="5">
        <f>F23+1</f>
        <v>45768</v>
      </c>
      <c r="G24" s="43" t="s">
        <v>133</v>
      </c>
      <c r="H24" s="43" t="s">
        <v>148</v>
      </c>
    </row>
    <row r="25" spans="1:10" x14ac:dyDescent="0.2">
      <c r="D25" s="43"/>
      <c r="E25" s="5"/>
      <c r="F25" s="5">
        <f>DATEVALUE("1.5."&amp;TEXT(EDATE('Projektkostenkalkulation EP'!$B$8,12),"JJJJ"))</f>
        <v>45778</v>
      </c>
      <c r="G25" s="43" t="s">
        <v>126</v>
      </c>
      <c r="H25" s="43" t="s">
        <v>148</v>
      </c>
    </row>
    <row r="26" spans="1:10" x14ac:dyDescent="0.2">
      <c r="D26" s="43"/>
      <c r="E26" s="5"/>
      <c r="F26" s="5">
        <f>F23+31</f>
        <v>45798</v>
      </c>
      <c r="G26" s="43" t="s">
        <v>134</v>
      </c>
      <c r="H26" s="43" t="s">
        <v>148</v>
      </c>
    </row>
    <row r="27" spans="1:10" x14ac:dyDescent="0.2">
      <c r="D27" s="43"/>
      <c r="E27" s="5"/>
      <c r="F27" s="5">
        <f>F23+50</f>
        <v>45817</v>
      </c>
      <c r="G27" s="43" t="s">
        <v>135</v>
      </c>
      <c r="H27" s="43" t="s">
        <v>148</v>
      </c>
    </row>
    <row r="28" spans="1:10" x14ac:dyDescent="0.2">
      <c r="D28" s="43"/>
      <c r="E28" s="5"/>
      <c r="F28" s="5">
        <f>F23+60</f>
        <v>45827</v>
      </c>
      <c r="G28" s="43" t="s">
        <v>136</v>
      </c>
      <c r="H28" s="43" t="s">
        <v>148</v>
      </c>
    </row>
    <row r="29" spans="1:10" x14ac:dyDescent="0.2">
      <c r="D29" s="43"/>
      <c r="E29" s="5"/>
      <c r="F29" s="5">
        <f>DATEVALUE("3.10."&amp;TEXT(EDATE('Projektkostenkalkulation EP'!$B$8,12),"JJJJ"))</f>
        <v>45933</v>
      </c>
      <c r="G29" s="43" t="s">
        <v>127</v>
      </c>
      <c r="H29" s="43" t="s">
        <v>148</v>
      </c>
    </row>
    <row r="30" spans="1:10" x14ac:dyDescent="0.2">
      <c r="D30" s="43"/>
      <c r="E30" s="5"/>
      <c r="F30" s="5">
        <f>DATEVALUE("1.11."&amp;TEXT(EDATE('Projektkostenkalkulation EP'!$B$8,12),"JJJJ"))</f>
        <v>45962</v>
      </c>
      <c r="G30" s="43" t="s">
        <v>128</v>
      </c>
      <c r="H30" s="43" t="s">
        <v>148</v>
      </c>
    </row>
    <row r="31" spans="1:10" x14ac:dyDescent="0.2">
      <c r="D31" s="43"/>
      <c r="E31" s="5"/>
      <c r="F31" s="5">
        <f>DATEVALUE("25.12."&amp;TEXT(EDATE('Projektkostenkalkulation EP'!$B$8,12),"JJJJ"))</f>
        <v>46016</v>
      </c>
      <c r="G31" s="43" t="s">
        <v>129</v>
      </c>
      <c r="H31" s="43" t="s">
        <v>148</v>
      </c>
    </row>
    <row r="32" spans="1:10" x14ac:dyDescent="0.2">
      <c r="D32" s="43"/>
      <c r="E32" s="5"/>
      <c r="F32" s="5">
        <f>DATEVALUE("26.12."&amp;TEXT(EDATE('Projektkostenkalkulation EP'!$B$8,12),"JJJJ"))</f>
        <v>46017</v>
      </c>
      <c r="G32" s="43" t="s">
        <v>130</v>
      </c>
      <c r="H32" s="43" t="s">
        <v>148</v>
      </c>
    </row>
    <row r="33" spans="1:8" ht="15" customHeight="1" x14ac:dyDescent="0.2">
      <c r="D33" s="102"/>
      <c r="F33" s="5">
        <f>DATEVALUE("1.1."&amp;TEXT(EDATE('Projektkostenkalkulation EP'!$B$8,24),"JJJJ"))</f>
        <v>46023</v>
      </c>
      <c r="G33" s="43" t="s">
        <v>124</v>
      </c>
      <c r="H33" s="43" t="s">
        <v>148</v>
      </c>
    </row>
    <row r="34" spans="1:8" x14ac:dyDescent="0.2">
      <c r="D34" s="43"/>
      <c r="F34" s="5">
        <f>DATEVALUE("6.1."&amp;TEXT(EDATE('Projektkostenkalkulation EP'!$B$8,24),"JJJJ"))</f>
        <v>46028</v>
      </c>
      <c r="G34" s="43" t="s">
        <v>125</v>
      </c>
      <c r="H34" s="43" t="s">
        <v>148</v>
      </c>
    </row>
    <row r="35" spans="1:8" x14ac:dyDescent="0.2">
      <c r="D35" s="43"/>
      <c r="F35" s="5">
        <f>F36-2</f>
        <v>46115</v>
      </c>
      <c r="G35" s="43" t="s">
        <v>131</v>
      </c>
      <c r="H35" s="43" t="s">
        <v>148</v>
      </c>
    </row>
    <row r="36" spans="1:8" x14ac:dyDescent="0.2">
      <c r="A36" s="43"/>
      <c r="B36" s="43"/>
      <c r="C36" s="43"/>
      <c r="D36" s="43"/>
      <c r="F36" s="5">
        <f>DATE((YEAR('Projektkostenkalkulation EP'!B4)+2),3,1)+MOD((255-11*MOD((YEAR('Projektkostenkalkulation EP'!B4)+2),19)-21),30)+21+(MOD((255-11*MOD((YEAR('Projektkostenkalkulation EP'!B4)+2),19)-21),30) + 21&gt;48)+6-MOD((YEAR('Projektkostenkalkulation EP'!B4)+2)+INT((YEAR('Projektkostenkalkulation EP'!B4)+2)/4)+MOD((255- 11*MOD((YEAR('Projektkostenkalkulation EP'!B4)+2),19)- 21),30)+21+(MOD((255-11*MOD((YEAR('Projektkostenkalkulation EP'!B4)+2),19)-21),30)+21&gt;48)+1,7)</f>
        <v>46117</v>
      </c>
      <c r="G36" s="43" t="s">
        <v>132</v>
      </c>
      <c r="H36" s="43" t="s">
        <v>148</v>
      </c>
    </row>
    <row r="37" spans="1:8" x14ac:dyDescent="0.2">
      <c r="F37" s="5">
        <f>F36+1</f>
        <v>46118</v>
      </c>
      <c r="G37" s="43" t="s">
        <v>133</v>
      </c>
      <c r="H37" s="43" t="s">
        <v>148</v>
      </c>
    </row>
    <row r="38" spans="1:8" x14ac:dyDescent="0.2">
      <c r="F38" s="5">
        <f>DATEVALUE("1.5."&amp;TEXT(EDATE('Projektkostenkalkulation EP'!$B$8,24),"JJJJ"))</f>
        <v>46143</v>
      </c>
      <c r="G38" s="43" t="s">
        <v>126</v>
      </c>
      <c r="H38" s="43" t="s">
        <v>148</v>
      </c>
    </row>
    <row r="39" spans="1:8" x14ac:dyDescent="0.2">
      <c r="F39" s="5">
        <f>F36+31</f>
        <v>46148</v>
      </c>
      <c r="G39" s="43" t="s">
        <v>134</v>
      </c>
      <c r="H39" s="43" t="s">
        <v>148</v>
      </c>
    </row>
    <row r="40" spans="1:8" x14ac:dyDescent="0.2">
      <c r="F40" s="5">
        <f>F36+50</f>
        <v>46167</v>
      </c>
      <c r="G40" s="43" t="s">
        <v>135</v>
      </c>
      <c r="H40" s="43" t="s">
        <v>148</v>
      </c>
    </row>
    <row r="41" spans="1:8" x14ac:dyDescent="0.2">
      <c r="F41" s="5">
        <f>F36+60</f>
        <v>46177</v>
      </c>
      <c r="G41" s="43" t="s">
        <v>136</v>
      </c>
      <c r="H41" s="43" t="s">
        <v>148</v>
      </c>
    </row>
    <row r="42" spans="1:8" x14ac:dyDescent="0.2">
      <c r="F42" s="5">
        <f>DATEVALUE("3.10."&amp;TEXT(EDATE('Projektkostenkalkulation EP'!$B$8,24),"JJJJ"))</f>
        <v>46298</v>
      </c>
      <c r="G42" s="43" t="s">
        <v>127</v>
      </c>
      <c r="H42" s="43" t="s">
        <v>148</v>
      </c>
    </row>
    <row r="43" spans="1:8" x14ac:dyDescent="0.2">
      <c r="F43" s="5">
        <f>DATEVALUE("1.11."&amp;TEXT(EDATE('Projektkostenkalkulation EP'!$B$8,24),"JJJJ"))</f>
        <v>46327</v>
      </c>
      <c r="G43" s="43" t="s">
        <v>128</v>
      </c>
      <c r="H43" s="43" t="s">
        <v>148</v>
      </c>
    </row>
    <row r="44" spans="1:8" x14ac:dyDescent="0.2">
      <c r="F44" s="5">
        <f>DATEVALUE("25.12."&amp;TEXT(EDATE('Projektkostenkalkulation EP'!$B$8,24),"JJJJ"))</f>
        <v>46381</v>
      </c>
      <c r="G44" s="43" t="s">
        <v>129</v>
      </c>
      <c r="H44" s="43" t="s">
        <v>148</v>
      </c>
    </row>
    <row r="45" spans="1:8" x14ac:dyDescent="0.2">
      <c r="F45" s="5">
        <f>DATEVALUE("26.12."&amp;TEXT(EDATE('Projektkostenkalkulation EP'!$B$8,24),"JJJJ"))</f>
        <v>46382</v>
      </c>
      <c r="G45" s="43" t="s">
        <v>130</v>
      </c>
      <c r="H45" s="43" t="s">
        <v>148</v>
      </c>
    </row>
    <row r="46" spans="1:8" x14ac:dyDescent="0.2">
      <c r="G46" s="43"/>
    </row>
    <row r="47" spans="1:8" x14ac:dyDescent="0.2">
      <c r="B47" s="102"/>
      <c r="C47" s="102"/>
      <c r="D47" s="102"/>
      <c r="G47" s="43"/>
    </row>
    <row r="48" spans="1:8" x14ac:dyDescent="0.2">
      <c r="A48" s="102"/>
      <c r="B48" s="102"/>
      <c r="C48" s="102"/>
      <c r="D48" s="102"/>
      <c r="G48" s="43"/>
    </row>
    <row r="49" spans="1:7" x14ac:dyDescent="0.2">
      <c r="A49" s="43"/>
      <c r="B49" s="43"/>
      <c r="C49" s="43"/>
      <c r="D49" s="43"/>
      <c r="G49" s="43"/>
    </row>
    <row r="50" spans="1:7" x14ac:dyDescent="0.2">
      <c r="G50" s="43"/>
    </row>
    <row r="51" spans="1:7" x14ac:dyDescent="0.2">
      <c r="A51" s="43" t="s">
        <v>54</v>
      </c>
      <c r="B51" s="43"/>
      <c r="C51" s="43"/>
      <c r="D51" s="43"/>
      <c r="G51" s="43"/>
    </row>
    <row r="52" spans="1:7" x14ac:dyDescent="0.2">
      <c r="A52" s="554" t="s">
        <v>55</v>
      </c>
      <c r="B52" s="554"/>
      <c r="C52" s="43"/>
      <c r="D52" s="43"/>
      <c r="G52" s="43"/>
    </row>
    <row r="53" spans="1:7" ht="28.5" customHeight="1" x14ac:dyDescent="0.2">
      <c r="A53" s="554"/>
      <c r="B53" s="554"/>
      <c r="C53" s="43"/>
      <c r="D53" s="43"/>
      <c r="G53" s="43"/>
    </row>
    <row r="54" spans="1:7" ht="63" customHeight="1" x14ac:dyDescent="0.2">
      <c r="A54" s="554"/>
      <c r="B54" s="554"/>
      <c r="C54" s="43"/>
      <c r="D54" s="291" t="s">
        <v>158</v>
      </c>
      <c r="G54" s="43"/>
    </row>
    <row r="55" spans="1:7" x14ac:dyDescent="0.2">
      <c r="B55" s="43"/>
      <c r="C55" s="43"/>
      <c r="D55" s="43"/>
      <c r="G55" s="43"/>
    </row>
    <row r="56" spans="1:7" x14ac:dyDescent="0.2">
      <c r="A56" s="43"/>
      <c r="B56" s="43"/>
      <c r="C56" s="43"/>
      <c r="D56" s="43"/>
      <c r="G56" s="43"/>
    </row>
    <row r="57" spans="1:7" x14ac:dyDescent="0.2">
      <c r="A57" s="43"/>
      <c r="B57" s="43"/>
      <c r="C57" s="43"/>
      <c r="D57" s="43"/>
      <c r="G57" s="43"/>
    </row>
    <row r="58" spans="1:7" x14ac:dyDescent="0.2">
      <c r="A58" s="43"/>
      <c r="B58" s="43"/>
      <c r="C58" s="43"/>
      <c r="D58" s="43"/>
      <c r="G58" s="43"/>
    </row>
    <row r="59" spans="1:7" x14ac:dyDescent="0.2">
      <c r="A59" s="43"/>
      <c r="B59" s="43"/>
      <c r="C59" s="43"/>
      <c r="D59" s="43"/>
    </row>
    <row r="60" spans="1:7" x14ac:dyDescent="0.2">
      <c r="A60" s="43"/>
      <c r="B60" s="43"/>
      <c r="C60" s="43"/>
      <c r="D60" s="43"/>
    </row>
    <row r="61" spans="1:7" x14ac:dyDescent="0.2">
      <c r="A61" s="43"/>
      <c r="B61" s="43"/>
      <c r="C61" s="43"/>
      <c r="D61" s="43"/>
    </row>
    <row r="62" spans="1:7" x14ac:dyDescent="0.2">
      <c r="A62" s="43"/>
      <c r="B62" s="43"/>
      <c r="C62" s="43"/>
      <c r="D62" s="43"/>
    </row>
    <row r="63" spans="1:7" x14ac:dyDescent="0.2">
      <c r="A63" s="43"/>
      <c r="B63" s="43"/>
      <c r="C63" s="43"/>
      <c r="D63" s="43"/>
    </row>
    <row r="64" spans="1:7" x14ac:dyDescent="0.2">
      <c r="A64" s="43"/>
      <c r="B64" s="43"/>
      <c r="C64" s="43"/>
      <c r="D64" s="43"/>
    </row>
    <row r="65" spans="1:4" x14ac:dyDescent="0.2">
      <c r="A65" s="43"/>
      <c r="B65" s="43"/>
      <c r="C65" s="43"/>
      <c r="D65" s="43"/>
    </row>
    <row r="66" spans="1:4" x14ac:dyDescent="0.2">
      <c r="A66" s="102"/>
      <c r="B66" s="102"/>
      <c r="C66" s="102"/>
      <c r="D66" s="102"/>
    </row>
    <row r="67" spans="1:4" x14ac:dyDescent="0.2">
      <c r="B67" s="102"/>
      <c r="C67" s="102"/>
      <c r="D67" s="102"/>
    </row>
    <row r="68" spans="1:4" x14ac:dyDescent="0.2">
      <c r="A68" s="102"/>
      <c r="B68" s="102"/>
      <c r="C68" s="102"/>
      <c r="D68" s="102"/>
    </row>
    <row r="69" spans="1:4" x14ac:dyDescent="0.2">
      <c r="A69" s="43"/>
      <c r="B69" s="43"/>
      <c r="C69" s="43"/>
      <c r="D69" s="43"/>
    </row>
    <row r="70" spans="1:4" x14ac:dyDescent="0.2">
      <c r="A70" s="43"/>
      <c r="B70" s="43"/>
      <c r="C70" s="43"/>
      <c r="D70" s="43"/>
    </row>
    <row r="71" spans="1:4" x14ac:dyDescent="0.2">
      <c r="A71" s="43"/>
      <c r="B71" s="43"/>
      <c r="C71" s="43"/>
      <c r="D71" s="43"/>
    </row>
    <row r="72" spans="1:4" x14ac:dyDescent="0.2">
      <c r="A72" s="43"/>
      <c r="B72" s="43"/>
      <c r="C72" s="43"/>
      <c r="D72" s="43"/>
    </row>
    <row r="73" spans="1:4" x14ac:dyDescent="0.2">
      <c r="A73" s="43"/>
      <c r="B73" s="43"/>
      <c r="C73" s="43"/>
      <c r="D73" s="43"/>
    </row>
    <row r="74" spans="1:4" x14ac:dyDescent="0.2">
      <c r="A74" s="43"/>
      <c r="B74" s="43"/>
      <c r="C74" s="43"/>
      <c r="D74" s="43"/>
    </row>
    <row r="75" spans="1:4" x14ac:dyDescent="0.2">
      <c r="A75" s="43"/>
      <c r="B75" s="43"/>
      <c r="C75" s="43"/>
      <c r="D75" s="43"/>
    </row>
    <row r="76" spans="1:4" x14ac:dyDescent="0.2">
      <c r="A76" s="43"/>
      <c r="B76" s="43"/>
      <c r="C76" s="43"/>
      <c r="D76" s="43"/>
    </row>
    <row r="77" spans="1:4" x14ac:dyDescent="0.2">
      <c r="A77" s="43"/>
      <c r="B77" s="43"/>
      <c r="C77" s="43"/>
      <c r="D77" s="43"/>
    </row>
    <row r="78" spans="1:4" x14ac:dyDescent="0.2">
      <c r="A78" s="43"/>
      <c r="B78" s="43"/>
      <c r="C78" s="43"/>
      <c r="D78" s="43"/>
    </row>
    <row r="79" spans="1:4" x14ac:dyDescent="0.2">
      <c r="A79" s="43"/>
      <c r="B79" s="43"/>
      <c r="C79" s="43"/>
      <c r="D79" s="43"/>
    </row>
    <row r="80" spans="1:4" x14ac:dyDescent="0.2">
      <c r="A80" s="43"/>
      <c r="B80" s="43"/>
      <c r="C80" s="43"/>
      <c r="D80" s="43"/>
    </row>
    <row r="81" spans="1:4" x14ac:dyDescent="0.2">
      <c r="A81" s="43"/>
      <c r="B81" s="43"/>
      <c r="C81" s="43"/>
      <c r="D81" s="43"/>
    </row>
    <row r="82" spans="1:4" x14ac:dyDescent="0.2">
      <c r="A82" s="102"/>
      <c r="B82" s="102"/>
      <c r="C82" s="102"/>
      <c r="D82" s="102"/>
    </row>
    <row r="83" spans="1:4" x14ac:dyDescent="0.2">
      <c r="B83" s="102"/>
      <c r="C83" s="102"/>
      <c r="D83" s="102"/>
    </row>
    <row r="84" spans="1:4" x14ac:dyDescent="0.2">
      <c r="A84" s="102"/>
      <c r="B84" s="102"/>
      <c r="C84" s="102"/>
      <c r="D84" s="102"/>
    </row>
    <row r="85" spans="1:4" x14ac:dyDescent="0.2">
      <c r="A85" s="43"/>
      <c r="B85" s="43"/>
      <c r="C85" s="43"/>
      <c r="D85" s="43"/>
    </row>
    <row r="86" spans="1:4" x14ac:dyDescent="0.2">
      <c r="A86" s="43"/>
      <c r="B86" s="43"/>
      <c r="C86" s="43"/>
      <c r="D86" s="43"/>
    </row>
    <row r="87" spans="1:4" x14ac:dyDescent="0.2">
      <c r="A87" s="43"/>
      <c r="B87" s="43"/>
      <c r="C87" s="43"/>
      <c r="D87" s="43"/>
    </row>
    <row r="88" spans="1:4" x14ac:dyDescent="0.2">
      <c r="A88" s="43"/>
      <c r="B88" s="43"/>
      <c r="C88" s="43"/>
      <c r="D88" s="43"/>
    </row>
    <row r="89" spans="1:4" x14ac:dyDescent="0.2">
      <c r="A89" s="43"/>
      <c r="B89" s="43"/>
      <c r="C89" s="43"/>
      <c r="D89" s="43"/>
    </row>
    <row r="90" spans="1:4" x14ac:dyDescent="0.2">
      <c r="A90" s="43"/>
      <c r="B90" s="43"/>
      <c r="C90" s="43"/>
      <c r="D90" s="43"/>
    </row>
    <row r="91" spans="1:4" x14ac:dyDescent="0.2">
      <c r="A91" s="43"/>
      <c r="B91" s="43"/>
      <c r="C91" s="43"/>
      <c r="D91" s="43"/>
    </row>
    <row r="92" spans="1:4" x14ac:dyDescent="0.2">
      <c r="A92" s="43"/>
      <c r="B92" s="43"/>
      <c r="C92" s="43"/>
      <c r="D92" s="43"/>
    </row>
    <row r="93" spans="1:4" x14ac:dyDescent="0.2">
      <c r="A93" s="43"/>
      <c r="B93" s="43"/>
      <c r="C93" s="43"/>
      <c r="D93" s="43"/>
    </row>
    <row r="94" spans="1:4" x14ac:dyDescent="0.2">
      <c r="A94" s="43"/>
      <c r="B94" s="43"/>
      <c r="C94" s="43"/>
      <c r="D94" s="43"/>
    </row>
    <row r="95" spans="1:4" x14ac:dyDescent="0.2">
      <c r="A95" s="43"/>
      <c r="B95" s="43"/>
      <c r="C95" s="43"/>
      <c r="D95" s="43"/>
    </row>
    <row r="96" spans="1:4" x14ac:dyDescent="0.2">
      <c r="A96" s="43"/>
      <c r="B96" s="43"/>
      <c r="C96" s="43"/>
      <c r="D96" s="43"/>
    </row>
    <row r="97" spans="1:4" x14ac:dyDescent="0.2">
      <c r="A97" s="43"/>
      <c r="B97" s="43"/>
      <c r="C97" s="43"/>
      <c r="D97" s="43"/>
    </row>
    <row r="98" spans="1:4" x14ac:dyDescent="0.2">
      <c r="A98" s="102"/>
      <c r="B98" s="102"/>
      <c r="C98" s="102"/>
      <c r="D98" s="102"/>
    </row>
    <row r="99" spans="1:4" x14ac:dyDescent="0.2">
      <c r="B99" s="102"/>
      <c r="C99" s="102"/>
      <c r="D99" s="102"/>
    </row>
    <row r="100" spans="1:4" x14ac:dyDescent="0.2">
      <c r="A100" s="102"/>
      <c r="B100" s="102"/>
      <c r="C100" s="102"/>
      <c r="D100" s="102"/>
    </row>
    <row r="103" spans="1:4" x14ac:dyDescent="0.2">
      <c r="A103" s="43"/>
      <c r="B103" s="43"/>
      <c r="C103" s="43"/>
      <c r="D103" s="43"/>
    </row>
    <row r="104" spans="1:4" x14ac:dyDescent="0.2">
      <c r="A104" s="43"/>
      <c r="B104" s="43"/>
      <c r="C104" s="43"/>
      <c r="D104" s="43"/>
    </row>
    <row r="105" spans="1:4" x14ac:dyDescent="0.2">
      <c r="A105" s="43"/>
      <c r="B105" s="43"/>
      <c r="C105" s="43"/>
      <c r="D105" s="43"/>
    </row>
    <row r="106" spans="1:4" x14ac:dyDescent="0.2">
      <c r="A106" s="43"/>
      <c r="B106" s="43"/>
      <c r="C106" s="43"/>
      <c r="D106" s="43"/>
    </row>
    <row r="107" spans="1:4" x14ac:dyDescent="0.2">
      <c r="A107" s="43"/>
      <c r="B107" s="43"/>
      <c r="C107" s="43"/>
      <c r="D107" s="43"/>
    </row>
    <row r="108" spans="1:4" x14ac:dyDescent="0.2">
      <c r="A108" s="43"/>
      <c r="B108" s="43"/>
      <c r="C108" s="43"/>
      <c r="D108" s="43"/>
    </row>
    <row r="109" spans="1:4" x14ac:dyDescent="0.2">
      <c r="A109" s="43"/>
      <c r="B109" s="43"/>
      <c r="C109" s="43"/>
      <c r="D109" s="43"/>
    </row>
    <row r="110" spans="1:4" x14ac:dyDescent="0.2">
      <c r="A110" s="43"/>
      <c r="B110" s="43"/>
      <c r="C110" s="43"/>
      <c r="D110" s="43"/>
    </row>
    <row r="111" spans="1:4" x14ac:dyDescent="0.2">
      <c r="A111" s="43"/>
      <c r="B111" s="43"/>
      <c r="C111" s="43"/>
      <c r="D111" s="43"/>
    </row>
    <row r="112" spans="1:4" x14ac:dyDescent="0.2">
      <c r="A112" s="43"/>
      <c r="B112" s="43"/>
      <c r="C112" s="43"/>
      <c r="D112" s="43"/>
    </row>
    <row r="113" spans="1:4" x14ac:dyDescent="0.2">
      <c r="A113" s="43"/>
      <c r="B113" s="43"/>
      <c r="C113" s="43"/>
      <c r="D113" s="43"/>
    </row>
    <row r="114" spans="1:4" x14ac:dyDescent="0.2">
      <c r="A114" s="43"/>
      <c r="B114" s="43"/>
      <c r="C114" s="43"/>
      <c r="D114" s="43"/>
    </row>
    <row r="115" spans="1:4" x14ac:dyDescent="0.2">
      <c r="A115" s="43"/>
      <c r="B115" s="43"/>
      <c r="C115" s="43"/>
      <c r="D115" s="43"/>
    </row>
    <row r="116" spans="1:4" x14ac:dyDescent="0.2">
      <c r="A116" s="43"/>
      <c r="B116" s="43"/>
      <c r="C116" s="43"/>
      <c r="D116" s="43"/>
    </row>
    <row r="117" spans="1:4" x14ac:dyDescent="0.2">
      <c r="A117" s="43"/>
      <c r="B117" s="43"/>
      <c r="C117" s="43"/>
      <c r="D117" s="43"/>
    </row>
    <row r="118" spans="1:4" x14ac:dyDescent="0.2">
      <c r="A118" s="102"/>
      <c r="B118" s="102"/>
      <c r="C118" s="102"/>
      <c r="D118" s="102"/>
    </row>
    <row r="119" spans="1:4" x14ac:dyDescent="0.2">
      <c r="B119" s="102"/>
      <c r="C119" s="102"/>
      <c r="D119" s="102"/>
    </row>
    <row r="120" spans="1:4" x14ac:dyDescent="0.2">
      <c r="A120" s="102"/>
      <c r="B120" s="102"/>
      <c r="C120" s="102"/>
      <c r="D120" s="102"/>
    </row>
    <row r="121" spans="1:4" x14ac:dyDescent="0.2">
      <c r="A121" s="43"/>
      <c r="B121" s="43"/>
      <c r="C121" s="43"/>
      <c r="D121" s="43"/>
    </row>
    <row r="122" spans="1:4" x14ac:dyDescent="0.2">
      <c r="A122" s="43"/>
      <c r="B122" s="43"/>
      <c r="C122" s="43"/>
      <c r="D122" s="43"/>
    </row>
    <row r="123" spans="1:4" x14ac:dyDescent="0.2">
      <c r="A123" s="43"/>
      <c r="B123" s="43"/>
      <c r="C123" s="43"/>
      <c r="D123" s="43"/>
    </row>
    <row r="124" spans="1:4" x14ac:dyDescent="0.2">
      <c r="A124" s="43"/>
      <c r="B124" s="43"/>
      <c r="C124" s="43"/>
      <c r="D124" s="43"/>
    </row>
    <row r="125" spans="1:4" x14ac:dyDescent="0.2">
      <c r="A125" s="43"/>
      <c r="B125" s="43"/>
      <c r="C125" s="43"/>
      <c r="D125" s="43"/>
    </row>
    <row r="126" spans="1:4" x14ac:dyDescent="0.2">
      <c r="A126" s="43"/>
      <c r="B126" s="43"/>
      <c r="C126" s="43"/>
      <c r="D126" s="43"/>
    </row>
    <row r="127" spans="1:4" x14ac:dyDescent="0.2">
      <c r="A127" s="43"/>
      <c r="B127" s="43"/>
      <c r="C127" s="43"/>
      <c r="D127" s="43"/>
    </row>
    <row r="128" spans="1:4" x14ac:dyDescent="0.2">
      <c r="A128" s="43"/>
      <c r="B128" s="43"/>
      <c r="C128" s="43"/>
      <c r="D128" s="43"/>
    </row>
    <row r="129" spans="1:4" x14ac:dyDescent="0.2">
      <c r="A129" s="43"/>
      <c r="B129" s="43"/>
      <c r="C129" s="43"/>
      <c r="D129" s="43"/>
    </row>
    <row r="130" spans="1:4" x14ac:dyDescent="0.2">
      <c r="A130" s="43"/>
      <c r="B130" s="43"/>
      <c r="C130" s="43"/>
      <c r="D130" s="43"/>
    </row>
    <row r="131" spans="1:4" x14ac:dyDescent="0.2">
      <c r="A131" s="43"/>
      <c r="B131" s="43"/>
      <c r="C131" s="43"/>
      <c r="D131" s="43"/>
    </row>
    <row r="132" spans="1:4" x14ac:dyDescent="0.2">
      <c r="A132" s="43"/>
      <c r="B132" s="43"/>
      <c r="C132" s="43"/>
      <c r="D132" s="43"/>
    </row>
    <row r="133" spans="1:4" x14ac:dyDescent="0.2">
      <c r="A133" s="43"/>
      <c r="B133" s="43"/>
      <c r="C133" s="43"/>
      <c r="D133" s="43"/>
    </row>
    <row r="134" spans="1:4" x14ac:dyDescent="0.2">
      <c r="A134" s="43"/>
      <c r="B134" s="43"/>
      <c r="C134" s="43"/>
      <c r="D134" s="43"/>
    </row>
    <row r="135" spans="1:4" x14ac:dyDescent="0.2">
      <c r="A135" s="102"/>
      <c r="B135" s="102"/>
      <c r="C135" s="102"/>
      <c r="D135" s="102"/>
    </row>
    <row r="136" spans="1:4" x14ac:dyDescent="0.2">
      <c r="B136" s="102"/>
      <c r="C136" s="102"/>
      <c r="D136" s="102"/>
    </row>
    <row r="137" spans="1:4" x14ac:dyDescent="0.2">
      <c r="A137" s="102"/>
      <c r="B137" s="102"/>
      <c r="C137" s="102"/>
      <c r="D137" s="102"/>
    </row>
    <row r="138" spans="1:4" x14ac:dyDescent="0.2">
      <c r="A138" s="43"/>
      <c r="B138" s="43"/>
      <c r="C138" s="43"/>
      <c r="D138" s="43"/>
    </row>
    <row r="139" spans="1:4" x14ac:dyDescent="0.2">
      <c r="A139" s="43"/>
      <c r="B139" s="43"/>
      <c r="C139" s="43"/>
      <c r="D139" s="43"/>
    </row>
    <row r="140" spans="1:4" x14ac:dyDescent="0.2">
      <c r="A140" s="43"/>
      <c r="B140" s="43"/>
      <c r="C140" s="43"/>
      <c r="D140" s="43"/>
    </row>
    <row r="141" spans="1:4" x14ac:dyDescent="0.2">
      <c r="A141" s="43"/>
      <c r="B141" s="43"/>
      <c r="C141" s="43"/>
      <c r="D141" s="43"/>
    </row>
    <row r="142" spans="1:4" x14ac:dyDescent="0.2">
      <c r="A142" s="43"/>
      <c r="B142" s="43"/>
      <c r="C142" s="43"/>
      <c r="D142" s="43"/>
    </row>
    <row r="143" spans="1:4" x14ac:dyDescent="0.2">
      <c r="A143" s="43"/>
      <c r="B143" s="43"/>
      <c r="C143" s="43"/>
      <c r="D143" s="43"/>
    </row>
    <row r="144" spans="1:4" x14ac:dyDescent="0.2">
      <c r="A144" s="43"/>
      <c r="B144" s="43"/>
      <c r="C144" s="43"/>
      <c r="D144" s="43"/>
    </row>
    <row r="145" spans="1:4" x14ac:dyDescent="0.2">
      <c r="A145" s="43"/>
      <c r="B145" s="43"/>
      <c r="C145" s="43"/>
      <c r="D145" s="43"/>
    </row>
    <row r="146" spans="1:4" x14ac:dyDescent="0.2">
      <c r="A146" s="43"/>
      <c r="B146" s="43"/>
      <c r="C146" s="43"/>
      <c r="D146" s="43"/>
    </row>
    <row r="147" spans="1:4" x14ac:dyDescent="0.2">
      <c r="A147" s="43"/>
      <c r="B147" s="43"/>
      <c r="C147" s="43"/>
      <c r="D147" s="43"/>
    </row>
    <row r="148" spans="1:4" x14ac:dyDescent="0.2">
      <c r="A148" s="43"/>
      <c r="B148" s="43"/>
      <c r="C148" s="43"/>
      <c r="D148" s="43"/>
    </row>
    <row r="149" spans="1:4" x14ac:dyDescent="0.2">
      <c r="A149" s="43"/>
      <c r="B149" s="43"/>
      <c r="C149" s="43"/>
      <c r="D149" s="43"/>
    </row>
    <row r="150" spans="1:4" x14ac:dyDescent="0.2">
      <c r="A150" s="43"/>
      <c r="B150" s="43"/>
      <c r="C150" s="43"/>
      <c r="D150" s="43"/>
    </row>
    <row r="151" spans="1:4" x14ac:dyDescent="0.2">
      <c r="A151" s="43"/>
      <c r="B151" s="43"/>
      <c r="C151" s="43"/>
      <c r="D151" s="43"/>
    </row>
    <row r="152" spans="1:4" x14ac:dyDescent="0.2">
      <c r="A152" s="102"/>
      <c r="B152" s="102"/>
      <c r="C152" s="102"/>
      <c r="D152" s="102"/>
    </row>
    <row r="153" spans="1:4" x14ac:dyDescent="0.2">
      <c r="B153" s="102"/>
      <c r="C153" s="102"/>
      <c r="D153" s="102"/>
    </row>
    <row r="154" spans="1:4" x14ac:dyDescent="0.2">
      <c r="A154" s="102"/>
      <c r="B154" s="102"/>
      <c r="C154" s="102"/>
      <c r="D154" s="102"/>
    </row>
    <row r="155" spans="1:4" x14ac:dyDescent="0.2">
      <c r="A155" s="43"/>
      <c r="B155" s="43"/>
      <c r="C155" s="43"/>
      <c r="D155" s="43"/>
    </row>
    <row r="156" spans="1:4" x14ac:dyDescent="0.2">
      <c r="A156" s="43"/>
      <c r="B156" s="43"/>
      <c r="C156" s="43"/>
      <c r="D156" s="43"/>
    </row>
    <row r="157" spans="1:4" x14ac:dyDescent="0.2">
      <c r="A157" s="43"/>
      <c r="B157" s="43"/>
      <c r="C157" s="43"/>
      <c r="D157" s="43"/>
    </row>
    <row r="158" spans="1:4" x14ac:dyDescent="0.2">
      <c r="A158" s="43"/>
      <c r="B158" s="43"/>
      <c r="C158" s="43"/>
      <c r="D158" s="43"/>
    </row>
    <row r="159" spans="1:4" x14ac:dyDescent="0.2">
      <c r="A159" s="43"/>
      <c r="B159" s="43"/>
      <c r="C159" s="43"/>
      <c r="D159" s="43"/>
    </row>
    <row r="160" spans="1:4" x14ac:dyDescent="0.2">
      <c r="A160" s="43"/>
      <c r="B160" s="43"/>
      <c r="C160" s="43"/>
      <c r="D160" s="43"/>
    </row>
    <row r="161" spans="1:4" x14ac:dyDescent="0.2">
      <c r="A161" s="43"/>
      <c r="B161" s="43"/>
      <c r="C161" s="43"/>
      <c r="D161" s="43"/>
    </row>
    <row r="162" spans="1:4" x14ac:dyDescent="0.2">
      <c r="A162" s="43"/>
      <c r="B162" s="43"/>
      <c r="C162" s="43"/>
      <c r="D162" s="43"/>
    </row>
    <row r="163" spans="1:4" x14ac:dyDescent="0.2">
      <c r="A163" s="43"/>
      <c r="B163" s="43"/>
      <c r="C163" s="43"/>
      <c r="D163" s="43"/>
    </row>
    <row r="164" spans="1:4" x14ac:dyDescent="0.2">
      <c r="A164" s="43"/>
      <c r="B164" s="43"/>
      <c r="C164" s="43"/>
      <c r="D164" s="43"/>
    </row>
    <row r="165" spans="1:4" x14ac:dyDescent="0.2">
      <c r="A165" s="43"/>
      <c r="B165" s="43"/>
      <c r="C165" s="43"/>
      <c r="D165" s="43"/>
    </row>
    <row r="166" spans="1:4" x14ac:dyDescent="0.2">
      <c r="A166" s="43"/>
      <c r="B166" s="43"/>
      <c r="C166" s="43"/>
      <c r="D166" s="43"/>
    </row>
    <row r="167" spans="1:4" x14ac:dyDescent="0.2">
      <c r="A167" s="43"/>
      <c r="B167" s="43"/>
      <c r="C167" s="43"/>
      <c r="D167" s="43"/>
    </row>
    <row r="168" spans="1:4" x14ac:dyDescent="0.2">
      <c r="A168" s="43"/>
      <c r="B168" s="43"/>
      <c r="C168" s="43"/>
      <c r="D168" s="43"/>
    </row>
    <row r="169" spans="1:4" x14ac:dyDescent="0.2">
      <c r="A169" s="102"/>
      <c r="B169" s="102"/>
      <c r="C169" s="102"/>
      <c r="D169" s="102"/>
    </row>
    <row r="170" spans="1:4" x14ac:dyDescent="0.2">
      <c r="B170" s="102"/>
      <c r="C170" s="102"/>
      <c r="D170" s="102"/>
    </row>
    <row r="171" spans="1:4" x14ac:dyDescent="0.2">
      <c r="A171" s="102"/>
      <c r="B171" s="102"/>
      <c r="C171" s="102"/>
      <c r="D171" s="102"/>
    </row>
    <row r="172" spans="1:4" x14ac:dyDescent="0.2">
      <c r="A172" s="43"/>
      <c r="B172" s="43"/>
      <c r="C172" s="43"/>
      <c r="D172" s="43"/>
    </row>
    <row r="173" spans="1:4" x14ac:dyDescent="0.2">
      <c r="A173" s="43"/>
      <c r="B173" s="43"/>
      <c r="C173" s="43"/>
      <c r="D173" s="43"/>
    </row>
    <row r="174" spans="1:4" x14ac:dyDescent="0.2">
      <c r="A174" s="43"/>
      <c r="B174" s="43"/>
      <c r="C174" s="43"/>
      <c r="D174" s="43"/>
    </row>
    <row r="175" spans="1:4" x14ac:dyDescent="0.2">
      <c r="A175" s="43"/>
      <c r="B175" s="43"/>
      <c r="C175" s="43"/>
      <c r="D175" s="43"/>
    </row>
    <row r="176" spans="1:4" x14ac:dyDescent="0.2">
      <c r="A176" s="43"/>
      <c r="B176" s="43"/>
      <c r="C176" s="43"/>
      <c r="D176" s="43"/>
    </row>
    <row r="177" spans="1:4" x14ac:dyDescent="0.2">
      <c r="A177" s="43"/>
      <c r="B177" s="43"/>
      <c r="C177" s="43"/>
      <c r="D177" s="43"/>
    </row>
    <row r="178" spans="1:4" x14ac:dyDescent="0.2">
      <c r="A178" s="43"/>
      <c r="B178" s="43"/>
      <c r="C178" s="43"/>
      <c r="D178" s="43"/>
    </row>
    <row r="179" spans="1:4" x14ac:dyDescent="0.2">
      <c r="A179" s="43"/>
      <c r="B179" s="43"/>
      <c r="C179" s="43"/>
      <c r="D179" s="43"/>
    </row>
    <row r="180" spans="1:4" x14ac:dyDescent="0.2">
      <c r="A180" s="43"/>
      <c r="B180" s="43"/>
      <c r="C180" s="43"/>
      <c r="D180" s="43"/>
    </row>
    <row r="181" spans="1:4" x14ac:dyDescent="0.2">
      <c r="A181" s="43"/>
      <c r="B181" s="43"/>
      <c r="C181" s="43"/>
      <c r="D181" s="43"/>
    </row>
    <row r="182" spans="1:4" x14ac:dyDescent="0.2">
      <c r="A182" s="43"/>
      <c r="B182" s="43"/>
      <c r="C182" s="43"/>
      <c r="D182" s="43"/>
    </row>
    <row r="183" spans="1:4" x14ac:dyDescent="0.2">
      <c r="A183" s="43"/>
      <c r="B183" s="43"/>
      <c r="C183" s="43"/>
      <c r="D183" s="43"/>
    </row>
    <row r="184" spans="1:4" x14ac:dyDescent="0.2">
      <c r="A184" s="43"/>
      <c r="B184" s="43"/>
      <c r="C184" s="43"/>
      <c r="D184" s="43"/>
    </row>
    <row r="185" spans="1:4" x14ac:dyDescent="0.2">
      <c r="A185" s="102"/>
      <c r="B185" s="102"/>
      <c r="C185" s="102"/>
      <c r="D185" s="102"/>
    </row>
    <row r="186" spans="1:4" x14ac:dyDescent="0.2">
      <c r="B186" s="102"/>
      <c r="C186" s="102"/>
      <c r="D186" s="102"/>
    </row>
    <row r="187" spans="1:4" x14ac:dyDescent="0.2">
      <c r="A187" s="102"/>
      <c r="B187" s="102"/>
      <c r="C187" s="102"/>
      <c r="D187" s="102"/>
    </row>
    <row r="188" spans="1:4" x14ac:dyDescent="0.2">
      <c r="A188" s="43"/>
      <c r="B188" s="43"/>
      <c r="C188" s="43"/>
      <c r="D188" s="43"/>
    </row>
    <row r="189" spans="1:4" x14ac:dyDescent="0.2">
      <c r="A189" s="43"/>
      <c r="B189" s="43"/>
      <c r="C189" s="43"/>
      <c r="D189" s="43"/>
    </row>
    <row r="190" spans="1:4" x14ac:dyDescent="0.2">
      <c r="A190" s="43"/>
      <c r="B190" s="43"/>
      <c r="C190" s="43"/>
      <c r="D190" s="43"/>
    </row>
    <row r="191" spans="1:4" x14ac:dyDescent="0.2">
      <c r="A191" s="43"/>
      <c r="B191" s="43"/>
      <c r="C191" s="43"/>
      <c r="D191" s="43"/>
    </row>
    <row r="192" spans="1:4" x14ac:dyDescent="0.2">
      <c r="A192" s="43"/>
      <c r="B192" s="43"/>
      <c r="C192" s="43"/>
      <c r="D192" s="43"/>
    </row>
    <row r="193" spans="1:4" x14ac:dyDescent="0.2">
      <c r="A193" s="43"/>
      <c r="B193" s="43"/>
      <c r="C193" s="43"/>
      <c r="D193" s="43"/>
    </row>
    <row r="194" spans="1:4" x14ac:dyDescent="0.2">
      <c r="A194" s="43"/>
      <c r="B194" s="43"/>
      <c r="C194" s="43"/>
      <c r="D194" s="43"/>
    </row>
    <row r="195" spans="1:4" x14ac:dyDescent="0.2">
      <c r="A195" s="43"/>
      <c r="B195" s="43"/>
      <c r="C195" s="43"/>
      <c r="D195" s="43"/>
    </row>
    <row r="196" spans="1:4" x14ac:dyDescent="0.2">
      <c r="A196" s="43"/>
      <c r="B196" s="43"/>
      <c r="C196" s="43"/>
      <c r="D196" s="43"/>
    </row>
    <row r="197" spans="1:4" x14ac:dyDescent="0.2">
      <c r="A197" s="43"/>
      <c r="B197" s="43"/>
      <c r="C197" s="43"/>
      <c r="D197" s="43"/>
    </row>
    <row r="198" spans="1:4" x14ac:dyDescent="0.2">
      <c r="A198" s="43"/>
      <c r="B198" s="43"/>
      <c r="C198" s="43"/>
      <c r="D198" s="43"/>
    </row>
    <row r="199" spans="1:4" x14ac:dyDescent="0.2">
      <c r="A199" s="43"/>
      <c r="B199" s="43"/>
      <c r="C199" s="43"/>
      <c r="D199" s="43"/>
    </row>
    <row r="200" spans="1:4" x14ac:dyDescent="0.2">
      <c r="A200" s="43"/>
      <c r="B200" s="43"/>
      <c r="C200" s="43"/>
      <c r="D200" s="43"/>
    </row>
    <row r="201" spans="1:4" x14ac:dyDescent="0.2">
      <c r="A201" s="102"/>
      <c r="B201" s="102"/>
      <c r="C201" s="102"/>
      <c r="D201" s="102"/>
    </row>
    <row r="202" spans="1:4" x14ac:dyDescent="0.2">
      <c r="B202" s="102"/>
      <c r="C202" s="102"/>
      <c r="D202" s="102"/>
    </row>
    <row r="203" spans="1:4" x14ac:dyDescent="0.2">
      <c r="A203" s="102"/>
      <c r="B203" s="102"/>
      <c r="C203" s="102"/>
      <c r="D203" s="102"/>
    </row>
    <row r="204" spans="1:4" ht="38.25" customHeight="1" x14ac:dyDescent="0.2">
      <c r="A204" s="43"/>
      <c r="B204" s="43"/>
      <c r="C204" s="43"/>
      <c r="D204" s="43"/>
    </row>
    <row r="206" spans="1:4" x14ac:dyDescent="0.2">
      <c r="A206" s="43"/>
      <c r="B206" s="43"/>
      <c r="C206" s="43"/>
      <c r="D206" s="43"/>
    </row>
    <row r="207" spans="1:4" x14ac:dyDescent="0.2">
      <c r="A207" s="43"/>
      <c r="B207" s="43"/>
      <c r="C207" s="43"/>
      <c r="D207" s="43"/>
    </row>
    <row r="208" spans="1:4" x14ac:dyDescent="0.2">
      <c r="A208" s="43"/>
      <c r="B208" s="43"/>
      <c r="C208" s="43"/>
      <c r="D208" s="43"/>
    </row>
    <row r="209" spans="1:4" x14ac:dyDescent="0.2">
      <c r="A209" s="43"/>
      <c r="B209" s="43"/>
      <c r="C209" s="43"/>
      <c r="D209" s="43"/>
    </row>
    <row r="210" spans="1:4" x14ac:dyDescent="0.2">
      <c r="A210" s="43"/>
      <c r="B210" s="43"/>
      <c r="C210" s="43"/>
      <c r="D210" s="43"/>
    </row>
    <row r="211" spans="1:4" x14ac:dyDescent="0.2">
      <c r="A211" s="43"/>
      <c r="B211" s="43"/>
      <c r="C211" s="43"/>
      <c r="D211" s="43"/>
    </row>
    <row r="212" spans="1:4" x14ac:dyDescent="0.2">
      <c r="A212" s="43"/>
      <c r="B212" s="43"/>
      <c r="C212" s="43"/>
      <c r="D212" s="43"/>
    </row>
    <row r="213" spans="1:4" x14ac:dyDescent="0.2">
      <c r="A213" s="43"/>
      <c r="B213" s="43"/>
      <c r="C213" s="43"/>
      <c r="D213" s="43"/>
    </row>
    <row r="214" spans="1:4" x14ac:dyDescent="0.2">
      <c r="A214" s="43"/>
      <c r="B214" s="43"/>
      <c r="C214" s="43"/>
      <c r="D214" s="43"/>
    </row>
    <row r="215" spans="1:4" x14ac:dyDescent="0.2">
      <c r="A215" s="43"/>
      <c r="B215" s="43"/>
      <c r="C215" s="43"/>
      <c r="D215" s="43"/>
    </row>
    <row r="216" spans="1:4" x14ac:dyDescent="0.2">
      <c r="A216" s="43"/>
      <c r="B216" s="43"/>
      <c r="C216" s="43"/>
      <c r="D216" s="43"/>
    </row>
    <row r="217" spans="1:4" x14ac:dyDescent="0.2">
      <c r="A217" s="43"/>
      <c r="B217" s="43"/>
      <c r="C217" s="43"/>
      <c r="D217" s="43"/>
    </row>
    <row r="218" spans="1:4" x14ac:dyDescent="0.2">
      <c r="A218" s="43"/>
      <c r="B218" s="43"/>
      <c r="C218" s="43"/>
      <c r="D218" s="43"/>
    </row>
    <row r="219" spans="1:4" x14ac:dyDescent="0.2">
      <c r="A219" s="102"/>
      <c r="B219" s="102"/>
      <c r="C219" s="102"/>
      <c r="D219" s="102"/>
    </row>
    <row r="220" spans="1:4" x14ac:dyDescent="0.2">
      <c r="B220" s="102"/>
      <c r="C220" s="102"/>
      <c r="D220" s="102"/>
    </row>
    <row r="221" spans="1:4" x14ac:dyDescent="0.2">
      <c r="A221" s="102"/>
      <c r="B221" s="102"/>
      <c r="C221" s="102"/>
      <c r="D221" s="102"/>
    </row>
    <row r="222" spans="1:4" x14ac:dyDescent="0.2">
      <c r="A222" s="43"/>
      <c r="B222" s="43"/>
      <c r="C222" s="43"/>
      <c r="D222" s="43"/>
    </row>
    <row r="223" spans="1:4" x14ac:dyDescent="0.2">
      <c r="A223" s="43"/>
      <c r="B223" s="43"/>
      <c r="C223" s="43"/>
      <c r="D223" s="43"/>
    </row>
    <row r="224" spans="1:4" x14ac:dyDescent="0.2">
      <c r="A224" s="43"/>
      <c r="B224" s="43"/>
      <c r="C224" s="43"/>
      <c r="D224" s="43"/>
    </row>
    <row r="225" spans="1:4" x14ac:dyDescent="0.2">
      <c r="A225" s="43"/>
      <c r="B225" s="43"/>
      <c r="C225" s="43"/>
      <c r="D225" s="43"/>
    </row>
    <row r="226" spans="1:4" x14ac:dyDescent="0.2">
      <c r="A226" s="43"/>
      <c r="B226" s="43"/>
      <c r="C226" s="43"/>
      <c r="D226" s="43"/>
    </row>
    <row r="227" spans="1:4" x14ac:dyDescent="0.2">
      <c r="A227" s="43"/>
      <c r="B227" s="43"/>
      <c r="C227" s="43"/>
      <c r="D227" s="43"/>
    </row>
    <row r="228" spans="1:4" x14ac:dyDescent="0.2">
      <c r="A228" s="43"/>
      <c r="B228" s="43"/>
      <c r="C228" s="43"/>
      <c r="D228" s="43"/>
    </row>
    <row r="229" spans="1:4" x14ac:dyDescent="0.2">
      <c r="A229" s="43"/>
      <c r="B229" s="43"/>
      <c r="C229" s="43"/>
      <c r="D229" s="43"/>
    </row>
    <row r="230" spans="1:4" x14ac:dyDescent="0.2">
      <c r="A230" s="43"/>
      <c r="B230" s="43"/>
      <c r="C230" s="43"/>
      <c r="D230" s="43"/>
    </row>
    <row r="231" spans="1:4" x14ac:dyDescent="0.2">
      <c r="A231" s="43"/>
      <c r="B231" s="43"/>
      <c r="C231" s="43"/>
      <c r="D231" s="43"/>
    </row>
    <row r="232" spans="1:4" x14ac:dyDescent="0.2">
      <c r="A232" s="43"/>
      <c r="B232" s="43"/>
      <c r="C232" s="43"/>
      <c r="D232" s="43"/>
    </row>
    <row r="233" spans="1:4" x14ac:dyDescent="0.2">
      <c r="A233" s="43"/>
      <c r="B233" s="43"/>
      <c r="C233" s="43"/>
      <c r="D233" s="43"/>
    </row>
    <row r="234" spans="1:4" x14ac:dyDescent="0.2">
      <c r="A234" s="102"/>
      <c r="B234" s="102"/>
      <c r="C234" s="102"/>
      <c r="D234" s="102"/>
    </row>
    <row r="235" spans="1:4" x14ac:dyDescent="0.2">
      <c r="B235" s="102"/>
      <c r="C235" s="102"/>
      <c r="D235" s="102"/>
    </row>
    <row r="236" spans="1:4" x14ac:dyDescent="0.2">
      <c r="A236" s="102"/>
      <c r="B236" s="102"/>
      <c r="C236" s="102"/>
      <c r="D236" s="102"/>
    </row>
    <row r="237" spans="1:4" x14ac:dyDescent="0.2">
      <c r="A237" s="43"/>
      <c r="B237" s="43"/>
      <c r="C237" s="43"/>
      <c r="D237" s="43"/>
    </row>
    <row r="238" spans="1:4" x14ac:dyDescent="0.2">
      <c r="A238" s="43"/>
      <c r="B238" s="43"/>
      <c r="C238" s="43"/>
      <c r="D238" s="43"/>
    </row>
    <row r="239" spans="1:4" x14ac:dyDescent="0.2">
      <c r="A239" s="43"/>
      <c r="B239" s="43"/>
      <c r="C239" s="43"/>
      <c r="D239" s="43"/>
    </row>
    <row r="240" spans="1:4" x14ac:dyDescent="0.2">
      <c r="A240" s="43"/>
      <c r="B240" s="43"/>
      <c r="C240" s="43"/>
      <c r="D240" s="43"/>
    </row>
    <row r="241" spans="1:4" x14ac:dyDescent="0.2">
      <c r="A241" s="43"/>
      <c r="B241" s="43"/>
      <c r="C241" s="43"/>
      <c r="D241" s="43"/>
    </row>
    <row r="242" spans="1:4" x14ac:dyDescent="0.2">
      <c r="A242" s="43"/>
      <c r="B242" s="43"/>
      <c r="C242" s="43"/>
      <c r="D242" s="43"/>
    </row>
    <row r="243" spans="1:4" x14ac:dyDescent="0.2">
      <c r="A243" s="43"/>
      <c r="B243" s="43"/>
      <c r="C243" s="43"/>
      <c r="D243" s="43"/>
    </row>
    <row r="244" spans="1:4" x14ac:dyDescent="0.2">
      <c r="A244" s="43"/>
      <c r="B244" s="43"/>
      <c r="C244" s="43"/>
      <c r="D244" s="43"/>
    </row>
    <row r="245" spans="1:4" x14ac:dyDescent="0.2">
      <c r="A245" s="43"/>
      <c r="B245" s="43"/>
      <c r="C245" s="43"/>
      <c r="D245" s="43"/>
    </row>
    <row r="246" spans="1:4" x14ac:dyDescent="0.2">
      <c r="A246" s="43"/>
      <c r="B246" s="43"/>
      <c r="C246" s="43"/>
      <c r="D246" s="43"/>
    </row>
    <row r="247" spans="1:4" x14ac:dyDescent="0.2">
      <c r="A247" s="43"/>
      <c r="B247" s="43"/>
      <c r="C247" s="43"/>
      <c r="D247" s="43"/>
    </row>
    <row r="248" spans="1:4" x14ac:dyDescent="0.2">
      <c r="A248" s="43"/>
      <c r="B248" s="43"/>
      <c r="C248" s="43"/>
      <c r="D248" s="43"/>
    </row>
    <row r="249" spans="1:4" x14ac:dyDescent="0.2">
      <c r="A249" s="102"/>
      <c r="B249" s="102"/>
      <c r="C249" s="102"/>
      <c r="D249" s="102"/>
    </row>
    <row r="250" spans="1:4" x14ac:dyDescent="0.2">
      <c r="B250" s="102"/>
      <c r="C250" s="102"/>
      <c r="D250" s="102"/>
    </row>
    <row r="251" spans="1:4" x14ac:dyDescent="0.2">
      <c r="A251" s="102"/>
      <c r="B251" s="102"/>
      <c r="C251" s="102"/>
      <c r="D251" s="102"/>
    </row>
    <row r="252" spans="1:4" ht="38.25" customHeight="1" x14ac:dyDescent="0.2">
      <c r="A252" s="43"/>
      <c r="B252" s="43"/>
      <c r="C252" s="43"/>
      <c r="D252" s="43"/>
    </row>
    <row r="253" spans="1:4" x14ac:dyDescent="0.2">
      <c r="A253" s="102"/>
      <c r="B253" s="102"/>
      <c r="C253" s="102"/>
      <c r="D253" s="102"/>
    </row>
    <row r="254" spans="1:4" x14ac:dyDescent="0.2">
      <c r="A254" s="103"/>
      <c r="B254" s="102"/>
      <c r="C254" s="102"/>
      <c r="D254" s="102"/>
    </row>
    <row r="255" spans="1:4" ht="15" customHeight="1" x14ac:dyDescent="0.2">
      <c r="A255" s="102"/>
      <c r="B255" s="102"/>
      <c r="C255" s="102"/>
      <c r="D255" s="102"/>
    </row>
  </sheetData>
  <sheetProtection algorithmName="SHA-512" hashValue="94zuhhzagwlzvCcJcPrVJ16FC/kNDNglqGd2Fbe9Px9NqAKwTXOkxv84dC50+1iUZv1Nujn0S0l+31wPhenwtA==" saltValue="n6d9/3kL8VGyd/xGsXBoow==" spinCount="100000" sheet="1" selectLockedCells="1"/>
  <customSheetViews>
    <customSheetView guid="{2BF345B3-A780-4297-BB09-90C964A70DEB}" topLeftCell="A25">
      <selection activeCell="B41" sqref="B41"/>
      <pageMargins left="0.7" right="0.7" top="0.78740157499999996" bottom="0.78740157499999996" header="0.3" footer="0.3"/>
      <pageSetup paperSize="9" orientation="portrait" r:id="rId1"/>
    </customSheetView>
  </customSheetViews>
  <mergeCells count="4">
    <mergeCell ref="A5:A6"/>
    <mergeCell ref="B5:B6"/>
    <mergeCell ref="A52:B54"/>
    <mergeCell ref="A1:E2"/>
  </mergeCell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U249"/>
  <sheetViews>
    <sheetView zoomScale="110" zoomScaleNormal="110" workbookViewId="0">
      <selection sqref="A1:G2"/>
    </sheetView>
  </sheetViews>
  <sheetFormatPr baseColWidth="10" defaultRowHeight="14.25" x14ac:dyDescent="0.2"/>
  <cols>
    <col min="1" max="2" width="11" customWidth="1"/>
    <col min="3" max="3" width="16.375" customWidth="1"/>
    <col min="4" max="5" width="10.625" bestFit="1" customWidth="1"/>
    <col min="6" max="6" width="8.625" bestFit="1" customWidth="1"/>
    <col min="7" max="7" width="9.5" bestFit="1" customWidth="1"/>
    <col min="8" max="8" width="12.25" bestFit="1" customWidth="1"/>
  </cols>
  <sheetData>
    <row r="1" spans="1:21" ht="14.25" customHeight="1" x14ac:dyDescent="0.2">
      <c r="A1" s="374" t="s">
        <v>28</v>
      </c>
      <c r="B1" s="375"/>
      <c r="C1" s="375"/>
      <c r="D1" s="375"/>
      <c r="E1" s="375"/>
      <c r="F1" s="375"/>
      <c r="G1" s="376"/>
      <c r="H1" s="73"/>
    </row>
    <row r="2" spans="1:21" ht="14.25" customHeight="1" thickBot="1" x14ac:dyDescent="0.25">
      <c r="A2" s="377"/>
      <c r="B2" s="378"/>
      <c r="C2" s="378"/>
      <c r="D2" s="378"/>
      <c r="E2" s="378"/>
      <c r="F2" s="378"/>
      <c r="G2" s="379"/>
    </row>
    <row r="3" spans="1:21" ht="43.5" thickBot="1" x14ac:dyDescent="0.25">
      <c r="A3" s="85" t="s">
        <v>29</v>
      </c>
      <c r="B3" s="373" t="s">
        <v>34</v>
      </c>
      <c r="C3" s="373"/>
      <c r="D3" s="86" t="s">
        <v>30</v>
      </c>
      <c r="E3" s="66" t="s">
        <v>31</v>
      </c>
      <c r="F3" s="86" t="s">
        <v>32</v>
      </c>
      <c r="G3" s="87" t="s">
        <v>33</v>
      </c>
    </row>
    <row r="4" spans="1:21" ht="14.25" customHeight="1" x14ac:dyDescent="0.2">
      <c r="A4" s="79" t="str">
        <f t="shared" ref="A4:A9" si="0">IF(B4&lt;&gt;"",1,"")</f>
        <v/>
      </c>
      <c r="B4" s="372" t="str">
        <f>IF(G4&lt;&gt;0,'Projektkostenkalkulation EP'!$A$9,"")</f>
        <v/>
      </c>
      <c r="C4" s="372" t="e">
        <f>IF(
 OR(
 AND('Projektkostenkalkulation EP'!$B$9&gt;0,'Projektkostenkalkulation EP'!#REF!&gt;0)=TRUE,
 AND('Projektkostenkalkulation EP'!$C$9&gt;0,'Projektkostenkalkulation EP'!#REF!&gt;0)=TRUE,
 AND('Projektkostenkalkulation EP'!$D$9&gt;0,'Projektkostenkalkulation EP'!#REF!&gt;0)=TRUE,
 AND('Projektkostenkalkulation EP'!$E$9&gt;0,'Projektkostenkalkulation EP'!#REF!&gt;0)=TRUE,
 AND('Projektkostenkalkulation EP'!$F$9&gt;0,'Projektkostenkalkulation EP'!#REF!&gt;0)=TRUE,
 AND('Projektkostenkalkulation EP'!$G$9&gt;0,'Projektkostenkalkulation EP'!#REF!&gt;0)=TRUE,
 AND('Projektkostenkalkulation EP'!$H$9&gt;0,'Projektkostenkalkulation EP'!#REF!&gt;0)=TRUE,
 AND('Projektkostenkalkulation EP'!$I$9&gt;0,'Projektkostenkalkulation EP'!#REF!&gt;0)=TRUE,
 AND('Projektkostenkalkulation EP'!$J$9&gt;0,'Projektkostenkalkulation EP'!#REF!&gt;0)=TRUE,
 AND('Projektkostenkalkulation EP'!$K$9&gt;0,'Projektkostenkalkulation EP'!#REF!&gt;0)=TRUE,
 AND('Projektkostenkalkulation EP'!$L$9&gt;0,'Projektkostenkalkulation EP'!#REF!&gt;0)=TRUE,
 AND('Projektkostenkalkulation EP'!$M$9&gt;0,'Projektkostenkalkulation EP'!#REF!&gt;0)=TRUE,
 AND('Projektkostenkalkulation EP'!$N$9&gt;0,'Projektkostenkalkulation EP'!#REF!&gt;0)=TRUE,
 AND('Projektkostenkalkulation EP'!$O$9&gt;0,'Projektkostenkalkulation EP'!#REF!&gt;0)=TRUE,
 AND('Projektkostenkalkulation EP'!$P$9&gt;0,'Projektkostenkalkulation EP'!#REF!&gt;0)=TRUE,
 AND('Projektkostenkalkulation EP'!$Q$9&gt;0,'Projektkostenkalkulation EP'!#REF!&gt;0)=TRUE,
 AND('Projektkostenkalkulation EP'!$R$9&gt;0,'Projektkostenkalkulation EP'!#REF!&gt;0)=TRUE,
 AND('Projektkostenkalkulation EP'!$S$9&gt;0,'Projektkostenkalkulation EP'!#REF!&gt;0)=TRUE,
 AND('Projektkostenkalkulation EP'!$T$9&gt;0,'Projektkostenkalkulation EP'!#REF!&gt;0)=TRUE,
 AND('Projektkostenkalkulation EP'!$U$9&gt;0,'Projektkostenkalkulation EP'!#REF!&gt;0)=TRUE,
 AND('Projektkostenkalkulation EP'!$V$9&gt;0,'Projektkostenkalkulation EP'!#REF!&gt;0)=TRUE,
 AND('Projektkostenkalkulation EP'!$W$9&gt;0,'Projektkostenkalkulation EP'!#REF!&gt;0)=TRUE,
 AND('Projektkostenkalkulation EP'!$X$9&gt;0,'Projektkostenkalkulation EP'!#REF!&gt;0)=TRUE,
 AND('Projektkostenkalkulation EP'!$Y$9&gt;0,'Projektkostenkalkulation EP'!#REF!&gt;0)=TRUE
 )=TRUE,
RIGHT('Arbeitspaketeplan (Erg. Anl. 5)'!$A$3, LEN('Arbeitspaketeplan (Erg. Anl. 5)'!$A$3)-6),
"")</f>
        <v>#REF!</v>
      </c>
      <c r="D4" s="89" t="str">
        <f>IF('Personalkap. (Anl.5)'!$B4&lt;&gt;"",TEXT(IF('Projektkostenkalkulation EP'!B9&lt;&gt;"",EDATE('Projektkostenkalkulation EP'!$B$4,0),IF('Projektkostenkalkulation EP'!C9&lt;&gt;"",EDATE('Projektkostenkalkulation EP'!$B$4,1),IF('Projektkostenkalkulation EP'!D9&lt;&gt;"",EDATE('Projektkostenkalkulation EP'!$B$4,2),IF('Projektkostenkalkulation EP'!E9&lt;&gt;"",EDATE('Projektkostenkalkulation EP'!$B$4,3),IF('Projektkostenkalkulation EP'!F9&lt;&gt;"",EDATE('Projektkostenkalkulation EP'!$B$4,4),IF('Projektkostenkalkulation EP'!G9&lt;&gt;"",EDATE('Projektkostenkalkulation EP'!$B$4,5),IF('Projektkostenkalkulation EP'!H9&lt;&gt;"",EDATE('Projektkostenkalkulation EP'!$B$4,6),IF('Projektkostenkalkulation EP'!I9&lt;&gt;"",EDATE('Projektkostenkalkulation EP'!$B$4,7),IF('Projektkostenkalkulation EP'!J9&lt;&gt;"",EDATE('Projektkostenkalkulation EP'!$B$4,8),IF('Projektkostenkalkulation EP'!K9&lt;&gt;"",EDATE('Projektkostenkalkulation EP'!$B$4,9),IF('Projektkostenkalkulation EP'!L9&lt;&gt;"",EDATE('Projektkostenkalkulation EP'!$B$4,10),IF('Projektkostenkalkulation EP'!M9&lt;&gt;"",EDATE('Projektkostenkalkulation EP'!$B$4,11),IF('Projektkostenkalkulation EP'!N9&lt;&gt;"",EDATE('Projektkostenkalkulation EP'!$B$4,12),IF('Projektkostenkalkulation EP'!O9&lt;&gt;"",EDATE('Projektkostenkalkulation EP'!$B$4,13),IF('Projektkostenkalkulation EP'!P9&lt;&gt;"",EDATE('Projektkostenkalkulation EP'!$B$4,14),IF('Projektkostenkalkulation EP'!Q9&lt;&gt;"",EDATE('Projektkostenkalkulation EP'!$B$4,15),IF('Projektkostenkalkulation EP'!R9&lt;&gt;"",EDATE('Projektkostenkalkulation EP'!$B$4,16),IF('Projektkostenkalkulation EP'!S9&lt;&gt;"",EDATE('Projektkostenkalkulation EP'!$B$4,17),IF('Projektkostenkalkulation EP'!T9&lt;&gt;"",EDATE('Projektkostenkalkulation EP'!$B$4,18),IF('Projektkostenkalkulation EP'!U9&lt;&gt;"",EDATE('Projektkostenkalkulation EP'!$B$4,19),IF('Projektkostenkalkulation EP'!V9&lt;&gt;"",EDATE('Projektkostenkalkulation EP'!$B$4,20),IF('Projektkostenkalkulation EP'!W9&lt;&gt;"",EDATE('Projektkostenkalkulation EP'!$B$4,21),IF('Projektkostenkalkulation EP'!X9&lt;&gt;"",EDATE('Projektkostenkalkulation EP'!$B$4,22),IF('Projektkostenkalkulation EP'!Y9&lt;&gt;"",EDATE('Projektkostenkalkulation EP'!$B$4,23),"Fehler")))))))))))))))))))))))),"TT.MM.JJJJ"),"")</f>
        <v/>
      </c>
      <c r="E4" s="89" t="str">
        <f>IF('Personalkap. (Anl.5)'!$B4&lt;&gt;"",TEXT(IF('Projektkostenkalkulation EP'!Y9&lt;&gt;"",EOMONTH('Projektkostenkalkulation EP'!$B$4,23),IF('Projektkostenkalkulation EP'!X9&lt;&gt;"",EOMONTH('Projektkostenkalkulation EP'!$B$4,22),IF('Projektkostenkalkulation EP'!W9&lt;&gt;"",EOMONTH('Projektkostenkalkulation EP'!$B$4,21),IF('Projektkostenkalkulation EP'!V9&lt;&gt;"",EOMONTH('Projektkostenkalkulation EP'!$B$4,20),IF('Projektkostenkalkulation EP'!U9&lt;&gt;"",EOMONTH('Projektkostenkalkulation EP'!$B$4,19),IF('Projektkostenkalkulation EP'!T9&lt;&gt;"",EOMONTH('Projektkostenkalkulation EP'!$B$4,18),IF('Projektkostenkalkulation EP'!S9&lt;&gt;"",EOMONTH('Projektkostenkalkulation EP'!$B$4,17),IF('Projektkostenkalkulation EP'!R9&lt;&gt;"",EOMONTH('Projektkostenkalkulation EP'!$B$4,16),IF('Projektkostenkalkulation EP'!Q9&lt;&gt;"",EOMONTH('Projektkostenkalkulation EP'!$B$4,15),IF('Projektkostenkalkulation EP'!P9&lt;&gt;"",EOMONTH('Projektkostenkalkulation EP'!$B$4,14),IF('Projektkostenkalkulation EP'!O9&lt;&gt;"",EOMONTH('Projektkostenkalkulation EP'!$B$4,13),IF('Projektkostenkalkulation EP'!N9&lt;&gt;"",EOMONTH('Projektkostenkalkulation EP'!$B$4,12),IF('Projektkostenkalkulation EP'!M9&lt;&gt;"",EOMONTH('Projektkostenkalkulation EP'!$B$4,11),IF('Projektkostenkalkulation EP'!L9&lt;&gt;"",EOMONTH('Projektkostenkalkulation EP'!$B$4,10),IF('Projektkostenkalkulation EP'!K9&lt;&gt;"",EOMONTH('Projektkostenkalkulation EP'!$B$4,9),IF('Projektkostenkalkulation EP'!J9&lt;&gt;"",EOMONTH('Projektkostenkalkulation EP'!$B$4,8),IF('Projektkostenkalkulation EP'!I9&lt;&gt;"",EOMONTH('Projektkostenkalkulation EP'!$B$4,7),IF('Projektkostenkalkulation EP'!H9&lt;&gt;"",EOMONTH('Projektkostenkalkulation EP'!$B$4,6),IF('Projektkostenkalkulation EP'!G9&lt;&gt;"",EOMONTH('Projektkostenkalkulation EP'!$B$4,5),IF('Projektkostenkalkulation EP'!F9&lt;&gt;"",EOMONTH('Projektkostenkalkulation EP'!$B$4,4),IF('Projektkostenkalkulation EP'!E9&lt;&gt;"",EOMONTH('Projektkostenkalkulation EP'!$B$4,3),IF('Projektkostenkalkulation EP'!D9&lt;&gt;"",EOMONTH('Projektkostenkalkulation EP'!$B$4,2),IF('Projektkostenkalkulation EP'!C9&lt;&gt;"",EOMONTH('Projektkostenkalkulation EP'!$B$4,1),IF('Projektkostenkalkulation EP'!B9&lt;&gt;"",EOMONTH('Projektkostenkalkulation EP'!$B$4,0),"Fehler")))))))))))))))))))))))),"TT.MM.JJJJ"),"")</f>
        <v/>
      </c>
      <c r="F4" s="119" t="str">
        <f>IF(A4&lt;&gt;"",IF(
                'Projektkostenkalkulation EP'!$K$42&gt;0,  1,  ""
                 ),"")</f>
        <v/>
      </c>
      <c r="G4" s="98">
        <f>IF('Projektkostenkalkulation EP'!$Z$9&gt;0,
              IF('Projektkostenkalkulation EP'!$Z$9&gt;=SUMIF('Projektkostenkalkulation EP'!$B$9:$Y$9,"&gt;0",'Projektkostenkalkulation EP'!$B$26:$Y$26),
                           SUMIF('Projektkostenkalkulation EP'!$B$9:$Y$9,"&gt;0",'Projektkostenkalkulation EP'!$B$26:$Y$26),
                           'Projektkostenkalkulation EP'!$Z$9
              ),
              0
)</f>
        <v>0</v>
      </c>
      <c r="S4" s="78"/>
      <c r="T4" s="78"/>
      <c r="U4" s="78"/>
    </row>
    <row r="5" spans="1:21" ht="14.25" customHeight="1" x14ac:dyDescent="0.2">
      <c r="A5" s="81" t="str">
        <f t="shared" si="0"/>
        <v/>
      </c>
      <c r="B5" s="366" t="str">
        <f>IF(G5&lt;&gt;0,'Projektkostenkalkulation EP'!$A$9,"")</f>
        <v/>
      </c>
      <c r="C5" s="367"/>
      <c r="D5" s="90" t="str">
        <f>IF('Personalkap. (Anl.5)'!$B5&lt;&gt;"",TEXT(IF('Projektkostenkalkulation EP'!B9&lt;&gt;"",EDATE('Projektkostenkalkulation EP'!$B$4,0),IF('Projektkostenkalkulation EP'!C9&lt;&gt;"",EDATE('Projektkostenkalkulation EP'!$B$4,1),IF('Projektkostenkalkulation EP'!D9&lt;&gt;"",EDATE('Projektkostenkalkulation EP'!$B$4,2),IF('Projektkostenkalkulation EP'!E9&lt;&gt;"",EDATE('Projektkostenkalkulation EP'!$B$4,3),IF('Projektkostenkalkulation EP'!F9&lt;&gt;"",EDATE('Projektkostenkalkulation EP'!$B$4,4),IF('Projektkostenkalkulation EP'!G9&lt;&gt;"",EDATE('Projektkostenkalkulation EP'!$B$4,5),IF('Projektkostenkalkulation EP'!H9&lt;&gt;"",EDATE('Projektkostenkalkulation EP'!$B$4,6),IF('Projektkostenkalkulation EP'!I9&lt;&gt;"",EDATE('Projektkostenkalkulation EP'!$B$4,7),IF('Projektkostenkalkulation EP'!J9&lt;&gt;"",EDATE('Projektkostenkalkulation EP'!$B$4,8),IF('Projektkostenkalkulation EP'!K9&lt;&gt;"",EDATE('Projektkostenkalkulation EP'!$B$4,9),IF('Projektkostenkalkulation EP'!L9&lt;&gt;"",EDATE('Projektkostenkalkulation EP'!$B$4,10),IF('Projektkostenkalkulation EP'!M9&lt;&gt;"",EDATE('Projektkostenkalkulation EP'!$B$4,11),IF('Projektkostenkalkulation EP'!N9&lt;&gt;"",EDATE('Projektkostenkalkulation EP'!$B$4,12),IF('Projektkostenkalkulation EP'!O9&lt;&gt;"",EDATE('Projektkostenkalkulation EP'!$B$4,13),IF('Projektkostenkalkulation EP'!P9&lt;&gt;"",EDATE('Projektkostenkalkulation EP'!$B$4,14),IF('Projektkostenkalkulation EP'!Q9&lt;&gt;"",EDATE('Projektkostenkalkulation EP'!$B$4,15),IF('Projektkostenkalkulation EP'!R9&lt;&gt;"",EDATE('Projektkostenkalkulation EP'!$B$4,16),IF('Projektkostenkalkulation EP'!S9&lt;&gt;"",EDATE('Projektkostenkalkulation EP'!$B$4,17),IF('Projektkostenkalkulation EP'!T9&lt;&gt;"",EDATE('Projektkostenkalkulation EP'!$B$4,18),IF('Projektkostenkalkulation EP'!U9&lt;&gt;"",EDATE('Projektkostenkalkulation EP'!$B$4,19),IF('Projektkostenkalkulation EP'!V9&lt;&gt;"",EDATE('Projektkostenkalkulation EP'!$B$4,20),IF('Projektkostenkalkulation EP'!W9&lt;&gt;"",EDATE('Projektkostenkalkulation EP'!$B$4,21),IF('Projektkostenkalkulation EP'!X9&lt;&gt;"",EDATE('Projektkostenkalkulation EP'!$B$4,22),IF('Projektkostenkalkulation EP'!Y9&lt;&gt;"",EDATE('Projektkostenkalkulation EP'!$B$4,23),"Fehler")))))))))))))))))))))))),"TT.MM.JJJJ"),"")</f>
        <v/>
      </c>
      <c r="E5" s="90" t="str">
        <f>IF('Personalkap. (Anl.5)'!$B5&lt;&gt;"",TEXT(IF('Projektkostenkalkulation EP'!Y9&lt;&gt;"",EOMONTH('Projektkostenkalkulation EP'!$B$4,23),IF('Projektkostenkalkulation EP'!X9&lt;&gt;"",EOMONTH('Projektkostenkalkulation EP'!$B$4,22),IF('Projektkostenkalkulation EP'!W9&lt;&gt;"",EOMONTH('Projektkostenkalkulation EP'!$B$4,21),IF('Projektkostenkalkulation EP'!V9&lt;&gt;"",EOMONTH('Projektkostenkalkulation EP'!$B$4,20),IF('Projektkostenkalkulation EP'!U9&lt;&gt;"",EOMONTH('Projektkostenkalkulation EP'!$B$4,19),IF('Projektkostenkalkulation EP'!T9&lt;&gt;"",EOMONTH('Projektkostenkalkulation EP'!$B$4,18),IF('Projektkostenkalkulation EP'!S9&lt;&gt;"",EOMONTH('Projektkostenkalkulation EP'!$B$4,17),IF('Projektkostenkalkulation EP'!R9&lt;&gt;"",EOMONTH('Projektkostenkalkulation EP'!$B$4,16),IF('Projektkostenkalkulation EP'!Q9&lt;&gt;"",EOMONTH('Projektkostenkalkulation EP'!$B$4,15),IF('Projektkostenkalkulation EP'!P9&lt;&gt;"",EOMONTH('Projektkostenkalkulation EP'!$B$4,14),IF('Projektkostenkalkulation EP'!O9&lt;&gt;"",EOMONTH('Projektkostenkalkulation EP'!$B$4,13),IF('Projektkostenkalkulation EP'!N9&lt;&gt;"",EOMONTH('Projektkostenkalkulation EP'!$B$4,12),IF('Projektkostenkalkulation EP'!M9&lt;&gt;"",EOMONTH('Projektkostenkalkulation EP'!$B$4,11),IF('Projektkostenkalkulation EP'!L9&lt;&gt;"",EOMONTH('Projektkostenkalkulation EP'!$B$4,10),IF('Projektkostenkalkulation EP'!K9&lt;&gt;"",EOMONTH('Projektkostenkalkulation EP'!$B$4,9),IF('Projektkostenkalkulation EP'!J9&lt;&gt;"",EOMONTH('Projektkostenkalkulation EP'!$B$4,8),IF('Projektkostenkalkulation EP'!I9&lt;&gt;"",EOMONTH('Projektkostenkalkulation EP'!$B$4,7),IF('Projektkostenkalkulation EP'!H9&lt;&gt;"",EOMONTH('Projektkostenkalkulation EP'!$B$4,6),IF('Projektkostenkalkulation EP'!G9&lt;&gt;"",EOMONTH('Projektkostenkalkulation EP'!$B$4,5),IF('Projektkostenkalkulation EP'!F9&lt;&gt;"",EOMONTH('Projektkostenkalkulation EP'!$B$4,4),IF('Projektkostenkalkulation EP'!E9&lt;&gt;"",EOMONTH('Projektkostenkalkulation EP'!$B$4,3),IF('Projektkostenkalkulation EP'!D9&lt;&gt;"",EOMONTH('Projektkostenkalkulation EP'!$B$4,2),IF('Projektkostenkalkulation EP'!C9&lt;&gt;"",EOMONTH('Projektkostenkalkulation EP'!$B$4,1),IF('Projektkostenkalkulation EP'!B9&lt;&gt;"",EOMONTH('Projektkostenkalkulation EP'!$B$4,0),"Fehler")))))))))))))))))))))))),"TT.MM.JJJJ"),"")</f>
        <v/>
      </c>
      <c r="F5" s="14" t="str">
        <f>IF(A5&lt;&gt;"",IF(
                 AND('Projektkostenkalkulation EP'!$K$42&gt;0,'Projektkostenkalkulation EP'!$K$43&gt;0),2,
                           IF(
                                          AND('Projektkostenkalkulation EP'!$K$42="",'Projektkostenkalkulation EP'!$K$43&gt;0),1,""
                                         )
                           ),"")</f>
        <v/>
      </c>
      <c r="G5" s="99">
        <f>IF('Projektkostenkalkulation EP'!$Z$9-
                                                        SUMIF('Projektkostenkalkulation EP'!$B$9:$Y$9,"&gt;0",'Projektkostenkalkulation EP'!$B$26:$Y$26)&gt;0,
              IF('Projektkostenkalkulation EP'!$Z$9-
                                                                    SUMIF('Projektkostenkalkulation EP'!$B$9:$Y$9,"&gt;0",'Projektkostenkalkulation EP'!$B$26:$Y$26)&gt;=SUMIF('Projektkostenkalkulation EP'!$B$9:$Y$9,"&gt;0",'Projektkostenkalkulation EP'!$B$27:$Y$27),
                           SUMIF('Projektkostenkalkulation EP'!$B$9:$Y$9,"&gt;0",'Projektkostenkalkulation EP'!$B$27:$Y$27),
                           'Projektkostenkalkulation EP'!$Z$9-
                                                                    SUMIF('Projektkostenkalkulation EP'!$B$9:$Y$9,"&gt;0",'Projektkostenkalkulation EP'!$B$26:$Y$26)
              ),
              0
)</f>
        <v>0</v>
      </c>
    </row>
    <row r="6" spans="1:21" ht="14.25" customHeight="1" x14ac:dyDescent="0.2">
      <c r="A6" s="81" t="str">
        <f t="shared" si="0"/>
        <v/>
      </c>
      <c r="B6" s="366" t="str">
        <f>IF(G6&lt;&gt;0,'Projektkostenkalkulation EP'!$A$9,"")</f>
        <v/>
      </c>
      <c r="C6" s="367"/>
      <c r="D6" s="90" t="str">
        <f>IF('Personalkap. (Anl.5)'!$B6&lt;&gt;"",TEXT(IF('Projektkostenkalkulation EP'!B9&lt;&gt;"",EDATE('Projektkostenkalkulation EP'!$B$4,0),IF('Projektkostenkalkulation EP'!C9&lt;&gt;"",EDATE('Projektkostenkalkulation EP'!$B$4,1),IF('Projektkostenkalkulation EP'!D9&lt;&gt;"",EDATE('Projektkostenkalkulation EP'!$B$4,2),IF('Projektkostenkalkulation EP'!E9&lt;&gt;"",EDATE('Projektkostenkalkulation EP'!$B$4,3),IF('Projektkostenkalkulation EP'!F9&lt;&gt;"",EDATE('Projektkostenkalkulation EP'!$B$4,4),IF('Projektkostenkalkulation EP'!G9&lt;&gt;"",EDATE('Projektkostenkalkulation EP'!$B$4,5),IF('Projektkostenkalkulation EP'!H9&lt;&gt;"",EDATE('Projektkostenkalkulation EP'!$B$4,6),IF('Projektkostenkalkulation EP'!I9&lt;&gt;"",EDATE('Projektkostenkalkulation EP'!$B$4,7),IF('Projektkostenkalkulation EP'!J9&lt;&gt;"",EDATE('Projektkostenkalkulation EP'!$B$4,8),IF('Projektkostenkalkulation EP'!K9&lt;&gt;"",EDATE('Projektkostenkalkulation EP'!$B$4,9),IF('Projektkostenkalkulation EP'!L9&lt;&gt;"",EDATE('Projektkostenkalkulation EP'!$B$4,10),IF('Projektkostenkalkulation EP'!M9&lt;&gt;"",EDATE('Projektkostenkalkulation EP'!$B$4,11),IF('Projektkostenkalkulation EP'!N9&lt;&gt;"",EDATE('Projektkostenkalkulation EP'!$B$4,12),IF('Projektkostenkalkulation EP'!O9&lt;&gt;"",EDATE('Projektkostenkalkulation EP'!$B$4,13),IF('Projektkostenkalkulation EP'!P9&lt;&gt;"",EDATE('Projektkostenkalkulation EP'!$B$4,14),IF('Projektkostenkalkulation EP'!Q9&lt;&gt;"",EDATE('Projektkostenkalkulation EP'!$B$4,15),IF('Projektkostenkalkulation EP'!R9&lt;&gt;"",EDATE('Projektkostenkalkulation EP'!$B$4,16),IF('Projektkostenkalkulation EP'!S9&lt;&gt;"",EDATE('Projektkostenkalkulation EP'!$B$4,17),IF('Projektkostenkalkulation EP'!T9&lt;&gt;"",EDATE('Projektkostenkalkulation EP'!$B$4,18),IF('Projektkostenkalkulation EP'!U9&lt;&gt;"",EDATE('Projektkostenkalkulation EP'!$B$4,19),IF('Projektkostenkalkulation EP'!V9&lt;&gt;"",EDATE('Projektkostenkalkulation EP'!$B$4,20),IF('Projektkostenkalkulation EP'!W9&lt;&gt;"",EDATE('Projektkostenkalkulation EP'!$B$4,21),IF('Projektkostenkalkulation EP'!X9&lt;&gt;"",EDATE('Projektkostenkalkulation EP'!$B$4,22),IF('Projektkostenkalkulation EP'!Y9&lt;&gt;"",EDATE('Projektkostenkalkulation EP'!$B$4,23),"Fehler")))))))))))))))))))))))),"TT.MM.JJJJ"),"")</f>
        <v/>
      </c>
      <c r="E6" s="90" t="str">
        <f>IF('Personalkap. (Anl.5)'!$B6&lt;&gt;"",TEXT(IF('Projektkostenkalkulation EP'!Y9&lt;&gt;"",EOMONTH('Projektkostenkalkulation EP'!$B$4,23),IF('Projektkostenkalkulation EP'!X9&lt;&gt;"",EOMONTH('Projektkostenkalkulation EP'!$B$4,22),IF('Projektkostenkalkulation EP'!W9&lt;&gt;"",EOMONTH('Projektkostenkalkulation EP'!$B$4,21),IF('Projektkostenkalkulation EP'!V9&lt;&gt;"",EOMONTH('Projektkostenkalkulation EP'!$B$4,20),IF('Projektkostenkalkulation EP'!U9&lt;&gt;"",EOMONTH('Projektkostenkalkulation EP'!$B$4,19),IF('Projektkostenkalkulation EP'!T9&lt;&gt;"",EOMONTH('Projektkostenkalkulation EP'!$B$4,18),IF('Projektkostenkalkulation EP'!S9&lt;&gt;"",EOMONTH('Projektkostenkalkulation EP'!$B$4,17),IF('Projektkostenkalkulation EP'!R9&lt;&gt;"",EOMONTH('Projektkostenkalkulation EP'!$B$4,16),IF('Projektkostenkalkulation EP'!Q9&lt;&gt;"",EOMONTH('Projektkostenkalkulation EP'!$B$4,15),IF('Projektkostenkalkulation EP'!P9&lt;&gt;"",EOMONTH('Projektkostenkalkulation EP'!$B$4,14),IF('Projektkostenkalkulation EP'!O9&lt;&gt;"",EOMONTH('Projektkostenkalkulation EP'!$B$4,13),IF('Projektkostenkalkulation EP'!N9&lt;&gt;"",EOMONTH('Projektkostenkalkulation EP'!$B$4,12),IF('Projektkostenkalkulation EP'!M9&lt;&gt;"",EOMONTH('Projektkostenkalkulation EP'!$B$4,11),IF('Projektkostenkalkulation EP'!L9&lt;&gt;"",EOMONTH('Projektkostenkalkulation EP'!$B$4,10),IF('Projektkostenkalkulation EP'!K9&lt;&gt;"",EOMONTH('Projektkostenkalkulation EP'!$B$4,9),IF('Projektkostenkalkulation EP'!J9&lt;&gt;"",EOMONTH('Projektkostenkalkulation EP'!$B$4,8),IF('Projektkostenkalkulation EP'!I9&lt;&gt;"",EOMONTH('Projektkostenkalkulation EP'!$B$4,7),IF('Projektkostenkalkulation EP'!H9&lt;&gt;"",EOMONTH('Projektkostenkalkulation EP'!$B$4,6),IF('Projektkostenkalkulation EP'!G9&lt;&gt;"",EOMONTH('Projektkostenkalkulation EP'!$B$4,5),IF('Projektkostenkalkulation EP'!F9&lt;&gt;"",EOMONTH('Projektkostenkalkulation EP'!$B$4,4),IF('Projektkostenkalkulation EP'!E9&lt;&gt;"",EOMONTH('Projektkostenkalkulation EP'!$B$4,3),IF('Projektkostenkalkulation EP'!D9&lt;&gt;"",EOMONTH('Projektkostenkalkulation EP'!$B$4,2),IF('Projektkostenkalkulation EP'!C9&lt;&gt;"",EOMONTH('Projektkostenkalkulation EP'!$B$4,1),IF('Projektkostenkalkulation EP'!B9&lt;&gt;"",EOMONTH('Projektkostenkalkulation EP'!$B$4,0),"Fehler")))))))))))))))))))))))),"TT.MM.JJJJ"),"")</f>
        <v/>
      </c>
      <c r="F6" s="14" t="str">
        <f>IF(A6&lt;&gt;"",IF('Projektkostenkalkulation EP'!$K$44="","",
                  IF(
                                AND('Projektkostenkalkulation EP'!$K$42&gt;0,'Projektkostenkalkulation EP'!$K$43&gt;0),3,
                                          IF(
                                                         OR('Projektkostenkalkulation EP'!$K$42&gt;0,'Projektkostenkalkulation EP'!$K$43&gt;0),2,
                                                                     IF('Projektkostenkalkulation EP'!$K$44&gt;0,1,""
                                                                                  )
                                                       )
                             )
                    ),"")</f>
        <v/>
      </c>
      <c r="G6" s="99">
        <f>IF('Projektkostenkalkulation EP'!$Z$9-
                                                SUMIF('Projektkostenkalkulation EP'!$B$9:$Y$9,"&gt;0",'Projektkostenkalkulation EP'!$B$27:$Y$27)-
                                                        SUMIF('Projektkostenkalkulation EP'!$B$9:$Y$9,"&gt;0",'Projektkostenkalkulation EP'!$B$26:$Y$26)&gt;0,
              IF('Projektkostenkalkulation EP'!$Z$9-
                                                            SUMIF('Projektkostenkalkulation EP'!$B$9:$Y$9,"&gt;0",'Projektkostenkalkulation EP'!$B$27:$Y$27)-
                                                                    SUMIF('Projektkostenkalkulation EP'!$B$9:$Y$9,"&gt;0",'Projektkostenkalkulation EP'!$B$26:$Y$26)&gt;=SUMIF('Projektkostenkalkulation EP'!$B$9:$Y$9,"&gt;0",'Projektkostenkalkulation EP'!$B$28:$Y$28),
                           SUMIF('Projektkostenkalkulation EP'!$B$9:$Y$9,"&gt;0",'Projektkostenkalkulation EP'!$B$28:$Y$28),
                           'Projektkostenkalkulation EP'!$Z$9-
                                                            SUMIF('Projektkostenkalkulation EP'!$B$9:$Y$9,"&gt;0",'Projektkostenkalkulation EP'!$B$27:$Y$27)-
                                                                    SUMIF('Projektkostenkalkulation EP'!$B$9:$Y$9,"&gt;0",'Projektkostenkalkulation EP'!$B$26:$Y$26)
              ),
              0
)</f>
        <v>0</v>
      </c>
    </row>
    <row r="7" spans="1:21" ht="14.25" customHeight="1" x14ac:dyDescent="0.2">
      <c r="A7" s="81" t="str">
        <f t="shared" si="0"/>
        <v/>
      </c>
      <c r="B7" s="366" t="str">
        <f>IF(G7&lt;&gt;0,'Projektkostenkalkulation EP'!$A$9,"")</f>
        <v/>
      </c>
      <c r="C7" s="367"/>
      <c r="D7" s="90" t="str">
        <f>IF('Personalkap. (Anl.5)'!$B7&lt;&gt;"",TEXT(IF('Projektkostenkalkulation EP'!B9&lt;&gt;"",EDATE('Projektkostenkalkulation EP'!$B$4,0),IF('Projektkostenkalkulation EP'!C9&lt;&gt;"",EDATE('Projektkostenkalkulation EP'!$B$4,1),IF('Projektkostenkalkulation EP'!D9&lt;&gt;"",EDATE('Projektkostenkalkulation EP'!$B$4,2),IF('Projektkostenkalkulation EP'!E9&lt;&gt;"",EDATE('Projektkostenkalkulation EP'!$B$4,3),IF('Projektkostenkalkulation EP'!F9&lt;&gt;"",EDATE('Projektkostenkalkulation EP'!$B$4,4),IF('Projektkostenkalkulation EP'!G9&lt;&gt;"",EDATE('Projektkostenkalkulation EP'!$B$4,5),IF('Projektkostenkalkulation EP'!H9&lt;&gt;"",EDATE('Projektkostenkalkulation EP'!$B$4,6),IF('Projektkostenkalkulation EP'!I9&lt;&gt;"",EDATE('Projektkostenkalkulation EP'!$B$4,7),IF('Projektkostenkalkulation EP'!J9&lt;&gt;"",EDATE('Projektkostenkalkulation EP'!$B$4,8),IF('Projektkostenkalkulation EP'!K9&lt;&gt;"",EDATE('Projektkostenkalkulation EP'!$B$4,9),IF('Projektkostenkalkulation EP'!L9&lt;&gt;"",EDATE('Projektkostenkalkulation EP'!$B$4,10),IF('Projektkostenkalkulation EP'!M9&lt;&gt;"",EDATE('Projektkostenkalkulation EP'!$B$4,11),IF('Projektkostenkalkulation EP'!N9&lt;&gt;"",EDATE('Projektkostenkalkulation EP'!$B$4,12),IF('Projektkostenkalkulation EP'!O9&lt;&gt;"",EDATE('Projektkostenkalkulation EP'!$B$4,13),IF('Projektkostenkalkulation EP'!P9&lt;&gt;"",EDATE('Projektkostenkalkulation EP'!$B$4,14),IF('Projektkostenkalkulation EP'!Q9&lt;&gt;"",EDATE('Projektkostenkalkulation EP'!$B$4,15),IF('Projektkostenkalkulation EP'!R9&lt;&gt;"",EDATE('Projektkostenkalkulation EP'!$B$4,16),IF('Projektkostenkalkulation EP'!S9&lt;&gt;"",EDATE('Projektkostenkalkulation EP'!$B$4,17),IF('Projektkostenkalkulation EP'!T9&lt;&gt;"",EDATE('Projektkostenkalkulation EP'!$B$4,18),IF('Projektkostenkalkulation EP'!U9&lt;&gt;"",EDATE('Projektkostenkalkulation EP'!$B$4,19),IF('Projektkostenkalkulation EP'!V9&lt;&gt;"",EDATE('Projektkostenkalkulation EP'!$B$4,20),IF('Projektkostenkalkulation EP'!W9&lt;&gt;"",EDATE('Projektkostenkalkulation EP'!$B$4,21),IF('Projektkostenkalkulation EP'!X9&lt;&gt;"",EDATE('Projektkostenkalkulation EP'!$B$4,22),IF('Projektkostenkalkulation EP'!Y9&lt;&gt;"",EDATE('Projektkostenkalkulation EP'!$B$4,23),"Fehler")))))))))))))))))))))))),"TT.MM.JJJJ"),"")</f>
        <v/>
      </c>
      <c r="E7" s="90" t="str">
        <f>IF('Personalkap. (Anl.5)'!$B7&lt;&gt;"",TEXT(IF('Projektkostenkalkulation EP'!Y9&lt;&gt;"",EOMONTH('Projektkostenkalkulation EP'!$B$4,23),IF('Projektkostenkalkulation EP'!X9&lt;&gt;"",EOMONTH('Projektkostenkalkulation EP'!$B$4,22),IF('Projektkostenkalkulation EP'!W9&lt;&gt;"",EOMONTH('Projektkostenkalkulation EP'!$B$4,21),IF('Projektkostenkalkulation EP'!V9&lt;&gt;"",EOMONTH('Projektkostenkalkulation EP'!$B$4,20),IF('Projektkostenkalkulation EP'!U9&lt;&gt;"",EOMONTH('Projektkostenkalkulation EP'!$B$4,19),IF('Projektkostenkalkulation EP'!T9&lt;&gt;"",EOMONTH('Projektkostenkalkulation EP'!$B$4,18),IF('Projektkostenkalkulation EP'!S9&lt;&gt;"",EOMONTH('Projektkostenkalkulation EP'!$B$4,17),IF('Projektkostenkalkulation EP'!R9&lt;&gt;"",EOMONTH('Projektkostenkalkulation EP'!$B$4,16),IF('Projektkostenkalkulation EP'!Q9&lt;&gt;"",EOMONTH('Projektkostenkalkulation EP'!$B$4,15),IF('Projektkostenkalkulation EP'!P9&lt;&gt;"",EOMONTH('Projektkostenkalkulation EP'!$B$4,14),IF('Projektkostenkalkulation EP'!O9&lt;&gt;"",EOMONTH('Projektkostenkalkulation EP'!$B$4,13),IF('Projektkostenkalkulation EP'!N9&lt;&gt;"",EOMONTH('Projektkostenkalkulation EP'!$B$4,12),IF('Projektkostenkalkulation EP'!M9&lt;&gt;"",EOMONTH('Projektkostenkalkulation EP'!$B$4,11),IF('Projektkostenkalkulation EP'!L9&lt;&gt;"",EOMONTH('Projektkostenkalkulation EP'!$B$4,10),IF('Projektkostenkalkulation EP'!K9&lt;&gt;"",EOMONTH('Projektkostenkalkulation EP'!$B$4,9),IF('Projektkostenkalkulation EP'!J9&lt;&gt;"",EOMONTH('Projektkostenkalkulation EP'!$B$4,8),IF('Projektkostenkalkulation EP'!I9&lt;&gt;"",EOMONTH('Projektkostenkalkulation EP'!$B$4,7),IF('Projektkostenkalkulation EP'!H9&lt;&gt;"",EOMONTH('Projektkostenkalkulation EP'!$B$4,6),IF('Projektkostenkalkulation EP'!G9&lt;&gt;"",EOMONTH('Projektkostenkalkulation EP'!$B$4,5),IF('Projektkostenkalkulation EP'!F9&lt;&gt;"",EOMONTH('Projektkostenkalkulation EP'!$B$4,4),IF('Projektkostenkalkulation EP'!E9&lt;&gt;"",EOMONTH('Projektkostenkalkulation EP'!$B$4,3),IF('Projektkostenkalkulation EP'!D9&lt;&gt;"",EOMONTH('Projektkostenkalkulation EP'!$B$4,2),IF('Projektkostenkalkulation EP'!C9&lt;&gt;"",EOMONTH('Projektkostenkalkulation EP'!$B$4,1),IF('Projektkostenkalkulation EP'!B9&lt;&gt;"",EOMONTH('Projektkostenkalkulation EP'!$B$4,0),"Fehler")))))))))))))))))))))))),"TT.MM.JJJJ"),"")</f>
        <v/>
      </c>
      <c r="F7" s="14" t="str">
        <f>IF(A7&lt;&gt;"",IF('Projektkostenkalkulation EP'!$K$45="","",
                 IF(
                                AND('Projektkostenkalkulation EP'!$K$42&gt;0,'Projektkostenkalkulation EP'!$K$43&gt;0),4,
                                           IF(
                                                         OR('Projektkostenkalkulation EP'!$K$42&gt;0,'Projektkostenkalkulation EP'!$K$43&gt;0),3,
                                                                     IF('Projektkostenkalkulation EP'!$K$45&gt;0,2,""
                                                                                  )
                                                         )
                                         )
                     ),"")</f>
        <v/>
      </c>
      <c r="G7" s="99">
        <f>IF('Projektkostenkalkulation EP'!$Z$9-
                                        SUMIF('Projektkostenkalkulation EP'!$B$9:$Y$9,"&gt;0",'Projektkostenkalkulation EP'!$B$28:$Y$28)-
                                                SUMIF('Projektkostenkalkulation EP'!$B$9:$Y$9,"&gt;0",'Projektkostenkalkulation EP'!$B$27:$Y$27)-
                                                        SUMIF('Projektkostenkalkulation EP'!$B$9:$Y$9,"&gt;0",'Projektkostenkalkulation EP'!$B$26:$Y$26)&gt;0,
              IF('Projektkostenkalkulation EP'!$Z$9-
                                                    SUMIF('Projektkostenkalkulation EP'!$B$9:$Y$9,"&gt;0",'Projektkostenkalkulation EP'!$B$28:$Y$28)-
                                                            SUMIF('Projektkostenkalkulation EP'!$B$9:$Y$9,"&gt;0",'Projektkostenkalkulation EP'!$B$27:$Y$27)-
                                                                    SUMIF('Projektkostenkalkulation EP'!$B$9:$Y$9,"&gt;0",'Projektkostenkalkulation EP'!$B$26:$Y$26)&gt;=SUMIF('Projektkostenkalkulation EP'!$B$9:$Y$9,"&gt;0",'Projektkostenkalkulation EP'!$B$29:$Y$29),
                           SUMIF('Projektkostenkalkulation EP'!B$9:Y$9,"&gt;0",'Projektkostenkalkulation EP'!$B$29:$Y$29),
                           'Projektkostenkalkulation EP'!$Z$9-
                                                    SUMIF('Projektkostenkalkulation EP'!$B$9:$Y$9,"&gt;0",'Projektkostenkalkulation EP'!$B$28:$Y$28)-
                                                            SUMIF('Projektkostenkalkulation EP'!$B$9:$Y$9,"&gt;0",'Projektkostenkalkulation EP'!$B$27:$Y$27)-
                                                                    SUMIF('Projektkostenkalkulation EP'!$B$9:$Y$9,"&gt;0",'Projektkostenkalkulation EP'!$B$26:$Y$26)
              ),
              0
)</f>
        <v>0</v>
      </c>
    </row>
    <row r="8" spans="1:21" ht="14.25" customHeight="1" x14ac:dyDescent="0.2">
      <c r="A8" s="81" t="str">
        <f t="shared" si="0"/>
        <v/>
      </c>
      <c r="B8" s="366" t="str">
        <f>IF(G8&lt;&gt;0,'Projektkostenkalkulation EP'!$A$9,"")</f>
        <v/>
      </c>
      <c r="C8" s="367"/>
      <c r="D8" s="90" t="str">
        <f>IF('Personalkap. (Anl.5)'!$B8&lt;&gt;"",TEXT(IF('Projektkostenkalkulation EP'!B9&lt;&gt;"",EDATE('Projektkostenkalkulation EP'!$B$4,0),IF('Projektkostenkalkulation EP'!C9&lt;&gt;"",EDATE('Projektkostenkalkulation EP'!$B$4,1),IF('Projektkostenkalkulation EP'!D9&lt;&gt;"",EDATE('Projektkostenkalkulation EP'!$B$4,2),IF('Projektkostenkalkulation EP'!E9&lt;&gt;"",EDATE('Projektkostenkalkulation EP'!$B$4,3),IF('Projektkostenkalkulation EP'!F9&lt;&gt;"",EDATE('Projektkostenkalkulation EP'!$B$4,4),IF('Projektkostenkalkulation EP'!G9&lt;&gt;"",EDATE('Projektkostenkalkulation EP'!$B$4,5),IF('Projektkostenkalkulation EP'!H9&lt;&gt;"",EDATE('Projektkostenkalkulation EP'!$B$4,6),IF('Projektkostenkalkulation EP'!I9&lt;&gt;"",EDATE('Projektkostenkalkulation EP'!$B$4,7),IF('Projektkostenkalkulation EP'!J9&lt;&gt;"",EDATE('Projektkostenkalkulation EP'!$B$4,8),IF('Projektkostenkalkulation EP'!K9&lt;&gt;"",EDATE('Projektkostenkalkulation EP'!$B$4,9),IF('Projektkostenkalkulation EP'!L9&lt;&gt;"",EDATE('Projektkostenkalkulation EP'!$B$4,10),IF('Projektkostenkalkulation EP'!M9&lt;&gt;"",EDATE('Projektkostenkalkulation EP'!$B$4,11),IF('Projektkostenkalkulation EP'!N9&lt;&gt;"",EDATE('Projektkostenkalkulation EP'!$B$4,12),IF('Projektkostenkalkulation EP'!O9&lt;&gt;"",EDATE('Projektkostenkalkulation EP'!$B$4,13),IF('Projektkostenkalkulation EP'!P9&lt;&gt;"",EDATE('Projektkostenkalkulation EP'!$B$4,14),IF('Projektkostenkalkulation EP'!Q9&lt;&gt;"",EDATE('Projektkostenkalkulation EP'!$B$4,15),IF('Projektkostenkalkulation EP'!R9&lt;&gt;"",EDATE('Projektkostenkalkulation EP'!$B$4,16),IF('Projektkostenkalkulation EP'!S9&lt;&gt;"",EDATE('Projektkostenkalkulation EP'!$B$4,17),IF('Projektkostenkalkulation EP'!T9&lt;&gt;"",EDATE('Projektkostenkalkulation EP'!$B$4,18),IF('Projektkostenkalkulation EP'!U9&lt;&gt;"",EDATE('Projektkostenkalkulation EP'!$B$4,19),IF('Projektkostenkalkulation EP'!V9&lt;&gt;"",EDATE('Projektkostenkalkulation EP'!$B$4,20),IF('Projektkostenkalkulation EP'!W9&lt;&gt;"",EDATE('Projektkostenkalkulation EP'!$B$4,21),IF('Projektkostenkalkulation EP'!X9&lt;&gt;"",EDATE('Projektkostenkalkulation EP'!$B$4,22),IF('Projektkostenkalkulation EP'!Y9&lt;&gt;"",EDATE('Projektkostenkalkulation EP'!$B$4,23),"Fehler")))))))))))))))))))))))),"TT.MM.JJJJ"),"")</f>
        <v/>
      </c>
      <c r="E8" s="90" t="str">
        <f>IF('Personalkap. (Anl.5)'!$B8&lt;&gt;"",TEXT(IF('Projektkostenkalkulation EP'!Y9&lt;&gt;"",EOMONTH('Projektkostenkalkulation EP'!$B$4,23),IF('Projektkostenkalkulation EP'!X9&lt;&gt;"",EOMONTH('Projektkostenkalkulation EP'!$B$4,22),IF('Projektkostenkalkulation EP'!W9&lt;&gt;"",EOMONTH('Projektkostenkalkulation EP'!$B$4,21),IF('Projektkostenkalkulation EP'!V9&lt;&gt;"",EOMONTH('Projektkostenkalkulation EP'!$B$4,20),IF('Projektkostenkalkulation EP'!U9&lt;&gt;"",EOMONTH('Projektkostenkalkulation EP'!$B$4,19),IF('Projektkostenkalkulation EP'!T9&lt;&gt;"",EOMONTH('Projektkostenkalkulation EP'!$B$4,18),IF('Projektkostenkalkulation EP'!S9&lt;&gt;"",EOMONTH('Projektkostenkalkulation EP'!$B$4,17),IF('Projektkostenkalkulation EP'!R9&lt;&gt;"",EOMONTH('Projektkostenkalkulation EP'!$B$4,16),IF('Projektkostenkalkulation EP'!Q9&lt;&gt;"",EOMONTH('Projektkostenkalkulation EP'!$B$4,15),IF('Projektkostenkalkulation EP'!P9&lt;&gt;"",EOMONTH('Projektkostenkalkulation EP'!$B$4,14),IF('Projektkostenkalkulation EP'!O9&lt;&gt;"",EOMONTH('Projektkostenkalkulation EP'!$B$4,13),IF('Projektkostenkalkulation EP'!N9&lt;&gt;"",EOMONTH('Projektkostenkalkulation EP'!$B$4,12),IF('Projektkostenkalkulation EP'!M9&lt;&gt;"",EOMONTH('Projektkostenkalkulation EP'!$B$4,11),IF('Projektkostenkalkulation EP'!L9&lt;&gt;"",EOMONTH('Projektkostenkalkulation EP'!$B$4,10),IF('Projektkostenkalkulation EP'!K9&lt;&gt;"",EOMONTH('Projektkostenkalkulation EP'!$B$4,9),IF('Projektkostenkalkulation EP'!J9&lt;&gt;"",EOMONTH('Projektkostenkalkulation EP'!$B$4,8),IF('Projektkostenkalkulation EP'!I9&lt;&gt;"",EOMONTH('Projektkostenkalkulation EP'!$B$4,7),IF('Projektkostenkalkulation EP'!H9&lt;&gt;"",EOMONTH('Projektkostenkalkulation EP'!$B$4,6),IF('Projektkostenkalkulation EP'!G9&lt;&gt;"",EOMONTH('Projektkostenkalkulation EP'!$B$4,5),IF('Projektkostenkalkulation EP'!F9&lt;&gt;"",EOMONTH('Projektkostenkalkulation EP'!$B$4,4),IF('Projektkostenkalkulation EP'!E9&lt;&gt;"",EOMONTH('Projektkostenkalkulation EP'!$B$4,3),IF('Projektkostenkalkulation EP'!D9&lt;&gt;"",EOMONTH('Projektkostenkalkulation EP'!$B$4,2),IF('Projektkostenkalkulation EP'!C9&lt;&gt;"",EOMONTH('Projektkostenkalkulation EP'!$B$4,1),IF('Projektkostenkalkulation EP'!B9&lt;&gt;"",EOMONTH('Projektkostenkalkulation EP'!$B$4,0),"Fehler")))))))))))))))))))))))),"TT.MM.JJJJ"),"")</f>
        <v/>
      </c>
      <c r="F8" s="14" t="str">
        <f>IF(A8&lt;&gt;"",IF('Projektkostenkalkulation EP'!$K$46="","",
                 IF(
                                AND('Projektkostenkalkulation EP'!$K$42&gt;0,'Projektkostenkalkulation EP'!$K$43&gt;0),5,
                                           IF(
                                                         OR('Projektkostenkalkulation EP'!$K$42&gt;0,'Projektkostenkalkulation EP'!$K$43&gt;0),4,
                                                                     IF('Projektkostenkalkulation EP'!$K$46&gt;0,3,""
                                                                                  )
                                                         )
                                         )
                     ),"")</f>
        <v/>
      </c>
      <c r="G8" s="99">
        <f>IF('Projektkostenkalkulation EP'!$Z$9-
                                SUMIF('Projektkostenkalkulation EP'!$B$9:$Y$9,"&gt;0",'Projektkostenkalkulation EP'!$B$29:$Y$29)-
                                        SUMIF('Projektkostenkalkulation EP'!$B$9:$Y$9,"&gt;0",'Projektkostenkalkulation EP'!$B$28:$Y$28)-
                                                SUMIF('Projektkostenkalkulation EP'!$B$9:$Y$9,"&gt;0",'Projektkostenkalkulation EP'!$B$27:$Y$27)-
                                                        SUMIF('Projektkostenkalkulation EP'!$B$9:$Y$9,"&gt;0",'Projektkostenkalkulation EP'!$B$26:$Y$26)&gt;0,
              IF('Projektkostenkalkulation EP'!$Z$9-
                                            SUMIF('Projektkostenkalkulation EP'!$B$9:$Y$9,"&gt;0",'Projektkostenkalkulation EP'!$B$29:$Y$29)-
                                                    SUMIF('Projektkostenkalkulation EP'!$B$9:$Y$9,"&gt;0",'Projektkostenkalkulation EP'!$B$28:$Y$28)-
                                                            SUMIF('Projektkostenkalkulation EP'!$B$9:$Y$9,"&gt;0",'Projektkostenkalkulation EP'!$B$27:$Y$27)-
                                                                    SUMIF('Projektkostenkalkulation EP'!$B$9:$Y$9,"&gt;0",'Projektkostenkalkulation EP'!$B$26:$Y$26)&gt;=SUMIF('Projektkostenkalkulation EP'!$B$9:$Y$9,"&gt;0",'Projektkostenkalkulation EP'!$B$30:$Y$30),
                           SUMIF('Projektkostenkalkulation EP'!$B$9:$Y$9,"&gt;0",'Projektkostenkalkulation EP'!$B$30:$Y$30),
                           'Projektkostenkalkulation EP'!$Z$9-
                                            SUMIF('Projektkostenkalkulation EP'!$B$9:$Y$9,"&gt;0",'Projektkostenkalkulation EP'!$B$29:$Y$29)-
                                                    SUMIF('Projektkostenkalkulation EP'!$B$9:$Y$9,"&gt;0",'Projektkostenkalkulation EP'!$B$28:$Y$28)-
                                                            SUMIF('Projektkostenkalkulation EP'!$B$9:$Y$9,"&gt;0",'Projektkostenkalkulation EP'!$B$27:$Y$27)-
                                                                    SUMIF('Projektkostenkalkulation EP'!$B$9:$Y$9,"&gt;0",'Projektkostenkalkulation EP'!$B$26:$Y$26)
              ),
              0
)</f>
        <v>0</v>
      </c>
    </row>
    <row r="9" spans="1:21" ht="14.25" customHeight="1" thickBot="1" x14ac:dyDescent="0.25">
      <c r="A9" s="83" t="str">
        <f t="shared" si="0"/>
        <v/>
      </c>
      <c r="B9" s="368" t="str">
        <f>IF(G9&lt;&gt;0,'Projektkostenkalkulation EP'!$A$9,"")</f>
        <v/>
      </c>
      <c r="C9" s="369"/>
      <c r="D9" s="93" t="str">
        <f>IF('Personalkap. (Anl.5)'!$B9&lt;&gt;"",TEXT(IF('Projektkostenkalkulation EP'!B9&lt;&gt;"",EDATE('Projektkostenkalkulation EP'!$B$4,0),IF('Projektkostenkalkulation EP'!C9&lt;&gt;"",EDATE('Projektkostenkalkulation EP'!$B$4,1),IF('Projektkostenkalkulation EP'!D9&lt;&gt;"",EDATE('Projektkostenkalkulation EP'!$B$4,2),IF('Projektkostenkalkulation EP'!E9&lt;&gt;"",EDATE('Projektkostenkalkulation EP'!$B$4,3),IF('Projektkostenkalkulation EP'!F9&lt;&gt;"",EDATE('Projektkostenkalkulation EP'!$B$4,4),IF('Projektkostenkalkulation EP'!G9&lt;&gt;"",EDATE('Projektkostenkalkulation EP'!$B$4,5),IF('Projektkostenkalkulation EP'!H9&lt;&gt;"",EDATE('Projektkostenkalkulation EP'!$B$4,6),IF('Projektkostenkalkulation EP'!I9&lt;&gt;"",EDATE('Projektkostenkalkulation EP'!$B$4,7),IF('Projektkostenkalkulation EP'!J9&lt;&gt;"",EDATE('Projektkostenkalkulation EP'!$B$4,8),IF('Projektkostenkalkulation EP'!K9&lt;&gt;"",EDATE('Projektkostenkalkulation EP'!$B$4,9),IF('Projektkostenkalkulation EP'!L9&lt;&gt;"",EDATE('Projektkostenkalkulation EP'!$B$4,10),IF('Projektkostenkalkulation EP'!M9&lt;&gt;"",EDATE('Projektkostenkalkulation EP'!$B$4,11),IF('Projektkostenkalkulation EP'!N9&lt;&gt;"",EDATE('Projektkostenkalkulation EP'!$B$4,12),IF('Projektkostenkalkulation EP'!O9&lt;&gt;"",EDATE('Projektkostenkalkulation EP'!$B$4,13),IF('Projektkostenkalkulation EP'!P9&lt;&gt;"",EDATE('Projektkostenkalkulation EP'!$B$4,14),IF('Projektkostenkalkulation EP'!Q9&lt;&gt;"",EDATE('Projektkostenkalkulation EP'!$B$4,15),IF('Projektkostenkalkulation EP'!R9&lt;&gt;"",EDATE('Projektkostenkalkulation EP'!$B$4,16),IF('Projektkostenkalkulation EP'!S9&lt;&gt;"",EDATE('Projektkostenkalkulation EP'!$B$4,17),IF('Projektkostenkalkulation EP'!T9&lt;&gt;"",EDATE('Projektkostenkalkulation EP'!$B$4,18),IF('Projektkostenkalkulation EP'!U9&lt;&gt;"",EDATE('Projektkostenkalkulation EP'!$B$4,19),IF('Projektkostenkalkulation EP'!V9&lt;&gt;"",EDATE('Projektkostenkalkulation EP'!$B$4,20),IF('Projektkostenkalkulation EP'!W9&lt;&gt;"",EDATE('Projektkostenkalkulation EP'!$B$4,21),IF('Projektkostenkalkulation EP'!X9&lt;&gt;"",EDATE('Projektkostenkalkulation EP'!$B$4,22),IF('Projektkostenkalkulation EP'!Y9&lt;&gt;"",EDATE('Projektkostenkalkulation EP'!$B$4,23),"Fehler")))))))))))))))))))))))),"TT.MM.JJJJ"),"")</f>
        <v/>
      </c>
      <c r="E9" s="93" t="str">
        <f>IF('Personalkap. (Anl.5)'!$B9&lt;&gt;"",TEXT(IF('Projektkostenkalkulation EP'!Y9&lt;&gt;"",EOMONTH('Projektkostenkalkulation EP'!$B$4,23),IF('Projektkostenkalkulation EP'!X9&lt;&gt;"",EOMONTH('Projektkostenkalkulation EP'!$B$4,22),IF('Projektkostenkalkulation EP'!W9&lt;&gt;"",EOMONTH('Projektkostenkalkulation EP'!$B$4,21),IF('Projektkostenkalkulation EP'!V9&lt;&gt;"",EOMONTH('Projektkostenkalkulation EP'!$B$4,20),IF('Projektkostenkalkulation EP'!U9&lt;&gt;"",EOMONTH('Projektkostenkalkulation EP'!$B$4,19),IF('Projektkostenkalkulation EP'!T9&lt;&gt;"",EOMONTH('Projektkostenkalkulation EP'!$B$4,18),IF('Projektkostenkalkulation EP'!S9&lt;&gt;"",EOMONTH('Projektkostenkalkulation EP'!$B$4,17),IF('Projektkostenkalkulation EP'!R9&lt;&gt;"",EOMONTH('Projektkostenkalkulation EP'!$B$4,16),IF('Projektkostenkalkulation EP'!Q9&lt;&gt;"",EOMONTH('Projektkostenkalkulation EP'!$B$4,15),IF('Projektkostenkalkulation EP'!P9&lt;&gt;"",EOMONTH('Projektkostenkalkulation EP'!$B$4,14),IF('Projektkostenkalkulation EP'!O9&lt;&gt;"",EOMONTH('Projektkostenkalkulation EP'!$B$4,13),IF('Projektkostenkalkulation EP'!N9&lt;&gt;"",EOMONTH('Projektkostenkalkulation EP'!$B$4,12),IF('Projektkostenkalkulation EP'!M9&lt;&gt;"",EOMONTH('Projektkostenkalkulation EP'!$B$4,11),IF('Projektkostenkalkulation EP'!L9&lt;&gt;"",EOMONTH('Projektkostenkalkulation EP'!$B$4,10),IF('Projektkostenkalkulation EP'!K9&lt;&gt;"",EOMONTH('Projektkostenkalkulation EP'!$B$4,9),IF('Projektkostenkalkulation EP'!J9&lt;&gt;"",EOMONTH('Projektkostenkalkulation EP'!$B$4,8),IF('Projektkostenkalkulation EP'!I9&lt;&gt;"",EOMONTH('Projektkostenkalkulation EP'!$B$4,7),IF('Projektkostenkalkulation EP'!H9&lt;&gt;"",EOMONTH('Projektkostenkalkulation EP'!$B$4,6),IF('Projektkostenkalkulation EP'!G9&lt;&gt;"",EOMONTH('Projektkostenkalkulation EP'!$B$4,5),IF('Projektkostenkalkulation EP'!F9&lt;&gt;"",EOMONTH('Projektkostenkalkulation EP'!$B$4,4),IF('Projektkostenkalkulation EP'!E9&lt;&gt;"",EOMONTH('Projektkostenkalkulation EP'!$B$4,3),IF('Projektkostenkalkulation EP'!D9&lt;&gt;"",EOMONTH('Projektkostenkalkulation EP'!$B$4,2),IF('Projektkostenkalkulation EP'!C9&lt;&gt;"",EOMONTH('Projektkostenkalkulation EP'!$B$4,1),IF('Projektkostenkalkulation EP'!B9&lt;&gt;"",EOMONTH('Projektkostenkalkulation EP'!$B$4,0),"Fehler")))))))))))))))))))))))),"TT.MM.JJJJ"),"")</f>
        <v/>
      </c>
      <c r="F9" s="118" t="str">
        <f>IF(A9&lt;&gt;"",IF('Projektkostenkalkulation EP'!$K$47="","",
                 IF(
                                AND('Projektkostenkalkulation EP'!$K$42&gt;0,'Projektkostenkalkulation EP'!$K$43&gt;0),6,
                                           IF(
                                                         OR('Projektkostenkalkulation EP'!$K$42&gt;0,'Projektkostenkalkulation EP'!$K$43&gt;0),5,
                                                                     IF('Projektkostenkalkulation EP'!$K$47&gt;0,4,""
                                                                                  )
                                                         )
                                         )
                     ),"")</f>
        <v/>
      </c>
      <c r="G9" s="100">
        <f>IF('Projektkostenkalkulation EP'!$Z$9-
                        SUMIF('Projektkostenkalkulation EP'!$B$9:$Y$9,"&gt;0",'Projektkostenkalkulation EP'!$B$30:$Y$30)-
                                SUMIF('Projektkostenkalkulation EP'!$B$9:$Y$9,"&gt;0",'Projektkostenkalkulation EP'!$B$29:$Y$29)-
                                        SUMIF('Projektkostenkalkulation EP'!$B$9:$Y$9,"&gt;0",'Projektkostenkalkulation EP'!$B$28:$Y$28)-
                                                SUMIF('Projektkostenkalkulation EP'!$B$9:$Y$9,"&gt;0",'Projektkostenkalkulation EP'!$B$27:$Y$27)-
                                                        SUMIF('Projektkostenkalkulation EP'!$B$9:$Y$9,"&gt;0",'Projektkostenkalkulation EP'!$B$26:$Y$26)&gt;0,
              IF('Projektkostenkalkulation EP'!$Z$9-
                                    SUMIF('Projektkostenkalkulation EP'!$B$9:$Y$9,"&gt;0",'Projektkostenkalkulation EP'!$B$30:$Y$30)-
                                            SUMIF('Projektkostenkalkulation EP'!$B$9:$Y$9,"&gt;0",'Projektkostenkalkulation EP'!$B$29:$Y$29)-
                                                    SUMIF('Projektkostenkalkulation EP'!$B$9:$Y$9,"&gt;0",'Projektkostenkalkulation EP'!$B$28:$Y$28)-
                                                            SUMIF('Projektkostenkalkulation EP'!$B$9:$Y$9,"&gt;0",'Projektkostenkalkulation EP'!$B$27:$Y$27)-
                                                                    SUMIF('Projektkostenkalkulation EP'!$B$9:$Y$9,"&gt;0",'Projektkostenkalkulation EP'!$B$26:$Y$26)&gt;=SUMIF('Projektkostenkalkulation EP'!$B$9:$Y$9,"&gt;0",'Projektkostenkalkulation EP'!$B$31:$Y$31),
                           SUMIF('Projektkostenkalkulation EP'!$B$9:$Y$9,"&gt;0",'Projektkostenkalkulation EP'!$B$31:$Y$31),
                           'Projektkostenkalkulation EP'!$Z$9-
                                    SUMIF('Projektkostenkalkulation EP'!$B$9:$Y$9,"&gt;0",'Projektkostenkalkulation EP'!$B$30:$Y$30)-
                                            SUMIF('Projektkostenkalkulation EP'!$B$9:$Y$9,"&gt;0",'Projektkostenkalkulation EP'!$B$29:$Y$29)-
                                                    SUMIF('Projektkostenkalkulation EP'!$B$9:$Y$9,"&gt;0",'Projektkostenkalkulation EP'!$B$28:$Y$28)-
                                                            SUMIF('Projektkostenkalkulation EP'!$B$9:$Y$9,"&gt;0",'Projektkostenkalkulation EP'!$B$27:$Y$27)-
                                                                    SUMIF('Projektkostenkalkulation EP'!$B$9:$Y$9,"&gt;0",'Projektkostenkalkulation EP'!$B$26:$Y$26)
              ),
              0
)</f>
        <v>0</v>
      </c>
    </row>
    <row r="10" spans="1:21" ht="14.25" customHeight="1" x14ac:dyDescent="0.2">
      <c r="A10" s="79" t="str">
        <f t="shared" ref="A10:A15" si="1">IF(B10&lt;&gt;"",2,"")</f>
        <v/>
      </c>
      <c r="B10" s="370" t="str">
        <f>IF(G10&lt;&gt;0,'Projektkostenkalkulation EP'!$A$10,"")</f>
        <v/>
      </c>
      <c r="C10" s="371"/>
      <c r="D10" s="89" t="str">
        <f>IF('Personalkap. (Anl.5)'!$B10&lt;&gt;"",TEXT(IF('Projektkostenkalkulation EP'!B10&lt;&gt;"",EDATE('Projektkostenkalkulation EP'!$B$4,0),IF('Projektkostenkalkulation EP'!C10&lt;&gt;"",EDATE('Projektkostenkalkulation EP'!$B$4,1),IF('Projektkostenkalkulation EP'!D10&lt;&gt;"",EDATE('Projektkostenkalkulation EP'!$B$4,2),IF('Projektkostenkalkulation EP'!E10&lt;&gt;"",EDATE('Projektkostenkalkulation EP'!$B$4,3),IF('Projektkostenkalkulation EP'!F10&lt;&gt;"",EDATE('Projektkostenkalkulation EP'!$B$4,4),IF('Projektkostenkalkulation EP'!G10&lt;&gt;"",EDATE('Projektkostenkalkulation EP'!$B$4,5),IF('Projektkostenkalkulation EP'!H10&lt;&gt;"",EDATE('Projektkostenkalkulation EP'!$B$4,6),IF('Projektkostenkalkulation EP'!I10&lt;&gt;"",EDATE('Projektkostenkalkulation EP'!$B$4,7),IF('Projektkostenkalkulation EP'!J10&lt;&gt;"",EDATE('Projektkostenkalkulation EP'!$B$4,8),IF('Projektkostenkalkulation EP'!K10&lt;&gt;"",EDATE('Projektkostenkalkulation EP'!$B$4,9),IF('Projektkostenkalkulation EP'!L10&lt;&gt;"",EDATE('Projektkostenkalkulation EP'!$B$4,10),IF('Projektkostenkalkulation EP'!M10&lt;&gt;"",EDATE('Projektkostenkalkulation EP'!$B$4,11),IF('Projektkostenkalkulation EP'!N10&lt;&gt;"",EDATE('Projektkostenkalkulation EP'!$B$4,12),IF('Projektkostenkalkulation EP'!O10&lt;&gt;"",EDATE('Projektkostenkalkulation EP'!$B$4,13),IF('Projektkostenkalkulation EP'!P10&lt;&gt;"",EDATE('Projektkostenkalkulation EP'!$B$4,14),IF('Projektkostenkalkulation EP'!Q10&lt;&gt;"",EDATE('Projektkostenkalkulation EP'!$B$4,15),IF('Projektkostenkalkulation EP'!R10&lt;&gt;"",EDATE('Projektkostenkalkulation EP'!$B$4,16),IF('Projektkostenkalkulation EP'!S10&lt;&gt;"",EDATE('Projektkostenkalkulation EP'!$B$4,17),IF('Projektkostenkalkulation EP'!T10&lt;&gt;"",EDATE('Projektkostenkalkulation EP'!$B$4,18),IF('Projektkostenkalkulation EP'!U10&lt;&gt;"",EDATE('Projektkostenkalkulation EP'!$B$4,19),IF('Projektkostenkalkulation EP'!V10&lt;&gt;"",EDATE('Projektkostenkalkulation EP'!$B$4,20),IF('Projektkostenkalkulation EP'!W10&lt;&gt;"",EDATE('Projektkostenkalkulation EP'!$B$4,21),IF('Projektkostenkalkulation EP'!X10&lt;&gt;"",EDATE('Projektkostenkalkulation EP'!$B$4,22),IF('Projektkostenkalkulation EP'!Y10&lt;&gt;"",EDATE('Projektkostenkalkulation EP'!$B$4,23),"Fehler")))))))))))))))))))))))),"TT.MM.JJJJ"),"")</f>
        <v/>
      </c>
      <c r="E10" s="89" t="str">
        <f>IF('Personalkap. (Anl.5)'!$B10&lt;&gt;"",TEXT(IF('Projektkostenkalkulation EP'!Y10&lt;&gt;"",EOMONTH('Projektkostenkalkulation EP'!$B$4,23),IF('Projektkostenkalkulation EP'!X10&lt;&gt;"",EOMONTH('Projektkostenkalkulation EP'!$B$4,22),IF('Projektkostenkalkulation EP'!W10&lt;&gt;"",EOMONTH('Projektkostenkalkulation EP'!$B$4,21),IF('Projektkostenkalkulation EP'!V10&lt;&gt;"",EOMONTH('Projektkostenkalkulation EP'!$B$4,20),IF('Projektkostenkalkulation EP'!U10&lt;&gt;"",EOMONTH('Projektkostenkalkulation EP'!$B$4,19),IF('Projektkostenkalkulation EP'!T10&lt;&gt;"",EOMONTH('Projektkostenkalkulation EP'!$B$4,18),IF('Projektkostenkalkulation EP'!S10&lt;&gt;"",EOMONTH('Projektkostenkalkulation EP'!$B$4,17),IF('Projektkostenkalkulation EP'!R10&lt;&gt;"",EOMONTH('Projektkostenkalkulation EP'!$B$4,16),IF('Projektkostenkalkulation EP'!Q10&lt;&gt;"",EOMONTH('Projektkostenkalkulation EP'!$B$4,15),IF('Projektkostenkalkulation EP'!P10&lt;&gt;"",EOMONTH('Projektkostenkalkulation EP'!$B$4,14),IF('Projektkostenkalkulation EP'!O10&lt;&gt;"",EOMONTH('Projektkostenkalkulation EP'!$B$4,13),IF('Projektkostenkalkulation EP'!N10&lt;&gt;"",EOMONTH('Projektkostenkalkulation EP'!$B$4,12),IF('Projektkostenkalkulation EP'!M10&lt;&gt;"",EOMONTH('Projektkostenkalkulation EP'!$B$4,11),IF('Projektkostenkalkulation EP'!L10&lt;&gt;"",EOMONTH('Projektkostenkalkulation EP'!$B$4,10),IF('Projektkostenkalkulation EP'!K10&lt;&gt;"",EOMONTH('Projektkostenkalkulation EP'!$B$4,9),IF('Projektkostenkalkulation EP'!J10&lt;&gt;"",EOMONTH('Projektkostenkalkulation EP'!$B$4,8),IF('Projektkostenkalkulation EP'!I10&lt;&gt;"",EOMONTH('Projektkostenkalkulation EP'!$B$4,7),IF('Projektkostenkalkulation EP'!H10&lt;&gt;"",EOMONTH('Projektkostenkalkulation EP'!$B$4,6),IF('Projektkostenkalkulation EP'!G10&lt;&gt;"",EOMONTH('Projektkostenkalkulation EP'!$B$4,5),IF('Projektkostenkalkulation EP'!F10&lt;&gt;"",EOMONTH('Projektkostenkalkulation EP'!$B$4,4),IF('Projektkostenkalkulation EP'!E10&lt;&gt;"",EOMONTH('Projektkostenkalkulation EP'!$B$4,3),IF('Projektkostenkalkulation EP'!D10&lt;&gt;"",EOMONTH('Projektkostenkalkulation EP'!$B$4,2),IF('Projektkostenkalkulation EP'!C10&lt;&gt;"",EOMONTH('Projektkostenkalkulation EP'!$B$4,1),IF('Projektkostenkalkulation EP'!B10&lt;&gt;"",EOMONTH('Projektkostenkalkulation EP'!$B$4,0),"Fehler")))))))))))))))))))))))),"TT.MM.JJJJ"),"")</f>
        <v/>
      </c>
      <c r="F10" s="119" t="str">
        <f>IF(A10&lt;&gt;"",IF(
                'Projektkostenkalkulation EP'!$K$42&gt;0,  1,  ""
                 ),"")</f>
        <v/>
      </c>
      <c r="G10" s="98">
        <f>IF('Projektkostenkalkulation EP'!$Z$10-
                          $G11-
                                  $G12-
                                          $G13-
                                                   $G14-
                                                            $G15&gt;0,
                IF('Projektkostenkalkulation EP'!$Z$10-
                            $G11-
                                     $G12-
                                              $G13-
                                                       $G14-
                                                                $G15&gt;SUMIF('Projektkostenkalkulation EP'!$B$10:$Y$10,"&gt;0",'Projektkostenkalkulation EP'!$B$26:$Y$26),
                               SUMIF('Projektkostenkalkulation EP'!$B$10:$Y$10,"&gt;0",'Projektkostenkalkulation EP'!$B$26:$Y$26),
                               'Projektkostenkalkulation EP'!$Z$10-
                              $G11-
                                      $G12-
                                               $G13-
                                                       $G14-
                                                                 $G15
                              ),
                  0
)</f>
        <v>0</v>
      </c>
    </row>
    <row r="11" spans="1:21" ht="14.25" customHeight="1" x14ac:dyDescent="0.2">
      <c r="A11" s="81" t="str">
        <f t="shared" si="1"/>
        <v/>
      </c>
      <c r="B11" s="366" t="str">
        <f>IF(G11&lt;&gt;0,'Projektkostenkalkulation EP'!$A$10,"")</f>
        <v/>
      </c>
      <c r="C11" s="367"/>
      <c r="D11" s="90" t="str">
        <f>IF('Personalkap. (Anl.5)'!$B11&lt;&gt;"",TEXT(IF('Projektkostenkalkulation EP'!B10&lt;&gt;"",EDATE('Projektkostenkalkulation EP'!$B$4,0),IF('Projektkostenkalkulation EP'!C10&lt;&gt;"",EDATE('Projektkostenkalkulation EP'!$B$4,1),IF('Projektkostenkalkulation EP'!D10&lt;&gt;"",EDATE('Projektkostenkalkulation EP'!$B$4,2),IF('Projektkostenkalkulation EP'!E10&lt;&gt;"",EDATE('Projektkostenkalkulation EP'!$B$4,3),IF('Projektkostenkalkulation EP'!F10&lt;&gt;"",EDATE('Projektkostenkalkulation EP'!$B$4,4),IF('Projektkostenkalkulation EP'!G10&lt;&gt;"",EDATE('Projektkostenkalkulation EP'!$B$4,5),IF('Projektkostenkalkulation EP'!H10&lt;&gt;"",EDATE('Projektkostenkalkulation EP'!$B$4,6),IF('Projektkostenkalkulation EP'!I10&lt;&gt;"",EDATE('Projektkostenkalkulation EP'!$B$4,7),IF('Projektkostenkalkulation EP'!J10&lt;&gt;"",EDATE('Projektkostenkalkulation EP'!$B$4,8),IF('Projektkostenkalkulation EP'!K10&lt;&gt;"",EDATE('Projektkostenkalkulation EP'!$B$4,9),IF('Projektkostenkalkulation EP'!L10&lt;&gt;"",EDATE('Projektkostenkalkulation EP'!$B$4,10),IF('Projektkostenkalkulation EP'!M10&lt;&gt;"",EDATE('Projektkostenkalkulation EP'!$B$4,11),IF('Projektkostenkalkulation EP'!N10&lt;&gt;"",EDATE('Projektkostenkalkulation EP'!$B$4,12),IF('Projektkostenkalkulation EP'!O10&lt;&gt;"",EDATE('Projektkostenkalkulation EP'!$B$4,13),IF('Projektkostenkalkulation EP'!P10&lt;&gt;"",EDATE('Projektkostenkalkulation EP'!$B$4,14),IF('Projektkostenkalkulation EP'!Q10&lt;&gt;"",EDATE('Projektkostenkalkulation EP'!$B$4,15),IF('Projektkostenkalkulation EP'!R10&lt;&gt;"",EDATE('Projektkostenkalkulation EP'!$B$4,16),IF('Projektkostenkalkulation EP'!S10&lt;&gt;"",EDATE('Projektkostenkalkulation EP'!$B$4,17),IF('Projektkostenkalkulation EP'!T10&lt;&gt;"",EDATE('Projektkostenkalkulation EP'!$B$4,18),IF('Projektkostenkalkulation EP'!U10&lt;&gt;"",EDATE('Projektkostenkalkulation EP'!$B$4,19),IF('Projektkostenkalkulation EP'!V10&lt;&gt;"",EDATE('Projektkostenkalkulation EP'!$B$4,20),IF('Projektkostenkalkulation EP'!W10&lt;&gt;"",EDATE('Projektkostenkalkulation EP'!$B$4,21),IF('Projektkostenkalkulation EP'!X10&lt;&gt;"",EDATE('Projektkostenkalkulation EP'!$B$4,22),IF('Projektkostenkalkulation EP'!Y10&lt;&gt;"",EDATE('Projektkostenkalkulation EP'!$B$4,23),"Fehler")))))))))))))))))))))))),"TT.MM.JJJJ"),"")</f>
        <v/>
      </c>
      <c r="E11" s="90" t="str">
        <f>IF('Personalkap. (Anl.5)'!$B11&lt;&gt;"",TEXT(IF('Projektkostenkalkulation EP'!Y10&lt;&gt;"",EOMONTH('Projektkostenkalkulation EP'!$B$4,23),IF('Projektkostenkalkulation EP'!X10&lt;&gt;"",EOMONTH('Projektkostenkalkulation EP'!$B$4,22),IF('Projektkostenkalkulation EP'!W10&lt;&gt;"",EOMONTH('Projektkostenkalkulation EP'!$B$4,21),IF('Projektkostenkalkulation EP'!V10&lt;&gt;"",EOMONTH('Projektkostenkalkulation EP'!$B$4,20),IF('Projektkostenkalkulation EP'!U10&lt;&gt;"",EOMONTH('Projektkostenkalkulation EP'!$B$4,19),IF('Projektkostenkalkulation EP'!T10&lt;&gt;"",EOMONTH('Projektkostenkalkulation EP'!$B$4,18),IF('Projektkostenkalkulation EP'!S10&lt;&gt;"",EOMONTH('Projektkostenkalkulation EP'!$B$4,17),IF('Projektkostenkalkulation EP'!R10&lt;&gt;"",EOMONTH('Projektkostenkalkulation EP'!$B$4,16),IF('Projektkostenkalkulation EP'!Q10&lt;&gt;"",EOMONTH('Projektkostenkalkulation EP'!$B$4,15),IF('Projektkostenkalkulation EP'!P10&lt;&gt;"",EOMONTH('Projektkostenkalkulation EP'!$B$4,14),IF('Projektkostenkalkulation EP'!O10&lt;&gt;"",EOMONTH('Projektkostenkalkulation EP'!$B$4,13),IF('Projektkostenkalkulation EP'!N10&lt;&gt;"",EOMONTH('Projektkostenkalkulation EP'!$B$4,12),IF('Projektkostenkalkulation EP'!M10&lt;&gt;"",EOMONTH('Projektkostenkalkulation EP'!$B$4,11),IF('Projektkostenkalkulation EP'!L10&lt;&gt;"",EOMONTH('Projektkostenkalkulation EP'!$B$4,10),IF('Projektkostenkalkulation EP'!K10&lt;&gt;"",EOMONTH('Projektkostenkalkulation EP'!$B$4,9),IF('Projektkostenkalkulation EP'!J10&lt;&gt;"",EOMONTH('Projektkostenkalkulation EP'!$B$4,8),IF('Projektkostenkalkulation EP'!I10&lt;&gt;"",EOMONTH('Projektkostenkalkulation EP'!$B$4,7),IF('Projektkostenkalkulation EP'!H10&lt;&gt;"",EOMONTH('Projektkostenkalkulation EP'!$B$4,6),IF('Projektkostenkalkulation EP'!G10&lt;&gt;"",EOMONTH('Projektkostenkalkulation EP'!$B$4,5),IF('Projektkostenkalkulation EP'!F10&lt;&gt;"",EOMONTH('Projektkostenkalkulation EP'!$B$4,4),IF('Projektkostenkalkulation EP'!E10&lt;&gt;"",EOMONTH('Projektkostenkalkulation EP'!$B$4,3),IF('Projektkostenkalkulation EP'!D10&lt;&gt;"",EOMONTH('Projektkostenkalkulation EP'!$B$4,2),IF('Projektkostenkalkulation EP'!C10&lt;&gt;"",EOMONTH('Projektkostenkalkulation EP'!$B$4,1),IF('Projektkostenkalkulation EP'!B10&lt;&gt;"",EOMONTH('Projektkostenkalkulation EP'!$B$4,0),"Fehler")))))))))))))))))))))))),"TT.MM.JJJJ"),"")</f>
        <v/>
      </c>
      <c r="F11" s="14" t="str">
        <f>IF(A11&lt;&gt;"",IF(
                 AND('Projektkostenkalkulation EP'!$K$42&gt;0,'Projektkostenkalkulation EP'!$K$43&gt;0),2,
                           IF(
                                          AND('Projektkostenkalkulation EP'!$K$42="",'Projektkostenkalkulation EP'!$K$43&gt;0),1,""
                                         )
                           ),"")</f>
        <v/>
      </c>
      <c r="G11" s="99">
        <f>IF('Projektkostenkalkulation EP'!$Z$10-
                                  $G12-
                                          $G13-
                                                   $G14-
                                                            $G15&gt;0,
                IF('Projektkostenkalkulation EP'!$Z$10-
                                     $G12-
                                              $G13-
                                                       $G14-
                                                                $G15&gt;SUMIF('Projektkostenkalkulation EP'!$B$10:$Y$10,"&gt;0",'Projektkostenkalkulation EP'!$B$27:$Y$27),
                               SUMIF('Projektkostenkalkulation EP'!$B$10:$Y$10,"&gt;0",'Projektkostenkalkulation EP'!$B$27:$Y$27),
                               'Projektkostenkalkulation EP'!$Z$10-
                                      $G12-
                                               $G13-
                                                       $G14-
                                                                 $G15
                              ),
                  0
)</f>
        <v>0</v>
      </c>
    </row>
    <row r="12" spans="1:21" ht="14.25" customHeight="1" x14ac:dyDescent="0.2">
      <c r="A12" s="81" t="str">
        <f t="shared" si="1"/>
        <v/>
      </c>
      <c r="B12" s="366" t="str">
        <f>IF(G12&lt;&gt;0,'Projektkostenkalkulation EP'!$A$10,"")</f>
        <v/>
      </c>
      <c r="C12" s="367"/>
      <c r="D12" s="90" t="str">
        <f>IF('Personalkap. (Anl.5)'!$B12&lt;&gt;"",TEXT(IF('Projektkostenkalkulation EP'!B10&lt;&gt;"",EDATE('Projektkostenkalkulation EP'!$B$4,0),IF('Projektkostenkalkulation EP'!C10&lt;&gt;"",EDATE('Projektkostenkalkulation EP'!$B$4,1),IF('Projektkostenkalkulation EP'!D10&lt;&gt;"",EDATE('Projektkostenkalkulation EP'!$B$4,2),IF('Projektkostenkalkulation EP'!E10&lt;&gt;"",EDATE('Projektkostenkalkulation EP'!$B$4,3),IF('Projektkostenkalkulation EP'!F10&lt;&gt;"",EDATE('Projektkostenkalkulation EP'!$B$4,4),IF('Projektkostenkalkulation EP'!G10&lt;&gt;"",EDATE('Projektkostenkalkulation EP'!$B$4,5),IF('Projektkostenkalkulation EP'!H10&lt;&gt;"",EDATE('Projektkostenkalkulation EP'!$B$4,6),IF('Projektkostenkalkulation EP'!I10&lt;&gt;"",EDATE('Projektkostenkalkulation EP'!$B$4,7),IF('Projektkostenkalkulation EP'!J10&lt;&gt;"",EDATE('Projektkostenkalkulation EP'!$B$4,8),IF('Projektkostenkalkulation EP'!K10&lt;&gt;"",EDATE('Projektkostenkalkulation EP'!$B$4,9),IF('Projektkostenkalkulation EP'!L10&lt;&gt;"",EDATE('Projektkostenkalkulation EP'!$B$4,10),IF('Projektkostenkalkulation EP'!M10&lt;&gt;"",EDATE('Projektkostenkalkulation EP'!$B$4,11),IF('Projektkostenkalkulation EP'!N10&lt;&gt;"",EDATE('Projektkostenkalkulation EP'!$B$4,12),IF('Projektkostenkalkulation EP'!O10&lt;&gt;"",EDATE('Projektkostenkalkulation EP'!$B$4,13),IF('Projektkostenkalkulation EP'!P10&lt;&gt;"",EDATE('Projektkostenkalkulation EP'!$B$4,14),IF('Projektkostenkalkulation EP'!Q10&lt;&gt;"",EDATE('Projektkostenkalkulation EP'!$B$4,15),IF('Projektkostenkalkulation EP'!R10&lt;&gt;"",EDATE('Projektkostenkalkulation EP'!$B$4,16),IF('Projektkostenkalkulation EP'!S10&lt;&gt;"",EDATE('Projektkostenkalkulation EP'!$B$4,17),IF('Projektkostenkalkulation EP'!T10&lt;&gt;"",EDATE('Projektkostenkalkulation EP'!$B$4,18),IF('Projektkostenkalkulation EP'!U10&lt;&gt;"",EDATE('Projektkostenkalkulation EP'!$B$4,19),IF('Projektkostenkalkulation EP'!V10&lt;&gt;"",EDATE('Projektkostenkalkulation EP'!$B$4,20),IF('Projektkostenkalkulation EP'!W10&lt;&gt;"",EDATE('Projektkostenkalkulation EP'!$B$4,21),IF('Projektkostenkalkulation EP'!X10&lt;&gt;"",EDATE('Projektkostenkalkulation EP'!$B$4,22),IF('Projektkostenkalkulation EP'!Y10&lt;&gt;"",EDATE('Projektkostenkalkulation EP'!$B$4,23),"Fehler")))))))))))))))))))))))),"TT.MM.JJJJ"),"")</f>
        <v/>
      </c>
      <c r="E12" s="90" t="str">
        <f>IF('Personalkap. (Anl.5)'!$B12&lt;&gt;"",TEXT(IF('Projektkostenkalkulation EP'!Y10&lt;&gt;"",EOMONTH('Projektkostenkalkulation EP'!$B$4,23),IF('Projektkostenkalkulation EP'!X10&lt;&gt;"",EOMONTH('Projektkostenkalkulation EP'!$B$4,22),IF('Projektkostenkalkulation EP'!W10&lt;&gt;"",EOMONTH('Projektkostenkalkulation EP'!$B$4,21),IF('Projektkostenkalkulation EP'!V10&lt;&gt;"",EOMONTH('Projektkostenkalkulation EP'!$B$4,20),IF('Projektkostenkalkulation EP'!U10&lt;&gt;"",EOMONTH('Projektkostenkalkulation EP'!$B$4,19),IF('Projektkostenkalkulation EP'!T10&lt;&gt;"",EOMONTH('Projektkostenkalkulation EP'!$B$4,18),IF('Projektkostenkalkulation EP'!S10&lt;&gt;"",EOMONTH('Projektkostenkalkulation EP'!$B$4,17),IF('Projektkostenkalkulation EP'!R10&lt;&gt;"",EOMONTH('Projektkostenkalkulation EP'!$B$4,16),IF('Projektkostenkalkulation EP'!Q10&lt;&gt;"",EOMONTH('Projektkostenkalkulation EP'!$B$4,15),IF('Projektkostenkalkulation EP'!P10&lt;&gt;"",EOMONTH('Projektkostenkalkulation EP'!$B$4,14),IF('Projektkostenkalkulation EP'!O10&lt;&gt;"",EOMONTH('Projektkostenkalkulation EP'!$B$4,13),IF('Projektkostenkalkulation EP'!N10&lt;&gt;"",EOMONTH('Projektkostenkalkulation EP'!$B$4,12),IF('Projektkostenkalkulation EP'!M10&lt;&gt;"",EOMONTH('Projektkostenkalkulation EP'!$B$4,11),IF('Projektkostenkalkulation EP'!L10&lt;&gt;"",EOMONTH('Projektkostenkalkulation EP'!$B$4,10),IF('Projektkostenkalkulation EP'!K10&lt;&gt;"",EOMONTH('Projektkostenkalkulation EP'!$B$4,9),IF('Projektkostenkalkulation EP'!J10&lt;&gt;"",EOMONTH('Projektkostenkalkulation EP'!$B$4,8),IF('Projektkostenkalkulation EP'!I10&lt;&gt;"",EOMONTH('Projektkostenkalkulation EP'!$B$4,7),IF('Projektkostenkalkulation EP'!H10&lt;&gt;"",EOMONTH('Projektkostenkalkulation EP'!$B$4,6),IF('Projektkostenkalkulation EP'!G10&lt;&gt;"",EOMONTH('Projektkostenkalkulation EP'!$B$4,5),IF('Projektkostenkalkulation EP'!F10&lt;&gt;"",EOMONTH('Projektkostenkalkulation EP'!$B$4,4),IF('Projektkostenkalkulation EP'!E10&lt;&gt;"",EOMONTH('Projektkostenkalkulation EP'!$B$4,3),IF('Projektkostenkalkulation EP'!D10&lt;&gt;"",EOMONTH('Projektkostenkalkulation EP'!$B$4,2),IF('Projektkostenkalkulation EP'!C10&lt;&gt;"",EOMONTH('Projektkostenkalkulation EP'!$B$4,1),IF('Projektkostenkalkulation EP'!B10&lt;&gt;"",EOMONTH('Projektkostenkalkulation EP'!$B$4,0),"Fehler")))))))))))))))))))))))),"TT.MM.JJJJ"),"")</f>
        <v/>
      </c>
      <c r="F12" s="14" t="str">
        <f>IF(A12&lt;&gt;"",IF('Projektkostenkalkulation EP'!$K$44="","",
                  IF(
                                AND('Projektkostenkalkulation EP'!$K$42&gt;0,'Projektkostenkalkulation EP'!$K$43&gt;0),3,
                                          IF(
                                                         OR('Projektkostenkalkulation EP'!$K$42&gt;0,'Projektkostenkalkulation EP'!$K$43&gt;0),2,
                                                                     IF('Projektkostenkalkulation EP'!$K$44&gt;0,1,""
                                                                                  )
                                                       )
                             )
                    ),"")</f>
        <v/>
      </c>
      <c r="G12" s="99">
        <f>IF('Projektkostenkalkulation EP'!$Z$10-
                                          $G13-
                                                   $G14-
                                                            $G15&gt;0,
                IF('Projektkostenkalkulation EP'!$Z$10-
                                              $G13-
                                                       $G14-
                                                                $G15&gt;SUMIF('Projektkostenkalkulation EP'!$B$10:$Y$10,"&gt;0",'Projektkostenkalkulation EP'!$B$28:$Y$28),
                               SUMIF('Projektkostenkalkulation EP'!$B$10:$Y$10,"&gt;0",'Projektkostenkalkulation EP'!$B$28:$Y$28),
                               'Projektkostenkalkulation EP'!$Z$10-
                                               $G13-
                                                       $G14-
                                                                 $G15
                              ),
                  0
)</f>
        <v>0</v>
      </c>
    </row>
    <row r="13" spans="1:21" ht="14.25" customHeight="1" x14ac:dyDescent="0.2">
      <c r="A13" s="81" t="str">
        <f t="shared" si="1"/>
        <v/>
      </c>
      <c r="B13" s="366" t="str">
        <f>IF(G13&lt;&gt;0,'Projektkostenkalkulation EP'!$A$10,"")</f>
        <v/>
      </c>
      <c r="C13" s="367"/>
      <c r="D13" s="90" t="str">
        <f>IF('Personalkap. (Anl.5)'!$B13&lt;&gt;"",TEXT(IF('Projektkostenkalkulation EP'!B10&lt;&gt;"",EDATE('Projektkostenkalkulation EP'!$B$4,0),IF('Projektkostenkalkulation EP'!C10&lt;&gt;"",EDATE('Projektkostenkalkulation EP'!$B$4,1),IF('Projektkostenkalkulation EP'!D10&lt;&gt;"",EDATE('Projektkostenkalkulation EP'!$B$4,2),IF('Projektkostenkalkulation EP'!E10&lt;&gt;"",EDATE('Projektkostenkalkulation EP'!$B$4,3),IF('Projektkostenkalkulation EP'!F10&lt;&gt;"",EDATE('Projektkostenkalkulation EP'!$B$4,4),IF('Projektkostenkalkulation EP'!G10&lt;&gt;"",EDATE('Projektkostenkalkulation EP'!$B$4,5),IF('Projektkostenkalkulation EP'!H10&lt;&gt;"",EDATE('Projektkostenkalkulation EP'!$B$4,6),IF('Projektkostenkalkulation EP'!I10&lt;&gt;"",EDATE('Projektkostenkalkulation EP'!$B$4,7),IF('Projektkostenkalkulation EP'!J10&lt;&gt;"",EDATE('Projektkostenkalkulation EP'!$B$4,8),IF('Projektkostenkalkulation EP'!K10&lt;&gt;"",EDATE('Projektkostenkalkulation EP'!$B$4,9),IF('Projektkostenkalkulation EP'!L10&lt;&gt;"",EDATE('Projektkostenkalkulation EP'!$B$4,10),IF('Projektkostenkalkulation EP'!M10&lt;&gt;"",EDATE('Projektkostenkalkulation EP'!$B$4,11),IF('Projektkostenkalkulation EP'!N10&lt;&gt;"",EDATE('Projektkostenkalkulation EP'!$B$4,12),IF('Projektkostenkalkulation EP'!O10&lt;&gt;"",EDATE('Projektkostenkalkulation EP'!$B$4,13),IF('Projektkostenkalkulation EP'!P10&lt;&gt;"",EDATE('Projektkostenkalkulation EP'!$B$4,14),IF('Projektkostenkalkulation EP'!Q10&lt;&gt;"",EDATE('Projektkostenkalkulation EP'!$B$4,15),IF('Projektkostenkalkulation EP'!R10&lt;&gt;"",EDATE('Projektkostenkalkulation EP'!$B$4,16),IF('Projektkostenkalkulation EP'!S10&lt;&gt;"",EDATE('Projektkostenkalkulation EP'!$B$4,17),IF('Projektkostenkalkulation EP'!T10&lt;&gt;"",EDATE('Projektkostenkalkulation EP'!$B$4,18),IF('Projektkostenkalkulation EP'!U10&lt;&gt;"",EDATE('Projektkostenkalkulation EP'!$B$4,19),IF('Projektkostenkalkulation EP'!V10&lt;&gt;"",EDATE('Projektkostenkalkulation EP'!$B$4,20),IF('Projektkostenkalkulation EP'!W10&lt;&gt;"",EDATE('Projektkostenkalkulation EP'!$B$4,21),IF('Projektkostenkalkulation EP'!X10&lt;&gt;"",EDATE('Projektkostenkalkulation EP'!$B$4,22),IF('Projektkostenkalkulation EP'!Y10&lt;&gt;"",EDATE('Projektkostenkalkulation EP'!$B$4,23),"Fehler")))))))))))))))))))))))),"TT.MM.JJJJ"),"")</f>
        <v/>
      </c>
      <c r="E13" s="90" t="str">
        <f>IF('Personalkap. (Anl.5)'!$B13&lt;&gt;"",TEXT(IF('Projektkostenkalkulation EP'!Y10&lt;&gt;"",EOMONTH('Projektkostenkalkulation EP'!$B$4,23),IF('Projektkostenkalkulation EP'!X10&lt;&gt;"",EOMONTH('Projektkostenkalkulation EP'!$B$4,22),IF('Projektkostenkalkulation EP'!W10&lt;&gt;"",EOMONTH('Projektkostenkalkulation EP'!$B$4,21),IF('Projektkostenkalkulation EP'!V10&lt;&gt;"",EOMONTH('Projektkostenkalkulation EP'!$B$4,20),IF('Projektkostenkalkulation EP'!U10&lt;&gt;"",EOMONTH('Projektkostenkalkulation EP'!$B$4,19),IF('Projektkostenkalkulation EP'!T10&lt;&gt;"",EOMONTH('Projektkostenkalkulation EP'!$B$4,18),IF('Projektkostenkalkulation EP'!S10&lt;&gt;"",EOMONTH('Projektkostenkalkulation EP'!$B$4,17),IF('Projektkostenkalkulation EP'!R10&lt;&gt;"",EOMONTH('Projektkostenkalkulation EP'!$B$4,16),IF('Projektkostenkalkulation EP'!Q10&lt;&gt;"",EOMONTH('Projektkostenkalkulation EP'!$B$4,15),IF('Projektkostenkalkulation EP'!P10&lt;&gt;"",EOMONTH('Projektkostenkalkulation EP'!$B$4,14),IF('Projektkostenkalkulation EP'!O10&lt;&gt;"",EOMONTH('Projektkostenkalkulation EP'!$B$4,13),IF('Projektkostenkalkulation EP'!N10&lt;&gt;"",EOMONTH('Projektkostenkalkulation EP'!$B$4,12),IF('Projektkostenkalkulation EP'!M10&lt;&gt;"",EOMONTH('Projektkostenkalkulation EP'!$B$4,11),IF('Projektkostenkalkulation EP'!L10&lt;&gt;"",EOMONTH('Projektkostenkalkulation EP'!$B$4,10),IF('Projektkostenkalkulation EP'!K10&lt;&gt;"",EOMONTH('Projektkostenkalkulation EP'!$B$4,9),IF('Projektkostenkalkulation EP'!J10&lt;&gt;"",EOMONTH('Projektkostenkalkulation EP'!$B$4,8),IF('Projektkostenkalkulation EP'!I10&lt;&gt;"",EOMONTH('Projektkostenkalkulation EP'!$B$4,7),IF('Projektkostenkalkulation EP'!H10&lt;&gt;"",EOMONTH('Projektkostenkalkulation EP'!$B$4,6),IF('Projektkostenkalkulation EP'!G10&lt;&gt;"",EOMONTH('Projektkostenkalkulation EP'!$B$4,5),IF('Projektkostenkalkulation EP'!F10&lt;&gt;"",EOMONTH('Projektkostenkalkulation EP'!$B$4,4),IF('Projektkostenkalkulation EP'!E10&lt;&gt;"",EOMONTH('Projektkostenkalkulation EP'!$B$4,3),IF('Projektkostenkalkulation EP'!D10&lt;&gt;"",EOMONTH('Projektkostenkalkulation EP'!$B$4,2),IF('Projektkostenkalkulation EP'!C10&lt;&gt;"",EOMONTH('Projektkostenkalkulation EP'!$B$4,1),IF('Projektkostenkalkulation EP'!B10&lt;&gt;"",EOMONTH('Projektkostenkalkulation EP'!$B$4,0),"Fehler")))))))))))))))))))))))),"TT.MM.JJJJ"),"")</f>
        <v/>
      </c>
      <c r="F13" s="14" t="str">
        <f>IF(A13&lt;&gt;"",IF('Projektkostenkalkulation EP'!$K$45="","",
                 IF(
                                AND('Projektkostenkalkulation EP'!$K$42&gt;0,'Projektkostenkalkulation EP'!$K$43&gt;0),4,
                                           IF(
                                                         OR('Projektkostenkalkulation EP'!$K$42&gt;0,'Projektkostenkalkulation EP'!$K$43&gt;0),3,
                                                                     IF('Projektkostenkalkulation EP'!$K$45&gt;0,2,""
                                                                                  )
                                                         )
                                         )
                     ),"")</f>
        <v/>
      </c>
      <c r="G13" s="99">
        <f>IF('Projektkostenkalkulation EP'!$Z$10-
                                                   $G14-
                                                            $G15&gt;0,
                IF('Projektkostenkalkulation EP'!$Z$10-
                                                       $G14-
                                                                $G15&gt;SUMIF('Projektkostenkalkulation EP'!$B$10:$Y$10,"&gt;0",'Projektkostenkalkulation EP'!$B$29:$Y$29),
                               SUMIF('Projektkostenkalkulation EP'!$B$10:$Y$10,"&gt;0",'Projektkostenkalkulation EP'!$B$29:$Y$29),
                               'Projektkostenkalkulation EP'!$Z$10-
                                                       $G14-
                                                                 $G15
                              ),
                  0
)</f>
        <v>0</v>
      </c>
    </row>
    <row r="14" spans="1:21" ht="14.25" customHeight="1" x14ac:dyDescent="0.2">
      <c r="A14" s="81" t="str">
        <f t="shared" si="1"/>
        <v/>
      </c>
      <c r="B14" s="366" t="str">
        <f>IF(G14&lt;&gt;0,'Projektkostenkalkulation EP'!$A$10,"")</f>
        <v/>
      </c>
      <c r="C14" s="367"/>
      <c r="D14" s="90" t="str">
        <f>IF('Personalkap. (Anl.5)'!$B14&lt;&gt;"",TEXT(IF('Projektkostenkalkulation EP'!B10&lt;&gt;"",EDATE('Projektkostenkalkulation EP'!$B$4,0),IF('Projektkostenkalkulation EP'!C10&lt;&gt;"",EDATE('Projektkostenkalkulation EP'!$B$4,1),IF('Projektkostenkalkulation EP'!D10&lt;&gt;"",EDATE('Projektkostenkalkulation EP'!$B$4,2),IF('Projektkostenkalkulation EP'!E10&lt;&gt;"",EDATE('Projektkostenkalkulation EP'!$B$4,3),IF('Projektkostenkalkulation EP'!F10&lt;&gt;"",EDATE('Projektkostenkalkulation EP'!$B$4,4),IF('Projektkostenkalkulation EP'!G10&lt;&gt;"",EDATE('Projektkostenkalkulation EP'!$B$4,5),IF('Projektkostenkalkulation EP'!H10&lt;&gt;"",EDATE('Projektkostenkalkulation EP'!$B$4,6),IF('Projektkostenkalkulation EP'!I10&lt;&gt;"",EDATE('Projektkostenkalkulation EP'!$B$4,7),IF('Projektkostenkalkulation EP'!J10&lt;&gt;"",EDATE('Projektkostenkalkulation EP'!$B$4,8),IF('Projektkostenkalkulation EP'!K10&lt;&gt;"",EDATE('Projektkostenkalkulation EP'!$B$4,9),IF('Projektkostenkalkulation EP'!L10&lt;&gt;"",EDATE('Projektkostenkalkulation EP'!$B$4,10),IF('Projektkostenkalkulation EP'!M10&lt;&gt;"",EDATE('Projektkostenkalkulation EP'!$B$4,11),IF('Projektkostenkalkulation EP'!N10&lt;&gt;"",EDATE('Projektkostenkalkulation EP'!$B$4,12),IF('Projektkostenkalkulation EP'!O10&lt;&gt;"",EDATE('Projektkostenkalkulation EP'!$B$4,13),IF('Projektkostenkalkulation EP'!P10&lt;&gt;"",EDATE('Projektkostenkalkulation EP'!$B$4,14),IF('Projektkostenkalkulation EP'!Q10&lt;&gt;"",EDATE('Projektkostenkalkulation EP'!$B$4,15),IF('Projektkostenkalkulation EP'!R10&lt;&gt;"",EDATE('Projektkostenkalkulation EP'!$B$4,16),IF('Projektkostenkalkulation EP'!S10&lt;&gt;"",EDATE('Projektkostenkalkulation EP'!$B$4,17),IF('Projektkostenkalkulation EP'!T10&lt;&gt;"",EDATE('Projektkostenkalkulation EP'!$B$4,18),IF('Projektkostenkalkulation EP'!U10&lt;&gt;"",EDATE('Projektkostenkalkulation EP'!$B$4,19),IF('Projektkostenkalkulation EP'!V10&lt;&gt;"",EDATE('Projektkostenkalkulation EP'!$B$4,20),IF('Projektkostenkalkulation EP'!W10&lt;&gt;"",EDATE('Projektkostenkalkulation EP'!$B$4,21),IF('Projektkostenkalkulation EP'!X10&lt;&gt;"",EDATE('Projektkostenkalkulation EP'!$B$4,22),IF('Projektkostenkalkulation EP'!Y10&lt;&gt;"",EDATE('Projektkostenkalkulation EP'!$B$4,23),"Fehler")))))))))))))))))))))))),"TT.MM.JJJJ"),"")</f>
        <v/>
      </c>
      <c r="E14" s="90" t="str">
        <f>IF('Personalkap. (Anl.5)'!$B14&lt;&gt;"",TEXT(IF('Projektkostenkalkulation EP'!Y10&lt;&gt;"",EOMONTH('Projektkostenkalkulation EP'!$B$4,23),IF('Projektkostenkalkulation EP'!X10&lt;&gt;"",EOMONTH('Projektkostenkalkulation EP'!$B$4,22),IF('Projektkostenkalkulation EP'!W10&lt;&gt;"",EOMONTH('Projektkostenkalkulation EP'!$B$4,21),IF('Projektkostenkalkulation EP'!V10&lt;&gt;"",EOMONTH('Projektkostenkalkulation EP'!$B$4,20),IF('Projektkostenkalkulation EP'!U10&lt;&gt;"",EOMONTH('Projektkostenkalkulation EP'!$B$4,19),IF('Projektkostenkalkulation EP'!T10&lt;&gt;"",EOMONTH('Projektkostenkalkulation EP'!$B$4,18),IF('Projektkostenkalkulation EP'!S10&lt;&gt;"",EOMONTH('Projektkostenkalkulation EP'!$B$4,17),IF('Projektkostenkalkulation EP'!R10&lt;&gt;"",EOMONTH('Projektkostenkalkulation EP'!$B$4,16),IF('Projektkostenkalkulation EP'!Q10&lt;&gt;"",EOMONTH('Projektkostenkalkulation EP'!$B$4,15),IF('Projektkostenkalkulation EP'!P10&lt;&gt;"",EOMONTH('Projektkostenkalkulation EP'!$B$4,14),IF('Projektkostenkalkulation EP'!O10&lt;&gt;"",EOMONTH('Projektkostenkalkulation EP'!$B$4,13),IF('Projektkostenkalkulation EP'!N10&lt;&gt;"",EOMONTH('Projektkostenkalkulation EP'!$B$4,12),IF('Projektkostenkalkulation EP'!M10&lt;&gt;"",EOMONTH('Projektkostenkalkulation EP'!$B$4,11),IF('Projektkostenkalkulation EP'!L10&lt;&gt;"",EOMONTH('Projektkostenkalkulation EP'!$B$4,10),IF('Projektkostenkalkulation EP'!K10&lt;&gt;"",EOMONTH('Projektkostenkalkulation EP'!$B$4,9),IF('Projektkostenkalkulation EP'!J10&lt;&gt;"",EOMONTH('Projektkostenkalkulation EP'!$B$4,8),IF('Projektkostenkalkulation EP'!I10&lt;&gt;"",EOMONTH('Projektkostenkalkulation EP'!$B$4,7),IF('Projektkostenkalkulation EP'!H10&lt;&gt;"",EOMONTH('Projektkostenkalkulation EP'!$B$4,6),IF('Projektkostenkalkulation EP'!G10&lt;&gt;"",EOMONTH('Projektkostenkalkulation EP'!$B$4,5),IF('Projektkostenkalkulation EP'!F10&lt;&gt;"",EOMONTH('Projektkostenkalkulation EP'!$B$4,4),IF('Projektkostenkalkulation EP'!E10&lt;&gt;"",EOMONTH('Projektkostenkalkulation EP'!$B$4,3),IF('Projektkostenkalkulation EP'!D10&lt;&gt;"",EOMONTH('Projektkostenkalkulation EP'!$B$4,2),IF('Projektkostenkalkulation EP'!C10&lt;&gt;"",EOMONTH('Projektkostenkalkulation EP'!$B$4,1),IF('Projektkostenkalkulation EP'!B10&lt;&gt;"",EOMONTH('Projektkostenkalkulation EP'!$B$4,0),"Fehler")))))))))))))))))))))))),"TT.MM.JJJJ"),"")</f>
        <v/>
      </c>
      <c r="F14" s="14" t="str">
        <f>IF(A14&lt;&gt;"",IF('Projektkostenkalkulation EP'!$K$46="","",
                 IF(
                                AND('Projektkostenkalkulation EP'!$K$42&gt;0,'Projektkostenkalkulation EP'!$K$43&gt;0),5,
                                           IF(
                                                         OR('Projektkostenkalkulation EP'!$K$42&gt;0,'Projektkostenkalkulation EP'!$K$43&gt;0),4,
                                                                     IF('Projektkostenkalkulation EP'!$K$46&gt;0,3,""
                                                                                  )
                                                         )
                                         )
                     ),"")</f>
        <v/>
      </c>
      <c r="G14" s="99">
        <f>IF('Projektkostenkalkulation EP'!$Z$10-
                                                            $G15&gt;0,
                IF('Projektkostenkalkulation EP'!$Z$10-
                                                                $G15&gt;SUMIF('Projektkostenkalkulation EP'!$B$10:$Y$10,"&gt;0",'Projektkostenkalkulation EP'!$B$30:$Y$30),
                               SUMIF('Projektkostenkalkulation EP'!$B$10:$Y$10,"&gt;0",'Projektkostenkalkulation EP'!$B$30:$Y$30),
                               'Projektkostenkalkulation EP'!$Z$10-
                                                                 $G15
                              ),
                  0
)</f>
        <v>0</v>
      </c>
    </row>
    <row r="15" spans="1:21" ht="14.25" customHeight="1" thickBot="1" x14ac:dyDescent="0.25">
      <c r="A15" s="82" t="str">
        <f t="shared" si="1"/>
        <v/>
      </c>
      <c r="B15" s="368" t="str">
        <f>IF(G15&lt;&gt;0,'Projektkostenkalkulation EP'!$A$10,"")</f>
        <v/>
      </c>
      <c r="C15" s="369"/>
      <c r="D15" s="91" t="str">
        <f>IF('Personalkap. (Anl.5)'!$B15&lt;&gt;"",TEXT(IF('Projektkostenkalkulation EP'!B10&lt;&gt;"",EDATE('Projektkostenkalkulation EP'!$B$4,0),IF('Projektkostenkalkulation EP'!C10&lt;&gt;"",EDATE('Projektkostenkalkulation EP'!$B$4,1),IF('Projektkostenkalkulation EP'!D10&lt;&gt;"",EDATE('Projektkostenkalkulation EP'!$B$4,2),IF('Projektkostenkalkulation EP'!E10&lt;&gt;"",EDATE('Projektkostenkalkulation EP'!$B$4,3),IF('Projektkostenkalkulation EP'!F10&lt;&gt;"",EDATE('Projektkostenkalkulation EP'!$B$4,4),IF('Projektkostenkalkulation EP'!G10&lt;&gt;"",EDATE('Projektkostenkalkulation EP'!$B$4,5),IF('Projektkostenkalkulation EP'!H10&lt;&gt;"",EDATE('Projektkostenkalkulation EP'!$B$4,6),IF('Projektkostenkalkulation EP'!I10&lt;&gt;"",EDATE('Projektkostenkalkulation EP'!$B$4,7),IF('Projektkostenkalkulation EP'!J10&lt;&gt;"",EDATE('Projektkostenkalkulation EP'!$B$4,8),IF('Projektkostenkalkulation EP'!K10&lt;&gt;"",EDATE('Projektkostenkalkulation EP'!$B$4,9),IF('Projektkostenkalkulation EP'!L10&lt;&gt;"",EDATE('Projektkostenkalkulation EP'!$B$4,10),IF('Projektkostenkalkulation EP'!M10&lt;&gt;"",EDATE('Projektkostenkalkulation EP'!$B$4,11),IF('Projektkostenkalkulation EP'!N10&lt;&gt;"",EDATE('Projektkostenkalkulation EP'!$B$4,12),IF('Projektkostenkalkulation EP'!O10&lt;&gt;"",EDATE('Projektkostenkalkulation EP'!$B$4,13),IF('Projektkostenkalkulation EP'!P10&lt;&gt;"",EDATE('Projektkostenkalkulation EP'!$B$4,14),IF('Projektkostenkalkulation EP'!Q10&lt;&gt;"",EDATE('Projektkostenkalkulation EP'!$B$4,15),IF('Projektkostenkalkulation EP'!R10&lt;&gt;"",EDATE('Projektkostenkalkulation EP'!$B$4,16),IF('Projektkostenkalkulation EP'!S10&lt;&gt;"",EDATE('Projektkostenkalkulation EP'!$B$4,17),IF('Projektkostenkalkulation EP'!T10&lt;&gt;"",EDATE('Projektkostenkalkulation EP'!$B$4,18),IF('Projektkostenkalkulation EP'!U10&lt;&gt;"",EDATE('Projektkostenkalkulation EP'!$B$4,19),IF('Projektkostenkalkulation EP'!V10&lt;&gt;"",EDATE('Projektkostenkalkulation EP'!$B$4,20),IF('Projektkostenkalkulation EP'!W10&lt;&gt;"",EDATE('Projektkostenkalkulation EP'!$B$4,21),IF('Projektkostenkalkulation EP'!X10&lt;&gt;"",EDATE('Projektkostenkalkulation EP'!$B$4,22),IF('Projektkostenkalkulation EP'!Y10&lt;&gt;"",EDATE('Projektkostenkalkulation EP'!$B$4,23),"Fehler")))))))))))))))))))))))),"TT.MM.JJJJ"),"")</f>
        <v/>
      </c>
      <c r="E15" s="91" t="str">
        <f>IF('Personalkap. (Anl.5)'!$B15&lt;&gt;"",TEXT(IF('Projektkostenkalkulation EP'!Y10&lt;&gt;"",EOMONTH('Projektkostenkalkulation EP'!$B$4,23),IF('Projektkostenkalkulation EP'!X10&lt;&gt;"",EOMONTH('Projektkostenkalkulation EP'!$B$4,22),IF('Projektkostenkalkulation EP'!W10&lt;&gt;"",EOMONTH('Projektkostenkalkulation EP'!$B$4,21),IF('Projektkostenkalkulation EP'!V10&lt;&gt;"",EOMONTH('Projektkostenkalkulation EP'!$B$4,20),IF('Projektkostenkalkulation EP'!U10&lt;&gt;"",EOMONTH('Projektkostenkalkulation EP'!$B$4,19),IF('Projektkostenkalkulation EP'!T10&lt;&gt;"",EOMONTH('Projektkostenkalkulation EP'!$B$4,18),IF('Projektkostenkalkulation EP'!S10&lt;&gt;"",EOMONTH('Projektkostenkalkulation EP'!$B$4,17),IF('Projektkostenkalkulation EP'!R10&lt;&gt;"",EOMONTH('Projektkostenkalkulation EP'!$B$4,16),IF('Projektkostenkalkulation EP'!Q10&lt;&gt;"",EOMONTH('Projektkostenkalkulation EP'!$B$4,15),IF('Projektkostenkalkulation EP'!P10&lt;&gt;"",EOMONTH('Projektkostenkalkulation EP'!$B$4,14),IF('Projektkostenkalkulation EP'!O10&lt;&gt;"",EOMONTH('Projektkostenkalkulation EP'!$B$4,13),IF('Projektkostenkalkulation EP'!N10&lt;&gt;"",EOMONTH('Projektkostenkalkulation EP'!$B$4,12),IF('Projektkostenkalkulation EP'!M10&lt;&gt;"",EOMONTH('Projektkostenkalkulation EP'!$B$4,11),IF('Projektkostenkalkulation EP'!L10&lt;&gt;"",EOMONTH('Projektkostenkalkulation EP'!$B$4,10),IF('Projektkostenkalkulation EP'!K10&lt;&gt;"",EOMONTH('Projektkostenkalkulation EP'!$B$4,9),IF('Projektkostenkalkulation EP'!J10&lt;&gt;"",EOMONTH('Projektkostenkalkulation EP'!$B$4,8),IF('Projektkostenkalkulation EP'!I10&lt;&gt;"",EOMONTH('Projektkostenkalkulation EP'!$B$4,7),IF('Projektkostenkalkulation EP'!H10&lt;&gt;"",EOMONTH('Projektkostenkalkulation EP'!$B$4,6),IF('Projektkostenkalkulation EP'!G10&lt;&gt;"",EOMONTH('Projektkostenkalkulation EP'!$B$4,5),IF('Projektkostenkalkulation EP'!F10&lt;&gt;"",EOMONTH('Projektkostenkalkulation EP'!$B$4,4),IF('Projektkostenkalkulation EP'!E10&lt;&gt;"",EOMONTH('Projektkostenkalkulation EP'!$B$4,3),IF('Projektkostenkalkulation EP'!D10&lt;&gt;"",EOMONTH('Projektkostenkalkulation EP'!$B$4,2),IF('Projektkostenkalkulation EP'!C10&lt;&gt;"",EOMONTH('Projektkostenkalkulation EP'!$B$4,1),IF('Projektkostenkalkulation EP'!B10&lt;&gt;"",EOMONTH('Projektkostenkalkulation EP'!$B$4,0),"Fehler")))))))))))))))))))))))),"TT.MM.JJJJ"),"")</f>
        <v/>
      </c>
      <c r="F15" s="118" t="str">
        <f>IF(A15&lt;&gt;"",IF('Projektkostenkalkulation EP'!$K$47="","",
                 IF(
                                AND('Projektkostenkalkulation EP'!$K$42&gt;0,'Projektkostenkalkulation EP'!$K$43&gt;0),6,
                                           IF(
                                                         OR('Projektkostenkalkulation EP'!$K$42&gt;0,'Projektkostenkalkulation EP'!$K$43&gt;0),5,
                                                                     IF('Projektkostenkalkulation EP'!$K$47&gt;0,4,""
                                                                                  )
                                                         )
                                         )
                     ),"")</f>
        <v/>
      </c>
      <c r="G15" s="88">
        <f>IF('Projektkostenkalkulation EP'!$Z$10&gt;0,
               IF('Projektkostenkalkulation EP'!$Z$10&gt;SUMIF('Projektkostenkalkulation EP'!$B$10:$Y$10,"&gt;0",'Projektkostenkalkulation EP'!$B$31:$Y$31),
                            SUMIF('Projektkostenkalkulation EP'!$B$10:$Y$10,"&gt;0",'Projektkostenkalkulation EP'!$B$31:$Y$31),
                            'Projektkostenkalkulation EP'!$Z$10
                          ),
                0
)</f>
        <v>0</v>
      </c>
    </row>
    <row r="16" spans="1:21" ht="14.25" customHeight="1" x14ac:dyDescent="0.2">
      <c r="A16" s="84" t="str">
        <f t="shared" ref="A16:A21" si="2">IF(B16&lt;&gt;"",3,"")</f>
        <v/>
      </c>
      <c r="B16" s="370" t="str">
        <f>IF(G16&lt;&gt;0,'Projektkostenkalkulation EP'!$A$11,"")</f>
        <v/>
      </c>
      <c r="C16" s="371"/>
      <c r="D16" s="92" t="str">
        <f>IF('Personalkap. (Anl.5)'!$B16&lt;&gt;"",TEXT(IF('Projektkostenkalkulation EP'!B11&lt;&gt;"",EDATE('Projektkostenkalkulation EP'!$B$4,0),IF('Projektkostenkalkulation EP'!C11&lt;&gt;"",EDATE('Projektkostenkalkulation EP'!$B$4,1),IF('Projektkostenkalkulation EP'!D11&lt;&gt;"",EDATE('Projektkostenkalkulation EP'!$B$4,2),IF('Projektkostenkalkulation EP'!E11&lt;&gt;"",EDATE('Projektkostenkalkulation EP'!$B$4,3),IF('Projektkostenkalkulation EP'!F11&lt;&gt;"",EDATE('Projektkostenkalkulation EP'!$B$4,4),IF('Projektkostenkalkulation EP'!G11&lt;&gt;"",EDATE('Projektkostenkalkulation EP'!$B$4,5),IF('Projektkostenkalkulation EP'!H11&lt;&gt;"",EDATE('Projektkostenkalkulation EP'!$B$4,6),IF('Projektkostenkalkulation EP'!I11&lt;&gt;"",EDATE('Projektkostenkalkulation EP'!$B$4,7),IF('Projektkostenkalkulation EP'!J11&lt;&gt;"",EDATE('Projektkostenkalkulation EP'!$B$4,8),IF('Projektkostenkalkulation EP'!K11&lt;&gt;"",EDATE('Projektkostenkalkulation EP'!$B$4,9),IF('Projektkostenkalkulation EP'!L11&lt;&gt;"",EDATE('Projektkostenkalkulation EP'!$B$4,10),IF('Projektkostenkalkulation EP'!M11&lt;&gt;"",EDATE('Projektkostenkalkulation EP'!$B$4,11),IF('Projektkostenkalkulation EP'!N11&lt;&gt;"",EDATE('Projektkostenkalkulation EP'!$B$4,12),IF('Projektkostenkalkulation EP'!O11&lt;&gt;"",EDATE('Projektkostenkalkulation EP'!$B$4,13),IF('Projektkostenkalkulation EP'!P11&lt;&gt;"",EDATE('Projektkostenkalkulation EP'!$B$4,14),IF('Projektkostenkalkulation EP'!Q11&lt;&gt;"",EDATE('Projektkostenkalkulation EP'!$B$4,15),IF('Projektkostenkalkulation EP'!R11&lt;&gt;"",EDATE('Projektkostenkalkulation EP'!$B$4,16),IF('Projektkostenkalkulation EP'!S11&lt;&gt;"",EDATE('Projektkostenkalkulation EP'!$B$4,17),IF('Projektkostenkalkulation EP'!T11&lt;&gt;"",EDATE('Projektkostenkalkulation EP'!$B$4,18),IF('Projektkostenkalkulation EP'!U11&lt;&gt;"",EDATE('Projektkostenkalkulation EP'!$B$4,19),IF('Projektkostenkalkulation EP'!V11&lt;&gt;"",EDATE('Projektkostenkalkulation EP'!$B$4,20),IF('Projektkostenkalkulation EP'!W11&lt;&gt;"",EDATE('Projektkostenkalkulation EP'!$B$4,21),IF('Projektkostenkalkulation EP'!X11&lt;&gt;"",EDATE('Projektkostenkalkulation EP'!$B$4,22),IF('Projektkostenkalkulation EP'!Y11&lt;&gt;"",EDATE('Projektkostenkalkulation EP'!$B$4,23),"Fehler")))))))))))))))))))))))),"TT.MM.JJJJ"),"")</f>
        <v/>
      </c>
      <c r="E16" s="92" t="str">
        <f>IF('Personalkap. (Anl.5)'!$B16&lt;&gt;"",TEXT(IF('Projektkostenkalkulation EP'!Y11&lt;&gt;"",EOMONTH('Projektkostenkalkulation EP'!$B$4,23),IF('Projektkostenkalkulation EP'!X11&lt;&gt;"",EOMONTH('Projektkostenkalkulation EP'!$B$4,22),IF('Projektkostenkalkulation EP'!W11&lt;&gt;"",EOMONTH('Projektkostenkalkulation EP'!$B$4,21),IF('Projektkostenkalkulation EP'!V11&lt;&gt;"",EOMONTH('Projektkostenkalkulation EP'!$B$4,20),IF('Projektkostenkalkulation EP'!U11&lt;&gt;"",EOMONTH('Projektkostenkalkulation EP'!$B$4,19),IF('Projektkostenkalkulation EP'!T11&lt;&gt;"",EOMONTH('Projektkostenkalkulation EP'!$B$4,18),IF('Projektkostenkalkulation EP'!S11&lt;&gt;"",EOMONTH('Projektkostenkalkulation EP'!$B$4,17),IF('Projektkostenkalkulation EP'!R11&lt;&gt;"",EOMONTH('Projektkostenkalkulation EP'!$B$4,16),IF('Projektkostenkalkulation EP'!Q11&lt;&gt;"",EOMONTH('Projektkostenkalkulation EP'!$B$4,15),IF('Projektkostenkalkulation EP'!P11&lt;&gt;"",EOMONTH('Projektkostenkalkulation EP'!$B$4,14),IF('Projektkostenkalkulation EP'!O11&lt;&gt;"",EOMONTH('Projektkostenkalkulation EP'!$B$4,13),IF('Projektkostenkalkulation EP'!N11&lt;&gt;"",EOMONTH('Projektkostenkalkulation EP'!$B$4,12),IF('Projektkostenkalkulation EP'!M11&lt;&gt;"",EOMONTH('Projektkostenkalkulation EP'!$B$4,11),IF('Projektkostenkalkulation EP'!L11&lt;&gt;"",EOMONTH('Projektkostenkalkulation EP'!$B$4,10),IF('Projektkostenkalkulation EP'!K11&lt;&gt;"",EOMONTH('Projektkostenkalkulation EP'!$B$4,9),IF('Projektkostenkalkulation EP'!J11&lt;&gt;"",EOMONTH('Projektkostenkalkulation EP'!$B$4,8),IF('Projektkostenkalkulation EP'!I11&lt;&gt;"",EOMONTH('Projektkostenkalkulation EP'!$B$4,7),IF('Projektkostenkalkulation EP'!H11&lt;&gt;"",EOMONTH('Projektkostenkalkulation EP'!$B$4,6),IF('Projektkostenkalkulation EP'!G11&lt;&gt;"",EOMONTH('Projektkostenkalkulation EP'!$B$4,5),IF('Projektkostenkalkulation EP'!F11&lt;&gt;"",EOMONTH('Projektkostenkalkulation EP'!$B$4,4),IF('Projektkostenkalkulation EP'!E11&lt;&gt;"",EOMONTH('Projektkostenkalkulation EP'!$B$4,3),IF('Projektkostenkalkulation EP'!D11&lt;&gt;"",EOMONTH('Projektkostenkalkulation EP'!$B$4,2),IF('Projektkostenkalkulation EP'!C11&lt;&gt;"",EOMONTH('Projektkostenkalkulation EP'!$B$4,1),IF('Projektkostenkalkulation EP'!B11&lt;&gt;"",EOMONTH('Projektkostenkalkulation EP'!$B$4,0),"Fehler")))))))))))))))))))))))),"TT.MM.JJJJ"),"")</f>
        <v/>
      </c>
      <c r="F16" s="97" t="str">
        <f>IF(A16&lt;&gt;"",IF(
                'Projektkostenkalkulation EP'!$K$42&gt;0,  1,  ""
                 ),"")</f>
        <v/>
      </c>
      <c r="G16" s="101">
        <f>IF('Projektkostenkalkulation EP'!$Z$11&gt;0,
              IF('Projektkostenkalkulation EP'!$Z$11&gt;=SUMIF('Projektkostenkalkulation EP'!$B$11:$Y$11,"&gt;0",'Projektkostenkalkulation EP'!$B$26:$Y$26),
                           SUMIF('Projektkostenkalkulation EP'!$B$11:$Y$11,"&gt;0",'Projektkostenkalkulation EP'!$B$26:$Y$26),
                           'Projektkostenkalkulation EP'!$Z$11
              ),
              0
)</f>
        <v>0</v>
      </c>
    </row>
    <row r="17" spans="1:10" ht="14.25" customHeight="1" x14ac:dyDescent="0.2">
      <c r="A17" s="81" t="str">
        <f t="shared" si="2"/>
        <v/>
      </c>
      <c r="B17" s="366" t="str">
        <f>IF(G17&lt;&gt;0,'Projektkostenkalkulation EP'!$A$11,"")</f>
        <v/>
      </c>
      <c r="C17" s="367"/>
      <c r="D17" s="90" t="str">
        <f>IF('Personalkap. (Anl.5)'!$B17&lt;&gt;"",TEXT(IF('Projektkostenkalkulation EP'!B11&lt;&gt;"",EDATE('Projektkostenkalkulation EP'!$B$4,0),IF('Projektkostenkalkulation EP'!C11&lt;&gt;"",EDATE('Projektkostenkalkulation EP'!$B$4,1),IF('Projektkostenkalkulation EP'!D11&lt;&gt;"",EDATE('Projektkostenkalkulation EP'!$B$4,2),IF('Projektkostenkalkulation EP'!E11&lt;&gt;"",EDATE('Projektkostenkalkulation EP'!$B$4,3),IF('Projektkostenkalkulation EP'!F11&lt;&gt;"",EDATE('Projektkostenkalkulation EP'!$B$4,4),IF('Projektkostenkalkulation EP'!G11&lt;&gt;"",EDATE('Projektkostenkalkulation EP'!$B$4,5),IF('Projektkostenkalkulation EP'!H11&lt;&gt;"",EDATE('Projektkostenkalkulation EP'!$B$4,6),IF('Projektkostenkalkulation EP'!I11&lt;&gt;"",EDATE('Projektkostenkalkulation EP'!$B$4,7),IF('Projektkostenkalkulation EP'!J11&lt;&gt;"",EDATE('Projektkostenkalkulation EP'!$B$4,8),IF('Projektkostenkalkulation EP'!K11&lt;&gt;"",EDATE('Projektkostenkalkulation EP'!$B$4,9),IF('Projektkostenkalkulation EP'!L11&lt;&gt;"",EDATE('Projektkostenkalkulation EP'!$B$4,10),IF('Projektkostenkalkulation EP'!M11&lt;&gt;"",EDATE('Projektkostenkalkulation EP'!$B$4,11),IF('Projektkostenkalkulation EP'!N11&lt;&gt;"",EDATE('Projektkostenkalkulation EP'!$B$4,12),IF('Projektkostenkalkulation EP'!O11&lt;&gt;"",EDATE('Projektkostenkalkulation EP'!$B$4,13),IF('Projektkostenkalkulation EP'!P11&lt;&gt;"",EDATE('Projektkostenkalkulation EP'!$B$4,14),IF('Projektkostenkalkulation EP'!Q11&lt;&gt;"",EDATE('Projektkostenkalkulation EP'!$B$4,15),IF('Projektkostenkalkulation EP'!R11&lt;&gt;"",EDATE('Projektkostenkalkulation EP'!$B$4,16),IF('Projektkostenkalkulation EP'!S11&lt;&gt;"",EDATE('Projektkostenkalkulation EP'!$B$4,17),IF('Projektkostenkalkulation EP'!T11&lt;&gt;"",EDATE('Projektkostenkalkulation EP'!$B$4,18),IF('Projektkostenkalkulation EP'!U11&lt;&gt;"",EDATE('Projektkostenkalkulation EP'!$B$4,19),IF('Projektkostenkalkulation EP'!V11&lt;&gt;"",EDATE('Projektkostenkalkulation EP'!$B$4,20),IF('Projektkostenkalkulation EP'!W11&lt;&gt;"",EDATE('Projektkostenkalkulation EP'!$B$4,21),IF('Projektkostenkalkulation EP'!X11&lt;&gt;"",EDATE('Projektkostenkalkulation EP'!$B$4,22),IF('Projektkostenkalkulation EP'!Y11&lt;&gt;"",EDATE('Projektkostenkalkulation EP'!$B$4,23),"Fehler")))))))))))))))))))))))),"TT.MM.JJJJ"),"")</f>
        <v/>
      </c>
      <c r="E17" s="90" t="str">
        <f>IF('Personalkap. (Anl.5)'!$B17&lt;&gt;"",TEXT(IF('Projektkostenkalkulation EP'!Y11&lt;&gt;"",EOMONTH('Projektkostenkalkulation EP'!$B$4,23),IF('Projektkostenkalkulation EP'!X11&lt;&gt;"",EOMONTH('Projektkostenkalkulation EP'!$B$4,22),IF('Projektkostenkalkulation EP'!W11&lt;&gt;"",EOMONTH('Projektkostenkalkulation EP'!$B$4,21),IF('Projektkostenkalkulation EP'!V11&lt;&gt;"",EOMONTH('Projektkostenkalkulation EP'!$B$4,20),IF('Projektkostenkalkulation EP'!U11&lt;&gt;"",EOMONTH('Projektkostenkalkulation EP'!$B$4,19),IF('Projektkostenkalkulation EP'!T11&lt;&gt;"",EOMONTH('Projektkostenkalkulation EP'!$B$4,18),IF('Projektkostenkalkulation EP'!S11&lt;&gt;"",EOMONTH('Projektkostenkalkulation EP'!$B$4,17),IF('Projektkostenkalkulation EP'!R11&lt;&gt;"",EOMONTH('Projektkostenkalkulation EP'!$B$4,16),IF('Projektkostenkalkulation EP'!Q11&lt;&gt;"",EOMONTH('Projektkostenkalkulation EP'!$B$4,15),IF('Projektkostenkalkulation EP'!P11&lt;&gt;"",EOMONTH('Projektkostenkalkulation EP'!$B$4,14),IF('Projektkostenkalkulation EP'!O11&lt;&gt;"",EOMONTH('Projektkostenkalkulation EP'!$B$4,13),IF('Projektkostenkalkulation EP'!N11&lt;&gt;"",EOMONTH('Projektkostenkalkulation EP'!$B$4,12),IF('Projektkostenkalkulation EP'!M11&lt;&gt;"",EOMONTH('Projektkostenkalkulation EP'!$B$4,11),IF('Projektkostenkalkulation EP'!L11&lt;&gt;"",EOMONTH('Projektkostenkalkulation EP'!$B$4,10),IF('Projektkostenkalkulation EP'!K11&lt;&gt;"",EOMONTH('Projektkostenkalkulation EP'!$B$4,9),IF('Projektkostenkalkulation EP'!J11&lt;&gt;"",EOMONTH('Projektkostenkalkulation EP'!$B$4,8),IF('Projektkostenkalkulation EP'!I11&lt;&gt;"",EOMONTH('Projektkostenkalkulation EP'!$B$4,7),IF('Projektkostenkalkulation EP'!H11&lt;&gt;"",EOMONTH('Projektkostenkalkulation EP'!$B$4,6),IF('Projektkostenkalkulation EP'!G11&lt;&gt;"",EOMONTH('Projektkostenkalkulation EP'!$B$4,5),IF('Projektkostenkalkulation EP'!F11&lt;&gt;"",EOMONTH('Projektkostenkalkulation EP'!$B$4,4),IF('Projektkostenkalkulation EP'!E11&lt;&gt;"",EOMONTH('Projektkostenkalkulation EP'!$B$4,3),IF('Projektkostenkalkulation EP'!D11&lt;&gt;"",EOMONTH('Projektkostenkalkulation EP'!$B$4,2),IF('Projektkostenkalkulation EP'!C11&lt;&gt;"",EOMONTH('Projektkostenkalkulation EP'!$B$4,1),IF('Projektkostenkalkulation EP'!B11&lt;&gt;"",EOMONTH('Projektkostenkalkulation EP'!$B$4,0),"Fehler")))))))))))))))))))))))),"TT.MM.JJJJ"),"")</f>
        <v/>
      </c>
      <c r="F17" s="14" t="str">
        <f>IF(A17&lt;&gt;"",IF(
                 AND('Projektkostenkalkulation EP'!$K$42&gt;0,'Projektkostenkalkulation EP'!$K$43&gt;0),2,
                           IF(
                                          AND('Projektkostenkalkulation EP'!$K$42="",'Projektkostenkalkulation EP'!$K$43&gt;0),1,""
                                         )
                           ),"")</f>
        <v/>
      </c>
      <c r="G17" s="99">
        <f>IF('Projektkostenkalkulation EP'!$Z$11-
                                                        SUMIF('Projektkostenkalkulation EP'!$B$11:$Y$11,"&gt;0",'Projektkostenkalkulation EP'!$B$26:$Y$26)&gt;0,
              IF('Projektkostenkalkulation EP'!$Z$11-
                                                                    SUMIF('Projektkostenkalkulation EP'!$B$11:$Y$11,"&gt;0",'Projektkostenkalkulation EP'!$B$26:$Y$26)&gt;=SUMIF('Projektkostenkalkulation EP'!$B$11:$Y$11,"&gt;0",'Projektkostenkalkulation EP'!$B$27:$Y$27),
                           SUMIF('Projektkostenkalkulation EP'!$B$11:$Y$11,"&gt;0",'Projektkostenkalkulation EP'!$B$27:$Y$27),
                           'Projektkostenkalkulation EP'!$Z$11-
                                                                    SUMIF('Projektkostenkalkulation EP'!$B$11:$Y$11,"&gt;0",'Projektkostenkalkulation EP'!$B$26:$Y$26)
              ),
              0
)</f>
        <v>0</v>
      </c>
      <c r="J17" s="44"/>
    </row>
    <row r="18" spans="1:10" ht="14.25" customHeight="1" x14ac:dyDescent="0.2">
      <c r="A18" s="81" t="str">
        <f t="shared" si="2"/>
        <v/>
      </c>
      <c r="B18" s="366" t="str">
        <f>IF(G18&lt;&gt;0,'Projektkostenkalkulation EP'!$A$11,"")</f>
        <v/>
      </c>
      <c r="C18" s="367"/>
      <c r="D18" s="90" t="str">
        <f>IF('Personalkap. (Anl.5)'!$B18&lt;&gt;"",TEXT(IF('Projektkostenkalkulation EP'!B11&lt;&gt;"",EDATE('Projektkostenkalkulation EP'!$B$4,0),IF('Projektkostenkalkulation EP'!C11&lt;&gt;"",EDATE('Projektkostenkalkulation EP'!$B$4,1),IF('Projektkostenkalkulation EP'!D11&lt;&gt;"",EDATE('Projektkostenkalkulation EP'!$B$4,2),IF('Projektkostenkalkulation EP'!E11&lt;&gt;"",EDATE('Projektkostenkalkulation EP'!$B$4,3),IF('Projektkostenkalkulation EP'!F11&lt;&gt;"",EDATE('Projektkostenkalkulation EP'!$B$4,4),IF('Projektkostenkalkulation EP'!G11&lt;&gt;"",EDATE('Projektkostenkalkulation EP'!$B$4,5),IF('Projektkostenkalkulation EP'!H11&lt;&gt;"",EDATE('Projektkostenkalkulation EP'!$B$4,6),IF('Projektkostenkalkulation EP'!I11&lt;&gt;"",EDATE('Projektkostenkalkulation EP'!$B$4,7),IF('Projektkostenkalkulation EP'!J11&lt;&gt;"",EDATE('Projektkostenkalkulation EP'!$B$4,8),IF('Projektkostenkalkulation EP'!K11&lt;&gt;"",EDATE('Projektkostenkalkulation EP'!$B$4,9),IF('Projektkostenkalkulation EP'!L11&lt;&gt;"",EDATE('Projektkostenkalkulation EP'!$B$4,10),IF('Projektkostenkalkulation EP'!M11&lt;&gt;"",EDATE('Projektkostenkalkulation EP'!$B$4,11),IF('Projektkostenkalkulation EP'!N11&lt;&gt;"",EDATE('Projektkostenkalkulation EP'!$B$4,12),IF('Projektkostenkalkulation EP'!O11&lt;&gt;"",EDATE('Projektkostenkalkulation EP'!$B$4,13),IF('Projektkostenkalkulation EP'!P11&lt;&gt;"",EDATE('Projektkostenkalkulation EP'!$B$4,14),IF('Projektkostenkalkulation EP'!Q11&lt;&gt;"",EDATE('Projektkostenkalkulation EP'!$B$4,15),IF('Projektkostenkalkulation EP'!R11&lt;&gt;"",EDATE('Projektkostenkalkulation EP'!$B$4,16),IF('Projektkostenkalkulation EP'!S11&lt;&gt;"",EDATE('Projektkostenkalkulation EP'!$B$4,17),IF('Projektkostenkalkulation EP'!T11&lt;&gt;"",EDATE('Projektkostenkalkulation EP'!$B$4,18),IF('Projektkostenkalkulation EP'!U11&lt;&gt;"",EDATE('Projektkostenkalkulation EP'!$B$4,19),IF('Projektkostenkalkulation EP'!V11&lt;&gt;"",EDATE('Projektkostenkalkulation EP'!$B$4,20),IF('Projektkostenkalkulation EP'!W11&lt;&gt;"",EDATE('Projektkostenkalkulation EP'!$B$4,21),IF('Projektkostenkalkulation EP'!X11&lt;&gt;"",EDATE('Projektkostenkalkulation EP'!$B$4,22),IF('Projektkostenkalkulation EP'!Y11&lt;&gt;"",EDATE('Projektkostenkalkulation EP'!$B$4,23),"Fehler")))))))))))))))))))))))),"TT.MM.JJJJ"),"")</f>
        <v/>
      </c>
      <c r="E18" s="90" t="str">
        <f>IF('Personalkap. (Anl.5)'!$B18&lt;&gt;"",TEXT(IF('Projektkostenkalkulation EP'!Y11&lt;&gt;"",EOMONTH('Projektkostenkalkulation EP'!$B$4,23),IF('Projektkostenkalkulation EP'!X11&lt;&gt;"",EOMONTH('Projektkostenkalkulation EP'!$B$4,22),IF('Projektkostenkalkulation EP'!W11&lt;&gt;"",EOMONTH('Projektkostenkalkulation EP'!$B$4,21),IF('Projektkostenkalkulation EP'!V11&lt;&gt;"",EOMONTH('Projektkostenkalkulation EP'!$B$4,20),IF('Projektkostenkalkulation EP'!U11&lt;&gt;"",EOMONTH('Projektkostenkalkulation EP'!$B$4,19),IF('Projektkostenkalkulation EP'!T11&lt;&gt;"",EOMONTH('Projektkostenkalkulation EP'!$B$4,18),IF('Projektkostenkalkulation EP'!S11&lt;&gt;"",EOMONTH('Projektkostenkalkulation EP'!$B$4,17),IF('Projektkostenkalkulation EP'!R11&lt;&gt;"",EOMONTH('Projektkostenkalkulation EP'!$B$4,16),IF('Projektkostenkalkulation EP'!Q11&lt;&gt;"",EOMONTH('Projektkostenkalkulation EP'!$B$4,15),IF('Projektkostenkalkulation EP'!P11&lt;&gt;"",EOMONTH('Projektkostenkalkulation EP'!$B$4,14),IF('Projektkostenkalkulation EP'!O11&lt;&gt;"",EOMONTH('Projektkostenkalkulation EP'!$B$4,13),IF('Projektkostenkalkulation EP'!N11&lt;&gt;"",EOMONTH('Projektkostenkalkulation EP'!$B$4,12),IF('Projektkostenkalkulation EP'!M11&lt;&gt;"",EOMONTH('Projektkostenkalkulation EP'!$B$4,11),IF('Projektkostenkalkulation EP'!L11&lt;&gt;"",EOMONTH('Projektkostenkalkulation EP'!$B$4,10),IF('Projektkostenkalkulation EP'!K11&lt;&gt;"",EOMONTH('Projektkostenkalkulation EP'!$B$4,9),IF('Projektkostenkalkulation EP'!J11&lt;&gt;"",EOMONTH('Projektkostenkalkulation EP'!$B$4,8),IF('Projektkostenkalkulation EP'!I11&lt;&gt;"",EOMONTH('Projektkostenkalkulation EP'!$B$4,7),IF('Projektkostenkalkulation EP'!H11&lt;&gt;"",EOMONTH('Projektkostenkalkulation EP'!$B$4,6),IF('Projektkostenkalkulation EP'!G11&lt;&gt;"",EOMONTH('Projektkostenkalkulation EP'!$B$4,5),IF('Projektkostenkalkulation EP'!F11&lt;&gt;"",EOMONTH('Projektkostenkalkulation EP'!$B$4,4),IF('Projektkostenkalkulation EP'!E11&lt;&gt;"",EOMONTH('Projektkostenkalkulation EP'!$B$4,3),IF('Projektkostenkalkulation EP'!D11&lt;&gt;"",EOMONTH('Projektkostenkalkulation EP'!$B$4,2),IF('Projektkostenkalkulation EP'!C11&lt;&gt;"",EOMONTH('Projektkostenkalkulation EP'!$B$4,1),IF('Projektkostenkalkulation EP'!B11&lt;&gt;"",EOMONTH('Projektkostenkalkulation EP'!$B$4,0),"Fehler")))))))))))))))))))))))),"TT.MM.JJJJ"),"")</f>
        <v/>
      </c>
      <c r="F18" s="14" t="str">
        <f>IF(A18&lt;&gt;"",IF('Projektkostenkalkulation EP'!$K$44="","",
                  IF(
                                AND('Projektkostenkalkulation EP'!$K$42&gt;0,'Projektkostenkalkulation EP'!$K$43&gt;0),3,
                                          IF(
                                                         OR('Projektkostenkalkulation EP'!$K$42&gt;0,'Projektkostenkalkulation EP'!$K$43&gt;0),2,
                                                                     IF('Projektkostenkalkulation EP'!$K$44&gt;0,1,""
                                                                                  )
                                                       )
                             )
                    ),"")</f>
        <v/>
      </c>
      <c r="G18" s="99">
        <f>IF('Projektkostenkalkulation EP'!$Z$11-
                                                SUMIF('Projektkostenkalkulation EP'!$B$11:$Y$11,"&gt;0",'Projektkostenkalkulation EP'!$B$27:$Y$27)-
                                                        SUMIF('Projektkostenkalkulation EP'!$B$11:$Y$11,"&gt;0",'Projektkostenkalkulation EP'!$B$26:$Y$26)&gt;0,
              IF('Projektkostenkalkulation EP'!$Z$11-
                                                            SUMIF('Projektkostenkalkulation EP'!$B$11:$Y$11,"&gt;0",'Projektkostenkalkulation EP'!$B$27:$Y$27)-
                                                                    SUMIF('Projektkostenkalkulation EP'!$B$11:$Y$11,"&gt;0",'Projektkostenkalkulation EP'!$B$26:$Y$26)&gt;=SUMIF('Projektkostenkalkulation EP'!$B$11:$Y$11,"&gt;0",'Projektkostenkalkulation EP'!$B$28:$Y$28),
                           SUMIF('Projektkostenkalkulation EP'!$B$11:$Y$11,"&gt;0",'Projektkostenkalkulation EP'!$B$28:$Y$28),
                           'Projektkostenkalkulation EP'!$Z$11-
                                                            SUMIF('Projektkostenkalkulation EP'!$B$11:$Y$11,"&gt;0",'Projektkostenkalkulation EP'!$B$27:$Y$27)-
                                                                    SUMIF('Projektkostenkalkulation EP'!$B$11:$Y$11,"&gt;0",'Projektkostenkalkulation EP'!$B$26:$Y$26)
              ),
              0
)</f>
        <v>0</v>
      </c>
    </row>
    <row r="19" spans="1:10" ht="14.25" customHeight="1" x14ac:dyDescent="0.2">
      <c r="A19" s="81" t="str">
        <f t="shared" si="2"/>
        <v/>
      </c>
      <c r="B19" s="366" t="str">
        <f>IF(G19&lt;&gt;0,'Projektkostenkalkulation EP'!$A$11,"")</f>
        <v/>
      </c>
      <c r="C19" s="367"/>
      <c r="D19" s="90" t="str">
        <f>IF('Personalkap. (Anl.5)'!$B19&lt;&gt;"",TEXT(IF('Projektkostenkalkulation EP'!B11&lt;&gt;"",EDATE('Projektkostenkalkulation EP'!$B$4,0),IF('Projektkostenkalkulation EP'!C11&lt;&gt;"",EDATE('Projektkostenkalkulation EP'!$B$4,1),IF('Projektkostenkalkulation EP'!D11&lt;&gt;"",EDATE('Projektkostenkalkulation EP'!$B$4,2),IF('Projektkostenkalkulation EP'!E11&lt;&gt;"",EDATE('Projektkostenkalkulation EP'!$B$4,3),IF('Projektkostenkalkulation EP'!F11&lt;&gt;"",EDATE('Projektkostenkalkulation EP'!$B$4,4),IF('Projektkostenkalkulation EP'!G11&lt;&gt;"",EDATE('Projektkostenkalkulation EP'!$B$4,5),IF('Projektkostenkalkulation EP'!H11&lt;&gt;"",EDATE('Projektkostenkalkulation EP'!$B$4,6),IF('Projektkostenkalkulation EP'!I11&lt;&gt;"",EDATE('Projektkostenkalkulation EP'!$B$4,7),IF('Projektkostenkalkulation EP'!J11&lt;&gt;"",EDATE('Projektkostenkalkulation EP'!$B$4,8),IF('Projektkostenkalkulation EP'!K11&lt;&gt;"",EDATE('Projektkostenkalkulation EP'!$B$4,9),IF('Projektkostenkalkulation EP'!L11&lt;&gt;"",EDATE('Projektkostenkalkulation EP'!$B$4,10),IF('Projektkostenkalkulation EP'!M11&lt;&gt;"",EDATE('Projektkostenkalkulation EP'!$B$4,11),IF('Projektkostenkalkulation EP'!N11&lt;&gt;"",EDATE('Projektkostenkalkulation EP'!$B$4,12),IF('Projektkostenkalkulation EP'!O11&lt;&gt;"",EDATE('Projektkostenkalkulation EP'!$B$4,13),IF('Projektkostenkalkulation EP'!P11&lt;&gt;"",EDATE('Projektkostenkalkulation EP'!$B$4,14),IF('Projektkostenkalkulation EP'!Q11&lt;&gt;"",EDATE('Projektkostenkalkulation EP'!$B$4,15),IF('Projektkostenkalkulation EP'!R11&lt;&gt;"",EDATE('Projektkostenkalkulation EP'!$B$4,16),IF('Projektkostenkalkulation EP'!S11&lt;&gt;"",EDATE('Projektkostenkalkulation EP'!$B$4,17),IF('Projektkostenkalkulation EP'!T11&lt;&gt;"",EDATE('Projektkostenkalkulation EP'!$B$4,18),IF('Projektkostenkalkulation EP'!U11&lt;&gt;"",EDATE('Projektkostenkalkulation EP'!$B$4,19),IF('Projektkostenkalkulation EP'!V11&lt;&gt;"",EDATE('Projektkostenkalkulation EP'!$B$4,20),IF('Projektkostenkalkulation EP'!W11&lt;&gt;"",EDATE('Projektkostenkalkulation EP'!$B$4,21),IF('Projektkostenkalkulation EP'!X11&lt;&gt;"",EDATE('Projektkostenkalkulation EP'!$B$4,22),IF('Projektkostenkalkulation EP'!Y11&lt;&gt;"",EDATE('Projektkostenkalkulation EP'!$B$4,23),"Fehler")))))))))))))))))))))))),"TT.MM.JJJJ"),"")</f>
        <v/>
      </c>
      <c r="E19" s="90" t="str">
        <f>IF('Personalkap. (Anl.5)'!$B19&lt;&gt;"",TEXT(IF('Projektkostenkalkulation EP'!Y11&lt;&gt;"",EOMONTH('Projektkostenkalkulation EP'!$B$4,23),IF('Projektkostenkalkulation EP'!X11&lt;&gt;"",EOMONTH('Projektkostenkalkulation EP'!$B$4,22),IF('Projektkostenkalkulation EP'!W11&lt;&gt;"",EOMONTH('Projektkostenkalkulation EP'!$B$4,21),IF('Projektkostenkalkulation EP'!V11&lt;&gt;"",EOMONTH('Projektkostenkalkulation EP'!$B$4,20),IF('Projektkostenkalkulation EP'!U11&lt;&gt;"",EOMONTH('Projektkostenkalkulation EP'!$B$4,19),IF('Projektkostenkalkulation EP'!T11&lt;&gt;"",EOMONTH('Projektkostenkalkulation EP'!$B$4,18),IF('Projektkostenkalkulation EP'!S11&lt;&gt;"",EOMONTH('Projektkostenkalkulation EP'!$B$4,17),IF('Projektkostenkalkulation EP'!R11&lt;&gt;"",EOMONTH('Projektkostenkalkulation EP'!$B$4,16),IF('Projektkostenkalkulation EP'!Q11&lt;&gt;"",EOMONTH('Projektkostenkalkulation EP'!$B$4,15),IF('Projektkostenkalkulation EP'!P11&lt;&gt;"",EOMONTH('Projektkostenkalkulation EP'!$B$4,14),IF('Projektkostenkalkulation EP'!O11&lt;&gt;"",EOMONTH('Projektkostenkalkulation EP'!$B$4,13),IF('Projektkostenkalkulation EP'!N11&lt;&gt;"",EOMONTH('Projektkostenkalkulation EP'!$B$4,12),IF('Projektkostenkalkulation EP'!M11&lt;&gt;"",EOMONTH('Projektkostenkalkulation EP'!$B$4,11),IF('Projektkostenkalkulation EP'!L11&lt;&gt;"",EOMONTH('Projektkostenkalkulation EP'!$B$4,10),IF('Projektkostenkalkulation EP'!K11&lt;&gt;"",EOMONTH('Projektkostenkalkulation EP'!$B$4,9),IF('Projektkostenkalkulation EP'!J11&lt;&gt;"",EOMONTH('Projektkostenkalkulation EP'!$B$4,8),IF('Projektkostenkalkulation EP'!I11&lt;&gt;"",EOMONTH('Projektkostenkalkulation EP'!$B$4,7),IF('Projektkostenkalkulation EP'!H11&lt;&gt;"",EOMONTH('Projektkostenkalkulation EP'!$B$4,6),IF('Projektkostenkalkulation EP'!G11&lt;&gt;"",EOMONTH('Projektkostenkalkulation EP'!$B$4,5),IF('Projektkostenkalkulation EP'!F11&lt;&gt;"",EOMONTH('Projektkostenkalkulation EP'!$B$4,4),IF('Projektkostenkalkulation EP'!E11&lt;&gt;"",EOMONTH('Projektkostenkalkulation EP'!$B$4,3),IF('Projektkostenkalkulation EP'!D11&lt;&gt;"",EOMONTH('Projektkostenkalkulation EP'!$B$4,2),IF('Projektkostenkalkulation EP'!C11&lt;&gt;"",EOMONTH('Projektkostenkalkulation EP'!$B$4,1),IF('Projektkostenkalkulation EP'!B11&lt;&gt;"",EOMONTH('Projektkostenkalkulation EP'!$B$4,0),"Fehler")))))))))))))))))))))))),"TT.MM.JJJJ"),"")</f>
        <v/>
      </c>
      <c r="F19" s="14" t="str">
        <f>IF(A19&lt;&gt;"",IF('Projektkostenkalkulation EP'!$K$45="","",
                 IF(
                                AND('Projektkostenkalkulation EP'!$K$42&gt;0,'Projektkostenkalkulation EP'!$K$43&gt;0),4,
                                           IF(
                                                         OR('Projektkostenkalkulation EP'!$K$42&gt;0,'Projektkostenkalkulation EP'!$K$43&gt;0),3,
                                                                     IF('Projektkostenkalkulation EP'!$K$45&gt;0,2,""
                                                                                  )
                                                         )
                                         )
                     ),"")</f>
        <v/>
      </c>
      <c r="G19" s="99">
        <f>IF('Projektkostenkalkulation EP'!$Z$11-
                                        SUMIF('Projektkostenkalkulation EP'!$B$11:$Y$11,"&gt;0",'Projektkostenkalkulation EP'!$B$28:$Y$28)-
                                                SUMIF('Projektkostenkalkulation EP'!$B$11:$Y$11,"&gt;0",'Projektkostenkalkulation EP'!$B$27:$Y$27)-
                                                        SUMIF('Projektkostenkalkulation EP'!$B$11:$Y$11,"&gt;0",'Projektkostenkalkulation EP'!$B$26:$Y$26)&gt;0,
              IF('Projektkostenkalkulation EP'!$Z$11-
                                                    SUMIF('Projektkostenkalkulation EP'!$B$11:$Y$11,"&gt;0",'Projektkostenkalkulation EP'!$B$28:$Y$28)-
                                                            SUMIF('Projektkostenkalkulation EP'!$B$11:$Y$11,"&gt;0",'Projektkostenkalkulation EP'!$B$27:$Y$27)-
                                                                    SUMIF('Projektkostenkalkulation EP'!$B$11:$Y$11,"&gt;0",'Projektkostenkalkulation EP'!$B$26:$Y$26)&gt;=SUMIF('Projektkostenkalkulation EP'!$B$11:$Y$11,"&gt;0",'Projektkostenkalkulation EP'!$B$29:$Y$29),
                           SUMIF('Projektkostenkalkulation EP'!B$11:Y$11,"&gt;0",'Projektkostenkalkulation EP'!$B$29:$Y$29),
                           'Projektkostenkalkulation EP'!$Z$11-
                                                    SUMIF('Projektkostenkalkulation EP'!$B$11:$Y$11,"&gt;0",'Projektkostenkalkulation EP'!$B$28:$Y$28)-
                                                            SUMIF('Projektkostenkalkulation EP'!$B$11:$Y$11,"&gt;0",'Projektkostenkalkulation EP'!$B$27:$Y$27)-
                                                                    SUMIF('Projektkostenkalkulation EP'!$B$11:$Y$11,"&gt;0",'Projektkostenkalkulation EP'!$B$26:$Y$26)
              ),
              0
)</f>
        <v>0</v>
      </c>
    </row>
    <row r="20" spans="1:10" ht="14.25" customHeight="1" x14ac:dyDescent="0.2">
      <c r="A20" s="81" t="str">
        <f t="shared" si="2"/>
        <v/>
      </c>
      <c r="B20" s="366" t="str">
        <f>IF(G20&lt;&gt;0,'Projektkostenkalkulation EP'!$A$11,"")</f>
        <v/>
      </c>
      <c r="C20" s="367"/>
      <c r="D20" s="90" t="str">
        <f>IF('Personalkap. (Anl.5)'!$B20&lt;&gt;"",TEXT(IF('Projektkostenkalkulation EP'!B11&lt;&gt;"",EDATE('Projektkostenkalkulation EP'!$B$4,0),IF('Projektkostenkalkulation EP'!C11&lt;&gt;"",EDATE('Projektkostenkalkulation EP'!$B$4,1),IF('Projektkostenkalkulation EP'!D11&lt;&gt;"",EDATE('Projektkostenkalkulation EP'!$B$4,2),IF('Projektkostenkalkulation EP'!E11&lt;&gt;"",EDATE('Projektkostenkalkulation EP'!$B$4,3),IF('Projektkostenkalkulation EP'!F11&lt;&gt;"",EDATE('Projektkostenkalkulation EP'!$B$4,4),IF('Projektkostenkalkulation EP'!G11&lt;&gt;"",EDATE('Projektkostenkalkulation EP'!$B$4,5),IF('Projektkostenkalkulation EP'!H11&lt;&gt;"",EDATE('Projektkostenkalkulation EP'!$B$4,6),IF('Projektkostenkalkulation EP'!I11&lt;&gt;"",EDATE('Projektkostenkalkulation EP'!$B$4,7),IF('Projektkostenkalkulation EP'!J11&lt;&gt;"",EDATE('Projektkostenkalkulation EP'!$B$4,8),IF('Projektkostenkalkulation EP'!K11&lt;&gt;"",EDATE('Projektkostenkalkulation EP'!$B$4,9),IF('Projektkostenkalkulation EP'!L11&lt;&gt;"",EDATE('Projektkostenkalkulation EP'!$B$4,10),IF('Projektkostenkalkulation EP'!M11&lt;&gt;"",EDATE('Projektkostenkalkulation EP'!$B$4,11),IF('Projektkostenkalkulation EP'!N11&lt;&gt;"",EDATE('Projektkostenkalkulation EP'!$B$4,12),IF('Projektkostenkalkulation EP'!O11&lt;&gt;"",EDATE('Projektkostenkalkulation EP'!$B$4,13),IF('Projektkostenkalkulation EP'!P11&lt;&gt;"",EDATE('Projektkostenkalkulation EP'!$B$4,14),IF('Projektkostenkalkulation EP'!Q11&lt;&gt;"",EDATE('Projektkostenkalkulation EP'!$B$4,15),IF('Projektkostenkalkulation EP'!R11&lt;&gt;"",EDATE('Projektkostenkalkulation EP'!$B$4,16),IF('Projektkostenkalkulation EP'!S11&lt;&gt;"",EDATE('Projektkostenkalkulation EP'!$B$4,17),IF('Projektkostenkalkulation EP'!T11&lt;&gt;"",EDATE('Projektkostenkalkulation EP'!$B$4,18),IF('Projektkostenkalkulation EP'!U11&lt;&gt;"",EDATE('Projektkostenkalkulation EP'!$B$4,19),IF('Projektkostenkalkulation EP'!V11&lt;&gt;"",EDATE('Projektkostenkalkulation EP'!$B$4,20),IF('Projektkostenkalkulation EP'!W11&lt;&gt;"",EDATE('Projektkostenkalkulation EP'!$B$4,21),IF('Projektkostenkalkulation EP'!X11&lt;&gt;"",EDATE('Projektkostenkalkulation EP'!$B$4,22),IF('Projektkostenkalkulation EP'!Y11&lt;&gt;"",EDATE('Projektkostenkalkulation EP'!$B$4,23),"Fehler")))))))))))))))))))))))),"TT.MM.JJJJ"),"")</f>
        <v/>
      </c>
      <c r="E20" s="90" t="str">
        <f>IF('Personalkap. (Anl.5)'!$B20&lt;&gt;"",TEXT(IF('Projektkostenkalkulation EP'!Y11&lt;&gt;"",EOMONTH('Projektkostenkalkulation EP'!$B$4,23),IF('Projektkostenkalkulation EP'!X11&lt;&gt;"",EOMONTH('Projektkostenkalkulation EP'!$B$4,22),IF('Projektkostenkalkulation EP'!W11&lt;&gt;"",EOMONTH('Projektkostenkalkulation EP'!$B$4,21),IF('Projektkostenkalkulation EP'!V11&lt;&gt;"",EOMONTH('Projektkostenkalkulation EP'!$B$4,20),IF('Projektkostenkalkulation EP'!U11&lt;&gt;"",EOMONTH('Projektkostenkalkulation EP'!$B$4,19),IF('Projektkostenkalkulation EP'!T11&lt;&gt;"",EOMONTH('Projektkostenkalkulation EP'!$B$4,18),IF('Projektkostenkalkulation EP'!S11&lt;&gt;"",EOMONTH('Projektkostenkalkulation EP'!$B$4,17),IF('Projektkostenkalkulation EP'!R11&lt;&gt;"",EOMONTH('Projektkostenkalkulation EP'!$B$4,16),IF('Projektkostenkalkulation EP'!Q11&lt;&gt;"",EOMONTH('Projektkostenkalkulation EP'!$B$4,15),IF('Projektkostenkalkulation EP'!P11&lt;&gt;"",EOMONTH('Projektkostenkalkulation EP'!$B$4,14),IF('Projektkostenkalkulation EP'!O11&lt;&gt;"",EOMONTH('Projektkostenkalkulation EP'!$B$4,13),IF('Projektkostenkalkulation EP'!N11&lt;&gt;"",EOMONTH('Projektkostenkalkulation EP'!$B$4,12),IF('Projektkostenkalkulation EP'!M11&lt;&gt;"",EOMONTH('Projektkostenkalkulation EP'!$B$4,11),IF('Projektkostenkalkulation EP'!L11&lt;&gt;"",EOMONTH('Projektkostenkalkulation EP'!$B$4,10),IF('Projektkostenkalkulation EP'!K11&lt;&gt;"",EOMONTH('Projektkostenkalkulation EP'!$B$4,9),IF('Projektkostenkalkulation EP'!J11&lt;&gt;"",EOMONTH('Projektkostenkalkulation EP'!$B$4,8),IF('Projektkostenkalkulation EP'!I11&lt;&gt;"",EOMONTH('Projektkostenkalkulation EP'!$B$4,7),IF('Projektkostenkalkulation EP'!H11&lt;&gt;"",EOMONTH('Projektkostenkalkulation EP'!$B$4,6),IF('Projektkostenkalkulation EP'!G11&lt;&gt;"",EOMONTH('Projektkostenkalkulation EP'!$B$4,5),IF('Projektkostenkalkulation EP'!F11&lt;&gt;"",EOMONTH('Projektkostenkalkulation EP'!$B$4,4),IF('Projektkostenkalkulation EP'!E11&lt;&gt;"",EOMONTH('Projektkostenkalkulation EP'!$B$4,3),IF('Projektkostenkalkulation EP'!D11&lt;&gt;"",EOMONTH('Projektkostenkalkulation EP'!$B$4,2),IF('Projektkostenkalkulation EP'!C11&lt;&gt;"",EOMONTH('Projektkostenkalkulation EP'!$B$4,1),IF('Projektkostenkalkulation EP'!B11&lt;&gt;"",EOMONTH('Projektkostenkalkulation EP'!$B$4,0),"Fehler")))))))))))))))))))))))),"TT.MM.JJJJ"),"")</f>
        <v/>
      </c>
      <c r="F20" s="14" t="str">
        <f>IF(A20&lt;&gt;"",IF('Projektkostenkalkulation EP'!$K$46="","",
                 IF(
                                AND('Projektkostenkalkulation EP'!$K$42&gt;0,'Projektkostenkalkulation EP'!$K$43&gt;0),5,
                                           IF(
                                                         OR('Projektkostenkalkulation EP'!$K$42&gt;0,'Projektkostenkalkulation EP'!$K$43&gt;0),4,
                                                                     IF('Projektkostenkalkulation EP'!$K$46&gt;0,3,""
                                                                                  )
                                                         )
                                         )
                     ),"")</f>
        <v/>
      </c>
      <c r="G20" s="99">
        <f>IF('Projektkostenkalkulation EP'!$Z$11-
                                SUMIF('Projektkostenkalkulation EP'!$B$11:$Y$11,"&gt;0",'Projektkostenkalkulation EP'!$B$29:$Y$29)-
                                        SUMIF('Projektkostenkalkulation EP'!$B$11:$Y$11,"&gt;0",'Projektkostenkalkulation EP'!$B$28:$Y$28)-
                                                SUMIF('Projektkostenkalkulation EP'!$B$11:$Y$11,"&gt;0",'Projektkostenkalkulation EP'!$B$27:$Y$27)-
                                                        SUMIF('Projektkostenkalkulation EP'!$B$11:$Y$11,"&gt;0",'Projektkostenkalkulation EP'!$B$26:$Y$26)&gt;0,
              IF('Projektkostenkalkulation EP'!$Z$11-
                                            SUMIF('Projektkostenkalkulation EP'!$B$11:$Y$11,"&gt;0",'Projektkostenkalkulation EP'!$B$29:$Y$29)-
                                                    SUMIF('Projektkostenkalkulation EP'!$B$11:$Y$11,"&gt;0",'Projektkostenkalkulation EP'!$B$28:$Y$28)-
                                                            SUMIF('Projektkostenkalkulation EP'!$B$11:$Y$11,"&gt;0",'Projektkostenkalkulation EP'!$B$27:$Y$27)-
                                                                    SUMIF('Projektkostenkalkulation EP'!$B$11:$Y$11,"&gt;0",'Projektkostenkalkulation EP'!$B$26:$Y$26)&gt;=SUMIF('Projektkostenkalkulation EP'!$B$11:$Y$11,"&gt;0",'Projektkostenkalkulation EP'!$B$30:$Y$30),
                           SUMIF('Projektkostenkalkulation EP'!$B$11:$Y$11,"&gt;0",'Projektkostenkalkulation EP'!$B$30:$Y$30),
                           'Projektkostenkalkulation EP'!$Z$11-
                                            SUMIF('Projektkostenkalkulation EP'!$B$11:$Y$11,"&gt;0",'Projektkostenkalkulation EP'!$B$29:$Y$29)-
                                                    SUMIF('Projektkostenkalkulation EP'!$B$11:$Y$11,"&gt;0",'Projektkostenkalkulation EP'!$B$28:$Y$28)-
                                                            SUMIF('Projektkostenkalkulation EP'!$B$11:$Y$11,"&gt;0",'Projektkostenkalkulation EP'!$B$27:$Y$27)-
                                                                    SUMIF('Projektkostenkalkulation EP'!$B$11:$Y$11,"&gt;0",'Projektkostenkalkulation EP'!$B$26:$Y$26)
              ),
              0
)</f>
        <v>0</v>
      </c>
    </row>
    <row r="21" spans="1:10" ht="14.25" customHeight="1" thickBot="1" x14ac:dyDescent="0.25">
      <c r="A21" s="83" t="str">
        <f t="shared" si="2"/>
        <v/>
      </c>
      <c r="B21" s="368" t="str">
        <f>IF(G21&lt;&gt;0,'Projektkostenkalkulation EP'!$A$11,"")</f>
        <v/>
      </c>
      <c r="C21" s="369"/>
      <c r="D21" s="93" t="str">
        <f>IF('Personalkap. (Anl.5)'!$B21&lt;&gt;"",TEXT(IF('Projektkostenkalkulation EP'!B11&lt;&gt;"",EDATE('Projektkostenkalkulation EP'!$B$4,0),IF('Projektkostenkalkulation EP'!C11&lt;&gt;"",EDATE('Projektkostenkalkulation EP'!$B$4,1),IF('Projektkostenkalkulation EP'!D11&lt;&gt;"",EDATE('Projektkostenkalkulation EP'!$B$4,2),IF('Projektkostenkalkulation EP'!E11&lt;&gt;"",EDATE('Projektkostenkalkulation EP'!$B$4,3),IF('Projektkostenkalkulation EP'!F11&lt;&gt;"",EDATE('Projektkostenkalkulation EP'!$B$4,4),IF('Projektkostenkalkulation EP'!G11&lt;&gt;"",EDATE('Projektkostenkalkulation EP'!$B$4,5),IF('Projektkostenkalkulation EP'!H11&lt;&gt;"",EDATE('Projektkostenkalkulation EP'!$B$4,6),IF('Projektkostenkalkulation EP'!I11&lt;&gt;"",EDATE('Projektkostenkalkulation EP'!$B$4,7),IF('Projektkostenkalkulation EP'!J11&lt;&gt;"",EDATE('Projektkostenkalkulation EP'!$B$4,8),IF('Projektkostenkalkulation EP'!K11&lt;&gt;"",EDATE('Projektkostenkalkulation EP'!$B$4,9),IF('Projektkostenkalkulation EP'!L11&lt;&gt;"",EDATE('Projektkostenkalkulation EP'!$B$4,10),IF('Projektkostenkalkulation EP'!M11&lt;&gt;"",EDATE('Projektkostenkalkulation EP'!$B$4,11),IF('Projektkostenkalkulation EP'!N11&lt;&gt;"",EDATE('Projektkostenkalkulation EP'!$B$4,12),IF('Projektkostenkalkulation EP'!O11&lt;&gt;"",EDATE('Projektkostenkalkulation EP'!$B$4,13),IF('Projektkostenkalkulation EP'!P11&lt;&gt;"",EDATE('Projektkostenkalkulation EP'!$B$4,14),IF('Projektkostenkalkulation EP'!Q11&lt;&gt;"",EDATE('Projektkostenkalkulation EP'!$B$4,15),IF('Projektkostenkalkulation EP'!R11&lt;&gt;"",EDATE('Projektkostenkalkulation EP'!$B$4,16),IF('Projektkostenkalkulation EP'!S11&lt;&gt;"",EDATE('Projektkostenkalkulation EP'!$B$4,17),IF('Projektkostenkalkulation EP'!T11&lt;&gt;"",EDATE('Projektkostenkalkulation EP'!$B$4,18),IF('Projektkostenkalkulation EP'!U11&lt;&gt;"",EDATE('Projektkostenkalkulation EP'!$B$4,19),IF('Projektkostenkalkulation EP'!V11&lt;&gt;"",EDATE('Projektkostenkalkulation EP'!$B$4,20),IF('Projektkostenkalkulation EP'!W11&lt;&gt;"",EDATE('Projektkostenkalkulation EP'!$B$4,21),IF('Projektkostenkalkulation EP'!X11&lt;&gt;"",EDATE('Projektkostenkalkulation EP'!$B$4,22),IF('Projektkostenkalkulation EP'!Y11&lt;&gt;"",EDATE('Projektkostenkalkulation EP'!$B$4,23),"Fehler")))))))))))))))))))))))),"TT.MM.JJJJ"),"")</f>
        <v/>
      </c>
      <c r="E21" s="93" t="str">
        <f>IF('Personalkap. (Anl.5)'!$B21&lt;&gt;"",TEXT(IF('Projektkostenkalkulation EP'!Y11&lt;&gt;"",EOMONTH('Projektkostenkalkulation EP'!$B$4,23),IF('Projektkostenkalkulation EP'!X11&lt;&gt;"",EOMONTH('Projektkostenkalkulation EP'!$B$4,22),IF('Projektkostenkalkulation EP'!W11&lt;&gt;"",EOMONTH('Projektkostenkalkulation EP'!$B$4,21),IF('Projektkostenkalkulation EP'!V11&lt;&gt;"",EOMONTH('Projektkostenkalkulation EP'!$B$4,20),IF('Projektkostenkalkulation EP'!U11&lt;&gt;"",EOMONTH('Projektkostenkalkulation EP'!$B$4,19),IF('Projektkostenkalkulation EP'!T11&lt;&gt;"",EOMONTH('Projektkostenkalkulation EP'!$B$4,18),IF('Projektkostenkalkulation EP'!S11&lt;&gt;"",EOMONTH('Projektkostenkalkulation EP'!$B$4,17),IF('Projektkostenkalkulation EP'!R11&lt;&gt;"",EOMONTH('Projektkostenkalkulation EP'!$B$4,16),IF('Projektkostenkalkulation EP'!Q11&lt;&gt;"",EOMONTH('Projektkostenkalkulation EP'!$B$4,15),IF('Projektkostenkalkulation EP'!P11&lt;&gt;"",EOMONTH('Projektkostenkalkulation EP'!$B$4,14),IF('Projektkostenkalkulation EP'!O11&lt;&gt;"",EOMONTH('Projektkostenkalkulation EP'!$B$4,13),IF('Projektkostenkalkulation EP'!N11&lt;&gt;"",EOMONTH('Projektkostenkalkulation EP'!$B$4,12),IF('Projektkostenkalkulation EP'!M11&lt;&gt;"",EOMONTH('Projektkostenkalkulation EP'!$B$4,11),IF('Projektkostenkalkulation EP'!L11&lt;&gt;"",EOMONTH('Projektkostenkalkulation EP'!$B$4,10),IF('Projektkostenkalkulation EP'!K11&lt;&gt;"",EOMONTH('Projektkostenkalkulation EP'!$B$4,9),IF('Projektkostenkalkulation EP'!J11&lt;&gt;"",EOMONTH('Projektkostenkalkulation EP'!$B$4,8),IF('Projektkostenkalkulation EP'!I11&lt;&gt;"",EOMONTH('Projektkostenkalkulation EP'!$B$4,7),IF('Projektkostenkalkulation EP'!H11&lt;&gt;"",EOMONTH('Projektkostenkalkulation EP'!$B$4,6),IF('Projektkostenkalkulation EP'!G11&lt;&gt;"",EOMONTH('Projektkostenkalkulation EP'!$B$4,5),IF('Projektkostenkalkulation EP'!F11&lt;&gt;"",EOMONTH('Projektkostenkalkulation EP'!$B$4,4),IF('Projektkostenkalkulation EP'!E11&lt;&gt;"",EOMONTH('Projektkostenkalkulation EP'!$B$4,3),IF('Projektkostenkalkulation EP'!D11&lt;&gt;"",EOMONTH('Projektkostenkalkulation EP'!$B$4,2),IF('Projektkostenkalkulation EP'!C11&lt;&gt;"",EOMONTH('Projektkostenkalkulation EP'!$B$4,1),IF('Projektkostenkalkulation EP'!B11&lt;&gt;"",EOMONTH('Projektkostenkalkulation EP'!$B$4,0),"Fehler")))))))))))))))))))))))),"TT.MM.JJJJ"),"")</f>
        <v/>
      </c>
      <c r="F21" s="80" t="str">
        <f>IF(A21&lt;&gt;"",IF('Projektkostenkalkulation EP'!$K$47="","",
                 IF(
                                AND('Projektkostenkalkulation EP'!$K$42&gt;0,'Projektkostenkalkulation EP'!$K$43&gt;0),6,
                                           IF(
                                                         OR('Projektkostenkalkulation EP'!$K$42&gt;0,'Projektkostenkalkulation EP'!$K$43&gt;0),5,
                                                                     IF('Projektkostenkalkulation EP'!$K$47&gt;0,4,""
                                                                                  )
                                                         )
                                         )
                     ),"")</f>
        <v/>
      </c>
      <c r="G21" s="100">
        <f>IF('Projektkostenkalkulation EP'!$Z$11-
                        SUMIF('Projektkostenkalkulation EP'!$B$11:$Y$11,"&gt;0",'Projektkostenkalkulation EP'!$B$30:$Y$30)-
                                SUMIF('Projektkostenkalkulation EP'!$B$11:$Y$11,"&gt;0",'Projektkostenkalkulation EP'!$B$29:$Y$29)-
                                        SUMIF('Projektkostenkalkulation EP'!$B$11:$Y$11,"&gt;0",'Projektkostenkalkulation EP'!$B$28:$Y$28)-
                                                SUMIF('Projektkostenkalkulation EP'!$B$11:$Y$11,"&gt;0",'Projektkostenkalkulation EP'!$B$27:$Y$27)-
                                                        SUMIF('Projektkostenkalkulation EP'!$B$11:$Y$11,"&gt;0",'Projektkostenkalkulation EP'!$B$26:$Y$26)&gt;0,
              IF('Projektkostenkalkulation EP'!$Z$11-
                                    SUMIF('Projektkostenkalkulation EP'!$B$11:$Y$11,"&gt;0",'Projektkostenkalkulation EP'!$B$30:$Y$30)-
                                            SUMIF('Projektkostenkalkulation EP'!$B$11:$Y$11,"&gt;0",'Projektkostenkalkulation EP'!$B$29:$Y$29)-
                                                    SUMIF('Projektkostenkalkulation EP'!$B$11:$Y$11,"&gt;0",'Projektkostenkalkulation EP'!$B$28:$Y$28)-
                                                            SUMIF('Projektkostenkalkulation EP'!$B$11:$Y$11,"&gt;0",'Projektkostenkalkulation EP'!$B$27:$Y$27)-
                                                                    SUMIF('Projektkostenkalkulation EP'!$B$11:$Y$11,"&gt;0",'Projektkostenkalkulation EP'!$B$26:$Y$26)&gt;=SUMIF('Projektkostenkalkulation EP'!$B$11:$Y$11,"&gt;0",'Projektkostenkalkulation EP'!$B$31:$Y$31),
                           SUMIF('Projektkostenkalkulation EP'!$B$11:$Y$11,"&gt;0",'Projektkostenkalkulation EP'!$B$31:$Y$31),
                           'Projektkostenkalkulation EP'!$Z$11-
                                    SUMIF('Projektkostenkalkulation EP'!$B$11:$Y$11,"&gt;0",'Projektkostenkalkulation EP'!$B$30:$Y$30)-
                                            SUMIF('Projektkostenkalkulation EP'!$B$11:$Y$11,"&gt;0",'Projektkostenkalkulation EP'!$B$29:$Y$29)-
                                                    SUMIF('Projektkostenkalkulation EP'!$B$11:$Y$11,"&gt;0",'Projektkostenkalkulation EP'!$B$28:$Y$28)-
                                                            SUMIF('Projektkostenkalkulation EP'!$B$11:$Y$11,"&gt;0",'Projektkostenkalkulation EP'!$B$27:$Y$27)-
                                                                    SUMIF('Projektkostenkalkulation EP'!$B$11:$Y$11,"&gt;0",'Projektkostenkalkulation EP'!$B$26:$Y$26)
              ),
              0
)</f>
        <v>0</v>
      </c>
    </row>
    <row r="22" spans="1:10" ht="14.25" customHeight="1" x14ac:dyDescent="0.2">
      <c r="A22" s="79" t="str">
        <f t="shared" ref="A22:A27" si="3">IF(B22&lt;&gt;"",4,"")</f>
        <v/>
      </c>
      <c r="B22" s="370" t="str">
        <f>IF(G22&lt;&gt;0,'Projektkostenkalkulation EP'!$A$12,"")</f>
        <v/>
      </c>
      <c r="C22" s="371"/>
      <c r="D22" s="89" t="str">
        <f>IF('Personalkap. (Anl.5)'!$B22&lt;&gt;"",TEXT(IF('Projektkostenkalkulation EP'!B12&lt;&gt;"",EDATE('Projektkostenkalkulation EP'!$B$4,0),IF('Projektkostenkalkulation EP'!C12&lt;&gt;"",EDATE('Projektkostenkalkulation EP'!$B$4,1),IF('Projektkostenkalkulation EP'!D12&lt;&gt;"",EDATE('Projektkostenkalkulation EP'!$B$4,2),IF('Projektkostenkalkulation EP'!E12&lt;&gt;"",EDATE('Projektkostenkalkulation EP'!$B$4,3),IF('Projektkostenkalkulation EP'!F12&lt;&gt;"",EDATE('Projektkostenkalkulation EP'!$B$4,4),IF('Projektkostenkalkulation EP'!G12&lt;&gt;"",EDATE('Projektkostenkalkulation EP'!$B$4,5),IF('Projektkostenkalkulation EP'!H12&lt;&gt;"",EDATE('Projektkostenkalkulation EP'!$B$4,6),IF('Projektkostenkalkulation EP'!I12&lt;&gt;"",EDATE('Projektkostenkalkulation EP'!$B$4,7),IF('Projektkostenkalkulation EP'!J12&lt;&gt;"",EDATE('Projektkostenkalkulation EP'!$B$4,8),IF('Projektkostenkalkulation EP'!K12&lt;&gt;"",EDATE('Projektkostenkalkulation EP'!$B$4,9),IF('Projektkostenkalkulation EP'!L12&lt;&gt;"",EDATE('Projektkostenkalkulation EP'!$B$4,10),IF('Projektkostenkalkulation EP'!M12&lt;&gt;"",EDATE('Projektkostenkalkulation EP'!$B$4,11),IF('Projektkostenkalkulation EP'!N12&lt;&gt;"",EDATE('Projektkostenkalkulation EP'!$B$4,12),IF('Projektkostenkalkulation EP'!O12&lt;&gt;"",EDATE('Projektkostenkalkulation EP'!$B$4,13),IF('Projektkostenkalkulation EP'!P12&lt;&gt;"",EDATE('Projektkostenkalkulation EP'!$B$4,14),IF('Projektkostenkalkulation EP'!Q12&lt;&gt;"",EDATE('Projektkostenkalkulation EP'!$B$4,15),IF('Projektkostenkalkulation EP'!R12&lt;&gt;"",EDATE('Projektkostenkalkulation EP'!$B$4,16),IF('Projektkostenkalkulation EP'!S12&lt;&gt;"",EDATE('Projektkostenkalkulation EP'!$B$4,17),IF('Projektkostenkalkulation EP'!T12&lt;&gt;"",EDATE('Projektkostenkalkulation EP'!$B$4,18),IF('Projektkostenkalkulation EP'!U12&lt;&gt;"",EDATE('Projektkostenkalkulation EP'!$B$4,19),IF('Projektkostenkalkulation EP'!V12&lt;&gt;"",EDATE('Projektkostenkalkulation EP'!$B$4,20),IF('Projektkostenkalkulation EP'!W12&lt;&gt;"",EDATE('Projektkostenkalkulation EP'!$B$4,21),IF('Projektkostenkalkulation EP'!X12&lt;&gt;"",EDATE('Projektkostenkalkulation EP'!$B$4,22),IF('Projektkostenkalkulation EP'!Y12&lt;&gt;"",EDATE('Projektkostenkalkulation EP'!$B$4,23),"Fehler")))))))))))))))))))))))),"TT.MM.JJJJ"),"")</f>
        <v/>
      </c>
      <c r="E22" s="89" t="str">
        <f>IF('Personalkap. (Anl.5)'!$B22&lt;&gt;"",TEXT(IF('Projektkostenkalkulation EP'!Y12&lt;&gt;"",EOMONTH('Projektkostenkalkulation EP'!$B$4,23),IF('Projektkostenkalkulation EP'!X12&lt;&gt;"",EOMONTH('Projektkostenkalkulation EP'!$B$4,22),IF('Projektkostenkalkulation EP'!W12&lt;&gt;"",EOMONTH('Projektkostenkalkulation EP'!$B$4,21),IF('Projektkostenkalkulation EP'!V12&lt;&gt;"",EOMONTH('Projektkostenkalkulation EP'!$B$4,20),IF('Projektkostenkalkulation EP'!U12&lt;&gt;"",EOMONTH('Projektkostenkalkulation EP'!$B$4,19),IF('Projektkostenkalkulation EP'!T12&lt;&gt;"",EOMONTH('Projektkostenkalkulation EP'!$B$4,18),IF('Projektkostenkalkulation EP'!S12&lt;&gt;"",EOMONTH('Projektkostenkalkulation EP'!$B$4,17),IF('Projektkostenkalkulation EP'!R12&lt;&gt;"",EOMONTH('Projektkostenkalkulation EP'!$B$4,16),IF('Projektkostenkalkulation EP'!Q12&lt;&gt;"",EOMONTH('Projektkostenkalkulation EP'!$B$4,15),IF('Projektkostenkalkulation EP'!P12&lt;&gt;"",EOMONTH('Projektkostenkalkulation EP'!$B$4,14),IF('Projektkostenkalkulation EP'!O12&lt;&gt;"",EOMONTH('Projektkostenkalkulation EP'!$B$4,13),IF('Projektkostenkalkulation EP'!N12&lt;&gt;"",EOMONTH('Projektkostenkalkulation EP'!$B$4,12),IF('Projektkostenkalkulation EP'!M12&lt;&gt;"",EOMONTH('Projektkostenkalkulation EP'!$B$4,11),IF('Projektkostenkalkulation EP'!L12&lt;&gt;"",EOMONTH('Projektkostenkalkulation EP'!$B$4,10),IF('Projektkostenkalkulation EP'!K12&lt;&gt;"",EOMONTH('Projektkostenkalkulation EP'!$B$4,9),IF('Projektkostenkalkulation EP'!J12&lt;&gt;"",EOMONTH('Projektkostenkalkulation EP'!$B$4,8),IF('Projektkostenkalkulation EP'!I12&lt;&gt;"",EOMONTH('Projektkostenkalkulation EP'!$B$4,7),IF('Projektkostenkalkulation EP'!H12&lt;&gt;"",EOMONTH('Projektkostenkalkulation EP'!$B$4,6),IF('Projektkostenkalkulation EP'!G12&lt;&gt;"",EOMONTH('Projektkostenkalkulation EP'!$B$4,5),IF('Projektkostenkalkulation EP'!F12&lt;&gt;"",EOMONTH('Projektkostenkalkulation EP'!$B$4,4),IF('Projektkostenkalkulation EP'!E12&lt;&gt;"",EOMONTH('Projektkostenkalkulation EP'!$B$4,3),IF('Projektkostenkalkulation EP'!D12&lt;&gt;"",EOMONTH('Projektkostenkalkulation EP'!$B$4,2),IF('Projektkostenkalkulation EP'!C12&lt;&gt;"",EOMONTH('Projektkostenkalkulation EP'!$B$4,1),IF('Projektkostenkalkulation EP'!B12&lt;&gt;"",EOMONTH('Projektkostenkalkulation EP'!$B$4,0),"Fehler")))))))))))))))))))))))),"TT.MM.JJJJ"),"")</f>
        <v/>
      </c>
      <c r="F22" s="119" t="str">
        <f>IF(A22&lt;&gt;"",IF(
                'Projektkostenkalkulation EP'!$K$42&gt;0,  1,  ""
                 ),"")</f>
        <v/>
      </c>
      <c r="G22" s="98">
        <f>IF('Projektkostenkalkulation EP'!$Z$12-
                          $G23-
                                  $G24-
                                          $G25-
                                                   $G26-
                                                            $G27&gt;0,
                IF('Projektkostenkalkulation EP'!$Z$12-
                            $G23-
                                     $G24-
                                              $G25-
                                                       $G26-
                                                                $G27&gt;SUMIF('Projektkostenkalkulation EP'!$B$12:$Y$12,"&gt;0",'Projektkostenkalkulation EP'!$B$26:$Y$26),
                               SUMIF('Projektkostenkalkulation EP'!$B$12:$Y$12,"&gt;0",'Projektkostenkalkulation EP'!$B$26:$Y$26),
                               'Projektkostenkalkulation EP'!$Z$12-
                              $G23-
                                      $G24-
                                               $G25-
                                                       $G26-
                                                                 $G27
                              ),
                  0
)</f>
        <v>0</v>
      </c>
    </row>
    <row r="23" spans="1:10" ht="14.25" customHeight="1" x14ac:dyDescent="0.2">
      <c r="A23" s="81" t="str">
        <f t="shared" si="3"/>
        <v/>
      </c>
      <c r="B23" s="366" t="str">
        <f>IF(G23&lt;&gt;0,'Projektkostenkalkulation EP'!$A$12,"")</f>
        <v/>
      </c>
      <c r="C23" s="367"/>
      <c r="D23" s="90" t="str">
        <f>IF('Personalkap. (Anl.5)'!$B23&lt;&gt;"",TEXT(IF('Projektkostenkalkulation EP'!B12&lt;&gt;"",EDATE('Projektkostenkalkulation EP'!$B$4,0),IF('Projektkostenkalkulation EP'!C12&lt;&gt;"",EDATE('Projektkostenkalkulation EP'!$B$4,1),IF('Projektkostenkalkulation EP'!D12&lt;&gt;"",EDATE('Projektkostenkalkulation EP'!$B$4,2),IF('Projektkostenkalkulation EP'!E12&lt;&gt;"",EDATE('Projektkostenkalkulation EP'!$B$4,3),IF('Projektkostenkalkulation EP'!F12&lt;&gt;"",EDATE('Projektkostenkalkulation EP'!$B$4,4),IF('Projektkostenkalkulation EP'!G12&lt;&gt;"",EDATE('Projektkostenkalkulation EP'!$B$4,5),IF('Projektkostenkalkulation EP'!H12&lt;&gt;"",EDATE('Projektkostenkalkulation EP'!$B$4,6),IF('Projektkostenkalkulation EP'!I12&lt;&gt;"",EDATE('Projektkostenkalkulation EP'!$B$4,7),IF('Projektkostenkalkulation EP'!J12&lt;&gt;"",EDATE('Projektkostenkalkulation EP'!$B$4,8),IF('Projektkostenkalkulation EP'!K12&lt;&gt;"",EDATE('Projektkostenkalkulation EP'!$B$4,9),IF('Projektkostenkalkulation EP'!L12&lt;&gt;"",EDATE('Projektkostenkalkulation EP'!$B$4,10),IF('Projektkostenkalkulation EP'!M12&lt;&gt;"",EDATE('Projektkostenkalkulation EP'!$B$4,11),IF('Projektkostenkalkulation EP'!N12&lt;&gt;"",EDATE('Projektkostenkalkulation EP'!$B$4,12),IF('Projektkostenkalkulation EP'!O12&lt;&gt;"",EDATE('Projektkostenkalkulation EP'!$B$4,13),IF('Projektkostenkalkulation EP'!P12&lt;&gt;"",EDATE('Projektkostenkalkulation EP'!$B$4,14),IF('Projektkostenkalkulation EP'!Q12&lt;&gt;"",EDATE('Projektkostenkalkulation EP'!$B$4,15),IF('Projektkostenkalkulation EP'!R12&lt;&gt;"",EDATE('Projektkostenkalkulation EP'!$B$4,16),IF('Projektkostenkalkulation EP'!S12&lt;&gt;"",EDATE('Projektkostenkalkulation EP'!$B$4,17),IF('Projektkostenkalkulation EP'!T12&lt;&gt;"",EDATE('Projektkostenkalkulation EP'!$B$4,18),IF('Projektkostenkalkulation EP'!U12&lt;&gt;"",EDATE('Projektkostenkalkulation EP'!$B$4,19),IF('Projektkostenkalkulation EP'!V12&lt;&gt;"",EDATE('Projektkostenkalkulation EP'!$B$4,20),IF('Projektkostenkalkulation EP'!W12&lt;&gt;"",EDATE('Projektkostenkalkulation EP'!$B$4,21),IF('Projektkostenkalkulation EP'!X12&lt;&gt;"",EDATE('Projektkostenkalkulation EP'!$B$4,22),IF('Projektkostenkalkulation EP'!Y12&lt;&gt;"",EDATE('Projektkostenkalkulation EP'!$B$4,23),"Fehler")))))))))))))))))))))))),"TT.MM.JJJJ"),"")</f>
        <v/>
      </c>
      <c r="E23" s="90" t="str">
        <f>IF('Personalkap. (Anl.5)'!$B23&lt;&gt;"",TEXT(IF('Projektkostenkalkulation EP'!Y12&lt;&gt;"",EOMONTH('Projektkostenkalkulation EP'!$B$4,23),IF('Projektkostenkalkulation EP'!X12&lt;&gt;"",EOMONTH('Projektkostenkalkulation EP'!$B$4,22),IF('Projektkostenkalkulation EP'!W12&lt;&gt;"",EOMONTH('Projektkostenkalkulation EP'!$B$4,21),IF('Projektkostenkalkulation EP'!V12&lt;&gt;"",EOMONTH('Projektkostenkalkulation EP'!$B$4,20),IF('Projektkostenkalkulation EP'!U12&lt;&gt;"",EOMONTH('Projektkostenkalkulation EP'!$B$4,19),IF('Projektkostenkalkulation EP'!T12&lt;&gt;"",EOMONTH('Projektkostenkalkulation EP'!$B$4,18),IF('Projektkostenkalkulation EP'!S12&lt;&gt;"",EOMONTH('Projektkostenkalkulation EP'!$B$4,17),IF('Projektkostenkalkulation EP'!R12&lt;&gt;"",EOMONTH('Projektkostenkalkulation EP'!$B$4,16),IF('Projektkostenkalkulation EP'!Q12&lt;&gt;"",EOMONTH('Projektkostenkalkulation EP'!$B$4,15),IF('Projektkostenkalkulation EP'!P12&lt;&gt;"",EOMONTH('Projektkostenkalkulation EP'!$B$4,14),IF('Projektkostenkalkulation EP'!O12&lt;&gt;"",EOMONTH('Projektkostenkalkulation EP'!$B$4,13),IF('Projektkostenkalkulation EP'!N12&lt;&gt;"",EOMONTH('Projektkostenkalkulation EP'!$B$4,12),IF('Projektkostenkalkulation EP'!M12&lt;&gt;"",EOMONTH('Projektkostenkalkulation EP'!$B$4,11),IF('Projektkostenkalkulation EP'!L12&lt;&gt;"",EOMONTH('Projektkostenkalkulation EP'!$B$4,10),IF('Projektkostenkalkulation EP'!K12&lt;&gt;"",EOMONTH('Projektkostenkalkulation EP'!$B$4,9),IF('Projektkostenkalkulation EP'!J12&lt;&gt;"",EOMONTH('Projektkostenkalkulation EP'!$B$4,8),IF('Projektkostenkalkulation EP'!I12&lt;&gt;"",EOMONTH('Projektkostenkalkulation EP'!$B$4,7),IF('Projektkostenkalkulation EP'!H12&lt;&gt;"",EOMONTH('Projektkostenkalkulation EP'!$B$4,6),IF('Projektkostenkalkulation EP'!G12&lt;&gt;"",EOMONTH('Projektkostenkalkulation EP'!$B$4,5),IF('Projektkostenkalkulation EP'!F12&lt;&gt;"",EOMONTH('Projektkostenkalkulation EP'!$B$4,4),IF('Projektkostenkalkulation EP'!E12&lt;&gt;"",EOMONTH('Projektkostenkalkulation EP'!$B$4,3),IF('Projektkostenkalkulation EP'!D12&lt;&gt;"",EOMONTH('Projektkostenkalkulation EP'!$B$4,2),IF('Projektkostenkalkulation EP'!C12&lt;&gt;"",EOMONTH('Projektkostenkalkulation EP'!$B$4,1),IF('Projektkostenkalkulation EP'!B12&lt;&gt;"",EOMONTH('Projektkostenkalkulation EP'!$B$4,0),"Fehler")))))))))))))))))))))))),"TT.MM.JJJJ"),"")</f>
        <v/>
      </c>
      <c r="F23" s="14" t="str">
        <f>IF(A23&lt;&gt;"",IF(
                 AND('Projektkostenkalkulation EP'!$K$42&gt;0,'Projektkostenkalkulation EP'!$K$43&gt;0),2,
                           IF(
                                          AND('Projektkostenkalkulation EP'!$K$42="",'Projektkostenkalkulation EP'!$K$43&gt;0),1,""
                                         )
                           ),"")</f>
        <v/>
      </c>
      <c r="G23" s="99">
        <f>IF('Projektkostenkalkulation EP'!$Z$12-
                                  $G24-
                                          $G25-
                                                   $G26-
                                                            $G27&gt;0,
                IF('Projektkostenkalkulation EP'!$Z$12-
                                     $G24-
                                              $G25-
                                                       $G26-
                                                                $G27&gt;SUMIF('Projektkostenkalkulation EP'!$B$12:$Y$12,"&gt;0",'Projektkostenkalkulation EP'!$B$27:$Y$27),
                               SUMIF('Projektkostenkalkulation EP'!$B$12:$Y$12,"&gt;0",'Projektkostenkalkulation EP'!$B$27:$Y$27),
                               'Projektkostenkalkulation EP'!$Z$12-
                                      $G24-
                                               $G25-
                                                       $G26-
                                                                 $G27
                              ),
                  0
)</f>
        <v>0</v>
      </c>
    </row>
    <row r="24" spans="1:10" ht="14.25" customHeight="1" x14ac:dyDescent="0.2">
      <c r="A24" s="81" t="str">
        <f t="shared" si="3"/>
        <v/>
      </c>
      <c r="B24" s="366" t="str">
        <f>IF(G24&lt;&gt;0,'Projektkostenkalkulation EP'!$A$12,"")</f>
        <v/>
      </c>
      <c r="C24" s="367"/>
      <c r="D24" s="90" t="str">
        <f>IF('Personalkap. (Anl.5)'!$B24&lt;&gt;"",TEXT(IF('Projektkostenkalkulation EP'!B12&lt;&gt;"",EDATE('Projektkostenkalkulation EP'!$B$4,0),IF('Projektkostenkalkulation EP'!C12&lt;&gt;"",EDATE('Projektkostenkalkulation EP'!$B$4,1),IF('Projektkostenkalkulation EP'!D12&lt;&gt;"",EDATE('Projektkostenkalkulation EP'!$B$4,2),IF('Projektkostenkalkulation EP'!E12&lt;&gt;"",EDATE('Projektkostenkalkulation EP'!$B$4,3),IF('Projektkostenkalkulation EP'!F12&lt;&gt;"",EDATE('Projektkostenkalkulation EP'!$B$4,4),IF('Projektkostenkalkulation EP'!G12&lt;&gt;"",EDATE('Projektkostenkalkulation EP'!$B$4,5),IF('Projektkostenkalkulation EP'!H12&lt;&gt;"",EDATE('Projektkostenkalkulation EP'!$B$4,6),IF('Projektkostenkalkulation EP'!I12&lt;&gt;"",EDATE('Projektkostenkalkulation EP'!$B$4,7),IF('Projektkostenkalkulation EP'!J12&lt;&gt;"",EDATE('Projektkostenkalkulation EP'!$B$4,8),IF('Projektkostenkalkulation EP'!K12&lt;&gt;"",EDATE('Projektkostenkalkulation EP'!$B$4,9),IF('Projektkostenkalkulation EP'!L12&lt;&gt;"",EDATE('Projektkostenkalkulation EP'!$B$4,10),IF('Projektkostenkalkulation EP'!M12&lt;&gt;"",EDATE('Projektkostenkalkulation EP'!$B$4,11),IF('Projektkostenkalkulation EP'!N12&lt;&gt;"",EDATE('Projektkostenkalkulation EP'!$B$4,12),IF('Projektkostenkalkulation EP'!O12&lt;&gt;"",EDATE('Projektkostenkalkulation EP'!$B$4,13),IF('Projektkostenkalkulation EP'!P12&lt;&gt;"",EDATE('Projektkostenkalkulation EP'!$B$4,14),IF('Projektkostenkalkulation EP'!Q12&lt;&gt;"",EDATE('Projektkostenkalkulation EP'!$B$4,15),IF('Projektkostenkalkulation EP'!R12&lt;&gt;"",EDATE('Projektkostenkalkulation EP'!$B$4,16),IF('Projektkostenkalkulation EP'!S12&lt;&gt;"",EDATE('Projektkostenkalkulation EP'!$B$4,17),IF('Projektkostenkalkulation EP'!T12&lt;&gt;"",EDATE('Projektkostenkalkulation EP'!$B$4,18),IF('Projektkostenkalkulation EP'!U12&lt;&gt;"",EDATE('Projektkostenkalkulation EP'!$B$4,19),IF('Projektkostenkalkulation EP'!V12&lt;&gt;"",EDATE('Projektkostenkalkulation EP'!$B$4,20),IF('Projektkostenkalkulation EP'!W12&lt;&gt;"",EDATE('Projektkostenkalkulation EP'!$B$4,21),IF('Projektkostenkalkulation EP'!X12&lt;&gt;"",EDATE('Projektkostenkalkulation EP'!$B$4,22),IF('Projektkostenkalkulation EP'!Y12&lt;&gt;"",EDATE('Projektkostenkalkulation EP'!$B$4,23),"Fehler")))))))))))))))))))))))),"TT.MM.JJJJ"),"")</f>
        <v/>
      </c>
      <c r="E24" s="90" t="str">
        <f>IF('Personalkap. (Anl.5)'!$B24&lt;&gt;"",TEXT(IF('Projektkostenkalkulation EP'!Y12&lt;&gt;"",EOMONTH('Projektkostenkalkulation EP'!$B$4,23),IF('Projektkostenkalkulation EP'!X12&lt;&gt;"",EOMONTH('Projektkostenkalkulation EP'!$B$4,22),IF('Projektkostenkalkulation EP'!W12&lt;&gt;"",EOMONTH('Projektkostenkalkulation EP'!$B$4,21),IF('Projektkostenkalkulation EP'!V12&lt;&gt;"",EOMONTH('Projektkostenkalkulation EP'!$B$4,20),IF('Projektkostenkalkulation EP'!U12&lt;&gt;"",EOMONTH('Projektkostenkalkulation EP'!$B$4,19),IF('Projektkostenkalkulation EP'!T12&lt;&gt;"",EOMONTH('Projektkostenkalkulation EP'!$B$4,18),IF('Projektkostenkalkulation EP'!S12&lt;&gt;"",EOMONTH('Projektkostenkalkulation EP'!$B$4,17),IF('Projektkostenkalkulation EP'!R12&lt;&gt;"",EOMONTH('Projektkostenkalkulation EP'!$B$4,16),IF('Projektkostenkalkulation EP'!Q12&lt;&gt;"",EOMONTH('Projektkostenkalkulation EP'!$B$4,15),IF('Projektkostenkalkulation EP'!P12&lt;&gt;"",EOMONTH('Projektkostenkalkulation EP'!$B$4,14),IF('Projektkostenkalkulation EP'!O12&lt;&gt;"",EOMONTH('Projektkostenkalkulation EP'!$B$4,13),IF('Projektkostenkalkulation EP'!N12&lt;&gt;"",EOMONTH('Projektkostenkalkulation EP'!$B$4,12),IF('Projektkostenkalkulation EP'!M12&lt;&gt;"",EOMONTH('Projektkostenkalkulation EP'!$B$4,11),IF('Projektkostenkalkulation EP'!L12&lt;&gt;"",EOMONTH('Projektkostenkalkulation EP'!$B$4,10),IF('Projektkostenkalkulation EP'!K12&lt;&gt;"",EOMONTH('Projektkostenkalkulation EP'!$B$4,9),IF('Projektkostenkalkulation EP'!J12&lt;&gt;"",EOMONTH('Projektkostenkalkulation EP'!$B$4,8),IF('Projektkostenkalkulation EP'!I12&lt;&gt;"",EOMONTH('Projektkostenkalkulation EP'!$B$4,7),IF('Projektkostenkalkulation EP'!H12&lt;&gt;"",EOMONTH('Projektkostenkalkulation EP'!$B$4,6),IF('Projektkostenkalkulation EP'!G12&lt;&gt;"",EOMONTH('Projektkostenkalkulation EP'!$B$4,5),IF('Projektkostenkalkulation EP'!F12&lt;&gt;"",EOMONTH('Projektkostenkalkulation EP'!$B$4,4),IF('Projektkostenkalkulation EP'!E12&lt;&gt;"",EOMONTH('Projektkostenkalkulation EP'!$B$4,3),IF('Projektkostenkalkulation EP'!D12&lt;&gt;"",EOMONTH('Projektkostenkalkulation EP'!$B$4,2),IF('Projektkostenkalkulation EP'!C12&lt;&gt;"",EOMONTH('Projektkostenkalkulation EP'!$B$4,1),IF('Projektkostenkalkulation EP'!B12&lt;&gt;"",EOMONTH('Projektkostenkalkulation EP'!$B$4,0),"Fehler")))))))))))))))))))))))),"TT.MM.JJJJ"),"")</f>
        <v/>
      </c>
      <c r="F24" s="14" t="str">
        <f>IF(A24&lt;&gt;"",IF('Projektkostenkalkulation EP'!$K$44="","",
                  IF(
                                AND('Projektkostenkalkulation EP'!$K$42&gt;0,'Projektkostenkalkulation EP'!$K$43&gt;0),3,
                                          IF(
                                                         OR('Projektkostenkalkulation EP'!$K$42&gt;0,'Projektkostenkalkulation EP'!$K$43&gt;0),2,
                                                                     IF('Projektkostenkalkulation EP'!$K$44&gt;0,1,""
                                                                                  )
                                                       )
                             )
                    ),"")</f>
        <v/>
      </c>
      <c r="G24" s="99">
        <f>IF('Projektkostenkalkulation EP'!$Z$12-
                                          $G25-
                                                   $G26-
                                                            $G27&gt;0,
                IF('Projektkostenkalkulation EP'!$Z$12-
                                              $G25-
                                                       $G26-
                                                                $G27&gt;SUMIF('Projektkostenkalkulation EP'!$B$12:$Y$12,"&gt;0",'Projektkostenkalkulation EP'!$B$28:$Y$28),
                               SUMIF('Projektkostenkalkulation EP'!$B$12:$Y$12,"&gt;0",'Projektkostenkalkulation EP'!$B$28:$Y$28),
                               'Projektkostenkalkulation EP'!$Z$12-
                                               $G25-
                                                       $G26-
                                                                 $G27
                              ),
                  0
)</f>
        <v>0</v>
      </c>
    </row>
    <row r="25" spans="1:10" ht="14.25" customHeight="1" x14ac:dyDescent="0.2">
      <c r="A25" s="81" t="str">
        <f t="shared" si="3"/>
        <v/>
      </c>
      <c r="B25" s="366" t="str">
        <f>IF(G25&lt;&gt;0,'Projektkostenkalkulation EP'!$A$12,"")</f>
        <v/>
      </c>
      <c r="C25" s="367"/>
      <c r="D25" s="90" t="str">
        <f>IF('Personalkap. (Anl.5)'!$B25&lt;&gt;"",TEXT(IF('Projektkostenkalkulation EP'!B12&lt;&gt;"",EDATE('Projektkostenkalkulation EP'!$B$4,0),IF('Projektkostenkalkulation EP'!C12&lt;&gt;"",EDATE('Projektkostenkalkulation EP'!$B$4,1),IF('Projektkostenkalkulation EP'!D12&lt;&gt;"",EDATE('Projektkostenkalkulation EP'!$B$4,2),IF('Projektkostenkalkulation EP'!E12&lt;&gt;"",EDATE('Projektkostenkalkulation EP'!$B$4,3),IF('Projektkostenkalkulation EP'!F12&lt;&gt;"",EDATE('Projektkostenkalkulation EP'!$B$4,4),IF('Projektkostenkalkulation EP'!G12&lt;&gt;"",EDATE('Projektkostenkalkulation EP'!$B$4,5),IF('Projektkostenkalkulation EP'!H12&lt;&gt;"",EDATE('Projektkostenkalkulation EP'!$B$4,6),IF('Projektkostenkalkulation EP'!I12&lt;&gt;"",EDATE('Projektkostenkalkulation EP'!$B$4,7),IF('Projektkostenkalkulation EP'!J12&lt;&gt;"",EDATE('Projektkostenkalkulation EP'!$B$4,8),IF('Projektkostenkalkulation EP'!K12&lt;&gt;"",EDATE('Projektkostenkalkulation EP'!$B$4,9),IF('Projektkostenkalkulation EP'!L12&lt;&gt;"",EDATE('Projektkostenkalkulation EP'!$B$4,10),IF('Projektkostenkalkulation EP'!M12&lt;&gt;"",EDATE('Projektkostenkalkulation EP'!$B$4,11),IF('Projektkostenkalkulation EP'!N12&lt;&gt;"",EDATE('Projektkostenkalkulation EP'!$B$4,12),IF('Projektkostenkalkulation EP'!O12&lt;&gt;"",EDATE('Projektkostenkalkulation EP'!$B$4,13),IF('Projektkostenkalkulation EP'!P12&lt;&gt;"",EDATE('Projektkostenkalkulation EP'!$B$4,14),IF('Projektkostenkalkulation EP'!Q12&lt;&gt;"",EDATE('Projektkostenkalkulation EP'!$B$4,15),IF('Projektkostenkalkulation EP'!R12&lt;&gt;"",EDATE('Projektkostenkalkulation EP'!$B$4,16),IF('Projektkostenkalkulation EP'!S12&lt;&gt;"",EDATE('Projektkostenkalkulation EP'!$B$4,17),IF('Projektkostenkalkulation EP'!T12&lt;&gt;"",EDATE('Projektkostenkalkulation EP'!$B$4,18),IF('Projektkostenkalkulation EP'!U12&lt;&gt;"",EDATE('Projektkostenkalkulation EP'!$B$4,19),IF('Projektkostenkalkulation EP'!V12&lt;&gt;"",EDATE('Projektkostenkalkulation EP'!$B$4,20),IF('Projektkostenkalkulation EP'!W12&lt;&gt;"",EDATE('Projektkostenkalkulation EP'!$B$4,21),IF('Projektkostenkalkulation EP'!X12&lt;&gt;"",EDATE('Projektkostenkalkulation EP'!$B$4,22),IF('Projektkostenkalkulation EP'!Y12&lt;&gt;"",EDATE('Projektkostenkalkulation EP'!$B$4,23),"Fehler")))))))))))))))))))))))),"TT.MM.JJJJ"),"")</f>
        <v/>
      </c>
      <c r="E25" s="90" t="str">
        <f>IF('Personalkap. (Anl.5)'!$B25&lt;&gt;"",TEXT(IF('Projektkostenkalkulation EP'!Y12&lt;&gt;"",EOMONTH('Projektkostenkalkulation EP'!$B$4,23),IF('Projektkostenkalkulation EP'!X12&lt;&gt;"",EOMONTH('Projektkostenkalkulation EP'!$B$4,22),IF('Projektkostenkalkulation EP'!W12&lt;&gt;"",EOMONTH('Projektkostenkalkulation EP'!$B$4,21),IF('Projektkostenkalkulation EP'!V12&lt;&gt;"",EOMONTH('Projektkostenkalkulation EP'!$B$4,20),IF('Projektkostenkalkulation EP'!U12&lt;&gt;"",EOMONTH('Projektkostenkalkulation EP'!$B$4,19),IF('Projektkostenkalkulation EP'!T12&lt;&gt;"",EOMONTH('Projektkostenkalkulation EP'!$B$4,18),IF('Projektkostenkalkulation EP'!S12&lt;&gt;"",EOMONTH('Projektkostenkalkulation EP'!$B$4,17),IF('Projektkostenkalkulation EP'!R12&lt;&gt;"",EOMONTH('Projektkostenkalkulation EP'!$B$4,16),IF('Projektkostenkalkulation EP'!Q12&lt;&gt;"",EOMONTH('Projektkostenkalkulation EP'!$B$4,15),IF('Projektkostenkalkulation EP'!P12&lt;&gt;"",EOMONTH('Projektkostenkalkulation EP'!$B$4,14),IF('Projektkostenkalkulation EP'!O12&lt;&gt;"",EOMONTH('Projektkostenkalkulation EP'!$B$4,13),IF('Projektkostenkalkulation EP'!N12&lt;&gt;"",EOMONTH('Projektkostenkalkulation EP'!$B$4,12),IF('Projektkostenkalkulation EP'!M12&lt;&gt;"",EOMONTH('Projektkostenkalkulation EP'!$B$4,11),IF('Projektkostenkalkulation EP'!L12&lt;&gt;"",EOMONTH('Projektkostenkalkulation EP'!$B$4,10),IF('Projektkostenkalkulation EP'!K12&lt;&gt;"",EOMONTH('Projektkostenkalkulation EP'!$B$4,9),IF('Projektkostenkalkulation EP'!J12&lt;&gt;"",EOMONTH('Projektkostenkalkulation EP'!$B$4,8),IF('Projektkostenkalkulation EP'!I12&lt;&gt;"",EOMONTH('Projektkostenkalkulation EP'!$B$4,7),IF('Projektkostenkalkulation EP'!H12&lt;&gt;"",EOMONTH('Projektkostenkalkulation EP'!$B$4,6),IF('Projektkostenkalkulation EP'!G12&lt;&gt;"",EOMONTH('Projektkostenkalkulation EP'!$B$4,5),IF('Projektkostenkalkulation EP'!F12&lt;&gt;"",EOMONTH('Projektkostenkalkulation EP'!$B$4,4),IF('Projektkostenkalkulation EP'!E12&lt;&gt;"",EOMONTH('Projektkostenkalkulation EP'!$B$4,3),IF('Projektkostenkalkulation EP'!D12&lt;&gt;"",EOMONTH('Projektkostenkalkulation EP'!$B$4,2),IF('Projektkostenkalkulation EP'!C12&lt;&gt;"",EOMONTH('Projektkostenkalkulation EP'!$B$4,1),IF('Projektkostenkalkulation EP'!B12&lt;&gt;"",EOMONTH('Projektkostenkalkulation EP'!$B$4,0),"Fehler")))))))))))))))))))))))),"TT.MM.JJJJ"),"")</f>
        <v/>
      </c>
      <c r="F25" s="14" t="str">
        <f>IF(A25&lt;&gt;"",IF('Projektkostenkalkulation EP'!$K$45="","",
                 IF(
                                AND('Projektkostenkalkulation EP'!$K$42&gt;0,'Projektkostenkalkulation EP'!$K$43&gt;0),4,
                                           IF(
                                                         OR('Projektkostenkalkulation EP'!$K$42&gt;0,'Projektkostenkalkulation EP'!$K$43&gt;0),3,
                                                                     IF('Projektkostenkalkulation EP'!$K$45&gt;0,2,""
                                                                                  )
                                                         )
                                         )
                     ),"")</f>
        <v/>
      </c>
      <c r="G25" s="99">
        <f>IF('Projektkostenkalkulation EP'!$Z$12-
                                                   $G26-
                                                            $G27&gt;0,
                IF('Projektkostenkalkulation EP'!$Z$12-
                                                       $G26-
                                                                $G27&gt;SUMIF('Projektkostenkalkulation EP'!$B$12:$Y$12,"&gt;0",'Projektkostenkalkulation EP'!$B$29:$Y$29),
                               SUMIF('Projektkostenkalkulation EP'!$B$12:$Y$12,"&gt;0",'Projektkostenkalkulation EP'!$B$29:$Y$29),
                               'Projektkostenkalkulation EP'!$Z$12-
                                                       $G26-
                                                                 $G27
                              ),
                  0
)</f>
        <v>0</v>
      </c>
    </row>
    <row r="26" spans="1:10" ht="14.25" customHeight="1" x14ac:dyDescent="0.2">
      <c r="A26" s="81" t="str">
        <f t="shared" si="3"/>
        <v/>
      </c>
      <c r="B26" s="366" t="str">
        <f>IF(G26&lt;&gt;0,'Projektkostenkalkulation EP'!$A$12,"")</f>
        <v/>
      </c>
      <c r="C26" s="367"/>
      <c r="D26" s="90" t="str">
        <f>IF('Personalkap. (Anl.5)'!$B26&lt;&gt;"",TEXT(IF('Projektkostenkalkulation EP'!B12&lt;&gt;"",EDATE('Projektkostenkalkulation EP'!$B$4,0),IF('Projektkostenkalkulation EP'!C12&lt;&gt;"",EDATE('Projektkostenkalkulation EP'!$B$4,1),IF('Projektkostenkalkulation EP'!D12&lt;&gt;"",EDATE('Projektkostenkalkulation EP'!$B$4,2),IF('Projektkostenkalkulation EP'!E12&lt;&gt;"",EDATE('Projektkostenkalkulation EP'!$B$4,3),IF('Projektkostenkalkulation EP'!F12&lt;&gt;"",EDATE('Projektkostenkalkulation EP'!$B$4,4),IF('Projektkostenkalkulation EP'!G12&lt;&gt;"",EDATE('Projektkostenkalkulation EP'!$B$4,5),IF('Projektkostenkalkulation EP'!H12&lt;&gt;"",EDATE('Projektkostenkalkulation EP'!$B$4,6),IF('Projektkostenkalkulation EP'!I12&lt;&gt;"",EDATE('Projektkostenkalkulation EP'!$B$4,7),IF('Projektkostenkalkulation EP'!J12&lt;&gt;"",EDATE('Projektkostenkalkulation EP'!$B$4,8),IF('Projektkostenkalkulation EP'!K12&lt;&gt;"",EDATE('Projektkostenkalkulation EP'!$B$4,9),IF('Projektkostenkalkulation EP'!L12&lt;&gt;"",EDATE('Projektkostenkalkulation EP'!$B$4,10),IF('Projektkostenkalkulation EP'!M12&lt;&gt;"",EDATE('Projektkostenkalkulation EP'!$B$4,11),IF('Projektkostenkalkulation EP'!N12&lt;&gt;"",EDATE('Projektkostenkalkulation EP'!$B$4,12),IF('Projektkostenkalkulation EP'!O12&lt;&gt;"",EDATE('Projektkostenkalkulation EP'!$B$4,13),IF('Projektkostenkalkulation EP'!P12&lt;&gt;"",EDATE('Projektkostenkalkulation EP'!$B$4,14),IF('Projektkostenkalkulation EP'!Q12&lt;&gt;"",EDATE('Projektkostenkalkulation EP'!$B$4,15),IF('Projektkostenkalkulation EP'!R12&lt;&gt;"",EDATE('Projektkostenkalkulation EP'!$B$4,16),IF('Projektkostenkalkulation EP'!S12&lt;&gt;"",EDATE('Projektkostenkalkulation EP'!$B$4,17),IF('Projektkostenkalkulation EP'!T12&lt;&gt;"",EDATE('Projektkostenkalkulation EP'!$B$4,18),IF('Projektkostenkalkulation EP'!U12&lt;&gt;"",EDATE('Projektkostenkalkulation EP'!$B$4,19),IF('Projektkostenkalkulation EP'!V12&lt;&gt;"",EDATE('Projektkostenkalkulation EP'!$B$4,20),IF('Projektkostenkalkulation EP'!W12&lt;&gt;"",EDATE('Projektkostenkalkulation EP'!$B$4,21),IF('Projektkostenkalkulation EP'!X12&lt;&gt;"",EDATE('Projektkostenkalkulation EP'!$B$4,22),IF('Projektkostenkalkulation EP'!Y12&lt;&gt;"",EDATE('Projektkostenkalkulation EP'!$B$4,23),"Fehler")))))))))))))))))))))))),"TT.MM.JJJJ"),"")</f>
        <v/>
      </c>
      <c r="E26" s="90" t="str">
        <f>IF('Personalkap. (Anl.5)'!$B26&lt;&gt;"",TEXT(IF('Projektkostenkalkulation EP'!Y12&lt;&gt;"",EOMONTH('Projektkostenkalkulation EP'!$B$4,23),IF('Projektkostenkalkulation EP'!X12&lt;&gt;"",EOMONTH('Projektkostenkalkulation EP'!$B$4,22),IF('Projektkostenkalkulation EP'!W12&lt;&gt;"",EOMONTH('Projektkostenkalkulation EP'!$B$4,21),IF('Projektkostenkalkulation EP'!V12&lt;&gt;"",EOMONTH('Projektkostenkalkulation EP'!$B$4,20),IF('Projektkostenkalkulation EP'!U12&lt;&gt;"",EOMONTH('Projektkostenkalkulation EP'!$B$4,19),IF('Projektkostenkalkulation EP'!T12&lt;&gt;"",EOMONTH('Projektkostenkalkulation EP'!$B$4,18),IF('Projektkostenkalkulation EP'!S12&lt;&gt;"",EOMONTH('Projektkostenkalkulation EP'!$B$4,17),IF('Projektkostenkalkulation EP'!R12&lt;&gt;"",EOMONTH('Projektkostenkalkulation EP'!$B$4,16),IF('Projektkostenkalkulation EP'!Q12&lt;&gt;"",EOMONTH('Projektkostenkalkulation EP'!$B$4,15),IF('Projektkostenkalkulation EP'!P12&lt;&gt;"",EOMONTH('Projektkostenkalkulation EP'!$B$4,14),IF('Projektkostenkalkulation EP'!O12&lt;&gt;"",EOMONTH('Projektkostenkalkulation EP'!$B$4,13),IF('Projektkostenkalkulation EP'!N12&lt;&gt;"",EOMONTH('Projektkostenkalkulation EP'!$B$4,12),IF('Projektkostenkalkulation EP'!M12&lt;&gt;"",EOMONTH('Projektkostenkalkulation EP'!$B$4,11),IF('Projektkostenkalkulation EP'!L12&lt;&gt;"",EOMONTH('Projektkostenkalkulation EP'!$B$4,10),IF('Projektkostenkalkulation EP'!K12&lt;&gt;"",EOMONTH('Projektkostenkalkulation EP'!$B$4,9),IF('Projektkostenkalkulation EP'!J12&lt;&gt;"",EOMONTH('Projektkostenkalkulation EP'!$B$4,8),IF('Projektkostenkalkulation EP'!I12&lt;&gt;"",EOMONTH('Projektkostenkalkulation EP'!$B$4,7),IF('Projektkostenkalkulation EP'!H12&lt;&gt;"",EOMONTH('Projektkostenkalkulation EP'!$B$4,6),IF('Projektkostenkalkulation EP'!G12&lt;&gt;"",EOMONTH('Projektkostenkalkulation EP'!$B$4,5),IF('Projektkostenkalkulation EP'!F12&lt;&gt;"",EOMONTH('Projektkostenkalkulation EP'!$B$4,4),IF('Projektkostenkalkulation EP'!E12&lt;&gt;"",EOMONTH('Projektkostenkalkulation EP'!$B$4,3),IF('Projektkostenkalkulation EP'!D12&lt;&gt;"",EOMONTH('Projektkostenkalkulation EP'!$B$4,2),IF('Projektkostenkalkulation EP'!C12&lt;&gt;"",EOMONTH('Projektkostenkalkulation EP'!$B$4,1),IF('Projektkostenkalkulation EP'!B12&lt;&gt;"",EOMONTH('Projektkostenkalkulation EP'!$B$4,0),"Fehler")))))))))))))))))))))))),"TT.MM.JJJJ"),"")</f>
        <v/>
      </c>
      <c r="F26" s="14" t="str">
        <f>IF(A26&lt;&gt;"",IF('Projektkostenkalkulation EP'!$K$46="","",
                 IF(
                                AND('Projektkostenkalkulation EP'!$K$42&gt;0,'Projektkostenkalkulation EP'!$K$43&gt;0),5,
                                           IF(
                                                         OR('Projektkostenkalkulation EP'!$K$42&gt;0,'Projektkostenkalkulation EP'!$K$43&gt;0),4,
                                                                     IF('Projektkostenkalkulation EP'!$K$46&gt;0,3,""
                                                                                  )
                                                         )
                                         )
                     ),"")</f>
        <v/>
      </c>
      <c r="G26" s="99">
        <f>IF('Projektkostenkalkulation EP'!$Z$12-
                                                            $G27&gt;0,
                IF('Projektkostenkalkulation EP'!$Z$12-
                                                                $G27&gt;SUMIF('Projektkostenkalkulation EP'!$B$12:$Y$12,"&gt;0",'Projektkostenkalkulation EP'!$B$30:$Y$30),
                               SUMIF('Projektkostenkalkulation EP'!$B$12:$Y$12,"&gt;0",'Projektkostenkalkulation EP'!$B$30:$Y$30),
                               'Projektkostenkalkulation EP'!$Z$12-
                                                                 $G27
                              ),
                  0
)</f>
        <v>0</v>
      </c>
    </row>
    <row r="27" spans="1:10" ht="14.25" customHeight="1" thickBot="1" x14ac:dyDescent="0.25">
      <c r="A27" s="82" t="str">
        <f t="shared" si="3"/>
        <v/>
      </c>
      <c r="B27" s="368" t="str">
        <f>IF(G27&lt;&gt;0,'Projektkostenkalkulation EP'!$A$12,"")</f>
        <v/>
      </c>
      <c r="C27" s="369"/>
      <c r="D27" s="91" t="str">
        <f>IF('Personalkap. (Anl.5)'!$B27&lt;&gt;"",TEXT(IF('Projektkostenkalkulation EP'!B12&lt;&gt;"",EDATE('Projektkostenkalkulation EP'!$B$4,0),IF('Projektkostenkalkulation EP'!C12&lt;&gt;"",EDATE('Projektkostenkalkulation EP'!$B$4,1),IF('Projektkostenkalkulation EP'!D12&lt;&gt;"",EDATE('Projektkostenkalkulation EP'!$B$4,2),IF('Projektkostenkalkulation EP'!E12&lt;&gt;"",EDATE('Projektkostenkalkulation EP'!$B$4,3),IF('Projektkostenkalkulation EP'!F12&lt;&gt;"",EDATE('Projektkostenkalkulation EP'!$B$4,4),IF('Projektkostenkalkulation EP'!G12&lt;&gt;"",EDATE('Projektkostenkalkulation EP'!$B$4,5),IF('Projektkostenkalkulation EP'!H12&lt;&gt;"",EDATE('Projektkostenkalkulation EP'!$B$4,6),IF('Projektkostenkalkulation EP'!I12&lt;&gt;"",EDATE('Projektkostenkalkulation EP'!$B$4,7),IF('Projektkostenkalkulation EP'!J12&lt;&gt;"",EDATE('Projektkostenkalkulation EP'!$B$4,8),IF('Projektkostenkalkulation EP'!K12&lt;&gt;"",EDATE('Projektkostenkalkulation EP'!$B$4,9),IF('Projektkostenkalkulation EP'!L12&lt;&gt;"",EDATE('Projektkostenkalkulation EP'!$B$4,10),IF('Projektkostenkalkulation EP'!M12&lt;&gt;"",EDATE('Projektkostenkalkulation EP'!$B$4,11),IF('Projektkostenkalkulation EP'!N12&lt;&gt;"",EDATE('Projektkostenkalkulation EP'!$B$4,12),IF('Projektkostenkalkulation EP'!O12&lt;&gt;"",EDATE('Projektkostenkalkulation EP'!$B$4,13),IF('Projektkostenkalkulation EP'!P12&lt;&gt;"",EDATE('Projektkostenkalkulation EP'!$B$4,14),IF('Projektkostenkalkulation EP'!Q12&lt;&gt;"",EDATE('Projektkostenkalkulation EP'!$B$4,15),IF('Projektkostenkalkulation EP'!R12&lt;&gt;"",EDATE('Projektkostenkalkulation EP'!$B$4,16),IF('Projektkostenkalkulation EP'!S12&lt;&gt;"",EDATE('Projektkostenkalkulation EP'!$B$4,17),IF('Projektkostenkalkulation EP'!T12&lt;&gt;"",EDATE('Projektkostenkalkulation EP'!$B$4,18),IF('Projektkostenkalkulation EP'!U12&lt;&gt;"",EDATE('Projektkostenkalkulation EP'!$B$4,19),IF('Projektkostenkalkulation EP'!V12&lt;&gt;"",EDATE('Projektkostenkalkulation EP'!$B$4,20),IF('Projektkostenkalkulation EP'!W12&lt;&gt;"",EDATE('Projektkostenkalkulation EP'!$B$4,21),IF('Projektkostenkalkulation EP'!X12&lt;&gt;"",EDATE('Projektkostenkalkulation EP'!$B$4,22),IF('Projektkostenkalkulation EP'!Y12&lt;&gt;"",EDATE('Projektkostenkalkulation EP'!$B$4,23),"Fehler")))))))))))))))))))))))),"TT.MM.JJJJ"),"")</f>
        <v/>
      </c>
      <c r="E27" s="91" t="str">
        <f>IF('Personalkap. (Anl.5)'!$B27&lt;&gt;"",TEXT(IF('Projektkostenkalkulation EP'!Y12&lt;&gt;"",EOMONTH('Projektkostenkalkulation EP'!$B$4,23),IF('Projektkostenkalkulation EP'!X12&lt;&gt;"",EOMONTH('Projektkostenkalkulation EP'!$B$4,22),IF('Projektkostenkalkulation EP'!W12&lt;&gt;"",EOMONTH('Projektkostenkalkulation EP'!$B$4,21),IF('Projektkostenkalkulation EP'!V12&lt;&gt;"",EOMONTH('Projektkostenkalkulation EP'!$B$4,20),IF('Projektkostenkalkulation EP'!U12&lt;&gt;"",EOMONTH('Projektkostenkalkulation EP'!$B$4,19),IF('Projektkostenkalkulation EP'!T12&lt;&gt;"",EOMONTH('Projektkostenkalkulation EP'!$B$4,18),IF('Projektkostenkalkulation EP'!S12&lt;&gt;"",EOMONTH('Projektkostenkalkulation EP'!$B$4,17),IF('Projektkostenkalkulation EP'!R12&lt;&gt;"",EOMONTH('Projektkostenkalkulation EP'!$B$4,16),IF('Projektkostenkalkulation EP'!Q12&lt;&gt;"",EOMONTH('Projektkostenkalkulation EP'!$B$4,15),IF('Projektkostenkalkulation EP'!P12&lt;&gt;"",EOMONTH('Projektkostenkalkulation EP'!$B$4,14),IF('Projektkostenkalkulation EP'!O12&lt;&gt;"",EOMONTH('Projektkostenkalkulation EP'!$B$4,13),IF('Projektkostenkalkulation EP'!N12&lt;&gt;"",EOMONTH('Projektkostenkalkulation EP'!$B$4,12),IF('Projektkostenkalkulation EP'!M12&lt;&gt;"",EOMONTH('Projektkostenkalkulation EP'!$B$4,11),IF('Projektkostenkalkulation EP'!L12&lt;&gt;"",EOMONTH('Projektkostenkalkulation EP'!$B$4,10),IF('Projektkostenkalkulation EP'!K12&lt;&gt;"",EOMONTH('Projektkostenkalkulation EP'!$B$4,9),IF('Projektkostenkalkulation EP'!J12&lt;&gt;"",EOMONTH('Projektkostenkalkulation EP'!$B$4,8),IF('Projektkostenkalkulation EP'!I12&lt;&gt;"",EOMONTH('Projektkostenkalkulation EP'!$B$4,7),IF('Projektkostenkalkulation EP'!H12&lt;&gt;"",EOMONTH('Projektkostenkalkulation EP'!$B$4,6),IF('Projektkostenkalkulation EP'!G12&lt;&gt;"",EOMONTH('Projektkostenkalkulation EP'!$B$4,5),IF('Projektkostenkalkulation EP'!F12&lt;&gt;"",EOMONTH('Projektkostenkalkulation EP'!$B$4,4),IF('Projektkostenkalkulation EP'!E12&lt;&gt;"",EOMONTH('Projektkostenkalkulation EP'!$B$4,3),IF('Projektkostenkalkulation EP'!D12&lt;&gt;"",EOMONTH('Projektkostenkalkulation EP'!$B$4,2),IF('Projektkostenkalkulation EP'!C12&lt;&gt;"",EOMONTH('Projektkostenkalkulation EP'!$B$4,1),IF('Projektkostenkalkulation EP'!B12&lt;&gt;"",EOMONTH('Projektkostenkalkulation EP'!$B$4,0),"Fehler")))))))))))))))))))))))),"TT.MM.JJJJ"),"")</f>
        <v/>
      </c>
      <c r="F27" s="118" t="str">
        <f>IF(A27&lt;&gt;"",IF('Projektkostenkalkulation EP'!$K$47="","",
                 IF(
                                AND('Projektkostenkalkulation EP'!$K$42&gt;0,'Projektkostenkalkulation EP'!$K$43&gt;0),6,
                                           IF(
                                                         OR('Projektkostenkalkulation EP'!$K$42&gt;0,'Projektkostenkalkulation EP'!$K$43&gt;0),5,
                                                                     IF('Projektkostenkalkulation EP'!$K$47&gt;0,4,""
                                                                                  )
                                                         )
                                         )
                     ),"")</f>
        <v/>
      </c>
      <c r="G27" s="88">
        <f>IF('Projektkostenkalkulation EP'!$Z$12&gt;0,
               IF('Projektkostenkalkulation EP'!$Z12&gt;SUMIF('Projektkostenkalkulation EP'!$B12:$Y12,"&gt;0",'Projektkostenkalkulation EP'!$B$31:$Y$31),
                            SUMIF('Projektkostenkalkulation EP'!$B12:$Y12,"&gt;0",'Projektkostenkalkulation EP'!$B$31:$Y$31),
                            'Projektkostenkalkulation EP'!$Z$12
                          ),
                0
)</f>
        <v>0</v>
      </c>
    </row>
    <row r="28" spans="1:10" ht="14.25" customHeight="1" x14ac:dyDescent="0.2">
      <c r="A28" s="84" t="str">
        <f t="shared" ref="A28:A33" si="4">IF(B28&lt;&gt;"",5,"")</f>
        <v/>
      </c>
      <c r="B28" s="370" t="str">
        <f>IF(G28&lt;&gt;0,'Projektkostenkalkulation EP'!$A$13,"")</f>
        <v/>
      </c>
      <c r="C28" s="371"/>
      <c r="D28" s="92" t="str">
        <f>IF('Personalkap. (Anl.5)'!$B28&lt;&gt;"",TEXT(IF('Projektkostenkalkulation EP'!B13&lt;&gt;"",EDATE('Projektkostenkalkulation EP'!$B$4,0),IF('Projektkostenkalkulation EP'!C13&lt;&gt;"",EDATE('Projektkostenkalkulation EP'!$B$4,1),IF('Projektkostenkalkulation EP'!D13&lt;&gt;"",EDATE('Projektkostenkalkulation EP'!$B$4,2),IF('Projektkostenkalkulation EP'!E13&lt;&gt;"",EDATE('Projektkostenkalkulation EP'!$B$4,3),IF('Projektkostenkalkulation EP'!F13&lt;&gt;"",EDATE('Projektkostenkalkulation EP'!$B$4,4),IF('Projektkostenkalkulation EP'!G13&lt;&gt;"",EDATE('Projektkostenkalkulation EP'!$B$4,5),IF('Projektkostenkalkulation EP'!H13&lt;&gt;"",EDATE('Projektkostenkalkulation EP'!$B$4,6),IF('Projektkostenkalkulation EP'!I13&lt;&gt;"",EDATE('Projektkostenkalkulation EP'!$B$4,7),IF('Projektkostenkalkulation EP'!J13&lt;&gt;"",EDATE('Projektkostenkalkulation EP'!$B$4,8),IF('Projektkostenkalkulation EP'!K13&lt;&gt;"",EDATE('Projektkostenkalkulation EP'!$B$4,9),IF('Projektkostenkalkulation EP'!L13&lt;&gt;"",EDATE('Projektkostenkalkulation EP'!$B$4,10),IF('Projektkostenkalkulation EP'!M13&lt;&gt;"",EDATE('Projektkostenkalkulation EP'!$B$4,11),IF('Projektkostenkalkulation EP'!N13&lt;&gt;"",EDATE('Projektkostenkalkulation EP'!$B$4,12),IF('Projektkostenkalkulation EP'!O13&lt;&gt;"",EDATE('Projektkostenkalkulation EP'!$B$4,13),IF('Projektkostenkalkulation EP'!P13&lt;&gt;"",EDATE('Projektkostenkalkulation EP'!$B$4,14),IF('Projektkostenkalkulation EP'!Q13&lt;&gt;"",EDATE('Projektkostenkalkulation EP'!$B$4,15),IF('Projektkostenkalkulation EP'!R13&lt;&gt;"",EDATE('Projektkostenkalkulation EP'!$B$4,16),IF('Projektkostenkalkulation EP'!S13&lt;&gt;"",EDATE('Projektkostenkalkulation EP'!$B$4,17),IF('Projektkostenkalkulation EP'!T13&lt;&gt;"",EDATE('Projektkostenkalkulation EP'!$B$4,18),IF('Projektkostenkalkulation EP'!U13&lt;&gt;"",EDATE('Projektkostenkalkulation EP'!$B$4,19),IF('Projektkostenkalkulation EP'!V13&lt;&gt;"",EDATE('Projektkostenkalkulation EP'!$B$4,20),IF('Projektkostenkalkulation EP'!W13&lt;&gt;"",EDATE('Projektkostenkalkulation EP'!$B$4,21),IF('Projektkostenkalkulation EP'!X13&lt;&gt;"",EDATE('Projektkostenkalkulation EP'!$B$4,22),IF('Projektkostenkalkulation EP'!Y13&lt;&gt;"",EDATE('Projektkostenkalkulation EP'!$B$4,23),"Fehler")))))))))))))))))))))))),"TT.MM.JJJJ"),"")</f>
        <v/>
      </c>
      <c r="E28" s="92" t="str">
        <f>IF('Personalkap. (Anl.5)'!$B28&lt;&gt;"",TEXT(IF('Projektkostenkalkulation EP'!Y13&lt;&gt;"",EOMONTH('Projektkostenkalkulation EP'!$B$4,23),IF('Projektkostenkalkulation EP'!X13&lt;&gt;"",EOMONTH('Projektkostenkalkulation EP'!$B$4,22),IF('Projektkostenkalkulation EP'!W13&lt;&gt;"",EOMONTH('Projektkostenkalkulation EP'!$B$4,21),IF('Projektkostenkalkulation EP'!V13&lt;&gt;"",EOMONTH('Projektkostenkalkulation EP'!$B$4,20),IF('Projektkostenkalkulation EP'!U13&lt;&gt;"",EOMONTH('Projektkostenkalkulation EP'!$B$4,19),IF('Projektkostenkalkulation EP'!T13&lt;&gt;"",EOMONTH('Projektkostenkalkulation EP'!$B$4,18),IF('Projektkostenkalkulation EP'!S13&lt;&gt;"",EOMONTH('Projektkostenkalkulation EP'!$B$4,17),IF('Projektkostenkalkulation EP'!R13&lt;&gt;"",EOMONTH('Projektkostenkalkulation EP'!$B$4,16),IF('Projektkostenkalkulation EP'!Q13&lt;&gt;"",EOMONTH('Projektkostenkalkulation EP'!$B$4,15),IF('Projektkostenkalkulation EP'!P13&lt;&gt;"",EOMONTH('Projektkostenkalkulation EP'!$B$4,14),IF('Projektkostenkalkulation EP'!O13&lt;&gt;"",EOMONTH('Projektkostenkalkulation EP'!$B$4,13),IF('Projektkostenkalkulation EP'!N13&lt;&gt;"",EOMONTH('Projektkostenkalkulation EP'!$B$4,12),IF('Projektkostenkalkulation EP'!M13&lt;&gt;"",EOMONTH('Projektkostenkalkulation EP'!$B$4,11),IF('Projektkostenkalkulation EP'!L13&lt;&gt;"",EOMONTH('Projektkostenkalkulation EP'!$B$4,10),IF('Projektkostenkalkulation EP'!K13&lt;&gt;"",EOMONTH('Projektkostenkalkulation EP'!$B$4,9),IF('Projektkostenkalkulation EP'!J13&lt;&gt;"",EOMONTH('Projektkostenkalkulation EP'!$B$4,8),IF('Projektkostenkalkulation EP'!I13&lt;&gt;"",EOMONTH('Projektkostenkalkulation EP'!$B$4,7),IF('Projektkostenkalkulation EP'!H13&lt;&gt;"",EOMONTH('Projektkostenkalkulation EP'!$B$4,6),IF('Projektkostenkalkulation EP'!G13&lt;&gt;"",EOMONTH('Projektkostenkalkulation EP'!$B$4,5),IF('Projektkostenkalkulation EP'!F13&lt;&gt;"",EOMONTH('Projektkostenkalkulation EP'!$B$4,4),IF('Projektkostenkalkulation EP'!E13&lt;&gt;"",EOMONTH('Projektkostenkalkulation EP'!$B$4,3),IF('Projektkostenkalkulation EP'!D13&lt;&gt;"",EOMONTH('Projektkostenkalkulation EP'!$B$4,2),IF('Projektkostenkalkulation EP'!C13&lt;&gt;"",EOMONTH('Projektkostenkalkulation EP'!$B$4,1),IF('Projektkostenkalkulation EP'!B13&lt;&gt;"",EOMONTH('Projektkostenkalkulation EP'!$B$4,0),"Fehler")))))))))))))))))))))))),"TT.MM.JJJJ"),"")</f>
        <v/>
      </c>
      <c r="F28" s="97" t="str">
        <f>IF(A28&lt;&gt;"",IF(
                'Projektkostenkalkulation EP'!$K$42&gt;0,  1,  ""
                 ),"")</f>
        <v/>
      </c>
      <c r="G28" s="101">
        <f>IF('Projektkostenkalkulation EP'!$Z$13&gt;0,
              IF('Projektkostenkalkulation EP'!$Z$13&gt;=SUMIF('Projektkostenkalkulation EP'!$B$13:$Y$13,"&gt;0",'Projektkostenkalkulation EP'!$B$26:$Y$26),
                           SUMIF('Projektkostenkalkulation EP'!$B$13:$Y$13,"&gt;0",'Projektkostenkalkulation EP'!$B$26:$Y$26),
                           'Projektkostenkalkulation EP'!$Z$13
              ),
              0
)</f>
        <v>0</v>
      </c>
    </row>
    <row r="29" spans="1:10" ht="14.25" customHeight="1" x14ac:dyDescent="0.2">
      <c r="A29" s="81" t="str">
        <f t="shared" si="4"/>
        <v/>
      </c>
      <c r="B29" s="366" t="str">
        <f>IF(G29&lt;&gt;0,'Projektkostenkalkulation EP'!$A$13,"")</f>
        <v/>
      </c>
      <c r="C29" s="367"/>
      <c r="D29" s="90" t="str">
        <f>IF('Personalkap. (Anl.5)'!$B29&lt;&gt;"",TEXT(IF('Projektkostenkalkulation EP'!B13&lt;&gt;"",EDATE('Projektkostenkalkulation EP'!$B$4,0),IF('Projektkostenkalkulation EP'!C13&lt;&gt;"",EDATE('Projektkostenkalkulation EP'!$B$4,1),IF('Projektkostenkalkulation EP'!D13&lt;&gt;"",EDATE('Projektkostenkalkulation EP'!$B$4,2),IF('Projektkostenkalkulation EP'!E13&lt;&gt;"",EDATE('Projektkostenkalkulation EP'!$B$4,3),IF('Projektkostenkalkulation EP'!F13&lt;&gt;"",EDATE('Projektkostenkalkulation EP'!$B$4,4),IF('Projektkostenkalkulation EP'!G13&lt;&gt;"",EDATE('Projektkostenkalkulation EP'!$B$4,5),IF('Projektkostenkalkulation EP'!H13&lt;&gt;"",EDATE('Projektkostenkalkulation EP'!$B$4,6),IF('Projektkostenkalkulation EP'!I13&lt;&gt;"",EDATE('Projektkostenkalkulation EP'!$B$4,7),IF('Projektkostenkalkulation EP'!J13&lt;&gt;"",EDATE('Projektkostenkalkulation EP'!$B$4,8),IF('Projektkostenkalkulation EP'!K13&lt;&gt;"",EDATE('Projektkostenkalkulation EP'!$B$4,9),IF('Projektkostenkalkulation EP'!L13&lt;&gt;"",EDATE('Projektkostenkalkulation EP'!$B$4,10),IF('Projektkostenkalkulation EP'!M13&lt;&gt;"",EDATE('Projektkostenkalkulation EP'!$B$4,11),IF('Projektkostenkalkulation EP'!N13&lt;&gt;"",EDATE('Projektkostenkalkulation EP'!$B$4,12),IF('Projektkostenkalkulation EP'!O13&lt;&gt;"",EDATE('Projektkostenkalkulation EP'!$B$4,13),IF('Projektkostenkalkulation EP'!P13&lt;&gt;"",EDATE('Projektkostenkalkulation EP'!$B$4,14),IF('Projektkostenkalkulation EP'!Q13&lt;&gt;"",EDATE('Projektkostenkalkulation EP'!$B$4,15),IF('Projektkostenkalkulation EP'!R13&lt;&gt;"",EDATE('Projektkostenkalkulation EP'!$B$4,16),IF('Projektkostenkalkulation EP'!S13&lt;&gt;"",EDATE('Projektkostenkalkulation EP'!$B$4,17),IF('Projektkostenkalkulation EP'!T13&lt;&gt;"",EDATE('Projektkostenkalkulation EP'!$B$4,18),IF('Projektkostenkalkulation EP'!U13&lt;&gt;"",EDATE('Projektkostenkalkulation EP'!$B$4,19),IF('Projektkostenkalkulation EP'!V13&lt;&gt;"",EDATE('Projektkostenkalkulation EP'!$B$4,20),IF('Projektkostenkalkulation EP'!W13&lt;&gt;"",EDATE('Projektkostenkalkulation EP'!$B$4,21),IF('Projektkostenkalkulation EP'!X13&lt;&gt;"",EDATE('Projektkostenkalkulation EP'!$B$4,22),IF('Projektkostenkalkulation EP'!Y13&lt;&gt;"",EDATE('Projektkostenkalkulation EP'!$B$4,23),"Fehler")))))))))))))))))))))))),"TT.MM.JJJJ"),"")</f>
        <v/>
      </c>
      <c r="E29" s="90" t="str">
        <f>IF('Personalkap. (Anl.5)'!$B29&lt;&gt;"",TEXT(IF('Projektkostenkalkulation EP'!Y13&lt;&gt;"",EOMONTH('Projektkostenkalkulation EP'!$B$4,23),IF('Projektkostenkalkulation EP'!X13&lt;&gt;"",EOMONTH('Projektkostenkalkulation EP'!$B$4,22),IF('Projektkostenkalkulation EP'!W13&lt;&gt;"",EOMONTH('Projektkostenkalkulation EP'!$B$4,21),IF('Projektkostenkalkulation EP'!V13&lt;&gt;"",EOMONTH('Projektkostenkalkulation EP'!$B$4,20),IF('Projektkostenkalkulation EP'!U13&lt;&gt;"",EOMONTH('Projektkostenkalkulation EP'!$B$4,19),IF('Projektkostenkalkulation EP'!T13&lt;&gt;"",EOMONTH('Projektkostenkalkulation EP'!$B$4,18),IF('Projektkostenkalkulation EP'!S13&lt;&gt;"",EOMONTH('Projektkostenkalkulation EP'!$B$4,17),IF('Projektkostenkalkulation EP'!R13&lt;&gt;"",EOMONTH('Projektkostenkalkulation EP'!$B$4,16),IF('Projektkostenkalkulation EP'!Q13&lt;&gt;"",EOMONTH('Projektkostenkalkulation EP'!$B$4,15),IF('Projektkostenkalkulation EP'!P13&lt;&gt;"",EOMONTH('Projektkostenkalkulation EP'!$B$4,14),IF('Projektkostenkalkulation EP'!O13&lt;&gt;"",EOMONTH('Projektkostenkalkulation EP'!$B$4,13),IF('Projektkostenkalkulation EP'!N13&lt;&gt;"",EOMONTH('Projektkostenkalkulation EP'!$B$4,12),IF('Projektkostenkalkulation EP'!M13&lt;&gt;"",EOMONTH('Projektkostenkalkulation EP'!$B$4,11),IF('Projektkostenkalkulation EP'!L13&lt;&gt;"",EOMONTH('Projektkostenkalkulation EP'!$B$4,10),IF('Projektkostenkalkulation EP'!K13&lt;&gt;"",EOMONTH('Projektkostenkalkulation EP'!$B$4,9),IF('Projektkostenkalkulation EP'!J13&lt;&gt;"",EOMONTH('Projektkostenkalkulation EP'!$B$4,8),IF('Projektkostenkalkulation EP'!I13&lt;&gt;"",EOMONTH('Projektkostenkalkulation EP'!$B$4,7),IF('Projektkostenkalkulation EP'!H13&lt;&gt;"",EOMONTH('Projektkostenkalkulation EP'!$B$4,6),IF('Projektkostenkalkulation EP'!G13&lt;&gt;"",EOMONTH('Projektkostenkalkulation EP'!$B$4,5),IF('Projektkostenkalkulation EP'!F13&lt;&gt;"",EOMONTH('Projektkostenkalkulation EP'!$B$4,4),IF('Projektkostenkalkulation EP'!E13&lt;&gt;"",EOMONTH('Projektkostenkalkulation EP'!$B$4,3),IF('Projektkostenkalkulation EP'!D13&lt;&gt;"",EOMONTH('Projektkostenkalkulation EP'!$B$4,2),IF('Projektkostenkalkulation EP'!C13&lt;&gt;"",EOMONTH('Projektkostenkalkulation EP'!$B$4,1),IF('Projektkostenkalkulation EP'!B13&lt;&gt;"",EOMONTH('Projektkostenkalkulation EP'!$B$4,0),"Fehler")))))))))))))))))))))))),"TT.MM.JJJJ"),"")</f>
        <v/>
      </c>
      <c r="F29" s="14" t="str">
        <f>IF(A29&lt;&gt;"",IF(
                 AND('Projektkostenkalkulation EP'!$K$42&gt;0,'Projektkostenkalkulation EP'!$K$43&gt;0),2,
                           IF(
                                          AND('Projektkostenkalkulation EP'!$K$42="",'Projektkostenkalkulation EP'!$K$43&gt;0),1,""
                                         )
                           ),"")</f>
        <v/>
      </c>
      <c r="G29" s="99">
        <f>IF('Projektkostenkalkulation EP'!$Z$13-
                                                        SUMIF('Projektkostenkalkulation EP'!$B$13:$Y$13,"&gt;0",'Projektkostenkalkulation EP'!$B$26:$Y$26)&gt;0,
              IF('Projektkostenkalkulation EP'!$Z$13-
                                                                    SUMIF('Projektkostenkalkulation EP'!$B$13:$Y$13,"&gt;0",'Projektkostenkalkulation EP'!$B$26:$Y$26)&gt;=SUMIF('Projektkostenkalkulation EP'!$B$13:$Y$13,"&gt;0",'Projektkostenkalkulation EP'!$B$27:$Y$27),
                           SUMIF('Projektkostenkalkulation EP'!$B$13:$Y$13,"&gt;0",'Projektkostenkalkulation EP'!$B$27:$Y$27),
                           'Projektkostenkalkulation EP'!$Z$13-
                                                                    SUMIF('Projektkostenkalkulation EP'!$B$13:$Y$13,"&gt;0",'Projektkostenkalkulation EP'!$B$26:$Y$26)
              ),
              0
)</f>
        <v>0</v>
      </c>
    </row>
    <row r="30" spans="1:10" ht="14.25" customHeight="1" x14ac:dyDescent="0.2">
      <c r="A30" s="81" t="str">
        <f t="shared" si="4"/>
        <v/>
      </c>
      <c r="B30" s="366" t="str">
        <f>IF(G30&lt;&gt;0,'Projektkostenkalkulation EP'!$A$13,"")</f>
        <v/>
      </c>
      <c r="C30" s="367"/>
      <c r="D30" s="90" t="str">
        <f>IF('Personalkap. (Anl.5)'!$B30&lt;&gt;"",TEXT(IF('Projektkostenkalkulation EP'!B13&lt;&gt;"",EDATE('Projektkostenkalkulation EP'!$B$4,0),IF('Projektkostenkalkulation EP'!C13&lt;&gt;"",EDATE('Projektkostenkalkulation EP'!$B$4,1),IF('Projektkostenkalkulation EP'!D13&lt;&gt;"",EDATE('Projektkostenkalkulation EP'!$B$4,2),IF('Projektkostenkalkulation EP'!E13&lt;&gt;"",EDATE('Projektkostenkalkulation EP'!$B$4,3),IF('Projektkostenkalkulation EP'!F13&lt;&gt;"",EDATE('Projektkostenkalkulation EP'!$B$4,4),IF('Projektkostenkalkulation EP'!G13&lt;&gt;"",EDATE('Projektkostenkalkulation EP'!$B$4,5),IF('Projektkostenkalkulation EP'!H13&lt;&gt;"",EDATE('Projektkostenkalkulation EP'!$B$4,6),IF('Projektkostenkalkulation EP'!I13&lt;&gt;"",EDATE('Projektkostenkalkulation EP'!$B$4,7),IF('Projektkostenkalkulation EP'!J13&lt;&gt;"",EDATE('Projektkostenkalkulation EP'!$B$4,8),IF('Projektkostenkalkulation EP'!K13&lt;&gt;"",EDATE('Projektkostenkalkulation EP'!$B$4,9),IF('Projektkostenkalkulation EP'!L13&lt;&gt;"",EDATE('Projektkostenkalkulation EP'!$B$4,10),IF('Projektkostenkalkulation EP'!M13&lt;&gt;"",EDATE('Projektkostenkalkulation EP'!$B$4,11),IF('Projektkostenkalkulation EP'!N13&lt;&gt;"",EDATE('Projektkostenkalkulation EP'!$B$4,12),IF('Projektkostenkalkulation EP'!O13&lt;&gt;"",EDATE('Projektkostenkalkulation EP'!$B$4,13),IF('Projektkostenkalkulation EP'!P13&lt;&gt;"",EDATE('Projektkostenkalkulation EP'!$B$4,14),IF('Projektkostenkalkulation EP'!Q13&lt;&gt;"",EDATE('Projektkostenkalkulation EP'!$B$4,15),IF('Projektkostenkalkulation EP'!R13&lt;&gt;"",EDATE('Projektkostenkalkulation EP'!$B$4,16),IF('Projektkostenkalkulation EP'!S13&lt;&gt;"",EDATE('Projektkostenkalkulation EP'!$B$4,17),IF('Projektkostenkalkulation EP'!T13&lt;&gt;"",EDATE('Projektkostenkalkulation EP'!$B$4,18),IF('Projektkostenkalkulation EP'!U13&lt;&gt;"",EDATE('Projektkostenkalkulation EP'!$B$4,19),IF('Projektkostenkalkulation EP'!V13&lt;&gt;"",EDATE('Projektkostenkalkulation EP'!$B$4,20),IF('Projektkostenkalkulation EP'!W13&lt;&gt;"",EDATE('Projektkostenkalkulation EP'!$B$4,21),IF('Projektkostenkalkulation EP'!X13&lt;&gt;"",EDATE('Projektkostenkalkulation EP'!$B$4,22),IF('Projektkostenkalkulation EP'!Y13&lt;&gt;"",EDATE('Projektkostenkalkulation EP'!$B$4,23),"Fehler")))))))))))))))))))))))),"TT.MM.JJJJ"),"")</f>
        <v/>
      </c>
      <c r="E30" s="90" t="str">
        <f>IF('Personalkap. (Anl.5)'!$B30&lt;&gt;"",TEXT(IF('Projektkostenkalkulation EP'!Y13&lt;&gt;"",EOMONTH('Projektkostenkalkulation EP'!$B$4,23),IF('Projektkostenkalkulation EP'!X13&lt;&gt;"",EOMONTH('Projektkostenkalkulation EP'!$B$4,22),IF('Projektkostenkalkulation EP'!W13&lt;&gt;"",EOMONTH('Projektkostenkalkulation EP'!$B$4,21),IF('Projektkostenkalkulation EP'!V13&lt;&gt;"",EOMONTH('Projektkostenkalkulation EP'!$B$4,20),IF('Projektkostenkalkulation EP'!U13&lt;&gt;"",EOMONTH('Projektkostenkalkulation EP'!$B$4,19),IF('Projektkostenkalkulation EP'!T13&lt;&gt;"",EOMONTH('Projektkostenkalkulation EP'!$B$4,18),IF('Projektkostenkalkulation EP'!S13&lt;&gt;"",EOMONTH('Projektkostenkalkulation EP'!$B$4,17),IF('Projektkostenkalkulation EP'!R13&lt;&gt;"",EOMONTH('Projektkostenkalkulation EP'!$B$4,16),IF('Projektkostenkalkulation EP'!Q13&lt;&gt;"",EOMONTH('Projektkostenkalkulation EP'!$B$4,15),IF('Projektkostenkalkulation EP'!P13&lt;&gt;"",EOMONTH('Projektkostenkalkulation EP'!$B$4,14),IF('Projektkostenkalkulation EP'!O13&lt;&gt;"",EOMONTH('Projektkostenkalkulation EP'!$B$4,13),IF('Projektkostenkalkulation EP'!N13&lt;&gt;"",EOMONTH('Projektkostenkalkulation EP'!$B$4,12),IF('Projektkostenkalkulation EP'!M13&lt;&gt;"",EOMONTH('Projektkostenkalkulation EP'!$B$4,11),IF('Projektkostenkalkulation EP'!L13&lt;&gt;"",EOMONTH('Projektkostenkalkulation EP'!$B$4,10),IF('Projektkostenkalkulation EP'!K13&lt;&gt;"",EOMONTH('Projektkostenkalkulation EP'!$B$4,9),IF('Projektkostenkalkulation EP'!J13&lt;&gt;"",EOMONTH('Projektkostenkalkulation EP'!$B$4,8),IF('Projektkostenkalkulation EP'!I13&lt;&gt;"",EOMONTH('Projektkostenkalkulation EP'!$B$4,7),IF('Projektkostenkalkulation EP'!H13&lt;&gt;"",EOMONTH('Projektkostenkalkulation EP'!$B$4,6),IF('Projektkostenkalkulation EP'!G13&lt;&gt;"",EOMONTH('Projektkostenkalkulation EP'!$B$4,5),IF('Projektkostenkalkulation EP'!F13&lt;&gt;"",EOMONTH('Projektkostenkalkulation EP'!$B$4,4),IF('Projektkostenkalkulation EP'!E13&lt;&gt;"",EOMONTH('Projektkostenkalkulation EP'!$B$4,3),IF('Projektkostenkalkulation EP'!D13&lt;&gt;"",EOMONTH('Projektkostenkalkulation EP'!$B$4,2),IF('Projektkostenkalkulation EP'!C13&lt;&gt;"",EOMONTH('Projektkostenkalkulation EP'!$B$4,1),IF('Projektkostenkalkulation EP'!B13&lt;&gt;"",EOMONTH('Projektkostenkalkulation EP'!$B$4,0),"Fehler")))))))))))))))))))))))),"TT.MM.JJJJ"),"")</f>
        <v/>
      </c>
      <c r="F30" s="14" t="str">
        <f>IF(A30&lt;&gt;"",IF('Projektkostenkalkulation EP'!$K$44="","",
                  IF(
                                AND('Projektkostenkalkulation EP'!$K$42&gt;0,'Projektkostenkalkulation EP'!$K$43&gt;0),3,
                                          IF(
                                                         OR('Projektkostenkalkulation EP'!$K$42&gt;0,'Projektkostenkalkulation EP'!$K$43&gt;0),2,
                                                                     IF('Projektkostenkalkulation EP'!$K$44&gt;0,1,""
                                                                                  )
                                                       )
                             )
                    ),"")</f>
        <v/>
      </c>
      <c r="G30" s="99">
        <f>IF('Projektkostenkalkulation EP'!$Z$13-
                                                SUMIF('Projektkostenkalkulation EP'!$B$13:$Y$13,"&gt;0",'Projektkostenkalkulation EP'!$B$27:$Y$27)-
                                                        SUMIF('Projektkostenkalkulation EP'!$B$13:$Y$13,"&gt;0",'Projektkostenkalkulation EP'!$B$26:$Y$26)&gt;0,
              IF('Projektkostenkalkulation EP'!$Z$13-
                                                            SUMIF('Projektkostenkalkulation EP'!$B$13:$Y$13,"&gt;0",'Projektkostenkalkulation EP'!$B$27:$Y$27)-
                                                                    SUMIF('Projektkostenkalkulation EP'!$B$13:$Y$13,"&gt;0",'Projektkostenkalkulation EP'!$B$26:$Y$26)&gt;=SUMIF('Projektkostenkalkulation EP'!$B$13:$Y$13,"&gt;0",'Projektkostenkalkulation EP'!$B$28:$Y$28),
                           SUMIF('Projektkostenkalkulation EP'!$B$13:$Y$13,"&gt;0",'Projektkostenkalkulation EP'!$B$28:$Y$28),
                           'Projektkostenkalkulation EP'!$Z$13-
                                                            SUMIF('Projektkostenkalkulation EP'!$B$13:$Y$13,"&gt;0",'Projektkostenkalkulation EP'!$B$27:$Y$27)-
                                                                    SUMIF('Projektkostenkalkulation EP'!$B$13:$Y$13,"&gt;0",'Projektkostenkalkulation EP'!$B$26:$Y$26)
              ),
              0
)</f>
        <v>0</v>
      </c>
    </row>
    <row r="31" spans="1:10" ht="14.25" customHeight="1" x14ac:dyDescent="0.2">
      <c r="A31" s="81" t="str">
        <f t="shared" si="4"/>
        <v/>
      </c>
      <c r="B31" s="366" t="str">
        <f>IF(G31&lt;&gt;0,'Projektkostenkalkulation EP'!$A$13,"")</f>
        <v/>
      </c>
      <c r="C31" s="367"/>
      <c r="D31" s="90" t="str">
        <f>IF('Personalkap. (Anl.5)'!$B31&lt;&gt;"",TEXT(IF('Projektkostenkalkulation EP'!B13&lt;&gt;"",EDATE('Projektkostenkalkulation EP'!$B$4,0),IF('Projektkostenkalkulation EP'!C13&lt;&gt;"",EDATE('Projektkostenkalkulation EP'!$B$4,1),IF('Projektkostenkalkulation EP'!D13&lt;&gt;"",EDATE('Projektkostenkalkulation EP'!$B$4,2),IF('Projektkostenkalkulation EP'!E13&lt;&gt;"",EDATE('Projektkostenkalkulation EP'!$B$4,3),IF('Projektkostenkalkulation EP'!F13&lt;&gt;"",EDATE('Projektkostenkalkulation EP'!$B$4,4),IF('Projektkostenkalkulation EP'!G13&lt;&gt;"",EDATE('Projektkostenkalkulation EP'!$B$4,5),IF('Projektkostenkalkulation EP'!H13&lt;&gt;"",EDATE('Projektkostenkalkulation EP'!$B$4,6),IF('Projektkostenkalkulation EP'!I13&lt;&gt;"",EDATE('Projektkostenkalkulation EP'!$B$4,7),IF('Projektkostenkalkulation EP'!J13&lt;&gt;"",EDATE('Projektkostenkalkulation EP'!$B$4,8),IF('Projektkostenkalkulation EP'!K13&lt;&gt;"",EDATE('Projektkostenkalkulation EP'!$B$4,9),IF('Projektkostenkalkulation EP'!L13&lt;&gt;"",EDATE('Projektkostenkalkulation EP'!$B$4,10),IF('Projektkostenkalkulation EP'!M13&lt;&gt;"",EDATE('Projektkostenkalkulation EP'!$B$4,11),IF('Projektkostenkalkulation EP'!N13&lt;&gt;"",EDATE('Projektkostenkalkulation EP'!$B$4,12),IF('Projektkostenkalkulation EP'!O13&lt;&gt;"",EDATE('Projektkostenkalkulation EP'!$B$4,13),IF('Projektkostenkalkulation EP'!P13&lt;&gt;"",EDATE('Projektkostenkalkulation EP'!$B$4,14),IF('Projektkostenkalkulation EP'!Q13&lt;&gt;"",EDATE('Projektkostenkalkulation EP'!$B$4,15),IF('Projektkostenkalkulation EP'!R13&lt;&gt;"",EDATE('Projektkostenkalkulation EP'!$B$4,16),IF('Projektkostenkalkulation EP'!S13&lt;&gt;"",EDATE('Projektkostenkalkulation EP'!$B$4,17),IF('Projektkostenkalkulation EP'!T13&lt;&gt;"",EDATE('Projektkostenkalkulation EP'!$B$4,18),IF('Projektkostenkalkulation EP'!U13&lt;&gt;"",EDATE('Projektkostenkalkulation EP'!$B$4,19),IF('Projektkostenkalkulation EP'!V13&lt;&gt;"",EDATE('Projektkostenkalkulation EP'!$B$4,20),IF('Projektkostenkalkulation EP'!W13&lt;&gt;"",EDATE('Projektkostenkalkulation EP'!$B$4,21),IF('Projektkostenkalkulation EP'!X13&lt;&gt;"",EDATE('Projektkostenkalkulation EP'!$B$4,22),IF('Projektkostenkalkulation EP'!Y13&lt;&gt;"",EDATE('Projektkostenkalkulation EP'!$B$4,23),"Fehler")))))))))))))))))))))))),"TT.MM.JJJJ"),"")</f>
        <v/>
      </c>
      <c r="E31" s="90" t="str">
        <f>IF('Personalkap. (Anl.5)'!$B31&lt;&gt;"",TEXT(IF('Projektkostenkalkulation EP'!Y13&lt;&gt;"",EOMONTH('Projektkostenkalkulation EP'!$B$4,23),IF('Projektkostenkalkulation EP'!X13&lt;&gt;"",EOMONTH('Projektkostenkalkulation EP'!$B$4,22),IF('Projektkostenkalkulation EP'!W13&lt;&gt;"",EOMONTH('Projektkostenkalkulation EP'!$B$4,21),IF('Projektkostenkalkulation EP'!V13&lt;&gt;"",EOMONTH('Projektkostenkalkulation EP'!$B$4,20),IF('Projektkostenkalkulation EP'!U13&lt;&gt;"",EOMONTH('Projektkostenkalkulation EP'!$B$4,19),IF('Projektkostenkalkulation EP'!T13&lt;&gt;"",EOMONTH('Projektkostenkalkulation EP'!$B$4,18),IF('Projektkostenkalkulation EP'!S13&lt;&gt;"",EOMONTH('Projektkostenkalkulation EP'!$B$4,17),IF('Projektkostenkalkulation EP'!R13&lt;&gt;"",EOMONTH('Projektkostenkalkulation EP'!$B$4,16),IF('Projektkostenkalkulation EP'!Q13&lt;&gt;"",EOMONTH('Projektkostenkalkulation EP'!$B$4,15),IF('Projektkostenkalkulation EP'!P13&lt;&gt;"",EOMONTH('Projektkostenkalkulation EP'!$B$4,14),IF('Projektkostenkalkulation EP'!O13&lt;&gt;"",EOMONTH('Projektkostenkalkulation EP'!$B$4,13),IF('Projektkostenkalkulation EP'!N13&lt;&gt;"",EOMONTH('Projektkostenkalkulation EP'!$B$4,12),IF('Projektkostenkalkulation EP'!M13&lt;&gt;"",EOMONTH('Projektkostenkalkulation EP'!$B$4,11),IF('Projektkostenkalkulation EP'!L13&lt;&gt;"",EOMONTH('Projektkostenkalkulation EP'!$B$4,10),IF('Projektkostenkalkulation EP'!K13&lt;&gt;"",EOMONTH('Projektkostenkalkulation EP'!$B$4,9),IF('Projektkostenkalkulation EP'!J13&lt;&gt;"",EOMONTH('Projektkostenkalkulation EP'!$B$4,8),IF('Projektkostenkalkulation EP'!I13&lt;&gt;"",EOMONTH('Projektkostenkalkulation EP'!$B$4,7),IF('Projektkostenkalkulation EP'!H13&lt;&gt;"",EOMONTH('Projektkostenkalkulation EP'!$B$4,6),IF('Projektkostenkalkulation EP'!G13&lt;&gt;"",EOMONTH('Projektkostenkalkulation EP'!$B$4,5),IF('Projektkostenkalkulation EP'!F13&lt;&gt;"",EOMONTH('Projektkostenkalkulation EP'!$B$4,4),IF('Projektkostenkalkulation EP'!E13&lt;&gt;"",EOMONTH('Projektkostenkalkulation EP'!$B$4,3),IF('Projektkostenkalkulation EP'!D13&lt;&gt;"",EOMONTH('Projektkostenkalkulation EP'!$B$4,2),IF('Projektkostenkalkulation EP'!C13&lt;&gt;"",EOMONTH('Projektkostenkalkulation EP'!$B$4,1),IF('Projektkostenkalkulation EP'!B13&lt;&gt;"",EOMONTH('Projektkostenkalkulation EP'!$B$4,0),"Fehler")))))))))))))))))))))))),"TT.MM.JJJJ"),"")</f>
        <v/>
      </c>
      <c r="F31" s="14" t="str">
        <f>IF(A31&lt;&gt;"",IF('Projektkostenkalkulation EP'!$K$45="","",
                 IF(
                                AND('Projektkostenkalkulation EP'!$K$42&gt;0,'Projektkostenkalkulation EP'!$K$43&gt;0),4,
                                           IF(
                                                         OR('Projektkostenkalkulation EP'!$K$42&gt;0,'Projektkostenkalkulation EP'!$K$43&gt;0),3,
                                                                     IF('Projektkostenkalkulation EP'!$K$45&gt;0,2,""
                                                                                  )
                                                         )
                                         )
                     ),"")</f>
        <v/>
      </c>
      <c r="G31" s="99">
        <f>IF('Projektkostenkalkulation EP'!$Z$13-
                                        SUMIF('Projektkostenkalkulation EP'!$B$13:$Y$13,"&gt;0",'Projektkostenkalkulation EP'!$B$28:$Y$28)-
                                                SUMIF('Projektkostenkalkulation EP'!$B$13:$Y$13,"&gt;0",'Projektkostenkalkulation EP'!$B$27:$Y$27)-
                                                        SUMIF('Projektkostenkalkulation EP'!$B$13:$Y$13,"&gt;0",'Projektkostenkalkulation EP'!$B$26:$Y$26)&gt;0,
              IF('Projektkostenkalkulation EP'!$Z$13-
                                                    SUMIF('Projektkostenkalkulation EP'!$B$13:$Y$13,"&gt;0",'Projektkostenkalkulation EP'!$B$28:$Y$28)-
                                                            SUMIF('Projektkostenkalkulation EP'!$B$13:$Y$13,"&gt;0",'Projektkostenkalkulation EP'!$B$27:$Y$27)-
                                                                    SUMIF('Projektkostenkalkulation EP'!$B$13:$Y$13,"&gt;0",'Projektkostenkalkulation EP'!$B$26:$Y$26)&gt;=SUMIF('Projektkostenkalkulation EP'!$B$13:$Y$13,"&gt;0",'Projektkostenkalkulation EP'!$B$29:$Y$29),
                           SUMIF('Projektkostenkalkulation EP'!B$13:Y$13,"&gt;0",'Projektkostenkalkulation EP'!$B$29:$Y$29),
                           'Projektkostenkalkulation EP'!$Z$13-
                                                    SUMIF('Projektkostenkalkulation EP'!$B$13:$Y$13,"&gt;0",'Projektkostenkalkulation EP'!$B$28:$Y$28)-
                                                            SUMIF('Projektkostenkalkulation EP'!$B$13:$Y$13,"&gt;0",'Projektkostenkalkulation EP'!$B$27:$Y$27)-
                                                                    SUMIF('Projektkostenkalkulation EP'!$B$13:$Y$13,"&gt;0",'Projektkostenkalkulation EP'!$B$26:$Y$26)
              ),
              0
)</f>
        <v>0</v>
      </c>
    </row>
    <row r="32" spans="1:10" ht="14.25" customHeight="1" x14ac:dyDescent="0.2">
      <c r="A32" s="81" t="str">
        <f t="shared" si="4"/>
        <v/>
      </c>
      <c r="B32" s="366" t="str">
        <f>IF(G32&lt;&gt;0,'Projektkostenkalkulation EP'!$A$13,"")</f>
        <v/>
      </c>
      <c r="C32" s="367"/>
      <c r="D32" s="90" t="str">
        <f>IF('Personalkap. (Anl.5)'!$B32&lt;&gt;"",TEXT(IF('Projektkostenkalkulation EP'!B13&lt;&gt;"",EDATE('Projektkostenkalkulation EP'!$B$4,0),IF('Projektkostenkalkulation EP'!C13&lt;&gt;"",EDATE('Projektkostenkalkulation EP'!$B$4,1),IF('Projektkostenkalkulation EP'!D13&lt;&gt;"",EDATE('Projektkostenkalkulation EP'!$B$4,2),IF('Projektkostenkalkulation EP'!E13&lt;&gt;"",EDATE('Projektkostenkalkulation EP'!$B$4,3),IF('Projektkostenkalkulation EP'!F13&lt;&gt;"",EDATE('Projektkostenkalkulation EP'!$B$4,4),IF('Projektkostenkalkulation EP'!G13&lt;&gt;"",EDATE('Projektkostenkalkulation EP'!$B$4,5),IF('Projektkostenkalkulation EP'!H13&lt;&gt;"",EDATE('Projektkostenkalkulation EP'!$B$4,6),IF('Projektkostenkalkulation EP'!I13&lt;&gt;"",EDATE('Projektkostenkalkulation EP'!$B$4,7),IF('Projektkostenkalkulation EP'!J13&lt;&gt;"",EDATE('Projektkostenkalkulation EP'!$B$4,8),IF('Projektkostenkalkulation EP'!K13&lt;&gt;"",EDATE('Projektkostenkalkulation EP'!$B$4,9),IF('Projektkostenkalkulation EP'!L13&lt;&gt;"",EDATE('Projektkostenkalkulation EP'!$B$4,10),IF('Projektkostenkalkulation EP'!M13&lt;&gt;"",EDATE('Projektkostenkalkulation EP'!$B$4,11),IF('Projektkostenkalkulation EP'!N13&lt;&gt;"",EDATE('Projektkostenkalkulation EP'!$B$4,12),IF('Projektkostenkalkulation EP'!O13&lt;&gt;"",EDATE('Projektkostenkalkulation EP'!$B$4,13),IF('Projektkostenkalkulation EP'!P13&lt;&gt;"",EDATE('Projektkostenkalkulation EP'!$B$4,14),IF('Projektkostenkalkulation EP'!Q13&lt;&gt;"",EDATE('Projektkostenkalkulation EP'!$B$4,15),IF('Projektkostenkalkulation EP'!R13&lt;&gt;"",EDATE('Projektkostenkalkulation EP'!$B$4,16),IF('Projektkostenkalkulation EP'!S13&lt;&gt;"",EDATE('Projektkostenkalkulation EP'!$B$4,17),IF('Projektkostenkalkulation EP'!T13&lt;&gt;"",EDATE('Projektkostenkalkulation EP'!$B$4,18),IF('Projektkostenkalkulation EP'!U13&lt;&gt;"",EDATE('Projektkostenkalkulation EP'!$B$4,19),IF('Projektkostenkalkulation EP'!V13&lt;&gt;"",EDATE('Projektkostenkalkulation EP'!$B$4,20),IF('Projektkostenkalkulation EP'!W13&lt;&gt;"",EDATE('Projektkostenkalkulation EP'!$B$4,21),IF('Projektkostenkalkulation EP'!X13&lt;&gt;"",EDATE('Projektkostenkalkulation EP'!$B$4,22),IF('Projektkostenkalkulation EP'!Y13&lt;&gt;"",EDATE('Projektkostenkalkulation EP'!$B$4,23),"Fehler")))))))))))))))))))))))),"TT.MM.JJJJ"),"")</f>
        <v/>
      </c>
      <c r="E32" s="90" t="str">
        <f>IF('Personalkap. (Anl.5)'!$B32&lt;&gt;"",TEXT(IF('Projektkostenkalkulation EP'!Y13&lt;&gt;"",EOMONTH('Projektkostenkalkulation EP'!$B$4,23),IF('Projektkostenkalkulation EP'!X13&lt;&gt;"",EOMONTH('Projektkostenkalkulation EP'!$B$4,22),IF('Projektkostenkalkulation EP'!W13&lt;&gt;"",EOMONTH('Projektkostenkalkulation EP'!$B$4,21),IF('Projektkostenkalkulation EP'!V13&lt;&gt;"",EOMONTH('Projektkostenkalkulation EP'!$B$4,20),IF('Projektkostenkalkulation EP'!U13&lt;&gt;"",EOMONTH('Projektkostenkalkulation EP'!$B$4,19),IF('Projektkostenkalkulation EP'!T13&lt;&gt;"",EOMONTH('Projektkostenkalkulation EP'!$B$4,18),IF('Projektkostenkalkulation EP'!S13&lt;&gt;"",EOMONTH('Projektkostenkalkulation EP'!$B$4,17),IF('Projektkostenkalkulation EP'!R13&lt;&gt;"",EOMONTH('Projektkostenkalkulation EP'!$B$4,16),IF('Projektkostenkalkulation EP'!Q13&lt;&gt;"",EOMONTH('Projektkostenkalkulation EP'!$B$4,15),IF('Projektkostenkalkulation EP'!P13&lt;&gt;"",EOMONTH('Projektkostenkalkulation EP'!$B$4,14),IF('Projektkostenkalkulation EP'!O13&lt;&gt;"",EOMONTH('Projektkostenkalkulation EP'!$B$4,13),IF('Projektkostenkalkulation EP'!N13&lt;&gt;"",EOMONTH('Projektkostenkalkulation EP'!$B$4,12),IF('Projektkostenkalkulation EP'!M13&lt;&gt;"",EOMONTH('Projektkostenkalkulation EP'!$B$4,11),IF('Projektkostenkalkulation EP'!L13&lt;&gt;"",EOMONTH('Projektkostenkalkulation EP'!$B$4,10),IF('Projektkostenkalkulation EP'!K13&lt;&gt;"",EOMONTH('Projektkostenkalkulation EP'!$B$4,9),IF('Projektkostenkalkulation EP'!J13&lt;&gt;"",EOMONTH('Projektkostenkalkulation EP'!$B$4,8),IF('Projektkostenkalkulation EP'!I13&lt;&gt;"",EOMONTH('Projektkostenkalkulation EP'!$B$4,7),IF('Projektkostenkalkulation EP'!H13&lt;&gt;"",EOMONTH('Projektkostenkalkulation EP'!$B$4,6),IF('Projektkostenkalkulation EP'!G13&lt;&gt;"",EOMONTH('Projektkostenkalkulation EP'!$B$4,5),IF('Projektkostenkalkulation EP'!F13&lt;&gt;"",EOMONTH('Projektkostenkalkulation EP'!$B$4,4),IF('Projektkostenkalkulation EP'!E13&lt;&gt;"",EOMONTH('Projektkostenkalkulation EP'!$B$4,3),IF('Projektkostenkalkulation EP'!D13&lt;&gt;"",EOMONTH('Projektkostenkalkulation EP'!$B$4,2),IF('Projektkostenkalkulation EP'!C13&lt;&gt;"",EOMONTH('Projektkostenkalkulation EP'!$B$4,1),IF('Projektkostenkalkulation EP'!B13&lt;&gt;"",EOMONTH('Projektkostenkalkulation EP'!$B$4,0),"Fehler")))))))))))))))))))))))),"TT.MM.JJJJ"),"")</f>
        <v/>
      </c>
      <c r="F32" s="14" t="str">
        <f>IF(A32&lt;&gt;"",IF('Projektkostenkalkulation EP'!$K$46="","",
                 IF(
                                AND('Projektkostenkalkulation EP'!$K$42&gt;0,'Projektkostenkalkulation EP'!$K$43&gt;0),5,
                                           IF(
                                                         OR('Projektkostenkalkulation EP'!$K$42&gt;0,'Projektkostenkalkulation EP'!$K$43&gt;0),4,
                                                                     IF('Projektkostenkalkulation EP'!$K$46&gt;0,3,""
                                                                                  )
                                                         )
                                         )
                     ),"")</f>
        <v/>
      </c>
      <c r="G32" s="99">
        <f>IF('Projektkostenkalkulation EP'!$Z$13-
                                SUMIF('Projektkostenkalkulation EP'!$B$13:$Y$13,"&gt;0",'Projektkostenkalkulation EP'!$B$29:$Y$29)-
                                        SUMIF('Projektkostenkalkulation EP'!$B$13:$Y$13,"&gt;0",'Projektkostenkalkulation EP'!$B$28:$Y$28)-
                                                SUMIF('Projektkostenkalkulation EP'!$B$13:$Y$13,"&gt;0",'Projektkostenkalkulation EP'!$B$27:$Y$27)-
                                                        SUMIF('Projektkostenkalkulation EP'!$B$13:$Y$13,"&gt;0",'Projektkostenkalkulation EP'!$B$26:$Y$26)&gt;0,
              IF('Projektkostenkalkulation EP'!$Z$13-
                                            SUMIF('Projektkostenkalkulation EP'!$B$13:$Y$13,"&gt;0",'Projektkostenkalkulation EP'!$B$29:$Y$29)-
                                                    SUMIF('Projektkostenkalkulation EP'!$B$13:$Y$13,"&gt;0",'Projektkostenkalkulation EP'!$B$28:$Y$28)-
                                                            SUMIF('Projektkostenkalkulation EP'!$B$13:$Y$13,"&gt;0",'Projektkostenkalkulation EP'!$B$27:$Y$27)-
                                                                    SUMIF('Projektkostenkalkulation EP'!$B$13:$Y$13,"&gt;0",'Projektkostenkalkulation EP'!$B$26:$Y$26)&gt;=SUMIF('Projektkostenkalkulation EP'!$B$13:$Y$13,"&gt;0",'Projektkostenkalkulation EP'!$B$30:$Y$30),
                           SUMIF('Projektkostenkalkulation EP'!$B$13:$Y$13,"&gt;0",'Projektkostenkalkulation EP'!$B$30:$Y$30),
                           'Projektkostenkalkulation EP'!$Z$13-
                                            SUMIF('Projektkostenkalkulation EP'!$B$13:$Y$13,"&gt;0",'Projektkostenkalkulation EP'!$B$29:$Y$29)-
                                                    SUMIF('Projektkostenkalkulation EP'!$B$13:$Y$13,"&gt;0",'Projektkostenkalkulation EP'!$B$28:$Y$28)-
                                                            SUMIF('Projektkostenkalkulation EP'!$B$13:$Y$13,"&gt;0",'Projektkostenkalkulation EP'!$B$27:$Y$27)-
                                                                    SUMIF('Projektkostenkalkulation EP'!$B$13:$Y$13,"&gt;0",'Projektkostenkalkulation EP'!$B$26:$Y$26)
              ),
              0
)</f>
        <v>0</v>
      </c>
    </row>
    <row r="33" spans="1:7" ht="14.25" customHeight="1" thickBot="1" x14ac:dyDescent="0.25">
      <c r="A33" s="83" t="str">
        <f t="shared" si="4"/>
        <v/>
      </c>
      <c r="B33" s="368" t="str">
        <f>IF(G33&lt;&gt;0,'Projektkostenkalkulation EP'!$A$13,"")</f>
        <v/>
      </c>
      <c r="C33" s="369"/>
      <c r="D33" s="93" t="str">
        <f>IF('Personalkap. (Anl.5)'!$B33&lt;&gt;"",TEXT(IF('Projektkostenkalkulation EP'!B13&lt;&gt;"",EDATE('Projektkostenkalkulation EP'!$B$4,0),IF('Projektkostenkalkulation EP'!C13&lt;&gt;"",EDATE('Projektkostenkalkulation EP'!$B$4,1),IF('Projektkostenkalkulation EP'!D13&lt;&gt;"",EDATE('Projektkostenkalkulation EP'!$B$4,2),IF('Projektkostenkalkulation EP'!E13&lt;&gt;"",EDATE('Projektkostenkalkulation EP'!$B$4,3),IF('Projektkostenkalkulation EP'!F13&lt;&gt;"",EDATE('Projektkostenkalkulation EP'!$B$4,4),IF('Projektkostenkalkulation EP'!G13&lt;&gt;"",EDATE('Projektkostenkalkulation EP'!$B$4,5),IF('Projektkostenkalkulation EP'!H13&lt;&gt;"",EDATE('Projektkostenkalkulation EP'!$B$4,6),IF('Projektkostenkalkulation EP'!I13&lt;&gt;"",EDATE('Projektkostenkalkulation EP'!$B$4,7),IF('Projektkostenkalkulation EP'!J13&lt;&gt;"",EDATE('Projektkostenkalkulation EP'!$B$4,8),IF('Projektkostenkalkulation EP'!K13&lt;&gt;"",EDATE('Projektkostenkalkulation EP'!$B$4,9),IF('Projektkostenkalkulation EP'!L13&lt;&gt;"",EDATE('Projektkostenkalkulation EP'!$B$4,10),IF('Projektkostenkalkulation EP'!M13&lt;&gt;"",EDATE('Projektkostenkalkulation EP'!$B$4,11),IF('Projektkostenkalkulation EP'!N13&lt;&gt;"",EDATE('Projektkostenkalkulation EP'!$B$4,12),IF('Projektkostenkalkulation EP'!O13&lt;&gt;"",EDATE('Projektkostenkalkulation EP'!$B$4,13),IF('Projektkostenkalkulation EP'!P13&lt;&gt;"",EDATE('Projektkostenkalkulation EP'!$B$4,14),IF('Projektkostenkalkulation EP'!Q13&lt;&gt;"",EDATE('Projektkostenkalkulation EP'!$B$4,15),IF('Projektkostenkalkulation EP'!R13&lt;&gt;"",EDATE('Projektkostenkalkulation EP'!$B$4,16),IF('Projektkostenkalkulation EP'!S13&lt;&gt;"",EDATE('Projektkostenkalkulation EP'!$B$4,17),IF('Projektkostenkalkulation EP'!T13&lt;&gt;"",EDATE('Projektkostenkalkulation EP'!$B$4,18),IF('Projektkostenkalkulation EP'!U13&lt;&gt;"",EDATE('Projektkostenkalkulation EP'!$B$4,19),IF('Projektkostenkalkulation EP'!V13&lt;&gt;"",EDATE('Projektkostenkalkulation EP'!$B$4,20),IF('Projektkostenkalkulation EP'!W13&lt;&gt;"",EDATE('Projektkostenkalkulation EP'!$B$4,21),IF('Projektkostenkalkulation EP'!X13&lt;&gt;"",EDATE('Projektkostenkalkulation EP'!$B$4,22),IF('Projektkostenkalkulation EP'!Y13&lt;&gt;"",EDATE('Projektkostenkalkulation EP'!$B$4,23),"Fehler")))))))))))))))))))))))),"TT.MM.JJJJ"),"")</f>
        <v/>
      </c>
      <c r="E33" s="93" t="str">
        <f>IF('Personalkap. (Anl.5)'!$B33&lt;&gt;"",TEXT(IF('Projektkostenkalkulation EP'!Y13&lt;&gt;"",EOMONTH('Projektkostenkalkulation EP'!$B$4,23),IF('Projektkostenkalkulation EP'!X13&lt;&gt;"",EOMONTH('Projektkostenkalkulation EP'!$B$4,22),IF('Projektkostenkalkulation EP'!W13&lt;&gt;"",EOMONTH('Projektkostenkalkulation EP'!$B$4,21),IF('Projektkostenkalkulation EP'!V13&lt;&gt;"",EOMONTH('Projektkostenkalkulation EP'!$B$4,20),IF('Projektkostenkalkulation EP'!U13&lt;&gt;"",EOMONTH('Projektkostenkalkulation EP'!$B$4,19),IF('Projektkostenkalkulation EP'!T13&lt;&gt;"",EOMONTH('Projektkostenkalkulation EP'!$B$4,18),IF('Projektkostenkalkulation EP'!S13&lt;&gt;"",EOMONTH('Projektkostenkalkulation EP'!$B$4,17),IF('Projektkostenkalkulation EP'!R13&lt;&gt;"",EOMONTH('Projektkostenkalkulation EP'!$B$4,16),IF('Projektkostenkalkulation EP'!Q13&lt;&gt;"",EOMONTH('Projektkostenkalkulation EP'!$B$4,15),IF('Projektkostenkalkulation EP'!P13&lt;&gt;"",EOMONTH('Projektkostenkalkulation EP'!$B$4,14),IF('Projektkostenkalkulation EP'!O13&lt;&gt;"",EOMONTH('Projektkostenkalkulation EP'!$B$4,13),IF('Projektkostenkalkulation EP'!N13&lt;&gt;"",EOMONTH('Projektkostenkalkulation EP'!$B$4,12),IF('Projektkostenkalkulation EP'!M13&lt;&gt;"",EOMONTH('Projektkostenkalkulation EP'!$B$4,11),IF('Projektkostenkalkulation EP'!L13&lt;&gt;"",EOMONTH('Projektkostenkalkulation EP'!$B$4,10),IF('Projektkostenkalkulation EP'!K13&lt;&gt;"",EOMONTH('Projektkostenkalkulation EP'!$B$4,9),IF('Projektkostenkalkulation EP'!J13&lt;&gt;"",EOMONTH('Projektkostenkalkulation EP'!$B$4,8),IF('Projektkostenkalkulation EP'!I13&lt;&gt;"",EOMONTH('Projektkostenkalkulation EP'!$B$4,7),IF('Projektkostenkalkulation EP'!H13&lt;&gt;"",EOMONTH('Projektkostenkalkulation EP'!$B$4,6),IF('Projektkostenkalkulation EP'!G13&lt;&gt;"",EOMONTH('Projektkostenkalkulation EP'!$B$4,5),IF('Projektkostenkalkulation EP'!F13&lt;&gt;"",EOMONTH('Projektkostenkalkulation EP'!$B$4,4),IF('Projektkostenkalkulation EP'!E13&lt;&gt;"",EOMONTH('Projektkostenkalkulation EP'!$B$4,3),IF('Projektkostenkalkulation EP'!D13&lt;&gt;"",EOMONTH('Projektkostenkalkulation EP'!$B$4,2),IF('Projektkostenkalkulation EP'!C13&lt;&gt;"",EOMONTH('Projektkostenkalkulation EP'!$B$4,1),IF('Projektkostenkalkulation EP'!B13&lt;&gt;"",EOMONTH('Projektkostenkalkulation EP'!$B$4,0),"Fehler")))))))))))))))))))))))),"TT.MM.JJJJ"),"")</f>
        <v/>
      </c>
      <c r="F33" s="80" t="str">
        <f>IF(A33&lt;&gt;"",IF('Projektkostenkalkulation EP'!$K$47="","",
                 IF(
                                AND('Projektkostenkalkulation EP'!$K$42&gt;0,'Projektkostenkalkulation EP'!$K$43&gt;0),6,
                                           IF(
                                                         OR('Projektkostenkalkulation EP'!$K$42&gt;0,'Projektkostenkalkulation EP'!$K$43&gt;0),5,
                                                                     IF('Projektkostenkalkulation EP'!$K$47&gt;0,4,""
                                                                                  )
                                                         )
                                         )
                     ),"")</f>
        <v/>
      </c>
      <c r="G33" s="100">
        <f>IF('Projektkostenkalkulation EP'!$Z$13-
                        SUMIF('Projektkostenkalkulation EP'!$B$13:$Y$13,"&gt;0",'Projektkostenkalkulation EP'!$B$30:$Y$30)-
                                SUMIF('Projektkostenkalkulation EP'!$B$13:$Y$13,"&gt;0",'Projektkostenkalkulation EP'!$B$29:$Y$29)-
                                        SUMIF('Projektkostenkalkulation EP'!$B$13:$Y$13,"&gt;0",'Projektkostenkalkulation EP'!$B$28:$Y$28)-
                                                SUMIF('Projektkostenkalkulation EP'!$B$13:$Y$13,"&gt;0",'Projektkostenkalkulation EP'!$B$27:$Y$27)-
                                                        SUMIF('Projektkostenkalkulation EP'!$B$13:$Y$13,"&gt;0",'Projektkostenkalkulation EP'!$B$26:$Y$26)&gt;0,
              IF('Projektkostenkalkulation EP'!$Z$13-
                                    SUMIF('Projektkostenkalkulation EP'!$B$13:$Y$13,"&gt;0",'Projektkostenkalkulation EP'!$B$30:$Y$30)-
                                            SUMIF('Projektkostenkalkulation EP'!$B$13:$Y$13,"&gt;0",'Projektkostenkalkulation EP'!$B$29:$Y$29)-
                                                    SUMIF('Projektkostenkalkulation EP'!$B$13:$Y$13,"&gt;0",'Projektkostenkalkulation EP'!$B$28:$Y$28)-
                                                            SUMIF('Projektkostenkalkulation EP'!$B$13:$Y$13,"&gt;0",'Projektkostenkalkulation EP'!$B$27:$Y$27)-
                                                                    SUMIF('Projektkostenkalkulation EP'!$B$13:$Y$13,"&gt;0",'Projektkostenkalkulation EP'!$B$26:$Y$26)&gt;=SUMIF('Projektkostenkalkulation EP'!$B$13:$Y$13,"&gt;0",'Projektkostenkalkulation EP'!$B$31:$Y$31),
                           SUMIF('Projektkostenkalkulation EP'!$B$13:$Y$13,"&gt;0",'Projektkostenkalkulation EP'!$B$31:$Y$31),
                           'Projektkostenkalkulation EP'!$Z$13-
                                    SUMIF('Projektkostenkalkulation EP'!$B$13:$Y$13,"&gt;0",'Projektkostenkalkulation EP'!$B$30:$Y$30)-
                                            SUMIF('Projektkostenkalkulation EP'!$B$13:$Y$13,"&gt;0",'Projektkostenkalkulation EP'!$B$29:$Y$29)-
                                                    SUMIF('Projektkostenkalkulation EP'!$B$13:$Y$13,"&gt;0",'Projektkostenkalkulation EP'!$B$28:$Y$28)-
                                                            SUMIF('Projektkostenkalkulation EP'!$B$13:$Y$13,"&gt;0",'Projektkostenkalkulation EP'!$B$27:$Y$27)-
                                                                    SUMIF('Projektkostenkalkulation EP'!$B$13:$Y$13,"&gt;0",'Projektkostenkalkulation EP'!$B$26:$Y$26)
              ),
              0
)</f>
        <v>0</v>
      </c>
    </row>
    <row r="34" spans="1:7" ht="14.25" customHeight="1" x14ac:dyDescent="0.2">
      <c r="A34" s="79" t="str">
        <f t="shared" ref="A34:A39" si="5">IF(B34&lt;&gt;"",6,"")</f>
        <v/>
      </c>
      <c r="B34" s="370" t="str">
        <f>IF(G34&lt;&gt;0,'Projektkostenkalkulation EP'!$A$14,"")</f>
        <v/>
      </c>
      <c r="C34" s="371"/>
      <c r="D34" s="89" t="str">
        <f>IF('Personalkap. (Anl.5)'!$B34&lt;&gt;"",TEXT(IF('Projektkostenkalkulation EP'!B14&lt;&gt;"",EDATE('Projektkostenkalkulation EP'!$B$4,0),IF('Projektkostenkalkulation EP'!C14&lt;&gt;"",EDATE('Projektkostenkalkulation EP'!$B$4,1),IF('Projektkostenkalkulation EP'!D14&lt;&gt;"",EDATE('Projektkostenkalkulation EP'!$B$4,2),IF('Projektkostenkalkulation EP'!E14&lt;&gt;"",EDATE('Projektkostenkalkulation EP'!$B$4,3),IF('Projektkostenkalkulation EP'!F14&lt;&gt;"",EDATE('Projektkostenkalkulation EP'!$B$4,4),IF('Projektkostenkalkulation EP'!G14&lt;&gt;"",EDATE('Projektkostenkalkulation EP'!$B$4,5),IF('Projektkostenkalkulation EP'!H14&lt;&gt;"",EDATE('Projektkostenkalkulation EP'!$B$4,6),IF('Projektkostenkalkulation EP'!I14&lt;&gt;"",EDATE('Projektkostenkalkulation EP'!$B$4,7),IF('Projektkostenkalkulation EP'!J14&lt;&gt;"",EDATE('Projektkostenkalkulation EP'!$B$4,8),IF('Projektkostenkalkulation EP'!K14&lt;&gt;"",EDATE('Projektkostenkalkulation EP'!$B$4,9),IF('Projektkostenkalkulation EP'!L14&lt;&gt;"",EDATE('Projektkostenkalkulation EP'!$B$4,10),IF('Projektkostenkalkulation EP'!M14&lt;&gt;"",EDATE('Projektkostenkalkulation EP'!$B$4,11),IF('Projektkostenkalkulation EP'!N14&lt;&gt;"",EDATE('Projektkostenkalkulation EP'!$B$4,12),IF('Projektkostenkalkulation EP'!O14&lt;&gt;"",EDATE('Projektkostenkalkulation EP'!$B$4,13),IF('Projektkostenkalkulation EP'!P14&lt;&gt;"",EDATE('Projektkostenkalkulation EP'!$B$4,14),IF('Projektkostenkalkulation EP'!Q14&lt;&gt;"",EDATE('Projektkostenkalkulation EP'!$B$4,15),IF('Projektkostenkalkulation EP'!R14&lt;&gt;"",EDATE('Projektkostenkalkulation EP'!$B$4,16),IF('Projektkostenkalkulation EP'!S14&lt;&gt;"",EDATE('Projektkostenkalkulation EP'!$B$4,17),IF('Projektkostenkalkulation EP'!T14&lt;&gt;"",EDATE('Projektkostenkalkulation EP'!$B$4,18),IF('Projektkostenkalkulation EP'!U14&lt;&gt;"",EDATE('Projektkostenkalkulation EP'!$B$4,19),IF('Projektkostenkalkulation EP'!V14&lt;&gt;"",EDATE('Projektkostenkalkulation EP'!$B$4,20),IF('Projektkostenkalkulation EP'!W14&lt;&gt;"",EDATE('Projektkostenkalkulation EP'!$B$4,21),IF('Projektkostenkalkulation EP'!X14&lt;&gt;"",EDATE('Projektkostenkalkulation EP'!$B$4,22),IF('Projektkostenkalkulation EP'!Y14&lt;&gt;"",EDATE('Projektkostenkalkulation EP'!$B$4,23),"Fehler")))))))))))))))))))))))),"TT.MM.JJJJ"),"")</f>
        <v/>
      </c>
      <c r="E34" s="89" t="str">
        <f>IF('Personalkap. (Anl.5)'!$B34&lt;&gt;"",TEXT(IF('Projektkostenkalkulation EP'!Y14&lt;&gt;"",EOMONTH('Projektkostenkalkulation EP'!$B$4,23),IF('Projektkostenkalkulation EP'!X14&lt;&gt;"",EOMONTH('Projektkostenkalkulation EP'!$B$4,22),IF('Projektkostenkalkulation EP'!W14&lt;&gt;"",EOMONTH('Projektkostenkalkulation EP'!$B$4,21),IF('Projektkostenkalkulation EP'!V14&lt;&gt;"",EOMONTH('Projektkostenkalkulation EP'!$B$4,20),IF('Projektkostenkalkulation EP'!U14&lt;&gt;"",EOMONTH('Projektkostenkalkulation EP'!$B$4,19),IF('Projektkostenkalkulation EP'!T14&lt;&gt;"",EOMONTH('Projektkostenkalkulation EP'!$B$4,18),IF('Projektkostenkalkulation EP'!S14&lt;&gt;"",EOMONTH('Projektkostenkalkulation EP'!$B$4,17),IF('Projektkostenkalkulation EP'!R14&lt;&gt;"",EOMONTH('Projektkostenkalkulation EP'!$B$4,16),IF('Projektkostenkalkulation EP'!Q14&lt;&gt;"",EOMONTH('Projektkostenkalkulation EP'!$B$4,15),IF('Projektkostenkalkulation EP'!P14&lt;&gt;"",EOMONTH('Projektkostenkalkulation EP'!$B$4,14),IF('Projektkostenkalkulation EP'!O14&lt;&gt;"",EOMONTH('Projektkostenkalkulation EP'!$B$4,13),IF('Projektkostenkalkulation EP'!N14&lt;&gt;"",EOMONTH('Projektkostenkalkulation EP'!$B$4,12),IF('Projektkostenkalkulation EP'!M14&lt;&gt;"",EOMONTH('Projektkostenkalkulation EP'!$B$4,11),IF('Projektkostenkalkulation EP'!L14&lt;&gt;"",EOMONTH('Projektkostenkalkulation EP'!$B$4,10),IF('Projektkostenkalkulation EP'!K14&lt;&gt;"",EOMONTH('Projektkostenkalkulation EP'!$B$4,9),IF('Projektkostenkalkulation EP'!J14&lt;&gt;"",EOMONTH('Projektkostenkalkulation EP'!$B$4,8),IF('Projektkostenkalkulation EP'!I14&lt;&gt;"",EOMONTH('Projektkostenkalkulation EP'!$B$4,7),IF('Projektkostenkalkulation EP'!H14&lt;&gt;"",EOMONTH('Projektkostenkalkulation EP'!$B$4,6),IF('Projektkostenkalkulation EP'!G14&lt;&gt;"",EOMONTH('Projektkostenkalkulation EP'!$B$4,5),IF('Projektkostenkalkulation EP'!F14&lt;&gt;"",EOMONTH('Projektkostenkalkulation EP'!$B$4,4),IF('Projektkostenkalkulation EP'!E14&lt;&gt;"",EOMONTH('Projektkostenkalkulation EP'!$B$4,3),IF('Projektkostenkalkulation EP'!D14&lt;&gt;"",EOMONTH('Projektkostenkalkulation EP'!$B$4,2),IF('Projektkostenkalkulation EP'!C14&lt;&gt;"",EOMONTH('Projektkostenkalkulation EP'!$B$4,1),IF('Projektkostenkalkulation EP'!B14&lt;&gt;"",EOMONTH('Projektkostenkalkulation EP'!$B$4,0),"Fehler")))))))))))))))))))))))),"TT.MM.JJJJ"),"")</f>
        <v/>
      </c>
      <c r="F34" s="119" t="str">
        <f>IF(A34&lt;&gt;"",IF(
                'Projektkostenkalkulation EP'!$K$42&gt;0,  1,  ""
                 ),"")</f>
        <v/>
      </c>
      <c r="G34" s="98">
        <f>IF('Projektkostenkalkulation EP'!$Z$14-
                          $G35-
                                  $G36-
                                          $G37-
                                                   $G38-
                                                            $G39&gt;0,
                IF('Projektkostenkalkulation EP'!$Z$14-
                            $G35-
                                     $G36-
                                              $G37-
                                                       $G38-
                                                                $G39&gt;SUMIF('Projektkostenkalkulation EP'!$B$14:$Y$14,"&gt;0",'Projektkostenkalkulation EP'!$B$26:$Y$26),
                               SUMIF('Projektkostenkalkulation EP'!$B$14:$Y$14,"&gt;0",'Projektkostenkalkulation EP'!$B$26:$Y$26),
                               'Projektkostenkalkulation EP'!$Z$14-
                              $G35-
                                      $G36-
                                               $G37-
                                                       $G38-
                                                                 $G39
                              ),
                  0
)</f>
        <v>0</v>
      </c>
    </row>
    <row r="35" spans="1:7" ht="14.25" customHeight="1" x14ac:dyDescent="0.2">
      <c r="A35" s="81" t="str">
        <f t="shared" si="5"/>
        <v/>
      </c>
      <c r="B35" s="366" t="str">
        <f>IF(G35&lt;&gt;0,'Projektkostenkalkulation EP'!$A$14,"")</f>
        <v/>
      </c>
      <c r="C35" s="367"/>
      <c r="D35" s="90" t="str">
        <f>IF('Personalkap. (Anl.5)'!$B35&lt;&gt;"",TEXT(IF('Projektkostenkalkulation EP'!B14&lt;&gt;"",EDATE('Projektkostenkalkulation EP'!$B$4,0),IF('Projektkostenkalkulation EP'!C14&lt;&gt;"",EDATE('Projektkostenkalkulation EP'!$B$4,1),IF('Projektkostenkalkulation EP'!D14&lt;&gt;"",EDATE('Projektkostenkalkulation EP'!$B$4,2),IF('Projektkostenkalkulation EP'!E14&lt;&gt;"",EDATE('Projektkostenkalkulation EP'!$B$4,3),IF('Projektkostenkalkulation EP'!F14&lt;&gt;"",EDATE('Projektkostenkalkulation EP'!$B$4,4),IF('Projektkostenkalkulation EP'!G14&lt;&gt;"",EDATE('Projektkostenkalkulation EP'!$B$4,5),IF('Projektkostenkalkulation EP'!H14&lt;&gt;"",EDATE('Projektkostenkalkulation EP'!$B$4,6),IF('Projektkostenkalkulation EP'!I14&lt;&gt;"",EDATE('Projektkostenkalkulation EP'!$B$4,7),IF('Projektkostenkalkulation EP'!J14&lt;&gt;"",EDATE('Projektkostenkalkulation EP'!$B$4,8),IF('Projektkostenkalkulation EP'!K14&lt;&gt;"",EDATE('Projektkostenkalkulation EP'!$B$4,9),IF('Projektkostenkalkulation EP'!L14&lt;&gt;"",EDATE('Projektkostenkalkulation EP'!$B$4,10),IF('Projektkostenkalkulation EP'!M14&lt;&gt;"",EDATE('Projektkostenkalkulation EP'!$B$4,11),IF('Projektkostenkalkulation EP'!N14&lt;&gt;"",EDATE('Projektkostenkalkulation EP'!$B$4,12),IF('Projektkostenkalkulation EP'!O14&lt;&gt;"",EDATE('Projektkostenkalkulation EP'!$B$4,13),IF('Projektkostenkalkulation EP'!P14&lt;&gt;"",EDATE('Projektkostenkalkulation EP'!$B$4,14),IF('Projektkostenkalkulation EP'!Q14&lt;&gt;"",EDATE('Projektkostenkalkulation EP'!$B$4,15),IF('Projektkostenkalkulation EP'!R14&lt;&gt;"",EDATE('Projektkostenkalkulation EP'!$B$4,16),IF('Projektkostenkalkulation EP'!S14&lt;&gt;"",EDATE('Projektkostenkalkulation EP'!$B$4,17),IF('Projektkostenkalkulation EP'!T14&lt;&gt;"",EDATE('Projektkostenkalkulation EP'!$B$4,18),IF('Projektkostenkalkulation EP'!U14&lt;&gt;"",EDATE('Projektkostenkalkulation EP'!$B$4,19),IF('Projektkostenkalkulation EP'!V14&lt;&gt;"",EDATE('Projektkostenkalkulation EP'!$B$4,20),IF('Projektkostenkalkulation EP'!W14&lt;&gt;"",EDATE('Projektkostenkalkulation EP'!$B$4,21),IF('Projektkostenkalkulation EP'!X14&lt;&gt;"",EDATE('Projektkostenkalkulation EP'!$B$4,22),IF('Projektkostenkalkulation EP'!Y14&lt;&gt;"",EDATE('Projektkostenkalkulation EP'!$B$4,23),"Fehler")))))))))))))))))))))))),"TT.MM.JJJJ"),"")</f>
        <v/>
      </c>
      <c r="E35" s="90" t="str">
        <f>IF('Personalkap. (Anl.5)'!$B35&lt;&gt;"",TEXT(IF('Projektkostenkalkulation EP'!Y14&lt;&gt;"",EOMONTH('Projektkostenkalkulation EP'!$B$4,23),IF('Projektkostenkalkulation EP'!X14&lt;&gt;"",EOMONTH('Projektkostenkalkulation EP'!$B$4,22),IF('Projektkostenkalkulation EP'!W14&lt;&gt;"",EOMONTH('Projektkostenkalkulation EP'!$B$4,21),IF('Projektkostenkalkulation EP'!V14&lt;&gt;"",EOMONTH('Projektkostenkalkulation EP'!$B$4,20),IF('Projektkostenkalkulation EP'!U14&lt;&gt;"",EOMONTH('Projektkostenkalkulation EP'!$B$4,19),IF('Projektkostenkalkulation EP'!T14&lt;&gt;"",EOMONTH('Projektkostenkalkulation EP'!$B$4,18),IF('Projektkostenkalkulation EP'!S14&lt;&gt;"",EOMONTH('Projektkostenkalkulation EP'!$B$4,17),IF('Projektkostenkalkulation EP'!R14&lt;&gt;"",EOMONTH('Projektkostenkalkulation EP'!$B$4,16),IF('Projektkostenkalkulation EP'!Q14&lt;&gt;"",EOMONTH('Projektkostenkalkulation EP'!$B$4,15),IF('Projektkostenkalkulation EP'!P14&lt;&gt;"",EOMONTH('Projektkostenkalkulation EP'!$B$4,14),IF('Projektkostenkalkulation EP'!O14&lt;&gt;"",EOMONTH('Projektkostenkalkulation EP'!$B$4,13),IF('Projektkostenkalkulation EP'!N14&lt;&gt;"",EOMONTH('Projektkostenkalkulation EP'!$B$4,12),IF('Projektkostenkalkulation EP'!M14&lt;&gt;"",EOMONTH('Projektkostenkalkulation EP'!$B$4,11),IF('Projektkostenkalkulation EP'!L14&lt;&gt;"",EOMONTH('Projektkostenkalkulation EP'!$B$4,10),IF('Projektkostenkalkulation EP'!K14&lt;&gt;"",EOMONTH('Projektkostenkalkulation EP'!$B$4,9),IF('Projektkostenkalkulation EP'!J14&lt;&gt;"",EOMONTH('Projektkostenkalkulation EP'!$B$4,8),IF('Projektkostenkalkulation EP'!I14&lt;&gt;"",EOMONTH('Projektkostenkalkulation EP'!$B$4,7),IF('Projektkostenkalkulation EP'!H14&lt;&gt;"",EOMONTH('Projektkostenkalkulation EP'!$B$4,6),IF('Projektkostenkalkulation EP'!G14&lt;&gt;"",EOMONTH('Projektkostenkalkulation EP'!$B$4,5),IF('Projektkostenkalkulation EP'!F14&lt;&gt;"",EOMONTH('Projektkostenkalkulation EP'!$B$4,4),IF('Projektkostenkalkulation EP'!E14&lt;&gt;"",EOMONTH('Projektkostenkalkulation EP'!$B$4,3),IF('Projektkostenkalkulation EP'!D14&lt;&gt;"",EOMONTH('Projektkostenkalkulation EP'!$B$4,2),IF('Projektkostenkalkulation EP'!C14&lt;&gt;"",EOMONTH('Projektkostenkalkulation EP'!$B$4,1),IF('Projektkostenkalkulation EP'!B14&lt;&gt;"",EOMONTH('Projektkostenkalkulation EP'!$B$4,0),"Fehler")))))))))))))))))))))))),"TT.MM.JJJJ"),"")</f>
        <v/>
      </c>
      <c r="F35" s="14" t="str">
        <f>IF(A35&lt;&gt;"",IF(
                 AND('Projektkostenkalkulation EP'!$K$42&gt;0,'Projektkostenkalkulation EP'!$K$43&gt;0),2,
                           IF(
                                          AND('Projektkostenkalkulation EP'!$K$42="",'Projektkostenkalkulation EP'!$K$43&gt;0),1,""
                                         )
                           ),"")</f>
        <v/>
      </c>
      <c r="G35" s="99">
        <f>IF('Projektkostenkalkulation EP'!$Z$14-
                                  $G36-
                                          $G37-
                                                   $G38-
                                                            $G39&gt;0,
                IF('Projektkostenkalkulation EP'!$Z$14-
                                     $G36-
                                              $G37-
                                                       $G38-
                                                                $G39&gt;SUMIF('Projektkostenkalkulation EP'!$B$14:$Y$14,"&gt;0",'Projektkostenkalkulation EP'!$B$27:$Y$27),
                               SUMIF('Projektkostenkalkulation EP'!$B$14:$Y$14,"&gt;0",'Projektkostenkalkulation EP'!$B$27:$Y$27),
                               'Projektkostenkalkulation EP'!$Z$14-
                                      $G36-
                                               $G37-
                                                       $G38-
                                                                 $G39
                              ),
                  0
)</f>
        <v>0</v>
      </c>
    </row>
    <row r="36" spans="1:7" ht="14.25" customHeight="1" x14ac:dyDescent="0.2">
      <c r="A36" s="81" t="str">
        <f t="shared" si="5"/>
        <v/>
      </c>
      <c r="B36" s="366" t="str">
        <f>IF(G36&lt;&gt;0,'Projektkostenkalkulation EP'!$A$14,"")</f>
        <v/>
      </c>
      <c r="C36" s="367"/>
      <c r="D36" s="90" t="str">
        <f>IF('Personalkap. (Anl.5)'!$B36&lt;&gt;"",TEXT(IF('Projektkostenkalkulation EP'!B14&lt;&gt;"",EDATE('Projektkostenkalkulation EP'!$B$4,0),IF('Projektkostenkalkulation EP'!C14&lt;&gt;"",EDATE('Projektkostenkalkulation EP'!$B$4,1),IF('Projektkostenkalkulation EP'!D14&lt;&gt;"",EDATE('Projektkostenkalkulation EP'!$B$4,2),IF('Projektkostenkalkulation EP'!E14&lt;&gt;"",EDATE('Projektkostenkalkulation EP'!$B$4,3),IF('Projektkostenkalkulation EP'!F14&lt;&gt;"",EDATE('Projektkostenkalkulation EP'!$B$4,4),IF('Projektkostenkalkulation EP'!G14&lt;&gt;"",EDATE('Projektkostenkalkulation EP'!$B$4,5),IF('Projektkostenkalkulation EP'!H14&lt;&gt;"",EDATE('Projektkostenkalkulation EP'!$B$4,6),IF('Projektkostenkalkulation EP'!I14&lt;&gt;"",EDATE('Projektkostenkalkulation EP'!$B$4,7),IF('Projektkostenkalkulation EP'!J14&lt;&gt;"",EDATE('Projektkostenkalkulation EP'!$B$4,8),IF('Projektkostenkalkulation EP'!K14&lt;&gt;"",EDATE('Projektkostenkalkulation EP'!$B$4,9),IF('Projektkostenkalkulation EP'!L14&lt;&gt;"",EDATE('Projektkostenkalkulation EP'!$B$4,10),IF('Projektkostenkalkulation EP'!M14&lt;&gt;"",EDATE('Projektkostenkalkulation EP'!$B$4,11),IF('Projektkostenkalkulation EP'!N14&lt;&gt;"",EDATE('Projektkostenkalkulation EP'!$B$4,12),IF('Projektkostenkalkulation EP'!O14&lt;&gt;"",EDATE('Projektkostenkalkulation EP'!$B$4,13),IF('Projektkostenkalkulation EP'!P14&lt;&gt;"",EDATE('Projektkostenkalkulation EP'!$B$4,14),IF('Projektkostenkalkulation EP'!Q14&lt;&gt;"",EDATE('Projektkostenkalkulation EP'!$B$4,15),IF('Projektkostenkalkulation EP'!R14&lt;&gt;"",EDATE('Projektkostenkalkulation EP'!$B$4,16),IF('Projektkostenkalkulation EP'!S14&lt;&gt;"",EDATE('Projektkostenkalkulation EP'!$B$4,17),IF('Projektkostenkalkulation EP'!T14&lt;&gt;"",EDATE('Projektkostenkalkulation EP'!$B$4,18),IF('Projektkostenkalkulation EP'!U14&lt;&gt;"",EDATE('Projektkostenkalkulation EP'!$B$4,19),IF('Projektkostenkalkulation EP'!V14&lt;&gt;"",EDATE('Projektkostenkalkulation EP'!$B$4,20),IF('Projektkostenkalkulation EP'!W14&lt;&gt;"",EDATE('Projektkostenkalkulation EP'!$B$4,21),IF('Projektkostenkalkulation EP'!X14&lt;&gt;"",EDATE('Projektkostenkalkulation EP'!$B$4,22),IF('Projektkostenkalkulation EP'!Y14&lt;&gt;"",EDATE('Projektkostenkalkulation EP'!$B$4,23),"Fehler")))))))))))))))))))))))),"TT.MM.JJJJ"),"")</f>
        <v/>
      </c>
      <c r="E36" s="90" t="str">
        <f>IF('Personalkap. (Anl.5)'!$B36&lt;&gt;"",TEXT(IF('Projektkostenkalkulation EP'!Y14&lt;&gt;"",EOMONTH('Projektkostenkalkulation EP'!$B$4,23),IF('Projektkostenkalkulation EP'!X14&lt;&gt;"",EOMONTH('Projektkostenkalkulation EP'!$B$4,22),IF('Projektkostenkalkulation EP'!W14&lt;&gt;"",EOMONTH('Projektkostenkalkulation EP'!$B$4,21),IF('Projektkostenkalkulation EP'!V14&lt;&gt;"",EOMONTH('Projektkostenkalkulation EP'!$B$4,20),IF('Projektkostenkalkulation EP'!U14&lt;&gt;"",EOMONTH('Projektkostenkalkulation EP'!$B$4,19),IF('Projektkostenkalkulation EP'!T14&lt;&gt;"",EOMONTH('Projektkostenkalkulation EP'!$B$4,18),IF('Projektkostenkalkulation EP'!S14&lt;&gt;"",EOMONTH('Projektkostenkalkulation EP'!$B$4,17),IF('Projektkostenkalkulation EP'!R14&lt;&gt;"",EOMONTH('Projektkostenkalkulation EP'!$B$4,16),IF('Projektkostenkalkulation EP'!Q14&lt;&gt;"",EOMONTH('Projektkostenkalkulation EP'!$B$4,15),IF('Projektkostenkalkulation EP'!P14&lt;&gt;"",EOMONTH('Projektkostenkalkulation EP'!$B$4,14),IF('Projektkostenkalkulation EP'!O14&lt;&gt;"",EOMONTH('Projektkostenkalkulation EP'!$B$4,13),IF('Projektkostenkalkulation EP'!N14&lt;&gt;"",EOMONTH('Projektkostenkalkulation EP'!$B$4,12),IF('Projektkostenkalkulation EP'!M14&lt;&gt;"",EOMONTH('Projektkostenkalkulation EP'!$B$4,11),IF('Projektkostenkalkulation EP'!L14&lt;&gt;"",EOMONTH('Projektkostenkalkulation EP'!$B$4,10),IF('Projektkostenkalkulation EP'!K14&lt;&gt;"",EOMONTH('Projektkostenkalkulation EP'!$B$4,9),IF('Projektkostenkalkulation EP'!J14&lt;&gt;"",EOMONTH('Projektkostenkalkulation EP'!$B$4,8),IF('Projektkostenkalkulation EP'!I14&lt;&gt;"",EOMONTH('Projektkostenkalkulation EP'!$B$4,7),IF('Projektkostenkalkulation EP'!H14&lt;&gt;"",EOMONTH('Projektkostenkalkulation EP'!$B$4,6),IF('Projektkostenkalkulation EP'!G14&lt;&gt;"",EOMONTH('Projektkostenkalkulation EP'!$B$4,5),IF('Projektkostenkalkulation EP'!F14&lt;&gt;"",EOMONTH('Projektkostenkalkulation EP'!$B$4,4),IF('Projektkostenkalkulation EP'!E14&lt;&gt;"",EOMONTH('Projektkostenkalkulation EP'!$B$4,3),IF('Projektkostenkalkulation EP'!D14&lt;&gt;"",EOMONTH('Projektkostenkalkulation EP'!$B$4,2),IF('Projektkostenkalkulation EP'!C14&lt;&gt;"",EOMONTH('Projektkostenkalkulation EP'!$B$4,1),IF('Projektkostenkalkulation EP'!B14&lt;&gt;"",EOMONTH('Projektkostenkalkulation EP'!$B$4,0),"Fehler")))))))))))))))))))))))),"TT.MM.JJJJ"),"")</f>
        <v/>
      </c>
      <c r="F36" s="14" t="str">
        <f>IF(A36&lt;&gt;"",IF('Projektkostenkalkulation EP'!$K$44="","",
                  IF(
                                AND('Projektkostenkalkulation EP'!$K$42&gt;0,'Projektkostenkalkulation EP'!$K$43&gt;0),3,
                                          IF(
                                                         OR('Projektkostenkalkulation EP'!$K$42&gt;0,'Projektkostenkalkulation EP'!$K$43&gt;0),2,
                                                                     IF('Projektkostenkalkulation EP'!$K$44&gt;0,1,""
                                                                                  )
                                                       )
                             )
                    ),"")</f>
        <v/>
      </c>
      <c r="G36" s="99">
        <f>IF('Projektkostenkalkulation EP'!$Z$14-
                                          $G37-
                                                   $G38-
                                                            $G39&gt;0,
                IF('Projektkostenkalkulation EP'!$Z$14-
                                              $G37-
                                                       $G38-
                                                                $G39&gt;SUMIF('Projektkostenkalkulation EP'!$B$14:$Y$14,"&gt;0",'Projektkostenkalkulation EP'!$B$28:$Y$28),
                               SUMIF('Projektkostenkalkulation EP'!$B$14:$Y$14,"&gt;0",'Projektkostenkalkulation EP'!$B$28:$Y$28),
                               'Projektkostenkalkulation EP'!$Z$14-
                                               $G37-
                                                       $G38-
                                                                 $G39
                              ),
                  0
)</f>
        <v>0</v>
      </c>
    </row>
    <row r="37" spans="1:7" ht="14.25" customHeight="1" x14ac:dyDescent="0.2">
      <c r="A37" s="81" t="str">
        <f t="shared" si="5"/>
        <v/>
      </c>
      <c r="B37" s="366" t="str">
        <f>IF(G37&lt;&gt;0,'Projektkostenkalkulation EP'!$A$14,"")</f>
        <v/>
      </c>
      <c r="C37" s="367"/>
      <c r="D37" s="90" t="str">
        <f>IF('Personalkap. (Anl.5)'!$B37&lt;&gt;"",TEXT(IF('Projektkostenkalkulation EP'!B14&lt;&gt;"",EDATE('Projektkostenkalkulation EP'!$B$4,0),IF('Projektkostenkalkulation EP'!C14&lt;&gt;"",EDATE('Projektkostenkalkulation EP'!$B$4,1),IF('Projektkostenkalkulation EP'!D14&lt;&gt;"",EDATE('Projektkostenkalkulation EP'!$B$4,2),IF('Projektkostenkalkulation EP'!E14&lt;&gt;"",EDATE('Projektkostenkalkulation EP'!$B$4,3),IF('Projektkostenkalkulation EP'!F14&lt;&gt;"",EDATE('Projektkostenkalkulation EP'!$B$4,4),IF('Projektkostenkalkulation EP'!G14&lt;&gt;"",EDATE('Projektkostenkalkulation EP'!$B$4,5),IF('Projektkostenkalkulation EP'!H14&lt;&gt;"",EDATE('Projektkostenkalkulation EP'!$B$4,6),IF('Projektkostenkalkulation EP'!I14&lt;&gt;"",EDATE('Projektkostenkalkulation EP'!$B$4,7),IF('Projektkostenkalkulation EP'!J14&lt;&gt;"",EDATE('Projektkostenkalkulation EP'!$B$4,8),IF('Projektkostenkalkulation EP'!K14&lt;&gt;"",EDATE('Projektkostenkalkulation EP'!$B$4,9),IF('Projektkostenkalkulation EP'!L14&lt;&gt;"",EDATE('Projektkostenkalkulation EP'!$B$4,10),IF('Projektkostenkalkulation EP'!M14&lt;&gt;"",EDATE('Projektkostenkalkulation EP'!$B$4,11),IF('Projektkostenkalkulation EP'!N14&lt;&gt;"",EDATE('Projektkostenkalkulation EP'!$B$4,12),IF('Projektkostenkalkulation EP'!O14&lt;&gt;"",EDATE('Projektkostenkalkulation EP'!$B$4,13),IF('Projektkostenkalkulation EP'!P14&lt;&gt;"",EDATE('Projektkostenkalkulation EP'!$B$4,14),IF('Projektkostenkalkulation EP'!Q14&lt;&gt;"",EDATE('Projektkostenkalkulation EP'!$B$4,15),IF('Projektkostenkalkulation EP'!R14&lt;&gt;"",EDATE('Projektkostenkalkulation EP'!$B$4,16),IF('Projektkostenkalkulation EP'!S14&lt;&gt;"",EDATE('Projektkostenkalkulation EP'!$B$4,17),IF('Projektkostenkalkulation EP'!T14&lt;&gt;"",EDATE('Projektkostenkalkulation EP'!$B$4,18),IF('Projektkostenkalkulation EP'!U14&lt;&gt;"",EDATE('Projektkostenkalkulation EP'!$B$4,19),IF('Projektkostenkalkulation EP'!V14&lt;&gt;"",EDATE('Projektkostenkalkulation EP'!$B$4,20),IF('Projektkostenkalkulation EP'!W14&lt;&gt;"",EDATE('Projektkostenkalkulation EP'!$B$4,21),IF('Projektkostenkalkulation EP'!X14&lt;&gt;"",EDATE('Projektkostenkalkulation EP'!$B$4,22),IF('Projektkostenkalkulation EP'!Y14&lt;&gt;"",EDATE('Projektkostenkalkulation EP'!$B$4,23),"Fehler")))))))))))))))))))))))),"TT.MM.JJJJ"),"")</f>
        <v/>
      </c>
      <c r="E37" s="90" t="str">
        <f>IF('Personalkap. (Anl.5)'!$B37&lt;&gt;"",TEXT(IF('Projektkostenkalkulation EP'!Y14&lt;&gt;"",EOMONTH('Projektkostenkalkulation EP'!$B$4,23),IF('Projektkostenkalkulation EP'!X14&lt;&gt;"",EOMONTH('Projektkostenkalkulation EP'!$B$4,22),IF('Projektkostenkalkulation EP'!W14&lt;&gt;"",EOMONTH('Projektkostenkalkulation EP'!$B$4,21),IF('Projektkostenkalkulation EP'!V14&lt;&gt;"",EOMONTH('Projektkostenkalkulation EP'!$B$4,20),IF('Projektkostenkalkulation EP'!U14&lt;&gt;"",EOMONTH('Projektkostenkalkulation EP'!$B$4,19),IF('Projektkostenkalkulation EP'!T14&lt;&gt;"",EOMONTH('Projektkostenkalkulation EP'!$B$4,18),IF('Projektkostenkalkulation EP'!S14&lt;&gt;"",EOMONTH('Projektkostenkalkulation EP'!$B$4,17),IF('Projektkostenkalkulation EP'!R14&lt;&gt;"",EOMONTH('Projektkostenkalkulation EP'!$B$4,16),IF('Projektkostenkalkulation EP'!Q14&lt;&gt;"",EOMONTH('Projektkostenkalkulation EP'!$B$4,15),IF('Projektkostenkalkulation EP'!P14&lt;&gt;"",EOMONTH('Projektkostenkalkulation EP'!$B$4,14),IF('Projektkostenkalkulation EP'!O14&lt;&gt;"",EOMONTH('Projektkostenkalkulation EP'!$B$4,13),IF('Projektkostenkalkulation EP'!N14&lt;&gt;"",EOMONTH('Projektkostenkalkulation EP'!$B$4,12),IF('Projektkostenkalkulation EP'!M14&lt;&gt;"",EOMONTH('Projektkostenkalkulation EP'!$B$4,11),IF('Projektkostenkalkulation EP'!L14&lt;&gt;"",EOMONTH('Projektkostenkalkulation EP'!$B$4,10),IF('Projektkostenkalkulation EP'!K14&lt;&gt;"",EOMONTH('Projektkostenkalkulation EP'!$B$4,9),IF('Projektkostenkalkulation EP'!J14&lt;&gt;"",EOMONTH('Projektkostenkalkulation EP'!$B$4,8),IF('Projektkostenkalkulation EP'!I14&lt;&gt;"",EOMONTH('Projektkostenkalkulation EP'!$B$4,7),IF('Projektkostenkalkulation EP'!H14&lt;&gt;"",EOMONTH('Projektkostenkalkulation EP'!$B$4,6),IF('Projektkostenkalkulation EP'!G14&lt;&gt;"",EOMONTH('Projektkostenkalkulation EP'!$B$4,5),IF('Projektkostenkalkulation EP'!F14&lt;&gt;"",EOMONTH('Projektkostenkalkulation EP'!$B$4,4),IF('Projektkostenkalkulation EP'!E14&lt;&gt;"",EOMONTH('Projektkostenkalkulation EP'!$B$4,3),IF('Projektkostenkalkulation EP'!D14&lt;&gt;"",EOMONTH('Projektkostenkalkulation EP'!$B$4,2),IF('Projektkostenkalkulation EP'!C14&lt;&gt;"",EOMONTH('Projektkostenkalkulation EP'!$B$4,1),IF('Projektkostenkalkulation EP'!B14&lt;&gt;"",EOMONTH('Projektkostenkalkulation EP'!$B$4,0),"Fehler")))))))))))))))))))))))),"TT.MM.JJJJ"),"")</f>
        <v/>
      </c>
      <c r="F37" s="14" t="str">
        <f>IF(A37&lt;&gt;"",IF('Projektkostenkalkulation EP'!$K$45="","",
                 IF(
                                AND('Projektkostenkalkulation EP'!$K$42&gt;0,'Projektkostenkalkulation EP'!$K$43&gt;0),4,
                                           IF(
                                                         OR('Projektkostenkalkulation EP'!$K$42&gt;0,'Projektkostenkalkulation EP'!$K$43&gt;0),3,
                                                                     IF('Projektkostenkalkulation EP'!$K$45&gt;0,2,""
                                                                                  )
                                                         )
                                         )
                     ),"")</f>
        <v/>
      </c>
      <c r="G37" s="99">
        <f>IF('Projektkostenkalkulation EP'!$Z$14-
                                                   $G38-
                                                            $G39&gt;0,
                IF('Projektkostenkalkulation EP'!$Z$14-
                                                       $G38-
                                                                $G39&gt;SUMIF('Projektkostenkalkulation EP'!$B$14:$Y$14,"&gt;0",'Projektkostenkalkulation EP'!$B$29:$Y$29),
                               SUMIF('Projektkostenkalkulation EP'!$B$14:$Y$14,"&gt;0",'Projektkostenkalkulation EP'!$B$29:$Y$29),
                               'Projektkostenkalkulation EP'!$Z$14-
                                                       $G38-
                                                                 $G39
                              ),
                  0
)</f>
        <v>0</v>
      </c>
    </row>
    <row r="38" spans="1:7" ht="14.25" customHeight="1" x14ac:dyDescent="0.2">
      <c r="A38" s="81" t="str">
        <f t="shared" si="5"/>
        <v/>
      </c>
      <c r="B38" s="366" t="str">
        <f>IF(G38&lt;&gt;0,'Projektkostenkalkulation EP'!$A$14,"")</f>
        <v/>
      </c>
      <c r="C38" s="367"/>
      <c r="D38" s="90" t="str">
        <f>IF('Personalkap. (Anl.5)'!$B38&lt;&gt;"",TEXT(IF('Projektkostenkalkulation EP'!B14&lt;&gt;"",EDATE('Projektkostenkalkulation EP'!$B$4,0),IF('Projektkostenkalkulation EP'!C14&lt;&gt;"",EDATE('Projektkostenkalkulation EP'!$B$4,1),IF('Projektkostenkalkulation EP'!D14&lt;&gt;"",EDATE('Projektkostenkalkulation EP'!$B$4,2),IF('Projektkostenkalkulation EP'!E14&lt;&gt;"",EDATE('Projektkostenkalkulation EP'!$B$4,3),IF('Projektkostenkalkulation EP'!F14&lt;&gt;"",EDATE('Projektkostenkalkulation EP'!$B$4,4),IF('Projektkostenkalkulation EP'!G14&lt;&gt;"",EDATE('Projektkostenkalkulation EP'!$B$4,5),IF('Projektkostenkalkulation EP'!H14&lt;&gt;"",EDATE('Projektkostenkalkulation EP'!$B$4,6),IF('Projektkostenkalkulation EP'!I14&lt;&gt;"",EDATE('Projektkostenkalkulation EP'!$B$4,7),IF('Projektkostenkalkulation EP'!J14&lt;&gt;"",EDATE('Projektkostenkalkulation EP'!$B$4,8),IF('Projektkostenkalkulation EP'!K14&lt;&gt;"",EDATE('Projektkostenkalkulation EP'!$B$4,9),IF('Projektkostenkalkulation EP'!L14&lt;&gt;"",EDATE('Projektkostenkalkulation EP'!$B$4,10),IF('Projektkostenkalkulation EP'!M14&lt;&gt;"",EDATE('Projektkostenkalkulation EP'!$B$4,11),IF('Projektkostenkalkulation EP'!N14&lt;&gt;"",EDATE('Projektkostenkalkulation EP'!$B$4,12),IF('Projektkostenkalkulation EP'!O14&lt;&gt;"",EDATE('Projektkostenkalkulation EP'!$B$4,13),IF('Projektkostenkalkulation EP'!P14&lt;&gt;"",EDATE('Projektkostenkalkulation EP'!$B$4,14),IF('Projektkostenkalkulation EP'!Q14&lt;&gt;"",EDATE('Projektkostenkalkulation EP'!$B$4,15),IF('Projektkostenkalkulation EP'!R14&lt;&gt;"",EDATE('Projektkostenkalkulation EP'!$B$4,16),IF('Projektkostenkalkulation EP'!S14&lt;&gt;"",EDATE('Projektkostenkalkulation EP'!$B$4,17),IF('Projektkostenkalkulation EP'!T14&lt;&gt;"",EDATE('Projektkostenkalkulation EP'!$B$4,18),IF('Projektkostenkalkulation EP'!U14&lt;&gt;"",EDATE('Projektkostenkalkulation EP'!$B$4,19),IF('Projektkostenkalkulation EP'!V14&lt;&gt;"",EDATE('Projektkostenkalkulation EP'!$B$4,20),IF('Projektkostenkalkulation EP'!W14&lt;&gt;"",EDATE('Projektkostenkalkulation EP'!$B$4,21),IF('Projektkostenkalkulation EP'!X14&lt;&gt;"",EDATE('Projektkostenkalkulation EP'!$B$4,22),IF('Projektkostenkalkulation EP'!Y14&lt;&gt;"",EDATE('Projektkostenkalkulation EP'!$B$4,23),"Fehler")))))))))))))))))))))))),"TT.MM.JJJJ"),"")</f>
        <v/>
      </c>
      <c r="E38" s="90" t="str">
        <f>IF('Personalkap. (Anl.5)'!$B38&lt;&gt;"",TEXT(IF('Projektkostenkalkulation EP'!Y14&lt;&gt;"",EOMONTH('Projektkostenkalkulation EP'!$B$4,23),IF('Projektkostenkalkulation EP'!X14&lt;&gt;"",EOMONTH('Projektkostenkalkulation EP'!$B$4,22),IF('Projektkostenkalkulation EP'!W14&lt;&gt;"",EOMONTH('Projektkostenkalkulation EP'!$B$4,21),IF('Projektkostenkalkulation EP'!V14&lt;&gt;"",EOMONTH('Projektkostenkalkulation EP'!$B$4,20),IF('Projektkostenkalkulation EP'!U14&lt;&gt;"",EOMONTH('Projektkostenkalkulation EP'!$B$4,19),IF('Projektkostenkalkulation EP'!T14&lt;&gt;"",EOMONTH('Projektkostenkalkulation EP'!$B$4,18),IF('Projektkostenkalkulation EP'!S14&lt;&gt;"",EOMONTH('Projektkostenkalkulation EP'!$B$4,17),IF('Projektkostenkalkulation EP'!R14&lt;&gt;"",EOMONTH('Projektkostenkalkulation EP'!$B$4,16),IF('Projektkostenkalkulation EP'!Q14&lt;&gt;"",EOMONTH('Projektkostenkalkulation EP'!$B$4,15),IF('Projektkostenkalkulation EP'!P14&lt;&gt;"",EOMONTH('Projektkostenkalkulation EP'!$B$4,14),IF('Projektkostenkalkulation EP'!O14&lt;&gt;"",EOMONTH('Projektkostenkalkulation EP'!$B$4,13),IF('Projektkostenkalkulation EP'!N14&lt;&gt;"",EOMONTH('Projektkostenkalkulation EP'!$B$4,12),IF('Projektkostenkalkulation EP'!M14&lt;&gt;"",EOMONTH('Projektkostenkalkulation EP'!$B$4,11),IF('Projektkostenkalkulation EP'!L14&lt;&gt;"",EOMONTH('Projektkostenkalkulation EP'!$B$4,10),IF('Projektkostenkalkulation EP'!K14&lt;&gt;"",EOMONTH('Projektkostenkalkulation EP'!$B$4,9),IF('Projektkostenkalkulation EP'!J14&lt;&gt;"",EOMONTH('Projektkostenkalkulation EP'!$B$4,8),IF('Projektkostenkalkulation EP'!I14&lt;&gt;"",EOMONTH('Projektkostenkalkulation EP'!$B$4,7),IF('Projektkostenkalkulation EP'!H14&lt;&gt;"",EOMONTH('Projektkostenkalkulation EP'!$B$4,6),IF('Projektkostenkalkulation EP'!G14&lt;&gt;"",EOMONTH('Projektkostenkalkulation EP'!$B$4,5),IF('Projektkostenkalkulation EP'!F14&lt;&gt;"",EOMONTH('Projektkostenkalkulation EP'!$B$4,4),IF('Projektkostenkalkulation EP'!E14&lt;&gt;"",EOMONTH('Projektkostenkalkulation EP'!$B$4,3),IF('Projektkostenkalkulation EP'!D14&lt;&gt;"",EOMONTH('Projektkostenkalkulation EP'!$B$4,2),IF('Projektkostenkalkulation EP'!C14&lt;&gt;"",EOMONTH('Projektkostenkalkulation EP'!$B$4,1),IF('Projektkostenkalkulation EP'!B14&lt;&gt;"",EOMONTH('Projektkostenkalkulation EP'!$B$4,0),"Fehler")))))))))))))))))))))))),"TT.MM.JJJJ"),"")</f>
        <v/>
      </c>
      <c r="F38" s="14" t="str">
        <f>IF(A38&lt;&gt;"",IF('Projektkostenkalkulation EP'!$K$46="","",
                 IF(
                                AND('Projektkostenkalkulation EP'!$K$42&gt;0,'Projektkostenkalkulation EP'!$K$43&gt;0),5,
                                           IF(
                                                         OR('Projektkostenkalkulation EP'!$K$42&gt;0,'Projektkostenkalkulation EP'!$K$43&gt;0),4,
                                                                     IF('Projektkostenkalkulation EP'!$K$46&gt;0,3,""
                                                                                  )
                                                         )
                                         )
                     ),"")</f>
        <v/>
      </c>
      <c r="G38" s="99">
        <f>IF('Projektkostenkalkulation EP'!$Z$14-
                                                            $G39&gt;0,
                IF('Projektkostenkalkulation EP'!$Z$14-
                                                                $G39&gt;SUMIF('Projektkostenkalkulation EP'!$B$14:$Y$14,"&gt;0",'Projektkostenkalkulation EP'!$B$30:$Y$30),
                               SUMIF('Projektkostenkalkulation EP'!$B$14:$Y$14,"&gt;0",'Projektkostenkalkulation EP'!$B$30:$Y$30),
                               'Projektkostenkalkulation EP'!$Z$14-
                                                                 $G39
                              ),
                  0
)</f>
        <v>0</v>
      </c>
    </row>
    <row r="39" spans="1:7" ht="14.25" customHeight="1" thickBot="1" x14ac:dyDescent="0.25">
      <c r="A39" s="82" t="str">
        <f t="shared" si="5"/>
        <v/>
      </c>
      <c r="B39" s="368" t="str">
        <f>IF(G39&lt;&gt;0,'Projektkostenkalkulation EP'!$A$14,"")</f>
        <v/>
      </c>
      <c r="C39" s="369"/>
      <c r="D39" s="91" t="str">
        <f>IF('Personalkap. (Anl.5)'!$B39&lt;&gt;"",TEXT(IF('Projektkostenkalkulation EP'!B14&lt;&gt;"",EDATE('Projektkostenkalkulation EP'!$B$4,0),IF('Projektkostenkalkulation EP'!C14&lt;&gt;"",EDATE('Projektkostenkalkulation EP'!$B$4,1),IF('Projektkostenkalkulation EP'!D14&lt;&gt;"",EDATE('Projektkostenkalkulation EP'!$B$4,2),IF('Projektkostenkalkulation EP'!E14&lt;&gt;"",EDATE('Projektkostenkalkulation EP'!$B$4,3),IF('Projektkostenkalkulation EP'!F14&lt;&gt;"",EDATE('Projektkostenkalkulation EP'!$B$4,4),IF('Projektkostenkalkulation EP'!G14&lt;&gt;"",EDATE('Projektkostenkalkulation EP'!$B$4,5),IF('Projektkostenkalkulation EP'!H14&lt;&gt;"",EDATE('Projektkostenkalkulation EP'!$B$4,6),IF('Projektkostenkalkulation EP'!I14&lt;&gt;"",EDATE('Projektkostenkalkulation EP'!$B$4,7),IF('Projektkostenkalkulation EP'!J14&lt;&gt;"",EDATE('Projektkostenkalkulation EP'!$B$4,8),IF('Projektkostenkalkulation EP'!K14&lt;&gt;"",EDATE('Projektkostenkalkulation EP'!$B$4,9),IF('Projektkostenkalkulation EP'!L14&lt;&gt;"",EDATE('Projektkostenkalkulation EP'!$B$4,10),IF('Projektkostenkalkulation EP'!M14&lt;&gt;"",EDATE('Projektkostenkalkulation EP'!$B$4,11),IF('Projektkostenkalkulation EP'!N14&lt;&gt;"",EDATE('Projektkostenkalkulation EP'!$B$4,12),IF('Projektkostenkalkulation EP'!O14&lt;&gt;"",EDATE('Projektkostenkalkulation EP'!$B$4,13),IF('Projektkostenkalkulation EP'!P14&lt;&gt;"",EDATE('Projektkostenkalkulation EP'!$B$4,14),IF('Projektkostenkalkulation EP'!Q14&lt;&gt;"",EDATE('Projektkostenkalkulation EP'!$B$4,15),IF('Projektkostenkalkulation EP'!R14&lt;&gt;"",EDATE('Projektkostenkalkulation EP'!$B$4,16),IF('Projektkostenkalkulation EP'!S14&lt;&gt;"",EDATE('Projektkostenkalkulation EP'!$B$4,17),IF('Projektkostenkalkulation EP'!T14&lt;&gt;"",EDATE('Projektkostenkalkulation EP'!$B$4,18),IF('Projektkostenkalkulation EP'!U14&lt;&gt;"",EDATE('Projektkostenkalkulation EP'!$B$4,19),IF('Projektkostenkalkulation EP'!V14&lt;&gt;"",EDATE('Projektkostenkalkulation EP'!$B$4,20),IF('Projektkostenkalkulation EP'!W14&lt;&gt;"",EDATE('Projektkostenkalkulation EP'!$B$4,21),IF('Projektkostenkalkulation EP'!X14&lt;&gt;"",EDATE('Projektkostenkalkulation EP'!$B$4,22),IF('Projektkostenkalkulation EP'!Y14&lt;&gt;"",EDATE('Projektkostenkalkulation EP'!$B$4,23),"Fehler")))))))))))))))))))))))),"TT.MM.JJJJ"),"")</f>
        <v/>
      </c>
      <c r="E39" s="91" t="str">
        <f>IF('Personalkap. (Anl.5)'!$B39&lt;&gt;"",TEXT(IF('Projektkostenkalkulation EP'!Y14&lt;&gt;"",EOMONTH('Projektkostenkalkulation EP'!$B$4,23),IF('Projektkostenkalkulation EP'!X14&lt;&gt;"",EOMONTH('Projektkostenkalkulation EP'!$B$4,22),IF('Projektkostenkalkulation EP'!W14&lt;&gt;"",EOMONTH('Projektkostenkalkulation EP'!$B$4,21),IF('Projektkostenkalkulation EP'!V14&lt;&gt;"",EOMONTH('Projektkostenkalkulation EP'!$B$4,20),IF('Projektkostenkalkulation EP'!U14&lt;&gt;"",EOMONTH('Projektkostenkalkulation EP'!$B$4,19),IF('Projektkostenkalkulation EP'!T14&lt;&gt;"",EOMONTH('Projektkostenkalkulation EP'!$B$4,18),IF('Projektkostenkalkulation EP'!S14&lt;&gt;"",EOMONTH('Projektkostenkalkulation EP'!$B$4,17),IF('Projektkostenkalkulation EP'!R14&lt;&gt;"",EOMONTH('Projektkostenkalkulation EP'!$B$4,16),IF('Projektkostenkalkulation EP'!Q14&lt;&gt;"",EOMONTH('Projektkostenkalkulation EP'!$B$4,15),IF('Projektkostenkalkulation EP'!P14&lt;&gt;"",EOMONTH('Projektkostenkalkulation EP'!$B$4,14),IF('Projektkostenkalkulation EP'!O14&lt;&gt;"",EOMONTH('Projektkostenkalkulation EP'!$B$4,13),IF('Projektkostenkalkulation EP'!N14&lt;&gt;"",EOMONTH('Projektkostenkalkulation EP'!$B$4,12),IF('Projektkostenkalkulation EP'!M14&lt;&gt;"",EOMONTH('Projektkostenkalkulation EP'!$B$4,11),IF('Projektkostenkalkulation EP'!L14&lt;&gt;"",EOMONTH('Projektkostenkalkulation EP'!$B$4,10),IF('Projektkostenkalkulation EP'!K14&lt;&gt;"",EOMONTH('Projektkostenkalkulation EP'!$B$4,9),IF('Projektkostenkalkulation EP'!J14&lt;&gt;"",EOMONTH('Projektkostenkalkulation EP'!$B$4,8),IF('Projektkostenkalkulation EP'!I14&lt;&gt;"",EOMONTH('Projektkostenkalkulation EP'!$B$4,7),IF('Projektkostenkalkulation EP'!H14&lt;&gt;"",EOMONTH('Projektkostenkalkulation EP'!$B$4,6),IF('Projektkostenkalkulation EP'!G14&lt;&gt;"",EOMONTH('Projektkostenkalkulation EP'!$B$4,5),IF('Projektkostenkalkulation EP'!F14&lt;&gt;"",EOMONTH('Projektkostenkalkulation EP'!$B$4,4),IF('Projektkostenkalkulation EP'!E14&lt;&gt;"",EOMONTH('Projektkostenkalkulation EP'!$B$4,3),IF('Projektkostenkalkulation EP'!D14&lt;&gt;"",EOMONTH('Projektkostenkalkulation EP'!$B$4,2),IF('Projektkostenkalkulation EP'!C14&lt;&gt;"",EOMONTH('Projektkostenkalkulation EP'!$B$4,1),IF('Projektkostenkalkulation EP'!B14&lt;&gt;"",EOMONTH('Projektkostenkalkulation EP'!$B$4,0),"Fehler")))))))))))))))))))))))),"TT.MM.JJJJ"),"")</f>
        <v/>
      </c>
      <c r="F39" s="118" t="str">
        <f>IF(A39&lt;&gt;"",IF('Projektkostenkalkulation EP'!$K$47="","",
                 IF(
                                AND('Projektkostenkalkulation EP'!$K$42&gt;0,'Projektkostenkalkulation EP'!$K$43&gt;0),6,
                                           IF(
                                                         OR('Projektkostenkalkulation EP'!$K$42&gt;0,'Projektkostenkalkulation EP'!$K$43&gt;0),5,
                                                                     IF('Projektkostenkalkulation EP'!$K$47&gt;0,4,""
                                                                                  )
                                                         )
                                         )
                     ),"")</f>
        <v/>
      </c>
      <c r="G39" s="88">
        <f>IF('Projektkostenkalkulation EP'!$Z$14&gt;0,
               IF('Projektkostenkalkulation EP'!$Z$14&gt;SUMIF('Projektkostenkalkulation EP'!$B$14:$Y$14,"&gt;0",'Projektkostenkalkulation EP'!$B$31:$Y$31),
                            SUMIF('Projektkostenkalkulation EP'!$B$14:$Y$14,"&gt;0",'Projektkostenkalkulation EP'!$B$31:$Y$31),
                            'Projektkostenkalkulation EP'!$Z$14
                          ),
                0
)</f>
        <v>0</v>
      </c>
    </row>
    <row r="40" spans="1:7" ht="14.25" customHeight="1" x14ac:dyDescent="0.2">
      <c r="A40" s="84" t="str">
        <f t="shared" ref="A40:A45" si="6">IF(B40&lt;&gt;"",7,"")</f>
        <v/>
      </c>
      <c r="B40" s="370" t="str">
        <f>IF(G40&lt;&gt;0,'Projektkostenkalkulation EP'!$A$15,"")</f>
        <v/>
      </c>
      <c r="C40" s="371"/>
      <c r="D40" s="92" t="str">
        <f>IF('Personalkap. (Anl.5)'!$B40&lt;&gt;"",TEXT(IF('Projektkostenkalkulation EP'!B15&lt;&gt;"",EDATE('Projektkostenkalkulation EP'!$B$4,0),IF('Projektkostenkalkulation EP'!C15&lt;&gt;"",EDATE('Projektkostenkalkulation EP'!$B$4,1),IF('Projektkostenkalkulation EP'!D15&lt;&gt;"",EDATE('Projektkostenkalkulation EP'!$B$4,2),IF('Projektkostenkalkulation EP'!E15&lt;&gt;"",EDATE('Projektkostenkalkulation EP'!$B$4,3),IF('Projektkostenkalkulation EP'!F15&lt;&gt;"",EDATE('Projektkostenkalkulation EP'!$B$4,4),IF('Projektkostenkalkulation EP'!G15&lt;&gt;"",EDATE('Projektkostenkalkulation EP'!$B$4,5),IF('Projektkostenkalkulation EP'!H15&lt;&gt;"",EDATE('Projektkostenkalkulation EP'!$B$4,6),IF('Projektkostenkalkulation EP'!I15&lt;&gt;"",EDATE('Projektkostenkalkulation EP'!$B$4,7),IF('Projektkostenkalkulation EP'!J15&lt;&gt;"",EDATE('Projektkostenkalkulation EP'!$B$4,8),IF('Projektkostenkalkulation EP'!K15&lt;&gt;"",EDATE('Projektkostenkalkulation EP'!$B$4,9),IF('Projektkostenkalkulation EP'!L15&lt;&gt;"",EDATE('Projektkostenkalkulation EP'!$B$4,10),IF('Projektkostenkalkulation EP'!M15&lt;&gt;"",EDATE('Projektkostenkalkulation EP'!$B$4,11),IF('Projektkostenkalkulation EP'!N15&lt;&gt;"",EDATE('Projektkostenkalkulation EP'!$B$4,12),IF('Projektkostenkalkulation EP'!O15&lt;&gt;"",EDATE('Projektkostenkalkulation EP'!$B$4,13),IF('Projektkostenkalkulation EP'!P15&lt;&gt;"",EDATE('Projektkostenkalkulation EP'!$B$4,14),IF('Projektkostenkalkulation EP'!Q15&lt;&gt;"",EDATE('Projektkostenkalkulation EP'!$B$4,15),IF('Projektkostenkalkulation EP'!R15&lt;&gt;"",EDATE('Projektkostenkalkulation EP'!$B$4,16),IF('Projektkostenkalkulation EP'!S15&lt;&gt;"",EDATE('Projektkostenkalkulation EP'!$B$4,17),IF('Projektkostenkalkulation EP'!T15&lt;&gt;"",EDATE('Projektkostenkalkulation EP'!$B$4,18),IF('Projektkostenkalkulation EP'!U15&lt;&gt;"",EDATE('Projektkostenkalkulation EP'!$B$4,19),IF('Projektkostenkalkulation EP'!V15&lt;&gt;"",EDATE('Projektkostenkalkulation EP'!$B$4,20),IF('Projektkostenkalkulation EP'!W15&lt;&gt;"",EDATE('Projektkostenkalkulation EP'!$B$4,21),IF('Projektkostenkalkulation EP'!X15&lt;&gt;"",EDATE('Projektkostenkalkulation EP'!$B$4,22),IF('Projektkostenkalkulation EP'!Y15&lt;&gt;"",EDATE('Projektkostenkalkulation EP'!$B$4,23),"Fehler")))))))))))))))))))))))),"TT.MM.JJJJ"),"")</f>
        <v/>
      </c>
      <c r="E40" s="92" t="str">
        <f>IF('Personalkap. (Anl.5)'!$B40&lt;&gt;"",TEXT(IF('Projektkostenkalkulation EP'!Y15&lt;&gt;"",EOMONTH('Projektkostenkalkulation EP'!$B$4,23),IF('Projektkostenkalkulation EP'!X15&lt;&gt;"",EOMONTH('Projektkostenkalkulation EP'!$B$4,22),IF('Projektkostenkalkulation EP'!W15&lt;&gt;"",EOMONTH('Projektkostenkalkulation EP'!$B$4,21),IF('Projektkostenkalkulation EP'!V15&lt;&gt;"",EOMONTH('Projektkostenkalkulation EP'!$B$4,20),IF('Projektkostenkalkulation EP'!U15&lt;&gt;"",EOMONTH('Projektkostenkalkulation EP'!$B$4,19),IF('Projektkostenkalkulation EP'!T15&lt;&gt;"",EOMONTH('Projektkostenkalkulation EP'!$B$4,18),IF('Projektkostenkalkulation EP'!S15&lt;&gt;"",EOMONTH('Projektkostenkalkulation EP'!$B$4,17),IF('Projektkostenkalkulation EP'!R15&lt;&gt;"",EOMONTH('Projektkostenkalkulation EP'!$B$4,16),IF('Projektkostenkalkulation EP'!Q15&lt;&gt;"",EOMONTH('Projektkostenkalkulation EP'!$B$4,15),IF('Projektkostenkalkulation EP'!P15&lt;&gt;"",EOMONTH('Projektkostenkalkulation EP'!$B$4,14),IF('Projektkostenkalkulation EP'!O15&lt;&gt;"",EOMONTH('Projektkostenkalkulation EP'!$B$4,13),IF('Projektkostenkalkulation EP'!N15&lt;&gt;"",EOMONTH('Projektkostenkalkulation EP'!$B$4,12),IF('Projektkostenkalkulation EP'!M15&lt;&gt;"",EOMONTH('Projektkostenkalkulation EP'!$B$4,11),IF('Projektkostenkalkulation EP'!L15&lt;&gt;"",EOMONTH('Projektkostenkalkulation EP'!$B$4,10),IF('Projektkostenkalkulation EP'!K15&lt;&gt;"",EOMONTH('Projektkostenkalkulation EP'!$B$4,9),IF('Projektkostenkalkulation EP'!J15&lt;&gt;"",EOMONTH('Projektkostenkalkulation EP'!$B$4,8),IF('Projektkostenkalkulation EP'!I15&lt;&gt;"",EOMONTH('Projektkostenkalkulation EP'!$B$4,7),IF('Projektkostenkalkulation EP'!H15&lt;&gt;"",EOMONTH('Projektkostenkalkulation EP'!$B$4,6),IF('Projektkostenkalkulation EP'!G15&lt;&gt;"",EOMONTH('Projektkostenkalkulation EP'!$B$4,5),IF('Projektkostenkalkulation EP'!F15&lt;&gt;"",EOMONTH('Projektkostenkalkulation EP'!$B$4,4),IF('Projektkostenkalkulation EP'!E15&lt;&gt;"",EOMONTH('Projektkostenkalkulation EP'!$B$4,3),IF('Projektkostenkalkulation EP'!D15&lt;&gt;"",EOMONTH('Projektkostenkalkulation EP'!$B$4,2),IF('Projektkostenkalkulation EP'!C15&lt;&gt;"",EOMONTH('Projektkostenkalkulation EP'!$B$4,1),IF('Projektkostenkalkulation EP'!B15&lt;&gt;"",EOMONTH('Projektkostenkalkulation EP'!$B$4,0),"Fehler")))))))))))))))))))))))),"TT.MM.JJJJ"),"")</f>
        <v/>
      </c>
      <c r="F40" s="97" t="str">
        <f>IF(A40&lt;&gt;"",IF(
                'Projektkostenkalkulation EP'!$K$42&gt;0,  1,  ""
                 ),"")</f>
        <v/>
      </c>
      <c r="G40" s="101">
        <f>IF('Projektkostenkalkulation EP'!$Z$15&gt;0,
              IF('Projektkostenkalkulation EP'!$Z$15&gt;=SUMIF('Projektkostenkalkulation EP'!$B$15:$Y$15,"&gt;0",'Projektkostenkalkulation EP'!$B$26:$Y$26),
                           SUMIF('Projektkostenkalkulation EP'!$B$15:$Y$15,"&gt;0",'Projektkostenkalkulation EP'!$B$26:$Y$26),
                           'Projektkostenkalkulation EP'!$Z$15
              ),
              0
)</f>
        <v>0</v>
      </c>
    </row>
    <row r="41" spans="1:7" ht="14.25" customHeight="1" x14ac:dyDescent="0.2">
      <c r="A41" s="81" t="str">
        <f t="shared" si="6"/>
        <v/>
      </c>
      <c r="B41" s="366" t="str">
        <f>IF(G41&lt;&gt;0,'Projektkostenkalkulation EP'!$A$15,"")</f>
        <v/>
      </c>
      <c r="C41" s="367"/>
      <c r="D41" s="90" t="str">
        <f>IF('Personalkap. (Anl.5)'!$B41&lt;&gt;"",TEXT(IF('Projektkostenkalkulation EP'!B15&lt;&gt;"",EDATE('Projektkostenkalkulation EP'!$B$4,0),IF('Projektkostenkalkulation EP'!C15&lt;&gt;"",EDATE('Projektkostenkalkulation EP'!$B$4,1),IF('Projektkostenkalkulation EP'!D15&lt;&gt;"",EDATE('Projektkostenkalkulation EP'!$B$4,2),IF('Projektkostenkalkulation EP'!E15&lt;&gt;"",EDATE('Projektkostenkalkulation EP'!$B$4,3),IF('Projektkostenkalkulation EP'!F15&lt;&gt;"",EDATE('Projektkostenkalkulation EP'!$B$4,4),IF('Projektkostenkalkulation EP'!G15&lt;&gt;"",EDATE('Projektkostenkalkulation EP'!$B$4,5),IF('Projektkostenkalkulation EP'!H15&lt;&gt;"",EDATE('Projektkostenkalkulation EP'!$B$4,6),IF('Projektkostenkalkulation EP'!I15&lt;&gt;"",EDATE('Projektkostenkalkulation EP'!$B$4,7),IF('Projektkostenkalkulation EP'!J15&lt;&gt;"",EDATE('Projektkostenkalkulation EP'!$B$4,8),IF('Projektkostenkalkulation EP'!K15&lt;&gt;"",EDATE('Projektkostenkalkulation EP'!$B$4,9),IF('Projektkostenkalkulation EP'!L15&lt;&gt;"",EDATE('Projektkostenkalkulation EP'!$B$4,10),IF('Projektkostenkalkulation EP'!M15&lt;&gt;"",EDATE('Projektkostenkalkulation EP'!$B$4,11),IF('Projektkostenkalkulation EP'!N15&lt;&gt;"",EDATE('Projektkostenkalkulation EP'!$B$4,12),IF('Projektkostenkalkulation EP'!O15&lt;&gt;"",EDATE('Projektkostenkalkulation EP'!$B$4,13),IF('Projektkostenkalkulation EP'!P15&lt;&gt;"",EDATE('Projektkostenkalkulation EP'!$B$4,14),IF('Projektkostenkalkulation EP'!Q15&lt;&gt;"",EDATE('Projektkostenkalkulation EP'!$B$4,15),IF('Projektkostenkalkulation EP'!R15&lt;&gt;"",EDATE('Projektkostenkalkulation EP'!$B$4,16),IF('Projektkostenkalkulation EP'!S15&lt;&gt;"",EDATE('Projektkostenkalkulation EP'!$B$4,17),IF('Projektkostenkalkulation EP'!T15&lt;&gt;"",EDATE('Projektkostenkalkulation EP'!$B$4,18),IF('Projektkostenkalkulation EP'!U15&lt;&gt;"",EDATE('Projektkostenkalkulation EP'!$B$4,19),IF('Projektkostenkalkulation EP'!V15&lt;&gt;"",EDATE('Projektkostenkalkulation EP'!$B$4,20),IF('Projektkostenkalkulation EP'!W15&lt;&gt;"",EDATE('Projektkostenkalkulation EP'!$B$4,21),IF('Projektkostenkalkulation EP'!X15&lt;&gt;"",EDATE('Projektkostenkalkulation EP'!$B$4,22),IF('Projektkostenkalkulation EP'!Y15&lt;&gt;"",EDATE('Projektkostenkalkulation EP'!$B$4,23),"Fehler")))))))))))))))))))))))),"TT.MM.JJJJ"),"")</f>
        <v/>
      </c>
      <c r="E41" s="90" t="str">
        <f>IF('Personalkap. (Anl.5)'!$B41&lt;&gt;"",TEXT(IF('Projektkostenkalkulation EP'!Y15&lt;&gt;"",EOMONTH('Projektkostenkalkulation EP'!$B$4,23),IF('Projektkostenkalkulation EP'!X15&lt;&gt;"",EOMONTH('Projektkostenkalkulation EP'!$B$4,22),IF('Projektkostenkalkulation EP'!W15&lt;&gt;"",EOMONTH('Projektkostenkalkulation EP'!$B$4,21),IF('Projektkostenkalkulation EP'!V15&lt;&gt;"",EOMONTH('Projektkostenkalkulation EP'!$B$4,20),IF('Projektkostenkalkulation EP'!U15&lt;&gt;"",EOMONTH('Projektkostenkalkulation EP'!$B$4,19),IF('Projektkostenkalkulation EP'!T15&lt;&gt;"",EOMONTH('Projektkostenkalkulation EP'!$B$4,18),IF('Projektkostenkalkulation EP'!S15&lt;&gt;"",EOMONTH('Projektkostenkalkulation EP'!$B$4,17),IF('Projektkostenkalkulation EP'!R15&lt;&gt;"",EOMONTH('Projektkostenkalkulation EP'!$B$4,16),IF('Projektkostenkalkulation EP'!Q15&lt;&gt;"",EOMONTH('Projektkostenkalkulation EP'!$B$4,15),IF('Projektkostenkalkulation EP'!P15&lt;&gt;"",EOMONTH('Projektkostenkalkulation EP'!$B$4,14),IF('Projektkostenkalkulation EP'!O15&lt;&gt;"",EOMONTH('Projektkostenkalkulation EP'!$B$4,13),IF('Projektkostenkalkulation EP'!N15&lt;&gt;"",EOMONTH('Projektkostenkalkulation EP'!$B$4,12),IF('Projektkostenkalkulation EP'!M15&lt;&gt;"",EOMONTH('Projektkostenkalkulation EP'!$B$4,11),IF('Projektkostenkalkulation EP'!L15&lt;&gt;"",EOMONTH('Projektkostenkalkulation EP'!$B$4,10),IF('Projektkostenkalkulation EP'!K15&lt;&gt;"",EOMONTH('Projektkostenkalkulation EP'!$B$4,9),IF('Projektkostenkalkulation EP'!J15&lt;&gt;"",EOMONTH('Projektkostenkalkulation EP'!$B$4,8),IF('Projektkostenkalkulation EP'!I15&lt;&gt;"",EOMONTH('Projektkostenkalkulation EP'!$B$4,7),IF('Projektkostenkalkulation EP'!H15&lt;&gt;"",EOMONTH('Projektkostenkalkulation EP'!$B$4,6),IF('Projektkostenkalkulation EP'!G15&lt;&gt;"",EOMONTH('Projektkostenkalkulation EP'!$B$4,5),IF('Projektkostenkalkulation EP'!F15&lt;&gt;"",EOMONTH('Projektkostenkalkulation EP'!$B$4,4),IF('Projektkostenkalkulation EP'!E15&lt;&gt;"",EOMONTH('Projektkostenkalkulation EP'!$B$4,3),IF('Projektkostenkalkulation EP'!D15&lt;&gt;"",EOMONTH('Projektkostenkalkulation EP'!$B$4,2),IF('Projektkostenkalkulation EP'!C15&lt;&gt;"",EOMONTH('Projektkostenkalkulation EP'!$B$4,1),IF('Projektkostenkalkulation EP'!B15&lt;&gt;"",EOMONTH('Projektkostenkalkulation EP'!$B$4,0),"Fehler")))))))))))))))))))))))),"TT.MM.JJJJ"),"")</f>
        <v/>
      </c>
      <c r="F41" s="14" t="str">
        <f>IF(A41&lt;&gt;"",IF(
                 AND('Projektkostenkalkulation EP'!$K$42&gt;0,'Projektkostenkalkulation EP'!$K$43&gt;0),2,
                           IF(
                                          AND('Projektkostenkalkulation EP'!$K$42="",'Projektkostenkalkulation EP'!$K$43&gt;0),1,""
                                         )
                           ),"")</f>
        <v/>
      </c>
      <c r="G41" s="99">
        <f>IF('Projektkostenkalkulation EP'!$Z$15-
                                                        SUMIF('Projektkostenkalkulation EP'!$B$15:$Y$15,"&gt;0",'Projektkostenkalkulation EP'!$B$26:$Y$26)&gt;0,
              IF('Projektkostenkalkulation EP'!$Z$15-
                                                                    SUMIF('Projektkostenkalkulation EP'!$B$15:$Y$15,"&gt;0",'Projektkostenkalkulation EP'!$B$26:$Y$26)&gt;=SUMIF('Projektkostenkalkulation EP'!$B$15:$Y$15,"&gt;0",'Projektkostenkalkulation EP'!$B$27:$Y$27),
                           SUMIF('Projektkostenkalkulation EP'!$B$15:$Y$15,"&gt;0",'Projektkostenkalkulation EP'!$B$27:$Y$27),
                           'Projektkostenkalkulation EP'!$Z$15-
                                                                    SUMIF('Projektkostenkalkulation EP'!$B$15:$Y$15,"&gt;0",'Projektkostenkalkulation EP'!$B$26:$Y$26)
              ),
              0
)</f>
        <v>0</v>
      </c>
    </row>
    <row r="42" spans="1:7" ht="14.25" customHeight="1" x14ac:dyDescent="0.2">
      <c r="A42" s="81" t="str">
        <f t="shared" si="6"/>
        <v/>
      </c>
      <c r="B42" s="366" t="str">
        <f>IF(G42&lt;&gt;0,'Projektkostenkalkulation EP'!$A$15,"")</f>
        <v/>
      </c>
      <c r="C42" s="367"/>
      <c r="D42" s="90" t="str">
        <f>IF('Personalkap. (Anl.5)'!$B42&lt;&gt;"",TEXT(IF('Projektkostenkalkulation EP'!B15&lt;&gt;"",EDATE('Projektkostenkalkulation EP'!$B$4,0),IF('Projektkostenkalkulation EP'!C15&lt;&gt;"",EDATE('Projektkostenkalkulation EP'!$B$4,1),IF('Projektkostenkalkulation EP'!D15&lt;&gt;"",EDATE('Projektkostenkalkulation EP'!$B$4,2),IF('Projektkostenkalkulation EP'!E15&lt;&gt;"",EDATE('Projektkostenkalkulation EP'!$B$4,3),IF('Projektkostenkalkulation EP'!F15&lt;&gt;"",EDATE('Projektkostenkalkulation EP'!$B$4,4),IF('Projektkostenkalkulation EP'!G15&lt;&gt;"",EDATE('Projektkostenkalkulation EP'!$B$4,5),IF('Projektkostenkalkulation EP'!H15&lt;&gt;"",EDATE('Projektkostenkalkulation EP'!$B$4,6),IF('Projektkostenkalkulation EP'!I15&lt;&gt;"",EDATE('Projektkostenkalkulation EP'!$B$4,7),IF('Projektkostenkalkulation EP'!J15&lt;&gt;"",EDATE('Projektkostenkalkulation EP'!$B$4,8),IF('Projektkostenkalkulation EP'!K15&lt;&gt;"",EDATE('Projektkostenkalkulation EP'!$B$4,9),IF('Projektkostenkalkulation EP'!L15&lt;&gt;"",EDATE('Projektkostenkalkulation EP'!$B$4,10),IF('Projektkostenkalkulation EP'!M15&lt;&gt;"",EDATE('Projektkostenkalkulation EP'!$B$4,11),IF('Projektkostenkalkulation EP'!N15&lt;&gt;"",EDATE('Projektkostenkalkulation EP'!$B$4,12),IF('Projektkostenkalkulation EP'!O15&lt;&gt;"",EDATE('Projektkostenkalkulation EP'!$B$4,13),IF('Projektkostenkalkulation EP'!P15&lt;&gt;"",EDATE('Projektkostenkalkulation EP'!$B$4,14),IF('Projektkostenkalkulation EP'!Q15&lt;&gt;"",EDATE('Projektkostenkalkulation EP'!$B$4,15),IF('Projektkostenkalkulation EP'!R15&lt;&gt;"",EDATE('Projektkostenkalkulation EP'!$B$4,16),IF('Projektkostenkalkulation EP'!S15&lt;&gt;"",EDATE('Projektkostenkalkulation EP'!$B$4,17),IF('Projektkostenkalkulation EP'!T15&lt;&gt;"",EDATE('Projektkostenkalkulation EP'!$B$4,18),IF('Projektkostenkalkulation EP'!U15&lt;&gt;"",EDATE('Projektkostenkalkulation EP'!$B$4,19),IF('Projektkostenkalkulation EP'!V15&lt;&gt;"",EDATE('Projektkostenkalkulation EP'!$B$4,20),IF('Projektkostenkalkulation EP'!W15&lt;&gt;"",EDATE('Projektkostenkalkulation EP'!$B$4,21),IF('Projektkostenkalkulation EP'!X15&lt;&gt;"",EDATE('Projektkostenkalkulation EP'!$B$4,22),IF('Projektkostenkalkulation EP'!Y15&lt;&gt;"",EDATE('Projektkostenkalkulation EP'!$B$4,23),"Fehler")))))))))))))))))))))))),"TT.MM.JJJJ"),"")</f>
        <v/>
      </c>
      <c r="E42" s="90" t="str">
        <f>IF('Personalkap. (Anl.5)'!$B42&lt;&gt;"",TEXT(IF('Projektkostenkalkulation EP'!Y15&lt;&gt;"",EOMONTH('Projektkostenkalkulation EP'!$B$4,23),IF('Projektkostenkalkulation EP'!X15&lt;&gt;"",EOMONTH('Projektkostenkalkulation EP'!$B$4,22),IF('Projektkostenkalkulation EP'!W15&lt;&gt;"",EOMONTH('Projektkostenkalkulation EP'!$B$4,21),IF('Projektkostenkalkulation EP'!V15&lt;&gt;"",EOMONTH('Projektkostenkalkulation EP'!$B$4,20),IF('Projektkostenkalkulation EP'!U15&lt;&gt;"",EOMONTH('Projektkostenkalkulation EP'!$B$4,19),IF('Projektkostenkalkulation EP'!T15&lt;&gt;"",EOMONTH('Projektkostenkalkulation EP'!$B$4,18),IF('Projektkostenkalkulation EP'!S15&lt;&gt;"",EOMONTH('Projektkostenkalkulation EP'!$B$4,17),IF('Projektkostenkalkulation EP'!R15&lt;&gt;"",EOMONTH('Projektkostenkalkulation EP'!$B$4,16),IF('Projektkostenkalkulation EP'!Q15&lt;&gt;"",EOMONTH('Projektkostenkalkulation EP'!$B$4,15),IF('Projektkostenkalkulation EP'!P15&lt;&gt;"",EOMONTH('Projektkostenkalkulation EP'!$B$4,14),IF('Projektkostenkalkulation EP'!O15&lt;&gt;"",EOMONTH('Projektkostenkalkulation EP'!$B$4,13),IF('Projektkostenkalkulation EP'!N15&lt;&gt;"",EOMONTH('Projektkostenkalkulation EP'!$B$4,12),IF('Projektkostenkalkulation EP'!M15&lt;&gt;"",EOMONTH('Projektkostenkalkulation EP'!$B$4,11),IF('Projektkostenkalkulation EP'!L15&lt;&gt;"",EOMONTH('Projektkostenkalkulation EP'!$B$4,10),IF('Projektkostenkalkulation EP'!K15&lt;&gt;"",EOMONTH('Projektkostenkalkulation EP'!$B$4,9),IF('Projektkostenkalkulation EP'!J15&lt;&gt;"",EOMONTH('Projektkostenkalkulation EP'!$B$4,8),IF('Projektkostenkalkulation EP'!I15&lt;&gt;"",EOMONTH('Projektkostenkalkulation EP'!$B$4,7),IF('Projektkostenkalkulation EP'!H15&lt;&gt;"",EOMONTH('Projektkostenkalkulation EP'!$B$4,6),IF('Projektkostenkalkulation EP'!G15&lt;&gt;"",EOMONTH('Projektkostenkalkulation EP'!$B$4,5),IF('Projektkostenkalkulation EP'!F15&lt;&gt;"",EOMONTH('Projektkostenkalkulation EP'!$B$4,4),IF('Projektkostenkalkulation EP'!E15&lt;&gt;"",EOMONTH('Projektkostenkalkulation EP'!$B$4,3),IF('Projektkostenkalkulation EP'!D15&lt;&gt;"",EOMONTH('Projektkostenkalkulation EP'!$B$4,2),IF('Projektkostenkalkulation EP'!C15&lt;&gt;"",EOMONTH('Projektkostenkalkulation EP'!$B$4,1),IF('Projektkostenkalkulation EP'!B15&lt;&gt;"",EOMONTH('Projektkostenkalkulation EP'!$B$4,0),"Fehler")))))))))))))))))))))))),"TT.MM.JJJJ"),"")</f>
        <v/>
      </c>
      <c r="F42" s="14" t="str">
        <f>IF(A42&lt;&gt;"",IF('Projektkostenkalkulation EP'!$K$44="","",
                  IF(
                                AND('Projektkostenkalkulation EP'!$K$42&gt;0,'Projektkostenkalkulation EP'!$K$43&gt;0),3,
                                          IF(
                                                         OR('Projektkostenkalkulation EP'!$K$42&gt;0,'Projektkostenkalkulation EP'!$K$43&gt;0),2,
                                                                     IF('Projektkostenkalkulation EP'!$K$44&gt;0,1,""
                                                                                  )
                                                       )
                             )
                    ),"")</f>
        <v/>
      </c>
      <c r="G42" s="99">
        <f>IF('Projektkostenkalkulation EP'!$Z$15-
                                                SUMIF('Projektkostenkalkulation EP'!$B$15:$Y$15,"&gt;0",'Projektkostenkalkulation EP'!$B$27:$Y$27)-
                                                        SUMIF('Projektkostenkalkulation EP'!$B$15:$Y$15,"&gt;0",'Projektkostenkalkulation EP'!$B$26:$Y$26)&gt;0,
              IF('Projektkostenkalkulation EP'!$Z$15-
                                                            SUMIF('Projektkostenkalkulation EP'!$B$15:$Y$15,"&gt;0",'Projektkostenkalkulation EP'!$B$27:$Y$27)-
                                                                    SUMIF('Projektkostenkalkulation EP'!$B$15:$Y$15,"&gt;0",'Projektkostenkalkulation EP'!$B$26:$Y$26)&gt;=SUMIF('Projektkostenkalkulation EP'!$B$15:$Y$15,"&gt;0",'Projektkostenkalkulation EP'!$B$28:$Y$28),
                           SUMIF('Projektkostenkalkulation EP'!$B$15:$Y$15,"&gt;0",'Projektkostenkalkulation EP'!$B$28:$Y$28),
                           'Projektkostenkalkulation EP'!$Z$15-
                                                            SUMIF('Projektkostenkalkulation EP'!$B$15:$Y$15,"&gt;0",'Projektkostenkalkulation EP'!$B$27:$Y$27)-
                                                                    SUMIF('Projektkostenkalkulation EP'!$B$15:$Y$15,"&gt;0",'Projektkostenkalkulation EP'!$B$26:$Y$26)
              ),
              0
)</f>
        <v>0</v>
      </c>
    </row>
    <row r="43" spans="1:7" ht="14.25" customHeight="1" x14ac:dyDescent="0.2">
      <c r="A43" s="81" t="str">
        <f t="shared" si="6"/>
        <v/>
      </c>
      <c r="B43" s="366" t="str">
        <f>IF(G43&lt;&gt;0,'Projektkostenkalkulation EP'!$A$15,"")</f>
        <v/>
      </c>
      <c r="C43" s="367"/>
      <c r="D43" s="90" t="str">
        <f>IF('Personalkap. (Anl.5)'!$B43&lt;&gt;"",TEXT(IF('Projektkostenkalkulation EP'!B15&lt;&gt;"",EDATE('Projektkostenkalkulation EP'!$B$4,0),IF('Projektkostenkalkulation EP'!C15&lt;&gt;"",EDATE('Projektkostenkalkulation EP'!$B$4,1),IF('Projektkostenkalkulation EP'!D15&lt;&gt;"",EDATE('Projektkostenkalkulation EP'!$B$4,2),IF('Projektkostenkalkulation EP'!E15&lt;&gt;"",EDATE('Projektkostenkalkulation EP'!$B$4,3),IF('Projektkostenkalkulation EP'!F15&lt;&gt;"",EDATE('Projektkostenkalkulation EP'!$B$4,4),IF('Projektkostenkalkulation EP'!G15&lt;&gt;"",EDATE('Projektkostenkalkulation EP'!$B$4,5),IF('Projektkostenkalkulation EP'!H15&lt;&gt;"",EDATE('Projektkostenkalkulation EP'!$B$4,6),IF('Projektkostenkalkulation EP'!I15&lt;&gt;"",EDATE('Projektkostenkalkulation EP'!$B$4,7),IF('Projektkostenkalkulation EP'!J15&lt;&gt;"",EDATE('Projektkostenkalkulation EP'!$B$4,8),IF('Projektkostenkalkulation EP'!K15&lt;&gt;"",EDATE('Projektkostenkalkulation EP'!$B$4,9),IF('Projektkostenkalkulation EP'!L15&lt;&gt;"",EDATE('Projektkostenkalkulation EP'!$B$4,10),IF('Projektkostenkalkulation EP'!M15&lt;&gt;"",EDATE('Projektkostenkalkulation EP'!$B$4,11),IF('Projektkostenkalkulation EP'!N15&lt;&gt;"",EDATE('Projektkostenkalkulation EP'!$B$4,12),IF('Projektkostenkalkulation EP'!O15&lt;&gt;"",EDATE('Projektkostenkalkulation EP'!$B$4,13),IF('Projektkostenkalkulation EP'!P15&lt;&gt;"",EDATE('Projektkostenkalkulation EP'!$B$4,14),IF('Projektkostenkalkulation EP'!Q15&lt;&gt;"",EDATE('Projektkostenkalkulation EP'!$B$4,15),IF('Projektkostenkalkulation EP'!R15&lt;&gt;"",EDATE('Projektkostenkalkulation EP'!$B$4,16),IF('Projektkostenkalkulation EP'!S15&lt;&gt;"",EDATE('Projektkostenkalkulation EP'!$B$4,17),IF('Projektkostenkalkulation EP'!T15&lt;&gt;"",EDATE('Projektkostenkalkulation EP'!$B$4,18),IF('Projektkostenkalkulation EP'!U15&lt;&gt;"",EDATE('Projektkostenkalkulation EP'!$B$4,19),IF('Projektkostenkalkulation EP'!V15&lt;&gt;"",EDATE('Projektkostenkalkulation EP'!$B$4,20),IF('Projektkostenkalkulation EP'!W15&lt;&gt;"",EDATE('Projektkostenkalkulation EP'!$B$4,21),IF('Projektkostenkalkulation EP'!X15&lt;&gt;"",EDATE('Projektkostenkalkulation EP'!$B$4,22),IF('Projektkostenkalkulation EP'!Y15&lt;&gt;"",EDATE('Projektkostenkalkulation EP'!$B$4,23),"Fehler")))))))))))))))))))))))),"TT.MM.JJJJ"),"")</f>
        <v/>
      </c>
      <c r="E43" s="90" t="str">
        <f>IF('Personalkap. (Anl.5)'!$B43&lt;&gt;"",TEXT(IF('Projektkostenkalkulation EP'!Y15&lt;&gt;"",EOMONTH('Projektkostenkalkulation EP'!$B$4,23),IF('Projektkostenkalkulation EP'!X15&lt;&gt;"",EOMONTH('Projektkostenkalkulation EP'!$B$4,22),IF('Projektkostenkalkulation EP'!W15&lt;&gt;"",EOMONTH('Projektkostenkalkulation EP'!$B$4,21),IF('Projektkostenkalkulation EP'!V15&lt;&gt;"",EOMONTH('Projektkostenkalkulation EP'!$B$4,20),IF('Projektkostenkalkulation EP'!U15&lt;&gt;"",EOMONTH('Projektkostenkalkulation EP'!$B$4,19),IF('Projektkostenkalkulation EP'!T15&lt;&gt;"",EOMONTH('Projektkostenkalkulation EP'!$B$4,18),IF('Projektkostenkalkulation EP'!S15&lt;&gt;"",EOMONTH('Projektkostenkalkulation EP'!$B$4,17),IF('Projektkostenkalkulation EP'!R15&lt;&gt;"",EOMONTH('Projektkostenkalkulation EP'!$B$4,16),IF('Projektkostenkalkulation EP'!Q15&lt;&gt;"",EOMONTH('Projektkostenkalkulation EP'!$B$4,15),IF('Projektkostenkalkulation EP'!P15&lt;&gt;"",EOMONTH('Projektkostenkalkulation EP'!$B$4,14),IF('Projektkostenkalkulation EP'!O15&lt;&gt;"",EOMONTH('Projektkostenkalkulation EP'!$B$4,13),IF('Projektkostenkalkulation EP'!N15&lt;&gt;"",EOMONTH('Projektkostenkalkulation EP'!$B$4,12),IF('Projektkostenkalkulation EP'!M15&lt;&gt;"",EOMONTH('Projektkostenkalkulation EP'!$B$4,11),IF('Projektkostenkalkulation EP'!L15&lt;&gt;"",EOMONTH('Projektkostenkalkulation EP'!$B$4,10),IF('Projektkostenkalkulation EP'!K15&lt;&gt;"",EOMONTH('Projektkostenkalkulation EP'!$B$4,9),IF('Projektkostenkalkulation EP'!J15&lt;&gt;"",EOMONTH('Projektkostenkalkulation EP'!$B$4,8),IF('Projektkostenkalkulation EP'!I15&lt;&gt;"",EOMONTH('Projektkostenkalkulation EP'!$B$4,7),IF('Projektkostenkalkulation EP'!H15&lt;&gt;"",EOMONTH('Projektkostenkalkulation EP'!$B$4,6),IF('Projektkostenkalkulation EP'!G15&lt;&gt;"",EOMONTH('Projektkostenkalkulation EP'!$B$4,5),IF('Projektkostenkalkulation EP'!F15&lt;&gt;"",EOMONTH('Projektkostenkalkulation EP'!$B$4,4),IF('Projektkostenkalkulation EP'!E15&lt;&gt;"",EOMONTH('Projektkostenkalkulation EP'!$B$4,3),IF('Projektkostenkalkulation EP'!D15&lt;&gt;"",EOMONTH('Projektkostenkalkulation EP'!$B$4,2),IF('Projektkostenkalkulation EP'!C15&lt;&gt;"",EOMONTH('Projektkostenkalkulation EP'!$B$4,1),IF('Projektkostenkalkulation EP'!B15&lt;&gt;"",EOMONTH('Projektkostenkalkulation EP'!$B$4,0),"Fehler")))))))))))))))))))))))),"TT.MM.JJJJ"),"")</f>
        <v/>
      </c>
      <c r="F43" s="14" t="str">
        <f>IF(A43&lt;&gt;"",IF('Projektkostenkalkulation EP'!$K$45="","",
                 IF(
                                AND('Projektkostenkalkulation EP'!$K$42&gt;0,'Projektkostenkalkulation EP'!$K$43&gt;0),4,
                                           IF(
                                                         OR('Projektkostenkalkulation EP'!$K$42&gt;0,'Projektkostenkalkulation EP'!$K$43&gt;0),3,
                                                                     IF('Projektkostenkalkulation EP'!$K$45&gt;0,2,""
                                                                                  )
                                                         )
                                         )
                     ),"")</f>
        <v/>
      </c>
      <c r="G43" s="99">
        <f>IF('Projektkostenkalkulation EP'!$Z$15-
                                        SUMIF('Projektkostenkalkulation EP'!$B$15:$Y$15,"&gt;0",'Projektkostenkalkulation EP'!$B$28:$Y$28)-
                                                SUMIF('Projektkostenkalkulation EP'!$B$15:$Y$15,"&gt;0",'Projektkostenkalkulation EP'!$B$27:$Y$27)-
                                                        SUMIF('Projektkostenkalkulation EP'!$B$15:$Y$15,"&gt;0",'Projektkostenkalkulation EP'!$B$26:$Y$26)&gt;0,
              IF('Projektkostenkalkulation EP'!$Z$15-
                                                    SUMIF('Projektkostenkalkulation EP'!$B$15:$Y$15,"&gt;0",'Projektkostenkalkulation EP'!$B$28:$Y$28)-
                                                            SUMIF('Projektkostenkalkulation EP'!$B$15:$Y$15,"&gt;0",'Projektkostenkalkulation EP'!$B$27:$Y$27)-
                                                                    SUMIF('Projektkostenkalkulation EP'!$B$15:$Y$15,"&gt;0",'Projektkostenkalkulation EP'!$B$26:$Y$26)&gt;=SUMIF('Projektkostenkalkulation EP'!$B$15:$Y$15,"&gt;0",'Projektkostenkalkulation EP'!$B$29:$Y$29),
                           SUMIF('Projektkostenkalkulation EP'!B$15:Y$15,"&gt;0",'Projektkostenkalkulation EP'!$B$29:$Y$29),
                           'Projektkostenkalkulation EP'!$Z$15-
                                                    SUMIF('Projektkostenkalkulation EP'!$B$15:$Y$15,"&gt;0",'Projektkostenkalkulation EP'!$B$28:$Y$28)-
                                                            SUMIF('Projektkostenkalkulation EP'!$B$15:$Y$15,"&gt;0",'Projektkostenkalkulation EP'!$B$27:$Y$27)-
                                                                    SUMIF('Projektkostenkalkulation EP'!$B$15:$Y$15,"&gt;0",'Projektkostenkalkulation EP'!$B$26:$Y$26)
              ),
              0
)</f>
        <v>0</v>
      </c>
    </row>
    <row r="44" spans="1:7" ht="14.25" customHeight="1" x14ac:dyDescent="0.2">
      <c r="A44" s="81" t="str">
        <f t="shared" si="6"/>
        <v/>
      </c>
      <c r="B44" s="366" t="str">
        <f>IF(G44&lt;&gt;0,'Projektkostenkalkulation EP'!$A$15,"")</f>
        <v/>
      </c>
      <c r="C44" s="367"/>
      <c r="D44" s="90" t="str">
        <f>IF('Personalkap. (Anl.5)'!$B44&lt;&gt;"",TEXT(IF('Projektkostenkalkulation EP'!B15&lt;&gt;"",EDATE('Projektkostenkalkulation EP'!$B$4,0),IF('Projektkostenkalkulation EP'!C15&lt;&gt;"",EDATE('Projektkostenkalkulation EP'!$B$4,1),IF('Projektkostenkalkulation EP'!D15&lt;&gt;"",EDATE('Projektkostenkalkulation EP'!$B$4,2),IF('Projektkostenkalkulation EP'!E15&lt;&gt;"",EDATE('Projektkostenkalkulation EP'!$B$4,3),IF('Projektkostenkalkulation EP'!F15&lt;&gt;"",EDATE('Projektkostenkalkulation EP'!$B$4,4),IF('Projektkostenkalkulation EP'!G15&lt;&gt;"",EDATE('Projektkostenkalkulation EP'!$B$4,5),IF('Projektkostenkalkulation EP'!H15&lt;&gt;"",EDATE('Projektkostenkalkulation EP'!$B$4,6),IF('Projektkostenkalkulation EP'!I15&lt;&gt;"",EDATE('Projektkostenkalkulation EP'!$B$4,7),IF('Projektkostenkalkulation EP'!J15&lt;&gt;"",EDATE('Projektkostenkalkulation EP'!$B$4,8),IF('Projektkostenkalkulation EP'!K15&lt;&gt;"",EDATE('Projektkostenkalkulation EP'!$B$4,9),IF('Projektkostenkalkulation EP'!L15&lt;&gt;"",EDATE('Projektkostenkalkulation EP'!$B$4,10),IF('Projektkostenkalkulation EP'!M15&lt;&gt;"",EDATE('Projektkostenkalkulation EP'!$B$4,11),IF('Projektkostenkalkulation EP'!N15&lt;&gt;"",EDATE('Projektkostenkalkulation EP'!$B$4,12),IF('Projektkostenkalkulation EP'!O15&lt;&gt;"",EDATE('Projektkostenkalkulation EP'!$B$4,13),IF('Projektkostenkalkulation EP'!P15&lt;&gt;"",EDATE('Projektkostenkalkulation EP'!$B$4,14),IF('Projektkostenkalkulation EP'!Q15&lt;&gt;"",EDATE('Projektkostenkalkulation EP'!$B$4,15),IF('Projektkostenkalkulation EP'!R15&lt;&gt;"",EDATE('Projektkostenkalkulation EP'!$B$4,16),IF('Projektkostenkalkulation EP'!S15&lt;&gt;"",EDATE('Projektkostenkalkulation EP'!$B$4,17),IF('Projektkostenkalkulation EP'!T15&lt;&gt;"",EDATE('Projektkostenkalkulation EP'!$B$4,18),IF('Projektkostenkalkulation EP'!U15&lt;&gt;"",EDATE('Projektkostenkalkulation EP'!$B$4,19),IF('Projektkostenkalkulation EP'!V15&lt;&gt;"",EDATE('Projektkostenkalkulation EP'!$B$4,20),IF('Projektkostenkalkulation EP'!W15&lt;&gt;"",EDATE('Projektkostenkalkulation EP'!$B$4,21),IF('Projektkostenkalkulation EP'!X15&lt;&gt;"",EDATE('Projektkostenkalkulation EP'!$B$4,22),IF('Projektkostenkalkulation EP'!Y15&lt;&gt;"",EDATE('Projektkostenkalkulation EP'!$B$4,23),"Fehler")))))))))))))))))))))))),"TT.MM.JJJJ"),"")</f>
        <v/>
      </c>
      <c r="E44" s="90" t="str">
        <f>IF('Personalkap. (Anl.5)'!$B44&lt;&gt;"",TEXT(IF('Projektkostenkalkulation EP'!Y15&lt;&gt;"",EOMONTH('Projektkostenkalkulation EP'!$B$4,23),IF('Projektkostenkalkulation EP'!X15&lt;&gt;"",EOMONTH('Projektkostenkalkulation EP'!$B$4,22),IF('Projektkostenkalkulation EP'!W15&lt;&gt;"",EOMONTH('Projektkostenkalkulation EP'!$B$4,21),IF('Projektkostenkalkulation EP'!V15&lt;&gt;"",EOMONTH('Projektkostenkalkulation EP'!$B$4,20),IF('Projektkostenkalkulation EP'!U15&lt;&gt;"",EOMONTH('Projektkostenkalkulation EP'!$B$4,19),IF('Projektkostenkalkulation EP'!T15&lt;&gt;"",EOMONTH('Projektkostenkalkulation EP'!$B$4,18),IF('Projektkostenkalkulation EP'!S15&lt;&gt;"",EOMONTH('Projektkostenkalkulation EP'!$B$4,17),IF('Projektkostenkalkulation EP'!R15&lt;&gt;"",EOMONTH('Projektkostenkalkulation EP'!$B$4,16),IF('Projektkostenkalkulation EP'!Q15&lt;&gt;"",EOMONTH('Projektkostenkalkulation EP'!$B$4,15),IF('Projektkostenkalkulation EP'!P15&lt;&gt;"",EOMONTH('Projektkostenkalkulation EP'!$B$4,14),IF('Projektkostenkalkulation EP'!O15&lt;&gt;"",EOMONTH('Projektkostenkalkulation EP'!$B$4,13),IF('Projektkostenkalkulation EP'!N15&lt;&gt;"",EOMONTH('Projektkostenkalkulation EP'!$B$4,12),IF('Projektkostenkalkulation EP'!M15&lt;&gt;"",EOMONTH('Projektkostenkalkulation EP'!$B$4,11),IF('Projektkostenkalkulation EP'!L15&lt;&gt;"",EOMONTH('Projektkostenkalkulation EP'!$B$4,10),IF('Projektkostenkalkulation EP'!K15&lt;&gt;"",EOMONTH('Projektkostenkalkulation EP'!$B$4,9),IF('Projektkostenkalkulation EP'!J15&lt;&gt;"",EOMONTH('Projektkostenkalkulation EP'!$B$4,8),IF('Projektkostenkalkulation EP'!I15&lt;&gt;"",EOMONTH('Projektkostenkalkulation EP'!$B$4,7),IF('Projektkostenkalkulation EP'!H15&lt;&gt;"",EOMONTH('Projektkostenkalkulation EP'!$B$4,6),IF('Projektkostenkalkulation EP'!G15&lt;&gt;"",EOMONTH('Projektkostenkalkulation EP'!$B$4,5),IF('Projektkostenkalkulation EP'!F15&lt;&gt;"",EOMONTH('Projektkostenkalkulation EP'!$B$4,4),IF('Projektkostenkalkulation EP'!E15&lt;&gt;"",EOMONTH('Projektkostenkalkulation EP'!$B$4,3),IF('Projektkostenkalkulation EP'!D15&lt;&gt;"",EOMONTH('Projektkostenkalkulation EP'!$B$4,2),IF('Projektkostenkalkulation EP'!C15&lt;&gt;"",EOMONTH('Projektkostenkalkulation EP'!$B$4,1),IF('Projektkostenkalkulation EP'!B15&lt;&gt;"",EOMONTH('Projektkostenkalkulation EP'!$B$4,0),"Fehler")))))))))))))))))))))))),"TT.MM.JJJJ"),"")</f>
        <v/>
      </c>
      <c r="F44" s="14" t="str">
        <f>IF(A44&lt;&gt;"",IF('Projektkostenkalkulation EP'!$K$46="","",
                 IF(
                                AND('Projektkostenkalkulation EP'!$K$42&gt;0,'Projektkostenkalkulation EP'!$K$43&gt;0),5,
                                           IF(
                                                         OR('Projektkostenkalkulation EP'!$K$42&gt;0,'Projektkostenkalkulation EP'!$K$43&gt;0),4,
                                                                     IF('Projektkostenkalkulation EP'!$K$46&gt;0,3,""
                                                                                  )
                                                         )
                                         )
                     ),"")</f>
        <v/>
      </c>
      <c r="G44" s="99">
        <f>IF('Projektkostenkalkulation EP'!$Z$15-
                                SUMIF('Projektkostenkalkulation EP'!$B$15:$Y$15,"&gt;0",'Projektkostenkalkulation EP'!$B$29:$Y$29)-
                                        SUMIF('Projektkostenkalkulation EP'!$B$15:$Y$15,"&gt;0",'Projektkostenkalkulation EP'!$B$28:$Y$28)-
                                                SUMIF('Projektkostenkalkulation EP'!$B$15:$Y$15,"&gt;0",'Projektkostenkalkulation EP'!$B$27:$Y$27)-
                                                        SUMIF('Projektkostenkalkulation EP'!$B$15:$Y$15,"&gt;0",'Projektkostenkalkulation EP'!$B$26:$Y$26)&gt;0,
              IF('Projektkostenkalkulation EP'!$Z$15-
                                            SUMIF('Projektkostenkalkulation EP'!$B$15:$Y$15,"&gt;0",'Projektkostenkalkulation EP'!$B$29:$Y$29)-
                                                    SUMIF('Projektkostenkalkulation EP'!$B$15:$Y$15,"&gt;0",'Projektkostenkalkulation EP'!$B$28:$Y$28)-
                                                            SUMIF('Projektkostenkalkulation EP'!$B$15:$Y$15,"&gt;0",'Projektkostenkalkulation EP'!$B$27:$Y$27)-
                                                                    SUMIF('Projektkostenkalkulation EP'!$B$15:$Y$15,"&gt;0",'Projektkostenkalkulation EP'!$B$26:$Y$26)&gt;=SUMIF('Projektkostenkalkulation EP'!$B$15:$Y$15,"&gt;0",'Projektkostenkalkulation EP'!$B$30:$Y$30),
                           SUMIF('Projektkostenkalkulation EP'!$B$15:$Y$15,"&gt;0",'Projektkostenkalkulation EP'!$B$30:$Y$30),
                           'Projektkostenkalkulation EP'!$Z$15-
                                            SUMIF('Projektkostenkalkulation EP'!$B$15:$Y$15,"&gt;0",'Projektkostenkalkulation EP'!$B$29:$Y$29)-
                                                    SUMIF('Projektkostenkalkulation EP'!$B$15:$Y$15,"&gt;0",'Projektkostenkalkulation EP'!$B$28:$Y$28)-
                                                            SUMIF('Projektkostenkalkulation EP'!$B$15:$Y$15,"&gt;0",'Projektkostenkalkulation EP'!$B$27:$Y$27)-
                                                                    SUMIF('Projektkostenkalkulation EP'!$B$15:$Y$15,"&gt;0",'Projektkostenkalkulation EP'!$B$26:$Y$26)
              ),
              0
)</f>
        <v>0</v>
      </c>
    </row>
    <row r="45" spans="1:7" ht="14.25" customHeight="1" thickBot="1" x14ac:dyDescent="0.25">
      <c r="A45" s="83" t="str">
        <f t="shared" si="6"/>
        <v/>
      </c>
      <c r="B45" s="368" t="str">
        <f>IF(G45&lt;&gt;0,'Projektkostenkalkulation EP'!$A$15,"")</f>
        <v/>
      </c>
      <c r="C45" s="369"/>
      <c r="D45" s="93" t="str">
        <f>IF('Personalkap. (Anl.5)'!$B45&lt;&gt;"",TEXT(IF('Projektkostenkalkulation EP'!B15&lt;&gt;"",EDATE('Projektkostenkalkulation EP'!$B$4,0),IF('Projektkostenkalkulation EP'!C15&lt;&gt;"",EDATE('Projektkostenkalkulation EP'!$B$4,1),IF('Projektkostenkalkulation EP'!D15&lt;&gt;"",EDATE('Projektkostenkalkulation EP'!$B$4,2),IF('Projektkostenkalkulation EP'!E15&lt;&gt;"",EDATE('Projektkostenkalkulation EP'!$B$4,3),IF('Projektkostenkalkulation EP'!F15&lt;&gt;"",EDATE('Projektkostenkalkulation EP'!$B$4,4),IF('Projektkostenkalkulation EP'!G15&lt;&gt;"",EDATE('Projektkostenkalkulation EP'!$B$4,5),IF('Projektkostenkalkulation EP'!H15&lt;&gt;"",EDATE('Projektkostenkalkulation EP'!$B$4,6),IF('Projektkostenkalkulation EP'!I15&lt;&gt;"",EDATE('Projektkostenkalkulation EP'!$B$4,7),IF('Projektkostenkalkulation EP'!J15&lt;&gt;"",EDATE('Projektkostenkalkulation EP'!$B$4,8),IF('Projektkostenkalkulation EP'!K15&lt;&gt;"",EDATE('Projektkostenkalkulation EP'!$B$4,9),IF('Projektkostenkalkulation EP'!L15&lt;&gt;"",EDATE('Projektkostenkalkulation EP'!$B$4,10),IF('Projektkostenkalkulation EP'!M15&lt;&gt;"",EDATE('Projektkostenkalkulation EP'!$B$4,11),IF('Projektkostenkalkulation EP'!N15&lt;&gt;"",EDATE('Projektkostenkalkulation EP'!$B$4,12),IF('Projektkostenkalkulation EP'!O15&lt;&gt;"",EDATE('Projektkostenkalkulation EP'!$B$4,13),IF('Projektkostenkalkulation EP'!P15&lt;&gt;"",EDATE('Projektkostenkalkulation EP'!$B$4,14),IF('Projektkostenkalkulation EP'!Q15&lt;&gt;"",EDATE('Projektkostenkalkulation EP'!$B$4,15),IF('Projektkostenkalkulation EP'!R15&lt;&gt;"",EDATE('Projektkostenkalkulation EP'!$B$4,16),IF('Projektkostenkalkulation EP'!S15&lt;&gt;"",EDATE('Projektkostenkalkulation EP'!$B$4,17),IF('Projektkostenkalkulation EP'!T15&lt;&gt;"",EDATE('Projektkostenkalkulation EP'!$B$4,18),IF('Projektkostenkalkulation EP'!U15&lt;&gt;"",EDATE('Projektkostenkalkulation EP'!$B$4,19),IF('Projektkostenkalkulation EP'!V15&lt;&gt;"",EDATE('Projektkostenkalkulation EP'!$B$4,20),IF('Projektkostenkalkulation EP'!W15&lt;&gt;"",EDATE('Projektkostenkalkulation EP'!$B$4,21),IF('Projektkostenkalkulation EP'!X15&lt;&gt;"",EDATE('Projektkostenkalkulation EP'!$B$4,22),IF('Projektkostenkalkulation EP'!Y15&lt;&gt;"",EDATE('Projektkostenkalkulation EP'!$B$4,23),"Fehler")))))))))))))))))))))))),"TT.MM.JJJJ"),"")</f>
        <v/>
      </c>
      <c r="E45" s="93" t="str">
        <f>IF('Personalkap. (Anl.5)'!$B45&lt;&gt;"",TEXT(IF('Projektkostenkalkulation EP'!Y15&lt;&gt;"",EOMONTH('Projektkostenkalkulation EP'!$B$4,23),IF('Projektkostenkalkulation EP'!X15&lt;&gt;"",EOMONTH('Projektkostenkalkulation EP'!$B$4,22),IF('Projektkostenkalkulation EP'!W15&lt;&gt;"",EOMONTH('Projektkostenkalkulation EP'!$B$4,21),IF('Projektkostenkalkulation EP'!V15&lt;&gt;"",EOMONTH('Projektkostenkalkulation EP'!$B$4,20),IF('Projektkostenkalkulation EP'!U15&lt;&gt;"",EOMONTH('Projektkostenkalkulation EP'!$B$4,19),IF('Projektkostenkalkulation EP'!T15&lt;&gt;"",EOMONTH('Projektkostenkalkulation EP'!$B$4,18),IF('Projektkostenkalkulation EP'!S15&lt;&gt;"",EOMONTH('Projektkostenkalkulation EP'!$B$4,17),IF('Projektkostenkalkulation EP'!R15&lt;&gt;"",EOMONTH('Projektkostenkalkulation EP'!$B$4,16),IF('Projektkostenkalkulation EP'!Q15&lt;&gt;"",EOMONTH('Projektkostenkalkulation EP'!$B$4,15),IF('Projektkostenkalkulation EP'!P15&lt;&gt;"",EOMONTH('Projektkostenkalkulation EP'!$B$4,14),IF('Projektkostenkalkulation EP'!O15&lt;&gt;"",EOMONTH('Projektkostenkalkulation EP'!$B$4,13),IF('Projektkostenkalkulation EP'!N15&lt;&gt;"",EOMONTH('Projektkostenkalkulation EP'!$B$4,12),IF('Projektkostenkalkulation EP'!M15&lt;&gt;"",EOMONTH('Projektkostenkalkulation EP'!$B$4,11),IF('Projektkostenkalkulation EP'!L15&lt;&gt;"",EOMONTH('Projektkostenkalkulation EP'!$B$4,10),IF('Projektkostenkalkulation EP'!K15&lt;&gt;"",EOMONTH('Projektkostenkalkulation EP'!$B$4,9),IF('Projektkostenkalkulation EP'!J15&lt;&gt;"",EOMONTH('Projektkostenkalkulation EP'!$B$4,8),IF('Projektkostenkalkulation EP'!I15&lt;&gt;"",EOMONTH('Projektkostenkalkulation EP'!$B$4,7),IF('Projektkostenkalkulation EP'!H15&lt;&gt;"",EOMONTH('Projektkostenkalkulation EP'!$B$4,6),IF('Projektkostenkalkulation EP'!G15&lt;&gt;"",EOMONTH('Projektkostenkalkulation EP'!$B$4,5),IF('Projektkostenkalkulation EP'!F15&lt;&gt;"",EOMONTH('Projektkostenkalkulation EP'!$B$4,4),IF('Projektkostenkalkulation EP'!E15&lt;&gt;"",EOMONTH('Projektkostenkalkulation EP'!$B$4,3),IF('Projektkostenkalkulation EP'!D15&lt;&gt;"",EOMONTH('Projektkostenkalkulation EP'!$B$4,2),IF('Projektkostenkalkulation EP'!C15&lt;&gt;"",EOMONTH('Projektkostenkalkulation EP'!$B$4,1),IF('Projektkostenkalkulation EP'!B15&lt;&gt;"",EOMONTH('Projektkostenkalkulation EP'!$B$4,0),"Fehler")))))))))))))))))))))))),"TT.MM.JJJJ"),"")</f>
        <v/>
      </c>
      <c r="F45" s="80" t="str">
        <f>IF(A45&lt;&gt;"",IF('Projektkostenkalkulation EP'!$K$47="","",
                 IF(
                                AND('Projektkostenkalkulation EP'!$K$42&gt;0,'Projektkostenkalkulation EP'!$K$43&gt;0),6,
                                           IF(
                                                         OR('Projektkostenkalkulation EP'!$K$42&gt;0,'Projektkostenkalkulation EP'!$K$43&gt;0),5,
                                                                     IF('Projektkostenkalkulation EP'!$K$47&gt;0,4,""
                                                                                  )
                                                         )
                                         )
                     ),"")</f>
        <v/>
      </c>
      <c r="G45" s="100">
        <f>IF('Projektkostenkalkulation EP'!$Z$15-
                        SUMIF('Projektkostenkalkulation EP'!$B$15:$Y$15,"&gt;0",'Projektkostenkalkulation EP'!$B$30:$Y$30)-
                                SUMIF('Projektkostenkalkulation EP'!$B$15:$Y$15,"&gt;0",'Projektkostenkalkulation EP'!$B$29:$Y$29)-
                                        SUMIF('Projektkostenkalkulation EP'!$B$15:$Y$15,"&gt;0",'Projektkostenkalkulation EP'!$B$28:$Y$28)-
                                                SUMIF('Projektkostenkalkulation EP'!$B$15:$Y$15,"&gt;0",'Projektkostenkalkulation EP'!$B$27:$Y$27)-
                                                        SUMIF('Projektkostenkalkulation EP'!$B$15:$Y$15,"&gt;0",'Projektkostenkalkulation EP'!$B$26:$Y$26)&gt;0,
              IF('Projektkostenkalkulation EP'!$Z$15-
                                    SUMIF('Projektkostenkalkulation EP'!$B$15:$Y$15,"&gt;0",'Projektkostenkalkulation EP'!$B$30:$Y$30)-
                                            SUMIF('Projektkostenkalkulation EP'!$B$15:$Y$15,"&gt;0",'Projektkostenkalkulation EP'!$B$29:$Y$29)-
                                                    SUMIF('Projektkostenkalkulation EP'!$B$15:$Y$15,"&gt;0",'Projektkostenkalkulation EP'!$B$28:$Y$28)-
                                                            SUMIF('Projektkostenkalkulation EP'!$B$15:$Y$15,"&gt;0",'Projektkostenkalkulation EP'!$B$27:$Y$27)-
                                                                    SUMIF('Projektkostenkalkulation EP'!$B$15:$Y$15,"&gt;0",'Projektkostenkalkulation EP'!$B$26:$Y$26)&gt;=SUMIF('Projektkostenkalkulation EP'!$B$15:$Y$15,"&gt;0",'Projektkostenkalkulation EP'!$B$31:$Y$31),
                           SUMIF('Projektkostenkalkulation EP'!$B$15:$Y$15,"&gt;0",'Projektkostenkalkulation EP'!$B$31:$Y$31),
                           'Projektkostenkalkulation EP'!$Z$15-
                                    SUMIF('Projektkostenkalkulation EP'!$B$15:$Y$15,"&gt;0",'Projektkostenkalkulation EP'!$B$30:$Y$30)-
                                            SUMIF('Projektkostenkalkulation EP'!$B$15:$Y$15,"&gt;0",'Projektkostenkalkulation EP'!$B$29:$Y$29)-
                                                    SUMIF('Projektkostenkalkulation EP'!$B$15:$Y$15,"&gt;0",'Projektkostenkalkulation EP'!$B$28:$Y$28)-
                                                            SUMIF('Projektkostenkalkulation EP'!$B$15:$Y$15,"&gt;0",'Projektkostenkalkulation EP'!$B$27:$Y$27)-
                                                                    SUMIF('Projektkostenkalkulation EP'!$B$15:$Y$15,"&gt;0",'Projektkostenkalkulation EP'!$B$26:$Y$26)
              ),
              0
)</f>
        <v>0</v>
      </c>
    </row>
    <row r="46" spans="1:7" ht="14.25" customHeight="1" x14ac:dyDescent="0.2">
      <c r="A46" s="79" t="str">
        <f t="shared" ref="A46:A51" si="7">IF(B46&lt;&gt;"",8,"")</f>
        <v/>
      </c>
      <c r="B46" s="370" t="str">
        <f>IF(G46&lt;&gt;0,'Projektkostenkalkulation EP'!$A$16,"")</f>
        <v/>
      </c>
      <c r="C46" s="371"/>
      <c r="D46" s="89" t="str">
        <f>IF('Personalkap. (Anl.5)'!$B46&lt;&gt;"", TEXT(IF('Projektkostenkalkulation EP'!B16&lt;&gt;"",EDATE('Projektkostenkalkulation EP'!$B$4,0),IF('Projektkostenkalkulation EP'!C16&lt;&gt;"",EDATE('Projektkostenkalkulation EP'!$B$4,1),IF('Projektkostenkalkulation EP'!D16&lt;&gt;"",EDATE('Projektkostenkalkulation EP'!$B$4,2),IF('Projektkostenkalkulation EP'!E16&lt;&gt;"",EDATE('Projektkostenkalkulation EP'!$B$4,3),IF('Projektkostenkalkulation EP'!F16&lt;&gt;"",EDATE('Projektkostenkalkulation EP'!$B$4,4),IF('Projektkostenkalkulation EP'!G16&lt;&gt;"",EDATE('Projektkostenkalkulation EP'!$B$4,5),IF('Projektkostenkalkulation EP'!H16&lt;&gt;"",EDATE('Projektkostenkalkulation EP'!$B$4,6),IF('Projektkostenkalkulation EP'!I16&lt;&gt;"",EDATE('Projektkostenkalkulation EP'!$B$4,7),IF('Projektkostenkalkulation EP'!J16&lt;&gt;"",EDATE('Projektkostenkalkulation EP'!$B$4,8),IF('Projektkostenkalkulation EP'!K16&lt;&gt;"",EDATE('Projektkostenkalkulation EP'!$B$4,9),IF('Projektkostenkalkulation EP'!L16&lt;&gt;"",EDATE('Projektkostenkalkulation EP'!$B$4,10),IF('Projektkostenkalkulation EP'!M16&lt;&gt;"",EDATE('Projektkostenkalkulation EP'!$B$4,11),IF('Projektkostenkalkulation EP'!N16&lt;&gt;"",EDATE('Projektkostenkalkulation EP'!$B$4,12),IF('Projektkostenkalkulation EP'!O16&lt;&gt;"",EDATE('Projektkostenkalkulation EP'!$B$4,13),IF('Projektkostenkalkulation EP'!P16&lt;&gt;"",EDATE('Projektkostenkalkulation EP'!$B$4,14),IF('Projektkostenkalkulation EP'!Q16&lt;&gt;"",EDATE('Projektkostenkalkulation EP'!$B$4,15),IF('Projektkostenkalkulation EP'!R16&lt;&gt;"",EDATE('Projektkostenkalkulation EP'!$B$4,16),IF('Projektkostenkalkulation EP'!S16&lt;&gt;"",EDATE('Projektkostenkalkulation EP'!$B$4,17),IF('Projektkostenkalkulation EP'!T16&lt;&gt;"",EDATE('Projektkostenkalkulation EP'!$B$4,18),IF('Projektkostenkalkulation EP'!U16&lt;&gt;"",EDATE('Projektkostenkalkulation EP'!$B$4,19),IF('Projektkostenkalkulation EP'!V16&lt;&gt;"",EDATE('Projektkostenkalkulation EP'!$B$4,20),IF('Projektkostenkalkulation EP'!W16&lt;&gt;"",EDATE('Projektkostenkalkulation EP'!$B$4,21),IF('Projektkostenkalkulation EP'!X16&lt;&gt;"",EDATE('Projektkostenkalkulation EP'!$B$4,22),IF('Projektkostenkalkulation EP'!Y16&lt;&gt;"",EDATE('Projektkostenkalkulation EP'!$B$4,23),"Fehler")))))))))))))))))))))))),"TT.MM.JJJJ"),"")</f>
        <v/>
      </c>
      <c r="E46" s="89" t="str">
        <f>IF('Personalkap. (Anl.5)'!$B46&lt;&gt;"",TEXT(IF('Projektkostenkalkulation EP'!Y16&lt;&gt;"",EOMONTH('Projektkostenkalkulation EP'!$B$4,23),IF('Projektkostenkalkulation EP'!X16&lt;&gt;"",EOMONTH('Projektkostenkalkulation EP'!$B$4,22),IF('Projektkostenkalkulation EP'!W16&lt;&gt;"",EOMONTH('Projektkostenkalkulation EP'!$B$4,21),IF('Projektkostenkalkulation EP'!V16&lt;&gt;"",EOMONTH('Projektkostenkalkulation EP'!$B$4,20),IF('Projektkostenkalkulation EP'!U16&lt;&gt;"",EOMONTH('Projektkostenkalkulation EP'!$B$4,19),IF('Projektkostenkalkulation EP'!T16&lt;&gt;"",EOMONTH('Projektkostenkalkulation EP'!$B$4,18),IF('Projektkostenkalkulation EP'!S16&lt;&gt;"",EOMONTH('Projektkostenkalkulation EP'!$B$4,17),IF('Projektkostenkalkulation EP'!R16&lt;&gt;"",EOMONTH('Projektkostenkalkulation EP'!$B$4,16),IF('Projektkostenkalkulation EP'!Q16&lt;&gt;"",EOMONTH('Projektkostenkalkulation EP'!$B$4,15),IF('Projektkostenkalkulation EP'!P16&lt;&gt;"",EOMONTH('Projektkostenkalkulation EP'!$B$4,14),IF('Projektkostenkalkulation EP'!O16&lt;&gt;"",EOMONTH('Projektkostenkalkulation EP'!$B$4,13),IF('Projektkostenkalkulation EP'!N16&lt;&gt;"",EOMONTH('Projektkostenkalkulation EP'!$B$4,12),IF('Projektkostenkalkulation EP'!M16&lt;&gt;"",EOMONTH('Projektkostenkalkulation EP'!$B$4,11),IF('Projektkostenkalkulation EP'!L16&lt;&gt;"",EOMONTH('Projektkostenkalkulation EP'!$B$4,10),IF('Projektkostenkalkulation EP'!K16&lt;&gt;"",EOMONTH('Projektkostenkalkulation EP'!$B$4,9),IF('Projektkostenkalkulation EP'!J16&lt;&gt;"",EOMONTH('Projektkostenkalkulation EP'!$B$4,8),IF('Projektkostenkalkulation EP'!I16&lt;&gt;"",EOMONTH('Projektkostenkalkulation EP'!$B$4,7),IF('Projektkostenkalkulation EP'!H16&lt;&gt;"",EOMONTH('Projektkostenkalkulation EP'!$B$4,6),IF('Projektkostenkalkulation EP'!G16&lt;&gt;"",EOMONTH('Projektkostenkalkulation EP'!$B$4,5),IF('Projektkostenkalkulation EP'!F16&lt;&gt;"",EOMONTH('Projektkostenkalkulation EP'!$B$4,4),IF('Projektkostenkalkulation EP'!E16&lt;&gt;"",EOMONTH('Projektkostenkalkulation EP'!$B$4,3),IF('Projektkostenkalkulation EP'!D16&lt;&gt;"",EOMONTH('Projektkostenkalkulation EP'!$B$4,2),IF('Projektkostenkalkulation EP'!C16&lt;&gt;"",EOMONTH('Projektkostenkalkulation EP'!$B$4,1),IF('Projektkostenkalkulation EP'!B16&lt;&gt;"",EOMONTH('Projektkostenkalkulation EP'!$B$4,0),"Fehler")))))))))))))))))))))))),"TT.MM.JJJJ"),"")</f>
        <v/>
      </c>
      <c r="F46" s="119" t="str">
        <f>IF(A46&lt;&gt;"",IF(
                'Projektkostenkalkulation EP'!$K$42&gt;0,  1,  ""
                 ),"")</f>
        <v/>
      </c>
      <c r="G46" s="98">
        <f>IF('Projektkostenkalkulation EP'!$Z$16-
                          $G47-
                                  $G48-
                                          $G49-
                                                   $G50-
                                                            $G51&gt;0,
                IF('Projektkostenkalkulation EP'!$Z$16-
                            $G47-
                                     $G48-
                                              $G49-
                                                       $G50-
                                                                $G51&gt;SUMIF('Projektkostenkalkulation EP'!$B$16:$Y$16,"&gt;0",'Projektkostenkalkulation EP'!$B$26:$Y$26),
                               SUMIF('Projektkostenkalkulation EP'!$B$16:$Y$16,"&gt;0",'Projektkostenkalkulation EP'!$B$26:$Y$26),
                               'Projektkostenkalkulation EP'!$Z$16-
                              $G47-
                                      $G48-
                                               $G49-
                                                       $G50-
                                                                 $G51
                              ),
                  0
)</f>
        <v>0</v>
      </c>
    </row>
    <row r="47" spans="1:7" ht="14.25" customHeight="1" x14ac:dyDescent="0.2">
      <c r="A47" s="81" t="str">
        <f t="shared" si="7"/>
        <v/>
      </c>
      <c r="B47" s="366" t="str">
        <f>IF(G47&lt;&gt;0,'Projektkostenkalkulation EP'!$A$16,"")</f>
        <v/>
      </c>
      <c r="C47" s="367"/>
      <c r="D47" s="90" t="str">
        <f>IF('Personalkap. (Anl.5)'!$B47&lt;&gt;"",TEXT(IF('Projektkostenkalkulation EP'!B16&lt;&gt;"",EDATE('Projektkostenkalkulation EP'!$B$4,0),IF('Projektkostenkalkulation EP'!C16&lt;&gt;"",EDATE('Projektkostenkalkulation EP'!$B$4,1),IF('Projektkostenkalkulation EP'!D16&lt;&gt;"",EDATE('Projektkostenkalkulation EP'!$B$4,2),IF('Projektkostenkalkulation EP'!E16&lt;&gt;"",EDATE('Projektkostenkalkulation EP'!$B$4,3),IF('Projektkostenkalkulation EP'!F16&lt;&gt;"",EDATE('Projektkostenkalkulation EP'!$B$4,4),IF('Projektkostenkalkulation EP'!G16&lt;&gt;"",EDATE('Projektkostenkalkulation EP'!$B$4,5),IF('Projektkostenkalkulation EP'!H16&lt;&gt;"",EDATE('Projektkostenkalkulation EP'!$B$4,6),IF('Projektkostenkalkulation EP'!I16&lt;&gt;"",EDATE('Projektkostenkalkulation EP'!$B$4,7),IF('Projektkostenkalkulation EP'!J16&lt;&gt;"",EDATE('Projektkostenkalkulation EP'!$B$4,8),IF('Projektkostenkalkulation EP'!K16&lt;&gt;"",EDATE('Projektkostenkalkulation EP'!$B$4,9),IF('Projektkostenkalkulation EP'!L16&lt;&gt;"",EDATE('Projektkostenkalkulation EP'!$B$4,10),IF('Projektkostenkalkulation EP'!M16&lt;&gt;"",EDATE('Projektkostenkalkulation EP'!$B$4,11),IF('Projektkostenkalkulation EP'!N16&lt;&gt;"",EDATE('Projektkostenkalkulation EP'!$B$4,12),IF('Projektkostenkalkulation EP'!O16&lt;&gt;"",EDATE('Projektkostenkalkulation EP'!$B$4,13),IF('Projektkostenkalkulation EP'!P16&lt;&gt;"",EDATE('Projektkostenkalkulation EP'!$B$4,14),IF('Projektkostenkalkulation EP'!Q16&lt;&gt;"",EDATE('Projektkostenkalkulation EP'!$B$4,15),IF('Projektkostenkalkulation EP'!R16&lt;&gt;"",EDATE('Projektkostenkalkulation EP'!$B$4,16),IF('Projektkostenkalkulation EP'!S16&lt;&gt;"",EDATE('Projektkostenkalkulation EP'!$B$4,17),IF('Projektkostenkalkulation EP'!T16&lt;&gt;"",EDATE('Projektkostenkalkulation EP'!$B$4,18),IF('Projektkostenkalkulation EP'!U16&lt;&gt;"",EDATE('Projektkostenkalkulation EP'!$B$4,19),IF('Projektkostenkalkulation EP'!V16&lt;&gt;"",EDATE('Projektkostenkalkulation EP'!$B$4,20),IF('Projektkostenkalkulation EP'!W16&lt;&gt;"",EDATE('Projektkostenkalkulation EP'!$B$4,21),IF('Projektkostenkalkulation EP'!X16&lt;&gt;"",EDATE('Projektkostenkalkulation EP'!$B$4,22),IF('Projektkostenkalkulation EP'!Y16&lt;&gt;"",EDATE('Projektkostenkalkulation EP'!$B$4,23),"Fehler")))))))))))))))))))))))),"TT.MM.JJJJ"),"")</f>
        <v/>
      </c>
      <c r="E47" s="90" t="str">
        <f>IF('Personalkap. (Anl.5)'!$B47&lt;&gt;"",TEXT(IF('Projektkostenkalkulation EP'!Y16&lt;&gt;"",EOMONTH('Projektkostenkalkulation EP'!$B$4,23),IF('Projektkostenkalkulation EP'!X16&lt;&gt;"",EOMONTH('Projektkostenkalkulation EP'!$B$4,22),IF('Projektkostenkalkulation EP'!W16&lt;&gt;"",EOMONTH('Projektkostenkalkulation EP'!$B$4,21),IF('Projektkostenkalkulation EP'!V16&lt;&gt;"",EOMONTH('Projektkostenkalkulation EP'!$B$4,20),IF('Projektkostenkalkulation EP'!U16&lt;&gt;"",EOMONTH('Projektkostenkalkulation EP'!$B$4,19),IF('Projektkostenkalkulation EP'!T16&lt;&gt;"",EOMONTH('Projektkostenkalkulation EP'!$B$4,18),IF('Projektkostenkalkulation EP'!S16&lt;&gt;"",EOMONTH('Projektkostenkalkulation EP'!$B$4,17),IF('Projektkostenkalkulation EP'!R16&lt;&gt;"",EOMONTH('Projektkostenkalkulation EP'!$B$4,16),IF('Projektkostenkalkulation EP'!Q16&lt;&gt;"",EOMONTH('Projektkostenkalkulation EP'!$B$4,15),IF('Projektkostenkalkulation EP'!P16&lt;&gt;"",EOMONTH('Projektkostenkalkulation EP'!$B$4,14),IF('Projektkostenkalkulation EP'!O16&lt;&gt;"",EOMONTH('Projektkostenkalkulation EP'!$B$4,13),IF('Projektkostenkalkulation EP'!N16&lt;&gt;"",EOMONTH('Projektkostenkalkulation EP'!$B$4,12),IF('Projektkostenkalkulation EP'!M16&lt;&gt;"",EOMONTH('Projektkostenkalkulation EP'!$B$4,11),IF('Projektkostenkalkulation EP'!L16&lt;&gt;"",EOMONTH('Projektkostenkalkulation EP'!$B$4,10),IF('Projektkostenkalkulation EP'!K16&lt;&gt;"",EOMONTH('Projektkostenkalkulation EP'!$B$4,9),IF('Projektkostenkalkulation EP'!J16&lt;&gt;"",EOMONTH('Projektkostenkalkulation EP'!$B$4,8),IF('Projektkostenkalkulation EP'!I16&lt;&gt;"",EOMONTH('Projektkostenkalkulation EP'!$B$4,7),IF('Projektkostenkalkulation EP'!H16&lt;&gt;"",EOMONTH('Projektkostenkalkulation EP'!$B$4,6),IF('Projektkostenkalkulation EP'!G16&lt;&gt;"",EOMONTH('Projektkostenkalkulation EP'!$B$4,5),IF('Projektkostenkalkulation EP'!F16&lt;&gt;"",EOMONTH('Projektkostenkalkulation EP'!$B$4,4),IF('Projektkostenkalkulation EP'!E16&lt;&gt;"",EOMONTH('Projektkostenkalkulation EP'!$B$4,3),IF('Projektkostenkalkulation EP'!D16&lt;&gt;"",EOMONTH('Projektkostenkalkulation EP'!$B$4,2),IF('Projektkostenkalkulation EP'!C16&lt;&gt;"",EOMONTH('Projektkostenkalkulation EP'!$B$4,1),IF('Projektkostenkalkulation EP'!B16&lt;&gt;"",EOMONTH('Projektkostenkalkulation EP'!$B$4,0),"Fehler")))))))))))))))))))))))),"TT.MM.JJJJ"),"")</f>
        <v/>
      </c>
      <c r="F47" s="14" t="str">
        <f>IF(A47&lt;&gt;"",IF(
                 AND('Projektkostenkalkulation EP'!$K$42&gt;0,'Projektkostenkalkulation EP'!$K$43&gt;0),2,
                           IF(
                                          AND('Projektkostenkalkulation EP'!$K$42="",'Projektkostenkalkulation EP'!$K$43&gt;0),1,""
                                         )
                           ),"")</f>
        <v/>
      </c>
      <c r="G47" s="99">
        <f>IF('Projektkostenkalkulation EP'!$Z$16-
                                  $G48-
                                          $G49-
                                                   $G50-
                                                            $G51&gt;0,
                IF('Projektkostenkalkulation EP'!$Z$16-
                                     $G48-
                                              $G49-
                                                       $G50-
                                                                $G51&gt;SUMIF('Projektkostenkalkulation EP'!$B$16:$Y$16,"&gt;0",'Projektkostenkalkulation EP'!$B$27:$Y$27),
                               SUMIF('Projektkostenkalkulation EP'!$B$16:$Y$16,"&gt;0",'Projektkostenkalkulation EP'!$B$27:$Y$27),
                               'Projektkostenkalkulation EP'!$Z$16-
                                      $G48-
                                               $G49-
                                                       $G50-
                                                                 $G51
                              ),
                  0
)</f>
        <v>0</v>
      </c>
    </row>
    <row r="48" spans="1:7" ht="14.25" customHeight="1" x14ac:dyDescent="0.2">
      <c r="A48" s="81" t="str">
        <f t="shared" si="7"/>
        <v/>
      </c>
      <c r="B48" s="366" t="str">
        <f>IF(G48&lt;&gt;0,'Projektkostenkalkulation EP'!$A$16,"")</f>
        <v/>
      </c>
      <c r="C48" s="367"/>
      <c r="D48" s="90" t="str">
        <f>IF('Personalkap. (Anl.5)'!$B48&lt;&gt;"",TEXT(IF('Projektkostenkalkulation EP'!B16&lt;&gt;"",EDATE('Projektkostenkalkulation EP'!$B$4,0),IF('Projektkostenkalkulation EP'!C16&lt;&gt;"",EDATE('Projektkostenkalkulation EP'!$B$4,1),IF('Projektkostenkalkulation EP'!D16&lt;&gt;"",EDATE('Projektkostenkalkulation EP'!$B$4,2),IF('Projektkostenkalkulation EP'!E16&lt;&gt;"",EDATE('Projektkostenkalkulation EP'!$B$4,3),IF('Projektkostenkalkulation EP'!F16&lt;&gt;"",EDATE('Projektkostenkalkulation EP'!$B$4,4),IF('Projektkostenkalkulation EP'!G16&lt;&gt;"",EDATE('Projektkostenkalkulation EP'!$B$4,5),IF('Projektkostenkalkulation EP'!H16&lt;&gt;"",EDATE('Projektkostenkalkulation EP'!$B$4,6),IF('Projektkostenkalkulation EP'!I16&lt;&gt;"",EDATE('Projektkostenkalkulation EP'!$B$4,7),IF('Projektkostenkalkulation EP'!J16&lt;&gt;"",EDATE('Projektkostenkalkulation EP'!$B$4,8),IF('Projektkostenkalkulation EP'!K16&lt;&gt;"",EDATE('Projektkostenkalkulation EP'!$B$4,9),IF('Projektkostenkalkulation EP'!L16&lt;&gt;"",EDATE('Projektkostenkalkulation EP'!$B$4,10),IF('Projektkostenkalkulation EP'!M16&lt;&gt;"",EDATE('Projektkostenkalkulation EP'!$B$4,11),IF('Projektkostenkalkulation EP'!N16&lt;&gt;"",EDATE('Projektkostenkalkulation EP'!$B$4,12),IF('Projektkostenkalkulation EP'!O16&lt;&gt;"",EDATE('Projektkostenkalkulation EP'!$B$4,13),IF('Projektkostenkalkulation EP'!P16&lt;&gt;"",EDATE('Projektkostenkalkulation EP'!$B$4,14),IF('Projektkostenkalkulation EP'!Q16&lt;&gt;"",EDATE('Projektkostenkalkulation EP'!$B$4,15),IF('Projektkostenkalkulation EP'!R16&lt;&gt;"",EDATE('Projektkostenkalkulation EP'!$B$4,16),IF('Projektkostenkalkulation EP'!S16&lt;&gt;"",EDATE('Projektkostenkalkulation EP'!$B$4,17),IF('Projektkostenkalkulation EP'!T16&lt;&gt;"",EDATE('Projektkostenkalkulation EP'!$B$4,18),IF('Projektkostenkalkulation EP'!U16&lt;&gt;"",EDATE('Projektkostenkalkulation EP'!$B$4,19),IF('Projektkostenkalkulation EP'!V16&lt;&gt;"",EDATE('Projektkostenkalkulation EP'!$B$4,20),IF('Projektkostenkalkulation EP'!W16&lt;&gt;"",EDATE('Projektkostenkalkulation EP'!$B$4,21),IF('Projektkostenkalkulation EP'!X16&lt;&gt;"",EDATE('Projektkostenkalkulation EP'!$B$4,22),IF('Projektkostenkalkulation EP'!Y16&lt;&gt;"",EDATE('Projektkostenkalkulation EP'!$B$4,23),"Fehler")))))))))))))))))))))))),"TT.MM.JJJJ"),"")</f>
        <v/>
      </c>
      <c r="E48" s="90" t="str">
        <f>IF('Personalkap. (Anl.5)'!$B48&lt;&gt;"",TEXT(IF('Projektkostenkalkulation EP'!Y16&lt;&gt;"",EOMONTH('Projektkostenkalkulation EP'!$B$4,23),IF('Projektkostenkalkulation EP'!X16&lt;&gt;"",EOMONTH('Projektkostenkalkulation EP'!$B$4,22),IF('Projektkostenkalkulation EP'!W16&lt;&gt;"",EOMONTH('Projektkostenkalkulation EP'!$B$4,21),IF('Projektkostenkalkulation EP'!V16&lt;&gt;"",EOMONTH('Projektkostenkalkulation EP'!$B$4,20),IF('Projektkostenkalkulation EP'!U16&lt;&gt;"",EOMONTH('Projektkostenkalkulation EP'!$B$4,19),IF('Projektkostenkalkulation EP'!T16&lt;&gt;"",EOMONTH('Projektkostenkalkulation EP'!$B$4,18),IF('Projektkostenkalkulation EP'!S16&lt;&gt;"",EOMONTH('Projektkostenkalkulation EP'!$B$4,17),IF('Projektkostenkalkulation EP'!R16&lt;&gt;"",EOMONTH('Projektkostenkalkulation EP'!$B$4,16),IF('Projektkostenkalkulation EP'!Q16&lt;&gt;"",EOMONTH('Projektkostenkalkulation EP'!$B$4,15),IF('Projektkostenkalkulation EP'!P16&lt;&gt;"",EOMONTH('Projektkostenkalkulation EP'!$B$4,14),IF('Projektkostenkalkulation EP'!O16&lt;&gt;"",EOMONTH('Projektkostenkalkulation EP'!$B$4,13),IF('Projektkostenkalkulation EP'!N16&lt;&gt;"",EOMONTH('Projektkostenkalkulation EP'!$B$4,12),IF('Projektkostenkalkulation EP'!M16&lt;&gt;"",EOMONTH('Projektkostenkalkulation EP'!$B$4,11),IF('Projektkostenkalkulation EP'!L16&lt;&gt;"",EOMONTH('Projektkostenkalkulation EP'!$B$4,10),IF('Projektkostenkalkulation EP'!K16&lt;&gt;"",EOMONTH('Projektkostenkalkulation EP'!$B$4,9),IF('Projektkostenkalkulation EP'!J16&lt;&gt;"",EOMONTH('Projektkostenkalkulation EP'!$B$4,8),IF('Projektkostenkalkulation EP'!I16&lt;&gt;"",EOMONTH('Projektkostenkalkulation EP'!$B$4,7),IF('Projektkostenkalkulation EP'!H16&lt;&gt;"",EOMONTH('Projektkostenkalkulation EP'!$B$4,6),IF('Projektkostenkalkulation EP'!G16&lt;&gt;"",EOMONTH('Projektkostenkalkulation EP'!$B$4,5),IF('Projektkostenkalkulation EP'!F16&lt;&gt;"",EOMONTH('Projektkostenkalkulation EP'!$B$4,4),IF('Projektkostenkalkulation EP'!E16&lt;&gt;"",EOMONTH('Projektkostenkalkulation EP'!$B$4,3),IF('Projektkostenkalkulation EP'!D16&lt;&gt;"",EOMONTH('Projektkostenkalkulation EP'!$B$4,2),IF('Projektkostenkalkulation EP'!C16&lt;&gt;"",EOMONTH('Projektkostenkalkulation EP'!$B$4,1),IF('Projektkostenkalkulation EP'!B16&lt;&gt;"",EOMONTH('Projektkostenkalkulation EP'!$B$4,0),"Fehler")))))))))))))))))))))))),"TT.MM.JJJJ"),"")</f>
        <v/>
      </c>
      <c r="F48" s="14" t="str">
        <f>IF(A48&lt;&gt;"",IF('Projektkostenkalkulation EP'!$K$44="","",
                  IF(
                                AND('Projektkostenkalkulation EP'!$K$42&gt;0,'Projektkostenkalkulation EP'!$K$43&gt;0),3,
                                          IF(
                                                         OR('Projektkostenkalkulation EP'!$K$42&gt;0,'Projektkostenkalkulation EP'!$K$43&gt;0),2,
                                                                     IF('Projektkostenkalkulation EP'!$K$44&gt;0,1,""
                                                                                  )
                                                       )
                             )
                    ),"")</f>
        <v/>
      </c>
      <c r="G48" s="99">
        <f>IF('Projektkostenkalkulation EP'!$Z$16-
                                          $G49-
                                                   $G50-
                                                            $G51&gt;0,
                IF('Projektkostenkalkulation EP'!$Z$16-
                                              $G49-
                                                       $G50-
                                                                $G51&gt;SUMIF('Projektkostenkalkulation EP'!$B$16:$Y$16,"&gt;0",'Projektkostenkalkulation EP'!$B$28:$Y$28),
                               SUMIF('Projektkostenkalkulation EP'!$B$16:$Y$16,"&gt;0",'Projektkostenkalkulation EP'!$B$28:$Y$28),
                               'Projektkostenkalkulation EP'!$Z$16-
                                               $G49-
                                                       $G50-
                                                                 $G51
                              ),
                  0
)</f>
        <v>0</v>
      </c>
    </row>
    <row r="49" spans="1:7" ht="14.25" customHeight="1" x14ac:dyDescent="0.2">
      <c r="A49" s="81" t="str">
        <f t="shared" si="7"/>
        <v/>
      </c>
      <c r="B49" s="366" t="str">
        <f>IF(G49&lt;&gt;0,'Projektkostenkalkulation EP'!$A$16,"")</f>
        <v/>
      </c>
      <c r="C49" s="367"/>
      <c r="D49" s="90" t="str">
        <f>IF('Personalkap. (Anl.5)'!$B49&lt;&gt;"",TEXT(IF('Projektkostenkalkulation EP'!B16&lt;&gt;"",EDATE('Projektkostenkalkulation EP'!$B$4,0),IF('Projektkostenkalkulation EP'!C16&lt;&gt;"",EDATE('Projektkostenkalkulation EP'!$B$4,1),IF('Projektkostenkalkulation EP'!D16&lt;&gt;"",EDATE('Projektkostenkalkulation EP'!$B$4,2),IF('Projektkostenkalkulation EP'!E16&lt;&gt;"",EDATE('Projektkostenkalkulation EP'!$B$4,3),IF('Projektkostenkalkulation EP'!F16&lt;&gt;"",EDATE('Projektkostenkalkulation EP'!$B$4,4),IF('Projektkostenkalkulation EP'!G16&lt;&gt;"",EDATE('Projektkostenkalkulation EP'!$B$4,5),IF('Projektkostenkalkulation EP'!H16&lt;&gt;"",EDATE('Projektkostenkalkulation EP'!$B$4,6),IF('Projektkostenkalkulation EP'!I16&lt;&gt;"",EDATE('Projektkostenkalkulation EP'!$B$4,7),IF('Projektkostenkalkulation EP'!J16&lt;&gt;"",EDATE('Projektkostenkalkulation EP'!$B$4,8),IF('Projektkostenkalkulation EP'!K16&lt;&gt;"",EDATE('Projektkostenkalkulation EP'!$B$4,9),IF('Projektkostenkalkulation EP'!L16&lt;&gt;"",EDATE('Projektkostenkalkulation EP'!$B$4,10),IF('Projektkostenkalkulation EP'!M16&lt;&gt;"",EDATE('Projektkostenkalkulation EP'!$B$4,11),IF('Projektkostenkalkulation EP'!N16&lt;&gt;"",EDATE('Projektkostenkalkulation EP'!$B$4,12),IF('Projektkostenkalkulation EP'!O16&lt;&gt;"",EDATE('Projektkostenkalkulation EP'!$B$4,13),IF('Projektkostenkalkulation EP'!P16&lt;&gt;"",EDATE('Projektkostenkalkulation EP'!$B$4,14),IF('Projektkostenkalkulation EP'!Q16&lt;&gt;"",EDATE('Projektkostenkalkulation EP'!$B$4,15),IF('Projektkostenkalkulation EP'!R16&lt;&gt;"",EDATE('Projektkostenkalkulation EP'!$B$4,16),IF('Projektkostenkalkulation EP'!S16&lt;&gt;"",EDATE('Projektkostenkalkulation EP'!$B$4,17),IF('Projektkostenkalkulation EP'!T16&lt;&gt;"",EDATE('Projektkostenkalkulation EP'!$B$4,18),IF('Projektkostenkalkulation EP'!U16&lt;&gt;"",EDATE('Projektkostenkalkulation EP'!$B$4,19),IF('Projektkostenkalkulation EP'!V16&lt;&gt;"",EDATE('Projektkostenkalkulation EP'!$B$4,20),IF('Projektkostenkalkulation EP'!W16&lt;&gt;"",EDATE('Projektkostenkalkulation EP'!$B$4,21),IF('Projektkostenkalkulation EP'!X16&lt;&gt;"",EDATE('Projektkostenkalkulation EP'!$B$4,22),IF('Projektkostenkalkulation EP'!Y16&lt;&gt;"",EDATE('Projektkostenkalkulation EP'!$B$4,23),"Fehler")))))))))))))))))))))))),"TT.MM.JJJJ"),"")</f>
        <v/>
      </c>
      <c r="E49" s="90" t="str">
        <f>IF('Personalkap. (Anl.5)'!$B49&lt;&gt;"",TEXT(IF('Projektkostenkalkulation EP'!Y16&lt;&gt;"",EOMONTH('Projektkostenkalkulation EP'!$B$4,23),IF('Projektkostenkalkulation EP'!X16&lt;&gt;"",EOMONTH('Projektkostenkalkulation EP'!$B$4,22),IF('Projektkostenkalkulation EP'!W16&lt;&gt;"",EOMONTH('Projektkostenkalkulation EP'!$B$4,21),IF('Projektkostenkalkulation EP'!V16&lt;&gt;"",EOMONTH('Projektkostenkalkulation EP'!$B$4,20),IF('Projektkostenkalkulation EP'!U16&lt;&gt;"",EOMONTH('Projektkostenkalkulation EP'!$B$4,19),IF('Projektkostenkalkulation EP'!T16&lt;&gt;"",EOMONTH('Projektkostenkalkulation EP'!$B$4,18),IF('Projektkostenkalkulation EP'!S16&lt;&gt;"",EOMONTH('Projektkostenkalkulation EP'!$B$4,17),IF('Projektkostenkalkulation EP'!R16&lt;&gt;"",EOMONTH('Projektkostenkalkulation EP'!$B$4,16),IF('Projektkostenkalkulation EP'!Q16&lt;&gt;"",EOMONTH('Projektkostenkalkulation EP'!$B$4,15),IF('Projektkostenkalkulation EP'!P16&lt;&gt;"",EOMONTH('Projektkostenkalkulation EP'!$B$4,14),IF('Projektkostenkalkulation EP'!O16&lt;&gt;"",EOMONTH('Projektkostenkalkulation EP'!$B$4,13),IF('Projektkostenkalkulation EP'!N16&lt;&gt;"",EOMONTH('Projektkostenkalkulation EP'!$B$4,12),IF('Projektkostenkalkulation EP'!M16&lt;&gt;"",EOMONTH('Projektkostenkalkulation EP'!$B$4,11),IF('Projektkostenkalkulation EP'!L16&lt;&gt;"",EOMONTH('Projektkostenkalkulation EP'!$B$4,10),IF('Projektkostenkalkulation EP'!K16&lt;&gt;"",EOMONTH('Projektkostenkalkulation EP'!$B$4,9),IF('Projektkostenkalkulation EP'!J16&lt;&gt;"",EOMONTH('Projektkostenkalkulation EP'!$B$4,8),IF('Projektkostenkalkulation EP'!I16&lt;&gt;"",EOMONTH('Projektkostenkalkulation EP'!$B$4,7),IF('Projektkostenkalkulation EP'!H16&lt;&gt;"",EOMONTH('Projektkostenkalkulation EP'!$B$4,6),IF('Projektkostenkalkulation EP'!G16&lt;&gt;"",EOMONTH('Projektkostenkalkulation EP'!$B$4,5),IF('Projektkostenkalkulation EP'!F16&lt;&gt;"",EOMONTH('Projektkostenkalkulation EP'!$B$4,4),IF('Projektkostenkalkulation EP'!E16&lt;&gt;"",EOMONTH('Projektkostenkalkulation EP'!$B$4,3),IF('Projektkostenkalkulation EP'!D16&lt;&gt;"",EOMONTH('Projektkostenkalkulation EP'!$B$4,2),IF('Projektkostenkalkulation EP'!C16&lt;&gt;"",EOMONTH('Projektkostenkalkulation EP'!$B$4,1),IF('Projektkostenkalkulation EP'!B16&lt;&gt;"",EOMONTH('Projektkostenkalkulation EP'!$B$4,0),"Fehler")))))))))))))))))))))))),"TT.MM.JJJJ"),"")</f>
        <v/>
      </c>
      <c r="F49" s="14" t="str">
        <f>IF(A49&lt;&gt;"",IF('Projektkostenkalkulation EP'!$K$45="","",
                 IF(
                                AND('Projektkostenkalkulation EP'!$K$42&gt;0,'Projektkostenkalkulation EP'!$K$43&gt;0),4,
                                           IF(
                                                         OR('Projektkostenkalkulation EP'!$K$42&gt;0,'Projektkostenkalkulation EP'!$K$43&gt;0),3,
                                                                     IF('Projektkostenkalkulation EP'!$K$45&gt;0,2,""
                                                                                  )
                                                         )
                                         )
                     ),"")</f>
        <v/>
      </c>
      <c r="G49" s="99">
        <f>IF('Projektkostenkalkulation EP'!$Z$16-
                                                   $G50-
                                                            $G51&gt;0,
                IF('Projektkostenkalkulation EP'!$Z$16-
                                                       $G50-
                                                                $G51&gt;SUMIF('Projektkostenkalkulation EP'!$B$16:$Y$16,"&gt;0",'Projektkostenkalkulation EP'!$B$29:$Y$29),
                               SUMIF('Projektkostenkalkulation EP'!$B$16:$Y$16,"&gt;0",'Projektkostenkalkulation EP'!$B$29:$Y$29),
                               'Projektkostenkalkulation EP'!$Z$16-
                                                       $G50-
                                                                 $G51
                              ),
                  0
)</f>
        <v>0</v>
      </c>
    </row>
    <row r="50" spans="1:7" ht="14.25" customHeight="1" x14ac:dyDescent="0.2">
      <c r="A50" s="81" t="str">
        <f t="shared" si="7"/>
        <v/>
      </c>
      <c r="B50" s="366" t="str">
        <f>IF(G50&lt;&gt;0,'Projektkostenkalkulation EP'!$A$16,"")</f>
        <v/>
      </c>
      <c r="C50" s="367"/>
      <c r="D50" s="90" t="str">
        <f>IF('Personalkap. (Anl.5)'!$B50&lt;&gt;"",TEXT(IF('Projektkostenkalkulation EP'!B16&lt;&gt;"",EDATE('Projektkostenkalkulation EP'!$B$4,0),IF('Projektkostenkalkulation EP'!C16&lt;&gt;"",EDATE('Projektkostenkalkulation EP'!$B$4,1),IF('Projektkostenkalkulation EP'!D16&lt;&gt;"",EDATE('Projektkostenkalkulation EP'!$B$4,2),IF('Projektkostenkalkulation EP'!E16&lt;&gt;"",EDATE('Projektkostenkalkulation EP'!$B$4,3),IF('Projektkostenkalkulation EP'!F16&lt;&gt;"",EDATE('Projektkostenkalkulation EP'!$B$4,4),IF('Projektkostenkalkulation EP'!G16&lt;&gt;"",EDATE('Projektkostenkalkulation EP'!$B$4,5),IF('Projektkostenkalkulation EP'!H16&lt;&gt;"",EDATE('Projektkostenkalkulation EP'!$B$4,6),IF('Projektkostenkalkulation EP'!I16&lt;&gt;"",EDATE('Projektkostenkalkulation EP'!$B$4,7),IF('Projektkostenkalkulation EP'!J16&lt;&gt;"",EDATE('Projektkostenkalkulation EP'!$B$4,8),IF('Projektkostenkalkulation EP'!K16&lt;&gt;"",EDATE('Projektkostenkalkulation EP'!$B$4,9),IF('Projektkostenkalkulation EP'!L16&lt;&gt;"",EDATE('Projektkostenkalkulation EP'!$B$4,10),IF('Projektkostenkalkulation EP'!M16&lt;&gt;"",EDATE('Projektkostenkalkulation EP'!$B$4,11),IF('Projektkostenkalkulation EP'!N16&lt;&gt;"",EDATE('Projektkostenkalkulation EP'!$B$4,12),IF('Projektkostenkalkulation EP'!O16&lt;&gt;"",EDATE('Projektkostenkalkulation EP'!$B$4,13),IF('Projektkostenkalkulation EP'!P16&lt;&gt;"",EDATE('Projektkostenkalkulation EP'!$B$4,14),IF('Projektkostenkalkulation EP'!Q16&lt;&gt;"",EDATE('Projektkostenkalkulation EP'!$B$4,15),IF('Projektkostenkalkulation EP'!R16&lt;&gt;"",EDATE('Projektkostenkalkulation EP'!$B$4,16),IF('Projektkostenkalkulation EP'!S16&lt;&gt;"",EDATE('Projektkostenkalkulation EP'!$B$4,17),IF('Projektkostenkalkulation EP'!T16&lt;&gt;"",EDATE('Projektkostenkalkulation EP'!$B$4,18),IF('Projektkostenkalkulation EP'!U16&lt;&gt;"",EDATE('Projektkostenkalkulation EP'!$B$4,19),IF('Projektkostenkalkulation EP'!V16&lt;&gt;"",EDATE('Projektkostenkalkulation EP'!$B$4,20),IF('Projektkostenkalkulation EP'!W16&lt;&gt;"",EDATE('Projektkostenkalkulation EP'!$B$4,21),IF('Projektkostenkalkulation EP'!X16&lt;&gt;"",EDATE('Projektkostenkalkulation EP'!$B$4,22),IF('Projektkostenkalkulation EP'!Y16&lt;&gt;"",EDATE('Projektkostenkalkulation EP'!$B$4,23),"Fehler")))))))))))))))))))))))),"TT.MM.JJJJ"),"")</f>
        <v/>
      </c>
      <c r="E50" s="90" t="str">
        <f>IF('Personalkap. (Anl.5)'!$B50&lt;&gt;"",TEXT(IF('Projektkostenkalkulation EP'!Y16&lt;&gt;"",EOMONTH('Projektkostenkalkulation EP'!$B$4,23),IF('Projektkostenkalkulation EP'!X16&lt;&gt;"",EOMONTH('Projektkostenkalkulation EP'!$B$4,22),IF('Projektkostenkalkulation EP'!W16&lt;&gt;"",EOMONTH('Projektkostenkalkulation EP'!$B$4,21),IF('Projektkostenkalkulation EP'!V16&lt;&gt;"",EOMONTH('Projektkostenkalkulation EP'!$B$4,20),IF('Projektkostenkalkulation EP'!U16&lt;&gt;"",EOMONTH('Projektkostenkalkulation EP'!$B$4,19),IF('Projektkostenkalkulation EP'!T16&lt;&gt;"",EOMONTH('Projektkostenkalkulation EP'!$B$4,18),IF('Projektkostenkalkulation EP'!S16&lt;&gt;"",EOMONTH('Projektkostenkalkulation EP'!$B$4,17),IF('Projektkostenkalkulation EP'!R16&lt;&gt;"",EOMONTH('Projektkostenkalkulation EP'!$B$4,16),IF('Projektkostenkalkulation EP'!Q16&lt;&gt;"",EOMONTH('Projektkostenkalkulation EP'!$B$4,15),IF('Projektkostenkalkulation EP'!P16&lt;&gt;"",EOMONTH('Projektkostenkalkulation EP'!$B$4,14),IF('Projektkostenkalkulation EP'!O16&lt;&gt;"",EOMONTH('Projektkostenkalkulation EP'!$B$4,13),IF('Projektkostenkalkulation EP'!N16&lt;&gt;"",EOMONTH('Projektkostenkalkulation EP'!$B$4,12),IF('Projektkostenkalkulation EP'!M16&lt;&gt;"",EOMONTH('Projektkostenkalkulation EP'!$B$4,11),IF('Projektkostenkalkulation EP'!L16&lt;&gt;"",EOMONTH('Projektkostenkalkulation EP'!$B$4,10),IF('Projektkostenkalkulation EP'!K16&lt;&gt;"",EOMONTH('Projektkostenkalkulation EP'!$B$4,9),IF('Projektkostenkalkulation EP'!J16&lt;&gt;"",EOMONTH('Projektkostenkalkulation EP'!$B$4,8),IF('Projektkostenkalkulation EP'!I16&lt;&gt;"",EOMONTH('Projektkostenkalkulation EP'!$B$4,7),IF('Projektkostenkalkulation EP'!H16&lt;&gt;"",EOMONTH('Projektkostenkalkulation EP'!$B$4,6),IF('Projektkostenkalkulation EP'!G16&lt;&gt;"",EOMONTH('Projektkostenkalkulation EP'!$B$4,5),IF('Projektkostenkalkulation EP'!F16&lt;&gt;"",EOMONTH('Projektkostenkalkulation EP'!$B$4,4),IF('Projektkostenkalkulation EP'!E16&lt;&gt;"",EOMONTH('Projektkostenkalkulation EP'!$B$4,3),IF('Projektkostenkalkulation EP'!D16&lt;&gt;"",EOMONTH('Projektkostenkalkulation EP'!$B$4,2),IF('Projektkostenkalkulation EP'!C16&lt;&gt;"",EOMONTH('Projektkostenkalkulation EP'!$B$4,1),IF('Projektkostenkalkulation EP'!B16&lt;&gt;"",EOMONTH('Projektkostenkalkulation EP'!$B$4,0),"Fehler")))))))))))))))))))))))),"TT.MM.JJJJ"),"")</f>
        <v/>
      </c>
      <c r="F50" s="14" t="str">
        <f>IF(A50&lt;&gt;"",IF('Projektkostenkalkulation EP'!$K$46="","",
                 IF(
                                AND('Projektkostenkalkulation EP'!$K$42&gt;0,'Projektkostenkalkulation EP'!$K$43&gt;0),5,
                                           IF(
                                                         OR('Projektkostenkalkulation EP'!$K$42&gt;0,'Projektkostenkalkulation EP'!$K$43&gt;0),4,
                                                                     IF('Projektkostenkalkulation EP'!$K$46&gt;0,3,""
                                                                                  )
                                                         )
                                         )
                     ),"")</f>
        <v/>
      </c>
      <c r="G50" s="99">
        <f>IF('Projektkostenkalkulation EP'!$Z$16-
                                                            $G51&gt;0,
                IF('Projektkostenkalkulation EP'!$Z$16-
                                                                $G51&gt;SUMIF('Projektkostenkalkulation EP'!$B$16:$Y$16,"&gt;0",'Projektkostenkalkulation EP'!$B$30:$Y$30),
                               SUMIF('Projektkostenkalkulation EP'!$B$16:$Y$16,"&gt;0",'Projektkostenkalkulation EP'!$B$30:$Y$30),
                               'Projektkostenkalkulation EP'!$Z$16-
                                                                 $G51
                              ),
                  0
)</f>
        <v>0</v>
      </c>
    </row>
    <row r="51" spans="1:7" ht="14.25" customHeight="1" thickBot="1" x14ac:dyDescent="0.25">
      <c r="A51" s="82" t="str">
        <f t="shared" si="7"/>
        <v/>
      </c>
      <c r="B51" s="368" t="str">
        <f>IF(G51&lt;&gt;0,'Projektkostenkalkulation EP'!$A$16,"")</f>
        <v/>
      </c>
      <c r="C51" s="369"/>
      <c r="D51" s="91" t="str">
        <f>IF('Personalkap. (Anl.5)'!$B51&lt;&gt;"",TEXT(IF('Projektkostenkalkulation EP'!B16&lt;&gt;"",EDATE('Projektkostenkalkulation EP'!$B$4,0),IF('Projektkostenkalkulation EP'!C16&lt;&gt;"",EDATE('Projektkostenkalkulation EP'!$B$4,1),IF('Projektkostenkalkulation EP'!D16&lt;&gt;"",EDATE('Projektkostenkalkulation EP'!$B$4,2),IF('Projektkostenkalkulation EP'!E16&lt;&gt;"",EDATE('Projektkostenkalkulation EP'!$B$4,3),IF('Projektkostenkalkulation EP'!F16&lt;&gt;"",EDATE('Projektkostenkalkulation EP'!$B$4,4),IF('Projektkostenkalkulation EP'!G16&lt;&gt;"",EDATE('Projektkostenkalkulation EP'!$B$4,5),IF('Projektkostenkalkulation EP'!H16&lt;&gt;"",EDATE('Projektkostenkalkulation EP'!$B$4,6),IF('Projektkostenkalkulation EP'!I16&lt;&gt;"",EDATE('Projektkostenkalkulation EP'!$B$4,7),IF('Projektkostenkalkulation EP'!J16&lt;&gt;"",EDATE('Projektkostenkalkulation EP'!$B$4,8),IF('Projektkostenkalkulation EP'!K16&lt;&gt;"",EDATE('Projektkostenkalkulation EP'!$B$4,9),IF('Projektkostenkalkulation EP'!L16&lt;&gt;"",EDATE('Projektkostenkalkulation EP'!$B$4,10),IF('Projektkostenkalkulation EP'!M16&lt;&gt;"",EDATE('Projektkostenkalkulation EP'!$B$4,11),IF('Projektkostenkalkulation EP'!N16&lt;&gt;"",EDATE('Projektkostenkalkulation EP'!$B$4,12),IF('Projektkostenkalkulation EP'!O16&lt;&gt;"",EDATE('Projektkostenkalkulation EP'!$B$4,13),IF('Projektkostenkalkulation EP'!P16&lt;&gt;"",EDATE('Projektkostenkalkulation EP'!$B$4,14),IF('Projektkostenkalkulation EP'!Q16&lt;&gt;"",EDATE('Projektkostenkalkulation EP'!$B$4,15),IF('Projektkostenkalkulation EP'!R16&lt;&gt;"",EDATE('Projektkostenkalkulation EP'!$B$4,16),IF('Projektkostenkalkulation EP'!S16&lt;&gt;"",EDATE('Projektkostenkalkulation EP'!$B$4,17),IF('Projektkostenkalkulation EP'!T16&lt;&gt;"",EDATE('Projektkostenkalkulation EP'!$B$4,18),IF('Projektkostenkalkulation EP'!U16&lt;&gt;"",EDATE('Projektkostenkalkulation EP'!$B$4,19),IF('Projektkostenkalkulation EP'!V16&lt;&gt;"",EDATE('Projektkostenkalkulation EP'!$B$4,20),IF('Projektkostenkalkulation EP'!W16&lt;&gt;"",EDATE('Projektkostenkalkulation EP'!$B$4,21),IF('Projektkostenkalkulation EP'!X16&lt;&gt;"",EDATE('Projektkostenkalkulation EP'!$B$4,22),IF('Projektkostenkalkulation EP'!Y16&lt;&gt;"",EDATE('Projektkostenkalkulation EP'!$B$4,23),"Fehler")))))))))))))))))))))))),"TT.MM.JJJJ"),"")</f>
        <v/>
      </c>
      <c r="E51" s="91" t="str">
        <f>IF('Personalkap. (Anl.5)'!$B51&lt;&gt;"",TEXT(IF('Projektkostenkalkulation EP'!Y16&lt;&gt;"",EOMONTH('Projektkostenkalkulation EP'!$B$4,23),IF('Projektkostenkalkulation EP'!X16&lt;&gt;"",EOMONTH('Projektkostenkalkulation EP'!$B$4,22),IF('Projektkostenkalkulation EP'!W16&lt;&gt;"",EOMONTH('Projektkostenkalkulation EP'!$B$4,21),IF('Projektkostenkalkulation EP'!V16&lt;&gt;"",EOMONTH('Projektkostenkalkulation EP'!$B$4,20),IF('Projektkostenkalkulation EP'!U16&lt;&gt;"",EOMONTH('Projektkostenkalkulation EP'!$B$4,19),IF('Projektkostenkalkulation EP'!T16&lt;&gt;"",EOMONTH('Projektkostenkalkulation EP'!$B$4,18),IF('Projektkostenkalkulation EP'!S16&lt;&gt;"",EOMONTH('Projektkostenkalkulation EP'!$B$4,17),IF('Projektkostenkalkulation EP'!R16&lt;&gt;"",EOMONTH('Projektkostenkalkulation EP'!$B$4,16),IF('Projektkostenkalkulation EP'!Q16&lt;&gt;"",EOMONTH('Projektkostenkalkulation EP'!$B$4,15),IF('Projektkostenkalkulation EP'!P16&lt;&gt;"",EOMONTH('Projektkostenkalkulation EP'!$B$4,14),IF('Projektkostenkalkulation EP'!O16&lt;&gt;"",EOMONTH('Projektkostenkalkulation EP'!$B$4,13),IF('Projektkostenkalkulation EP'!N16&lt;&gt;"",EOMONTH('Projektkostenkalkulation EP'!$B$4,12),IF('Projektkostenkalkulation EP'!M16&lt;&gt;"",EOMONTH('Projektkostenkalkulation EP'!$B$4,11),IF('Projektkostenkalkulation EP'!L16&lt;&gt;"",EOMONTH('Projektkostenkalkulation EP'!$B$4,10),IF('Projektkostenkalkulation EP'!K16&lt;&gt;"",EOMONTH('Projektkostenkalkulation EP'!$B$4,9),IF('Projektkostenkalkulation EP'!J16&lt;&gt;"",EOMONTH('Projektkostenkalkulation EP'!$B$4,8),IF('Projektkostenkalkulation EP'!I16&lt;&gt;"",EOMONTH('Projektkostenkalkulation EP'!$B$4,7),IF('Projektkostenkalkulation EP'!H16&lt;&gt;"",EOMONTH('Projektkostenkalkulation EP'!$B$4,6),IF('Projektkostenkalkulation EP'!G16&lt;&gt;"",EOMONTH('Projektkostenkalkulation EP'!$B$4,5),IF('Projektkostenkalkulation EP'!F16&lt;&gt;"",EOMONTH('Projektkostenkalkulation EP'!$B$4,4),IF('Projektkostenkalkulation EP'!E16&lt;&gt;"",EOMONTH('Projektkostenkalkulation EP'!$B$4,3),IF('Projektkostenkalkulation EP'!D16&lt;&gt;"",EOMONTH('Projektkostenkalkulation EP'!$B$4,2),IF('Projektkostenkalkulation EP'!C16&lt;&gt;"",EOMONTH('Projektkostenkalkulation EP'!$B$4,1),IF('Projektkostenkalkulation EP'!B16&lt;&gt;"",EOMONTH('Projektkostenkalkulation EP'!$B$4,0),"Fehler")))))))))))))))))))))))),"TT.MM.JJJJ"),"")</f>
        <v/>
      </c>
      <c r="F51" s="118" t="str">
        <f>IF(A51&lt;&gt;"",IF('Projektkostenkalkulation EP'!$K$47="","",
                 IF(
                                AND('Projektkostenkalkulation EP'!$K$42&gt;0,'Projektkostenkalkulation EP'!$K$43&gt;0),6,
                                           IF(
                                                         OR('Projektkostenkalkulation EP'!$K$42&gt;0,'Projektkostenkalkulation EP'!$K$43&gt;0),5,
                                                                     IF('Projektkostenkalkulation EP'!$K$47&gt;0,4,""
                                                                                  )
                                                         )
                                         )
                     ),"")</f>
        <v/>
      </c>
      <c r="G51" s="88">
        <f>IF('Projektkostenkalkulation EP'!$Z16&gt;0,
               IF('Projektkostenkalkulation EP'!$Z16&gt;SUMIF('Projektkostenkalkulation EP'!$B16:$Y16,"&gt;0",'Projektkostenkalkulation EP'!$B$31:$Y$31),
                            SUMIF('Projektkostenkalkulation EP'!$B16:$Y16,"&gt;0",'Projektkostenkalkulation EP'!$B$31:$Y$31),
                            'Projektkostenkalkulation EP'!$Z16
                          ),
                0
)</f>
        <v>0</v>
      </c>
    </row>
    <row r="52" spans="1:7" ht="14.25" customHeight="1" x14ac:dyDescent="0.2">
      <c r="A52" s="94" t="str">
        <f t="shared" ref="A52:A57" si="8">IF(B52&lt;&gt;"",9,"")</f>
        <v/>
      </c>
      <c r="B52" s="370" t="str">
        <f>IF(G52&lt;&gt;0,'Projektkostenkalkulation EP'!$A$17,"")</f>
        <v/>
      </c>
      <c r="C52" s="371"/>
      <c r="D52" s="95" t="str">
        <f>IF('Personalkap. (Anl.5)'!$B52&lt;&gt;"",TEXT(IF('Projektkostenkalkulation EP'!B17&lt;&gt;"",EDATE('Projektkostenkalkulation EP'!$B$4,0),IF('Projektkostenkalkulation EP'!C17&lt;&gt;"",EDATE('Projektkostenkalkulation EP'!$B$4,1),IF('Projektkostenkalkulation EP'!D17&lt;&gt;"",EDATE('Projektkostenkalkulation EP'!$B$4,2),IF('Projektkostenkalkulation EP'!E17&lt;&gt;"",EDATE('Projektkostenkalkulation EP'!$B$4,3),IF('Projektkostenkalkulation EP'!F17&lt;&gt;"",EDATE('Projektkostenkalkulation EP'!$B$4,4),IF('Projektkostenkalkulation EP'!G17&lt;&gt;"",EDATE('Projektkostenkalkulation EP'!$B$4,5),IF('Projektkostenkalkulation EP'!H17&lt;&gt;"",EDATE('Projektkostenkalkulation EP'!$B$4,6),IF('Projektkostenkalkulation EP'!I17&lt;&gt;"",EDATE('Projektkostenkalkulation EP'!$B$4,7),IF('Projektkostenkalkulation EP'!J17&lt;&gt;"",EDATE('Projektkostenkalkulation EP'!$B$4,8),IF('Projektkostenkalkulation EP'!K17&lt;&gt;"",EDATE('Projektkostenkalkulation EP'!$B$4,9),IF('Projektkostenkalkulation EP'!L17&lt;&gt;"",EDATE('Projektkostenkalkulation EP'!$B$4,10),IF('Projektkostenkalkulation EP'!M17&lt;&gt;"",EDATE('Projektkostenkalkulation EP'!$B$4,11),IF('Projektkostenkalkulation EP'!N17&lt;&gt;"",EDATE('Projektkostenkalkulation EP'!$B$4,12),IF('Projektkostenkalkulation EP'!O17&lt;&gt;"",EDATE('Projektkostenkalkulation EP'!$B$4,13),IF('Projektkostenkalkulation EP'!P17&lt;&gt;"",EDATE('Projektkostenkalkulation EP'!$B$4,14),IF('Projektkostenkalkulation EP'!Q17&lt;&gt;"",EDATE('Projektkostenkalkulation EP'!$B$4,15),IF('Projektkostenkalkulation EP'!R17&lt;&gt;"",EDATE('Projektkostenkalkulation EP'!$B$4,16),IF('Projektkostenkalkulation EP'!S17&lt;&gt;"",EDATE('Projektkostenkalkulation EP'!$B$4,17),IF('Projektkostenkalkulation EP'!T17&lt;&gt;"",EDATE('Projektkostenkalkulation EP'!$B$4,18),IF('Projektkostenkalkulation EP'!U17&lt;&gt;"",EDATE('Projektkostenkalkulation EP'!$B$4,19),IF('Projektkostenkalkulation EP'!V17&lt;&gt;"",EDATE('Projektkostenkalkulation EP'!$B$4,20),IF('Projektkostenkalkulation EP'!W17&lt;&gt;"",EDATE('Projektkostenkalkulation EP'!$B$4,21),IF('Projektkostenkalkulation EP'!X17&lt;&gt;"",EDATE('Projektkostenkalkulation EP'!$B$4,22),IF('Projektkostenkalkulation EP'!Y17&lt;&gt;"",EDATE('Projektkostenkalkulation EP'!$B$4,23),"Fehler")))))))))))))))))))))))),"TT.MM.JJJJ"),"")</f>
        <v/>
      </c>
      <c r="E52" s="95" t="str">
        <f>IF('Personalkap. (Anl.5)'!$B52&lt;&gt;"",TEXT(IF('Projektkostenkalkulation EP'!Y17&lt;&gt;"",EOMONTH('Projektkostenkalkulation EP'!$B$4,23),IF('Projektkostenkalkulation EP'!X17&lt;&gt;"",EOMONTH('Projektkostenkalkulation EP'!$B$4,22),IF('Projektkostenkalkulation EP'!W17&lt;&gt;"",EOMONTH('Projektkostenkalkulation EP'!$B$4,21),IF('Projektkostenkalkulation EP'!V17&lt;&gt;"",EOMONTH('Projektkostenkalkulation EP'!$B$4,20),IF('Projektkostenkalkulation EP'!U17&lt;&gt;"",EOMONTH('Projektkostenkalkulation EP'!$B$4,19),IF('Projektkostenkalkulation EP'!T17&lt;&gt;"",EOMONTH('Projektkostenkalkulation EP'!$B$4,18),IF('Projektkostenkalkulation EP'!S17&lt;&gt;"",EOMONTH('Projektkostenkalkulation EP'!$B$4,17),IF('Projektkostenkalkulation EP'!R17&lt;&gt;"",EOMONTH('Projektkostenkalkulation EP'!$B$4,16),IF('Projektkostenkalkulation EP'!Q17&lt;&gt;"",EOMONTH('Projektkostenkalkulation EP'!$B$4,15),IF('Projektkostenkalkulation EP'!P17&lt;&gt;"",EOMONTH('Projektkostenkalkulation EP'!$B$4,14),IF('Projektkostenkalkulation EP'!O17&lt;&gt;"",EOMONTH('Projektkostenkalkulation EP'!$B$4,13),IF('Projektkostenkalkulation EP'!N17&lt;&gt;"",EOMONTH('Projektkostenkalkulation EP'!$B$4,12),IF('Projektkostenkalkulation EP'!M17&lt;&gt;"",EOMONTH('Projektkostenkalkulation EP'!$B$4,11),IF('Projektkostenkalkulation EP'!L17&lt;&gt;"",EOMONTH('Projektkostenkalkulation EP'!$B$4,10),IF('Projektkostenkalkulation EP'!K17&lt;&gt;"",EOMONTH('Projektkostenkalkulation EP'!$B$4,9),IF('Projektkostenkalkulation EP'!J17&lt;&gt;"",EOMONTH('Projektkostenkalkulation EP'!$B$4,8),IF('Projektkostenkalkulation EP'!I17&lt;&gt;"",EOMONTH('Projektkostenkalkulation EP'!$B$4,7),IF('Projektkostenkalkulation EP'!H17&lt;&gt;"",EOMONTH('Projektkostenkalkulation EP'!$B$4,6),IF('Projektkostenkalkulation EP'!G17&lt;&gt;"",EOMONTH('Projektkostenkalkulation EP'!$B$4,5),IF('Projektkostenkalkulation EP'!F17&lt;&gt;"",EOMONTH('Projektkostenkalkulation EP'!$B$4,4),IF('Projektkostenkalkulation EP'!E17&lt;&gt;"",EOMONTH('Projektkostenkalkulation EP'!$B$4,3),IF('Projektkostenkalkulation EP'!D17&lt;&gt;"",EOMONTH('Projektkostenkalkulation EP'!$B$4,2),IF('Projektkostenkalkulation EP'!C17&lt;&gt;"",EOMONTH('Projektkostenkalkulation EP'!$B$4,1),IF('Projektkostenkalkulation EP'!B17&lt;&gt;"",EOMONTH('Projektkostenkalkulation EP'!$B$4,0),"Fehler")))))))))))))))))))))))),"TT.MM.JJJJ"),"")</f>
        <v/>
      </c>
      <c r="F52" s="96" t="str">
        <f>IF(A52&lt;&gt;"",IF(
                'Projektkostenkalkulation EP'!$K$42&gt;0,  1,  ""
                 ),"")</f>
        <v/>
      </c>
      <c r="G52" s="101">
        <f>IF('Projektkostenkalkulation EP'!$Z$17&gt;0,
              IF('Projektkostenkalkulation EP'!$Z$17&gt;=SUMIF('Projektkostenkalkulation EP'!$B$17:$Y$17,"&gt;0",'Projektkostenkalkulation EP'!$B$26:$Y$26),
                           SUMIF('Projektkostenkalkulation EP'!$B$17:$Y$17,"&gt;0",'Projektkostenkalkulation EP'!$B$26:$Y$26),
                           'Projektkostenkalkulation EP'!$Z$17
              ),
              0
)</f>
        <v>0</v>
      </c>
    </row>
    <row r="53" spans="1:7" ht="14.25" customHeight="1" x14ac:dyDescent="0.2">
      <c r="A53" s="81" t="str">
        <f t="shared" si="8"/>
        <v/>
      </c>
      <c r="B53" s="366" t="str">
        <f>IF(G53&lt;&gt;0,'Projektkostenkalkulation EP'!$A$17,"")</f>
        <v/>
      </c>
      <c r="C53" s="367"/>
      <c r="D53" s="90" t="str">
        <f>IF('Personalkap. (Anl.5)'!$B53&lt;&gt;"",TEXT(IF('Projektkostenkalkulation EP'!B17&lt;&gt;"",EDATE('Projektkostenkalkulation EP'!$B$4,0),IF('Projektkostenkalkulation EP'!C17&lt;&gt;"",EDATE('Projektkostenkalkulation EP'!$B$4,1),IF('Projektkostenkalkulation EP'!D17&lt;&gt;"",EDATE('Projektkostenkalkulation EP'!$B$4,2),IF('Projektkostenkalkulation EP'!E17&lt;&gt;"",EDATE('Projektkostenkalkulation EP'!$B$4,3),IF('Projektkostenkalkulation EP'!F17&lt;&gt;"",EDATE('Projektkostenkalkulation EP'!$B$4,4),IF('Projektkostenkalkulation EP'!G17&lt;&gt;"",EDATE('Projektkostenkalkulation EP'!$B$4,5),IF('Projektkostenkalkulation EP'!H17&lt;&gt;"",EDATE('Projektkostenkalkulation EP'!$B$4,6),IF('Projektkostenkalkulation EP'!I17&lt;&gt;"",EDATE('Projektkostenkalkulation EP'!$B$4,7),IF('Projektkostenkalkulation EP'!J17&lt;&gt;"",EDATE('Projektkostenkalkulation EP'!$B$4,8),IF('Projektkostenkalkulation EP'!K17&lt;&gt;"",EDATE('Projektkostenkalkulation EP'!$B$4,9),IF('Projektkostenkalkulation EP'!L17&lt;&gt;"",EDATE('Projektkostenkalkulation EP'!$B$4,10),IF('Projektkostenkalkulation EP'!M17&lt;&gt;"",EDATE('Projektkostenkalkulation EP'!$B$4,11),IF('Projektkostenkalkulation EP'!N17&lt;&gt;"",EDATE('Projektkostenkalkulation EP'!$B$4,12),IF('Projektkostenkalkulation EP'!O17&lt;&gt;"",EDATE('Projektkostenkalkulation EP'!$B$4,13),IF('Projektkostenkalkulation EP'!P17&lt;&gt;"",EDATE('Projektkostenkalkulation EP'!$B$4,14),IF('Projektkostenkalkulation EP'!Q17&lt;&gt;"",EDATE('Projektkostenkalkulation EP'!$B$4,15),IF('Projektkostenkalkulation EP'!R17&lt;&gt;"",EDATE('Projektkostenkalkulation EP'!$B$4,16),IF('Projektkostenkalkulation EP'!S17&lt;&gt;"",EDATE('Projektkostenkalkulation EP'!$B$4,17),IF('Projektkostenkalkulation EP'!T17&lt;&gt;"",EDATE('Projektkostenkalkulation EP'!$B$4,18),IF('Projektkostenkalkulation EP'!U17&lt;&gt;"",EDATE('Projektkostenkalkulation EP'!$B$4,19),IF('Projektkostenkalkulation EP'!V17&lt;&gt;"",EDATE('Projektkostenkalkulation EP'!$B$4,20),IF('Projektkostenkalkulation EP'!W17&lt;&gt;"",EDATE('Projektkostenkalkulation EP'!$B$4,21),IF('Projektkostenkalkulation EP'!X17&lt;&gt;"",EDATE('Projektkostenkalkulation EP'!$B$4,22),IF('Projektkostenkalkulation EP'!Y17&lt;&gt;"",EDATE('Projektkostenkalkulation EP'!$B$4,23),"Fehler")))))))))))))))))))))))),"TT.MM.JJJJ"),"")</f>
        <v/>
      </c>
      <c r="E53" s="90" t="str">
        <f>IF('Personalkap. (Anl.5)'!$B53&lt;&gt;"",TEXT(IF('Projektkostenkalkulation EP'!Y17&lt;&gt;"",EOMONTH('Projektkostenkalkulation EP'!$B$4,23),IF('Projektkostenkalkulation EP'!X17&lt;&gt;"",EOMONTH('Projektkostenkalkulation EP'!$B$4,22),IF('Projektkostenkalkulation EP'!W17&lt;&gt;"",EOMONTH('Projektkostenkalkulation EP'!$B$4,21),IF('Projektkostenkalkulation EP'!V17&lt;&gt;"",EOMONTH('Projektkostenkalkulation EP'!$B$4,20),IF('Projektkostenkalkulation EP'!U17&lt;&gt;"",EOMONTH('Projektkostenkalkulation EP'!$B$4,19),IF('Projektkostenkalkulation EP'!T17&lt;&gt;"",EOMONTH('Projektkostenkalkulation EP'!$B$4,18),IF('Projektkostenkalkulation EP'!S17&lt;&gt;"",EOMONTH('Projektkostenkalkulation EP'!$B$4,17),IF('Projektkostenkalkulation EP'!R17&lt;&gt;"",EOMONTH('Projektkostenkalkulation EP'!$B$4,16),IF('Projektkostenkalkulation EP'!Q17&lt;&gt;"",EOMONTH('Projektkostenkalkulation EP'!$B$4,15),IF('Projektkostenkalkulation EP'!P17&lt;&gt;"",EOMONTH('Projektkostenkalkulation EP'!$B$4,14),IF('Projektkostenkalkulation EP'!O17&lt;&gt;"",EOMONTH('Projektkostenkalkulation EP'!$B$4,13),IF('Projektkostenkalkulation EP'!N17&lt;&gt;"",EOMONTH('Projektkostenkalkulation EP'!$B$4,12),IF('Projektkostenkalkulation EP'!M17&lt;&gt;"",EOMONTH('Projektkostenkalkulation EP'!$B$4,11),IF('Projektkostenkalkulation EP'!L17&lt;&gt;"",EOMONTH('Projektkostenkalkulation EP'!$B$4,10),IF('Projektkostenkalkulation EP'!K17&lt;&gt;"",EOMONTH('Projektkostenkalkulation EP'!$B$4,9),IF('Projektkostenkalkulation EP'!J17&lt;&gt;"",EOMONTH('Projektkostenkalkulation EP'!$B$4,8),IF('Projektkostenkalkulation EP'!I17&lt;&gt;"",EOMONTH('Projektkostenkalkulation EP'!$B$4,7),IF('Projektkostenkalkulation EP'!H17&lt;&gt;"",EOMONTH('Projektkostenkalkulation EP'!$B$4,6),IF('Projektkostenkalkulation EP'!G17&lt;&gt;"",EOMONTH('Projektkostenkalkulation EP'!$B$4,5),IF('Projektkostenkalkulation EP'!F17&lt;&gt;"",EOMONTH('Projektkostenkalkulation EP'!$B$4,4),IF('Projektkostenkalkulation EP'!E17&lt;&gt;"",EOMONTH('Projektkostenkalkulation EP'!$B$4,3),IF('Projektkostenkalkulation EP'!D17&lt;&gt;"",EOMONTH('Projektkostenkalkulation EP'!$B$4,2),IF('Projektkostenkalkulation EP'!C17&lt;&gt;"",EOMONTH('Projektkostenkalkulation EP'!$B$4,1),IF('Projektkostenkalkulation EP'!B17&lt;&gt;"",EOMONTH('Projektkostenkalkulation EP'!$B$4,0),"Fehler")))))))))))))))))))))))),"TT.MM.JJJJ"),"")</f>
        <v/>
      </c>
      <c r="F53" s="14" t="str">
        <f>IF(A53&lt;&gt;"",IF(
                 AND('Projektkostenkalkulation EP'!$K$42&gt;0,'Projektkostenkalkulation EP'!$K$43&gt;0),2,
                           IF(
                                          AND('Projektkostenkalkulation EP'!$K$42="",'Projektkostenkalkulation EP'!$K$43&gt;0),1,""
                                         )
                           ),"")</f>
        <v/>
      </c>
      <c r="G53" s="99">
        <f>IF('Projektkostenkalkulation EP'!$Z$17-
                                                        SUMIF('Projektkostenkalkulation EP'!$B$17:$Y$17,"&gt;0",'Projektkostenkalkulation EP'!$B$26:$Y$26)&gt;0,
              IF('Projektkostenkalkulation EP'!$Z$17-
                                                                    SUMIF('Projektkostenkalkulation EP'!$B$17:$Y$17,"&gt;0",'Projektkostenkalkulation EP'!$B$26:$Y$26)&gt;=SUMIF('Projektkostenkalkulation EP'!$B$17:$Y$17,"&gt;0",'Projektkostenkalkulation EP'!$B$27:$Y$27),
                           SUMIF('Projektkostenkalkulation EP'!$B$17:$Y$17,"&gt;0",'Projektkostenkalkulation EP'!$B$27:$Y$27),
                           'Projektkostenkalkulation EP'!$Z$17-
                                                                    SUMIF('Projektkostenkalkulation EP'!$B$17:$Y$17,"&gt;0",'Projektkostenkalkulation EP'!$B$26:$Y$26)
              ),
              0
)</f>
        <v>0</v>
      </c>
    </row>
    <row r="54" spans="1:7" ht="14.25" customHeight="1" x14ac:dyDescent="0.2">
      <c r="A54" s="81" t="str">
        <f t="shared" si="8"/>
        <v/>
      </c>
      <c r="B54" s="366" t="str">
        <f>IF(G54&lt;&gt;0,'Projektkostenkalkulation EP'!$A$17,"")</f>
        <v/>
      </c>
      <c r="C54" s="367"/>
      <c r="D54" s="90" t="str">
        <f>IF('Personalkap. (Anl.5)'!$B54&lt;&gt;"",TEXT(IF('Projektkostenkalkulation EP'!B17&lt;&gt;"",EDATE('Projektkostenkalkulation EP'!$B$4,0),IF('Projektkostenkalkulation EP'!C17&lt;&gt;"",EDATE('Projektkostenkalkulation EP'!$B$4,1),IF('Projektkostenkalkulation EP'!D17&lt;&gt;"",EDATE('Projektkostenkalkulation EP'!$B$4,2),IF('Projektkostenkalkulation EP'!E17&lt;&gt;"",EDATE('Projektkostenkalkulation EP'!$B$4,3),IF('Projektkostenkalkulation EP'!F17&lt;&gt;"",EDATE('Projektkostenkalkulation EP'!$B$4,4),IF('Projektkostenkalkulation EP'!G17&lt;&gt;"",EDATE('Projektkostenkalkulation EP'!$B$4,5),IF('Projektkostenkalkulation EP'!H17&lt;&gt;"",EDATE('Projektkostenkalkulation EP'!$B$4,6),IF('Projektkostenkalkulation EP'!I17&lt;&gt;"",EDATE('Projektkostenkalkulation EP'!$B$4,7),IF('Projektkostenkalkulation EP'!J17&lt;&gt;"",EDATE('Projektkostenkalkulation EP'!$B$4,8),IF('Projektkostenkalkulation EP'!K17&lt;&gt;"",EDATE('Projektkostenkalkulation EP'!$B$4,9),IF('Projektkostenkalkulation EP'!L17&lt;&gt;"",EDATE('Projektkostenkalkulation EP'!$B$4,10),IF('Projektkostenkalkulation EP'!M17&lt;&gt;"",EDATE('Projektkostenkalkulation EP'!$B$4,11),IF('Projektkostenkalkulation EP'!N17&lt;&gt;"",EDATE('Projektkostenkalkulation EP'!$B$4,12),IF('Projektkostenkalkulation EP'!O17&lt;&gt;"",EDATE('Projektkostenkalkulation EP'!$B$4,13),IF('Projektkostenkalkulation EP'!P17&lt;&gt;"",EDATE('Projektkostenkalkulation EP'!$B$4,14),IF('Projektkostenkalkulation EP'!Q17&lt;&gt;"",EDATE('Projektkostenkalkulation EP'!$B$4,15),IF('Projektkostenkalkulation EP'!R17&lt;&gt;"",EDATE('Projektkostenkalkulation EP'!$B$4,16),IF('Projektkostenkalkulation EP'!S17&lt;&gt;"",EDATE('Projektkostenkalkulation EP'!$B$4,17),IF('Projektkostenkalkulation EP'!T17&lt;&gt;"",EDATE('Projektkostenkalkulation EP'!$B$4,18),IF('Projektkostenkalkulation EP'!U17&lt;&gt;"",EDATE('Projektkostenkalkulation EP'!$B$4,19),IF('Projektkostenkalkulation EP'!V17&lt;&gt;"",EDATE('Projektkostenkalkulation EP'!$B$4,20),IF('Projektkostenkalkulation EP'!W17&lt;&gt;"",EDATE('Projektkostenkalkulation EP'!$B$4,21),IF('Projektkostenkalkulation EP'!X17&lt;&gt;"",EDATE('Projektkostenkalkulation EP'!$B$4,22),IF('Projektkostenkalkulation EP'!Y17&lt;&gt;"",EDATE('Projektkostenkalkulation EP'!$B$4,23),"Fehler")))))))))))))))))))))))),"TT.MM.JJJJ"),"")</f>
        <v/>
      </c>
      <c r="E54" s="90" t="str">
        <f>IF('Personalkap. (Anl.5)'!$B54&lt;&gt;"",TEXT(IF('Projektkostenkalkulation EP'!Y17&lt;&gt;"",EOMONTH('Projektkostenkalkulation EP'!$B$4,23),IF('Projektkostenkalkulation EP'!X17&lt;&gt;"",EOMONTH('Projektkostenkalkulation EP'!$B$4,22),IF('Projektkostenkalkulation EP'!W17&lt;&gt;"",EOMONTH('Projektkostenkalkulation EP'!$B$4,21),IF('Projektkostenkalkulation EP'!V17&lt;&gt;"",EOMONTH('Projektkostenkalkulation EP'!$B$4,20),IF('Projektkostenkalkulation EP'!U17&lt;&gt;"",EOMONTH('Projektkostenkalkulation EP'!$B$4,19),IF('Projektkostenkalkulation EP'!T17&lt;&gt;"",EOMONTH('Projektkostenkalkulation EP'!$B$4,18),IF('Projektkostenkalkulation EP'!S17&lt;&gt;"",EOMONTH('Projektkostenkalkulation EP'!$B$4,17),IF('Projektkostenkalkulation EP'!R17&lt;&gt;"",EOMONTH('Projektkostenkalkulation EP'!$B$4,16),IF('Projektkostenkalkulation EP'!Q17&lt;&gt;"",EOMONTH('Projektkostenkalkulation EP'!$B$4,15),IF('Projektkostenkalkulation EP'!P17&lt;&gt;"",EOMONTH('Projektkostenkalkulation EP'!$B$4,14),IF('Projektkostenkalkulation EP'!O17&lt;&gt;"",EOMONTH('Projektkostenkalkulation EP'!$B$4,13),IF('Projektkostenkalkulation EP'!N17&lt;&gt;"",EOMONTH('Projektkostenkalkulation EP'!$B$4,12),IF('Projektkostenkalkulation EP'!M17&lt;&gt;"",EOMONTH('Projektkostenkalkulation EP'!$B$4,11),IF('Projektkostenkalkulation EP'!L17&lt;&gt;"",EOMONTH('Projektkostenkalkulation EP'!$B$4,10),IF('Projektkostenkalkulation EP'!K17&lt;&gt;"",EOMONTH('Projektkostenkalkulation EP'!$B$4,9),IF('Projektkostenkalkulation EP'!J17&lt;&gt;"",EOMONTH('Projektkostenkalkulation EP'!$B$4,8),IF('Projektkostenkalkulation EP'!I17&lt;&gt;"",EOMONTH('Projektkostenkalkulation EP'!$B$4,7),IF('Projektkostenkalkulation EP'!H17&lt;&gt;"",EOMONTH('Projektkostenkalkulation EP'!$B$4,6),IF('Projektkostenkalkulation EP'!G17&lt;&gt;"",EOMONTH('Projektkostenkalkulation EP'!$B$4,5),IF('Projektkostenkalkulation EP'!F17&lt;&gt;"",EOMONTH('Projektkostenkalkulation EP'!$B$4,4),IF('Projektkostenkalkulation EP'!E17&lt;&gt;"",EOMONTH('Projektkostenkalkulation EP'!$B$4,3),IF('Projektkostenkalkulation EP'!D17&lt;&gt;"",EOMONTH('Projektkostenkalkulation EP'!$B$4,2),IF('Projektkostenkalkulation EP'!C17&lt;&gt;"",EOMONTH('Projektkostenkalkulation EP'!$B$4,1),IF('Projektkostenkalkulation EP'!B17&lt;&gt;"",EOMONTH('Projektkostenkalkulation EP'!$B$4,0),"Fehler")))))))))))))))))))))))),"TT.MM.JJJJ"),"")</f>
        <v/>
      </c>
      <c r="F54" s="14" t="str">
        <f>IF(A54&lt;&gt;"",IF('Projektkostenkalkulation EP'!$K$44="","",
                  IF(
                                AND('Projektkostenkalkulation EP'!$K$42&gt;0,'Projektkostenkalkulation EP'!$K$43&gt;0),3,
                                          IF(
                                                         OR('Projektkostenkalkulation EP'!$K$42&gt;0,'Projektkostenkalkulation EP'!$K$43&gt;0),2,
                                                                     IF('Projektkostenkalkulation EP'!$K$44&gt;0,1,""
                                                                                  )
                                                       )
                             )
                    ),"")</f>
        <v/>
      </c>
      <c r="G54" s="99">
        <f>IF('Projektkostenkalkulation EP'!$Z$17-
                                                SUMIF('Projektkostenkalkulation EP'!$B$17:$Y$17,"&gt;0",'Projektkostenkalkulation EP'!$B$27:$Y$27)-
                                                        SUMIF('Projektkostenkalkulation EP'!$B$17:$Y$17,"&gt;0",'Projektkostenkalkulation EP'!$B$26:$Y$26)&gt;0,
              IF('Projektkostenkalkulation EP'!$Z$17-
                                                            SUMIF('Projektkostenkalkulation EP'!$B$17:$Y$17,"&gt;0",'Projektkostenkalkulation EP'!$B$27:$Y$27)-
                                                                    SUMIF('Projektkostenkalkulation EP'!$B$17:$Y$17,"&gt;0",'Projektkostenkalkulation EP'!$B$26:$Y$26)&gt;=SUMIF('Projektkostenkalkulation EP'!$B$17:$Y$17,"&gt;0",'Projektkostenkalkulation EP'!$B$28:$Y$28),
                           SUMIF('Projektkostenkalkulation EP'!$B$17:$Y$17,"&gt;0",'Projektkostenkalkulation EP'!$B$28:$Y$28),
                           'Projektkostenkalkulation EP'!$Z$17-
                                                            SUMIF('Projektkostenkalkulation EP'!$B$17:$Y$17,"&gt;0",'Projektkostenkalkulation EP'!$B$27:$Y$27)-
                                                                    SUMIF('Projektkostenkalkulation EP'!$B$17:$Y$17,"&gt;0",'Projektkostenkalkulation EP'!$B$26:$Y$26)
              ),
              0
)</f>
        <v>0</v>
      </c>
    </row>
    <row r="55" spans="1:7" ht="14.25" customHeight="1" x14ac:dyDescent="0.2">
      <c r="A55" s="81" t="str">
        <f t="shared" si="8"/>
        <v/>
      </c>
      <c r="B55" s="366" t="str">
        <f>IF(G55&lt;&gt;0,'Projektkostenkalkulation EP'!$A$17,"")</f>
        <v/>
      </c>
      <c r="C55" s="367"/>
      <c r="D55" s="90" t="str">
        <f>IF('Personalkap. (Anl.5)'!$B55&lt;&gt;"",TEXT(IF('Projektkostenkalkulation EP'!B17&lt;&gt;"",EDATE('Projektkostenkalkulation EP'!$B$4,0),IF('Projektkostenkalkulation EP'!C17&lt;&gt;"",EDATE('Projektkostenkalkulation EP'!$B$4,1),IF('Projektkostenkalkulation EP'!D17&lt;&gt;"",EDATE('Projektkostenkalkulation EP'!$B$4,2),IF('Projektkostenkalkulation EP'!E17&lt;&gt;"",EDATE('Projektkostenkalkulation EP'!$B$4,3),IF('Projektkostenkalkulation EP'!F17&lt;&gt;"",EDATE('Projektkostenkalkulation EP'!$B$4,4),IF('Projektkostenkalkulation EP'!G17&lt;&gt;"",EDATE('Projektkostenkalkulation EP'!$B$4,5),IF('Projektkostenkalkulation EP'!H17&lt;&gt;"",EDATE('Projektkostenkalkulation EP'!$B$4,6),IF('Projektkostenkalkulation EP'!I17&lt;&gt;"",EDATE('Projektkostenkalkulation EP'!$B$4,7),IF('Projektkostenkalkulation EP'!J17&lt;&gt;"",EDATE('Projektkostenkalkulation EP'!$B$4,8),IF('Projektkostenkalkulation EP'!K17&lt;&gt;"",EDATE('Projektkostenkalkulation EP'!$B$4,9),IF('Projektkostenkalkulation EP'!L17&lt;&gt;"",EDATE('Projektkostenkalkulation EP'!$B$4,10),IF('Projektkostenkalkulation EP'!M17&lt;&gt;"",EDATE('Projektkostenkalkulation EP'!$B$4,11),IF('Projektkostenkalkulation EP'!N17&lt;&gt;"",EDATE('Projektkostenkalkulation EP'!$B$4,12),IF('Projektkostenkalkulation EP'!O17&lt;&gt;"",EDATE('Projektkostenkalkulation EP'!$B$4,13),IF('Projektkostenkalkulation EP'!P17&lt;&gt;"",EDATE('Projektkostenkalkulation EP'!$B$4,14),IF('Projektkostenkalkulation EP'!Q17&lt;&gt;"",EDATE('Projektkostenkalkulation EP'!$B$4,15),IF('Projektkostenkalkulation EP'!R17&lt;&gt;"",EDATE('Projektkostenkalkulation EP'!$B$4,16),IF('Projektkostenkalkulation EP'!S17&lt;&gt;"",EDATE('Projektkostenkalkulation EP'!$B$4,17),IF('Projektkostenkalkulation EP'!T17&lt;&gt;"",EDATE('Projektkostenkalkulation EP'!$B$4,18),IF('Projektkostenkalkulation EP'!U17&lt;&gt;"",EDATE('Projektkostenkalkulation EP'!$B$4,19),IF('Projektkostenkalkulation EP'!V17&lt;&gt;"",EDATE('Projektkostenkalkulation EP'!$B$4,20),IF('Projektkostenkalkulation EP'!W17&lt;&gt;"",EDATE('Projektkostenkalkulation EP'!$B$4,21),IF('Projektkostenkalkulation EP'!X17&lt;&gt;"",EDATE('Projektkostenkalkulation EP'!$B$4,22),IF('Projektkostenkalkulation EP'!Y17&lt;&gt;"",EDATE('Projektkostenkalkulation EP'!$B$4,23),"Fehler")))))))))))))))))))))))),"TT.MM.JJJJ"),"")</f>
        <v/>
      </c>
      <c r="E55" s="90" t="str">
        <f>IF('Personalkap. (Anl.5)'!$B55&lt;&gt;"",TEXT(IF('Projektkostenkalkulation EP'!Y17&lt;&gt;"",EOMONTH('Projektkostenkalkulation EP'!$B$4,23),IF('Projektkostenkalkulation EP'!X17&lt;&gt;"",EOMONTH('Projektkostenkalkulation EP'!$B$4,22),IF('Projektkostenkalkulation EP'!W17&lt;&gt;"",EOMONTH('Projektkostenkalkulation EP'!$B$4,21),IF('Projektkostenkalkulation EP'!V17&lt;&gt;"",EOMONTH('Projektkostenkalkulation EP'!$B$4,20),IF('Projektkostenkalkulation EP'!U17&lt;&gt;"",EOMONTH('Projektkostenkalkulation EP'!$B$4,19),IF('Projektkostenkalkulation EP'!T17&lt;&gt;"",EOMONTH('Projektkostenkalkulation EP'!$B$4,18),IF('Projektkostenkalkulation EP'!S17&lt;&gt;"",EOMONTH('Projektkostenkalkulation EP'!$B$4,17),IF('Projektkostenkalkulation EP'!R17&lt;&gt;"",EOMONTH('Projektkostenkalkulation EP'!$B$4,16),IF('Projektkostenkalkulation EP'!Q17&lt;&gt;"",EOMONTH('Projektkostenkalkulation EP'!$B$4,15),IF('Projektkostenkalkulation EP'!P17&lt;&gt;"",EOMONTH('Projektkostenkalkulation EP'!$B$4,14),IF('Projektkostenkalkulation EP'!O17&lt;&gt;"",EOMONTH('Projektkostenkalkulation EP'!$B$4,13),IF('Projektkostenkalkulation EP'!N17&lt;&gt;"",EOMONTH('Projektkostenkalkulation EP'!$B$4,12),IF('Projektkostenkalkulation EP'!M17&lt;&gt;"",EOMONTH('Projektkostenkalkulation EP'!$B$4,11),IF('Projektkostenkalkulation EP'!L17&lt;&gt;"",EOMONTH('Projektkostenkalkulation EP'!$B$4,10),IF('Projektkostenkalkulation EP'!K17&lt;&gt;"",EOMONTH('Projektkostenkalkulation EP'!$B$4,9),IF('Projektkostenkalkulation EP'!J17&lt;&gt;"",EOMONTH('Projektkostenkalkulation EP'!$B$4,8),IF('Projektkostenkalkulation EP'!I17&lt;&gt;"",EOMONTH('Projektkostenkalkulation EP'!$B$4,7),IF('Projektkostenkalkulation EP'!H17&lt;&gt;"",EOMONTH('Projektkostenkalkulation EP'!$B$4,6),IF('Projektkostenkalkulation EP'!G17&lt;&gt;"",EOMONTH('Projektkostenkalkulation EP'!$B$4,5),IF('Projektkostenkalkulation EP'!F17&lt;&gt;"",EOMONTH('Projektkostenkalkulation EP'!$B$4,4),IF('Projektkostenkalkulation EP'!E17&lt;&gt;"",EOMONTH('Projektkostenkalkulation EP'!$B$4,3),IF('Projektkostenkalkulation EP'!D17&lt;&gt;"",EOMONTH('Projektkostenkalkulation EP'!$B$4,2),IF('Projektkostenkalkulation EP'!C17&lt;&gt;"",EOMONTH('Projektkostenkalkulation EP'!$B$4,1),IF('Projektkostenkalkulation EP'!B17&lt;&gt;"",EOMONTH('Projektkostenkalkulation EP'!$B$4,0),"Fehler")))))))))))))))))))))))),"TT.MM.JJJJ"),"")</f>
        <v/>
      </c>
      <c r="F55" s="14" t="str">
        <f>IF(A55&lt;&gt;"",IF('Projektkostenkalkulation EP'!$K$45="","",
                 IF(
                                AND('Projektkostenkalkulation EP'!$K$42&gt;0,'Projektkostenkalkulation EP'!$K$43&gt;0),4,
                                           IF(
                                                         OR('Projektkostenkalkulation EP'!$K$42&gt;0,'Projektkostenkalkulation EP'!$K$43&gt;0),3,
                                                                     IF('Projektkostenkalkulation EP'!$K$45&gt;0,2,""
                                                                                  )
                                                         )
                                         )
                     ),"")</f>
        <v/>
      </c>
      <c r="G55" s="99">
        <f>IF('Projektkostenkalkulation EP'!$Z$17-
                                        SUMIF('Projektkostenkalkulation EP'!$B$17:$Y$17,"&gt;0",'Projektkostenkalkulation EP'!$B$28:$Y$28)-
                                                SUMIF('Projektkostenkalkulation EP'!$B$17:$Y$17,"&gt;0",'Projektkostenkalkulation EP'!$B$27:$Y$27)-
                                                        SUMIF('Projektkostenkalkulation EP'!$B$17:$Y$17,"&gt;0",'Projektkostenkalkulation EP'!$B$26:$Y$26)&gt;0,
              IF('Projektkostenkalkulation EP'!$Z$17-
                                                    SUMIF('Projektkostenkalkulation EP'!$B$17:$Y$17,"&gt;0",'Projektkostenkalkulation EP'!$B$28:$Y$28)-
                                                            SUMIF('Projektkostenkalkulation EP'!$B$17:$Y$17,"&gt;0",'Projektkostenkalkulation EP'!$B$27:$Y$27)-
                                                                    SUMIF('Projektkostenkalkulation EP'!$B$17:$Y$17,"&gt;0",'Projektkostenkalkulation EP'!$B$26:$Y$26)&gt;=SUMIF('Projektkostenkalkulation EP'!$B$17:$Y$17,"&gt;0",'Projektkostenkalkulation EP'!$B$29:$Y$29),
                           SUMIF('Projektkostenkalkulation EP'!B$17:Y$17,"&gt;0",'Projektkostenkalkulation EP'!$B$29:$Y$29),
                           'Projektkostenkalkulation EP'!$Z$17-
                                                    SUMIF('Projektkostenkalkulation EP'!$B$17:$Y$17,"&gt;0",'Projektkostenkalkulation EP'!$B$28:$Y$28)-
                                                            SUMIF('Projektkostenkalkulation EP'!$B$17:$Y$17,"&gt;0",'Projektkostenkalkulation EP'!$B$27:$Y$27)-
                                                                    SUMIF('Projektkostenkalkulation EP'!$B$17:$Y$17,"&gt;0",'Projektkostenkalkulation EP'!$B$26:$Y$26)
              ),
              0
)</f>
        <v>0</v>
      </c>
    </row>
    <row r="56" spans="1:7" ht="14.25" customHeight="1" x14ac:dyDescent="0.2">
      <c r="A56" s="81" t="str">
        <f t="shared" si="8"/>
        <v/>
      </c>
      <c r="B56" s="366" t="str">
        <f>IF(G56&lt;&gt;0,'Projektkostenkalkulation EP'!$A$17,"")</f>
        <v/>
      </c>
      <c r="C56" s="367"/>
      <c r="D56" s="90" t="str">
        <f>IF('Personalkap. (Anl.5)'!$B56&lt;&gt;"",TEXT(IF('Projektkostenkalkulation EP'!B17&lt;&gt;"",EDATE('Projektkostenkalkulation EP'!$B$4,0),IF('Projektkostenkalkulation EP'!C17&lt;&gt;"",EDATE('Projektkostenkalkulation EP'!$B$4,1),IF('Projektkostenkalkulation EP'!D17&lt;&gt;"",EDATE('Projektkostenkalkulation EP'!$B$4,2),IF('Projektkostenkalkulation EP'!E17&lt;&gt;"",EDATE('Projektkostenkalkulation EP'!$B$4,3),IF('Projektkostenkalkulation EP'!F17&lt;&gt;"",EDATE('Projektkostenkalkulation EP'!$B$4,4),IF('Projektkostenkalkulation EP'!G17&lt;&gt;"",EDATE('Projektkostenkalkulation EP'!$B$4,5),IF('Projektkostenkalkulation EP'!H17&lt;&gt;"",EDATE('Projektkostenkalkulation EP'!$B$4,6),IF('Projektkostenkalkulation EP'!I17&lt;&gt;"",EDATE('Projektkostenkalkulation EP'!$B$4,7),IF('Projektkostenkalkulation EP'!J17&lt;&gt;"",EDATE('Projektkostenkalkulation EP'!$B$4,8),IF('Projektkostenkalkulation EP'!K17&lt;&gt;"",EDATE('Projektkostenkalkulation EP'!$B$4,9),IF('Projektkostenkalkulation EP'!L17&lt;&gt;"",EDATE('Projektkostenkalkulation EP'!$B$4,10),IF('Projektkostenkalkulation EP'!M17&lt;&gt;"",EDATE('Projektkostenkalkulation EP'!$B$4,11),IF('Projektkostenkalkulation EP'!N17&lt;&gt;"",EDATE('Projektkostenkalkulation EP'!$B$4,12),IF('Projektkostenkalkulation EP'!O17&lt;&gt;"",EDATE('Projektkostenkalkulation EP'!$B$4,13),IF('Projektkostenkalkulation EP'!P17&lt;&gt;"",EDATE('Projektkostenkalkulation EP'!$B$4,14),IF('Projektkostenkalkulation EP'!Q17&lt;&gt;"",EDATE('Projektkostenkalkulation EP'!$B$4,15),IF('Projektkostenkalkulation EP'!R17&lt;&gt;"",EDATE('Projektkostenkalkulation EP'!$B$4,16),IF('Projektkostenkalkulation EP'!S17&lt;&gt;"",EDATE('Projektkostenkalkulation EP'!$B$4,17),IF('Projektkostenkalkulation EP'!T17&lt;&gt;"",EDATE('Projektkostenkalkulation EP'!$B$4,18),IF('Projektkostenkalkulation EP'!U17&lt;&gt;"",EDATE('Projektkostenkalkulation EP'!$B$4,19),IF('Projektkostenkalkulation EP'!V17&lt;&gt;"",EDATE('Projektkostenkalkulation EP'!$B$4,20),IF('Projektkostenkalkulation EP'!W17&lt;&gt;"",EDATE('Projektkostenkalkulation EP'!$B$4,21),IF('Projektkostenkalkulation EP'!X17&lt;&gt;"",EDATE('Projektkostenkalkulation EP'!$B$4,22),IF('Projektkostenkalkulation EP'!Y17&lt;&gt;"",EDATE('Projektkostenkalkulation EP'!$B$4,23),"Fehler")))))))))))))))))))))))),"TT.MM.JJJJ"),"")</f>
        <v/>
      </c>
      <c r="E56" s="90" t="str">
        <f>IF('Personalkap. (Anl.5)'!$B56&lt;&gt;"",TEXT(IF('Projektkostenkalkulation EP'!Y17&lt;&gt;"",EOMONTH('Projektkostenkalkulation EP'!$B$4,23),IF('Projektkostenkalkulation EP'!X17&lt;&gt;"",EOMONTH('Projektkostenkalkulation EP'!$B$4,22),IF('Projektkostenkalkulation EP'!W17&lt;&gt;"",EOMONTH('Projektkostenkalkulation EP'!$B$4,21),IF('Projektkostenkalkulation EP'!V17&lt;&gt;"",EOMONTH('Projektkostenkalkulation EP'!$B$4,20),IF('Projektkostenkalkulation EP'!U17&lt;&gt;"",EOMONTH('Projektkostenkalkulation EP'!$B$4,19),IF('Projektkostenkalkulation EP'!T17&lt;&gt;"",EOMONTH('Projektkostenkalkulation EP'!$B$4,18),IF('Projektkostenkalkulation EP'!S17&lt;&gt;"",EOMONTH('Projektkostenkalkulation EP'!$B$4,17),IF('Projektkostenkalkulation EP'!R17&lt;&gt;"",EOMONTH('Projektkostenkalkulation EP'!$B$4,16),IF('Projektkostenkalkulation EP'!Q17&lt;&gt;"",EOMONTH('Projektkostenkalkulation EP'!$B$4,15),IF('Projektkostenkalkulation EP'!P17&lt;&gt;"",EOMONTH('Projektkostenkalkulation EP'!$B$4,14),IF('Projektkostenkalkulation EP'!O17&lt;&gt;"",EOMONTH('Projektkostenkalkulation EP'!$B$4,13),IF('Projektkostenkalkulation EP'!N17&lt;&gt;"",EOMONTH('Projektkostenkalkulation EP'!$B$4,12),IF('Projektkostenkalkulation EP'!M17&lt;&gt;"",EOMONTH('Projektkostenkalkulation EP'!$B$4,11),IF('Projektkostenkalkulation EP'!L17&lt;&gt;"",EOMONTH('Projektkostenkalkulation EP'!$B$4,10),IF('Projektkostenkalkulation EP'!K17&lt;&gt;"",EOMONTH('Projektkostenkalkulation EP'!$B$4,9),IF('Projektkostenkalkulation EP'!J17&lt;&gt;"",EOMONTH('Projektkostenkalkulation EP'!$B$4,8),IF('Projektkostenkalkulation EP'!I17&lt;&gt;"",EOMONTH('Projektkostenkalkulation EP'!$B$4,7),IF('Projektkostenkalkulation EP'!H17&lt;&gt;"",EOMONTH('Projektkostenkalkulation EP'!$B$4,6),IF('Projektkostenkalkulation EP'!G17&lt;&gt;"",EOMONTH('Projektkostenkalkulation EP'!$B$4,5),IF('Projektkostenkalkulation EP'!F17&lt;&gt;"",EOMONTH('Projektkostenkalkulation EP'!$B$4,4),IF('Projektkostenkalkulation EP'!E17&lt;&gt;"",EOMONTH('Projektkostenkalkulation EP'!$B$4,3),IF('Projektkostenkalkulation EP'!D17&lt;&gt;"",EOMONTH('Projektkostenkalkulation EP'!$B$4,2),IF('Projektkostenkalkulation EP'!C17&lt;&gt;"",EOMONTH('Projektkostenkalkulation EP'!$B$4,1),IF('Projektkostenkalkulation EP'!B17&lt;&gt;"",EOMONTH('Projektkostenkalkulation EP'!$B$4,0),"Fehler")))))))))))))))))))))))),"TT.MM.JJJJ"),"")</f>
        <v/>
      </c>
      <c r="F56" s="14" t="str">
        <f>IF(A56&lt;&gt;"",IF('Projektkostenkalkulation EP'!$K$46="","",
                 IF(
                                AND('Projektkostenkalkulation EP'!$K$42&gt;0,'Projektkostenkalkulation EP'!$K$43&gt;0),5,
                                           IF(
                                                         OR('Projektkostenkalkulation EP'!$K$42&gt;0,'Projektkostenkalkulation EP'!$K$43&gt;0),4,
                                                                     IF('Projektkostenkalkulation EP'!$K$46&gt;0,3,""
                                                                                  )
                                                         )
                                         )
                     ),"")</f>
        <v/>
      </c>
      <c r="G56" s="99">
        <f>IF('Projektkostenkalkulation EP'!$Z$17-
                                SUMIF('Projektkostenkalkulation EP'!$B$17:$Y$17,"&gt;0",'Projektkostenkalkulation EP'!$B$29:$Y$29)-
                                        SUMIF('Projektkostenkalkulation EP'!$B$17:$Y$17,"&gt;0",'Projektkostenkalkulation EP'!$B$28:$Y$28)-
                                                SUMIF('Projektkostenkalkulation EP'!$B$17:$Y$17,"&gt;0",'Projektkostenkalkulation EP'!$B$27:$Y$27)-
                                                        SUMIF('Projektkostenkalkulation EP'!$B$17:$Y$17,"&gt;0",'Projektkostenkalkulation EP'!$B$26:$Y$26)&gt;0,
              IF('Projektkostenkalkulation EP'!$Z$17-
                                            SUMIF('Projektkostenkalkulation EP'!$B$17:$Y$17,"&gt;0",'Projektkostenkalkulation EP'!$B$29:$Y$29)-
                                                    SUMIF('Projektkostenkalkulation EP'!$B$17:$Y$17,"&gt;0",'Projektkostenkalkulation EP'!$B$28:$Y$28)-
                                                            SUMIF('Projektkostenkalkulation EP'!$B$17:$Y$17,"&gt;0",'Projektkostenkalkulation EP'!$B$27:$Y$27)-
                                                                    SUMIF('Projektkostenkalkulation EP'!$B$17:$Y$17,"&gt;0",'Projektkostenkalkulation EP'!$B$26:$Y$26)&gt;=SUMIF('Projektkostenkalkulation EP'!$B$17:$Y$17,"&gt;0",'Projektkostenkalkulation EP'!$B$30:$Y$30),
                           SUMIF('Projektkostenkalkulation EP'!$B$17:$Y$17,"&gt;0",'Projektkostenkalkulation EP'!$B$30:$Y$30),
                           'Projektkostenkalkulation EP'!$Z$17-
                                            SUMIF('Projektkostenkalkulation EP'!$B$17:$Y$17,"&gt;0",'Projektkostenkalkulation EP'!$B$29:$Y$29)-
                                                    SUMIF('Projektkostenkalkulation EP'!$B$17:$Y$17,"&gt;0",'Projektkostenkalkulation EP'!$B$28:$Y$28)-
                                                            SUMIF('Projektkostenkalkulation EP'!$B$17:$Y$17,"&gt;0",'Projektkostenkalkulation EP'!$B$27:$Y$27)-
                                                                    SUMIF('Projektkostenkalkulation EP'!$B$17:$Y$17,"&gt;0",'Projektkostenkalkulation EP'!$B$26:$Y$26)
              ),
              0
)</f>
        <v>0</v>
      </c>
    </row>
    <row r="57" spans="1:7" ht="14.25" customHeight="1" thickBot="1" x14ac:dyDescent="0.25">
      <c r="A57" s="83" t="str">
        <f t="shared" si="8"/>
        <v/>
      </c>
      <c r="B57" s="368" t="str">
        <f>IF(G57&lt;&gt;0,'Projektkostenkalkulation EP'!$A$17,"")</f>
        <v/>
      </c>
      <c r="C57" s="369"/>
      <c r="D57" s="93" t="str">
        <f>IF('Personalkap. (Anl.5)'!$B57&lt;&gt;"",TEXT(IF('Projektkostenkalkulation EP'!B17&lt;&gt;"",EDATE('Projektkostenkalkulation EP'!$B$4,0),IF('Projektkostenkalkulation EP'!C17&lt;&gt;"",EDATE('Projektkostenkalkulation EP'!$B$4,1),IF('Projektkostenkalkulation EP'!D17&lt;&gt;"",EDATE('Projektkostenkalkulation EP'!$B$4,2),IF('Projektkostenkalkulation EP'!E17&lt;&gt;"",EDATE('Projektkostenkalkulation EP'!$B$4,3),IF('Projektkostenkalkulation EP'!F17&lt;&gt;"",EDATE('Projektkostenkalkulation EP'!$B$4,4),IF('Projektkostenkalkulation EP'!G17&lt;&gt;"",EDATE('Projektkostenkalkulation EP'!$B$4,5),IF('Projektkostenkalkulation EP'!H17&lt;&gt;"",EDATE('Projektkostenkalkulation EP'!$B$4,6),IF('Projektkostenkalkulation EP'!I17&lt;&gt;"",EDATE('Projektkostenkalkulation EP'!$B$4,7),IF('Projektkostenkalkulation EP'!J17&lt;&gt;"",EDATE('Projektkostenkalkulation EP'!$B$4,8),IF('Projektkostenkalkulation EP'!K17&lt;&gt;"",EDATE('Projektkostenkalkulation EP'!$B$4,9),IF('Projektkostenkalkulation EP'!L17&lt;&gt;"",EDATE('Projektkostenkalkulation EP'!$B$4,10),IF('Projektkostenkalkulation EP'!M17&lt;&gt;"",EDATE('Projektkostenkalkulation EP'!$B$4,11),IF('Projektkostenkalkulation EP'!N17&lt;&gt;"",EDATE('Projektkostenkalkulation EP'!$B$4,12),IF('Projektkostenkalkulation EP'!O17&lt;&gt;"",EDATE('Projektkostenkalkulation EP'!$B$4,13),IF('Projektkostenkalkulation EP'!P17&lt;&gt;"",EDATE('Projektkostenkalkulation EP'!$B$4,14),IF('Projektkostenkalkulation EP'!Q17&lt;&gt;"",EDATE('Projektkostenkalkulation EP'!$B$4,15),IF('Projektkostenkalkulation EP'!R17&lt;&gt;"",EDATE('Projektkostenkalkulation EP'!$B$4,16),IF('Projektkostenkalkulation EP'!S17&lt;&gt;"",EDATE('Projektkostenkalkulation EP'!$B$4,17),IF('Projektkostenkalkulation EP'!T17&lt;&gt;"",EDATE('Projektkostenkalkulation EP'!$B$4,18),IF('Projektkostenkalkulation EP'!U17&lt;&gt;"",EDATE('Projektkostenkalkulation EP'!$B$4,19),IF('Projektkostenkalkulation EP'!V17&lt;&gt;"",EDATE('Projektkostenkalkulation EP'!$B$4,20),IF('Projektkostenkalkulation EP'!W17&lt;&gt;"",EDATE('Projektkostenkalkulation EP'!$B$4,21),IF('Projektkostenkalkulation EP'!X17&lt;&gt;"",EDATE('Projektkostenkalkulation EP'!$B$4,22),IF('Projektkostenkalkulation EP'!Y17&lt;&gt;"",EDATE('Projektkostenkalkulation EP'!$B$4,23),"Fehler")))))))))))))))))))))))),"TT.MM.JJJJ"),"")</f>
        <v/>
      </c>
      <c r="E57" s="93" t="str">
        <f>IF('Personalkap. (Anl.5)'!$B57&lt;&gt;"",TEXT(IF('Projektkostenkalkulation EP'!Y17&lt;&gt;"",EOMONTH('Projektkostenkalkulation EP'!$B$4,23),IF('Projektkostenkalkulation EP'!X17&lt;&gt;"",EOMONTH('Projektkostenkalkulation EP'!$B$4,22),IF('Projektkostenkalkulation EP'!W17&lt;&gt;"",EOMONTH('Projektkostenkalkulation EP'!$B$4,21),IF('Projektkostenkalkulation EP'!V17&lt;&gt;"",EOMONTH('Projektkostenkalkulation EP'!$B$4,20),IF('Projektkostenkalkulation EP'!U17&lt;&gt;"",EOMONTH('Projektkostenkalkulation EP'!$B$4,19),IF('Projektkostenkalkulation EP'!T17&lt;&gt;"",EOMONTH('Projektkostenkalkulation EP'!$B$4,18),IF('Projektkostenkalkulation EP'!S17&lt;&gt;"",EOMONTH('Projektkostenkalkulation EP'!$B$4,17),IF('Projektkostenkalkulation EP'!R17&lt;&gt;"",EOMONTH('Projektkostenkalkulation EP'!$B$4,16),IF('Projektkostenkalkulation EP'!Q17&lt;&gt;"",EOMONTH('Projektkostenkalkulation EP'!$B$4,15),IF('Projektkostenkalkulation EP'!P17&lt;&gt;"",EOMONTH('Projektkostenkalkulation EP'!$B$4,14),IF('Projektkostenkalkulation EP'!O17&lt;&gt;"",EOMONTH('Projektkostenkalkulation EP'!$B$4,13),IF('Projektkostenkalkulation EP'!N17&lt;&gt;"",EOMONTH('Projektkostenkalkulation EP'!$B$4,12),IF('Projektkostenkalkulation EP'!M17&lt;&gt;"",EOMONTH('Projektkostenkalkulation EP'!$B$4,11),IF('Projektkostenkalkulation EP'!L17&lt;&gt;"",EOMONTH('Projektkostenkalkulation EP'!$B$4,10),IF('Projektkostenkalkulation EP'!K17&lt;&gt;"",EOMONTH('Projektkostenkalkulation EP'!$B$4,9),IF('Projektkostenkalkulation EP'!J17&lt;&gt;"",EOMONTH('Projektkostenkalkulation EP'!$B$4,8),IF('Projektkostenkalkulation EP'!I17&lt;&gt;"",EOMONTH('Projektkostenkalkulation EP'!$B$4,7),IF('Projektkostenkalkulation EP'!H17&lt;&gt;"",EOMONTH('Projektkostenkalkulation EP'!$B$4,6),IF('Projektkostenkalkulation EP'!G17&lt;&gt;"",EOMONTH('Projektkostenkalkulation EP'!$B$4,5),IF('Projektkostenkalkulation EP'!F17&lt;&gt;"",EOMONTH('Projektkostenkalkulation EP'!$B$4,4),IF('Projektkostenkalkulation EP'!E17&lt;&gt;"",EOMONTH('Projektkostenkalkulation EP'!$B$4,3),IF('Projektkostenkalkulation EP'!D17&lt;&gt;"",EOMONTH('Projektkostenkalkulation EP'!$B$4,2),IF('Projektkostenkalkulation EP'!C17&lt;&gt;"",EOMONTH('Projektkostenkalkulation EP'!$B$4,1),IF('Projektkostenkalkulation EP'!B17&lt;&gt;"",EOMONTH('Projektkostenkalkulation EP'!$B$4,0),"Fehler")))))))))))))))))))))))),"TT.MM.JJJJ"),"")</f>
        <v/>
      </c>
      <c r="F57" s="80" t="str">
        <f>IF(A57&lt;&gt;"",IF('Projektkostenkalkulation EP'!$K$47="","",
                 IF(
                                AND('Projektkostenkalkulation EP'!$K$42&gt;0,'Projektkostenkalkulation EP'!$K$43&gt;0),6,
                                           IF(
                                                         OR('Projektkostenkalkulation EP'!$K$42&gt;0,'Projektkostenkalkulation EP'!$K$43&gt;0),5,
                                                                     IF('Projektkostenkalkulation EP'!$K$47&gt;0,4,""
                                                                                  )
                                                         )
                                         )
                     ),"")</f>
        <v/>
      </c>
      <c r="G57" s="100">
        <f>IF('Projektkostenkalkulation EP'!$Z$17-
                        SUMIF('Projektkostenkalkulation EP'!$B$17:$Y$17,"&gt;0",'Projektkostenkalkulation EP'!$B$30:$Y$30)-
                                SUMIF('Projektkostenkalkulation EP'!$B$17:$Y$17,"&gt;0",'Projektkostenkalkulation EP'!$B$29:$Y$29)-
                                        SUMIF('Projektkostenkalkulation EP'!$B$17:$Y$17,"&gt;0",'Projektkostenkalkulation EP'!$B$28:$Y$28)-
                                                SUMIF('Projektkostenkalkulation EP'!$B$17:$Y$17,"&gt;0",'Projektkostenkalkulation EP'!$B$27:$Y$27)-
                                                        SUMIF('Projektkostenkalkulation EP'!$B$17:$Y$17,"&gt;0",'Projektkostenkalkulation EP'!$B$26:$Y$26)&gt;0,
              IF('Projektkostenkalkulation EP'!$Z$17-
                                    SUMIF('Projektkostenkalkulation EP'!$B$17:$Y$17,"&gt;0",'Projektkostenkalkulation EP'!$B$30:$Y$30)-
                                            SUMIF('Projektkostenkalkulation EP'!$B$17:$Y$17,"&gt;0",'Projektkostenkalkulation EP'!$B$29:$Y$29)-
                                                    SUMIF('Projektkostenkalkulation EP'!$B$17:$Y$17,"&gt;0",'Projektkostenkalkulation EP'!$B$28:$Y$28)-
                                                            SUMIF('Projektkostenkalkulation EP'!$B$17:$Y$17,"&gt;0",'Projektkostenkalkulation EP'!$B$27:$Y$27)-
                                                                    SUMIF('Projektkostenkalkulation EP'!$B$17:$Y$17,"&gt;0",'Projektkostenkalkulation EP'!$B$26:$Y$26)&gt;=SUMIF('Projektkostenkalkulation EP'!$B$17:$Y$17,"&gt;0",'Projektkostenkalkulation EP'!$B$31:$Y$31),
                           SUMIF('Projektkostenkalkulation EP'!$B$17:$Y$17,"&gt;0",'Projektkostenkalkulation EP'!$B$31:$Y$31),
                           'Projektkostenkalkulation EP'!$Z$17-
                                    SUMIF('Projektkostenkalkulation EP'!$B$17:$Y$17,"&gt;0",'Projektkostenkalkulation EP'!$B$30:$Y$30)-
                                            SUMIF('Projektkostenkalkulation EP'!$B$17:$Y$17,"&gt;0",'Projektkostenkalkulation EP'!$B$29:$Y$29)-
                                                    SUMIF('Projektkostenkalkulation EP'!$B$17:$Y$17,"&gt;0",'Projektkostenkalkulation EP'!$B$28:$Y$28)-
                                                            SUMIF('Projektkostenkalkulation EP'!$B$17:$Y$17,"&gt;0",'Projektkostenkalkulation EP'!$B$27:$Y$27)-
                                                                    SUMIF('Projektkostenkalkulation EP'!$B$17:$Y$17,"&gt;0",'Projektkostenkalkulation EP'!$B$26:$Y$26)
              ),
              0
)</f>
        <v>0</v>
      </c>
    </row>
    <row r="58" spans="1:7" ht="14.25" customHeight="1" x14ac:dyDescent="0.2">
      <c r="A58" s="79" t="str">
        <f t="shared" ref="A58:A63" si="9">IF(B58&lt;&gt;"",10,"")</f>
        <v/>
      </c>
      <c r="B58" s="370" t="str">
        <f>IF(G58&lt;&gt;0,'Projektkostenkalkulation EP'!$A$18,"")</f>
        <v/>
      </c>
      <c r="C58" s="371"/>
      <c r="D58" s="89" t="str">
        <f>IF('Personalkap. (Anl.5)'!$B58&lt;&gt;"",TEXT(IF('Projektkostenkalkulation EP'!B18&lt;&gt;"",EDATE('Projektkostenkalkulation EP'!$B$4,0),IF('Projektkostenkalkulation EP'!C18&lt;&gt;"",EDATE('Projektkostenkalkulation EP'!$B$4,1),IF('Projektkostenkalkulation EP'!D18&lt;&gt;"",EDATE('Projektkostenkalkulation EP'!$B$4,2),IF('Projektkostenkalkulation EP'!E18&lt;&gt;"",EDATE('Projektkostenkalkulation EP'!$B$4,3),IF('Projektkostenkalkulation EP'!F18&lt;&gt;"",EDATE('Projektkostenkalkulation EP'!$B$4,4),IF('Projektkostenkalkulation EP'!G18&lt;&gt;"",EDATE('Projektkostenkalkulation EP'!$B$4,5),IF('Projektkostenkalkulation EP'!H18&lt;&gt;"",EDATE('Projektkostenkalkulation EP'!$B$4,6),IF('Projektkostenkalkulation EP'!I18&lt;&gt;"",EDATE('Projektkostenkalkulation EP'!$B$4,7),IF('Projektkostenkalkulation EP'!J18&lt;&gt;"",EDATE('Projektkostenkalkulation EP'!$B$4,8),IF('Projektkostenkalkulation EP'!K18&lt;&gt;"",EDATE('Projektkostenkalkulation EP'!$B$4,9),IF('Projektkostenkalkulation EP'!L18&lt;&gt;"",EDATE('Projektkostenkalkulation EP'!$B$4,10),IF('Projektkostenkalkulation EP'!M18&lt;&gt;"",EDATE('Projektkostenkalkulation EP'!$B$4,11),IF('Projektkostenkalkulation EP'!N18&lt;&gt;"",EDATE('Projektkostenkalkulation EP'!$B$4,12),IF('Projektkostenkalkulation EP'!O18&lt;&gt;"",EDATE('Projektkostenkalkulation EP'!$B$4,13),IF('Projektkostenkalkulation EP'!P18&lt;&gt;"",EDATE('Projektkostenkalkulation EP'!$B$4,14),IF('Projektkostenkalkulation EP'!Q18&lt;&gt;"",EDATE('Projektkostenkalkulation EP'!$B$4,15),IF('Projektkostenkalkulation EP'!R18&lt;&gt;"",EDATE('Projektkostenkalkulation EP'!$B$4,16),IF('Projektkostenkalkulation EP'!S18&lt;&gt;"",EDATE('Projektkostenkalkulation EP'!$B$4,17),IF('Projektkostenkalkulation EP'!T18&lt;&gt;"",EDATE('Projektkostenkalkulation EP'!$B$4,18),IF('Projektkostenkalkulation EP'!U18&lt;&gt;"",EDATE('Projektkostenkalkulation EP'!$B$4,19),IF('Projektkostenkalkulation EP'!V18&lt;&gt;"",EDATE('Projektkostenkalkulation EP'!$B$4,20),IF('Projektkostenkalkulation EP'!W18&lt;&gt;"",EDATE('Projektkostenkalkulation EP'!$B$4,21),IF('Projektkostenkalkulation EP'!X18&lt;&gt;"",EDATE('Projektkostenkalkulation EP'!$B$4,22),IF('Projektkostenkalkulation EP'!Y18&lt;&gt;"",EDATE('Projektkostenkalkulation EP'!$B$4,23),"Fehler")))))))))))))))))))))))),"TT.MM.JJJJ"),"")</f>
        <v/>
      </c>
      <c r="E58" s="89" t="str">
        <f>IF('Personalkap. (Anl.5)'!$B58&lt;&gt;"",TEXT(IF('Projektkostenkalkulation EP'!Y18&lt;&gt;"",EOMONTH('Projektkostenkalkulation EP'!$B$4,23),IF('Projektkostenkalkulation EP'!X18&lt;&gt;"",EOMONTH('Projektkostenkalkulation EP'!$B$4,22),IF('Projektkostenkalkulation EP'!W18&lt;&gt;"",EOMONTH('Projektkostenkalkulation EP'!$B$4,21),IF('Projektkostenkalkulation EP'!V18&lt;&gt;"",EOMONTH('Projektkostenkalkulation EP'!$B$4,20),IF('Projektkostenkalkulation EP'!U18&lt;&gt;"",EOMONTH('Projektkostenkalkulation EP'!$B$4,19),IF('Projektkostenkalkulation EP'!T18&lt;&gt;"",EOMONTH('Projektkostenkalkulation EP'!$B$4,18),IF('Projektkostenkalkulation EP'!S18&lt;&gt;"",EOMONTH('Projektkostenkalkulation EP'!$B$4,17),IF('Projektkostenkalkulation EP'!R18&lt;&gt;"",EOMONTH('Projektkostenkalkulation EP'!$B$4,16),IF('Projektkostenkalkulation EP'!Q18&lt;&gt;"",EOMONTH('Projektkostenkalkulation EP'!$B$4,15),IF('Projektkostenkalkulation EP'!P18&lt;&gt;"",EOMONTH('Projektkostenkalkulation EP'!$B$4,14),IF('Projektkostenkalkulation EP'!O18&lt;&gt;"",EOMONTH('Projektkostenkalkulation EP'!$B$4,13),IF('Projektkostenkalkulation EP'!N18&lt;&gt;"",EOMONTH('Projektkostenkalkulation EP'!$B$4,12),IF('Projektkostenkalkulation EP'!M18&lt;&gt;"",EOMONTH('Projektkostenkalkulation EP'!$B$4,11),IF('Projektkostenkalkulation EP'!L18&lt;&gt;"",EOMONTH('Projektkostenkalkulation EP'!$B$4,10),IF('Projektkostenkalkulation EP'!K18&lt;&gt;"",EOMONTH('Projektkostenkalkulation EP'!$B$4,9),IF('Projektkostenkalkulation EP'!J18&lt;&gt;"",EOMONTH('Projektkostenkalkulation EP'!$B$4,8),IF('Projektkostenkalkulation EP'!I18&lt;&gt;"",EOMONTH('Projektkostenkalkulation EP'!$B$4,7),IF('Projektkostenkalkulation EP'!H18&lt;&gt;"",EOMONTH('Projektkostenkalkulation EP'!$B$4,6),IF('Projektkostenkalkulation EP'!G18&lt;&gt;"",EOMONTH('Projektkostenkalkulation EP'!$B$4,5),IF('Projektkostenkalkulation EP'!F18&lt;&gt;"",EOMONTH('Projektkostenkalkulation EP'!$B$4,4),IF('Projektkostenkalkulation EP'!E18&lt;&gt;"",EOMONTH('Projektkostenkalkulation EP'!$B$4,3),IF('Projektkostenkalkulation EP'!D18&lt;&gt;"",EOMONTH('Projektkostenkalkulation EP'!$B$4,2),IF('Projektkostenkalkulation EP'!C18&lt;&gt;"",EOMONTH('Projektkostenkalkulation EP'!$B$4,1),IF('Projektkostenkalkulation EP'!B18&lt;&gt;"",EOMONTH('Projektkostenkalkulation EP'!$B$4,0),"Fehler")))))))))))))))))))))))),"TT.MM.JJJJ"),"")</f>
        <v/>
      </c>
      <c r="F58" s="119" t="str">
        <f>IF(A58&lt;&gt;"",IF(
                'Projektkostenkalkulation EP'!$K$42&gt;0,  1,  ""
                 ),"")</f>
        <v/>
      </c>
      <c r="G58" s="98">
        <f>IF('Projektkostenkalkulation EP'!$Z$18-
                          $G59-
                                  $G60-
                                          $G61-
                                                   $G62-
                                                            $G63&gt;0,
                IF('Projektkostenkalkulation EP'!$Z$18-
                            $G59-
                                     $G60-
                                              $G61-
                                                       $G62-
                                                                $G63&gt;SUMIF('Projektkostenkalkulation EP'!$B$18:$Y$18,"&gt;0",'Projektkostenkalkulation EP'!$B$26:$Y$26),
                               SUMIF('Projektkostenkalkulation EP'!$B$18:$Y$18,"&gt;0",'Projektkostenkalkulation EP'!$B$26:$Y$26),
                               'Projektkostenkalkulation EP'!$Z$18-
                              $G59-
                                      $G60-
                                               $G61-
                                                       $G62-
                                                                 $G63
                              ),
                  0
)</f>
        <v>0</v>
      </c>
    </row>
    <row r="59" spans="1:7" ht="14.25" customHeight="1" x14ac:dyDescent="0.2">
      <c r="A59" s="81" t="str">
        <f t="shared" si="9"/>
        <v/>
      </c>
      <c r="B59" s="366" t="str">
        <f>IF(G59&lt;&gt;0,'Projektkostenkalkulation EP'!$A$18,"")</f>
        <v/>
      </c>
      <c r="C59" s="367"/>
      <c r="D59" s="90" t="str">
        <f>IF('Personalkap. (Anl.5)'!$B59&lt;&gt;"",TEXT(IF('Projektkostenkalkulation EP'!B18&lt;&gt;"",EDATE('Projektkostenkalkulation EP'!$B$4,0),IF('Projektkostenkalkulation EP'!C18&lt;&gt;"",EDATE('Projektkostenkalkulation EP'!$B$4,1),IF('Projektkostenkalkulation EP'!D18&lt;&gt;"",EDATE('Projektkostenkalkulation EP'!$B$4,2),IF('Projektkostenkalkulation EP'!E18&lt;&gt;"",EDATE('Projektkostenkalkulation EP'!$B$4,3),IF('Projektkostenkalkulation EP'!F18&lt;&gt;"",EDATE('Projektkostenkalkulation EP'!$B$4,4),IF('Projektkostenkalkulation EP'!G18&lt;&gt;"",EDATE('Projektkostenkalkulation EP'!$B$4,5),IF('Projektkostenkalkulation EP'!H18&lt;&gt;"",EDATE('Projektkostenkalkulation EP'!$B$4,6),IF('Projektkostenkalkulation EP'!I18&lt;&gt;"",EDATE('Projektkostenkalkulation EP'!$B$4,7),IF('Projektkostenkalkulation EP'!J18&lt;&gt;"",EDATE('Projektkostenkalkulation EP'!$B$4,8),IF('Projektkostenkalkulation EP'!K18&lt;&gt;"",EDATE('Projektkostenkalkulation EP'!$B$4,9),IF('Projektkostenkalkulation EP'!L18&lt;&gt;"",EDATE('Projektkostenkalkulation EP'!$B$4,10),IF('Projektkostenkalkulation EP'!M18&lt;&gt;"",EDATE('Projektkostenkalkulation EP'!$B$4,11),IF('Projektkostenkalkulation EP'!N18&lt;&gt;"",EDATE('Projektkostenkalkulation EP'!$B$4,12),IF('Projektkostenkalkulation EP'!O18&lt;&gt;"",EDATE('Projektkostenkalkulation EP'!$B$4,13),IF('Projektkostenkalkulation EP'!P18&lt;&gt;"",EDATE('Projektkostenkalkulation EP'!$B$4,14),IF('Projektkostenkalkulation EP'!Q18&lt;&gt;"",EDATE('Projektkostenkalkulation EP'!$B$4,15),IF('Projektkostenkalkulation EP'!R18&lt;&gt;"",EDATE('Projektkostenkalkulation EP'!$B$4,16),IF('Projektkostenkalkulation EP'!S18&lt;&gt;"",EDATE('Projektkostenkalkulation EP'!$B$4,17),IF('Projektkostenkalkulation EP'!T18&lt;&gt;"",EDATE('Projektkostenkalkulation EP'!$B$4,18),IF('Projektkostenkalkulation EP'!U18&lt;&gt;"",EDATE('Projektkostenkalkulation EP'!$B$4,19),IF('Projektkostenkalkulation EP'!V18&lt;&gt;"",EDATE('Projektkostenkalkulation EP'!$B$4,20),IF('Projektkostenkalkulation EP'!W18&lt;&gt;"",EDATE('Projektkostenkalkulation EP'!$B$4,21),IF('Projektkostenkalkulation EP'!X18&lt;&gt;"",EDATE('Projektkostenkalkulation EP'!$B$4,22),IF('Projektkostenkalkulation EP'!Y18&lt;&gt;"",EDATE('Projektkostenkalkulation EP'!$B$4,23),"Fehler")))))))))))))))))))))))),"TT.MM.JJJJ"),"")</f>
        <v/>
      </c>
      <c r="E59" s="90" t="str">
        <f>IF('Personalkap. (Anl.5)'!$B59&lt;&gt;"",TEXT(IF('Projektkostenkalkulation EP'!Y18&lt;&gt;"",EOMONTH('Projektkostenkalkulation EP'!$B$4,23),IF('Projektkostenkalkulation EP'!X18&lt;&gt;"",EOMONTH('Projektkostenkalkulation EP'!$B$4,22),IF('Projektkostenkalkulation EP'!W18&lt;&gt;"",EOMONTH('Projektkostenkalkulation EP'!$B$4,21),IF('Projektkostenkalkulation EP'!V18&lt;&gt;"",EOMONTH('Projektkostenkalkulation EP'!$B$4,20),IF('Projektkostenkalkulation EP'!U18&lt;&gt;"",EOMONTH('Projektkostenkalkulation EP'!$B$4,19),IF('Projektkostenkalkulation EP'!T18&lt;&gt;"",EOMONTH('Projektkostenkalkulation EP'!$B$4,18),IF('Projektkostenkalkulation EP'!S18&lt;&gt;"",EOMONTH('Projektkostenkalkulation EP'!$B$4,17),IF('Projektkostenkalkulation EP'!R18&lt;&gt;"",EOMONTH('Projektkostenkalkulation EP'!$B$4,16),IF('Projektkostenkalkulation EP'!Q18&lt;&gt;"",EOMONTH('Projektkostenkalkulation EP'!$B$4,15),IF('Projektkostenkalkulation EP'!P18&lt;&gt;"",EOMONTH('Projektkostenkalkulation EP'!$B$4,14),IF('Projektkostenkalkulation EP'!O18&lt;&gt;"",EOMONTH('Projektkostenkalkulation EP'!$B$4,13),IF('Projektkostenkalkulation EP'!N18&lt;&gt;"",EOMONTH('Projektkostenkalkulation EP'!$B$4,12),IF('Projektkostenkalkulation EP'!M18&lt;&gt;"",EOMONTH('Projektkostenkalkulation EP'!$B$4,11),IF('Projektkostenkalkulation EP'!L18&lt;&gt;"",EOMONTH('Projektkostenkalkulation EP'!$B$4,10),IF('Projektkostenkalkulation EP'!K18&lt;&gt;"",EOMONTH('Projektkostenkalkulation EP'!$B$4,9),IF('Projektkostenkalkulation EP'!J18&lt;&gt;"",EOMONTH('Projektkostenkalkulation EP'!$B$4,8),IF('Projektkostenkalkulation EP'!I18&lt;&gt;"",EOMONTH('Projektkostenkalkulation EP'!$B$4,7),IF('Projektkostenkalkulation EP'!H18&lt;&gt;"",EOMONTH('Projektkostenkalkulation EP'!$B$4,6),IF('Projektkostenkalkulation EP'!G18&lt;&gt;"",EOMONTH('Projektkostenkalkulation EP'!$B$4,5),IF('Projektkostenkalkulation EP'!F18&lt;&gt;"",EOMONTH('Projektkostenkalkulation EP'!$B$4,4),IF('Projektkostenkalkulation EP'!E18&lt;&gt;"",EOMONTH('Projektkostenkalkulation EP'!$B$4,3),IF('Projektkostenkalkulation EP'!D18&lt;&gt;"",EOMONTH('Projektkostenkalkulation EP'!$B$4,2),IF('Projektkostenkalkulation EP'!C18&lt;&gt;"",EOMONTH('Projektkostenkalkulation EP'!$B$4,1),IF('Projektkostenkalkulation EP'!B18&lt;&gt;"",EOMONTH('Projektkostenkalkulation EP'!$B$4,0),"Fehler")))))))))))))))))))))))),"TT.MM.JJJJ"),"")</f>
        <v/>
      </c>
      <c r="F59" s="14" t="str">
        <f>IF(A59&lt;&gt;"",IF(
                 AND('Projektkostenkalkulation EP'!$K$42&gt;0,'Projektkostenkalkulation EP'!$K$43&gt;0),2,
                           IF(
                                          AND('Projektkostenkalkulation EP'!$K$42="",'Projektkostenkalkulation EP'!$K$43&gt;0),1,""
                                         )
                           ),"")</f>
        <v/>
      </c>
      <c r="G59" s="99">
        <f>IF('Projektkostenkalkulation EP'!$Z$18-
                                  $G60-
                                          $G61-
                                                   $G62-
                                                            $G63&gt;0,
                IF('Projektkostenkalkulation EP'!$Z$18-
                                     $G60-
                                              $G61-
                                                       $G62-
                                                                $G63&gt;SUMIF('Projektkostenkalkulation EP'!$B$18:$Y$18,"&gt;0",'Projektkostenkalkulation EP'!$B$27:$Y$27),
                               SUMIF('Projektkostenkalkulation EP'!$B$18:$Y$18,"&gt;0",'Projektkostenkalkulation EP'!$B$27:$Y$27),
                               'Projektkostenkalkulation EP'!$Z$18-
                                      $G60-
                                               $G61-
                                                       $G62-
                                                                 $G63
                              ),
                  0
)</f>
        <v>0</v>
      </c>
    </row>
    <row r="60" spans="1:7" ht="14.25" customHeight="1" x14ac:dyDescent="0.2">
      <c r="A60" s="81" t="str">
        <f t="shared" si="9"/>
        <v/>
      </c>
      <c r="B60" s="366" t="str">
        <f>IF(G60&lt;&gt;0,'Projektkostenkalkulation EP'!$A$18,"")</f>
        <v/>
      </c>
      <c r="C60" s="367"/>
      <c r="D60" s="90" t="str">
        <f>IF('Personalkap. (Anl.5)'!$B60&lt;&gt;"",TEXT(IF('Projektkostenkalkulation EP'!B18&lt;&gt;"",EDATE('Projektkostenkalkulation EP'!$B$4,0),IF('Projektkostenkalkulation EP'!C18&lt;&gt;"",EDATE('Projektkostenkalkulation EP'!$B$4,1),IF('Projektkostenkalkulation EP'!D18&lt;&gt;"",EDATE('Projektkostenkalkulation EP'!$B$4,2),IF('Projektkostenkalkulation EP'!E18&lt;&gt;"",EDATE('Projektkostenkalkulation EP'!$B$4,3),IF('Projektkostenkalkulation EP'!F18&lt;&gt;"",EDATE('Projektkostenkalkulation EP'!$B$4,4),IF('Projektkostenkalkulation EP'!G18&lt;&gt;"",EDATE('Projektkostenkalkulation EP'!$B$4,5),IF('Projektkostenkalkulation EP'!H18&lt;&gt;"",EDATE('Projektkostenkalkulation EP'!$B$4,6),IF('Projektkostenkalkulation EP'!I18&lt;&gt;"",EDATE('Projektkostenkalkulation EP'!$B$4,7),IF('Projektkostenkalkulation EP'!J18&lt;&gt;"",EDATE('Projektkostenkalkulation EP'!$B$4,8),IF('Projektkostenkalkulation EP'!K18&lt;&gt;"",EDATE('Projektkostenkalkulation EP'!$B$4,9),IF('Projektkostenkalkulation EP'!L18&lt;&gt;"",EDATE('Projektkostenkalkulation EP'!$B$4,10),IF('Projektkostenkalkulation EP'!M18&lt;&gt;"",EDATE('Projektkostenkalkulation EP'!$B$4,11),IF('Projektkostenkalkulation EP'!N18&lt;&gt;"",EDATE('Projektkostenkalkulation EP'!$B$4,12),IF('Projektkostenkalkulation EP'!O18&lt;&gt;"",EDATE('Projektkostenkalkulation EP'!$B$4,13),IF('Projektkostenkalkulation EP'!P18&lt;&gt;"",EDATE('Projektkostenkalkulation EP'!$B$4,14),IF('Projektkostenkalkulation EP'!Q18&lt;&gt;"",EDATE('Projektkostenkalkulation EP'!$B$4,15),IF('Projektkostenkalkulation EP'!R18&lt;&gt;"",EDATE('Projektkostenkalkulation EP'!$B$4,16),IF('Projektkostenkalkulation EP'!S18&lt;&gt;"",EDATE('Projektkostenkalkulation EP'!$B$4,17),IF('Projektkostenkalkulation EP'!T18&lt;&gt;"",EDATE('Projektkostenkalkulation EP'!$B$4,18),IF('Projektkostenkalkulation EP'!U18&lt;&gt;"",EDATE('Projektkostenkalkulation EP'!$B$4,19),IF('Projektkostenkalkulation EP'!V18&lt;&gt;"",EDATE('Projektkostenkalkulation EP'!$B$4,20),IF('Projektkostenkalkulation EP'!W18&lt;&gt;"",EDATE('Projektkostenkalkulation EP'!$B$4,21),IF('Projektkostenkalkulation EP'!X18&lt;&gt;"",EDATE('Projektkostenkalkulation EP'!$B$4,22),IF('Projektkostenkalkulation EP'!Y18&lt;&gt;"",EDATE('Projektkostenkalkulation EP'!$B$4,23),"Fehler")))))))))))))))))))))))),"TT.MM.JJJJ"),"")</f>
        <v/>
      </c>
      <c r="E60" s="90" t="str">
        <f>IF('Personalkap. (Anl.5)'!$B60&lt;&gt;"",TEXT(IF('Projektkostenkalkulation EP'!Y18&lt;&gt;"",EOMONTH('Projektkostenkalkulation EP'!$B$4,23),IF('Projektkostenkalkulation EP'!X18&lt;&gt;"",EOMONTH('Projektkostenkalkulation EP'!$B$4,22),IF('Projektkostenkalkulation EP'!W18&lt;&gt;"",EOMONTH('Projektkostenkalkulation EP'!$B$4,21),IF('Projektkostenkalkulation EP'!V18&lt;&gt;"",EOMONTH('Projektkostenkalkulation EP'!$B$4,20),IF('Projektkostenkalkulation EP'!U18&lt;&gt;"",EOMONTH('Projektkostenkalkulation EP'!$B$4,19),IF('Projektkostenkalkulation EP'!T18&lt;&gt;"",EOMONTH('Projektkostenkalkulation EP'!$B$4,18),IF('Projektkostenkalkulation EP'!S18&lt;&gt;"",EOMONTH('Projektkostenkalkulation EP'!$B$4,17),IF('Projektkostenkalkulation EP'!R18&lt;&gt;"",EOMONTH('Projektkostenkalkulation EP'!$B$4,16),IF('Projektkostenkalkulation EP'!Q18&lt;&gt;"",EOMONTH('Projektkostenkalkulation EP'!$B$4,15),IF('Projektkostenkalkulation EP'!P18&lt;&gt;"",EOMONTH('Projektkostenkalkulation EP'!$B$4,14),IF('Projektkostenkalkulation EP'!O18&lt;&gt;"",EOMONTH('Projektkostenkalkulation EP'!$B$4,13),IF('Projektkostenkalkulation EP'!N18&lt;&gt;"",EOMONTH('Projektkostenkalkulation EP'!$B$4,12),IF('Projektkostenkalkulation EP'!M18&lt;&gt;"",EOMONTH('Projektkostenkalkulation EP'!$B$4,11),IF('Projektkostenkalkulation EP'!L18&lt;&gt;"",EOMONTH('Projektkostenkalkulation EP'!$B$4,10),IF('Projektkostenkalkulation EP'!K18&lt;&gt;"",EOMONTH('Projektkostenkalkulation EP'!$B$4,9),IF('Projektkostenkalkulation EP'!J18&lt;&gt;"",EOMONTH('Projektkostenkalkulation EP'!$B$4,8),IF('Projektkostenkalkulation EP'!I18&lt;&gt;"",EOMONTH('Projektkostenkalkulation EP'!$B$4,7),IF('Projektkostenkalkulation EP'!H18&lt;&gt;"",EOMONTH('Projektkostenkalkulation EP'!$B$4,6),IF('Projektkostenkalkulation EP'!G18&lt;&gt;"",EOMONTH('Projektkostenkalkulation EP'!$B$4,5),IF('Projektkostenkalkulation EP'!F18&lt;&gt;"",EOMONTH('Projektkostenkalkulation EP'!$B$4,4),IF('Projektkostenkalkulation EP'!E18&lt;&gt;"",EOMONTH('Projektkostenkalkulation EP'!$B$4,3),IF('Projektkostenkalkulation EP'!D18&lt;&gt;"",EOMONTH('Projektkostenkalkulation EP'!$B$4,2),IF('Projektkostenkalkulation EP'!C18&lt;&gt;"",EOMONTH('Projektkostenkalkulation EP'!$B$4,1),IF('Projektkostenkalkulation EP'!B18&lt;&gt;"",EOMONTH('Projektkostenkalkulation EP'!$B$4,0),"Fehler")))))))))))))))))))))))),"TT.MM.JJJJ"),"")</f>
        <v/>
      </c>
      <c r="F60" s="14" t="str">
        <f>IF(A60&lt;&gt;"",IF('Projektkostenkalkulation EP'!$K$44="","",
                  IF(
                                AND('Projektkostenkalkulation EP'!$K$42&gt;0,'Projektkostenkalkulation EP'!$K$43&gt;0),3,
                                          IF(
                                                         OR('Projektkostenkalkulation EP'!$K$42&gt;0,'Projektkostenkalkulation EP'!$K$43&gt;0),2,
                                                                     IF('Projektkostenkalkulation EP'!$K$44&gt;0,1,""
                                                                                  )
                                                       )
                             )
                    ),"")</f>
        <v/>
      </c>
      <c r="G60" s="99">
        <f>IF('Projektkostenkalkulation EP'!$Z$18-
                                          $G61-
                                                   $G62-
                                                            $G63&gt;0,
                IF('Projektkostenkalkulation EP'!$Z$18-
                                              $G61-
                                                       $G62-
                                                                $G63&gt;SUMIF('Projektkostenkalkulation EP'!$B$18:$Y$18,"&gt;0",'Projektkostenkalkulation EP'!$B$28:$Y$28),
                               SUMIF('Projektkostenkalkulation EP'!$B$18:$Y$18,"&gt;0",'Projektkostenkalkulation EP'!$B$28:$Y$28),
                               'Projektkostenkalkulation EP'!$Z$18-
                                               $G61-
                                                       $G62-
                                                                 $G63
                              ),
                  0
)</f>
        <v>0</v>
      </c>
    </row>
    <row r="61" spans="1:7" ht="14.25" customHeight="1" x14ac:dyDescent="0.2">
      <c r="A61" s="81" t="str">
        <f t="shared" si="9"/>
        <v/>
      </c>
      <c r="B61" s="366" t="str">
        <f>IF(G61&lt;&gt;0,'Projektkostenkalkulation EP'!$A$18,"")</f>
        <v/>
      </c>
      <c r="C61" s="367"/>
      <c r="D61" s="90" t="str">
        <f>IF('Personalkap. (Anl.5)'!$B61&lt;&gt;"",TEXT(IF('Projektkostenkalkulation EP'!B18&lt;&gt;"",EDATE('Projektkostenkalkulation EP'!$B$4,0),IF('Projektkostenkalkulation EP'!C18&lt;&gt;"",EDATE('Projektkostenkalkulation EP'!$B$4,1),IF('Projektkostenkalkulation EP'!D18&lt;&gt;"",EDATE('Projektkostenkalkulation EP'!$B$4,2),IF('Projektkostenkalkulation EP'!E18&lt;&gt;"",EDATE('Projektkostenkalkulation EP'!$B$4,3),IF('Projektkostenkalkulation EP'!F18&lt;&gt;"",EDATE('Projektkostenkalkulation EP'!$B$4,4),IF('Projektkostenkalkulation EP'!G18&lt;&gt;"",EDATE('Projektkostenkalkulation EP'!$B$4,5),IF('Projektkostenkalkulation EP'!H18&lt;&gt;"",EDATE('Projektkostenkalkulation EP'!$B$4,6),IF('Projektkostenkalkulation EP'!I18&lt;&gt;"",EDATE('Projektkostenkalkulation EP'!$B$4,7),IF('Projektkostenkalkulation EP'!J18&lt;&gt;"",EDATE('Projektkostenkalkulation EP'!$B$4,8),IF('Projektkostenkalkulation EP'!K18&lt;&gt;"",EDATE('Projektkostenkalkulation EP'!$B$4,9),IF('Projektkostenkalkulation EP'!L18&lt;&gt;"",EDATE('Projektkostenkalkulation EP'!$B$4,10),IF('Projektkostenkalkulation EP'!M18&lt;&gt;"",EDATE('Projektkostenkalkulation EP'!$B$4,11),IF('Projektkostenkalkulation EP'!N18&lt;&gt;"",EDATE('Projektkostenkalkulation EP'!$B$4,12),IF('Projektkostenkalkulation EP'!O18&lt;&gt;"",EDATE('Projektkostenkalkulation EP'!$B$4,13),IF('Projektkostenkalkulation EP'!P18&lt;&gt;"",EDATE('Projektkostenkalkulation EP'!$B$4,14),IF('Projektkostenkalkulation EP'!Q18&lt;&gt;"",EDATE('Projektkostenkalkulation EP'!$B$4,15),IF('Projektkostenkalkulation EP'!R18&lt;&gt;"",EDATE('Projektkostenkalkulation EP'!$B$4,16),IF('Projektkostenkalkulation EP'!S18&lt;&gt;"",EDATE('Projektkostenkalkulation EP'!$B$4,17),IF('Projektkostenkalkulation EP'!T18&lt;&gt;"",EDATE('Projektkostenkalkulation EP'!$B$4,18),IF('Projektkostenkalkulation EP'!U18&lt;&gt;"",EDATE('Projektkostenkalkulation EP'!$B$4,19),IF('Projektkostenkalkulation EP'!V18&lt;&gt;"",EDATE('Projektkostenkalkulation EP'!$B$4,20),IF('Projektkostenkalkulation EP'!W18&lt;&gt;"",EDATE('Projektkostenkalkulation EP'!$B$4,21),IF('Projektkostenkalkulation EP'!X18&lt;&gt;"",EDATE('Projektkostenkalkulation EP'!$B$4,22),IF('Projektkostenkalkulation EP'!Y18&lt;&gt;"",EDATE('Projektkostenkalkulation EP'!$B$4,23),"Fehler")))))))))))))))))))))))),"TT.MM.JJJJ"),"")</f>
        <v/>
      </c>
      <c r="E61" s="90" t="str">
        <f>IF('Personalkap. (Anl.5)'!$B61&lt;&gt;"",TEXT(IF('Projektkostenkalkulation EP'!Y18&lt;&gt;"",EOMONTH('Projektkostenkalkulation EP'!$B$4,23),IF('Projektkostenkalkulation EP'!X18&lt;&gt;"",EOMONTH('Projektkostenkalkulation EP'!$B$4,22),IF('Projektkostenkalkulation EP'!W18&lt;&gt;"",EOMONTH('Projektkostenkalkulation EP'!$B$4,21),IF('Projektkostenkalkulation EP'!V18&lt;&gt;"",EOMONTH('Projektkostenkalkulation EP'!$B$4,20),IF('Projektkostenkalkulation EP'!U18&lt;&gt;"",EOMONTH('Projektkostenkalkulation EP'!$B$4,19),IF('Projektkostenkalkulation EP'!T18&lt;&gt;"",EOMONTH('Projektkostenkalkulation EP'!$B$4,18),IF('Projektkostenkalkulation EP'!S18&lt;&gt;"",EOMONTH('Projektkostenkalkulation EP'!$B$4,17),IF('Projektkostenkalkulation EP'!R18&lt;&gt;"",EOMONTH('Projektkostenkalkulation EP'!$B$4,16),IF('Projektkostenkalkulation EP'!Q18&lt;&gt;"",EOMONTH('Projektkostenkalkulation EP'!$B$4,15),IF('Projektkostenkalkulation EP'!P18&lt;&gt;"",EOMONTH('Projektkostenkalkulation EP'!$B$4,14),IF('Projektkostenkalkulation EP'!O18&lt;&gt;"",EOMONTH('Projektkostenkalkulation EP'!$B$4,13),IF('Projektkostenkalkulation EP'!N18&lt;&gt;"",EOMONTH('Projektkostenkalkulation EP'!$B$4,12),IF('Projektkostenkalkulation EP'!M18&lt;&gt;"",EOMONTH('Projektkostenkalkulation EP'!$B$4,11),IF('Projektkostenkalkulation EP'!L18&lt;&gt;"",EOMONTH('Projektkostenkalkulation EP'!$B$4,10),IF('Projektkostenkalkulation EP'!K18&lt;&gt;"",EOMONTH('Projektkostenkalkulation EP'!$B$4,9),IF('Projektkostenkalkulation EP'!J18&lt;&gt;"",EOMONTH('Projektkostenkalkulation EP'!$B$4,8),IF('Projektkostenkalkulation EP'!I18&lt;&gt;"",EOMONTH('Projektkostenkalkulation EP'!$B$4,7),IF('Projektkostenkalkulation EP'!H18&lt;&gt;"",EOMONTH('Projektkostenkalkulation EP'!$B$4,6),IF('Projektkostenkalkulation EP'!G18&lt;&gt;"",EOMONTH('Projektkostenkalkulation EP'!$B$4,5),IF('Projektkostenkalkulation EP'!F18&lt;&gt;"",EOMONTH('Projektkostenkalkulation EP'!$B$4,4),IF('Projektkostenkalkulation EP'!E18&lt;&gt;"",EOMONTH('Projektkostenkalkulation EP'!$B$4,3),IF('Projektkostenkalkulation EP'!D18&lt;&gt;"",EOMONTH('Projektkostenkalkulation EP'!$B$4,2),IF('Projektkostenkalkulation EP'!C18&lt;&gt;"",EOMONTH('Projektkostenkalkulation EP'!$B$4,1),IF('Projektkostenkalkulation EP'!B18&lt;&gt;"",EOMONTH('Projektkostenkalkulation EP'!$B$4,0),"Fehler")))))))))))))))))))))))),"TT.MM.JJJJ"),"")</f>
        <v/>
      </c>
      <c r="F61" s="14" t="str">
        <f>IF(A61&lt;&gt;"",IF('Projektkostenkalkulation EP'!$K$45="","",
                 IF(
                                AND('Projektkostenkalkulation EP'!$K$42&gt;0,'Projektkostenkalkulation EP'!$K$43&gt;0),4,
                                           IF(
                                                         OR('Projektkostenkalkulation EP'!$K$42&gt;0,'Projektkostenkalkulation EP'!$K$43&gt;0),3,
                                                                     IF('Projektkostenkalkulation EP'!$K$45&gt;0,2,""
                                                                                  )
                                                         )
                                         )
                     ),"")</f>
        <v/>
      </c>
      <c r="G61" s="99">
        <f>IF('Projektkostenkalkulation EP'!$Z$18-
                                                   $G62-
                                                            $G63&gt;0,
                IF('Projektkostenkalkulation EP'!$Z$18-
                                                       $G62-
                                                                $G63&gt;SUMIF('Projektkostenkalkulation EP'!$B$18:$Y$18,"&gt;0",'Projektkostenkalkulation EP'!$B$29:$Y$29),
                               SUMIF('Projektkostenkalkulation EP'!$B$18:$Y$18,"&gt;0",'Projektkostenkalkulation EP'!$B$29:$Y$29),
                               'Projektkostenkalkulation EP'!$Z$18-
                                                       $G62-
                                                                 $G63
                              ),
                  0
)</f>
        <v>0</v>
      </c>
    </row>
    <row r="62" spans="1:7" ht="14.25" customHeight="1" x14ac:dyDescent="0.2">
      <c r="A62" s="81" t="str">
        <f t="shared" si="9"/>
        <v/>
      </c>
      <c r="B62" s="366" t="str">
        <f>IF(G62&lt;&gt;0,'Projektkostenkalkulation EP'!$A$18,"")</f>
        <v/>
      </c>
      <c r="C62" s="367"/>
      <c r="D62" s="90" t="str">
        <f>IF('Personalkap. (Anl.5)'!$B62&lt;&gt;"",TEXT(IF('Projektkostenkalkulation EP'!B18&lt;&gt;"",EDATE('Projektkostenkalkulation EP'!$B$4,0),IF('Projektkostenkalkulation EP'!C18&lt;&gt;"",EDATE('Projektkostenkalkulation EP'!$B$4,1),IF('Projektkostenkalkulation EP'!D18&lt;&gt;"",EDATE('Projektkostenkalkulation EP'!$B$4,2),IF('Projektkostenkalkulation EP'!E18&lt;&gt;"",EDATE('Projektkostenkalkulation EP'!$B$4,3),IF('Projektkostenkalkulation EP'!F18&lt;&gt;"",EDATE('Projektkostenkalkulation EP'!$B$4,4),IF('Projektkostenkalkulation EP'!G18&lt;&gt;"",EDATE('Projektkostenkalkulation EP'!$B$4,5),IF('Projektkostenkalkulation EP'!H18&lt;&gt;"",EDATE('Projektkostenkalkulation EP'!$B$4,6),IF('Projektkostenkalkulation EP'!I18&lt;&gt;"",EDATE('Projektkostenkalkulation EP'!$B$4,7),IF('Projektkostenkalkulation EP'!J18&lt;&gt;"",EDATE('Projektkostenkalkulation EP'!$B$4,8),IF('Projektkostenkalkulation EP'!K18&lt;&gt;"",EDATE('Projektkostenkalkulation EP'!$B$4,9),IF('Projektkostenkalkulation EP'!L18&lt;&gt;"",EDATE('Projektkostenkalkulation EP'!$B$4,10),IF('Projektkostenkalkulation EP'!M18&lt;&gt;"",EDATE('Projektkostenkalkulation EP'!$B$4,11),IF('Projektkostenkalkulation EP'!N18&lt;&gt;"",EDATE('Projektkostenkalkulation EP'!$B$4,12),IF('Projektkostenkalkulation EP'!O18&lt;&gt;"",EDATE('Projektkostenkalkulation EP'!$B$4,13),IF('Projektkostenkalkulation EP'!P18&lt;&gt;"",EDATE('Projektkostenkalkulation EP'!$B$4,14),IF('Projektkostenkalkulation EP'!Q18&lt;&gt;"",EDATE('Projektkostenkalkulation EP'!$B$4,15),IF('Projektkostenkalkulation EP'!R18&lt;&gt;"",EDATE('Projektkostenkalkulation EP'!$B$4,16),IF('Projektkostenkalkulation EP'!S18&lt;&gt;"",EDATE('Projektkostenkalkulation EP'!$B$4,17),IF('Projektkostenkalkulation EP'!T18&lt;&gt;"",EDATE('Projektkostenkalkulation EP'!$B$4,18),IF('Projektkostenkalkulation EP'!U18&lt;&gt;"",EDATE('Projektkostenkalkulation EP'!$B$4,19),IF('Projektkostenkalkulation EP'!V18&lt;&gt;"",EDATE('Projektkostenkalkulation EP'!$B$4,20),IF('Projektkostenkalkulation EP'!W18&lt;&gt;"",EDATE('Projektkostenkalkulation EP'!$B$4,21),IF('Projektkostenkalkulation EP'!X18&lt;&gt;"",EDATE('Projektkostenkalkulation EP'!$B$4,22),IF('Projektkostenkalkulation EP'!Y18&lt;&gt;"",EDATE('Projektkostenkalkulation EP'!$B$4,23),"Fehler")))))))))))))))))))))))),"TT.MM.JJJJ"),"")</f>
        <v/>
      </c>
      <c r="E62" s="90" t="str">
        <f>IF('Personalkap. (Anl.5)'!$B62&lt;&gt;"",TEXT(IF('Projektkostenkalkulation EP'!Y18&lt;&gt;"",EOMONTH('Projektkostenkalkulation EP'!$B$4,23),IF('Projektkostenkalkulation EP'!X18&lt;&gt;"",EOMONTH('Projektkostenkalkulation EP'!$B$4,22),IF('Projektkostenkalkulation EP'!W18&lt;&gt;"",EOMONTH('Projektkostenkalkulation EP'!$B$4,21),IF('Projektkostenkalkulation EP'!V18&lt;&gt;"",EOMONTH('Projektkostenkalkulation EP'!$B$4,20),IF('Projektkostenkalkulation EP'!U18&lt;&gt;"",EOMONTH('Projektkostenkalkulation EP'!$B$4,19),IF('Projektkostenkalkulation EP'!T18&lt;&gt;"",EOMONTH('Projektkostenkalkulation EP'!$B$4,18),IF('Projektkostenkalkulation EP'!S18&lt;&gt;"",EOMONTH('Projektkostenkalkulation EP'!$B$4,17),IF('Projektkostenkalkulation EP'!R18&lt;&gt;"",EOMONTH('Projektkostenkalkulation EP'!$B$4,16),IF('Projektkostenkalkulation EP'!Q18&lt;&gt;"",EOMONTH('Projektkostenkalkulation EP'!$B$4,15),IF('Projektkostenkalkulation EP'!P18&lt;&gt;"",EOMONTH('Projektkostenkalkulation EP'!$B$4,14),IF('Projektkostenkalkulation EP'!O18&lt;&gt;"",EOMONTH('Projektkostenkalkulation EP'!$B$4,13),IF('Projektkostenkalkulation EP'!N18&lt;&gt;"",EOMONTH('Projektkostenkalkulation EP'!$B$4,12),IF('Projektkostenkalkulation EP'!M18&lt;&gt;"",EOMONTH('Projektkostenkalkulation EP'!$B$4,11),IF('Projektkostenkalkulation EP'!L18&lt;&gt;"",EOMONTH('Projektkostenkalkulation EP'!$B$4,10),IF('Projektkostenkalkulation EP'!K18&lt;&gt;"",EOMONTH('Projektkostenkalkulation EP'!$B$4,9),IF('Projektkostenkalkulation EP'!J18&lt;&gt;"",EOMONTH('Projektkostenkalkulation EP'!$B$4,8),IF('Projektkostenkalkulation EP'!I18&lt;&gt;"",EOMONTH('Projektkostenkalkulation EP'!$B$4,7),IF('Projektkostenkalkulation EP'!H18&lt;&gt;"",EOMONTH('Projektkostenkalkulation EP'!$B$4,6),IF('Projektkostenkalkulation EP'!G18&lt;&gt;"",EOMONTH('Projektkostenkalkulation EP'!$B$4,5),IF('Projektkostenkalkulation EP'!F18&lt;&gt;"",EOMONTH('Projektkostenkalkulation EP'!$B$4,4),IF('Projektkostenkalkulation EP'!E18&lt;&gt;"",EOMONTH('Projektkostenkalkulation EP'!$B$4,3),IF('Projektkostenkalkulation EP'!D18&lt;&gt;"",EOMONTH('Projektkostenkalkulation EP'!$B$4,2),IF('Projektkostenkalkulation EP'!C18&lt;&gt;"",EOMONTH('Projektkostenkalkulation EP'!$B$4,1),IF('Projektkostenkalkulation EP'!B18&lt;&gt;"",EOMONTH('Projektkostenkalkulation EP'!$B$4,0),"Fehler")))))))))))))))))))))))),"TT.MM.JJJJ"),"")</f>
        <v/>
      </c>
      <c r="F62" s="14" t="str">
        <f>IF(A62&lt;&gt;"",IF('Projektkostenkalkulation EP'!$K$46="","",
                 IF(
                                AND('Projektkostenkalkulation EP'!$K$42&gt;0,'Projektkostenkalkulation EP'!$K$43&gt;0),5,
                                           IF(
                                                         OR('Projektkostenkalkulation EP'!$K$42&gt;0,'Projektkostenkalkulation EP'!$K$43&gt;0),4,
                                                                     IF('Projektkostenkalkulation EP'!$K$46&gt;0,3,""
                                                                                  )
                                                         )
                                         )
                     ),"")</f>
        <v/>
      </c>
      <c r="G62" s="99">
        <f>IF('Projektkostenkalkulation EP'!$Z$18-
                                                            $G63&gt;0,
                IF('Projektkostenkalkulation EP'!$Z$18-
                                                                $G63&gt;SUMIF('Projektkostenkalkulation EP'!$B$18:$Y$18,"&gt;0",'Projektkostenkalkulation EP'!$B$30:$Y$30),
                               SUMIF('Projektkostenkalkulation EP'!$B$18:$Y$18,"&gt;0",'Projektkostenkalkulation EP'!$B$30:$Y$30),
                               'Projektkostenkalkulation EP'!$Z$18-
                                                                 $G63
                              ),
                  0
)</f>
        <v>0</v>
      </c>
    </row>
    <row r="63" spans="1:7" ht="14.25" customHeight="1" thickBot="1" x14ac:dyDescent="0.25">
      <c r="A63" s="82" t="str">
        <f t="shared" si="9"/>
        <v/>
      </c>
      <c r="B63" s="368" t="str">
        <f>IF(G63&lt;&gt;0,'Projektkostenkalkulation EP'!$A$18,"")</f>
        <v/>
      </c>
      <c r="C63" s="369"/>
      <c r="D63" s="91" t="str">
        <f>IF('Personalkap. (Anl.5)'!$B63&lt;&gt;"",TEXT(IF('Projektkostenkalkulation EP'!B18&lt;&gt;"",EDATE('Projektkostenkalkulation EP'!$B$4,0),IF('Projektkostenkalkulation EP'!C18&lt;&gt;"",EDATE('Projektkostenkalkulation EP'!$B$4,1),IF('Projektkostenkalkulation EP'!D18&lt;&gt;"",EDATE('Projektkostenkalkulation EP'!$B$4,2),IF('Projektkostenkalkulation EP'!E18&lt;&gt;"",EDATE('Projektkostenkalkulation EP'!$B$4,3),IF('Projektkostenkalkulation EP'!F18&lt;&gt;"",EDATE('Projektkostenkalkulation EP'!$B$4,4),IF('Projektkostenkalkulation EP'!G18&lt;&gt;"",EDATE('Projektkostenkalkulation EP'!$B$4,5),IF('Projektkostenkalkulation EP'!H18&lt;&gt;"",EDATE('Projektkostenkalkulation EP'!$B$4,6),IF('Projektkostenkalkulation EP'!I18&lt;&gt;"",EDATE('Projektkostenkalkulation EP'!$B$4,7),IF('Projektkostenkalkulation EP'!J18&lt;&gt;"",EDATE('Projektkostenkalkulation EP'!$B$4,8),IF('Projektkostenkalkulation EP'!K18&lt;&gt;"",EDATE('Projektkostenkalkulation EP'!$B$4,9),IF('Projektkostenkalkulation EP'!L18&lt;&gt;"",EDATE('Projektkostenkalkulation EP'!$B$4,10),IF('Projektkostenkalkulation EP'!M18&lt;&gt;"",EDATE('Projektkostenkalkulation EP'!$B$4,11),IF('Projektkostenkalkulation EP'!N18&lt;&gt;"",EDATE('Projektkostenkalkulation EP'!$B$4,12),IF('Projektkostenkalkulation EP'!O18&lt;&gt;"",EDATE('Projektkostenkalkulation EP'!$B$4,13),IF('Projektkostenkalkulation EP'!P18&lt;&gt;"",EDATE('Projektkostenkalkulation EP'!$B$4,14),IF('Projektkostenkalkulation EP'!Q18&lt;&gt;"",EDATE('Projektkostenkalkulation EP'!$B$4,15),IF('Projektkostenkalkulation EP'!R18&lt;&gt;"",EDATE('Projektkostenkalkulation EP'!$B$4,16),IF('Projektkostenkalkulation EP'!S18&lt;&gt;"",EDATE('Projektkostenkalkulation EP'!$B$4,17),IF('Projektkostenkalkulation EP'!T18&lt;&gt;"",EDATE('Projektkostenkalkulation EP'!$B$4,18),IF('Projektkostenkalkulation EP'!U18&lt;&gt;"",EDATE('Projektkostenkalkulation EP'!$B$4,19),IF('Projektkostenkalkulation EP'!V18&lt;&gt;"",EDATE('Projektkostenkalkulation EP'!$B$4,20),IF('Projektkostenkalkulation EP'!W18&lt;&gt;"",EDATE('Projektkostenkalkulation EP'!$B$4,21),IF('Projektkostenkalkulation EP'!X18&lt;&gt;"",EDATE('Projektkostenkalkulation EP'!$B$4,22),IF('Projektkostenkalkulation EP'!Y18&lt;&gt;"",EDATE('Projektkostenkalkulation EP'!$B$4,23),"Fehler")))))))))))))))))))))))),"TT.MM.JJJJ"),"")</f>
        <v/>
      </c>
      <c r="E63" s="91" t="str">
        <f>IF('Personalkap. (Anl.5)'!$B63&lt;&gt;"",TEXT(IF('Projektkostenkalkulation EP'!Y18&lt;&gt;"",EOMONTH('Projektkostenkalkulation EP'!$B$4,23),IF('Projektkostenkalkulation EP'!X18&lt;&gt;"",EOMONTH('Projektkostenkalkulation EP'!$B$4,22),IF('Projektkostenkalkulation EP'!W18&lt;&gt;"",EOMONTH('Projektkostenkalkulation EP'!$B$4,21),IF('Projektkostenkalkulation EP'!V18&lt;&gt;"",EOMONTH('Projektkostenkalkulation EP'!$B$4,20),IF('Projektkostenkalkulation EP'!U18&lt;&gt;"",EOMONTH('Projektkostenkalkulation EP'!$B$4,19),IF('Projektkostenkalkulation EP'!T18&lt;&gt;"",EOMONTH('Projektkostenkalkulation EP'!$B$4,18),IF('Projektkostenkalkulation EP'!S18&lt;&gt;"",EOMONTH('Projektkostenkalkulation EP'!$B$4,17),IF('Projektkostenkalkulation EP'!R18&lt;&gt;"",EOMONTH('Projektkostenkalkulation EP'!$B$4,16),IF('Projektkostenkalkulation EP'!Q18&lt;&gt;"",EOMONTH('Projektkostenkalkulation EP'!$B$4,15),IF('Projektkostenkalkulation EP'!P18&lt;&gt;"",EOMONTH('Projektkostenkalkulation EP'!$B$4,14),IF('Projektkostenkalkulation EP'!O18&lt;&gt;"",EOMONTH('Projektkostenkalkulation EP'!$B$4,13),IF('Projektkostenkalkulation EP'!N18&lt;&gt;"",EOMONTH('Projektkostenkalkulation EP'!$B$4,12),IF('Projektkostenkalkulation EP'!M18&lt;&gt;"",EOMONTH('Projektkostenkalkulation EP'!$B$4,11),IF('Projektkostenkalkulation EP'!L18&lt;&gt;"",EOMONTH('Projektkostenkalkulation EP'!$B$4,10),IF('Projektkostenkalkulation EP'!K18&lt;&gt;"",EOMONTH('Projektkostenkalkulation EP'!$B$4,9),IF('Projektkostenkalkulation EP'!J18&lt;&gt;"",EOMONTH('Projektkostenkalkulation EP'!$B$4,8),IF('Projektkostenkalkulation EP'!I18&lt;&gt;"",EOMONTH('Projektkostenkalkulation EP'!$B$4,7),IF('Projektkostenkalkulation EP'!H18&lt;&gt;"",EOMONTH('Projektkostenkalkulation EP'!$B$4,6),IF('Projektkostenkalkulation EP'!G18&lt;&gt;"",EOMONTH('Projektkostenkalkulation EP'!$B$4,5),IF('Projektkostenkalkulation EP'!F18&lt;&gt;"",EOMONTH('Projektkostenkalkulation EP'!$B$4,4),IF('Projektkostenkalkulation EP'!E18&lt;&gt;"",EOMONTH('Projektkostenkalkulation EP'!$B$4,3),IF('Projektkostenkalkulation EP'!D18&lt;&gt;"",EOMONTH('Projektkostenkalkulation EP'!$B$4,2),IF('Projektkostenkalkulation EP'!C18&lt;&gt;"",EOMONTH('Projektkostenkalkulation EP'!$B$4,1),IF('Projektkostenkalkulation EP'!B18&lt;&gt;"",EOMONTH('Projektkostenkalkulation EP'!$B$4,0),"Fehler")))))))))))))))))))))))),"TT.MM.JJJJ"),"")</f>
        <v/>
      </c>
      <c r="F63" s="118" t="str">
        <f>IF(A63&lt;&gt;"",IF('Projektkostenkalkulation EP'!$K$47="","",
                 IF(
                                AND('Projektkostenkalkulation EP'!$K$42&gt;0,'Projektkostenkalkulation EP'!$K$43&gt;0),6,
                                           IF(
                                                         OR('Projektkostenkalkulation EP'!$K$42&gt;0,'Projektkostenkalkulation EP'!$K$43&gt;0),5,
                                                                     IF('Projektkostenkalkulation EP'!$K$47&gt;0,4,""
                                                                                  )
                                                         )
                                         )
                     ),"")</f>
        <v/>
      </c>
      <c r="G63" s="88">
        <f>IF('Projektkostenkalkulation EP'!$Z18&gt;0,
               IF('Projektkostenkalkulation EP'!$Z18&gt;SUMIF('Projektkostenkalkulation EP'!$B18:$Y18,"&gt;0",'Projektkostenkalkulation EP'!$B$31:$Y$31),
                            SUMIF('Projektkostenkalkulation EP'!$B18:$Y18,"&gt;0",'Projektkostenkalkulation EP'!$B$31:$Y$31),
                            'Projektkostenkalkulation EP'!$Z18
                          ),
                0
)</f>
        <v>0</v>
      </c>
    </row>
    <row r="64" spans="1:7" ht="14.25" customHeight="1" x14ac:dyDescent="0.2">
      <c r="A64" s="84" t="str">
        <f t="shared" ref="A64:A69" si="10">IF(B64&lt;&gt;"",11,"")</f>
        <v/>
      </c>
      <c r="B64" s="370" t="str">
        <f>IF(G64&lt;&gt;0,'Projektkostenkalkulation EP'!$A$19,"")</f>
        <v/>
      </c>
      <c r="C64" s="371"/>
      <c r="D64" s="92" t="str">
        <f>IF('Personalkap. (Anl.5)'!$B64&lt;&gt;"",TEXT(IF('Projektkostenkalkulation EP'!B19&lt;&gt;"",EDATE('Projektkostenkalkulation EP'!$B$4,0),IF('Projektkostenkalkulation EP'!C19&lt;&gt;"",EDATE('Projektkostenkalkulation EP'!$B$4,1),IF('Projektkostenkalkulation EP'!D19&lt;&gt;"",EDATE('Projektkostenkalkulation EP'!$B$4,2),IF('Projektkostenkalkulation EP'!E19&lt;&gt;"",EDATE('Projektkostenkalkulation EP'!$B$4,3),IF('Projektkostenkalkulation EP'!F19&lt;&gt;"",EDATE('Projektkostenkalkulation EP'!$B$4,4),IF('Projektkostenkalkulation EP'!G19&lt;&gt;"",EDATE('Projektkostenkalkulation EP'!$B$4,5),IF('Projektkostenkalkulation EP'!H19&lt;&gt;"",EDATE('Projektkostenkalkulation EP'!$B$4,6),IF('Projektkostenkalkulation EP'!I19&lt;&gt;"",EDATE('Projektkostenkalkulation EP'!$B$4,7),IF('Projektkostenkalkulation EP'!J19&lt;&gt;"",EDATE('Projektkostenkalkulation EP'!$B$4,8),IF('Projektkostenkalkulation EP'!K19&lt;&gt;"",EDATE('Projektkostenkalkulation EP'!$B$4,9),IF('Projektkostenkalkulation EP'!L19&lt;&gt;"",EDATE('Projektkostenkalkulation EP'!$B$4,10),IF('Projektkostenkalkulation EP'!M19&lt;&gt;"",EDATE('Projektkostenkalkulation EP'!$B$4,11),IF('Projektkostenkalkulation EP'!N19&lt;&gt;"",EDATE('Projektkostenkalkulation EP'!$B$4,12),IF('Projektkostenkalkulation EP'!O19&lt;&gt;"",EDATE('Projektkostenkalkulation EP'!$B$4,13),IF('Projektkostenkalkulation EP'!P19&lt;&gt;"",EDATE('Projektkostenkalkulation EP'!$B$4,14),IF('Projektkostenkalkulation EP'!Q19&lt;&gt;"",EDATE('Projektkostenkalkulation EP'!$B$4,15),IF('Projektkostenkalkulation EP'!R19&lt;&gt;"",EDATE('Projektkostenkalkulation EP'!$B$4,16),IF('Projektkostenkalkulation EP'!S19&lt;&gt;"",EDATE('Projektkostenkalkulation EP'!$B$4,17),IF('Projektkostenkalkulation EP'!T19&lt;&gt;"",EDATE('Projektkostenkalkulation EP'!$B$4,18),IF('Projektkostenkalkulation EP'!U19&lt;&gt;"",EDATE('Projektkostenkalkulation EP'!$B$4,19),IF('Projektkostenkalkulation EP'!V19&lt;&gt;"",EDATE('Projektkostenkalkulation EP'!$B$4,20),IF('Projektkostenkalkulation EP'!W19&lt;&gt;"",EDATE('Projektkostenkalkulation EP'!$B$4,21),IF('Projektkostenkalkulation EP'!X19&lt;&gt;"",EDATE('Projektkostenkalkulation EP'!$B$4,22),IF('Projektkostenkalkulation EP'!Y19&lt;&gt;"",EDATE('Projektkostenkalkulation EP'!$B$4,23),"Fehler")))))))))))))))))))))))),"TT.MM.JJJJ"),"")</f>
        <v/>
      </c>
      <c r="E64" s="92" t="str">
        <f>IF('Personalkap. (Anl.5)'!$B64&lt;&gt;"",TEXT(IF('Projektkostenkalkulation EP'!Y19&lt;&gt;"",EOMONTH('Projektkostenkalkulation EP'!$B$4,23),IF('Projektkostenkalkulation EP'!X19&lt;&gt;"",EOMONTH('Projektkostenkalkulation EP'!$B$4,22),IF('Projektkostenkalkulation EP'!W19&lt;&gt;"",EOMONTH('Projektkostenkalkulation EP'!$B$4,21),IF('Projektkostenkalkulation EP'!V19&lt;&gt;"",EOMONTH('Projektkostenkalkulation EP'!$B$4,20),IF('Projektkostenkalkulation EP'!U19&lt;&gt;"",EOMONTH('Projektkostenkalkulation EP'!$B$4,19),IF('Projektkostenkalkulation EP'!T19&lt;&gt;"",EOMONTH('Projektkostenkalkulation EP'!$B$4,18),IF('Projektkostenkalkulation EP'!S19&lt;&gt;"",EOMONTH('Projektkostenkalkulation EP'!$B$4,17),IF('Projektkostenkalkulation EP'!R19&lt;&gt;"",EOMONTH('Projektkostenkalkulation EP'!$B$4,16),IF('Projektkostenkalkulation EP'!Q19&lt;&gt;"",EOMONTH('Projektkostenkalkulation EP'!$B$4,15),IF('Projektkostenkalkulation EP'!P19&lt;&gt;"",EOMONTH('Projektkostenkalkulation EP'!$B$4,14),IF('Projektkostenkalkulation EP'!O19&lt;&gt;"",EOMONTH('Projektkostenkalkulation EP'!$B$4,13),IF('Projektkostenkalkulation EP'!N19&lt;&gt;"",EOMONTH('Projektkostenkalkulation EP'!$B$4,12),IF('Projektkostenkalkulation EP'!M19&lt;&gt;"",EOMONTH('Projektkostenkalkulation EP'!$B$4,11),IF('Projektkostenkalkulation EP'!L19&lt;&gt;"",EOMONTH('Projektkostenkalkulation EP'!$B$4,10),IF('Projektkostenkalkulation EP'!K19&lt;&gt;"",EOMONTH('Projektkostenkalkulation EP'!$B$4,9),IF('Projektkostenkalkulation EP'!J19&lt;&gt;"",EOMONTH('Projektkostenkalkulation EP'!$B$4,8),IF('Projektkostenkalkulation EP'!I19&lt;&gt;"",EOMONTH('Projektkostenkalkulation EP'!$B$4,7),IF('Projektkostenkalkulation EP'!H19&lt;&gt;"",EOMONTH('Projektkostenkalkulation EP'!$B$4,6),IF('Projektkostenkalkulation EP'!G19&lt;&gt;"",EOMONTH('Projektkostenkalkulation EP'!$B$4,5),IF('Projektkostenkalkulation EP'!F19&lt;&gt;"",EOMONTH('Projektkostenkalkulation EP'!$B$4,4),IF('Projektkostenkalkulation EP'!E19&lt;&gt;"",EOMONTH('Projektkostenkalkulation EP'!$B$4,3),IF('Projektkostenkalkulation EP'!D19&lt;&gt;"",EOMONTH('Projektkostenkalkulation EP'!$B$4,2),IF('Projektkostenkalkulation EP'!C19&lt;&gt;"",EOMONTH('Projektkostenkalkulation EP'!$B$4,1),IF('Projektkostenkalkulation EP'!B19&lt;&gt;"",EOMONTH('Projektkostenkalkulation EP'!$B$4,0),"Fehler")))))))))))))))))))))))),"TT.MM.JJJJ"),"")</f>
        <v/>
      </c>
      <c r="F64" s="97" t="str">
        <f>IF(A64&lt;&gt;"",IF(
                'Projektkostenkalkulation EP'!$K$42&gt;0,  1,  ""
                 ),"")</f>
        <v/>
      </c>
      <c r="G64" s="101">
        <f>IF('Projektkostenkalkulation EP'!$Z$19&gt;0,
              IF('Projektkostenkalkulation EP'!$Z$19&gt;=SUMIF('Projektkostenkalkulation EP'!$B$19:$Y$19,"&gt;0",'Projektkostenkalkulation EP'!$B$26:$Y$26),
                           SUMIF('Projektkostenkalkulation EP'!$B$19:$Y$19,"&gt;0",'Projektkostenkalkulation EP'!$B$26:$Y$26),
                           'Projektkostenkalkulation EP'!$Z$19
              ),
              0
)</f>
        <v>0</v>
      </c>
    </row>
    <row r="65" spans="1:7" ht="14.25" customHeight="1" x14ac:dyDescent="0.2">
      <c r="A65" s="81" t="str">
        <f t="shared" si="10"/>
        <v/>
      </c>
      <c r="B65" s="366" t="str">
        <f>IF(G65&lt;&gt;0,'Projektkostenkalkulation EP'!$A$19,"")</f>
        <v/>
      </c>
      <c r="C65" s="367"/>
      <c r="D65" s="90" t="str">
        <f>IF('Personalkap. (Anl.5)'!$B65&lt;&gt;"",TEXT(IF('Projektkostenkalkulation EP'!B19&lt;&gt;"",EDATE('Projektkostenkalkulation EP'!$B$4,0),IF('Projektkostenkalkulation EP'!C19&lt;&gt;"",EDATE('Projektkostenkalkulation EP'!$B$4,1),IF('Projektkostenkalkulation EP'!D19&lt;&gt;"",EDATE('Projektkostenkalkulation EP'!$B$4,2),IF('Projektkostenkalkulation EP'!E19&lt;&gt;"",EDATE('Projektkostenkalkulation EP'!$B$4,3),IF('Projektkostenkalkulation EP'!F19&lt;&gt;"",EDATE('Projektkostenkalkulation EP'!$B$4,4),IF('Projektkostenkalkulation EP'!G19&lt;&gt;"",EDATE('Projektkostenkalkulation EP'!$B$4,5),IF('Projektkostenkalkulation EP'!H19&lt;&gt;"",EDATE('Projektkostenkalkulation EP'!$B$4,6),IF('Projektkostenkalkulation EP'!I19&lt;&gt;"",EDATE('Projektkostenkalkulation EP'!$B$4,7),IF('Projektkostenkalkulation EP'!J19&lt;&gt;"",EDATE('Projektkostenkalkulation EP'!$B$4,8),IF('Projektkostenkalkulation EP'!K19&lt;&gt;"",EDATE('Projektkostenkalkulation EP'!$B$4,9),IF('Projektkostenkalkulation EP'!L19&lt;&gt;"",EDATE('Projektkostenkalkulation EP'!$B$4,10),IF('Projektkostenkalkulation EP'!M19&lt;&gt;"",EDATE('Projektkostenkalkulation EP'!$B$4,11),IF('Projektkostenkalkulation EP'!N19&lt;&gt;"",EDATE('Projektkostenkalkulation EP'!$B$4,12),IF('Projektkostenkalkulation EP'!O19&lt;&gt;"",EDATE('Projektkostenkalkulation EP'!$B$4,13),IF('Projektkostenkalkulation EP'!P19&lt;&gt;"",EDATE('Projektkostenkalkulation EP'!$B$4,14),IF('Projektkostenkalkulation EP'!Q19&lt;&gt;"",EDATE('Projektkostenkalkulation EP'!$B$4,15),IF('Projektkostenkalkulation EP'!R19&lt;&gt;"",EDATE('Projektkostenkalkulation EP'!$B$4,16),IF('Projektkostenkalkulation EP'!S19&lt;&gt;"",EDATE('Projektkostenkalkulation EP'!$B$4,17),IF('Projektkostenkalkulation EP'!T19&lt;&gt;"",EDATE('Projektkostenkalkulation EP'!$B$4,18),IF('Projektkostenkalkulation EP'!U19&lt;&gt;"",EDATE('Projektkostenkalkulation EP'!$B$4,19),IF('Projektkostenkalkulation EP'!V19&lt;&gt;"",EDATE('Projektkostenkalkulation EP'!$B$4,20),IF('Projektkostenkalkulation EP'!W19&lt;&gt;"",EDATE('Projektkostenkalkulation EP'!$B$4,21),IF('Projektkostenkalkulation EP'!X19&lt;&gt;"",EDATE('Projektkostenkalkulation EP'!$B$4,22),IF('Projektkostenkalkulation EP'!Y19&lt;&gt;"",EDATE('Projektkostenkalkulation EP'!$B$4,23),"Fehler")))))))))))))))))))))))),"TT.MM.JJJJ"),"")</f>
        <v/>
      </c>
      <c r="E65" s="90" t="str">
        <f>IF('Personalkap. (Anl.5)'!$B65&lt;&gt;"",TEXT(IF('Projektkostenkalkulation EP'!Y19&lt;&gt;"",EOMONTH('Projektkostenkalkulation EP'!$B$4,23),IF('Projektkostenkalkulation EP'!X19&lt;&gt;"",EOMONTH('Projektkostenkalkulation EP'!$B$4,22),IF('Projektkostenkalkulation EP'!W19&lt;&gt;"",EOMONTH('Projektkostenkalkulation EP'!$B$4,21),IF('Projektkostenkalkulation EP'!V19&lt;&gt;"",EOMONTH('Projektkostenkalkulation EP'!$B$4,20),IF('Projektkostenkalkulation EP'!U19&lt;&gt;"",EOMONTH('Projektkostenkalkulation EP'!$B$4,19),IF('Projektkostenkalkulation EP'!T19&lt;&gt;"",EOMONTH('Projektkostenkalkulation EP'!$B$4,18),IF('Projektkostenkalkulation EP'!S19&lt;&gt;"",EOMONTH('Projektkostenkalkulation EP'!$B$4,17),IF('Projektkostenkalkulation EP'!R19&lt;&gt;"",EOMONTH('Projektkostenkalkulation EP'!$B$4,16),IF('Projektkostenkalkulation EP'!Q19&lt;&gt;"",EOMONTH('Projektkostenkalkulation EP'!$B$4,15),IF('Projektkostenkalkulation EP'!P19&lt;&gt;"",EOMONTH('Projektkostenkalkulation EP'!$B$4,14),IF('Projektkostenkalkulation EP'!O19&lt;&gt;"",EOMONTH('Projektkostenkalkulation EP'!$B$4,13),IF('Projektkostenkalkulation EP'!N19&lt;&gt;"",EOMONTH('Projektkostenkalkulation EP'!$B$4,12),IF('Projektkostenkalkulation EP'!M19&lt;&gt;"",EOMONTH('Projektkostenkalkulation EP'!$B$4,11),IF('Projektkostenkalkulation EP'!L19&lt;&gt;"",EOMONTH('Projektkostenkalkulation EP'!$B$4,10),IF('Projektkostenkalkulation EP'!K19&lt;&gt;"",EOMONTH('Projektkostenkalkulation EP'!$B$4,9),IF('Projektkostenkalkulation EP'!J19&lt;&gt;"",EOMONTH('Projektkostenkalkulation EP'!$B$4,8),IF('Projektkostenkalkulation EP'!I19&lt;&gt;"",EOMONTH('Projektkostenkalkulation EP'!$B$4,7),IF('Projektkostenkalkulation EP'!H19&lt;&gt;"",EOMONTH('Projektkostenkalkulation EP'!$B$4,6),IF('Projektkostenkalkulation EP'!G19&lt;&gt;"",EOMONTH('Projektkostenkalkulation EP'!$B$4,5),IF('Projektkostenkalkulation EP'!F19&lt;&gt;"",EOMONTH('Projektkostenkalkulation EP'!$B$4,4),IF('Projektkostenkalkulation EP'!E19&lt;&gt;"",EOMONTH('Projektkostenkalkulation EP'!$B$4,3),IF('Projektkostenkalkulation EP'!D19&lt;&gt;"",EOMONTH('Projektkostenkalkulation EP'!$B$4,2),IF('Projektkostenkalkulation EP'!C19&lt;&gt;"",EOMONTH('Projektkostenkalkulation EP'!$B$4,1),IF('Projektkostenkalkulation EP'!B19&lt;&gt;"",EOMONTH('Projektkostenkalkulation EP'!$B$4,0),"Fehler")))))))))))))))))))))))),"TT.MM.JJJJ"),"")</f>
        <v/>
      </c>
      <c r="F65" s="14" t="str">
        <f>IF(A65&lt;&gt;"",IF(
                 AND('Projektkostenkalkulation EP'!$K$42&gt;0,'Projektkostenkalkulation EP'!$K$43&gt;0),2,
                           IF(
                                          AND('Projektkostenkalkulation EP'!$K$42="",'Projektkostenkalkulation EP'!$K$43&gt;0),1,""
                                         )
                           ),"")</f>
        <v/>
      </c>
      <c r="G65" s="99">
        <f>IF('Projektkostenkalkulation EP'!$Z$19-
                                                        SUMIF('Projektkostenkalkulation EP'!$B$19:$Y$19,"&gt;0",'Projektkostenkalkulation EP'!$B$26:$Y$26)&gt;0,
              IF('Projektkostenkalkulation EP'!$Z$19-
                                                                    SUMIF('Projektkostenkalkulation EP'!$B$19:$Y$19,"&gt;0",'Projektkostenkalkulation EP'!$B$26:$Y$26)&gt;=SUMIF('Projektkostenkalkulation EP'!$B$19:$Y$19,"&gt;0",'Projektkostenkalkulation EP'!$B$27:$Y$27),
                           SUMIF('Projektkostenkalkulation EP'!$B$19:$Y$19,"&gt;0",'Projektkostenkalkulation EP'!$B$27:$Y$27),
                           'Projektkostenkalkulation EP'!$Z$19-
                                                                    SUMIF('Projektkostenkalkulation EP'!$B$19:$Y$19,"&gt;0",'Projektkostenkalkulation EP'!$B$26:$Y$26)
              ),
              0
)</f>
        <v>0</v>
      </c>
    </row>
    <row r="66" spans="1:7" ht="14.25" customHeight="1" x14ac:dyDescent="0.2">
      <c r="A66" s="81" t="str">
        <f t="shared" si="10"/>
        <v/>
      </c>
      <c r="B66" s="366" t="str">
        <f>IF(G66&lt;&gt;0,'Projektkostenkalkulation EP'!$A$19,"")</f>
        <v/>
      </c>
      <c r="C66" s="367"/>
      <c r="D66" s="90" t="str">
        <f>IF('Personalkap. (Anl.5)'!$B66&lt;&gt;"",TEXT(IF('Projektkostenkalkulation EP'!B19&lt;&gt;"",EDATE('Projektkostenkalkulation EP'!$B$4,0),IF('Projektkostenkalkulation EP'!C19&lt;&gt;"",EDATE('Projektkostenkalkulation EP'!$B$4,1),IF('Projektkostenkalkulation EP'!D19&lt;&gt;"",EDATE('Projektkostenkalkulation EP'!$B$4,2),IF('Projektkostenkalkulation EP'!E19&lt;&gt;"",EDATE('Projektkostenkalkulation EP'!$B$4,3),IF('Projektkostenkalkulation EP'!F19&lt;&gt;"",EDATE('Projektkostenkalkulation EP'!$B$4,4),IF('Projektkostenkalkulation EP'!G19&lt;&gt;"",EDATE('Projektkostenkalkulation EP'!$B$4,5),IF('Projektkostenkalkulation EP'!H19&lt;&gt;"",EDATE('Projektkostenkalkulation EP'!$B$4,6),IF('Projektkostenkalkulation EP'!I19&lt;&gt;"",EDATE('Projektkostenkalkulation EP'!$B$4,7),IF('Projektkostenkalkulation EP'!J19&lt;&gt;"",EDATE('Projektkostenkalkulation EP'!$B$4,8),IF('Projektkostenkalkulation EP'!K19&lt;&gt;"",EDATE('Projektkostenkalkulation EP'!$B$4,9),IF('Projektkostenkalkulation EP'!L19&lt;&gt;"",EDATE('Projektkostenkalkulation EP'!$B$4,10),IF('Projektkostenkalkulation EP'!M19&lt;&gt;"",EDATE('Projektkostenkalkulation EP'!$B$4,11),IF('Projektkostenkalkulation EP'!N19&lt;&gt;"",EDATE('Projektkostenkalkulation EP'!$B$4,12),IF('Projektkostenkalkulation EP'!O19&lt;&gt;"",EDATE('Projektkostenkalkulation EP'!$B$4,13),IF('Projektkostenkalkulation EP'!P19&lt;&gt;"",EDATE('Projektkostenkalkulation EP'!$B$4,14),IF('Projektkostenkalkulation EP'!Q19&lt;&gt;"",EDATE('Projektkostenkalkulation EP'!$B$4,15),IF('Projektkostenkalkulation EP'!R19&lt;&gt;"",EDATE('Projektkostenkalkulation EP'!$B$4,16),IF('Projektkostenkalkulation EP'!S19&lt;&gt;"",EDATE('Projektkostenkalkulation EP'!$B$4,17),IF('Projektkostenkalkulation EP'!T19&lt;&gt;"",EDATE('Projektkostenkalkulation EP'!$B$4,18),IF('Projektkostenkalkulation EP'!U19&lt;&gt;"",EDATE('Projektkostenkalkulation EP'!$B$4,19),IF('Projektkostenkalkulation EP'!V19&lt;&gt;"",EDATE('Projektkostenkalkulation EP'!$B$4,20),IF('Projektkostenkalkulation EP'!W19&lt;&gt;"",EDATE('Projektkostenkalkulation EP'!$B$4,21),IF('Projektkostenkalkulation EP'!X19&lt;&gt;"",EDATE('Projektkostenkalkulation EP'!$B$4,22),IF('Projektkostenkalkulation EP'!Y19&lt;&gt;"",EDATE('Projektkostenkalkulation EP'!$B$4,23),"Fehler")))))))))))))))))))))))),"TT.MM.JJJJ"),"")</f>
        <v/>
      </c>
      <c r="E66" s="90" t="str">
        <f>IF('Personalkap. (Anl.5)'!$B66&lt;&gt;"",TEXT(IF('Projektkostenkalkulation EP'!Y19&lt;&gt;"",EOMONTH('Projektkostenkalkulation EP'!$B$4,23),IF('Projektkostenkalkulation EP'!X19&lt;&gt;"",EOMONTH('Projektkostenkalkulation EP'!$B$4,22),IF('Projektkostenkalkulation EP'!W19&lt;&gt;"",EOMONTH('Projektkostenkalkulation EP'!$B$4,21),IF('Projektkostenkalkulation EP'!V19&lt;&gt;"",EOMONTH('Projektkostenkalkulation EP'!$B$4,20),IF('Projektkostenkalkulation EP'!U19&lt;&gt;"",EOMONTH('Projektkostenkalkulation EP'!$B$4,19),IF('Projektkostenkalkulation EP'!T19&lt;&gt;"",EOMONTH('Projektkostenkalkulation EP'!$B$4,18),IF('Projektkostenkalkulation EP'!S19&lt;&gt;"",EOMONTH('Projektkostenkalkulation EP'!$B$4,17),IF('Projektkostenkalkulation EP'!R19&lt;&gt;"",EOMONTH('Projektkostenkalkulation EP'!$B$4,16),IF('Projektkostenkalkulation EP'!Q19&lt;&gt;"",EOMONTH('Projektkostenkalkulation EP'!$B$4,15),IF('Projektkostenkalkulation EP'!P19&lt;&gt;"",EOMONTH('Projektkostenkalkulation EP'!$B$4,14),IF('Projektkostenkalkulation EP'!O19&lt;&gt;"",EOMONTH('Projektkostenkalkulation EP'!$B$4,13),IF('Projektkostenkalkulation EP'!N19&lt;&gt;"",EOMONTH('Projektkostenkalkulation EP'!$B$4,12),IF('Projektkostenkalkulation EP'!M19&lt;&gt;"",EOMONTH('Projektkostenkalkulation EP'!$B$4,11),IF('Projektkostenkalkulation EP'!L19&lt;&gt;"",EOMONTH('Projektkostenkalkulation EP'!$B$4,10),IF('Projektkostenkalkulation EP'!K19&lt;&gt;"",EOMONTH('Projektkostenkalkulation EP'!$B$4,9),IF('Projektkostenkalkulation EP'!J19&lt;&gt;"",EOMONTH('Projektkostenkalkulation EP'!$B$4,8),IF('Projektkostenkalkulation EP'!I19&lt;&gt;"",EOMONTH('Projektkostenkalkulation EP'!$B$4,7),IF('Projektkostenkalkulation EP'!H19&lt;&gt;"",EOMONTH('Projektkostenkalkulation EP'!$B$4,6),IF('Projektkostenkalkulation EP'!G19&lt;&gt;"",EOMONTH('Projektkostenkalkulation EP'!$B$4,5),IF('Projektkostenkalkulation EP'!F19&lt;&gt;"",EOMONTH('Projektkostenkalkulation EP'!$B$4,4),IF('Projektkostenkalkulation EP'!E19&lt;&gt;"",EOMONTH('Projektkostenkalkulation EP'!$B$4,3),IF('Projektkostenkalkulation EP'!D19&lt;&gt;"",EOMONTH('Projektkostenkalkulation EP'!$B$4,2),IF('Projektkostenkalkulation EP'!C19&lt;&gt;"",EOMONTH('Projektkostenkalkulation EP'!$B$4,1),IF('Projektkostenkalkulation EP'!B19&lt;&gt;"",EOMONTH('Projektkostenkalkulation EP'!$B$4,0),"Fehler")))))))))))))))))))))))),"TT.MM.JJJJ"),"")</f>
        <v/>
      </c>
      <c r="F66" s="14" t="str">
        <f>IF(A66&lt;&gt;"",IF('Projektkostenkalkulation EP'!$K$44="","",
                  IF(
                                AND('Projektkostenkalkulation EP'!$K$42&gt;0,'Projektkostenkalkulation EP'!$K$43&gt;0),3,
                                          IF(
                                                         OR('Projektkostenkalkulation EP'!$K$42&gt;0,'Projektkostenkalkulation EP'!$K$43&gt;0),2,
                                                                     IF('Projektkostenkalkulation EP'!$K$44&gt;0,1,""
                                                                                  )
                                                       )
                             )
                    ),"")</f>
        <v/>
      </c>
      <c r="G66" s="99">
        <f>IF('Projektkostenkalkulation EP'!$Z$19-
                                                SUMIF('Projektkostenkalkulation EP'!$B$19:$Y$19,"&gt;0",'Projektkostenkalkulation EP'!$B$27:$Y$27)-
                                                        SUMIF('Projektkostenkalkulation EP'!$B$19:$Y$19,"&gt;0",'Projektkostenkalkulation EP'!$B$26:$Y$26)&gt;0,
              IF('Projektkostenkalkulation EP'!$Z$19-
                                                            SUMIF('Projektkostenkalkulation EP'!$B$19:$Y$19,"&gt;0",'Projektkostenkalkulation EP'!$B$27:$Y$27)-
                                                                    SUMIF('Projektkostenkalkulation EP'!$B$19:$Y$19,"&gt;0",'Projektkostenkalkulation EP'!$B$26:$Y$26)&gt;=SUMIF('Projektkostenkalkulation EP'!$B$19:$Y$19,"&gt;0",'Projektkostenkalkulation EP'!$B$28:$Y$28),
                           SUMIF('Projektkostenkalkulation EP'!$B$19:$Y$19,"&gt;0",'Projektkostenkalkulation EP'!$B$28:$Y$28),
                           'Projektkostenkalkulation EP'!$Z$19-
                                                            SUMIF('Projektkostenkalkulation EP'!$B$19:$Y$19,"&gt;0",'Projektkostenkalkulation EP'!$B$27:$Y$27)-
                                                                    SUMIF('Projektkostenkalkulation EP'!$B$19:$Y$19,"&gt;0",'Projektkostenkalkulation EP'!$B$26:$Y$26)
              ),
              0
)</f>
        <v>0</v>
      </c>
    </row>
    <row r="67" spans="1:7" ht="14.25" customHeight="1" x14ac:dyDescent="0.2">
      <c r="A67" s="81" t="str">
        <f t="shared" si="10"/>
        <v/>
      </c>
      <c r="B67" s="366" t="str">
        <f>IF(G67&lt;&gt;0,'Projektkostenkalkulation EP'!$A$19,"")</f>
        <v/>
      </c>
      <c r="C67" s="367"/>
      <c r="D67" s="90" t="str">
        <f>IF('Personalkap. (Anl.5)'!$B67&lt;&gt;"",TEXT(IF('Projektkostenkalkulation EP'!B19&lt;&gt;"",EDATE('Projektkostenkalkulation EP'!$B$4,0),IF('Projektkostenkalkulation EP'!C19&lt;&gt;"",EDATE('Projektkostenkalkulation EP'!$B$4,1),IF('Projektkostenkalkulation EP'!D19&lt;&gt;"",EDATE('Projektkostenkalkulation EP'!$B$4,2),IF('Projektkostenkalkulation EP'!E19&lt;&gt;"",EDATE('Projektkostenkalkulation EP'!$B$4,3),IF('Projektkostenkalkulation EP'!F19&lt;&gt;"",EDATE('Projektkostenkalkulation EP'!$B$4,4),IF('Projektkostenkalkulation EP'!G19&lt;&gt;"",EDATE('Projektkostenkalkulation EP'!$B$4,5),IF('Projektkostenkalkulation EP'!H19&lt;&gt;"",EDATE('Projektkostenkalkulation EP'!$B$4,6),IF('Projektkostenkalkulation EP'!I19&lt;&gt;"",EDATE('Projektkostenkalkulation EP'!$B$4,7),IF('Projektkostenkalkulation EP'!J19&lt;&gt;"",EDATE('Projektkostenkalkulation EP'!$B$4,8),IF('Projektkostenkalkulation EP'!K19&lt;&gt;"",EDATE('Projektkostenkalkulation EP'!$B$4,9),IF('Projektkostenkalkulation EP'!L19&lt;&gt;"",EDATE('Projektkostenkalkulation EP'!$B$4,10),IF('Projektkostenkalkulation EP'!M19&lt;&gt;"",EDATE('Projektkostenkalkulation EP'!$B$4,11),IF('Projektkostenkalkulation EP'!N19&lt;&gt;"",EDATE('Projektkostenkalkulation EP'!$B$4,12),IF('Projektkostenkalkulation EP'!O19&lt;&gt;"",EDATE('Projektkostenkalkulation EP'!$B$4,13),IF('Projektkostenkalkulation EP'!P19&lt;&gt;"",EDATE('Projektkostenkalkulation EP'!$B$4,14),IF('Projektkostenkalkulation EP'!Q19&lt;&gt;"",EDATE('Projektkostenkalkulation EP'!$B$4,15),IF('Projektkostenkalkulation EP'!R19&lt;&gt;"",EDATE('Projektkostenkalkulation EP'!$B$4,16),IF('Projektkostenkalkulation EP'!S19&lt;&gt;"",EDATE('Projektkostenkalkulation EP'!$B$4,17),IF('Projektkostenkalkulation EP'!T19&lt;&gt;"",EDATE('Projektkostenkalkulation EP'!$B$4,18),IF('Projektkostenkalkulation EP'!U19&lt;&gt;"",EDATE('Projektkostenkalkulation EP'!$B$4,19),IF('Projektkostenkalkulation EP'!V19&lt;&gt;"",EDATE('Projektkostenkalkulation EP'!$B$4,20),IF('Projektkostenkalkulation EP'!W19&lt;&gt;"",EDATE('Projektkostenkalkulation EP'!$B$4,21),IF('Projektkostenkalkulation EP'!X19&lt;&gt;"",EDATE('Projektkostenkalkulation EP'!$B$4,22),IF('Projektkostenkalkulation EP'!Y19&lt;&gt;"",EDATE('Projektkostenkalkulation EP'!$B$4,23),"Fehler")))))))))))))))))))))))),"TT.MM.JJJJ"),"")</f>
        <v/>
      </c>
      <c r="E67" s="90" t="str">
        <f>IF('Personalkap. (Anl.5)'!$B67&lt;&gt;"",TEXT(IF('Projektkostenkalkulation EP'!Y19&lt;&gt;"",EOMONTH('Projektkostenkalkulation EP'!$B$4,23),IF('Projektkostenkalkulation EP'!X19&lt;&gt;"",EOMONTH('Projektkostenkalkulation EP'!$B$4,22),IF('Projektkostenkalkulation EP'!W19&lt;&gt;"",EOMONTH('Projektkostenkalkulation EP'!$B$4,21),IF('Projektkostenkalkulation EP'!V19&lt;&gt;"",EOMONTH('Projektkostenkalkulation EP'!$B$4,20),IF('Projektkostenkalkulation EP'!U19&lt;&gt;"",EOMONTH('Projektkostenkalkulation EP'!$B$4,19),IF('Projektkostenkalkulation EP'!T19&lt;&gt;"",EOMONTH('Projektkostenkalkulation EP'!$B$4,18),IF('Projektkostenkalkulation EP'!S19&lt;&gt;"",EOMONTH('Projektkostenkalkulation EP'!$B$4,17),IF('Projektkostenkalkulation EP'!R19&lt;&gt;"",EOMONTH('Projektkostenkalkulation EP'!$B$4,16),IF('Projektkostenkalkulation EP'!Q19&lt;&gt;"",EOMONTH('Projektkostenkalkulation EP'!$B$4,15),IF('Projektkostenkalkulation EP'!P19&lt;&gt;"",EOMONTH('Projektkostenkalkulation EP'!$B$4,14),IF('Projektkostenkalkulation EP'!O19&lt;&gt;"",EOMONTH('Projektkostenkalkulation EP'!$B$4,13),IF('Projektkostenkalkulation EP'!N19&lt;&gt;"",EOMONTH('Projektkostenkalkulation EP'!$B$4,12),IF('Projektkostenkalkulation EP'!M19&lt;&gt;"",EOMONTH('Projektkostenkalkulation EP'!$B$4,11),IF('Projektkostenkalkulation EP'!L19&lt;&gt;"",EOMONTH('Projektkostenkalkulation EP'!$B$4,10),IF('Projektkostenkalkulation EP'!K19&lt;&gt;"",EOMONTH('Projektkostenkalkulation EP'!$B$4,9),IF('Projektkostenkalkulation EP'!J19&lt;&gt;"",EOMONTH('Projektkostenkalkulation EP'!$B$4,8),IF('Projektkostenkalkulation EP'!I19&lt;&gt;"",EOMONTH('Projektkostenkalkulation EP'!$B$4,7),IF('Projektkostenkalkulation EP'!H19&lt;&gt;"",EOMONTH('Projektkostenkalkulation EP'!$B$4,6),IF('Projektkostenkalkulation EP'!G19&lt;&gt;"",EOMONTH('Projektkostenkalkulation EP'!$B$4,5),IF('Projektkostenkalkulation EP'!F19&lt;&gt;"",EOMONTH('Projektkostenkalkulation EP'!$B$4,4),IF('Projektkostenkalkulation EP'!E19&lt;&gt;"",EOMONTH('Projektkostenkalkulation EP'!$B$4,3),IF('Projektkostenkalkulation EP'!D19&lt;&gt;"",EOMONTH('Projektkostenkalkulation EP'!$B$4,2),IF('Projektkostenkalkulation EP'!C19&lt;&gt;"",EOMONTH('Projektkostenkalkulation EP'!$B$4,1),IF('Projektkostenkalkulation EP'!B19&lt;&gt;"",EOMONTH('Projektkostenkalkulation EP'!$B$4,0),"Fehler")))))))))))))))))))))))),"TT.MM.JJJJ"),"")</f>
        <v/>
      </c>
      <c r="F67" s="14" t="str">
        <f>IF(A67&lt;&gt;"",IF('Projektkostenkalkulation EP'!$K$45="","",
                 IF(
                                AND('Projektkostenkalkulation EP'!$K$42&gt;0,'Projektkostenkalkulation EP'!$K$43&gt;0),4,
                                           IF(
                                                         OR('Projektkostenkalkulation EP'!$K$42&gt;0,'Projektkostenkalkulation EP'!$K$43&gt;0),3,
                                                                     IF('Projektkostenkalkulation EP'!$K$45&gt;0,2,""
                                                                                  )
                                                         )
                                         )
                     ),"")</f>
        <v/>
      </c>
      <c r="G67" s="99">
        <f>IF('Projektkostenkalkulation EP'!$Z$19-
                                        SUMIF('Projektkostenkalkulation EP'!$B$19:$Y$19,"&gt;0",'Projektkostenkalkulation EP'!$B$28:$Y$28)-
                                                SUMIF('Projektkostenkalkulation EP'!$B$19:$Y$19,"&gt;0",'Projektkostenkalkulation EP'!$B$27:$Y$27)-
                                                        SUMIF('Projektkostenkalkulation EP'!$B$19:$Y$19,"&gt;0",'Projektkostenkalkulation EP'!$B$26:$Y$26)&gt;0,
              IF('Projektkostenkalkulation EP'!$Z$19-
                                                    SUMIF('Projektkostenkalkulation EP'!$B$19:$Y$19,"&gt;0",'Projektkostenkalkulation EP'!$B$28:$Y$28)-
                                                            SUMIF('Projektkostenkalkulation EP'!$B$19:$Y$19,"&gt;0",'Projektkostenkalkulation EP'!$B$27:$Y$27)-
                                                                    SUMIF('Projektkostenkalkulation EP'!$B$19:$Y$19,"&gt;0",'Projektkostenkalkulation EP'!$B$26:$Y$26)&gt;=SUMIF('Projektkostenkalkulation EP'!$B$19:$Y$19,"&gt;0",'Projektkostenkalkulation EP'!$B$29:$Y$29),
                           SUMIF('Projektkostenkalkulation EP'!B$19:Y$19,"&gt;0",'Projektkostenkalkulation EP'!$B$29:$Y$29),
                           'Projektkostenkalkulation EP'!$Z$19-
                                                    SUMIF('Projektkostenkalkulation EP'!$B$19:$Y$19,"&gt;0",'Projektkostenkalkulation EP'!$B$28:$Y$28)-
                                                            SUMIF('Projektkostenkalkulation EP'!$B$19:$Y$19,"&gt;0",'Projektkostenkalkulation EP'!$B$27:$Y$27)-
                                                                    SUMIF('Projektkostenkalkulation EP'!$B$19:$Y$19,"&gt;0",'Projektkostenkalkulation EP'!$B$26:$Y$26)
              ),
              0
)</f>
        <v>0</v>
      </c>
    </row>
    <row r="68" spans="1:7" ht="14.25" customHeight="1" x14ac:dyDescent="0.2">
      <c r="A68" s="81" t="str">
        <f t="shared" si="10"/>
        <v/>
      </c>
      <c r="B68" s="366" t="str">
        <f>IF(G68&lt;&gt;0,'Projektkostenkalkulation EP'!$A$19,"")</f>
        <v/>
      </c>
      <c r="C68" s="367"/>
      <c r="D68" s="90" t="str">
        <f>IF('Personalkap. (Anl.5)'!$B68&lt;&gt;"",TEXT(IF('Projektkostenkalkulation EP'!B19&lt;&gt;"",EDATE('Projektkostenkalkulation EP'!$B$4,0),IF('Projektkostenkalkulation EP'!C19&lt;&gt;"",EDATE('Projektkostenkalkulation EP'!$B$4,1),IF('Projektkostenkalkulation EP'!D19&lt;&gt;"",EDATE('Projektkostenkalkulation EP'!$B$4,2),IF('Projektkostenkalkulation EP'!E19&lt;&gt;"",EDATE('Projektkostenkalkulation EP'!$B$4,3),IF('Projektkostenkalkulation EP'!F19&lt;&gt;"",EDATE('Projektkostenkalkulation EP'!$B$4,4),IF('Projektkostenkalkulation EP'!G19&lt;&gt;"",EDATE('Projektkostenkalkulation EP'!$B$4,5),IF('Projektkostenkalkulation EP'!H19&lt;&gt;"",EDATE('Projektkostenkalkulation EP'!$B$4,6),IF('Projektkostenkalkulation EP'!I19&lt;&gt;"",EDATE('Projektkostenkalkulation EP'!$B$4,7),IF('Projektkostenkalkulation EP'!J19&lt;&gt;"",EDATE('Projektkostenkalkulation EP'!$B$4,8),IF('Projektkostenkalkulation EP'!K19&lt;&gt;"",EDATE('Projektkostenkalkulation EP'!$B$4,9),IF('Projektkostenkalkulation EP'!L19&lt;&gt;"",EDATE('Projektkostenkalkulation EP'!$B$4,10),IF('Projektkostenkalkulation EP'!M19&lt;&gt;"",EDATE('Projektkostenkalkulation EP'!$B$4,11),IF('Projektkostenkalkulation EP'!N19&lt;&gt;"",EDATE('Projektkostenkalkulation EP'!$B$4,12),IF('Projektkostenkalkulation EP'!O19&lt;&gt;"",EDATE('Projektkostenkalkulation EP'!$B$4,13),IF('Projektkostenkalkulation EP'!P19&lt;&gt;"",EDATE('Projektkostenkalkulation EP'!$B$4,14),IF('Projektkostenkalkulation EP'!Q19&lt;&gt;"",EDATE('Projektkostenkalkulation EP'!$B$4,15),IF('Projektkostenkalkulation EP'!R19&lt;&gt;"",EDATE('Projektkostenkalkulation EP'!$B$4,16),IF('Projektkostenkalkulation EP'!S19&lt;&gt;"",EDATE('Projektkostenkalkulation EP'!$B$4,17),IF('Projektkostenkalkulation EP'!T19&lt;&gt;"",EDATE('Projektkostenkalkulation EP'!$B$4,18),IF('Projektkostenkalkulation EP'!U19&lt;&gt;"",EDATE('Projektkostenkalkulation EP'!$B$4,19),IF('Projektkostenkalkulation EP'!V19&lt;&gt;"",EDATE('Projektkostenkalkulation EP'!$B$4,20),IF('Projektkostenkalkulation EP'!W19&lt;&gt;"",EDATE('Projektkostenkalkulation EP'!$B$4,21),IF('Projektkostenkalkulation EP'!X19&lt;&gt;"",EDATE('Projektkostenkalkulation EP'!$B$4,22),IF('Projektkostenkalkulation EP'!Y19&lt;&gt;"",EDATE('Projektkostenkalkulation EP'!$B$4,23),"Fehler")))))))))))))))))))))))),"TT.MM.JJJJ"),"")</f>
        <v/>
      </c>
      <c r="E68" s="90" t="str">
        <f>IF('Personalkap. (Anl.5)'!$B68&lt;&gt;"",TEXT(IF('Projektkostenkalkulation EP'!Y19&lt;&gt;"",EOMONTH('Projektkostenkalkulation EP'!$B$4,23),IF('Projektkostenkalkulation EP'!X19&lt;&gt;"",EOMONTH('Projektkostenkalkulation EP'!$B$4,22),IF('Projektkostenkalkulation EP'!W19&lt;&gt;"",EOMONTH('Projektkostenkalkulation EP'!$B$4,21),IF('Projektkostenkalkulation EP'!V19&lt;&gt;"",EOMONTH('Projektkostenkalkulation EP'!$B$4,20),IF('Projektkostenkalkulation EP'!U19&lt;&gt;"",EOMONTH('Projektkostenkalkulation EP'!$B$4,19),IF('Projektkostenkalkulation EP'!T19&lt;&gt;"",EOMONTH('Projektkostenkalkulation EP'!$B$4,18),IF('Projektkostenkalkulation EP'!S19&lt;&gt;"",EOMONTH('Projektkostenkalkulation EP'!$B$4,17),IF('Projektkostenkalkulation EP'!R19&lt;&gt;"",EOMONTH('Projektkostenkalkulation EP'!$B$4,16),IF('Projektkostenkalkulation EP'!Q19&lt;&gt;"",EOMONTH('Projektkostenkalkulation EP'!$B$4,15),IF('Projektkostenkalkulation EP'!P19&lt;&gt;"",EOMONTH('Projektkostenkalkulation EP'!$B$4,14),IF('Projektkostenkalkulation EP'!O19&lt;&gt;"",EOMONTH('Projektkostenkalkulation EP'!$B$4,13),IF('Projektkostenkalkulation EP'!N19&lt;&gt;"",EOMONTH('Projektkostenkalkulation EP'!$B$4,12),IF('Projektkostenkalkulation EP'!M19&lt;&gt;"",EOMONTH('Projektkostenkalkulation EP'!$B$4,11),IF('Projektkostenkalkulation EP'!L19&lt;&gt;"",EOMONTH('Projektkostenkalkulation EP'!$B$4,10),IF('Projektkostenkalkulation EP'!K19&lt;&gt;"",EOMONTH('Projektkostenkalkulation EP'!$B$4,9),IF('Projektkostenkalkulation EP'!J19&lt;&gt;"",EOMONTH('Projektkostenkalkulation EP'!$B$4,8),IF('Projektkostenkalkulation EP'!I19&lt;&gt;"",EOMONTH('Projektkostenkalkulation EP'!$B$4,7),IF('Projektkostenkalkulation EP'!H19&lt;&gt;"",EOMONTH('Projektkostenkalkulation EP'!$B$4,6),IF('Projektkostenkalkulation EP'!G19&lt;&gt;"",EOMONTH('Projektkostenkalkulation EP'!$B$4,5),IF('Projektkostenkalkulation EP'!F19&lt;&gt;"",EOMONTH('Projektkostenkalkulation EP'!$B$4,4),IF('Projektkostenkalkulation EP'!E19&lt;&gt;"",EOMONTH('Projektkostenkalkulation EP'!$B$4,3),IF('Projektkostenkalkulation EP'!D19&lt;&gt;"",EOMONTH('Projektkostenkalkulation EP'!$B$4,2),IF('Projektkostenkalkulation EP'!C19&lt;&gt;"",EOMONTH('Projektkostenkalkulation EP'!$B$4,1),IF('Projektkostenkalkulation EP'!B19&lt;&gt;"",EOMONTH('Projektkostenkalkulation EP'!$B$4,0),"Fehler")))))))))))))))))))))))),"TT.MM.JJJJ"),"")</f>
        <v/>
      </c>
      <c r="F68" s="14" t="str">
        <f>IF(A68&lt;&gt;"",IF('Projektkostenkalkulation EP'!$K$46="","",
                 IF(
                                AND('Projektkostenkalkulation EP'!$K$42&gt;0,'Projektkostenkalkulation EP'!$K$43&gt;0),5,
                                           IF(
                                                         OR('Projektkostenkalkulation EP'!$K$42&gt;0,'Projektkostenkalkulation EP'!$K$43&gt;0),4,
                                                                     IF('Projektkostenkalkulation EP'!$K$46&gt;0,3,""
                                                                                  )
                                                         )
                                         )
                     ),"")</f>
        <v/>
      </c>
      <c r="G68" s="99">
        <f>IF('Projektkostenkalkulation EP'!$Z$19-
                                SUMIF('Projektkostenkalkulation EP'!$B$19:$Y$19,"&gt;0",'Projektkostenkalkulation EP'!$B$29:$Y$29)-
                                        SUMIF('Projektkostenkalkulation EP'!$B$19:$Y$19,"&gt;0",'Projektkostenkalkulation EP'!$B$28:$Y$28)-
                                                SUMIF('Projektkostenkalkulation EP'!$B$19:$Y$19,"&gt;0",'Projektkostenkalkulation EP'!$B$27:$Y$27)-
                                                        SUMIF('Projektkostenkalkulation EP'!$B$19:$Y$19,"&gt;0",'Projektkostenkalkulation EP'!$B$26:$Y$26)&gt;0,
              IF('Projektkostenkalkulation EP'!$Z$19-
                                            SUMIF('Projektkostenkalkulation EP'!$B$19:$Y$19,"&gt;0",'Projektkostenkalkulation EP'!$B$29:$Y$29)-
                                                    SUMIF('Projektkostenkalkulation EP'!$B$19:$Y$19,"&gt;0",'Projektkostenkalkulation EP'!$B$28:$Y$28)-
                                                            SUMIF('Projektkostenkalkulation EP'!$B$19:$Y$19,"&gt;0",'Projektkostenkalkulation EP'!$B$27:$Y$27)-
                                                                    SUMIF('Projektkostenkalkulation EP'!$B$19:$Y$19,"&gt;0",'Projektkostenkalkulation EP'!$B$26:$Y$26)&gt;=SUMIF('Projektkostenkalkulation EP'!$B$19:$Y$19,"&gt;0",'Projektkostenkalkulation EP'!$B$30:$Y$30),
                           SUMIF('Projektkostenkalkulation EP'!$B$19:$Y$19,"&gt;0",'Projektkostenkalkulation EP'!$B$30:$Y$30),
                           'Projektkostenkalkulation EP'!$Z$19-
                                            SUMIF('Projektkostenkalkulation EP'!$B$19:$Y$19,"&gt;0",'Projektkostenkalkulation EP'!$B$29:$Y$29)-
                                                    SUMIF('Projektkostenkalkulation EP'!$B$19:$Y$19,"&gt;0",'Projektkostenkalkulation EP'!$B$28:$Y$28)-
                                                            SUMIF('Projektkostenkalkulation EP'!$B$19:$Y$19,"&gt;0",'Projektkostenkalkulation EP'!$B$27:$Y$27)-
                                                                    SUMIF('Projektkostenkalkulation EP'!$B$19:$Y$19,"&gt;0",'Projektkostenkalkulation EP'!$B$26:$Y$26)
              ),
              0
)</f>
        <v>0</v>
      </c>
    </row>
    <row r="69" spans="1:7" ht="14.25" customHeight="1" thickBot="1" x14ac:dyDescent="0.25">
      <c r="A69" s="83" t="str">
        <f t="shared" si="10"/>
        <v/>
      </c>
      <c r="B69" s="368" t="str">
        <f>IF(G69&lt;&gt;0,'Projektkostenkalkulation EP'!$A$19,"")</f>
        <v/>
      </c>
      <c r="C69" s="369"/>
      <c r="D69" s="93" t="str">
        <f>IF('Personalkap. (Anl.5)'!$B69&lt;&gt;"",TEXT(IF('Projektkostenkalkulation EP'!B19&lt;&gt;"",EDATE('Projektkostenkalkulation EP'!$B$4,0),IF('Projektkostenkalkulation EP'!C19&lt;&gt;"",EDATE('Projektkostenkalkulation EP'!$B$4,1),IF('Projektkostenkalkulation EP'!D19&lt;&gt;"",EDATE('Projektkostenkalkulation EP'!$B$4,2),IF('Projektkostenkalkulation EP'!E19&lt;&gt;"",EDATE('Projektkostenkalkulation EP'!$B$4,3),IF('Projektkostenkalkulation EP'!F19&lt;&gt;"",EDATE('Projektkostenkalkulation EP'!$B$4,4),IF('Projektkostenkalkulation EP'!G19&lt;&gt;"",EDATE('Projektkostenkalkulation EP'!$B$4,5),IF('Projektkostenkalkulation EP'!H19&lt;&gt;"",EDATE('Projektkostenkalkulation EP'!$B$4,6),IF('Projektkostenkalkulation EP'!I19&lt;&gt;"",EDATE('Projektkostenkalkulation EP'!$B$4,7),IF('Projektkostenkalkulation EP'!J19&lt;&gt;"",EDATE('Projektkostenkalkulation EP'!$B$4,8),IF('Projektkostenkalkulation EP'!K19&lt;&gt;"",EDATE('Projektkostenkalkulation EP'!$B$4,9),IF('Projektkostenkalkulation EP'!L19&lt;&gt;"",EDATE('Projektkostenkalkulation EP'!$B$4,10),IF('Projektkostenkalkulation EP'!M19&lt;&gt;"",EDATE('Projektkostenkalkulation EP'!$B$4,11),IF('Projektkostenkalkulation EP'!N19&lt;&gt;"",EDATE('Projektkostenkalkulation EP'!$B$4,12),IF('Projektkostenkalkulation EP'!O19&lt;&gt;"",EDATE('Projektkostenkalkulation EP'!$B$4,13),IF('Projektkostenkalkulation EP'!P19&lt;&gt;"",EDATE('Projektkostenkalkulation EP'!$B$4,14),IF('Projektkostenkalkulation EP'!Q19&lt;&gt;"",EDATE('Projektkostenkalkulation EP'!$B$4,15),IF('Projektkostenkalkulation EP'!R19&lt;&gt;"",EDATE('Projektkostenkalkulation EP'!$B$4,16),IF('Projektkostenkalkulation EP'!S19&lt;&gt;"",EDATE('Projektkostenkalkulation EP'!$B$4,17),IF('Projektkostenkalkulation EP'!T19&lt;&gt;"",EDATE('Projektkostenkalkulation EP'!$B$4,18),IF('Projektkostenkalkulation EP'!U19&lt;&gt;"",EDATE('Projektkostenkalkulation EP'!$B$4,19),IF('Projektkostenkalkulation EP'!V19&lt;&gt;"",EDATE('Projektkostenkalkulation EP'!$B$4,20),IF('Projektkostenkalkulation EP'!W19&lt;&gt;"",EDATE('Projektkostenkalkulation EP'!$B$4,21),IF('Projektkostenkalkulation EP'!X19&lt;&gt;"",EDATE('Projektkostenkalkulation EP'!$B$4,22),IF('Projektkostenkalkulation EP'!Y19&lt;&gt;"",EDATE('Projektkostenkalkulation EP'!$B$4,23),"Fehler")))))))))))))))))))))))),"TT.MM.JJJJ"),"")</f>
        <v/>
      </c>
      <c r="E69" s="93" t="str">
        <f>IF('Personalkap. (Anl.5)'!$B69&lt;&gt;"",TEXT(IF('Projektkostenkalkulation EP'!Y19&lt;&gt;"",EOMONTH('Projektkostenkalkulation EP'!$B$4,23),IF('Projektkostenkalkulation EP'!X19&lt;&gt;"",EOMONTH('Projektkostenkalkulation EP'!$B$4,22),IF('Projektkostenkalkulation EP'!W19&lt;&gt;"",EOMONTH('Projektkostenkalkulation EP'!$B$4,21),IF('Projektkostenkalkulation EP'!V19&lt;&gt;"",EOMONTH('Projektkostenkalkulation EP'!$B$4,20),IF('Projektkostenkalkulation EP'!U19&lt;&gt;"",EOMONTH('Projektkostenkalkulation EP'!$B$4,19),IF('Projektkostenkalkulation EP'!T19&lt;&gt;"",EOMONTH('Projektkostenkalkulation EP'!$B$4,18),IF('Projektkostenkalkulation EP'!S19&lt;&gt;"",EOMONTH('Projektkostenkalkulation EP'!$B$4,17),IF('Projektkostenkalkulation EP'!R19&lt;&gt;"",EOMONTH('Projektkostenkalkulation EP'!$B$4,16),IF('Projektkostenkalkulation EP'!Q19&lt;&gt;"",EOMONTH('Projektkostenkalkulation EP'!$B$4,15),IF('Projektkostenkalkulation EP'!P19&lt;&gt;"",EOMONTH('Projektkostenkalkulation EP'!$B$4,14),IF('Projektkostenkalkulation EP'!O19&lt;&gt;"",EOMONTH('Projektkostenkalkulation EP'!$B$4,13),IF('Projektkostenkalkulation EP'!N19&lt;&gt;"",EOMONTH('Projektkostenkalkulation EP'!$B$4,12),IF('Projektkostenkalkulation EP'!M19&lt;&gt;"",EOMONTH('Projektkostenkalkulation EP'!$B$4,11),IF('Projektkostenkalkulation EP'!L19&lt;&gt;"",EOMONTH('Projektkostenkalkulation EP'!$B$4,10),IF('Projektkostenkalkulation EP'!K19&lt;&gt;"",EOMONTH('Projektkostenkalkulation EP'!$B$4,9),IF('Projektkostenkalkulation EP'!J19&lt;&gt;"",EOMONTH('Projektkostenkalkulation EP'!$B$4,8),IF('Projektkostenkalkulation EP'!I19&lt;&gt;"",EOMONTH('Projektkostenkalkulation EP'!$B$4,7),IF('Projektkostenkalkulation EP'!H19&lt;&gt;"",EOMONTH('Projektkostenkalkulation EP'!$B$4,6),IF('Projektkostenkalkulation EP'!G19&lt;&gt;"",EOMONTH('Projektkostenkalkulation EP'!$B$4,5),IF('Projektkostenkalkulation EP'!F19&lt;&gt;"",EOMONTH('Projektkostenkalkulation EP'!$B$4,4),IF('Projektkostenkalkulation EP'!E19&lt;&gt;"",EOMONTH('Projektkostenkalkulation EP'!$B$4,3),IF('Projektkostenkalkulation EP'!D19&lt;&gt;"",EOMONTH('Projektkostenkalkulation EP'!$B$4,2),IF('Projektkostenkalkulation EP'!C19&lt;&gt;"",EOMONTH('Projektkostenkalkulation EP'!$B$4,1),IF('Projektkostenkalkulation EP'!B19&lt;&gt;"",EOMONTH('Projektkostenkalkulation EP'!$B$4,0),"Fehler")))))))))))))))))))))))),"TT.MM.JJJJ"),"")</f>
        <v/>
      </c>
      <c r="F69" s="80" t="str">
        <f>IF(A69&lt;&gt;"",IF('Projektkostenkalkulation EP'!$K$47="","",
                 IF(
                                AND('Projektkostenkalkulation EP'!$K$42&gt;0,'Projektkostenkalkulation EP'!$K$43&gt;0),6,
                                           IF(
                                                         OR('Projektkostenkalkulation EP'!$K$42&gt;0,'Projektkostenkalkulation EP'!$K$43&gt;0),5,
                                                                     IF('Projektkostenkalkulation EP'!$K$47&gt;0,4,""
                                                                                  )
                                                         )
                                         )
                     ),"")</f>
        <v/>
      </c>
      <c r="G69" s="100">
        <f>IF('Projektkostenkalkulation EP'!$Z$19-
                        SUMIF('Projektkostenkalkulation EP'!$B$19:$Y$19,"&gt;0",'Projektkostenkalkulation EP'!$B$30:$Y$30)-
                                SUMIF('Projektkostenkalkulation EP'!$B$19:$Y$19,"&gt;0",'Projektkostenkalkulation EP'!$B$29:$Y$29)-
                                        SUMIF('Projektkostenkalkulation EP'!$B$19:$Y$19,"&gt;0",'Projektkostenkalkulation EP'!$B$28:$Y$28)-
                                                SUMIF('Projektkostenkalkulation EP'!$B$19:$Y$19,"&gt;0",'Projektkostenkalkulation EP'!$B$27:$Y$27)-
                                                        SUMIF('Projektkostenkalkulation EP'!$B$19:$Y$19,"&gt;0",'Projektkostenkalkulation EP'!$B$26:$Y$26)&gt;0,
              IF('Projektkostenkalkulation EP'!$Z$19-
                                    SUMIF('Projektkostenkalkulation EP'!$B$19:$Y$19,"&gt;0",'Projektkostenkalkulation EP'!$B$30:$Y$30)-
                                            SUMIF('Projektkostenkalkulation EP'!$B$19:$Y$19,"&gt;0",'Projektkostenkalkulation EP'!$B$29:$Y$29)-
                                                    SUMIF('Projektkostenkalkulation EP'!$B$19:$Y$19,"&gt;0",'Projektkostenkalkulation EP'!$B$28:$Y$28)-
                                                            SUMIF('Projektkostenkalkulation EP'!$B$19:$Y$19,"&gt;0",'Projektkostenkalkulation EP'!$B$27:$Y$27)-
                                                                    SUMIF('Projektkostenkalkulation EP'!$B$19:$Y$19,"&gt;0",'Projektkostenkalkulation EP'!$B$26:$Y$26)&gt;=SUMIF('Projektkostenkalkulation EP'!$B$19:$Y$19,"&gt;0",'Projektkostenkalkulation EP'!$B$31:$Y$31),
                           SUMIF('Projektkostenkalkulation EP'!$B$19:$Y$19,"&gt;0",'Projektkostenkalkulation EP'!$B$31:$Y$31),
                           'Projektkostenkalkulation EP'!$Z$19-
                                    SUMIF('Projektkostenkalkulation EP'!$B$19:$Y$19,"&gt;0",'Projektkostenkalkulation EP'!$B$30:$Y$30)-
                                            SUMIF('Projektkostenkalkulation EP'!$B$19:$Y$19,"&gt;0",'Projektkostenkalkulation EP'!$B$29:$Y$29)-
                                                    SUMIF('Projektkostenkalkulation EP'!$B$19:$Y$19,"&gt;0",'Projektkostenkalkulation EP'!$B$28:$Y$28)-
                                                            SUMIF('Projektkostenkalkulation EP'!$B$19:$Y$19,"&gt;0",'Projektkostenkalkulation EP'!$B$27:$Y$27)-
                                                                    SUMIF('Projektkostenkalkulation EP'!$B$19:$Y$19,"&gt;0",'Projektkostenkalkulation EP'!$B$26:$Y$26)
              ),
              0
)</f>
        <v>0</v>
      </c>
    </row>
    <row r="70" spans="1:7" ht="14.25" customHeight="1" x14ac:dyDescent="0.2">
      <c r="A70" s="79" t="str">
        <f t="shared" ref="A70:A75" si="11">IF(B70&lt;&gt;"",12,"")</f>
        <v/>
      </c>
      <c r="B70" s="370" t="str">
        <f>IF(G70&lt;&gt;0,'Projektkostenkalkulation EP'!$A$20,"")</f>
        <v/>
      </c>
      <c r="C70" s="371"/>
      <c r="D70" s="89" t="str">
        <f>IF('Personalkap. (Anl.5)'!$B70&lt;&gt;"",TEXT(IF('Projektkostenkalkulation EP'!B20&lt;&gt;"",EDATE('Projektkostenkalkulation EP'!$B$4,0),IF('Projektkostenkalkulation EP'!C20&lt;&gt;"",EDATE('Projektkostenkalkulation EP'!$B$4,1),IF('Projektkostenkalkulation EP'!D20&lt;&gt;"",EDATE('Projektkostenkalkulation EP'!$B$4,2),IF('Projektkostenkalkulation EP'!E20&lt;&gt;"",EDATE('Projektkostenkalkulation EP'!$B$4,3),IF('Projektkostenkalkulation EP'!F20&lt;&gt;"",EDATE('Projektkostenkalkulation EP'!$B$4,4),IF('Projektkostenkalkulation EP'!G20&lt;&gt;"",EDATE('Projektkostenkalkulation EP'!$B$4,5),IF('Projektkostenkalkulation EP'!H20&lt;&gt;"",EDATE('Projektkostenkalkulation EP'!$B$4,6),IF('Projektkostenkalkulation EP'!I20&lt;&gt;"",EDATE('Projektkostenkalkulation EP'!$B$4,7),IF('Projektkostenkalkulation EP'!J20&lt;&gt;"",EDATE('Projektkostenkalkulation EP'!$B$4,8),IF('Projektkostenkalkulation EP'!K20&lt;&gt;"",EDATE('Projektkostenkalkulation EP'!$B$4,9),IF('Projektkostenkalkulation EP'!L20&lt;&gt;"",EDATE('Projektkostenkalkulation EP'!$B$4,10),IF('Projektkostenkalkulation EP'!M20&lt;&gt;"",EDATE('Projektkostenkalkulation EP'!$B$4,11),IF('Projektkostenkalkulation EP'!N20&lt;&gt;"",EDATE('Projektkostenkalkulation EP'!$B$4,12),IF('Projektkostenkalkulation EP'!O20&lt;&gt;"",EDATE('Projektkostenkalkulation EP'!$B$4,13),IF('Projektkostenkalkulation EP'!P20&lt;&gt;"",EDATE('Projektkostenkalkulation EP'!$B$4,14),IF('Projektkostenkalkulation EP'!Q20&lt;&gt;"",EDATE('Projektkostenkalkulation EP'!$B$4,15),IF('Projektkostenkalkulation EP'!R20&lt;&gt;"",EDATE('Projektkostenkalkulation EP'!$B$4,16),IF('Projektkostenkalkulation EP'!S20&lt;&gt;"",EDATE('Projektkostenkalkulation EP'!$B$4,17),IF('Projektkostenkalkulation EP'!T20&lt;&gt;"",EDATE('Projektkostenkalkulation EP'!$B$4,18),IF('Projektkostenkalkulation EP'!U20&lt;&gt;"",EDATE('Projektkostenkalkulation EP'!$B$4,19),IF('Projektkostenkalkulation EP'!V20&lt;&gt;"",EDATE('Projektkostenkalkulation EP'!$B$4,20),IF('Projektkostenkalkulation EP'!W20&lt;&gt;"",EDATE('Projektkostenkalkulation EP'!$B$4,21),IF('Projektkostenkalkulation EP'!X20&lt;&gt;"",EDATE('Projektkostenkalkulation EP'!$B$4,22),IF('Projektkostenkalkulation EP'!Y20&lt;&gt;"",EDATE('Projektkostenkalkulation EP'!$B$4,23),"Fehler")))))))))))))))))))))))),"TT.MM.JJJJ"),"")</f>
        <v/>
      </c>
      <c r="E70" s="89" t="str">
        <f>IF('Personalkap. (Anl.5)'!$B70&lt;&gt;"",TEXT(IF('Projektkostenkalkulation EP'!Y20&lt;&gt;"",EOMONTH('Projektkostenkalkulation EP'!$B$4,23),IF('Projektkostenkalkulation EP'!X20&lt;&gt;"",EOMONTH('Projektkostenkalkulation EP'!$B$4,22),IF('Projektkostenkalkulation EP'!W20&lt;&gt;"",EOMONTH('Projektkostenkalkulation EP'!$B$4,21),IF('Projektkostenkalkulation EP'!V20&lt;&gt;"",EOMONTH('Projektkostenkalkulation EP'!$B$4,20),IF('Projektkostenkalkulation EP'!U20&lt;&gt;"",EOMONTH('Projektkostenkalkulation EP'!$B$4,19),IF('Projektkostenkalkulation EP'!T20&lt;&gt;"",EOMONTH('Projektkostenkalkulation EP'!$B$4,18),IF('Projektkostenkalkulation EP'!S20&lt;&gt;"",EOMONTH('Projektkostenkalkulation EP'!$B$4,17),IF('Projektkostenkalkulation EP'!R20&lt;&gt;"",EOMONTH('Projektkostenkalkulation EP'!$B$4,16),IF('Projektkostenkalkulation EP'!Q20&lt;&gt;"",EOMONTH('Projektkostenkalkulation EP'!$B$4,15),IF('Projektkostenkalkulation EP'!P20&lt;&gt;"",EOMONTH('Projektkostenkalkulation EP'!$B$4,14),IF('Projektkostenkalkulation EP'!O20&lt;&gt;"",EOMONTH('Projektkostenkalkulation EP'!$B$4,13),IF('Projektkostenkalkulation EP'!N20&lt;&gt;"",EOMONTH('Projektkostenkalkulation EP'!$B$4,12),IF('Projektkostenkalkulation EP'!M20&lt;&gt;"",EOMONTH('Projektkostenkalkulation EP'!$B$4,11),IF('Projektkostenkalkulation EP'!L20&lt;&gt;"",EOMONTH('Projektkostenkalkulation EP'!$B$4,10),IF('Projektkostenkalkulation EP'!K20&lt;&gt;"",EOMONTH('Projektkostenkalkulation EP'!$B$4,9),IF('Projektkostenkalkulation EP'!J20&lt;&gt;"",EOMONTH('Projektkostenkalkulation EP'!$B$4,8),IF('Projektkostenkalkulation EP'!I20&lt;&gt;"",EOMONTH('Projektkostenkalkulation EP'!$B$4,7),IF('Projektkostenkalkulation EP'!H20&lt;&gt;"",EOMONTH('Projektkostenkalkulation EP'!$B$4,6),IF('Projektkostenkalkulation EP'!G20&lt;&gt;"",EOMONTH('Projektkostenkalkulation EP'!$B$4,5),IF('Projektkostenkalkulation EP'!F20&lt;&gt;"",EOMONTH('Projektkostenkalkulation EP'!$B$4,4),IF('Projektkostenkalkulation EP'!E20&lt;&gt;"",EOMONTH('Projektkostenkalkulation EP'!$B$4,3),IF('Projektkostenkalkulation EP'!D20&lt;&gt;"",EOMONTH('Projektkostenkalkulation EP'!$B$4,2),IF('Projektkostenkalkulation EP'!C20&lt;&gt;"",EOMONTH('Projektkostenkalkulation EP'!$B$4,1),IF('Projektkostenkalkulation EP'!B20&lt;&gt;"",EOMONTH('Projektkostenkalkulation EP'!$B$4,0),"Fehler")))))))))))))))))))))))),"TT.MM.JJJJ"),"")</f>
        <v/>
      </c>
      <c r="F70" s="119" t="str">
        <f>IF(A70&lt;&gt;"",IF(
                'Projektkostenkalkulation EP'!$K$42&gt;0,  1,  ""
                 ),"")</f>
        <v/>
      </c>
      <c r="G70" s="98">
        <f>IF('Projektkostenkalkulation EP'!$Z$20-
                          $G71-
                                  $G72-
                                          $G73-
                                                   $G74-
                                                            $G75&gt;0,
                IF('Projektkostenkalkulation EP'!$Z$20-
                            $G71-
                                     $G72-
                                              $G73-
                                                       $G74-
                                                                $G75&gt;SUMIF('Projektkostenkalkulation EP'!$B$20:$Y$20,"&gt;0",'Projektkostenkalkulation EP'!$B$26:$Y$26),
                               SUMIF('Projektkostenkalkulation EP'!$B$20:$Y$20,"&gt;0",'Projektkostenkalkulation EP'!$B$26:$Y$26),
                               'Projektkostenkalkulation EP'!$Z$20-
                              $G71-
                                      $G72-
                                               $G73-
                                                       $G74-
                                                                 $G75
                              ),
                  0
)</f>
        <v>0</v>
      </c>
    </row>
    <row r="71" spans="1:7" ht="14.25" customHeight="1" x14ac:dyDescent="0.2">
      <c r="A71" s="81" t="str">
        <f t="shared" si="11"/>
        <v/>
      </c>
      <c r="B71" s="366" t="str">
        <f>IF(G71&lt;&gt;0,'Projektkostenkalkulation EP'!$A$20,"")</f>
        <v/>
      </c>
      <c r="C71" s="367"/>
      <c r="D71" s="90" t="str">
        <f>IF('Personalkap. (Anl.5)'!$B71&lt;&gt;"",TEXT(IF('Projektkostenkalkulation EP'!B20&lt;&gt;"",EDATE('Projektkostenkalkulation EP'!$B$4,0),IF('Projektkostenkalkulation EP'!C20&lt;&gt;"",EDATE('Projektkostenkalkulation EP'!$B$4,1),IF('Projektkostenkalkulation EP'!D20&lt;&gt;"",EDATE('Projektkostenkalkulation EP'!$B$4,2),IF('Projektkostenkalkulation EP'!E20&lt;&gt;"",EDATE('Projektkostenkalkulation EP'!$B$4,3),IF('Projektkostenkalkulation EP'!F20&lt;&gt;"",EDATE('Projektkostenkalkulation EP'!$B$4,4),IF('Projektkostenkalkulation EP'!G20&lt;&gt;"",EDATE('Projektkostenkalkulation EP'!$B$4,5),IF('Projektkostenkalkulation EP'!H20&lt;&gt;"",EDATE('Projektkostenkalkulation EP'!$B$4,6),IF('Projektkostenkalkulation EP'!I20&lt;&gt;"",EDATE('Projektkostenkalkulation EP'!$B$4,7),IF('Projektkostenkalkulation EP'!J20&lt;&gt;"",EDATE('Projektkostenkalkulation EP'!$B$4,8),IF('Projektkostenkalkulation EP'!K20&lt;&gt;"",EDATE('Projektkostenkalkulation EP'!$B$4,9),IF('Projektkostenkalkulation EP'!L20&lt;&gt;"",EDATE('Projektkostenkalkulation EP'!$B$4,10),IF('Projektkostenkalkulation EP'!M20&lt;&gt;"",EDATE('Projektkostenkalkulation EP'!$B$4,11),IF('Projektkostenkalkulation EP'!N20&lt;&gt;"",EDATE('Projektkostenkalkulation EP'!$B$4,12),IF('Projektkostenkalkulation EP'!O20&lt;&gt;"",EDATE('Projektkostenkalkulation EP'!$B$4,13),IF('Projektkostenkalkulation EP'!P20&lt;&gt;"",EDATE('Projektkostenkalkulation EP'!$B$4,14),IF('Projektkostenkalkulation EP'!Q20&lt;&gt;"",EDATE('Projektkostenkalkulation EP'!$B$4,15),IF('Projektkostenkalkulation EP'!R20&lt;&gt;"",EDATE('Projektkostenkalkulation EP'!$B$4,16),IF('Projektkostenkalkulation EP'!S20&lt;&gt;"",EDATE('Projektkostenkalkulation EP'!$B$4,17),IF('Projektkostenkalkulation EP'!T20&lt;&gt;"",EDATE('Projektkostenkalkulation EP'!$B$4,18),IF('Projektkostenkalkulation EP'!U20&lt;&gt;"",EDATE('Projektkostenkalkulation EP'!$B$4,19),IF('Projektkostenkalkulation EP'!V20&lt;&gt;"",EDATE('Projektkostenkalkulation EP'!$B$4,20),IF('Projektkostenkalkulation EP'!W20&lt;&gt;"",EDATE('Projektkostenkalkulation EP'!$B$4,21),IF('Projektkostenkalkulation EP'!X20&lt;&gt;"",EDATE('Projektkostenkalkulation EP'!$B$4,22),IF('Projektkostenkalkulation EP'!Y20&lt;&gt;"",EDATE('Projektkostenkalkulation EP'!$B$4,23),"Fehler")))))))))))))))))))))))),"TT.MM.JJJJ"),"")</f>
        <v/>
      </c>
      <c r="E71" s="90" t="str">
        <f>IF('Personalkap. (Anl.5)'!$B71&lt;&gt;"",TEXT(IF('Projektkostenkalkulation EP'!Y20&lt;&gt;"",EOMONTH('Projektkostenkalkulation EP'!$B$4,23),IF('Projektkostenkalkulation EP'!X20&lt;&gt;"",EOMONTH('Projektkostenkalkulation EP'!$B$4,22),IF('Projektkostenkalkulation EP'!W20&lt;&gt;"",EOMONTH('Projektkostenkalkulation EP'!$B$4,21),IF('Projektkostenkalkulation EP'!V20&lt;&gt;"",EOMONTH('Projektkostenkalkulation EP'!$B$4,20),IF('Projektkostenkalkulation EP'!U20&lt;&gt;"",EOMONTH('Projektkostenkalkulation EP'!$B$4,19),IF('Projektkostenkalkulation EP'!T20&lt;&gt;"",EOMONTH('Projektkostenkalkulation EP'!$B$4,18),IF('Projektkostenkalkulation EP'!S20&lt;&gt;"",EOMONTH('Projektkostenkalkulation EP'!$B$4,17),IF('Projektkostenkalkulation EP'!R20&lt;&gt;"",EOMONTH('Projektkostenkalkulation EP'!$B$4,16),IF('Projektkostenkalkulation EP'!Q20&lt;&gt;"",EOMONTH('Projektkostenkalkulation EP'!$B$4,15),IF('Projektkostenkalkulation EP'!P20&lt;&gt;"",EOMONTH('Projektkostenkalkulation EP'!$B$4,14),IF('Projektkostenkalkulation EP'!O20&lt;&gt;"",EOMONTH('Projektkostenkalkulation EP'!$B$4,13),IF('Projektkostenkalkulation EP'!N20&lt;&gt;"",EOMONTH('Projektkostenkalkulation EP'!$B$4,12),IF('Projektkostenkalkulation EP'!M20&lt;&gt;"",EOMONTH('Projektkostenkalkulation EP'!$B$4,11),IF('Projektkostenkalkulation EP'!L20&lt;&gt;"",EOMONTH('Projektkostenkalkulation EP'!$B$4,10),IF('Projektkostenkalkulation EP'!K20&lt;&gt;"",EOMONTH('Projektkostenkalkulation EP'!$B$4,9),IF('Projektkostenkalkulation EP'!J20&lt;&gt;"",EOMONTH('Projektkostenkalkulation EP'!$B$4,8),IF('Projektkostenkalkulation EP'!I20&lt;&gt;"",EOMONTH('Projektkostenkalkulation EP'!$B$4,7),IF('Projektkostenkalkulation EP'!H20&lt;&gt;"",EOMONTH('Projektkostenkalkulation EP'!$B$4,6),IF('Projektkostenkalkulation EP'!G20&lt;&gt;"",EOMONTH('Projektkostenkalkulation EP'!$B$4,5),IF('Projektkostenkalkulation EP'!F20&lt;&gt;"",EOMONTH('Projektkostenkalkulation EP'!$B$4,4),IF('Projektkostenkalkulation EP'!E20&lt;&gt;"",EOMONTH('Projektkostenkalkulation EP'!$B$4,3),IF('Projektkostenkalkulation EP'!D20&lt;&gt;"",EOMONTH('Projektkostenkalkulation EP'!$B$4,2),IF('Projektkostenkalkulation EP'!C20&lt;&gt;"",EOMONTH('Projektkostenkalkulation EP'!$B$4,1),IF('Projektkostenkalkulation EP'!B20&lt;&gt;"",EOMONTH('Projektkostenkalkulation EP'!$B$4,0),"Fehler")))))))))))))))))))))))),"TT.MM.JJJJ"),"")</f>
        <v/>
      </c>
      <c r="F71" s="14" t="str">
        <f>IF(A71&lt;&gt;"",IF(
                 AND('Projektkostenkalkulation EP'!$K$42&gt;0,'Projektkostenkalkulation EP'!$K$43&gt;0),2,
                           IF(
                                          AND('Projektkostenkalkulation EP'!$K$42="",'Projektkostenkalkulation EP'!$K$43&gt;0),1,""
                                         )
                           ),"")</f>
        <v/>
      </c>
      <c r="G71" s="99">
        <f>IF('Projektkostenkalkulation EP'!$Z$20-
                                  $G72-
                                          $G73-
                                                   $G74-
                                                            $G75&gt;0,
                IF('Projektkostenkalkulation EP'!$Z$20-
                                     $G72-
                                              $G73-
                                                       $G74-
                                                                $G75&gt;SUMIF('Projektkostenkalkulation EP'!$B$20:$Y$20,"&gt;0",'Projektkostenkalkulation EP'!$B$27:$Y$27),
                               SUMIF('Projektkostenkalkulation EP'!$B$20:$Y$20,"&gt;0",'Projektkostenkalkulation EP'!$B$27:$Y$27),
                               'Projektkostenkalkulation EP'!$Z$20-
                                      $G72-
                                               $G73-
                                                       $G74-
                                                                 $G75
                              ),
                  0
)</f>
        <v>0</v>
      </c>
    </row>
    <row r="72" spans="1:7" ht="14.25" customHeight="1" x14ac:dyDescent="0.2">
      <c r="A72" s="81" t="str">
        <f t="shared" si="11"/>
        <v/>
      </c>
      <c r="B72" s="366" t="str">
        <f>IF(G72&lt;&gt;0,'Projektkostenkalkulation EP'!$A$20,"")</f>
        <v/>
      </c>
      <c r="C72" s="367"/>
      <c r="D72" s="90" t="str">
        <f>IF('Personalkap. (Anl.5)'!$B72&lt;&gt;"",TEXT(IF('Projektkostenkalkulation EP'!B20&lt;&gt;"",EDATE('Projektkostenkalkulation EP'!$B$4,0),IF('Projektkostenkalkulation EP'!C20&lt;&gt;"",EDATE('Projektkostenkalkulation EP'!$B$4,1),IF('Projektkostenkalkulation EP'!D20&lt;&gt;"",EDATE('Projektkostenkalkulation EP'!$B$4,2),IF('Projektkostenkalkulation EP'!E20&lt;&gt;"",EDATE('Projektkostenkalkulation EP'!$B$4,3),IF('Projektkostenkalkulation EP'!F20&lt;&gt;"",EDATE('Projektkostenkalkulation EP'!$B$4,4),IF('Projektkostenkalkulation EP'!G20&lt;&gt;"",EDATE('Projektkostenkalkulation EP'!$B$4,5),IF('Projektkostenkalkulation EP'!H20&lt;&gt;"",EDATE('Projektkostenkalkulation EP'!$B$4,6),IF('Projektkostenkalkulation EP'!I20&lt;&gt;"",EDATE('Projektkostenkalkulation EP'!$B$4,7),IF('Projektkostenkalkulation EP'!J20&lt;&gt;"",EDATE('Projektkostenkalkulation EP'!$B$4,8),IF('Projektkostenkalkulation EP'!K20&lt;&gt;"",EDATE('Projektkostenkalkulation EP'!$B$4,9),IF('Projektkostenkalkulation EP'!L20&lt;&gt;"",EDATE('Projektkostenkalkulation EP'!$B$4,10),IF('Projektkostenkalkulation EP'!M20&lt;&gt;"",EDATE('Projektkostenkalkulation EP'!$B$4,11),IF('Projektkostenkalkulation EP'!N20&lt;&gt;"",EDATE('Projektkostenkalkulation EP'!$B$4,12),IF('Projektkostenkalkulation EP'!O20&lt;&gt;"",EDATE('Projektkostenkalkulation EP'!$B$4,13),IF('Projektkostenkalkulation EP'!P20&lt;&gt;"",EDATE('Projektkostenkalkulation EP'!$B$4,14),IF('Projektkostenkalkulation EP'!Q20&lt;&gt;"",EDATE('Projektkostenkalkulation EP'!$B$4,15),IF('Projektkostenkalkulation EP'!R20&lt;&gt;"",EDATE('Projektkostenkalkulation EP'!$B$4,16),IF('Projektkostenkalkulation EP'!S20&lt;&gt;"",EDATE('Projektkostenkalkulation EP'!$B$4,17),IF('Projektkostenkalkulation EP'!T20&lt;&gt;"",EDATE('Projektkostenkalkulation EP'!$B$4,18),IF('Projektkostenkalkulation EP'!U20&lt;&gt;"",EDATE('Projektkostenkalkulation EP'!$B$4,19),IF('Projektkostenkalkulation EP'!V20&lt;&gt;"",EDATE('Projektkostenkalkulation EP'!$B$4,20),IF('Projektkostenkalkulation EP'!W20&lt;&gt;"",EDATE('Projektkostenkalkulation EP'!$B$4,21),IF('Projektkostenkalkulation EP'!X20&lt;&gt;"",EDATE('Projektkostenkalkulation EP'!$B$4,22),IF('Projektkostenkalkulation EP'!Y20&lt;&gt;"",EDATE('Projektkostenkalkulation EP'!$B$4,23),"Fehler")))))))))))))))))))))))),"TT.MM.JJJJ"),"")</f>
        <v/>
      </c>
      <c r="E72" s="90" t="str">
        <f>IF('Personalkap. (Anl.5)'!$B72&lt;&gt;"",TEXT(IF('Projektkostenkalkulation EP'!Y20&lt;&gt;"",EOMONTH('Projektkostenkalkulation EP'!$B$4,23),IF('Projektkostenkalkulation EP'!X20&lt;&gt;"",EOMONTH('Projektkostenkalkulation EP'!$B$4,22),IF('Projektkostenkalkulation EP'!W20&lt;&gt;"",EOMONTH('Projektkostenkalkulation EP'!$B$4,21),IF('Projektkostenkalkulation EP'!V20&lt;&gt;"",EOMONTH('Projektkostenkalkulation EP'!$B$4,20),IF('Projektkostenkalkulation EP'!U20&lt;&gt;"",EOMONTH('Projektkostenkalkulation EP'!$B$4,19),IF('Projektkostenkalkulation EP'!T20&lt;&gt;"",EOMONTH('Projektkostenkalkulation EP'!$B$4,18),IF('Projektkostenkalkulation EP'!S20&lt;&gt;"",EOMONTH('Projektkostenkalkulation EP'!$B$4,17),IF('Projektkostenkalkulation EP'!R20&lt;&gt;"",EOMONTH('Projektkostenkalkulation EP'!$B$4,16),IF('Projektkostenkalkulation EP'!Q20&lt;&gt;"",EOMONTH('Projektkostenkalkulation EP'!$B$4,15),IF('Projektkostenkalkulation EP'!P20&lt;&gt;"",EOMONTH('Projektkostenkalkulation EP'!$B$4,14),IF('Projektkostenkalkulation EP'!O20&lt;&gt;"",EOMONTH('Projektkostenkalkulation EP'!$B$4,13),IF('Projektkostenkalkulation EP'!N20&lt;&gt;"",EOMONTH('Projektkostenkalkulation EP'!$B$4,12),IF('Projektkostenkalkulation EP'!M20&lt;&gt;"",EOMONTH('Projektkostenkalkulation EP'!$B$4,11),IF('Projektkostenkalkulation EP'!L20&lt;&gt;"",EOMONTH('Projektkostenkalkulation EP'!$B$4,10),IF('Projektkostenkalkulation EP'!K20&lt;&gt;"",EOMONTH('Projektkostenkalkulation EP'!$B$4,9),IF('Projektkostenkalkulation EP'!J20&lt;&gt;"",EOMONTH('Projektkostenkalkulation EP'!$B$4,8),IF('Projektkostenkalkulation EP'!I20&lt;&gt;"",EOMONTH('Projektkostenkalkulation EP'!$B$4,7),IF('Projektkostenkalkulation EP'!H20&lt;&gt;"",EOMONTH('Projektkostenkalkulation EP'!$B$4,6),IF('Projektkostenkalkulation EP'!G20&lt;&gt;"",EOMONTH('Projektkostenkalkulation EP'!$B$4,5),IF('Projektkostenkalkulation EP'!F20&lt;&gt;"",EOMONTH('Projektkostenkalkulation EP'!$B$4,4),IF('Projektkostenkalkulation EP'!E20&lt;&gt;"",EOMONTH('Projektkostenkalkulation EP'!$B$4,3),IF('Projektkostenkalkulation EP'!D20&lt;&gt;"",EOMONTH('Projektkostenkalkulation EP'!$B$4,2),IF('Projektkostenkalkulation EP'!C20&lt;&gt;"",EOMONTH('Projektkostenkalkulation EP'!$B$4,1),IF('Projektkostenkalkulation EP'!B20&lt;&gt;"",EOMONTH('Projektkostenkalkulation EP'!$B$4,0),"Fehler")))))))))))))))))))))))),"TT.MM.JJJJ"),"")</f>
        <v/>
      </c>
      <c r="F72" s="14" t="str">
        <f>IF(A72&lt;&gt;"",IF('Projektkostenkalkulation EP'!$K$44="","",
                  IF(
                                AND('Projektkostenkalkulation EP'!$K$42&gt;0,'Projektkostenkalkulation EP'!$K$43&gt;0),3,
                                          IF(
                                                         OR('Projektkostenkalkulation EP'!$K$42&gt;0,'Projektkostenkalkulation EP'!$K$43&gt;0),2,
                                                                     IF('Projektkostenkalkulation EP'!$K$44&gt;0,1,""
                                                                                  )
                                                       )
                             )
                    ),"")</f>
        <v/>
      </c>
      <c r="G72" s="99">
        <f>IF('Projektkostenkalkulation EP'!$Z$20-
                                          $G73-
                                                   $G74-
                                                            $G75&gt;0,
                IF('Projektkostenkalkulation EP'!$Z$20-
                                              $G73-
                                                       $G74-
                                                                $G75&gt;SUMIF('Projektkostenkalkulation EP'!$B$20:$Y$20,"&gt;0",'Projektkostenkalkulation EP'!$B$28:$Y$28),
                               SUMIF('Projektkostenkalkulation EP'!$B$20:$Y$20,"&gt;0",'Projektkostenkalkulation EP'!$B$28:$Y$28),
                               'Projektkostenkalkulation EP'!$Z$20-
                                               $G73-
                                                       $G74-
                                                                 $G75
                              ),
                  0
)</f>
        <v>0</v>
      </c>
    </row>
    <row r="73" spans="1:7" ht="14.25" customHeight="1" x14ac:dyDescent="0.2">
      <c r="A73" s="81" t="str">
        <f t="shared" si="11"/>
        <v/>
      </c>
      <c r="B73" s="366" t="str">
        <f>IF(G73&lt;&gt;0,'Projektkostenkalkulation EP'!$A$20,"")</f>
        <v/>
      </c>
      <c r="C73" s="367"/>
      <c r="D73" s="90" t="str">
        <f>IF('Personalkap. (Anl.5)'!$B73&lt;&gt;"",TEXT(IF('Projektkostenkalkulation EP'!B20&lt;&gt;"",EDATE('Projektkostenkalkulation EP'!$B$4,0),IF('Projektkostenkalkulation EP'!C20&lt;&gt;"",EDATE('Projektkostenkalkulation EP'!$B$4,1),IF('Projektkostenkalkulation EP'!D20&lt;&gt;"",EDATE('Projektkostenkalkulation EP'!$B$4,2),IF('Projektkostenkalkulation EP'!E20&lt;&gt;"",EDATE('Projektkostenkalkulation EP'!$B$4,3),IF('Projektkostenkalkulation EP'!F20&lt;&gt;"",EDATE('Projektkostenkalkulation EP'!$B$4,4),IF('Projektkostenkalkulation EP'!G20&lt;&gt;"",EDATE('Projektkostenkalkulation EP'!$B$4,5),IF('Projektkostenkalkulation EP'!H20&lt;&gt;"",EDATE('Projektkostenkalkulation EP'!$B$4,6),IF('Projektkostenkalkulation EP'!I20&lt;&gt;"",EDATE('Projektkostenkalkulation EP'!$B$4,7),IF('Projektkostenkalkulation EP'!J20&lt;&gt;"",EDATE('Projektkostenkalkulation EP'!$B$4,8),IF('Projektkostenkalkulation EP'!K20&lt;&gt;"",EDATE('Projektkostenkalkulation EP'!$B$4,9),IF('Projektkostenkalkulation EP'!L20&lt;&gt;"",EDATE('Projektkostenkalkulation EP'!$B$4,10),IF('Projektkostenkalkulation EP'!M20&lt;&gt;"",EDATE('Projektkostenkalkulation EP'!$B$4,11),IF('Projektkostenkalkulation EP'!N20&lt;&gt;"",EDATE('Projektkostenkalkulation EP'!$B$4,12),IF('Projektkostenkalkulation EP'!O20&lt;&gt;"",EDATE('Projektkostenkalkulation EP'!$B$4,13),IF('Projektkostenkalkulation EP'!P20&lt;&gt;"",EDATE('Projektkostenkalkulation EP'!$B$4,14),IF('Projektkostenkalkulation EP'!Q20&lt;&gt;"",EDATE('Projektkostenkalkulation EP'!$B$4,15),IF('Projektkostenkalkulation EP'!R20&lt;&gt;"",EDATE('Projektkostenkalkulation EP'!$B$4,16),IF('Projektkostenkalkulation EP'!S20&lt;&gt;"",EDATE('Projektkostenkalkulation EP'!$B$4,17),IF('Projektkostenkalkulation EP'!T20&lt;&gt;"",EDATE('Projektkostenkalkulation EP'!$B$4,18),IF('Projektkostenkalkulation EP'!U20&lt;&gt;"",EDATE('Projektkostenkalkulation EP'!$B$4,19),IF('Projektkostenkalkulation EP'!V20&lt;&gt;"",EDATE('Projektkostenkalkulation EP'!$B$4,20),IF('Projektkostenkalkulation EP'!W20&lt;&gt;"",EDATE('Projektkostenkalkulation EP'!$B$4,21),IF('Projektkostenkalkulation EP'!X20&lt;&gt;"",EDATE('Projektkostenkalkulation EP'!$B$4,22),IF('Projektkostenkalkulation EP'!Y20&lt;&gt;"",EDATE('Projektkostenkalkulation EP'!$B$4,23),"Fehler")))))))))))))))))))))))),"TT.MM.JJJJ"),"")</f>
        <v/>
      </c>
      <c r="E73" s="90" t="str">
        <f>IF('Personalkap. (Anl.5)'!$B73&lt;&gt;"",TEXT(IF('Projektkostenkalkulation EP'!Y20&lt;&gt;"",EOMONTH('Projektkostenkalkulation EP'!$B$4,23),IF('Projektkostenkalkulation EP'!X20&lt;&gt;"",EOMONTH('Projektkostenkalkulation EP'!$B$4,22),IF('Projektkostenkalkulation EP'!W20&lt;&gt;"",EOMONTH('Projektkostenkalkulation EP'!$B$4,21),IF('Projektkostenkalkulation EP'!V20&lt;&gt;"",EOMONTH('Projektkostenkalkulation EP'!$B$4,20),IF('Projektkostenkalkulation EP'!U20&lt;&gt;"",EOMONTH('Projektkostenkalkulation EP'!$B$4,19),IF('Projektkostenkalkulation EP'!T20&lt;&gt;"",EOMONTH('Projektkostenkalkulation EP'!$B$4,18),IF('Projektkostenkalkulation EP'!S20&lt;&gt;"",EOMONTH('Projektkostenkalkulation EP'!$B$4,17),IF('Projektkostenkalkulation EP'!R20&lt;&gt;"",EOMONTH('Projektkostenkalkulation EP'!$B$4,16),IF('Projektkostenkalkulation EP'!Q20&lt;&gt;"",EOMONTH('Projektkostenkalkulation EP'!$B$4,15),IF('Projektkostenkalkulation EP'!P20&lt;&gt;"",EOMONTH('Projektkostenkalkulation EP'!$B$4,14),IF('Projektkostenkalkulation EP'!O20&lt;&gt;"",EOMONTH('Projektkostenkalkulation EP'!$B$4,13),IF('Projektkostenkalkulation EP'!N20&lt;&gt;"",EOMONTH('Projektkostenkalkulation EP'!$B$4,12),IF('Projektkostenkalkulation EP'!M20&lt;&gt;"",EOMONTH('Projektkostenkalkulation EP'!$B$4,11),IF('Projektkostenkalkulation EP'!L20&lt;&gt;"",EOMONTH('Projektkostenkalkulation EP'!$B$4,10),IF('Projektkostenkalkulation EP'!K20&lt;&gt;"",EOMONTH('Projektkostenkalkulation EP'!$B$4,9),IF('Projektkostenkalkulation EP'!J20&lt;&gt;"",EOMONTH('Projektkostenkalkulation EP'!$B$4,8),IF('Projektkostenkalkulation EP'!I20&lt;&gt;"",EOMONTH('Projektkostenkalkulation EP'!$B$4,7),IF('Projektkostenkalkulation EP'!H20&lt;&gt;"",EOMONTH('Projektkostenkalkulation EP'!$B$4,6),IF('Projektkostenkalkulation EP'!G20&lt;&gt;"",EOMONTH('Projektkostenkalkulation EP'!$B$4,5),IF('Projektkostenkalkulation EP'!F20&lt;&gt;"",EOMONTH('Projektkostenkalkulation EP'!$B$4,4),IF('Projektkostenkalkulation EP'!E20&lt;&gt;"",EOMONTH('Projektkostenkalkulation EP'!$B$4,3),IF('Projektkostenkalkulation EP'!D20&lt;&gt;"",EOMONTH('Projektkostenkalkulation EP'!$B$4,2),IF('Projektkostenkalkulation EP'!C20&lt;&gt;"",EOMONTH('Projektkostenkalkulation EP'!$B$4,1),IF('Projektkostenkalkulation EP'!B20&lt;&gt;"",EOMONTH('Projektkostenkalkulation EP'!$B$4,0),"Fehler")))))))))))))))))))))))),"TT.MM.JJJJ"),"")</f>
        <v/>
      </c>
      <c r="F73" s="14" t="str">
        <f>IF(A73&lt;&gt;"",IF('Projektkostenkalkulation EP'!$K$45="","",
                 IF(
                                AND('Projektkostenkalkulation EP'!$K$42&gt;0,'Projektkostenkalkulation EP'!$K$43&gt;0),4,
                                           IF(
                                                         OR('Projektkostenkalkulation EP'!$K$42&gt;0,'Projektkostenkalkulation EP'!$K$43&gt;0),3,
                                                                     IF('Projektkostenkalkulation EP'!$K$45&gt;0,2,""
                                                                                  )
                                                         )
                                         )
                     ),"")</f>
        <v/>
      </c>
      <c r="G73" s="99">
        <f>IF('Projektkostenkalkulation EP'!$Z$20-
                                                   $G74-
                                                            $G75&gt;0,
                IF('Projektkostenkalkulation EP'!$Z$20-
                                                       $G74-
                                                                $G75&gt;SUMIF('Projektkostenkalkulation EP'!$B$20:$Y$20,"&gt;0",'Projektkostenkalkulation EP'!$B$29:$Y$29),
                               SUMIF('Projektkostenkalkulation EP'!$B$20:$Y$20,"&gt;0",'Projektkostenkalkulation EP'!$B$29:$Y$29),
                               'Projektkostenkalkulation EP'!$Z$20-
                                                       $G74-
                                                                 $G75
                              ),
                  0
)</f>
        <v>0</v>
      </c>
    </row>
    <row r="74" spans="1:7" ht="14.25" customHeight="1" x14ac:dyDescent="0.2">
      <c r="A74" s="81" t="str">
        <f t="shared" si="11"/>
        <v/>
      </c>
      <c r="B74" s="366" t="str">
        <f>IF(G74&lt;&gt;0,'Projektkostenkalkulation EP'!$A$20,"")</f>
        <v/>
      </c>
      <c r="C74" s="367"/>
      <c r="D74" s="90" t="str">
        <f>IF('Personalkap. (Anl.5)'!$B74&lt;&gt;"",TEXT(IF('Projektkostenkalkulation EP'!B20&lt;&gt;"",EDATE('Projektkostenkalkulation EP'!$B$4,0),IF('Projektkostenkalkulation EP'!C20&lt;&gt;"",EDATE('Projektkostenkalkulation EP'!$B$4,1),IF('Projektkostenkalkulation EP'!D20&lt;&gt;"",EDATE('Projektkostenkalkulation EP'!$B$4,2),IF('Projektkostenkalkulation EP'!E20&lt;&gt;"",EDATE('Projektkostenkalkulation EP'!$B$4,3),IF('Projektkostenkalkulation EP'!F20&lt;&gt;"",EDATE('Projektkostenkalkulation EP'!$B$4,4),IF('Projektkostenkalkulation EP'!G20&lt;&gt;"",EDATE('Projektkostenkalkulation EP'!$B$4,5),IF('Projektkostenkalkulation EP'!H20&lt;&gt;"",EDATE('Projektkostenkalkulation EP'!$B$4,6),IF('Projektkostenkalkulation EP'!I20&lt;&gt;"",EDATE('Projektkostenkalkulation EP'!$B$4,7),IF('Projektkostenkalkulation EP'!J20&lt;&gt;"",EDATE('Projektkostenkalkulation EP'!$B$4,8),IF('Projektkostenkalkulation EP'!K20&lt;&gt;"",EDATE('Projektkostenkalkulation EP'!$B$4,9),IF('Projektkostenkalkulation EP'!L20&lt;&gt;"",EDATE('Projektkostenkalkulation EP'!$B$4,10),IF('Projektkostenkalkulation EP'!M20&lt;&gt;"",EDATE('Projektkostenkalkulation EP'!$B$4,11),IF('Projektkostenkalkulation EP'!N20&lt;&gt;"",EDATE('Projektkostenkalkulation EP'!$B$4,12),IF('Projektkostenkalkulation EP'!O20&lt;&gt;"",EDATE('Projektkostenkalkulation EP'!$B$4,13),IF('Projektkostenkalkulation EP'!P20&lt;&gt;"",EDATE('Projektkostenkalkulation EP'!$B$4,14),IF('Projektkostenkalkulation EP'!Q20&lt;&gt;"",EDATE('Projektkostenkalkulation EP'!$B$4,15),IF('Projektkostenkalkulation EP'!R20&lt;&gt;"",EDATE('Projektkostenkalkulation EP'!$B$4,16),IF('Projektkostenkalkulation EP'!S20&lt;&gt;"",EDATE('Projektkostenkalkulation EP'!$B$4,17),IF('Projektkostenkalkulation EP'!T20&lt;&gt;"",EDATE('Projektkostenkalkulation EP'!$B$4,18),IF('Projektkostenkalkulation EP'!U20&lt;&gt;"",EDATE('Projektkostenkalkulation EP'!$B$4,19),IF('Projektkostenkalkulation EP'!V20&lt;&gt;"",EDATE('Projektkostenkalkulation EP'!$B$4,20),IF('Projektkostenkalkulation EP'!W20&lt;&gt;"",EDATE('Projektkostenkalkulation EP'!$B$4,21),IF('Projektkostenkalkulation EP'!X20&lt;&gt;"",EDATE('Projektkostenkalkulation EP'!$B$4,22),IF('Projektkostenkalkulation EP'!Y20&lt;&gt;"",EDATE('Projektkostenkalkulation EP'!$B$4,23),"Fehler")))))))))))))))))))))))),"TT.MM.JJJJ"),"")</f>
        <v/>
      </c>
      <c r="E74" s="90" t="str">
        <f>IF('Personalkap. (Anl.5)'!$B74&lt;&gt;"",TEXT(IF('Projektkostenkalkulation EP'!Y20&lt;&gt;"",EOMONTH('Projektkostenkalkulation EP'!$B$4,23),IF('Projektkostenkalkulation EP'!X20&lt;&gt;"",EOMONTH('Projektkostenkalkulation EP'!$B$4,22),IF('Projektkostenkalkulation EP'!W20&lt;&gt;"",EOMONTH('Projektkostenkalkulation EP'!$B$4,21),IF('Projektkostenkalkulation EP'!V20&lt;&gt;"",EOMONTH('Projektkostenkalkulation EP'!$B$4,20),IF('Projektkostenkalkulation EP'!U20&lt;&gt;"",EOMONTH('Projektkostenkalkulation EP'!$B$4,19),IF('Projektkostenkalkulation EP'!T20&lt;&gt;"",EOMONTH('Projektkostenkalkulation EP'!$B$4,18),IF('Projektkostenkalkulation EP'!S20&lt;&gt;"",EOMONTH('Projektkostenkalkulation EP'!$B$4,17),IF('Projektkostenkalkulation EP'!R20&lt;&gt;"",EOMONTH('Projektkostenkalkulation EP'!$B$4,16),IF('Projektkostenkalkulation EP'!Q20&lt;&gt;"",EOMONTH('Projektkostenkalkulation EP'!$B$4,15),IF('Projektkostenkalkulation EP'!P20&lt;&gt;"",EOMONTH('Projektkostenkalkulation EP'!$B$4,14),IF('Projektkostenkalkulation EP'!O20&lt;&gt;"",EOMONTH('Projektkostenkalkulation EP'!$B$4,13),IF('Projektkostenkalkulation EP'!N20&lt;&gt;"",EOMONTH('Projektkostenkalkulation EP'!$B$4,12),IF('Projektkostenkalkulation EP'!M20&lt;&gt;"",EOMONTH('Projektkostenkalkulation EP'!$B$4,11),IF('Projektkostenkalkulation EP'!L20&lt;&gt;"",EOMONTH('Projektkostenkalkulation EP'!$B$4,10),IF('Projektkostenkalkulation EP'!K20&lt;&gt;"",EOMONTH('Projektkostenkalkulation EP'!$B$4,9),IF('Projektkostenkalkulation EP'!J20&lt;&gt;"",EOMONTH('Projektkostenkalkulation EP'!$B$4,8),IF('Projektkostenkalkulation EP'!I20&lt;&gt;"",EOMONTH('Projektkostenkalkulation EP'!$B$4,7),IF('Projektkostenkalkulation EP'!H20&lt;&gt;"",EOMONTH('Projektkostenkalkulation EP'!$B$4,6),IF('Projektkostenkalkulation EP'!G20&lt;&gt;"",EOMONTH('Projektkostenkalkulation EP'!$B$4,5),IF('Projektkostenkalkulation EP'!F20&lt;&gt;"",EOMONTH('Projektkostenkalkulation EP'!$B$4,4),IF('Projektkostenkalkulation EP'!E20&lt;&gt;"",EOMONTH('Projektkostenkalkulation EP'!$B$4,3),IF('Projektkostenkalkulation EP'!D20&lt;&gt;"",EOMONTH('Projektkostenkalkulation EP'!$B$4,2),IF('Projektkostenkalkulation EP'!C20&lt;&gt;"",EOMONTH('Projektkostenkalkulation EP'!$B$4,1),IF('Projektkostenkalkulation EP'!B20&lt;&gt;"",EOMONTH('Projektkostenkalkulation EP'!$B$4,0),"Fehler")))))))))))))))))))))))),"TT.MM.JJJJ"),"")</f>
        <v/>
      </c>
      <c r="F74" s="14" t="str">
        <f>IF(A74&lt;&gt;"",IF('Projektkostenkalkulation EP'!$K$46="","",
                 IF(
                                AND('Projektkostenkalkulation EP'!$K$42&gt;0,'Projektkostenkalkulation EP'!$K$43&gt;0),5,
                                           IF(
                                                         OR('Projektkostenkalkulation EP'!$K$42&gt;0,'Projektkostenkalkulation EP'!$K$43&gt;0),4,
                                                                     IF('Projektkostenkalkulation EP'!$K$46&gt;0,3,""
                                                                                  )
                                                         )
                                         )
                     ),"")</f>
        <v/>
      </c>
      <c r="G74" s="99">
        <f>IF('Projektkostenkalkulation EP'!$Z$20-
                                                            $G75&gt;0,
                IF('Projektkostenkalkulation EP'!$Z$20-
                                                                $G75&gt;SUMIF('Projektkostenkalkulation EP'!$B$20:$Y$20,"&gt;0",'Projektkostenkalkulation EP'!$B$30:$Y$30),
                               SUMIF('Projektkostenkalkulation EP'!$B$20:$Y$20,"&gt;0",'Projektkostenkalkulation EP'!$B$30:$Y$30),
                               'Projektkostenkalkulation EP'!$Z$20-
                                                                 $G75
                              ),
                  0
)</f>
        <v>0</v>
      </c>
    </row>
    <row r="75" spans="1:7" ht="14.25" customHeight="1" thickBot="1" x14ac:dyDescent="0.25">
      <c r="A75" s="82" t="str">
        <f t="shared" si="11"/>
        <v/>
      </c>
      <c r="B75" s="368" t="str">
        <f>IF(G75&lt;&gt;0,'Projektkostenkalkulation EP'!$A$20,"")</f>
        <v/>
      </c>
      <c r="C75" s="369"/>
      <c r="D75" s="91" t="str">
        <f>IF('Personalkap. (Anl.5)'!$B75&lt;&gt;"",TEXT(IF('Projektkostenkalkulation EP'!B20&lt;&gt;"",EDATE('Projektkostenkalkulation EP'!$B$4,0),IF('Projektkostenkalkulation EP'!C20&lt;&gt;"",EDATE('Projektkostenkalkulation EP'!$B$4,1),IF('Projektkostenkalkulation EP'!D20&lt;&gt;"",EDATE('Projektkostenkalkulation EP'!$B$4,2),IF('Projektkostenkalkulation EP'!E20&lt;&gt;"",EDATE('Projektkostenkalkulation EP'!$B$4,3),IF('Projektkostenkalkulation EP'!F20&lt;&gt;"",EDATE('Projektkostenkalkulation EP'!$B$4,4),IF('Projektkostenkalkulation EP'!G20&lt;&gt;"",EDATE('Projektkostenkalkulation EP'!$B$4,5),IF('Projektkostenkalkulation EP'!H20&lt;&gt;"",EDATE('Projektkostenkalkulation EP'!$B$4,6),IF('Projektkostenkalkulation EP'!I20&lt;&gt;"",EDATE('Projektkostenkalkulation EP'!$B$4,7),IF('Projektkostenkalkulation EP'!J20&lt;&gt;"",EDATE('Projektkostenkalkulation EP'!$B$4,8),IF('Projektkostenkalkulation EP'!K20&lt;&gt;"",EDATE('Projektkostenkalkulation EP'!$B$4,9),IF('Projektkostenkalkulation EP'!L20&lt;&gt;"",EDATE('Projektkostenkalkulation EP'!$B$4,10),IF('Projektkostenkalkulation EP'!M20&lt;&gt;"",EDATE('Projektkostenkalkulation EP'!$B$4,11),IF('Projektkostenkalkulation EP'!N20&lt;&gt;"",EDATE('Projektkostenkalkulation EP'!$B$4,12),IF('Projektkostenkalkulation EP'!O20&lt;&gt;"",EDATE('Projektkostenkalkulation EP'!$B$4,13),IF('Projektkostenkalkulation EP'!P20&lt;&gt;"",EDATE('Projektkostenkalkulation EP'!$B$4,14),IF('Projektkostenkalkulation EP'!Q20&lt;&gt;"",EDATE('Projektkostenkalkulation EP'!$B$4,15),IF('Projektkostenkalkulation EP'!R20&lt;&gt;"",EDATE('Projektkostenkalkulation EP'!$B$4,16),IF('Projektkostenkalkulation EP'!S20&lt;&gt;"",EDATE('Projektkostenkalkulation EP'!$B$4,17),IF('Projektkostenkalkulation EP'!T20&lt;&gt;"",EDATE('Projektkostenkalkulation EP'!$B$4,18),IF('Projektkostenkalkulation EP'!U20&lt;&gt;"",EDATE('Projektkostenkalkulation EP'!$B$4,19),IF('Projektkostenkalkulation EP'!V20&lt;&gt;"",EDATE('Projektkostenkalkulation EP'!$B$4,20),IF('Projektkostenkalkulation EP'!W20&lt;&gt;"",EDATE('Projektkostenkalkulation EP'!$B$4,21),IF('Projektkostenkalkulation EP'!X20&lt;&gt;"",EDATE('Projektkostenkalkulation EP'!$B$4,22),IF('Projektkostenkalkulation EP'!Y20&lt;&gt;"",EDATE('Projektkostenkalkulation EP'!$B$4,23),"Fehler")))))))))))))))))))))))),"TT.MM.JJJJ"),"")</f>
        <v/>
      </c>
      <c r="E75" s="91" t="str">
        <f>IF('Personalkap. (Anl.5)'!$B75&lt;&gt;"",TEXT(IF('Projektkostenkalkulation EP'!Y20&lt;&gt;"",EOMONTH('Projektkostenkalkulation EP'!$B$4,23),IF('Projektkostenkalkulation EP'!X20&lt;&gt;"",EOMONTH('Projektkostenkalkulation EP'!$B$4,22),IF('Projektkostenkalkulation EP'!W20&lt;&gt;"",EOMONTH('Projektkostenkalkulation EP'!$B$4,21),IF('Projektkostenkalkulation EP'!V20&lt;&gt;"",EOMONTH('Projektkostenkalkulation EP'!$B$4,20),IF('Projektkostenkalkulation EP'!U20&lt;&gt;"",EOMONTH('Projektkostenkalkulation EP'!$B$4,19),IF('Projektkostenkalkulation EP'!T20&lt;&gt;"",EOMONTH('Projektkostenkalkulation EP'!$B$4,18),IF('Projektkostenkalkulation EP'!S20&lt;&gt;"",EOMONTH('Projektkostenkalkulation EP'!$B$4,17),IF('Projektkostenkalkulation EP'!R20&lt;&gt;"",EOMONTH('Projektkostenkalkulation EP'!$B$4,16),IF('Projektkostenkalkulation EP'!Q20&lt;&gt;"",EOMONTH('Projektkostenkalkulation EP'!$B$4,15),IF('Projektkostenkalkulation EP'!P20&lt;&gt;"",EOMONTH('Projektkostenkalkulation EP'!$B$4,14),IF('Projektkostenkalkulation EP'!O20&lt;&gt;"",EOMONTH('Projektkostenkalkulation EP'!$B$4,13),IF('Projektkostenkalkulation EP'!N20&lt;&gt;"",EOMONTH('Projektkostenkalkulation EP'!$B$4,12),IF('Projektkostenkalkulation EP'!M20&lt;&gt;"",EOMONTH('Projektkostenkalkulation EP'!$B$4,11),IF('Projektkostenkalkulation EP'!L20&lt;&gt;"",EOMONTH('Projektkostenkalkulation EP'!$B$4,10),IF('Projektkostenkalkulation EP'!K20&lt;&gt;"",EOMONTH('Projektkostenkalkulation EP'!$B$4,9),IF('Projektkostenkalkulation EP'!J20&lt;&gt;"",EOMONTH('Projektkostenkalkulation EP'!$B$4,8),IF('Projektkostenkalkulation EP'!I20&lt;&gt;"",EOMONTH('Projektkostenkalkulation EP'!$B$4,7),IF('Projektkostenkalkulation EP'!H20&lt;&gt;"",EOMONTH('Projektkostenkalkulation EP'!$B$4,6),IF('Projektkostenkalkulation EP'!G20&lt;&gt;"",EOMONTH('Projektkostenkalkulation EP'!$B$4,5),IF('Projektkostenkalkulation EP'!F20&lt;&gt;"",EOMONTH('Projektkostenkalkulation EP'!$B$4,4),IF('Projektkostenkalkulation EP'!E20&lt;&gt;"",EOMONTH('Projektkostenkalkulation EP'!$B$4,3),IF('Projektkostenkalkulation EP'!D20&lt;&gt;"",EOMONTH('Projektkostenkalkulation EP'!$B$4,2),IF('Projektkostenkalkulation EP'!C20&lt;&gt;"",EOMONTH('Projektkostenkalkulation EP'!$B$4,1),IF('Projektkostenkalkulation EP'!B20&lt;&gt;"",EOMONTH('Projektkostenkalkulation EP'!$B$4,0),"Fehler")))))))))))))))))))))))),"TT.MM.JJJJ"),"")</f>
        <v/>
      </c>
      <c r="F75" s="118" t="str">
        <f>IF(A75&lt;&gt;"",IF('Projektkostenkalkulation EP'!$K$47="","",
                 IF(
                                AND('Projektkostenkalkulation EP'!$K$42&gt;0,'Projektkostenkalkulation EP'!$K$43&gt;0),6,
                                           IF(
                                                         OR('Projektkostenkalkulation EP'!$K$42&gt;0,'Projektkostenkalkulation EP'!$K$43&gt;0),5,
                                                                     IF('Projektkostenkalkulation EP'!$K$47&gt;0,4,""
                                                                                  )
                                                         )
                                         )
                     ),"")</f>
        <v/>
      </c>
      <c r="G75" s="88">
        <f>IF('Projektkostenkalkulation EP'!$Z20&gt;0,
               IF('Projektkostenkalkulation EP'!$Z20&gt;SUMIF('Projektkostenkalkulation EP'!$B20:$Y20,"&gt;0",'Projektkostenkalkulation EP'!$B$31:$Y$31),
                            SUMIF('Projektkostenkalkulation EP'!$B20:$Y20,"&gt;0",'Projektkostenkalkulation EP'!$B$31:$Y$31),
                            'Projektkostenkalkulation EP'!$Z20
                          ),
                0
)</f>
        <v>0</v>
      </c>
    </row>
    <row r="76" spans="1:7" ht="14.25" customHeight="1" x14ac:dyDescent="0.2">
      <c r="A76" s="79" t="str">
        <f t="shared" ref="A76:A81" si="12">IF(B76&lt;&gt;"",13,"")</f>
        <v/>
      </c>
      <c r="B76" s="370" t="str">
        <f>IF(G76&lt;&gt;0,'Projektkostenkalkulation EP'!$A$21,"")</f>
        <v/>
      </c>
      <c r="C76" s="371"/>
      <c r="D76" s="89" t="str">
        <f>IF('Personalkap. (Anl.5)'!$B76&lt;&gt;"",TEXT(IF('Projektkostenkalkulation EP'!B21&lt;&gt;"",EDATE('Projektkostenkalkulation EP'!$B$4,0),IF('Projektkostenkalkulation EP'!C21&lt;&gt;"",EDATE('Projektkostenkalkulation EP'!$B$4,1),IF('Projektkostenkalkulation EP'!D21&lt;&gt;"",EDATE('Projektkostenkalkulation EP'!$B$4,2),IF('Projektkostenkalkulation EP'!E21&lt;&gt;"",EDATE('Projektkostenkalkulation EP'!$B$4,3),IF('Projektkostenkalkulation EP'!F21&lt;&gt;"",EDATE('Projektkostenkalkulation EP'!$B$4,4),IF('Projektkostenkalkulation EP'!G21&lt;&gt;"",EDATE('Projektkostenkalkulation EP'!$B$4,5),IF('Projektkostenkalkulation EP'!H21&lt;&gt;"",EDATE('Projektkostenkalkulation EP'!$B$4,6),IF('Projektkostenkalkulation EP'!I21&lt;&gt;"",EDATE('Projektkostenkalkulation EP'!$B$4,7),IF('Projektkostenkalkulation EP'!J21&lt;&gt;"",EDATE('Projektkostenkalkulation EP'!$B$4,8),IF('Projektkostenkalkulation EP'!K21&lt;&gt;"",EDATE('Projektkostenkalkulation EP'!$B$4,9),IF('Projektkostenkalkulation EP'!L21&lt;&gt;"",EDATE('Projektkostenkalkulation EP'!$B$4,10),IF('Projektkostenkalkulation EP'!M21&lt;&gt;"",EDATE('Projektkostenkalkulation EP'!$B$4,11),IF('Projektkostenkalkulation EP'!N21&lt;&gt;"",EDATE('Projektkostenkalkulation EP'!$B$4,12),IF('Projektkostenkalkulation EP'!O21&lt;&gt;"",EDATE('Projektkostenkalkulation EP'!$B$4,13),IF('Projektkostenkalkulation EP'!P21&lt;&gt;"",EDATE('Projektkostenkalkulation EP'!$B$4,14),IF('Projektkostenkalkulation EP'!Q21&lt;&gt;"",EDATE('Projektkostenkalkulation EP'!$B$4,15),IF('Projektkostenkalkulation EP'!R21&lt;&gt;"",EDATE('Projektkostenkalkulation EP'!$B$4,16),IF('Projektkostenkalkulation EP'!S21&lt;&gt;"",EDATE('Projektkostenkalkulation EP'!$B$4,17),IF('Projektkostenkalkulation EP'!T21&lt;&gt;"",EDATE('Projektkostenkalkulation EP'!$B$4,18),IF('Projektkostenkalkulation EP'!U21&lt;&gt;"",EDATE('Projektkostenkalkulation EP'!$B$4,19),IF('Projektkostenkalkulation EP'!V21&lt;&gt;"",EDATE('Projektkostenkalkulation EP'!$B$4,20),IF('Projektkostenkalkulation EP'!W21&lt;&gt;"",EDATE('Projektkostenkalkulation EP'!$B$4,21),IF('Projektkostenkalkulation EP'!X21&lt;&gt;"",EDATE('Projektkostenkalkulation EP'!$B$4,22),IF('Projektkostenkalkulation EP'!Y21&lt;&gt;"",EDATE('Projektkostenkalkulation EP'!$B$4,23),"Fehler")))))))))))))))))))))))),"TT.MM.JJJJ"),"")</f>
        <v/>
      </c>
      <c r="E76" s="89" t="str">
        <f>IF('Personalkap. (Anl.5)'!$B76&lt;&gt;"",TEXT(IF('Projektkostenkalkulation EP'!Y21&lt;&gt;"",EOMONTH('Projektkostenkalkulation EP'!$B$4,23),IF('Projektkostenkalkulation EP'!X21&lt;&gt;"",EOMONTH('Projektkostenkalkulation EP'!$B$4,22),IF('Projektkostenkalkulation EP'!W21&lt;&gt;"",EOMONTH('Projektkostenkalkulation EP'!$B$4,21),IF('Projektkostenkalkulation EP'!V21&lt;&gt;"",EOMONTH('Projektkostenkalkulation EP'!$B$4,20),IF('Projektkostenkalkulation EP'!U21&lt;&gt;"",EOMONTH('Projektkostenkalkulation EP'!$B$4,19),IF('Projektkostenkalkulation EP'!T21&lt;&gt;"",EOMONTH('Projektkostenkalkulation EP'!$B$4,18),IF('Projektkostenkalkulation EP'!S21&lt;&gt;"",EOMONTH('Projektkostenkalkulation EP'!$B$4,17),IF('Projektkostenkalkulation EP'!R21&lt;&gt;"",EOMONTH('Projektkostenkalkulation EP'!$B$4,16),IF('Projektkostenkalkulation EP'!Q21&lt;&gt;"",EOMONTH('Projektkostenkalkulation EP'!$B$4,15),IF('Projektkostenkalkulation EP'!P21&lt;&gt;"",EOMONTH('Projektkostenkalkulation EP'!$B$4,14),IF('Projektkostenkalkulation EP'!O21&lt;&gt;"",EOMONTH('Projektkostenkalkulation EP'!$B$4,13),IF('Projektkostenkalkulation EP'!N21&lt;&gt;"",EOMONTH('Projektkostenkalkulation EP'!$B$4,12),IF('Projektkostenkalkulation EP'!M21&lt;&gt;"",EOMONTH('Projektkostenkalkulation EP'!$B$4,11),IF('Projektkostenkalkulation EP'!L21&lt;&gt;"",EOMONTH('Projektkostenkalkulation EP'!$B$4,10),IF('Projektkostenkalkulation EP'!K21&lt;&gt;"",EOMONTH('Projektkostenkalkulation EP'!$B$4,9),IF('Projektkostenkalkulation EP'!J21&lt;&gt;"",EOMONTH('Projektkostenkalkulation EP'!$B$4,8),IF('Projektkostenkalkulation EP'!I21&lt;&gt;"",EOMONTH('Projektkostenkalkulation EP'!$B$4,7),IF('Projektkostenkalkulation EP'!H21&lt;&gt;"",EOMONTH('Projektkostenkalkulation EP'!$B$4,6),IF('Projektkostenkalkulation EP'!G21&lt;&gt;"",EOMONTH('Projektkostenkalkulation EP'!$B$4,5),IF('Projektkostenkalkulation EP'!F21&lt;&gt;"",EOMONTH('Projektkostenkalkulation EP'!$B$4,4),IF('Projektkostenkalkulation EP'!E21&lt;&gt;"",EOMONTH('Projektkostenkalkulation EP'!$B$4,3),IF('Projektkostenkalkulation EP'!D21&lt;&gt;"",EOMONTH('Projektkostenkalkulation EP'!$B$4,2),IF('Projektkostenkalkulation EP'!C21&lt;&gt;"",EOMONTH('Projektkostenkalkulation EP'!$B$4,1),IF('Projektkostenkalkulation EP'!B21&lt;&gt;"",EOMONTH('Projektkostenkalkulation EP'!$B$4,0),"Fehler")))))))))))))))))))))))),"TT.MM.JJJJ"),"")</f>
        <v/>
      </c>
      <c r="F76" s="119" t="str">
        <f>IF(A76&lt;&gt;"",IF(
                'Projektkostenkalkulation EP'!$K$42&gt;0,  1,  ""
                 ),"")</f>
        <v/>
      </c>
      <c r="G76" s="98">
        <f>IF('Projektkostenkalkulation EP'!$Z$21&gt;0,
              IF('Projektkostenkalkulation EP'!$Z$21&gt;=SUMIF('Projektkostenkalkulation EP'!$B$21:$Y$21,"&gt;0",'Projektkostenkalkulation EP'!$B$26:$Y$26),
                           SUMIF('Projektkostenkalkulation EP'!$B$21:$Y$21,"&gt;0",'Projektkostenkalkulation EP'!$B$26:$Y$26),
                           'Projektkostenkalkulation EP'!$Z$21
              ),
              0
)</f>
        <v>0</v>
      </c>
    </row>
    <row r="77" spans="1:7" ht="14.25" customHeight="1" x14ac:dyDescent="0.2">
      <c r="A77" s="81" t="str">
        <f t="shared" si="12"/>
        <v/>
      </c>
      <c r="B77" s="366" t="str">
        <f>IF(G77&lt;&gt;0,'Projektkostenkalkulation EP'!$A$21,"")</f>
        <v/>
      </c>
      <c r="C77" s="367"/>
      <c r="D77" s="90" t="str">
        <f>IF('Personalkap. (Anl.5)'!$B77&lt;&gt;"",TEXT(IF('Projektkostenkalkulation EP'!B21&lt;&gt;"",EDATE('Projektkostenkalkulation EP'!$B$4,0),IF('Projektkostenkalkulation EP'!C21&lt;&gt;"",EDATE('Projektkostenkalkulation EP'!$B$4,1),IF('Projektkostenkalkulation EP'!D21&lt;&gt;"",EDATE('Projektkostenkalkulation EP'!$B$4,2),IF('Projektkostenkalkulation EP'!E21&lt;&gt;"",EDATE('Projektkostenkalkulation EP'!$B$4,3),IF('Projektkostenkalkulation EP'!F21&lt;&gt;"",EDATE('Projektkostenkalkulation EP'!$B$4,4),IF('Projektkostenkalkulation EP'!G21&lt;&gt;"",EDATE('Projektkostenkalkulation EP'!$B$4,5),IF('Projektkostenkalkulation EP'!H21&lt;&gt;"",EDATE('Projektkostenkalkulation EP'!$B$4,6),IF('Projektkostenkalkulation EP'!I21&lt;&gt;"",EDATE('Projektkostenkalkulation EP'!$B$4,7),IF('Projektkostenkalkulation EP'!J21&lt;&gt;"",EDATE('Projektkostenkalkulation EP'!$B$4,8),IF('Projektkostenkalkulation EP'!K21&lt;&gt;"",EDATE('Projektkostenkalkulation EP'!$B$4,9),IF('Projektkostenkalkulation EP'!L21&lt;&gt;"",EDATE('Projektkostenkalkulation EP'!$B$4,10),IF('Projektkostenkalkulation EP'!M21&lt;&gt;"",EDATE('Projektkostenkalkulation EP'!$B$4,11),IF('Projektkostenkalkulation EP'!N21&lt;&gt;"",EDATE('Projektkostenkalkulation EP'!$B$4,12),IF('Projektkostenkalkulation EP'!O21&lt;&gt;"",EDATE('Projektkostenkalkulation EP'!$B$4,13),IF('Projektkostenkalkulation EP'!P21&lt;&gt;"",EDATE('Projektkostenkalkulation EP'!$B$4,14),IF('Projektkostenkalkulation EP'!Q21&lt;&gt;"",EDATE('Projektkostenkalkulation EP'!$B$4,15),IF('Projektkostenkalkulation EP'!R21&lt;&gt;"",EDATE('Projektkostenkalkulation EP'!$B$4,16),IF('Projektkostenkalkulation EP'!S21&lt;&gt;"",EDATE('Projektkostenkalkulation EP'!$B$4,17),IF('Projektkostenkalkulation EP'!T21&lt;&gt;"",EDATE('Projektkostenkalkulation EP'!$B$4,18),IF('Projektkostenkalkulation EP'!U21&lt;&gt;"",EDATE('Projektkostenkalkulation EP'!$B$4,19),IF('Projektkostenkalkulation EP'!V21&lt;&gt;"",EDATE('Projektkostenkalkulation EP'!$B$4,20),IF('Projektkostenkalkulation EP'!W21&lt;&gt;"",EDATE('Projektkostenkalkulation EP'!$B$4,21),IF('Projektkostenkalkulation EP'!X21&lt;&gt;"",EDATE('Projektkostenkalkulation EP'!$B$4,22),IF('Projektkostenkalkulation EP'!Y21&lt;&gt;"",EDATE('Projektkostenkalkulation EP'!$B$4,23),"Fehler")))))))))))))))))))))))),"TT.MM.JJJJ"),"")</f>
        <v/>
      </c>
      <c r="E77" s="90" t="str">
        <f>IF('Personalkap. (Anl.5)'!$B77&lt;&gt;"",TEXT(IF('Projektkostenkalkulation EP'!Y21&lt;&gt;"",EOMONTH('Projektkostenkalkulation EP'!$B$4,23),IF('Projektkostenkalkulation EP'!X21&lt;&gt;"",EOMONTH('Projektkostenkalkulation EP'!$B$4,22),IF('Projektkostenkalkulation EP'!W21&lt;&gt;"",EOMONTH('Projektkostenkalkulation EP'!$B$4,21),IF('Projektkostenkalkulation EP'!V21&lt;&gt;"",EOMONTH('Projektkostenkalkulation EP'!$B$4,20),IF('Projektkostenkalkulation EP'!U21&lt;&gt;"",EOMONTH('Projektkostenkalkulation EP'!$B$4,19),IF('Projektkostenkalkulation EP'!T21&lt;&gt;"",EOMONTH('Projektkostenkalkulation EP'!$B$4,18),IF('Projektkostenkalkulation EP'!S21&lt;&gt;"",EOMONTH('Projektkostenkalkulation EP'!$B$4,17),IF('Projektkostenkalkulation EP'!R21&lt;&gt;"",EOMONTH('Projektkostenkalkulation EP'!$B$4,16),IF('Projektkostenkalkulation EP'!Q21&lt;&gt;"",EOMONTH('Projektkostenkalkulation EP'!$B$4,15),IF('Projektkostenkalkulation EP'!P21&lt;&gt;"",EOMONTH('Projektkostenkalkulation EP'!$B$4,14),IF('Projektkostenkalkulation EP'!O21&lt;&gt;"",EOMONTH('Projektkostenkalkulation EP'!$B$4,13),IF('Projektkostenkalkulation EP'!N21&lt;&gt;"",EOMONTH('Projektkostenkalkulation EP'!$B$4,12),IF('Projektkostenkalkulation EP'!M21&lt;&gt;"",EOMONTH('Projektkostenkalkulation EP'!$B$4,11),IF('Projektkostenkalkulation EP'!L21&lt;&gt;"",EOMONTH('Projektkostenkalkulation EP'!$B$4,10),IF('Projektkostenkalkulation EP'!K21&lt;&gt;"",EOMONTH('Projektkostenkalkulation EP'!$B$4,9),IF('Projektkostenkalkulation EP'!J21&lt;&gt;"",EOMONTH('Projektkostenkalkulation EP'!$B$4,8),IF('Projektkostenkalkulation EP'!I21&lt;&gt;"",EOMONTH('Projektkostenkalkulation EP'!$B$4,7),IF('Projektkostenkalkulation EP'!H21&lt;&gt;"",EOMONTH('Projektkostenkalkulation EP'!$B$4,6),IF('Projektkostenkalkulation EP'!G21&lt;&gt;"",EOMONTH('Projektkostenkalkulation EP'!$B$4,5),IF('Projektkostenkalkulation EP'!F21&lt;&gt;"",EOMONTH('Projektkostenkalkulation EP'!$B$4,4),IF('Projektkostenkalkulation EP'!E21&lt;&gt;"",EOMONTH('Projektkostenkalkulation EP'!$B$4,3),IF('Projektkostenkalkulation EP'!D21&lt;&gt;"",EOMONTH('Projektkostenkalkulation EP'!$B$4,2),IF('Projektkostenkalkulation EP'!C21&lt;&gt;"",EOMONTH('Projektkostenkalkulation EP'!$B$4,1),IF('Projektkostenkalkulation EP'!B21&lt;&gt;"",EOMONTH('Projektkostenkalkulation EP'!$B$4,0),"Fehler")))))))))))))))))))))))),"TT.MM.JJJJ"),"")</f>
        <v/>
      </c>
      <c r="F77" s="14" t="str">
        <f>IF(A77&lt;&gt;"",IF(
                 AND('Projektkostenkalkulation EP'!$K$42&gt;0,'Projektkostenkalkulation EP'!$K$43&gt;0),2,
                           IF(
                                          AND('Projektkostenkalkulation EP'!$K$42="",'Projektkostenkalkulation EP'!$K$43&gt;0),1,""
                                         )
                           ),"")</f>
        <v/>
      </c>
      <c r="G77" s="99">
        <f>IF('Projektkostenkalkulation EP'!$Z$21-
                                                        SUMIF('Projektkostenkalkulation EP'!$B$21:$Y$21,"&gt;0",'Projektkostenkalkulation EP'!$B$26:$Y$26)&gt;0,
              IF('Projektkostenkalkulation EP'!$Z$21-
                                                                    SUMIF('Projektkostenkalkulation EP'!$B$21:$Y$21,"&gt;0",'Projektkostenkalkulation EP'!$B$26:$Y$26)&gt;=SUMIF('Projektkostenkalkulation EP'!$B$21:$Y$21,"&gt;0",'Projektkostenkalkulation EP'!$B$27:$Y$27),
                           SUMIF('Projektkostenkalkulation EP'!$B$21:$Y$21,"&gt;0",'Projektkostenkalkulation EP'!$B$27:$Y$27),
                           'Projektkostenkalkulation EP'!$Z$21-
                                                                    SUMIF('Projektkostenkalkulation EP'!$B$21:$Y$21,"&gt;0",'Projektkostenkalkulation EP'!$B$26:$Y$26)
              ),
              0
)</f>
        <v>0</v>
      </c>
    </row>
    <row r="78" spans="1:7" ht="14.25" customHeight="1" x14ac:dyDescent="0.2">
      <c r="A78" s="81" t="str">
        <f t="shared" si="12"/>
        <v/>
      </c>
      <c r="B78" s="366" t="str">
        <f>IF(G78&lt;&gt;0,'Projektkostenkalkulation EP'!$A$21,"")</f>
        <v/>
      </c>
      <c r="C78" s="367"/>
      <c r="D78" s="90" t="str">
        <f>IF('Personalkap. (Anl.5)'!$B78&lt;&gt;"",TEXT(IF('Projektkostenkalkulation EP'!B21&lt;&gt;"",EDATE('Projektkostenkalkulation EP'!$B$4,0),IF('Projektkostenkalkulation EP'!C21&lt;&gt;"",EDATE('Projektkostenkalkulation EP'!$B$4,1),IF('Projektkostenkalkulation EP'!D21&lt;&gt;"",EDATE('Projektkostenkalkulation EP'!$B$4,2),IF('Projektkostenkalkulation EP'!E21&lt;&gt;"",EDATE('Projektkostenkalkulation EP'!$B$4,3),IF('Projektkostenkalkulation EP'!F21&lt;&gt;"",EDATE('Projektkostenkalkulation EP'!$B$4,4),IF('Projektkostenkalkulation EP'!G21&lt;&gt;"",EDATE('Projektkostenkalkulation EP'!$B$4,5),IF('Projektkostenkalkulation EP'!H21&lt;&gt;"",EDATE('Projektkostenkalkulation EP'!$B$4,6),IF('Projektkostenkalkulation EP'!I21&lt;&gt;"",EDATE('Projektkostenkalkulation EP'!$B$4,7),IF('Projektkostenkalkulation EP'!J21&lt;&gt;"",EDATE('Projektkostenkalkulation EP'!$B$4,8),IF('Projektkostenkalkulation EP'!K21&lt;&gt;"",EDATE('Projektkostenkalkulation EP'!$B$4,9),IF('Projektkostenkalkulation EP'!L21&lt;&gt;"",EDATE('Projektkostenkalkulation EP'!$B$4,10),IF('Projektkostenkalkulation EP'!M21&lt;&gt;"",EDATE('Projektkostenkalkulation EP'!$B$4,11),IF('Projektkostenkalkulation EP'!N21&lt;&gt;"",EDATE('Projektkostenkalkulation EP'!$B$4,12),IF('Projektkostenkalkulation EP'!O21&lt;&gt;"",EDATE('Projektkostenkalkulation EP'!$B$4,13),IF('Projektkostenkalkulation EP'!P21&lt;&gt;"",EDATE('Projektkostenkalkulation EP'!$B$4,14),IF('Projektkostenkalkulation EP'!Q21&lt;&gt;"",EDATE('Projektkostenkalkulation EP'!$B$4,15),IF('Projektkostenkalkulation EP'!R21&lt;&gt;"",EDATE('Projektkostenkalkulation EP'!$B$4,16),IF('Projektkostenkalkulation EP'!S21&lt;&gt;"",EDATE('Projektkostenkalkulation EP'!$B$4,17),IF('Projektkostenkalkulation EP'!T21&lt;&gt;"",EDATE('Projektkostenkalkulation EP'!$B$4,18),IF('Projektkostenkalkulation EP'!U21&lt;&gt;"",EDATE('Projektkostenkalkulation EP'!$B$4,19),IF('Projektkostenkalkulation EP'!V21&lt;&gt;"",EDATE('Projektkostenkalkulation EP'!$B$4,20),IF('Projektkostenkalkulation EP'!W21&lt;&gt;"",EDATE('Projektkostenkalkulation EP'!$B$4,21),IF('Projektkostenkalkulation EP'!X21&lt;&gt;"",EDATE('Projektkostenkalkulation EP'!$B$4,22),IF('Projektkostenkalkulation EP'!Y21&lt;&gt;"",EDATE('Projektkostenkalkulation EP'!$B$4,23),"Fehler")))))))))))))))))))))))),"TT.MM.JJJJ"),"")</f>
        <v/>
      </c>
      <c r="E78" s="90" t="str">
        <f>IF('Personalkap. (Anl.5)'!$B78&lt;&gt;"",TEXT(IF('Projektkostenkalkulation EP'!Y21&lt;&gt;"",EOMONTH('Projektkostenkalkulation EP'!$B$4,23),IF('Projektkostenkalkulation EP'!X21&lt;&gt;"",EOMONTH('Projektkostenkalkulation EP'!$B$4,22),IF('Projektkostenkalkulation EP'!W21&lt;&gt;"",EOMONTH('Projektkostenkalkulation EP'!$B$4,21),IF('Projektkostenkalkulation EP'!V21&lt;&gt;"",EOMONTH('Projektkostenkalkulation EP'!$B$4,20),IF('Projektkostenkalkulation EP'!U21&lt;&gt;"",EOMONTH('Projektkostenkalkulation EP'!$B$4,19),IF('Projektkostenkalkulation EP'!T21&lt;&gt;"",EOMONTH('Projektkostenkalkulation EP'!$B$4,18),IF('Projektkostenkalkulation EP'!S21&lt;&gt;"",EOMONTH('Projektkostenkalkulation EP'!$B$4,17),IF('Projektkostenkalkulation EP'!R21&lt;&gt;"",EOMONTH('Projektkostenkalkulation EP'!$B$4,16),IF('Projektkostenkalkulation EP'!Q21&lt;&gt;"",EOMONTH('Projektkostenkalkulation EP'!$B$4,15),IF('Projektkostenkalkulation EP'!P21&lt;&gt;"",EOMONTH('Projektkostenkalkulation EP'!$B$4,14),IF('Projektkostenkalkulation EP'!O21&lt;&gt;"",EOMONTH('Projektkostenkalkulation EP'!$B$4,13),IF('Projektkostenkalkulation EP'!N21&lt;&gt;"",EOMONTH('Projektkostenkalkulation EP'!$B$4,12),IF('Projektkostenkalkulation EP'!M21&lt;&gt;"",EOMONTH('Projektkostenkalkulation EP'!$B$4,11),IF('Projektkostenkalkulation EP'!L21&lt;&gt;"",EOMONTH('Projektkostenkalkulation EP'!$B$4,10),IF('Projektkostenkalkulation EP'!K21&lt;&gt;"",EOMONTH('Projektkostenkalkulation EP'!$B$4,9),IF('Projektkostenkalkulation EP'!J21&lt;&gt;"",EOMONTH('Projektkostenkalkulation EP'!$B$4,8),IF('Projektkostenkalkulation EP'!I21&lt;&gt;"",EOMONTH('Projektkostenkalkulation EP'!$B$4,7),IF('Projektkostenkalkulation EP'!H21&lt;&gt;"",EOMONTH('Projektkostenkalkulation EP'!$B$4,6),IF('Projektkostenkalkulation EP'!G21&lt;&gt;"",EOMONTH('Projektkostenkalkulation EP'!$B$4,5),IF('Projektkostenkalkulation EP'!F21&lt;&gt;"",EOMONTH('Projektkostenkalkulation EP'!$B$4,4),IF('Projektkostenkalkulation EP'!E21&lt;&gt;"",EOMONTH('Projektkostenkalkulation EP'!$B$4,3),IF('Projektkostenkalkulation EP'!D21&lt;&gt;"",EOMONTH('Projektkostenkalkulation EP'!$B$4,2),IF('Projektkostenkalkulation EP'!C21&lt;&gt;"",EOMONTH('Projektkostenkalkulation EP'!$B$4,1),IF('Projektkostenkalkulation EP'!B21&lt;&gt;"",EOMONTH('Projektkostenkalkulation EP'!$B$4,0),"Fehler")))))))))))))))))))))))),"TT.MM.JJJJ"),"")</f>
        <v/>
      </c>
      <c r="F78" s="14" t="str">
        <f>IF(A78&lt;&gt;"",IF('Projektkostenkalkulation EP'!$K$44="","",
                  IF(
                                AND('Projektkostenkalkulation EP'!$K$42&gt;0,'Projektkostenkalkulation EP'!$K$43&gt;0),3,
                                          IF(
                                                         OR('Projektkostenkalkulation EP'!$K$42&gt;0,'Projektkostenkalkulation EP'!$K$43&gt;0),2,
                                                                     IF('Projektkostenkalkulation EP'!$K$44&gt;0,1,""
                                                                                  )
                                                       )
                             )
                    ),"")</f>
        <v/>
      </c>
      <c r="G78" s="99">
        <f>IF('Projektkostenkalkulation EP'!$Z$21-
                                                SUMIF('Projektkostenkalkulation EP'!$B$21:$Y$21,"&gt;0",'Projektkostenkalkulation EP'!$B$27:$Y$27)-
                                                        SUMIF('Projektkostenkalkulation EP'!$B$21:$Y$21,"&gt;0",'Projektkostenkalkulation EP'!$B$26:$Y$26)&gt;0,
              IF('Projektkostenkalkulation EP'!$Z$21-
                                                            SUMIF('Projektkostenkalkulation EP'!$B$21:$Y$21,"&gt;0",'Projektkostenkalkulation EP'!$B$27:$Y$27)-
                                                                    SUMIF('Projektkostenkalkulation EP'!$B$21:$Y$21,"&gt;0",'Projektkostenkalkulation EP'!$B$26:$Y$26)&gt;=SUMIF('Projektkostenkalkulation EP'!$B$21:$Y$21,"&gt;0",'Projektkostenkalkulation EP'!$B$28:$Y$28),
                           SUMIF('Projektkostenkalkulation EP'!$B$21:$Y$21,"&gt;0",'Projektkostenkalkulation EP'!$B$28:$Y$28),
                           'Projektkostenkalkulation EP'!$Z$21-
                                                            SUMIF('Projektkostenkalkulation EP'!$B$21:$Y$21,"&gt;0",'Projektkostenkalkulation EP'!$B$27:$Y$27)-
                                                                    SUMIF('Projektkostenkalkulation EP'!$B$21:$Y$21,"&gt;0",'Projektkostenkalkulation EP'!$B$26:$Y$26)
              ),
              0
)</f>
        <v>0</v>
      </c>
    </row>
    <row r="79" spans="1:7" ht="14.25" customHeight="1" x14ac:dyDescent="0.2">
      <c r="A79" s="81" t="str">
        <f t="shared" si="12"/>
        <v/>
      </c>
      <c r="B79" s="366" t="str">
        <f>IF(G79&lt;&gt;0,'Projektkostenkalkulation EP'!$A$21,"")</f>
        <v/>
      </c>
      <c r="C79" s="367"/>
      <c r="D79" s="90" t="str">
        <f>IF('Personalkap. (Anl.5)'!$B79&lt;&gt;"",TEXT(IF('Projektkostenkalkulation EP'!B21&lt;&gt;"",EDATE('Projektkostenkalkulation EP'!$B$4,0),IF('Projektkostenkalkulation EP'!C21&lt;&gt;"",EDATE('Projektkostenkalkulation EP'!$B$4,1),IF('Projektkostenkalkulation EP'!D21&lt;&gt;"",EDATE('Projektkostenkalkulation EP'!$B$4,2),IF('Projektkostenkalkulation EP'!E21&lt;&gt;"",EDATE('Projektkostenkalkulation EP'!$B$4,3),IF('Projektkostenkalkulation EP'!F21&lt;&gt;"",EDATE('Projektkostenkalkulation EP'!$B$4,4),IF('Projektkostenkalkulation EP'!G21&lt;&gt;"",EDATE('Projektkostenkalkulation EP'!$B$4,5),IF('Projektkostenkalkulation EP'!H21&lt;&gt;"",EDATE('Projektkostenkalkulation EP'!$B$4,6),IF('Projektkostenkalkulation EP'!I21&lt;&gt;"",EDATE('Projektkostenkalkulation EP'!$B$4,7),IF('Projektkostenkalkulation EP'!J21&lt;&gt;"",EDATE('Projektkostenkalkulation EP'!$B$4,8),IF('Projektkostenkalkulation EP'!K21&lt;&gt;"",EDATE('Projektkostenkalkulation EP'!$B$4,9),IF('Projektkostenkalkulation EP'!L21&lt;&gt;"",EDATE('Projektkostenkalkulation EP'!$B$4,10),IF('Projektkostenkalkulation EP'!M21&lt;&gt;"",EDATE('Projektkostenkalkulation EP'!$B$4,11),IF('Projektkostenkalkulation EP'!N21&lt;&gt;"",EDATE('Projektkostenkalkulation EP'!$B$4,12),IF('Projektkostenkalkulation EP'!O21&lt;&gt;"",EDATE('Projektkostenkalkulation EP'!$B$4,13),IF('Projektkostenkalkulation EP'!P21&lt;&gt;"",EDATE('Projektkostenkalkulation EP'!$B$4,14),IF('Projektkostenkalkulation EP'!Q21&lt;&gt;"",EDATE('Projektkostenkalkulation EP'!$B$4,15),IF('Projektkostenkalkulation EP'!R21&lt;&gt;"",EDATE('Projektkostenkalkulation EP'!$B$4,16),IF('Projektkostenkalkulation EP'!S21&lt;&gt;"",EDATE('Projektkostenkalkulation EP'!$B$4,17),IF('Projektkostenkalkulation EP'!T21&lt;&gt;"",EDATE('Projektkostenkalkulation EP'!$B$4,18),IF('Projektkostenkalkulation EP'!U21&lt;&gt;"",EDATE('Projektkostenkalkulation EP'!$B$4,19),IF('Projektkostenkalkulation EP'!V21&lt;&gt;"",EDATE('Projektkostenkalkulation EP'!$B$4,20),IF('Projektkostenkalkulation EP'!W21&lt;&gt;"",EDATE('Projektkostenkalkulation EP'!$B$4,21),IF('Projektkostenkalkulation EP'!X21&lt;&gt;"",EDATE('Projektkostenkalkulation EP'!$B$4,22),IF('Projektkostenkalkulation EP'!Y21&lt;&gt;"",EDATE('Projektkostenkalkulation EP'!$B$4,23),"Fehler")))))))))))))))))))))))),"TT.MM.JJJJ"),"")</f>
        <v/>
      </c>
      <c r="E79" s="90" t="str">
        <f>IF('Personalkap. (Anl.5)'!$B79&lt;&gt;"",TEXT(IF('Projektkostenkalkulation EP'!Y21&lt;&gt;"",EOMONTH('Projektkostenkalkulation EP'!$B$4,23),IF('Projektkostenkalkulation EP'!X21&lt;&gt;"",EOMONTH('Projektkostenkalkulation EP'!$B$4,22),IF('Projektkostenkalkulation EP'!W21&lt;&gt;"",EOMONTH('Projektkostenkalkulation EP'!$B$4,21),IF('Projektkostenkalkulation EP'!V21&lt;&gt;"",EOMONTH('Projektkostenkalkulation EP'!$B$4,20),IF('Projektkostenkalkulation EP'!U21&lt;&gt;"",EOMONTH('Projektkostenkalkulation EP'!$B$4,19),IF('Projektkostenkalkulation EP'!T21&lt;&gt;"",EOMONTH('Projektkostenkalkulation EP'!$B$4,18),IF('Projektkostenkalkulation EP'!S21&lt;&gt;"",EOMONTH('Projektkostenkalkulation EP'!$B$4,17),IF('Projektkostenkalkulation EP'!R21&lt;&gt;"",EOMONTH('Projektkostenkalkulation EP'!$B$4,16),IF('Projektkostenkalkulation EP'!Q21&lt;&gt;"",EOMONTH('Projektkostenkalkulation EP'!$B$4,15),IF('Projektkostenkalkulation EP'!P21&lt;&gt;"",EOMONTH('Projektkostenkalkulation EP'!$B$4,14),IF('Projektkostenkalkulation EP'!O21&lt;&gt;"",EOMONTH('Projektkostenkalkulation EP'!$B$4,13),IF('Projektkostenkalkulation EP'!N21&lt;&gt;"",EOMONTH('Projektkostenkalkulation EP'!$B$4,12),IF('Projektkostenkalkulation EP'!M21&lt;&gt;"",EOMONTH('Projektkostenkalkulation EP'!$B$4,11),IF('Projektkostenkalkulation EP'!L21&lt;&gt;"",EOMONTH('Projektkostenkalkulation EP'!$B$4,10),IF('Projektkostenkalkulation EP'!K21&lt;&gt;"",EOMONTH('Projektkostenkalkulation EP'!$B$4,9),IF('Projektkostenkalkulation EP'!J21&lt;&gt;"",EOMONTH('Projektkostenkalkulation EP'!$B$4,8),IF('Projektkostenkalkulation EP'!I21&lt;&gt;"",EOMONTH('Projektkostenkalkulation EP'!$B$4,7),IF('Projektkostenkalkulation EP'!H21&lt;&gt;"",EOMONTH('Projektkostenkalkulation EP'!$B$4,6),IF('Projektkostenkalkulation EP'!G21&lt;&gt;"",EOMONTH('Projektkostenkalkulation EP'!$B$4,5),IF('Projektkostenkalkulation EP'!F21&lt;&gt;"",EOMONTH('Projektkostenkalkulation EP'!$B$4,4),IF('Projektkostenkalkulation EP'!E21&lt;&gt;"",EOMONTH('Projektkostenkalkulation EP'!$B$4,3),IF('Projektkostenkalkulation EP'!D21&lt;&gt;"",EOMONTH('Projektkostenkalkulation EP'!$B$4,2),IF('Projektkostenkalkulation EP'!C21&lt;&gt;"",EOMONTH('Projektkostenkalkulation EP'!$B$4,1),IF('Projektkostenkalkulation EP'!B21&lt;&gt;"",EOMONTH('Projektkostenkalkulation EP'!$B$4,0),"Fehler")))))))))))))))))))))))),"TT.MM.JJJJ"),"")</f>
        <v/>
      </c>
      <c r="F79" s="14" t="str">
        <f>IF(A79&lt;&gt;"",IF('Projektkostenkalkulation EP'!$K$45="","",
                 IF(
                                AND('Projektkostenkalkulation EP'!$K$42&gt;0,'Projektkostenkalkulation EP'!$K$43&gt;0),4,
                                           IF(
                                                         OR('Projektkostenkalkulation EP'!$K$42&gt;0,'Projektkostenkalkulation EP'!$K$43&gt;0),3,
                                                                     IF('Projektkostenkalkulation EP'!$K$45&gt;0,2,""
                                                                                  )
                                                         )
                                         )
                     ),"")</f>
        <v/>
      </c>
      <c r="G79" s="99">
        <f>IF('Projektkostenkalkulation EP'!$Z$21-
                                        SUMIF('Projektkostenkalkulation EP'!$B$21:$Y$21,"&gt;0",'Projektkostenkalkulation EP'!$B$28:$Y$28)-
                                                SUMIF('Projektkostenkalkulation EP'!$B$21:$Y$21,"&gt;0",'Projektkostenkalkulation EP'!$B$27:$Y$27)-
                                                        SUMIF('Projektkostenkalkulation EP'!$B$21:$Y$21,"&gt;0",'Projektkostenkalkulation EP'!$B$26:$Y$26)&gt;0,
              IF('Projektkostenkalkulation EP'!$Z$21-
                                                    SUMIF('Projektkostenkalkulation EP'!$B$21:$Y$21,"&gt;0",'Projektkostenkalkulation EP'!$B$28:$Y$28)-
                                                            SUMIF('Projektkostenkalkulation EP'!$B$21:$Y$21,"&gt;0",'Projektkostenkalkulation EP'!$B$27:$Y$27)-
                                                                    SUMIF('Projektkostenkalkulation EP'!$B$21:$Y$21,"&gt;0",'Projektkostenkalkulation EP'!$B$26:$Y$26)&gt;=SUMIF('Projektkostenkalkulation EP'!$B$21:$Y$21,"&gt;0",'Projektkostenkalkulation EP'!$B$29:$Y$29),
                           SUMIF('Projektkostenkalkulation EP'!B$21:Y$21,"&gt;0",'Projektkostenkalkulation EP'!$B$29:$Y$29),
                           'Projektkostenkalkulation EP'!$Z$21-
                                                    SUMIF('Projektkostenkalkulation EP'!$B$21:$Y$21,"&gt;0",'Projektkostenkalkulation EP'!$B$28:$Y$28)-
                                                            SUMIF('Projektkostenkalkulation EP'!$B$21:$Y$21,"&gt;0",'Projektkostenkalkulation EP'!$B$27:$Y$27)-
                                                                    SUMIF('Projektkostenkalkulation EP'!$B$21:$Y$21,"&gt;0",'Projektkostenkalkulation EP'!$B$26:$Y$26)
              ),
              0
)</f>
        <v>0</v>
      </c>
    </row>
    <row r="80" spans="1:7" ht="14.25" customHeight="1" x14ac:dyDescent="0.2">
      <c r="A80" s="81" t="str">
        <f t="shared" si="12"/>
        <v/>
      </c>
      <c r="B80" s="366" t="str">
        <f>IF(G80&lt;&gt;0,'Projektkostenkalkulation EP'!$A$21,"")</f>
        <v/>
      </c>
      <c r="C80" s="367"/>
      <c r="D80" s="90" t="str">
        <f>IF('Personalkap. (Anl.5)'!$B80&lt;&gt;"",TEXT(IF('Projektkostenkalkulation EP'!B21&lt;&gt;"",EDATE('Projektkostenkalkulation EP'!$B$4,0),IF('Projektkostenkalkulation EP'!C21&lt;&gt;"",EDATE('Projektkostenkalkulation EP'!$B$4,1),IF('Projektkostenkalkulation EP'!D21&lt;&gt;"",EDATE('Projektkostenkalkulation EP'!$B$4,2),IF('Projektkostenkalkulation EP'!E21&lt;&gt;"",EDATE('Projektkostenkalkulation EP'!$B$4,3),IF('Projektkostenkalkulation EP'!F21&lt;&gt;"",EDATE('Projektkostenkalkulation EP'!$B$4,4),IF('Projektkostenkalkulation EP'!G21&lt;&gt;"",EDATE('Projektkostenkalkulation EP'!$B$4,5),IF('Projektkostenkalkulation EP'!H21&lt;&gt;"",EDATE('Projektkostenkalkulation EP'!$B$4,6),IF('Projektkostenkalkulation EP'!I21&lt;&gt;"",EDATE('Projektkostenkalkulation EP'!$B$4,7),IF('Projektkostenkalkulation EP'!J21&lt;&gt;"",EDATE('Projektkostenkalkulation EP'!$B$4,8),IF('Projektkostenkalkulation EP'!K21&lt;&gt;"",EDATE('Projektkostenkalkulation EP'!$B$4,9),IF('Projektkostenkalkulation EP'!L21&lt;&gt;"",EDATE('Projektkostenkalkulation EP'!$B$4,10),IF('Projektkostenkalkulation EP'!M21&lt;&gt;"",EDATE('Projektkostenkalkulation EP'!$B$4,11),IF('Projektkostenkalkulation EP'!N21&lt;&gt;"",EDATE('Projektkostenkalkulation EP'!$B$4,12),IF('Projektkostenkalkulation EP'!O21&lt;&gt;"",EDATE('Projektkostenkalkulation EP'!$B$4,13),IF('Projektkostenkalkulation EP'!P21&lt;&gt;"",EDATE('Projektkostenkalkulation EP'!$B$4,14),IF('Projektkostenkalkulation EP'!Q21&lt;&gt;"",EDATE('Projektkostenkalkulation EP'!$B$4,15),IF('Projektkostenkalkulation EP'!R21&lt;&gt;"",EDATE('Projektkostenkalkulation EP'!$B$4,16),IF('Projektkostenkalkulation EP'!S21&lt;&gt;"",EDATE('Projektkostenkalkulation EP'!$B$4,17),IF('Projektkostenkalkulation EP'!T21&lt;&gt;"",EDATE('Projektkostenkalkulation EP'!$B$4,18),IF('Projektkostenkalkulation EP'!U21&lt;&gt;"",EDATE('Projektkostenkalkulation EP'!$B$4,19),IF('Projektkostenkalkulation EP'!V21&lt;&gt;"",EDATE('Projektkostenkalkulation EP'!$B$4,20),IF('Projektkostenkalkulation EP'!W21&lt;&gt;"",EDATE('Projektkostenkalkulation EP'!$B$4,21),IF('Projektkostenkalkulation EP'!X21&lt;&gt;"",EDATE('Projektkostenkalkulation EP'!$B$4,22),IF('Projektkostenkalkulation EP'!Y21&lt;&gt;"",EDATE('Projektkostenkalkulation EP'!$B$4,23),"Fehler")))))))))))))))))))))))),"TT.MM.JJJJ"),"")</f>
        <v/>
      </c>
      <c r="E80" s="90" t="str">
        <f>IF('Personalkap. (Anl.5)'!$B80&lt;&gt;"",TEXT(IF('Projektkostenkalkulation EP'!Y21&lt;&gt;"",EOMONTH('Projektkostenkalkulation EP'!$B$4,23),IF('Projektkostenkalkulation EP'!X21&lt;&gt;"",EOMONTH('Projektkostenkalkulation EP'!$B$4,22),IF('Projektkostenkalkulation EP'!W21&lt;&gt;"",EOMONTH('Projektkostenkalkulation EP'!$B$4,21),IF('Projektkostenkalkulation EP'!V21&lt;&gt;"",EOMONTH('Projektkostenkalkulation EP'!$B$4,20),IF('Projektkostenkalkulation EP'!U21&lt;&gt;"",EOMONTH('Projektkostenkalkulation EP'!$B$4,19),IF('Projektkostenkalkulation EP'!T21&lt;&gt;"",EOMONTH('Projektkostenkalkulation EP'!$B$4,18),IF('Projektkostenkalkulation EP'!S21&lt;&gt;"",EOMONTH('Projektkostenkalkulation EP'!$B$4,17),IF('Projektkostenkalkulation EP'!R21&lt;&gt;"",EOMONTH('Projektkostenkalkulation EP'!$B$4,16),IF('Projektkostenkalkulation EP'!Q21&lt;&gt;"",EOMONTH('Projektkostenkalkulation EP'!$B$4,15),IF('Projektkostenkalkulation EP'!P21&lt;&gt;"",EOMONTH('Projektkostenkalkulation EP'!$B$4,14),IF('Projektkostenkalkulation EP'!O21&lt;&gt;"",EOMONTH('Projektkostenkalkulation EP'!$B$4,13),IF('Projektkostenkalkulation EP'!N21&lt;&gt;"",EOMONTH('Projektkostenkalkulation EP'!$B$4,12),IF('Projektkostenkalkulation EP'!M21&lt;&gt;"",EOMONTH('Projektkostenkalkulation EP'!$B$4,11),IF('Projektkostenkalkulation EP'!L21&lt;&gt;"",EOMONTH('Projektkostenkalkulation EP'!$B$4,10),IF('Projektkostenkalkulation EP'!K21&lt;&gt;"",EOMONTH('Projektkostenkalkulation EP'!$B$4,9),IF('Projektkostenkalkulation EP'!J21&lt;&gt;"",EOMONTH('Projektkostenkalkulation EP'!$B$4,8),IF('Projektkostenkalkulation EP'!I21&lt;&gt;"",EOMONTH('Projektkostenkalkulation EP'!$B$4,7),IF('Projektkostenkalkulation EP'!H21&lt;&gt;"",EOMONTH('Projektkostenkalkulation EP'!$B$4,6),IF('Projektkostenkalkulation EP'!G21&lt;&gt;"",EOMONTH('Projektkostenkalkulation EP'!$B$4,5),IF('Projektkostenkalkulation EP'!F21&lt;&gt;"",EOMONTH('Projektkostenkalkulation EP'!$B$4,4),IF('Projektkostenkalkulation EP'!E21&lt;&gt;"",EOMONTH('Projektkostenkalkulation EP'!$B$4,3),IF('Projektkostenkalkulation EP'!D21&lt;&gt;"",EOMONTH('Projektkostenkalkulation EP'!$B$4,2),IF('Projektkostenkalkulation EP'!C21&lt;&gt;"",EOMONTH('Projektkostenkalkulation EP'!$B$4,1),IF('Projektkostenkalkulation EP'!B21&lt;&gt;"",EOMONTH('Projektkostenkalkulation EP'!$B$4,0),"Fehler")))))))))))))))))))))))),"TT.MM.JJJJ"),"")</f>
        <v/>
      </c>
      <c r="F80" s="14" t="str">
        <f>IF(A80&lt;&gt;"",IF('Projektkostenkalkulation EP'!$K$46="","",
                 IF(
                                AND('Projektkostenkalkulation EP'!$K$42&gt;0,'Projektkostenkalkulation EP'!$K$43&gt;0),5,
                                           IF(
                                                         OR('Projektkostenkalkulation EP'!$K$42&gt;0,'Projektkostenkalkulation EP'!$K$43&gt;0),4,
                                                                     IF('Projektkostenkalkulation EP'!$K$46&gt;0,3,""
                                                                                  )
                                                         )
                                         )
                     ),"")</f>
        <v/>
      </c>
      <c r="G80" s="99">
        <f>IF('Projektkostenkalkulation EP'!$Z$21-
                                SUMIF('Projektkostenkalkulation EP'!$B$21:$Y$21,"&gt;0",'Projektkostenkalkulation EP'!$B$29:$Y$29)-
                                        SUMIF('Projektkostenkalkulation EP'!$B$21:$Y$21,"&gt;0",'Projektkostenkalkulation EP'!$B$28:$Y$28)-
                                                SUMIF('Projektkostenkalkulation EP'!$B$21:$Y$21,"&gt;0",'Projektkostenkalkulation EP'!$B$27:$Y$27)-
                                                        SUMIF('Projektkostenkalkulation EP'!$B$21:$Y$21,"&gt;0",'Projektkostenkalkulation EP'!$B$26:$Y$26)&gt;0,
              IF('Projektkostenkalkulation EP'!$Z$21-
                                            SUMIF('Projektkostenkalkulation EP'!$B$21:$Y$21,"&gt;0",'Projektkostenkalkulation EP'!$B$29:$Y$29)-
                                                    SUMIF('Projektkostenkalkulation EP'!$B$21:$Y$21,"&gt;0",'Projektkostenkalkulation EP'!$B$28:$Y$28)-
                                                            SUMIF('Projektkostenkalkulation EP'!$B$21:$Y$21,"&gt;0",'Projektkostenkalkulation EP'!$B$27:$Y$27)-
                                                                    SUMIF('Projektkostenkalkulation EP'!$B$21:$Y$21,"&gt;0",'Projektkostenkalkulation EP'!$B$26:$Y$26)&gt;=SUMIF('Projektkostenkalkulation EP'!$B$21:$Y$21,"&gt;0",'Projektkostenkalkulation EP'!$B$30:$Y$30),
                           SUMIF('Projektkostenkalkulation EP'!$B$21:$Y$21,"&gt;0",'Projektkostenkalkulation EP'!$B$30:$Y$30),
                           'Projektkostenkalkulation EP'!$Z$21-
                                            SUMIF('Projektkostenkalkulation EP'!$B$21:$Y$21,"&gt;0",'Projektkostenkalkulation EP'!$B$29:$Y$29)-
                                                    SUMIF('Projektkostenkalkulation EP'!$B$21:$Y$21,"&gt;0",'Projektkostenkalkulation EP'!$B$28:$Y$28)-
                                                            SUMIF('Projektkostenkalkulation EP'!$B$21:$Y$21,"&gt;0",'Projektkostenkalkulation EP'!$B$27:$Y$27)-
                                                                    SUMIF('Projektkostenkalkulation EP'!$B$21:$Y$21,"&gt;0",'Projektkostenkalkulation EP'!$B$26:$Y$26)
              ),
              0
)</f>
        <v>0</v>
      </c>
    </row>
    <row r="81" spans="1:7" ht="14.25" customHeight="1" thickBot="1" x14ac:dyDescent="0.25">
      <c r="A81" s="82" t="str">
        <f t="shared" si="12"/>
        <v/>
      </c>
      <c r="B81" s="368" t="str">
        <f>IF(G81&lt;&gt;0,'Projektkostenkalkulation EP'!$A$21,"")</f>
        <v/>
      </c>
      <c r="C81" s="369"/>
      <c r="D81" s="91" t="str">
        <f>IF('Personalkap. (Anl.5)'!$B81&lt;&gt;"",TEXT(IF('Projektkostenkalkulation EP'!B21&lt;&gt;"",EDATE('Projektkostenkalkulation EP'!$B$4,0),IF('Projektkostenkalkulation EP'!C21&lt;&gt;"",EDATE('Projektkostenkalkulation EP'!$B$4,1),IF('Projektkostenkalkulation EP'!D21&lt;&gt;"",EDATE('Projektkostenkalkulation EP'!$B$4,2),IF('Projektkostenkalkulation EP'!E21&lt;&gt;"",EDATE('Projektkostenkalkulation EP'!$B$4,3),IF('Projektkostenkalkulation EP'!F21&lt;&gt;"",EDATE('Projektkostenkalkulation EP'!$B$4,4),IF('Projektkostenkalkulation EP'!G21&lt;&gt;"",EDATE('Projektkostenkalkulation EP'!$B$4,5),IF('Projektkostenkalkulation EP'!H21&lt;&gt;"",EDATE('Projektkostenkalkulation EP'!$B$4,6),IF('Projektkostenkalkulation EP'!I21&lt;&gt;"",EDATE('Projektkostenkalkulation EP'!$B$4,7),IF('Projektkostenkalkulation EP'!J21&lt;&gt;"",EDATE('Projektkostenkalkulation EP'!$B$4,8),IF('Projektkostenkalkulation EP'!K21&lt;&gt;"",EDATE('Projektkostenkalkulation EP'!$B$4,9),IF('Projektkostenkalkulation EP'!L21&lt;&gt;"",EDATE('Projektkostenkalkulation EP'!$B$4,10),IF('Projektkostenkalkulation EP'!M21&lt;&gt;"",EDATE('Projektkostenkalkulation EP'!$B$4,11),IF('Projektkostenkalkulation EP'!N21&lt;&gt;"",EDATE('Projektkostenkalkulation EP'!$B$4,12),IF('Projektkostenkalkulation EP'!O21&lt;&gt;"",EDATE('Projektkostenkalkulation EP'!$B$4,13),IF('Projektkostenkalkulation EP'!P21&lt;&gt;"",EDATE('Projektkostenkalkulation EP'!$B$4,14),IF('Projektkostenkalkulation EP'!Q21&lt;&gt;"",EDATE('Projektkostenkalkulation EP'!$B$4,15),IF('Projektkostenkalkulation EP'!R21&lt;&gt;"",EDATE('Projektkostenkalkulation EP'!$B$4,16),IF('Projektkostenkalkulation EP'!S21&lt;&gt;"",EDATE('Projektkostenkalkulation EP'!$B$4,17),IF('Projektkostenkalkulation EP'!T21&lt;&gt;"",EDATE('Projektkostenkalkulation EP'!$B$4,18),IF('Projektkostenkalkulation EP'!U21&lt;&gt;"",EDATE('Projektkostenkalkulation EP'!$B$4,19),IF('Projektkostenkalkulation EP'!V21&lt;&gt;"",EDATE('Projektkostenkalkulation EP'!$B$4,20),IF('Projektkostenkalkulation EP'!W21&lt;&gt;"",EDATE('Projektkostenkalkulation EP'!$B$4,21),IF('Projektkostenkalkulation EP'!X21&lt;&gt;"",EDATE('Projektkostenkalkulation EP'!$B$4,22),IF('Projektkostenkalkulation EP'!Y21&lt;&gt;"",EDATE('Projektkostenkalkulation EP'!$B$4,23),"Fehler")))))))))))))))))))))))),"TT.MM.JJJJ"),"")</f>
        <v/>
      </c>
      <c r="E81" s="91" t="str">
        <f>IF('Personalkap. (Anl.5)'!$B81&lt;&gt;"",TEXT(IF('Projektkostenkalkulation EP'!Y21&lt;&gt;"",EOMONTH('Projektkostenkalkulation EP'!$B$4,23),IF('Projektkostenkalkulation EP'!X21&lt;&gt;"",EOMONTH('Projektkostenkalkulation EP'!$B$4,22),IF('Projektkostenkalkulation EP'!W21&lt;&gt;"",EOMONTH('Projektkostenkalkulation EP'!$B$4,21),IF('Projektkostenkalkulation EP'!V21&lt;&gt;"",EOMONTH('Projektkostenkalkulation EP'!$B$4,20),IF('Projektkostenkalkulation EP'!U21&lt;&gt;"",EOMONTH('Projektkostenkalkulation EP'!$B$4,19),IF('Projektkostenkalkulation EP'!T21&lt;&gt;"",EOMONTH('Projektkostenkalkulation EP'!$B$4,18),IF('Projektkostenkalkulation EP'!S21&lt;&gt;"",EOMONTH('Projektkostenkalkulation EP'!$B$4,17),IF('Projektkostenkalkulation EP'!R21&lt;&gt;"",EOMONTH('Projektkostenkalkulation EP'!$B$4,16),IF('Projektkostenkalkulation EP'!Q21&lt;&gt;"",EOMONTH('Projektkostenkalkulation EP'!$B$4,15),IF('Projektkostenkalkulation EP'!P21&lt;&gt;"",EOMONTH('Projektkostenkalkulation EP'!$B$4,14),IF('Projektkostenkalkulation EP'!O21&lt;&gt;"",EOMONTH('Projektkostenkalkulation EP'!$B$4,13),IF('Projektkostenkalkulation EP'!N21&lt;&gt;"",EOMONTH('Projektkostenkalkulation EP'!$B$4,12),IF('Projektkostenkalkulation EP'!M21&lt;&gt;"",EOMONTH('Projektkostenkalkulation EP'!$B$4,11),IF('Projektkostenkalkulation EP'!L21&lt;&gt;"",EOMONTH('Projektkostenkalkulation EP'!$B$4,10),IF('Projektkostenkalkulation EP'!K21&lt;&gt;"",EOMONTH('Projektkostenkalkulation EP'!$B$4,9),IF('Projektkostenkalkulation EP'!J21&lt;&gt;"",EOMONTH('Projektkostenkalkulation EP'!$B$4,8),IF('Projektkostenkalkulation EP'!I21&lt;&gt;"",EOMONTH('Projektkostenkalkulation EP'!$B$4,7),IF('Projektkostenkalkulation EP'!H21&lt;&gt;"",EOMONTH('Projektkostenkalkulation EP'!$B$4,6),IF('Projektkostenkalkulation EP'!G21&lt;&gt;"",EOMONTH('Projektkostenkalkulation EP'!$B$4,5),IF('Projektkostenkalkulation EP'!F21&lt;&gt;"",EOMONTH('Projektkostenkalkulation EP'!$B$4,4),IF('Projektkostenkalkulation EP'!E21&lt;&gt;"",EOMONTH('Projektkostenkalkulation EP'!$B$4,3),IF('Projektkostenkalkulation EP'!D21&lt;&gt;"",EOMONTH('Projektkostenkalkulation EP'!$B$4,2),IF('Projektkostenkalkulation EP'!C21&lt;&gt;"",EOMONTH('Projektkostenkalkulation EP'!$B$4,1),IF('Projektkostenkalkulation EP'!B21&lt;&gt;"",EOMONTH('Projektkostenkalkulation EP'!$B$4,0),"Fehler")))))))))))))))))))))))),"TT.MM.JJJJ"),"")</f>
        <v/>
      </c>
      <c r="F81" s="118" t="str">
        <f>IF(A81&lt;&gt;"",IF('Projektkostenkalkulation EP'!$K$47="","",
                 IF(
                                AND('Projektkostenkalkulation EP'!$K$42&gt;0,'Projektkostenkalkulation EP'!$K$43&gt;0),6,
                                           IF(
                                                         OR('Projektkostenkalkulation EP'!$K$42&gt;0,'Projektkostenkalkulation EP'!$K$43&gt;0),5,
                                                                     IF('Projektkostenkalkulation EP'!$K$47&gt;0,4,""
                                                                                  )
                                                         )
                                         )
                     ),"")</f>
        <v/>
      </c>
      <c r="G81" s="88">
        <f>IF('Projektkostenkalkulation EP'!$Z$21-
                        SUMIF('Projektkostenkalkulation EP'!$B$21:$Y$21,"&gt;0",'Projektkostenkalkulation EP'!$B$30:$Y$30)-
                                SUMIF('Projektkostenkalkulation EP'!$B$21:$Y$21,"&gt;0",'Projektkostenkalkulation EP'!$B$29:$Y$29)-
                                        SUMIF('Projektkostenkalkulation EP'!$B$21:$Y$21,"&gt;0",'Projektkostenkalkulation EP'!$B$28:$Y$28)-
                                                SUMIF('Projektkostenkalkulation EP'!$B$21:$Y$21,"&gt;0",'Projektkostenkalkulation EP'!$B$27:$Y$27)-
                                                        SUMIF('Projektkostenkalkulation EP'!$B$21:$Y$21,"&gt;0",'Projektkostenkalkulation EP'!$B$26:$Y$26)&gt;0,
              IF('Projektkostenkalkulation EP'!$Z$21-
                                    SUMIF('Projektkostenkalkulation EP'!$B$21:$Y$21,"&gt;0",'Projektkostenkalkulation EP'!$B$30:$Y$30)-
                                            SUMIF('Projektkostenkalkulation EP'!$B$21:$Y$21,"&gt;0",'Projektkostenkalkulation EP'!$B$29:$Y$29)-
                                                    SUMIF('Projektkostenkalkulation EP'!$B$21:$Y$21,"&gt;0",'Projektkostenkalkulation EP'!$B$28:$Y$28)-
                                                            SUMIF('Projektkostenkalkulation EP'!$B$21:$Y$21,"&gt;0",'Projektkostenkalkulation EP'!$B$27:$Y$27)-
                                                                    SUMIF('Projektkostenkalkulation EP'!$B$21:$Y$21,"&gt;0",'Projektkostenkalkulation EP'!$B$26:$Y$26)&gt;=SUMIF('Projektkostenkalkulation EP'!$B$21:$Y$21,"&gt;0",'Projektkostenkalkulation EP'!$B$31:$Y$31),
                           SUMIF('Projektkostenkalkulation EP'!$B$21:$Y$21,"&gt;0",'Projektkostenkalkulation EP'!$B$31:$Y$31),
                           'Projektkostenkalkulation EP'!$Z$21-
                                    SUMIF('Projektkostenkalkulation EP'!$B$21:$Y$21,"&gt;0",'Projektkostenkalkulation EP'!$B$30:$Y$30)-
                                            SUMIF('Projektkostenkalkulation EP'!$B$21:$Y$21,"&gt;0",'Projektkostenkalkulation EP'!$B$29:$Y$29)-
                                                    SUMIF('Projektkostenkalkulation EP'!$B$21:$Y$21,"&gt;0",'Projektkostenkalkulation EP'!$B$28:$Y$28)-
                                                            SUMIF('Projektkostenkalkulation EP'!$B$21:$Y$21,"&gt;0",'Projektkostenkalkulation EP'!$B$27:$Y$27)-
                                                                    SUMIF('Projektkostenkalkulation EP'!$B$21:$Y$21,"&gt;0",'Projektkostenkalkulation EP'!$B$26:$Y$26)
              ),
              0
)</f>
        <v>0</v>
      </c>
    </row>
    <row r="82" spans="1:7" ht="14.25" customHeight="1" x14ac:dyDescent="0.2">
      <c r="A82" s="79" t="str">
        <f t="shared" ref="A82:A87" si="13">IF(B82&lt;&gt;"",14,"")</f>
        <v/>
      </c>
      <c r="B82" s="370" t="str">
        <f>IF(G82&lt;&gt;0,'Projektkostenkalkulation EP'!$A$22,"")</f>
        <v/>
      </c>
      <c r="C82" s="371"/>
      <c r="D82" s="89" t="str">
        <f>IF('Personalkap. (Anl.5)'!$B82&lt;&gt;"",TEXT(IF('Projektkostenkalkulation EP'!B22&lt;&gt;"",EDATE('Projektkostenkalkulation EP'!$B$4,0),IF('Projektkostenkalkulation EP'!C22&lt;&gt;"",EDATE('Projektkostenkalkulation EP'!$B$4,1),IF('Projektkostenkalkulation EP'!D22&lt;&gt;"",EDATE('Projektkostenkalkulation EP'!$B$4,2),IF('Projektkostenkalkulation EP'!E22&lt;&gt;"",EDATE('Projektkostenkalkulation EP'!$B$4,3),IF('Projektkostenkalkulation EP'!F22&lt;&gt;"",EDATE('Projektkostenkalkulation EP'!$B$4,4),IF('Projektkostenkalkulation EP'!G22&lt;&gt;"",EDATE('Projektkostenkalkulation EP'!$B$4,5),IF('Projektkostenkalkulation EP'!H22&lt;&gt;"",EDATE('Projektkostenkalkulation EP'!$B$4,6),IF('Projektkostenkalkulation EP'!I22&lt;&gt;"",EDATE('Projektkostenkalkulation EP'!$B$4,7),IF('Projektkostenkalkulation EP'!J22&lt;&gt;"",EDATE('Projektkostenkalkulation EP'!$B$4,8),IF('Projektkostenkalkulation EP'!K22&lt;&gt;"",EDATE('Projektkostenkalkulation EP'!$B$4,9),IF('Projektkostenkalkulation EP'!L22&lt;&gt;"",EDATE('Projektkostenkalkulation EP'!$B$4,10),IF('Projektkostenkalkulation EP'!M22&lt;&gt;"",EDATE('Projektkostenkalkulation EP'!$B$4,11),IF('Projektkostenkalkulation EP'!N22&lt;&gt;"",EDATE('Projektkostenkalkulation EP'!$B$4,12),IF('Projektkostenkalkulation EP'!O22&lt;&gt;"",EDATE('Projektkostenkalkulation EP'!$B$4,13),IF('Projektkostenkalkulation EP'!P22&lt;&gt;"",EDATE('Projektkostenkalkulation EP'!$B$4,14),IF('Projektkostenkalkulation EP'!Q22&lt;&gt;"",EDATE('Projektkostenkalkulation EP'!$B$4,15),IF('Projektkostenkalkulation EP'!R22&lt;&gt;"",EDATE('Projektkostenkalkulation EP'!$B$4,16),IF('Projektkostenkalkulation EP'!S22&lt;&gt;"",EDATE('Projektkostenkalkulation EP'!$B$4,17),IF('Projektkostenkalkulation EP'!T22&lt;&gt;"",EDATE('Projektkostenkalkulation EP'!$B$4,18),IF('Projektkostenkalkulation EP'!U22&lt;&gt;"",EDATE('Projektkostenkalkulation EP'!$B$4,19),IF('Projektkostenkalkulation EP'!V22&lt;&gt;"",EDATE('Projektkostenkalkulation EP'!$B$4,20),IF('Projektkostenkalkulation EP'!W22&lt;&gt;"",EDATE('Projektkostenkalkulation EP'!$B$4,21),IF('Projektkostenkalkulation EP'!X22&lt;&gt;"",EDATE('Projektkostenkalkulation EP'!$B$4,22),IF('Projektkostenkalkulation EP'!Y22&lt;&gt;"",EDATE('Projektkostenkalkulation EP'!$B$4,23),"Fehler")))))))))))))))))))))))),"TT.MM.JJJJ"),"")</f>
        <v/>
      </c>
      <c r="E82" s="89" t="str">
        <f>IF('Personalkap. (Anl.5)'!$B82&lt;&gt;"",TEXT(IF('Projektkostenkalkulation EP'!Y22&lt;&gt;"",EOMONTH('Projektkostenkalkulation EP'!$B$4,23),IF('Projektkostenkalkulation EP'!X22&lt;&gt;"",EOMONTH('Projektkostenkalkulation EP'!$B$4,22),IF('Projektkostenkalkulation EP'!W22&lt;&gt;"",EOMONTH('Projektkostenkalkulation EP'!$B$4,21),IF('Projektkostenkalkulation EP'!V22&lt;&gt;"",EOMONTH('Projektkostenkalkulation EP'!$B$4,20),IF('Projektkostenkalkulation EP'!U22&lt;&gt;"",EOMONTH('Projektkostenkalkulation EP'!$B$4,19),IF('Projektkostenkalkulation EP'!T22&lt;&gt;"",EOMONTH('Projektkostenkalkulation EP'!$B$4,18),IF('Projektkostenkalkulation EP'!S22&lt;&gt;"",EOMONTH('Projektkostenkalkulation EP'!$B$4,17),IF('Projektkostenkalkulation EP'!R22&lt;&gt;"",EOMONTH('Projektkostenkalkulation EP'!$B$4,16),IF('Projektkostenkalkulation EP'!Q22&lt;&gt;"",EOMONTH('Projektkostenkalkulation EP'!$B$4,15),IF('Projektkostenkalkulation EP'!P22&lt;&gt;"",EOMONTH('Projektkostenkalkulation EP'!$B$4,14),IF('Projektkostenkalkulation EP'!O22&lt;&gt;"",EOMONTH('Projektkostenkalkulation EP'!$B$4,13),IF('Projektkostenkalkulation EP'!N22&lt;&gt;"",EOMONTH('Projektkostenkalkulation EP'!$B$4,12),IF('Projektkostenkalkulation EP'!M22&lt;&gt;"",EOMONTH('Projektkostenkalkulation EP'!$B$4,11),IF('Projektkostenkalkulation EP'!L22&lt;&gt;"",EOMONTH('Projektkostenkalkulation EP'!$B$4,10),IF('Projektkostenkalkulation EP'!K22&lt;&gt;"",EOMONTH('Projektkostenkalkulation EP'!$B$4,9),IF('Projektkostenkalkulation EP'!J22&lt;&gt;"",EOMONTH('Projektkostenkalkulation EP'!$B$4,8),IF('Projektkostenkalkulation EP'!I22&lt;&gt;"",EOMONTH('Projektkostenkalkulation EP'!$B$4,7),IF('Projektkostenkalkulation EP'!H22&lt;&gt;"",EOMONTH('Projektkostenkalkulation EP'!$B$4,6),IF('Projektkostenkalkulation EP'!G22&lt;&gt;"",EOMONTH('Projektkostenkalkulation EP'!$B$4,5),IF('Projektkostenkalkulation EP'!F22&lt;&gt;"",EOMONTH('Projektkostenkalkulation EP'!$B$4,4),IF('Projektkostenkalkulation EP'!E22&lt;&gt;"",EOMONTH('Projektkostenkalkulation EP'!$B$4,3),IF('Projektkostenkalkulation EP'!D22&lt;&gt;"",EOMONTH('Projektkostenkalkulation EP'!$B$4,2),IF('Projektkostenkalkulation EP'!C22&lt;&gt;"",EOMONTH('Projektkostenkalkulation EP'!$B$4,1),IF('Projektkostenkalkulation EP'!B22&lt;&gt;"",EOMONTH('Projektkostenkalkulation EP'!$B$4,0),"Fehler")))))))))))))))))))))))),"TT.MM.JJJJ"),"")</f>
        <v/>
      </c>
      <c r="F82" s="119" t="str">
        <f>IF(A82&lt;&gt;"",IF(
                'Projektkostenkalkulation EP'!$K$42&gt;0,  1,  ""
                 ),"")</f>
        <v/>
      </c>
      <c r="G82" s="98">
        <f>IF('Projektkostenkalkulation EP'!$Z$22-
                          $G83-
                                  $G84-
                                          $G85-
                                                   $G86-
                                                            $G87&gt;0,
                IF('Projektkostenkalkulation EP'!$Z$22-
                            $G83-
                                     $G84-
                                              $G85-
                                                       $G86-
                                                                $G87&gt;SUMIF('Projektkostenkalkulation EP'!$B$22:$Y$22,"&gt;0",'Projektkostenkalkulation EP'!$B$26:$Y$26),
                               SUMIF('Projektkostenkalkulation EP'!$B$22:$Y$22,"&gt;0",'Projektkostenkalkulation EP'!$B$26:$Y$26),
                               'Projektkostenkalkulation EP'!$Z$22-
                              $G83-
                                      $G84-
                                               $G85-
                                                       $G86-
                                                                 $G87
                              ),
                  0
)</f>
        <v>0</v>
      </c>
    </row>
    <row r="83" spans="1:7" ht="14.25" customHeight="1" x14ac:dyDescent="0.2">
      <c r="A83" s="81" t="str">
        <f t="shared" si="13"/>
        <v/>
      </c>
      <c r="B83" s="366" t="str">
        <f>IF(G83&lt;&gt;0,'Projektkostenkalkulation EP'!$A$22,"")</f>
        <v/>
      </c>
      <c r="C83" s="367"/>
      <c r="D83" s="90" t="str">
        <f>IF('Personalkap. (Anl.5)'!$B83&lt;&gt;"",TEXT(IF('Projektkostenkalkulation EP'!B22&lt;&gt;"",EDATE('Projektkostenkalkulation EP'!$B$4,0),IF('Projektkostenkalkulation EP'!C22&lt;&gt;"",EDATE('Projektkostenkalkulation EP'!$B$4,1),IF('Projektkostenkalkulation EP'!D22&lt;&gt;"",EDATE('Projektkostenkalkulation EP'!$B$4,2),IF('Projektkostenkalkulation EP'!E22&lt;&gt;"",EDATE('Projektkostenkalkulation EP'!$B$4,3),IF('Projektkostenkalkulation EP'!F22&lt;&gt;"",EDATE('Projektkostenkalkulation EP'!$B$4,4),IF('Projektkostenkalkulation EP'!G22&lt;&gt;"",EDATE('Projektkostenkalkulation EP'!$B$4,5),IF('Projektkostenkalkulation EP'!H22&lt;&gt;"",EDATE('Projektkostenkalkulation EP'!$B$4,6),IF('Projektkostenkalkulation EP'!I22&lt;&gt;"",EDATE('Projektkostenkalkulation EP'!$B$4,7),IF('Projektkostenkalkulation EP'!J22&lt;&gt;"",EDATE('Projektkostenkalkulation EP'!$B$4,8),IF('Projektkostenkalkulation EP'!K22&lt;&gt;"",EDATE('Projektkostenkalkulation EP'!$B$4,9),IF('Projektkostenkalkulation EP'!L22&lt;&gt;"",EDATE('Projektkostenkalkulation EP'!$B$4,10),IF('Projektkostenkalkulation EP'!M22&lt;&gt;"",EDATE('Projektkostenkalkulation EP'!$B$4,11),IF('Projektkostenkalkulation EP'!N22&lt;&gt;"",EDATE('Projektkostenkalkulation EP'!$B$4,12),IF('Projektkostenkalkulation EP'!O22&lt;&gt;"",EDATE('Projektkostenkalkulation EP'!$B$4,13),IF('Projektkostenkalkulation EP'!P22&lt;&gt;"",EDATE('Projektkostenkalkulation EP'!$B$4,14),IF('Projektkostenkalkulation EP'!Q22&lt;&gt;"",EDATE('Projektkostenkalkulation EP'!$B$4,15),IF('Projektkostenkalkulation EP'!R22&lt;&gt;"",EDATE('Projektkostenkalkulation EP'!$B$4,16),IF('Projektkostenkalkulation EP'!S22&lt;&gt;"",EDATE('Projektkostenkalkulation EP'!$B$4,17),IF('Projektkostenkalkulation EP'!T22&lt;&gt;"",EDATE('Projektkostenkalkulation EP'!$B$4,18),IF('Projektkostenkalkulation EP'!U22&lt;&gt;"",EDATE('Projektkostenkalkulation EP'!$B$4,19),IF('Projektkostenkalkulation EP'!V22&lt;&gt;"",EDATE('Projektkostenkalkulation EP'!$B$4,20),IF('Projektkostenkalkulation EP'!W22&lt;&gt;"",EDATE('Projektkostenkalkulation EP'!$B$4,21),IF('Projektkostenkalkulation EP'!X22&lt;&gt;"",EDATE('Projektkostenkalkulation EP'!$B$4,22),IF('Projektkostenkalkulation EP'!Y22&lt;&gt;"",EDATE('Projektkostenkalkulation EP'!$B$4,23),"Fehler")))))))))))))))))))))))),"TT.MM.JJJJ"),"")</f>
        <v/>
      </c>
      <c r="E83" s="90" t="str">
        <f>IF('Personalkap. (Anl.5)'!$B83&lt;&gt;"",TEXT(IF('Projektkostenkalkulation EP'!Y22&lt;&gt;"",EOMONTH('Projektkostenkalkulation EP'!$B$4,23),IF('Projektkostenkalkulation EP'!X22&lt;&gt;"",EOMONTH('Projektkostenkalkulation EP'!$B$4,22),IF('Projektkostenkalkulation EP'!W22&lt;&gt;"",EOMONTH('Projektkostenkalkulation EP'!$B$4,21),IF('Projektkostenkalkulation EP'!V22&lt;&gt;"",EOMONTH('Projektkostenkalkulation EP'!$B$4,20),IF('Projektkostenkalkulation EP'!U22&lt;&gt;"",EOMONTH('Projektkostenkalkulation EP'!$B$4,19),IF('Projektkostenkalkulation EP'!T22&lt;&gt;"",EOMONTH('Projektkostenkalkulation EP'!$B$4,18),IF('Projektkostenkalkulation EP'!S22&lt;&gt;"",EOMONTH('Projektkostenkalkulation EP'!$B$4,17),IF('Projektkostenkalkulation EP'!R22&lt;&gt;"",EOMONTH('Projektkostenkalkulation EP'!$B$4,16),IF('Projektkostenkalkulation EP'!Q22&lt;&gt;"",EOMONTH('Projektkostenkalkulation EP'!$B$4,15),IF('Projektkostenkalkulation EP'!P22&lt;&gt;"",EOMONTH('Projektkostenkalkulation EP'!$B$4,14),IF('Projektkostenkalkulation EP'!O22&lt;&gt;"",EOMONTH('Projektkostenkalkulation EP'!$B$4,13),IF('Projektkostenkalkulation EP'!N22&lt;&gt;"",EOMONTH('Projektkostenkalkulation EP'!$B$4,12),IF('Projektkostenkalkulation EP'!M22&lt;&gt;"",EOMONTH('Projektkostenkalkulation EP'!$B$4,11),IF('Projektkostenkalkulation EP'!L22&lt;&gt;"",EOMONTH('Projektkostenkalkulation EP'!$B$4,10),IF('Projektkostenkalkulation EP'!K22&lt;&gt;"",EOMONTH('Projektkostenkalkulation EP'!$B$4,9),IF('Projektkostenkalkulation EP'!J22&lt;&gt;"",EOMONTH('Projektkostenkalkulation EP'!$B$4,8),IF('Projektkostenkalkulation EP'!I22&lt;&gt;"",EOMONTH('Projektkostenkalkulation EP'!$B$4,7),IF('Projektkostenkalkulation EP'!H22&lt;&gt;"",EOMONTH('Projektkostenkalkulation EP'!$B$4,6),IF('Projektkostenkalkulation EP'!G22&lt;&gt;"",EOMONTH('Projektkostenkalkulation EP'!$B$4,5),IF('Projektkostenkalkulation EP'!F22&lt;&gt;"",EOMONTH('Projektkostenkalkulation EP'!$B$4,4),IF('Projektkostenkalkulation EP'!E22&lt;&gt;"",EOMONTH('Projektkostenkalkulation EP'!$B$4,3),IF('Projektkostenkalkulation EP'!D22&lt;&gt;"",EOMONTH('Projektkostenkalkulation EP'!$B$4,2),IF('Projektkostenkalkulation EP'!C22&lt;&gt;"",EOMONTH('Projektkostenkalkulation EP'!$B$4,1),IF('Projektkostenkalkulation EP'!B22&lt;&gt;"",EOMONTH('Projektkostenkalkulation EP'!$B$4,0),"Fehler")))))))))))))))))))))))),"TT.MM.JJJJ"),"")</f>
        <v/>
      </c>
      <c r="F83" s="14" t="str">
        <f>IF(A83&lt;&gt;"",IF(
                 AND('Projektkostenkalkulation EP'!$K$42&gt;0,'Projektkostenkalkulation EP'!$K$43&gt;0),2,
                           IF(
                                          AND('Projektkostenkalkulation EP'!$K$42="",'Projektkostenkalkulation EP'!$K$43&gt;0),1,""
                                         )
                           ),"")</f>
        <v/>
      </c>
      <c r="G83" s="99">
        <f>IF('Projektkostenkalkulation EP'!$Z$22-
                                  $G84-
                                          $G85-
                                                   $G86-
                                                            $G87&gt;0,
                IF('Projektkostenkalkulation EP'!$Z$22-
                                     $G84-
                                              $G85-
                                                       $G86-
                                                                $G87&gt;SUMIF('Projektkostenkalkulation EP'!$B$22:$Y$22,"&gt;0",'Projektkostenkalkulation EP'!$B$27:$Y$27),
                               SUMIF('Projektkostenkalkulation EP'!$B$22:$Y$22,"&gt;0",'Projektkostenkalkulation EP'!$B$27:$Y$27),
                               'Projektkostenkalkulation EP'!$Z$22-
                                      $G84-
                                               $G85-
                                                       $G86-
                                                                 $G87
                              ),
                  0
)</f>
        <v>0</v>
      </c>
    </row>
    <row r="84" spans="1:7" ht="14.25" customHeight="1" x14ac:dyDescent="0.2">
      <c r="A84" s="81" t="str">
        <f t="shared" si="13"/>
        <v/>
      </c>
      <c r="B84" s="366" t="str">
        <f>IF(G84&lt;&gt;0,'Projektkostenkalkulation EP'!$A$22,"")</f>
        <v/>
      </c>
      <c r="C84" s="367"/>
      <c r="D84" s="90" t="str">
        <f>IF('Personalkap. (Anl.5)'!$B84&lt;&gt;"",TEXT(IF('Projektkostenkalkulation EP'!B22&lt;&gt;"",EDATE('Projektkostenkalkulation EP'!$B$4,0),IF('Projektkostenkalkulation EP'!C22&lt;&gt;"",EDATE('Projektkostenkalkulation EP'!$B$4,1),IF('Projektkostenkalkulation EP'!D22&lt;&gt;"",EDATE('Projektkostenkalkulation EP'!$B$4,2),IF('Projektkostenkalkulation EP'!E22&lt;&gt;"",EDATE('Projektkostenkalkulation EP'!$B$4,3),IF('Projektkostenkalkulation EP'!F22&lt;&gt;"",EDATE('Projektkostenkalkulation EP'!$B$4,4),IF('Projektkostenkalkulation EP'!G22&lt;&gt;"",EDATE('Projektkostenkalkulation EP'!$B$4,5),IF('Projektkostenkalkulation EP'!H22&lt;&gt;"",EDATE('Projektkostenkalkulation EP'!$B$4,6),IF('Projektkostenkalkulation EP'!I22&lt;&gt;"",EDATE('Projektkostenkalkulation EP'!$B$4,7),IF('Projektkostenkalkulation EP'!J22&lt;&gt;"",EDATE('Projektkostenkalkulation EP'!$B$4,8),IF('Projektkostenkalkulation EP'!K22&lt;&gt;"",EDATE('Projektkostenkalkulation EP'!$B$4,9),IF('Projektkostenkalkulation EP'!L22&lt;&gt;"",EDATE('Projektkostenkalkulation EP'!$B$4,10),IF('Projektkostenkalkulation EP'!M22&lt;&gt;"",EDATE('Projektkostenkalkulation EP'!$B$4,11),IF('Projektkostenkalkulation EP'!N22&lt;&gt;"",EDATE('Projektkostenkalkulation EP'!$B$4,12),IF('Projektkostenkalkulation EP'!O22&lt;&gt;"",EDATE('Projektkostenkalkulation EP'!$B$4,13),IF('Projektkostenkalkulation EP'!P22&lt;&gt;"",EDATE('Projektkostenkalkulation EP'!$B$4,14),IF('Projektkostenkalkulation EP'!Q22&lt;&gt;"",EDATE('Projektkostenkalkulation EP'!$B$4,15),IF('Projektkostenkalkulation EP'!R22&lt;&gt;"",EDATE('Projektkostenkalkulation EP'!$B$4,16),IF('Projektkostenkalkulation EP'!S22&lt;&gt;"",EDATE('Projektkostenkalkulation EP'!$B$4,17),IF('Projektkostenkalkulation EP'!T22&lt;&gt;"",EDATE('Projektkostenkalkulation EP'!$B$4,18),IF('Projektkostenkalkulation EP'!U22&lt;&gt;"",EDATE('Projektkostenkalkulation EP'!$B$4,19),IF('Projektkostenkalkulation EP'!V22&lt;&gt;"",EDATE('Projektkostenkalkulation EP'!$B$4,20),IF('Projektkostenkalkulation EP'!W22&lt;&gt;"",EDATE('Projektkostenkalkulation EP'!$B$4,21),IF('Projektkostenkalkulation EP'!X22&lt;&gt;"",EDATE('Projektkostenkalkulation EP'!$B$4,22),IF('Projektkostenkalkulation EP'!Y22&lt;&gt;"",EDATE('Projektkostenkalkulation EP'!$B$4,23),"Fehler")))))))))))))))))))))))),"TT.MM.JJJJ"),"")</f>
        <v/>
      </c>
      <c r="E84" s="90" t="str">
        <f>IF('Personalkap. (Anl.5)'!$B84&lt;&gt;"",TEXT(IF('Projektkostenkalkulation EP'!Y22&lt;&gt;"",EOMONTH('Projektkostenkalkulation EP'!$B$4,23),IF('Projektkostenkalkulation EP'!X22&lt;&gt;"",EOMONTH('Projektkostenkalkulation EP'!$B$4,22),IF('Projektkostenkalkulation EP'!W22&lt;&gt;"",EOMONTH('Projektkostenkalkulation EP'!$B$4,21),IF('Projektkostenkalkulation EP'!V22&lt;&gt;"",EOMONTH('Projektkostenkalkulation EP'!$B$4,20),IF('Projektkostenkalkulation EP'!U22&lt;&gt;"",EOMONTH('Projektkostenkalkulation EP'!$B$4,19),IF('Projektkostenkalkulation EP'!T22&lt;&gt;"",EOMONTH('Projektkostenkalkulation EP'!$B$4,18),IF('Projektkostenkalkulation EP'!S22&lt;&gt;"",EOMONTH('Projektkostenkalkulation EP'!$B$4,17),IF('Projektkostenkalkulation EP'!R22&lt;&gt;"",EOMONTH('Projektkostenkalkulation EP'!$B$4,16),IF('Projektkostenkalkulation EP'!Q22&lt;&gt;"",EOMONTH('Projektkostenkalkulation EP'!$B$4,15),IF('Projektkostenkalkulation EP'!P22&lt;&gt;"",EOMONTH('Projektkostenkalkulation EP'!$B$4,14),IF('Projektkostenkalkulation EP'!O22&lt;&gt;"",EOMONTH('Projektkostenkalkulation EP'!$B$4,13),IF('Projektkostenkalkulation EP'!N22&lt;&gt;"",EOMONTH('Projektkostenkalkulation EP'!$B$4,12),IF('Projektkostenkalkulation EP'!M22&lt;&gt;"",EOMONTH('Projektkostenkalkulation EP'!$B$4,11),IF('Projektkostenkalkulation EP'!L22&lt;&gt;"",EOMONTH('Projektkostenkalkulation EP'!$B$4,10),IF('Projektkostenkalkulation EP'!K22&lt;&gt;"",EOMONTH('Projektkostenkalkulation EP'!$B$4,9),IF('Projektkostenkalkulation EP'!J22&lt;&gt;"",EOMONTH('Projektkostenkalkulation EP'!$B$4,8),IF('Projektkostenkalkulation EP'!I22&lt;&gt;"",EOMONTH('Projektkostenkalkulation EP'!$B$4,7),IF('Projektkostenkalkulation EP'!H22&lt;&gt;"",EOMONTH('Projektkostenkalkulation EP'!$B$4,6),IF('Projektkostenkalkulation EP'!G22&lt;&gt;"",EOMONTH('Projektkostenkalkulation EP'!$B$4,5),IF('Projektkostenkalkulation EP'!F22&lt;&gt;"",EOMONTH('Projektkostenkalkulation EP'!$B$4,4),IF('Projektkostenkalkulation EP'!E22&lt;&gt;"",EOMONTH('Projektkostenkalkulation EP'!$B$4,3),IF('Projektkostenkalkulation EP'!D22&lt;&gt;"",EOMONTH('Projektkostenkalkulation EP'!$B$4,2),IF('Projektkostenkalkulation EP'!C22&lt;&gt;"",EOMONTH('Projektkostenkalkulation EP'!$B$4,1),IF('Projektkostenkalkulation EP'!B22&lt;&gt;"",EOMONTH('Projektkostenkalkulation EP'!$B$4,0),"Fehler")))))))))))))))))))))))),"TT.MM.JJJJ"),"")</f>
        <v/>
      </c>
      <c r="F84" s="14" t="str">
        <f>IF(A84&lt;&gt;"",IF('Projektkostenkalkulation EP'!$K$44="","",
                  IF(
                                AND('Projektkostenkalkulation EP'!$K$42&gt;0,'Projektkostenkalkulation EP'!$K$43&gt;0),3,
                                          IF(
                                                         OR('Projektkostenkalkulation EP'!$K$42&gt;0,'Projektkostenkalkulation EP'!$K$43&gt;0),2,
                                                                     IF('Projektkostenkalkulation EP'!$K$44&gt;0,1,""
                                                                                  )
                                                       )
                             )
                    ),"")</f>
        <v/>
      </c>
      <c r="G84" s="99">
        <f>IF('Projektkostenkalkulation EP'!$Z$22-
                                          $G85-
                                                   $G86-
                                                            $G87&gt;0,
                IF('Projektkostenkalkulation EP'!$Z$22-
                                              $G85-
                                                       $G86-
                                                                $G87&gt;SUMIF('Projektkostenkalkulation EP'!$B$22:$Y$22,"&gt;0",'Projektkostenkalkulation EP'!$B$28:$Y$28),
                               SUMIF('Projektkostenkalkulation EP'!$B$22:$Y$22,"&gt;0",'Projektkostenkalkulation EP'!$B$28:$Y$28),
                               'Projektkostenkalkulation EP'!$Z$22-
                                               $G85-
                                                       $G86-
                                                                 $G87
                              ),
                  0
)</f>
        <v>0</v>
      </c>
    </row>
    <row r="85" spans="1:7" ht="14.25" customHeight="1" x14ac:dyDescent="0.2">
      <c r="A85" s="81" t="str">
        <f t="shared" si="13"/>
        <v/>
      </c>
      <c r="B85" s="366" t="str">
        <f>IF(G85&lt;&gt;0,'Projektkostenkalkulation EP'!$A$22,"")</f>
        <v/>
      </c>
      <c r="C85" s="367"/>
      <c r="D85" s="90" t="str">
        <f>IF('Personalkap. (Anl.5)'!$B85&lt;&gt;"",TEXT(IF('Projektkostenkalkulation EP'!B22&lt;&gt;"",EDATE('Projektkostenkalkulation EP'!$B$4,0),IF('Projektkostenkalkulation EP'!C22&lt;&gt;"",EDATE('Projektkostenkalkulation EP'!$B$4,1),IF('Projektkostenkalkulation EP'!D22&lt;&gt;"",EDATE('Projektkostenkalkulation EP'!$B$4,2),IF('Projektkostenkalkulation EP'!E22&lt;&gt;"",EDATE('Projektkostenkalkulation EP'!$B$4,3),IF('Projektkostenkalkulation EP'!F22&lt;&gt;"",EDATE('Projektkostenkalkulation EP'!$B$4,4),IF('Projektkostenkalkulation EP'!G22&lt;&gt;"",EDATE('Projektkostenkalkulation EP'!$B$4,5),IF('Projektkostenkalkulation EP'!H22&lt;&gt;"",EDATE('Projektkostenkalkulation EP'!$B$4,6),IF('Projektkostenkalkulation EP'!I22&lt;&gt;"",EDATE('Projektkostenkalkulation EP'!$B$4,7),IF('Projektkostenkalkulation EP'!J22&lt;&gt;"",EDATE('Projektkostenkalkulation EP'!$B$4,8),IF('Projektkostenkalkulation EP'!K22&lt;&gt;"",EDATE('Projektkostenkalkulation EP'!$B$4,9),IF('Projektkostenkalkulation EP'!L22&lt;&gt;"",EDATE('Projektkostenkalkulation EP'!$B$4,10),IF('Projektkostenkalkulation EP'!M22&lt;&gt;"",EDATE('Projektkostenkalkulation EP'!$B$4,11),IF('Projektkostenkalkulation EP'!N22&lt;&gt;"",EDATE('Projektkostenkalkulation EP'!$B$4,12),IF('Projektkostenkalkulation EP'!O22&lt;&gt;"",EDATE('Projektkostenkalkulation EP'!$B$4,13),IF('Projektkostenkalkulation EP'!P22&lt;&gt;"",EDATE('Projektkostenkalkulation EP'!$B$4,14),IF('Projektkostenkalkulation EP'!Q22&lt;&gt;"",EDATE('Projektkostenkalkulation EP'!$B$4,15),IF('Projektkostenkalkulation EP'!R22&lt;&gt;"",EDATE('Projektkostenkalkulation EP'!$B$4,16),IF('Projektkostenkalkulation EP'!S22&lt;&gt;"",EDATE('Projektkostenkalkulation EP'!$B$4,17),IF('Projektkostenkalkulation EP'!T22&lt;&gt;"",EDATE('Projektkostenkalkulation EP'!$B$4,18),IF('Projektkostenkalkulation EP'!U22&lt;&gt;"",EDATE('Projektkostenkalkulation EP'!$B$4,19),IF('Projektkostenkalkulation EP'!V22&lt;&gt;"",EDATE('Projektkostenkalkulation EP'!$B$4,20),IF('Projektkostenkalkulation EP'!W22&lt;&gt;"",EDATE('Projektkostenkalkulation EP'!$B$4,21),IF('Projektkostenkalkulation EP'!X22&lt;&gt;"",EDATE('Projektkostenkalkulation EP'!$B$4,22),IF('Projektkostenkalkulation EP'!Y22&lt;&gt;"",EDATE('Projektkostenkalkulation EP'!$B$4,23),"Fehler")))))))))))))))))))))))),"TT.MM.JJJJ"),"")</f>
        <v/>
      </c>
      <c r="E85" s="90" t="str">
        <f>IF('Personalkap. (Anl.5)'!$B85&lt;&gt;"",TEXT(IF('Projektkostenkalkulation EP'!Y22&lt;&gt;"",EOMONTH('Projektkostenkalkulation EP'!$B$4,23),IF('Projektkostenkalkulation EP'!X22&lt;&gt;"",EOMONTH('Projektkostenkalkulation EP'!$B$4,22),IF('Projektkostenkalkulation EP'!W22&lt;&gt;"",EOMONTH('Projektkostenkalkulation EP'!$B$4,21),IF('Projektkostenkalkulation EP'!V22&lt;&gt;"",EOMONTH('Projektkostenkalkulation EP'!$B$4,20),IF('Projektkostenkalkulation EP'!U22&lt;&gt;"",EOMONTH('Projektkostenkalkulation EP'!$B$4,19),IF('Projektkostenkalkulation EP'!T22&lt;&gt;"",EOMONTH('Projektkostenkalkulation EP'!$B$4,18),IF('Projektkostenkalkulation EP'!S22&lt;&gt;"",EOMONTH('Projektkostenkalkulation EP'!$B$4,17),IF('Projektkostenkalkulation EP'!R22&lt;&gt;"",EOMONTH('Projektkostenkalkulation EP'!$B$4,16),IF('Projektkostenkalkulation EP'!Q22&lt;&gt;"",EOMONTH('Projektkostenkalkulation EP'!$B$4,15),IF('Projektkostenkalkulation EP'!P22&lt;&gt;"",EOMONTH('Projektkostenkalkulation EP'!$B$4,14),IF('Projektkostenkalkulation EP'!O22&lt;&gt;"",EOMONTH('Projektkostenkalkulation EP'!$B$4,13),IF('Projektkostenkalkulation EP'!N22&lt;&gt;"",EOMONTH('Projektkostenkalkulation EP'!$B$4,12),IF('Projektkostenkalkulation EP'!M22&lt;&gt;"",EOMONTH('Projektkostenkalkulation EP'!$B$4,11),IF('Projektkostenkalkulation EP'!L22&lt;&gt;"",EOMONTH('Projektkostenkalkulation EP'!$B$4,10),IF('Projektkostenkalkulation EP'!K22&lt;&gt;"",EOMONTH('Projektkostenkalkulation EP'!$B$4,9),IF('Projektkostenkalkulation EP'!J22&lt;&gt;"",EOMONTH('Projektkostenkalkulation EP'!$B$4,8),IF('Projektkostenkalkulation EP'!I22&lt;&gt;"",EOMONTH('Projektkostenkalkulation EP'!$B$4,7),IF('Projektkostenkalkulation EP'!H22&lt;&gt;"",EOMONTH('Projektkostenkalkulation EP'!$B$4,6),IF('Projektkostenkalkulation EP'!G22&lt;&gt;"",EOMONTH('Projektkostenkalkulation EP'!$B$4,5),IF('Projektkostenkalkulation EP'!F22&lt;&gt;"",EOMONTH('Projektkostenkalkulation EP'!$B$4,4),IF('Projektkostenkalkulation EP'!E22&lt;&gt;"",EOMONTH('Projektkostenkalkulation EP'!$B$4,3),IF('Projektkostenkalkulation EP'!D22&lt;&gt;"",EOMONTH('Projektkostenkalkulation EP'!$B$4,2),IF('Projektkostenkalkulation EP'!C22&lt;&gt;"",EOMONTH('Projektkostenkalkulation EP'!$B$4,1),IF('Projektkostenkalkulation EP'!B22&lt;&gt;"",EOMONTH('Projektkostenkalkulation EP'!$B$4,0),"Fehler")))))))))))))))))))))))),"TT.MM.JJJJ"),"")</f>
        <v/>
      </c>
      <c r="F85" s="14" t="str">
        <f>IF(A85&lt;&gt;"",IF('Projektkostenkalkulation EP'!$K$45="","",
                 IF(
                                AND('Projektkostenkalkulation EP'!$K$42&gt;0,'Projektkostenkalkulation EP'!$K$43&gt;0),4,
                                           IF(
                                                         OR('Projektkostenkalkulation EP'!$K$42&gt;0,'Projektkostenkalkulation EP'!$K$43&gt;0),3,
                                                                     IF('Projektkostenkalkulation EP'!$K$45&gt;0,2,""
                                                                                  )
                                                         )
                                         )
                     ),"")</f>
        <v/>
      </c>
      <c r="G85" s="99">
        <f>IF('Projektkostenkalkulation EP'!$Z$22-
                                                   $G86-
                                                            $G87&gt;0,
                IF('Projektkostenkalkulation EP'!$Z$22-
                                                       $G86-
                                                                $G87&gt;SUMIF('Projektkostenkalkulation EP'!$B$22:$Y$22,"&gt;0",'Projektkostenkalkulation EP'!$B$29:$Y$29),
                               SUMIF('Projektkostenkalkulation EP'!$B$22:$Y$22,"&gt;0",'Projektkostenkalkulation EP'!$B$29:$Y$29),
                               'Projektkostenkalkulation EP'!$Z$22-
                                                       $G86-
                                                                 $G87
                              ),
                  0
)</f>
        <v>0</v>
      </c>
    </row>
    <row r="86" spans="1:7" ht="14.25" customHeight="1" x14ac:dyDescent="0.2">
      <c r="A86" s="81" t="str">
        <f t="shared" si="13"/>
        <v/>
      </c>
      <c r="B86" s="366" t="str">
        <f>IF(G86&lt;&gt;0,'Projektkostenkalkulation EP'!$A$22,"")</f>
        <v/>
      </c>
      <c r="C86" s="367"/>
      <c r="D86" s="90" t="str">
        <f>IF('Personalkap. (Anl.5)'!$B86&lt;&gt;"",TEXT(IF('Projektkostenkalkulation EP'!B22&lt;&gt;"",EDATE('Projektkostenkalkulation EP'!$B$4,0),IF('Projektkostenkalkulation EP'!C22&lt;&gt;"",EDATE('Projektkostenkalkulation EP'!$B$4,1),IF('Projektkostenkalkulation EP'!D22&lt;&gt;"",EDATE('Projektkostenkalkulation EP'!$B$4,2),IF('Projektkostenkalkulation EP'!E22&lt;&gt;"",EDATE('Projektkostenkalkulation EP'!$B$4,3),IF('Projektkostenkalkulation EP'!F22&lt;&gt;"",EDATE('Projektkostenkalkulation EP'!$B$4,4),IF('Projektkostenkalkulation EP'!G22&lt;&gt;"",EDATE('Projektkostenkalkulation EP'!$B$4,5),IF('Projektkostenkalkulation EP'!H22&lt;&gt;"",EDATE('Projektkostenkalkulation EP'!$B$4,6),IF('Projektkostenkalkulation EP'!I22&lt;&gt;"",EDATE('Projektkostenkalkulation EP'!$B$4,7),IF('Projektkostenkalkulation EP'!J22&lt;&gt;"",EDATE('Projektkostenkalkulation EP'!$B$4,8),IF('Projektkostenkalkulation EP'!K22&lt;&gt;"",EDATE('Projektkostenkalkulation EP'!$B$4,9),IF('Projektkostenkalkulation EP'!L22&lt;&gt;"",EDATE('Projektkostenkalkulation EP'!$B$4,10),IF('Projektkostenkalkulation EP'!M22&lt;&gt;"",EDATE('Projektkostenkalkulation EP'!$B$4,11),IF('Projektkostenkalkulation EP'!N22&lt;&gt;"",EDATE('Projektkostenkalkulation EP'!$B$4,12),IF('Projektkostenkalkulation EP'!O22&lt;&gt;"",EDATE('Projektkostenkalkulation EP'!$B$4,13),IF('Projektkostenkalkulation EP'!P22&lt;&gt;"",EDATE('Projektkostenkalkulation EP'!$B$4,14),IF('Projektkostenkalkulation EP'!Q22&lt;&gt;"",EDATE('Projektkostenkalkulation EP'!$B$4,15),IF('Projektkostenkalkulation EP'!R22&lt;&gt;"",EDATE('Projektkostenkalkulation EP'!$B$4,16),IF('Projektkostenkalkulation EP'!S22&lt;&gt;"",EDATE('Projektkostenkalkulation EP'!$B$4,17),IF('Projektkostenkalkulation EP'!T22&lt;&gt;"",EDATE('Projektkostenkalkulation EP'!$B$4,18),IF('Projektkostenkalkulation EP'!U22&lt;&gt;"",EDATE('Projektkostenkalkulation EP'!$B$4,19),IF('Projektkostenkalkulation EP'!V22&lt;&gt;"",EDATE('Projektkostenkalkulation EP'!$B$4,20),IF('Projektkostenkalkulation EP'!W22&lt;&gt;"",EDATE('Projektkostenkalkulation EP'!$B$4,21),IF('Projektkostenkalkulation EP'!X22&lt;&gt;"",EDATE('Projektkostenkalkulation EP'!$B$4,22),IF('Projektkostenkalkulation EP'!Y22&lt;&gt;"",EDATE('Projektkostenkalkulation EP'!$B$4,23),"Fehler")))))))))))))))))))))))),"TT.MM.JJJJ"),"")</f>
        <v/>
      </c>
      <c r="E86" s="90" t="str">
        <f>IF('Personalkap. (Anl.5)'!$B86&lt;&gt;"",TEXT(IF('Projektkostenkalkulation EP'!Y22&lt;&gt;"",EOMONTH('Projektkostenkalkulation EP'!$B$4,23),IF('Projektkostenkalkulation EP'!X22&lt;&gt;"",EOMONTH('Projektkostenkalkulation EP'!$B$4,22),IF('Projektkostenkalkulation EP'!W22&lt;&gt;"",EOMONTH('Projektkostenkalkulation EP'!$B$4,21),IF('Projektkostenkalkulation EP'!V22&lt;&gt;"",EOMONTH('Projektkostenkalkulation EP'!$B$4,20),IF('Projektkostenkalkulation EP'!U22&lt;&gt;"",EOMONTH('Projektkostenkalkulation EP'!$B$4,19),IF('Projektkostenkalkulation EP'!T22&lt;&gt;"",EOMONTH('Projektkostenkalkulation EP'!$B$4,18),IF('Projektkostenkalkulation EP'!S22&lt;&gt;"",EOMONTH('Projektkostenkalkulation EP'!$B$4,17),IF('Projektkostenkalkulation EP'!R22&lt;&gt;"",EOMONTH('Projektkostenkalkulation EP'!$B$4,16),IF('Projektkostenkalkulation EP'!Q22&lt;&gt;"",EOMONTH('Projektkostenkalkulation EP'!$B$4,15),IF('Projektkostenkalkulation EP'!P22&lt;&gt;"",EOMONTH('Projektkostenkalkulation EP'!$B$4,14),IF('Projektkostenkalkulation EP'!O22&lt;&gt;"",EOMONTH('Projektkostenkalkulation EP'!$B$4,13),IF('Projektkostenkalkulation EP'!N22&lt;&gt;"",EOMONTH('Projektkostenkalkulation EP'!$B$4,12),IF('Projektkostenkalkulation EP'!M22&lt;&gt;"",EOMONTH('Projektkostenkalkulation EP'!$B$4,11),IF('Projektkostenkalkulation EP'!L22&lt;&gt;"",EOMONTH('Projektkostenkalkulation EP'!$B$4,10),IF('Projektkostenkalkulation EP'!K22&lt;&gt;"",EOMONTH('Projektkostenkalkulation EP'!$B$4,9),IF('Projektkostenkalkulation EP'!J22&lt;&gt;"",EOMONTH('Projektkostenkalkulation EP'!$B$4,8),IF('Projektkostenkalkulation EP'!I22&lt;&gt;"",EOMONTH('Projektkostenkalkulation EP'!$B$4,7),IF('Projektkostenkalkulation EP'!H22&lt;&gt;"",EOMONTH('Projektkostenkalkulation EP'!$B$4,6),IF('Projektkostenkalkulation EP'!G22&lt;&gt;"",EOMONTH('Projektkostenkalkulation EP'!$B$4,5),IF('Projektkostenkalkulation EP'!F22&lt;&gt;"",EOMONTH('Projektkostenkalkulation EP'!$B$4,4),IF('Projektkostenkalkulation EP'!E22&lt;&gt;"",EOMONTH('Projektkostenkalkulation EP'!$B$4,3),IF('Projektkostenkalkulation EP'!D22&lt;&gt;"",EOMONTH('Projektkostenkalkulation EP'!$B$4,2),IF('Projektkostenkalkulation EP'!C22&lt;&gt;"",EOMONTH('Projektkostenkalkulation EP'!$B$4,1),IF('Projektkostenkalkulation EP'!B22&lt;&gt;"",EOMONTH('Projektkostenkalkulation EP'!$B$4,0),"Fehler")))))))))))))))))))))))),"TT.MM.JJJJ"),"")</f>
        <v/>
      </c>
      <c r="F86" s="14" t="str">
        <f>IF(A86&lt;&gt;"",IF('Projektkostenkalkulation EP'!$K$46="","",
                 IF(
                                AND('Projektkostenkalkulation EP'!$K$42&gt;0,'Projektkostenkalkulation EP'!$K$43&gt;0),5,
                                           IF(
                                                         OR('Projektkostenkalkulation EP'!$K$42&gt;0,'Projektkostenkalkulation EP'!$K$43&gt;0),4,
                                                                     IF('Projektkostenkalkulation EP'!$K$46&gt;0,3,""
                                                                                  )
                                                         )
                                         )
                     ),"")</f>
        <v/>
      </c>
      <c r="G86" s="99">
        <f>IF('Projektkostenkalkulation EP'!$Z$22-
                                                            $G87&gt;0,
                IF('Projektkostenkalkulation EP'!$Z$22-
                                                                $G87&gt;SUMIF('Projektkostenkalkulation EP'!$B$22:$Y$22,"&gt;0",'Projektkostenkalkulation EP'!$B$30:$Y$30),
                               SUMIF('Projektkostenkalkulation EP'!$B$22:$Y$22,"&gt;0",'Projektkostenkalkulation EP'!$B$30:$Y$30),
                               'Projektkostenkalkulation EP'!$Z$22-
                                                                 $G87
                              ),
                  0
)</f>
        <v>0</v>
      </c>
    </row>
    <row r="87" spans="1:7" ht="14.25" customHeight="1" thickBot="1" x14ac:dyDescent="0.25">
      <c r="A87" s="82" t="str">
        <f t="shared" si="13"/>
        <v/>
      </c>
      <c r="B87" s="368" t="str">
        <f>IF(G87&lt;&gt;0,'Projektkostenkalkulation EP'!$A$22,"")</f>
        <v/>
      </c>
      <c r="C87" s="369"/>
      <c r="D87" s="91" t="str">
        <f>IF('Personalkap. (Anl.5)'!$B87&lt;&gt;"",TEXT(IF('Projektkostenkalkulation EP'!B22&lt;&gt;"",EDATE('Projektkostenkalkulation EP'!$B$4,0),IF('Projektkostenkalkulation EP'!C22&lt;&gt;"",EDATE('Projektkostenkalkulation EP'!$B$4,1),IF('Projektkostenkalkulation EP'!D22&lt;&gt;"",EDATE('Projektkostenkalkulation EP'!$B$4,2),IF('Projektkostenkalkulation EP'!E22&lt;&gt;"",EDATE('Projektkostenkalkulation EP'!$B$4,3),IF('Projektkostenkalkulation EP'!F22&lt;&gt;"",EDATE('Projektkostenkalkulation EP'!$B$4,4),IF('Projektkostenkalkulation EP'!G22&lt;&gt;"",EDATE('Projektkostenkalkulation EP'!$B$4,5),IF('Projektkostenkalkulation EP'!H22&lt;&gt;"",EDATE('Projektkostenkalkulation EP'!$B$4,6),IF('Projektkostenkalkulation EP'!I22&lt;&gt;"",EDATE('Projektkostenkalkulation EP'!$B$4,7),IF('Projektkostenkalkulation EP'!J22&lt;&gt;"",EDATE('Projektkostenkalkulation EP'!$B$4,8),IF('Projektkostenkalkulation EP'!K22&lt;&gt;"",EDATE('Projektkostenkalkulation EP'!$B$4,9),IF('Projektkostenkalkulation EP'!L22&lt;&gt;"",EDATE('Projektkostenkalkulation EP'!$B$4,10),IF('Projektkostenkalkulation EP'!M22&lt;&gt;"",EDATE('Projektkostenkalkulation EP'!$B$4,11),IF('Projektkostenkalkulation EP'!N22&lt;&gt;"",EDATE('Projektkostenkalkulation EP'!$B$4,12),IF('Projektkostenkalkulation EP'!O22&lt;&gt;"",EDATE('Projektkostenkalkulation EP'!$B$4,13),IF('Projektkostenkalkulation EP'!P22&lt;&gt;"",EDATE('Projektkostenkalkulation EP'!$B$4,14),IF('Projektkostenkalkulation EP'!Q22&lt;&gt;"",EDATE('Projektkostenkalkulation EP'!$B$4,15),IF('Projektkostenkalkulation EP'!R22&lt;&gt;"",EDATE('Projektkostenkalkulation EP'!$B$4,16),IF('Projektkostenkalkulation EP'!S22&lt;&gt;"",EDATE('Projektkostenkalkulation EP'!$B$4,17),IF('Projektkostenkalkulation EP'!T22&lt;&gt;"",EDATE('Projektkostenkalkulation EP'!$B$4,18),IF('Projektkostenkalkulation EP'!U22&lt;&gt;"",EDATE('Projektkostenkalkulation EP'!$B$4,19),IF('Projektkostenkalkulation EP'!V22&lt;&gt;"",EDATE('Projektkostenkalkulation EP'!$B$4,20),IF('Projektkostenkalkulation EP'!W22&lt;&gt;"",EDATE('Projektkostenkalkulation EP'!$B$4,21),IF('Projektkostenkalkulation EP'!X22&lt;&gt;"",EDATE('Projektkostenkalkulation EP'!$B$4,22),IF('Projektkostenkalkulation EP'!Y22&lt;&gt;"",EDATE('Projektkostenkalkulation EP'!$B$4,23),"Fehler")))))))))))))))))))))))),"TT.MM.JJJJ"),"")</f>
        <v/>
      </c>
      <c r="E87" s="91" t="str">
        <f>IF('Personalkap. (Anl.5)'!$B87&lt;&gt;"",TEXT(IF('Projektkostenkalkulation EP'!Y22&lt;&gt;"",EOMONTH('Projektkostenkalkulation EP'!$B$4,23),IF('Projektkostenkalkulation EP'!X22&lt;&gt;"",EOMONTH('Projektkostenkalkulation EP'!$B$4,22),IF('Projektkostenkalkulation EP'!W22&lt;&gt;"",EOMONTH('Projektkostenkalkulation EP'!$B$4,21),IF('Projektkostenkalkulation EP'!V22&lt;&gt;"",EOMONTH('Projektkostenkalkulation EP'!$B$4,20),IF('Projektkostenkalkulation EP'!U22&lt;&gt;"",EOMONTH('Projektkostenkalkulation EP'!$B$4,19),IF('Projektkostenkalkulation EP'!T22&lt;&gt;"",EOMONTH('Projektkostenkalkulation EP'!$B$4,18),IF('Projektkostenkalkulation EP'!S22&lt;&gt;"",EOMONTH('Projektkostenkalkulation EP'!$B$4,17),IF('Projektkostenkalkulation EP'!R22&lt;&gt;"",EOMONTH('Projektkostenkalkulation EP'!$B$4,16),IF('Projektkostenkalkulation EP'!Q22&lt;&gt;"",EOMONTH('Projektkostenkalkulation EP'!$B$4,15),IF('Projektkostenkalkulation EP'!P22&lt;&gt;"",EOMONTH('Projektkostenkalkulation EP'!$B$4,14),IF('Projektkostenkalkulation EP'!O22&lt;&gt;"",EOMONTH('Projektkostenkalkulation EP'!$B$4,13),IF('Projektkostenkalkulation EP'!N22&lt;&gt;"",EOMONTH('Projektkostenkalkulation EP'!$B$4,12),IF('Projektkostenkalkulation EP'!M22&lt;&gt;"",EOMONTH('Projektkostenkalkulation EP'!$B$4,11),IF('Projektkostenkalkulation EP'!L22&lt;&gt;"",EOMONTH('Projektkostenkalkulation EP'!$B$4,10),IF('Projektkostenkalkulation EP'!K22&lt;&gt;"",EOMONTH('Projektkostenkalkulation EP'!$B$4,9),IF('Projektkostenkalkulation EP'!J22&lt;&gt;"",EOMONTH('Projektkostenkalkulation EP'!$B$4,8),IF('Projektkostenkalkulation EP'!I22&lt;&gt;"",EOMONTH('Projektkostenkalkulation EP'!$B$4,7),IF('Projektkostenkalkulation EP'!H22&lt;&gt;"",EOMONTH('Projektkostenkalkulation EP'!$B$4,6),IF('Projektkostenkalkulation EP'!G22&lt;&gt;"",EOMONTH('Projektkostenkalkulation EP'!$B$4,5),IF('Projektkostenkalkulation EP'!F22&lt;&gt;"",EOMONTH('Projektkostenkalkulation EP'!$B$4,4),IF('Projektkostenkalkulation EP'!E22&lt;&gt;"",EOMONTH('Projektkostenkalkulation EP'!$B$4,3),IF('Projektkostenkalkulation EP'!D22&lt;&gt;"",EOMONTH('Projektkostenkalkulation EP'!$B$4,2),IF('Projektkostenkalkulation EP'!C22&lt;&gt;"",EOMONTH('Projektkostenkalkulation EP'!$B$4,1),IF('Projektkostenkalkulation EP'!B22&lt;&gt;"",EOMONTH('Projektkostenkalkulation EP'!$B$4,0),"Fehler")))))))))))))))))))))))),"TT.MM.JJJJ"),"")</f>
        <v/>
      </c>
      <c r="F87" s="118" t="str">
        <f>IF(A87&lt;&gt;"",IF('Projektkostenkalkulation EP'!$K$47="","",
                 IF(
                                AND('Projektkostenkalkulation EP'!$K$42&gt;0,'Projektkostenkalkulation EP'!$K$43&gt;0),6,
                                           IF(
                                                         OR('Projektkostenkalkulation EP'!$K$42&gt;0,'Projektkostenkalkulation EP'!$K$43&gt;0),5,
                                                                     IF('Projektkostenkalkulation EP'!$K$47&gt;0,4,""
                                                                                  )
                                                         )
                                         )
                     ),"")</f>
        <v/>
      </c>
      <c r="G87" s="88">
        <f>IF('Projektkostenkalkulation EP'!$Z22&gt;0,
               IF('Projektkostenkalkulation EP'!$Z22&gt;SUMIF('Projektkostenkalkulation EP'!$B22:$Y22,"&gt;0",'Projektkostenkalkulation EP'!$B31:$Y31),
                            SUMIF('Projektkostenkalkulation EP'!$B22:$Y22,"&gt;0",'Projektkostenkalkulation EP'!$B31:$Y31),
                            'Projektkostenkalkulation EP'!$Z22
                          ),
                0
)</f>
        <v>0</v>
      </c>
    </row>
    <row r="88" spans="1:7" ht="14.25" customHeight="1" x14ac:dyDescent="0.2">
      <c r="A88" s="79" t="str">
        <f t="shared" ref="A88:A93" si="14">IF(B88&lt;&gt;"",15,"")</f>
        <v/>
      </c>
      <c r="B88" s="370" t="str">
        <f>IF(G88&lt;&gt;0,'Projektkostenkalkulation EP'!$A$23,"")</f>
        <v/>
      </c>
      <c r="C88" s="371"/>
      <c r="D88" s="89" t="str">
        <f>IF('Personalkap. (Anl.5)'!$B88&lt;&gt;"",TEXT(IF('Projektkostenkalkulation EP'!B23&lt;&gt;"",EDATE('Projektkostenkalkulation EP'!$B$4,0),IF('Projektkostenkalkulation EP'!C23&lt;&gt;"",EDATE('Projektkostenkalkulation EP'!$B$4,1),IF('Projektkostenkalkulation EP'!D23&lt;&gt;"",EDATE('Projektkostenkalkulation EP'!$B$4,2),IF('Projektkostenkalkulation EP'!E23&lt;&gt;"",EDATE('Projektkostenkalkulation EP'!$B$4,3),IF('Projektkostenkalkulation EP'!F23&lt;&gt;"",EDATE('Projektkostenkalkulation EP'!$B$4,4),IF('Projektkostenkalkulation EP'!G23&lt;&gt;"",EDATE('Projektkostenkalkulation EP'!$B$4,5),IF('Projektkostenkalkulation EP'!H23&lt;&gt;"",EDATE('Projektkostenkalkulation EP'!$B$4,6),IF('Projektkostenkalkulation EP'!I23&lt;&gt;"",EDATE('Projektkostenkalkulation EP'!$B$4,7),IF('Projektkostenkalkulation EP'!J23&lt;&gt;"",EDATE('Projektkostenkalkulation EP'!$B$4,8),IF('Projektkostenkalkulation EP'!K23&lt;&gt;"",EDATE('Projektkostenkalkulation EP'!$B$4,9),IF('Projektkostenkalkulation EP'!L23&lt;&gt;"",EDATE('Projektkostenkalkulation EP'!$B$4,10),IF('Projektkostenkalkulation EP'!M23&lt;&gt;"",EDATE('Projektkostenkalkulation EP'!$B$4,11),IF('Projektkostenkalkulation EP'!N23&lt;&gt;"",EDATE('Projektkostenkalkulation EP'!$B$4,12),IF('Projektkostenkalkulation EP'!O23&lt;&gt;"",EDATE('Projektkostenkalkulation EP'!$B$4,13),IF('Projektkostenkalkulation EP'!P23&lt;&gt;"",EDATE('Projektkostenkalkulation EP'!$B$4,14),IF('Projektkostenkalkulation EP'!Q23&lt;&gt;"",EDATE('Projektkostenkalkulation EP'!$B$4,15),IF('Projektkostenkalkulation EP'!R23&lt;&gt;"",EDATE('Projektkostenkalkulation EP'!$B$4,16),IF('Projektkostenkalkulation EP'!S23&lt;&gt;"",EDATE('Projektkostenkalkulation EP'!$B$4,17),IF('Projektkostenkalkulation EP'!T23&lt;&gt;"",EDATE('Projektkostenkalkulation EP'!$B$4,18),IF('Projektkostenkalkulation EP'!U23&lt;&gt;"",EDATE('Projektkostenkalkulation EP'!$B$4,19),IF('Projektkostenkalkulation EP'!V23&lt;&gt;"",EDATE('Projektkostenkalkulation EP'!$B$4,20),IF('Projektkostenkalkulation EP'!W23&lt;&gt;"",EDATE('Projektkostenkalkulation EP'!$B$4,21),IF('Projektkostenkalkulation EP'!X23&lt;&gt;"",EDATE('Projektkostenkalkulation EP'!$B$4,22),IF('Projektkostenkalkulation EP'!Y23&lt;&gt;"",EDATE('Projektkostenkalkulation EP'!$B$4,23),"Fehler")))))))))))))))))))))))),"TT.MM.JJJJ"),"")</f>
        <v/>
      </c>
      <c r="E88" s="89" t="str">
        <f>IF('Personalkap. (Anl.5)'!$B88&lt;&gt;"",TEXT(IF('Projektkostenkalkulation EP'!Y23&lt;&gt;"",EOMONTH('Projektkostenkalkulation EP'!$B$4,23),IF('Projektkostenkalkulation EP'!X23&lt;&gt;"",EOMONTH('Projektkostenkalkulation EP'!$B$4,22),IF('Projektkostenkalkulation EP'!W23&lt;&gt;"",EOMONTH('Projektkostenkalkulation EP'!$B$4,21),IF('Projektkostenkalkulation EP'!V23&lt;&gt;"",EOMONTH('Projektkostenkalkulation EP'!$B$4,20),IF('Projektkostenkalkulation EP'!U23&lt;&gt;"",EOMONTH('Projektkostenkalkulation EP'!$B$4,19),IF('Projektkostenkalkulation EP'!T23&lt;&gt;"",EOMONTH('Projektkostenkalkulation EP'!$B$4,18),IF('Projektkostenkalkulation EP'!S23&lt;&gt;"",EOMONTH('Projektkostenkalkulation EP'!$B$4,17),IF('Projektkostenkalkulation EP'!R23&lt;&gt;"",EOMONTH('Projektkostenkalkulation EP'!$B$4,16),IF('Projektkostenkalkulation EP'!Q23&lt;&gt;"",EOMONTH('Projektkostenkalkulation EP'!$B$4,15),IF('Projektkostenkalkulation EP'!P23&lt;&gt;"",EOMONTH('Projektkostenkalkulation EP'!$B$4,14),IF('Projektkostenkalkulation EP'!O23&lt;&gt;"",EOMONTH('Projektkostenkalkulation EP'!$B$4,13),IF('Projektkostenkalkulation EP'!N23&lt;&gt;"",EOMONTH('Projektkostenkalkulation EP'!$B$4,12),IF('Projektkostenkalkulation EP'!M23&lt;&gt;"",EOMONTH('Projektkostenkalkulation EP'!$B$4,11),IF('Projektkostenkalkulation EP'!L23&lt;&gt;"",EOMONTH('Projektkostenkalkulation EP'!$B$4,10),IF('Projektkostenkalkulation EP'!K23&lt;&gt;"",EOMONTH('Projektkostenkalkulation EP'!$B$4,9),IF('Projektkostenkalkulation EP'!J23&lt;&gt;"",EOMONTH('Projektkostenkalkulation EP'!$B$4,8),IF('Projektkostenkalkulation EP'!I23&lt;&gt;"",EOMONTH('Projektkostenkalkulation EP'!$B$4,7),IF('Projektkostenkalkulation EP'!H23&lt;&gt;"",EOMONTH('Projektkostenkalkulation EP'!$B$4,6),IF('Projektkostenkalkulation EP'!G23&lt;&gt;"",EOMONTH('Projektkostenkalkulation EP'!$B$4,5),IF('Projektkostenkalkulation EP'!F23&lt;&gt;"",EOMONTH('Projektkostenkalkulation EP'!$B$4,4),IF('Projektkostenkalkulation EP'!E23&lt;&gt;"",EOMONTH('Projektkostenkalkulation EP'!$B$4,3),IF('Projektkostenkalkulation EP'!D23&lt;&gt;"",EOMONTH('Projektkostenkalkulation EP'!$B$4,2),IF('Projektkostenkalkulation EP'!C23&lt;&gt;"",EOMONTH('Projektkostenkalkulation EP'!$B$4,1),IF('Projektkostenkalkulation EP'!B23&lt;&gt;"",EOMONTH('Projektkostenkalkulation EP'!$B$4,0),"Fehler")))))))))))))))))))))))),"TT.MM.JJJJ"),"")</f>
        <v/>
      </c>
      <c r="F88" s="119" t="str">
        <f>IF(A88&lt;&gt;"",IF(
                'Projektkostenkalkulation EP'!$K$42&gt;0,  1,  ""
                 ),"")</f>
        <v/>
      </c>
      <c r="G88" s="98">
        <f>IF('Projektkostenkalkulation EP'!$Z$23&gt;0,
              IF('Projektkostenkalkulation EP'!$Z$23&gt;=SUMIF('Projektkostenkalkulation EP'!$B$23:$Y$23,"&gt;0",'Projektkostenkalkulation EP'!$B$26:$Y$26),
                           SUMIF('Projektkostenkalkulation EP'!$B$23:$Y$23,"&gt;0",'Projektkostenkalkulation EP'!$B$26:$Y$26),
                           'Projektkostenkalkulation EP'!$Z$23
              ),
              0
)</f>
        <v>0</v>
      </c>
    </row>
    <row r="89" spans="1:7" ht="14.25" customHeight="1" x14ac:dyDescent="0.2">
      <c r="A89" s="81" t="str">
        <f t="shared" si="14"/>
        <v/>
      </c>
      <c r="B89" s="366" t="str">
        <f>IF(G89&lt;&gt;0,'Projektkostenkalkulation EP'!$A$23,"")</f>
        <v/>
      </c>
      <c r="C89" s="367"/>
      <c r="D89" s="90" t="str">
        <f>IF('Personalkap. (Anl.5)'!$B89&lt;&gt;"",TEXT(IF('Projektkostenkalkulation EP'!B23&lt;&gt;"",EDATE('Projektkostenkalkulation EP'!$B$4,0),IF('Projektkostenkalkulation EP'!C23&lt;&gt;"",EDATE('Projektkostenkalkulation EP'!$B$4,1),IF('Projektkostenkalkulation EP'!D23&lt;&gt;"",EDATE('Projektkostenkalkulation EP'!$B$4,2),IF('Projektkostenkalkulation EP'!E23&lt;&gt;"",EDATE('Projektkostenkalkulation EP'!$B$4,3),IF('Projektkostenkalkulation EP'!F23&lt;&gt;"",EDATE('Projektkostenkalkulation EP'!$B$4,4),IF('Projektkostenkalkulation EP'!G23&lt;&gt;"",EDATE('Projektkostenkalkulation EP'!$B$4,5),IF('Projektkostenkalkulation EP'!H23&lt;&gt;"",EDATE('Projektkostenkalkulation EP'!$B$4,6),IF('Projektkostenkalkulation EP'!I23&lt;&gt;"",EDATE('Projektkostenkalkulation EP'!$B$4,7),IF('Projektkostenkalkulation EP'!J23&lt;&gt;"",EDATE('Projektkostenkalkulation EP'!$B$4,8),IF('Projektkostenkalkulation EP'!K23&lt;&gt;"",EDATE('Projektkostenkalkulation EP'!$B$4,9),IF('Projektkostenkalkulation EP'!L23&lt;&gt;"",EDATE('Projektkostenkalkulation EP'!$B$4,10),IF('Projektkostenkalkulation EP'!M23&lt;&gt;"",EDATE('Projektkostenkalkulation EP'!$B$4,11),IF('Projektkostenkalkulation EP'!N23&lt;&gt;"",EDATE('Projektkostenkalkulation EP'!$B$4,12),IF('Projektkostenkalkulation EP'!O23&lt;&gt;"",EDATE('Projektkostenkalkulation EP'!$B$4,13),IF('Projektkostenkalkulation EP'!P23&lt;&gt;"",EDATE('Projektkostenkalkulation EP'!$B$4,14),IF('Projektkostenkalkulation EP'!Q23&lt;&gt;"",EDATE('Projektkostenkalkulation EP'!$B$4,15),IF('Projektkostenkalkulation EP'!R23&lt;&gt;"",EDATE('Projektkostenkalkulation EP'!$B$4,16),IF('Projektkostenkalkulation EP'!S23&lt;&gt;"",EDATE('Projektkostenkalkulation EP'!$B$4,17),IF('Projektkostenkalkulation EP'!T23&lt;&gt;"",EDATE('Projektkostenkalkulation EP'!$B$4,18),IF('Projektkostenkalkulation EP'!U23&lt;&gt;"",EDATE('Projektkostenkalkulation EP'!$B$4,19),IF('Projektkostenkalkulation EP'!V23&lt;&gt;"",EDATE('Projektkostenkalkulation EP'!$B$4,20),IF('Projektkostenkalkulation EP'!W23&lt;&gt;"",EDATE('Projektkostenkalkulation EP'!$B$4,21),IF('Projektkostenkalkulation EP'!X23&lt;&gt;"",EDATE('Projektkostenkalkulation EP'!$B$4,22),IF('Projektkostenkalkulation EP'!Y23&lt;&gt;"",EDATE('Projektkostenkalkulation EP'!$B$4,23),"Fehler")))))))))))))))))))))))),"TT.MM.JJJJ"),"")</f>
        <v/>
      </c>
      <c r="E89" s="90" t="str">
        <f>IF('Personalkap. (Anl.5)'!$B89&lt;&gt;"",TEXT(IF('Projektkostenkalkulation EP'!Y23&lt;&gt;"",EOMONTH('Projektkostenkalkulation EP'!$B$4,23),IF('Projektkostenkalkulation EP'!X23&lt;&gt;"",EOMONTH('Projektkostenkalkulation EP'!$B$4,22),IF('Projektkostenkalkulation EP'!W23&lt;&gt;"",EOMONTH('Projektkostenkalkulation EP'!$B$4,21),IF('Projektkostenkalkulation EP'!V23&lt;&gt;"",EOMONTH('Projektkostenkalkulation EP'!$B$4,20),IF('Projektkostenkalkulation EP'!U23&lt;&gt;"",EOMONTH('Projektkostenkalkulation EP'!$B$4,19),IF('Projektkostenkalkulation EP'!T23&lt;&gt;"",EOMONTH('Projektkostenkalkulation EP'!$B$4,18),IF('Projektkostenkalkulation EP'!S23&lt;&gt;"",EOMONTH('Projektkostenkalkulation EP'!$B$4,17),IF('Projektkostenkalkulation EP'!R23&lt;&gt;"",EOMONTH('Projektkostenkalkulation EP'!$B$4,16),IF('Projektkostenkalkulation EP'!Q23&lt;&gt;"",EOMONTH('Projektkostenkalkulation EP'!$B$4,15),IF('Projektkostenkalkulation EP'!P23&lt;&gt;"",EOMONTH('Projektkostenkalkulation EP'!$B$4,14),IF('Projektkostenkalkulation EP'!O23&lt;&gt;"",EOMONTH('Projektkostenkalkulation EP'!$B$4,13),IF('Projektkostenkalkulation EP'!N23&lt;&gt;"",EOMONTH('Projektkostenkalkulation EP'!$B$4,12),IF('Projektkostenkalkulation EP'!M23&lt;&gt;"",EOMONTH('Projektkostenkalkulation EP'!$B$4,11),IF('Projektkostenkalkulation EP'!L23&lt;&gt;"",EOMONTH('Projektkostenkalkulation EP'!$B$4,10),IF('Projektkostenkalkulation EP'!K23&lt;&gt;"",EOMONTH('Projektkostenkalkulation EP'!$B$4,9),IF('Projektkostenkalkulation EP'!J23&lt;&gt;"",EOMONTH('Projektkostenkalkulation EP'!$B$4,8),IF('Projektkostenkalkulation EP'!I23&lt;&gt;"",EOMONTH('Projektkostenkalkulation EP'!$B$4,7),IF('Projektkostenkalkulation EP'!H23&lt;&gt;"",EOMONTH('Projektkostenkalkulation EP'!$B$4,6),IF('Projektkostenkalkulation EP'!G23&lt;&gt;"",EOMONTH('Projektkostenkalkulation EP'!$B$4,5),IF('Projektkostenkalkulation EP'!F23&lt;&gt;"",EOMONTH('Projektkostenkalkulation EP'!$B$4,4),IF('Projektkostenkalkulation EP'!E23&lt;&gt;"",EOMONTH('Projektkostenkalkulation EP'!$B$4,3),IF('Projektkostenkalkulation EP'!D23&lt;&gt;"",EOMONTH('Projektkostenkalkulation EP'!$B$4,2),IF('Projektkostenkalkulation EP'!C23&lt;&gt;"",EOMONTH('Projektkostenkalkulation EP'!$B$4,1),IF('Projektkostenkalkulation EP'!B23&lt;&gt;"",EOMONTH('Projektkostenkalkulation EP'!$B$4,0),"Fehler")))))))))))))))))))))))),"TT.MM.JJJJ"),"")</f>
        <v/>
      </c>
      <c r="F89" s="14" t="str">
        <f>IF(A89&lt;&gt;"",IF(
                 AND('Projektkostenkalkulation EP'!$K$42&gt;0,'Projektkostenkalkulation EP'!$K$43&gt;0),2,
                           IF(
                                          AND('Projektkostenkalkulation EP'!$K$42="",'Projektkostenkalkulation EP'!$K$43&gt;0),1,""
                                         )
                           ),"")</f>
        <v/>
      </c>
      <c r="G89" s="99">
        <f>IF('Projektkostenkalkulation EP'!$Z$23-
                                                        SUMIF('Projektkostenkalkulation EP'!$B$23:$Y$23,"&gt;0",'Projektkostenkalkulation EP'!$B$26:$Y$26)&gt;0,
              IF('Projektkostenkalkulation EP'!$Z$23-
                                                                    SUMIF('Projektkostenkalkulation EP'!$B$23:$Y$23,"&gt;0",'Projektkostenkalkulation EP'!$B$26:$Y$26)&gt;=SUMIF('Projektkostenkalkulation EP'!$B$23:$Y$23,"&gt;0",'Projektkostenkalkulation EP'!$B$27:$Y$27),
                           SUMIF('Projektkostenkalkulation EP'!$B$23:$Y$23,"&gt;0",'Projektkostenkalkulation EP'!$B$27:$Y$27),
                           'Projektkostenkalkulation EP'!$Z$23-
                                                                    SUMIF('Projektkostenkalkulation EP'!$B$23:$Y$23,"&gt;0",'Projektkostenkalkulation EP'!$B$26:$Y$26)
              ),
              0
)</f>
        <v>0</v>
      </c>
    </row>
    <row r="90" spans="1:7" ht="14.25" customHeight="1" x14ac:dyDescent="0.2">
      <c r="A90" s="81" t="str">
        <f t="shared" si="14"/>
        <v/>
      </c>
      <c r="B90" s="366" t="str">
        <f>IF(G90&lt;&gt;0,'Projektkostenkalkulation EP'!$A$23,"")</f>
        <v/>
      </c>
      <c r="C90" s="367"/>
      <c r="D90" s="90" t="str">
        <f>IF('Personalkap. (Anl.5)'!$B90&lt;&gt;"",TEXT(IF('Projektkostenkalkulation EP'!B23&lt;&gt;"",EDATE('Projektkostenkalkulation EP'!$B$4,0),IF('Projektkostenkalkulation EP'!C23&lt;&gt;"",EDATE('Projektkostenkalkulation EP'!$B$4,1),IF('Projektkostenkalkulation EP'!D23&lt;&gt;"",EDATE('Projektkostenkalkulation EP'!$B$4,2),IF('Projektkostenkalkulation EP'!E23&lt;&gt;"",EDATE('Projektkostenkalkulation EP'!$B$4,3),IF('Projektkostenkalkulation EP'!F23&lt;&gt;"",EDATE('Projektkostenkalkulation EP'!$B$4,4),IF('Projektkostenkalkulation EP'!G23&lt;&gt;"",EDATE('Projektkostenkalkulation EP'!$B$4,5),IF('Projektkostenkalkulation EP'!H23&lt;&gt;"",EDATE('Projektkostenkalkulation EP'!$B$4,6),IF('Projektkostenkalkulation EP'!I23&lt;&gt;"",EDATE('Projektkostenkalkulation EP'!$B$4,7),IF('Projektkostenkalkulation EP'!J23&lt;&gt;"",EDATE('Projektkostenkalkulation EP'!$B$4,8),IF('Projektkostenkalkulation EP'!K23&lt;&gt;"",EDATE('Projektkostenkalkulation EP'!$B$4,9),IF('Projektkostenkalkulation EP'!L23&lt;&gt;"",EDATE('Projektkostenkalkulation EP'!$B$4,10),IF('Projektkostenkalkulation EP'!M23&lt;&gt;"",EDATE('Projektkostenkalkulation EP'!$B$4,11),IF('Projektkostenkalkulation EP'!N23&lt;&gt;"",EDATE('Projektkostenkalkulation EP'!$B$4,12),IF('Projektkostenkalkulation EP'!O23&lt;&gt;"",EDATE('Projektkostenkalkulation EP'!$B$4,13),IF('Projektkostenkalkulation EP'!P23&lt;&gt;"",EDATE('Projektkostenkalkulation EP'!$B$4,14),IF('Projektkostenkalkulation EP'!Q23&lt;&gt;"",EDATE('Projektkostenkalkulation EP'!$B$4,15),IF('Projektkostenkalkulation EP'!R23&lt;&gt;"",EDATE('Projektkostenkalkulation EP'!$B$4,16),IF('Projektkostenkalkulation EP'!S23&lt;&gt;"",EDATE('Projektkostenkalkulation EP'!$B$4,17),IF('Projektkostenkalkulation EP'!T23&lt;&gt;"",EDATE('Projektkostenkalkulation EP'!$B$4,18),IF('Projektkostenkalkulation EP'!U23&lt;&gt;"",EDATE('Projektkostenkalkulation EP'!$B$4,19),IF('Projektkostenkalkulation EP'!V23&lt;&gt;"",EDATE('Projektkostenkalkulation EP'!$B$4,20),IF('Projektkostenkalkulation EP'!W23&lt;&gt;"",EDATE('Projektkostenkalkulation EP'!$B$4,21),IF('Projektkostenkalkulation EP'!X23&lt;&gt;"",EDATE('Projektkostenkalkulation EP'!$B$4,22),IF('Projektkostenkalkulation EP'!Y23&lt;&gt;"",EDATE('Projektkostenkalkulation EP'!$B$4,23),"Fehler")))))))))))))))))))))))),"TT.MM.JJJJ"),"")</f>
        <v/>
      </c>
      <c r="E90" s="90" t="str">
        <f>IF('Personalkap. (Anl.5)'!$B90&lt;&gt;"",TEXT(IF('Projektkostenkalkulation EP'!Y23&lt;&gt;"",EOMONTH('Projektkostenkalkulation EP'!$B$4,23),IF('Projektkostenkalkulation EP'!X23&lt;&gt;"",EOMONTH('Projektkostenkalkulation EP'!$B$4,22),IF('Projektkostenkalkulation EP'!W23&lt;&gt;"",EOMONTH('Projektkostenkalkulation EP'!$B$4,21),IF('Projektkostenkalkulation EP'!V23&lt;&gt;"",EOMONTH('Projektkostenkalkulation EP'!$B$4,20),IF('Projektkostenkalkulation EP'!U23&lt;&gt;"",EOMONTH('Projektkostenkalkulation EP'!$B$4,19),IF('Projektkostenkalkulation EP'!T23&lt;&gt;"",EOMONTH('Projektkostenkalkulation EP'!$B$4,18),IF('Projektkostenkalkulation EP'!S23&lt;&gt;"",EOMONTH('Projektkostenkalkulation EP'!$B$4,17),IF('Projektkostenkalkulation EP'!R23&lt;&gt;"",EOMONTH('Projektkostenkalkulation EP'!$B$4,16),IF('Projektkostenkalkulation EP'!Q23&lt;&gt;"",EOMONTH('Projektkostenkalkulation EP'!$B$4,15),IF('Projektkostenkalkulation EP'!P23&lt;&gt;"",EOMONTH('Projektkostenkalkulation EP'!$B$4,14),IF('Projektkostenkalkulation EP'!O23&lt;&gt;"",EOMONTH('Projektkostenkalkulation EP'!$B$4,13),IF('Projektkostenkalkulation EP'!N23&lt;&gt;"",EOMONTH('Projektkostenkalkulation EP'!$B$4,12),IF('Projektkostenkalkulation EP'!M23&lt;&gt;"",EOMONTH('Projektkostenkalkulation EP'!$B$4,11),IF('Projektkostenkalkulation EP'!L23&lt;&gt;"",EOMONTH('Projektkostenkalkulation EP'!$B$4,10),IF('Projektkostenkalkulation EP'!K23&lt;&gt;"",EOMONTH('Projektkostenkalkulation EP'!$B$4,9),IF('Projektkostenkalkulation EP'!J23&lt;&gt;"",EOMONTH('Projektkostenkalkulation EP'!$B$4,8),IF('Projektkostenkalkulation EP'!I23&lt;&gt;"",EOMONTH('Projektkostenkalkulation EP'!$B$4,7),IF('Projektkostenkalkulation EP'!H23&lt;&gt;"",EOMONTH('Projektkostenkalkulation EP'!$B$4,6),IF('Projektkostenkalkulation EP'!G23&lt;&gt;"",EOMONTH('Projektkostenkalkulation EP'!$B$4,5),IF('Projektkostenkalkulation EP'!F23&lt;&gt;"",EOMONTH('Projektkostenkalkulation EP'!$B$4,4),IF('Projektkostenkalkulation EP'!E23&lt;&gt;"",EOMONTH('Projektkostenkalkulation EP'!$B$4,3),IF('Projektkostenkalkulation EP'!D23&lt;&gt;"",EOMONTH('Projektkostenkalkulation EP'!$B$4,2),IF('Projektkostenkalkulation EP'!C23&lt;&gt;"",EOMONTH('Projektkostenkalkulation EP'!$B$4,1),IF('Projektkostenkalkulation EP'!B23&lt;&gt;"",EOMONTH('Projektkostenkalkulation EP'!$B$4,0),"Fehler")))))))))))))))))))))))),"TT.MM.JJJJ"),"")</f>
        <v/>
      </c>
      <c r="F90" s="14" t="str">
        <f>IF(A90&lt;&gt;"",IF('Projektkostenkalkulation EP'!$K$44="","",
                  IF(
                                AND('Projektkostenkalkulation EP'!$K$42&gt;0,'Projektkostenkalkulation EP'!$K$43&gt;0),3,
                                          IF(
                                                         OR('Projektkostenkalkulation EP'!$K$42&gt;0,'Projektkostenkalkulation EP'!$K$43&gt;0),2,
                                                                     IF('Projektkostenkalkulation EP'!$K$44&gt;0,1,""
                                                                                  )
                                                       )
                             )
                    ),"")</f>
        <v/>
      </c>
      <c r="G90" s="99">
        <f>IF('Projektkostenkalkulation EP'!$Z$23-
                                                SUMIF('Projektkostenkalkulation EP'!$B$23:$Y$23,"&gt;0",'Projektkostenkalkulation EP'!$B$27:$Y$27)-
                                                        SUMIF('Projektkostenkalkulation EP'!$B$23:$Y$23,"&gt;0",'Projektkostenkalkulation EP'!$B$26:$Y$26)&gt;0,
              IF('Projektkostenkalkulation EP'!$Z$23-
                                                            SUMIF('Projektkostenkalkulation EP'!$B$23:$Y$23,"&gt;0",'Projektkostenkalkulation EP'!$B$27:$Y$27)-
                                                                    SUMIF('Projektkostenkalkulation EP'!$B$23:$Y$23,"&gt;0",'Projektkostenkalkulation EP'!$B$26:$Y$26)&gt;=SUMIF('Projektkostenkalkulation EP'!$B$23:$Y$23,"&gt;0",'Projektkostenkalkulation EP'!$B$28:$Y$28),
                           SUMIF('Projektkostenkalkulation EP'!$B$23:$Y$23,"&gt;0",'Projektkostenkalkulation EP'!$B$28:$Y$28),
                           'Projektkostenkalkulation EP'!$Z$23-
                                                            SUMIF('Projektkostenkalkulation EP'!$B$23:$Y$23,"&gt;0",'Projektkostenkalkulation EP'!$B$27:$Y$27)-
                                                                    SUMIF('Projektkostenkalkulation EP'!$B$23:$Y$23,"&gt;0",'Projektkostenkalkulation EP'!$B$26:$Y$26)
              ),
              0
)</f>
        <v>0</v>
      </c>
    </row>
    <row r="91" spans="1:7" ht="14.25" customHeight="1" x14ac:dyDescent="0.2">
      <c r="A91" s="81" t="str">
        <f t="shared" si="14"/>
        <v/>
      </c>
      <c r="B91" s="366" t="str">
        <f>IF(G91&lt;&gt;0,'Projektkostenkalkulation EP'!$A$23,"")</f>
        <v/>
      </c>
      <c r="C91" s="367"/>
      <c r="D91" s="90" t="str">
        <f>IF('Personalkap. (Anl.5)'!$B91&lt;&gt;"",TEXT(IF('Projektkostenkalkulation EP'!B23&lt;&gt;"",EDATE('Projektkostenkalkulation EP'!$B$4,0),IF('Projektkostenkalkulation EP'!C23&lt;&gt;"",EDATE('Projektkostenkalkulation EP'!$B$4,1),IF('Projektkostenkalkulation EP'!D23&lt;&gt;"",EDATE('Projektkostenkalkulation EP'!$B$4,2),IF('Projektkostenkalkulation EP'!E23&lt;&gt;"",EDATE('Projektkostenkalkulation EP'!$B$4,3),IF('Projektkostenkalkulation EP'!F23&lt;&gt;"",EDATE('Projektkostenkalkulation EP'!$B$4,4),IF('Projektkostenkalkulation EP'!G23&lt;&gt;"",EDATE('Projektkostenkalkulation EP'!$B$4,5),IF('Projektkostenkalkulation EP'!H23&lt;&gt;"",EDATE('Projektkostenkalkulation EP'!$B$4,6),IF('Projektkostenkalkulation EP'!I23&lt;&gt;"",EDATE('Projektkostenkalkulation EP'!$B$4,7),IF('Projektkostenkalkulation EP'!J23&lt;&gt;"",EDATE('Projektkostenkalkulation EP'!$B$4,8),IF('Projektkostenkalkulation EP'!K23&lt;&gt;"",EDATE('Projektkostenkalkulation EP'!$B$4,9),IF('Projektkostenkalkulation EP'!L23&lt;&gt;"",EDATE('Projektkostenkalkulation EP'!$B$4,10),IF('Projektkostenkalkulation EP'!M23&lt;&gt;"",EDATE('Projektkostenkalkulation EP'!$B$4,11),IF('Projektkostenkalkulation EP'!N23&lt;&gt;"",EDATE('Projektkostenkalkulation EP'!$B$4,12),IF('Projektkostenkalkulation EP'!O23&lt;&gt;"",EDATE('Projektkostenkalkulation EP'!$B$4,13),IF('Projektkostenkalkulation EP'!P23&lt;&gt;"",EDATE('Projektkostenkalkulation EP'!$B$4,14),IF('Projektkostenkalkulation EP'!Q23&lt;&gt;"",EDATE('Projektkostenkalkulation EP'!$B$4,15),IF('Projektkostenkalkulation EP'!R23&lt;&gt;"",EDATE('Projektkostenkalkulation EP'!$B$4,16),IF('Projektkostenkalkulation EP'!S23&lt;&gt;"",EDATE('Projektkostenkalkulation EP'!$B$4,17),IF('Projektkostenkalkulation EP'!T23&lt;&gt;"",EDATE('Projektkostenkalkulation EP'!$B$4,18),IF('Projektkostenkalkulation EP'!U23&lt;&gt;"",EDATE('Projektkostenkalkulation EP'!$B$4,19),IF('Projektkostenkalkulation EP'!V23&lt;&gt;"",EDATE('Projektkostenkalkulation EP'!$B$4,20),IF('Projektkostenkalkulation EP'!W23&lt;&gt;"",EDATE('Projektkostenkalkulation EP'!$B$4,21),IF('Projektkostenkalkulation EP'!X23&lt;&gt;"",EDATE('Projektkostenkalkulation EP'!$B$4,22),IF('Projektkostenkalkulation EP'!Y23&lt;&gt;"",EDATE('Projektkostenkalkulation EP'!$B$4,23),"Fehler")))))))))))))))))))))))),"TT.MM.JJJJ"),"")</f>
        <v/>
      </c>
      <c r="E91" s="90" t="str">
        <f>IF('Personalkap. (Anl.5)'!$B91&lt;&gt;"",TEXT(IF('Projektkostenkalkulation EP'!Y23&lt;&gt;"",EOMONTH('Projektkostenkalkulation EP'!$B$4,23),IF('Projektkostenkalkulation EP'!X23&lt;&gt;"",EOMONTH('Projektkostenkalkulation EP'!$B$4,22),IF('Projektkostenkalkulation EP'!W23&lt;&gt;"",EOMONTH('Projektkostenkalkulation EP'!$B$4,21),IF('Projektkostenkalkulation EP'!V23&lt;&gt;"",EOMONTH('Projektkostenkalkulation EP'!$B$4,20),IF('Projektkostenkalkulation EP'!U23&lt;&gt;"",EOMONTH('Projektkostenkalkulation EP'!$B$4,19),IF('Projektkostenkalkulation EP'!T23&lt;&gt;"",EOMONTH('Projektkostenkalkulation EP'!$B$4,18),IF('Projektkostenkalkulation EP'!S23&lt;&gt;"",EOMONTH('Projektkostenkalkulation EP'!$B$4,17),IF('Projektkostenkalkulation EP'!R23&lt;&gt;"",EOMONTH('Projektkostenkalkulation EP'!$B$4,16),IF('Projektkostenkalkulation EP'!Q23&lt;&gt;"",EOMONTH('Projektkostenkalkulation EP'!$B$4,15),IF('Projektkostenkalkulation EP'!P23&lt;&gt;"",EOMONTH('Projektkostenkalkulation EP'!$B$4,14),IF('Projektkostenkalkulation EP'!O23&lt;&gt;"",EOMONTH('Projektkostenkalkulation EP'!$B$4,13),IF('Projektkostenkalkulation EP'!N23&lt;&gt;"",EOMONTH('Projektkostenkalkulation EP'!$B$4,12),IF('Projektkostenkalkulation EP'!M23&lt;&gt;"",EOMONTH('Projektkostenkalkulation EP'!$B$4,11),IF('Projektkostenkalkulation EP'!L23&lt;&gt;"",EOMONTH('Projektkostenkalkulation EP'!$B$4,10),IF('Projektkostenkalkulation EP'!K23&lt;&gt;"",EOMONTH('Projektkostenkalkulation EP'!$B$4,9),IF('Projektkostenkalkulation EP'!J23&lt;&gt;"",EOMONTH('Projektkostenkalkulation EP'!$B$4,8),IF('Projektkostenkalkulation EP'!I23&lt;&gt;"",EOMONTH('Projektkostenkalkulation EP'!$B$4,7),IF('Projektkostenkalkulation EP'!H23&lt;&gt;"",EOMONTH('Projektkostenkalkulation EP'!$B$4,6),IF('Projektkostenkalkulation EP'!G23&lt;&gt;"",EOMONTH('Projektkostenkalkulation EP'!$B$4,5),IF('Projektkostenkalkulation EP'!F23&lt;&gt;"",EOMONTH('Projektkostenkalkulation EP'!$B$4,4),IF('Projektkostenkalkulation EP'!E23&lt;&gt;"",EOMONTH('Projektkostenkalkulation EP'!$B$4,3),IF('Projektkostenkalkulation EP'!D23&lt;&gt;"",EOMONTH('Projektkostenkalkulation EP'!$B$4,2),IF('Projektkostenkalkulation EP'!C23&lt;&gt;"",EOMONTH('Projektkostenkalkulation EP'!$B$4,1),IF('Projektkostenkalkulation EP'!B23&lt;&gt;"",EOMONTH('Projektkostenkalkulation EP'!$B$4,0),"Fehler")))))))))))))))))))))))),"TT.MM.JJJJ"),"")</f>
        <v/>
      </c>
      <c r="F91" s="14" t="str">
        <f>IF(A91&lt;&gt;"",IF('Projektkostenkalkulation EP'!$K$45="","",
                 IF(
                                AND('Projektkostenkalkulation EP'!$K$42&gt;0,'Projektkostenkalkulation EP'!$K$43&gt;0),4,
                                           IF(
                                                         OR('Projektkostenkalkulation EP'!$K$42&gt;0,'Projektkostenkalkulation EP'!$K$43&gt;0),3,
                                                                     IF('Projektkostenkalkulation EP'!$K$45&gt;0,2,""
                                                                                  )
                                                         )
                                         )
                     ),"")</f>
        <v/>
      </c>
      <c r="G91" s="99">
        <f>IF('Projektkostenkalkulation EP'!$Z$23-
                                        SUMIF('Projektkostenkalkulation EP'!$B$23:$Y$23,"&gt;0",'Projektkostenkalkulation EP'!$B$28:$Y$28)-
                                                SUMIF('Projektkostenkalkulation EP'!$B$23:$Y$23,"&gt;0",'Projektkostenkalkulation EP'!$B$27:$Y$27)-
                                                        SUMIF('Projektkostenkalkulation EP'!$B$23:$Y$23,"&gt;0",'Projektkostenkalkulation EP'!$B$26:$Y$26)&gt;0,
              IF('Projektkostenkalkulation EP'!$Z$23-
                                                    SUMIF('Projektkostenkalkulation EP'!$B$23:$Y$23,"&gt;0",'Projektkostenkalkulation EP'!$B$28:$Y$28)-
                                                            SUMIF('Projektkostenkalkulation EP'!$B$23:$Y$23,"&gt;0",'Projektkostenkalkulation EP'!$B$27:$Y$27)-
                                                                    SUMIF('Projektkostenkalkulation EP'!$B$23:$Y$23,"&gt;0",'Projektkostenkalkulation EP'!$B$26:$Y$26)&gt;=SUMIF('Projektkostenkalkulation EP'!$B$23:$Y$23,"&gt;0",'Projektkostenkalkulation EP'!$B$29:$Y$29),
                           SUMIF('Projektkostenkalkulation EP'!B$23:Y$23,"&gt;0",'Projektkostenkalkulation EP'!$B$29:$Y$29),
                           'Projektkostenkalkulation EP'!$Z$23-
                                                    SUMIF('Projektkostenkalkulation EP'!$B$23:$Y$23,"&gt;0",'Projektkostenkalkulation EP'!$B$28:$Y$28)-
                                                            SUMIF('Projektkostenkalkulation EP'!$B$23:$Y$23,"&gt;0",'Projektkostenkalkulation EP'!$B$27:$Y$27)-
                                                                    SUMIF('Projektkostenkalkulation EP'!$B$23:$Y$23,"&gt;0",'Projektkostenkalkulation EP'!$B$26:$Y$26)
              ),
              0
)</f>
        <v>0</v>
      </c>
    </row>
    <row r="92" spans="1:7" ht="14.25" customHeight="1" x14ac:dyDescent="0.2">
      <c r="A92" s="81" t="str">
        <f t="shared" si="14"/>
        <v/>
      </c>
      <c r="B92" s="366" t="str">
        <f>IF(G92&lt;&gt;0,'Projektkostenkalkulation EP'!$A$23,"")</f>
        <v/>
      </c>
      <c r="C92" s="367"/>
      <c r="D92" s="90" t="str">
        <f>IF('Personalkap. (Anl.5)'!$B92&lt;&gt;"",TEXT(IF('Projektkostenkalkulation EP'!B23&lt;&gt;"",EDATE('Projektkostenkalkulation EP'!$B$4,0),IF('Projektkostenkalkulation EP'!C23&lt;&gt;"",EDATE('Projektkostenkalkulation EP'!$B$4,1),IF('Projektkostenkalkulation EP'!D23&lt;&gt;"",EDATE('Projektkostenkalkulation EP'!$B$4,2),IF('Projektkostenkalkulation EP'!E23&lt;&gt;"",EDATE('Projektkostenkalkulation EP'!$B$4,3),IF('Projektkostenkalkulation EP'!F23&lt;&gt;"",EDATE('Projektkostenkalkulation EP'!$B$4,4),IF('Projektkostenkalkulation EP'!G23&lt;&gt;"",EDATE('Projektkostenkalkulation EP'!$B$4,5),IF('Projektkostenkalkulation EP'!H23&lt;&gt;"",EDATE('Projektkostenkalkulation EP'!$B$4,6),IF('Projektkostenkalkulation EP'!I23&lt;&gt;"",EDATE('Projektkostenkalkulation EP'!$B$4,7),IF('Projektkostenkalkulation EP'!J23&lt;&gt;"",EDATE('Projektkostenkalkulation EP'!$B$4,8),IF('Projektkostenkalkulation EP'!K23&lt;&gt;"",EDATE('Projektkostenkalkulation EP'!$B$4,9),IF('Projektkostenkalkulation EP'!L23&lt;&gt;"",EDATE('Projektkostenkalkulation EP'!$B$4,10),IF('Projektkostenkalkulation EP'!M23&lt;&gt;"",EDATE('Projektkostenkalkulation EP'!$B$4,11),IF('Projektkostenkalkulation EP'!N23&lt;&gt;"",EDATE('Projektkostenkalkulation EP'!$B$4,12),IF('Projektkostenkalkulation EP'!O23&lt;&gt;"",EDATE('Projektkostenkalkulation EP'!$B$4,13),IF('Projektkostenkalkulation EP'!P23&lt;&gt;"",EDATE('Projektkostenkalkulation EP'!$B$4,14),IF('Projektkostenkalkulation EP'!Q23&lt;&gt;"",EDATE('Projektkostenkalkulation EP'!$B$4,15),IF('Projektkostenkalkulation EP'!R23&lt;&gt;"",EDATE('Projektkostenkalkulation EP'!$B$4,16),IF('Projektkostenkalkulation EP'!S23&lt;&gt;"",EDATE('Projektkostenkalkulation EP'!$B$4,17),IF('Projektkostenkalkulation EP'!T23&lt;&gt;"",EDATE('Projektkostenkalkulation EP'!$B$4,18),IF('Projektkostenkalkulation EP'!U23&lt;&gt;"",EDATE('Projektkostenkalkulation EP'!$B$4,19),IF('Projektkostenkalkulation EP'!V23&lt;&gt;"",EDATE('Projektkostenkalkulation EP'!$B$4,20),IF('Projektkostenkalkulation EP'!W23&lt;&gt;"",EDATE('Projektkostenkalkulation EP'!$B$4,21),IF('Projektkostenkalkulation EP'!X23&lt;&gt;"",EDATE('Projektkostenkalkulation EP'!$B$4,22),IF('Projektkostenkalkulation EP'!Y23&lt;&gt;"",EDATE('Projektkostenkalkulation EP'!$B$4,23),"Fehler")))))))))))))))))))))))),"TT.MM.JJJJ"),"")</f>
        <v/>
      </c>
      <c r="E92" s="90" t="str">
        <f>IF('Personalkap. (Anl.5)'!$B92&lt;&gt;"",TEXT(IF('Projektkostenkalkulation EP'!Y23&lt;&gt;"",EOMONTH('Projektkostenkalkulation EP'!$B$4,23),IF('Projektkostenkalkulation EP'!X23&lt;&gt;"",EOMONTH('Projektkostenkalkulation EP'!$B$4,22),IF('Projektkostenkalkulation EP'!W23&lt;&gt;"",EOMONTH('Projektkostenkalkulation EP'!$B$4,21),IF('Projektkostenkalkulation EP'!V23&lt;&gt;"",EOMONTH('Projektkostenkalkulation EP'!$B$4,20),IF('Projektkostenkalkulation EP'!U23&lt;&gt;"",EOMONTH('Projektkostenkalkulation EP'!$B$4,19),IF('Projektkostenkalkulation EP'!T23&lt;&gt;"",EOMONTH('Projektkostenkalkulation EP'!$B$4,18),IF('Projektkostenkalkulation EP'!S23&lt;&gt;"",EOMONTH('Projektkostenkalkulation EP'!$B$4,17),IF('Projektkostenkalkulation EP'!R23&lt;&gt;"",EOMONTH('Projektkostenkalkulation EP'!$B$4,16),IF('Projektkostenkalkulation EP'!Q23&lt;&gt;"",EOMONTH('Projektkostenkalkulation EP'!$B$4,15),IF('Projektkostenkalkulation EP'!P23&lt;&gt;"",EOMONTH('Projektkostenkalkulation EP'!$B$4,14),IF('Projektkostenkalkulation EP'!O23&lt;&gt;"",EOMONTH('Projektkostenkalkulation EP'!$B$4,13),IF('Projektkostenkalkulation EP'!N23&lt;&gt;"",EOMONTH('Projektkostenkalkulation EP'!$B$4,12),IF('Projektkostenkalkulation EP'!M23&lt;&gt;"",EOMONTH('Projektkostenkalkulation EP'!$B$4,11),IF('Projektkostenkalkulation EP'!L23&lt;&gt;"",EOMONTH('Projektkostenkalkulation EP'!$B$4,10),IF('Projektkostenkalkulation EP'!K23&lt;&gt;"",EOMONTH('Projektkostenkalkulation EP'!$B$4,9),IF('Projektkostenkalkulation EP'!J23&lt;&gt;"",EOMONTH('Projektkostenkalkulation EP'!$B$4,8),IF('Projektkostenkalkulation EP'!I23&lt;&gt;"",EOMONTH('Projektkostenkalkulation EP'!$B$4,7),IF('Projektkostenkalkulation EP'!H23&lt;&gt;"",EOMONTH('Projektkostenkalkulation EP'!$B$4,6),IF('Projektkostenkalkulation EP'!G23&lt;&gt;"",EOMONTH('Projektkostenkalkulation EP'!$B$4,5),IF('Projektkostenkalkulation EP'!F23&lt;&gt;"",EOMONTH('Projektkostenkalkulation EP'!$B$4,4),IF('Projektkostenkalkulation EP'!E23&lt;&gt;"",EOMONTH('Projektkostenkalkulation EP'!$B$4,3),IF('Projektkostenkalkulation EP'!D23&lt;&gt;"",EOMONTH('Projektkostenkalkulation EP'!$B$4,2),IF('Projektkostenkalkulation EP'!C23&lt;&gt;"",EOMONTH('Projektkostenkalkulation EP'!$B$4,1),IF('Projektkostenkalkulation EP'!B23&lt;&gt;"",EOMONTH('Projektkostenkalkulation EP'!$B$4,0),"Fehler")))))))))))))))))))))))),"TT.MM.JJJJ"),"")</f>
        <v/>
      </c>
      <c r="F92" s="14" t="str">
        <f>IF(A92&lt;&gt;"",IF('Projektkostenkalkulation EP'!$K$46="","",
                 IF(
                                AND('Projektkostenkalkulation EP'!$K$42&gt;0,'Projektkostenkalkulation EP'!$K$43&gt;0),5,
                                           IF(
                                                         OR('Projektkostenkalkulation EP'!$K$42&gt;0,'Projektkostenkalkulation EP'!$K$43&gt;0),4,
                                                                     IF('Projektkostenkalkulation EP'!$K$46&gt;0,3,""
                                                                                  )
                                                         )
                                         )
                     ),"")</f>
        <v/>
      </c>
      <c r="G92" s="99">
        <f>IF('Projektkostenkalkulation EP'!$Z$23-
                                SUMIF('Projektkostenkalkulation EP'!$B$23:$Y$23,"&gt;0",'Projektkostenkalkulation EP'!$B$29:$Y$29)-
                                        SUMIF('Projektkostenkalkulation EP'!$B$23:$Y$23,"&gt;0",'Projektkostenkalkulation EP'!$B$28:$Y$28)-
                                                SUMIF('Projektkostenkalkulation EP'!$B$23:$Y$23,"&gt;0",'Projektkostenkalkulation EP'!$B$27:$Y$27)-
                                                        SUMIF('Projektkostenkalkulation EP'!$B$23:$Y$23,"&gt;0",'Projektkostenkalkulation EP'!$B$26:$Y$26)&gt;0,
              IF('Projektkostenkalkulation EP'!$Z$23-
                                            SUMIF('Projektkostenkalkulation EP'!$B$23:$Y$23,"&gt;0",'Projektkostenkalkulation EP'!$B$29:$Y$29)-
                                                    SUMIF('Projektkostenkalkulation EP'!$B$23:$Y$23,"&gt;0",'Projektkostenkalkulation EP'!$B$28:$Y$28)-
                                                            SUMIF('Projektkostenkalkulation EP'!$B$23:$Y$23,"&gt;0",'Projektkostenkalkulation EP'!$B$27:$Y$27)-
                                                                    SUMIF('Projektkostenkalkulation EP'!$B$23:$Y$23,"&gt;0",'Projektkostenkalkulation EP'!$B$26:$Y$26)&gt;=SUMIF('Projektkostenkalkulation EP'!$B$23:$Y$23,"&gt;0",'Projektkostenkalkulation EP'!$B$30:$Y$30),
                           SUMIF('Projektkostenkalkulation EP'!$B$23:$Y$23,"&gt;0",'Projektkostenkalkulation EP'!$B$30:$Y$30),
                           'Projektkostenkalkulation EP'!$Z$23-
                                            SUMIF('Projektkostenkalkulation EP'!$B$23:$Y$23,"&gt;0",'Projektkostenkalkulation EP'!$B$29:$Y$29)-
                                                    SUMIF('Projektkostenkalkulation EP'!$B$23:$Y$23,"&gt;0",'Projektkostenkalkulation EP'!$B$28:$Y$28)-
                                                            SUMIF('Projektkostenkalkulation EP'!$B$23:$Y$23,"&gt;0",'Projektkostenkalkulation EP'!$B$27:$Y$27)-
                                                                    SUMIF('Projektkostenkalkulation EP'!$B$23:$Y$23,"&gt;0",'Projektkostenkalkulation EP'!$B$26:$Y$26)
              ),
              0
)</f>
        <v>0</v>
      </c>
    </row>
    <row r="93" spans="1:7" ht="14.25" customHeight="1" thickBot="1" x14ac:dyDescent="0.25">
      <c r="A93" s="82" t="str">
        <f t="shared" si="14"/>
        <v/>
      </c>
      <c r="B93" s="368" t="str">
        <f>IF(G93&lt;&gt;0,'Projektkostenkalkulation EP'!$A$23,"")</f>
        <v/>
      </c>
      <c r="C93" s="369"/>
      <c r="D93" s="91" t="str">
        <f>IF('Personalkap. (Anl.5)'!$B93&lt;&gt;"",TEXT(IF('Projektkostenkalkulation EP'!B23&lt;&gt;"",EDATE('Projektkostenkalkulation EP'!$B$4,0),IF('Projektkostenkalkulation EP'!C23&lt;&gt;"",EDATE('Projektkostenkalkulation EP'!$B$4,1),IF('Projektkostenkalkulation EP'!D23&lt;&gt;"",EDATE('Projektkostenkalkulation EP'!$B$4,2),IF('Projektkostenkalkulation EP'!E23&lt;&gt;"",EDATE('Projektkostenkalkulation EP'!$B$4,3),IF('Projektkostenkalkulation EP'!F23&lt;&gt;"",EDATE('Projektkostenkalkulation EP'!$B$4,4),IF('Projektkostenkalkulation EP'!G23&lt;&gt;"",EDATE('Projektkostenkalkulation EP'!$B$4,5),IF('Projektkostenkalkulation EP'!H23&lt;&gt;"",EDATE('Projektkostenkalkulation EP'!$B$4,6),IF('Projektkostenkalkulation EP'!I23&lt;&gt;"",EDATE('Projektkostenkalkulation EP'!$B$4,7),IF('Projektkostenkalkulation EP'!J23&lt;&gt;"",EDATE('Projektkostenkalkulation EP'!$B$4,8),IF('Projektkostenkalkulation EP'!K23&lt;&gt;"",EDATE('Projektkostenkalkulation EP'!$B$4,9),IF('Projektkostenkalkulation EP'!L23&lt;&gt;"",EDATE('Projektkostenkalkulation EP'!$B$4,10),IF('Projektkostenkalkulation EP'!M23&lt;&gt;"",EDATE('Projektkostenkalkulation EP'!$B$4,11),IF('Projektkostenkalkulation EP'!N23&lt;&gt;"",EDATE('Projektkostenkalkulation EP'!$B$4,12),IF('Projektkostenkalkulation EP'!O23&lt;&gt;"",EDATE('Projektkostenkalkulation EP'!$B$4,13),IF('Projektkostenkalkulation EP'!P23&lt;&gt;"",EDATE('Projektkostenkalkulation EP'!$B$4,14),IF('Projektkostenkalkulation EP'!Q23&lt;&gt;"",EDATE('Projektkostenkalkulation EP'!$B$4,15),IF('Projektkostenkalkulation EP'!R23&lt;&gt;"",EDATE('Projektkostenkalkulation EP'!$B$4,16),IF('Projektkostenkalkulation EP'!S23&lt;&gt;"",EDATE('Projektkostenkalkulation EP'!$B$4,17),IF('Projektkostenkalkulation EP'!T23&lt;&gt;"",EDATE('Projektkostenkalkulation EP'!$B$4,18),IF('Projektkostenkalkulation EP'!U23&lt;&gt;"",EDATE('Projektkostenkalkulation EP'!$B$4,19),IF('Projektkostenkalkulation EP'!V23&lt;&gt;"",EDATE('Projektkostenkalkulation EP'!$B$4,20),IF('Projektkostenkalkulation EP'!W23&lt;&gt;"",EDATE('Projektkostenkalkulation EP'!$B$4,21),IF('Projektkostenkalkulation EP'!X23&lt;&gt;"",EDATE('Projektkostenkalkulation EP'!$B$4,22),IF('Projektkostenkalkulation EP'!Y23&lt;&gt;"",EDATE('Projektkostenkalkulation EP'!$B$4,23),"Fehler")))))))))))))))))))))))),"TT.MM.JJJJ"),"")</f>
        <v/>
      </c>
      <c r="E93" s="91" t="str">
        <f>IF('Personalkap. (Anl.5)'!$B93&lt;&gt;"",TEXT(IF('Projektkostenkalkulation EP'!Y23&lt;&gt;"",EOMONTH('Projektkostenkalkulation EP'!$B$4,23),IF('Projektkostenkalkulation EP'!X23&lt;&gt;"",EOMONTH('Projektkostenkalkulation EP'!$B$4,22),IF('Projektkostenkalkulation EP'!W23&lt;&gt;"",EOMONTH('Projektkostenkalkulation EP'!$B$4,21),IF('Projektkostenkalkulation EP'!V23&lt;&gt;"",EOMONTH('Projektkostenkalkulation EP'!$B$4,20),IF('Projektkostenkalkulation EP'!U23&lt;&gt;"",EOMONTH('Projektkostenkalkulation EP'!$B$4,19),IF('Projektkostenkalkulation EP'!T23&lt;&gt;"",EOMONTH('Projektkostenkalkulation EP'!$B$4,18),IF('Projektkostenkalkulation EP'!S23&lt;&gt;"",EOMONTH('Projektkostenkalkulation EP'!$B$4,17),IF('Projektkostenkalkulation EP'!R23&lt;&gt;"",EOMONTH('Projektkostenkalkulation EP'!$B$4,16),IF('Projektkostenkalkulation EP'!Q23&lt;&gt;"",EOMONTH('Projektkostenkalkulation EP'!$B$4,15),IF('Projektkostenkalkulation EP'!P23&lt;&gt;"",EOMONTH('Projektkostenkalkulation EP'!$B$4,14),IF('Projektkostenkalkulation EP'!O23&lt;&gt;"",EOMONTH('Projektkostenkalkulation EP'!$B$4,13),IF('Projektkostenkalkulation EP'!N23&lt;&gt;"",EOMONTH('Projektkostenkalkulation EP'!$B$4,12),IF('Projektkostenkalkulation EP'!M23&lt;&gt;"",EOMONTH('Projektkostenkalkulation EP'!$B$4,11),IF('Projektkostenkalkulation EP'!L23&lt;&gt;"",EOMONTH('Projektkostenkalkulation EP'!$B$4,10),IF('Projektkostenkalkulation EP'!K23&lt;&gt;"",EOMONTH('Projektkostenkalkulation EP'!$B$4,9),IF('Projektkostenkalkulation EP'!J23&lt;&gt;"",EOMONTH('Projektkostenkalkulation EP'!$B$4,8),IF('Projektkostenkalkulation EP'!I23&lt;&gt;"",EOMONTH('Projektkostenkalkulation EP'!$B$4,7),IF('Projektkostenkalkulation EP'!H23&lt;&gt;"",EOMONTH('Projektkostenkalkulation EP'!$B$4,6),IF('Projektkostenkalkulation EP'!G23&lt;&gt;"",EOMONTH('Projektkostenkalkulation EP'!$B$4,5),IF('Projektkostenkalkulation EP'!F23&lt;&gt;"",EOMONTH('Projektkostenkalkulation EP'!$B$4,4),IF('Projektkostenkalkulation EP'!E23&lt;&gt;"",EOMONTH('Projektkostenkalkulation EP'!$B$4,3),IF('Projektkostenkalkulation EP'!D23&lt;&gt;"",EOMONTH('Projektkostenkalkulation EP'!$B$4,2),IF('Projektkostenkalkulation EP'!C23&lt;&gt;"",EOMONTH('Projektkostenkalkulation EP'!$B$4,1),IF('Projektkostenkalkulation EP'!B23&lt;&gt;"",EOMONTH('Projektkostenkalkulation EP'!$B$4,0),"Fehler")))))))))))))))))))))))),"TT.MM.JJJJ"),"")</f>
        <v/>
      </c>
      <c r="F93" s="118" t="str">
        <f>IF(A93&lt;&gt;"",IF('Projektkostenkalkulation EP'!$K$47="","",
                 IF(
                                AND('Projektkostenkalkulation EP'!$K$42&gt;0,'Projektkostenkalkulation EP'!$K$43&gt;0),6,
                                           IF(
                                                         OR('Projektkostenkalkulation EP'!$K$42&gt;0,'Projektkostenkalkulation EP'!$K$43&gt;0),5,
                                                                     IF('Projektkostenkalkulation EP'!$K$47&gt;0,4,""
                                                                                  )
                                                         )
                                         )
                     ),"")</f>
        <v/>
      </c>
      <c r="G93" s="88">
        <f>IF('Projektkostenkalkulation EP'!$Z$23-
                        SUMIF('Projektkostenkalkulation EP'!$B$23:$Y$23,"&gt;0",'Projektkostenkalkulation EP'!$B$30:$Y$30)-
                                SUMIF('Projektkostenkalkulation EP'!$B$23:$Y$23,"&gt;0",'Projektkostenkalkulation EP'!$B$29:$Y$29)-
                                        SUMIF('Projektkostenkalkulation EP'!$B$23:$Y$23,"&gt;0",'Projektkostenkalkulation EP'!$B$28:$Y$28)-
                                                SUMIF('Projektkostenkalkulation EP'!$B$23:$Y$23,"&gt;0",'Projektkostenkalkulation EP'!$B$27:$Y$27)-
                                                        SUMIF('Projektkostenkalkulation EP'!$B$23:$Y$23,"&gt;0",'Projektkostenkalkulation EP'!$B$26:$Y$26)&gt;0,
              IF('Projektkostenkalkulation EP'!$Z$23-
                                    SUMIF('Projektkostenkalkulation EP'!$B$23:$Y$23,"&gt;0",'Projektkostenkalkulation EP'!$B$30:$Y$30)-
                                            SUMIF('Projektkostenkalkulation EP'!$B$23:$Y$23,"&gt;0",'Projektkostenkalkulation EP'!$B$29:$Y$29)-
                                                    SUMIF('Projektkostenkalkulation EP'!$B$23:$Y$23,"&gt;0",'Projektkostenkalkulation EP'!$B$28:$Y$28)-
                                                            SUMIF('Projektkostenkalkulation EP'!$B$23:$Y$23,"&gt;0",'Projektkostenkalkulation EP'!$B$27:$Y$27)-
                                                                    SUMIF('Projektkostenkalkulation EP'!$B$23:$Y$23,"&gt;0",'Projektkostenkalkulation EP'!$B$26:$Y$26)&gt;=SUMIF('Projektkostenkalkulation EP'!$B$23:$Y$23,"&gt;0",'Projektkostenkalkulation EP'!$B$31:$Y$31),
                           SUMIF('Projektkostenkalkulation EP'!$B$23:$Y$23,"&gt;0",'Projektkostenkalkulation EP'!$B$31:$Y$31),
                           'Projektkostenkalkulation EP'!$Z$23-
                                    SUMIF('Projektkostenkalkulation EP'!$B$23:$Y$23,"&gt;0",'Projektkostenkalkulation EP'!$B$30:$Y$30)-
                                            SUMIF('Projektkostenkalkulation EP'!$B$23:$Y$23,"&gt;0",'Projektkostenkalkulation EP'!$B$29:$Y$29)-
                                                    SUMIF('Projektkostenkalkulation EP'!$B$23:$Y$23,"&gt;0",'Projektkostenkalkulation EP'!$B$28:$Y$28)-
                                                            SUMIF('Projektkostenkalkulation EP'!$B$23:$Y$23,"&gt;0",'Projektkostenkalkulation EP'!$B$27:$Y$27)-
                                                                    SUMIF('Projektkostenkalkulation EP'!$B$23:$Y$23,"&gt;0",'Projektkostenkalkulation EP'!$B$26:$Y$26)
              ),
              0
)</f>
        <v>0</v>
      </c>
    </row>
    <row r="94" spans="1:7" ht="14.25" customHeight="1" x14ac:dyDescent="0.2">
      <c r="A94" s="60"/>
      <c r="B94" s="76"/>
      <c r="C94" s="76"/>
      <c r="D94" s="76"/>
    </row>
    <row r="95" spans="1:7" ht="14.25" customHeight="1" x14ac:dyDescent="0.2"/>
    <row r="96" spans="1:7" ht="14.25" customHeight="1" x14ac:dyDescent="0.2"/>
    <row r="97" spans="1:4" ht="14.25" customHeight="1" x14ac:dyDescent="0.2">
      <c r="A97" s="60"/>
      <c r="B97" s="60"/>
    </row>
    <row r="98" spans="1:4" ht="14.25" customHeight="1" x14ac:dyDescent="0.2">
      <c r="A98" s="60"/>
      <c r="B98" s="60"/>
      <c r="C98" s="60"/>
      <c r="D98" s="60"/>
    </row>
    <row r="99" spans="1:4" ht="14.25" customHeight="1" x14ac:dyDescent="0.2">
      <c r="A99" s="60"/>
      <c r="B99" s="60"/>
      <c r="C99" s="60"/>
      <c r="D99" s="60"/>
    </row>
    <row r="100" spans="1:4" ht="14.25" customHeight="1" x14ac:dyDescent="0.2">
      <c r="A100" s="60"/>
      <c r="B100" s="60"/>
      <c r="C100" s="60"/>
      <c r="D100" s="60"/>
    </row>
    <row r="101" spans="1:4" ht="14.25" customHeight="1" x14ac:dyDescent="0.2">
      <c r="A101" s="60"/>
      <c r="B101" s="60"/>
      <c r="C101" s="60"/>
      <c r="D101" s="60"/>
    </row>
    <row r="102" spans="1:4" ht="14.25" customHeight="1" x14ac:dyDescent="0.2">
      <c r="A102" s="60"/>
      <c r="B102" s="60"/>
      <c r="C102" s="60"/>
      <c r="D102" s="60"/>
    </row>
    <row r="103" spans="1:4" ht="14.25" customHeight="1" x14ac:dyDescent="0.2">
      <c r="A103" s="60"/>
      <c r="B103" s="60"/>
      <c r="C103" s="60"/>
      <c r="D103" s="60"/>
    </row>
    <row r="104" spans="1:4" ht="14.25" customHeight="1" x14ac:dyDescent="0.2">
      <c r="A104" s="60"/>
      <c r="B104" s="60"/>
      <c r="C104" s="60"/>
      <c r="D104" s="60"/>
    </row>
    <row r="105" spans="1:4" ht="14.25" customHeight="1" x14ac:dyDescent="0.2">
      <c r="A105" s="60"/>
      <c r="B105" s="60"/>
      <c r="C105" s="60"/>
      <c r="D105" s="60"/>
    </row>
    <row r="106" spans="1:4" ht="14.25" customHeight="1" x14ac:dyDescent="0.2">
      <c r="A106" s="60"/>
      <c r="B106" s="60"/>
      <c r="C106" s="60"/>
      <c r="D106" s="60"/>
    </row>
    <row r="107" spans="1:4" ht="14.25" customHeight="1" x14ac:dyDescent="0.2">
      <c r="A107" s="60"/>
      <c r="B107" s="60"/>
      <c r="C107" s="60"/>
      <c r="D107" s="60"/>
    </row>
    <row r="108" spans="1:4" ht="14.25" customHeight="1" x14ac:dyDescent="0.2">
      <c r="A108" s="60"/>
      <c r="B108" s="60"/>
      <c r="C108" s="60"/>
      <c r="D108" s="60"/>
    </row>
    <row r="109" spans="1:4" ht="14.25" customHeight="1" x14ac:dyDescent="0.2">
      <c r="A109" s="60"/>
      <c r="B109" s="60"/>
      <c r="C109" s="60"/>
      <c r="D109" s="60"/>
    </row>
    <row r="110" spans="1:4" ht="14.25" customHeight="1" x14ac:dyDescent="0.2">
      <c r="A110" s="60"/>
      <c r="B110" s="60"/>
      <c r="C110" s="60"/>
      <c r="D110" s="60"/>
    </row>
    <row r="111" spans="1:4" ht="14.25" customHeight="1" x14ac:dyDescent="0.2">
      <c r="A111" s="60"/>
      <c r="B111" s="60"/>
      <c r="C111" s="60"/>
      <c r="D111" s="60"/>
    </row>
    <row r="112" spans="1:4" ht="14.25" customHeight="1" x14ac:dyDescent="0.2">
      <c r="A112" s="76"/>
      <c r="B112" s="76"/>
      <c r="C112" s="76"/>
      <c r="D112" s="76"/>
    </row>
    <row r="113" spans="1:4" ht="14.25" customHeight="1" x14ac:dyDescent="0.2">
      <c r="B113" s="76"/>
      <c r="C113" s="76"/>
      <c r="D113" s="76"/>
    </row>
    <row r="114" spans="1:4" ht="14.25" customHeight="1" x14ac:dyDescent="0.2">
      <c r="A114" s="76"/>
      <c r="B114" s="76"/>
      <c r="C114" s="76"/>
      <c r="D114" s="76"/>
    </row>
    <row r="115" spans="1:4" ht="14.25" customHeight="1" x14ac:dyDescent="0.2">
      <c r="A115" s="60"/>
      <c r="B115" s="60"/>
      <c r="C115" s="60"/>
      <c r="D115" s="60"/>
    </row>
    <row r="116" spans="1:4" ht="14.25" customHeight="1" x14ac:dyDescent="0.2">
      <c r="A116" s="60"/>
      <c r="B116" s="60"/>
      <c r="C116" s="60"/>
      <c r="D116" s="60"/>
    </row>
    <row r="117" spans="1:4" ht="14.25" customHeight="1" x14ac:dyDescent="0.2">
      <c r="A117" s="60"/>
      <c r="B117" s="60"/>
      <c r="C117" s="60"/>
      <c r="D117" s="60"/>
    </row>
    <row r="118" spans="1:4" ht="14.25" customHeight="1" x14ac:dyDescent="0.2">
      <c r="A118" s="60"/>
      <c r="B118" s="60"/>
      <c r="C118" s="60"/>
      <c r="D118" s="60"/>
    </row>
    <row r="119" spans="1:4" ht="14.25" customHeight="1" x14ac:dyDescent="0.2">
      <c r="A119" s="60"/>
      <c r="B119" s="60"/>
      <c r="C119" s="60"/>
      <c r="D119" s="60"/>
    </row>
    <row r="120" spans="1:4" ht="14.25" customHeight="1" x14ac:dyDescent="0.2">
      <c r="A120" s="60"/>
      <c r="B120" s="60"/>
      <c r="C120" s="60"/>
      <c r="D120" s="60"/>
    </row>
    <row r="121" spans="1:4" ht="14.25" customHeight="1" x14ac:dyDescent="0.2">
      <c r="A121" s="60"/>
      <c r="B121" s="60"/>
      <c r="C121" s="60"/>
      <c r="D121" s="60"/>
    </row>
    <row r="122" spans="1:4" ht="14.25" customHeight="1" x14ac:dyDescent="0.2">
      <c r="A122" s="60"/>
      <c r="B122" s="60"/>
      <c r="C122" s="60"/>
      <c r="D122" s="60"/>
    </row>
    <row r="123" spans="1:4" ht="14.25" customHeight="1" x14ac:dyDescent="0.2">
      <c r="A123" s="60"/>
      <c r="B123" s="60"/>
      <c r="C123" s="60"/>
      <c r="D123" s="60"/>
    </row>
    <row r="124" spans="1:4" ht="14.25" customHeight="1" x14ac:dyDescent="0.2">
      <c r="A124" s="60"/>
      <c r="B124" s="60"/>
      <c r="C124" s="60"/>
      <c r="D124" s="60"/>
    </row>
    <row r="125" spans="1:4" ht="14.25" customHeight="1" x14ac:dyDescent="0.2">
      <c r="A125" s="60"/>
      <c r="B125" s="60"/>
      <c r="C125" s="60"/>
      <c r="D125" s="60"/>
    </row>
    <row r="126" spans="1:4" ht="14.25" customHeight="1" x14ac:dyDescent="0.2">
      <c r="A126" s="60"/>
      <c r="B126" s="60"/>
      <c r="C126" s="60"/>
      <c r="D126" s="60"/>
    </row>
    <row r="127" spans="1:4" ht="14.25" customHeight="1" x14ac:dyDescent="0.2">
      <c r="A127" s="60"/>
      <c r="B127" s="60"/>
      <c r="C127" s="60"/>
      <c r="D127" s="60"/>
    </row>
    <row r="128" spans="1:4" ht="14.25" customHeight="1" x14ac:dyDescent="0.2">
      <c r="A128" s="60"/>
      <c r="B128" s="60"/>
      <c r="C128" s="60"/>
      <c r="D128" s="60"/>
    </row>
    <row r="129" spans="1:4" ht="14.25" customHeight="1" x14ac:dyDescent="0.2">
      <c r="A129" s="76"/>
      <c r="B129" s="76"/>
      <c r="C129" s="76"/>
      <c r="D129" s="76"/>
    </row>
    <row r="130" spans="1:4" ht="14.25" customHeight="1" x14ac:dyDescent="0.2">
      <c r="B130" s="76"/>
      <c r="C130" s="76"/>
      <c r="D130" s="76"/>
    </row>
    <row r="131" spans="1:4" ht="14.25" customHeight="1" x14ac:dyDescent="0.2">
      <c r="A131" s="76"/>
      <c r="B131" s="76"/>
      <c r="C131" s="76"/>
      <c r="D131" s="76"/>
    </row>
    <row r="132" spans="1:4" ht="14.25" customHeight="1" x14ac:dyDescent="0.2">
      <c r="A132" s="60"/>
      <c r="B132" s="60"/>
      <c r="C132" s="60"/>
      <c r="D132" s="60"/>
    </row>
    <row r="133" spans="1:4" ht="14.25" customHeight="1" x14ac:dyDescent="0.2">
      <c r="A133" s="60"/>
      <c r="B133" s="60"/>
      <c r="C133" s="60"/>
      <c r="D133" s="60"/>
    </row>
    <row r="134" spans="1:4" ht="14.25" customHeight="1" x14ac:dyDescent="0.2">
      <c r="A134" s="60"/>
      <c r="B134" s="60"/>
      <c r="C134" s="60"/>
      <c r="D134" s="60"/>
    </row>
    <row r="135" spans="1:4" ht="14.25" customHeight="1" x14ac:dyDescent="0.2">
      <c r="A135" s="60"/>
      <c r="B135" s="60"/>
      <c r="C135" s="60"/>
      <c r="D135" s="60"/>
    </row>
    <row r="136" spans="1:4" x14ac:dyDescent="0.2">
      <c r="A136" s="60"/>
      <c r="B136" s="60"/>
      <c r="C136" s="60"/>
      <c r="D136" s="60"/>
    </row>
    <row r="137" spans="1:4" x14ac:dyDescent="0.2">
      <c r="A137" s="60"/>
      <c r="B137" s="60"/>
      <c r="C137" s="60"/>
      <c r="D137" s="60"/>
    </row>
    <row r="138" spans="1:4" x14ac:dyDescent="0.2">
      <c r="A138" s="60"/>
      <c r="B138" s="60"/>
      <c r="C138" s="60"/>
      <c r="D138" s="60"/>
    </row>
    <row r="139" spans="1:4" x14ac:dyDescent="0.2">
      <c r="A139" s="60"/>
      <c r="B139" s="60"/>
      <c r="C139" s="60"/>
      <c r="D139" s="60"/>
    </row>
    <row r="140" spans="1:4" x14ac:dyDescent="0.2">
      <c r="A140" s="60"/>
      <c r="B140" s="60"/>
      <c r="C140" s="60"/>
      <c r="D140" s="60"/>
    </row>
    <row r="141" spans="1:4" x14ac:dyDescent="0.2">
      <c r="A141" s="60"/>
      <c r="B141" s="60"/>
      <c r="C141" s="60"/>
      <c r="D141" s="60"/>
    </row>
    <row r="142" spans="1:4" x14ac:dyDescent="0.2">
      <c r="A142" s="60"/>
      <c r="B142" s="60"/>
      <c r="C142" s="60"/>
      <c r="D142" s="60"/>
    </row>
    <row r="143" spans="1:4" x14ac:dyDescent="0.2">
      <c r="A143" s="60"/>
      <c r="B143" s="60"/>
      <c r="C143" s="60"/>
      <c r="D143" s="60"/>
    </row>
    <row r="144" spans="1:4" x14ac:dyDescent="0.2">
      <c r="A144" s="60"/>
      <c r="B144" s="60"/>
      <c r="C144" s="60"/>
      <c r="D144" s="60"/>
    </row>
    <row r="145" spans="1:4" x14ac:dyDescent="0.2">
      <c r="A145" s="60"/>
      <c r="B145" s="60"/>
      <c r="C145" s="60"/>
      <c r="D145" s="60"/>
    </row>
    <row r="146" spans="1:4" x14ac:dyDescent="0.2">
      <c r="A146" s="76"/>
      <c r="B146" s="76"/>
      <c r="C146" s="76"/>
      <c r="D146" s="76"/>
    </row>
    <row r="147" spans="1:4" x14ac:dyDescent="0.2">
      <c r="B147" s="76"/>
      <c r="C147" s="76"/>
      <c r="D147" s="76"/>
    </row>
    <row r="148" spans="1:4" x14ac:dyDescent="0.2">
      <c r="A148" s="76"/>
      <c r="B148" s="76"/>
      <c r="C148" s="76"/>
      <c r="D148" s="76"/>
    </row>
    <row r="149" spans="1:4" x14ac:dyDescent="0.2">
      <c r="A149" s="60"/>
      <c r="B149" s="60"/>
    </row>
    <row r="150" spans="1:4" x14ac:dyDescent="0.2">
      <c r="A150" s="60"/>
      <c r="B150" s="60"/>
      <c r="C150" s="60"/>
      <c r="D150" s="60"/>
    </row>
    <row r="151" spans="1:4" x14ac:dyDescent="0.2">
      <c r="A151" s="60"/>
      <c r="B151" s="60"/>
      <c r="C151" s="60"/>
      <c r="D151" s="60"/>
    </row>
    <row r="152" spans="1:4" x14ac:dyDescent="0.2">
      <c r="A152" s="60"/>
      <c r="B152" s="60"/>
      <c r="C152" s="60"/>
      <c r="D152" s="60"/>
    </row>
    <row r="153" spans="1:4" x14ac:dyDescent="0.2">
      <c r="A153" s="60"/>
      <c r="B153" s="60"/>
      <c r="C153" s="60"/>
      <c r="D153" s="60"/>
    </row>
    <row r="154" spans="1:4" x14ac:dyDescent="0.2">
      <c r="A154" s="60"/>
      <c r="B154" s="60"/>
      <c r="C154" s="60"/>
      <c r="D154" s="60"/>
    </row>
    <row r="155" spans="1:4" x14ac:dyDescent="0.2">
      <c r="A155" s="60"/>
      <c r="B155" s="60"/>
      <c r="C155" s="60"/>
      <c r="D155" s="60"/>
    </row>
    <row r="156" spans="1:4" x14ac:dyDescent="0.2">
      <c r="A156" s="60"/>
      <c r="B156" s="60"/>
      <c r="C156" s="60"/>
      <c r="D156" s="60"/>
    </row>
    <row r="157" spans="1:4" x14ac:dyDescent="0.2">
      <c r="A157" s="60"/>
      <c r="B157" s="60"/>
      <c r="C157" s="60"/>
      <c r="D157" s="60"/>
    </row>
    <row r="158" spans="1:4" x14ac:dyDescent="0.2">
      <c r="A158" s="60"/>
      <c r="B158" s="60"/>
      <c r="C158" s="60"/>
      <c r="D158" s="60"/>
    </row>
    <row r="159" spans="1:4" x14ac:dyDescent="0.2">
      <c r="A159" s="60"/>
      <c r="B159" s="60"/>
      <c r="C159" s="60"/>
      <c r="D159" s="60"/>
    </row>
    <row r="160" spans="1:4" x14ac:dyDescent="0.2">
      <c r="A160" s="60"/>
      <c r="B160" s="60"/>
      <c r="C160" s="60"/>
      <c r="D160" s="60"/>
    </row>
    <row r="161" spans="1:4" x14ac:dyDescent="0.2">
      <c r="A161" s="60"/>
      <c r="B161" s="60"/>
      <c r="C161" s="60"/>
      <c r="D161" s="60"/>
    </row>
    <row r="162" spans="1:4" x14ac:dyDescent="0.2">
      <c r="A162" s="60"/>
      <c r="B162" s="60"/>
      <c r="C162" s="60"/>
      <c r="D162" s="60"/>
    </row>
    <row r="163" spans="1:4" x14ac:dyDescent="0.2">
      <c r="A163" s="76"/>
      <c r="B163" s="76"/>
      <c r="C163" s="76"/>
      <c r="D163" s="76"/>
    </row>
    <row r="164" spans="1:4" x14ac:dyDescent="0.2">
      <c r="B164" s="76"/>
      <c r="C164" s="76"/>
      <c r="D164" s="76"/>
    </row>
    <row r="165" spans="1:4" x14ac:dyDescent="0.2">
      <c r="A165" s="76"/>
      <c r="B165" s="76"/>
      <c r="C165" s="76"/>
      <c r="D165" s="76"/>
    </row>
    <row r="166" spans="1:4" x14ac:dyDescent="0.2">
      <c r="A166" s="60"/>
      <c r="B166" s="60"/>
      <c r="C166" s="60"/>
      <c r="D166" s="60"/>
    </row>
    <row r="167" spans="1:4" x14ac:dyDescent="0.2">
      <c r="A167" s="60"/>
      <c r="B167" s="60"/>
      <c r="C167" s="60"/>
      <c r="D167" s="60"/>
    </row>
    <row r="168" spans="1:4" x14ac:dyDescent="0.2">
      <c r="A168" s="60"/>
      <c r="B168" s="60"/>
      <c r="C168" s="60"/>
      <c r="D168" s="60"/>
    </row>
    <row r="169" spans="1:4" x14ac:dyDescent="0.2">
      <c r="A169" s="60"/>
      <c r="B169" s="60"/>
      <c r="C169" s="60"/>
      <c r="D169" s="60"/>
    </row>
    <row r="170" spans="1:4" x14ac:dyDescent="0.2">
      <c r="A170" s="60"/>
      <c r="B170" s="60"/>
      <c r="C170" s="60"/>
      <c r="D170" s="60"/>
    </row>
    <row r="171" spans="1:4" x14ac:dyDescent="0.2">
      <c r="A171" s="60"/>
      <c r="B171" s="60"/>
      <c r="C171" s="60"/>
      <c r="D171" s="60"/>
    </row>
    <row r="172" spans="1:4" x14ac:dyDescent="0.2">
      <c r="A172" s="60"/>
      <c r="B172" s="60"/>
      <c r="C172" s="60"/>
      <c r="D172" s="60"/>
    </row>
    <row r="173" spans="1:4" x14ac:dyDescent="0.2">
      <c r="A173" s="60"/>
      <c r="B173" s="60"/>
      <c r="C173" s="60"/>
      <c r="D173" s="60"/>
    </row>
    <row r="174" spans="1:4" x14ac:dyDescent="0.2">
      <c r="A174" s="60"/>
      <c r="B174" s="60"/>
      <c r="C174" s="60"/>
      <c r="D174" s="60"/>
    </row>
    <row r="175" spans="1:4" x14ac:dyDescent="0.2">
      <c r="A175" s="60"/>
      <c r="B175" s="60"/>
      <c r="C175" s="60"/>
      <c r="D175" s="60"/>
    </row>
    <row r="176" spans="1:4" x14ac:dyDescent="0.2">
      <c r="A176" s="75"/>
      <c r="B176" s="75"/>
      <c r="C176" s="75"/>
      <c r="D176" s="75"/>
    </row>
    <row r="177" spans="1:4" x14ac:dyDescent="0.2">
      <c r="A177" s="75"/>
      <c r="B177" s="75"/>
      <c r="C177" s="75"/>
      <c r="D177" s="75"/>
    </row>
    <row r="178" spans="1:4" x14ac:dyDescent="0.2">
      <c r="A178" s="75"/>
      <c r="B178" s="75"/>
      <c r="C178" s="75"/>
      <c r="D178" s="75"/>
    </row>
    <row r="179" spans="1:4" x14ac:dyDescent="0.2">
      <c r="A179" s="76"/>
      <c r="B179" s="76"/>
      <c r="C179" s="76"/>
      <c r="D179" s="76"/>
    </row>
    <row r="180" spans="1:4" x14ac:dyDescent="0.2">
      <c r="B180" s="76"/>
      <c r="C180" s="76"/>
      <c r="D180" s="76"/>
    </row>
    <row r="181" spans="1:4" x14ac:dyDescent="0.2">
      <c r="A181" s="76"/>
      <c r="B181" s="76"/>
      <c r="C181" s="76"/>
      <c r="D181" s="76"/>
    </row>
    <row r="182" spans="1:4" x14ac:dyDescent="0.2">
      <c r="A182" s="60"/>
      <c r="B182" s="75"/>
      <c r="C182" s="60"/>
      <c r="D182" s="75"/>
    </row>
    <row r="183" spans="1:4" x14ac:dyDescent="0.2">
      <c r="A183" s="75"/>
      <c r="B183" s="75"/>
      <c r="C183" s="75"/>
      <c r="D183" s="75"/>
    </row>
    <row r="184" spans="1:4" x14ac:dyDescent="0.2">
      <c r="A184" s="75"/>
      <c r="B184" s="75"/>
      <c r="C184" s="75"/>
      <c r="D184" s="75"/>
    </row>
    <row r="185" spans="1:4" x14ac:dyDescent="0.2">
      <c r="A185" s="75"/>
      <c r="B185" s="75"/>
      <c r="C185" s="75"/>
      <c r="D185" s="75"/>
    </row>
    <row r="186" spans="1:4" x14ac:dyDescent="0.2">
      <c r="A186" s="75"/>
      <c r="B186" s="75"/>
      <c r="C186" s="75"/>
      <c r="D186" s="75"/>
    </row>
    <row r="187" spans="1:4" x14ac:dyDescent="0.2">
      <c r="A187" s="75"/>
      <c r="B187" s="75"/>
      <c r="C187" s="75"/>
      <c r="D187" s="75"/>
    </row>
    <row r="188" spans="1:4" x14ac:dyDescent="0.2">
      <c r="A188" s="75"/>
      <c r="B188" s="75"/>
      <c r="C188" s="75"/>
      <c r="D188" s="75"/>
    </row>
    <row r="189" spans="1:4" x14ac:dyDescent="0.2">
      <c r="A189" s="75"/>
      <c r="B189" s="75"/>
      <c r="C189" s="75"/>
      <c r="D189" s="75"/>
    </row>
    <row r="190" spans="1:4" x14ac:dyDescent="0.2">
      <c r="A190" s="75"/>
      <c r="B190" s="75"/>
      <c r="C190" s="75"/>
      <c r="D190" s="75"/>
    </row>
    <row r="191" spans="1:4" x14ac:dyDescent="0.2">
      <c r="A191" s="75"/>
      <c r="B191" s="75"/>
      <c r="C191" s="75"/>
      <c r="D191" s="75"/>
    </row>
    <row r="192" spans="1:4" x14ac:dyDescent="0.2">
      <c r="A192" s="75"/>
      <c r="B192" s="75"/>
      <c r="C192" s="75"/>
      <c r="D192" s="75"/>
    </row>
    <row r="193" spans="1:4" x14ac:dyDescent="0.2">
      <c r="A193" s="75"/>
      <c r="B193" s="75"/>
      <c r="C193" s="75"/>
      <c r="D193" s="75"/>
    </row>
    <row r="194" spans="1:4" x14ac:dyDescent="0.2">
      <c r="A194" s="75"/>
      <c r="B194" s="75"/>
      <c r="C194" s="75"/>
      <c r="D194" s="75"/>
    </row>
    <row r="195" spans="1:4" x14ac:dyDescent="0.2">
      <c r="A195" s="76"/>
      <c r="B195" s="76"/>
      <c r="C195" s="76"/>
      <c r="D195" s="76"/>
    </row>
    <row r="196" spans="1:4" x14ac:dyDescent="0.2">
      <c r="B196" s="76"/>
      <c r="C196" s="76"/>
      <c r="D196" s="76"/>
    </row>
    <row r="197" spans="1:4" x14ac:dyDescent="0.2">
      <c r="A197" s="76"/>
      <c r="B197" s="76"/>
      <c r="C197" s="76"/>
      <c r="D197" s="76"/>
    </row>
    <row r="198" spans="1:4" ht="38.25" customHeight="1" x14ac:dyDescent="0.2">
      <c r="A198" s="74"/>
      <c r="B198" s="74"/>
      <c r="C198" s="74"/>
      <c r="D198" s="74"/>
    </row>
    <row r="200" spans="1:4" ht="18" x14ac:dyDescent="0.2">
      <c r="A200" s="74"/>
      <c r="B200" s="74"/>
      <c r="C200" s="74"/>
      <c r="D200" s="74"/>
    </row>
    <row r="201" spans="1:4" x14ac:dyDescent="0.2">
      <c r="A201" s="60"/>
      <c r="B201" s="75"/>
      <c r="C201" s="60"/>
      <c r="D201" s="75"/>
    </row>
    <row r="202" spans="1:4" x14ac:dyDescent="0.2">
      <c r="A202" s="75"/>
      <c r="B202" s="75"/>
      <c r="C202" s="75"/>
      <c r="D202" s="75"/>
    </row>
    <row r="203" spans="1:4" x14ac:dyDescent="0.2">
      <c r="A203" s="75"/>
      <c r="B203" s="75"/>
      <c r="C203" s="75"/>
      <c r="D203" s="75"/>
    </row>
    <row r="204" spans="1:4" x14ac:dyDescent="0.2">
      <c r="A204" s="75"/>
      <c r="B204" s="75"/>
      <c r="C204" s="75"/>
      <c r="D204" s="75"/>
    </row>
    <row r="205" spans="1:4" x14ac:dyDescent="0.2">
      <c r="A205" s="75"/>
      <c r="B205" s="75"/>
      <c r="C205" s="75"/>
      <c r="D205" s="75"/>
    </row>
    <row r="206" spans="1:4" x14ac:dyDescent="0.2">
      <c r="A206" s="75"/>
      <c r="B206" s="75"/>
      <c r="C206" s="75"/>
      <c r="D206" s="75"/>
    </row>
    <row r="207" spans="1:4" x14ac:dyDescent="0.2">
      <c r="A207" s="75"/>
      <c r="B207" s="75"/>
      <c r="C207" s="75"/>
      <c r="D207" s="75"/>
    </row>
    <row r="208" spans="1:4" x14ac:dyDescent="0.2">
      <c r="A208" s="75"/>
      <c r="B208" s="75"/>
      <c r="C208" s="75"/>
      <c r="D208" s="75"/>
    </row>
    <row r="209" spans="1:4" x14ac:dyDescent="0.2">
      <c r="A209" s="75"/>
      <c r="B209" s="75"/>
      <c r="C209" s="75"/>
      <c r="D209" s="75"/>
    </row>
    <row r="210" spans="1:4" x14ac:dyDescent="0.2">
      <c r="A210" s="75"/>
      <c r="B210" s="75"/>
      <c r="C210" s="75"/>
      <c r="D210" s="75"/>
    </row>
    <row r="211" spans="1:4" x14ac:dyDescent="0.2">
      <c r="A211" s="75"/>
      <c r="B211" s="75"/>
      <c r="C211" s="75"/>
      <c r="D211" s="75"/>
    </row>
    <row r="212" spans="1:4" x14ac:dyDescent="0.2">
      <c r="A212" s="75"/>
      <c r="B212" s="75"/>
      <c r="C212" s="75"/>
      <c r="D212" s="75"/>
    </row>
    <row r="213" spans="1:4" x14ac:dyDescent="0.2">
      <c r="A213" s="76"/>
      <c r="B213" s="76"/>
      <c r="C213" s="76"/>
      <c r="D213" s="76"/>
    </row>
    <row r="214" spans="1:4" x14ac:dyDescent="0.2">
      <c r="B214" s="76"/>
      <c r="C214" s="76"/>
      <c r="D214" s="76"/>
    </row>
    <row r="215" spans="1:4" x14ac:dyDescent="0.2">
      <c r="A215" s="76"/>
      <c r="B215" s="76"/>
      <c r="C215" s="76"/>
      <c r="D215" s="76"/>
    </row>
    <row r="216" spans="1:4" x14ac:dyDescent="0.2">
      <c r="A216" s="60"/>
      <c r="B216" s="75"/>
      <c r="C216" s="60"/>
      <c r="D216" s="75"/>
    </row>
    <row r="217" spans="1:4" x14ac:dyDescent="0.2">
      <c r="A217" s="75"/>
      <c r="B217" s="75"/>
      <c r="C217" s="75"/>
      <c r="D217" s="75"/>
    </row>
    <row r="218" spans="1:4" x14ac:dyDescent="0.2">
      <c r="A218" s="75"/>
      <c r="B218" s="75"/>
      <c r="C218" s="75"/>
      <c r="D218" s="75"/>
    </row>
    <row r="219" spans="1:4" x14ac:dyDescent="0.2">
      <c r="A219" s="75"/>
      <c r="B219" s="75"/>
      <c r="C219" s="75"/>
      <c r="D219" s="75"/>
    </row>
    <row r="220" spans="1:4" x14ac:dyDescent="0.2">
      <c r="A220" s="75"/>
      <c r="B220" s="75"/>
      <c r="C220" s="75"/>
      <c r="D220" s="75"/>
    </row>
    <row r="221" spans="1:4" x14ac:dyDescent="0.2">
      <c r="A221" s="75"/>
      <c r="B221" s="75"/>
      <c r="C221" s="75"/>
      <c r="D221" s="75"/>
    </row>
    <row r="222" spans="1:4" x14ac:dyDescent="0.2">
      <c r="A222" s="75"/>
      <c r="B222" s="75"/>
      <c r="C222" s="75"/>
      <c r="D222" s="75"/>
    </row>
    <row r="223" spans="1:4" x14ac:dyDescent="0.2">
      <c r="A223" s="75"/>
      <c r="B223" s="75"/>
      <c r="C223" s="75"/>
      <c r="D223" s="75"/>
    </row>
    <row r="224" spans="1:4" x14ac:dyDescent="0.2">
      <c r="A224" s="75"/>
      <c r="B224" s="75"/>
      <c r="C224" s="75"/>
      <c r="D224" s="75"/>
    </row>
    <row r="225" spans="1:4" x14ac:dyDescent="0.2">
      <c r="A225" s="75"/>
      <c r="B225" s="75"/>
      <c r="C225" s="75"/>
      <c r="D225" s="75"/>
    </row>
    <row r="226" spans="1:4" x14ac:dyDescent="0.2">
      <c r="A226" s="75"/>
      <c r="B226" s="75"/>
      <c r="C226" s="75"/>
      <c r="D226" s="75"/>
    </row>
    <row r="227" spans="1:4" x14ac:dyDescent="0.2">
      <c r="A227" s="75"/>
      <c r="B227" s="75"/>
      <c r="C227" s="75"/>
      <c r="D227" s="75"/>
    </row>
    <row r="228" spans="1:4" x14ac:dyDescent="0.2">
      <c r="A228" s="76"/>
      <c r="B228" s="76"/>
      <c r="C228" s="76"/>
      <c r="D228" s="76"/>
    </row>
    <row r="229" spans="1:4" x14ac:dyDescent="0.2">
      <c r="B229" s="76"/>
      <c r="C229" s="76"/>
      <c r="D229" s="76"/>
    </row>
    <row r="230" spans="1:4" x14ac:dyDescent="0.2">
      <c r="A230" s="76"/>
      <c r="B230" s="76"/>
      <c r="C230" s="76"/>
      <c r="D230" s="76"/>
    </row>
    <row r="231" spans="1:4" x14ac:dyDescent="0.2">
      <c r="A231" s="60"/>
      <c r="B231" s="75"/>
      <c r="C231" s="60"/>
      <c r="D231" s="75"/>
    </row>
    <row r="232" spans="1:4" x14ac:dyDescent="0.2">
      <c r="A232" s="75"/>
      <c r="B232" s="75"/>
      <c r="C232" s="75"/>
      <c r="D232" s="75"/>
    </row>
    <row r="233" spans="1:4" x14ac:dyDescent="0.2">
      <c r="A233" s="75"/>
      <c r="B233" s="75"/>
      <c r="C233" s="75"/>
      <c r="D233" s="75"/>
    </row>
    <row r="234" spans="1:4" x14ac:dyDescent="0.2">
      <c r="A234" s="75"/>
      <c r="B234" s="75"/>
      <c r="C234" s="75"/>
      <c r="D234" s="75"/>
    </row>
    <row r="235" spans="1:4" x14ac:dyDescent="0.2">
      <c r="A235" s="75"/>
      <c r="B235" s="75"/>
      <c r="C235" s="75"/>
      <c r="D235" s="75"/>
    </row>
    <row r="236" spans="1:4" x14ac:dyDescent="0.2">
      <c r="A236" s="75"/>
      <c r="B236" s="75"/>
      <c r="C236" s="75"/>
      <c r="D236" s="75"/>
    </row>
    <row r="237" spans="1:4" x14ac:dyDescent="0.2">
      <c r="A237" s="75"/>
      <c r="B237" s="75"/>
      <c r="C237" s="75"/>
      <c r="D237" s="75"/>
    </row>
    <row r="238" spans="1:4" x14ac:dyDescent="0.2">
      <c r="A238" s="75"/>
      <c r="B238" s="75"/>
      <c r="C238" s="75"/>
      <c r="D238" s="75"/>
    </row>
    <row r="239" spans="1:4" x14ac:dyDescent="0.2">
      <c r="A239" s="75"/>
      <c r="B239" s="75"/>
      <c r="C239" s="75"/>
      <c r="D239" s="75"/>
    </row>
    <row r="240" spans="1:4" x14ac:dyDescent="0.2">
      <c r="A240" s="75"/>
      <c r="B240" s="75"/>
      <c r="C240" s="75"/>
      <c r="D240" s="75"/>
    </row>
    <row r="241" spans="1:4" x14ac:dyDescent="0.2">
      <c r="A241" s="75"/>
      <c r="B241" s="75"/>
      <c r="C241" s="75"/>
      <c r="D241" s="75"/>
    </row>
    <row r="242" spans="1:4" x14ac:dyDescent="0.2">
      <c r="A242" s="75"/>
      <c r="B242" s="75"/>
      <c r="C242" s="75"/>
      <c r="D242" s="75"/>
    </row>
    <row r="243" spans="1:4" x14ac:dyDescent="0.2">
      <c r="A243" s="76"/>
      <c r="B243" s="76"/>
      <c r="C243" s="76"/>
      <c r="D243" s="76"/>
    </row>
    <row r="244" spans="1:4" x14ac:dyDescent="0.2">
      <c r="B244" s="76"/>
      <c r="C244" s="76"/>
      <c r="D244" s="76"/>
    </row>
    <row r="245" spans="1:4" x14ac:dyDescent="0.2">
      <c r="A245" s="76"/>
      <c r="B245" s="76"/>
      <c r="C245" s="76"/>
      <c r="D245" s="76"/>
    </row>
    <row r="246" spans="1:4" ht="38.25" customHeight="1" x14ac:dyDescent="0.2">
      <c r="A246" s="74"/>
      <c r="B246" s="74"/>
      <c r="C246" s="74"/>
      <c r="D246" s="74"/>
    </row>
    <row r="247" spans="1:4" x14ac:dyDescent="0.2">
      <c r="A247" s="76"/>
      <c r="B247" s="76"/>
      <c r="C247" s="76"/>
      <c r="D247" s="76"/>
    </row>
    <row r="248" spans="1:4" x14ac:dyDescent="0.2">
      <c r="A248" s="77"/>
      <c r="B248" s="76"/>
      <c r="C248" s="76"/>
      <c r="D248" s="76"/>
    </row>
    <row r="249" spans="1:4" ht="15" customHeight="1" x14ac:dyDescent="0.2">
      <c r="A249" s="76"/>
      <c r="B249" s="76"/>
      <c r="C249" s="76"/>
      <c r="D249" s="76"/>
    </row>
  </sheetData>
  <sheetProtection algorithmName="SHA-512" hashValue="RH3FFrILiR1+IfUwgYZGendwHzqvwDAiExOt2kAi/wPyrBVu68l0Qih3maMGjjnldChI8t6S5WQ4MSvmQpNEuQ==" saltValue="/XMxeiAT8RmhE5fkkFXjZg==" spinCount="100000" sheet="1" objects="1" scenarios="1"/>
  <customSheetViews>
    <customSheetView guid="{2BF345B3-A780-4297-BB09-90C964A70DEB}" scale="110">
      <selection activeCell="B4" sqref="B4:C4"/>
      <pageMargins left="0.7" right="0.7" top="0.78740157499999996" bottom="0.78740157499999996" header="0.3" footer="0.3"/>
      <pageSetup paperSize="9" orientation="portrait" r:id="rId1"/>
    </customSheetView>
  </customSheetViews>
  <mergeCells count="92">
    <mergeCell ref="B23:C23"/>
    <mergeCell ref="B10:C10"/>
    <mergeCell ref="B11:C11"/>
    <mergeCell ref="B12:C12"/>
    <mergeCell ref="B13:C13"/>
    <mergeCell ref="B82:C82"/>
    <mergeCell ref="B83:C83"/>
    <mergeCell ref="B70:C70"/>
    <mergeCell ref="B71:C71"/>
    <mergeCell ref="B73:C73"/>
    <mergeCell ref="B74:C74"/>
    <mergeCell ref="B72:C72"/>
    <mergeCell ref="B3:C3"/>
    <mergeCell ref="A1:G2"/>
    <mergeCell ref="B5:C5"/>
    <mergeCell ref="B6:C6"/>
    <mergeCell ref="B7:C7"/>
    <mergeCell ref="B24:C24"/>
    <mergeCell ref="B25:C25"/>
    <mergeCell ref="B26:C26"/>
    <mergeCell ref="B27:C27"/>
    <mergeCell ref="B4:C4"/>
    <mergeCell ref="B14:C14"/>
    <mergeCell ref="B15:C15"/>
    <mergeCell ref="B16:C16"/>
    <mergeCell ref="B17:C17"/>
    <mergeCell ref="B18:C18"/>
    <mergeCell ref="B19:C19"/>
    <mergeCell ref="B8:C8"/>
    <mergeCell ref="B9:C9"/>
    <mergeCell ref="B20:C20"/>
    <mergeCell ref="B21:C21"/>
    <mergeCell ref="B22:C22"/>
    <mergeCell ref="B44:C44"/>
    <mergeCell ref="B28:C28"/>
    <mergeCell ref="B29:C29"/>
    <mergeCell ref="B30:C30"/>
    <mergeCell ref="B31:C31"/>
    <mergeCell ref="B32:C32"/>
    <mergeCell ref="B33:C33"/>
    <mergeCell ref="B34:C34"/>
    <mergeCell ref="B35:C35"/>
    <mergeCell ref="B36:C36"/>
    <mergeCell ref="B37:C37"/>
    <mergeCell ref="B38:C38"/>
    <mergeCell ref="B39:C39"/>
    <mergeCell ref="B41:C41"/>
    <mergeCell ref="B42:C42"/>
    <mergeCell ref="B43:C43"/>
    <mergeCell ref="B62:C62"/>
    <mergeCell ref="B45:C45"/>
    <mergeCell ref="B47:C47"/>
    <mergeCell ref="B48:C48"/>
    <mergeCell ref="B49:C49"/>
    <mergeCell ref="B50:C50"/>
    <mergeCell ref="B51:C51"/>
    <mergeCell ref="B53:C53"/>
    <mergeCell ref="B54:C54"/>
    <mergeCell ref="B55:C55"/>
    <mergeCell ref="B56:C56"/>
    <mergeCell ref="B57:C57"/>
    <mergeCell ref="B59:C59"/>
    <mergeCell ref="B60:C60"/>
    <mergeCell ref="B61:C61"/>
    <mergeCell ref="B63:C63"/>
    <mergeCell ref="B64:C64"/>
    <mergeCell ref="B66:C66"/>
    <mergeCell ref="B67:C67"/>
    <mergeCell ref="B68:C68"/>
    <mergeCell ref="B69:C69"/>
    <mergeCell ref="B81:C81"/>
    <mergeCell ref="B75:C75"/>
    <mergeCell ref="B76:C76"/>
    <mergeCell ref="B77:C77"/>
    <mergeCell ref="B78:C78"/>
    <mergeCell ref="B79:C79"/>
    <mergeCell ref="B91:C91"/>
    <mergeCell ref="B92:C92"/>
    <mergeCell ref="B93:C93"/>
    <mergeCell ref="B40:C40"/>
    <mergeCell ref="B46:C46"/>
    <mergeCell ref="B52:C52"/>
    <mergeCell ref="B58:C58"/>
    <mergeCell ref="B65:C65"/>
    <mergeCell ref="B87:C87"/>
    <mergeCell ref="B84:C84"/>
    <mergeCell ref="B85:C85"/>
    <mergeCell ref="B86:C86"/>
    <mergeCell ref="B88:C88"/>
    <mergeCell ref="B89:C89"/>
    <mergeCell ref="B90:C90"/>
    <mergeCell ref="B80:C80"/>
  </mergeCells>
  <pageMargins left="0.7" right="0.7" top="0.78740157499999996" bottom="0.78740157499999996"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1:D251"/>
  <sheetViews>
    <sheetView workbookViewId="0">
      <selection activeCell="B16" sqref="B16"/>
    </sheetView>
  </sheetViews>
  <sheetFormatPr baseColWidth="10" defaultRowHeight="14.25" x14ac:dyDescent="0.2"/>
  <cols>
    <col min="1" max="1" width="20" customWidth="1"/>
    <col min="2" max="2" width="64.25" customWidth="1"/>
  </cols>
  <sheetData>
    <row r="1" spans="1:4" ht="18.75" thickBot="1" x14ac:dyDescent="0.25">
      <c r="A1" s="388" t="s">
        <v>0</v>
      </c>
      <c r="B1" s="389"/>
    </row>
    <row r="2" spans="1:4" ht="15" thickBot="1" x14ac:dyDescent="0.25">
      <c r="A2" s="390">
        <f>'Projektkostenkalkulation EP'!B5</f>
        <v>0</v>
      </c>
      <c r="B2" s="391"/>
    </row>
    <row r="3" spans="1:4" ht="15" thickBot="1" x14ac:dyDescent="0.25">
      <c r="A3" s="392" t="str">
        <f>'Projektkostenkalkulation EP'!A9</f>
        <v xml:space="preserve">AP 1: </v>
      </c>
      <c r="B3" s="391"/>
    </row>
    <row r="4" spans="1:4" x14ac:dyDescent="0.2">
      <c r="A4" s="380"/>
      <c r="B4" s="381"/>
    </row>
    <row r="5" spans="1:4" x14ac:dyDescent="0.2">
      <c r="A5" s="382"/>
      <c r="B5" s="383"/>
    </row>
    <row r="6" spans="1:4" x14ac:dyDescent="0.2">
      <c r="A6" s="382"/>
      <c r="B6" s="383"/>
    </row>
    <row r="7" spans="1:4" x14ac:dyDescent="0.2">
      <c r="A7" s="382"/>
      <c r="B7" s="383"/>
    </row>
    <row r="8" spans="1:4" x14ac:dyDescent="0.2">
      <c r="A8" s="382"/>
      <c r="B8" s="383"/>
    </row>
    <row r="9" spans="1:4" x14ac:dyDescent="0.2">
      <c r="A9" s="382"/>
      <c r="B9" s="383"/>
    </row>
    <row r="10" spans="1:4" x14ac:dyDescent="0.2">
      <c r="A10" s="382"/>
      <c r="B10" s="383"/>
    </row>
    <row r="11" spans="1:4" x14ac:dyDescent="0.2">
      <c r="A11" s="382"/>
      <c r="B11" s="383"/>
    </row>
    <row r="12" spans="1:4" x14ac:dyDescent="0.2">
      <c r="A12" s="382"/>
      <c r="B12" s="383"/>
    </row>
    <row r="13" spans="1:4" x14ac:dyDescent="0.2">
      <c r="A13" s="382"/>
      <c r="B13" s="383"/>
    </row>
    <row r="14" spans="1:4" ht="15" thickBot="1" x14ac:dyDescent="0.25">
      <c r="A14" s="382"/>
      <c r="B14" s="383"/>
      <c r="D14" s="5"/>
    </row>
    <row r="15" spans="1:4" x14ac:dyDescent="0.2">
      <c r="A15" s="384" t="s">
        <v>1</v>
      </c>
      <c r="B15" s="385"/>
    </row>
    <row r="16" spans="1:4" x14ac:dyDescent="0.2">
      <c r="A16" s="71" t="str">
        <f>"von: " &amp; TEXT(IF('Projektkostenkalkulation EP'!B9&lt;&gt;"",EDATE('Projektkostenkalkulation EP'!$B$4,0),IF('Projektkostenkalkulation EP'!C9&lt;&gt;"",EDATE('Projektkostenkalkulation EP'!$B$4,1),IF('Projektkostenkalkulation EP'!D9&lt;&gt;"",EDATE('Projektkostenkalkulation EP'!$B$4,2),IF('Projektkostenkalkulation EP'!E9&lt;&gt;"",EDATE('Projektkostenkalkulation EP'!$B$4,3),IF('Projektkostenkalkulation EP'!F9&lt;&gt;"",EDATE('Projektkostenkalkulation EP'!$B$4,4),IF('Projektkostenkalkulation EP'!G9&lt;&gt;"",EDATE('Projektkostenkalkulation EP'!$B$4,5),IF('Projektkostenkalkulation EP'!H9&lt;&gt;"",EDATE('Projektkostenkalkulation EP'!$B$4,6),IF('Projektkostenkalkulation EP'!I9&lt;&gt;"",EDATE('Projektkostenkalkulation EP'!$B$4,7),IF('Projektkostenkalkulation EP'!J9&lt;&gt;"",EDATE('Projektkostenkalkulation EP'!$B$4,8),IF('Projektkostenkalkulation EP'!K9&lt;&gt;"",EDATE('Projektkostenkalkulation EP'!$B$4,9),IF('Projektkostenkalkulation EP'!L9&lt;&gt;"",EDATE('Projektkostenkalkulation EP'!$B$4,10),IF('Projektkostenkalkulation EP'!M9&lt;&gt;"",EDATE('Projektkostenkalkulation EP'!$B$4,11),IF('Projektkostenkalkulation EP'!N9&lt;&gt;"",EDATE('Projektkostenkalkulation EP'!$B$4,12),IF('Projektkostenkalkulation EP'!O9&lt;&gt;"",EDATE('Projektkostenkalkulation EP'!$B$4,13),IF('Projektkostenkalkulation EP'!P9&lt;&gt;"",EDATE('Projektkostenkalkulation EP'!$B$4,14),IF('Projektkostenkalkulation EP'!Q9&lt;&gt;"",EDATE('Projektkostenkalkulation EP'!$B$4,15),IF('Projektkostenkalkulation EP'!R9&lt;&gt;"",EDATE('Projektkostenkalkulation EP'!$B$4,16),IF('Projektkostenkalkulation EP'!S9&lt;&gt;"",EDATE('Projektkostenkalkulation EP'!$B$4,17),IF('Projektkostenkalkulation EP'!T9&lt;&gt;"",EDATE('Projektkostenkalkulation EP'!$B$4,18),IF('Projektkostenkalkulation EP'!U9&lt;&gt;"",EDATE('Projektkostenkalkulation EP'!$B$4,19),IF('Projektkostenkalkulation EP'!V9&lt;&gt;"",EDATE('Projektkostenkalkulation EP'!$B$4,20),IF('Projektkostenkalkulation EP'!W9&lt;&gt;"",EDATE('Projektkostenkalkulation EP'!$B$4,21),IF('Projektkostenkalkulation EP'!X9&lt;&gt;"",EDATE('Projektkostenkalkulation EP'!$B$4,22),IF('Projektkostenkalkulation EP'!Y9&lt;&gt;"",EDATE('Projektkostenkalkulation EP'!$B$4,23),"Fehler")))))))))))))))))))))))),"TT.MM.JJJJ")</f>
        <v>von: Fehler</v>
      </c>
      <c r="B16" s="72" t="str">
        <f xml:space="preserve"> "bis: " &amp;TEXT(IF('Projektkostenkalkulation EP'!Y9&lt;&gt;"",EOMONTH('Projektkostenkalkulation EP'!$B$4,23),IF('Projektkostenkalkulation EP'!X9&lt;&gt;"",EOMONTH('Projektkostenkalkulation EP'!$B$4,22),IF('Projektkostenkalkulation EP'!W9&lt;&gt;"",EOMONTH('Projektkostenkalkulation EP'!$B$4,21),IF('Projektkostenkalkulation EP'!V9&lt;&gt;"",EOMONTH('Projektkostenkalkulation EP'!$B$4,20),IF('Projektkostenkalkulation EP'!U9&lt;&gt;"",EOMONTH('Projektkostenkalkulation EP'!$B$4,19),IF('Projektkostenkalkulation EP'!T9&lt;&gt;"",EOMONTH('Projektkostenkalkulation EP'!$B$4,18),IF('Projektkostenkalkulation EP'!S9&lt;&gt;"",EOMONTH('Projektkostenkalkulation EP'!$B$4,17),IF('Projektkostenkalkulation EP'!R9&lt;&gt;"",EOMONTH('Projektkostenkalkulation EP'!$B$4,16),IF('Projektkostenkalkulation EP'!Q9&lt;&gt;"",EOMONTH('Projektkostenkalkulation EP'!$B$4,15),IF('Projektkostenkalkulation EP'!P9&lt;&gt;"",EOMONTH('Projektkostenkalkulation EP'!$B$4,14),IF('Projektkostenkalkulation EP'!O9&lt;&gt;"",EOMONTH('Projektkostenkalkulation EP'!$B$4,13),IF('Projektkostenkalkulation EP'!N9&lt;&gt;"",EOMONTH('Projektkostenkalkulation EP'!$B$4,12),IF('Projektkostenkalkulation EP'!M9&lt;&gt;"",EOMONTH('Projektkostenkalkulation EP'!$B$4,11),IF('Projektkostenkalkulation EP'!L9&lt;&gt;"",EOMONTH('Projektkostenkalkulation EP'!$B$4,10),IF('Projektkostenkalkulation EP'!K9&lt;&gt;"",EOMONTH('Projektkostenkalkulation EP'!$B$4,9),IF('Projektkostenkalkulation EP'!J9&lt;&gt;"",EOMONTH('Projektkostenkalkulation EP'!$B$4,8),IF('Projektkostenkalkulation EP'!I9&lt;&gt;"",EOMONTH('Projektkostenkalkulation EP'!$B$4,7),IF('Projektkostenkalkulation EP'!H9&lt;&gt;"",EOMONTH('Projektkostenkalkulation EP'!$B$4,6),IF('Projektkostenkalkulation EP'!G9&lt;&gt;"",EOMONTH('Projektkostenkalkulation EP'!$B$4,5),IF('Projektkostenkalkulation EP'!F9&lt;&gt;"",EOMONTH('Projektkostenkalkulation EP'!$B$4,4),IF('Projektkostenkalkulation EP'!E9&lt;&gt;"",EOMONTH('Projektkostenkalkulation EP'!$B$4,3),IF('Projektkostenkalkulation EP'!D9&lt;&gt;"",EOMONTH('Projektkostenkalkulation EP'!$B$4,2),IF('Projektkostenkalkulation EP'!C9&lt;&gt;"",EOMONTH('Projektkostenkalkulation EP'!$B$4,1),IF('Projektkostenkalkulation EP'!B9&lt;&gt;"",EOMONTH('Projektkostenkalkulation EP'!$B$4,0),"Fehler")))))))))))))))))))))))),"TT.MM.JJJJ")</f>
        <v>bis: Fehler</v>
      </c>
    </row>
    <row r="17" spans="1:2" ht="15" customHeight="1" thickBot="1" x14ac:dyDescent="0.25">
      <c r="A17" s="386" t="str">
        <f>"Personenaufwand: " &amp; 'Projektkostenkalkulation EP'!Z9&amp; " PM"</f>
        <v>Personenaufwand: 0 PM</v>
      </c>
      <c r="B17" s="387"/>
    </row>
    <row r="18" spans="1:2" ht="15" thickBot="1" x14ac:dyDescent="0.25">
      <c r="A18" s="395" t="str">
        <f>'Projektkostenkalkulation EP'!A10</f>
        <v xml:space="preserve">AP 2: </v>
      </c>
      <c r="B18" s="396"/>
    </row>
    <row r="19" spans="1:2" x14ac:dyDescent="0.2">
      <c r="A19" s="380"/>
      <c r="B19" s="381"/>
    </row>
    <row r="20" spans="1:2" x14ac:dyDescent="0.2">
      <c r="A20" s="382"/>
      <c r="B20" s="383"/>
    </row>
    <row r="21" spans="1:2" x14ac:dyDescent="0.2">
      <c r="A21" s="382"/>
      <c r="B21" s="383"/>
    </row>
    <row r="22" spans="1:2" x14ac:dyDescent="0.2">
      <c r="A22" s="382"/>
      <c r="B22" s="383"/>
    </row>
    <row r="23" spans="1:2" x14ac:dyDescent="0.2">
      <c r="A23" s="382"/>
      <c r="B23" s="383"/>
    </row>
    <row r="24" spans="1:2" x14ac:dyDescent="0.2">
      <c r="A24" s="382"/>
      <c r="B24" s="383"/>
    </row>
    <row r="25" spans="1:2" x14ac:dyDescent="0.2">
      <c r="A25" s="382"/>
      <c r="B25" s="383"/>
    </row>
    <row r="26" spans="1:2" x14ac:dyDescent="0.2">
      <c r="A26" s="382"/>
      <c r="B26" s="383"/>
    </row>
    <row r="27" spans="1:2" x14ac:dyDescent="0.2">
      <c r="A27" s="382"/>
      <c r="B27" s="383"/>
    </row>
    <row r="28" spans="1:2" x14ac:dyDescent="0.2">
      <c r="A28" s="382"/>
      <c r="B28" s="383"/>
    </row>
    <row r="29" spans="1:2" ht="15" thickBot="1" x14ac:dyDescent="0.25">
      <c r="A29" s="382"/>
      <c r="B29" s="383"/>
    </row>
    <row r="30" spans="1:2" x14ac:dyDescent="0.2">
      <c r="A30" s="384" t="s">
        <v>1</v>
      </c>
      <c r="B30" s="385"/>
    </row>
    <row r="31" spans="1:2" x14ac:dyDescent="0.2">
      <c r="A31" s="69" t="str">
        <f>"von: " &amp; TEXT(IF('Projektkostenkalkulation EP'!B10&lt;&gt;"",EDATE('Projektkostenkalkulation EP'!$B$4,0),IF('Projektkostenkalkulation EP'!C10&lt;&gt;"",EDATE('Projektkostenkalkulation EP'!$B$4,1),IF('Projektkostenkalkulation EP'!D10&lt;&gt;"",EDATE('Projektkostenkalkulation EP'!$B$4,2),IF('Projektkostenkalkulation EP'!E10&lt;&gt;"",EDATE('Projektkostenkalkulation EP'!$B$4,3),IF('Projektkostenkalkulation EP'!F10&lt;&gt;"",EDATE('Projektkostenkalkulation EP'!$B$4,4),IF('Projektkostenkalkulation EP'!G10&lt;&gt;"",EDATE('Projektkostenkalkulation EP'!$B$4,5),IF('Projektkostenkalkulation EP'!H10&lt;&gt;"",EDATE('Projektkostenkalkulation EP'!$B$4,6),IF('Projektkostenkalkulation EP'!I10&lt;&gt;"",EDATE('Projektkostenkalkulation EP'!$B$4,7),IF('Projektkostenkalkulation EP'!J10&lt;&gt;"",EDATE('Projektkostenkalkulation EP'!$B$4,8),IF('Projektkostenkalkulation EP'!K10&lt;&gt;"",EDATE('Projektkostenkalkulation EP'!$B$4,9),IF('Projektkostenkalkulation EP'!L10&lt;&gt;"",EDATE('Projektkostenkalkulation EP'!$B$4,10),IF('Projektkostenkalkulation EP'!M10&lt;&gt;"",EDATE('Projektkostenkalkulation EP'!$B$4,11),IF('Projektkostenkalkulation EP'!N10&lt;&gt;"",EDATE('Projektkostenkalkulation EP'!$B$4,12),IF('Projektkostenkalkulation EP'!O10&lt;&gt;"",EDATE('Projektkostenkalkulation EP'!$B$4,13),IF('Projektkostenkalkulation EP'!P10&lt;&gt;"",EDATE('Projektkostenkalkulation EP'!$B$4,14),IF('Projektkostenkalkulation EP'!Q10&lt;&gt;"",EDATE('Projektkostenkalkulation EP'!$B$4,15),IF('Projektkostenkalkulation EP'!R10&lt;&gt;"",EDATE('Projektkostenkalkulation EP'!$B$4,16),IF('Projektkostenkalkulation EP'!S10&lt;&gt;"",EDATE('Projektkostenkalkulation EP'!$B$4,17),IF('Projektkostenkalkulation EP'!T10&lt;&gt;"",EDATE('Projektkostenkalkulation EP'!$B$4,18),IF('Projektkostenkalkulation EP'!U10&lt;&gt;"",EDATE('Projektkostenkalkulation EP'!$B$4,19),IF('Projektkostenkalkulation EP'!V10&lt;&gt;"",EDATE('Projektkostenkalkulation EP'!$B$4,20),IF('Projektkostenkalkulation EP'!W10&lt;&gt;"",EDATE('Projektkostenkalkulation EP'!$B$4,21),IF('Projektkostenkalkulation EP'!X10&lt;&gt;"",EDATE('Projektkostenkalkulation EP'!$B$4,22),IF('Projektkostenkalkulation EP'!Y10&lt;&gt;"",EDATE('Projektkostenkalkulation EP'!$B$4,23),"Fehler")))))))))))))))))))))))),"TT.MM.JJJJ")</f>
        <v>von: Fehler</v>
      </c>
      <c r="B31" s="13" t="str">
        <f xml:space="preserve"> "bis: " &amp;TEXT(IF('Projektkostenkalkulation EP'!Y10&lt;&gt;"",EOMONTH('Projektkostenkalkulation EP'!$B$4,23),IF('Projektkostenkalkulation EP'!X10&lt;&gt;"",EOMONTH('Projektkostenkalkulation EP'!$B$4,22),IF('Projektkostenkalkulation EP'!W10&lt;&gt;"",EOMONTH('Projektkostenkalkulation EP'!$B$4,21),IF('Projektkostenkalkulation EP'!V10&lt;&gt;"",EOMONTH('Projektkostenkalkulation EP'!$B$4,20),IF('Projektkostenkalkulation EP'!U10&lt;&gt;"",EOMONTH('Projektkostenkalkulation EP'!$B$4,19),IF('Projektkostenkalkulation EP'!T10&lt;&gt;"",EOMONTH('Projektkostenkalkulation EP'!$B$4,18),IF('Projektkostenkalkulation EP'!S10&lt;&gt;"",EOMONTH('Projektkostenkalkulation EP'!$B$4,17),IF('Projektkostenkalkulation EP'!R10&lt;&gt;"",EOMONTH('Projektkostenkalkulation EP'!$B$4,16),IF('Projektkostenkalkulation EP'!Q10&lt;&gt;"",EOMONTH('Projektkostenkalkulation EP'!$B$4,15),IF('Projektkostenkalkulation EP'!P10&lt;&gt;"",EOMONTH('Projektkostenkalkulation EP'!$B$4,14),IF('Projektkostenkalkulation EP'!O10&lt;&gt;"",EOMONTH('Projektkostenkalkulation EP'!$B$4,13),IF('Projektkostenkalkulation EP'!N10&lt;&gt;"",EOMONTH('Projektkostenkalkulation EP'!$B$4,12),IF('Projektkostenkalkulation EP'!M10&lt;&gt;"",EOMONTH('Projektkostenkalkulation EP'!$B$4,11),IF('Projektkostenkalkulation EP'!L10&lt;&gt;"",EOMONTH('Projektkostenkalkulation EP'!$B$4,10),IF('Projektkostenkalkulation EP'!K10&lt;&gt;"",EOMONTH('Projektkostenkalkulation EP'!$B$4,9),IF('Projektkostenkalkulation EP'!J10&lt;&gt;"",EOMONTH('Projektkostenkalkulation EP'!$B$4,8),IF('Projektkostenkalkulation EP'!I10&lt;&gt;"",EOMONTH('Projektkostenkalkulation EP'!$B$4,7),IF('Projektkostenkalkulation EP'!H10&lt;&gt;"",EOMONTH('Projektkostenkalkulation EP'!$B$4,6),IF('Projektkostenkalkulation EP'!G10&lt;&gt;"",EOMONTH('Projektkostenkalkulation EP'!$B$4,5),IF('Projektkostenkalkulation EP'!F10&lt;&gt;"",EOMONTH('Projektkostenkalkulation EP'!$B$4,4),IF('Projektkostenkalkulation EP'!E10&lt;&gt;"",EOMONTH('Projektkostenkalkulation EP'!$B$4,3),IF('Projektkostenkalkulation EP'!D10&lt;&gt;"",EOMONTH('Projektkostenkalkulation EP'!$B$4,2),IF('Projektkostenkalkulation EP'!C10&lt;&gt;"",EOMONTH('Projektkostenkalkulation EP'!$B$4,1),IF('Projektkostenkalkulation EP'!B10&lt;&gt;"",EOMONTH('Projektkostenkalkulation EP'!$B$4,0),"Fehler")))))))))))))))))))))))),"TT.MM.JJJJ")</f>
        <v>bis: Fehler</v>
      </c>
    </row>
    <row r="32" spans="1:2" ht="15" customHeight="1" thickBot="1" x14ac:dyDescent="0.25">
      <c r="A32" s="393" t="str">
        <f>"Personenaufwand: " &amp; 'Projektkostenkalkulation EP'!Z10&amp; " PM"</f>
        <v>Personenaufwand: 0 PM</v>
      </c>
      <c r="B32" s="394"/>
    </row>
    <row r="33" spans="1:2" ht="15" thickBot="1" x14ac:dyDescent="0.25">
      <c r="A33" s="395" t="str">
        <f>'Projektkostenkalkulation EP'!A11</f>
        <v>AP 3:</v>
      </c>
      <c r="B33" s="396"/>
    </row>
    <row r="34" spans="1:2" x14ac:dyDescent="0.2">
      <c r="A34" s="380"/>
      <c r="B34" s="381"/>
    </row>
    <row r="35" spans="1:2" x14ac:dyDescent="0.2">
      <c r="A35" s="382"/>
      <c r="B35" s="383"/>
    </row>
    <row r="36" spans="1:2" x14ac:dyDescent="0.2">
      <c r="A36" s="382"/>
      <c r="B36" s="383"/>
    </row>
    <row r="37" spans="1:2" x14ac:dyDescent="0.2">
      <c r="A37" s="382"/>
      <c r="B37" s="383"/>
    </row>
    <row r="38" spans="1:2" x14ac:dyDescent="0.2">
      <c r="A38" s="382"/>
      <c r="B38" s="383"/>
    </row>
    <row r="39" spans="1:2" x14ac:dyDescent="0.2">
      <c r="A39" s="382"/>
      <c r="B39" s="383"/>
    </row>
    <row r="40" spans="1:2" x14ac:dyDescent="0.2">
      <c r="A40" s="382"/>
      <c r="B40" s="383"/>
    </row>
    <row r="41" spans="1:2" x14ac:dyDescent="0.2">
      <c r="A41" s="382"/>
      <c r="B41" s="383"/>
    </row>
    <row r="42" spans="1:2" x14ac:dyDescent="0.2">
      <c r="A42" s="382"/>
      <c r="B42" s="383"/>
    </row>
    <row r="43" spans="1:2" x14ac:dyDescent="0.2">
      <c r="A43" s="382"/>
      <c r="B43" s="383"/>
    </row>
    <row r="44" spans="1:2" ht="15" thickBot="1" x14ac:dyDescent="0.25">
      <c r="A44" s="382"/>
      <c r="B44" s="383"/>
    </row>
    <row r="45" spans="1:2" x14ac:dyDescent="0.2">
      <c r="A45" s="384" t="s">
        <v>1</v>
      </c>
      <c r="B45" s="385"/>
    </row>
    <row r="46" spans="1:2" x14ac:dyDescent="0.2">
      <c r="A46" s="69" t="str">
        <f>"von: " &amp; TEXT(IF('Projektkostenkalkulation EP'!B11&lt;&gt;"",EDATE('Projektkostenkalkulation EP'!$B$4,0),IF('Projektkostenkalkulation EP'!C11&lt;&gt;"",EDATE('Projektkostenkalkulation EP'!$B$4,1),IF('Projektkostenkalkulation EP'!D11&lt;&gt;"",EDATE('Projektkostenkalkulation EP'!$B$4,2),IF('Projektkostenkalkulation EP'!E11&lt;&gt;"",EDATE('Projektkostenkalkulation EP'!$B$4,3),IF('Projektkostenkalkulation EP'!F11&lt;&gt;"",EDATE('Projektkostenkalkulation EP'!$B$4,4),IF('Projektkostenkalkulation EP'!G11&lt;&gt;"",EDATE('Projektkostenkalkulation EP'!$B$4,5),IF('Projektkostenkalkulation EP'!H11&lt;&gt;"",EDATE('Projektkostenkalkulation EP'!$B$4,6),IF('Projektkostenkalkulation EP'!I11&lt;&gt;"",EDATE('Projektkostenkalkulation EP'!$B$4,7),IF('Projektkostenkalkulation EP'!J11&lt;&gt;"",EDATE('Projektkostenkalkulation EP'!$B$4,8),IF('Projektkostenkalkulation EP'!K11&lt;&gt;"",EDATE('Projektkostenkalkulation EP'!$B$4,9),IF('Projektkostenkalkulation EP'!L11&lt;&gt;"",EDATE('Projektkostenkalkulation EP'!$B$4,10),IF('Projektkostenkalkulation EP'!M11&lt;&gt;"",EDATE('Projektkostenkalkulation EP'!$B$4,11),IF('Projektkostenkalkulation EP'!N11&lt;&gt;"",EDATE('Projektkostenkalkulation EP'!$B$4,12),IF('Projektkostenkalkulation EP'!O11&lt;&gt;"",EDATE('Projektkostenkalkulation EP'!$B$4,13),IF('Projektkostenkalkulation EP'!P11&lt;&gt;"",EDATE('Projektkostenkalkulation EP'!$B$4,14),IF('Projektkostenkalkulation EP'!Q11&lt;&gt;"",EDATE('Projektkostenkalkulation EP'!$B$4,15),IF('Projektkostenkalkulation EP'!R11&lt;&gt;"",EDATE('Projektkostenkalkulation EP'!$B$4,16),IF('Projektkostenkalkulation EP'!S11&lt;&gt;"",EDATE('Projektkostenkalkulation EP'!$B$4,17),IF('Projektkostenkalkulation EP'!T11&lt;&gt;"",EDATE('Projektkostenkalkulation EP'!$B$4,18),IF('Projektkostenkalkulation EP'!U11&lt;&gt;"",EDATE('Projektkostenkalkulation EP'!$B$4,19),IF('Projektkostenkalkulation EP'!V11&lt;&gt;"",EDATE('Projektkostenkalkulation EP'!$B$4,20),IF('Projektkostenkalkulation EP'!W11&lt;&gt;"",EDATE('Projektkostenkalkulation EP'!$B$4,21),IF('Projektkostenkalkulation EP'!X11&lt;&gt;"",EDATE('Projektkostenkalkulation EP'!$B$4,22),IF('Projektkostenkalkulation EP'!Y11&lt;&gt;"",EDATE('Projektkostenkalkulation EP'!$B$4,23),"Fehler")))))))))))))))))))))))),"TT.MM.JJJJ")</f>
        <v>von: Fehler</v>
      </c>
      <c r="B46" s="13" t="str">
        <f xml:space="preserve"> "bis: " &amp;TEXT(IF('Projektkostenkalkulation EP'!Y11&lt;&gt;"",EOMONTH('Projektkostenkalkulation EP'!$B$4,23),IF('Projektkostenkalkulation EP'!X11&lt;&gt;"",EOMONTH('Projektkostenkalkulation EP'!$B$4,22),IF('Projektkostenkalkulation EP'!W11&lt;&gt;"",EOMONTH('Projektkostenkalkulation EP'!$B$4,21),IF('Projektkostenkalkulation EP'!V11&lt;&gt;"",EOMONTH('Projektkostenkalkulation EP'!$B$4,20),IF('Projektkostenkalkulation EP'!U11&lt;&gt;"",EOMONTH('Projektkostenkalkulation EP'!$B$4,19),IF('Projektkostenkalkulation EP'!T11&lt;&gt;"",EOMONTH('Projektkostenkalkulation EP'!$B$4,18),IF('Projektkostenkalkulation EP'!S11&lt;&gt;"",EOMONTH('Projektkostenkalkulation EP'!$B$4,17),IF('Projektkostenkalkulation EP'!R11&lt;&gt;"",EOMONTH('Projektkostenkalkulation EP'!$B$4,16),IF('Projektkostenkalkulation EP'!Q11&lt;&gt;"",EOMONTH('Projektkostenkalkulation EP'!$B$4,15),IF('Projektkostenkalkulation EP'!P11&lt;&gt;"",EOMONTH('Projektkostenkalkulation EP'!$B$4,14),IF('Projektkostenkalkulation EP'!O11&lt;&gt;"",EOMONTH('Projektkostenkalkulation EP'!$B$4,13),IF('Projektkostenkalkulation EP'!N11&lt;&gt;"",EOMONTH('Projektkostenkalkulation EP'!$B$4,12),IF('Projektkostenkalkulation EP'!M11&lt;&gt;"",EOMONTH('Projektkostenkalkulation EP'!$B$4,11),IF('Projektkostenkalkulation EP'!L11&lt;&gt;"",EOMONTH('Projektkostenkalkulation EP'!$B$4,10),IF('Projektkostenkalkulation EP'!K11&lt;&gt;"",EOMONTH('Projektkostenkalkulation EP'!$B$4,9),IF('Projektkostenkalkulation EP'!J11&lt;&gt;"",EOMONTH('Projektkostenkalkulation EP'!$B$4,8),IF('Projektkostenkalkulation EP'!I11&lt;&gt;"",EOMONTH('Projektkostenkalkulation EP'!$B$4,7),IF('Projektkostenkalkulation EP'!H11&lt;&gt;"",EOMONTH('Projektkostenkalkulation EP'!$B$4,6),IF('Projektkostenkalkulation EP'!G11&lt;&gt;"",EOMONTH('Projektkostenkalkulation EP'!$B$4,5),IF('Projektkostenkalkulation EP'!F11&lt;&gt;"",EOMONTH('Projektkostenkalkulation EP'!$B$4,4),IF('Projektkostenkalkulation EP'!E11&lt;&gt;"",EOMONTH('Projektkostenkalkulation EP'!$B$4,3),IF('Projektkostenkalkulation EP'!D11&lt;&gt;"",EOMONTH('Projektkostenkalkulation EP'!$B$4,2),IF('Projektkostenkalkulation EP'!C11&lt;&gt;"",EOMONTH('Projektkostenkalkulation EP'!$B$4,1),IF('Projektkostenkalkulation EP'!B11&lt;&gt;"",EOMONTH('Projektkostenkalkulation EP'!$B$4,0),"Fehler")))))))))))))))))))))))),"TT.MM.JJJJ")</f>
        <v>bis: Fehler</v>
      </c>
    </row>
    <row r="47" spans="1:2" ht="15" customHeight="1" thickBot="1" x14ac:dyDescent="0.25">
      <c r="A47" s="393" t="str">
        <f>"Personenaufwand: " &amp; 'Projektkostenkalkulation EP'!Z11&amp; " PM"</f>
        <v>Personenaufwand: 0 PM</v>
      </c>
      <c r="B47" s="394"/>
    </row>
    <row r="48" spans="1:2" ht="15" thickBot="1" x14ac:dyDescent="0.25"/>
    <row r="49" spans="1:2" ht="15" thickBot="1" x14ac:dyDescent="0.25">
      <c r="A49" s="390">
        <f>'Projektkostenkalkulation EP'!B5</f>
        <v>0</v>
      </c>
      <c r="B49" s="391"/>
    </row>
    <row r="50" spans="1:2" ht="15" thickBot="1" x14ac:dyDescent="0.25">
      <c r="A50" s="392" t="str">
        <f>'Projektkostenkalkulation EP'!A12</f>
        <v xml:space="preserve">AP 4: </v>
      </c>
      <c r="B50" s="391"/>
    </row>
    <row r="51" spans="1:2" x14ac:dyDescent="0.2">
      <c r="A51" s="380"/>
      <c r="B51" s="381"/>
    </row>
    <row r="52" spans="1:2" x14ac:dyDescent="0.2">
      <c r="A52" s="382"/>
      <c r="B52" s="383"/>
    </row>
    <row r="53" spans="1:2" x14ac:dyDescent="0.2">
      <c r="A53" s="382"/>
      <c r="B53" s="383"/>
    </row>
    <row r="54" spans="1:2" x14ac:dyDescent="0.2">
      <c r="A54" s="382"/>
      <c r="B54" s="383"/>
    </row>
    <row r="55" spans="1:2" x14ac:dyDescent="0.2">
      <c r="A55" s="382"/>
      <c r="B55" s="383"/>
    </row>
    <row r="56" spans="1:2" x14ac:dyDescent="0.2">
      <c r="A56" s="382"/>
      <c r="B56" s="383"/>
    </row>
    <row r="57" spans="1:2" x14ac:dyDescent="0.2">
      <c r="A57" s="382"/>
      <c r="B57" s="383"/>
    </row>
    <row r="58" spans="1:2" x14ac:dyDescent="0.2">
      <c r="A58" s="382"/>
      <c r="B58" s="383"/>
    </row>
    <row r="59" spans="1:2" x14ac:dyDescent="0.2">
      <c r="A59" s="382"/>
      <c r="B59" s="383"/>
    </row>
    <row r="60" spans="1:2" x14ac:dyDescent="0.2">
      <c r="A60" s="382"/>
      <c r="B60" s="383"/>
    </row>
    <row r="61" spans="1:2" x14ac:dyDescent="0.2">
      <c r="A61" s="382"/>
      <c r="B61" s="383"/>
    </row>
    <row r="62" spans="1:2" ht="15" thickBot="1" x14ac:dyDescent="0.25">
      <c r="A62" s="382"/>
      <c r="B62" s="383"/>
    </row>
    <row r="63" spans="1:2" x14ac:dyDescent="0.2">
      <c r="A63" s="384" t="s">
        <v>1</v>
      </c>
      <c r="B63" s="385"/>
    </row>
    <row r="64" spans="1:2" x14ac:dyDescent="0.2">
      <c r="A64" s="69" t="str">
        <f>"von: " &amp; TEXT(IF('Projektkostenkalkulation EP'!B12&lt;&gt;"",EDATE('Projektkostenkalkulation EP'!$B$4,0),IF('Projektkostenkalkulation EP'!C12&lt;&gt;"",EDATE('Projektkostenkalkulation EP'!$B$4,1),IF('Projektkostenkalkulation EP'!D12&lt;&gt;"",EDATE('Projektkostenkalkulation EP'!$B$4,2),IF('Projektkostenkalkulation EP'!E12&lt;&gt;"",EDATE('Projektkostenkalkulation EP'!$B$4,3),IF('Projektkostenkalkulation EP'!F12&lt;&gt;"",EDATE('Projektkostenkalkulation EP'!$B$4,4),IF('Projektkostenkalkulation EP'!G12&lt;&gt;"",EDATE('Projektkostenkalkulation EP'!$B$4,5),IF('Projektkostenkalkulation EP'!H12&lt;&gt;"",EDATE('Projektkostenkalkulation EP'!$B$4,6),IF('Projektkostenkalkulation EP'!I12&lt;&gt;"",EDATE('Projektkostenkalkulation EP'!$B$4,7),IF('Projektkostenkalkulation EP'!J12&lt;&gt;"",EDATE('Projektkostenkalkulation EP'!$B$4,8),IF('Projektkostenkalkulation EP'!K12&lt;&gt;"",EDATE('Projektkostenkalkulation EP'!$B$4,9),IF('Projektkostenkalkulation EP'!L12&lt;&gt;"",EDATE('Projektkostenkalkulation EP'!$B$4,10),IF('Projektkostenkalkulation EP'!M12&lt;&gt;"",EDATE('Projektkostenkalkulation EP'!$B$4,11),IF('Projektkostenkalkulation EP'!N12&lt;&gt;"",EDATE('Projektkostenkalkulation EP'!$B$4,12),IF('Projektkostenkalkulation EP'!O12&lt;&gt;"",EDATE('Projektkostenkalkulation EP'!$B$4,13),IF('Projektkostenkalkulation EP'!P12&lt;&gt;"",EDATE('Projektkostenkalkulation EP'!$B$4,14),IF('Projektkostenkalkulation EP'!Q12&lt;&gt;"",EDATE('Projektkostenkalkulation EP'!$B$4,15),IF('Projektkostenkalkulation EP'!R12&lt;&gt;"",EDATE('Projektkostenkalkulation EP'!$B$4,16),IF('Projektkostenkalkulation EP'!S12&lt;&gt;"",EDATE('Projektkostenkalkulation EP'!$B$4,17),IF('Projektkostenkalkulation EP'!T12&lt;&gt;"",EDATE('Projektkostenkalkulation EP'!$B$4,18),IF('Projektkostenkalkulation EP'!U12&lt;&gt;"",EDATE('Projektkostenkalkulation EP'!$B$4,19),IF('Projektkostenkalkulation EP'!V12&lt;&gt;"",EDATE('Projektkostenkalkulation EP'!$B$4,20),IF('Projektkostenkalkulation EP'!W12&lt;&gt;"",EDATE('Projektkostenkalkulation EP'!$B$4,21),IF('Projektkostenkalkulation EP'!X12&lt;&gt;"",EDATE('Projektkostenkalkulation EP'!$B$4,22),IF('Projektkostenkalkulation EP'!Y12&lt;&gt;"",EDATE('Projektkostenkalkulation EP'!$B$4,23),"Fehler")))))))))))))))))))))))),"TT.MM.JJJJ")</f>
        <v>von: Fehler</v>
      </c>
      <c r="B64" s="13" t="str">
        <f xml:space="preserve"> "bis: " &amp;TEXT(IF('Projektkostenkalkulation EP'!Y12&lt;&gt;"",EOMONTH('Projektkostenkalkulation EP'!$B$4,23),IF('Projektkostenkalkulation EP'!X12&lt;&gt;"",EOMONTH('Projektkostenkalkulation EP'!$B$4,22),IF('Projektkostenkalkulation EP'!W12&lt;&gt;"",EOMONTH('Projektkostenkalkulation EP'!$B$4,21),IF('Projektkostenkalkulation EP'!V12&lt;&gt;"",EOMONTH('Projektkostenkalkulation EP'!$B$4,20),IF('Projektkostenkalkulation EP'!U12&lt;&gt;"",EOMONTH('Projektkostenkalkulation EP'!$B$4,19),IF('Projektkostenkalkulation EP'!T12&lt;&gt;"",EOMONTH('Projektkostenkalkulation EP'!$B$4,18),IF('Projektkostenkalkulation EP'!S12&lt;&gt;"",EOMONTH('Projektkostenkalkulation EP'!$B$4,17),IF('Projektkostenkalkulation EP'!R12&lt;&gt;"",EOMONTH('Projektkostenkalkulation EP'!$B$4,16),IF('Projektkostenkalkulation EP'!Q12&lt;&gt;"",EOMONTH('Projektkostenkalkulation EP'!$B$4,15),IF('Projektkostenkalkulation EP'!P12&lt;&gt;"",EOMONTH('Projektkostenkalkulation EP'!$B$4,14),IF('Projektkostenkalkulation EP'!O12&lt;&gt;"",EOMONTH('Projektkostenkalkulation EP'!$B$4,13),IF('Projektkostenkalkulation EP'!N12&lt;&gt;"",EOMONTH('Projektkostenkalkulation EP'!$B$4,12),IF('Projektkostenkalkulation EP'!M12&lt;&gt;"",EOMONTH('Projektkostenkalkulation EP'!$B$4,11),IF('Projektkostenkalkulation EP'!L12&lt;&gt;"",EOMONTH('Projektkostenkalkulation EP'!$B$4,10),IF('Projektkostenkalkulation EP'!K12&lt;&gt;"",EOMONTH('Projektkostenkalkulation EP'!$B$4,9),IF('Projektkostenkalkulation EP'!J12&lt;&gt;"",EOMONTH('Projektkostenkalkulation EP'!$B$4,8),IF('Projektkostenkalkulation EP'!I12&lt;&gt;"",EOMONTH('Projektkostenkalkulation EP'!$B$4,7),IF('Projektkostenkalkulation EP'!H12&lt;&gt;"",EOMONTH('Projektkostenkalkulation EP'!$B$4,6),IF('Projektkostenkalkulation EP'!G12&lt;&gt;"",EOMONTH('Projektkostenkalkulation EP'!$B$4,5),IF('Projektkostenkalkulation EP'!F12&lt;&gt;"",EOMONTH('Projektkostenkalkulation EP'!$B$4,4),IF('Projektkostenkalkulation EP'!E12&lt;&gt;"",EOMONTH('Projektkostenkalkulation EP'!$B$4,3),IF('Projektkostenkalkulation EP'!D12&lt;&gt;"",EOMONTH('Projektkostenkalkulation EP'!$B$4,2),IF('Projektkostenkalkulation EP'!C12&lt;&gt;"",EOMONTH('Projektkostenkalkulation EP'!$B$4,1),IF('Projektkostenkalkulation EP'!B12&lt;&gt;"",EOMONTH('Projektkostenkalkulation EP'!$B$4,0),"Fehler")))))))))))))))))))))))),"TT.MM.JJJJ")</f>
        <v>bis: Fehler</v>
      </c>
    </row>
    <row r="65" spans="1:2" ht="15" customHeight="1" thickBot="1" x14ac:dyDescent="0.25">
      <c r="A65" s="393" t="str">
        <f>"Personenaufwand: " &amp; 'Projektkostenkalkulation EP'!Z12&amp; " PM"</f>
        <v>Personenaufwand: 0 PM</v>
      </c>
      <c r="B65" s="394"/>
    </row>
    <row r="66" spans="1:2" ht="15" thickBot="1" x14ac:dyDescent="0.25">
      <c r="A66" s="395" t="str">
        <f>'Projektkostenkalkulation EP'!A13</f>
        <v xml:space="preserve">AP 5: </v>
      </c>
      <c r="B66" s="396"/>
    </row>
    <row r="67" spans="1:2" x14ac:dyDescent="0.2">
      <c r="A67" s="380"/>
      <c r="B67" s="381"/>
    </row>
    <row r="68" spans="1:2" x14ac:dyDescent="0.2">
      <c r="A68" s="382"/>
      <c r="B68" s="383"/>
    </row>
    <row r="69" spans="1:2" x14ac:dyDescent="0.2">
      <c r="A69" s="382"/>
      <c r="B69" s="383"/>
    </row>
    <row r="70" spans="1:2" x14ac:dyDescent="0.2">
      <c r="A70" s="382"/>
      <c r="B70" s="383"/>
    </row>
    <row r="71" spans="1:2" x14ac:dyDescent="0.2">
      <c r="A71" s="382"/>
      <c r="B71" s="383"/>
    </row>
    <row r="72" spans="1:2" x14ac:dyDescent="0.2">
      <c r="A72" s="382"/>
      <c r="B72" s="383"/>
    </row>
    <row r="73" spans="1:2" x14ac:dyDescent="0.2">
      <c r="A73" s="382"/>
      <c r="B73" s="383"/>
    </row>
    <row r="74" spans="1:2" x14ac:dyDescent="0.2">
      <c r="A74" s="382"/>
      <c r="B74" s="383"/>
    </row>
    <row r="75" spans="1:2" x14ac:dyDescent="0.2">
      <c r="A75" s="382"/>
      <c r="B75" s="383"/>
    </row>
    <row r="76" spans="1:2" x14ac:dyDescent="0.2">
      <c r="A76" s="382"/>
      <c r="B76" s="383"/>
    </row>
    <row r="77" spans="1:2" x14ac:dyDescent="0.2">
      <c r="A77" s="382"/>
      <c r="B77" s="383"/>
    </row>
    <row r="78" spans="1:2" ht="15" thickBot="1" x14ac:dyDescent="0.25">
      <c r="A78" s="382"/>
      <c r="B78" s="383"/>
    </row>
    <row r="79" spans="1:2" x14ac:dyDescent="0.2">
      <c r="A79" s="384" t="s">
        <v>1</v>
      </c>
      <c r="B79" s="385"/>
    </row>
    <row r="80" spans="1:2" x14ac:dyDescent="0.2">
      <c r="A80" s="69" t="str">
        <f>"von: " &amp; TEXT(IF('Projektkostenkalkulation EP'!B13&lt;&gt;"",EDATE('Projektkostenkalkulation EP'!$B$4,0),IF('Projektkostenkalkulation EP'!C13&lt;&gt;"",EDATE('Projektkostenkalkulation EP'!$B$4,1),IF('Projektkostenkalkulation EP'!D13&lt;&gt;"",EDATE('Projektkostenkalkulation EP'!$B$4,2),IF('Projektkostenkalkulation EP'!E13&lt;&gt;"",EDATE('Projektkostenkalkulation EP'!$B$4,3),IF('Projektkostenkalkulation EP'!F13&lt;&gt;"",EDATE('Projektkostenkalkulation EP'!$B$4,4),IF('Projektkostenkalkulation EP'!G13&lt;&gt;"",EDATE('Projektkostenkalkulation EP'!$B$4,5),IF('Projektkostenkalkulation EP'!H13&lt;&gt;"",EDATE('Projektkostenkalkulation EP'!$B$4,6),IF('Projektkostenkalkulation EP'!I13&lt;&gt;"",EDATE('Projektkostenkalkulation EP'!$B$4,7),IF('Projektkostenkalkulation EP'!J13&lt;&gt;"",EDATE('Projektkostenkalkulation EP'!$B$4,8),IF('Projektkostenkalkulation EP'!K13&lt;&gt;"",EDATE('Projektkostenkalkulation EP'!$B$4,9),IF('Projektkostenkalkulation EP'!L13&lt;&gt;"",EDATE('Projektkostenkalkulation EP'!$B$4,10),IF('Projektkostenkalkulation EP'!M13&lt;&gt;"",EDATE('Projektkostenkalkulation EP'!$B$4,11),IF('Projektkostenkalkulation EP'!N13&lt;&gt;"",EDATE('Projektkostenkalkulation EP'!$B$4,12),IF('Projektkostenkalkulation EP'!O13&lt;&gt;"",EDATE('Projektkostenkalkulation EP'!$B$4,13),IF('Projektkostenkalkulation EP'!P13&lt;&gt;"",EDATE('Projektkostenkalkulation EP'!$B$4,14),IF('Projektkostenkalkulation EP'!Q13&lt;&gt;"",EDATE('Projektkostenkalkulation EP'!$B$4,15),IF('Projektkostenkalkulation EP'!R13&lt;&gt;"",EDATE('Projektkostenkalkulation EP'!$B$4,16),IF('Projektkostenkalkulation EP'!S13&lt;&gt;"",EDATE('Projektkostenkalkulation EP'!$B$4,17),IF('Projektkostenkalkulation EP'!T13&lt;&gt;"",EDATE('Projektkostenkalkulation EP'!$B$4,18),IF('Projektkostenkalkulation EP'!U13&lt;&gt;"",EDATE('Projektkostenkalkulation EP'!$B$4,19),IF('Projektkostenkalkulation EP'!V13&lt;&gt;"",EDATE('Projektkostenkalkulation EP'!$B$4,20),IF('Projektkostenkalkulation EP'!W13&lt;&gt;"",EDATE('Projektkostenkalkulation EP'!$B$4,21),IF('Projektkostenkalkulation EP'!X13&lt;&gt;"",EDATE('Projektkostenkalkulation EP'!$B$4,22),IF('Projektkostenkalkulation EP'!Y13&lt;&gt;"",EDATE('Projektkostenkalkulation EP'!$B$4,23),"Fehler")))))))))))))))))))))))),"TT.MM.JJJJ")</f>
        <v>von: Fehler</v>
      </c>
      <c r="B80" s="13" t="str">
        <f xml:space="preserve"> "bis: " &amp;TEXT(IF('Projektkostenkalkulation EP'!Y13&lt;&gt;"",EOMONTH('Projektkostenkalkulation EP'!$B$4,23),IF('Projektkostenkalkulation EP'!X13&lt;&gt;"",EOMONTH('Projektkostenkalkulation EP'!$B$4,22),IF('Projektkostenkalkulation EP'!W13&lt;&gt;"",EOMONTH('Projektkostenkalkulation EP'!$B$4,21),IF('Projektkostenkalkulation EP'!V13&lt;&gt;"",EOMONTH('Projektkostenkalkulation EP'!$B$4,20),IF('Projektkostenkalkulation EP'!U13&lt;&gt;"",EOMONTH('Projektkostenkalkulation EP'!$B$4,19),IF('Projektkostenkalkulation EP'!T13&lt;&gt;"",EOMONTH('Projektkostenkalkulation EP'!$B$4,18),IF('Projektkostenkalkulation EP'!S13&lt;&gt;"",EOMONTH('Projektkostenkalkulation EP'!$B$4,17),IF('Projektkostenkalkulation EP'!R13&lt;&gt;"",EOMONTH('Projektkostenkalkulation EP'!$B$4,16),IF('Projektkostenkalkulation EP'!Q13&lt;&gt;"",EOMONTH('Projektkostenkalkulation EP'!$B$4,15),IF('Projektkostenkalkulation EP'!P13&lt;&gt;"",EOMONTH('Projektkostenkalkulation EP'!$B$4,14),IF('Projektkostenkalkulation EP'!O13&lt;&gt;"",EOMONTH('Projektkostenkalkulation EP'!$B$4,13),IF('Projektkostenkalkulation EP'!N13&lt;&gt;"",EOMONTH('Projektkostenkalkulation EP'!$B$4,12),IF('Projektkostenkalkulation EP'!M13&lt;&gt;"",EOMONTH('Projektkostenkalkulation EP'!$B$4,11),IF('Projektkostenkalkulation EP'!L13&lt;&gt;"",EOMONTH('Projektkostenkalkulation EP'!$B$4,10),IF('Projektkostenkalkulation EP'!K13&lt;&gt;"",EOMONTH('Projektkostenkalkulation EP'!$B$4,9),IF('Projektkostenkalkulation EP'!J13&lt;&gt;"",EOMONTH('Projektkostenkalkulation EP'!$B$4,8),IF('Projektkostenkalkulation EP'!I13&lt;&gt;"",EOMONTH('Projektkostenkalkulation EP'!$B$4,7),IF('Projektkostenkalkulation EP'!H13&lt;&gt;"",EOMONTH('Projektkostenkalkulation EP'!$B$4,6),IF('Projektkostenkalkulation EP'!G13&lt;&gt;"",EOMONTH('Projektkostenkalkulation EP'!$B$4,5),IF('Projektkostenkalkulation EP'!F13&lt;&gt;"",EOMONTH('Projektkostenkalkulation EP'!$B$4,4),IF('Projektkostenkalkulation EP'!E13&lt;&gt;"",EOMONTH('Projektkostenkalkulation EP'!$B$4,3),IF('Projektkostenkalkulation EP'!D13&lt;&gt;"",EOMONTH('Projektkostenkalkulation EP'!$B$4,2),IF('Projektkostenkalkulation EP'!C13&lt;&gt;"",EOMONTH('Projektkostenkalkulation EP'!$B$4,1),IF('Projektkostenkalkulation EP'!B13&lt;&gt;"",EOMONTH('Projektkostenkalkulation EP'!$B$4,0),"Fehler")))))))))))))))))))))))),"TT.MM.JJJJ")</f>
        <v>bis: Fehler</v>
      </c>
    </row>
    <row r="81" spans="1:2" ht="15" customHeight="1" thickBot="1" x14ac:dyDescent="0.25">
      <c r="A81" s="393" t="str">
        <f>"Personenaufwand: " &amp; 'Projektkostenkalkulation EP'!Z13&amp; " PM"</f>
        <v>Personenaufwand: 0 PM</v>
      </c>
      <c r="B81" s="394"/>
    </row>
    <row r="82" spans="1:2" ht="15" thickBot="1" x14ac:dyDescent="0.25">
      <c r="A82" s="395" t="str">
        <f>'Projektkostenkalkulation EP'!A14</f>
        <v xml:space="preserve">AP 6: </v>
      </c>
      <c r="B82" s="396"/>
    </row>
    <row r="83" spans="1:2" x14ac:dyDescent="0.2">
      <c r="A83" s="380"/>
      <c r="B83" s="381"/>
    </row>
    <row r="84" spans="1:2" x14ac:dyDescent="0.2">
      <c r="A84" s="382"/>
      <c r="B84" s="383"/>
    </row>
    <row r="85" spans="1:2" x14ac:dyDescent="0.2">
      <c r="A85" s="382"/>
      <c r="B85" s="383"/>
    </row>
    <row r="86" spans="1:2" x14ac:dyDescent="0.2">
      <c r="A86" s="382"/>
      <c r="B86" s="383"/>
    </row>
    <row r="87" spans="1:2" x14ac:dyDescent="0.2">
      <c r="A87" s="382"/>
      <c r="B87" s="383"/>
    </row>
    <row r="88" spans="1:2" x14ac:dyDescent="0.2">
      <c r="A88" s="382"/>
      <c r="B88" s="383"/>
    </row>
    <row r="89" spans="1:2" x14ac:dyDescent="0.2">
      <c r="A89" s="382"/>
      <c r="B89" s="383"/>
    </row>
    <row r="90" spans="1:2" x14ac:dyDescent="0.2">
      <c r="A90" s="382"/>
      <c r="B90" s="383"/>
    </row>
    <row r="91" spans="1:2" x14ac:dyDescent="0.2">
      <c r="A91" s="382"/>
      <c r="B91" s="383"/>
    </row>
    <row r="92" spans="1:2" x14ac:dyDescent="0.2">
      <c r="A92" s="382"/>
      <c r="B92" s="383"/>
    </row>
    <row r="93" spans="1:2" x14ac:dyDescent="0.2">
      <c r="A93" s="382"/>
      <c r="B93" s="383"/>
    </row>
    <row r="94" spans="1:2" ht="15" thickBot="1" x14ac:dyDescent="0.25">
      <c r="A94" s="382"/>
      <c r="B94" s="383"/>
    </row>
    <row r="95" spans="1:2" x14ac:dyDescent="0.2">
      <c r="A95" s="384" t="s">
        <v>1</v>
      </c>
      <c r="B95" s="385"/>
    </row>
    <row r="96" spans="1:2" x14ac:dyDescent="0.2">
      <c r="A96" s="69" t="str">
        <f>"von: " &amp; TEXT(IF('Projektkostenkalkulation EP'!B14&lt;&gt;"",EDATE('Projektkostenkalkulation EP'!$B$4,0),IF('Projektkostenkalkulation EP'!C14&lt;&gt;"",EDATE('Projektkostenkalkulation EP'!$B$4,1),IF('Projektkostenkalkulation EP'!D14&lt;&gt;"",EDATE('Projektkostenkalkulation EP'!$B$4,2),IF('Projektkostenkalkulation EP'!E14&lt;&gt;"",EDATE('Projektkostenkalkulation EP'!$B$4,3),IF('Projektkostenkalkulation EP'!F14&lt;&gt;"",EDATE('Projektkostenkalkulation EP'!$B$4,4),IF('Projektkostenkalkulation EP'!G14&lt;&gt;"",EDATE('Projektkostenkalkulation EP'!$B$4,5),IF('Projektkostenkalkulation EP'!H14&lt;&gt;"",EDATE('Projektkostenkalkulation EP'!$B$4,6),IF('Projektkostenkalkulation EP'!I14&lt;&gt;"",EDATE('Projektkostenkalkulation EP'!$B$4,7),IF('Projektkostenkalkulation EP'!J14&lt;&gt;"",EDATE('Projektkostenkalkulation EP'!$B$4,8),IF('Projektkostenkalkulation EP'!K14&lt;&gt;"",EDATE('Projektkostenkalkulation EP'!$B$4,9),IF('Projektkostenkalkulation EP'!L14&lt;&gt;"",EDATE('Projektkostenkalkulation EP'!$B$4,10),IF('Projektkostenkalkulation EP'!M14&lt;&gt;"",EDATE('Projektkostenkalkulation EP'!$B$4,11),IF('Projektkostenkalkulation EP'!N14&lt;&gt;"",EDATE('Projektkostenkalkulation EP'!$B$4,12),IF('Projektkostenkalkulation EP'!O14&lt;&gt;"",EDATE('Projektkostenkalkulation EP'!$B$4,13),IF('Projektkostenkalkulation EP'!P14&lt;&gt;"",EDATE('Projektkostenkalkulation EP'!$B$4,14),IF('Projektkostenkalkulation EP'!Q14&lt;&gt;"",EDATE('Projektkostenkalkulation EP'!$B$4,15),IF('Projektkostenkalkulation EP'!R14&lt;&gt;"",EDATE('Projektkostenkalkulation EP'!$B$4,16),IF('Projektkostenkalkulation EP'!S14&lt;&gt;"",EDATE('Projektkostenkalkulation EP'!$B$4,17),IF('Projektkostenkalkulation EP'!T14&lt;&gt;"",EDATE('Projektkostenkalkulation EP'!$B$4,18),IF('Projektkostenkalkulation EP'!U14&lt;&gt;"",EDATE('Projektkostenkalkulation EP'!$B$4,19),IF('Projektkostenkalkulation EP'!V14&lt;&gt;"",EDATE('Projektkostenkalkulation EP'!$B$4,20),IF('Projektkostenkalkulation EP'!W14&lt;&gt;"",EDATE('Projektkostenkalkulation EP'!$B$4,21),IF('Projektkostenkalkulation EP'!X14&lt;&gt;"",EDATE('Projektkostenkalkulation EP'!$B$4,22),IF('Projektkostenkalkulation EP'!Y14&lt;&gt;"",EDATE('Projektkostenkalkulation EP'!$B$4,23),"Fehler")))))))))))))))))))))))),"TT.MM.JJJJ")</f>
        <v>von: Fehler</v>
      </c>
      <c r="B96" s="13" t="str">
        <f xml:space="preserve"> "bis: " &amp;TEXT(IF('Projektkostenkalkulation EP'!Y14&lt;&gt;"",EOMONTH('Projektkostenkalkulation EP'!$B$4,23),IF('Projektkostenkalkulation EP'!X14&lt;&gt;"",EOMONTH('Projektkostenkalkulation EP'!$B$4,22),IF('Projektkostenkalkulation EP'!W14&lt;&gt;"",EOMONTH('Projektkostenkalkulation EP'!$B$4,21),IF('Projektkostenkalkulation EP'!V14&lt;&gt;"",EOMONTH('Projektkostenkalkulation EP'!$B$4,20),IF('Projektkostenkalkulation EP'!U14&lt;&gt;"",EOMONTH('Projektkostenkalkulation EP'!$B$4,19),IF('Projektkostenkalkulation EP'!T14&lt;&gt;"",EOMONTH('Projektkostenkalkulation EP'!$B$4,18),IF('Projektkostenkalkulation EP'!S14&lt;&gt;"",EOMONTH('Projektkostenkalkulation EP'!$B$4,17),IF('Projektkostenkalkulation EP'!R14&lt;&gt;"",EOMONTH('Projektkostenkalkulation EP'!$B$4,16),IF('Projektkostenkalkulation EP'!Q14&lt;&gt;"",EOMONTH('Projektkostenkalkulation EP'!$B$4,15),IF('Projektkostenkalkulation EP'!P14&lt;&gt;"",EOMONTH('Projektkostenkalkulation EP'!$B$4,14),IF('Projektkostenkalkulation EP'!O14&lt;&gt;"",EOMONTH('Projektkostenkalkulation EP'!$B$4,13),IF('Projektkostenkalkulation EP'!N14&lt;&gt;"",EOMONTH('Projektkostenkalkulation EP'!$B$4,12),IF('Projektkostenkalkulation EP'!M14&lt;&gt;"",EOMONTH('Projektkostenkalkulation EP'!$B$4,11),IF('Projektkostenkalkulation EP'!L14&lt;&gt;"",EOMONTH('Projektkostenkalkulation EP'!$B$4,10),IF('Projektkostenkalkulation EP'!K14&lt;&gt;"",EOMONTH('Projektkostenkalkulation EP'!$B$4,9),IF('Projektkostenkalkulation EP'!J14&lt;&gt;"",EOMONTH('Projektkostenkalkulation EP'!$B$4,8),IF('Projektkostenkalkulation EP'!I14&lt;&gt;"",EOMONTH('Projektkostenkalkulation EP'!$B$4,7),IF('Projektkostenkalkulation EP'!H14&lt;&gt;"",EOMONTH('Projektkostenkalkulation EP'!$B$4,6),IF('Projektkostenkalkulation EP'!G14&lt;&gt;"",EOMONTH('Projektkostenkalkulation EP'!$B$4,5),IF('Projektkostenkalkulation EP'!F14&lt;&gt;"",EOMONTH('Projektkostenkalkulation EP'!$B$4,4),IF('Projektkostenkalkulation EP'!E14&lt;&gt;"",EOMONTH('Projektkostenkalkulation EP'!$B$4,3),IF('Projektkostenkalkulation EP'!D14&lt;&gt;"",EOMONTH('Projektkostenkalkulation EP'!$B$4,2),IF('Projektkostenkalkulation EP'!C14&lt;&gt;"",EOMONTH('Projektkostenkalkulation EP'!$B$4,1),IF('Projektkostenkalkulation EP'!B14&lt;&gt;"",EOMONTH('Projektkostenkalkulation EP'!$B$4,0),"Fehler")))))))))))))))))))))))),"TT.MM.JJJJ")</f>
        <v>bis: Fehler</v>
      </c>
    </row>
    <row r="97" spans="1:2" ht="15" customHeight="1" thickBot="1" x14ac:dyDescent="0.25">
      <c r="A97" s="393" t="str">
        <f>"Personenaufwand: " &amp; 'Projektkostenkalkulation EP'!Z14&amp; " PM"</f>
        <v>Personenaufwand: 0 PM</v>
      </c>
      <c r="B97" s="394"/>
    </row>
    <row r="98" spans="1:2" ht="15" thickBot="1" x14ac:dyDescent="0.25"/>
    <row r="99" spans="1:2" ht="15" thickBot="1" x14ac:dyDescent="0.25">
      <c r="A99" s="390">
        <f>'Projektkostenkalkulation EP'!B5</f>
        <v>0</v>
      </c>
      <c r="B99" s="391"/>
    </row>
    <row r="100" spans="1:2" ht="15" thickBot="1" x14ac:dyDescent="0.25">
      <c r="A100" s="392" t="str">
        <f>'Projektkostenkalkulation EP'!A15</f>
        <v>AP 7:</v>
      </c>
      <c r="B100" s="391"/>
    </row>
    <row r="101" spans="1:2" x14ac:dyDescent="0.2">
      <c r="A101" s="380"/>
      <c r="B101" s="381"/>
    </row>
    <row r="102" spans="1:2" x14ac:dyDescent="0.2">
      <c r="A102" s="382"/>
      <c r="B102" s="383"/>
    </row>
    <row r="103" spans="1:2" x14ac:dyDescent="0.2">
      <c r="A103" s="382"/>
      <c r="B103" s="383"/>
    </row>
    <row r="104" spans="1:2" x14ac:dyDescent="0.2">
      <c r="A104" s="382"/>
      <c r="B104" s="383"/>
    </row>
    <row r="105" spans="1:2" x14ac:dyDescent="0.2">
      <c r="A105" s="382"/>
      <c r="B105" s="383"/>
    </row>
    <row r="106" spans="1:2" x14ac:dyDescent="0.2">
      <c r="A106" s="382"/>
      <c r="B106" s="383"/>
    </row>
    <row r="107" spans="1:2" x14ac:dyDescent="0.2">
      <c r="A107" s="382"/>
      <c r="B107" s="383"/>
    </row>
    <row r="108" spans="1:2" x14ac:dyDescent="0.2">
      <c r="A108" s="382"/>
      <c r="B108" s="383"/>
    </row>
    <row r="109" spans="1:2" x14ac:dyDescent="0.2">
      <c r="A109" s="382"/>
      <c r="B109" s="383"/>
    </row>
    <row r="110" spans="1:2" x14ac:dyDescent="0.2">
      <c r="A110" s="382"/>
      <c r="B110" s="383"/>
    </row>
    <row r="111" spans="1:2" x14ac:dyDescent="0.2">
      <c r="A111" s="382"/>
      <c r="B111" s="383"/>
    </row>
    <row r="112" spans="1:2" x14ac:dyDescent="0.2">
      <c r="A112" s="382"/>
      <c r="B112" s="383"/>
    </row>
    <row r="113" spans="1:2" ht="15" thickBot="1" x14ac:dyDescent="0.25">
      <c r="A113" s="382"/>
      <c r="B113" s="383"/>
    </row>
    <row r="114" spans="1:2" x14ac:dyDescent="0.2">
      <c r="A114" s="384" t="s">
        <v>1</v>
      </c>
      <c r="B114" s="385"/>
    </row>
    <row r="115" spans="1:2" x14ac:dyDescent="0.2">
      <c r="A115" s="69" t="str">
        <f>"von: " &amp; TEXT(IF('Projektkostenkalkulation EP'!B15&lt;&gt;"",EDATE('Projektkostenkalkulation EP'!$B$4,0),IF('Projektkostenkalkulation EP'!C15&lt;&gt;"",EDATE('Projektkostenkalkulation EP'!$B$4,1),IF('Projektkostenkalkulation EP'!D15&lt;&gt;"",EDATE('Projektkostenkalkulation EP'!$B$4,2),IF('Projektkostenkalkulation EP'!E15&lt;&gt;"",EDATE('Projektkostenkalkulation EP'!$B$4,3),IF('Projektkostenkalkulation EP'!F15&lt;&gt;"",EDATE('Projektkostenkalkulation EP'!$B$4,4),IF('Projektkostenkalkulation EP'!G15&lt;&gt;"",EDATE('Projektkostenkalkulation EP'!$B$4,5),IF('Projektkostenkalkulation EP'!H15&lt;&gt;"",EDATE('Projektkostenkalkulation EP'!$B$4,6),IF('Projektkostenkalkulation EP'!I15&lt;&gt;"",EDATE('Projektkostenkalkulation EP'!$B$4,7),IF('Projektkostenkalkulation EP'!J15&lt;&gt;"",EDATE('Projektkostenkalkulation EP'!$B$4,8),IF('Projektkostenkalkulation EP'!K15&lt;&gt;"",EDATE('Projektkostenkalkulation EP'!$B$4,9),IF('Projektkostenkalkulation EP'!L15&lt;&gt;"",EDATE('Projektkostenkalkulation EP'!$B$4,10),IF('Projektkostenkalkulation EP'!M15&lt;&gt;"",EDATE('Projektkostenkalkulation EP'!$B$4,11),IF('Projektkostenkalkulation EP'!N15&lt;&gt;"",EDATE('Projektkostenkalkulation EP'!$B$4,12),IF('Projektkostenkalkulation EP'!O15&lt;&gt;"",EDATE('Projektkostenkalkulation EP'!$B$4,13),IF('Projektkostenkalkulation EP'!P15&lt;&gt;"",EDATE('Projektkostenkalkulation EP'!$B$4,14),IF('Projektkostenkalkulation EP'!Q15&lt;&gt;"",EDATE('Projektkostenkalkulation EP'!$B$4,15),IF('Projektkostenkalkulation EP'!R15&lt;&gt;"",EDATE('Projektkostenkalkulation EP'!$B$4,16),IF('Projektkostenkalkulation EP'!S15&lt;&gt;"",EDATE('Projektkostenkalkulation EP'!$B$4,17),IF('Projektkostenkalkulation EP'!T15&lt;&gt;"",EDATE('Projektkostenkalkulation EP'!$B$4,18),IF('Projektkostenkalkulation EP'!U15&lt;&gt;"",EDATE('Projektkostenkalkulation EP'!$B$4,19),IF('Projektkostenkalkulation EP'!V15&lt;&gt;"",EDATE('Projektkostenkalkulation EP'!$B$4,20),IF('Projektkostenkalkulation EP'!W15&lt;&gt;"",EDATE('Projektkostenkalkulation EP'!$B$4,21),IF('Projektkostenkalkulation EP'!X15&lt;&gt;"",EDATE('Projektkostenkalkulation EP'!$B$4,22),IF('Projektkostenkalkulation EP'!Y15&lt;&gt;"",EDATE('Projektkostenkalkulation EP'!$B$4,23),"Fehler")))))))))))))))))))))))),"TT.MM.JJJJ")</f>
        <v>von: Fehler</v>
      </c>
      <c r="B115" s="13" t="str">
        <f xml:space="preserve"> "bis: " &amp;TEXT(IF('Projektkostenkalkulation EP'!Y15&lt;&gt;"",EOMONTH('Projektkostenkalkulation EP'!$B$4,23),IF('Projektkostenkalkulation EP'!X15&lt;&gt;"",EOMONTH('Projektkostenkalkulation EP'!$B$4,22),IF('Projektkostenkalkulation EP'!W15&lt;&gt;"",EOMONTH('Projektkostenkalkulation EP'!$B$4,21),IF('Projektkostenkalkulation EP'!V15&lt;&gt;"",EOMONTH('Projektkostenkalkulation EP'!$B$4,20),IF('Projektkostenkalkulation EP'!U15&lt;&gt;"",EOMONTH('Projektkostenkalkulation EP'!$B$4,19),IF('Projektkostenkalkulation EP'!T15&lt;&gt;"",EOMONTH('Projektkostenkalkulation EP'!$B$4,18),IF('Projektkostenkalkulation EP'!S15&lt;&gt;"",EOMONTH('Projektkostenkalkulation EP'!$B$4,17),IF('Projektkostenkalkulation EP'!R15&lt;&gt;"",EOMONTH('Projektkostenkalkulation EP'!$B$4,16),IF('Projektkostenkalkulation EP'!Q15&lt;&gt;"",EOMONTH('Projektkostenkalkulation EP'!$B$4,15),IF('Projektkostenkalkulation EP'!P15&lt;&gt;"",EOMONTH('Projektkostenkalkulation EP'!$B$4,14),IF('Projektkostenkalkulation EP'!O15&lt;&gt;"",EOMONTH('Projektkostenkalkulation EP'!$B$4,13),IF('Projektkostenkalkulation EP'!N15&lt;&gt;"",EOMONTH('Projektkostenkalkulation EP'!$B$4,12),IF('Projektkostenkalkulation EP'!M15&lt;&gt;"",EOMONTH('Projektkostenkalkulation EP'!$B$4,11),IF('Projektkostenkalkulation EP'!L15&lt;&gt;"",EOMONTH('Projektkostenkalkulation EP'!$B$4,10),IF('Projektkostenkalkulation EP'!K15&lt;&gt;"",EOMONTH('Projektkostenkalkulation EP'!$B$4,9),IF('Projektkostenkalkulation EP'!J15&lt;&gt;"",EOMONTH('Projektkostenkalkulation EP'!$B$4,8),IF('Projektkostenkalkulation EP'!I15&lt;&gt;"",EOMONTH('Projektkostenkalkulation EP'!$B$4,7),IF('Projektkostenkalkulation EP'!H15&lt;&gt;"",EOMONTH('Projektkostenkalkulation EP'!$B$4,6),IF('Projektkostenkalkulation EP'!G15&lt;&gt;"",EOMONTH('Projektkostenkalkulation EP'!$B$4,5),IF('Projektkostenkalkulation EP'!F15&lt;&gt;"",EOMONTH('Projektkostenkalkulation EP'!$B$4,4),IF('Projektkostenkalkulation EP'!E15&lt;&gt;"",EOMONTH('Projektkostenkalkulation EP'!$B$4,3),IF('Projektkostenkalkulation EP'!D15&lt;&gt;"",EOMONTH('Projektkostenkalkulation EP'!$B$4,2),IF('Projektkostenkalkulation EP'!C15&lt;&gt;"",EOMONTH('Projektkostenkalkulation EP'!$B$4,1),IF('Projektkostenkalkulation EP'!B15&lt;&gt;"",EOMONTH('Projektkostenkalkulation EP'!$B$4,0),"Fehler")))))))))))))))))))))))),"TT.MM.JJJJ")</f>
        <v>bis: Fehler</v>
      </c>
    </row>
    <row r="116" spans="1:2" ht="15" customHeight="1" thickBot="1" x14ac:dyDescent="0.25">
      <c r="A116" s="393" t="str">
        <f>"Personenaufwand: " &amp; 'Projektkostenkalkulation EP'!Z15&amp; " PM"</f>
        <v>Personenaufwand: 0 PM</v>
      </c>
      <c r="B116" s="394"/>
    </row>
    <row r="117" spans="1:2" ht="15" thickBot="1" x14ac:dyDescent="0.25">
      <c r="A117" s="395" t="str">
        <f>'Projektkostenkalkulation EP'!A16</f>
        <v xml:space="preserve">AP 8: </v>
      </c>
      <c r="B117" s="396"/>
    </row>
    <row r="118" spans="1:2" x14ac:dyDescent="0.2">
      <c r="A118" s="380"/>
      <c r="B118" s="381"/>
    </row>
    <row r="119" spans="1:2" x14ac:dyDescent="0.2">
      <c r="A119" s="382"/>
      <c r="B119" s="383"/>
    </row>
    <row r="120" spans="1:2" x14ac:dyDescent="0.2">
      <c r="A120" s="382"/>
      <c r="B120" s="383"/>
    </row>
    <row r="121" spans="1:2" x14ac:dyDescent="0.2">
      <c r="A121" s="382"/>
      <c r="B121" s="383"/>
    </row>
    <row r="122" spans="1:2" x14ac:dyDescent="0.2">
      <c r="A122" s="382"/>
      <c r="B122" s="383"/>
    </row>
    <row r="123" spans="1:2" x14ac:dyDescent="0.2">
      <c r="A123" s="382"/>
      <c r="B123" s="383"/>
    </row>
    <row r="124" spans="1:2" x14ac:dyDescent="0.2">
      <c r="A124" s="382"/>
      <c r="B124" s="383"/>
    </row>
    <row r="125" spans="1:2" x14ac:dyDescent="0.2">
      <c r="A125" s="382"/>
      <c r="B125" s="383"/>
    </row>
    <row r="126" spans="1:2" x14ac:dyDescent="0.2">
      <c r="A126" s="382"/>
      <c r="B126" s="383"/>
    </row>
    <row r="127" spans="1:2" x14ac:dyDescent="0.2">
      <c r="A127" s="382"/>
      <c r="B127" s="383"/>
    </row>
    <row r="128" spans="1:2" x14ac:dyDescent="0.2">
      <c r="A128" s="382"/>
      <c r="B128" s="383"/>
    </row>
    <row r="129" spans="1:2" x14ac:dyDescent="0.2">
      <c r="A129" s="382"/>
      <c r="B129" s="383"/>
    </row>
    <row r="130" spans="1:2" ht="15" thickBot="1" x14ac:dyDescent="0.25">
      <c r="A130" s="382"/>
      <c r="B130" s="383"/>
    </row>
    <row r="131" spans="1:2" x14ac:dyDescent="0.2">
      <c r="A131" s="384" t="s">
        <v>1</v>
      </c>
      <c r="B131" s="385"/>
    </row>
    <row r="132" spans="1:2" x14ac:dyDescent="0.2">
      <c r="A132" s="69" t="str">
        <f>"von: " &amp; TEXT(IF('Projektkostenkalkulation EP'!B16&lt;&gt;"",EDATE('Projektkostenkalkulation EP'!$B$4,0),IF('Projektkostenkalkulation EP'!C16&lt;&gt;"",EDATE('Projektkostenkalkulation EP'!$B$4,1),IF('Projektkostenkalkulation EP'!D16&lt;&gt;"",EDATE('Projektkostenkalkulation EP'!$B$4,2),IF('Projektkostenkalkulation EP'!E16&lt;&gt;"",EDATE('Projektkostenkalkulation EP'!$B$4,3),IF('Projektkostenkalkulation EP'!F16&lt;&gt;"",EDATE('Projektkostenkalkulation EP'!$B$4,4),IF('Projektkostenkalkulation EP'!G16&lt;&gt;"",EDATE('Projektkostenkalkulation EP'!$B$4,5),IF('Projektkostenkalkulation EP'!H16&lt;&gt;"",EDATE('Projektkostenkalkulation EP'!$B$4,6),IF('Projektkostenkalkulation EP'!I16&lt;&gt;"",EDATE('Projektkostenkalkulation EP'!$B$4,7),IF('Projektkostenkalkulation EP'!J16&lt;&gt;"",EDATE('Projektkostenkalkulation EP'!$B$4,8),IF('Projektkostenkalkulation EP'!K16&lt;&gt;"",EDATE('Projektkostenkalkulation EP'!$B$4,9),IF('Projektkostenkalkulation EP'!L16&lt;&gt;"",EDATE('Projektkostenkalkulation EP'!$B$4,10),IF('Projektkostenkalkulation EP'!M16&lt;&gt;"",EDATE('Projektkostenkalkulation EP'!$B$4,11),IF('Projektkostenkalkulation EP'!N16&lt;&gt;"",EDATE('Projektkostenkalkulation EP'!$B$4,12),IF('Projektkostenkalkulation EP'!O16&lt;&gt;"",EDATE('Projektkostenkalkulation EP'!$B$4,13),IF('Projektkostenkalkulation EP'!P16&lt;&gt;"",EDATE('Projektkostenkalkulation EP'!$B$4,14),IF('Projektkostenkalkulation EP'!Q16&lt;&gt;"",EDATE('Projektkostenkalkulation EP'!$B$4,15),IF('Projektkostenkalkulation EP'!R16&lt;&gt;"",EDATE('Projektkostenkalkulation EP'!$B$4,16),IF('Projektkostenkalkulation EP'!S16&lt;&gt;"",EDATE('Projektkostenkalkulation EP'!$B$4,17),IF('Projektkostenkalkulation EP'!T16&lt;&gt;"",EDATE('Projektkostenkalkulation EP'!$B$4,18),IF('Projektkostenkalkulation EP'!U16&lt;&gt;"",EDATE('Projektkostenkalkulation EP'!$B$4,19),IF('Projektkostenkalkulation EP'!V16&lt;&gt;"",EDATE('Projektkostenkalkulation EP'!$B$4,20),IF('Projektkostenkalkulation EP'!W16&lt;&gt;"",EDATE('Projektkostenkalkulation EP'!$B$4,21),IF('Projektkostenkalkulation EP'!X16&lt;&gt;"",EDATE('Projektkostenkalkulation EP'!$B$4,22),IF('Projektkostenkalkulation EP'!Y16&lt;&gt;"",EDATE('Projektkostenkalkulation EP'!$B$4,23),"Fehler")))))))))))))))))))))))),"TT.MM.JJJJ")</f>
        <v>von: Fehler</v>
      </c>
      <c r="B132" s="13" t="str">
        <f xml:space="preserve"> "bis: " &amp;TEXT(IF('Projektkostenkalkulation EP'!Y16&lt;&gt;"",EOMONTH('Projektkostenkalkulation EP'!$B$4,23),IF('Projektkostenkalkulation EP'!X16&lt;&gt;"",EOMONTH('Projektkostenkalkulation EP'!$B$4,22),IF('Projektkostenkalkulation EP'!W16&lt;&gt;"",EOMONTH('Projektkostenkalkulation EP'!$B$4,21),IF('Projektkostenkalkulation EP'!V16&lt;&gt;"",EOMONTH('Projektkostenkalkulation EP'!$B$4,20),IF('Projektkostenkalkulation EP'!U16&lt;&gt;"",EOMONTH('Projektkostenkalkulation EP'!$B$4,19),IF('Projektkostenkalkulation EP'!T16&lt;&gt;"",EOMONTH('Projektkostenkalkulation EP'!$B$4,18),IF('Projektkostenkalkulation EP'!S16&lt;&gt;"",EOMONTH('Projektkostenkalkulation EP'!$B$4,17),IF('Projektkostenkalkulation EP'!R16&lt;&gt;"",EOMONTH('Projektkostenkalkulation EP'!$B$4,16),IF('Projektkostenkalkulation EP'!Q16&lt;&gt;"",EOMONTH('Projektkostenkalkulation EP'!$B$4,15),IF('Projektkostenkalkulation EP'!P16&lt;&gt;"",EOMONTH('Projektkostenkalkulation EP'!$B$4,14),IF('Projektkostenkalkulation EP'!O16&lt;&gt;"",EOMONTH('Projektkostenkalkulation EP'!$B$4,13),IF('Projektkostenkalkulation EP'!N16&lt;&gt;"",EOMONTH('Projektkostenkalkulation EP'!$B$4,12),IF('Projektkostenkalkulation EP'!M16&lt;&gt;"",EOMONTH('Projektkostenkalkulation EP'!$B$4,11),IF('Projektkostenkalkulation EP'!L16&lt;&gt;"",EOMONTH('Projektkostenkalkulation EP'!$B$4,10),IF('Projektkostenkalkulation EP'!K16&lt;&gt;"",EOMONTH('Projektkostenkalkulation EP'!$B$4,9),IF('Projektkostenkalkulation EP'!J16&lt;&gt;"",EOMONTH('Projektkostenkalkulation EP'!$B$4,8),IF('Projektkostenkalkulation EP'!I16&lt;&gt;"",EOMONTH('Projektkostenkalkulation EP'!$B$4,7),IF('Projektkostenkalkulation EP'!H16&lt;&gt;"",EOMONTH('Projektkostenkalkulation EP'!$B$4,6),IF('Projektkostenkalkulation EP'!G16&lt;&gt;"",EOMONTH('Projektkostenkalkulation EP'!$B$4,5),IF('Projektkostenkalkulation EP'!F16&lt;&gt;"",EOMONTH('Projektkostenkalkulation EP'!$B$4,4),IF('Projektkostenkalkulation EP'!E16&lt;&gt;"",EOMONTH('Projektkostenkalkulation EP'!$B$4,3),IF('Projektkostenkalkulation EP'!D16&lt;&gt;"",EOMONTH('Projektkostenkalkulation EP'!$B$4,2),IF('Projektkostenkalkulation EP'!C16&lt;&gt;"",EOMONTH('Projektkostenkalkulation EP'!$B$4,1),IF('Projektkostenkalkulation EP'!B16&lt;&gt;"",EOMONTH('Projektkostenkalkulation EP'!$B$4,0),"Fehler")))))))))))))))))))))))),"TT.MM.JJJJ")</f>
        <v>bis: Fehler</v>
      </c>
    </row>
    <row r="133" spans="1:2" ht="15" customHeight="1" thickBot="1" x14ac:dyDescent="0.25">
      <c r="A133" s="393" t="str">
        <f>"Personenaufwand: " &amp; 'Projektkostenkalkulation EP'!Z16&amp; " PM"</f>
        <v>Personenaufwand: 0 PM</v>
      </c>
      <c r="B133" s="394"/>
    </row>
    <row r="134" spans="1:2" ht="15" thickBot="1" x14ac:dyDescent="0.25">
      <c r="A134" s="395" t="str">
        <f>'Projektkostenkalkulation EP'!A17</f>
        <v xml:space="preserve">AP 9: </v>
      </c>
      <c r="B134" s="396"/>
    </row>
    <row r="135" spans="1:2" x14ac:dyDescent="0.2">
      <c r="A135" s="380"/>
      <c r="B135" s="381"/>
    </row>
    <row r="136" spans="1:2" x14ac:dyDescent="0.2">
      <c r="A136" s="382"/>
      <c r="B136" s="383"/>
    </row>
    <row r="137" spans="1:2" x14ac:dyDescent="0.2">
      <c r="A137" s="382"/>
      <c r="B137" s="383"/>
    </row>
    <row r="138" spans="1:2" x14ac:dyDescent="0.2">
      <c r="A138" s="382"/>
      <c r="B138" s="383"/>
    </row>
    <row r="139" spans="1:2" x14ac:dyDescent="0.2">
      <c r="A139" s="382"/>
      <c r="B139" s="383"/>
    </row>
    <row r="140" spans="1:2" x14ac:dyDescent="0.2">
      <c r="A140" s="382"/>
      <c r="B140" s="383"/>
    </row>
    <row r="141" spans="1:2" x14ac:dyDescent="0.2">
      <c r="A141" s="382"/>
      <c r="B141" s="383"/>
    </row>
    <row r="142" spans="1:2" x14ac:dyDescent="0.2">
      <c r="A142" s="382"/>
      <c r="B142" s="383"/>
    </row>
    <row r="143" spans="1:2" x14ac:dyDescent="0.2">
      <c r="A143" s="382"/>
      <c r="B143" s="383"/>
    </row>
    <row r="144" spans="1:2" x14ac:dyDescent="0.2">
      <c r="A144" s="382"/>
      <c r="B144" s="383"/>
    </row>
    <row r="145" spans="1:2" x14ac:dyDescent="0.2">
      <c r="A145" s="382"/>
      <c r="B145" s="383"/>
    </row>
    <row r="146" spans="1:2" x14ac:dyDescent="0.2">
      <c r="A146" s="382"/>
      <c r="B146" s="383"/>
    </row>
    <row r="147" spans="1:2" ht="15" thickBot="1" x14ac:dyDescent="0.25">
      <c r="A147" s="382"/>
      <c r="B147" s="383"/>
    </row>
    <row r="148" spans="1:2" x14ac:dyDescent="0.2">
      <c r="A148" s="384" t="s">
        <v>1</v>
      </c>
      <c r="B148" s="385"/>
    </row>
    <row r="149" spans="1:2" x14ac:dyDescent="0.2">
      <c r="A149" s="69" t="str">
        <f>"von: " &amp; TEXT(IF('Projektkostenkalkulation EP'!B17&lt;&gt;"",EDATE('Projektkostenkalkulation EP'!$B$4,0),IF('Projektkostenkalkulation EP'!C17&lt;&gt;"",EDATE('Projektkostenkalkulation EP'!$B$4,1),IF('Projektkostenkalkulation EP'!D17&lt;&gt;"",EDATE('Projektkostenkalkulation EP'!$B$4,2),IF('Projektkostenkalkulation EP'!E17&lt;&gt;"",EDATE('Projektkostenkalkulation EP'!$B$4,3),IF('Projektkostenkalkulation EP'!F17&lt;&gt;"",EDATE('Projektkostenkalkulation EP'!$B$4,4),IF('Projektkostenkalkulation EP'!G17&lt;&gt;"",EDATE('Projektkostenkalkulation EP'!$B$4,5),IF('Projektkostenkalkulation EP'!H17&lt;&gt;"",EDATE('Projektkostenkalkulation EP'!$B$4,6),IF('Projektkostenkalkulation EP'!I17&lt;&gt;"",EDATE('Projektkostenkalkulation EP'!$B$4,7),IF('Projektkostenkalkulation EP'!J17&lt;&gt;"",EDATE('Projektkostenkalkulation EP'!$B$4,8),IF('Projektkostenkalkulation EP'!K17&lt;&gt;"",EDATE('Projektkostenkalkulation EP'!$B$4,9),IF('Projektkostenkalkulation EP'!L17&lt;&gt;"",EDATE('Projektkostenkalkulation EP'!$B$4,10),IF('Projektkostenkalkulation EP'!M17&lt;&gt;"",EDATE('Projektkostenkalkulation EP'!$B$4,11),IF('Projektkostenkalkulation EP'!N17&lt;&gt;"",EDATE('Projektkostenkalkulation EP'!$B$4,12),IF('Projektkostenkalkulation EP'!O17&lt;&gt;"",EDATE('Projektkostenkalkulation EP'!$B$4,13),IF('Projektkostenkalkulation EP'!P17&lt;&gt;"",EDATE('Projektkostenkalkulation EP'!$B$4,14),IF('Projektkostenkalkulation EP'!Q17&lt;&gt;"",EDATE('Projektkostenkalkulation EP'!$B$4,15),IF('Projektkostenkalkulation EP'!R17&lt;&gt;"",EDATE('Projektkostenkalkulation EP'!$B$4,16),IF('Projektkostenkalkulation EP'!S17&lt;&gt;"",EDATE('Projektkostenkalkulation EP'!$B$4,17),IF('Projektkostenkalkulation EP'!T17&lt;&gt;"",EDATE('Projektkostenkalkulation EP'!$B$4,18),IF('Projektkostenkalkulation EP'!U17&lt;&gt;"",EDATE('Projektkostenkalkulation EP'!$B$4,19),IF('Projektkostenkalkulation EP'!V17&lt;&gt;"",EDATE('Projektkostenkalkulation EP'!$B$4,20),IF('Projektkostenkalkulation EP'!W17&lt;&gt;"",EDATE('Projektkostenkalkulation EP'!$B$4,21),IF('Projektkostenkalkulation EP'!X17&lt;&gt;"",EDATE('Projektkostenkalkulation EP'!$B$4,22),IF('Projektkostenkalkulation EP'!Y17&lt;&gt;"",EDATE('Projektkostenkalkulation EP'!$B$4,23),"Fehler")))))))))))))))))))))))),"TT.MM.JJJJ")</f>
        <v>von: Fehler</v>
      </c>
      <c r="B149" s="13" t="str">
        <f xml:space="preserve"> "bis: " &amp;TEXT(IF('Projektkostenkalkulation EP'!Y17&lt;&gt;"",EOMONTH('Projektkostenkalkulation EP'!$B$4,23),IF('Projektkostenkalkulation EP'!X17&lt;&gt;"",EOMONTH('Projektkostenkalkulation EP'!$B$4,22),IF('Projektkostenkalkulation EP'!W17&lt;&gt;"",EOMONTH('Projektkostenkalkulation EP'!$B$4,21),IF('Projektkostenkalkulation EP'!V17&lt;&gt;"",EOMONTH('Projektkostenkalkulation EP'!$B$4,20),IF('Projektkostenkalkulation EP'!U17&lt;&gt;"",EOMONTH('Projektkostenkalkulation EP'!$B$4,19),IF('Projektkostenkalkulation EP'!T17&lt;&gt;"",EOMONTH('Projektkostenkalkulation EP'!$B$4,18),IF('Projektkostenkalkulation EP'!S17&lt;&gt;"",EOMONTH('Projektkostenkalkulation EP'!$B$4,17),IF('Projektkostenkalkulation EP'!R17&lt;&gt;"",EOMONTH('Projektkostenkalkulation EP'!$B$4,16),IF('Projektkostenkalkulation EP'!Q17&lt;&gt;"",EOMONTH('Projektkostenkalkulation EP'!$B$4,15),IF('Projektkostenkalkulation EP'!P17&lt;&gt;"",EOMONTH('Projektkostenkalkulation EP'!$B$4,14),IF('Projektkostenkalkulation EP'!O17&lt;&gt;"",EOMONTH('Projektkostenkalkulation EP'!$B$4,13),IF('Projektkostenkalkulation EP'!N17&lt;&gt;"",EOMONTH('Projektkostenkalkulation EP'!$B$4,12),IF('Projektkostenkalkulation EP'!M17&lt;&gt;"",EOMONTH('Projektkostenkalkulation EP'!$B$4,11),IF('Projektkostenkalkulation EP'!L17&lt;&gt;"",EOMONTH('Projektkostenkalkulation EP'!$B$4,10),IF('Projektkostenkalkulation EP'!K17&lt;&gt;"",EOMONTH('Projektkostenkalkulation EP'!$B$4,9),IF('Projektkostenkalkulation EP'!J17&lt;&gt;"",EOMONTH('Projektkostenkalkulation EP'!$B$4,8),IF('Projektkostenkalkulation EP'!I17&lt;&gt;"",EOMONTH('Projektkostenkalkulation EP'!$B$4,7),IF('Projektkostenkalkulation EP'!H17&lt;&gt;"",EOMONTH('Projektkostenkalkulation EP'!$B$4,6),IF('Projektkostenkalkulation EP'!G17&lt;&gt;"",EOMONTH('Projektkostenkalkulation EP'!$B$4,5),IF('Projektkostenkalkulation EP'!F17&lt;&gt;"",EOMONTH('Projektkostenkalkulation EP'!$B$4,4),IF('Projektkostenkalkulation EP'!E17&lt;&gt;"",EOMONTH('Projektkostenkalkulation EP'!$B$4,3),IF('Projektkostenkalkulation EP'!D17&lt;&gt;"",EOMONTH('Projektkostenkalkulation EP'!$B$4,2),IF('Projektkostenkalkulation EP'!C17&lt;&gt;"",EOMONTH('Projektkostenkalkulation EP'!$B$4,1),IF('Projektkostenkalkulation EP'!B17&lt;&gt;"",EOMONTH('Projektkostenkalkulation EP'!$B$4,0),"Fehler")))))))))))))))))))))))),"TT.MM.JJJJ")</f>
        <v>bis: Fehler</v>
      </c>
    </row>
    <row r="150" spans="1:2" ht="15" customHeight="1" thickBot="1" x14ac:dyDescent="0.25">
      <c r="A150" s="393" t="str">
        <f>"Personenaufwand: " &amp; 'Projektkostenkalkulation EP'!Z17&amp; " PM"</f>
        <v>Personenaufwand: 0 PM</v>
      </c>
      <c r="B150" s="394"/>
    </row>
    <row r="151" spans="1:2" ht="15" thickBot="1" x14ac:dyDescent="0.25">
      <c r="A151" s="120"/>
      <c r="B151" s="120"/>
    </row>
    <row r="152" spans="1:2" ht="15" thickBot="1" x14ac:dyDescent="0.25">
      <c r="A152" s="390">
        <f>'Projektkostenkalkulation EP'!B5</f>
        <v>0</v>
      </c>
      <c r="B152" s="391"/>
    </row>
    <row r="153" spans="1:2" ht="15" thickBot="1" x14ac:dyDescent="0.25">
      <c r="A153" s="392" t="str">
        <f>'Projektkostenkalkulation EP'!A18</f>
        <v xml:space="preserve">AP 10: </v>
      </c>
      <c r="B153" s="391"/>
    </row>
    <row r="154" spans="1:2" x14ac:dyDescent="0.2">
      <c r="A154" s="380"/>
      <c r="B154" s="381"/>
    </row>
    <row r="155" spans="1:2" x14ac:dyDescent="0.2">
      <c r="A155" s="382"/>
      <c r="B155" s="383"/>
    </row>
    <row r="156" spans="1:2" x14ac:dyDescent="0.2">
      <c r="A156" s="382"/>
      <c r="B156" s="383"/>
    </row>
    <row r="157" spans="1:2" x14ac:dyDescent="0.2">
      <c r="A157" s="382"/>
      <c r="B157" s="383"/>
    </row>
    <row r="158" spans="1:2" x14ac:dyDescent="0.2">
      <c r="A158" s="382"/>
      <c r="B158" s="383"/>
    </row>
    <row r="159" spans="1:2" x14ac:dyDescent="0.2">
      <c r="A159" s="382"/>
      <c r="B159" s="383"/>
    </row>
    <row r="160" spans="1:2" x14ac:dyDescent="0.2">
      <c r="A160" s="382"/>
      <c r="B160" s="383"/>
    </row>
    <row r="161" spans="1:2" x14ac:dyDescent="0.2">
      <c r="A161" s="382"/>
      <c r="B161" s="383"/>
    </row>
    <row r="162" spans="1:2" x14ac:dyDescent="0.2">
      <c r="A162" s="382"/>
      <c r="B162" s="383"/>
    </row>
    <row r="163" spans="1:2" x14ac:dyDescent="0.2">
      <c r="A163" s="382"/>
      <c r="B163" s="383"/>
    </row>
    <row r="164" spans="1:2" x14ac:dyDescent="0.2">
      <c r="A164" s="382"/>
      <c r="B164" s="383"/>
    </row>
    <row r="165" spans="1:2" ht="15" thickBot="1" x14ac:dyDescent="0.25">
      <c r="A165" s="382"/>
      <c r="B165" s="383"/>
    </row>
    <row r="166" spans="1:2" x14ac:dyDescent="0.2">
      <c r="A166" s="384" t="s">
        <v>1</v>
      </c>
      <c r="B166" s="385"/>
    </row>
    <row r="167" spans="1:2" x14ac:dyDescent="0.2">
      <c r="A167" s="69" t="str">
        <f>"von: " &amp; TEXT(IF('Projektkostenkalkulation EP'!B18&lt;&gt;"",EDATE('Projektkostenkalkulation EP'!$B$4,0),IF('Projektkostenkalkulation EP'!C18&lt;&gt;"",EDATE('Projektkostenkalkulation EP'!$B$4,1),IF('Projektkostenkalkulation EP'!D18&lt;&gt;"",EDATE('Projektkostenkalkulation EP'!$B$4,2),IF('Projektkostenkalkulation EP'!E18&lt;&gt;"",EDATE('Projektkostenkalkulation EP'!$B$4,3),IF('Projektkostenkalkulation EP'!F18&lt;&gt;"",EDATE('Projektkostenkalkulation EP'!$B$4,4),IF('Projektkostenkalkulation EP'!G18&lt;&gt;"",EDATE('Projektkostenkalkulation EP'!$B$4,5),IF('Projektkostenkalkulation EP'!H18&lt;&gt;"",EDATE('Projektkostenkalkulation EP'!$B$4,6),IF('Projektkostenkalkulation EP'!I18&lt;&gt;"",EDATE('Projektkostenkalkulation EP'!$B$4,7),IF('Projektkostenkalkulation EP'!J18&lt;&gt;"",EDATE('Projektkostenkalkulation EP'!$B$4,8),IF('Projektkostenkalkulation EP'!K18&lt;&gt;"",EDATE('Projektkostenkalkulation EP'!$B$4,9),IF('Projektkostenkalkulation EP'!L18&lt;&gt;"",EDATE('Projektkostenkalkulation EP'!$B$4,10),IF('Projektkostenkalkulation EP'!M18&lt;&gt;"",EDATE('Projektkostenkalkulation EP'!$B$4,11),IF('Projektkostenkalkulation EP'!N18&lt;&gt;"",EDATE('Projektkostenkalkulation EP'!$B$4,12),IF('Projektkostenkalkulation EP'!O18&lt;&gt;"",EDATE('Projektkostenkalkulation EP'!$B$4,13),IF('Projektkostenkalkulation EP'!P18&lt;&gt;"",EDATE('Projektkostenkalkulation EP'!$B$4,14),IF('Projektkostenkalkulation EP'!Q18&lt;&gt;"",EDATE('Projektkostenkalkulation EP'!$B$4,15),IF('Projektkostenkalkulation EP'!R18&lt;&gt;"",EDATE('Projektkostenkalkulation EP'!$B$4,16),IF('Projektkostenkalkulation EP'!S18&lt;&gt;"",EDATE('Projektkostenkalkulation EP'!$B$4,17),IF('Projektkostenkalkulation EP'!T18&lt;&gt;"",EDATE('Projektkostenkalkulation EP'!$B$4,18),IF('Projektkostenkalkulation EP'!U18&lt;&gt;"",EDATE('Projektkostenkalkulation EP'!$B$4,19),IF('Projektkostenkalkulation EP'!V18&lt;&gt;"",EDATE('Projektkostenkalkulation EP'!$B$4,20),IF('Projektkostenkalkulation EP'!W18&lt;&gt;"",EDATE('Projektkostenkalkulation EP'!$B$4,21),IF('Projektkostenkalkulation EP'!X18&lt;&gt;"",EDATE('Projektkostenkalkulation EP'!$B$4,22),IF('Projektkostenkalkulation EP'!Y18&lt;&gt;"",EDATE('Projektkostenkalkulation EP'!$B$4,23),"Fehler")))))))))))))))))))))))),"TT.MM.JJJJ")</f>
        <v>von: Fehler</v>
      </c>
      <c r="B167" s="13" t="str">
        <f xml:space="preserve"> "bis: " &amp;TEXT(IF('Projektkostenkalkulation EP'!Y18&lt;&gt;"",EOMONTH('Projektkostenkalkulation EP'!$B$4,23),IF('Projektkostenkalkulation EP'!X18&lt;&gt;"",EOMONTH('Projektkostenkalkulation EP'!$B$4,22),IF('Projektkostenkalkulation EP'!W18&lt;&gt;"",EOMONTH('Projektkostenkalkulation EP'!$B$4,21),IF('Projektkostenkalkulation EP'!V18&lt;&gt;"",EOMONTH('Projektkostenkalkulation EP'!$B$4,20),IF('Projektkostenkalkulation EP'!U18&lt;&gt;"",EOMONTH('Projektkostenkalkulation EP'!$B$4,19),IF('Projektkostenkalkulation EP'!T18&lt;&gt;"",EOMONTH('Projektkostenkalkulation EP'!$B$4,18),IF('Projektkostenkalkulation EP'!S18&lt;&gt;"",EOMONTH('Projektkostenkalkulation EP'!$B$4,17),IF('Projektkostenkalkulation EP'!R18&lt;&gt;"",EOMONTH('Projektkostenkalkulation EP'!$B$4,16),IF('Projektkostenkalkulation EP'!Q18&lt;&gt;"",EOMONTH('Projektkostenkalkulation EP'!$B$4,15),IF('Projektkostenkalkulation EP'!P18&lt;&gt;"",EOMONTH('Projektkostenkalkulation EP'!$B$4,14),IF('Projektkostenkalkulation EP'!O18&lt;&gt;"",EOMONTH('Projektkostenkalkulation EP'!$B$4,13),IF('Projektkostenkalkulation EP'!N18&lt;&gt;"",EOMONTH('Projektkostenkalkulation EP'!$B$4,12),IF('Projektkostenkalkulation EP'!M18&lt;&gt;"",EOMONTH('Projektkostenkalkulation EP'!$B$4,11),IF('Projektkostenkalkulation EP'!L18&lt;&gt;"",EOMONTH('Projektkostenkalkulation EP'!$B$4,10),IF('Projektkostenkalkulation EP'!K18&lt;&gt;"",EOMONTH('Projektkostenkalkulation EP'!$B$4,9),IF('Projektkostenkalkulation EP'!J18&lt;&gt;"",EOMONTH('Projektkostenkalkulation EP'!$B$4,8),IF('Projektkostenkalkulation EP'!I18&lt;&gt;"",EOMONTH('Projektkostenkalkulation EP'!$B$4,7),IF('Projektkostenkalkulation EP'!H18&lt;&gt;"",EOMONTH('Projektkostenkalkulation EP'!$B$4,6),IF('Projektkostenkalkulation EP'!G18&lt;&gt;"",EOMONTH('Projektkostenkalkulation EP'!$B$4,5),IF('Projektkostenkalkulation EP'!F18&lt;&gt;"",EOMONTH('Projektkostenkalkulation EP'!$B$4,4),IF('Projektkostenkalkulation EP'!E18&lt;&gt;"",EOMONTH('Projektkostenkalkulation EP'!$B$4,3),IF('Projektkostenkalkulation EP'!D18&lt;&gt;"",EOMONTH('Projektkostenkalkulation EP'!$B$4,2),IF('Projektkostenkalkulation EP'!C18&lt;&gt;"",EOMONTH('Projektkostenkalkulation EP'!$B$4,1),IF('Projektkostenkalkulation EP'!B18&lt;&gt;"",EOMONTH('Projektkostenkalkulation EP'!$B$4,0),"Fehler")))))))))))))))))))))))),"TT.MM.JJJJ")</f>
        <v>bis: Fehler</v>
      </c>
    </row>
    <row r="168" spans="1:2" ht="15" customHeight="1" thickBot="1" x14ac:dyDescent="0.25">
      <c r="A168" s="393" t="str">
        <f>"Personenaufwand: " &amp; 'Projektkostenkalkulation EP'!Z18&amp; " PM"</f>
        <v>Personenaufwand: 0 PM</v>
      </c>
      <c r="B168" s="394"/>
    </row>
    <row r="169" spans="1:2" ht="15" thickBot="1" x14ac:dyDescent="0.25">
      <c r="A169" s="395" t="str">
        <f>'Projektkostenkalkulation EP'!A19</f>
        <v xml:space="preserve">AP 11:  </v>
      </c>
      <c r="B169" s="396"/>
    </row>
    <row r="170" spans="1:2" x14ac:dyDescent="0.2">
      <c r="A170" s="380"/>
      <c r="B170" s="381"/>
    </row>
    <row r="171" spans="1:2" x14ac:dyDescent="0.2">
      <c r="A171" s="382"/>
      <c r="B171" s="383"/>
    </row>
    <row r="172" spans="1:2" x14ac:dyDescent="0.2">
      <c r="A172" s="382"/>
      <c r="B172" s="383"/>
    </row>
    <row r="173" spans="1:2" x14ac:dyDescent="0.2">
      <c r="A173" s="382"/>
      <c r="B173" s="383"/>
    </row>
    <row r="174" spans="1:2" x14ac:dyDescent="0.2">
      <c r="A174" s="382"/>
      <c r="B174" s="383"/>
    </row>
    <row r="175" spans="1:2" x14ac:dyDescent="0.2">
      <c r="A175" s="382"/>
      <c r="B175" s="383"/>
    </row>
    <row r="176" spans="1:2" x14ac:dyDescent="0.2">
      <c r="A176" s="382"/>
      <c r="B176" s="383"/>
    </row>
    <row r="177" spans="1:2" x14ac:dyDescent="0.2">
      <c r="A177" s="382"/>
      <c r="B177" s="383"/>
    </row>
    <row r="178" spans="1:2" x14ac:dyDescent="0.2">
      <c r="A178" s="382"/>
      <c r="B178" s="383"/>
    </row>
    <row r="179" spans="1:2" x14ac:dyDescent="0.2">
      <c r="A179" s="382"/>
      <c r="B179" s="383"/>
    </row>
    <row r="180" spans="1:2" x14ac:dyDescent="0.2">
      <c r="A180" s="382"/>
      <c r="B180" s="383"/>
    </row>
    <row r="181" spans="1:2" ht="15" thickBot="1" x14ac:dyDescent="0.25">
      <c r="A181" s="382"/>
      <c r="B181" s="383"/>
    </row>
    <row r="182" spans="1:2" x14ac:dyDescent="0.2">
      <c r="A182" s="384" t="s">
        <v>1</v>
      </c>
      <c r="B182" s="385"/>
    </row>
    <row r="183" spans="1:2" x14ac:dyDescent="0.2">
      <c r="A183" s="69" t="str">
        <f>"von: " &amp; TEXT(IF('Projektkostenkalkulation EP'!B19&lt;&gt;"",EDATE('Projektkostenkalkulation EP'!$B$4,0),IF('Projektkostenkalkulation EP'!C19&lt;&gt;"",EDATE('Projektkostenkalkulation EP'!$B$4,1),IF('Projektkostenkalkulation EP'!D19&lt;&gt;"",EDATE('Projektkostenkalkulation EP'!$B$4,2),IF('Projektkostenkalkulation EP'!E19&lt;&gt;"",EDATE('Projektkostenkalkulation EP'!$B$4,3),IF('Projektkostenkalkulation EP'!F19&lt;&gt;"",EDATE('Projektkostenkalkulation EP'!$B$4,4),IF('Projektkostenkalkulation EP'!G19&lt;&gt;"",EDATE('Projektkostenkalkulation EP'!$B$4,5),IF('Projektkostenkalkulation EP'!H19&lt;&gt;"",EDATE('Projektkostenkalkulation EP'!$B$4,6),IF('Projektkostenkalkulation EP'!I19&lt;&gt;"",EDATE('Projektkostenkalkulation EP'!$B$4,7),IF('Projektkostenkalkulation EP'!J19&lt;&gt;"",EDATE('Projektkostenkalkulation EP'!$B$4,8),IF('Projektkostenkalkulation EP'!K19&lt;&gt;"",EDATE('Projektkostenkalkulation EP'!$B$4,9),IF('Projektkostenkalkulation EP'!L19&lt;&gt;"",EDATE('Projektkostenkalkulation EP'!$B$4,10),IF('Projektkostenkalkulation EP'!M19&lt;&gt;"",EDATE('Projektkostenkalkulation EP'!$B$4,11),IF('Projektkostenkalkulation EP'!N19&lt;&gt;"",EDATE('Projektkostenkalkulation EP'!$B$4,12),IF('Projektkostenkalkulation EP'!O19&lt;&gt;"",EDATE('Projektkostenkalkulation EP'!$B$4,13),IF('Projektkostenkalkulation EP'!P19&lt;&gt;"",EDATE('Projektkostenkalkulation EP'!$B$4,14),IF('Projektkostenkalkulation EP'!Q19&lt;&gt;"",EDATE('Projektkostenkalkulation EP'!$B$4,15),IF('Projektkostenkalkulation EP'!R19&lt;&gt;"",EDATE('Projektkostenkalkulation EP'!$B$4,16),IF('Projektkostenkalkulation EP'!S19&lt;&gt;"",EDATE('Projektkostenkalkulation EP'!$B$4,17),IF('Projektkostenkalkulation EP'!T19&lt;&gt;"",EDATE('Projektkostenkalkulation EP'!$B$4,18),IF('Projektkostenkalkulation EP'!U19&lt;&gt;"",EDATE('Projektkostenkalkulation EP'!$B$4,19),IF('Projektkostenkalkulation EP'!V19&lt;&gt;"",EDATE('Projektkostenkalkulation EP'!$B$4,20),IF('Projektkostenkalkulation EP'!W19&lt;&gt;"",EDATE('Projektkostenkalkulation EP'!$B$4,21),IF('Projektkostenkalkulation EP'!X19&lt;&gt;"",EDATE('Projektkostenkalkulation EP'!$B$4,22),IF('Projektkostenkalkulation EP'!Y19&lt;&gt;"",EDATE('Projektkostenkalkulation EP'!$B$4,23),"Fehler")))))))))))))))))))))))),"TT.MM.JJJJ")</f>
        <v>von: Fehler</v>
      </c>
      <c r="B183" s="13" t="str">
        <f xml:space="preserve"> "bis: " &amp;TEXT(IF('Projektkostenkalkulation EP'!Y19&lt;&gt;"",EOMONTH('Projektkostenkalkulation EP'!$B$4,23),IF('Projektkostenkalkulation EP'!X19&lt;&gt;"",EOMONTH('Projektkostenkalkulation EP'!$B$4,22),IF('Projektkostenkalkulation EP'!W19&lt;&gt;"",EOMONTH('Projektkostenkalkulation EP'!$B$4,21),IF('Projektkostenkalkulation EP'!V19&lt;&gt;"",EOMONTH('Projektkostenkalkulation EP'!$B$4,20),IF('Projektkostenkalkulation EP'!U19&lt;&gt;"",EOMONTH('Projektkostenkalkulation EP'!$B$4,19),IF('Projektkostenkalkulation EP'!T19&lt;&gt;"",EOMONTH('Projektkostenkalkulation EP'!$B$4,18),IF('Projektkostenkalkulation EP'!S19&lt;&gt;"",EOMONTH('Projektkostenkalkulation EP'!$B$4,17),IF('Projektkostenkalkulation EP'!R19&lt;&gt;"",EOMONTH('Projektkostenkalkulation EP'!$B$4,16),IF('Projektkostenkalkulation EP'!Q19&lt;&gt;"",EOMONTH('Projektkostenkalkulation EP'!$B$4,15),IF('Projektkostenkalkulation EP'!P19&lt;&gt;"",EOMONTH('Projektkostenkalkulation EP'!$B$4,14),IF('Projektkostenkalkulation EP'!O19&lt;&gt;"",EOMONTH('Projektkostenkalkulation EP'!$B$4,13),IF('Projektkostenkalkulation EP'!N19&lt;&gt;"",EOMONTH('Projektkostenkalkulation EP'!$B$4,12),IF('Projektkostenkalkulation EP'!M19&lt;&gt;"",EOMONTH('Projektkostenkalkulation EP'!$B$4,11),IF('Projektkostenkalkulation EP'!L19&lt;&gt;"",EOMONTH('Projektkostenkalkulation EP'!$B$4,10),IF('Projektkostenkalkulation EP'!K19&lt;&gt;"",EOMONTH('Projektkostenkalkulation EP'!$B$4,9),IF('Projektkostenkalkulation EP'!J19&lt;&gt;"",EOMONTH('Projektkostenkalkulation EP'!$B$4,8),IF('Projektkostenkalkulation EP'!I19&lt;&gt;"",EOMONTH('Projektkostenkalkulation EP'!$B$4,7),IF('Projektkostenkalkulation EP'!H19&lt;&gt;"",EOMONTH('Projektkostenkalkulation EP'!$B$4,6),IF('Projektkostenkalkulation EP'!G19&lt;&gt;"",EOMONTH('Projektkostenkalkulation EP'!$B$4,5),IF('Projektkostenkalkulation EP'!F19&lt;&gt;"",EOMONTH('Projektkostenkalkulation EP'!$B$4,4),IF('Projektkostenkalkulation EP'!E19&lt;&gt;"",EOMONTH('Projektkostenkalkulation EP'!$B$4,3),IF('Projektkostenkalkulation EP'!D19&lt;&gt;"",EOMONTH('Projektkostenkalkulation EP'!$B$4,2),IF('Projektkostenkalkulation EP'!C19&lt;&gt;"",EOMONTH('Projektkostenkalkulation EP'!$B$4,1),IF('Projektkostenkalkulation EP'!B19&lt;&gt;"",EOMONTH('Projektkostenkalkulation EP'!$B$4,0),"Fehler")))))))))))))))))))))))),"TT.MM.JJJJ")</f>
        <v>bis: Fehler</v>
      </c>
    </row>
    <row r="184" spans="1:2" ht="15" customHeight="1" thickBot="1" x14ac:dyDescent="0.25">
      <c r="A184" s="393" t="str">
        <f>"Personenaufwand: " &amp; 'Projektkostenkalkulation EP'!Z19&amp; " PM"</f>
        <v>Personenaufwand: 0 PM</v>
      </c>
      <c r="B184" s="394"/>
    </row>
    <row r="185" spans="1:2" ht="15" thickBot="1" x14ac:dyDescent="0.25">
      <c r="A185" s="395" t="str">
        <f>'Projektkostenkalkulation EP'!A20</f>
        <v xml:space="preserve">AP 12: </v>
      </c>
      <c r="B185" s="396"/>
    </row>
    <row r="186" spans="1:2" x14ac:dyDescent="0.2">
      <c r="A186" s="380"/>
      <c r="B186" s="381"/>
    </row>
    <row r="187" spans="1:2" x14ac:dyDescent="0.2">
      <c r="A187" s="382"/>
      <c r="B187" s="383"/>
    </row>
    <row r="188" spans="1:2" x14ac:dyDescent="0.2">
      <c r="A188" s="382"/>
      <c r="B188" s="383"/>
    </row>
    <row r="189" spans="1:2" x14ac:dyDescent="0.2">
      <c r="A189" s="382"/>
      <c r="B189" s="383"/>
    </row>
    <row r="190" spans="1:2" x14ac:dyDescent="0.2">
      <c r="A190" s="382"/>
      <c r="B190" s="383"/>
    </row>
    <row r="191" spans="1:2" x14ac:dyDescent="0.2">
      <c r="A191" s="382"/>
      <c r="B191" s="383"/>
    </row>
    <row r="192" spans="1:2" x14ac:dyDescent="0.2">
      <c r="A192" s="382"/>
      <c r="B192" s="383"/>
    </row>
    <row r="193" spans="1:2" x14ac:dyDescent="0.2">
      <c r="A193" s="382"/>
      <c r="B193" s="383"/>
    </row>
    <row r="194" spans="1:2" x14ac:dyDescent="0.2">
      <c r="A194" s="382"/>
      <c r="B194" s="383"/>
    </row>
    <row r="195" spans="1:2" x14ac:dyDescent="0.2">
      <c r="A195" s="382"/>
      <c r="B195" s="383"/>
    </row>
    <row r="196" spans="1:2" x14ac:dyDescent="0.2">
      <c r="A196" s="382"/>
      <c r="B196" s="383"/>
    </row>
    <row r="197" spans="1:2" ht="15" thickBot="1" x14ac:dyDescent="0.25">
      <c r="A197" s="382"/>
      <c r="B197" s="383"/>
    </row>
    <row r="198" spans="1:2" x14ac:dyDescent="0.2">
      <c r="A198" s="384" t="s">
        <v>1</v>
      </c>
      <c r="B198" s="385"/>
    </row>
    <row r="199" spans="1:2" x14ac:dyDescent="0.2">
      <c r="A199" s="69" t="str">
        <f>"von: " &amp; TEXT(IF('Projektkostenkalkulation EP'!B20&lt;&gt;"",EDATE('Projektkostenkalkulation EP'!$B$4,0),IF('Projektkostenkalkulation EP'!C20&lt;&gt;"",EDATE('Projektkostenkalkulation EP'!$B$4,1),IF('Projektkostenkalkulation EP'!D20&lt;&gt;"",EDATE('Projektkostenkalkulation EP'!$B$4,2),IF('Projektkostenkalkulation EP'!E20&lt;&gt;"",EDATE('Projektkostenkalkulation EP'!$B$4,3),IF('Projektkostenkalkulation EP'!F20&lt;&gt;"",EDATE('Projektkostenkalkulation EP'!$B$4,4),IF('Projektkostenkalkulation EP'!G20&lt;&gt;"",EDATE('Projektkostenkalkulation EP'!$B$4,5),IF('Projektkostenkalkulation EP'!H20&lt;&gt;"",EDATE('Projektkostenkalkulation EP'!$B$4,6),IF('Projektkostenkalkulation EP'!I20&lt;&gt;"",EDATE('Projektkostenkalkulation EP'!$B$4,7),IF('Projektkostenkalkulation EP'!J20&lt;&gt;"",EDATE('Projektkostenkalkulation EP'!$B$4,8),IF('Projektkostenkalkulation EP'!K20&lt;&gt;"",EDATE('Projektkostenkalkulation EP'!$B$4,9),IF('Projektkostenkalkulation EP'!L20&lt;&gt;"",EDATE('Projektkostenkalkulation EP'!$B$4,10),IF('Projektkostenkalkulation EP'!M20&lt;&gt;"",EDATE('Projektkostenkalkulation EP'!$B$4,11),IF('Projektkostenkalkulation EP'!N20&lt;&gt;"",EDATE('Projektkostenkalkulation EP'!$B$4,12),IF('Projektkostenkalkulation EP'!O20&lt;&gt;"",EDATE('Projektkostenkalkulation EP'!$B$4,13),IF('Projektkostenkalkulation EP'!P20&lt;&gt;"",EDATE('Projektkostenkalkulation EP'!$B$4,14),IF('Projektkostenkalkulation EP'!Q20&lt;&gt;"",EDATE('Projektkostenkalkulation EP'!$B$4,15),IF('Projektkostenkalkulation EP'!R20&lt;&gt;"",EDATE('Projektkostenkalkulation EP'!$B$4,16),IF('Projektkostenkalkulation EP'!S20&lt;&gt;"",EDATE('Projektkostenkalkulation EP'!$B$4,17),IF('Projektkostenkalkulation EP'!T20&lt;&gt;"",EDATE('Projektkostenkalkulation EP'!$B$4,18),IF('Projektkostenkalkulation EP'!U20&lt;&gt;"",EDATE('Projektkostenkalkulation EP'!$B$4,19),IF('Projektkostenkalkulation EP'!V20&lt;&gt;"",EDATE('Projektkostenkalkulation EP'!$B$4,20),IF('Projektkostenkalkulation EP'!W20&lt;&gt;"",EDATE('Projektkostenkalkulation EP'!$B$4,21),IF('Projektkostenkalkulation EP'!X20&lt;&gt;"",EDATE('Projektkostenkalkulation EP'!$B$4,22),IF('Projektkostenkalkulation EP'!Y20&lt;&gt;"",EDATE('Projektkostenkalkulation EP'!$B$4,23),"Fehler")))))))))))))))))))))))),"TT.MM.JJJJ")</f>
        <v>von: Fehler</v>
      </c>
      <c r="B199" s="13" t="str">
        <f xml:space="preserve"> "bis: " &amp;TEXT(IF('Projektkostenkalkulation EP'!Y20&lt;&gt;"",EOMONTH('Projektkostenkalkulation EP'!$B$4,23),IF('Projektkostenkalkulation EP'!X20&lt;&gt;"",EOMONTH('Projektkostenkalkulation EP'!$B$4,22),IF('Projektkostenkalkulation EP'!W20&lt;&gt;"",EOMONTH('Projektkostenkalkulation EP'!$B$4,21),IF('Projektkostenkalkulation EP'!V20&lt;&gt;"",EOMONTH('Projektkostenkalkulation EP'!$B$4,20),IF('Projektkostenkalkulation EP'!U20&lt;&gt;"",EOMONTH('Projektkostenkalkulation EP'!$B$4,19),IF('Projektkostenkalkulation EP'!T20&lt;&gt;"",EOMONTH('Projektkostenkalkulation EP'!$B$4,18),IF('Projektkostenkalkulation EP'!S20&lt;&gt;"",EOMONTH('Projektkostenkalkulation EP'!$B$4,17),IF('Projektkostenkalkulation EP'!R20&lt;&gt;"",EOMONTH('Projektkostenkalkulation EP'!$B$4,16),IF('Projektkostenkalkulation EP'!Q20&lt;&gt;"",EOMONTH('Projektkostenkalkulation EP'!$B$4,15),IF('Projektkostenkalkulation EP'!P20&lt;&gt;"",EOMONTH('Projektkostenkalkulation EP'!$B$4,14),IF('Projektkostenkalkulation EP'!O20&lt;&gt;"",EOMONTH('Projektkostenkalkulation EP'!$B$4,13),IF('Projektkostenkalkulation EP'!N20&lt;&gt;"",EOMONTH('Projektkostenkalkulation EP'!$B$4,12),IF('Projektkostenkalkulation EP'!M20&lt;&gt;"",EOMONTH('Projektkostenkalkulation EP'!$B$4,11),IF('Projektkostenkalkulation EP'!L20&lt;&gt;"",EOMONTH('Projektkostenkalkulation EP'!$B$4,10),IF('Projektkostenkalkulation EP'!K20&lt;&gt;"",EOMONTH('Projektkostenkalkulation EP'!$B$4,9),IF('Projektkostenkalkulation EP'!J20&lt;&gt;"",EOMONTH('Projektkostenkalkulation EP'!$B$4,8),IF('Projektkostenkalkulation EP'!I20&lt;&gt;"",EOMONTH('Projektkostenkalkulation EP'!$B$4,7),IF('Projektkostenkalkulation EP'!H20&lt;&gt;"",EOMONTH('Projektkostenkalkulation EP'!$B$4,6),IF('Projektkostenkalkulation EP'!G20&lt;&gt;"",EOMONTH('Projektkostenkalkulation EP'!$B$4,5),IF('Projektkostenkalkulation EP'!F20&lt;&gt;"",EOMONTH('Projektkostenkalkulation EP'!$B$4,4),IF('Projektkostenkalkulation EP'!E20&lt;&gt;"",EOMONTH('Projektkostenkalkulation EP'!$B$4,3),IF('Projektkostenkalkulation EP'!D20&lt;&gt;"",EOMONTH('Projektkostenkalkulation EP'!$B$4,2),IF('Projektkostenkalkulation EP'!C20&lt;&gt;"",EOMONTH('Projektkostenkalkulation EP'!$B$4,1),IF('Projektkostenkalkulation EP'!B20&lt;&gt;"",EOMONTH('Projektkostenkalkulation EP'!$B$4,0),"Fehler")))))))))))))))))))))))),"TT.MM.JJJJ")</f>
        <v>bis: Fehler</v>
      </c>
    </row>
    <row r="200" spans="1:2" ht="15" customHeight="1" thickBot="1" x14ac:dyDescent="0.25">
      <c r="A200" s="393" t="str">
        <f>"Personenaufwand: " &amp; 'Projektkostenkalkulation EP'!Z20&amp; " PM"</f>
        <v>Personenaufwand: 0 PM</v>
      </c>
      <c r="B200" s="394"/>
    </row>
    <row r="201" spans="1:2" ht="15" thickBot="1" x14ac:dyDescent="0.25"/>
    <row r="202" spans="1:2" ht="15" thickBot="1" x14ac:dyDescent="0.25">
      <c r="A202" s="390">
        <f>'Projektkostenkalkulation EP'!B5</f>
        <v>0</v>
      </c>
      <c r="B202" s="391"/>
    </row>
    <row r="203" spans="1:2" ht="15" thickBot="1" x14ac:dyDescent="0.25">
      <c r="A203" s="392" t="str">
        <f>'Projektkostenkalkulation EP'!A21</f>
        <v xml:space="preserve">AP 13: </v>
      </c>
      <c r="B203" s="391"/>
    </row>
    <row r="204" spans="1:2" x14ac:dyDescent="0.2">
      <c r="A204" s="380"/>
      <c r="B204" s="381"/>
    </row>
    <row r="205" spans="1:2" x14ac:dyDescent="0.2">
      <c r="A205" s="382"/>
      <c r="B205" s="383"/>
    </row>
    <row r="206" spans="1:2" x14ac:dyDescent="0.2">
      <c r="A206" s="382"/>
      <c r="B206" s="383"/>
    </row>
    <row r="207" spans="1:2" x14ac:dyDescent="0.2">
      <c r="A207" s="382"/>
      <c r="B207" s="383"/>
    </row>
    <row r="208" spans="1:2" x14ac:dyDescent="0.2">
      <c r="A208" s="382"/>
      <c r="B208" s="383"/>
    </row>
    <row r="209" spans="1:2" x14ac:dyDescent="0.2">
      <c r="A209" s="382"/>
      <c r="B209" s="383"/>
    </row>
    <row r="210" spans="1:2" x14ac:dyDescent="0.2">
      <c r="A210" s="382"/>
      <c r="B210" s="383"/>
    </row>
    <row r="211" spans="1:2" x14ac:dyDescent="0.2">
      <c r="A211" s="382"/>
      <c r="B211" s="383"/>
    </row>
    <row r="212" spans="1:2" x14ac:dyDescent="0.2">
      <c r="A212" s="382"/>
      <c r="B212" s="383"/>
    </row>
    <row r="213" spans="1:2" x14ac:dyDescent="0.2">
      <c r="A213" s="382"/>
      <c r="B213" s="383"/>
    </row>
    <row r="214" spans="1:2" ht="15" thickBot="1" x14ac:dyDescent="0.25">
      <c r="A214" s="382"/>
      <c r="B214" s="383"/>
    </row>
    <row r="215" spans="1:2" x14ac:dyDescent="0.2">
      <c r="A215" s="384" t="s">
        <v>1</v>
      </c>
      <c r="B215" s="385"/>
    </row>
    <row r="216" spans="1:2" x14ac:dyDescent="0.2">
      <c r="A216" s="69" t="str">
        <f>"von: " &amp; TEXT(IF('Projektkostenkalkulation EP'!B21&lt;&gt;"",EDATE('Projektkostenkalkulation EP'!$B$4,0),IF('Projektkostenkalkulation EP'!C21&lt;&gt;"",EDATE('Projektkostenkalkulation EP'!$B$4,1),IF('Projektkostenkalkulation EP'!D21&lt;&gt;"",EDATE('Projektkostenkalkulation EP'!$B$4,2),IF('Projektkostenkalkulation EP'!E21&lt;&gt;"",EDATE('Projektkostenkalkulation EP'!$B$4,3),IF('Projektkostenkalkulation EP'!F21&lt;&gt;"",EDATE('Projektkostenkalkulation EP'!$B$4,4),IF('Projektkostenkalkulation EP'!G21&lt;&gt;"",EDATE('Projektkostenkalkulation EP'!$B$4,5),IF('Projektkostenkalkulation EP'!H21&lt;&gt;"",EDATE('Projektkostenkalkulation EP'!$B$4,6),IF('Projektkostenkalkulation EP'!I21&lt;&gt;"",EDATE('Projektkostenkalkulation EP'!$B$4,7),IF('Projektkostenkalkulation EP'!J21&lt;&gt;"",EDATE('Projektkostenkalkulation EP'!$B$4,8),IF('Projektkostenkalkulation EP'!K21&lt;&gt;"",EDATE('Projektkostenkalkulation EP'!$B$4,9),IF('Projektkostenkalkulation EP'!L21&lt;&gt;"",EDATE('Projektkostenkalkulation EP'!$B$4,10),IF('Projektkostenkalkulation EP'!M21&lt;&gt;"",EDATE('Projektkostenkalkulation EP'!$B$4,11),IF('Projektkostenkalkulation EP'!N21&lt;&gt;"",EDATE('Projektkostenkalkulation EP'!$B$4,12),IF('Projektkostenkalkulation EP'!O21&lt;&gt;"",EDATE('Projektkostenkalkulation EP'!$B$4,13),IF('Projektkostenkalkulation EP'!P21&lt;&gt;"",EDATE('Projektkostenkalkulation EP'!$B$4,14),IF('Projektkostenkalkulation EP'!Q21&lt;&gt;"",EDATE('Projektkostenkalkulation EP'!$B$4,15),IF('Projektkostenkalkulation EP'!R21&lt;&gt;"",EDATE('Projektkostenkalkulation EP'!$B$4,16),IF('Projektkostenkalkulation EP'!S21&lt;&gt;"",EDATE('Projektkostenkalkulation EP'!$B$4,17),IF('Projektkostenkalkulation EP'!T21&lt;&gt;"",EDATE('Projektkostenkalkulation EP'!$B$4,18),IF('Projektkostenkalkulation EP'!U21&lt;&gt;"",EDATE('Projektkostenkalkulation EP'!$B$4,19),IF('Projektkostenkalkulation EP'!V21&lt;&gt;"",EDATE('Projektkostenkalkulation EP'!$B$4,20),IF('Projektkostenkalkulation EP'!W21&lt;&gt;"",EDATE('Projektkostenkalkulation EP'!$B$4,21),IF('Projektkostenkalkulation EP'!X21&lt;&gt;"",EDATE('Projektkostenkalkulation EP'!$B$4,22),IF('Projektkostenkalkulation EP'!Y21&lt;&gt;"",EDATE('Projektkostenkalkulation EP'!$B$4,23),"Fehler")))))))))))))))))))))))),"TT.MM.JJJJ")</f>
        <v>von: Fehler</v>
      </c>
      <c r="B216" s="13" t="str">
        <f xml:space="preserve"> "bis: " &amp;TEXT(IF('Projektkostenkalkulation EP'!Y21&lt;&gt;"",EOMONTH('Projektkostenkalkulation EP'!$B$4,23),IF('Projektkostenkalkulation EP'!X21&lt;&gt;"",EOMONTH('Projektkostenkalkulation EP'!$B$4,22),IF('Projektkostenkalkulation EP'!W21&lt;&gt;"",EOMONTH('Projektkostenkalkulation EP'!$B$4,21),IF('Projektkostenkalkulation EP'!V21&lt;&gt;"",EOMONTH('Projektkostenkalkulation EP'!$B$4,20),IF('Projektkostenkalkulation EP'!U21&lt;&gt;"",EOMONTH('Projektkostenkalkulation EP'!$B$4,19),IF('Projektkostenkalkulation EP'!T21&lt;&gt;"",EOMONTH('Projektkostenkalkulation EP'!$B$4,18),IF('Projektkostenkalkulation EP'!S21&lt;&gt;"",EOMONTH('Projektkostenkalkulation EP'!$B$4,17),IF('Projektkostenkalkulation EP'!R21&lt;&gt;"",EOMONTH('Projektkostenkalkulation EP'!$B$4,16),IF('Projektkostenkalkulation EP'!Q21&lt;&gt;"",EOMONTH('Projektkostenkalkulation EP'!$B$4,15),IF('Projektkostenkalkulation EP'!P21&lt;&gt;"",EOMONTH('Projektkostenkalkulation EP'!$B$4,14),IF('Projektkostenkalkulation EP'!O21&lt;&gt;"",EOMONTH('Projektkostenkalkulation EP'!$B$4,13),IF('Projektkostenkalkulation EP'!N21&lt;&gt;"",EOMONTH('Projektkostenkalkulation EP'!$B$4,12),IF('Projektkostenkalkulation EP'!M21&lt;&gt;"",EOMONTH('Projektkostenkalkulation EP'!$B$4,11),IF('Projektkostenkalkulation EP'!L21&lt;&gt;"",EOMONTH('Projektkostenkalkulation EP'!$B$4,10),IF('Projektkostenkalkulation EP'!K21&lt;&gt;"",EOMONTH('Projektkostenkalkulation EP'!$B$4,9),IF('Projektkostenkalkulation EP'!J21&lt;&gt;"",EOMONTH('Projektkostenkalkulation EP'!$B$4,8),IF('Projektkostenkalkulation EP'!I21&lt;&gt;"",EOMONTH('Projektkostenkalkulation EP'!$B$4,7),IF('Projektkostenkalkulation EP'!H21&lt;&gt;"",EOMONTH('Projektkostenkalkulation EP'!$B$4,6),IF('Projektkostenkalkulation EP'!G21&lt;&gt;"",EOMONTH('Projektkostenkalkulation EP'!$B$4,5),IF('Projektkostenkalkulation EP'!F21&lt;&gt;"",EOMONTH('Projektkostenkalkulation EP'!$B$4,4),IF('Projektkostenkalkulation EP'!E21&lt;&gt;"",EOMONTH('Projektkostenkalkulation EP'!$B$4,3),IF('Projektkostenkalkulation EP'!D21&lt;&gt;"",EOMONTH('Projektkostenkalkulation EP'!$B$4,2),IF('Projektkostenkalkulation EP'!C21&lt;&gt;"",EOMONTH('Projektkostenkalkulation EP'!$B$4,1),IF('Projektkostenkalkulation EP'!B21&lt;&gt;"",EOMONTH('Projektkostenkalkulation EP'!$B$4,0),"Fehler")))))))))))))))))))))))),"TT.MM.JJJJ")</f>
        <v>bis: Fehler</v>
      </c>
    </row>
    <row r="217" spans="1:2" ht="15" customHeight="1" thickBot="1" x14ac:dyDescent="0.25">
      <c r="A217" s="393" t="str">
        <f>"Personenaufwand: " &amp; 'Projektkostenkalkulation EP'!Z21&amp; " PM"</f>
        <v>Personenaufwand: 0 PM</v>
      </c>
      <c r="B217" s="394"/>
    </row>
    <row r="218" spans="1:2" ht="15" thickBot="1" x14ac:dyDescent="0.25">
      <c r="A218" s="395" t="str">
        <f>'Projektkostenkalkulation EP'!A22</f>
        <v>AP 14:</v>
      </c>
      <c r="B218" s="396"/>
    </row>
    <row r="219" spans="1:2" x14ac:dyDescent="0.2">
      <c r="A219" s="380"/>
      <c r="B219" s="381"/>
    </row>
    <row r="220" spans="1:2" x14ac:dyDescent="0.2">
      <c r="A220" s="382"/>
      <c r="B220" s="383"/>
    </row>
    <row r="221" spans="1:2" x14ac:dyDescent="0.2">
      <c r="A221" s="382"/>
      <c r="B221" s="383"/>
    </row>
    <row r="222" spans="1:2" x14ac:dyDescent="0.2">
      <c r="A222" s="382"/>
      <c r="B222" s="383"/>
    </row>
    <row r="223" spans="1:2" x14ac:dyDescent="0.2">
      <c r="A223" s="382"/>
      <c r="B223" s="383"/>
    </row>
    <row r="224" spans="1:2" x14ac:dyDescent="0.2">
      <c r="A224" s="382"/>
      <c r="B224" s="383"/>
    </row>
    <row r="225" spans="1:2" x14ac:dyDescent="0.2">
      <c r="A225" s="382"/>
      <c r="B225" s="383"/>
    </row>
    <row r="226" spans="1:2" x14ac:dyDescent="0.2">
      <c r="A226" s="382"/>
      <c r="B226" s="383"/>
    </row>
    <row r="227" spans="1:2" x14ac:dyDescent="0.2">
      <c r="A227" s="382"/>
      <c r="B227" s="383"/>
    </row>
    <row r="228" spans="1:2" x14ac:dyDescent="0.2">
      <c r="A228" s="382"/>
      <c r="B228" s="383"/>
    </row>
    <row r="229" spans="1:2" ht="15" thickBot="1" x14ac:dyDescent="0.25">
      <c r="A229" s="382"/>
      <c r="B229" s="383"/>
    </row>
    <row r="230" spans="1:2" x14ac:dyDescent="0.2">
      <c r="A230" s="384" t="s">
        <v>1</v>
      </c>
      <c r="B230" s="385"/>
    </row>
    <row r="231" spans="1:2" x14ac:dyDescent="0.2">
      <c r="A231" s="71" t="str">
        <f>"von: " &amp; TEXT(IF('Projektkostenkalkulation EP'!B22&lt;&gt;"",EDATE('Projektkostenkalkulation EP'!$B$4,0),IF('Projektkostenkalkulation EP'!C22&lt;&gt;"",EDATE('Projektkostenkalkulation EP'!$B$4,1),IF('Projektkostenkalkulation EP'!D22&lt;&gt;"",EDATE('Projektkostenkalkulation EP'!$B$4,2),IF('Projektkostenkalkulation EP'!E22&lt;&gt;"",EDATE('Projektkostenkalkulation EP'!$B$4,3),IF('Projektkostenkalkulation EP'!F22&lt;&gt;"",EDATE('Projektkostenkalkulation EP'!$B$4,4),IF('Projektkostenkalkulation EP'!G22&lt;&gt;"",EDATE('Projektkostenkalkulation EP'!$B$4,5),IF('Projektkostenkalkulation EP'!H22&lt;&gt;"",EDATE('Projektkostenkalkulation EP'!$B$4,6),IF('Projektkostenkalkulation EP'!I22&lt;&gt;"",EDATE('Projektkostenkalkulation EP'!$B$4,7),IF('Projektkostenkalkulation EP'!J22&lt;&gt;"",EDATE('Projektkostenkalkulation EP'!$B$4,8),IF('Projektkostenkalkulation EP'!K22&lt;&gt;"",EDATE('Projektkostenkalkulation EP'!$B$4,9),IF('Projektkostenkalkulation EP'!L22&lt;&gt;"",EDATE('Projektkostenkalkulation EP'!$B$4,10),IF('Projektkostenkalkulation EP'!M22&lt;&gt;"",EDATE('Projektkostenkalkulation EP'!$B$4,11),IF('Projektkostenkalkulation EP'!N22&lt;&gt;"",EDATE('Projektkostenkalkulation EP'!$B$4,12),IF('Projektkostenkalkulation EP'!O22&lt;&gt;"",EDATE('Projektkostenkalkulation EP'!$B$4,13),IF('Projektkostenkalkulation EP'!P22&lt;&gt;"",EDATE('Projektkostenkalkulation EP'!$B$4,14),IF('Projektkostenkalkulation EP'!Q22&lt;&gt;"",EDATE('Projektkostenkalkulation EP'!$B$4,15),IF('Projektkostenkalkulation EP'!R22&lt;&gt;"",EDATE('Projektkostenkalkulation EP'!$B$4,16),IF('Projektkostenkalkulation EP'!S22&lt;&gt;"",EDATE('Projektkostenkalkulation EP'!$B$4,17),IF('Projektkostenkalkulation EP'!T22&lt;&gt;"",EDATE('Projektkostenkalkulation EP'!$B$4,18),IF('Projektkostenkalkulation EP'!U22&lt;&gt;"",EDATE('Projektkostenkalkulation EP'!$B$4,19),IF('Projektkostenkalkulation EP'!V22&lt;&gt;"",EDATE('Projektkostenkalkulation EP'!$B$4,20),IF('Projektkostenkalkulation EP'!W22&lt;&gt;"",EDATE('Projektkostenkalkulation EP'!$B$4,21),IF('Projektkostenkalkulation EP'!X22&lt;&gt;"",EDATE('Projektkostenkalkulation EP'!$B$4,22),IF('Projektkostenkalkulation EP'!Y22&lt;&gt;"",EDATE('Projektkostenkalkulation EP'!$B$4,23),"Fehler")))))))))))))))))))))))),"TT.MM.JJJJ")</f>
        <v>von: Fehler</v>
      </c>
      <c r="B231" s="13" t="str">
        <f xml:space="preserve"> "bis: " &amp;TEXT(IF('Projektkostenkalkulation EP'!Y22&lt;&gt;"",EOMONTH('Projektkostenkalkulation EP'!$B$4,23),IF('Projektkostenkalkulation EP'!X22&lt;&gt;"",EOMONTH('Projektkostenkalkulation EP'!$B$4,22),IF('Projektkostenkalkulation EP'!W22&lt;&gt;"",EOMONTH('Projektkostenkalkulation EP'!$B$4,21),IF('Projektkostenkalkulation EP'!V22&lt;&gt;"",EOMONTH('Projektkostenkalkulation EP'!$B$4,20),IF('Projektkostenkalkulation EP'!U22&lt;&gt;"",EOMONTH('Projektkostenkalkulation EP'!$B$4,19),IF('Projektkostenkalkulation EP'!T22&lt;&gt;"",EOMONTH('Projektkostenkalkulation EP'!$B$4,18),IF('Projektkostenkalkulation EP'!S22&lt;&gt;"",EOMONTH('Projektkostenkalkulation EP'!$B$4,17),IF('Projektkostenkalkulation EP'!R22&lt;&gt;"",EOMONTH('Projektkostenkalkulation EP'!$B$4,16),IF('Projektkostenkalkulation EP'!Q22&lt;&gt;"",EOMONTH('Projektkostenkalkulation EP'!$B$4,15),IF('Projektkostenkalkulation EP'!P22&lt;&gt;"",EOMONTH('Projektkostenkalkulation EP'!$B$4,14),IF('Projektkostenkalkulation EP'!O22&lt;&gt;"",EOMONTH('Projektkostenkalkulation EP'!$B$4,13),IF('Projektkostenkalkulation EP'!N22&lt;&gt;"",EOMONTH('Projektkostenkalkulation EP'!$B$4,12),IF('Projektkostenkalkulation EP'!M22&lt;&gt;"",EOMONTH('Projektkostenkalkulation EP'!$B$4,11),IF('Projektkostenkalkulation EP'!L22&lt;&gt;"",EOMONTH('Projektkostenkalkulation EP'!$B$4,10),IF('Projektkostenkalkulation EP'!K22&lt;&gt;"",EOMONTH('Projektkostenkalkulation EP'!$B$4,9),IF('Projektkostenkalkulation EP'!J22&lt;&gt;"",EOMONTH('Projektkostenkalkulation EP'!$B$4,8),IF('Projektkostenkalkulation EP'!I22&lt;&gt;"",EOMONTH('Projektkostenkalkulation EP'!$B$4,7),IF('Projektkostenkalkulation EP'!H22&lt;&gt;"",EOMONTH('Projektkostenkalkulation EP'!$B$4,6),IF('Projektkostenkalkulation EP'!G22&lt;&gt;"",EOMONTH('Projektkostenkalkulation EP'!$B$4,5),IF('Projektkostenkalkulation EP'!F22&lt;&gt;"",EOMONTH('Projektkostenkalkulation EP'!$B$4,4),IF('Projektkostenkalkulation EP'!E22&lt;&gt;"",EOMONTH('Projektkostenkalkulation EP'!$B$4,3),IF('Projektkostenkalkulation EP'!D22&lt;&gt;"",EOMONTH('Projektkostenkalkulation EP'!$B$4,2),IF('Projektkostenkalkulation EP'!C22&lt;&gt;"",EOMONTH('Projektkostenkalkulation EP'!$B$4,1),IF('Projektkostenkalkulation EP'!B22&lt;&gt;"",EOMONTH('Projektkostenkalkulation EP'!$B$4,0),"Fehler")))))))))))))))))))))))),"TT.MM.JJJJ")</f>
        <v>bis: Fehler</v>
      </c>
    </row>
    <row r="232" spans="1:2" ht="15" customHeight="1" thickBot="1" x14ac:dyDescent="0.25">
      <c r="A232" s="393" t="str">
        <f>"Personenaufwand: " &amp; 'Projektkostenkalkulation EP'!Z22&amp; " PM"</f>
        <v>Personenaufwand: 0 PM</v>
      </c>
      <c r="B232" s="394"/>
    </row>
    <row r="233" spans="1:2" ht="15" thickBot="1" x14ac:dyDescent="0.25">
      <c r="A233" s="395" t="str">
        <f>'Projektkostenkalkulation EP'!A23</f>
        <v>AP 15</v>
      </c>
      <c r="B233" s="396"/>
    </row>
    <row r="234" spans="1:2" x14ac:dyDescent="0.2">
      <c r="A234" s="380"/>
      <c r="B234" s="397"/>
    </row>
    <row r="235" spans="1:2" x14ac:dyDescent="0.2">
      <c r="A235" s="398"/>
      <c r="B235" s="399"/>
    </row>
    <row r="236" spans="1:2" x14ac:dyDescent="0.2">
      <c r="A236" s="398"/>
      <c r="B236" s="399"/>
    </row>
    <row r="237" spans="1:2" x14ac:dyDescent="0.2">
      <c r="A237" s="398"/>
      <c r="B237" s="399"/>
    </row>
    <row r="238" spans="1:2" x14ac:dyDescent="0.2">
      <c r="A238" s="398"/>
      <c r="B238" s="399"/>
    </row>
    <row r="239" spans="1:2" x14ac:dyDescent="0.2">
      <c r="A239" s="398"/>
      <c r="B239" s="399"/>
    </row>
    <row r="240" spans="1:2" x14ac:dyDescent="0.2">
      <c r="A240" s="398"/>
      <c r="B240" s="399"/>
    </row>
    <row r="241" spans="1:2" x14ac:dyDescent="0.2">
      <c r="A241" s="398"/>
      <c r="B241" s="399"/>
    </row>
    <row r="242" spans="1:2" x14ac:dyDescent="0.2">
      <c r="A242" s="398"/>
      <c r="B242" s="399"/>
    </row>
    <row r="243" spans="1:2" x14ac:dyDescent="0.2">
      <c r="A243" s="398"/>
      <c r="B243" s="399"/>
    </row>
    <row r="244" spans="1:2" ht="15" thickBot="1" x14ac:dyDescent="0.25">
      <c r="A244" s="398"/>
      <c r="B244" s="399"/>
    </row>
    <row r="245" spans="1:2" x14ac:dyDescent="0.2">
      <c r="A245" s="384" t="s">
        <v>1</v>
      </c>
      <c r="B245" s="385"/>
    </row>
    <row r="246" spans="1:2" x14ac:dyDescent="0.2">
      <c r="A246" s="71" t="str">
        <f>"von: " &amp; TEXT(IF('Projektkostenkalkulation EP'!B23&lt;&gt;"",EDATE('Projektkostenkalkulation EP'!$B$4,0),IF('Projektkostenkalkulation EP'!C23&lt;&gt;"",EDATE('Projektkostenkalkulation EP'!$B$4,1),IF('Projektkostenkalkulation EP'!D23&lt;&gt;"",EDATE('Projektkostenkalkulation EP'!$B$4,2),IF('Projektkostenkalkulation EP'!E23&lt;&gt;"",EDATE('Projektkostenkalkulation EP'!$B$4,3),IF('Projektkostenkalkulation EP'!F23&lt;&gt;"",EDATE('Projektkostenkalkulation EP'!$B$4,4),IF('Projektkostenkalkulation EP'!G23&lt;&gt;"",EDATE('Projektkostenkalkulation EP'!$B$4,5),IF('Projektkostenkalkulation EP'!H23&lt;&gt;"",EDATE('Projektkostenkalkulation EP'!$B$4,6),IF('Projektkostenkalkulation EP'!I23&lt;&gt;"",EDATE('Projektkostenkalkulation EP'!$B$4,7),IF('Projektkostenkalkulation EP'!J23&lt;&gt;"",EDATE('Projektkostenkalkulation EP'!$B$4,8),IF('Projektkostenkalkulation EP'!K23&lt;&gt;"",EDATE('Projektkostenkalkulation EP'!$B$4,9),IF('Projektkostenkalkulation EP'!L23&lt;&gt;"",EDATE('Projektkostenkalkulation EP'!$B$4,10),IF('Projektkostenkalkulation EP'!M23&lt;&gt;"",EDATE('Projektkostenkalkulation EP'!$B$4,11),IF('Projektkostenkalkulation EP'!N23&lt;&gt;"",EDATE('Projektkostenkalkulation EP'!$B$4,12),IF('Projektkostenkalkulation EP'!O23&lt;&gt;"",EDATE('Projektkostenkalkulation EP'!$B$4,13),IF('Projektkostenkalkulation EP'!P23&lt;&gt;"",EDATE('Projektkostenkalkulation EP'!$B$4,14),IF('Projektkostenkalkulation EP'!Q23&lt;&gt;"",EDATE('Projektkostenkalkulation EP'!$B$4,15),IF('Projektkostenkalkulation EP'!R23&lt;&gt;"",EDATE('Projektkostenkalkulation EP'!$B$4,16),IF('Projektkostenkalkulation EP'!S23&lt;&gt;"",EDATE('Projektkostenkalkulation EP'!$B$4,17),IF('Projektkostenkalkulation EP'!T23&lt;&gt;"",EDATE('Projektkostenkalkulation EP'!$B$4,18),IF('Projektkostenkalkulation EP'!U23&lt;&gt;"",EDATE('Projektkostenkalkulation EP'!$B$4,19),IF('Projektkostenkalkulation EP'!V23&lt;&gt;"",EDATE('Projektkostenkalkulation EP'!$B$4,20),IF('Projektkostenkalkulation EP'!W23&lt;&gt;"",EDATE('Projektkostenkalkulation EP'!$B$4,21),IF('Projektkostenkalkulation EP'!X23&lt;&gt;"",EDATE('Projektkostenkalkulation EP'!$B$4,22),IF('Projektkostenkalkulation EP'!Y23&lt;&gt;"",EDATE('Projektkostenkalkulation EP'!$B$4,23),"Fehler")))))))))))))))))))))))),"TT.MM.JJJJ")</f>
        <v>von: Fehler</v>
      </c>
      <c r="B246" s="13" t="str">
        <f xml:space="preserve"> "bis: " &amp;TEXT(IF('Projektkostenkalkulation EP'!Y23&lt;&gt;"",EOMONTH('Projektkostenkalkulation EP'!$B$4,23),IF('Projektkostenkalkulation EP'!X23&lt;&gt;"",EOMONTH('Projektkostenkalkulation EP'!$B$4,22),IF('Projektkostenkalkulation EP'!W23&lt;&gt;"",EOMONTH('Projektkostenkalkulation EP'!$B$4,21),IF('Projektkostenkalkulation EP'!V23&lt;&gt;"",EOMONTH('Projektkostenkalkulation EP'!$B$4,20),IF('Projektkostenkalkulation EP'!U23&lt;&gt;"",EOMONTH('Projektkostenkalkulation EP'!$B$4,19),IF('Projektkostenkalkulation EP'!T23&lt;&gt;"",EOMONTH('Projektkostenkalkulation EP'!$B$4,18),IF('Projektkostenkalkulation EP'!S23&lt;&gt;"",EOMONTH('Projektkostenkalkulation EP'!$B$4,17),IF('Projektkostenkalkulation EP'!R23&lt;&gt;"",EOMONTH('Projektkostenkalkulation EP'!$B$4,16),IF('Projektkostenkalkulation EP'!Q23&lt;&gt;"",EOMONTH('Projektkostenkalkulation EP'!$B$4,15),IF('Projektkostenkalkulation EP'!P23&lt;&gt;"",EOMONTH('Projektkostenkalkulation EP'!$B$4,14),IF('Projektkostenkalkulation EP'!O23&lt;&gt;"",EOMONTH('Projektkostenkalkulation EP'!$B$4,13),IF('Projektkostenkalkulation EP'!N23&lt;&gt;"",EOMONTH('Projektkostenkalkulation EP'!$B$4,12),IF('Projektkostenkalkulation EP'!M23&lt;&gt;"",EOMONTH('Projektkostenkalkulation EP'!$B$4,11),IF('Projektkostenkalkulation EP'!L23&lt;&gt;"",EOMONTH('Projektkostenkalkulation EP'!$B$4,10),IF('Projektkostenkalkulation EP'!K23&lt;&gt;"",EOMONTH('Projektkostenkalkulation EP'!$B$4,9),IF('Projektkostenkalkulation EP'!J23&lt;&gt;"",EOMONTH('Projektkostenkalkulation EP'!$B$4,8),IF('Projektkostenkalkulation EP'!I23&lt;&gt;"",EOMONTH('Projektkostenkalkulation EP'!$B$4,7),IF('Projektkostenkalkulation EP'!H23&lt;&gt;"",EOMONTH('Projektkostenkalkulation EP'!$B$4,6),IF('Projektkostenkalkulation EP'!G23&lt;&gt;"",EOMONTH('Projektkostenkalkulation EP'!$B$4,5),IF('Projektkostenkalkulation EP'!F23&lt;&gt;"",EOMONTH('Projektkostenkalkulation EP'!$B$4,4),IF('Projektkostenkalkulation EP'!E23&lt;&gt;"",EOMONTH('Projektkostenkalkulation EP'!$B$4,3),IF('Projektkostenkalkulation EP'!D23&lt;&gt;"",EOMONTH('Projektkostenkalkulation EP'!$B$4,2),IF('Projektkostenkalkulation EP'!C23&lt;&gt;"",EOMONTH('Projektkostenkalkulation EP'!$B$4,1),IF('Projektkostenkalkulation EP'!B23&lt;&gt;"",EOMONTH('Projektkostenkalkulation EP'!$B$4,0),"Fehler")))))))))))))))))))))))),"TT.MM.JJJJ")</f>
        <v>bis: Fehler</v>
      </c>
    </row>
    <row r="247" spans="1:2" ht="15" customHeight="1" thickBot="1" x14ac:dyDescent="0.25">
      <c r="A247" s="393" t="str">
        <f>"Personenaufwand: " &amp; 'Projektkostenkalkulation EP'!Z23&amp; " PM"</f>
        <v>Personenaufwand: 0 PM</v>
      </c>
      <c r="B247" s="394"/>
    </row>
    <row r="248" spans="1:2" ht="18.75" thickBot="1" x14ac:dyDescent="0.25">
      <c r="A248" s="388" t="s">
        <v>56</v>
      </c>
      <c r="B248" s="389"/>
    </row>
    <row r="249" spans="1:2" x14ac:dyDescent="0.2">
      <c r="A249" s="384" t="s">
        <v>2</v>
      </c>
      <c r="B249" s="385"/>
    </row>
    <row r="250" spans="1:2" x14ac:dyDescent="0.2">
      <c r="A250" s="12" t="str">
        <f xml:space="preserve"> "von: " &amp;TEXT('Projektkostenkalkulation EP'!B4,"TT.MM.JJJJ")</f>
        <v>von: 01.01.2024</v>
      </c>
      <c r="B250" s="13" t="str">
        <f>IF(B246="bis: Fehler",
      IF(B231="bis: Fehler",
          IF(B216="bis: Fehler",
              IF(B199="bis: Fehler",
                  IF(B183="bis: Fehler",
                      IF(B167="bis: Fehler",
                          IF(B149="bis: Fehler",
                              IF(B132="bis: Fehler",
                                  IF(B115="bis: Fehler",
                                      IF(B96="bis: Fehler",
                                          IF(B80="bis: Fehler",
                                              IF(B64="bis: Fehler",
                                                  IF(B46="bis: Fehler",
                                                      IF(B31="bis: Fehler",
                                                          IF(B16="bis: Fehler","Fehler",B16),
                                                                  B31),
                                                               B46),
                                                           B64),
                                                        B80),
                                                     B96),
                                                  B115),
                                                B132),
                                              B149),
                                            B167),
                                          B183),
                                        B199),
                                      B216),
                                    B231),
                                  B246)</f>
        <v>Fehler</v>
      </c>
    </row>
    <row r="251" spans="1:2" ht="15" customHeight="1" thickBot="1" x14ac:dyDescent="0.25">
      <c r="A251" s="386" t="str">
        <f>"Gesamtpersonenaufwand: " &amp;'Projektkostenkalkulation EP'!Z24&amp;" PM"</f>
        <v>Gesamtpersonenaufwand: 0 PM</v>
      </c>
      <c r="B251" s="387"/>
    </row>
  </sheetData>
  <sheetProtection password="B879" sheet="1" objects="1" scenarios="1"/>
  <customSheetViews>
    <customSheetView guid="{2BF345B3-A780-4297-BB09-90C964A70DEB}" topLeftCell="A61">
      <selection activeCell="J237" sqref="J237"/>
      <pageMargins left="0.7" right="0.7" top="0.78740157499999996" bottom="0.78740157499999996" header="0.3" footer="0.3"/>
      <pageSetup paperSize="9" orientation="portrait" r:id="rId1"/>
    </customSheetView>
  </customSheetViews>
  <mergeCells count="69">
    <mergeCell ref="A251:B251"/>
    <mergeCell ref="A245:B245"/>
    <mergeCell ref="A247:B247"/>
    <mergeCell ref="A248:B248"/>
    <mergeCell ref="A249:B249"/>
    <mergeCell ref="A232:B232"/>
    <mergeCell ref="A233:B233"/>
    <mergeCell ref="A234:B244"/>
    <mergeCell ref="A218:B218"/>
    <mergeCell ref="A219:B229"/>
    <mergeCell ref="A230:B230"/>
    <mergeCell ref="A204:B214"/>
    <mergeCell ref="A215:B215"/>
    <mergeCell ref="A217:B217"/>
    <mergeCell ref="A200:B200"/>
    <mergeCell ref="A203:B203"/>
    <mergeCell ref="A202:B202"/>
    <mergeCell ref="A185:B185"/>
    <mergeCell ref="A186:B197"/>
    <mergeCell ref="A198:B198"/>
    <mergeCell ref="A170:B181"/>
    <mergeCell ref="A182:B182"/>
    <mergeCell ref="A184:B184"/>
    <mergeCell ref="A166:B166"/>
    <mergeCell ref="A168:B168"/>
    <mergeCell ref="A169:B169"/>
    <mergeCell ref="A152:B152"/>
    <mergeCell ref="A153:B153"/>
    <mergeCell ref="A154:B165"/>
    <mergeCell ref="A135:B147"/>
    <mergeCell ref="A148:B148"/>
    <mergeCell ref="A150:B150"/>
    <mergeCell ref="A131:B131"/>
    <mergeCell ref="A133:B133"/>
    <mergeCell ref="A134:B134"/>
    <mergeCell ref="A116:B116"/>
    <mergeCell ref="A117:B117"/>
    <mergeCell ref="A118:B130"/>
    <mergeCell ref="A100:B100"/>
    <mergeCell ref="A101:B113"/>
    <mergeCell ref="A114:B114"/>
    <mergeCell ref="A95:B95"/>
    <mergeCell ref="A97:B97"/>
    <mergeCell ref="A99:B99"/>
    <mergeCell ref="A81:B81"/>
    <mergeCell ref="A82:B82"/>
    <mergeCell ref="A83:B94"/>
    <mergeCell ref="A66:B66"/>
    <mergeCell ref="A67:B78"/>
    <mergeCell ref="A79:B79"/>
    <mergeCell ref="A51:B62"/>
    <mergeCell ref="A63:B63"/>
    <mergeCell ref="A65:B65"/>
    <mergeCell ref="A49:B49"/>
    <mergeCell ref="A50:B50"/>
    <mergeCell ref="A33:B33"/>
    <mergeCell ref="A34:B44"/>
    <mergeCell ref="A45:B45"/>
    <mergeCell ref="A19:B29"/>
    <mergeCell ref="A30:B30"/>
    <mergeCell ref="A32:B32"/>
    <mergeCell ref="A18:B18"/>
    <mergeCell ref="A47:B47"/>
    <mergeCell ref="A4:B14"/>
    <mergeCell ref="A15:B15"/>
    <mergeCell ref="A17:B17"/>
    <mergeCell ref="A1:B1"/>
    <mergeCell ref="A2:B2"/>
    <mergeCell ref="A3:B3"/>
  </mergeCells>
  <pageMargins left="0.7" right="0.7" top="0.78740157499999996" bottom="0.78740157499999996" header="0.3" footer="0.3"/>
  <pageSetup paperSize="9" orientation="portrait"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dimension ref="A1:D255"/>
  <sheetViews>
    <sheetView workbookViewId="0">
      <selection activeCell="B16" sqref="B16"/>
    </sheetView>
  </sheetViews>
  <sheetFormatPr baseColWidth="10" defaultRowHeight="14.25" x14ac:dyDescent="0.2"/>
  <cols>
    <col min="1" max="1" width="20" customWidth="1"/>
    <col min="2" max="2" width="37.5" customWidth="1"/>
  </cols>
  <sheetData>
    <row r="1" spans="1:4" x14ac:dyDescent="0.2">
      <c r="A1" s="400"/>
      <c r="B1" s="402" t="s">
        <v>45</v>
      </c>
    </row>
    <row r="2" spans="1:4" x14ac:dyDescent="0.2">
      <c r="A2" s="401"/>
      <c r="B2" s="403"/>
    </row>
    <row r="3" spans="1:4" ht="15" thickBot="1" x14ac:dyDescent="0.25">
      <c r="A3" s="401"/>
      <c r="B3" s="404"/>
    </row>
    <row r="4" spans="1:4" x14ac:dyDescent="0.2">
      <c r="A4" s="109" t="s">
        <v>38</v>
      </c>
      <c r="B4" s="109" t="str">
        <f>IF('Projektkostenkalkulation EP'!B4:D4="","Startdatum im Blatt Personalkostenkalkulation, Feld B4 eintragen", "OK")</f>
        <v>OK</v>
      </c>
    </row>
    <row r="5" spans="1:4" x14ac:dyDescent="0.2">
      <c r="A5" s="110" t="s">
        <v>39</v>
      </c>
      <c r="B5" s="110" t="str">
        <f>IF('Projektkostenkalkulation EP'!B5:D5="","Firmenname im Blatt Personalkostenkalkulation, Feld B5 eintragen", "OK")</f>
        <v>Firmenname im Blatt Personalkostenkalkulation, Feld B5 eintragen</v>
      </c>
    </row>
    <row r="6" spans="1:4" ht="28.5" x14ac:dyDescent="0.2">
      <c r="A6" s="110" t="s">
        <v>40</v>
      </c>
      <c r="B6" s="110" t="str">
        <f>IF(SUM('Projektkostenkalkulation EP'!B9:Y23)=0,"Bitte Zeitplanung vornehmen","OK")</f>
        <v>Bitte Zeitplanung vornehmen</v>
      </c>
    </row>
    <row r="7" spans="1:4" ht="28.5" x14ac:dyDescent="0.2">
      <c r="A7" s="110" t="s">
        <v>41</v>
      </c>
      <c r="B7" s="110" t="str">
        <f>IF(SUM('Projektkostenkalkulation EP'!B26:Y31)=0,"Personalplanung auf Blatt Personalkostenkalkulation im Bereich B26 - Y31 vornehmen","OK")</f>
        <v>Personalplanung auf Blatt Personalkostenkalkulation im Bereich B26 - Y31 vornehmen</v>
      </c>
    </row>
    <row r="8" spans="1:4" ht="42.75" x14ac:dyDescent="0.2">
      <c r="A8" s="110" t="s">
        <v>24</v>
      </c>
      <c r="B8" s="110" t="str">
        <f>IF(OR(
                           'Projektkostenkalkulation EP'!B32 &lt;&gt;"OK",
                           'Projektkostenkalkulation EP'!C32 &lt;&gt;"OK",
                           'Projektkostenkalkulation EP'!D32 &lt;&gt;"OK",
                           'Projektkostenkalkulation EP'!E32 &lt;&gt;"OK",
                           'Projektkostenkalkulation EP'!F32 &lt;&gt;"OK",
                           'Projektkostenkalkulation EP'!G32 &lt;&gt;"OK",
                           'Projektkostenkalkulation EP'!H32 &lt;&gt;"OK",
                           'Projektkostenkalkulation EP'!I32 &lt;&gt;"OK",
                           'Projektkostenkalkulation EP'!J32 &lt;&gt;"OK",
                           'Projektkostenkalkulation EP'!K32 &lt;&gt;"OK",
                           'Projektkostenkalkulation EP'!L32 &lt;&gt;"OK",
                           'Projektkostenkalkulation EP'!M32 &lt;&gt;"OK",
                           'Projektkostenkalkulation EP'!N32 &lt;&gt;"OK",
                           'Projektkostenkalkulation EP'!O32 &lt;&gt;"OK",
                           'Projektkostenkalkulation EP'!P32 &lt;&gt;"OK",
                           'Projektkostenkalkulation EP'!Q32 &lt;&gt;"OK",
                           'Projektkostenkalkulation EP'!R32 &lt;&gt;"OK",
                           'Projektkostenkalkulation EP'!S32 &lt;&gt;"OK",
                           'Projektkostenkalkulation EP'!T32 &lt;&gt;"OK",
                           'Projektkostenkalkulation EP'!U32 &lt;&gt;"OK",
                           'Projektkostenkalkulation EP'!V32 &lt;&gt;"OK",
                           'Projektkostenkalkulation EP'!W32 &lt;&gt;"OK",
                           'Projektkostenkalkulation EP'!X32 &lt;&gt;"OK",
                           'Projektkostenkalkulation EP'!Y32 &lt;&gt;"OK") = TRUE,
             "Personalplanung auf Blatt Personalkostenkalkulation im Feld B26 bis Y31 prüfen","OK")</f>
        <v>OK</v>
      </c>
    </row>
    <row r="9" spans="1:4" ht="28.5" x14ac:dyDescent="0.2">
      <c r="A9" s="110" t="s">
        <v>44</v>
      </c>
      <c r="B9" s="110" t="str">
        <f>IF(OR(
                           'Projektkostenkalkulation EP'!K43&gt;'Projektkostenkalkulation EP'!K42,
                           'Projektkostenkalkulation EP'!K44&gt;'Projektkostenkalkulation EP'!K42,
                           'Projektkostenkalkulation EP'!K45&gt;'Projektkostenkalkulation EP'!K42,
                           'Projektkostenkalkulation EP'!K46&gt;'Projektkostenkalkulation EP'!K42,
                           'Projektkostenkalkulation EP'!K47&gt;'Projektkostenkalkulation EP'!K42)=
                            TRUE,
"Ein oder mehrere Gehälter des Projektteams sind höher als das des Projektleiters, um Kürzungen zu vermeiden bitte das Gehalt des Projektleiters Blatt Personalkostenkalkulation in Zelle K42 anpassen","OK")</f>
        <v>OK</v>
      </c>
    </row>
    <row r="10" spans="1:4" ht="99.75" x14ac:dyDescent="0.2">
      <c r="A10" s="110" t="s">
        <v>42</v>
      </c>
      <c r="B10" s="110" t="str">
        <f>IF(OR('Projektkostenkalkulation EP'!Z9&gt;6,
                      'Projektkostenkalkulation EP'!Z10&gt;6,
                      'Projektkostenkalkulation EP'!Z11&gt;6,
                      'Projektkostenkalkulation EP'!Z12&gt;6,
                      'Projektkostenkalkulation EP'!Z13&gt;6,
                      'Projektkostenkalkulation EP'!Z14&gt;6,
                      'Projektkostenkalkulation EP'!Z15&gt;6,
                      'Projektkostenkalkulation EP'!Z16&gt;6,
                      'Projektkostenkalkulation EP'!Z17&gt;6,
                      'Projektkostenkalkulation EP'!Z18&gt;6,
                      'Projektkostenkalkulation EP'!Z19&gt;6,
                      'Projektkostenkalkulation EP'!Z20&gt;6,
                      'Projektkostenkalkulation EP'!Z21&gt;6,
                      'Projektkostenkalkulation EP'!Z22&gt;6,
                      'Projektkostenkalkulation EP'!Z23&gt;6,) =TRUE,
            "Ein oder mehrere Arbeitspakete übersteigen die maximal förderfähige Personenmonateanzahl von 6 PM pro Arbeitspaket. Bitte die betreffenden Arbeitspakete in Blatt Personalkostenkalkulation, Bereich B9 bis Y23 anpassen","OK")</f>
        <v>OK</v>
      </c>
    </row>
    <row r="11" spans="1:4" ht="99.75" x14ac:dyDescent="0.2">
      <c r="A11" s="110" t="s">
        <v>43</v>
      </c>
      <c r="B11" s="110" t="str">
        <f>IF('Projektkostenkalkulation EP'!Z47&lt;'Projektkostenkalkulation EP'!Z40,"Hinweis: Kostenrahmen noch nicht voll ausgeschöpft Sie können noch " &amp;  'Projektkostenkalkulation EP'!Z40-'Projektkostenkalkulation EP'!Z47 &amp; "€ Kosten durch Anpassung der Verteilung der Personenmonate im Bereich B26 bis Y31 oder durch Erhöhung der Personenmonate im Bereich B9 bis Y26 des Blatts Personalkostenkalkulation geltend machen","OK")</f>
        <v>Hinweis: Kostenrahmen noch nicht voll ausgeschöpft Sie können noch 690000€ Kosten durch Anpassung der Verteilung der Personenmonate im Bereich B26 bis Y31 oder durch Erhöhung der Personenmonate im Bereich B9 bis Y26 des Blatts Personalkostenkalkulation geltend machen</v>
      </c>
    </row>
    <row r="12" spans="1:4" ht="42.75" x14ac:dyDescent="0.2">
      <c r="A12" s="111" t="s">
        <v>46</v>
      </c>
      <c r="B12" s="110" t="str">
        <f>IF('Projektkostenkalkulation EP'!Z42&lt;0,"Gemeinkostenzuschlag nicht ausgewählt, auf Blatt Personalkostenkalkulation, Zelle Z42, auswählen","OK")</f>
        <v>OK</v>
      </c>
    </row>
    <row r="13" spans="1:4" ht="29.25" thickBot="1" x14ac:dyDescent="0.25">
      <c r="A13" s="112" t="s">
        <v>47</v>
      </c>
      <c r="B13" s="110" t="str">
        <f>IF('Projektkostenkalkulation EP'!Z48&lt;0,"Förderquote nicht ausgewählt, auf Blatt Personalkostenkalkulation, Zelle Z48, auswählen","OK")</f>
        <v>OK</v>
      </c>
    </row>
    <row r="14" spans="1:4" ht="18.75" thickBot="1" x14ac:dyDescent="0.3">
      <c r="A14" s="115"/>
      <c r="B14" s="273" t="s">
        <v>48</v>
      </c>
    </row>
    <row r="15" spans="1:4" x14ac:dyDescent="0.2">
      <c r="A15" s="113" t="s">
        <v>49</v>
      </c>
      <c r="B15" s="274">
        <f>'Projektkostenkalkulation EP'!Z47+'Projektkostenkalkulation EP'!Z98</f>
        <v>0</v>
      </c>
      <c r="D15" s="5"/>
    </row>
    <row r="16" spans="1:4" x14ac:dyDescent="0.2">
      <c r="A16" s="112" t="s">
        <v>50</v>
      </c>
      <c r="B16" s="275">
        <f>'Projektkostenkalkulation EP'!Z47</f>
        <v>0</v>
      </c>
    </row>
    <row r="17" spans="1:2" x14ac:dyDescent="0.2">
      <c r="A17" s="112" t="s">
        <v>53</v>
      </c>
      <c r="B17" s="275">
        <f>'Projektkostenkalkulation EP'!Z46</f>
        <v>0</v>
      </c>
    </row>
    <row r="18" spans="1:2" ht="15" customHeight="1" x14ac:dyDescent="0.2">
      <c r="A18" s="112" t="s">
        <v>36</v>
      </c>
      <c r="B18" s="276">
        <f>'Projektkostenkalkulation EP'!Z48</f>
        <v>1</v>
      </c>
    </row>
    <row r="19" spans="1:2" x14ac:dyDescent="0.2">
      <c r="A19" s="112" t="s">
        <v>51</v>
      </c>
      <c r="B19" s="277">
        <f>'Projektkostenkalkulation EP'!Z49</f>
        <v>0</v>
      </c>
    </row>
    <row r="20" spans="1:2" ht="15" thickBot="1" x14ac:dyDescent="0.25">
      <c r="A20" s="114" t="s">
        <v>52</v>
      </c>
      <c r="B20" s="114" t="str">
        <f>'Arbeitspaketeplan (Erg. Anl. 5)'!A250 &amp; " " &amp; " " &amp; 'Arbeitspaketeplan (Erg. Anl. 5)'!B250</f>
        <v>von: 01.01.2024  Fehler</v>
      </c>
    </row>
    <row r="21" spans="1:2" x14ac:dyDescent="0.2">
      <c r="A21" s="43"/>
      <c r="B21" s="206"/>
    </row>
    <row r="22" spans="1:2" x14ac:dyDescent="0.2">
      <c r="A22" s="43"/>
      <c r="B22" s="43"/>
    </row>
    <row r="23" spans="1:2" x14ac:dyDescent="0.2">
      <c r="A23" s="43"/>
      <c r="B23" s="43"/>
    </row>
    <row r="24" spans="1:2" x14ac:dyDescent="0.2">
      <c r="A24" s="43"/>
      <c r="B24" s="43"/>
    </row>
    <row r="25" spans="1:2" x14ac:dyDescent="0.2">
      <c r="A25" s="43"/>
      <c r="B25" s="43"/>
    </row>
    <row r="26" spans="1:2" x14ac:dyDescent="0.2">
      <c r="A26" s="43"/>
      <c r="B26" s="43"/>
    </row>
    <row r="27" spans="1:2" x14ac:dyDescent="0.2">
      <c r="A27" s="43"/>
      <c r="B27" s="43"/>
    </row>
    <row r="28" spans="1:2" x14ac:dyDescent="0.2">
      <c r="A28" s="43"/>
      <c r="B28" s="43"/>
    </row>
    <row r="29" spans="1:2" x14ac:dyDescent="0.2">
      <c r="A29" s="43"/>
      <c r="B29" s="43"/>
    </row>
    <row r="30" spans="1:2" x14ac:dyDescent="0.2">
      <c r="A30" s="43"/>
      <c r="B30" s="43"/>
    </row>
    <row r="31" spans="1:2" x14ac:dyDescent="0.2">
      <c r="A31" s="102"/>
      <c r="B31" s="102"/>
    </row>
    <row r="32" spans="1:2" x14ac:dyDescent="0.2">
      <c r="B32" s="102"/>
    </row>
    <row r="33" spans="1:2" ht="15" customHeight="1" x14ac:dyDescent="0.2">
      <c r="A33" s="102"/>
      <c r="B33" s="102"/>
    </row>
    <row r="34" spans="1:2" x14ac:dyDescent="0.2">
      <c r="A34" s="43"/>
      <c r="B34" s="43"/>
    </row>
    <row r="35" spans="1:2" x14ac:dyDescent="0.2">
      <c r="A35" s="43"/>
      <c r="B35" s="43"/>
    </row>
    <row r="36" spans="1:2" x14ac:dyDescent="0.2">
      <c r="A36" s="43"/>
      <c r="B36" s="43"/>
    </row>
    <row r="37" spans="1:2" x14ac:dyDescent="0.2">
      <c r="A37" s="43"/>
      <c r="B37" s="43"/>
    </row>
    <row r="38" spans="1:2" x14ac:dyDescent="0.2">
      <c r="A38" s="43"/>
      <c r="B38" s="43"/>
    </row>
    <row r="39" spans="1:2" x14ac:dyDescent="0.2">
      <c r="A39" s="43"/>
      <c r="B39" s="43"/>
    </row>
    <row r="40" spans="1:2" x14ac:dyDescent="0.2">
      <c r="A40" s="43"/>
      <c r="B40" s="43"/>
    </row>
    <row r="41" spans="1:2" x14ac:dyDescent="0.2">
      <c r="A41" s="43"/>
      <c r="B41" s="43"/>
    </row>
    <row r="42" spans="1:2" x14ac:dyDescent="0.2">
      <c r="A42" s="43"/>
      <c r="B42" s="43"/>
    </row>
    <row r="43" spans="1:2" x14ac:dyDescent="0.2">
      <c r="A43" s="43"/>
      <c r="B43" s="43"/>
    </row>
    <row r="44" spans="1:2" x14ac:dyDescent="0.2">
      <c r="A44" s="43"/>
      <c r="B44" s="43"/>
    </row>
    <row r="45" spans="1:2" x14ac:dyDescent="0.2">
      <c r="A45" s="43"/>
      <c r="B45" s="43"/>
    </row>
    <row r="46" spans="1:2" x14ac:dyDescent="0.2">
      <c r="A46" s="102"/>
      <c r="B46" s="102"/>
    </row>
    <row r="47" spans="1:2" x14ac:dyDescent="0.2">
      <c r="B47" s="102"/>
    </row>
    <row r="48" spans="1:2" x14ac:dyDescent="0.2">
      <c r="A48" s="102"/>
      <c r="B48" s="102"/>
    </row>
    <row r="49" spans="1:2" x14ac:dyDescent="0.2">
      <c r="A49" s="43"/>
      <c r="B49" s="43"/>
    </row>
    <row r="51" spans="1:2" x14ac:dyDescent="0.2">
      <c r="A51" s="43"/>
      <c r="B51" s="43"/>
    </row>
    <row r="52" spans="1:2" x14ac:dyDescent="0.2">
      <c r="A52" s="43"/>
      <c r="B52" s="43"/>
    </row>
    <row r="53" spans="1:2" x14ac:dyDescent="0.2">
      <c r="A53" s="43"/>
      <c r="B53" s="43"/>
    </row>
    <row r="54" spans="1:2" x14ac:dyDescent="0.2">
      <c r="A54" s="43"/>
      <c r="B54" s="43"/>
    </row>
    <row r="55" spans="1:2" x14ac:dyDescent="0.2">
      <c r="A55" s="43"/>
      <c r="B55" s="43"/>
    </row>
    <row r="56" spans="1:2" x14ac:dyDescent="0.2">
      <c r="A56" s="43"/>
      <c r="B56" s="43"/>
    </row>
    <row r="57" spans="1:2" x14ac:dyDescent="0.2">
      <c r="A57" s="43"/>
      <c r="B57" s="43"/>
    </row>
    <row r="58" spans="1:2" x14ac:dyDescent="0.2">
      <c r="A58" s="43"/>
      <c r="B58" s="43"/>
    </row>
    <row r="59" spans="1:2" x14ac:dyDescent="0.2">
      <c r="A59" s="43"/>
      <c r="B59" s="43"/>
    </row>
    <row r="60" spans="1:2" x14ac:dyDescent="0.2">
      <c r="A60" s="43"/>
      <c r="B60" s="43"/>
    </row>
    <row r="61" spans="1:2" x14ac:dyDescent="0.2">
      <c r="A61" s="43"/>
      <c r="B61" s="43"/>
    </row>
    <row r="62" spans="1:2" x14ac:dyDescent="0.2">
      <c r="A62" s="43"/>
      <c r="B62" s="43"/>
    </row>
    <row r="63" spans="1:2" x14ac:dyDescent="0.2">
      <c r="A63" s="43"/>
      <c r="B63" s="43"/>
    </row>
    <row r="64" spans="1:2" x14ac:dyDescent="0.2">
      <c r="A64" s="43"/>
      <c r="B64" s="43"/>
    </row>
    <row r="65" spans="1:2" x14ac:dyDescent="0.2">
      <c r="A65" s="43"/>
      <c r="B65" s="43"/>
    </row>
    <row r="66" spans="1:2" x14ac:dyDescent="0.2">
      <c r="A66" s="102"/>
      <c r="B66" s="102"/>
    </row>
    <row r="67" spans="1:2" x14ac:dyDescent="0.2">
      <c r="B67" s="102"/>
    </row>
    <row r="68" spans="1:2" x14ac:dyDescent="0.2">
      <c r="A68" s="102"/>
      <c r="B68" s="102"/>
    </row>
    <row r="69" spans="1:2" x14ac:dyDescent="0.2">
      <c r="A69" s="43"/>
      <c r="B69" s="43"/>
    </row>
    <row r="70" spans="1:2" x14ac:dyDescent="0.2">
      <c r="A70" s="43"/>
      <c r="B70" s="43"/>
    </row>
    <row r="71" spans="1:2" x14ac:dyDescent="0.2">
      <c r="A71" s="43"/>
      <c r="B71" s="43"/>
    </row>
    <row r="72" spans="1:2" x14ac:dyDescent="0.2">
      <c r="A72" s="43"/>
      <c r="B72" s="43"/>
    </row>
    <row r="73" spans="1:2" x14ac:dyDescent="0.2">
      <c r="A73" s="43"/>
      <c r="B73" s="43"/>
    </row>
    <row r="74" spans="1:2" x14ac:dyDescent="0.2">
      <c r="A74" s="43"/>
      <c r="B74" s="43"/>
    </row>
    <row r="75" spans="1:2" x14ac:dyDescent="0.2">
      <c r="A75" s="43"/>
      <c r="B75" s="43"/>
    </row>
    <row r="76" spans="1:2" x14ac:dyDescent="0.2">
      <c r="A76" s="43"/>
      <c r="B76" s="43"/>
    </row>
    <row r="77" spans="1:2" x14ac:dyDescent="0.2">
      <c r="A77" s="43"/>
      <c r="B77" s="43"/>
    </row>
    <row r="78" spans="1:2" x14ac:dyDescent="0.2">
      <c r="A78" s="43"/>
      <c r="B78" s="43"/>
    </row>
    <row r="79" spans="1:2" x14ac:dyDescent="0.2">
      <c r="A79" s="43"/>
      <c r="B79" s="43"/>
    </row>
    <row r="80" spans="1:2" x14ac:dyDescent="0.2">
      <c r="A80" s="43"/>
      <c r="B80" s="43"/>
    </row>
    <row r="81" spans="1:2" x14ac:dyDescent="0.2">
      <c r="A81" s="43"/>
      <c r="B81" s="43"/>
    </row>
    <row r="82" spans="1:2" x14ac:dyDescent="0.2">
      <c r="A82" s="102"/>
      <c r="B82" s="102"/>
    </row>
    <row r="83" spans="1:2" x14ac:dyDescent="0.2">
      <c r="B83" s="102"/>
    </row>
    <row r="84" spans="1:2" x14ac:dyDescent="0.2">
      <c r="A84" s="102"/>
      <c r="B84" s="102"/>
    </row>
    <row r="85" spans="1:2" x14ac:dyDescent="0.2">
      <c r="A85" s="43"/>
      <c r="B85" s="43"/>
    </row>
    <row r="86" spans="1:2" x14ac:dyDescent="0.2">
      <c r="A86" s="43"/>
      <c r="B86" s="43"/>
    </row>
    <row r="87" spans="1:2" x14ac:dyDescent="0.2">
      <c r="A87" s="43"/>
      <c r="B87" s="43"/>
    </row>
    <row r="88" spans="1:2" x14ac:dyDescent="0.2">
      <c r="A88" s="43"/>
      <c r="B88" s="43"/>
    </row>
    <row r="89" spans="1:2" x14ac:dyDescent="0.2">
      <c r="A89" s="43"/>
      <c r="B89" s="43"/>
    </row>
    <row r="90" spans="1:2" x14ac:dyDescent="0.2">
      <c r="A90" s="43"/>
      <c r="B90" s="43"/>
    </row>
    <row r="91" spans="1:2" x14ac:dyDescent="0.2">
      <c r="A91" s="43"/>
      <c r="B91" s="43"/>
    </row>
    <row r="92" spans="1:2" x14ac:dyDescent="0.2">
      <c r="A92" s="43"/>
      <c r="B92" s="43"/>
    </row>
    <row r="93" spans="1:2" x14ac:dyDescent="0.2">
      <c r="A93" s="43"/>
      <c r="B93" s="43"/>
    </row>
    <row r="94" spans="1:2" x14ac:dyDescent="0.2">
      <c r="A94" s="43"/>
      <c r="B94" s="43"/>
    </row>
    <row r="95" spans="1:2" x14ac:dyDescent="0.2">
      <c r="A95" s="43"/>
      <c r="B95" s="43"/>
    </row>
    <row r="96" spans="1:2" x14ac:dyDescent="0.2">
      <c r="A96" s="43"/>
      <c r="B96" s="43"/>
    </row>
    <row r="97" spans="1:2" x14ac:dyDescent="0.2">
      <c r="A97" s="43"/>
      <c r="B97" s="43"/>
    </row>
    <row r="98" spans="1:2" x14ac:dyDescent="0.2">
      <c r="A98" s="102"/>
      <c r="B98" s="102"/>
    </row>
    <row r="99" spans="1:2" x14ac:dyDescent="0.2">
      <c r="B99" s="102"/>
    </row>
    <row r="100" spans="1:2" x14ac:dyDescent="0.2">
      <c r="A100" s="102"/>
      <c r="B100" s="102"/>
    </row>
    <row r="103" spans="1:2" x14ac:dyDescent="0.2">
      <c r="A103" s="43"/>
      <c r="B103" s="43"/>
    </row>
    <row r="104" spans="1:2" x14ac:dyDescent="0.2">
      <c r="A104" s="43"/>
      <c r="B104" s="43"/>
    </row>
    <row r="105" spans="1:2" x14ac:dyDescent="0.2">
      <c r="A105" s="43"/>
      <c r="B105" s="43"/>
    </row>
    <row r="106" spans="1:2" x14ac:dyDescent="0.2">
      <c r="A106" s="43"/>
      <c r="B106" s="43"/>
    </row>
    <row r="107" spans="1:2" x14ac:dyDescent="0.2">
      <c r="A107" s="43"/>
      <c r="B107" s="43"/>
    </row>
    <row r="108" spans="1:2" x14ac:dyDescent="0.2">
      <c r="A108" s="43"/>
      <c r="B108" s="43"/>
    </row>
    <row r="109" spans="1:2" x14ac:dyDescent="0.2">
      <c r="A109" s="43"/>
      <c r="B109" s="43"/>
    </row>
    <row r="110" spans="1:2" x14ac:dyDescent="0.2">
      <c r="A110" s="43"/>
      <c r="B110" s="43"/>
    </row>
    <row r="111" spans="1:2" x14ac:dyDescent="0.2">
      <c r="A111" s="43"/>
      <c r="B111" s="43"/>
    </row>
    <row r="112" spans="1:2" x14ac:dyDescent="0.2">
      <c r="A112" s="43"/>
      <c r="B112" s="43"/>
    </row>
    <row r="113" spans="1:2" x14ac:dyDescent="0.2">
      <c r="A113" s="43"/>
      <c r="B113" s="43"/>
    </row>
    <row r="114" spans="1:2" x14ac:dyDescent="0.2">
      <c r="A114" s="43"/>
      <c r="B114" s="43"/>
    </row>
    <row r="115" spans="1:2" x14ac:dyDescent="0.2">
      <c r="A115" s="43"/>
      <c r="B115" s="43"/>
    </row>
    <row r="116" spans="1:2" x14ac:dyDescent="0.2">
      <c r="A116" s="43"/>
      <c r="B116" s="43"/>
    </row>
    <row r="117" spans="1:2" x14ac:dyDescent="0.2">
      <c r="A117" s="43"/>
      <c r="B117" s="43"/>
    </row>
    <row r="118" spans="1:2" x14ac:dyDescent="0.2">
      <c r="A118" s="102"/>
      <c r="B118" s="102"/>
    </row>
    <row r="119" spans="1:2" x14ac:dyDescent="0.2">
      <c r="B119" s="102"/>
    </row>
    <row r="120" spans="1:2" x14ac:dyDescent="0.2">
      <c r="A120" s="102"/>
      <c r="B120" s="102"/>
    </row>
    <row r="121" spans="1:2" x14ac:dyDescent="0.2">
      <c r="A121" s="43"/>
      <c r="B121" s="43"/>
    </row>
    <row r="122" spans="1:2" x14ac:dyDescent="0.2">
      <c r="A122" s="43"/>
      <c r="B122" s="43"/>
    </row>
    <row r="123" spans="1:2" x14ac:dyDescent="0.2">
      <c r="A123" s="43"/>
      <c r="B123" s="43"/>
    </row>
    <row r="124" spans="1:2" x14ac:dyDescent="0.2">
      <c r="A124" s="43"/>
      <c r="B124" s="43"/>
    </row>
    <row r="125" spans="1:2" x14ac:dyDescent="0.2">
      <c r="A125" s="43"/>
      <c r="B125" s="43"/>
    </row>
    <row r="126" spans="1:2" x14ac:dyDescent="0.2">
      <c r="A126" s="43"/>
      <c r="B126" s="43"/>
    </row>
    <row r="127" spans="1:2" x14ac:dyDescent="0.2">
      <c r="A127" s="43"/>
      <c r="B127" s="43"/>
    </row>
    <row r="128" spans="1:2" x14ac:dyDescent="0.2">
      <c r="A128" s="43"/>
      <c r="B128" s="43"/>
    </row>
    <row r="129" spans="1:2" x14ac:dyDescent="0.2">
      <c r="A129" s="43"/>
      <c r="B129" s="43"/>
    </row>
    <row r="130" spans="1:2" x14ac:dyDescent="0.2">
      <c r="A130" s="43"/>
      <c r="B130" s="43"/>
    </row>
    <row r="131" spans="1:2" x14ac:dyDescent="0.2">
      <c r="A131" s="43"/>
      <c r="B131" s="43"/>
    </row>
    <row r="132" spans="1:2" x14ac:dyDescent="0.2">
      <c r="A132" s="43"/>
      <c r="B132" s="43"/>
    </row>
    <row r="133" spans="1:2" x14ac:dyDescent="0.2">
      <c r="A133" s="43"/>
      <c r="B133" s="43"/>
    </row>
    <row r="134" spans="1:2" x14ac:dyDescent="0.2">
      <c r="A134" s="43"/>
      <c r="B134" s="43"/>
    </row>
    <row r="135" spans="1:2" x14ac:dyDescent="0.2">
      <c r="A135" s="102"/>
      <c r="B135" s="102"/>
    </row>
    <row r="136" spans="1:2" x14ac:dyDescent="0.2">
      <c r="B136" s="102"/>
    </row>
    <row r="137" spans="1:2" x14ac:dyDescent="0.2">
      <c r="A137" s="102"/>
      <c r="B137" s="102"/>
    </row>
    <row r="138" spans="1:2" x14ac:dyDescent="0.2">
      <c r="A138" s="43"/>
      <c r="B138" s="43"/>
    </row>
    <row r="139" spans="1:2" x14ac:dyDescent="0.2">
      <c r="A139" s="43"/>
      <c r="B139" s="43"/>
    </row>
    <row r="140" spans="1:2" x14ac:dyDescent="0.2">
      <c r="A140" s="43"/>
      <c r="B140" s="43"/>
    </row>
    <row r="141" spans="1:2" x14ac:dyDescent="0.2">
      <c r="A141" s="43"/>
      <c r="B141" s="43"/>
    </row>
    <row r="142" spans="1:2" x14ac:dyDescent="0.2">
      <c r="A142" s="43"/>
      <c r="B142" s="43"/>
    </row>
    <row r="143" spans="1:2" x14ac:dyDescent="0.2">
      <c r="A143" s="43"/>
      <c r="B143" s="43"/>
    </row>
    <row r="144" spans="1:2" x14ac:dyDescent="0.2">
      <c r="A144" s="43"/>
      <c r="B144" s="43"/>
    </row>
    <row r="145" spans="1:2" x14ac:dyDescent="0.2">
      <c r="A145" s="43"/>
      <c r="B145" s="43"/>
    </row>
    <row r="146" spans="1:2" x14ac:dyDescent="0.2">
      <c r="A146" s="43"/>
      <c r="B146" s="43"/>
    </row>
    <row r="147" spans="1:2" x14ac:dyDescent="0.2">
      <c r="A147" s="43"/>
      <c r="B147" s="43"/>
    </row>
    <row r="148" spans="1:2" x14ac:dyDescent="0.2">
      <c r="A148" s="43"/>
      <c r="B148" s="43"/>
    </row>
    <row r="149" spans="1:2" x14ac:dyDescent="0.2">
      <c r="A149" s="43"/>
      <c r="B149" s="43"/>
    </row>
    <row r="150" spans="1:2" x14ac:dyDescent="0.2">
      <c r="A150" s="43"/>
      <c r="B150" s="43"/>
    </row>
    <row r="151" spans="1:2" x14ac:dyDescent="0.2">
      <c r="A151" s="43"/>
      <c r="B151" s="43"/>
    </row>
    <row r="152" spans="1:2" x14ac:dyDescent="0.2">
      <c r="A152" s="102"/>
      <c r="B152" s="102"/>
    </row>
    <row r="153" spans="1:2" x14ac:dyDescent="0.2">
      <c r="B153" s="102"/>
    </row>
    <row r="154" spans="1:2" x14ac:dyDescent="0.2">
      <c r="A154" s="102"/>
      <c r="B154" s="102"/>
    </row>
    <row r="155" spans="1:2" x14ac:dyDescent="0.2">
      <c r="A155" s="43"/>
      <c r="B155" s="43"/>
    </row>
    <row r="156" spans="1:2" x14ac:dyDescent="0.2">
      <c r="A156" s="43"/>
      <c r="B156" s="43"/>
    </row>
    <row r="157" spans="1:2" x14ac:dyDescent="0.2">
      <c r="A157" s="43"/>
      <c r="B157" s="43"/>
    </row>
    <row r="158" spans="1:2" x14ac:dyDescent="0.2">
      <c r="A158" s="43"/>
      <c r="B158" s="43"/>
    </row>
    <row r="159" spans="1:2" x14ac:dyDescent="0.2">
      <c r="A159" s="43"/>
      <c r="B159" s="43"/>
    </row>
    <row r="160" spans="1:2" x14ac:dyDescent="0.2">
      <c r="A160" s="43"/>
      <c r="B160" s="43"/>
    </row>
    <row r="161" spans="1:2" x14ac:dyDescent="0.2">
      <c r="A161" s="43"/>
      <c r="B161" s="43"/>
    </row>
    <row r="162" spans="1:2" x14ac:dyDescent="0.2">
      <c r="A162" s="43"/>
      <c r="B162" s="43"/>
    </row>
    <row r="163" spans="1:2" x14ac:dyDescent="0.2">
      <c r="A163" s="43"/>
      <c r="B163" s="43"/>
    </row>
    <row r="164" spans="1:2" x14ac:dyDescent="0.2">
      <c r="A164" s="43"/>
      <c r="B164" s="43"/>
    </row>
    <row r="165" spans="1:2" x14ac:dyDescent="0.2">
      <c r="A165" s="43"/>
      <c r="B165" s="43"/>
    </row>
    <row r="166" spans="1:2" x14ac:dyDescent="0.2">
      <c r="A166" s="43"/>
      <c r="B166" s="43"/>
    </row>
    <row r="167" spans="1:2" x14ac:dyDescent="0.2">
      <c r="A167" s="43"/>
      <c r="B167" s="43"/>
    </row>
    <row r="168" spans="1:2" x14ac:dyDescent="0.2">
      <c r="A168" s="43"/>
      <c r="B168" s="43"/>
    </row>
    <row r="169" spans="1:2" x14ac:dyDescent="0.2">
      <c r="A169" s="102"/>
      <c r="B169" s="102"/>
    </row>
    <row r="170" spans="1:2" x14ac:dyDescent="0.2">
      <c r="B170" s="102"/>
    </row>
    <row r="171" spans="1:2" x14ac:dyDescent="0.2">
      <c r="A171" s="102"/>
      <c r="B171" s="102"/>
    </row>
    <row r="172" spans="1:2" x14ac:dyDescent="0.2">
      <c r="A172" s="43"/>
      <c r="B172" s="43"/>
    </row>
    <row r="173" spans="1:2" x14ac:dyDescent="0.2">
      <c r="A173" s="43"/>
      <c r="B173" s="43"/>
    </row>
    <row r="174" spans="1:2" x14ac:dyDescent="0.2">
      <c r="A174" s="43"/>
      <c r="B174" s="43"/>
    </row>
    <row r="175" spans="1:2" x14ac:dyDescent="0.2">
      <c r="A175" s="43"/>
      <c r="B175" s="43"/>
    </row>
    <row r="176" spans="1:2" x14ac:dyDescent="0.2">
      <c r="A176" s="43"/>
      <c r="B176" s="43"/>
    </row>
    <row r="177" spans="1:2" x14ac:dyDescent="0.2">
      <c r="A177" s="43"/>
      <c r="B177" s="43"/>
    </row>
    <row r="178" spans="1:2" x14ac:dyDescent="0.2">
      <c r="A178" s="43"/>
      <c r="B178" s="43"/>
    </row>
    <row r="179" spans="1:2" x14ac:dyDescent="0.2">
      <c r="A179" s="43"/>
      <c r="B179" s="43"/>
    </row>
    <row r="180" spans="1:2" x14ac:dyDescent="0.2">
      <c r="A180" s="43"/>
      <c r="B180" s="43"/>
    </row>
    <row r="181" spans="1:2" x14ac:dyDescent="0.2">
      <c r="A181" s="43"/>
      <c r="B181" s="43"/>
    </row>
    <row r="182" spans="1:2" x14ac:dyDescent="0.2">
      <c r="A182" s="43"/>
      <c r="B182" s="43"/>
    </row>
    <row r="183" spans="1:2" x14ac:dyDescent="0.2">
      <c r="A183" s="43"/>
      <c r="B183" s="43"/>
    </row>
    <row r="184" spans="1:2" x14ac:dyDescent="0.2">
      <c r="A184" s="43"/>
      <c r="B184" s="43"/>
    </row>
    <row r="185" spans="1:2" x14ac:dyDescent="0.2">
      <c r="A185" s="102"/>
      <c r="B185" s="102"/>
    </row>
    <row r="186" spans="1:2" x14ac:dyDescent="0.2">
      <c r="B186" s="102"/>
    </row>
    <row r="187" spans="1:2" x14ac:dyDescent="0.2">
      <c r="A187" s="102"/>
      <c r="B187" s="102"/>
    </row>
    <row r="188" spans="1:2" x14ac:dyDescent="0.2">
      <c r="A188" s="43"/>
      <c r="B188" s="43"/>
    </row>
    <row r="189" spans="1:2" x14ac:dyDescent="0.2">
      <c r="A189" s="43"/>
      <c r="B189" s="43"/>
    </row>
    <row r="190" spans="1:2" x14ac:dyDescent="0.2">
      <c r="A190" s="43"/>
      <c r="B190" s="43"/>
    </row>
    <row r="191" spans="1:2" x14ac:dyDescent="0.2">
      <c r="A191" s="43"/>
      <c r="B191" s="43"/>
    </row>
    <row r="192" spans="1:2" x14ac:dyDescent="0.2">
      <c r="A192" s="43"/>
      <c r="B192" s="43"/>
    </row>
    <row r="193" spans="1:2" x14ac:dyDescent="0.2">
      <c r="A193" s="43"/>
      <c r="B193" s="43"/>
    </row>
    <row r="194" spans="1:2" x14ac:dyDescent="0.2">
      <c r="A194" s="43"/>
      <c r="B194" s="43"/>
    </row>
    <row r="195" spans="1:2" x14ac:dyDescent="0.2">
      <c r="A195" s="43"/>
      <c r="B195" s="43"/>
    </row>
    <row r="196" spans="1:2" x14ac:dyDescent="0.2">
      <c r="A196" s="43"/>
      <c r="B196" s="43"/>
    </row>
    <row r="197" spans="1:2" x14ac:dyDescent="0.2">
      <c r="A197" s="43"/>
      <c r="B197" s="43"/>
    </row>
    <row r="198" spans="1:2" x14ac:dyDescent="0.2">
      <c r="A198" s="43"/>
      <c r="B198" s="43"/>
    </row>
    <row r="199" spans="1:2" x14ac:dyDescent="0.2">
      <c r="A199" s="43"/>
      <c r="B199" s="43"/>
    </row>
    <row r="200" spans="1:2" x14ac:dyDescent="0.2">
      <c r="A200" s="43"/>
      <c r="B200" s="43"/>
    </row>
    <row r="201" spans="1:2" x14ac:dyDescent="0.2">
      <c r="A201" s="102"/>
      <c r="B201" s="102"/>
    </row>
    <row r="202" spans="1:2" x14ac:dyDescent="0.2">
      <c r="B202" s="102"/>
    </row>
    <row r="203" spans="1:2" x14ac:dyDescent="0.2">
      <c r="A203" s="102"/>
      <c r="B203" s="102"/>
    </row>
    <row r="204" spans="1:2" ht="38.25" customHeight="1" x14ac:dyDescent="0.2">
      <c r="A204" s="43"/>
      <c r="B204" s="43"/>
    </row>
    <row r="206" spans="1:2" x14ac:dyDescent="0.2">
      <c r="A206" s="43"/>
      <c r="B206" s="43"/>
    </row>
    <row r="207" spans="1:2" x14ac:dyDescent="0.2">
      <c r="A207" s="43"/>
      <c r="B207" s="43"/>
    </row>
    <row r="208" spans="1:2" x14ac:dyDescent="0.2">
      <c r="A208" s="43"/>
      <c r="B208" s="43"/>
    </row>
    <row r="209" spans="1:2" x14ac:dyDescent="0.2">
      <c r="A209" s="43"/>
      <c r="B209" s="43"/>
    </row>
    <row r="210" spans="1:2" x14ac:dyDescent="0.2">
      <c r="A210" s="43"/>
      <c r="B210" s="43"/>
    </row>
    <row r="211" spans="1:2" x14ac:dyDescent="0.2">
      <c r="A211" s="43"/>
      <c r="B211" s="43"/>
    </row>
    <row r="212" spans="1:2" x14ac:dyDescent="0.2">
      <c r="A212" s="43"/>
      <c r="B212" s="43"/>
    </row>
    <row r="213" spans="1:2" x14ac:dyDescent="0.2">
      <c r="A213" s="43"/>
      <c r="B213" s="43"/>
    </row>
    <row r="214" spans="1:2" x14ac:dyDescent="0.2">
      <c r="A214" s="43"/>
      <c r="B214" s="43"/>
    </row>
    <row r="215" spans="1:2" x14ac:dyDescent="0.2">
      <c r="A215" s="43"/>
      <c r="B215" s="43"/>
    </row>
    <row r="216" spans="1:2" x14ac:dyDescent="0.2">
      <c r="A216" s="43"/>
      <c r="B216" s="43"/>
    </row>
    <row r="217" spans="1:2" x14ac:dyDescent="0.2">
      <c r="A217" s="43"/>
      <c r="B217" s="43"/>
    </row>
    <row r="218" spans="1:2" x14ac:dyDescent="0.2">
      <c r="A218" s="43"/>
      <c r="B218" s="43"/>
    </row>
    <row r="219" spans="1:2" x14ac:dyDescent="0.2">
      <c r="A219" s="102"/>
      <c r="B219" s="102"/>
    </row>
    <row r="220" spans="1:2" x14ac:dyDescent="0.2">
      <c r="B220" s="102"/>
    </row>
    <row r="221" spans="1:2" x14ac:dyDescent="0.2">
      <c r="A221" s="102"/>
      <c r="B221" s="102"/>
    </row>
    <row r="222" spans="1:2" x14ac:dyDescent="0.2">
      <c r="A222" s="43"/>
      <c r="B222" s="43"/>
    </row>
    <row r="223" spans="1:2" x14ac:dyDescent="0.2">
      <c r="A223" s="43"/>
      <c r="B223" s="43"/>
    </row>
    <row r="224" spans="1:2" x14ac:dyDescent="0.2">
      <c r="A224" s="43"/>
      <c r="B224" s="43"/>
    </row>
    <row r="225" spans="1:2" x14ac:dyDescent="0.2">
      <c r="A225" s="43"/>
      <c r="B225" s="43"/>
    </row>
    <row r="226" spans="1:2" x14ac:dyDescent="0.2">
      <c r="A226" s="43"/>
      <c r="B226" s="43"/>
    </row>
    <row r="227" spans="1:2" x14ac:dyDescent="0.2">
      <c r="A227" s="43"/>
      <c r="B227" s="43"/>
    </row>
    <row r="228" spans="1:2" x14ac:dyDescent="0.2">
      <c r="A228" s="43"/>
      <c r="B228" s="43"/>
    </row>
    <row r="229" spans="1:2" x14ac:dyDescent="0.2">
      <c r="A229" s="43"/>
      <c r="B229" s="43"/>
    </row>
    <row r="230" spans="1:2" x14ac:dyDescent="0.2">
      <c r="A230" s="43"/>
      <c r="B230" s="43"/>
    </row>
    <row r="231" spans="1:2" x14ac:dyDescent="0.2">
      <c r="A231" s="43"/>
      <c r="B231" s="43"/>
    </row>
    <row r="232" spans="1:2" x14ac:dyDescent="0.2">
      <c r="A232" s="43"/>
      <c r="B232" s="43"/>
    </row>
    <row r="233" spans="1:2" x14ac:dyDescent="0.2">
      <c r="A233" s="43"/>
      <c r="B233" s="43"/>
    </row>
    <row r="234" spans="1:2" x14ac:dyDescent="0.2">
      <c r="A234" s="102"/>
      <c r="B234" s="102"/>
    </row>
    <row r="235" spans="1:2" x14ac:dyDescent="0.2">
      <c r="B235" s="102"/>
    </row>
    <row r="236" spans="1:2" x14ac:dyDescent="0.2">
      <c r="A236" s="102"/>
      <c r="B236" s="102"/>
    </row>
    <row r="237" spans="1:2" x14ac:dyDescent="0.2">
      <c r="A237" s="43"/>
      <c r="B237" s="43"/>
    </row>
    <row r="238" spans="1:2" x14ac:dyDescent="0.2">
      <c r="A238" s="43"/>
      <c r="B238" s="43"/>
    </row>
    <row r="239" spans="1:2" x14ac:dyDescent="0.2">
      <c r="A239" s="43"/>
      <c r="B239" s="43"/>
    </row>
    <row r="240" spans="1:2" x14ac:dyDescent="0.2">
      <c r="A240" s="43"/>
      <c r="B240" s="43"/>
    </row>
    <row r="241" spans="1:2" x14ac:dyDescent="0.2">
      <c r="A241" s="43"/>
      <c r="B241" s="43"/>
    </row>
    <row r="242" spans="1:2" x14ac:dyDescent="0.2">
      <c r="A242" s="43"/>
      <c r="B242" s="43"/>
    </row>
    <row r="243" spans="1:2" x14ac:dyDescent="0.2">
      <c r="A243" s="43"/>
      <c r="B243" s="43"/>
    </row>
    <row r="244" spans="1:2" x14ac:dyDescent="0.2">
      <c r="A244" s="43"/>
      <c r="B244" s="43"/>
    </row>
    <row r="245" spans="1:2" x14ac:dyDescent="0.2">
      <c r="A245" s="43"/>
      <c r="B245" s="43"/>
    </row>
    <row r="246" spans="1:2" x14ac:dyDescent="0.2">
      <c r="A246" s="43"/>
      <c r="B246" s="43"/>
    </row>
    <row r="247" spans="1:2" x14ac:dyDescent="0.2">
      <c r="A247" s="43"/>
      <c r="B247" s="43"/>
    </row>
    <row r="248" spans="1:2" x14ac:dyDescent="0.2">
      <c r="A248" s="43"/>
      <c r="B248" s="43"/>
    </row>
    <row r="249" spans="1:2" x14ac:dyDescent="0.2">
      <c r="A249" s="102"/>
      <c r="B249" s="102"/>
    </row>
    <row r="250" spans="1:2" x14ac:dyDescent="0.2">
      <c r="B250" s="102"/>
    </row>
    <row r="251" spans="1:2" x14ac:dyDescent="0.2">
      <c r="A251" s="102"/>
      <c r="B251" s="102"/>
    </row>
    <row r="252" spans="1:2" ht="38.25" customHeight="1" x14ac:dyDescent="0.2">
      <c r="A252" s="43"/>
      <c r="B252" s="43"/>
    </row>
    <row r="253" spans="1:2" x14ac:dyDescent="0.2">
      <c r="A253" s="102"/>
      <c r="B253" s="102"/>
    </row>
    <row r="254" spans="1:2" x14ac:dyDescent="0.2">
      <c r="A254" s="103"/>
      <c r="B254" s="102"/>
    </row>
    <row r="255" spans="1:2" ht="15" customHeight="1" x14ac:dyDescent="0.2">
      <c r="A255" s="102"/>
      <c r="B255" s="102"/>
    </row>
  </sheetData>
  <sheetProtection password="B879" sheet="1" objects="1" scenarios="1"/>
  <customSheetViews>
    <customSheetView guid="{2BF345B3-A780-4297-BB09-90C964A70DEB}">
      <selection activeCell="D34" sqref="D34"/>
      <pageMargins left="0.7" right="0.7" top="0.78740157499999996" bottom="0.78740157499999996" header="0.3" footer="0.3"/>
      <pageSetup paperSize="9" orientation="portrait" r:id="rId1"/>
    </customSheetView>
  </customSheetViews>
  <mergeCells count="2">
    <mergeCell ref="A1:A3"/>
    <mergeCell ref="B1:B3"/>
  </mergeCells>
  <pageMargins left="0.7" right="0.7" top="0.78740157499999996" bottom="0.78740157499999996" header="0.3" footer="0.3"/>
  <pageSetup paperSize="9" orientation="portrait"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H272"/>
  <sheetViews>
    <sheetView zoomScaleNormal="100" workbookViewId="0">
      <selection activeCell="T4" sqref="T4:AG4"/>
    </sheetView>
  </sheetViews>
  <sheetFormatPr baseColWidth="10" defaultRowHeight="14.25" x14ac:dyDescent="0.2"/>
  <cols>
    <col min="1" max="1" width="3.125" bestFit="1" customWidth="1"/>
    <col min="2" max="2" width="7.375" customWidth="1"/>
    <col min="3" max="33" width="3" customWidth="1"/>
    <col min="34" max="34" width="5" customWidth="1"/>
    <col min="35" max="35" width="6.5" customWidth="1"/>
    <col min="36" max="36" width="17.25" customWidth="1"/>
    <col min="37" max="37" width="3.125" bestFit="1" customWidth="1"/>
    <col min="38" max="38" width="7.375" customWidth="1"/>
    <col min="39" max="69" width="3" customWidth="1"/>
    <col min="70" max="70" width="5" customWidth="1"/>
    <col min="71" max="71" width="6.5" customWidth="1"/>
    <col min="72" max="72" width="17.25" customWidth="1"/>
    <col min="73" max="73" width="3.125" bestFit="1" customWidth="1"/>
    <col min="74" max="74" width="7.375" customWidth="1"/>
    <col min="75" max="105" width="3" customWidth="1"/>
    <col min="106" max="106" width="5" customWidth="1"/>
    <col min="107" max="107" width="6.5" customWidth="1"/>
    <col min="108" max="108" width="17.25" customWidth="1"/>
    <col min="109" max="109" width="3.125" bestFit="1" customWidth="1"/>
    <col min="110" max="110" width="7.375" customWidth="1"/>
    <col min="111" max="141" width="3" customWidth="1"/>
    <col min="142" max="142" width="5" customWidth="1"/>
    <col min="143" max="143" width="6.5" customWidth="1"/>
    <col min="144" max="144" width="17.25" customWidth="1"/>
    <col min="145" max="145" width="3.125" bestFit="1" customWidth="1"/>
    <col min="146" max="146" width="7.375" customWidth="1"/>
    <col min="147" max="177" width="3" customWidth="1"/>
    <col min="178" max="178" width="5" customWidth="1"/>
    <col min="179" max="179" width="6.5" customWidth="1"/>
    <col min="180" max="180" width="17.25" customWidth="1"/>
    <col min="181" max="181" width="3.125" bestFit="1" customWidth="1"/>
    <col min="182" max="182" width="7.375" customWidth="1"/>
    <col min="183" max="213" width="3" customWidth="1"/>
    <col min="214" max="214" width="5" customWidth="1"/>
    <col min="215" max="215" width="6.5" customWidth="1"/>
    <col min="216" max="216" width="17.25" customWidth="1"/>
  </cols>
  <sheetData>
    <row r="1" spans="1:216" ht="14.25" customHeight="1" x14ac:dyDescent="0.2">
      <c r="A1" s="441" t="s">
        <v>57</v>
      </c>
      <c r="B1" s="441"/>
      <c r="C1" s="441"/>
      <c r="D1" s="441"/>
      <c r="E1" s="441"/>
      <c r="F1" s="441"/>
      <c r="G1" s="441"/>
      <c r="H1" s="441"/>
      <c r="I1" s="441"/>
      <c r="J1" s="441"/>
      <c r="K1" s="441"/>
      <c r="L1" s="441"/>
      <c r="M1" s="441"/>
      <c r="N1" s="441"/>
      <c r="O1" s="441"/>
      <c r="P1" s="441"/>
      <c r="Q1" s="441"/>
      <c r="AK1" s="441" t="s">
        <v>57</v>
      </c>
      <c r="AL1" s="441"/>
      <c r="AM1" s="441"/>
      <c r="AN1" s="441"/>
      <c r="AO1" s="441"/>
      <c r="AP1" s="441"/>
      <c r="AQ1" s="441"/>
      <c r="AR1" s="441"/>
      <c r="AS1" s="441"/>
      <c r="AT1" s="441"/>
      <c r="AU1" s="441"/>
      <c r="AV1" s="441"/>
      <c r="AW1" s="441"/>
      <c r="AX1" s="441"/>
      <c r="AY1" s="441"/>
      <c r="AZ1" s="441"/>
      <c r="BA1" s="441"/>
      <c r="BU1" s="441" t="s">
        <v>57</v>
      </c>
      <c r="BV1" s="441"/>
      <c r="BW1" s="441"/>
      <c r="BX1" s="441"/>
      <c r="BY1" s="441"/>
      <c r="BZ1" s="441"/>
      <c r="CA1" s="441"/>
      <c r="CB1" s="441"/>
      <c r="CC1" s="441"/>
      <c r="CD1" s="441"/>
      <c r="CE1" s="441"/>
      <c r="CF1" s="441"/>
      <c r="CG1" s="441"/>
      <c r="CH1" s="441"/>
      <c r="CI1" s="441"/>
      <c r="CJ1" s="441"/>
      <c r="CK1" s="441"/>
      <c r="DE1" s="441" t="s">
        <v>57</v>
      </c>
      <c r="DF1" s="441"/>
      <c r="DG1" s="441"/>
      <c r="DH1" s="441"/>
      <c r="DI1" s="441"/>
      <c r="DJ1" s="441"/>
      <c r="DK1" s="441"/>
      <c r="DL1" s="441"/>
      <c r="DM1" s="441"/>
      <c r="DN1" s="441"/>
      <c r="DO1" s="441"/>
      <c r="DP1" s="441"/>
      <c r="DQ1" s="441"/>
      <c r="DR1" s="441"/>
      <c r="DS1" s="441"/>
      <c r="DT1" s="441"/>
      <c r="DU1" s="441"/>
      <c r="EO1" s="441" t="s">
        <v>57</v>
      </c>
      <c r="EP1" s="441"/>
      <c r="EQ1" s="441"/>
      <c r="ER1" s="441"/>
      <c r="ES1" s="441"/>
      <c r="ET1" s="441"/>
      <c r="EU1" s="441"/>
      <c r="EV1" s="441"/>
      <c r="EW1" s="441"/>
      <c r="EX1" s="441"/>
      <c r="EY1" s="441"/>
      <c r="EZ1" s="441"/>
      <c r="FA1" s="441"/>
      <c r="FB1" s="441"/>
      <c r="FC1" s="441"/>
      <c r="FD1" s="441"/>
      <c r="FE1" s="441"/>
      <c r="FY1" s="441" t="s">
        <v>57</v>
      </c>
      <c r="FZ1" s="441"/>
      <c r="GA1" s="441"/>
      <c r="GB1" s="441"/>
      <c r="GC1" s="441"/>
      <c r="GD1" s="441"/>
      <c r="GE1" s="441"/>
      <c r="GF1" s="441"/>
      <c r="GG1" s="441"/>
      <c r="GH1" s="441"/>
      <c r="GI1" s="441"/>
      <c r="GJ1" s="441"/>
      <c r="GK1" s="441"/>
      <c r="GL1" s="441"/>
      <c r="GM1" s="441"/>
      <c r="GN1" s="441"/>
      <c r="GO1" s="441"/>
    </row>
    <row r="2" spans="1:216" ht="18" x14ac:dyDescent="0.25">
      <c r="A2" s="442" t="s">
        <v>58</v>
      </c>
      <c r="B2" s="442"/>
      <c r="C2" s="442"/>
      <c r="D2" s="442"/>
      <c r="E2" s="442"/>
      <c r="F2" s="442"/>
      <c r="G2" s="442"/>
      <c r="H2" s="442"/>
      <c r="I2" s="442"/>
      <c r="J2" s="442"/>
      <c r="K2" s="442"/>
      <c r="L2" s="442"/>
      <c r="M2" s="442"/>
      <c r="N2" s="442"/>
      <c r="O2" s="442"/>
      <c r="P2" s="442"/>
      <c r="Q2" s="442"/>
      <c r="AK2" s="442" t="s">
        <v>58</v>
      </c>
      <c r="AL2" s="442"/>
      <c r="AM2" s="442"/>
      <c r="AN2" s="442"/>
      <c r="AO2" s="442"/>
      <c r="AP2" s="442"/>
      <c r="AQ2" s="442"/>
      <c r="AR2" s="442"/>
      <c r="AS2" s="442"/>
      <c r="AT2" s="442"/>
      <c r="AU2" s="442"/>
      <c r="AV2" s="442"/>
      <c r="AW2" s="442"/>
      <c r="AX2" s="442"/>
      <c r="AY2" s="442"/>
      <c r="AZ2" s="442"/>
      <c r="BA2" s="442"/>
      <c r="BU2" s="442" t="s">
        <v>58</v>
      </c>
      <c r="BV2" s="442"/>
      <c r="BW2" s="442"/>
      <c r="BX2" s="442"/>
      <c r="BY2" s="442"/>
      <c r="BZ2" s="442"/>
      <c r="CA2" s="442"/>
      <c r="CB2" s="442"/>
      <c r="CC2" s="442"/>
      <c r="CD2" s="442"/>
      <c r="CE2" s="442"/>
      <c r="CF2" s="442"/>
      <c r="CG2" s="442"/>
      <c r="CH2" s="442"/>
      <c r="CI2" s="442"/>
      <c r="CJ2" s="442"/>
      <c r="CK2" s="442"/>
      <c r="DE2" s="442" t="s">
        <v>58</v>
      </c>
      <c r="DF2" s="442"/>
      <c r="DG2" s="442"/>
      <c r="DH2" s="442"/>
      <c r="DI2" s="442"/>
      <c r="DJ2" s="442"/>
      <c r="DK2" s="442"/>
      <c r="DL2" s="442"/>
      <c r="DM2" s="442"/>
      <c r="DN2" s="442"/>
      <c r="DO2" s="442"/>
      <c r="DP2" s="442"/>
      <c r="DQ2" s="442"/>
      <c r="DR2" s="442"/>
      <c r="DS2" s="442"/>
      <c r="DT2" s="442"/>
      <c r="DU2" s="442"/>
      <c r="EO2" s="442" t="s">
        <v>58</v>
      </c>
      <c r="EP2" s="442"/>
      <c r="EQ2" s="442"/>
      <c r="ER2" s="442"/>
      <c r="ES2" s="442"/>
      <c r="ET2" s="442"/>
      <c r="EU2" s="442"/>
      <c r="EV2" s="442"/>
      <c r="EW2" s="442"/>
      <c r="EX2" s="442"/>
      <c r="EY2" s="442"/>
      <c r="EZ2" s="442"/>
      <c r="FA2" s="442"/>
      <c r="FB2" s="442"/>
      <c r="FC2" s="442"/>
      <c r="FD2" s="442"/>
      <c r="FE2" s="442"/>
      <c r="FY2" s="442" t="s">
        <v>58</v>
      </c>
      <c r="FZ2" s="442"/>
      <c r="GA2" s="442"/>
      <c r="GB2" s="442"/>
      <c r="GC2" s="442"/>
      <c r="GD2" s="442"/>
      <c r="GE2" s="442"/>
      <c r="GF2" s="442"/>
      <c r="GG2" s="442"/>
      <c r="GH2" s="442"/>
      <c r="GI2" s="442"/>
      <c r="GJ2" s="442"/>
      <c r="GK2" s="442"/>
      <c r="GL2" s="442"/>
      <c r="GM2" s="442"/>
      <c r="GN2" s="442"/>
      <c r="GO2" s="442"/>
    </row>
    <row r="3" spans="1:216" ht="15" thickBot="1" x14ac:dyDescent="0.25">
      <c r="A3" s="443" t="s">
        <v>79</v>
      </c>
      <c r="B3" s="443"/>
      <c r="C3" s="443"/>
      <c r="D3" s="443"/>
      <c r="E3" s="443"/>
      <c r="F3" s="443"/>
      <c r="G3" s="443"/>
      <c r="H3" s="443"/>
      <c r="I3" s="443"/>
      <c r="J3" s="443"/>
      <c r="K3" s="443"/>
      <c r="L3" s="443"/>
      <c r="M3" s="443"/>
      <c r="N3" s="443"/>
      <c r="O3" s="443"/>
      <c r="P3" s="443"/>
      <c r="Q3" s="443"/>
      <c r="R3" s="443"/>
      <c r="S3" s="443"/>
      <c r="T3" s="443"/>
      <c r="U3" s="443"/>
      <c r="V3" s="443"/>
      <c r="W3" s="443"/>
      <c r="X3" s="443"/>
      <c r="Y3" s="443"/>
      <c r="Z3" s="443"/>
      <c r="AA3" s="443"/>
      <c r="AB3" s="443"/>
      <c r="AC3" s="443"/>
      <c r="AD3" s="443"/>
      <c r="AE3" s="443"/>
      <c r="AF3" s="443"/>
      <c r="AG3" s="443"/>
      <c r="AH3" s="443"/>
      <c r="AI3" s="443"/>
      <c r="AJ3" s="443"/>
      <c r="AK3" s="443" t="s">
        <v>79</v>
      </c>
      <c r="AL3" s="443"/>
      <c r="AM3" s="443"/>
      <c r="AN3" s="443"/>
      <c r="AO3" s="443"/>
      <c r="AP3" s="443"/>
      <c r="AQ3" s="443"/>
      <c r="AR3" s="443"/>
      <c r="AS3" s="443"/>
      <c r="AT3" s="443"/>
      <c r="AU3" s="443"/>
      <c r="AV3" s="443"/>
      <c r="AW3" s="443"/>
      <c r="AX3" s="443"/>
      <c r="AY3" s="443"/>
      <c r="AZ3" s="443"/>
      <c r="BA3" s="443"/>
      <c r="BB3" s="443"/>
      <c r="BC3" s="443"/>
      <c r="BD3" s="443"/>
      <c r="BE3" s="443"/>
      <c r="BF3" s="443"/>
      <c r="BG3" s="443"/>
      <c r="BH3" s="443"/>
      <c r="BI3" s="443"/>
      <c r="BJ3" s="443"/>
      <c r="BK3" s="443"/>
      <c r="BL3" s="443"/>
      <c r="BM3" s="443"/>
      <c r="BN3" s="443"/>
      <c r="BO3" s="443"/>
      <c r="BP3" s="443"/>
      <c r="BQ3" s="443"/>
      <c r="BR3" s="443"/>
      <c r="BS3" s="443"/>
      <c r="BT3" s="443"/>
      <c r="BU3" s="443" t="s">
        <v>79</v>
      </c>
      <c r="BV3" s="443"/>
      <c r="BW3" s="443"/>
      <c r="BX3" s="443"/>
      <c r="BY3" s="443"/>
      <c r="BZ3" s="443"/>
      <c r="CA3" s="443"/>
      <c r="CB3" s="443"/>
      <c r="CC3" s="443"/>
      <c r="CD3" s="443"/>
      <c r="CE3" s="443"/>
      <c r="CF3" s="443"/>
      <c r="CG3" s="443"/>
      <c r="CH3" s="443"/>
      <c r="CI3" s="443"/>
      <c r="CJ3" s="443"/>
      <c r="CK3" s="443"/>
      <c r="CL3" s="443"/>
      <c r="CM3" s="443"/>
      <c r="CN3" s="443"/>
      <c r="CO3" s="443"/>
      <c r="CP3" s="443"/>
      <c r="CQ3" s="443"/>
      <c r="CR3" s="443"/>
      <c r="CS3" s="443"/>
      <c r="CT3" s="443"/>
      <c r="CU3" s="443"/>
      <c r="CV3" s="443"/>
      <c r="CW3" s="443"/>
      <c r="CX3" s="443"/>
      <c r="CY3" s="443"/>
      <c r="CZ3" s="443"/>
      <c r="DA3" s="443"/>
      <c r="DB3" s="443"/>
      <c r="DC3" s="443"/>
      <c r="DD3" s="443"/>
      <c r="DE3" s="443" t="s">
        <v>79</v>
      </c>
      <c r="DF3" s="443"/>
      <c r="DG3" s="443"/>
      <c r="DH3" s="443"/>
      <c r="DI3" s="443"/>
      <c r="DJ3" s="443"/>
      <c r="DK3" s="443"/>
      <c r="DL3" s="443"/>
      <c r="DM3" s="443"/>
      <c r="DN3" s="443"/>
      <c r="DO3" s="443"/>
      <c r="DP3" s="443"/>
      <c r="DQ3" s="443"/>
      <c r="DR3" s="443"/>
      <c r="DS3" s="443"/>
      <c r="DT3" s="443"/>
      <c r="DU3" s="443"/>
      <c r="DV3" s="443"/>
      <c r="DW3" s="443"/>
      <c r="DX3" s="443"/>
      <c r="DY3" s="443"/>
      <c r="DZ3" s="443"/>
      <c r="EA3" s="443"/>
      <c r="EB3" s="443"/>
      <c r="EC3" s="443"/>
      <c r="ED3" s="443"/>
      <c r="EE3" s="443"/>
      <c r="EF3" s="443"/>
      <c r="EG3" s="443"/>
      <c r="EH3" s="443"/>
      <c r="EI3" s="443"/>
      <c r="EJ3" s="443"/>
      <c r="EK3" s="443"/>
      <c r="EL3" s="443"/>
      <c r="EM3" s="443"/>
      <c r="EN3" s="443"/>
      <c r="EO3" s="443" t="s">
        <v>79</v>
      </c>
      <c r="EP3" s="443"/>
      <c r="EQ3" s="443"/>
      <c r="ER3" s="443"/>
      <c r="ES3" s="443"/>
      <c r="ET3" s="443"/>
      <c r="EU3" s="443"/>
      <c r="EV3" s="443"/>
      <c r="EW3" s="443"/>
      <c r="EX3" s="443"/>
      <c r="EY3" s="443"/>
      <c r="EZ3" s="443"/>
      <c r="FA3" s="443"/>
      <c r="FB3" s="443"/>
      <c r="FC3" s="443"/>
      <c r="FD3" s="443"/>
      <c r="FE3" s="443"/>
      <c r="FF3" s="443"/>
      <c r="FG3" s="443"/>
      <c r="FH3" s="443"/>
      <c r="FI3" s="443"/>
      <c r="FJ3" s="443"/>
      <c r="FK3" s="443"/>
      <c r="FL3" s="443"/>
      <c r="FM3" s="443"/>
      <c r="FN3" s="443"/>
      <c r="FO3" s="443"/>
      <c r="FP3" s="443"/>
      <c r="FQ3" s="443"/>
      <c r="FR3" s="443"/>
      <c r="FS3" s="443"/>
      <c r="FT3" s="443"/>
      <c r="FU3" s="443"/>
      <c r="FV3" s="443"/>
      <c r="FW3" s="443"/>
      <c r="FX3" s="443"/>
      <c r="FY3" s="443" t="s">
        <v>79</v>
      </c>
      <c r="FZ3" s="443"/>
      <c r="GA3" s="443"/>
      <c r="GB3" s="443"/>
      <c r="GC3" s="443"/>
      <c r="GD3" s="443"/>
      <c r="GE3" s="443"/>
      <c r="GF3" s="443"/>
      <c r="GG3" s="443"/>
      <c r="GH3" s="443"/>
      <c r="GI3" s="443"/>
      <c r="GJ3" s="443"/>
      <c r="GK3" s="443"/>
      <c r="GL3" s="443"/>
      <c r="GM3" s="443"/>
      <c r="GN3" s="443"/>
      <c r="GO3" s="443"/>
      <c r="GP3" s="443"/>
      <c r="GQ3" s="443"/>
      <c r="GR3" s="443"/>
      <c r="GS3" s="443"/>
      <c r="GT3" s="443"/>
      <c r="GU3" s="443"/>
      <c r="GV3" s="443"/>
      <c r="GW3" s="443"/>
      <c r="GX3" s="443"/>
      <c r="GY3" s="443"/>
      <c r="GZ3" s="443"/>
      <c r="HA3" s="443"/>
      <c r="HB3" s="443"/>
      <c r="HC3" s="443"/>
      <c r="HD3" s="443"/>
      <c r="HE3" s="443"/>
      <c r="HF3" s="443"/>
      <c r="HG3" s="443"/>
      <c r="HH3" s="443"/>
    </row>
    <row r="4" spans="1:216" ht="25.5" customHeight="1" x14ac:dyDescent="0.2">
      <c r="A4" s="444" t="str">
        <f xml:space="preserve"> CONCATENATE("Förderkennzeichen: ",'Projektkostenkalkulation EP'!$B$6 )</f>
        <v xml:space="preserve">Förderkennzeichen: </v>
      </c>
      <c r="B4" s="445"/>
      <c r="C4" s="445"/>
      <c r="D4" s="445"/>
      <c r="E4" s="445"/>
      <c r="F4" s="445"/>
      <c r="G4" s="445"/>
      <c r="H4" s="445"/>
      <c r="I4" s="445"/>
      <c r="J4" s="445"/>
      <c r="K4" s="445"/>
      <c r="L4" s="445"/>
      <c r="M4" s="445"/>
      <c r="N4" s="445"/>
      <c r="O4" s="445"/>
      <c r="P4" s="445"/>
      <c r="Q4" s="445"/>
      <c r="R4" s="445"/>
      <c r="S4" s="446"/>
      <c r="T4" s="447" t="str">
        <f>"Projektmitarbeiter(in) Name: " &amp; RIGHT( 'Projektkostenkalkulation EP'!$A26, (LEN('Projektkostenkalkulation EP'!$A26)-SEARCH(" ",'Projektkostenkalkulation EP'!$A26)))</f>
        <v>Projektmitarbeiter(in) Name: Name 1 / GF</v>
      </c>
      <c r="U4" s="448"/>
      <c r="V4" s="448"/>
      <c r="W4" s="448"/>
      <c r="X4" s="448"/>
      <c r="Y4" s="448"/>
      <c r="Z4" s="448"/>
      <c r="AA4" s="448"/>
      <c r="AB4" s="448"/>
      <c r="AC4" s="448"/>
      <c r="AD4" s="448"/>
      <c r="AE4" s="448"/>
      <c r="AF4" s="448"/>
      <c r="AG4" s="449"/>
      <c r="AH4" s="450" t="str">
        <f>"Monat: "&amp;TEXT(EDATE('Projektkostenkalkulation EP'!$B$8,0),"MMMM")&amp;" / "&amp;TEXT(EDATE('Projektkostenkalkulation EP'!$B$8,1),"MMMM")&amp;" / "&amp;TEXT(EDATE('Projektkostenkalkulation EP'!$B$8,2),"MMMM")</f>
        <v>Monat: Januar / Februar / März</v>
      </c>
      <c r="AI4" s="445"/>
      <c r="AJ4" s="451"/>
      <c r="AK4" s="444" t="str">
        <f xml:space="preserve"> CONCATENATE("Förderkennzeichen: ",'Projektkostenkalkulation EP'!$B$6 )</f>
        <v xml:space="preserve">Förderkennzeichen: </v>
      </c>
      <c r="AL4" s="445"/>
      <c r="AM4" s="445"/>
      <c r="AN4" s="445"/>
      <c r="AO4" s="445"/>
      <c r="AP4" s="445"/>
      <c r="AQ4" s="445"/>
      <c r="AR4" s="445"/>
      <c r="AS4" s="445"/>
      <c r="AT4" s="445"/>
      <c r="AU4" s="445"/>
      <c r="AV4" s="445"/>
      <c r="AW4" s="445"/>
      <c r="AX4" s="445"/>
      <c r="AY4" s="445"/>
      <c r="AZ4" s="445"/>
      <c r="BA4" s="445"/>
      <c r="BB4" s="445"/>
      <c r="BC4" s="446"/>
      <c r="BD4" s="447" t="str">
        <f>"Projektmitarbeiter(in) Name: " &amp; RIGHT( 'Projektkostenkalkulation EP'!$A27, (LEN('Projektkostenkalkulation EP'!$A27)-SEARCH(" ",'Projektkostenkalkulation EP'!$A27)))</f>
        <v>Projektmitarbeiter(in) Name: Name 2 / GF</v>
      </c>
      <c r="BE4" s="448"/>
      <c r="BF4" s="448"/>
      <c r="BG4" s="448"/>
      <c r="BH4" s="448"/>
      <c r="BI4" s="448"/>
      <c r="BJ4" s="448"/>
      <c r="BK4" s="448"/>
      <c r="BL4" s="448"/>
      <c r="BM4" s="448"/>
      <c r="BN4" s="448"/>
      <c r="BO4" s="448"/>
      <c r="BP4" s="448"/>
      <c r="BQ4" s="449"/>
      <c r="BR4" s="450" t="str">
        <f>"Monat: "&amp;TEXT(EDATE('Projektkostenkalkulation EP'!$B$8,0),"MMMM")&amp;" / "&amp;TEXT(EDATE('Projektkostenkalkulation EP'!$B$8,1),"MMMM")&amp;" / "&amp;TEXT(EDATE('Projektkostenkalkulation EP'!$B$8,2),"MMMM")</f>
        <v>Monat: Januar / Februar / März</v>
      </c>
      <c r="BS4" s="445"/>
      <c r="BT4" s="451"/>
      <c r="BU4" s="444" t="str">
        <f xml:space="preserve"> CONCATENATE("Förderkennzeichen: ",'Projektkostenkalkulation EP'!$B$6 )</f>
        <v xml:space="preserve">Förderkennzeichen: </v>
      </c>
      <c r="BV4" s="445"/>
      <c r="BW4" s="445"/>
      <c r="BX4" s="445"/>
      <c r="BY4" s="445"/>
      <c r="BZ4" s="445"/>
      <c r="CA4" s="445"/>
      <c r="CB4" s="445"/>
      <c r="CC4" s="445"/>
      <c r="CD4" s="445"/>
      <c r="CE4" s="445"/>
      <c r="CF4" s="445"/>
      <c r="CG4" s="445"/>
      <c r="CH4" s="445"/>
      <c r="CI4" s="445"/>
      <c r="CJ4" s="445"/>
      <c r="CK4" s="445"/>
      <c r="CL4" s="445"/>
      <c r="CM4" s="446"/>
      <c r="CN4" s="447" t="str">
        <f>"Projektmitarbeiter(in) Name: " &amp; RIGHT( 'Projektkostenkalkulation EP'!$A28, (LEN('Projektkostenkalkulation EP'!$A28)-SEARCH(" ",'Projektkostenkalkulation EP'!$A28)))</f>
        <v>Projektmitarbeiter(in) Name: Name 3</v>
      </c>
      <c r="CO4" s="448"/>
      <c r="CP4" s="448"/>
      <c r="CQ4" s="448"/>
      <c r="CR4" s="448"/>
      <c r="CS4" s="448"/>
      <c r="CT4" s="448"/>
      <c r="CU4" s="448"/>
      <c r="CV4" s="448"/>
      <c r="CW4" s="448"/>
      <c r="CX4" s="448"/>
      <c r="CY4" s="448"/>
      <c r="CZ4" s="448"/>
      <c r="DA4" s="449"/>
      <c r="DB4" s="450" t="str">
        <f>"Monat: "&amp;TEXT(EDATE('Projektkostenkalkulation EP'!$B$8,0),"MMMM")&amp;" / "&amp;TEXT(EDATE('Projektkostenkalkulation EP'!$B$8,1),"MMMM")&amp;" / "&amp;TEXT(EDATE('Projektkostenkalkulation EP'!$B$8,2),"MMMM")</f>
        <v>Monat: Januar / Februar / März</v>
      </c>
      <c r="DC4" s="445"/>
      <c r="DD4" s="451"/>
      <c r="DE4" s="444" t="str">
        <f xml:space="preserve"> CONCATENATE("Förderkennzeichen: ",'Projektkostenkalkulation EP'!$B$6 )</f>
        <v xml:space="preserve">Förderkennzeichen: </v>
      </c>
      <c r="DF4" s="445"/>
      <c r="DG4" s="445"/>
      <c r="DH4" s="445"/>
      <c r="DI4" s="445"/>
      <c r="DJ4" s="445"/>
      <c r="DK4" s="445"/>
      <c r="DL4" s="445"/>
      <c r="DM4" s="445"/>
      <c r="DN4" s="445"/>
      <c r="DO4" s="445"/>
      <c r="DP4" s="445"/>
      <c r="DQ4" s="445"/>
      <c r="DR4" s="445"/>
      <c r="DS4" s="445"/>
      <c r="DT4" s="445"/>
      <c r="DU4" s="445"/>
      <c r="DV4" s="445"/>
      <c r="DW4" s="446"/>
      <c r="DX4" s="447" t="str">
        <f>"Projektmitarbeiter(in) Name: " &amp; RIGHT( 'Projektkostenkalkulation EP'!$A29, (LEN('Projektkostenkalkulation EP'!$A29)-SEARCH(" ",'Projektkostenkalkulation EP'!$A29)))</f>
        <v>Projektmitarbeiter(in) Name: Name 4</v>
      </c>
      <c r="DY4" s="448"/>
      <c r="DZ4" s="448"/>
      <c r="EA4" s="448"/>
      <c r="EB4" s="448"/>
      <c r="EC4" s="448"/>
      <c r="ED4" s="448"/>
      <c r="EE4" s="448"/>
      <c r="EF4" s="448"/>
      <c r="EG4" s="448"/>
      <c r="EH4" s="448"/>
      <c r="EI4" s="448"/>
      <c r="EJ4" s="448"/>
      <c r="EK4" s="449"/>
      <c r="EL4" s="450" t="str">
        <f>"Monat: "&amp;TEXT(EDATE('Projektkostenkalkulation EP'!$B$8,0),"MMMM")&amp;" / "&amp;TEXT(EDATE('Projektkostenkalkulation EP'!$B$8,1),"MMMM")&amp;" / "&amp;TEXT(EDATE('Projektkostenkalkulation EP'!$B$8,2),"MMMM")</f>
        <v>Monat: Januar / Februar / März</v>
      </c>
      <c r="EM4" s="445"/>
      <c r="EN4" s="451"/>
      <c r="EO4" s="444" t="str">
        <f xml:space="preserve"> CONCATENATE("Förderkennzeichen: ",'Projektkostenkalkulation EP'!$B$6 )</f>
        <v xml:space="preserve">Förderkennzeichen: </v>
      </c>
      <c r="EP4" s="445"/>
      <c r="EQ4" s="445"/>
      <c r="ER4" s="445"/>
      <c r="ES4" s="445"/>
      <c r="ET4" s="445"/>
      <c r="EU4" s="445"/>
      <c r="EV4" s="445"/>
      <c r="EW4" s="445"/>
      <c r="EX4" s="445"/>
      <c r="EY4" s="445"/>
      <c r="EZ4" s="445"/>
      <c r="FA4" s="445"/>
      <c r="FB4" s="445"/>
      <c r="FC4" s="445"/>
      <c r="FD4" s="445"/>
      <c r="FE4" s="445"/>
      <c r="FF4" s="445"/>
      <c r="FG4" s="446"/>
      <c r="FH4" s="447" t="str">
        <f>"Projektmitarbeiter(in) Name: " &amp; RIGHT( 'Projektkostenkalkulation EP'!$A30, (LEN('Projektkostenkalkulation EP'!$A30)-SEARCH(" ",'Projektkostenkalkulation EP'!$A30)))</f>
        <v>Projektmitarbeiter(in) Name: Name 5</v>
      </c>
      <c r="FI4" s="448"/>
      <c r="FJ4" s="448"/>
      <c r="FK4" s="448"/>
      <c r="FL4" s="448"/>
      <c r="FM4" s="448"/>
      <c r="FN4" s="448"/>
      <c r="FO4" s="448"/>
      <c r="FP4" s="448"/>
      <c r="FQ4" s="448"/>
      <c r="FR4" s="448"/>
      <c r="FS4" s="448"/>
      <c r="FT4" s="448"/>
      <c r="FU4" s="449"/>
      <c r="FV4" s="450" t="str">
        <f>"Monat: "&amp;TEXT(EDATE('Projektkostenkalkulation EP'!$B$8,0),"MMMM")&amp;" / "&amp;TEXT(EDATE('Projektkostenkalkulation EP'!$B$8,1),"MMMM")&amp;" / "&amp;TEXT(EDATE('Projektkostenkalkulation EP'!$B$8,2),"MMMM")</f>
        <v>Monat: Januar / Februar / März</v>
      </c>
      <c r="FW4" s="445"/>
      <c r="FX4" s="451"/>
      <c r="FY4" s="444" t="str">
        <f xml:space="preserve"> CONCATENATE("Förderkennzeichen: ",'Projektkostenkalkulation EP'!$B$6 )</f>
        <v xml:space="preserve">Förderkennzeichen: </v>
      </c>
      <c r="FZ4" s="445"/>
      <c r="GA4" s="445"/>
      <c r="GB4" s="445"/>
      <c r="GC4" s="445"/>
      <c r="GD4" s="445"/>
      <c r="GE4" s="445"/>
      <c r="GF4" s="445"/>
      <c r="GG4" s="445"/>
      <c r="GH4" s="445"/>
      <c r="GI4" s="445"/>
      <c r="GJ4" s="445"/>
      <c r="GK4" s="445"/>
      <c r="GL4" s="445"/>
      <c r="GM4" s="445"/>
      <c r="GN4" s="445"/>
      <c r="GO4" s="445"/>
      <c r="GP4" s="445"/>
      <c r="GQ4" s="446"/>
      <c r="GR4" s="447" t="str">
        <f>"Projektmitarbeiter(in) Name: " &amp; RIGHT( 'Projektkostenkalkulation EP'!$A31, (LEN('Projektkostenkalkulation EP'!$A31)-SEARCH(" ",'Projektkostenkalkulation EP'!$A31)))</f>
        <v>Projektmitarbeiter(in) Name: Name 6</v>
      </c>
      <c r="GS4" s="448"/>
      <c r="GT4" s="448"/>
      <c r="GU4" s="448"/>
      <c r="GV4" s="448"/>
      <c r="GW4" s="448"/>
      <c r="GX4" s="448"/>
      <c r="GY4" s="448"/>
      <c r="GZ4" s="448"/>
      <c r="HA4" s="448"/>
      <c r="HB4" s="448"/>
      <c r="HC4" s="448"/>
      <c r="HD4" s="448"/>
      <c r="HE4" s="449"/>
      <c r="HF4" s="450" t="str">
        <f>"Monat: "&amp;TEXT(EDATE('Projektkostenkalkulation EP'!$B$8,0),"MMMM")&amp;" / "&amp;TEXT(EDATE('Projektkostenkalkulation EP'!$B$8,1),"MMMM")&amp;" / "&amp;TEXT(EDATE('Projektkostenkalkulation EP'!$B$8,2),"MMMM")</f>
        <v>Monat: Januar / Februar / März</v>
      </c>
      <c r="HG4" s="445"/>
      <c r="HH4" s="451"/>
    </row>
    <row r="5" spans="1:216" ht="14.25" customHeight="1" x14ac:dyDescent="0.2">
      <c r="A5" s="410" t="str">
        <f>"Kurzbezeichnung des FuE-Projekts: "&amp;'Projektkostenkalkulation EP'!$F$4</f>
        <v>Kurzbezeichnung des FuE-Projekts: Beispielprojekt</v>
      </c>
      <c r="B5" s="411"/>
      <c r="C5" s="411"/>
      <c r="D5" s="411"/>
      <c r="E5" s="411"/>
      <c r="F5" s="411"/>
      <c r="G5" s="411"/>
      <c r="H5" s="411"/>
      <c r="I5" s="411"/>
      <c r="J5" s="411"/>
      <c r="K5" s="411"/>
      <c r="L5" s="411"/>
      <c r="M5" s="411"/>
      <c r="N5" s="411"/>
      <c r="O5" s="411"/>
      <c r="P5" s="411"/>
      <c r="Q5" s="411"/>
      <c r="R5" s="411"/>
      <c r="S5" s="412"/>
      <c r="T5" s="416" t="str">
        <f>"Vorname: " &amp; LEFT( 'Projektkostenkalkulation EP'!$A26, SEARCH(" ",'Projektkostenkalkulation EP'!$A26))</f>
        <v xml:space="preserve">Vorname: Vorname </v>
      </c>
      <c r="U5" s="417"/>
      <c r="V5" s="417"/>
      <c r="W5" s="417"/>
      <c r="X5" s="417"/>
      <c r="Y5" s="417"/>
      <c r="Z5" s="417"/>
      <c r="AA5" s="417"/>
      <c r="AB5" s="417"/>
      <c r="AC5" s="417"/>
      <c r="AD5" s="417"/>
      <c r="AE5" s="417"/>
      <c r="AF5" s="417"/>
      <c r="AG5" s="418"/>
      <c r="AH5" s="416" t="str">
        <f>"Jahr: " &amp; TEXT(EDATE('Projektkostenkalkulation EP'!$B$8,1),"JJJJ")</f>
        <v>Jahr: 2024</v>
      </c>
      <c r="AI5" s="417"/>
      <c r="AJ5" s="422"/>
      <c r="AK5" s="410" t="str">
        <f>"Kurzbezeichnung des FuE-Projekts: "&amp;'Projektkostenkalkulation EP'!$F$4</f>
        <v>Kurzbezeichnung des FuE-Projekts: Beispielprojekt</v>
      </c>
      <c r="AL5" s="411"/>
      <c r="AM5" s="411"/>
      <c r="AN5" s="411"/>
      <c r="AO5" s="411"/>
      <c r="AP5" s="411"/>
      <c r="AQ5" s="411"/>
      <c r="AR5" s="411"/>
      <c r="AS5" s="411"/>
      <c r="AT5" s="411"/>
      <c r="AU5" s="411"/>
      <c r="AV5" s="411"/>
      <c r="AW5" s="411"/>
      <c r="AX5" s="411"/>
      <c r="AY5" s="411"/>
      <c r="AZ5" s="411"/>
      <c r="BA5" s="411"/>
      <c r="BB5" s="411"/>
      <c r="BC5" s="412"/>
      <c r="BD5" s="416" t="str">
        <f>"Vorname: " &amp; LEFT( 'Projektkostenkalkulation EP'!$A27, SEARCH(" ",'Projektkostenkalkulation EP'!$A27))</f>
        <v xml:space="preserve">Vorname: Vorname </v>
      </c>
      <c r="BE5" s="417"/>
      <c r="BF5" s="417"/>
      <c r="BG5" s="417"/>
      <c r="BH5" s="417"/>
      <c r="BI5" s="417"/>
      <c r="BJ5" s="417"/>
      <c r="BK5" s="417"/>
      <c r="BL5" s="417"/>
      <c r="BM5" s="417"/>
      <c r="BN5" s="417"/>
      <c r="BO5" s="417"/>
      <c r="BP5" s="417"/>
      <c r="BQ5" s="418"/>
      <c r="BR5" s="416" t="str">
        <f>"Jahr: " &amp; TEXT(EDATE('Projektkostenkalkulation EP'!$B$8,1),"JJJJ")</f>
        <v>Jahr: 2024</v>
      </c>
      <c r="BS5" s="417"/>
      <c r="BT5" s="422"/>
      <c r="BU5" s="410" t="str">
        <f>"Kurzbezeichnung des FuE-Projekts: "&amp;'Projektkostenkalkulation EP'!$F$4</f>
        <v>Kurzbezeichnung des FuE-Projekts: Beispielprojekt</v>
      </c>
      <c r="BV5" s="411"/>
      <c r="BW5" s="411"/>
      <c r="BX5" s="411"/>
      <c r="BY5" s="411"/>
      <c r="BZ5" s="411"/>
      <c r="CA5" s="411"/>
      <c r="CB5" s="411"/>
      <c r="CC5" s="411"/>
      <c r="CD5" s="411"/>
      <c r="CE5" s="411"/>
      <c r="CF5" s="411"/>
      <c r="CG5" s="411"/>
      <c r="CH5" s="411"/>
      <c r="CI5" s="411"/>
      <c r="CJ5" s="411"/>
      <c r="CK5" s="411"/>
      <c r="CL5" s="411"/>
      <c r="CM5" s="412"/>
      <c r="CN5" s="416" t="str">
        <f>"Vorname: " &amp; LEFT( 'Projektkostenkalkulation EP'!$A28, SEARCH(" ",'Projektkostenkalkulation EP'!$A28))</f>
        <v xml:space="preserve">Vorname: Vorname </v>
      </c>
      <c r="CO5" s="417"/>
      <c r="CP5" s="417"/>
      <c r="CQ5" s="417"/>
      <c r="CR5" s="417"/>
      <c r="CS5" s="417"/>
      <c r="CT5" s="417"/>
      <c r="CU5" s="417"/>
      <c r="CV5" s="417"/>
      <c r="CW5" s="417"/>
      <c r="CX5" s="417"/>
      <c r="CY5" s="417"/>
      <c r="CZ5" s="417"/>
      <c r="DA5" s="418"/>
      <c r="DB5" s="416" t="str">
        <f>"Jahr: " &amp; TEXT(EDATE('Projektkostenkalkulation EP'!$B$8,1),"JJJJ")</f>
        <v>Jahr: 2024</v>
      </c>
      <c r="DC5" s="417"/>
      <c r="DD5" s="422"/>
      <c r="DE5" s="410" t="str">
        <f>"Kurzbezeichnung des FuE-Projekts: "&amp;'Projektkostenkalkulation EP'!$F$4</f>
        <v>Kurzbezeichnung des FuE-Projekts: Beispielprojekt</v>
      </c>
      <c r="DF5" s="411"/>
      <c r="DG5" s="411"/>
      <c r="DH5" s="411"/>
      <c r="DI5" s="411"/>
      <c r="DJ5" s="411"/>
      <c r="DK5" s="411"/>
      <c r="DL5" s="411"/>
      <c r="DM5" s="411"/>
      <c r="DN5" s="411"/>
      <c r="DO5" s="411"/>
      <c r="DP5" s="411"/>
      <c r="DQ5" s="411"/>
      <c r="DR5" s="411"/>
      <c r="DS5" s="411"/>
      <c r="DT5" s="411"/>
      <c r="DU5" s="411"/>
      <c r="DV5" s="411"/>
      <c r="DW5" s="412"/>
      <c r="DX5" s="416" t="str">
        <f>"Vorname: " &amp; LEFT( 'Projektkostenkalkulation EP'!$A29, SEARCH(" ",'Projektkostenkalkulation EP'!$A29))</f>
        <v xml:space="preserve">Vorname: Vorname </v>
      </c>
      <c r="DY5" s="417"/>
      <c r="DZ5" s="417"/>
      <c r="EA5" s="417"/>
      <c r="EB5" s="417"/>
      <c r="EC5" s="417"/>
      <c r="ED5" s="417"/>
      <c r="EE5" s="417"/>
      <c r="EF5" s="417"/>
      <c r="EG5" s="417"/>
      <c r="EH5" s="417"/>
      <c r="EI5" s="417"/>
      <c r="EJ5" s="417"/>
      <c r="EK5" s="418"/>
      <c r="EL5" s="416" t="str">
        <f>"Jahr: " &amp; TEXT(EDATE('Projektkostenkalkulation EP'!$B$8,1),"JJJJ")</f>
        <v>Jahr: 2024</v>
      </c>
      <c r="EM5" s="417"/>
      <c r="EN5" s="422"/>
      <c r="EO5" s="410" t="str">
        <f>"Kurzbezeichnung des FuE-Projekts: "&amp;'Projektkostenkalkulation EP'!$F$4</f>
        <v>Kurzbezeichnung des FuE-Projekts: Beispielprojekt</v>
      </c>
      <c r="EP5" s="411"/>
      <c r="EQ5" s="411"/>
      <c r="ER5" s="411"/>
      <c r="ES5" s="411"/>
      <c r="ET5" s="411"/>
      <c r="EU5" s="411"/>
      <c r="EV5" s="411"/>
      <c r="EW5" s="411"/>
      <c r="EX5" s="411"/>
      <c r="EY5" s="411"/>
      <c r="EZ5" s="411"/>
      <c r="FA5" s="411"/>
      <c r="FB5" s="411"/>
      <c r="FC5" s="411"/>
      <c r="FD5" s="411"/>
      <c r="FE5" s="411"/>
      <c r="FF5" s="411"/>
      <c r="FG5" s="412"/>
      <c r="FH5" s="416" t="str">
        <f>"Vorname: " &amp; LEFT( 'Projektkostenkalkulation EP'!$A30, SEARCH(" ",'Projektkostenkalkulation EP'!$A30))</f>
        <v xml:space="preserve">Vorname: Vorname </v>
      </c>
      <c r="FI5" s="417"/>
      <c r="FJ5" s="417"/>
      <c r="FK5" s="417"/>
      <c r="FL5" s="417"/>
      <c r="FM5" s="417"/>
      <c r="FN5" s="417"/>
      <c r="FO5" s="417"/>
      <c r="FP5" s="417"/>
      <c r="FQ5" s="417"/>
      <c r="FR5" s="417"/>
      <c r="FS5" s="417"/>
      <c r="FT5" s="417"/>
      <c r="FU5" s="418"/>
      <c r="FV5" s="416" t="str">
        <f>"Jahr: " &amp; TEXT(EDATE('Projektkostenkalkulation EP'!$B$8,1),"JJJJ")</f>
        <v>Jahr: 2024</v>
      </c>
      <c r="FW5" s="417"/>
      <c r="FX5" s="422"/>
      <c r="FY5" s="410" t="str">
        <f>"Kurzbezeichnung des FuE-Projekts: "&amp;'Projektkostenkalkulation EP'!$F$4</f>
        <v>Kurzbezeichnung des FuE-Projekts: Beispielprojekt</v>
      </c>
      <c r="FZ5" s="411"/>
      <c r="GA5" s="411"/>
      <c r="GB5" s="411"/>
      <c r="GC5" s="411"/>
      <c r="GD5" s="411"/>
      <c r="GE5" s="411"/>
      <c r="GF5" s="411"/>
      <c r="GG5" s="411"/>
      <c r="GH5" s="411"/>
      <c r="GI5" s="411"/>
      <c r="GJ5" s="411"/>
      <c r="GK5" s="411"/>
      <c r="GL5" s="411"/>
      <c r="GM5" s="411"/>
      <c r="GN5" s="411"/>
      <c r="GO5" s="411"/>
      <c r="GP5" s="411"/>
      <c r="GQ5" s="412"/>
      <c r="GR5" s="416" t="str">
        <f>"Vorname: " &amp; LEFT( 'Projektkostenkalkulation EP'!$A31, SEARCH(" ",'Projektkostenkalkulation EP'!$A31))</f>
        <v xml:space="preserve">Vorname: Vorname </v>
      </c>
      <c r="GS5" s="417"/>
      <c r="GT5" s="417"/>
      <c r="GU5" s="417"/>
      <c r="GV5" s="417"/>
      <c r="GW5" s="417"/>
      <c r="GX5" s="417"/>
      <c r="GY5" s="417"/>
      <c r="GZ5" s="417"/>
      <c r="HA5" s="417"/>
      <c r="HB5" s="417"/>
      <c r="HC5" s="417"/>
      <c r="HD5" s="417"/>
      <c r="HE5" s="418"/>
      <c r="HF5" s="416" t="str">
        <f>"Jahr: " &amp; TEXT(EDATE('Projektkostenkalkulation EP'!$B$8,1),"JJJJ")</f>
        <v>Jahr: 2024</v>
      </c>
      <c r="HG5" s="417"/>
      <c r="HH5" s="422"/>
    </row>
    <row r="6" spans="1:216" ht="15.75" customHeight="1" thickBot="1" x14ac:dyDescent="0.25">
      <c r="A6" s="413"/>
      <c r="B6" s="414"/>
      <c r="C6" s="414"/>
      <c r="D6" s="414"/>
      <c r="E6" s="414"/>
      <c r="F6" s="414"/>
      <c r="G6" s="414"/>
      <c r="H6" s="414"/>
      <c r="I6" s="414"/>
      <c r="J6" s="414"/>
      <c r="K6" s="414"/>
      <c r="L6" s="414"/>
      <c r="M6" s="414"/>
      <c r="N6" s="414"/>
      <c r="O6" s="414"/>
      <c r="P6" s="414"/>
      <c r="Q6" s="414"/>
      <c r="R6" s="414"/>
      <c r="S6" s="415"/>
      <c r="T6" s="419"/>
      <c r="U6" s="420"/>
      <c r="V6" s="420"/>
      <c r="W6" s="420"/>
      <c r="X6" s="420"/>
      <c r="Y6" s="420"/>
      <c r="Z6" s="420"/>
      <c r="AA6" s="420"/>
      <c r="AB6" s="420"/>
      <c r="AC6" s="420"/>
      <c r="AD6" s="420"/>
      <c r="AE6" s="420"/>
      <c r="AF6" s="420"/>
      <c r="AG6" s="421"/>
      <c r="AH6" s="419"/>
      <c r="AI6" s="420"/>
      <c r="AJ6" s="423"/>
      <c r="AK6" s="413"/>
      <c r="AL6" s="414"/>
      <c r="AM6" s="414"/>
      <c r="AN6" s="414"/>
      <c r="AO6" s="414"/>
      <c r="AP6" s="414"/>
      <c r="AQ6" s="414"/>
      <c r="AR6" s="414"/>
      <c r="AS6" s="414"/>
      <c r="AT6" s="414"/>
      <c r="AU6" s="414"/>
      <c r="AV6" s="414"/>
      <c r="AW6" s="414"/>
      <c r="AX6" s="414"/>
      <c r="AY6" s="414"/>
      <c r="AZ6" s="414"/>
      <c r="BA6" s="414"/>
      <c r="BB6" s="414"/>
      <c r="BC6" s="415"/>
      <c r="BD6" s="419"/>
      <c r="BE6" s="420"/>
      <c r="BF6" s="420"/>
      <c r="BG6" s="420"/>
      <c r="BH6" s="420"/>
      <c r="BI6" s="420"/>
      <c r="BJ6" s="420"/>
      <c r="BK6" s="420"/>
      <c r="BL6" s="420"/>
      <c r="BM6" s="420"/>
      <c r="BN6" s="420"/>
      <c r="BO6" s="420"/>
      <c r="BP6" s="420"/>
      <c r="BQ6" s="421"/>
      <c r="BR6" s="419"/>
      <c r="BS6" s="420"/>
      <c r="BT6" s="423"/>
      <c r="BU6" s="413"/>
      <c r="BV6" s="414"/>
      <c r="BW6" s="414"/>
      <c r="BX6" s="414"/>
      <c r="BY6" s="414"/>
      <c r="BZ6" s="414"/>
      <c r="CA6" s="414"/>
      <c r="CB6" s="414"/>
      <c r="CC6" s="414"/>
      <c r="CD6" s="414"/>
      <c r="CE6" s="414"/>
      <c r="CF6" s="414"/>
      <c r="CG6" s="414"/>
      <c r="CH6" s="414"/>
      <c r="CI6" s="414"/>
      <c r="CJ6" s="414"/>
      <c r="CK6" s="414"/>
      <c r="CL6" s="414"/>
      <c r="CM6" s="415"/>
      <c r="CN6" s="419"/>
      <c r="CO6" s="420"/>
      <c r="CP6" s="420"/>
      <c r="CQ6" s="420"/>
      <c r="CR6" s="420"/>
      <c r="CS6" s="420"/>
      <c r="CT6" s="420"/>
      <c r="CU6" s="420"/>
      <c r="CV6" s="420"/>
      <c r="CW6" s="420"/>
      <c r="CX6" s="420"/>
      <c r="CY6" s="420"/>
      <c r="CZ6" s="420"/>
      <c r="DA6" s="421"/>
      <c r="DB6" s="419"/>
      <c r="DC6" s="420"/>
      <c r="DD6" s="423"/>
      <c r="DE6" s="413"/>
      <c r="DF6" s="414"/>
      <c r="DG6" s="414"/>
      <c r="DH6" s="414"/>
      <c r="DI6" s="414"/>
      <c r="DJ6" s="414"/>
      <c r="DK6" s="414"/>
      <c r="DL6" s="414"/>
      <c r="DM6" s="414"/>
      <c r="DN6" s="414"/>
      <c r="DO6" s="414"/>
      <c r="DP6" s="414"/>
      <c r="DQ6" s="414"/>
      <c r="DR6" s="414"/>
      <c r="DS6" s="414"/>
      <c r="DT6" s="414"/>
      <c r="DU6" s="414"/>
      <c r="DV6" s="414"/>
      <c r="DW6" s="415"/>
      <c r="DX6" s="419"/>
      <c r="DY6" s="420"/>
      <c r="DZ6" s="420"/>
      <c r="EA6" s="420"/>
      <c r="EB6" s="420"/>
      <c r="EC6" s="420"/>
      <c r="ED6" s="420"/>
      <c r="EE6" s="420"/>
      <c r="EF6" s="420"/>
      <c r="EG6" s="420"/>
      <c r="EH6" s="420"/>
      <c r="EI6" s="420"/>
      <c r="EJ6" s="420"/>
      <c r="EK6" s="421"/>
      <c r="EL6" s="419"/>
      <c r="EM6" s="420"/>
      <c r="EN6" s="423"/>
      <c r="EO6" s="413"/>
      <c r="EP6" s="414"/>
      <c r="EQ6" s="414"/>
      <c r="ER6" s="414"/>
      <c r="ES6" s="414"/>
      <c r="ET6" s="414"/>
      <c r="EU6" s="414"/>
      <c r="EV6" s="414"/>
      <c r="EW6" s="414"/>
      <c r="EX6" s="414"/>
      <c r="EY6" s="414"/>
      <c r="EZ6" s="414"/>
      <c r="FA6" s="414"/>
      <c r="FB6" s="414"/>
      <c r="FC6" s="414"/>
      <c r="FD6" s="414"/>
      <c r="FE6" s="414"/>
      <c r="FF6" s="414"/>
      <c r="FG6" s="415"/>
      <c r="FH6" s="419"/>
      <c r="FI6" s="420"/>
      <c r="FJ6" s="420"/>
      <c r="FK6" s="420"/>
      <c r="FL6" s="420"/>
      <c r="FM6" s="420"/>
      <c r="FN6" s="420"/>
      <c r="FO6" s="420"/>
      <c r="FP6" s="420"/>
      <c r="FQ6" s="420"/>
      <c r="FR6" s="420"/>
      <c r="FS6" s="420"/>
      <c r="FT6" s="420"/>
      <c r="FU6" s="421"/>
      <c r="FV6" s="419"/>
      <c r="FW6" s="420"/>
      <c r="FX6" s="423"/>
      <c r="FY6" s="413"/>
      <c r="FZ6" s="414"/>
      <c r="GA6" s="414"/>
      <c r="GB6" s="414"/>
      <c r="GC6" s="414"/>
      <c r="GD6" s="414"/>
      <c r="GE6" s="414"/>
      <c r="GF6" s="414"/>
      <c r="GG6" s="414"/>
      <c r="GH6" s="414"/>
      <c r="GI6" s="414"/>
      <c r="GJ6" s="414"/>
      <c r="GK6" s="414"/>
      <c r="GL6" s="414"/>
      <c r="GM6" s="414"/>
      <c r="GN6" s="414"/>
      <c r="GO6" s="414"/>
      <c r="GP6" s="414"/>
      <c r="GQ6" s="415"/>
      <c r="GR6" s="419"/>
      <c r="GS6" s="420"/>
      <c r="GT6" s="420"/>
      <c r="GU6" s="420"/>
      <c r="GV6" s="420"/>
      <c r="GW6" s="420"/>
      <c r="GX6" s="420"/>
      <c r="GY6" s="420"/>
      <c r="GZ6" s="420"/>
      <c r="HA6" s="420"/>
      <c r="HB6" s="420"/>
      <c r="HC6" s="420"/>
      <c r="HD6" s="420"/>
      <c r="HE6" s="421"/>
      <c r="HF6" s="419"/>
      <c r="HG6" s="420"/>
      <c r="HH6" s="423"/>
    </row>
    <row r="7" spans="1:216" ht="14.25" customHeight="1" x14ac:dyDescent="0.2">
      <c r="A7" s="424" t="s">
        <v>59</v>
      </c>
      <c r="B7" s="427" t="s">
        <v>60</v>
      </c>
      <c r="C7" s="430" t="s">
        <v>61</v>
      </c>
      <c r="D7" s="431"/>
      <c r="E7" s="431"/>
      <c r="F7" s="431"/>
      <c r="G7" s="431"/>
      <c r="H7" s="431"/>
      <c r="I7" s="431"/>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2"/>
      <c r="AJ7" s="433" t="s">
        <v>62</v>
      </c>
      <c r="AK7" s="424" t="s">
        <v>59</v>
      </c>
      <c r="AL7" s="427" t="s">
        <v>60</v>
      </c>
      <c r="AM7" s="430" t="s">
        <v>61</v>
      </c>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31"/>
      <c r="BN7" s="431"/>
      <c r="BO7" s="431"/>
      <c r="BP7" s="431"/>
      <c r="BQ7" s="431"/>
      <c r="BR7" s="431"/>
      <c r="BS7" s="432"/>
      <c r="BT7" s="433" t="s">
        <v>62</v>
      </c>
      <c r="BU7" s="424" t="s">
        <v>59</v>
      </c>
      <c r="BV7" s="427" t="s">
        <v>60</v>
      </c>
      <c r="BW7" s="430" t="s">
        <v>61</v>
      </c>
      <c r="BX7" s="431"/>
      <c r="BY7" s="431"/>
      <c r="BZ7" s="431"/>
      <c r="CA7" s="431"/>
      <c r="CB7" s="431"/>
      <c r="CC7" s="431"/>
      <c r="CD7" s="431"/>
      <c r="CE7" s="431"/>
      <c r="CF7" s="431"/>
      <c r="CG7" s="431"/>
      <c r="CH7" s="431"/>
      <c r="CI7" s="431"/>
      <c r="CJ7" s="431"/>
      <c r="CK7" s="431"/>
      <c r="CL7" s="431"/>
      <c r="CM7" s="431"/>
      <c r="CN7" s="431"/>
      <c r="CO7" s="431"/>
      <c r="CP7" s="431"/>
      <c r="CQ7" s="431"/>
      <c r="CR7" s="431"/>
      <c r="CS7" s="431"/>
      <c r="CT7" s="431"/>
      <c r="CU7" s="431"/>
      <c r="CV7" s="431"/>
      <c r="CW7" s="431"/>
      <c r="CX7" s="431"/>
      <c r="CY7" s="431"/>
      <c r="CZ7" s="431"/>
      <c r="DA7" s="431"/>
      <c r="DB7" s="431"/>
      <c r="DC7" s="432"/>
      <c r="DD7" s="433" t="s">
        <v>62</v>
      </c>
      <c r="DE7" s="424" t="s">
        <v>59</v>
      </c>
      <c r="DF7" s="427" t="s">
        <v>60</v>
      </c>
      <c r="DG7" s="430" t="s">
        <v>61</v>
      </c>
      <c r="DH7" s="431"/>
      <c r="DI7" s="431"/>
      <c r="DJ7" s="431"/>
      <c r="DK7" s="431"/>
      <c r="DL7" s="431"/>
      <c r="DM7" s="431"/>
      <c r="DN7" s="431"/>
      <c r="DO7" s="431"/>
      <c r="DP7" s="431"/>
      <c r="DQ7" s="431"/>
      <c r="DR7" s="431"/>
      <c r="DS7" s="431"/>
      <c r="DT7" s="431"/>
      <c r="DU7" s="431"/>
      <c r="DV7" s="431"/>
      <c r="DW7" s="431"/>
      <c r="DX7" s="431"/>
      <c r="DY7" s="431"/>
      <c r="DZ7" s="431"/>
      <c r="EA7" s="431"/>
      <c r="EB7" s="431"/>
      <c r="EC7" s="431"/>
      <c r="ED7" s="431"/>
      <c r="EE7" s="431"/>
      <c r="EF7" s="431"/>
      <c r="EG7" s="431"/>
      <c r="EH7" s="431"/>
      <c r="EI7" s="431"/>
      <c r="EJ7" s="431"/>
      <c r="EK7" s="431"/>
      <c r="EL7" s="431"/>
      <c r="EM7" s="432"/>
      <c r="EN7" s="433" t="s">
        <v>62</v>
      </c>
      <c r="EO7" s="424" t="s">
        <v>59</v>
      </c>
      <c r="EP7" s="427" t="s">
        <v>60</v>
      </c>
      <c r="EQ7" s="430" t="s">
        <v>61</v>
      </c>
      <c r="ER7" s="431"/>
      <c r="ES7" s="431"/>
      <c r="ET7" s="431"/>
      <c r="EU7" s="431"/>
      <c r="EV7" s="431"/>
      <c r="EW7" s="431"/>
      <c r="EX7" s="431"/>
      <c r="EY7" s="431"/>
      <c r="EZ7" s="431"/>
      <c r="FA7" s="431"/>
      <c r="FB7" s="431"/>
      <c r="FC7" s="431"/>
      <c r="FD7" s="431"/>
      <c r="FE7" s="431"/>
      <c r="FF7" s="431"/>
      <c r="FG7" s="431"/>
      <c r="FH7" s="431"/>
      <c r="FI7" s="431"/>
      <c r="FJ7" s="431"/>
      <c r="FK7" s="431"/>
      <c r="FL7" s="431"/>
      <c r="FM7" s="431"/>
      <c r="FN7" s="431"/>
      <c r="FO7" s="431"/>
      <c r="FP7" s="431"/>
      <c r="FQ7" s="431"/>
      <c r="FR7" s="431"/>
      <c r="FS7" s="431"/>
      <c r="FT7" s="431"/>
      <c r="FU7" s="431"/>
      <c r="FV7" s="431"/>
      <c r="FW7" s="432"/>
      <c r="FX7" s="433" t="s">
        <v>62</v>
      </c>
      <c r="FY7" s="424" t="s">
        <v>59</v>
      </c>
      <c r="FZ7" s="427" t="s">
        <v>60</v>
      </c>
      <c r="GA7" s="430" t="s">
        <v>61</v>
      </c>
      <c r="GB7" s="431"/>
      <c r="GC7" s="431"/>
      <c r="GD7" s="431"/>
      <c r="GE7" s="431"/>
      <c r="GF7" s="431"/>
      <c r="GG7" s="431"/>
      <c r="GH7" s="431"/>
      <c r="GI7" s="431"/>
      <c r="GJ7" s="431"/>
      <c r="GK7" s="431"/>
      <c r="GL7" s="431"/>
      <c r="GM7" s="431"/>
      <c r="GN7" s="431"/>
      <c r="GO7" s="431"/>
      <c r="GP7" s="431"/>
      <c r="GQ7" s="431"/>
      <c r="GR7" s="431"/>
      <c r="GS7" s="431"/>
      <c r="GT7" s="431"/>
      <c r="GU7" s="431"/>
      <c r="GV7" s="431"/>
      <c r="GW7" s="431"/>
      <c r="GX7" s="431"/>
      <c r="GY7" s="431"/>
      <c r="GZ7" s="431"/>
      <c r="HA7" s="431"/>
      <c r="HB7" s="431"/>
      <c r="HC7" s="431"/>
      <c r="HD7" s="431"/>
      <c r="HE7" s="431"/>
      <c r="HF7" s="431"/>
      <c r="HG7" s="432"/>
      <c r="HH7" s="433" t="s">
        <v>62</v>
      </c>
    </row>
    <row r="8" spans="1:216" x14ac:dyDescent="0.2">
      <c r="A8" s="425"/>
      <c r="B8" s="428"/>
      <c r="C8" s="436" t="s">
        <v>63</v>
      </c>
      <c r="D8" s="437"/>
      <c r="E8" s="437"/>
      <c r="F8" s="437"/>
      <c r="G8" s="437"/>
      <c r="H8" s="437"/>
      <c r="I8" s="437"/>
      <c r="J8" s="437"/>
      <c r="K8" s="437"/>
      <c r="L8" s="437"/>
      <c r="M8" s="437"/>
      <c r="N8" s="437"/>
      <c r="O8" s="437"/>
      <c r="P8" s="437"/>
      <c r="Q8" s="437"/>
      <c r="R8" s="437"/>
      <c r="S8" s="437"/>
      <c r="T8" s="437"/>
      <c r="U8" s="437"/>
      <c r="V8" s="437"/>
      <c r="W8" s="437"/>
      <c r="X8" s="437"/>
      <c r="Y8" s="437"/>
      <c r="Z8" s="437"/>
      <c r="AA8" s="437"/>
      <c r="AB8" s="437"/>
      <c r="AC8" s="437"/>
      <c r="AD8" s="437"/>
      <c r="AE8" s="437"/>
      <c r="AF8" s="437"/>
      <c r="AG8" s="438"/>
      <c r="AH8" s="439" t="s">
        <v>64</v>
      </c>
      <c r="AI8" s="440"/>
      <c r="AJ8" s="434"/>
      <c r="AK8" s="425"/>
      <c r="AL8" s="428"/>
      <c r="AM8" s="436" t="s">
        <v>63</v>
      </c>
      <c r="AN8" s="437"/>
      <c r="AO8" s="437"/>
      <c r="AP8" s="437"/>
      <c r="AQ8" s="437"/>
      <c r="AR8" s="437"/>
      <c r="AS8" s="437"/>
      <c r="AT8" s="437"/>
      <c r="AU8" s="437"/>
      <c r="AV8" s="437"/>
      <c r="AW8" s="437"/>
      <c r="AX8" s="437"/>
      <c r="AY8" s="437"/>
      <c r="AZ8" s="437"/>
      <c r="BA8" s="437"/>
      <c r="BB8" s="437"/>
      <c r="BC8" s="437"/>
      <c r="BD8" s="437"/>
      <c r="BE8" s="437"/>
      <c r="BF8" s="437"/>
      <c r="BG8" s="437"/>
      <c r="BH8" s="437"/>
      <c r="BI8" s="437"/>
      <c r="BJ8" s="437"/>
      <c r="BK8" s="437"/>
      <c r="BL8" s="437"/>
      <c r="BM8" s="437"/>
      <c r="BN8" s="437"/>
      <c r="BO8" s="437"/>
      <c r="BP8" s="437"/>
      <c r="BQ8" s="438"/>
      <c r="BR8" s="439" t="s">
        <v>64</v>
      </c>
      <c r="BS8" s="440"/>
      <c r="BT8" s="434"/>
      <c r="BU8" s="425"/>
      <c r="BV8" s="428"/>
      <c r="BW8" s="436" t="s">
        <v>63</v>
      </c>
      <c r="BX8" s="437"/>
      <c r="BY8" s="437"/>
      <c r="BZ8" s="437"/>
      <c r="CA8" s="437"/>
      <c r="CB8" s="437"/>
      <c r="CC8" s="437"/>
      <c r="CD8" s="437"/>
      <c r="CE8" s="437"/>
      <c r="CF8" s="437"/>
      <c r="CG8" s="437"/>
      <c r="CH8" s="437"/>
      <c r="CI8" s="437"/>
      <c r="CJ8" s="437"/>
      <c r="CK8" s="437"/>
      <c r="CL8" s="437"/>
      <c r="CM8" s="437"/>
      <c r="CN8" s="437"/>
      <c r="CO8" s="437"/>
      <c r="CP8" s="437"/>
      <c r="CQ8" s="437"/>
      <c r="CR8" s="437"/>
      <c r="CS8" s="437"/>
      <c r="CT8" s="437"/>
      <c r="CU8" s="437"/>
      <c r="CV8" s="437"/>
      <c r="CW8" s="437"/>
      <c r="CX8" s="437"/>
      <c r="CY8" s="437"/>
      <c r="CZ8" s="437"/>
      <c r="DA8" s="438"/>
      <c r="DB8" s="439" t="s">
        <v>64</v>
      </c>
      <c r="DC8" s="440"/>
      <c r="DD8" s="434"/>
      <c r="DE8" s="425"/>
      <c r="DF8" s="428"/>
      <c r="DG8" s="436" t="s">
        <v>63</v>
      </c>
      <c r="DH8" s="437"/>
      <c r="DI8" s="437"/>
      <c r="DJ8" s="437"/>
      <c r="DK8" s="437"/>
      <c r="DL8" s="437"/>
      <c r="DM8" s="437"/>
      <c r="DN8" s="437"/>
      <c r="DO8" s="437"/>
      <c r="DP8" s="437"/>
      <c r="DQ8" s="437"/>
      <c r="DR8" s="437"/>
      <c r="DS8" s="437"/>
      <c r="DT8" s="437"/>
      <c r="DU8" s="437"/>
      <c r="DV8" s="437"/>
      <c r="DW8" s="437"/>
      <c r="DX8" s="437"/>
      <c r="DY8" s="437"/>
      <c r="DZ8" s="437"/>
      <c r="EA8" s="437"/>
      <c r="EB8" s="437"/>
      <c r="EC8" s="437"/>
      <c r="ED8" s="437"/>
      <c r="EE8" s="437"/>
      <c r="EF8" s="437"/>
      <c r="EG8" s="437"/>
      <c r="EH8" s="437"/>
      <c r="EI8" s="437"/>
      <c r="EJ8" s="437"/>
      <c r="EK8" s="438"/>
      <c r="EL8" s="439" t="s">
        <v>64</v>
      </c>
      <c r="EM8" s="440"/>
      <c r="EN8" s="434"/>
      <c r="EO8" s="425"/>
      <c r="EP8" s="428"/>
      <c r="EQ8" s="436" t="s">
        <v>63</v>
      </c>
      <c r="ER8" s="437"/>
      <c r="ES8" s="437"/>
      <c r="ET8" s="437"/>
      <c r="EU8" s="437"/>
      <c r="EV8" s="437"/>
      <c r="EW8" s="437"/>
      <c r="EX8" s="437"/>
      <c r="EY8" s="437"/>
      <c r="EZ8" s="437"/>
      <c r="FA8" s="437"/>
      <c r="FB8" s="437"/>
      <c r="FC8" s="437"/>
      <c r="FD8" s="437"/>
      <c r="FE8" s="437"/>
      <c r="FF8" s="437"/>
      <c r="FG8" s="437"/>
      <c r="FH8" s="437"/>
      <c r="FI8" s="437"/>
      <c r="FJ8" s="437"/>
      <c r="FK8" s="437"/>
      <c r="FL8" s="437"/>
      <c r="FM8" s="437"/>
      <c r="FN8" s="437"/>
      <c r="FO8" s="437"/>
      <c r="FP8" s="437"/>
      <c r="FQ8" s="437"/>
      <c r="FR8" s="437"/>
      <c r="FS8" s="437"/>
      <c r="FT8" s="437"/>
      <c r="FU8" s="438"/>
      <c r="FV8" s="439" t="s">
        <v>64</v>
      </c>
      <c r="FW8" s="440"/>
      <c r="FX8" s="434"/>
      <c r="FY8" s="425"/>
      <c r="FZ8" s="428"/>
      <c r="GA8" s="436" t="s">
        <v>63</v>
      </c>
      <c r="GB8" s="437"/>
      <c r="GC8" s="437"/>
      <c r="GD8" s="437"/>
      <c r="GE8" s="437"/>
      <c r="GF8" s="437"/>
      <c r="GG8" s="437"/>
      <c r="GH8" s="437"/>
      <c r="GI8" s="437"/>
      <c r="GJ8" s="437"/>
      <c r="GK8" s="437"/>
      <c r="GL8" s="437"/>
      <c r="GM8" s="437"/>
      <c r="GN8" s="437"/>
      <c r="GO8" s="437"/>
      <c r="GP8" s="437"/>
      <c r="GQ8" s="437"/>
      <c r="GR8" s="437"/>
      <c r="GS8" s="437"/>
      <c r="GT8" s="437"/>
      <c r="GU8" s="437"/>
      <c r="GV8" s="437"/>
      <c r="GW8" s="437"/>
      <c r="GX8" s="437"/>
      <c r="GY8" s="437"/>
      <c r="GZ8" s="437"/>
      <c r="HA8" s="437"/>
      <c r="HB8" s="437"/>
      <c r="HC8" s="437"/>
      <c r="HD8" s="437"/>
      <c r="HE8" s="438"/>
      <c r="HF8" s="439" t="s">
        <v>64</v>
      </c>
      <c r="HG8" s="440"/>
      <c r="HH8" s="434"/>
    </row>
    <row r="9" spans="1:216" ht="34.5" thickBot="1" x14ac:dyDescent="0.25">
      <c r="A9" s="426"/>
      <c r="B9" s="429"/>
      <c r="C9" s="223">
        <v>1</v>
      </c>
      <c r="D9" s="223">
        <v>2</v>
      </c>
      <c r="E9" s="223">
        <v>3</v>
      </c>
      <c r="F9" s="223">
        <v>4</v>
      </c>
      <c r="G9" s="223">
        <v>5</v>
      </c>
      <c r="H9" s="223">
        <v>6</v>
      </c>
      <c r="I9" s="223">
        <v>7</v>
      </c>
      <c r="J9" s="223">
        <v>8</v>
      </c>
      <c r="K9" s="223">
        <v>9</v>
      </c>
      <c r="L9" s="223">
        <v>10</v>
      </c>
      <c r="M9" s="223">
        <v>11</v>
      </c>
      <c r="N9" s="223">
        <v>12</v>
      </c>
      <c r="O9" s="223">
        <v>13</v>
      </c>
      <c r="P9" s="223">
        <v>14</v>
      </c>
      <c r="Q9" s="223">
        <v>15</v>
      </c>
      <c r="R9" s="223">
        <v>16</v>
      </c>
      <c r="S9" s="223">
        <v>17</v>
      </c>
      <c r="T9" s="223">
        <v>18</v>
      </c>
      <c r="U9" s="223">
        <v>19</v>
      </c>
      <c r="V9" s="223">
        <v>20</v>
      </c>
      <c r="W9" s="223">
        <v>21</v>
      </c>
      <c r="X9" s="223">
        <v>22</v>
      </c>
      <c r="Y9" s="223">
        <v>23</v>
      </c>
      <c r="Z9" s="223">
        <v>24</v>
      </c>
      <c r="AA9" s="223">
        <v>25</v>
      </c>
      <c r="AB9" s="223">
        <v>26</v>
      </c>
      <c r="AC9" s="223">
        <v>27</v>
      </c>
      <c r="AD9" s="223">
        <v>28</v>
      </c>
      <c r="AE9" s="223">
        <v>29</v>
      </c>
      <c r="AF9" s="223">
        <v>30</v>
      </c>
      <c r="AG9" s="223">
        <v>31</v>
      </c>
      <c r="AH9" s="224" t="s">
        <v>65</v>
      </c>
      <c r="AI9" s="225" t="s">
        <v>66</v>
      </c>
      <c r="AJ9" s="435"/>
      <c r="AK9" s="426"/>
      <c r="AL9" s="429"/>
      <c r="AM9" s="223">
        <v>1</v>
      </c>
      <c r="AN9" s="223">
        <v>2</v>
      </c>
      <c r="AO9" s="223">
        <v>3</v>
      </c>
      <c r="AP9" s="223">
        <v>4</v>
      </c>
      <c r="AQ9" s="223">
        <v>5</v>
      </c>
      <c r="AR9" s="223">
        <v>6</v>
      </c>
      <c r="AS9" s="223">
        <v>7</v>
      </c>
      <c r="AT9" s="223">
        <v>8</v>
      </c>
      <c r="AU9" s="223">
        <v>9</v>
      </c>
      <c r="AV9" s="223">
        <v>10</v>
      </c>
      <c r="AW9" s="223">
        <v>11</v>
      </c>
      <c r="AX9" s="223">
        <v>12</v>
      </c>
      <c r="AY9" s="223">
        <v>13</v>
      </c>
      <c r="AZ9" s="223">
        <v>14</v>
      </c>
      <c r="BA9" s="223">
        <v>15</v>
      </c>
      <c r="BB9" s="223">
        <v>16</v>
      </c>
      <c r="BC9" s="223">
        <v>17</v>
      </c>
      <c r="BD9" s="223">
        <v>18</v>
      </c>
      <c r="BE9" s="223">
        <v>19</v>
      </c>
      <c r="BF9" s="223">
        <v>20</v>
      </c>
      <c r="BG9" s="223">
        <v>21</v>
      </c>
      <c r="BH9" s="223">
        <v>22</v>
      </c>
      <c r="BI9" s="223">
        <v>23</v>
      </c>
      <c r="BJ9" s="223">
        <v>24</v>
      </c>
      <c r="BK9" s="223">
        <v>25</v>
      </c>
      <c r="BL9" s="223">
        <v>26</v>
      </c>
      <c r="BM9" s="223">
        <v>27</v>
      </c>
      <c r="BN9" s="223">
        <v>28</v>
      </c>
      <c r="BO9" s="223">
        <v>29</v>
      </c>
      <c r="BP9" s="223">
        <v>30</v>
      </c>
      <c r="BQ9" s="223">
        <v>31</v>
      </c>
      <c r="BR9" s="224" t="s">
        <v>65</v>
      </c>
      <c r="BS9" s="225" t="s">
        <v>66</v>
      </c>
      <c r="BT9" s="435"/>
      <c r="BU9" s="426"/>
      <c r="BV9" s="429"/>
      <c r="BW9" s="223">
        <v>1</v>
      </c>
      <c r="BX9" s="223">
        <v>2</v>
      </c>
      <c r="BY9" s="223">
        <v>3</v>
      </c>
      <c r="BZ9" s="223">
        <v>4</v>
      </c>
      <c r="CA9" s="223">
        <v>5</v>
      </c>
      <c r="CB9" s="223">
        <v>6</v>
      </c>
      <c r="CC9" s="223">
        <v>7</v>
      </c>
      <c r="CD9" s="223">
        <v>8</v>
      </c>
      <c r="CE9" s="223">
        <v>9</v>
      </c>
      <c r="CF9" s="223">
        <v>10</v>
      </c>
      <c r="CG9" s="223">
        <v>11</v>
      </c>
      <c r="CH9" s="223">
        <v>12</v>
      </c>
      <c r="CI9" s="223">
        <v>13</v>
      </c>
      <c r="CJ9" s="223">
        <v>14</v>
      </c>
      <c r="CK9" s="223">
        <v>15</v>
      </c>
      <c r="CL9" s="223">
        <v>16</v>
      </c>
      <c r="CM9" s="223">
        <v>17</v>
      </c>
      <c r="CN9" s="223">
        <v>18</v>
      </c>
      <c r="CO9" s="223">
        <v>19</v>
      </c>
      <c r="CP9" s="223">
        <v>20</v>
      </c>
      <c r="CQ9" s="223">
        <v>21</v>
      </c>
      <c r="CR9" s="223">
        <v>22</v>
      </c>
      <c r="CS9" s="223">
        <v>23</v>
      </c>
      <c r="CT9" s="223">
        <v>24</v>
      </c>
      <c r="CU9" s="223">
        <v>25</v>
      </c>
      <c r="CV9" s="223">
        <v>26</v>
      </c>
      <c r="CW9" s="223">
        <v>27</v>
      </c>
      <c r="CX9" s="223">
        <v>28</v>
      </c>
      <c r="CY9" s="223">
        <v>29</v>
      </c>
      <c r="CZ9" s="223">
        <v>30</v>
      </c>
      <c r="DA9" s="223">
        <v>31</v>
      </c>
      <c r="DB9" s="224" t="s">
        <v>65</v>
      </c>
      <c r="DC9" s="225" t="s">
        <v>66</v>
      </c>
      <c r="DD9" s="435"/>
      <c r="DE9" s="426"/>
      <c r="DF9" s="429"/>
      <c r="DG9" s="223">
        <v>1</v>
      </c>
      <c r="DH9" s="223">
        <v>2</v>
      </c>
      <c r="DI9" s="223">
        <v>3</v>
      </c>
      <c r="DJ9" s="223">
        <v>4</v>
      </c>
      <c r="DK9" s="223">
        <v>5</v>
      </c>
      <c r="DL9" s="223">
        <v>6</v>
      </c>
      <c r="DM9" s="223">
        <v>7</v>
      </c>
      <c r="DN9" s="223">
        <v>8</v>
      </c>
      <c r="DO9" s="223">
        <v>9</v>
      </c>
      <c r="DP9" s="223">
        <v>10</v>
      </c>
      <c r="DQ9" s="223">
        <v>11</v>
      </c>
      <c r="DR9" s="223">
        <v>12</v>
      </c>
      <c r="DS9" s="223">
        <v>13</v>
      </c>
      <c r="DT9" s="223">
        <v>14</v>
      </c>
      <c r="DU9" s="223">
        <v>15</v>
      </c>
      <c r="DV9" s="223">
        <v>16</v>
      </c>
      <c r="DW9" s="223">
        <v>17</v>
      </c>
      <c r="DX9" s="223">
        <v>18</v>
      </c>
      <c r="DY9" s="223">
        <v>19</v>
      </c>
      <c r="DZ9" s="223">
        <v>20</v>
      </c>
      <c r="EA9" s="223">
        <v>21</v>
      </c>
      <c r="EB9" s="223">
        <v>22</v>
      </c>
      <c r="EC9" s="223">
        <v>23</v>
      </c>
      <c r="ED9" s="223">
        <v>24</v>
      </c>
      <c r="EE9" s="223">
        <v>25</v>
      </c>
      <c r="EF9" s="223">
        <v>26</v>
      </c>
      <c r="EG9" s="223">
        <v>27</v>
      </c>
      <c r="EH9" s="223">
        <v>28</v>
      </c>
      <c r="EI9" s="223">
        <v>29</v>
      </c>
      <c r="EJ9" s="223">
        <v>30</v>
      </c>
      <c r="EK9" s="223">
        <v>31</v>
      </c>
      <c r="EL9" s="224" t="s">
        <v>65</v>
      </c>
      <c r="EM9" s="225" t="s">
        <v>66</v>
      </c>
      <c r="EN9" s="435"/>
      <c r="EO9" s="426"/>
      <c r="EP9" s="429"/>
      <c r="EQ9" s="223">
        <v>1</v>
      </c>
      <c r="ER9" s="223">
        <v>2</v>
      </c>
      <c r="ES9" s="223">
        <v>3</v>
      </c>
      <c r="ET9" s="223">
        <v>4</v>
      </c>
      <c r="EU9" s="223">
        <v>5</v>
      </c>
      <c r="EV9" s="223">
        <v>6</v>
      </c>
      <c r="EW9" s="223">
        <v>7</v>
      </c>
      <c r="EX9" s="223">
        <v>8</v>
      </c>
      <c r="EY9" s="223">
        <v>9</v>
      </c>
      <c r="EZ9" s="223">
        <v>10</v>
      </c>
      <c r="FA9" s="223">
        <v>11</v>
      </c>
      <c r="FB9" s="223">
        <v>12</v>
      </c>
      <c r="FC9" s="223">
        <v>13</v>
      </c>
      <c r="FD9" s="223">
        <v>14</v>
      </c>
      <c r="FE9" s="223">
        <v>15</v>
      </c>
      <c r="FF9" s="223">
        <v>16</v>
      </c>
      <c r="FG9" s="223">
        <v>17</v>
      </c>
      <c r="FH9" s="223">
        <v>18</v>
      </c>
      <c r="FI9" s="223">
        <v>19</v>
      </c>
      <c r="FJ9" s="223">
        <v>20</v>
      </c>
      <c r="FK9" s="223">
        <v>21</v>
      </c>
      <c r="FL9" s="223">
        <v>22</v>
      </c>
      <c r="FM9" s="223">
        <v>23</v>
      </c>
      <c r="FN9" s="223">
        <v>24</v>
      </c>
      <c r="FO9" s="223">
        <v>25</v>
      </c>
      <c r="FP9" s="223">
        <v>26</v>
      </c>
      <c r="FQ9" s="223">
        <v>27</v>
      </c>
      <c r="FR9" s="223">
        <v>28</v>
      </c>
      <c r="FS9" s="223">
        <v>29</v>
      </c>
      <c r="FT9" s="223">
        <v>30</v>
      </c>
      <c r="FU9" s="223">
        <v>31</v>
      </c>
      <c r="FV9" s="224" t="s">
        <v>65</v>
      </c>
      <c r="FW9" s="225" t="s">
        <v>66</v>
      </c>
      <c r="FX9" s="435"/>
      <c r="FY9" s="426"/>
      <c r="FZ9" s="429"/>
      <c r="GA9" s="223">
        <v>1</v>
      </c>
      <c r="GB9" s="223">
        <v>2</v>
      </c>
      <c r="GC9" s="223">
        <v>3</v>
      </c>
      <c r="GD9" s="223">
        <v>4</v>
      </c>
      <c r="GE9" s="223">
        <v>5</v>
      </c>
      <c r="GF9" s="223">
        <v>6</v>
      </c>
      <c r="GG9" s="223">
        <v>7</v>
      </c>
      <c r="GH9" s="223">
        <v>8</v>
      </c>
      <c r="GI9" s="223">
        <v>9</v>
      </c>
      <c r="GJ9" s="223">
        <v>10</v>
      </c>
      <c r="GK9" s="223">
        <v>11</v>
      </c>
      <c r="GL9" s="223">
        <v>12</v>
      </c>
      <c r="GM9" s="223">
        <v>13</v>
      </c>
      <c r="GN9" s="223">
        <v>14</v>
      </c>
      <c r="GO9" s="223">
        <v>15</v>
      </c>
      <c r="GP9" s="223">
        <v>16</v>
      </c>
      <c r="GQ9" s="223">
        <v>17</v>
      </c>
      <c r="GR9" s="223">
        <v>18</v>
      </c>
      <c r="GS9" s="223">
        <v>19</v>
      </c>
      <c r="GT9" s="223">
        <v>20</v>
      </c>
      <c r="GU9" s="223">
        <v>21</v>
      </c>
      <c r="GV9" s="223">
        <v>22</v>
      </c>
      <c r="GW9" s="223">
        <v>23</v>
      </c>
      <c r="GX9" s="223">
        <v>24</v>
      </c>
      <c r="GY9" s="223">
        <v>25</v>
      </c>
      <c r="GZ9" s="223">
        <v>26</v>
      </c>
      <c r="HA9" s="223">
        <v>27</v>
      </c>
      <c r="HB9" s="223">
        <v>28</v>
      </c>
      <c r="HC9" s="223">
        <v>29</v>
      </c>
      <c r="HD9" s="223">
        <v>30</v>
      </c>
      <c r="HE9" s="223">
        <v>31</v>
      </c>
      <c r="HF9" s="224" t="s">
        <v>65</v>
      </c>
      <c r="HG9" s="225" t="s">
        <v>66</v>
      </c>
      <c r="HH9" s="435"/>
    </row>
    <row r="10" spans="1:216" ht="21" customHeight="1" x14ac:dyDescent="0.2">
      <c r="A10" s="405" t="str">
        <f>TEXT(EDATE('Projektkostenkalkulation EP'!$B$8,0),"MMMM")</f>
        <v>Januar</v>
      </c>
      <c r="B10" s="226"/>
      <c r="C10" s="284" t="str">
        <f>IF(
            OR(
                     TEXT(EDATE('Projektkostenkalkulation EP'!$B$8,0),"TTT") = "Sa",
                     TEXT(EDATE('Projektkostenkalkulation EP'!$B$8,0),"TTT") = "So",
                     IF(ISNA(VLOOKUP(EDATE('Projektkostenkalkulation EP'!$B$8,0),Datenquellen!$F$7:$H$45,3,FALSE))," ",VLOOKUP(EDATE('Projektkostenkalkulation EP'!$B$8,0),Datenquellen!$F$7:$H$45,3,FALSE))="X"
                            ),
                    "X",
                    ""
            )</f>
        <v>X</v>
      </c>
      <c r="D10" s="284" t="str">
        <f xml:space="preserve"> IF(TEXT((EDATE('Projektkostenkalkulation EP'!$B$8,0)+C$9),"MM")=TEXT((EDATE('Projektkostenkalkulation EP'!$B$8,0)+(C$9-1)),"MM"),
             IF(
                        OR(
                                    TEXT((EDATE('Projektkostenkalkulation EP'!$B$8,0)+C$9),"TTT") = "Sa",
                                    TEXT((EDATE('Projektkostenkalkulation EP'!$B$8,0)+C$9),"TTT") = "So",
                                    IF(ISNA(VLOOKUP(EDATE('Projektkostenkalkulation EP'!$B$8,0)+C$9,Datenquellen!$F$7:$H$45,3,FALSE))," ",VLOOKUP(EDATE('Projektkostenkalkulation EP'!$B$8,0)+C$9,Datenquellen!$F$7:$H$45,3,FALSE))="X"
                                    ),
                          "X",
                          ""
                          ),
               "X"
            )</f>
        <v/>
      </c>
      <c r="E10" s="284" t="str">
        <f xml:space="preserve"> IF(TEXT((EDATE('Projektkostenkalkulation EP'!$B$8,0)+D$9),"MM")=TEXT((EDATE('Projektkostenkalkulation EP'!$B$8,0)+(D$9-1)),"MM"),
             IF(
                        OR(
                                    TEXT((EDATE('Projektkostenkalkulation EP'!$B$8,0)+D$9),"TTT") = "Sa",
                                    TEXT((EDATE('Projektkostenkalkulation EP'!$B$8,0)+D$9),"TTT") = "So",
                                    IF(ISNA(VLOOKUP(EDATE('Projektkostenkalkulation EP'!$B$8,0)+D$9,Datenquellen!$F$7:$H$45,3,FALSE))," ",VLOOKUP(EDATE('Projektkostenkalkulation EP'!$B$8,0)+D$9,Datenquellen!$F$7:$H$45,3,FALSE))="X"
                                    ),
                          "X",
                          ""
                          ),
               "X"
            )</f>
        <v/>
      </c>
      <c r="F10" s="284" t="str">
        <f xml:space="preserve"> IF(TEXT((EDATE('Projektkostenkalkulation EP'!$B$8,0)+E$9),"MM")=TEXT((EDATE('Projektkostenkalkulation EP'!$B$8,0)+(E$9-1)),"MM"),
             IF(
                        OR(
                                    TEXT((EDATE('Projektkostenkalkulation EP'!$B$8,0)+E$9),"TTT") = "Sa",
                                    TEXT((EDATE('Projektkostenkalkulation EP'!$B$8,0)+E$9),"TTT") = "So",
                                    IF(ISNA(VLOOKUP(EDATE('Projektkostenkalkulation EP'!$B$8,0)+E$9,Datenquellen!$F$7:$H$45,3,FALSE))," ",VLOOKUP(EDATE('Projektkostenkalkulation EP'!$B$8,0)+E$9,Datenquellen!$F$7:$H$45,3,FALSE))="X"
                                    ),
                          "X",
                          ""
                          ),
               "X"
            )</f>
        <v/>
      </c>
      <c r="G10" s="284" t="str">
        <f xml:space="preserve"> IF(TEXT((EDATE('Projektkostenkalkulation EP'!$B$8,0)+F$9),"MM")=TEXT((EDATE('Projektkostenkalkulation EP'!$B$8,0)+(F$9-1)),"MM"),
             IF(
                        OR(
                                    TEXT((EDATE('Projektkostenkalkulation EP'!$B$8,0)+F$9),"TTT") = "Sa",
                                    TEXT((EDATE('Projektkostenkalkulation EP'!$B$8,0)+F$9),"TTT") = "So",
                                    IF(ISNA(VLOOKUP(EDATE('Projektkostenkalkulation EP'!$B$8,0)+F$9,Datenquellen!$F$7:$H$45,3,FALSE))," ",VLOOKUP(EDATE('Projektkostenkalkulation EP'!$B$8,0)+F$9,Datenquellen!$F$7:$H$45,3,FALSE))="X"
                                    ),
                          "X",
                          ""
                          ),
               "X"
            )</f>
        <v/>
      </c>
      <c r="H10" s="284" t="str">
        <f xml:space="preserve"> IF(TEXT((EDATE('Projektkostenkalkulation EP'!$B$8,0)+G$9),"MM")=TEXT((EDATE('Projektkostenkalkulation EP'!$B$8,0)+(G$9-1)),"MM"),
             IF(
                        OR(
                                    TEXT((EDATE('Projektkostenkalkulation EP'!$B$8,0)+G$9),"TTT") = "Sa",
                                    TEXT((EDATE('Projektkostenkalkulation EP'!$B$8,0)+G$9),"TTT") = "So",
                                    IF(ISNA(VLOOKUP(EDATE('Projektkostenkalkulation EP'!$B$8,0)+G$9,Datenquellen!$F$7:$H$45,3,FALSE))," ",VLOOKUP(EDATE('Projektkostenkalkulation EP'!$B$8,0)+G$9,Datenquellen!$F$7:$H$45,3,FALSE))="X"
                                    ),
                          "X",
                          ""
                          ),
               "X"
            )</f>
        <v>X</v>
      </c>
      <c r="I10" s="284" t="str">
        <f xml:space="preserve"> IF(TEXT((EDATE('Projektkostenkalkulation EP'!$B$8,0)+H$9),"MM")=TEXT((EDATE('Projektkostenkalkulation EP'!$B$8,0)+(H$9-1)),"MM"),
             IF(
                        OR(
                                    TEXT((EDATE('Projektkostenkalkulation EP'!$B$8,0)+H$9),"TTT") = "Sa",
                                    TEXT((EDATE('Projektkostenkalkulation EP'!$B$8,0)+H$9),"TTT") = "So",
                                    IF(ISNA(VLOOKUP(EDATE('Projektkostenkalkulation EP'!$B$8,0)+H$9,Datenquellen!$F$7:$H$45,3,FALSE))," ",VLOOKUP(EDATE('Projektkostenkalkulation EP'!$B$8,0)+H$9,Datenquellen!$F$7:$H$45,3,FALSE))="X"
                                    ),
                          "X",
                          ""
                          ),
               "X"
            )</f>
        <v>X</v>
      </c>
      <c r="J10" s="284" t="str">
        <f xml:space="preserve"> IF(TEXT((EDATE('Projektkostenkalkulation EP'!$B$8,0)+I$9),"MM")=TEXT((EDATE('Projektkostenkalkulation EP'!$B$8,0)+(I$9-1)),"MM"),
             IF(
                        OR(
                                    TEXT((EDATE('Projektkostenkalkulation EP'!$B$8,0)+I$9),"TTT") = "Sa",
                                    TEXT((EDATE('Projektkostenkalkulation EP'!$B$8,0)+I$9),"TTT") = "So",
                                    IF(ISNA(VLOOKUP(EDATE('Projektkostenkalkulation EP'!$B$8,0)+I$9,Datenquellen!$F$7:$H$45,3,FALSE))," ",VLOOKUP(EDATE('Projektkostenkalkulation EP'!$B$8,0)+I$9,Datenquellen!$F$7:$H$45,3,FALSE))="X"
                                    ),
                          "X",
                          ""
                          ),
               "X"
            )</f>
        <v/>
      </c>
      <c r="K10" s="284" t="str">
        <f xml:space="preserve"> IF(TEXT((EDATE('Projektkostenkalkulation EP'!$B$8,0)+J$9),"MM")=TEXT((EDATE('Projektkostenkalkulation EP'!$B$8,0)+(J$9-1)),"MM"),
             IF(
                        OR(
                                    TEXT((EDATE('Projektkostenkalkulation EP'!$B$8,0)+J$9),"TTT") = "Sa",
                                    TEXT((EDATE('Projektkostenkalkulation EP'!$B$8,0)+J$9),"TTT") = "So",
                                    IF(ISNA(VLOOKUP(EDATE('Projektkostenkalkulation EP'!$B$8,0)+J$9,Datenquellen!$F$7:$H$45,3,FALSE))," ",VLOOKUP(EDATE('Projektkostenkalkulation EP'!$B$8,0)+J$9,Datenquellen!$F$7:$H$45,3,FALSE))="X"
                                    ),
                          "X",
                          ""
                          ),
               "X"
            )</f>
        <v/>
      </c>
      <c r="L10" s="284" t="str">
        <f xml:space="preserve"> IF(TEXT((EDATE('Projektkostenkalkulation EP'!$B$8,0)+K$9),"MM")=TEXT((EDATE('Projektkostenkalkulation EP'!$B$8,0)+(K$9-1)),"MM"),
             IF(
                        OR(
                                    TEXT((EDATE('Projektkostenkalkulation EP'!$B$8,0)+K$9),"TTT") = "Sa",
                                    TEXT((EDATE('Projektkostenkalkulation EP'!$B$8,0)+K$9),"TTT") = "So",
                                    IF(ISNA(VLOOKUP(EDATE('Projektkostenkalkulation EP'!$B$8,0)+K$9,Datenquellen!$F$7:$H$45,3,FALSE))," ",VLOOKUP(EDATE('Projektkostenkalkulation EP'!$B$8,0)+K$9,Datenquellen!$F$7:$H$45,3,FALSE))="X"
                                    ),
                          "X",
                          ""
                          ),
               "X"
            )</f>
        <v/>
      </c>
      <c r="M10" s="284" t="str">
        <f xml:space="preserve"> IF(TEXT((EDATE('Projektkostenkalkulation EP'!$B$8,0)+L$9),"MM")=TEXT((EDATE('Projektkostenkalkulation EP'!$B$8,0)+(L$9-1)),"MM"),
             IF(
                        OR(
                                    TEXT((EDATE('Projektkostenkalkulation EP'!$B$8,0)+L$9),"TTT") = "Sa",
                                    TEXT((EDATE('Projektkostenkalkulation EP'!$B$8,0)+L$9),"TTT") = "So",
                                    IF(ISNA(VLOOKUP(EDATE('Projektkostenkalkulation EP'!$B$8,0)+L$9,Datenquellen!$F$7:$H$45,3,FALSE))," ",VLOOKUP(EDATE('Projektkostenkalkulation EP'!$B$8,0)+L$9,Datenquellen!$F$7:$H$45,3,FALSE))="X"
                                    ),
                          "X",
                          ""
                          ),
               "X"
            )</f>
        <v/>
      </c>
      <c r="N10" s="284" t="str">
        <f xml:space="preserve"> IF(TEXT((EDATE('Projektkostenkalkulation EP'!$B$8,0)+M$9),"MM")=TEXT((EDATE('Projektkostenkalkulation EP'!$B$8,0)+(M$9-1)),"MM"),
             IF(
                        OR(
                                    TEXT((EDATE('Projektkostenkalkulation EP'!$B$8,0)+M$9),"TTT") = "Sa",
                                    TEXT((EDATE('Projektkostenkalkulation EP'!$B$8,0)+M$9),"TTT") = "So",
                                    IF(ISNA(VLOOKUP(EDATE('Projektkostenkalkulation EP'!$B$8,0)+M$9,Datenquellen!$F$7:$H$45,3,FALSE))," ",VLOOKUP(EDATE('Projektkostenkalkulation EP'!$B$8,0)+M$9,Datenquellen!$F$7:$H$45,3,FALSE))="X"
                                    ),
                          "X",
                          ""
                          ),
               "X"
            )</f>
        <v/>
      </c>
      <c r="O10" s="284" t="str">
        <f xml:space="preserve"> IF(TEXT((EDATE('Projektkostenkalkulation EP'!$B$8,0)+N$9),"MM")=TEXT((EDATE('Projektkostenkalkulation EP'!$B$8,0)+(N$9-1)),"MM"),
             IF(
                        OR(
                                    TEXT((EDATE('Projektkostenkalkulation EP'!$B$8,0)+N$9),"TTT") = "Sa",
                                    TEXT((EDATE('Projektkostenkalkulation EP'!$B$8,0)+N$9),"TTT") = "So",
                                    IF(ISNA(VLOOKUP(EDATE('Projektkostenkalkulation EP'!$B$8,0)+N$9,Datenquellen!$F$7:$H$45,3,FALSE))," ",VLOOKUP(EDATE('Projektkostenkalkulation EP'!$B$8,0)+N$9,Datenquellen!$F$7:$H$45,3,FALSE))="X"
                                    ),
                          "X",
                          ""
                          ),
               "X"
            )</f>
        <v>X</v>
      </c>
      <c r="P10" s="284" t="str">
        <f xml:space="preserve"> IF(TEXT((EDATE('Projektkostenkalkulation EP'!$B$8,0)+O$9),"MM")=TEXT((EDATE('Projektkostenkalkulation EP'!$B$8,0)+(O$9-1)),"MM"),
             IF(
                        OR(
                                    TEXT((EDATE('Projektkostenkalkulation EP'!$B$8,0)+O$9),"TTT") = "Sa",
                                    TEXT((EDATE('Projektkostenkalkulation EP'!$B$8,0)+O$9),"TTT") = "So",
                                    IF(ISNA(VLOOKUP(EDATE('Projektkostenkalkulation EP'!$B$8,0)+O$9,Datenquellen!$F$7:$H$45,3,FALSE))," ",VLOOKUP(EDATE('Projektkostenkalkulation EP'!$B$8,0)+O$9,Datenquellen!$F$7:$H$45,3,FALSE))="X"
                                    ),
                          "X",
                          ""
                          ),
               "X"
            )</f>
        <v>X</v>
      </c>
      <c r="Q10" s="284" t="str">
        <f xml:space="preserve"> IF(TEXT((EDATE('Projektkostenkalkulation EP'!$B$8,0)+P$9),"MM")=TEXT((EDATE('Projektkostenkalkulation EP'!$B$8,0)+(P$9-1)),"MM"),
             IF(
                        OR(
                                    TEXT((EDATE('Projektkostenkalkulation EP'!$B$8,0)+P$9),"TTT") = "Sa",
                                    TEXT((EDATE('Projektkostenkalkulation EP'!$B$8,0)+P$9),"TTT") = "So",
                                    IF(ISNA(VLOOKUP(EDATE('Projektkostenkalkulation EP'!$B$8,0)+P$9,Datenquellen!$F$7:$H$45,3,FALSE))," ",VLOOKUP(EDATE('Projektkostenkalkulation EP'!$B$8,0)+P$9,Datenquellen!$F$7:$H$45,3,FALSE))="X"
                                    ),
                          "X",
                          ""
                          ),
               "X"
            )</f>
        <v/>
      </c>
      <c r="R10" s="284" t="str">
        <f xml:space="preserve"> IF(TEXT((EDATE('Projektkostenkalkulation EP'!$B$8,0)+Q$9),"MM")=TEXT((EDATE('Projektkostenkalkulation EP'!$B$8,0)+(Q$9-1)),"MM"),
             IF(
                        OR(
                                    TEXT((EDATE('Projektkostenkalkulation EP'!$B$8,0)+Q$9),"TTT") = "Sa",
                                    TEXT((EDATE('Projektkostenkalkulation EP'!$B$8,0)+Q$9),"TTT") = "So",
                                    IF(ISNA(VLOOKUP(EDATE('Projektkostenkalkulation EP'!$B$8,0)+Q$9,Datenquellen!$F$7:$H$45,3,FALSE))," ",VLOOKUP(EDATE('Projektkostenkalkulation EP'!$B$8,0)+Q$9,Datenquellen!$F$7:$H$45,3,FALSE))="X"
                                    ),
                          "X",
                          ""
                          ),
               "X"
            )</f>
        <v/>
      </c>
      <c r="S10" s="284" t="str">
        <f xml:space="preserve"> IF(TEXT((EDATE('Projektkostenkalkulation EP'!$B$8,0)+R$9),"MM")=TEXT((EDATE('Projektkostenkalkulation EP'!$B$8,0)+(R$9-1)),"MM"),
             IF(
                        OR(
                                    TEXT((EDATE('Projektkostenkalkulation EP'!$B$8,0)+R$9),"TTT") = "Sa",
                                    TEXT((EDATE('Projektkostenkalkulation EP'!$B$8,0)+R$9),"TTT") = "So",
                                    IF(ISNA(VLOOKUP(EDATE('Projektkostenkalkulation EP'!$B$8,0)+R$9,Datenquellen!$F$7:$H$45,3,FALSE))," ",VLOOKUP(EDATE('Projektkostenkalkulation EP'!$B$8,0)+R$9,Datenquellen!$F$7:$H$45,3,FALSE))="X"
                                    ),
                          "X",
                          ""
                          ),
               "X"
            )</f>
        <v/>
      </c>
      <c r="T10" s="284" t="str">
        <f xml:space="preserve"> IF(TEXT((EDATE('Projektkostenkalkulation EP'!$B$8,0)+S$9),"MM")=TEXT((EDATE('Projektkostenkalkulation EP'!$B$8,0)+(S$9-1)),"MM"),
             IF(
                        OR(
                                    TEXT((EDATE('Projektkostenkalkulation EP'!$B$8,0)+S$9),"TTT") = "Sa",
                                    TEXT((EDATE('Projektkostenkalkulation EP'!$B$8,0)+S$9),"TTT") = "So",
                                    IF(ISNA(VLOOKUP(EDATE('Projektkostenkalkulation EP'!$B$8,0)+S$9,Datenquellen!$F$7:$H$45,3,FALSE))," ",VLOOKUP(EDATE('Projektkostenkalkulation EP'!$B$8,0)+S$9,Datenquellen!$F$7:$H$45,3,FALSE))="X"
                                    ),
                          "X",
                          ""
                          ),
               "X"
            )</f>
        <v/>
      </c>
      <c r="U10" s="284" t="str">
        <f xml:space="preserve"> IF(TEXT((EDATE('Projektkostenkalkulation EP'!$B$8,0)+T$9),"MM")=TEXT((EDATE('Projektkostenkalkulation EP'!$B$8,0)+(T$9-1)),"MM"),
             IF(
                        OR(
                                    TEXT((EDATE('Projektkostenkalkulation EP'!$B$8,0)+T$9),"TTT") = "Sa",
                                    TEXT((EDATE('Projektkostenkalkulation EP'!$B$8,0)+T$9),"TTT") = "So",
                                    IF(ISNA(VLOOKUP(EDATE('Projektkostenkalkulation EP'!$B$8,0)+T$9,Datenquellen!$F$7:$H$45,3,FALSE))," ",VLOOKUP(EDATE('Projektkostenkalkulation EP'!$B$8,0)+T$9,Datenquellen!$F$7:$H$45,3,FALSE))="X"
                                    ),
                          "X",
                          ""
                          ),
               "X"
            )</f>
        <v/>
      </c>
      <c r="V10" s="284" t="str">
        <f xml:space="preserve"> IF(TEXT((EDATE('Projektkostenkalkulation EP'!$B$8,0)+U$9),"MM")=TEXT((EDATE('Projektkostenkalkulation EP'!$B$8,0)+(U$9-1)),"MM"),
             IF(
                        OR(
                                    TEXT((EDATE('Projektkostenkalkulation EP'!$B$8,0)+U$9),"TTT") = "Sa",
                                    TEXT((EDATE('Projektkostenkalkulation EP'!$B$8,0)+U$9),"TTT") = "So",
                                    IF(ISNA(VLOOKUP(EDATE('Projektkostenkalkulation EP'!$B$8,0)+U$9,Datenquellen!$F$7:$H$45,3,FALSE))," ",VLOOKUP(EDATE('Projektkostenkalkulation EP'!$B$8,0)+U$9,Datenquellen!$F$7:$H$45,3,FALSE))="X"
                                    ),
                          "X",
                          ""
                          ),
               "X"
            )</f>
        <v>X</v>
      </c>
      <c r="W10" s="284" t="str">
        <f xml:space="preserve"> IF(TEXT((EDATE('Projektkostenkalkulation EP'!$B$8,0)+V$9),"MM")=TEXT((EDATE('Projektkostenkalkulation EP'!$B$8,0)+(V$9-1)),"MM"),
             IF(
                        OR(
                                    TEXT((EDATE('Projektkostenkalkulation EP'!$B$8,0)+V$9),"TTT") = "Sa",
                                    TEXT((EDATE('Projektkostenkalkulation EP'!$B$8,0)+V$9),"TTT") = "So",
                                    IF(ISNA(VLOOKUP(EDATE('Projektkostenkalkulation EP'!$B$8,0)+V$9,Datenquellen!$F$7:$H$45,3,FALSE))," ",VLOOKUP(EDATE('Projektkostenkalkulation EP'!$B$8,0)+V$9,Datenquellen!$F$7:$H$45,3,FALSE))="X"
                                    ),
                          "X",
                          ""
                          ),
               "X"
            )</f>
        <v>X</v>
      </c>
      <c r="X10" s="284" t="str">
        <f xml:space="preserve"> IF(TEXT((EDATE('Projektkostenkalkulation EP'!$B$8,0)+W$9),"MM")=TEXT((EDATE('Projektkostenkalkulation EP'!$B$8,0)+(W$9-1)),"MM"),
             IF(
                        OR(
                                    TEXT((EDATE('Projektkostenkalkulation EP'!$B$8,0)+W$9),"TTT") = "Sa",
                                    TEXT((EDATE('Projektkostenkalkulation EP'!$B$8,0)+W$9),"TTT") = "So",
                                    IF(ISNA(VLOOKUP(EDATE('Projektkostenkalkulation EP'!$B$8,0)+W$9,Datenquellen!$F$7:$H$45,3,FALSE))," ",VLOOKUP(EDATE('Projektkostenkalkulation EP'!$B$8,0)+W$9,Datenquellen!$F$7:$H$45,3,FALSE))="X"
                                    ),
                          "X",
                          ""
                          ),
               "X"
            )</f>
        <v/>
      </c>
      <c r="Y10" s="284" t="str">
        <f xml:space="preserve"> IF(TEXT((EDATE('Projektkostenkalkulation EP'!$B$8,0)+X$9),"MM")=TEXT((EDATE('Projektkostenkalkulation EP'!$B$8,0)+(X$9-1)),"MM"),
             IF(
                        OR(
                                    TEXT((EDATE('Projektkostenkalkulation EP'!$B$8,0)+X$9),"TTT") = "Sa",
                                    TEXT((EDATE('Projektkostenkalkulation EP'!$B$8,0)+X$9),"TTT") = "So",
                                    IF(ISNA(VLOOKUP(EDATE('Projektkostenkalkulation EP'!$B$8,0)+X$9,Datenquellen!$F$7:$H$45,3,FALSE))," ",VLOOKUP(EDATE('Projektkostenkalkulation EP'!$B$8,0)+X$9,Datenquellen!$F$7:$H$45,3,FALSE))="X"
                                    ),
                          "X",
                          ""
                          ),
               "X"
            )</f>
        <v/>
      </c>
      <c r="Z10" s="284" t="str">
        <f xml:space="preserve"> IF(TEXT((EDATE('Projektkostenkalkulation EP'!$B$8,0)+Y$9),"MM")=TEXT((EDATE('Projektkostenkalkulation EP'!$B$8,0)+(Y$9-1)),"MM"),
             IF(
                        OR(
                                    TEXT((EDATE('Projektkostenkalkulation EP'!$B$8,0)+Y$9),"TTT") = "Sa",
                                    TEXT((EDATE('Projektkostenkalkulation EP'!$B$8,0)+Y$9),"TTT") = "So",
                                    IF(ISNA(VLOOKUP(EDATE('Projektkostenkalkulation EP'!$B$8,0)+Y$9,Datenquellen!$F$7:$H$45,3,FALSE))," ",VLOOKUP(EDATE('Projektkostenkalkulation EP'!$B$8,0)+Y$9,Datenquellen!$F$7:$H$45,3,FALSE))="X"
                                    ),
                          "X",
                          ""
                          ),
               "X"
            )</f>
        <v/>
      </c>
      <c r="AA10" s="284" t="str">
        <f xml:space="preserve"> IF(TEXT((EDATE('Projektkostenkalkulation EP'!$B$8,0)+Z$9),"MM")=TEXT((EDATE('Projektkostenkalkulation EP'!$B$8,0)+(Z$9-1)),"MM"),
             IF(
                        OR(
                                    TEXT((EDATE('Projektkostenkalkulation EP'!$B$8,0)+Z$9),"TTT") = "Sa",
                                    TEXT((EDATE('Projektkostenkalkulation EP'!$B$8,0)+Z$9),"TTT") = "So",
                                    IF(ISNA(VLOOKUP(EDATE('Projektkostenkalkulation EP'!$B$8,0)+Z$9,Datenquellen!$F$7:$H$45,3,FALSE))," ",VLOOKUP(EDATE('Projektkostenkalkulation EP'!$B$8,0)+Z$9,Datenquellen!$F$7:$H$45,3,FALSE))="X"
                                    ),
                          "X",
                          ""
                          ),
               "X"
            )</f>
        <v/>
      </c>
      <c r="AB10" s="284" t="str">
        <f xml:space="preserve"> IF(TEXT((EDATE('Projektkostenkalkulation EP'!$B$8,0)+AA$9),"MM")=TEXT((EDATE('Projektkostenkalkulation EP'!$B$8,0)+(AA$9-1)),"MM"),
             IF(
                        OR(
                                    TEXT((EDATE('Projektkostenkalkulation EP'!$B$8,0)+AA$9),"TTT") = "Sa",
                                    TEXT((EDATE('Projektkostenkalkulation EP'!$B$8,0)+AA$9),"TTT") = "So",
                                    IF(ISNA(VLOOKUP(EDATE('Projektkostenkalkulation EP'!$B$8,0)+AA$9,Datenquellen!$F$7:$H$45,3,FALSE))," ",VLOOKUP(EDATE('Projektkostenkalkulation EP'!$B$8,0)+AA$9,Datenquellen!$F$7:$H$45,3,FALSE))="X"
                                    ),
                          "X",
                          ""
                          ),
               "X"
            )</f>
        <v/>
      </c>
      <c r="AC10" s="284" t="str">
        <f xml:space="preserve"> IF(TEXT((EDATE('Projektkostenkalkulation EP'!$B$8,0)+AB$9),"MM")=TEXT((EDATE('Projektkostenkalkulation EP'!$B$8,0)+(AB$9-1)),"MM"),
             IF(
                        OR(
                                    TEXT((EDATE('Projektkostenkalkulation EP'!$B$8,0)+AB$9),"TTT") = "Sa",
                                    TEXT((EDATE('Projektkostenkalkulation EP'!$B$8,0)+AB$9),"TTT") = "So",
                                    IF(ISNA(VLOOKUP(EDATE('Projektkostenkalkulation EP'!$B$8,0)+AB$9,Datenquellen!$F$7:$H$45,3,FALSE))," ",VLOOKUP(EDATE('Projektkostenkalkulation EP'!$B$8,0)+AB$9,Datenquellen!$F$7:$H$45,3,FALSE))="X"
                                    ),
                          "X",
                          ""
                          ),
               "X"
            )</f>
        <v>X</v>
      </c>
      <c r="AD10" s="284" t="str">
        <f xml:space="preserve"> IF(TEXT((EDATE('Projektkostenkalkulation EP'!$B$8,0)+AC$9),"MM")=TEXT((EDATE('Projektkostenkalkulation EP'!$B$8,0)+(AC$9-1)),"MM"),
             IF(
                        OR(
                                    TEXT((EDATE('Projektkostenkalkulation EP'!$B$8,0)+AC$9),"TTT") = "Sa",
                                    TEXT((EDATE('Projektkostenkalkulation EP'!$B$8,0)+AC$9),"TTT") = "So",
                                    IF(ISNA(VLOOKUP(EDATE('Projektkostenkalkulation EP'!$B$8,0)+AC$9,Datenquellen!$F$7:$H$45,3,FALSE))," ",VLOOKUP(EDATE('Projektkostenkalkulation EP'!$B$8,0)+AC$9,Datenquellen!$F$7:$H$45,3,FALSE))="X"
                                    ),
                          "X",
                          ""
                          ),
               "X"
            )</f>
        <v>X</v>
      </c>
      <c r="AE10" s="284" t="str">
        <f xml:space="preserve"> IF(TEXT((EDATE('Projektkostenkalkulation EP'!$B$8,0)+AD$9),"MM")=TEXT((EDATE('Projektkostenkalkulation EP'!$B$8,0)+(AD$9-1)),"MM"),
             IF(
                        OR(
                                    TEXT((EDATE('Projektkostenkalkulation EP'!$B$8,0)+AD$9),"TTT") = "Sa",
                                    TEXT((EDATE('Projektkostenkalkulation EP'!$B$8,0)+AD$9),"TTT") = "So",
                                    IF(ISNA(VLOOKUP(EDATE('Projektkostenkalkulation EP'!$B$8,0)+AD$9,Datenquellen!$F$7:$H$45,3,FALSE))," ",VLOOKUP(EDATE('Projektkostenkalkulation EP'!$B$8,0)+AD$9,Datenquellen!$F$7:$H$45,3,FALSE))="X"
                                    ),
                          "X",
                          ""
                          ),
               "X"
            )</f>
        <v/>
      </c>
      <c r="AF10" s="284" t="str">
        <f xml:space="preserve"> IF(TEXT((EDATE('Projektkostenkalkulation EP'!$B$8,0)+AE$9),"MM")=TEXT((EDATE('Projektkostenkalkulation EP'!$B$8,0)+(AE$9-1)),"MM"),
             IF(
                        OR(
                                    TEXT((EDATE('Projektkostenkalkulation EP'!$B$8,0)+AE$9),"TTT") = "Sa",
                                    TEXT((EDATE('Projektkostenkalkulation EP'!$B$8,0)+AE$9),"TTT") = "So",
                                    IF(ISNA(VLOOKUP(EDATE('Projektkostenkalkulation EP'!$B$8,0)+AE$9,Datenquellen!$F$7:$H$45,3,FALSE))," ",VLOOKUP(EDATE('Projektkostenkalkulation EP'!$B$8,0)+AE$9,Datenquellen!$F$7:$H$45,3,FALSE))="X"
                                    ),
                          "X",
                          ""
                          ),
               "X"
            )</f>
        <v/>
      </c>
      <c r="AG10" s="284" t="str">
        <f xml:space="preserve"> IF(TEXT((EDATE('Projektkostenkalkulation EP'!$B$8,0)+AF$9),"MM")=TEXT((EDATE('Projektkostenkalkulation EP'!$B$8,0)+(AF$9-1)),"MM"),
             IF(
                        OR(
                                    TEXT((EDATE('Projektkostenkalkulation EP'!$B$8,0)+AF$9),"TTT") = "Sa",
                                    TEXT((EDATE('Projektkostenkalkulation EP'!$B$8,0)+AF$9),"TTT") = "So",
                                    IF(ISNA(VLOOKUP(EDATE('Projektkostenkalkulation EP'!$B$8,0)+AF$9,Datenquellen!$F$7:$H$45,3,FALSE))," ",VLOOKUP(EDATE('Projektkostenkalkulation EP'!$B$8,0)+AF$9,Datenquellen!$F$7:$H$45,3,FALSE))="X"
                                    ),
                          "X",
                          ""
                          ),
               "X"
            )</f>
        <v/>
      </c>
      <c r="AH10" s="229"/>
      <c r="AI10" s="230"/>
      <c r="AJ10" s="408"/>
      <c r="AK10" s="405" t="str">
        <f>TEXT(EDATE('Projektkostenkalkulation EP'!$B$8,0),"MMMM")</f>
        <v>Januar</v>
      </c>
      <c r="AL10" s="226"/>
      <c r="AM10" s="227" t="str">
        <f>IF(
            OR(
                     TEXT(EDATE('Projektkostenkalkulation EP'!$B$8,0),"TTT") = "Sa",
                     TEXT(EDATE('Projektkostenkalkulation EP'!$B$8,0),"TTT") = "So",
                     IF(ISNA(VLOOKUP(EDATE('Projektkostenkalkulation EP'!$B$8,0),Datenquellen!$F$7:$H$45,3,FALSE))," ",VLOOKUP(EDATE('Projektkostenkalkulation EP'!$B$8,0),Datenquellen!$F$7:$H$45,3,FALSE))="X"
                            ),
                    "X",
                    ""
            )</f>
        <v>X</v>
      </c>
      <c r="AN10" s="227" t="str">
        <f xml:space="preserve"> IF(TEXT((EDATE('Projektkostenkalkulation EP'!$B$8,0)+AM$9),"MM")=TEXT((EDATE('Projektkostenkalkulation EP'!$B$8,0)+(AM$9-1)),"MM"),
             IF(
                        OR(
                                    TEXT((EDATE('Projektkostenkalkulation EP'!$B$8,0)+AM$9),"TTT") = "Sa",
                                    TEXT((EDATE('Projektkostenkalkulation EP'!$B$8,0)+AM$9),"TTT") = "So",
                                    IF(ISNA(VLOOKUP(EDATE('Projektkostenkalkulation EP'!$B$8,0)+AM$9,Datenquellen!$F$7:$H$45,3,FALSE))," ",VLOOKUP(EDATE('Projektkostenkalkulation EP'!$B$8,0)+AM$9,Datenquellen!$F$7:$H$45,3,FALSE))="X"
                                    ),
                          "X",
                          ""
                          ),
               "X"
            )</f>
        <v/>
      </c>
      <c r="AO10" s="227" t="str">
        <f xml:space="preserve"> IF(TEXT((EDATE('Projektkostenkalkulation EP'!$B$8,0)+AN$9),"MM")=TEXT((EDATE('Projektkostenkalkulation EP'!$B$8,0)+(AN$9-1)),"MM"),
             IF(
                        OR(
                                    TEXT((EDATE('Projektkostenkalkulation EP'!$B$8,0)+AN$9),"TTT") = "Sa",
                                    TEXT((EDATE('Projektkostenkalkulation EP'!$B$8,0)+AN$9),"TTT") = "So",
                                    IF(ISNA(VLOOKUP(EDATE('Projektkostenkalkulation EP'!$B$8,0)+AN$9,Datenquellen!$F$7:$H$45,3,FALSE))," ",VLOOKUP(EDATE('Projektkostenkalkulation EP'!$B$8,0)+AN$9,Datenquellen!$F$7:$H$45,3,FALSE))="X"
                                    ),
                          "X",
                          ""
                          ),
               "X"
            )</f>
        <v/>
      </c>
      <c r="AP10" s="227" t="str">
        <f xml:space="preserve"> IF(TEXT((EDATE('Projektkostenkalkulation EP'!$B$8,0)+AO$9),"MM")=TEXT((EDATE('Projektkostenkalkulation EP'!$B$8,0)+(AO$9-1)),"MM"),
             IF(
                        OR(
                                    TEXT((EDATE('Projektkostenkalkulation EP'!$B$8,0)+AO$9),"TTT") = "Sa",
                                    TEXT((EDATE('Projektkostenkalkulation EP'!$B$8,0)+AO$9),"TTT") = "So",
                                    IF(ISNA(VLOOKUP(EDATE('Projektkostenkalkulation EP'!$B$8,0)+AO$9,Datenquellen!$F$7:$H$45,3,FALSE))," ",VLOOKUP(EDATE('Projektkostenkalkulation EP'!$B$8,0)+AO$9,Datenquellen!$F$7:$H$45,3,FALSE))="X"
                                    ),
                          "X",
                          ""
                          ),
               "X"
            )</f>
        <v/>
      </c>
      <c r="AQ10" s="227" t="str">
        <f xml:space="preserve"> IF(TEXT((EDATE('Projektkostenkalkulation EP'!$B$8,0)+AP$9),"MM")=TEXT((EDATE('Projektkostenkalkulation EP'!$B$8,0)+(AP$9-1)),"MM"),
             IF(
                        OR(
                                    TEXT((EDATE('Projektkostenkalkulation EP'!$B$8,0)+AP$9),"TTT") = "Sa",
                                    TEXT((EDATE('Projektkostenkalkulation EP'!$B$8,0)+AP$9),"TTT") = "So",
                                    IF(ISNA(VLOOKUP(EDATE('Projektkostenkalkulation EP'!$B$8,0)+AP$9,Datenquellen!$F$7:$H$45,3,FALSE))," ",VLOOKUP(EDATE('Projektkostenkalkulation EP'!$B$8,0)+AP$9,Datenquellen!$F$7:$H$45,3,FALSE))="X"
                                    ),
                          "X",
                          ""
                          ),
               "X"
            )</f>
        <v/>
      </c>
      <c r="AR10" s="227" t="str">
        <f xml:space="preserve"> IF(TEXT((EDATE('Projektkostenkalkulation EP'!$B$8,0)+AQ$9),"MM")=TEXT((EDATE('Projektkostenkalkulation EP'!$B$8,0)+(AQ$9-1)),"MM"),
             IF(
                        OR(
                                    TEXT((EDATE('Projektkostenkalkulation EP'!$B$8,0)+AQ$9),"TTT") = "Sa",
                                    TEXT((EDATE('Projektkostenkalkulation EP'!$B$8,0)+AQ$9),"TTT") = "So",
                                    IF(ISNA(VLOOKUP(EDATE('Projektkostenkalkulation EP'!$B$8,0)+AQ$9,Datenquellen!$F$7:$H$45,3,FALSE))," ",VLOOKUP(EDATE('Projektkostenkalkulation EP'!$B$8,0)+AQ$9,Datenquellen!$F$7:$H$45,3,FALSE))="X"
                                    ),
                          "X",
                          ""
                          ),
               "X"
            )</f>
        <v>X</v>
      </c>
      <c r="AS10" s="227" t="str">
        <f xml:space="preserve"> IF(TEXT((EDATE('Projektkostenkalkulation EP'!$B$8,0)+AR$9),"MM")=TEXT((EDATE('Projektkostenkalkulation EP'!$B$8,0)+(AR$9-1)),"MM"),
             IF(
                        OR(
                                    TEXT((EDATE('Projektkostenkalkulation EP'!$B$8,0)+AR$9),"TTT") = "Sa",
                                    TEXT((EDATE('Projektkostenkalkulation EP'!$B$8,0)+AR$9),"TTT") = "So",
                                    IF(ISNA(VLOOKUP(EDATE('Projektkostenkalkulation EP'!$B$8,0)+AR$9,Datenquellen!$F$7:$H$45,3,FALSE))," ",VLOOKUP(EDATE('Projektkostenkalkulation EP'!$B$8,0)+AR$9,Datenquellen!$F$7:$H$45,3,FALSE))="X"
                                    ),
                          "X",
                          ""
                          ),
               "X"
            )</f>
        <v>X</v>
      </c>
      <c r="AT10" s="227" t="str">
        <f xml:space="preserve"> IF(TEXT((EDATE('Projektkostenkalkulation EP'!$B$8,0)+AS$9),"MM")=TEXT((EDATE('Projektkostenkalkulation EP'!$B$8,0)+(AS$9-1)),"MM"),
             IF(
                        OR(
                                    TEXT((EDATE('Projektkostenkalkulation EP'!$B$8,0)+AS$9),"TTT") = "Sa",
                                    TEXT((EDATE('Projektkostenkalkulation EP'!$B$8,0)+AS$9),"TTT") = "So",
                                    IF(ISNA(VLOOKUP(EDATE('Projektkostenkalkulation EP'!$B$8,0)+AS$9,Datenquellen!$F$7:$H$45,3,FALSE))," ",VLOOKUP(EDATE('Projektkostenkalkulation EP'!$B$8,0)+AS$9,Datenquellen!$F$7:$H$45,3,FALSE))="X"
                                    ),
                          "X",
                          ""
                          ),
               "X"
            )</f>
        <v/>
      </c>
      <c r="AU10" s="227" t="str">
        <f xml:space="preserve"> IF(TEXT((EDATE('Projektkostenkalkulation EP'!$B$8,0)+AT$9),"MM")=TEXT((EDATE('Projektkostenkalkulation EP'!$B$8,0)+(AT$9-1)),"MM"),
             IF(
                        OR(
                                    TEXT((EDATE('Projektkostenkalkulation EP'!$B$8,0)+AT$9),"TTT") = "Sa",
                                    TEXT((EDATE('Projektkostenkalkulation EP'!$B$8,0)+AT$9),"TTT") = "So",
                                    IF(ISNA(VLOOKUP(EDATE('Projektkostenkalkulation EP'!$B$8,0)+AT$9,Datenquellen!$F$7:$H$45,3,FALSE))," ",VLOOKUP(EDATE('Projektkostenkalkulation EP'!$B$8,0)+AT$9,Datenquellen!$F$7:$H$45,3,FALSE))="X"
                                    ),
                          "X",
                          ""
                          ),
               "X"
            )</f>
        <v/>
      </c>
      <c r="AV10" s="227" t="str">
        <f xml:space="preserve"> IF(TEXT((EDATE('Projektkostenkalkulation EP'!$B$8,0)+AU$9),"MM")=TEXT((EDATE('Projektkostenkalkulation EP'!$B$8,0)+(AU$9-1)),"MM"),
             IF(
                        OR(
                                    TEXT((EDATE('Projektkostenkalkulation EP'!$B$8,0)+AU$9),"TTT") = "Sa",
                                    TEXT((EDATE('Projektkostenkalkulation EP'!$B$8,0)+AU$9),"TTT") = "So",
                                    IF(ISNA(VLOOKUP(EDATE('Projektkostenkalkulation EP'!$B$8,0)+AU$9,Datenquellen!$F$7:$H$45,3,FALSE))," ",VLOOKUP(EDATE('Projektkostenkalkulation EP'!$B$8,0)+AU$9,Datenquellen!$F$7:$H$45,3,FALSE))="X"
                                    ),
                          "X",
                          ""
                          ),
               "X"
            )</f>
        <v/>
      </c>
      <c r="AW10" s="227" t="str">
        <f xml:space="preserve"> IF(TEXT((EDATE('Projektkostenkalkulation EP'!$B$8,0)+AV$9),"MM")=TEXT((EDATE('Projektkostenkalkulation EP'!$B$8,0)+(AV$9-1)),"MM"),
             IF(
                        OR(
                                    TEXT((EDATE('Projektkostenkalkulation EP'!$B$8,0)+AV$9),"TTT") = "Sa",
                                    TEXT((EDATE('Projektkostenkalkulation EP'!$B$8,0)+AV$9),"TTT") = "So",
                                    IF(ISNA(VLOOKUP(EDATE('Projektkostenkalkulation EP'!$B$8,0)+AV$9,Datenquellen!$F$7:$H$45,3,FALSE))," ",VLOOKUP(EDATE('Projektkostenkalkulation EP'!$B$8,0)+AV$9,Datenquellen!$F$7:$H$45,3,FALSE))="X"
                                    ),
                          "X",
                          ""
                          ),
               "X"
            )</f>
        <v/>
      </c>
      <c r="AX10" s="227" t="str">
        <f xml:space="preserve"> IF(TEXT((EDATE('Projektkostenkalkulation EP'!$B$8,0)+AW$9),"MM")=TEXT((EDATE('Projektkostenkalkulation EP'!$B$8,0)+(AW$9-1)),"MM"),
             IF(
                        OR(
                                    TEXT((EDATE('Projektkostenkalkulation EP'!$B$8,0)+AW$9),"TTT") = "Sa",
                                    TEXT((EDATE('Projektkostenkalkulation EP'!$B$8,0)+AW$9),"TTT") = "So",
                                    IF(ISNA(VLOOKUP(EDATE('Projektkostenkalkulation EP'!$B$8,0)+AW$9,Datenquellen!$F$7:$H$45,3,FALSE))," ",VLOOKUP(EDATE('Projektkostenkalkulation EP'!$B$8,0)+AW$9,Datenquellen!$F$7:$H$45,3,FALSE))="X"
                                    ),
                          "X",
                          ""
                          ),
               "X"
            )</f>
        <v/>
      </c>
      <c r="AY10" s="227" t="str">
        <f xml:space="preserve"> IF(TEXT((EDATE('Projektkostenkalkulation EP'!$B$8,0)+AX$9),"MM")=TEXT((EDATE('Projektkostenkalkulation EP'!$B$8,0)+(AX$9-1)),"MM"),
             IF(
                        OR(
                                    TEXT((EDATE('Projektkostenkalkulation EP'!$B$8,0)+AX$9),"TTT") = "Sa",
                                    TEXT((EDATE('Projektkostenkalkulation EP'!$B$8,0)+AX$9),"TTT") = "So",
                                    IF(ISNA(VLOOKUP(EDATE('Projektkostenkalkulation EP'!$B$8,0)+AX$9,Datenquellen!$F$7:$H$45,3,FALSE))," ",VLOOKUP(EDATE('Projektkostenkalkulation EP'!$B$8,0)+AX$9,Datenquellen!$F$7:$H$45,3,FALSE))="X"
                                    ),
                          "X",
                          ""
                          ),
               "X"
            )</f>
        <v>X</v>
      </c>
      <c r="AZ10" s="227" t="str">
        <f xml:space="preserve"> IF(TEXT((EDATE('Projektkostenkalkulation EP'!$B$8,0)+AY$9),"MM")=TEXT((EDATE('Projektkostenkalkulation EP'!$B$8,0)+(AY$9-1)),"MM"),
             IF(
                        OR(
                                    TEXT((EDATE('Projektkostenkalkulation EP'!$B$8,0)+AY$9),"TTT") = "Sa",
                                    TEXT((EDATE('Projektkostenkalkulation EP'!$B$8,0)+AY$9),"TTT") = "So",
                                    IF(ISNA(VLOOKUP(EDATE('Projektkostenkalkulation EP'!$B$8,0)+AY$9,Datenquellen!$F$7:$H$45,3,FALSE))," ",VLOOKUP(EDATE('Projektkostenkalkulation EP'!$B$8,0)+AY$9,Datenquellen!$F$7:$H$45,3,FALSE))="X"
                                    ),
                          "X",
                          ""
                          ),
               "X"
            )</f>
        <v>X</v>
      </c>
      <c r="BA10" s="227" t="str">
        <f xml:space="preserve"> IF(TEXT((EDATE('Projektkostenkalkulation EP'!$B$8,0)+AZ$9),"MM")=TEXT((EDATE('Projektkostenkalkulation EP'!$B$8,0)+(AZ$9-1)),"MM"),
             IF(
                        OR(
                                    TEXT((EDATE('Projektkostenkalkulation EP'!$B$8,0)+AZ$9),"TTT") = "Sa",
                                    TEXT((EDATE('Projektkostenkalkulation EP'!$B$8,0)+AZ$9),"TTT") = "So",
                                    IF(ISNA(VLOOKUP(EDATE('Projektkostenkalkulation EP'!$B$8,0)+AZ$9,Datenquellen!$F$7:$H$45,3,FALSE))," ",VLOOKUP(EDATE('Projektkostenkalkulation EP'!$B$8,0)+AZ$9,Datenquellen!$F$7:$H$45,3,FALSE))="X"
                                    ),
                          "X",
                          ""
                          ),
               "X"
            )</f>
        <v/>
      </c>
      <c r="BB10" s="227" t="str">
        <f xml:space="preserve"> IF(TEXT((EDATE('Projektkostenkalkulation EP'!$B$8,0)+BA$9),"MM")=TEXT((EDATE('Projektkostenkalkulation EP'!$B$8,0)+(BA$9-1)),"MM"),
             IF(
                        OR(
                                    TEXT((EDATE('Projektkostenkalkulation EP'!$B$8,0)+BA$9),"TTT") = "Sa",
                                    TEXT((EDATE('Projektkostenkalkulation EP'!$B$8,0)+BA$9),"TTT") = "So",
                                    IF(ISNA(VLOOKUP(EDATE('Projektkostenkalkulation EP'!$B$8,0)+BA$9,Datenquellen!$F$7:$H$45,3,FALSE))," ",VLOOKUP(EDATE('Projektkostenkalkulation EP'!$B$8,0)+BA$9,Datenquellen!$F$7:$H$45,3,FALSE))="X"
                                    ),
                          "X",
                          ""
                          ),
               "X"
            )</f>
        <v/>
      </c>
      <c r="BC10" s="227" t="str">
        <f xml:space="preserve"> IF(TEXT((EDATE('Projektkostenkalkulation EP'!$B$8,0)+BB$9),"MM")=TEXT((EDATE('Projektkostenkalkulation EP'!$B$8,0)+(BB$9-1)),"MM"),
             IF(
                        OR(
                                    TEXT((EDATE('Projektkostenkalkulation EP'!$B$8,0)+BB$9),"TTT") = "Sa",
                                    TEXT((EDATE('Projektkostenkalkulation EP'!$B$8,0)+BB$9),"TTT") = "So",
                                    IF(ISNA(VLOOKUP(EDATE('Projektkostenkalkulation EP'!$B$8,0)+BB$9,Datenquellen!$F$7:$H$45,3,FALSE))," ",VLOOKUP(EDATE('Projektkostenkalkulation EP'!$B$8,0)+BB$9,Datenquellen!$F$7:$H$45,3,FALSE))="X"
                                    ),
                          "X",
                          ""
                          ),
               "X"
            )</f>
        <v/>
      </c>
      <c r="BD10" s="227" t="str">
        <f xml:space="preserve"> IF(TEXT((EDATE('Projektkostenkalkulation EP'!$B$8,0)+BC$9),"MM")=TEXT((EDATE('Projektkostenkalkulation EP'!$B$8,0)+(BC$9-1)),"MM"),
             IF(
                        OR(
                                    TEXT((EDATE('Projektkostenkalkulation EP'!$B$8,0)+BC$9),"TTT") = "Sa",
                                    TEXT((EDATE('Projektkostenkalkulation EP'!$B$8,0)+BC$9),"TTT") = "So",
                                    IF(ISNA(VLOOKUP(EDATE('Projektkostenkalkulation EP'!$B$8,0)+BC$9,Datenquellen!$F$7:$H$45,3,FALSE))," ",VLOOKUP(EDATE('Projektkostenkalkulation EP'!$B$8,0)+BC$9,Datenquellen!$F$7:$H$45,3,FALSE))="X"
                                    ),
                          "X",
                          ""
                          ),
               "X"
            )</f>
        <v/>
      </c>
      <c r="BE10" s="227" t="str">
        <f xml:space="preserve"> IF(TEXT((EDATE('Projektkostenkalkulation EP'!$B$8,0)+BD$9),"MM")=TEXT((EDATE('Projektkostenkalkulation EP'!$B$8,0)+(BD$9-1)),"MM"),
             IF(
                        OR(
                                    TEXT((EDATE('Projektkostenkalkulation EP'!$B$8,0)+BD$9),"TTT") = "Sa",
                                    TEXT((EDATE('Projektkostenkalkulation EP'!$B$8,0)+BD$9),"TTT") = "So",
                                    IF(ISNA(VLOOKUP(EDATE('Projektkostenkalkulation EP'!$B$8,0)+BD$9,Datenquellen!$F$7:$H$45,3,FALSE))," ",VLOOKUP(EDATE('Projektkostenkalkulation EP'!$B$8,0)+BD$9,Datenquellen!$F$7:$H$45,3,FALSE))="X"
                                    ),
                          "X",
                          ""
                          ),
               "X"
            )</f>
        <v/>
      </c>
      <c r="BF10" s="227" t="str">
        <f xml:space="preserve"> IF(TEXT((EDATE('Projektkostenkalkulation EP'!$B$8,0)+BE$9),"MM")=TEXT((EDATE('Projektkostenkalkulation EP'!$B$8,0)+(BE$9-1)),"MM"),
             IF(
                        OR(
                                    TEXT((EDATE('Projektkostenkalkulation EP'!$B$8,0)+BE$9),"TTT") = "Sa",
                                    TEXT((EDATE('Projektkostenkalkulation EP'!$B$8,0)+BE$9),"TTT") = "So",
                                    IF(ISNA(VLOOKUP(EDATE('Projektkostenkalkulation EP'!$B$8,0)+BE$9,Datenquellen!$F$7:$H$45,3,FALSE))," ",VLOOKUP(EDATE('Projektkostenkalkulation EP'!$B$8,0)+BE$9,Datenquellen!$F$7:$H$45,3,FALSE))="X"
                                    ),
                          "X",
                          ""
                          ),
               "X"
            )</f>
        <v>X</v>
      </c>
      <c r="BG10" s="227" t="str">
        <f xml:space="preserve"> IF(TEXT((EDATE('Projektkostenkalkulation EP'!$B$8,0)+BF$9),"MM")=TEXT((EDATE('Projektkostenkalkulation EP'!$B$8,0)+(BF$9-1)),"MM"),
             IF(
                        OR(
                                    TEXT((EDATE('Projektkostenkalkulation EP'!$B$8,0)+BF$9),"TTT") = "Sa",
                                    TEXT((EDATE('Projektkostenkalkulation EP'!$B$8,0)+BF$9),"TTT") = "So",
                                    IF(ISNA(VLOOKUP(EDATE('Projektkostenkalkulation EP'!$B$8,0)+BF$9,Datenquellen!$F$7:$H$45,3,FALSE))," ",VLOOKUP(EDATE('Projektkostenkalkulation EP'!$B$8,0)+BF$9,Datenquellen!$F$7:$H$45,3,FALSE))="X"
                                    ),
                          "X",
                          ""
                          ),
               "X"
            )</f>
        <v>X</v>
      </c>
      <c r="BH10" s="227" t="str">
        <f xml:space="preserve"> IF(TEXT((EDATE('Projektkostenkalkulation EP'!$B$8,0)+BG$9),"MM")=TEXT((EDATE('Projektkostenkalkulation EP'!$B$8,0)+(BG$9-1)),"MM"),
             IF(
                        OR(
                                    TEXT((EDATE('Projektkostenkalkulation EP'!$B$8,0)+BG$9),"TTT") = "Sa",
                                    TEXT((EDATE('Projektkostenkalkulation EP'!$B$8,0)+BG$9),"TTT") = "So",
                                    IF(ISNA(VLOOKUP(EDATE('Projektkostenkalkulation EP'!$B$8,0)+BG$9,Datenquellen!$F$7:$H$45,3,FALSE))," ",VLOOKUP(EDATE('Projektkostenkalkulation EP'!$B$8,0)+BG$9,Datenquellen!$F$7:$H$45,3,FALSE))="X"
                                    ),
                          "X",
                          ""
                          ),
               "X"
            )</f>
        <v/>
      </c>
      <c r="BI10" s="227" t="str">
        <f xml:space="preserve"> IF(TEXT((EDATE('Projektkostenkalkulation EP'!$B$8,0)+BH$9),"MM")=TEXT((EDATE('Projektkostenkalkulation EP'!$B$8,0)+(BH$9-1)),"MM"),
             IF(
                        OR(
                                    TEXT((EDATE('Projektkostenkalkulation EP'!$B$8,0)+BH$9),"TTT") = "Sa",
                                    TEXT((EDATE('Projektkostenkalkulation EP'!$B$8,0)+BH$9),"TTT") = "So",
                                    IF(ISNA(VLOOKUP(EDATE('Projektkostenkalkulation EP'!$B$8,0)+BH$9,Datenquellen!$F$7:$H$45,3,FALSE))," ",VLOOKUP(EDATE('Projektkostenkalkulation EP'!$B$8,0)+BH$9,Datenquellen!$F$7:$H$45,3,FALSE))="X"
                                    ),
                          "X",
                          ""
                          ),
               "X"
            )</f>
        <v/>
      </c>
      <c r="BJ10" s="227" t="str">
        <f xml:space="preserve"> IF(TEXT((EDATE('Projektkostenkalkulation EP'!$B$8,0)+BI$9),"MM")=TEXT((EDATE('Projektkostenkalkulation EP'!$B$8,0)+(BI$9-1)),"MM"),
             IF(
                        OR(
                                    TEXT((EDATE('Projektkostenkalkulation EP'!$B$8,0)+BI$9),"TTT") = "Sa",
                                    TEXT((EDATE('Projektkostenkalkulation EP'!$B$8,0)+BI$9),"TTT") = "So",
                                    IF(ISNA(VLOOKUP(EDATE('Projektkostenkalkulation EP'!$B$8,0)+BI$9,Datenquellen!$F$7:$H$45,3,FALSE))," ",VLOOKUP(EDATE('Projektkostenkalkulation EP'!$B$8,0)+BI$9,Datenquellen!$F$7:$H$45,3,FALSE))="X"
                                    ),
                          "X",
                          ""
                          ),
               "X"
            )</f>
        <v/>
      </c>
      <c r="BK10" s="227" t="str">
        <f xml:space="preserve"> IF(TEXT((EDATE('Projektkostenkalkulation EP'!$B$8,0)+BJ$9),"MM")=TEXT((EDATE('Projektkostenkalkulation EP'!$B$8,0)+(BJ$9-1)),"MM"),
             IF(
                        OR(
                                    TEXT((EDATE('Projektkostenkalkulation EP'!$B$8,0)+BJ$9),"TTT") = "Sa",
                                    TEXT((EDATE('Projektkostenkalkulation EP'!$B$8,0)+BJ$9),"TTT") = "So",
                                    IF(ISNA(VLOOKUP(EDATE('Projektkostenkalkulation EP'!$B$8,0)+BJ$9,Datenquellen!$F$7:$H$45,3,FALSE))," ",VLOOKUP(EDATE('Projektkostenkalkulation EP'!$B$8,0)+BJ$9,Datenquellen!$F$7:$H$45,3,FALSE))="X"
                                    ),
                          "X",
                          ""
                          ),
               "X"
            )</f>
        <v/>
      </c>
      <c r="BL10" s="227" t="str">
        <f xml:space="preserve"> IF(TEXT((EDATE('Projektkostenkalkulation EP'!$B$8,0)+BK$9),"MM")=TEXT((EDATE('Projektkostenkalkulation EP'!$B$8,0)+(BK$9-1)),"MM"),
             IF(
                        OR(
                                    TEXT((EDATE('Projektkostenkalkulation EP'!$B$8,0)+BK$9),"TTT") = "Sa",
                                    TEXT((EDATE('Projektkostenkalkulation EP'!$B$8,0)+BK$9),"TTT") = "So",
                                    IF(ISNA(VLOOKUP(EDATE('Projektkostenkalkulation EP'!$B$8,0)+BK$9,Datenquellen!$F$7:$H$45,3,FALSE))," ",VLOOKUP(EDATE('Projektkostenkalkulation EP'!$B$8,0)+BK$9,Datenquellen!$F$7:$H$45,3,FALSE))="X"
                                    ),
                          "X",
                          ""
                          ),
               "X"
            )</f>
        <v/>
      </c>
      <c r="BM10" s="227" t="str">
        <f xml:space="preserve"> IF(TEXT((EDATE('Projektkostenkalkulation EP'!$B$8,0)+BL$9),"MM")=TEXT((EDATE('Projektkostenkalkulation EP'!$B$8,0)+(BL$9-1)),"MM"),
             IF(
                        OR(
                                    TEXT((EDATE('Projektkostenkalkulation EP'!$B$8,0)+BL$9),"TTT") = "Sa",
                                    TEXT((EDATE('Projektkostenkalkulation EP'!$B$8,0)+BL$9),"TTT") = "So",
                                    IF(ISNA(VLOOKUP(EDATE('Projektkostenkalkulation EP'!$B$8,0)+BL$9,Datenquellen!$F$7:$H$45,3,FALSE))," ",VLOOKUP(EDATE('Projektkostenkalkulation EP'!$B$8,0)+BL$9,Datenquellen!$F$7:$H$45,3,FALSE))="X"
                                    ),
                          "X",
                          ""
                          ),
               "X"
            )</f>
        <v>X</v>
      </c>
      <c r="BN10" s="227" t="str">
        <f xml:space="preserve"> IF(TEXT((EDATE('Projektkostenkalkulation EP'!$B$8,0)+BM$9),"MM")=TEXT((EDATE('Projektkostenkalkulation EP'!$B$8,0)+(BM$9-1)),"MM"),
             IF(
                        OR(
                                    TEXT((EDATE('Projektkostenkalkulation EP'!$B$8,0)+BM$9),"TTT") = "Sa",
                                    TEXT((EDATE('Projektkostenkalkulation EP'!$B$8,0)+BM$9),"TTT") = "So",
                                    IF(ISNA(VLOOKUP(EDATE('Projektkostenkalkulation EP'!$B$8,0)+BM$9,Datenquellen!$F$7:$H$45,3,FALSE))," ",VLOOKUP(EDATE('Projektkostenkalkulation EP'!$B$8,0)+BM$9,Datenquellen!$F$7:$H$45,3,FALSE))="X"
                                    ),
                          "X",
                          ""
                          ),
               "X"
            )</f>
        <v>X</v>
      </c>
      <c r="BO10" s="227" t="str">
        <f xml:space="preserve"> IF(TEXT((EDATE('Projektkostenkalkulation EP'!$B$8,0)+BN$9),"MM")=TEXT((EDATE('Projektkostenkalkulation EP'!$B$8,0)+(BN$9-1)),"MM"),
             IF(
                        OR(
                                    TEXT((EDATE('Projektkostenkalkulation EP'!$B$8,0)+BN$9),"TTT") = "Sa",
                                    TEXT((EDATE('Projektkostenkalkulation EP'!$B$8,0)+BN$9),"TTT") = "So",
                                    IF(ISNA(VLOOKUP(EDATE('Projektkostenkalkulation EP'!$B$8,0)+BN$9,Datenquellen!$F$7:$H$45,3,FALSE))," ",VLOOKUP(EDATE('Projektkostenkalkulation EP'!$B$8,0)+BN$9,Datenquellen!$F$7:$H$45,3,FALSE))="X"
                                    ),
                          "X",
                          ""
                          ),
               "X"
            )</f>
        <v/>
      </c>
      <c r="BP10" s="227" t="str">
        <f xml:space="preserve"> IF(TEXT((EDATE('Projektkostenkalkulation EP'!$B$8,0)+BO$9),"MM")=TEXT((EDATE('Projektkostenkalkulation EP'!$B$8,0)+(BO$9-1)),"MM"),
             IF(
                        OR(
                                    TEXT((EDATE('Projektkostenkalkulation EP'!$B$8,0)+BO$9),"TTT") = "Sa",
                                    TEXT((EDATE('Projektkostenkalkulation EP'!$B$8,0)+BO$9),"TTT") = "So",
                                    IF(ISNA(VLOOKUP(EDATE('Projektkostenkalkulation EP'!$B$8,0)+BO$9,Datenquellen!$F$7:$H$45,3,FALSE))," ",VLOOKUP(EDATE('Projektkostenkalkulation EP'!$B$8,0)+BO$9,Datenquellen!$F$7:$H$45,3,FALSE))="X"
                                    ),
                          "X",
                          ""
                          ),
               "X"
            )</f>
        <v/>
      </c>
      <c r="BQ10" s="228" t="str">
        <f xml:space="preserve"> IF(TEXT((EDATE('Projektkostenkalkulation EP'!$B$8,0)+BP$9),"MM")=TEXT((EDATE('Projektkostenkalkulation EP'!$B$8,0)+(BP$9-1)),"MM"),
             IF(
                        OR(
                                    TEXT((EDATE('Projektkostenkalkulation EP'!$B$8,0)+BP$9),"TTT") = "Sa",
                                    TEXT((EDATE('Projektkostenkalkulation EP'!$B$8,0)+BP$9),"TTT") = "So",
                                    IF(ISNA(VLOOKUP(EDATE('Projektkostenkalkulation EP'!$B$8,0)+BP$9,Datenquellen!$F$7:$H$45,3,FALSE))," ",VLOOKUP(EDATE('Projektkostenkalkulation EP'!$B$8,0)+BP$9,Datenquellen!$F$7:$H$45,3,FALSE))="X"
                                    ),
                          "X",
                          ""
                          ),
               "X"
            )</f>
        <v/>
      </c>
      <c r="BR10" s="229"/>
      <c r="BS10" s="230"/>
      <c r="BT10" s="408"/>
      <c r="BU10" s="405" t="str">
        <f>TEXT(EDATE('Projektkostenkalkulation EP'!$B$8,0),"MMMM")</f>
        <v>Januar</v>
      </c>
      <c r="BV10" s="226"/>
      <c r="BW10" s="227" t="str">
        <f>IF(
            OR(
                     TEXT(EDATE('Projektkostenkalkulation EP'!$B$8,0),"TTT") = "Sa",
                     TEXT(EDATE('Projektkostenkalkulation EP'!$B$8,0),"TTT") = "So",
                     IF(ISNA(VLOOKUP(EDATE('Projektkostenkalkulation EP'!$B$8,0),Datenquellen!$F$7:$H$45,3,FALSE))," ",VLOOKUP(EDATE('Projektkostenkalkulation EP'!$B$8,0),Datenquellen!$F$7:$H$45,3,FALSE))="X"
                            ),
                    "X",
                    ""
            )</f>
        <v>X</v>
      </c>
      <c r="BX10" s="227" t="str">
        <f xml:space="preserve"> IF(TEXT((EDATE('Projektkostenkalkulation EP'!$B$8,0)+BW$9),"MM")=TEXT((EDATE('Projektkostenkalkulation EP'!$B$8,0)+(BW$9-1)),"MM"),
             IF(
                        OR(
                                    TEXT((EDATE('Projektkostenkalkulation EP'!$B$8,0)+BW$9),"TTT") = "Sa",
                                    TEXT((EDATE('Projektkostenkalkulation EP'!$B$8,0)+BW$9),"TTT") = "So",
                                    IF(ISNA(VLOOKUP(EDATE('Projektkostenkalkulation EP'!$B$8,0)+BW$9,Datenquellen!$F$7:$H$45,3,FALSE))," ",VLOOKUP(EDATE('Projektkostenkalkulation EP'!$B$8,0)+BW$9,Datenquellen!$F$7:$H$45,3,FALSE))="X"
                                    ),
                          "X",
                          ""
                          ),
               "X"
            )</f>
        <v/>
      </c>
      <c r="BY10" s="227" t="str">
        <f xml:space="preserve"> IF(TEXT((EDATE('Projektkostenkalkulation EP'!$B$8,0)+BX$9),"MM")=TEXT((EDATE('Projektkostenkalkulation EP'!$B$8,0)+(BX$9-1)),"MM"),
             IF(
                        OR(
                                    TEXT((EDATE('Projektkostenkalkulation EP'!$B$8,0)+BX$9),"TTT") = "Sa",
                                    TEXT((EDATE('Projektkostenkalkulation EP'!$B$8,0)+BX$9),"TTT") = "So",
                                    IF(ISNA(VLOOKUP(EDATE('Projektkostenkalkulation EP'!$B$8,0)+BX$9,Datenquellen!$F$7:$H$45,3,FALSE))," ",VLOOKUP(EDATE('Projektkostenkalkulation EP'!$B$8,0)+BX$9,Datenquellen!$F$7:$H$45,3,FALSE))="X"
                                    ),
                          "X",
                          ""
                          ),
               "X"
            )</f>
        <v/>
      </c>
      <c r="BZ10" s="227" t="str">
        <f xml:space="preserve"> IF(TEXT((EDATE('Projektkostenkalkulation EP'!$B$8,0)+BY$9),"MM")=TEXT((EDATE('Projektkostenkalkulation EP'!$B$8,0)+(BY$9-1)),"MM"),
             IF(
                        OR(
                                    TEXT((EDATE('Projektkostenkalkulation EP'!$B$8,0)+BY$9),"TTT") = "Sa",
                                    TEXT((EDATE('Projektkostenkalkulation EP'!$B$8,0)+BY$9),"TTT") = "So",
                                    IF(ISNA(VLOOKUP(EDATE('Projektkostenkalkulation EP'!$B$8,0)+BY$9,Datenquellen!$F$7:$H$45,3,FALSE))," ",VLOOKUP(EDATE('Projektkostenkalkulation EP'!$B$8,0)+BY$9,Datenquellen!$F$7:$H$45,3,FALSE))="X"
                                    ),
                          "X",
                          ""
                          ),
               "X"
            )</f>
        <v/>
      </c>
      <c r="CA10" s="227" t="str">
        <f xml:space="preserve"> IF(TEXT((EDATE('Projektkostenkalkulation EP'!$B$8,0)+BZ$9),"MM")=TEXT((EDATE('Projektkostenkalkulation EP'!$B$8,0)+(BZ$9-1)),"MM"),
             IF(
                        OR(
                                    TEXT((EDATE('Projektkostenkalkulation EP'!$B$8,0)+BZ$9),"TTT") = "Sa",
                                    TEXT((EDATE('Projektkostenkalkulation EP'!$B$8,0)+BZ$9),"TTT") = "So",
                                    IF(ISNA(VLOOKUP(EDATE('Projektkostenkalkulation EP'!$B$8,0)+BZ$9,Datenquellen!$F$7:$H$45,3,FALSE))," ",VLOOKUP(EDATE('Projektkostenkalkulation EP'!$B$8,0)+BZ$9,Datenquellen!$F$7:$H$45,3,FALSE))="X"
                                    ),
                          "X",
                          ""
                          ),
               "X"
            )</f>
        <v/>
      </c>
      <c r="CB10" s="227" t="str">
        <f xml:space="preserve"> IF(TEXT((EDATE('Projektkostenkalkulation EP'!$B$8,0)+CA$9),"MM")=TEXT((EDATE('Projektkostenkalkulation EP'!$B$8,0)+(CA$9-1)),"MM"),
             IF(
                        OR(
                                    TEXT((EDATE('Projektkostenkalkulation EP'!$B$8,0)+CA$9),"TTT") = "Sa",
                                    TEXT((EDATE('Projektkostenkalkulation EP'!$B$8,0)+CA$9),"TTT") = "So",
                                    IF(ISNA(VLOOKUP(EDATE('Projektkostenkalkulation EP'!$B$8,0)+CA$9,Datenquellen!$F$7:$H$45,3,FALSE))," ",VLOOKUP(EDATE('Projektkostenkalkulation EP'!$B$8,0)+CA$9,Datenquellen!$F$7:$H$45,3,FALSE))="X"
                                    ),
                          "X",
                          ""
                          ),
               "X"
            )</f>
        <v>X</v>
      </c>
      <c r="CC10" s="227" t="str">
        <f xml:space="preserve"> IF(TEXT((EDATE('Projektkostenkalkulation EP'!$B$8,0)+CB$9),"MM")=TEXT((EDATE('Projektkostenkalkulation EP'!$B$8,0)+(CB$9-1)),"MM"),
             IF(
                        OR(
                                    TEXT((EDATE('Projektkostenkalkulation EP'!$B$8,0)+CB$9),"TTT") = "Sa",
                                    TEXT((EDATE('Projektkostenkalkulation EP'!$B$8,0)+CB$9),"TTT") = "So",
                                    IF(ISNA(VLOOKUP(EDATE('Projektkostenkalkulation EP'!$B$8,0)+CB$9,Datenquellen!$F$7:$H$45,3,FALSE))," ",VLOOKUP(EDATE('Projektkostenkalkulation EP'!$B$8,0)+CB$9,Datenquellen!$F$7:$H$45,3,FALSE))="X"
                                    ),
                          "X",
                          ""
                          ),
               "X"
            )</f>
        <v>X</v>
      </c>
      <c r="CD10" s="227" t="str">
        <f xml:space="preserve"> IF(TEXT((EDATE('Projektkostenkalkulation EP'!$B$8,0)+CC$9),"MM")=TEXT((EDATE('Projektkostenkalkulation EP'!$B$8,0)+(CC$9-1)),"MM"),
             IF(
                        OR(
                                    TEXT((EDATE('Projektkostenkalkulation EP'!$B$8,0)+CC$9),"TTT") = "Sa",
                                    TEXT((EDATE('Projektkostenkalkulation EP'!$B$8,0)+CC$9),"TTT") = "So",
                                    IF(ISNA(VLOOKUP(EDATE('Projektkostenkalkulation EP'!$B$8,0)+CC$9,Datenquellen!$F$7:$H$45,3,FALSE))," ",VLOOKUP(EDATE('Projektkostenkalkulation EP'!$B$8,0)+CC$9,Datenquellen!$F$7:$H$45,3,FALSE))="X"
                                    ),
                          "X",
                          ""
                          ),
               "X"
            )</f>
        <v/>
      </c>
      <c r="CE10" s="227" t="str">
        <f xml:space="preserve"> IF(TEXT((EDATE('Projektkostenkalkulation EP'!$B$8,0)+CD$9),"MM")=TEXT((EDATE('Projektkostenkalkulation EP'!$B$8,0)+(CD$9-1)),"MM"),
             IF(
                        OR(
                                    TEXT((EDATE('Projektkostenkalkulation EP'!$B$8,0)+CD$9),"TTT") = "Sa",
                                    TEXT((EDATE('Projektkostenkalkulation EP'!$B$8,0)+CD$9),"TTT") = "So",
                                    IF(ISNA(VLOOKUP(EDATE('Projektkostenkalkulation EP'!$B$8,0)+CD$9,Datenquellen!$F$7:$H$45,3,FALSE))," ",VLOOKUP(EDATE('Projektkostenkalkulation EP'!$B$8,0)+CD$9,Datenquellen!$F$7:$H$45,3,FALSE))="X"
                                    ),
                          "X",
                          ""
                          ),
               "X"
            )</f>
        <v/>
      </c>
      <c r="CF10" s="227" t="str">
        <f xml:space="preserve"> IF(TEXT((EDATE('Projektkostenkalkulation EP'!$B$8,0)+CE$9),"MM")=TEXT((EDATE('Projektkostenkalkulation EP'!$B$8,0)+(CE$9-1)),"MM"),
             IF(
                        OR(
                                    TEXT((EDATE('Projektkostenkalkulation EP'!$B$8,0)+CE$9),"TTT") = "Sa",
                                    TEXT((EDATE('Projektkostenkalkulation EP'!$B$8,0)+CE$9),"TTT") = "So",
                                    IF(ISNA(VLOOKUP(EDATE('Projektkostenkalkulation EP'!$B$8,0)+CE$9,Datenquellen!$F$7:$H$45,3,FALSE))," ",VLOOKUP(EDATE('Projektkostenkalkulation EP'!$B$8,0)+CE$9,Datenquellen!$F$7:$H$45,3,FALSE))="X"
                                    ),
                          "X",
                          ""
                          ),
               "X"
            )</f>
        <v/>
      </c>
      <c r="CG10" s="227" t="str">
        <f xml:space="preserve"> IF(TEXT((EDATE('Projektkostenkalkulation EP'!$B$8,0)+CF$9),"MM")=TEXT((EDATE('Projektkostenkalkulation EP'!$B$8,0)+(CF$9-1)),"MM"),
             IF(
                        OR(
                                    TEXT((EDATE('Projektkostenkalkulation EP'!$B$8,0)+CF$9),"TTT") = "Sa",
                                    TEXT((EDATE('Projektkostenkalkulation EP'!$B$8,0)+CF$9),"TTT") = "So",
                                    IF(ISNA(VLOOKUP(EDATE('Projektkostenkalkulation EP'!$B$8,0)+CF$9,Datenquellen!$F$7:$H$45,3,FALSE))," ",VLOOKUP(EDATE('Projektkostenkalkulation EP'!$B$8,0)+CF$9,Datenquellen!$F$7:$H$45,3,FALSE))="X"
                                    ),
                          "X",
                          ""
                          ),
               "X"
            )</f>
        <v/>
      </c>
      <c r="CH10" s="227" t="str">
        <f xml:space="preserve"> IF(TEXT((EDATE('Projektkostenkalkulation EP'!$B$8,0)+CG$9),"MM")=TEXT((EDATE('Projektkostenkalkulation EP'!$B$8,0)+(CG$9-1)),"MM"),
             IF(
                        OR(
                                    TEXT((EDATE('Projektkostenkalkulation EP'!$B$8,0)+CG$9),"TTT") = "Sa",
                                    TEXT((EDATE('Projektkostenkalkulation EP'!$B$8,0)+CG$9),"TTT") = "So",
                                    IF(ISNA(VLOOKUP(EDATE('Projektkostenkalkulation EP'!$B$8,0)+CG$9,Datenquellen!$F$7:$H$45,3,FALSE))," ",VLOOKUP(EDATE('Projektkostenkalkulation EP'!$B$8,0)+CG$9,Datenquellen!$F$7:$H$45,3,FALSE))="X"
                                    ),
                          "X",
                          ""
                          ),
               "X"
            )</f>
        <v/>
      </c>
      <c r="CI10" s="227" t="str">
        <f xml:space="preserve"> IF(TEXT((EDATE('Projektkostenkalkulation EP'!$B$8,0)+CH$9),"MM")=TEXT((EDATE('Projektkostenkalkulation EP'!$B$8,0)+(CH$9-1)),"MM"),
             IF(
                        OR(
                                    TEXT((EDATE('Projektkostenkalkulation EP'!$B$8,0)+CH$9),"TTT") = "Sa",
                                    TEXT((EDATE('Projektkostenkalkulation EP'!$B$8,0)+CH$9),"TTT") = "So",
                                    IF(ISNA(VLOOKUP(EDATE('Projektkostenkalkulation EP'!$B$8,0)+CH$9,Datenquellen!$F$7:$H$45,3,FALSE))," ",VLOOKUP(EDATE('Projektkostenkalkulation EP'!$B$8,0)+CH$9,Datenquellen!$F$7:$H$45,3,FALSE))="X"
                                    ),
                          "X",
                          ""
                          ),
               "X"
            )</f>
        <v>X</v>
      </c>
      <c r="CJ10" s="227" t="str">
        <f xml:space="preserve"> IF(TEXT((EDATE('Projektkostenkalkulation EP'!$B$8,0)+CI$9),"MM")=TEXT((EDATE('Projektkostenkalkulation EP'!$B$8,0)+(CI$9-1)),"MM"),
             IF(
                        OR(
                                    TEXT((EDATE('Projektkostenkalkulation EP'!$B$8,0)+CI$9),"TTT") = "Sa",
                                    TEXT((EDATE('Projektkostenkalkulation EP'!$B$8,0)+CI$9),"TTT") = "So",
                                    IF(ISNA(VLOOKUP(EDATE('Projektkostenkalkulation EP'!$B$8,0)+CI$9,Datenquellen!$F$7:$H$45,3,FALSE))," ",VLOOKUP(EDATE('Projektkostenkalkulation EP'!$B$8,0)+CI$9,Datenquellen!$F$7:$H$45,3,FALSE))="X"
                                    ),
                          "X",
                          ""
                          ),
               "X"
            )</f>
        <v>X</v>
      </c>
      <c r="CK10" s="227" t="str">
        <f xml:space="preserve"> IF(TEXT((EDATE('Projektkostenkalkulation EP'!$B$8,0)+CJ$9),"MM")=TEXT((EDATE('Projektkostenkalkulation EP'!$B$8,0)+(CJ$9-1)),"MM"),
             IF(
                        OR(
                                    TEXT((EDATE('Projektkostenkalkulation EP'!$B$8,0)+CJ$9),"TTT") = "Sa",
                                    TEXT((EDATE('Projektkostenkalkulation EP'!$B$8,0)+CJ$9),"TTT") = "So",
                                    IF(ISNA(VLOOKUP(EDATE('Projektkostenkalkulation EP'!$B$8,0)+CJ$9,Datenquellen!$F$7:$H$45,3,FALSE))," ",VLOOKUP(EDATE('Projektkostenkalkulation EP'!$B$8,0)+CJ$9,Datenquellen!$F$7:$H$45,3,FALSE))="X"
                                    ),
                          "X",
                          ""
                          ),
               "X"
            )</f>
        <v/>
      </c>
      <c r="CL10" s="227" t="str">
        <f xml:space="preserve"> IF(TEXT((EDATE('Projektkostenkalkulation EP'!$B$8,0)+CK$9),"MM")=TEXT((EDATE('Projektkostenkalkulation EP'!$B$8,0)+(CK$9-1)),"MM"),
             IF(
                        OR(
                                    TEXT((EDATE('Projektkostenkalkulation EP'!$B$8,0)+CK$9),"TTT") = "Sa",
                                    TEXT((EDATE('Projektkostenkalkulation EP'!$B$8,0)+CK$9),"TTT") = "So",
                                    IF(ISNA(VLOOKUP(EDATE('Projektkostenkalkulation EP'!$B$8,0)+CK$9,Datenquellen!$F$7:$H$45,3,FALSE))," ",VLOOKUP(EDATE('Projektkostenkalkulation EP'!$B$8,0)+CK$9,Datenquellen!$F$7:$H$45,3,FALSE))="X"
                                    ),
                          "X",
                          ""
                          ),
               "X"
            )</f>
        <v/>
      </c>
      <c r="CM10" s="227" t="str">
        <f xml:space="preserve"> IF(TEXT((EDATE('Projektkostenkalkulation EP'!$B$8,0)+CL$9),"MM")=TEXT((EDATE('Projektkostenkalkulation EP'!$B$8,0)+(CL$9-1)),"MM"),
             IF(
                        OR(
                                    TEXT((EDATE('Projektkostenkalkulation EP'!$B$8,0)+CL$9),"TTT") = "Sa",
                                    TEXT((EDATE('Projektkostenkalkulation EP'!$B$8,0)+CL$9),"TTT") = "So",
                                    IF(ISNA(VLOOKUP(EDATE('Projektkostenkalkulation EP'!$B$8,0)+CL$9,Datenquellen!$F$7:$H$45,3,FALSE))," ",VLOOKUP(EDATE('Projektkostenkalkulation EP'!$B$8,0)+CL$9,Datenquellen!$F$7:$H$45,3,FALSE))="X"
                                    ),
                          "X",
                          ""
                          ),
               "X"
            )</f>
        <v/>
      </c>
      <c r="CN10" s="227" t="str">
        <f xml:space="preserve"> IF(TEXT((EDATE('Projektkostenkalkulation EP'!$B$8,0)+CM$9),"MM")=TEXT((EDATE('Projektkostenkalkulation EP'!$B$8,0)+(CM$9-1)),"MM"),
             IF(
                        OR(
                                    TEXT((EDATE('Projektkostenkalkulation EP'!$B$8,0)+CM$9),"TTT") = "Sa",
                                    TEXT((EDATE('Projektkostenkalkulation EP'!$B$8,0)+CM$9),"TTT") = "So",
                                    IF(ISNA(VLOOKUP(EDATE('Projektkostenkalkulation EP'!$B$8,0)+CM$9,Datenquellen!$F$7:$H$45,3,FALSE))," ",VLOOKUP(EDATE('Projektkostenkalkulation EP'!$B$8,0)+CM$9,Datenquellen!$F$7:$H$45,3,FALSE))="X"
                                    ),
                          "X",
                          ""
                          ),
               "X"
            )</f>
        <v/>
      </c>
      <c r="CO10" s="227" t="str">
        <f xml:space="preserve"> IF(TEXT((EDATE('Projektkostenkalkulation EP'!$B$8,0)+CN$9),"MM")=TEXT((EDATE('Projektkostenkalkulation EP'!$B$8,0)+(CN$9-1)),"MM"),
             IF(
                        OR(
                                    TEXT((EDATE('Projektkostenkalkulation EP'!$B$8,0)+CN$9),"TTT") = "Sa",
                                    TEXT((EDATE('Projektkostenkalkulation EP'!$B$8,0)+CN$9),"TTT") = "So",
                                    IF(ISNA(VLOOKUP(EDATE('Projektkostenkalkulation EP'!$B$8,0)+CN$9,Datenquellen!$F$7:$H$45,3,FALSE))," ",VLOOKUP(EDATE('Projektkostenkalkulation EP'!$B$8,0)+CN$9,Datenquellen!$F$7:$H$45,3,FALSE))="X"
                                    ),
                          "X",
                          ""
                          ),
               "X"
            )</f>
        <v/>
      </c>
      <c r="CP10" s="227" t="str">
        <f xml:space="preserve"> IF(TEXT((EDATE('Projektkostenkalkulation EP'!$B$8,0)+CO$9),"MM")=TEXT((EDATE('Projektkostenkalkulation EP'!$B$8,0)+(CO$9-1)),"MM"),
             IF(
                        OR(
                                    TEXT((EDATE('Projektkostenkalkulation EP'!$B$8,0)+CO$9),"TTT") = "Sa",
                                    TEXT((EDATE('Projektkostenkalkulation EP'!$B$8,0)+CO$9),"TTT") = "So",
                                    IF(ISNA(VLOOKUP(EDATE('Projektkostenkalkulation EP'!$B$8,0)+CO$9,Datenquellen!$F$7:$H$45,3,FALSE))," ",VLOOKUP(EDATE('Projektkostenkalkulation EP'!$B$8,0)+CO$9,Datenquellen!$F$7:$H$45,3,FALSE))="X"
                                    ),
                          "X",
                          ""
                          ),
               "X"
            )</f>
        <v>X</v>
      </c>
      <c r="CQ10" s="227" t="str">
        <f xml:space="preserve"> IF(TEXT((EDATE('Projektkostenkalkulation EP'!$B$8,0)+CP$9),"MM")=TEXT((EDATE('Projektkostenkalkulation EP'!$B$8,0)+(CP$9-1)),"MM"),
             IF(
                        OR(
                                    TEXT((EDATE('Projektkostenkalkulation EP'!$B$8,0)+CP$9),"TTT") = "Sa",
                                    TEXT((EDATE('Projektkostenkalkulation EP'!$B$8,0)+CP$9),"TTT") = "So",
                                    IF(ISNA(VLOOKUP(EDATE('Projektkostenkalkulation EP'!$B$8,0)+CP$9,Datenquellen!$F$7:$H$45,3,FALSE))," ",VLOOKUP(EDATE('Projektkostenkalkulation EP'!$B$8,0)+CP$9,Datenquellen!$F$7:$H$45,3,FALSE))="X"
                                    ),
                          "X",
                          ""
                          ),
               "X"
            )</f>
        <v>X</v>
      </c>
      <c r="CR10" s="227" t="str">
        <f xml:space="preserve"> IF(TEXT((EDATE('Projektkostenkalkulation EP'!$B$8,0)+CQ$9),"MM")=TEXT((EDATE('Projektkostenkalkulation EP'!$B$8,0)+(CQ$9-1)),"MM"),
             IF(
                        OR(
                                    TEXT((EDATE('Projektkostenkalkulation EP'!$B$8,0)+CQ$9),"TTT") = "Sa",
                                    TEXT((EDATE('Projektkostenkalkulation EP'!$B$8,0)+CQ$9),"TTT") = "So",
                                    IF(ISNA(VLOOKUP(EDATE('Projektkostenkalkulation EP'!$B$8,0)+CQ$9,Datenquellen!$F$7:$H$45,3,FALSE))," ",VLOOKUP(EDATE('Projektkostenkalkulation EP'!$B$8,0)+CQ$9,Datenquellen!$F$7:$H$45,3,FALSE))="X"
                                    ),
                          "X",
                          ""
                          ),
               "X"
            )</f>
        <v/>
      </c>
      <c r="CS10" s="227" t="str">
        <f xml:space="preserve"> IF(TEXT((EDATE('Projektkostenkalkulation EP'!$B$8,0)+CR$9),"MM")=TEXT((EDATE('Projektkostenkalkulation EP'!$B$8,0)+(CR$9-1)),"MM"),
             IF(
                        OR(
                                    TEXT((EDATE('Projektkostenkalkulation EP'!$B$8,0)+CR$9),"TTT") = "Sa",
                                    TEXT((EDATE('Projektkostenkalkulation EP'!$B$8,0)+CR$9),"TTT") = "So",
                                    IF(ISNA(VLOOKUP(EDATE('Projektkostenkalkulation EP'!$B$8,0)+CR$9,Datenquellen!$F$7:$H$45,3,FALSE))," ",VLOOKUP(EDATE('Projektkostenkalkulation EP'!$B$8,0)+CR$9,Datenquellen!$F$7:$H$45,3,FALSE))="X"
                                    ),
                          "X",
                          ""
                          ),
               "X"
            )</f>
        <v/>
      </c>
      <c r="CT10" s="227" t="str">
        <f xml:space="preserve"> IF(TEXT((EDATE('Projektkostenkalkulation EP'!$B$8,0)+CS$9),"MM")=TEXT((EDATE('Projektkostenkalkulation EP'!$B$8,0)+(CS$9-1)),"MM"),
             IF(
                        OR(
                                    TEXT((EDATE('Projektkostenkalkulation EP'!$B$8,0)+CS$9),"TTT") = "Sa",
                                    TEXT((EDATE('Projektkostenkalkulation EP'!$B$8,0)+CS$9),"TTT") = "So",
                                    IF(ISNA(VLOOKUP(EDATE('Projektkostenkalkulation EP'!$B$8,0)+CS$9,Datenquellen!$F$7:$H$45,3,FALSE))," ",VLOOKUP(EDATE('Projektkostenkalkulation EP'!$B$8,0)+CS$9,Datenquellen!$F$7:$H$45,3,FALSE))="X"
                                    ),
                          "X",
                          ""
                          ),
               "X"
            )</f>
        <v/>
      </c>
      <c r="CU10" s="227" t="str">
        <f xml:space="preserve"> IF(TEXT((EDATE('Projektkostenkalkulation EP'!$B$8,0)+CT$9),"MM")=TEXT((EDATE('Projektkostenkalkulation EP'!$B$8,0)+(CT$9-1)),"MM"),
             IF(
                        OR(
                                    TEXT((EDATE('Projektkostenkalkulation EP'!$B$8,0)+CT$9),"TTT") = "Sa",
                                    TEXT((EDATE('Projektkostenkalkulation EP'!$B$8,0)+CT$9),"TTT") = "So",
                                    IF(ISNA(VLOOKUP(EDATE('Projektkostenkalkulation EP'!$B$8,0)+CT$9,Datenquellen!$F$7:$H$45,3,FALSE))," ",VLOOKUP(EDATE('Projektkostenkalkulation EP'!$B$8,0)+CT$9,Datenquellen!$F$7:$H$45,3,FALSE))="X"
                                    ),
                          "X",
                          ""
                          ),
               "X"
            )</f>
        <v/>
      </c>
      <c r="CV10" s="227" t="str">
        <f xml:space="preserve"> IF(TEXT((EDATE('Projektkostenkalkulation EP'!$B$8,0)+CU$9),"MM")=TEXT((EDATE('Projektkostenkalkulation EP'!$B$8,0)+(CU$9-1)),"MM"),
             IF(
                        OR(
                                    TEXT((EDATE('Projektkostenkalkulation EP'!$B$8,0)+CU$9),"TTT") = "Sa",
                                    TEXT((EDATE('Projektkostenkalkulation EP'!$B$8,0)+CU$9),"TTT") = "So",
                                    IF(ISNA(VLOOKUP(EDATE('Projektkostenkalkulation EP'!$B$8,0)+CU$9,Datenquellen!$F$7:$H$45,3,FALSE))," ",VLOOKUP(EDATE('Projektkostenkalkulation EP'!$B$8,0)+CU$9,Datenquellen!$F$7:$H$45,3,FALSE))="X"
                                    ),
                          "X",
                          ""
                          ),
               "X"
            )</f>
        <v/>
      </c>
      <c r="CW10" s="227" t="str">
        <f xml:space="preserve"> IF(TEXT((EDATE('Projektkostenkalkulation EP'!$B$8,0)+CV$9),"MM")=TEXT((EDATE('Projektkostenkalkulation EP'!$B$8,0)+(CV$9-1)),"MM"),
             IF(
                        OR(
                                    TEXT((EDATE('Projektkostenkalkulation EP'!$B$8,0)+CV$9),"TTT") = "Sa",
                                    TEXT((EDATE('Projektkostenkalkulation EP'!$B$8,0)+CV$9),"TTT") = "So",
                                    IF(ISNA(VLOOKUP(EDATE('Projektkostenkalkulation EP'!$B$8,0)+CV$9,Datenquellen!$F$7:$H$45,3,FALSE))," ",VLOOKUP(EDATE('Projektkostenkalkulation EP'!$B$8,0)+CV$9,Datenquellen!$F$7:$H$45,3,FALSE))="X"
                                    ),
                          "X",
                          ""
                          ),
               "X"
            )</f>
        <v>X</v>
      </c>
      <c r="CX10" s="227" t="str">
        <f xml:space="preserve"> IF(TEXT((EDATE('Projektkostenkalkulation EP'!$B$8,0)+CW$9),"MM")=TEXT((EDATE('Projektkostenkalkulation EP'!$B$8,0)+(CW$9-1)),"MM"),
             IF(
                        OR(
                                    TEXT((EDATE('Projektkostenkalkulation EP'!$B$8,0)+CW$9),"TTT") = "Sa",
                                    TEXT((EDATE('Projektkostenkalkulation EP'!$B$8,0)+CW$9),"TTT") = "So",
                                    IF(ISNA(VLOOKUP(EDATE('Projektkostenkalkulation EP'!$B$8,0)+CW$9,Datenquellen!$F$7:$H$45,3,FALSE))," ",VLOOKUP(EDATE('Projektkostenkalkulation EP'!$B$8,0)+CW$9,Datenquellen!$F$7:$H$45,3,FALSE))="X"
                                    ),
                          "X",
                          ""
                          ),
               "X"
            )</f>
        <v>X</v>
      </c>
      <c r="CY10" s="227" t="str">
        <f xml:space="preserve"> IF(TEXT((EDATE('Projektkostenkalkulation EP'!$B$8,0)+CX$9),"MM")=TEXT((EDATE('Projektkostenkalkulation EP'!$B$8,0)+(CX$9-1)),"MM"),
             IF(
                        OR(
                                    TEXT((EDATE('Projektkostenkalkulation EP'!$B$8,0)+CX$9),"TTT") = "Sa",
                                    TEXT((EDATE('Projektkostenkalkulation EP'!$B$8,0)+CX$9),"TTT") = "So",
                                    IF(ISNA(VLOOKUP(EDATE('Projektkostenkalkulation EP'!$B$8,0)+CX$9,Datenquellen!$F$7:$H$45,3,FALSE))," ",VLOOKUP(EDATE('Projektkostenkalkulation EP'!$B$8,0)+CX$9,Datenquellen!$F$7:$H$45,3,FALSE))="X"
                                    ),
                          "X",
                          ""
                          ),
               "X"
            )</f>
        <v/>
      </c>
      <c r="CZ10" s="227" t="str">
        <f xml:space="preserve"> IF(TEXT((EDATE('Projektkostenkalkulation EP'!$B$8,0)+CY$9),"MM")=TEXT((EDATE('Projektkostenkalkulation EP'!$B$8,0)+(CY$9-1)),"MM"),
             IF(
                        OR(
                                    TEXT((EDATE('Projektkostenkalkulation EP'!$B$8,0)+CY$9),"TTT") = "Sa",
                                    TEXT((EDATE('Projektkostenkalkulation EP'!$B$8,0)+CY$9),"TTT") = "So",
                                    IF(ISNA(VLOOKUP(EDATE('Projektkostenkalkulation EP'!$B$8,0)+CY$9,Datenquellen!$F$7:$H$45,3,FALSE))," ",VLOOKUP(EDATE('Projektkostenkalkulation EP'!$B$8,0)+CY$9,Datenquellen!$F$7:$H$45,3,FALSE))="X"
                                    ),
                          "X",
                          ""
                          ),
               "X"
            )</f>
        <v/>
      </c>
      <c r="DA10" s="228" t="str">
        <f xml:space="preserve"> IF(TEXT((EDATE('Projektkostenkalkulation EP'!$B$8,0)+CZ$9),"MM")=TEXT((EDATE('Projektkostenkalkulation EP'!$B$8,0)+(CZ$9-1)),"MM"),
             IF(
                        OR(
                                    TEXT((EDATE('Projektkostenkalkulation EP'!$B$8,0)+CZ$9),"TTT") = "Sa",
                                    TEXT((EDATE('Projektkostenkalkulation EP'!$B$8,0)+CZ$9),"TTT") = "So",
                                    IF(ISNA(VLOOKUP(EDATE('Projektkostenkalkulation EP'!$B$8,0)+CZ$9,Datenquellen!$F$7:$H$45,3,FALSE))," ",VLOOKUP(EDATE('Projektkostenkalkulation EP'!$B$8,0)+CZ$9,Datenquellen!$F$7:$H$45,3,FALSE))="X"
                                    ),
                          "X",
                          ""
                          ),
               "X"
            )</f>
        <v/>
      </c>
      <c r="DB10" s="229"/>
      <c r="DC10" s="230"/>
      <c r="DD10" s="408"/>
      <c r="DE10" s="405" t="str">
        <f>TEXT(EDATE('Projektkostenkalkulation EP'!$B$8,0),"MMMM")</f>
        <v>Januar</v>
      </c>
      <c r="DF10" s="226"/>
      <c r="DG10" s="227" t="str">
        <f>IF(
            OR(
                     TEXT(EDATE('Projektkostenkalkulation EP'!$B$8,0),"TTT") = "Sa",
                     TEXT(EDATE('Projektkostenkalkulation EP'!$B$8,0),"TTT") = "So",
                     IF(ISNA(VLOOKUP(EDATE('Projektkostenkalkulation EP'!$B$8,0),Datenquellen!$F$7:$H$45,3,FALSE))," ",VLOOKUP(EDATE('Projektkostenkalkulation EP'!$B$8,0),Datenquellen!$F$7:$H$45,3,FALSE))="X"
                            ),
                    "X",
                    ""
            )</f>
        <v>X</v>
      </c>
      <c r="DH10" s="227" t="str">
        <f xml:space="preserve"> IF(TEXT((EDATE('Projektkostenkalkulation EP'!$B$8,0)+DG$9),"MM")=TEXT((EDATE('Projektkostenkalkulation EP'!$B$8,0)+(DG$9-1)),"MM"),
             IF(
                        OR(
                                    TEXT((EDATE('Projektkostenkalkulation EP'!$B$8,0)+DG$9),"TTT") = "Sa",
                                    TEXT((EDATE('Projektkostenkalkulation EP'!$B$8,0)+DG$9),"TTT") = "So",
                                    IF(ISNA(VLOOKUP(EDATE('Projektkostenkalkulation EP'!$B$8,0)+DG$9,Datenquellen!$F$7:$H$45,3,FALSE))," ",VLOOKUP(EDATE('Projektkostenkalkulation EP'!$B$8,0)+DG$9,Datenquellen!$F$7:$H$45,3,FALSE))="X"
                                    ),
                          "X",
                          ""
                          ),
               "X"
            )</f>
        <v/>
      </c>
      <c r="DI10" s="227" t="str">
        <f xml:space="preserve"> IF(TEXT((EDATE('Projektkostenkalkulation EP'!$B$8,0)+DH$9),"MM")=TEXT((EDATE('Projektkostenkalkulation EP'!$B$8,0)+(DH$9-1)),"MM"),
             IF(
                        OR(
                                    TEXT((EDATE('Projektkostenkalkulation EP'!$B$8,0)+DH$9),"TTT") = "Sa",
                                    TEXT((EDATE('Projektkostenkalkulation EP'!$B$8,0)+DH$9),"TTT") = "So",
                                    IF(ISNA(VLOOKUP(EDATE('Projektkostenkalkulation EP'!$B$8,0)+DH$9,Datenquellen!$F$7:$H$45,3,FALSE))," ",VLOOKUP(EDATE('Projektkostenkalkulation EP'!$B$8,0)+DH$9,Datenquellen!$F$7:$H$45,3,FALSE))="X"
                                    ),
                          "X",
                          ""
                          ),
               "X"
            )</f>
        <v/>
      </c>
      <c r="DJ10" s="227" t="str">
        <f xml:space="preserve"> IF(TEXT((EDATE('Projektkostenkalkulation EP'!$B$8,0)+DI$9),"MM")=TEXT((EDATE('Projektkostenkalkulation EP'!$B$8,0)+(DI$9-1)),"MM"),
             IF(
                        OR(
                                    TEXT((EDATE('Projektkostenkalkulation EP'!$B$8,0)+DI$9),"TTT") = "Sa",
                                    TEXT((EDATE('Projektkostenkalkulation EP'!$B$8,0)+DI$9),"TTT") = "So",
                                    IF(ISNA(VLOOKUP(EDATE('Projektkostenkalkulation EP'!$B$8,0)+DI$9,Datenquellen!$F$7:$H$45,3,FALSE))," ",VLOOKUP(EDATE('Projektkostenkalkulation EP'!$B$8,0)+DI$9,Datenquellen!$F$7:$H$45,3,FALSE))="X"
                                    ),
                          "X",
                          ""
                          ),
               "X"
            )</f>
        <v/>
      </c>
      <c r="DK10" s="227" t="str">
        <f xml:space="preserve"> IF(TEXT((EDATE('Projektkostenkalkulation EP'!$B$8,0)+DJ$9),"MM")=TEXT((EDATE('Projektkostenkalkulation EP'!$B$8,0)+(DJ$9-1)),"MM"),
             IF(
                        OR(
                                    TEXT((EDATE('Projektkostenkalkulation EP'!$B$8,0)+DJ$9),"TTT") = "Sa",
                                    TEXT((EDATE('Projektkostenkalkulation EP'!$B$8,0)+DJ$9),"TTT") = "So",
                                    IF(ISNA(VLOOKUP(EDATE('Projektkostenkalkulation EP'!$B$8,0)+DJ$9,Datenquellen!$F$7:$H$45,3,FALSE))," ",VLOOKUP(EDATE('Projektkostenkalkulation EP'!$B$8,0)+DJ$9,Datenquellen!$F$7:$H$45,3,FALSE))="X"
                                    ),
                          "X",
                          ""
                          ),
               "X"
            )</f>
        <v/>
      </c>
      <c r="DL10" s="227" t="str">
        <f xml:space="preserve"> IF(TEXT((EDATE('Projektkostenkalkulation EP'!$B$8,0)+DK$9),"MM")=TEXT((EDATE('Projektkostenkalkulation EP'!$B$8,0)+(DK$9-1)),"MM"),
             IF(
                        OR(
                                    TEXT((EDATE('Projektkostenkalkulation EP'!$B$8,0)+DK$9),"TTT") = "Sa",
                                    TEXT((EDATE('Projektkostenkalkulation EP'!$B$8,0)+DK$9),"TTT") = "So",
                                    IF(ISNA(VLOOKUP(EDATE('Projektkostenkalkulation EP'!$B$8,0)+DK$9,Datenquellen!$F$7:$H$45,3,FALSE))," ",VLOOKUP(EDATE('Projektkostenkalkulation EP'!$B$8,0)+DK$9,Datenquellen!$F$7:$H$45,3,FALSE))="X"
                                    ),
                          "X",
                          ""
                          ),
               "X"
            )</f>
        <v>X</v>
      </c>
      <c r="DM10" s="227" t="str">
        <f xml:space="preserve"> IF(TEXT((EDATE('Projektkostenkalkulation EP'!$B$8,0)+DL$9),"MM")=TEXT((EDATE('Projektkostenkalkulation EP'!$B$8,0)+(DL$9-1)),"MM"),
             IF(
                        OR(
                                    TEXT((EDATE('Projektkostenkalkulation EP'!$B$8,0)+DL$9),"TTT") = "Sa",
                                    TEXT((EDATE('Projektkostenkalkulation EP'!$B$8,0)+DL$9),"TTT") = "So",
                                    IF(ISNA(VLOOKUP(EDATE('Projektkostenkalkulation EP'!$B$8,0)+DL$9,Datenquellen!$F$7:$H$45,3,FALSE))," ",VLOOKUP(EDATE('Projektkostenkalkulation EP'!$B$8,0)+DL$9,Datenquellen!$F$7:$H$45,3,FALSE))="X"
                                    ),
                          "X",
                          ""
                          ),
               "X"
            )</f>
        <v>X</v>
      </c>
      <c r="DN10" s="227" t="str">
        <f xml:space="preserve"> IF(TEXT((EDATE('Projektkostenkalkulation EP'!$B$8,0)+DM$9),"MM")=TEXT((EDATE('Projektkostenkalkulation EP'!$B$8,0)+(DM$9-1)),"MM"),
             IF(
                        OR(
                                    TEXT((EDATE('Projektkostenkalkulation EP'!$B$8,0)+DM$9),"TTT") = "Sa",
                                    TEXT((EDATE('Projektkostenkalkulation EP'!$B$8,0)+DM$9),"TTT") = "So",
                                    IF(ISNA(VLOOKUP(EDATE('Projektkostenkalkulation EP'!$B$8,0)+DM$9,Datenquellen!$F$7:$H$45,3,FALSE))," ",VLOOKUP(EDATE('Projektkostenkalkulation EP'!$B$8,0)+DM$9,Datenquellen!$F$7:$H$45,3,FALSE))="X"
                                    ),
                          "X",
                          ""
                          ),
               "X"
            )</f>
        <v/>
      </c>
      <c r="DO10" s="227" t="str">
        <f xml:space="preserve"> IF(TEXT((EDATE('Projektkostenkalkulation EP'!$B$8,0)+DN$9),"MM")=TEXT((EDATE('Projektkostenkalkulation EP'!$B$8,0)+(DN$9-1)),"MM"),
             IF(
                        OR(
                                    TEXT((EDATE('Projektkostenkalkulation EP'!$B$8,0)+DN$9),"TTT") = "Sa",
                                    TEXT((EDATE('Projektkostenkalkulation EP'!$B$8,0)+DN$9),"TTT") = "So",
                                    IF(ISNA(VLOOKUP(EDATE('Projektkostenkalkulation EP'!$B$8,0)+DN$9,Datenquellen!$F$7:$H$45,3,FALSE))," ",VLOOKUP(EDATE('Projektkostenkalkulation EP'!$B$8,0)+DN$9,Datenquellen!$F$7:$H$45,3,FALSE))="X"
                                    ),
                          "X",
                          ""
                          ),
               "X"
            )</f>
        <v/>
      </c>
      <c r="DP10" s="227" t="str">
        <f xml:space="preserve"> IF(TEXT((EDATE('Projektkostenkalkulation EP'!$B$8,0)+DO$9),"MM")=TEXT((EDATE('Projektkostenkalkulation EP'!$B$8,0)+(DO$9-1)),"MM"),
             IF(
                        OR(
                                    TEXT((EDATE('Projektkostenkalkulation EP'!$B$8,0)+DO$9),"TTT") = "Sa",
                                    TEXT((EDATE('Projektkostenkalkulation EP'!$B$8,0)+DO$9),"TTT") = "So",
                                    IF(ISNA(VLOOKUP(EDATE('Projektkostenkalkulation EP'!$B$8,0)+DO$9,Datenquellen!$F$7:$H$45,3,FALSE))," ",VLOOKUP(EDATE('Projektkostenkalkulation EP'!$B$8,0)+DO$9,Datenquellen!$F$7:$H$45,3,FALSE))="X"
                                    ),
                          "X",
                          ""
                          ),
               "X"
            )</f>
        <v/>
      </c>
      <c r="DQ10" s="227" t="str">
        <f xml:space="preserve"> IF(TEXT((EDATE('Projektkostenkalkulation EP'!$B$8,0)+DP$9),"MM")=TEXT((EDATE('Projektkostenkalkulation EP'!$B$8,0)+(DP$9-1)),"MM"),
             IF(
                        OR(
                                    TEXT((EDATE('Projektkostenkalkulation EP'!$B$8,0)+DP$9),"TTT") = "Sa",
                                    TEXT((EDATE('Projektkostenkalkulation EP'!$B$8,0)+DP$9),"TTT") = "So",
                                    IF(ISNA(VLOOKUP(EDATE('Projektkostenkalkulation EP'!$B$8,0)+DP$9,Datenquellen!$F$7:$H$45,3,FALSE))," ",VLOOKUP(EDATE('Projektkostenkalkulation EP'!$B$8,0)+DP$9,Datenquellen!$F$7:$H$45,3,FALSE))="X"
                                    ),
                          "X",
                          ""
                          ),
               "X"
            )</f>
        <v/>
      </c>
      <c r="DR10" s="227" t="str">
        <f xml:space="preserve"> IF(TEXT((EDATE('Projektkostenkalkulation EP'!$B$8,0)+DQ$9),"MM")=TEXT((EDATE('Projektkostenkalkulation EP'!$B$8,0)+(DQ$9-1)),"MM"),
             IF(
                        OR(
                                    TEXT((EDATE('Projektkostenkalkulation EP'!$B$8,0)+DQ$9),"TTT") = "Sa",
                                    TEXT((EDATE('Projektkostenkalkulation EP'!$B$8,0)+DQ$9),"TTT") = "So",
                                    IF(ISNA(VLOOKUP(EDATE('Projektkostenkalkulation EP'!$B$8,0)+DQ$9,Datenquellen!$F$7:$H$45,3,FALSE))," ",VLOOKUP(EDATE('Projektkostenkalkulation EP'!$B$8,0)+DQ$9,Datenquellen!$F$7:$H$45,3,FALSE))="X"
                                    ),
                          "X",
                          ""
                          ),
               "X"
            )</f>
        <v/>
      </c>
      <c r="DS10" s="227" t="str">
        <f xml:space="preserve"> IF(TEXT((EDATE('Projektkostenkalkulation EP'!$B$8,0)+DR$9),"MM")=TEXT((EDATE('Projektkostenkalkulation EP'!$B$8,0)+(DR$9-1)),"MM"),
             IF(
                        OR(
                                    TEXT((EDATE('Projektkostenkalkulation EP'!$B$8,0)+DR$9),"TTT") = "Sa",
                                    TEXT((EDATE('Projektkostenkalkulation EP'!$B$8,0)+DR$9),"TTT") = "So",
                                    IF(ISNA(VLOOKUP(EDATE('Projektkostenkalkulation EP'!$B$8,0)+DR$9,Datenquellen!$F$7:$H$45,3,FALSE))," ",VLOOKUP(EDATE('Projektkostenkalkulation EP'!$B$8,0)+DR$9,Datenquellen!$F$7:$H$45,3,FALSE))="X"
                                    ),
                          "X",
                          ""
                          ),
               "X"
            )</f>
        <v>X</v>
      </c>
      <c r="DT10" s="227" t="str">
        <f xml:space="preserve"> IF(TEXT((EDATE('Projektkostenkalkulation EP'!$B$8,0)+DS$9),"MM")=TEXT((EDATE('Projektkostenkalkulation EP'!$B$8,0)+(DS$9-1)),"MM"),
             IF(
                        OR(
                                    TEXT((EDATE('Projektkostenkalkulation EP'!$B$8,0)+DS$9),"TTT") = "Sa",
                                    TEXT((EDATE('Projektkostenkalkulation EP'!$B$8,0)+DS$9),"TTT") = "So",
                                    IF(ISNA(VLOOKUP(EDATE('Projektkostenkalkulation EP'!$B$8,0)+DS$9,Datenquellen!$F$7:$H$45,3,FALSE))," ",VLOOKUP(EDATE('Projektkostenkalkulation EP'!$B$8,0)+DS$9,Datenquellen!$F$7:$H$45,3,FALSE))="X"
                                    ),
                          "X",
                          ""
                          ),
               "X"
            )</f>
        <v>X</v>
      </c>
      <c r="DU10" s="227" t="str">
        <f xml:space="preserve"> IF(TEXT((EDATE('Projektkostenkalkulation EP'!$B$8,0)+DT$9),"MM")=TEXT((EDATE('Projektkostenkalkulation EP'!$B$8,0)+(DT$9-1)),"MM"),
             IF(
                        OR(
                                    TEXT((EDATE('Projektkostenkalkulation EP'!$B$8,0)+DT$9),"TTT") = "Sa",
                                    TEXT((EDATE('Projektkostenkalkulation EP'!$B$8,0)+DT$9),"TTT") = "So",
                                    IF(ISNA(VLOOKUP(EDATE('Projektkostenkalkulation EP'!$B$8,0)+DT$9,Datenquellen!$F$7:$H$45,3,FALSE))," ",VLOOKUP(EDATE('Projektkostenkalkulation EP'!$B$8,0)+DT$9,Datenquellen!$F$7:$H$45,3,FALSE))="X"
                                    ),
                          "X",
                          ""
                          ),
               "X"
            )</f>
        <v/>
      </c>
      <c r="DV10" s="227" t="str">
        <f xml:space="preserve"> IF(TEXT((EDATE('Projektkostenkalkulation EP'!$B$8,0)+DU$9),"MM")=TEXT((EDATE('Projektkostenkalkulation EP'!$B$8,0)+(DU$9-1)),"MM"),
             IF(
                        OR(
                                    TEXT((EDATE('Projektkostenkalkulation EP'!$B$8,0)+DU$9),"TTT") = "Sa",
                                    TEXT((EDATE('Projektkostenkalkulation EP'!$B$8,0)+DU$9),"TTT") = "So",
                                    IF(ISNA(VLOOKUP(EDATE('Projektkostenkalkulation EP'!$B$8,0)+DU$9,Datenquellen!$F$7:$H$45,3,FALSE))," ",VLOOKUP(EDATE('Projektkostenkalkulation EP'!$B$8,0)+DU$9,Datenquellen!$F$7:$H$45,3,FALSE))="X"
                                    ),
                          "X",
                          ""
                          ),
               "X"
            )</f>
        <v/>
      </c>
      <c r="DW10" s="227" t="str">
        <f xml:space="preserve"> IF(TEXT((EDATE('Projektkostenkalkulation EP'!$B$8,0)+DV$9),"MM")=TEXT((EDATE('Projektkostenkalkulation EP'!$B$8,0)+(DV$9-1)),"MM"),
             IF(
                        OR(
                                    TEXT((EDATE('Projektkostenkalkulation EP'!$B$8,0)+DV$9),"TTT") = "Sa",
                                    TEXT((EDATE('Projektkostenkalkulation EP'!$B$8,0)+DV$9),"TTT") = "So",
                                    IF(ISNA(VLOOKUP(EDATE('Projektkostenkalkulation EP'!$B$8,0)+DV$9,Datenquellen!$F$7:$H$45,3,FALSE))," ",VLOOKUP(EDATE('Projektkostenkalkulation EP'!$B$8,0)+DV$9,Datenquellen!$F$7:$H$45,3,FALSE))="X"
                                    ),
                          "X",
                          ""
                          ),
               "X"
            )</f>
        <v/>
      </c>
      <c r="DX10" s="227" t="str">
        <f xml:space="preserve"> IF(TEXT((EDATE('Projektkostenkalkulation EP'!$B$8,0)+DW$9),"MM")=TEXT((EDATE('Projektkostenkalkulation EP'!$B$8,0)+(DW$9-1)),"MM"),
             IF(
                        OR(
                                    TEXT((EDATE('Projektkostenkalkulation EP'!$B$8,0)+DW$9),"TTT") = "Sa",
                                    TEXT((EDATE('Projektkostenkalkulation EP'!$B$8,0)+DW$9),"TTT") = "So",
                                    IF(ISNA(VLOOKUP(EDATE('Projektkostenkalkulation EP'!$B$8,0)+DW$9,Datenquellen!$F$7:$H$45,3,FALSE))," ",VLOOKUP(EDATE('Projektkostenkalkulation EP'!$B$8,0)+DW$9,Datenquellen!$F$7:$H$45,3,FALSE))="X"
                                    ),
                          "X",
                          ""
                          ),
               "X"
            )</f>
        <v/>
      </c>
      <c r="DY10" s="227" t="str">
        <f xml:space="preserve"> IF(TEXT((EDATE('Projektkostenkalkulation EP'!$B$8,0)+DX$9),"MM")=TEXT((EDATE('Projektkostenkalkulation EP'!$B$8,0)+(DX$9-1)),"MM"),
             IF(
                        OR(
                                    TEXT((EDATE('Projektkostenkalkulation EP'!$B$8,0)+DX$9),"TTT") = "Sa",
                                    TEXT((EDATE('Projektkostenkalkulation EP'!$B$8,0)+DX$9),"TTT") = "So",
                                    IF(ISNA(VLOOKUP(EDATE('Projektkostenkalkulation EP'!$B$8,0)+DX$9,Datenquellen!$F$7:$H$45,3,FALSE))," ",VLOOKUP(EDATE('Projektkostenkalkulation EP'!$B$8,0)+DX$9,Datenquellen!$F$7:$H$45,3,FALSE))="X"
                                    ),
                          "X",
                          ""
                          ),
               "X"
            )</f>
        <v/>
      </c>
      <c r="DZ10" s="227" t="str">
        <f xml:space="preserve"> IF(TEXT((EDATE('Projektkostenkalkulation EP'!$B$8,0)+DY$9),"MM")=TEXT((EDATE('Projektkostenkalkulation EP'!$B$8,0)+(DY$9-1)),"MM"),
             IF(
                        OR(
                                    TEXT((EDATE('Projektkostenkalkulation EP'!$B$8,0)+DY$9),"TTT") = "Sa",
                                    TEXT((EDATE('Projektkostenkalkulation EP'!$B$8,0)+DY$9),"TTT") = "So",
                                    IF(ISNA(VLOOKUP(EDATE('Projektkostenkalkulation EP'!$B$8,0)+DY$9,Datenquellen!$F$7:$H$45,3,FALSE))," ",VLOOKUP(EDATE('Projektkostenkalkulation EP'!$B$8,0)+DY$9,Datenquellen!$F$7:$H$45,3,FALSE))="X"
                                    ),
                          "X",
                          ""
                          ),
               "X"
            )</f>
        <v>X</v>
      </c>
      <c r="EA10" s="227" t="str">
        <f xml:space="preserve"> IF(TEXT((EDATE('Projektkostenkalkulation EP'!$B$8,0)+DZ$9),"MM")=TEXT((EDATE('Projektkostenkalkulation EP'!$B$8,0)+(DZ$9-1)),"MM"),
             IF(
                        OR(
                                    TEXT((EDATE('Projektkostenkalkulation EP'!$B$8,0)+DZ$9),"TTT") = "Sa",
                                    TEXT((EDATE('Projektkostenkalkulation EP'!$B$8,0)+DZ$9),"TTT") = "So",
                                    IF(ISNA(VLOOKUP(EDATE('Projektkostenkalkulation EP'!$B$8,0)+DZ$9,Datenquellen!$F$7:$H$45,3,FALSE))," ",VLOOKUP(EDATE('Projektkostenkalkulation EP'!$B$8,0)+DZ$9,Datenquellen!$F$7:$H$45,3,FALSE))="X"
                                    ),
                          "X",
                          ""
                          ),
               "X"
            )</f>
        <v>X</v>
      </c>
      <c r="EB10" s="227" t="str">
        <f xml:space="preserve"> IF(TEXT((EDATE('Projektkostenkalkulation EP'!$B$8,0)+EA$9),"MM")=TEXT((EDATE('Projektkostenkalkulation EP'!$B$8,0)+(EA$9-1)),"MM"),
             IF(
                        OR(
                                    TEXT((EDATE('Projektkostenkalkulation EP'!$B$8,0)+EA$9),"TTT") = "Sa",
                                    TEXT((EDATE('Projektkostenkalkulation EP'!$B$8,0)+EA$9),"TTT") = "So",
                                    IF(ISNA(VLOOKUP(EDATE('Projektkostenkalkulation EP'!$B$8,0)+EA$9,Datenquellen!$F$7:$H$45,3,FALSE))," ",VLOOKUP(EDATE('Projektkostenkalkulation EP'!$B$8,0)+EA$9,Datenquellen!$F$7:$H$45,3,FALSE))="X"
                                    ),
                          "X",
                          ""
                          ),
               "X"
            )</f>
        <v/>
      </c>
      <c r="EC10" s="227" t="str">
        <f xml:space="preserve"> IF(TEXT((EDATE('Projektkostenkalkulation EP'!$B$8,0)+EB$9),"MM")=TEXT((EDATE('Projektkostenkalkulation EP'!$B$8,0)+(EB$9-1)),"MM"),
             IF(
                        OR(
                                    TEXT((EDATE('Projektkostenkalkulation EP'!$B$8,0)+EB$9),"TTT") = "Sa",
                                    TEXT((EDATE('Projektkostenkalkulation EP'!$B$8,0)+EB$9),"TTT") = "So",
                                    IF(ISNA(VLOOKUP(EDATE('Projektkostenkalkulation EP'!$B$8,0)+EB$9,Datenquellen!$F$7:$H$45,3,FALSE))," ",VLOOKUP(EDATE('Projektkostenkalkulation EP'!$B$8,0)+EB$9,Datenquellen!$F$7:$H$45,3,FALSE))="X"
                                    ),
                          "X",
                          ""
                          ),
               "X"
            )</f>
        <v/>
      </c>
      <c r="ED10" s="227" t="str">
        <f xml:space="preserve"> IF(TEXT((EDATE('Projektkostenkalkulation EP'!$B$8,0)+EC$9),"MM")=TEXT((EDATE('Projektkostenkalkulation EP'!$B$8,0)+(EC$9-1)),"MM"),
             IF(
                        OR(
                                    TEXT((EDATE('Projektkostenkalkulation EP'!$B$8,0)+EC$9),"TTT") = "Sa",
                                    TEXT((EDATE('Projektkostenkalkulation EP'!$B$8,0)+EC$9),"TTT") = "So",
                                    IF(ISNA(VLOOKUP(EDATE('Projektkostenkalkulation EP'!$B$8,0)+EC$9,Datenquellen!$F$7:$H$45,3,FALSE))," ",VLOOKUP(EDATE('Projektkostenkalkulation EP'!$B$8,0)+EC$9,Datenquellen!$F$7:$H$45,3,FALSE))="X"
                                    ),
                          "X",
                          ""
                          ),
               "X"
            )</f>
        <v/>
      </c>
      <c r="EE10" s="227" t="str">
        <f xml:space="preserve"> IF(TEXT((EDATE('Projektkostenkalkulation EP'!$B$8,0)+ED$9),"MM")=TEXT((EDATE('Projektkostenkalkulation EP'!$B$8,0)+(ED$9-1)),"MM"),
             IF(
                        OR(
                                    TEXT((EDATE('Projektkostenkalkulation EP'!$B$8,0)+ED$9),"TTT") = "Sa",
                                    TEXT((EDATE('Projektkostenkalkulation EP'!$B$8,0)+ED$9),"TTT") = "So",
                                    IF(ISNA(VLOOKUP(EDATE('Projektkostenkalkulation EP'!$B$8,0)+ED$9,Datenquellen!$F$7:$H$45,3,FALSE))," ",VLOOKUP(EDATE('Projektkostenkalkulation EP'!$B$8,0)+ED$9,Datenquellen!$F$7:$H$45,3,FALSE))="X"
                                    ),
                          "X",
                          ""
                          ),
               "X"
            )</f>
        <v/>
      </c>
      <c r="EF10" s="227" t="str">
        <f xml:space="preserve"> IF(TEXT((EDATE('Projektkostenkalkulation EP'!$B$8,0)+EE$9),"MM")=TEXT((EDATE('Projektkostenkalkulation EP'!$B$8,0)+(EE$9-1)),"MM"),
             IF(
                        OR(
                                    TEXT((EDATE('Projektkostenkalkulation EP'!$B$8,0)+EE$9),"TTT") = "Sa",
                                    TEXT((EDATE('Projektkostenkalkulation EP'!$B$8,0)+EE$9),"TTT") = "So",
                                    IF(ISNA(VLOOKUP(EDATE('Projektkostenkalkulation EP'!$B$8,0)+EE$9,Datenquellen!$F$7:$H$45,3,FALSE))," ",VLOOKUP(EDATE('Projektkostenkalkulation EP'!$B$8,0)+EE$9,Datenquellen!$F$7:$H$45,3,FALSE))="X"
                                    ),
                          "X",
                          ""
                          ),
               "X"
            )</f>
        <v/>
      </c>
      <c r="EG10" s="227" t="str">
        <f xml:space="preserve"> IF(TEXT((EDATE('Projektkostenkalkulation EP'!$B$8,0)+EF$9),"MM")=TEXT((EDATE('Projektkostenkalkulation EP'!$B$8,0)+(EF$9-1)),"MM"),
             IF(
                        OR(
                                    TEXT((EDATE('Projektkostenkalkulation EP'!$B$8,0)+EF$9),"TTT") = "Sa",
                                    TEXT((EDATE('Projektkostenkalkulation EP'!$B$8,0)+EF$9),"TTT") = "So",
                                    IF(ISNA(VLOOKUP(EDATE('Projektkostenkalkulation EP'!$B$8,0)+EF$9,Datenquellen!$F$7:$H$45,3,FALSE))," ",VLOOKUP(EDATE('Projektkostenkalkulation EP'!$B$8,0)+EF$9,Datenquellen!$F$7:$H$45,3,FALSE))="X"
                                    ),
                          "X",
                          ""
                          ),
               "X"
            )</f>
        <v>X</v>
      </c>
      <c r="EH10" s="227" t="str">
        <f xml:space="preserve"> IF(TEXT((EDATE('Projektkostenkalkulation EP'!$B$8,0)+EG$9),"MM")=TEXT((EDATE('Projektkostenkalkulation EP'!$B$8,0)+(EG$9-1)),"MM"),
             IF(
                        OR(
                                    TEXT((EDATE('Projektkostenkalkulation EP'!$B$8,0)+EG$9),"TTT") = "Sa",
                                    TEXT((EDATE('Projektkostenkalkulation EP'!$B$8,0)+EG$9),"TTT") = "So",
                                    IF(ISNA(VLOOKUP(EDATE('Projektkostenkalkulation EP'!$B$8,0)+EG$9,Datenquellen!$F$7:$H$45,3,FALSE))," ",VLOOKUP(EDATE('Projektkostenkalkulation EP'!$B$8,0)+EG$9,Datenquellen!$F$7:$H$45,3,FALSE))="X"
                                    ),
                          "X",
                          ""
                          ),
               "X"
            )</f>
        <v>X</v>
      </c>
      <c r="EI10" s="227" t="str">
        <f xml:space="preserve"> IF(TEXT((EDATE('Projektkostenkalkulation EP'!$B$8,0)+EH$9),"MM")=TEXT((EDATE('Projektkostenkalkulation EP'!$B$8,0)+(EH$9-1)),"MM"),
             IF(
                        OR(
                                    TEXT((EDATE('Projektkostenkalkulation EP'!$B$8,0)+EH$9),"TTT") = "Sa",
                                    TEXT((EDATE('Projektkostenkalkulation EP'!$B$8,0)+EH$9),"TTT") = "So",
                                    IF(ISNA(VLOOKUP(EDATE('Projektkostenkalkulation EP'!$B$8,0)+EH$9,Datenquellen!$F$7:$H$45,3,FALSE))," ",VLOOKUP(EDATE('Projektkostenkalkulation EP'!$B$8,0)+EH$9,Datenquellen!$F$7:$H$45,3,FALSE))="X"
                                    ),
                          "X",
                          ""
                          ),
               "X"
            )</f>
        <v/>
      </c>
      <c r="EJ10" s="227" t="str">
        <f xml:space="preserve"> IF(TEXT((EDATE('Projektkostenkalkulation EP'!$B$8,0)+EI$9),"MM")=TEXT((EDATE('Projektkostenkalkulation EP'!$B$8,0)+(EI$9-1)),"MM"),
             IF(
                        OR(
                                    TEXT((EDATE('Projektkostenkalkulation EP'!$B$8,0)+EI$9),"TTT") = "Sa",
                                    TEXT((EDATE('Projektkostenkalkulation EP'!$B$8,0)+EI$9),"TTT") = "So",
                                    IF(ISNA(VLOOKUP(EDATE('Projektkostenkalkulation EP'!$B$8,0)+EI$9,Datenquellen!$F$7:$H$45,3,FALSE))," ",VLOOKUP(EDATE('Projektkostenkalkulation EP'!$B$8,0)+EI$9,Datenquellen!$F$7:$H$45,3,FALSE))="X"
                                    ),
                          "X",
                          ""
                          ),
               "X"
            )</f>
        <v/>
      </c>
      <c r="EK10" s="228" t="str">
        <f xml:space="preserve"> IF(TEXT((EDATE('Projektkostenkalkulation EP'!$B$8,0)+EJ$9),"MM")=TEXT((EDATE('Projektkostenkalkulation EP'!$B$8,0)+(EJ$9-1)),"MM"),
             IF(
                        OR(
                                    TEXT((EDATE('Projektkostenkalkulation EP'!$B$8,0)+EJ$9),"TTT") = "Sa",
                                    TEXT((EDATE('Projektkostenkalkulation EP'!$B$8,0)+EJ$9),"TTT") = "So",
                                    IF(ISNA(VLOOKUP(EDATE('Projektkostenkalkulation EP'!$B$8,0)+EJ$9,Datenquellen!$F$7:$H$45,3,FALSE))," ",VLOOKUP(EDATE('Projektkostenkalkulation EP'!$B$8,0)+EJ$9,Datenquellen!$F$7:$H$45,3,FALSE))="X"
                                    ),
                          "X",
                          ""
                          ),
               "X"
            )</f>
        <v/>
      </c>
      <c r="EL10" s="229"/>
      <c r="EM10" s="230"/>
      <c r="EN10" s="408"/>
      <c r="EO10" s="405" t="str">
        <f>TEXT(EDATE('Projektkostenkalkulation EP'!$B$8,0),"MMMM")</f>
        <v>Januar</v>
      </c>
      <c r="EP10" s="226"/>
      <c r="EQ10" s="227" t="str">
        <f>IF(
            OR(
                     TEXT(EDATE('Projektkostenkalkulation EP'!$B$8,0),"TTT") = "Sa",
                     TEXT(EDATE('Projektkostenkalkulation EP'!$B$8,0),"TTT") = "So",
                     IF(ISNA(VLOOKUP(EDATE('Projektkostenkalkulation EP'!$B$8,0),Datenquellen!$F$7:$H$45,3,FALSE))," ",VLOOKUP(EDATE('Projektkostenkalkulation EP'!$B$8,0),Datenquellen!$F$7:$H$45,3,FALSE))="X"
                            ),
                    "X",
                    ""
            )</f>
        <v>X</v>
      </c>
      <c r="ER10" s="227" t="str">
        <f xml:space="preserve"> IF(TEXT((EDATE('Projektkostenkalkulation EP'!$B$8,0)+EQ$9),"MM")=TEXT((EDATE('Projektkostenkalkulation EP'!$B$8,0)+(EQ$9-1)),"MM"),
             IF(
                        OR(
                                    TEXT((EDATE('Projektkostenkalkulation EP'!$B$8,0)+EQ$9),"TTT") = "Sa",
                                    TEXT((EDATE('Projektkostenkalkulation EP'!$B$8,0)+EQ$9),"TTT") = "So",
                                    IF(ISNA(VLOOKUP(EDATE('Projektkostenkalkulation EP'!$B$8,0)+EQ$9,Datenquellen!$F$7:$H$45,3,FALSE))," ",VLOOKUP(EDATE('Projektkostenkalkulation EP'!$B$8,0)+EQ$9,Datenquellen!$F$7:$H$45,3,FALSE))="X"
                                    ),
                          "X",
                          ""
                          ),
               "X"
            )</f>
        <v/>
      </c>
      <c r="ES10" s="227" t="str">
        <f xml:space="preserve"> IF(TEXT((EDATE('Projektkostenkalkulation EP'!$B$8,0)+ER$9),"MM")=TEXT((EDATE('Projektkostenkalkulation EP'!$B$8,0)+(ER$9-1)),"MM"),
             IF(
                        OR(
                                    TEXT((EDATE('Projektkostenkalkulation EP'!$B$8,0)+ER$9),"TTT") = "Sa",
                                    TEXT((EDATE('Projektkostenkalkulation EP'!$B$8,0)+ER$9),"TTT") = "So",
                                    IF(ISNA(VLOOKUP(EDATE('Projektkostenkalkulation EP'!$B$8,0)+ER$9,Datenquellen!$F$7:$H$45,3,FALSE))," ",VLOOKUP(EDATE('Projektkostenkalkulation EP'!$B$8,0)+ER$9,Datenquellen!$F$7:$H$45,3,FALSE))="X"
                                    ),
                          "X",
                          ""
                          ),
               "X"
            )</f>
        <v/>
      </c>
      <c r="ET10" s="227" t="str">
        <f xml:space="preserve"> IF(TEXT((EDATE('Projektkostenkalkulation EP'!$B$8,0)+ES$9),"MM")=TEXT((EDATE('Projektkostenkalkulation EP'!$B$8,0)+(ES$9-1)),"MM"),
             IF(
                        OR(
                                    TEXT((EDATE('Projektkostenkalkulation EP'!$B$8,0)+ES$9),"TTT") = "Sa",
                                    TEXT((EDATE('Projektkostenkalkulation EP'!$B$8,0)+ES$9),"TTT") = "So",
                                    IF(ISNA(VLOOKUP(EDATE('Projektkostenkalkulation EP'!$B$8,0)+ES$9,Datenquellen!$F$7:$H$45,3,FALSE))," ",VLOOKUP(EDATE('Projektkostenkalkulation EP'!$B$8,0)+ES$9,Datenquellen!$F$7:$H$45,3,FALSE))="X"
                                    ),
                          "X",
                          ""
                          ),
               "X"
            )</f>
        <v/>
      </c>
      <c r="EU10" s="227" t="str">
        <f xml:space="preserve"> IF(TEXT((EDATE('Projektkostenkalkulation EP'!$B$8,0)+ET$9),"MM")=TEXT((EDATE('Projektkostenkalkulation EP'!$B$8,0)+(ET$9-1)),"MM"),
             IF(
                        OR(
                                    TEXT((EDATE('Projektkostenkalkulation EP'!$B$8,0)+ET$9),"TTT") = "Sa",
                                    TEXT((EDATE('Projektkostenkalkulation EP'!$B$8,0)+ET$9),"TTT") = "So",
                                    IF(ISNA(VLOOKUP(EDATE('Projektkostenkalkulation EP'!$B$8,0)+ET$9,Datenquellen!$F$7:$H$45,3,FALSE))," ",VLOOKUP(EDATE('Projektkostenkalkulation EP'!$B$8,0)+ET$9,Datenquellen!$F$7:$H$45,3,FALSE))="X"
                                    ),
                          "X",
                          ""
                          ),
               "X"
            )</f>
        <v/>
      </c>
      <c r="EV10" s="227" t="str">
        <f xml:space="preserve"> IF(TEXT((EDATE('Projektkostenkalkulation EP'!$B$8,0)+EU$9),"MM")=TEXT((EDATE('Projektkostenkalkulation EP'!$B$8,0)+(EU$9-1)),"MM"),
             IF(
                        OR(
                                    TEXT((EDATE('Projektkostenkalkulation EP'!$B$8,0)+EU$9),"TTT") = "Sa",
                                    TEXT((EDATE('Projektkostenkalkulation EP'!$B$8,0)+EU$9),"TTT") = "So",
                                    IF(ISNA(VLOOKUP(EDATE('Projektkostenkalkulation EP'!$B$8,0)+EU$9,Datenquellen!$F$7:$H$45,3,FALSE))," ",VLOOKUP(EDATE('Projektkostenkalkulation EP'!$B$8,0)+EU$9,Datenquellen!$F$7:$H$45,3,FALSE))="X"
                                    ),
                          "X",
                          ""
                          ),
               "X"
            )</f>
        <v>X</v>
      </c>
      <c r="EW10" s="227" t="str">
        <f xml:space="preserve"> IF(TEXT((EDATE('Projektkostenkalkulation EP'!$B$8,0)+EV$9),"MM")=TEXT((EDATE('Projektkostenkalkulation EP'!$B$8,0)+(EV$9-1)),"MM"),
             IF(
                        OR(
                                    TEXT((EDATE('Projektkostenkalkulation EP'!$B$8,0)+EV$9),"TTT") = "Sa",
                                    TEXT((EDATE('Projektkostenkalkulation EP'!$B$8,0)+EV$9),"TTT") = "So",
                                    IF(ISNA(VLOOKUP(EDATE('Projektkostenkalkulation EP'!$B$8,0)+EV$9,Datenquellen!$F$7:$H$45,3,FALSE))," ",VLOOKUP(EDATE('Projektkostenkalkulation EP'!$B$8,0)+EV$9,Datenquellen!$F$7:$H$45,3,FALSE))="X"
                                    ),
                          "X",
                          ""
                          ),
               "X"
            )</f>
        <v>X</v>
      </c>
      <c r="EX10" s="227" t="str">
        <f xml:space="preserve"> IF(TEXT((EDATE('Projektkostenkalkulation EP'!$B$8,0)+EW$9),"MM")=TEXT((EDATE('Projektkostenkalkulation EP'!$B$8,0)+(EW$9-1)),"MM"),
             IF(
                        OR(
                                    TEXT((EDATE('Projektkostenkalkulation EP'!$B$8,0)+EW$9),"TTT") = "Sa",
                                    TEXT((EDATE('Projektkostenkalkulation EP'!$B$8,0)+EW$9),"TTT") = "So",
                                    IF(ISNA(VLOOKUP(EDATE('Projektkostenkalkulation EP'!$B$8,0)+EW$9,Datenquellen!$F$7:$H$45,3,FALSE))," ",VLOOKUP(EDATE('Projektkostenkalkulation EP'!$B$8,0)+EW$9,Datenquellen!$F$7:$H$45,3,FALSE))="X"
                                    ),
                          "X",
                          ""
                          ),
               "X"
            )</f>
        <v/>
      </c>
      <c r="EY10" s="227" t="str">
        <f xml:space="preserve"> IF(TEXT((EDATE('Projektkostenkalkulation EP'!$B$8,0)+EX$9),"MM")=TEXT((EDATE('Projektkostenkalkulation EP'!$B$8,0)+(EX$9-1)),"MM"),
             IF(
                        OR(
                                    TEXT((EDATE('Projektkostenkalkulation EP'!$B$8,0)+EX$9),"TTT") = "Sa",
                                    TEXT((EDATE('Projektkostenkalkulation EP'!$B$8,0)+EX$9),"TTT") = "So",
                                    IF(ISNA(VLOOKUP(EDATE('Projektkostenkalkulation EP'!$B$8,0)+EX$9,Datenquellen!$F$7:$H$45,3,FALSE))," ",VLOOKUP(EDATE('Projektkostenkalkulation EP'!$B$8,0)+EX$9,Datenquellen!$F$7:$H$45,3,FALSE))="X"
                                    ),
                          "X",
                          ""
                          ),
               "X"
            )</f>
        <v/>
      </c>
      <c r="EZ10" s="227" t="str">
        <f xml:space="preserve"> IF(TEXT((EDATE('Projektkostenkalkulation EP'!$B$8,0)+EY$9),"MM")=TEXT((EDATE('Projektkostenkalkulation EP'!$B$8,0)+(EY$9-1)),"MM"),
             IF(
                        OR(
                                    TEXT((EDATE('Projektkostenkalkulation EP'!$B$8,0)+EY$9),"TTT") = "Sa",
                                    TEXT((EDATE('Projektkostenkalkulation EP'!$B$8,0)+EY$9),"TTT") = "So",
                                    IF(ISNA(VLOOKUP(EDATE('Projektkostenkalkulation EP'!$B$8,0)+EY$9,Datenquellen!$F$7:$H$45,3,FALSE))," ",VLOOKUP(EDATE('Projektkostenkalkulation EP'!$B$8,0)+EY$9,Datenquellen!$F$7:$H$45,3,FALSE))="X"
                                    ),
                          "X",
                          ""
                          ),
               "X"
            )</f>
        <v/>
      </c>
      <c r="FA10" s="227" t="str">
        <f xml:space="preserve"> IF(TEXT((EDATE('Projektkostenkalkulation EP'!$B$8,0)+EZ$9),"MM")=TEXT((EDATE('Projektkostenkalkulation EP'!$B$8,0)+(EZ$9-1)),"MM"),
             IF(
                        OR(
                                    TEXT((EDATE('Projektkostenkalkulation EP'!$B$8,0)+EZ$9),"TTT") = "Sa",
                                    TEXT((EDATE('Projektkostenkalkulation EP'!$B$8,0)+EZ$9),"TTT") = "So",
                                    IF(ISNA(VLOOKUP(EDATE('Projektkostenkalkulation EP'!$B$8,0)+EZ$9,Datenquellen!$F$7:$H$45,3,FALSE))," ",VLOOKUP(EDATE('Projektkostenkalkulation EP'!$B$8,0)+EZ$9,Datenquellen!$F$7:$H$45,3,FALSE))="X"
                                    ),
                          "X",
                          ""
                          ),
               "X"
            )</f>
        <v/>
      </c>
      <c r="FB10" s="227" t="str">
        <f xml:space="preserve"> IF(TEXT((EDATE('Projektkostenkalkulation EP'!$B$8,0)+FA$9),"MM")=TEXT((EDATE('Projektkostenkalkulation EP'!$B$8,0)+(FA$9-1)),"MM"),
             IF(
                        OR(
                                    TEXT((EDATE('Projektkostenkalkulation EP'!$B$8,0)+FA$9),"TTT") = "Sa",
                                    TEXT((EDATE('Projektkostenkalkulation EP'!$B$8,0)+FA$9),"TTT") = "So",
                                    IF(ISNA(VLOOKUP(EDATE('Projektkostenkalkulation EP'!$B$8,0)+FA$9,Datenquellen!$F$7:$H$45,3,FALSE))," ",VLOOKUP(EDATE('Projektkostenkalkulation EP'!$B$8,0)+FA$9,Datenquellen!$F$7:$H$45,3,FALSE))="X"
                                    ),
                          "X",
                          ""
                          ),
               "X"
            )</f>
        <v/>
      </c>
      <c r="FC10" s="227" t="str">
        <f xml:space="preserve"> IF(TEXT((EDATE('Projektkostenkalkulation EP'!$B$8,0)+FB$9),"MM")=TEXT((EDATE('Projektkostenkalkulation EP'!$B$8,0)+(FB$9-1)),"MM"),
             IF(
                        OR(
                                    TEXT((EDATE('Projektkostenkalkulation EP'!$B$8,0)+FB$9),"TTT") = "Sa",
                                    TEXT((EDATE('Projektkostenkalkulation EP'!$B$8,0)+FB$9),"TTT") = "So",
                                    IF(ISNA(VLOOKUP(EDATE('Projektkostenkalkulation EP'!$B$8,0)+FB$9,Datenquellen!$F$7:$H$45,3,FALSE))," ",VLOOKUP(EDATE('Projektkostenkalkulation EP'!$B$8,0)+FB$9,Datenquellen!$F$7:$H$45,3,FALSE))="X"
                                    ),
                          "X",
                          ""
                          ),
               "X"
            )</f>
        <v>X</v>
      </c>
      <c r="FD10" s="227" t="str">
        <f xml:space="preserve"> IF(TEXT((EDATE('Projektkostenkalkulation EP'!$B$8,0)+FC$9),"MM")=TEXT((EDATE('Projektkostenkalkulation EP'!$B$8,0)+(FC$9-1)),"MM"),
             IF(
                        OR(
                                    TEXT((EDATE('Projektkostenkalkulation EP'!$B$8,0)+FC$9),"TTT") = "Sa",
                                    TEXT((EDATE('Projektkostenkalkulation EP'!$B$8,0)+FC$9),"TTT") = "So",
                                    IF(ISNA(VLOOKUP(EDATE('Projektkostenkalkulation EP'!$B$8,0)+FC$9,Datenquellen!$F$7:$H$45,3,FALSE))," ",VLOOKUP(EDATE('Projektkostenkalkulation EP'!$B$8,0)+FC$9,Datenquellen!$F$7:$H$45,3,FALSE))="X"
                                    ),
                          "X",
                          ""
                          ),
               "X"
            )</f>
        <v>X</v>
      </c>
      <c r="FE10" s="227" t="str">
        <f xml:space="preserve"> IF(TEXT((EDATE('Projektkostenkalkulation EP'!$B$8,0)+FD$9),"MM")=TEXT((EDATE('Projektkostenkalkulation EP'!$B$8,0)+(FD$9-1)),"MM"),
             IF(
                        OR(
                                    TEXT((EDATE('Projektkostenkalkulation EP'!$B$8,0)+FD$9),"TTT") = "Sa",
                                    TEXT((EDATE('Projektkostenkalkulation EP'!$B$8,0)+FD$9),"TTT") = "So",
                                    IF(ISNA(VLOOKUP(EDATE('Projektkostenkalkulation EP'!$B$8,0)+FD$9,Datenquellen!$F$7:$H$45,3,FALSE))," ",VLOOKUP(EDATE('Projektkostenkalkulation EP'!$B$8,0)+FD$9,Datenquellen!$F$7:$H$45,3,FALSE))="X"
                                    ),
                          "X",
                          ""
                          ),
               "X"
            )</f>
        <v/>
      </c>
      <c r="FF10" s="227" t="str">
        <f xml:space="preserve"> IF(TEXT((EDATE('Projektkostenkalkulation EP'!$B$8,0)+FE$9),"MM")=TEXT((EDATE('Projektkostenkalkulation EP'!$B$8,0)+(FE$9-1)),"MM"),
             IF(
                        OR(
                                    TEXT((EDATE('Projektkostenkalkulation EP'!$B$8,0)+FE$9),"TTT") = "Sa",
                                    TEXT((EDATE('Projektkostenkalkulation EP'!$B$8,0)+FE$9),"TTT") = "So",
                                    IF(ISNA(VLOOKUP(EDATE('Projektkostenkalkulation EP'!$B$8,0)+FE$9,Datenquellen!$F$7:$H$45,3,FALSE))," ",VLOOKUP(EDATE('Projektkostenkalkulation EP'!$B$8,0)+FE$9,Datenquellen!$F$7:$H$45,3,FALSE))="X"
                                    ),
                          "X",
                          ""
                          ),
               "X"
            )</f>
        <v/>
      </c>
      <c r="FG10" s="227" t="str">
        <f xml:space="preserve"> IF(TEXT((EDATE('Projektkostenkalkulation EP'!$B$8,0)+FF$9),"MM")=TEXT((EDATE('Projektkostenkalkulation EP'!$B$8,0)+(FF$9-1)),"MM"),
             IF(
                        OR(
                                    TEXT((EDATE('Projektkostenkalkulation EP'!$B$8,0)+FF$9),"TTT") = "Sa",
                                    TEXT((EDATE('Projektkostenkalkulation EP'!$B$8,0)+FF$9),"TTT") = "So",
                                    IF(ISNA(VLOOKUP(EDATE('Projektkostenkalkulation EP'!$B$8,0)+FF$9,Datenquellen!$F$7:$H$45,3,FALSE))," ",VLOOKUP(EDATE('Projektkostenkalkulation EP'!$B$8,0)+FF$9,Datenquellen!$F$7:$H$45,3,FALSE))="X"
                                    ),
                          "X",
                          ""
                          ),
               "X"
            )</f>
        <v/>
      </c>
      <c r="FH10" s="227" t="str">
        <f xml:space="preserve"> IF(TEXT((EDATE('Projektkostenkalkulation EP'!$B$8,0)+FG$9),"MM")=TEXT((EDATE('Projektkostenkalkulation EP'!$B$8,0)+(FG$9-1)),"MM"),
             IF(
                        OR(
                                    TEXT((EDATE('Projektkostenkalkulation EP'!$B$8,0)+FG$9),"TTT") = "Sa",
                                    TEXT((EDATE('Projektkostenkalkulation EP'!$B$8,0)+FG$9),"TTT") = "So",
                                    IF(ISNA(VLOOKUP(EDATE('Projektkostenkalkulation EP'!$B$8,0)+FG$9,Datenquellen!$F$7:$H$45,3,FALSE))," ",VLOOKUP(EDATE('Projektkostenkalkulation EP'!$B$8,0)+FG$9,Datenquellen!$F$7:$H$45,3,FALSE))="X"
                                    ),
                          "X",
                          ""
                          ),
               "X"
            )</f>
        <v/>
      </c>
      <c r="FI10" s="227" t="str">
        <f xml:space="preserve"> IF(TEXT((EDATE('Projektkostenkalkulation EP'!$B$8,0)+FH$9),"MM")=TEXT((EDATE('Projektkostenkalkulation EP'!$B$8,0)+(FH$9-1)),"MM"),
             IF(
                        OR(
                                    TEXT((EDATE('Projektkostenkalkulation EP'!$B$8,0)+FH$9),"TTT") = "Sa",
                                    TEXT((EDATE('Projektkostenkalkulation EP'!$B$8,0)+FH$9),"TTT") = "So",
                                    IF(ISNA(VLOOKUP(EDATE('Projektkostenkalkulation EP'!$B$8,0)+FH$9,Datenquellen!$F$7:$H$45,3,FALSE))," ",VLOOKUP(EDATE('Projektkostenkalkulation EP'!$B$8,0)+FH$9,Datenquellen!$F$7:$H$45,3,FALSE))="X"
                                    ),
                          "X",
                          ""
                          ),
               "X"
            )</f>
        <v/>
      </c>
      <c r="FJ10" s="227" t="str">
        <f xml:space="preserve"> IF(TEXT((EDATE('Projektkostenkalkulation EP'!$B$8,0)+FI$9),"MM")=TEXT((EDATE('Projektkostenkalkulation EP'!$B$8,0)+(FI$9-1)),"MM"),
             IF(
                        OR(
                                    TEXT((EDATE('Projektkostenkalkulation EP'!$B$8,0)+FI$9),"TTT") = "Sa",
                                    TEXT((EDATE('Projektkostenkalkulation EP'!$B$8,0)+FI$9),"TTT") = "So",
                                    IF(ISNA(VLOOKUP(EDATE('Projektkostenkalkulation EP'!$B$8,0)+FI$9,Datenquellen!$F$7:$H$45,3,FALSE))," ",VLOOKUP(EDATE('Projektkostenkalkulation EP'!$B$8,0)+FI$9,Datenquellen!$F$7:$H$45,3,FALSE))="X"
                                    ),
                          "X",
                          ""
                          ),
               "X"
            )</f>
        <v>X</v>
      </c>
      <c r="FK10" s="227" t="str">
        <f xml:space="preserve"> IF(TEXT((EDATE('Projektkostenkalkulation EP'!$B$8,0)+FJ$9),"MM")=TEXT((EDATE('Projektkostenkalkulation EP'!$B$8,0)+(FJ$9-1)),"MM"),
             IF(
                        OR(
                                    TEXT((EDATE('Projektkostenkalkulation EP'!$B$8,0)+FJ$9),"TTT") = "Sa",
                                    TEXT((EDATE('Projektkostenkalkulation EP'!$B$8,0)+FJ$9),"TTT") = "So",
                                    IF(ISNA(VLOOKUP(EDATE('Projektkostenkalkulation EP'!$B$8,0)+FJ$9,Datenquellen!$F$7:$H$45,3,FALSE))," ",VLOOKUP(EDATE('Projektkostenkalkulation EP'!$B$8,0)+FJ$9,Datenquellen!$F$7:$H$45,3,FALSE))="X"
                                    ),
                          "X",
                          ""
                          ),
               "X"
            )</f>
        <v>X</v>
      </c>
      <c r="FL10" s="227" t="str">
        <f xml:space="preserve"> IF(TEXT((EDATE('Projektkostenkalkulation EP'!$B$8,0)+FK$9),"MM")=TEXT((EDATE('Projektkostenkalkulation EP'!$B$8,0)+(FK$9-1)),"MM"),
             IF(
                        OR(
                                    TEXT((EDATE('Projektkostenkalkulation EP'!$B$8,0)+FK$9),"TTT") = "Sa",
                                    TEXT((EDATE('Projektkostenkalkulation EP'!$B$8,0)+FK$9),"TTT") = "So",
                                    IF(ISNA(VLOOKUP(EDATE('Projektkostenkalkulation EP'!$B$8,0)+FK$9,Datenquellen!$F$7:$H$45,3,FALSE))," ",VLOOKUP(EDATE('Projektkostenkalkulation EP'!$B$8,0)+FK$9,Datenquellen!$F$7:$H$45,3,FALSE))="X"
                                    ),
                          "X",
                          ""
                          ),
               "X"
            )</f>
        <v/>
      </c>
      <c r="FM10" s="227" t="str">
        <f xml:space="preserve"> IF(TEXT((EDATE('Projektkostenkalkulation EP'!$B$8,0)+FL$9),"MM")=TEXT((EDATE('Projektkostenkalkulation EP'!$B$8,0)+(FL$9-1)),"MM"),
             IF(
                        OR(
                                    TEXT((EDATE('Projektkostenkalkulation EP'!$B$8,0)+FL$9),"TTT") = "Sa",
                                    TEXT((EDATE('Projektkostenkalkulation EP'!$B$8,0)+FL$9),"TTT") = "So",
                                    IF(ISNA(VLOOKUP(EDATE('Projektkostenkalkulation EP'!$B$8,0)+FL$9,Datenquellen!$F$7:$H$45,3,FALSE))," ",VLOOKUP(EDATE('Projektkostenkalkulation EP'!$B$8,0)+FL$9,Datenquellen!$F$7:$H$45,3,FALSE))="X"
                                    ),
                          "X",
                          ""
                          ),
               "X"
            )</f>
        <v/>
      </c>
      <c r="FN10" s="227" t="str">
        <f xml:space="preserve"> IF(TEXT((EDATE('Projektkostenkalkulation EP'!$B$8,0)+FM$9),"MM")=TEXT((EDATE('Projektkostenkalkulation EP'!$B$8,0)+(FM$9-1)),"MM"),
             IF(
                        OR(
                                    TEXT((EDATE('Projektkostenkalkulation EP'!$B$8,0)+FM$9),"TTT") = "Sa",
                                    TEXT((EDATE('Projektkostenkalkulation EP'!$B$8,0)+FM$9),"TTT") = "So",
                                    IF(ISNA(VLOOKUP(EDATE('Projektkostenkalkulation EP'!$B$8,0)+FM$9,Datenquellen!$F$7:$H$45,3,FALSE))," ",VLOOKUP(EDATE('Projektkostenkalkulation EP'!$B$8,0)+FM$9,Datenquellen!$F$7:$H$45,3,FALSE))="X"
                                    ),
                          "X",
                          ""
                          ),
               "X"
            )</f>
        <v/>
      </c>
      <c r="FO10" s="227" t="str">
        <f xml:space="preserve"> IF(TEXT((EDATE('Projektkostenkalkulation EP'!$B$8,0)+FN$9),"MM")=TEXT((EDATE('Projektkostenkalkulation EP'!$B$8,0)+(FN$9-1)),"MM"),
             IF(
                        OR(
                                    TEXT((EDATE('Projektkostenkalkulation EP'!$B$8,0)+FN$9),"TTT") = "Sa",
                                    TEXT((EDATE('Projektkostenkalkulation EP'!$B$8,0)+FN$9),"TTT") = "So",
                                    IF(ISNA(VLOOKUP(EDATE('Projektkostenkalkulation EP'!$B$8,0)+FN$9,Datenquellen!$F$7:$H$45,3,FALSE))," ",VLOOKUP(EDATE('Projektkostenkalkulation EP'!$B$8,0)+FN$9,Datenquellen!$F$7:$H$45,3,FALSE))="X"
                                    ),
                          "X",
                          ""
                          ),
               "X"
            )</f>
        <v/>
      </c>
      <c r="FP10" s="227" t="str">
        <f xml:space="preserve"> IF(TEXT((EDATE('Projektkostenkalkulation EP'!$B$8,0)+FO$9),"MM")=TEXT((EDATE('Projektkostenkalkulation EP'!$B$8,0)+(FO$9-1)),"MM"),
             IF(
                        OR(
                                    TEXT((EDATE('Projektkostenkalkulation EP'!$B$8,0)+FO$9),"TTT") = "Sa",
                                    TEXT((EDATE('Projektkostenkalkulation EP'!$B$8,0)+FO$9),"TTT") = "So",
                                    IF(ISNA(VLOOKUP(EDATE('Projektkostenkalkulation EP'!$B$8,0)+FO$9,Datenquellen!$F$7:$H$45,3,FALSE))," ",VLOOKUP(EDATE('Projektkostenkalkulation EP'!$B$8,0)+FO$9,Datenquellen!$F$7:$H$45,3,FALSE))="X"
                                    ),
                          "X",
                          ""
                          ),
               "X"
            )</f>
        <v/>
      </c>
      <c r="FQ10" s="227" t="str">
        <f xml:space="preserve"> IF(TEXT((EDATE('Projektkostenkalkulation EP'!$B$8,0)+FP$9),"MM")=TEXT((EDATE('Projektkostenkalkulation EP'!$B$8,0)+(FP$9-1)),"MM"),
             IF(
                        OR(
                                    TEXT((EDATE('Projektkostenkalkulation EP'!$B$8,0)+FP$9),"TTT") = "Sa",
                                    TEXT((EDATE('Projektkostenkalkulation EP'!$B$8,0)+FP$9),"TTT") = "So",
                                    IF(ISNA(VLOOKUP(EDATE('Projektkostenkalkulation EP'!$B$8,0)+FP$9,Datenquellen!$F$7:$H$45,3,FALSE))," ",VLOOKUP(EDATE('Projektkostenkalkulation EP'!$B$8,0)+FP$9,Datenquellen!$F$7:$H$45,3,FALSE))="X"
                                    ),
                          "X",
                          ""
                          ),
               "X"
            )</f>
        <v>X</v>
      </c>
      <c r="FR10" s="227" t="str">
        <f xml:space="preserve"> IF(TEXT((EDATE('Projektkostenkalkulation EP'!$B$8,0)+FQ$9),"MM")=TEXT((EDATE('Projektkostenkalkulation EP'!$B$8,0)+(FQ$9-1)),"MM"),
             IF(
                        OR(
                                    TEXT((EDATE('Projektkostenkalkulation EP'!$B$8,0)+FQ$9),"TTT") = "Sa",
                                    TEXT((EDATE('Projektkostenkalkulation EP'!$B$8,0)+FQ$9),"TTT") = "So",
                                    IF(ISNA(VLOOKUP(EDATE('Projektkostenkalkulation EP'!$B$8,0)+FQ$9,Datenquellen!$F$7:$H$45,3,FALSE))," ",VLOOKUP(EDATE('Projektkostenkalkulation EP'!$B$8,0)+FQ$9,Datenquellen!$F$7:$H$45,3,FALSE))="X"
                                    ),
                          "X",
                          ""
                          ),
               "X"
            )</f>
        <v>X</v>
      </c>
      <c r="FS10" s="227" t="str">
        <f xml:space="preserve"> IF(TEXT((EDATE('Projektkostenkalkulation EP'!$B$8,0)+FR$9),"MM")=TEXT((EDATE('Projektkostenkalkulation EP'!$B$8,0)+(FR$9-1)),"MM"),
             IF(
                        OR(
                                    TEXT((EDATE('Projektkostenkalkulation EP'!$B$8,0)+FR$9),"TTT") = "Sa",
                                    TEXT((EDATE('Projektkostenkalkulation EP'!$B$8,0)+FR$9),"TTT") = "So",
                                    IF(ISNA(VLOOKUP(EDATE('Projektkostenkalkulation EP'!$B$8,0)+FR$9,Datenquellen!$F$7:$H$45,3,FALSE))," ",VLOOKUP(EDATE('Projektkostenkalkulation EP'!$B$8,0)+FR$9,Datenquellen!$F$7:$H$45,3,FALSE))="X"
                                    ),
                          "X",
                          ""
                          ),
               "X"
            )</f>
        <v/>
      </c>
      <c r="FT10" s="227" t="str">
        <f xml:space="preserve"> IF(TEXT((EDATE('Projektkostenkalkulation EP'!$B$8,0)+FS$9),"MM")=TEXT((EDATE('Projektkostenkalkulation EP'!$B$8,0)+(FS$9-1)),"MM"),
             IF(
                        OR(
                                    TEXT((EDATE('Projektkostenkalkulation EP'!$B$8,0)+FS$9),"TTT") = "Sa",
                                    TEXT((EDATE('Projektkostenkalkulation EP'!$B$8,0)+FS$9),"TTT") = "So",
                                    IF(ISNA(VLOOKUP(EDATE('Projektkostenkalkulation EP'!$B$8,0)+FS$9,Datenquellen!$F$7:$H$45,3,FALSE))," ",VLOOKUP(EDATE('Projektkostenkalkulation EP'!$B$8,0)+FS$9,Datenquellen!$F$7:$H$45,3,FALSE))="X"
                                    ),
                          "X",
                          ""
                          ),
               "X"
            )</f>
        <v/>
      </c>
      <c r="FU10" s="228" t="str">
        <f xml:space="preserve"> IF(TEXT((EDATE('Projektkostenkalkulation EP'!$B$8,0)+FT$9),"MM")=TEXT((EDATE('Projektkostenkalkulation EP'!$B$8,0)+(FT$9-1)),"MM"),
             IF(
                        OR(
                                    TEXT((EDATE('Projektkostenkalkulation EP'!$B$8,0)+FT$9),"TTT") = "Sa",
                                    TEXT((EDATE('Projektkostenkalkulation EP'!$B$8,0)+FT$9),"TTT") = "So",
                                    IF(ISNA(VLOOKUP(EDATE('Projektkostenkalkulation EP'!$B$8,0)+FT$9,Datenquellen!$F$7:$H$45,3,FALSE))," ",VLOOKUP(EDATE('Projektkostenkalkulation EP'!$B$8,0)+FT$9,Datenquellen!$F$7:$H$45,3,FALSE))="X"
                                    ),
                          "X",
                          ""
                          ),
               "X"
            )</f>
        <v/>
      </c>
      <c r="FV10" s="229"/>
      <c r="FW10" s="230"/>
      <c r="FX10" s="408"/>
      <c r="FY10" s="405" t="str">
        <f>TEXT(EDATE('Projektkostenkalkulation EP'!$B$8,0),"MMMM")</f>
        <v>Januar</v>
      </c>
      <c r="FZ10" s="226"/>
      <c r="GA10" s="227" t="str">
        <f>IF(
            OR(
                     TEXT(EDATE('Projektkostenkalkulation EP'!$B$8,0),"TTT") = "Sa",
                     TEXT(EDATE('Projektkostenkalkulation EP'!$B$8,0),"TTT") = "So",
                     IF(ISNA(VLOOKUP(EDATE('Projektkostenkalkulation EP'!$B$8,0),Datenquellen!$F$7:$H$45,3,FALSE))," ",VLOOKUP(EDATE('Projektkostenkalkulation EP'!$B$8,0),Datenquellen!$F$7:$H$45,3,FALSE))="X"
                            ),
                    "X",
                    ""
            )</f>
        <v>X</v>
      </c>
      <c r="GB10" s="227" t="str">
        <f xml:space="preserve"> IF(TEXT((EDATE('Projektkostenkalkulation EP'!$B$8,0)+GA$9),"MM")=TEXT((EDATE('Projektkostenkalkulation EP'!$B$8,0)+(GA$9-1)),"MM"),
             IF(
                        OR(
                                    TEXT((EDATE('Projektkostenkalkulation EP'!$B$8,0)+GA$9),"TTT") = "Sa",
                                    TEXT((EDATE('Projektkostenkalkulation EP'!$B$8,0)+GA$9),"TTT") = "So",
                                    IF(ISNA(VLOOKUP(EDATE('Projektkostenkalkulation EP'!$B$8,0)+GA$9,Datenquellen!$F$7:$H$45,3,FALSE))," ",VLOOKUP(EDATE('Projektkostenkalkulation EP'!$B$8,0)+GA$9,Datenquellen!$F$7:$H$45,3,FALSE))="X"
                                    ),
                          "X",
                          ""
                          ),
               "X"
            )</f>
        <v/>
      </c>
      <c r="GC10" s="227" t="str">
        <f xml:space="preserve"> IF(TEXT((EDATE('Projektkostenkalkulation EP'!$B$8,0)+GB$9),"MM")=TEXT((EDATE('Projektkostenkalkulation EP'!$B$8,0)+(GB$9-1)),"MM"),
             IF(
                        OR(
                                    TEXT((EDATE('Projektkostenkalkulation EP'!$B$8,0)+GB$9),"TTT") = "Sa",
                                    TEXT((EDATE('Projektkostenkalkulation EP'!$B$8,0)+GB$9),"TTT") = "So",
                                    IF(ISNA(VLOOKUP(EDATE('Projektkostenkalkulation EP'!$B$8,0)+GB$9,Datenquellen!$F$7:$H$45,3,FALSE))," ",VLOOKUP(EDATE('Projektkostenkalkulation EP'!$B$8,0)+GB$9,Datenquellen!$F$7:$H$45,3,FALSE))="X"
                                    ),
                          "X",
                          ""
                          ),
               "X"
            )</f>
        <v/>
      </c>
      <c r="GD10" s="227" t="str">
        <f xml:space="preserve"> IF(TEXT((EDATE('Projektkostenkalkulation EP'!$B$8,0)+GC$9),"MM")=TEXT((EDATE('Projektkostenkalkulation EP'!$B$8,0)+(GC$9-1)),"MM"),
             IF(
                        OR(
                                    TEXT((EDATE('Projektkostenkalkulation EP'!$B$8,0)+GC$9),"TTT") = "Sa",
                                    TEXT((EDATE('Projektkostenkalkulation EP'!$B$8,0)+GC$9),"TTT") = "So",
                                    IF(ISNA(VLOOKUP(EDATE('Projektkostenkalkulation EP'!$B$8,0)+GC$9,Datenquellen!$F$7:$H$45,3,FALSE))," ",VLOOKUP(EDATE('Projektkostenkalkulation EP'!$B$8,0)+GC$9,Datenquellen!$F$7:$H$45,3,FALSE))="X"
                                    ),
                          "X",
                          ""
                          ),
               "X"
            )</f>
        <v/>
      </c>
      <c r="GE10" s="227" t="str">
        <f xml:space="preserve"> IF(TEXT((EDATE('Projektkostenkalkulation EP'!$B$8,0)+GD$9),"MM")=TEXT((EDATE('Projektkostenkalkulation EP'!$B$8,0)+(GD$9-1)),"MM"),
             IF(
                        OR(
                                    TEXT((EDATE('Projektkostenkalkulation EP'!$B$8,0)+GD$9),"TTT") = "Sa",
                                    TEXT((EDATE('Projektkostenkalkulation EP'!$B$8,0)+GD$9),"TTT") = "So",
                                    IF(ISNA(VLOOKUP(EDATE('Projektkostenkalkulation EP'!$B$8,0)+GD$9,Datenquellen!$F$7:$H$45,3,FALSE))," ",VLOOKUP(EDATE('Projektkostenkalkulation EP'!$B$8,0)+GD$9,Datenquellen!$F$7:$H$45,3,FALSE))="X"
                                    ),
                          "X",
                          ""
                          ),
               "X"
            )</f>
        <v/>
      </c>
      <c r="GF10" s="227" t="str">
        <f xml:space="preserve"> IF(TEXT((EDATE('Projektkostenkalkulation EP'!$B$8,0)+GE$9),"MM")=TEXT((EDATE('Projektkostenkalkulation EP'!$B$8,0)+(GE$9-1)),"MM"),
             IF(
                        OR(
                                    TEXT((EDATE('Projektkostenkalkulation EP'!$B$8,0)+GE$9),"TTT") = "Sa",
                                    TEXT((EDATE('Projektkostenkalkulation EP'!$B$8,0)+GE$9),"TTT") = "So",
                                    IF(ISNA(VLOOKUP(EDATE('Projektkostenkalkulation EP'!$B$8,0)+GE$9,Datenquellen!$F$7:$H$45,3,FALSE))," ",VLOOKUP(EDATE('Projektkostenkalkulation EP'!$B$8,0)+GE$9,Datenquellen!$F$7:$H$45,3,FALSE))="X"
                                    ),
                          "X",
                          ""
                          ),
               "X"
            )</f>
        <v>X</v>
      </c>
      <c r="GG10" s="227" t="str">
        <f xml:space="preserve"> IF(TEXT((EDATE('Projektkostenkalkulation EP'!$B$8,0)+GF$9),"MM")=TEXT((EDATE('Projektkostenkalkulation EP'!$B$8,0)+(GF$9-1)),"MM"),
             IF(
                        OR(
                                    TEXT((EDATE('Projektkostenkalkulation EP'!$B$8,0)+GF$9),"TTT") = "Sa",
                                    TEXT((EDATE('Projektkostenkalkulation EP'!$B$8,0)+GF$9),"TTT") = "So",
                                    IF(ISNA(VLOOKUP(EDATE('Projektkostenkalkulation EP'!$B$8,0)+GF$9,Datenquellen!$F$7:$H$45,3,FALSE))," ",VLOOKUP(EDATE('Projektkostenkalkulation EP'!$B$8,0)+GF$9,Datenquellen!$F$7:$H$45,3,FALSE))="X"
                                    ),
                          "X",
                          ""
                          ),
               "X"
            )</f>
        <v>X</v>
      </c>
      <c r="GH10" s="227" t="str">
        <f xml:space="preserve"> IF(TEXT((EDATE('Projektkostenkalkulation EP'!$B$8,0)+GG$9),"MM")=TEXT((EDATE('Projektkostenkalkulation EP'!$B$8,0)+(GG$9-1)),"MM"),
             IF(
                        OR(
                                    TEXT((EDATE('Projektkostenkalkulation EP'!$B$8,0)+GG$9),"TTT") = "Sa",
                                    TEXT((EDATE('Projektkostenkalkulation EP'!$B$8,0)+GG$9),"TTT") = "So",
                                    IF(ISNA(VLOOKUP(EDATE('Projektkostenkalkulation EP'!$B$8,0)+GG$9,Datenquellen!$F$7:$H$45,3,FALSE))," ",VLOOKUP(EDATE('Projektkostenkalkulation EP'!$B$8,0)+GG$9,Datenquellen!$F$7:$H$45,3,FALSE))="X"
                                    ),
                          "X",
                          ""
                          ),
               "X"
            )</f>
        <v/>
      </c>
      <c r="GI10" s="227" t="str">
        <f xml:space="preserve"> IF(TEXT((EDATE('Projektkostenkalkulation EP'!$B$8,0)+GH$9),"MM")=TEXT((EDATE('Projektkostenkalkulation EP'!$B$8,0)+(GH$9-1)),"MM"),
             IF(
                        OR(
                                    TEXT((EDATE('Projektkostenkalkulation EP'!$B$8,0)+GH$9),"TTT") = "Sa",
                                    TEXT((EDATE('Projektkostenkalkulation EP'!$B$8,0)+GH$9),"TTT") = "So",
                                    IF(ISNA(VLOOKUP(EDATE('Projektkostenkalkulation EP'!$B$8,0)+GH$9,Datenquellen!$F$7:$H$45,3,FALSE))," ",VLOOKUP(EDATE('Projektkostenkalkulation EP'!$B$8,0)+GH$9,Datenquellen!$F$7:$H$45,3,FALSE))="X"
                                    ),
                          "X",
                          ""
                          ),
               "X"
            )</f>
        <v/>
      </c>
      <c r="GJ10" s="227" t="str">
        <f xml:space="preserve"> IF(TEXT((EDATE('Projektkostenkalkulation EP'!$B$8,0)+GI$9),"MM")=TEXT((EDATE('Projektkostenkalkulation EP'!$B$8,0)+(GI$9-1)),"MM"),
             IF(
                        OR(
                                    TEXT((EDATE('Projektkostenkalkulation EP'!$B$8,0)+GI$9),"TTT") = "Sa",
                                    TEXT((EDATE('Projektkostenkalkulation EP'!$B$8,0)+GI$9),"TTT") = "So",
                                    IF(ISNA(VLOOKUP(EDATE('Projektkostenkalkulation EP'!$B$8,0)+GI$9,Datenquellen!$F$7:$H$45,3,FALSE))," ",VLOOKUP(EDATE('Projektkostenkalkulation EP'!$B$8,0)+GI$9,Datenquellen!$F$7:$H$45,3,FALSE))="X"
                                    ),
                          "X",
                          ""
                          ),
               "X"
            )</f>
        <v/>
      </c>
      <c r="GK10" s="227" t="str">
        <f xml:space="preserve"> IF(TEXT((EDATE('Projektkostenkalkulation EP'!$B$8,0)+GJ$9),"MM")=TEXT((EDATE('Projektkostenkalkulation EP'!$B$8,0)+(GJ$9-1)),"MM"),
             IF(
                        OR(
                                    TEXT((EDATE('Projektkostenkalkulation EP'!$B$8,0)+GJ$9),"TTT") = "Sa",
                                    TEXT((EDATE('Projektkostenkalkulation EP'!$B$8,0)+GJ$9),"TTT") = "So",
                                    IF(ISNA(VLOOKUP(EDATE('Projektkostenkalkulation EP'!$B$8,0)+GJ$9,Datenquellen!$F$7:$H$45,3,FALSE))," ",VLOOKUP(EDATE('Projektkostenkalkulation EP'!$B$8,0)+GJ$9,Datenquellen!$F$7:$H$45,3,FALSE))="X"
                                    ),
                          "X",
                          ""
                          ),
               "X"
            )</f>
        <v/>
      </c>
      <c r="GL10" s="227" t="str">
        <f xml:space="preserve"> IF(TEXT((EDATE('Projektkostenkalkulation EP'!$B$8,0)+GK$9),"MM")=TEXT((EDATE('Projektkostenkalkulation EP'!$B$8,0)+(GK$9-1)),"MM"),
             IF(
                        OR(
                                    TEXT((EDATE('Projektkostenkalkulation EP'!$B$8,0)+GK$9),"TTT") = "Sa",
                                    TEXT((EDATE('Projektkostenkalkulation EP'!$B$8,0)+GK$9),"TTT") = "So",
                                    IF(ISNA(VLOOKUP(EDATE('Projektkostenkalkulation EP'!$B$8,0)+GK$9,Datenquellen!$F$7:$H$45,3,FALSE))," ",VLOOKUP(EDATE('Projektkostenkalkulation EP'!$B$8,0)+GK$9,Datenquellen!$F$7:$H$45,3,FALSE))="X"
                                    ),
                          "X",
                          ""
                          ),
               "X"
            )</f>
        <v/>
      </c>
      <c r="GM10" s="227" t="str">
        <f xml:space="preserve"> IF(TEXT((EDATE('Projektkostenkalkulation EP'!$B$8,0)+GL$9),"MM")=TEXT((EDATE('Projektkostenkalkulation EP'!$B$8,0)+(GL$9-1)),"MM"),
             IF(
                        OR(
                                    TEXT((EDATE('Projektkostenkalkulation EP'!$B$8,0)+GL$9),"TTT") = "Sa",
                                    TEXT((EDATE('Projektkostenkalkulation EP'!$B$8,0)+GL$9),"TTT") = "So",
                                    IF(ISNA(VLOOKUP(EDATE('Projektkostenkalkulation EP'!$B$8,0)+GL$9,Datenquellen!$F$7:$H$45,3,FALSE))," ",VLOOKUP(EDATE('Projektkostenkalkulation EP'!$B$8,0)+GL$9,Datenquellen!$F$7:$H$45,3,FALSE))="X"
                                    ),
                          "X",
                          ""
                          ),
               "X"
            )</f>
        <v>X</v>
      </c>
      <c r="GN10" s="227" t="str">
        <f xml:space="preserve"> IF(TEXT((EDATE('Projektkostenkalkulation EP'!$B$8,0)+GM$9),"MM")=TEXT((EDATE('Projektkostenkalkulation EP'!$B$8,0)+(GM$9-1)),"MM"),
             IF(
                        OR(
                                    TEXT((EDATE('Projektkostenkalkulation EP'!$B$8,0)+GM$9),"TTT") = "Sa",
                                    TEXT((EDATE('Projektkostenkalkulation EP'!$B$8,0)+GM$9),"TTT") = "So",
                                    IF(ISNA(VLOOKUP(EDATE('Projektkostenkalkulation EP'!$B$8,0)+GM$9,Datenquellen!$F$7:$H$45,3,FALSE))," ",VLOOKUP(EDATE('Projektkostenkalkulation EP'!$B$8,0)+GM$9,Datenquellen!$F$7:$H$45,3,FALSE))="X"
                                    ),
                          "X",
                          ""
                          ),
               "X"
            )</f>
        <v>X</v>
      </c>
      <c r="GO10" s="227" t="str">
        <f xml:space="preserve"> IF(TEXT((EDATE('Projektkostenkalkulation EP'!$B$8,0)+GN$9),"MM")=TEXT((EDATE('Projektkostenkalkulation EP'!$B$8,0)+(GN$9-1)),"MM"),
             IF(
                        OR(
                                    TEXT((EDATE('Projektkostenkalkulation EP'!$B$8,0)+GN$9),"TTT") = "Sa",
                                    TEXT((EDATE('Projektkostenkalkulation EP'!$B$8,0)+GN$9),"TTT") = "So",
                                    IF(ISNA(VLOOKUP(EDATE('Projektkostenkalkulation EP'!$B$8,0)+GN$9,Datenquellen!$F$7:$H$45,3,FALSE))," ",VLOOKUP(EDATE('Projektkostenkalkulation EP'!$B$8,0)+GN$9,Datenquellen!$F$7:$H$45,3,FALSE))="X"
                                    ),
                          "X",
                          ""
                          ),
               "X"
            )</f>
        <v/>
      </c>
      <c r="GP10" s="227" t="str">
        <f xml:space="preserve"> IF(TEXT((EDATE('Projektkostenkalkulation EP'!$B$8,0)+GO$9),"MM")=TEXT((EDATE('Projektkostenkalkulation EP'!$B$8,0)+(GO$9-1)),"MM"),
             IF(
                        OR(
                                    TEXT((EDATE('Projektkostenkalkulation EP'!$B$8,0)+GO$9),"TTT") = "Sa",
                                    TEXT((EDATE('Projektkostenkalkulation EP'!$B$8,0)+GO$9),"TTT") = "So",
                                    IF(ISNA(VLOOKUP(EDATE('Projektkostenkalkulation EP'!$B$8,0)+GO$9,Datenquellen!$F$7:$H$45,3,FALSE))," ",VLOOKUP(EDATE('Projektkostenkalkulation EP'!$B$8,0)+GO$9,Datenquellen!$F$7:$H$45,3,FALSE))="X"
                                    ),
                          "X",
                          ""
                          ),
               "X"
            )</f>
        <v/>
      </c>
      <c r="GQ10" s="227" t="str">
        <f xml:space="preserve"> IF(TEXT((EDATE('Projektkostenkalkulation EP'!$B$8,0)+GP$9),"MM")=TEXT((EDATE('Projektkostenkalkulation EP'!$B$8,0)+(GP$9-1)),"MM"),
             IF(
                        OR(
                                    TEXT((EDATE('Projektkostenkalkulation EP'!$B$8,0)+GP$9),"TTT") = "Sa",
                                    TEXT((EDATE('Projektkostenkalkulation EP'!$B$8,0)+GP$9),"TTT") = "So",
                                    IF(ISNA(VLOOKUP(EDATE('Projektkostenkalkulation EP'!$B$8,0)+GP$9,Datenquellen!$F$7:$H$45,3,FALSE))," ",VLOOKUP(EDATE('Projektkostenkalkulation EP'!$B$8,0)+GP$9,Datenquellen!$F$7:$H$45,3,FALSE))="X"
                                    ),
                          "X",
                          ""
                          ),
               "X"
            )</f>
        <v/>
      </c>
      <c r="GR10" s="227" t="str">
        <f xml:space="preserve"> IF(TEXT((EDATE('Projektkostenkalkulation EP'!$B$8,0)+GQ$9),"MM")=TEXT((EDATE('Projektkostenkalkulation EP'!$B$8,0)+(GQ$9-1)),"MM"),
             IF(
                        OR(
                                    TEXT((EDATE('Projektkostenkalkulation EP'!$B$8,0)+GQ$9),"TTT") = "Sa",
                                    TEXT((EDATE('Projektkostenkalkulation EP'!$B$8,0)+GQ$9),"TTT") = "So",
                                    IF(ISNA(VLOOKUP(EDATE('Projektkostenkalkulation EP'!$B$8,0)+GQ$9,Datenquellen!$F$7:$H$45,3,FALSE))," ",VLOOKUP(EDATE('Projektkostenkalkulation EP'!$B$8,0)+GQ$9,Datenquellen!$F$7:$H$45,3,FALSE))="X"
                                    ),
                          "X",
                          ""
                          ),
               "X"
            )</f>
        <v/>
      </c>
      <c r="GS10" s="227" t="str">
        <f xml:space="preserve"> IF(TEXT((EDATE('Projektkostenkalkulation EP'!$B$8,0)+GR$9),"MM")=TEXT((EDATE('Projektkostenkalkulation EP'!$B$8,0)+(GR$9-1)),"MM"),
             IF(
                        OR(
                                    TEXT((EDATE('Projektkostenkalkulation EP'!$B$8,0)+GR$9),"TTT") = "Sa",
                                    TEXT((EDATE('Projektkostenkalkulation EP'!$B$8,0)+GR$9),"TTT") = "So",
                                    IF(ISNA(VLOOKUP(EDATE('Projektkostenkalkulation EP'!$B$8,0)+GR$9,Datenquellen!$F$7:$H$45,3,FALSE))," ",VLOOKUP(EDATE('Projektkostenkalkulation EP'!$B$8,0)+GR$9,Datenquellen!$F$7:$H$45,3,FALSE))="X"
                                    ),
                          "X",
                          ""
                          ),
               "X"
            )</f>
        <v/>
      </c>
      <c r="GT10" s="227" t="str">
        <f xml:space="preserve"> IF(TEXT((EDATE('Projektkostenkalkulation EP'!$B$8,0)+GS$9),"MM")=TEXT((EDATE('Projektkostenkalkulation EP'!$B$8,0)+(GS$9-1)),"MM"),
             IF(
                        OR(
                                    TEXT((EDATE('Projektkostenkalkulation EP'!$B$8,0)+GS$9),"TTT") = "Sa",
                                    TEXT((EDATE('Projektkostenkalkulation EP'!$B$8,0)+GS$9),"TTT") = "So",
                                    IF(ISNA(VLOOKUP(EDATE('Projektkostenkalkulation EP'!$B$8,0)+GS$9,Datenquellen!$F$7:$H$45,3,FALSE))," ",VLOOKUP(EDATE('Projektkostenkalkulation EP'!$B$8,0)+GS$9,Datenquellen!$F$7:$H$45,3,FALSE))="X"
                                    ),
                          "X",
                          ""
                          ),
               "X"
            )</f>
        <v>X</v>
      </c>
      <c r="GU10" s="227" t="str">
        <f xml:space="preserve"> IF(TEXT((EDATE('Projektkostenkalkulation EP'!$B$8,0)+GT$9),"MM")=TEXT((EDATE('Projektkostenkalkulation EP'!$B$8,0)+(GT$9-1)),"MM"),
             IF(
                        OR(
                                    TEXT((EDATE('Projektkostenkalkulation EP'!$B$8,0)+GT$9),"TTT") = "Sa",
                                    TEXT((EDATE('Projektkostenkalkulation EP'!$B$8,0)+GT$9),"TTT") = "So",
                                    IF(ISNA(VLOOKUP(EDATE('Projektkostenkalkulation EP'!$B$8,0)+GT$9,Datenquellen!$F$7:$H$45,3,FALSE))," ",VLOOKUP(EDATE('Projektkostenkalkulation EP'!$B$8,0)+GT$9,Datenquellen!$F$7:$H$45,3,FALSE))="X"
                                    ),
                          "X",
                          ""
                          ),
               "X"
            )</f>
        <v>X</v>
      </c>
      <c r="GV10" s="227" t="str">
        <f xml:space="preserve"> IF(TEXT((EDATE('Projektkostenkalkulation EP'!$B$8,0)+GU$9),"MM")=TEXT((EDATE('Projektkostenkalkulation EP'!$B$8,0)+(GU$9-1)),"MM"),
             IF(
                        OR(
                                    TEXT((EDATE('Projektkostenkalkulation EP'!$B$8,0)+GU$9),"TTT") = "Sa",
                                    TEXT((EDATE('Projektkostenkalkulation EP'!$B$8,0)+GU$9),"TTT") = "So",
                                    IF(ISNA(VLOOKUP(EDATE('Projektkostenkalkulation EP'!$B$8,0)+GU$9,Datenquellen!$F$7:$H$45,3,FALSE))," ",VLOOKUP(EDATE('Projektkostenkalkulation EP'!$B$8,0)+GU$9,Datenquellen!$F$7:$H$45,3,FALSE))="X"
                                    ),
                          "X",
                          ""
                          ),
               "X"
            )</f>
        <v/>
      </c>
      <c r="GW10" s="227" t="str">
        <f xml:space="preserve"> IF(TEXT((EDATE('Projektkostenkalkulation EP'!$B$8,0)+GV$9),"MM")=TEXT((EDATE('Projektkostenkalkulation EP'!$B$8,0)+(GV$9-1)),"MM"),
             IF(
                        OR(
                                    TEXT((EDATE('Projektkostenkalkulation EP'!$B$8,0)+GV$9),"TTT") = "Sa",
                                    TEXT((EDATE('Projektkostenkalkulation EP'!$B$8,0)+GV$9),"TTT") = "So",
                                    IF(ISNA(VLOOKUP(EDATE('Projektkostenkalkulation EP'!$B$8,0)+GV$9,Datenquellen!$F$7:$H$45,3,FALSE))," ",VLOOKUP(EDATE('Projektkostenkalkulation EP'!$B$8,0)+GV$9,Datenquellen!$F$7:$H$45,3,FALSE))="X"
                                    ),
                          "X",
                          ""
                          ),
               "X"
            )</f>
        <v/>
      </c>
      <c r="GX10" s="227" t="str">
        <f xml:space="preserve"> IF(TEXT((EDATE('Projektkostenkalkulation EP'!$B$8,0)+GW$9),"MM")=TEXT((EDATE('Projektkostenkalkulation EP'!$B$8,0)+(GW$9-1)),"MM"),
             IF(
                        OR(
                                    TEXT((EDATE('Projektkostenkalkulation EP'!$B$8,0)+GW$9),"TTT") = "Sa",
                                    TEXT((EDATE('Projektkostenkalkulation EP'!$B$8,0)+GW$9),"TTT") = "So",
                                    IF(ISNA(VLOOKUP(EDATE('Projektkostenkalkulation EP'!$B$8,0)+GW$9,Datenquellen!$F$7:$H$45,3,FALSE))," ",VLOOKUP(EDATE('Projektkostenkalkulation EP'!$B$8,0)+GW$9,Datenquellen!$F$7:$H$45,3,FALSE))="X"
                                    ),
                          "X",
                          ""
                          ),
               "X"
            )</f>
        <v/>
      </c>
      <c r="GY10" s="227" t="str">
        <f xml:space="preserve"> IF(TEXT((EDATE('Projektkostenkalkulation EP'!$B$8,0)+GX$9),"MM")=TEXT((EDATE('Projektkostenkalkulation EP'!$B$8,0)+(GX$9-1)),"MM"),
             IF(
                        OR(
                                    TEXT((EDATE('Projektkostenkalkulation EP'!$B$8,0)+GX$9),"TTT") = "Sa",
                                    TEXT((EDATE('Projektkostenkalkulation EP'!$B$8,0)+GX$9),"TTT") = "So",
                                    IF(ISNA(VLOOKUP(EDATE('Projektkostenkalkulation EP'!$B$8,0)+GX$9,Datenquellen!$F$7:$H$45,3,FALSE))," ",VLOOKUP(EDATE('Projektkostenkalkulation EP'!$B$8,0)+GX$9,Datenquellen!$F$7:$H$45,3,FALSE))="X"
                                    ),
                          "X",
                          ""
                          ),
               "X"
            )</f>
        <v/>
      </c>
      <c r="GZ10" s="227" t="str">
        <f xml:space="preserve"> IF(TEXT((EDATE('Projektkostenkalkulation EP'!$B$8,0)+GY$9),"MM")=TEXT((EDATE('Projektkostenkalkulation EP'!$B$8,0)+(GY$9-1)),"MM"),
             IF(
                        OR(
                                    TEXT((EDATE('Projektkostenkalkulation EP'!$B$8,0)+GY$9),"TTT") = "Sa",
                                    TEXT((EDATE('Projektkostenkalkulation EP'!$B$8,0)+GY$9),"TTT") = "So",
                                    IF(ISNA(VLOOKUP(EDATE('Projektkostenkalkulation EP'!$B$8,0)+GY$9,Datenquellen!$F$7:$H$45,3,FALSE))," ",VLOOKUP(EDATE('Projektkostenkalkulation EP'!$B$8,0)+GY$9,Datenquellen!$F$7:$H$45,3,FALSE))="X"
                                    ),
                          "X",
                          ""
                          ),
               "X"
            )</f>
        <v/>
      </c>
      <c r="HA10" s="227" t="str">
        <f xml:space="preserve"> IF(TEXT((EDATE('Projektkostenkalkulation EP'!$B$8,0)+GZ$9),"MM")=TEXT((EDATE('Projektkostenkalkulation EP'!$B$8,0)+(GZ$9-1)),"MM"),
             IF(
                        OR(
                                    TEXT((EDATE('Projektkostenkalkulation EP'!$B$8,0)+GZ$9),"TTT") = "Sa",
                                    TEXT((EDATE('Projektkostenkalkulation EP'!$B$8,0)+GZ$9),"TTT") = "So",
                                    IF(ISNA(VLOOKUP(EDATE('Projektkostenkalkulation EP'!$B$8,0)+GZ$9,Datenquellen!$F$7:$H$45,3,FALSE))," ",VLOOKUP(EDATE('Projektkostenkalkulation EP'!$B$8,0)+GZ$9,Datenquellen!$F$7:$H$45,3,FALSE))="X"
                                    ),
                          "X",
                          ""
                          ),
               "X"
            )</f>
        <v>X</v>
      </c>
      <c r="HB10" s="227" t="str">
        <f xml:space="preserve"> IF(TEXT((EDATE('Projektkostenkalkulation EP'!$B$8,0)+HA$9),"MM")=TEXT((EDATE('Projektkostenkalkulation EP'!$B$8,0)+(HA$9-1)),"MM"),
             IF(
                        OR(
                                    TEXT((EDATE('Projektkostenkalkulation EP'!$B$8,0)+HA$9),"TTT") = "Sa",
                                    TEXT((EDATE('Projektkostenkalkulation EP'!$B$8,0)+HA$9),"TTT") = "So",
                                    IF(ISNA(VLOOKUP(EDATE('Projektkostenkalkulation EP'!$B$8,0)+HA$9,Datenquellen!$F$7:$H$45,3,FALSE))," ",VLOOKUP(EDATE('Projektkostenkalkulation EP'!$B$8,0)+HA$9,Datenquellen!$F$7:$H$45,3,FALSE))="X"
                                    ),
                          "X",
                          ""
                          ),
               "X"
            )</f>
        <v>X</v>
      </c>
      <c r="HC10" s="227" t="str">
        <f xml:space="preserve"> IF(TEXT((EDATE('Projektkostenkalkulation EP'!$B$8,0)+HB$9),"MM")=TEXT((EDATE('Projektkostenkalkulation EP'!$B$8,0)+(HB$9-1)),"MM"),
             IF(
                        OR(
                                    TEXT((EDATE('Projektkostenkalkulation EP'!$B$8,0)+HB$9),"TTT") = "Sa",
                                    TEXT((EDATE('Projektkostenkalkulation EP'!$B$8,0)+HB$9),"TTT") = "So",
                                    IF(ISNA(VLOOKUP(EDATE('Projektkostenkalkulation EP'!$B$8,0)+HB$9,Datenquellen!$F$7:$H$45,3,FALSE))," ",VLOOKUP(EDATE('Projektkostenkalkulation EP'!$B$8,0)+HB$9,Datenquellen!$F$7:$H$45,3,FALSE))="X"
                                    ),
                          "X",
                          ""
                          ),
               "X"
            )</f>
        <v/>
      </c>
      <c r="HD10" s="227" t="str">
        <f xml:space="preserve"> IF(TEXT((EDATE('Projektkostenkalkulation EP'!$B$8,0)+HC$9),"MM")=TEXT((EDATE('Projektkostenkalkulation EP'!$B$8,0)+(HC$9-1)),"MM"),
             IF(
                        OR(
                                    TEXT((EDATE('Projektkostenkalkulation EP'!$B$8,0)+HC$9),"TTT") = "Sa",
                                    TEXT((EDATE('Projektkostenkalkulation EP'!$B$8,0)+HC$9),"TTT") = "So",
                                    IF(ISNA(VLOOKUP(EDATE('Projektkostenkalkulation EP'!$B$8,0)+HC$9,Datenquellen!$F$7:$H$45,3,FALSE))," ",VLOOKUP(EDATE('Projektkostenkalkulation EP'!$B$8,0)+HC$9,Datenquellen!$F$7:$H$45,3,FALSE))="X"
                                    ),
                          "X",
                          ""
                          ),
               "X"
            )</f>
        <v/>
      </c>
      <c r="HE10" s="228" t="str">
        <f xml:space="preserve"> IF(TEXT((EDATE('Projektkostenkalkulation EP'!$B$8,0)+HD$9),"MM")=TEXT((EDATE('Projektkostenkalkulation EP'!$B$8,0)+(HD$9-1)),"MM"),
             IF(
                        OR(
                                    TEXT((EDATE('Projektkostenkalkulation EP'!$B$8,0)+HD$9),"TTT") = "Sa",
                                    TEXT((EDATE('Projektkostenkalkulation EP'!$B$8,0)+HD$9),"TTT") = "So",
                                    IF(ISNA(VLOOKUP(EDATE('Projektkostenkalkulation EP'!$B$8,0)+HD$9,Datenquellen!$F$7:$H$45,3,FALSE))," ",VLOOKUP(EDATE('Projektkostenkalkulation EP'!$B$8,0)+HD$9,Datenquellen!$F$7:$H$45,3,FALSE))="X"
                                    ),
                          "X",
                          ""
                          ),
               "X"
            )</f>
        <v/>
      </c>
      <c r="HF10" s="229"/>
      <c r="HG10" s="230"/>
      <c r="HH10" s="408"/>
    </row>
    <row r="11" spans="1:216" ht="21" customHeight="1" x14ac:dyDescent="0.2">
      <c r="A11" s="406"/>
      <c r="B11" s="231"/>
      <c r="C11" s="232" t="str">
        <f>IF(
            OR(
                     TEXT(EDATE('Projektkostenkalkulation EP'!$B$8,0),"TTT") = "Sa",
                     TEXT(EDATE('Projektkostenkalkulation EP'!$B$8,0),"TTT") = "So",
                     IF(ISNA(VLOOKUP(EDATE('Projektkostenkalkulation EP'!$B$8,0),Datenquellen!$F$7:$H$45,3,FALSE))," ",VLOOKUP(EDATE('Projektkostenkalkulation EP'!$B$8,0),Datenquellen!$F$7:$H$45,3,FALSE))="X"
                            ),
                    "X",
                    ""
            )</f>
        <v>X</v>
      </c>
      <c r="D11" s="232" t="str">
        <f xml:space="preserve"> IF(TEXT((EDATE('Projektkostenkalkulation EP'!$B$8,0)+C$9),"MM")=TEXT((EDATE('Projektkostenkalkulation EP'!$B$8,0)+(C$9-1)),"MM"),
             IF(
                        OR(
                                    TEXT((EDATE('Projektkostenkalkulation EP'!$B$8,0)+C$9),"TTT") = "Sa",
                                    TEXT((EDATE('Projektkostenkalkulation EP'!$B$8,0)+C$9),"TTT") = "So",
                                    IF(ISNA(VLOOKUP(EDATE('Projektkostenkalkulation EP'!$B$8,0)+C$9,Datenquellen!$F$7:$H$45,3,FALSE))," ",VLOOKUP(EDATE('Projektkostenkalkulation EP'!$B$8,0)+C$9,Datenquellen!$F$7:$H$45,3,FALSE))="X"
                                    ),
                          "X",
                          ""
                          ),
               "X"
            )</f>
        <v/>
      </c>
      <c r="E11" s="232" t="str">
        <f xml:space="preserve"> IF(TEXT((EDATE('Projektkostenkalkulation EP'!$B$8,0)+D$9),"MM")=TEXT((EDATE('Projektkostenkalkulation EP'!$B$8,0)+(D$9-1)),"MM"),
             IF(
                        OR(
                                    TEXT((EDATE('Projektkostenkalkulation EP'!$B$8,0)+D$9),"TTT") = "Sa",
                                    TEXT((EDATE('Projektkostenkalkulation EP'!$B$8,0)+D$9),"TTT") = "So",
                                    IF(ISNA(VLOOKUP(EDATE('Projektkostenkalkulation EP'!$B$8,0)+D$9,Datenquellen!$F$7:$H$45,3,FALSE))," ",VLOOKUP(EDATE('Projektkostenkalkulation EP'!$B$8,0)+D$9,Datenquellen!$F$7:$H$45,3,FALSE))="X"
                                    ),
                          "X",
                          ""
                          ),
               "X"
            )</f>
        <v/>
      </c>
      <c r="F11" s="232" t="str">
        <f xml:space="preserve"> IF(TEXT((EDATE('Projektkostenkalkulation EP'!$B$8,0)+E$9),"MM")=TEXT((EDATE('Projektkostenkalkulation EP'!$B$8,0)+(E$9-1)),"MM"),
             IF(
                        OR(
                                    TEXT((EDATE('Projektkostenkalkulation EP'!$B$8,0)+E$9),"TTT") = "Sa",
                                    TEXT((EDATE('Projektkostenkalkulation EP'!$B$8,0)+E$9),"TTT") = "So",
                                    IF(ISNA(VLOOKUP(EDATE('Projektkostenkalkulation EP'!$B$8,0)+E$9,Datenquellen!$F$7:$H$45,3,FALSE))," ",VLOOKUP(EDATE('Projektkostenkalkulation EP'!$B$8,0)+E$9,Datenquellen!$F$7:$H$45,3,FALSE))="X"
                                    ),
                          "X",
                          ""
                          ),
               "X"
            )</f>
        <v/>
      </c>
      <c r="G11" s="232" t="str">
        <f xml:space="preserve"> IF(TEXT((EDATE('Projektkostenkalkulation EP'!$B$8,0)+F$9),"MM")=TEXT((EDATE('Projektkostenkalkulation EP'!$B$8,0)+(F$9-1)),"MM"),
             IF(
                        OR(
                                    TEXT((EDATE('Projektkostenkalkulation EP'!$B$8,0)+F$9),"TTT") = "Sa",
                                    TEXT((EDATE('Projektkostenkalkulation EP'!$B$8,0)+F$9),"TTT") = "So",
                                    IF(ISNA(VLOOKUP(EDATE('Projektkostenkalkulation EP'!$B$8,0)+F$9,Datenquellen!$F$7:$H$45,3,FALSE))," ",VLOOKUP(EDATE('Projektkostenkalkulation EP'!$B$8,0)+F$9,Datenquellen!$F$7:$H$45,3,FALSE))="X"
                                    ),
                          "X",
                          ""
                          ),
               "X"
            )</f>
        <v/>
      </c>
      <c r="H11" s="232" t="str">
        <f xml:space="preserve"> IF(TEXT((EDATE('Projektkostenkalkulation EP'!$B$8,0)+G$9),"MM")=TEXT((EDATE('Projektkostenkalkulation EP'!$B$8,0)+(G$9-1)),"MM"),
             IF(
                        OR(
                                    TEXT((EDATE('Projektkostenkalkulation EP'!$B$8,0)+G$9),"TTT") = "Sa",
                                    TEXT((EDATE('Projektkostenkalkulation EP'!$B$8,0)+G$9),"TTT") = "So",
                                    IF(ISNA(VLOOKUP(EDATE('Projektkostenkalkulation EP'!$B$8,0)+G$9,Datenquellen!$F$7:$H$45,3,FALSE))," ",VLOOKUP(EDATE('Projektkostenkalkulation EP'!$B$8,0)+G$9,Datenquellen!$F$7:$H$45,3,FALSE))="X"
                                    ),
                          "X",
                          ""
                          ),
               "X"
            )</f>
        <v>X</v>
      </c>
      <c r="I11" s="232" t="str">
        <f xml:space="preserve"> IF(TEXT((EDATE('Projektkostenkalkulation EP'!$B$8,0)+H$9),"MM")=TEXT((EDATE('Projektkostenkalkulation EP'!$B$8,0)+(H$9-1)),"MM"),
             IF(
                        OR(
                                    TEXT((EDATE('Projektkostenkalkulation EP'!$B$8,0)+H$9),"TTT") = "Sa",
                                    TEXT((EDATE('Projektkostenkalkulation EP'!$B$8,0)+H$9),"TTT") = "So",
                                    IF(ISNA(VLOOKUP(EDATE('Projektkostenkalkulation EP'!$B$8,0)+H$9,Datenquellen!$F$7:$H$45,3,FALSE))," ",VLOOKUP(EDATE('Projektkostenkalkulation EP'!$B$8,0)+H$9,Datenquellen!$F$7:$H$45,3,FALSE))="X"
                                    ),
                          "X",
                          ""
                          ),
               "X"
            )</f>
        <v>X</v>
      </c>
      <c r="J11" s="232" t="str">
        <f xml:space="preserve"> IF(TEXT((EDATE('Projektkostenkalkulation EP'!$B$8,0)+I$9),"MM")=TEXT((EDATE('Projektkostenkalkulation EP'!$B$8,0)+(I$9-1)),"MM"),
             IF(
                        OR(
                                    TEXT((EDATE('Projektkostenkalkulation EP'!$B$8,0)+I$9),"TTT") = "Sa",
                                    TEXT((EDATE('Projektkostenkalkulation EP'!$B$8,0)+I$9),"TTT") = "So",
                                    IF(ISNA(VLOOKUP(EDATE('Projektkostenkalkulation EP'!$B$8,0)+I$9,Datenquellen!$F$7:$H$45,3,FALSE))," ",VLOOKUP(EDATE('Projektkostenkalkulation EP'!$B$8,0)+I$9,Datenquellen!$F$7:$H$45,3,FALSE))="X"
                                    ),
                          "X",
                          ""
                          ),
               "X"
            )</f>
        <v/>
      </c>
      <c r="K11" s="232" t="str">
        <f xml:space="preserve"> IF(TEXT((EDATE('Projektkostenkalkulation EP'!$B$8,0)+J$9),"MM")=TEXT((EDATE('Projektkostenkalkulation EP'!$B$8,0)+(J$9-1)),"MM"),
             IF(
                        OR(
                                    TEXT((EDATE('Projektkostenkalkulation EP'!$B$8,0)+J$9),"TTT") = "Sa",
                                    TEXT((EDATE('Projektkostenkalkulation EP'!$B$8,0)+J$9),"TTT") = "So",
                                    IF(ISNA(VLOOKUP(EDATE('Projektkostenkalkulation EP'!$B$8,0)+J$9,Datenquellen!$F$7:$H$45,3,FALSE))," ",VLOOKUP(EDATE('Projektkostenkalkulation EP'!$B$8,0)+J$9,Datenquellen!$F$7:$H$45,3,FALSE))="X"
                                    ),
                          "X",
                          ""
                          ),
               "X"
            )</f>
        <v/>
      </c>
      <c r="L11" s="232" t="str">
        <f xml:space="preserve"> IF(TEXT((EDATE('Projektkostenkalkulation EP'!$B$8,0)+K$9),"MM")=TEXT((EDATE('Projektkostenkalkulation EP'!$B$8,0)+(K$9-1)),"MM"),
             IF(
                        OR(
                                    TEXT((EDATE('Projektkostenkalkulation EP'!$B$8,0)+K$9),"TTT") = "Sa",
                                    TEXT((EDATE('Projektkostenkalkulation EP'!$B$8,0)+K$9),"TTT") = "So",
                                    IF(ISNA(VLOOKUP(EDATE('Projektkostenkalkulation EP'!$B$8,0)+K$9,Datenquellen!$F$7:$H$45,3,FALSE))," ",VLOOKUP(EDATE('Projektkostenkalkulation EP'!$B$8,0)+K$9,Datenquellen!$F$7:$H$45,3,FALSE))="X"
                                    ),
                          "X",
                          ""
                          ),
               "X"
            )</f>
        <v/>
      </c>
      <c r="M11" s="232" t="str">
        <f xml:space="preserve"> IF(TEXT((EDATE('Projektkostenkalkulation EP'!$B$8,0)+L$9),"MM")=TEXT((EDATE('Projektkostenkalkulation EP'!$B$8,0)+(L$9-1)),"MM"),
             IF(
                        OR(
                                    TEXT((EDATE('Projektkostenkalkulation EP'!$B$8,0)+L$9),"TTT") = "Sa",
                                    TEXT((EDATE('Projektkostenkalkulation EP'!$B$8,0)+L$9),"TTT") = "So",
                                    IF(ISNA(VLOOKUP(EDATE('Projektkostenkalkulation EP'!$B$8,0)+L$9,Datenquellen!$F$7:$H$45,3,FALSE))," ",VLOOKUP(EDATE('Projektkostenkalkulation EP'!$B$8,0)+L$9,Datenquellen!$F$7:$H$45,3,FALSE))="X"
                                    ),
                          "X",
                          ""
                          ),
               "X"
            )</f>
        <v/>
      </c>
      <c r="N11" s="232" t="str">
        <f xml:space="preserve"> IF(TEXT((EDATE('Projektkostenkalkulation EP'!$B$8,0)+M$9),"MM")=TEXT((EDATE('Projektkostenkalkulation EP'!$B$8,0)+(M$9-1)),"MM"),
             IF(
                        OR(
                                    TEXT((EDATE('Projektkostenkalkulation EP'!$B$8,0)+M$9),"TTT") = "Sa",
                                    TEXT((EDATE('Projektkostenkalkulation EP'!$B$8,0)+M$9),"TTT") = "So",
                                    IF(ISNA(VLOOKUP(EDATE('Projektkostenkalkulation EP'!$B$8,0)+M$9,Datenquellen!$F$7:$H$45,3,FALSE))," ",VLOOKUP(EDATE('Projektkostenkalkulation EP'!$B$8,0)+M$9,Datenquellen!$F$7:$H$45,3,FALSE))="X"
                                    ),
                          "X",
                          ""
                          ),
               "X"
            )</f>
        <v/>
      </c>
      <c r="O11" s="232" t="str">
        <f xml:space="preserve"> IF(TEXT((EDATE('Projektkostenkalkulation EP'!$B$8,0)+N$9),"MM")=TEXT((EDATE('Projektkostenkalkulation EP'!$B$8,0)+(N$9-1)),"MM"),
             IF(
                        OR(
                                    TEXT((EDATE('Projektkostenkalkulation EP'!$B$8,0)+N$9),"TTT") = "Sa",
                                    TEXT((EDATE('Projektkostenkalkulation EP'!$B$8,0)+N$9),"TTT") = "So",
                                    IF(ISNA(VLOOKUP(EDATE('Projektkostenkalkulation EP'!$B$8,0)+N$9,Datenquellen!$F$7:$H$45,3,FALSE))," ",VLOOKUP(EDATE('Projektkostenkalkulation EP'!$B$8,0)+N$9,Datenquellen!$F$7:$H$45,3,FALSE))="X"
                                    ),
                          "X",
                          ""
                          ),
               "X"
            )</f>
        <v>X</v>
      </c>
      <c r="P11" s="232" t="str">
        <f xml:space="preserve"> IF(TEXT((EDATE('Projektkostenkalkulation EP'!$B$8,0)+O$9),"MM")=TEXT((EDATE('Projektkostenkalkulation EP'!$B$8,0)+(O$9-1)),"MM"),
             IF(
                        OR(
                                    TEXT((EDATE('Projektkostenkalkulation EP'!$B$8,0)+O$9),"TTT") = "Sa",
                                    TEXT((EDATE('Projektkostenkalkulation EP'!$B$8,0)+O$9),"TTT") = "So",
                                    IF(ISNA(VLOOKUP(EDATE('Projektkostenkalkulation EP'!$B$8,0)+O$9,Datenquellen!$F$7:$H$45,3,FALSE))," ",VLOOKUP(EDATE('Projektkostenkalkulation EP'!$B$8,0)+O$9,Datenquellen!$F$7:$H$45,3,FALSE))="X"
                                    ),
                          "X",
                          ""
                          ),
               "X"
            )</f>
        <v>X</v>
      </c>
      <c r="Q11" s="232" t="str">
        <f xml:space="preserve"> IF(TEXT((EDATE('Projektkostenkalkulation EP'!$B$8,0)+P$9),"MM")=TEXT((EDATE('Projektkostenkalkulation EP'!$B$8,0)+(P$9-1)),"MM"),
             IF(
                        OR(
                                    TEXT((EDATE('Projektkostenkalkulation EP'!$B$8,0)+P$9),"TTT") = "Sa",
                                    TEXT((EDATE('Projektkostenkalkulation EP'!$B$8,0)+P$9),"TTT") = "So",
                                    IF(ISNA(VLOOKUP(EDATE('Projektkostenkalkulation EP'!$B$8,0)+P$9,Datenquellen!$F$7:$H$45,3,FALSE))," ",VLOOKUP(EDATE('Projektkostenkalkulation EP'!$B$8,0)+P$9,Datenquellen!$F$7:$H$45,3,FALSE))="X"
                                    ),
                          "X",
                          ""
                          ),
               "X"
            )</f>
        <v/>
      </c>
      <c r="R11" s="232" t="str">
        <f xml:space="preserve"> IF(TEXT((EDATE('Projektkostenkalkulation EP'!$B$8,0)+Q$9),"MM")=TEXT((EDATE('Projektkostenkalkulation EP'!$B$8,0)+(Q$9-1)),"MM"),
             IF(
                        OR(
                                    TEXT((EDATE('Projektkostenkalkulation EP'!$B$8,0)+Q$9),"TTT") = "Sa",
                                    TEXT((EDATE('Projektkostenkalkulation EP'!$B$8,0)+Q$9),"TTT") = "So",
                                    IF(ISNA(VLOOKUP(EDATE('Projektkostenkalkulation EP'!$B$8,0)+Q$9,Datenquellen!$F$7:$H$45,3,FALSE))," ",VLOOKUP(EDATE('Projektkostenkalkulation EP'!$B$8,0)+Q$9,Datenquellen!$F$7:$H$45,3,FALSE))="X"
                                    ),
                          "X",
                          ""
                          ),
               "X"
            )</f>
        <v/>
      </c>
      <c r="S11" s="232" t="str">
        <f xml:space="preserve"> IF(TEXT((EDATE('Projektkostenkalkulation EP'!$B$8,0)+R$9),"MM")=TEXT((EDATE('Projektkostenkalkulation EP'!$B$8,0)+(R$9-1)),"MM"),
             IF(
                        OR(
                                    TEXT((EDATE('Projektkostenkalkulation EP'!$B$8,0)+R$9),"TTT") = "Sa",
                                    TEXT((EDATE('Projektkostenkalkulation EP'!$B$8,0)+R$9),"TTT") = "So",
                                    IF(ISNA(VLOOKUP(EDATE('Projektkostenkalkulation EP'!$B$8,0)+R$9,Datenquellen!$F$7:$H$45,3,FALSE))," ",VLOOKUP(EDATE('Projektkostenkalkulation EP'!$B$8,0)+R$9,Datenquellen!$F$7:$H$45,3,FALSE))="X"
                                    ),
                          "X",
                          ""
                          ),
               "X"
            )</f>
        <v/>
      </c>
      <c r="T11" s="232" t="str">
        <f xml:space="preserve"> IF(TEXT((EDATE('Projektkostenkalkulation EP'!$B$8,0)+S$9),"MM")=TEXT((EDATE('Projektkostenkalkulation EP'!$B$8,0)+(S$9-1)),"MM"),
             IF(
                        OR(
                                    TEXT((EDATE('Projektkostenkalkulation EP'!$B$8,0)+S$9),"TTT") = "Sa",
                                    TEXT((EDATE('Projektkostenkalkulation EP'!$B$8,0)+S$9),"TTT") = "So",
                                    IF(ISNA(VLOOKUP(EDATE('Projektkostenkalkulation EP'!$B$8,0)+S$9,Datenquellen!$F$7:$H$45,3,FALSE))," ",VLOOKUP(EDATE('Projektkostenkalkulation EP'!$B$8,0)+S$9,Datenquellen!$F$7:$H$45,3,FALSE))="X"
                                    ),
                          "X",
                          ""
                          ),
               "X"
            )</f>
        <v/>
      </c>
      <c r="U11" s="232" t="str">
        <f xml:space="preserve"> IF(TEXT((EDATE('Projektkostenkalkulation EP'!$B$8,0)+T$9),"MM")=TEXT((EDATE('Projektkostenkalkulation EP'!$B$8,0)+(T$9-1)),"MM"),
             IF(
                        OR(
                                    TEXT((EDATE('Projektkostenkalkulation EP'!$B$8,0)+T$9),"TTT") = "Sa",
                                    TEXT((EDATE('Projektkostenkalkulation EP'!$B$8,0)+T$9),"TTT") = "So",
                                    IF(ISNA(VLOOKUP(EDATE('Projektkostenkalkulation EP'!$B$8,0)+T$9,Datenquellen!$F$7:$H$45,3,FALSE))," ",VLOOKUP(EDATE('Projektkostenkalkulation EP'!$B$8,0)+T$9,Datenquellen!$F$7:$H$45,3,FALSE))="X"
                                    ),
                          "X",
                          ""
                          ),
               "X"
            )</f>
        <v/>
      </c>
      <c r="V11" s="232" t="str">
        <f xml:space="preserve"> IF(TEXT((EDATE('Projektkostenkalkulation EP'!$B$8,0)+U$9),"MM")=TEXT((EDATE('Projektkostenkalkulation EP'!$B$8,0)+(U$9-1)),"MM"),
             IF(
                        OR(
                                    TEXT((EDATE('Projektkostenkalkulation EP'!$B$8,0)+U$9),"TTT") = "Sa",
                                    TEXT((EDATE('Projektkostenkalkulation EP'!$B$8,0)+U$9),"TTT") = "So",
                                    IF(ISNA(VLOOKUP(EDATE('Projektkostenkalkulation EP'!$B$8,0)+U$9,Datenquellen!$F$7:$H$45,3,FALSE))," ",VLOOKUP(EDATE('Projektkostenkalkulation EP'!$B$8,0)+U$9,Datenquellen!$F$7:$H$45,3,FALSE))="X"
                                    ),
                          "X",
                          ""
                          ),
               "X"
            )</f>
        <v>X</v>
      </c>
      <c r="W11" s="232" t="str">
        <f xml:space="preserve"> IF(TEXT((EDATE('Projektkostenkalkulation EP'!$B$8,0)+V$9),"MM")=TEXT((EDATE('Projektkostenkalkulation EP'!$B$8,0)+(V$9-1)),"MM"),
             IF(
                        OR(
                                    TEXT((EDATE('Projektkostenkalkulation EP'!$B$8,0)+V$9),"TTT") = "Sa",
                                    TEXT((EDATE('Projektkostenkalkulation EP'!$B$8,0)+V$9),"TTT") = "So",
                                    IF(ISNA(VLOOKUP(EDATE('Projektkostenkalkulation EP'!$B$8,0)+V$9,Datenquellen!$F$7:$H$45,3,FALSE))," ",VLOOKUP(EDATE('Projektkostenkalkulation EP'!$B$8,0)+V$9,Datenquellen!$F$7:$H$45,3,FALSE))="X"
                                    ),
                          "X",
                          ""
                          ),
               "X"
            )</f>
        <v>X</v>
      </c>
      <c r="X11" s="232" t="str">
        <f xml:space="preserve"> IF(TEXT((EDATE('Projektkostenkalkulation EP'!$B$8,0)+W$9),"MM")=TEXT((EDATE('Projektkostenkalkulation EP'!$B$8,0)+(W$9-1)),"MM"),
             IF(
                        OR(
                                    TEXT((EDATE('Projektkostenkalkulation EP'!$B$8,0)+W$9),"TTT") = "Sa",
                                    TEXT((EDATE('Projektkostenkalkulation EP'!$B$8,0)+W$9),"TTT") = "So",
                                    IF(ISNA(VLOOKUP(EDATE('Projektkostenkalkulation EP'!$B$8,0)+W$9,Datenquellen!$F$7:$H$45,3,FALSE))," ",VLOOKUP(EDATE('Projektkostenkalkulation EP'!$B$8,0)+W$9,Datenquellen!$F$7:$H$45,3,FALSE))="X"
                                    ),
                          "X",
                          ""
                          ),
               "X"
            )</f>
        <v/>
      </c>
      <c r="Y11" s="232" t="str">
        <f xml:space="preserve"> IF(TEXT((EDATE('Projektkostenkalkulation EP'!$B$8,0)+X$9),"MM")=TEXT((EDATE('Projektkostenkalkulation EP'!$B$8,0)+(X$9-1)),"MM"),
             IF(
                        OR(
                                    TEXT((EDATE('Projektkostenkalkulation EP'!$B$8,0)+X$9),"TTT") = "Sa",
                                    TEXT((EDATE('Projektkostenkalkulation EP'!$B$8,0)+X$9),"TTT") = "So",
                                    IF(ISNA(VLOOKUP(EDATE('Projektkostenkalkulation EP'!$B$8,0)+X$9,Datenquellen!$F$7:$H$45,3,FALSE))," ",VLOOKUP(EDATE('Projektkostenkalkulation EP'!$B$8,0)+X$9,Datenquellen!$F$7:$H$45,3,FALSE))="X"
                                    ),
                          "X",
                          ""
                          ),
               "X"
            )</f>
        <v/>
      </c>
      <c r="Z11" s="232" t="str">
        <f xml:space="preserve"> IF(TEXT((EDATE('Projektkostenkalkulation EP'!$B$8,0)+Y$9),"MM")=TEXT((EDATE('Projektkostenkalkulation EP'!$B$8,0)+(Y$9-1)),"MM"),
             IF(
                        OR(
                                    TEXT((EDATE('Projektkostenkalkulation EP'!$B$8,0)+Y$9),"TTT") = "Sa",
                                    TEXT((EDATE('Projektkostenkalkulation EP'!$B$8,0)+Y$9),"TTT") = "So",
                                    IF(ISNA(VLOOKUP(EDATE('Projektkostenkalkulation EP'!$B$8,0)+Y$9,Datenquellen!$F$7:$H$45,3,FALSE))," ",VLOOKUP(EDATE('Projektkostenkalkulation EP'!$B$8,0)+Y$9,Datenquellen!$F$7:$H$45,3,FALSE))="X"
                                    ),
                          "X",
                          ""
                          ),
               "X"
            )</f>
        <v/>
      </c>
      <c r="AA11" s="232" t="str">
        <f xml:space="preserve"> IF(TEXT((EDATE('Projektkostenkalkulation EP'!$B$8,0)+Z$9),"MM")=TEXT((EDATE('Projektkostenkalkulation EP'!$B$8,0)+(Z$9-1)),"MM"),
             IF(
                        OR(
                                    TEXT((EDATE('Projektkostenkalkulation EP'!$B$8,0)+Z$9),"TTT") = "Sa",
                                    TEXT((EDATE('Projektkostenkalkulation EP'!$B$8,0)+Z$9),"TTT") = "So",
                                    IF(ISNA(VLOOKUP(EDATE('Projektkostenkalkulation EP'!$B$8,0)+Z$9,Datenquellen!$F$7:$H$45,3,FALSE))," ",VLOOKUP(EDATE('Projektkostenkalkulation EP'!$B$8,0)+Z$9,Datenquellen!$F$7:$H$45,3,FALSE))="X"
                                    ),
                          "X",
                          ""
                          ),
               "X"
            )</f>
        <v/>
      </c>
      <c r="AB11" s="232" t="str">
        <f xml:space="preserve"> IF(TEXT((EDATE('Projektkostenkalkulation EP'!$B$8,0)+AA$9),"MM")=TEXT((EDATE('Projektkostenkalkulation EP'!$B$8,0)+(AA$9-1)),"MM"),
             IF(
                        OR(
                                    TEXT((EDATE('Projektkostenkalkulation EP'!$B$8,0)+AA$9),"TTT") = "Sa",
                                    TEXT((EDATE('Projektkostenkalkulation EP'!$B$8,0)+AA$9),"TTT") = "So",
                                    IF(ISNA(VLOOKUP(EDATE('Projektkostenkalkulation EP'!$B$8,0)+AA$9,Datenquellen!$F$7:$H$45,3,FALSE))," ",VLOOKUP(EDATE('Projektkostenkalkulation EP'!$B$8,0)+AA$9,Datenquellen!$F$7:$H$45,3,FALSE))="X"
                                    ),
                          "X",
                          ""
                          ),
               "X"
            )</f>
        <v/>
      </c>
      <c r="AC11" s="232" t="str">
        <f xml:space="preserve"> IF(TEXT((EDATE('Projektkostenkalkulation EP'!$B$8,0)+AB$9),"MM")=TEXT((EDATE('Projektkostenkalkulation EP'!$B$8,0)+(AB$9-1)),"MM"),
             IF(
                        OR(
                                    TEXT((EDATE('Projektkostenkalkulation EP'!$B$8,0)+AB$9),"TTT") = "Sa",
                                    TEXT((EDATE('Projektkostenkalkulation EP'!$B$8,0)+AB$9),"TTT") = "So",
                                    IF(ISNA(VLOOKUP(EDATE('Projektkostenkalkulation EP'!$B$8,0)+AB$9,Datenquellen!$F$7:$H$45,3,FALSE))," ",VLOOKUP(EDATE('Projektkostenkalkulation EP'!$B$8,0)+AB$9,Datenquellen!$F$7:$H$45,3,FALSE))="X"
                                    ),
                          "X",
                          ""
                          ),
               "X"
            )</f>
        <v>X</v>
      </c>
      <c r="AD11" s="232" t="str">
        <f xml:space="preserve"> IF(TEXT((EDATE('Projektkostenkalkulation EP'!$B$8,0)+AC$9),"MM")=TEXT((EDATE('Projektkostenkalkulation EP'!$B$8,0)+(AC$9-1)),"MM"),
             IF(
                        OR(
                                    TEXT((EDATE('Projektkostenkalkulation EP'!$B$8,0)+AC$9),"TTT") = "Sa",
                                    TEXT((EDATE('Projektkostenkalkulation EP'!$B$8,0)+AC$9),"TTT") = "So",
                                    IF(ISNA(VLOOKUP(EDATE('Projektkostenkalkulation EP'!$B$8,0)+AC$9,Datenquellen!$F$7:$H$45,3,FALSE))," ",VLOOKUP(EDATE('Projektkostenkalkulation EP'!$B$8,0)+AC$9,Datenquellen!$F$7:$H$45,3,FALSE))="X"
                                    ),
                          "X",
                          ""
                          ),
               "X"
            )</f>
        <v>X</v>
      </c>
      <c r="AE11" s="232" t="str">
        <f xml:space="preserve"> IF(TEXT((EDATE('Projektkostenkalkulation EP'!$B$8,0)+AD$9),"MM")=TEXT((EDATE('Projektkostenkalkulation EP'!$B$8,0)+(AD$9-1)),"MM"),
             IF(
                        OR(
                                    TEXT((EDATE('Projektkostenkalkulation EP'!$B$8,0)+AD$9),"TTT") = "Sa",
                                    TEXT((EDATE('Projektkostenkalkulation EP'!$B$8,0)+AD$9),"TTT") = "So",
                                    IF(ISNA(VLOOKUP(EDATE('Projektkostenkalkulation EP'!$B$8,0)+AD$9,Datenquellen!$F$7:$H$45,3,FALSE))," ",VLOOKUP(EDATE('Projektkostenkalkulation EP'!$B$8,0)+AD$9,Datenquellen!$F$7:$H$45,3,FALSE))="X"
                                    ),
                          "X",
                          ""
                          ),
               "X"
            )</f>
        <v/>
      </c>
      <c r="AF11" s="232" t="str">
        <f xml:space="preserve"> IF(TEXT((EDATE('Projektkostenkalkulation EP'!$B$8,0)+AE$9),"MM")=TEXT((EDATE('Projektkostenkalkulation EP'!$B$8,0)+(AE$9-1)),"MM"),
             IF(
                        OR(
                                    TEXT((EDATE('Projektkostenkalkulation EP'!$B$8,0)+AE$9),"TTT") = "Sa",
                                    TEXT((EDATE('Projektkostenkalkulation EP'!$B$8,0)+AE$9),"TTT") = "So",
                                    IF(ISNA(VLOOKUP(EDATE('Projektkostenkalkulation EP'!$B$8,0)+AE$9,Datenquellen!$F$7:$H$45,3,FALSE))," ",VLOOKUP(EDATE('Projektkostenkalkulation EP'!$B$8,0)+AE$9,Datenquellen!$F$7:$H$45,3,FALSE))="X"
                                    ),
                          "X",
                          ""
                          ),
               "X"
            )</f>
        <v/>
      </c>
      <c r="AG11" s="232" t="str">
        <f xml:space="preserve"> IF(TEXT((EDATE('Projektkostenkalkulation EP'!$B$8,0)+AF$9),"MM")=TEXT((EDATE('Projektkostenkalkulation EP'!$B$8,0)+(AF$9-1)),"MM"),
             IF(
                        OR(
                                    TEXT((EDATE('Projektkostenkalkulation EP'!$B$8,0)+AF$9),"TTT") = "Sa",
                                    TEXT((EDATE('Projektkostenkalkulation EP'!$B$8,0)+AF$9),"TTT") = "So",
                                    IF(ISNA(VLOOKUP(EDATE('Projektkostenkalkulation EP'!$B$8,0)+AF$9,Datenquellen!$F$7:$H$45,3,FALSE))," ",VLOOKUP(EDATE('Projektkostenkalkulation EP'!$B$8,0)+AF$9,Datenquellen!$F$7:$H$45,3,FALSE))="X"
                                    ),
                          "X",
                          ""
                          ),
               "X"
            )</f>
        <v/>
      </c>
      <c r="AH11" s="234"/>
      <c r="AI11" s="235"/>
      <c r="AJ11" s="409"/>
      <c r="AK11" s="406"/>
      <c r="AL11" s="231"/>
      <c r="AM11" s="232" t="str">
        <f>IF(
            OR(
                     TEXT(EDATE('Projektkostenkalkulation EP'!$B$8,0),"TTT") = "Sa",
                     TEXT(EDATE('Projektkostenkalkulation EP'!$B$8,0),"TTT") = "So",
                     IF(ISNA(VLOOKUP(EDATE('Projektkostenkalkulation EP'!$B$8,0),Datenquellen!$F$7:$H$45,3,FALSE))," ",VLOOKUP(EDATE('Projektkostenkalkulation EP'!$B$8,0),Datenquellen!$F$7:$H$45,3,FALSE))="X"
                            ),
                    "X",
                    ""
            )</f>
        <v>X</v>
      </c>
      <c r="AN11" s="232" t="str">
        <f xml:space="preserve"> IF(TEXT((EDATE('Projektkostenkalkulation EP'!$B$8,0)+AM$9),"MM")=TEXT((EDATE('Projektkostenkalkulation EP'!$B$8,0)+(AM$9-1)),"MM"),
             IF(
                        OR(
                                    TEXT((EDATE('Projektkostenkalkulation EP'!$B$8,0)+AM$9),"TTT") = "Sa",
                                    TEXT((EDATE('Projektkostenkalkulation EP'!$B$8,0)+AM$9),"TTT") = "So",
                                    IF(ISNA(VLOOKUP(EDATE('Projektkostenkalkulation EP'!$B$8,0)+AM$9,Datenquellen!$F$7:$H$45,3,FALSE))," ",VLOOKUP(EDATE('Projektkostenkalkulation EP'!$B$8,0)+AM$9,Datenquellen!$F$7:$H$45,3,FALSE))="X"
                                    ),
                          "X",
                          ""
                          ),
               "X"
            )</f>
        <v/>
      </c>
      <c r="AO11" s="232" t="str">
        <f xml:space="preserve"> IF(TEXT((EDATE('Projektkostenkalkulation EP'!$B$8,0)+AN$9),"MM")=TEXT((EDATE('Projektkostenkalkulation EP'!$B$8,0)+(AN$9-1)),"MM"),
             IF(
                        OR(
                                    TEXT((EDATE('Projektkostenkalkulation EP'!$B$8,0)+AN$9),"TTT") = "Sa",
                                    TEXT((EDATE('Projektkostenkalkulation EP'!$B$8,0)+AN$9),"TTT") = "So",
                                    IF(ISNA(VLOOKUP(EDATE('Projektkostenkalkulation EP'!$B$8,0)+AN$9,Datenquellen!$F$7:$H$45,3,FALSE))," ",VLOOKUP(EDATE('Projektkostenkalkulation EP'!$B$8,0)+AN$9,Datenquellen!$F$7:$H$45,3,FALSE))="X"
                                    ),
                          "X",
                          ""
                          ),
               "X"
            )</f>
        <v/>
      </c>
      <c r="AP11" s="232" t="str">
        <f xml:space="preserve"> IF(TEXT((EDATE('Projektkostenkalkulation EP'!$B$8,0)+AO$9),"MM")=TEXT((EDATE('Projektkostenkalkulation EP'!$B$8,0)+(AO$9-1)),"MM"),
             IF(
                        OR(
                                    TEXT((EDATE('Projektkostenkalkulation EP'!$B$8,0)+AO$9),"TTT") = "Sa",
                                    TEXT((EDATE('Projektkostenkalkulation EP'!$B$8,0)+AO$9),"TTT") = "So",
                                    IF(ISNA(VLOOKUP(EDATE('Projektkostenkalkulation EP'!$B$8,0)+AO$9,Datenquellen!$F$7:$H$45,3,FALSE))," ",VLOOKUP(EDATE('Projektkostenkalkulation EP'!$B$8,0)+AO$9,Datenquellen!$F$7:$H$45,3,FALSE))="X"
                                    ),
                          "X",
                          ""
                          ),
               "X"
            )</f>
        <v/>
      </c>
      <c r="AQ11" s="232" t="str">
        <f xml:space="preserve"> IF(TEXT((EDATE('Projektkostenkalkulation EP'!$B$8,0)+AP$9),"MM")=TEXT((EDATE('Projektkostenkalkulation EP'!$B$8,0)+(AP$9-1)),"MM"),
             IF(
                        OR(
                                    TEXT((EDATE('Projektkostenkalkulation EP'!$B$8,0)+AP$9),"TTT") = "Sa",
                                    TEXT((EDATE('Projektkostenkalkulation EP'!$B$8,0)+AP$9),"TTT") = "So",
                                    IF(ISNA(VLOOKUP(EDATE('Projektkostenkalkulation EP'!$B$8,0)+AP$9,Datenquellen!$F$7:$H$45,3,FALSE))," ",VLOOKUP(EDATE('Projektkostenkalkulation EP'!$B$8,0)+AP$9,Datenquellen!$F$7:$H$45,3,FALSE))="X"
                                    ),
                          "X",
                          ""
                          ),
               "X"
            )</f>
        <v/>
      </c>
      <c r="AR11" s="232" t="str">
        <f xml:space="preserve"> IF(TEXT((EDATE('Projektkostenkalkulation EP'!$B$8,0)+AQ$9),"MM")=TEXT((EDATE('Projektkostenkalkulation EP'!$B$8,0)+(AQ$9-1)),"MM"),
             IF(
                        OR(
                                    TEXT((EDATE('Projektkostenkalkulation EP'!$B$8,0)+AQ$9),"TTT") = "Sa",
                                    TEXT((EDATE('Projektkostenkalkulation EP'!$B$8,0)+AQ$9),"TTT") = "So",
                                    IF(ISNA(VLOOKUP(EDATE('Projektkostenkalkulation EP'!$B$8,0)+AQ$9,Datenquellen!$F$7:$H$45,3,FALSE))," ",VLOOKUP(EDATE('Projektkostenkalkulation EP'!$B$8,0)+AQ$9,Datenquellen!$F$7:$H$45,3,FALSE))="X"
                                    ),
                          "X",
                          ""
                          ),
               "X"
            )</f>
        <v>X</v>
      </c>
      <c r="AS11" s="232" t="str">
        <f xml:space="preserve"> IF(TEXT((EDATE('Projektkostenkalkulation EP'!$B$8,0)+AR$9),"MM")=TEXT((EDATE('Projektkostenkalkulation EP'!$B$8,0)+(AR$9-1)),"MM"),
             IF(
                        OR(
                                    TEXT((EDATE('Projektkostenkalkulation EP'!$B$8,0)+AR$9),"TTT") = "Sa",
                                    TEXT((EDATE('Projektkostenkalkulation EP'!$B$8,0)+AR$9),"TTT") = "So",
                                    IF(ISNA(VLOOKUP(EDATE('Projektkostenkalkulation EP'!$B$8,0)+AR$9,Datenquellen!$F$7:$H$45,3,FALSE))," ",VLOOKUP(EDATE('Projektkostenkalkulation EP'!$B$8,0)+AR$9,Datenquellen!$F$7:$H$45,3,FALSE))="X"
                                    ),
                          "X",
                          ""
                          ),
               "X"
            )</f>
        <v>X</v>
      </c>
      <c r="AT11" s="232" t="str">
        <f xml:space="preserve"> IF(TEXT((EDATE('Projektkostenkalkulation EP'!$B$8,0)+AS$9),"MM")=TEXT((EDATE('Projektkostenkalkulation EP'!$B$8,0)+(AS$9-1)),"MM"),
             IF(
                        OR(
                                    TEXT((EDATE('Projektkostenkalkulation EP'!$B$8,0)+AS$9),"TTT") = "Sa",
                                    TEXT((EDATE('Projektkostenkalkulation EP'!$B$8,0)+AS$9),"TTT") = "So",
                                    IF(ISNA(VLOOKUP(EDATE('Projektkostenkalkulation EP'!$B$8,0)+AS$9,Datenquellen!$F$7:$H$45,3,FALSE))," ",VLOOKUP(EDATE('Projektkostenkalkulation EP'!$B$8,0)+AS$9,Datenquellen!$F$7:$H$45,3,FALSE))="X"
                                    ),
                          "X",
                          ""
                          ),
               "X"
            )</f>
        <v/>
      </c>
      <c r="AU11" s="232" t="str">
        <f xml:space="preserve"> IF(TEXT((EDATE('Projektkostenkalkulation EP'!$B$8,0)+AT$9),"MM")=TEXT((EDATE('Projektkostenkalkulation EP'!$B$8,0)+(AT$9-1)),"MM"),
             IF(
                        OR(
                                    TEXT((EDATE('Projektkostenkalkulation EP'!$B$8,0)+AT$9),"TTT") = "Sa",
                                    TEXT((EDATE('Projektkostenkalkulation EP'!$B$8,0)+AT$9),"TTT") = "So",
                                    IF(ISNA(VLOOKUP(EDATE('Projektkostenkalkulation EP'!$B$8,0)+AT$9,Datenquellen!$F$7:$H$45,3,FALSE))," ",VLOOKUP(EDATE('Projektkostenkalkulation EP'!$B$8,0)+AT$9,Datenquellen!$F$7:$H$45,3,FALSE))="X"
                                    ),
                          "X",
                          ""
                          ),
               "X"
            )</f>
        <v/>
      </c>
      <c r="AV11" s="232" t="str">
        <f xml:space="preserve"> IF(TEXT((EDATE('Projektkostenkalkulation EP'!$B$8,0)+AU$9),"MM")=TEXT((EDATE('Projektkostenkalkulation EP'!$B$8,0)+(AU$9-1)),"MM"),
             IF(
                        OR(
                                    TEXT((EDATE('Projektkostenkalkulation EP'!$B$8,0)+AU$9),"TTT") = "Sa",
                                    TEXT((EDATE('Projektkostenkalkulation EP'!$B$8,0)+AU$9),"TTT") = "So",
                                    IF(ISNA(VLOOKUP(EDATE('Projektkostenkalkulation EP'!$B$8,0)+AU$9,Datenquellen!$F$7:$H$45,3,FALSE))," ",VLOOKUP(EDATE('Projektkostenkalkulation EP'!$B$8,0)+AU$9,Datenquellen!$F$7:$H$45,3,FALSE))="X"
                                    ),
                          "X",
                          ""
                          ),
               "X"
            )</f>
        <v/>
      </c>
      <c r="AW11" s="232" t="str">
        <f xml:space="preserve"> IF(TEXT((EDATE('Projektkostenkalkulation EP'!$B$8,0)+AV$9),"MM")=TEXT((EDATE('Projektkostenkalkulation EP'!$B$8,0)+(AV$9-1)),"MM"),
             IF(
                        OR(
                                    TEXT((EDATE('Projektkostenkalkulation EP'!$B$8,0)+AV$9),"TTT") = "Sa",
                                    TEXT((EDATE('Projektkostenkalkulation EP'!$B$8,0)+AV$9),"TTT") = "So",
                                    IF(ISNA(VLOOKUP(EDATE('Projektkostenkalkulation EP'!$B$8,0)+AV$9,Datenquellen!$F$7:$H$45,3,FALSE))," ",VLOOKUP(EDATE('Projektkostenkalkulation EP'!$B$8,0)+AV$9,Datenquellen!$F$7:$H$45,3,FALSE))="X"
                                    ),
                          "X",
                          ""
                          ),
               "X"
            )</f>
        <v/>
      </c>
      <c r="AX11" s="232" t="str">
        <f xml:space="preserve"> IF(TEXT((EDATE('Projektkostenkalkulation EP'!$B$8,0)+AW$9),"MM")=TEXT((EDATE('Projektkostenkalkulation EP'!$B$8,0)+(AW$9-1)),"MM"),
             IF(
                        OR(
                                    TEXT((EDATE('Projektkostenkalkulation EP'!$B$8,0)+AW$9),"TTT") = "Sa",
                                    TEXT((EDATE('Projektkostenkalkulation EP'!$B$8,0)+AW$9),"TTT") = "So",
                                    IF(ISNA(VLOOKUP(EDATE('Projektkostenkalkulation EP'!$B$8,0)+AW$9,Datenquellen!$F$7:$H$45,3,FALSE))," ",VLOOKUP(EDATE('Projektkostenkalkulation EP'!$B$8,0)+AW$9,Datenquellen!$F$7:$H$45,3,FALSE))="X"
                                    ),
                          "X",
                          ""
                          ),
               "X"
            )</f>
        <v/>
      </c>
      <c r="AY11" s="232" t="str">
        <f xml:space="preserve"> IF(TEXT((EDATE('Projektkostenkalkulation EP'!$B$8,0)+AX$9),"MM")=TEXT((EDATE('Projektkostenkalkulation EP'!$B$8,0)+(AX$9-1)),"MM"),
             IF(
                        OR(
                                    TEXT((EDATE('Projektkostenkalkulation EP'!$B$8,0)+AX$9),"TTT") = "Sa",
                                    TEXT((EDATE('Projektkostenkalkulation EP'!$B$8,0)+AX$9),"TTT") = "So",
                                    IF(ISNA(VLOOKUP(EDATE('Projektkostenkalkulation EP'!$B$8,0)+AX$9,Datenquellen!$F$7:$H$45,3,FALSE))," ",VLOOKUP(EDATE('Projektkostenkalkulation EP'!$B$8,0)+AX$9,Datenquellen!$F$7:$H$45,3,FALSE))="X"
                                    ),
                          "X",
                          ""
                          ),
               "X"
            )</f>
        <v>X</v>
      </c>
      <c r="AZ11" s="232" t="str">
        <f xml:space="preserve"> IF(TEXT((EDATE('Projektkostenkalkulation EP'!$B$8,0)+AY$9),"MM")=TEXT((EDATE('Projektkostenkalkulation EP'!$B$8,0)+(AY$9-1)),"MM"),
             IF(
                        OR(
                                    TEXT((EDATE('Projektkostenkalkulation EP'!$B$8,0)+AY$9),"TTT") = "Sa",
                                    TEXT((EDATE('Projektkostenkalkulation EP'!$B$8,0)+AY$9),"TTT") = "So",
                                    IF(ISNA(VLOOKUP(EDATE('Projektkostenkalkulation EP'!$B$8,0)+AY$9,Datenquellen!$F$7:$H$45,3,FALSE))," ",VLOOKUP(EDATE('Projektkostenkalkulation EP'!$B$8,0)+AY$9,Datenquellen!$F$7:$H$45,3,FALSE))="X"
                                    ),
                          "X",
                          ""
                          ),
               "X"
            )</f>
        <v>X</v>
      </c>
      <c r="BA11" s="232" t="str">
        <f xml:space="preserve"> IF(TEXT((EDATE('Projektkostenkalkulation EP'!$B$8,0)+AZ$9),"MM")=TEXT((EDATE('Projektkostenkalkulation EP'!$B$8,0)+(AZ$9-1)),"MM"),
             IF(
                        OR(
                                    TEXT((EDATE('Projektkostenkalkulation EP'!$B$8,0)+AZ$9),"TTT") = "Sa",
                                    TEXT((EDATE('Projektkostenkalkulation EP'!$B$8,0)+AZ$9),"TTT") = "So",
                                    IF(ISNA(VLOOKUP(EDATE('Projektkostenkalkulation EP'!$B$8,0)+AZ$9,Datenquellen!$F$7:$H$45,3,FALSE))," ",VLOOKUP(EDATE('Projektkostenkalkulation EP'!$B$8,0)+AZ$9,Datenquellen!$F$7:$H$45,3,FALSE))="X"
                                    ),
                          "X",
                          ""
                          ),
               "X"
            )</f>
        <v/>
      </c>
      <c r="BB11" s="232" t="str">
        <f xml:space="preserve"> IF(TEXT((EDATE('Projektkostenkalkulation EP'!$B$8,0)+BA$9),"MM")=TEXT((EDATE('Projektkostenkalkulation EP'!$B$8,0)+(BA$9-1)),"MM"),
             IF(
                        OR(
                                    TEXT((EDATE('Projektkostenkalkulation EP'!$B$8,0)+BA$9),"TTT") = "Sa",
                                    TEXT((EDATE('Projektkostenkalkulation EP'!$B$8,0)+BA$9),"TTT") = "So",
                                    IF(ISNA(VLOOKUP(EDATE('Projektkostenkalkulation EP'!$B$8,0)+BA$9,Datenquellen!$F$7:$H$45,3,FALSE))," ",VLOOKUP(EDATE('Projektkostenkalkulation EP'!$B$8,0)+BA$9,Datenquellen!$F$7:$H$45,3,FALSE))="X"
                                    ),
                          "X",
                          ""
                          ),
               "X"
            )</f>
        <v/>
      </c>
      <c r="BC11" s="232" t="str">
        <f xml:space="preserve"> IF(TEXT((EDATE('Projektkostenkalkulation EP'!$B$8,0)+BB$9),"MM")=TEXT((EDATE('Projektkostenkalkulation EP'!$B$8,0)+(BB$9-1)),"MM"),
             IF(
                        OR(
                                    TEXT((EDATE('Projektkostenkalkulation EP'!$B$8,0)+BB$9),"TTT") = "Sa",
                                    TEXT((EDATE('Projektkostenkalkulation EP'!$B$8,0)+BB$9),"TTT") = "So",
                                    IF(ISNA(VLOOKUP(EDATE('Projektkostenkalkulation EP'!$B$8,0)+BB$9,Datenquellen!$F$7:$H$45,3,FALSE))," ",VLOOKUP(EDATE('Projektkostenkalkulation EP'!$B$8,0)+BB$9,Datenquellen!$F$7:$H$45,3,FALSE))="X"
                                    ),
                          "X",
                          ""
                          ),
               "X"
            )</f>
        <v/>
      </c>
      <c r="BD11" s="232" t="str">
        <f xml:space="preserve"> IF(TEXT((EDATE('Projektkostenkalkulation EP'!$B$8,0)+BC$9),"MM")=TEXT((EDATE('Projektkostenkalkulation EP'!$B$8,0)+(BC$9-1)),"MM"),
             IF(
                        OR(
                                    TEXT((EDATE('Projektkostenkalkulation EP'!$B$8,0)+BC$9),"TTT") = "Sa",
                                    TEXT((EDATE('Projektkostenkalkulation EP'!$B$8,0)+BC$9),"TTT") = "So",
                                    IF(ISNA(VLOOKUP(EDATE('Projektkostenkalkulation EP'!$B$8,0)+BC$9,Datenquellen!$F$7:$H$45,3,FALSE))," ",VLOOKUP(EDATE('Projektkostenkalkulation EP'!$B$8,0)+BC$9,Datenquellen!$F$7:$H$45,3,FALSE))="X"
                                    ),
                          "X",
                          ""
                          ),
               "X"
            )</f>
        <v/>
      </c>
      <c r="BE11" s="232" t="str">
        <f xml:space="preserve"> IF(TEXT((EDATE('Projektkostenkalkulation EP'!$B$8,0)+BD$9),"MM")=TEXT((EDATE('Projektkostenkalkulation EP'!$B$8,0)+(BD$9-1)),"MM"),
             IF(
                        OR(
                                    TEXT((EDATE('Projektkostenkalkulation EP'!$B$8,0)+BD$9),"TTT") = "Sa",
                                    TEXT((EDATE('Projektkostenkalkulation EP'!$B$8,0)+BD$9),"TTT") = "So",
                                    IF(ISNA(VLOOKUP(EDATE('Projektkostenkalkulation EP'!$B$8,0)+BD$9,Datenquellen!$F$7:$H$45,3,FALSE))," ",VLOOKUP(EDATE('Projektkostenkalkulation EP'!$B$8,0)+BD$9,Datenquellen!$F$7:$H$45,3,FALSE))="X"
                                    ),
                          "X",
                          ""
                          ),
               "X"
            )</f>
        <v/>
      </c>
      <c r="BF11" s="232" t="str">
        <f xml:space="preserve"> IF(TEXT((EDATE('Projektkostenkalkulation EP'!$B$8,0)+BE$9),"MM")=TEXT((EDATE('Projektkostenkalkulation EP'!$B$8,0)+(BE$9-1)),"MM"),
             IF(
                        OR(
                                    TEXT((EDATE('Projektkostenkalkulation EP'!$B$8,0)+BE$9),"TTT") = "Sa",
                                    TEXT((EDATE('Projektkostenkalkulation EP'!$B$8,0)+BE$9),"TTT") = "So",
                                    IF(ISNA(VLOOKUP(EDATE('Projektkostenkalkulation EP'!$B$8,0)+BE$9,Datenquellen!$F$7:$H$45,3,FALSE))," ",VLOOKUP(EDATE('Projektkostenkalkulation EP'!$B$8,0)+BE$9,Datenquellen!$F$7:$H$45,3,FALSE))="X"
                                    ),
                          "X",
                          ""
                          ),
               "X"
            )</f>
        <v>X</v>
      </c>
      <c r="BG11" s="232" t="str">
        <f xml:space="preserve"> IF(TEXT((EDATE('Projektkostenkalkulation EP'!$B$8,0)+BF$9),"MM")=TEXT((EDATE('Projektkostenkalkulation EP'!$B$8,0)+(BF$9-1)),"MM"),
             IF(
                        OR(
                                    TEXT((EDATE('Projektkostenkalkulation EP'!$B$8,0)+BF$9),"TTT") = "Sa",
                                    TEXT((EDATE('Projektkostenkalkulation EP'!$B$8,0)+BF$9),"TTT") = "So",
                                    IF(ISNA(VLOOKUP(EDATE('Projektkostenkalkulation EP'!$B$8,0)+BF$9,Datenquellen!$F$7:$H$45,3,FALSE))," ",VLOOKUP(EDATE('Projektkostenkalkulation EP'!$B$8,0)+BF$9,Datenquellen!$F$7:$H$45,3,FALSE))="X"
                                    ),
                          "X",
                          ""
                          ),
               "X"
            )</f>
        <v>X</v>
      </c>
      <c r="BH11" s="232" t="str">
        <f xml:space="preserve"> IF(TEXT((EDATE('Projektkostenkalkulation EP'!$B$8,0)+BG$9),"MM")=TEXT((EDATE('Projektkostenkalkulation EP'!$B$8,0)+(BG$9-1)),"MM"),
             IF(
                        OR(
                                    TEXT((EDATE('Projektkostenkalkulation EP'!$B$8,0)+BG$9),"TTT") = "Sa",
                                    TEXT((EDATE('Projektkostenkalkulation EP'!$B$8,0)+BG$9),"TTT") = "So",
                                    IF(ISNA(VLOOKUP(EDATE('Projektkostenkalkulation EP'!$B$8,0)+BG$9,Datenquellen!$F$7:$H$45,3,FALSE))," ",VLOOKUP(EDATE('Projektkostenkalkulation EP'!$B$8,0)+BG$9,Datenquellen!$F$7:$H$45,3,FALSE))="X"
                                    ),
                          "X",
                          ""
                          ),
               "X"
            )</f>
        <v/>
      </c>
      <c r="BI11" s="232" t="str">
        <f xml:space="preserve"> IF(TEXT((EDATE('Projektkostenkalkulation EP'!$B$8,0)+BH$9),"MM")=TEXT((EDATE('Projektkostenkalkulation EP'!$B$8,0)+(BH$9-1)),"MM"),
             IF(
                        OR(
                                    TEXT((EDATE('Projektkostenkalkulation EP'!$B$8,0)+BH$9),"TTT") = "Sa",
                                    TEXT((EDATE('Projektkostenkalkulation EP'!$B$8,0)+BH$9),"TTT") = "So",
                                    IF(ISNA(VLOOKUP(EDATE('Projektkostenkalkulation EP'!$B$8,0)+BH$9,Datenquellen!$F$7:$H$45,3,FALSE))," ",VLOOKUP(EDATE('Projektkostenkalkulation EP'!$B$8,0)+BH$9,Datenquellen!$F$7:$H$45,3,FALSE))="X"
                                    ),
                          "X",
                          ""
                          ),
               "X"
            )</f>
        <v/>
      </c>
      <c r="BJ11" s="232" t="str">
        <f xml:space="preserve"> IF(TEXT((EDATE('Projektkostenkalkulation EP'!$B$8,0)+BI$9),"MM")=TEXT((EDATE('Projektkostenkalkulation EP'!$B$8,0)+(BI$9-1)),"MM"),
             IF(
                        OR(
                                    TEXT((EDATE('Projektkostenkalkulation EP'!$B$8,0)+BI$9),"TTT") = "Sa",
                                    TEXT((EDATE('Projektkostenkalkulation EP'!$B$8,0)+BI$9),"TTT") = "So",
                                    IF(ISNA(VLOOKUP(EDATE('Projektkostenkalkulation EP'!$B$8,0)+BI$9,Datenquellen!$F$7:$H$45,3,FALSE))," ",VLOOKUP(EDATE('Projektkostenkalkulation EP'!$B$8,0)+BI$9,Datenquellen!$F$7:$H$45,3,FALSE))="X"
                                    ),
                          "X",
                          ""
                          ),
               "X"
            )</f>
        <v/>
      </c>
      <c r="BK11" s="232" t="str">
        <f xml:space="preserve"> IF(TEXT((EDATE('Projektkostenkalkulation EP'!$B$8,0)+BJ$9),"MM")=TEXT((EDATE('Projektkostenkalkulation EP'!$B$8,0)+(BJ$9-1)),"MM"),
             IF(
                        OR(
                                    TEXT((EDATE('Projektkostenkalkulation EP'!$B$8,0)+BJ$9),"TTT") = "Sa",
                                    TEXT((EDATE('Projektkostenkalkulation EP'!$B$8,0)+BJ$9),"TTT") = "So",
                                    IF(ISNA(VLOOKUP(EDATE('Projektkostenkalkulation EP'!$B$8,0)+BJ$9,Datenquellen!$F$7:$H$45,3,FALSE))," ",VLOOKUP(EDATE('Projektkostenkalkulation EP'!$B$8,0)+BJ$9,Datenquellen!$F$7:$H$45,3,FALSE))="X"
                                    ),
                          "X",
                          ""
                          ),
               "X"
            )</f>
        <v/>
      </c>
      <c r="BL11" s="232" t="str">
        <f xml:space="preserve"> IF(TEXT((EDATE('Projektkostenkalkulation EP'!$B$8,0)+BK$9),"MM")=TEXT((EDATE('Projektkostenkalkulation EP'!$B$8,0)+(BK$9-1)),"MM"),
             IF(
                        OR(
                                    TEXT((EDATE('Projektkostenkalkulation EP'!$B$8,0)+BK$9),"TTT") = "Sa",
                                    TEXT((EDATE('Projektkostenkalkulation EP'!$B$8,0)+BK$9),"TTT") = "So",
                                    IF(ISNA(VLOOKUP(EDATE('Projektkostenkalkulation EP'!$B$8,0)+BK$9,Datenquellen!$F$7:$H$45,3,FALSE))," ",VLOOKUP(EDATE('Projektkostenkalkulation EP'!$B$8,0)+BK$9,Datenquellen!$F$7:$H$45,3,FALSE))="X"
                                    ),
                          "X",
                          ""
                          ),
               "X"
            )</f>
        <v/>
      </c>
      <c r="BM11" s="232" t="str">
        <f xml:space="preserve"> IF(TEXT((EDATE('Projektkostenkalkulation EP'!$B$8,0)+BL$9),"MM")=TEXT((EDATE('Projektkostenkalkulation EP'!$B$8,0)+(BL$9-1)),"MM"),
             IF(
                        OR(
                                    TEXT((EDATE('Projektkostenkalkulation EP'!$B$8,0)+BL$9),"TTT") = "Sa",
                                    TEXT((EDATE('Projektkostenkalkulation EP'!$B$8,0)+BL$9),"TTT") = "So",
                                    IF(ISNA(VLOOKUP(EDATE('Projektkostenkalkulation EP'!$B$8,0)+BL$9,Datenquellen!$F$7:$H$45,3,FALSE))," ",VLOOKUP(EDATE('Projektkostenkalkulation EP'!$B$8,0)+BL$9,Datenquellen!$F$7:$H$45,3,FALSE))="X"
                                    ),
                          "X",
                          ""
                          ),
               "X"
            )</f>
        <v>X</v>
      </c>
      <c r="BN11" s="232" t="str">
        <f xml:space="preserve"> IF(TEXT((EDATE('Projektkostenkalkulation EP'!$B$8,0)+BM$9),"MM")=TEXT((EDATE('Projektkostenkalkulation EP'!$B$8,0)+(BM$9-1)),"MM"),
             IF(
                        OR(
                                    TEXT((EDATE('Projektkostenkalkulation EP'!$B$8,0)+BM$9),"TTT") = "Sa",
                                    TEXT((EDATE('Projektkostenkalkulation EP'!$B$8,0)+BM$9),"TTT") = "So",
                                    IF(ISNA(VLOOKUP(EDATE('Projektkostenkalkulation EP'!$B$8,0)+BM$9,Datenquellen!$F$7:$H$45,3,FALSE))," ",VLOOKUP(EDATE('Projektkostenkalkulation EP'!$B$8,0)+BM$9,Datenquellen!$F$7:$H$45,3,FALSE))="X"
                                    ),
                          "X",
                          ""
                          ),
               "X"
            )</f>
        <v>X</v>
      </c>
      <c r="BO11" s="232" t="str">
        <f xml:space="preserve"> IF(TEXT((EDATE('Projektkostenkalkulation EP'!$B$8,0)+BN$9),"MM")=TEXT((EDATE('Projektkostenkalkulation EP'!$B$8,0)+(BN$9-1)),"MM"),
             IF(
                        OR(
                                    TEXT((EDATE('Projektkostenkalkulation EP'!$B$8,0)+BN$9),"TTT") = "Sa",
                                    TEXT((EDATE('Projektkostenkalkulation EP'!$B$8,0)+BN$9),"TTT") = "So",
                                    IF(ISNA(VLOOKUP(EDATE('Projektkostenkalkulation EP'!$B$8,0)+BN$9,Datenquellen!$F$7:$H$45,3,FALSE))," ",VLOOKUP(EDATE('Projektkostenkalkulation EP'!$B$8,0)+BN$9,Datenquellen!$F$7:$H$45,3,FALSE))="X"
                                    ),
                          "X",
                          ""
                          ),
               "X"
            )</f>
        <v/>
      </c>
      <c r="BP11" s="232" t="str">
        <f xml:space="preserve"> IF(TEXT((EDATE('Projektkostenkalkulation EP'!$B$8,0)+BO$9),"MM")=TEXT((EDATE('Projektkostenkalkulation EP'!$B$8,0)+(BO$9-1)),"MM"),
             IF(
                        OR(
                                    TEXT((EDATE('Projektkostenkalkulation EP'!$B$8,0)+BO$9),"TTT") = "Sa",
                                    TEXT((EDATE('Projektkostenkalkulation EP'!$B$8,0)+BO$9),"TTT") = "So",
                                    IF(ISNA(VLOOKUP(EDATE('Projektkostenkalkulation EP'!$B$8,0)+BO$9,Datenquellen!$F$7:$H$45,3,FALSE))," ",VLOOKUP(EDATE('Projektkostenkalkulation EP'!$B$8,0)+BO$9,Datenquellen!$F$7:$H$45,3,FALSE))="X"
                                    ),
                          "X",
                          ""
                          ),
               "X"
            )</f>
        <v/>
      </c>
      <c r="BQ11" s="233" t="str">
        <f xml:space="preserve"> IF(TEXT((EDATE('Projektkostenkalkulation EP'!$B$8,0)+BP$9),"MM")=TEXT((EDATE('Projektkostenkalkulation EP'!$B$8,0)+(BP$9-1)),"MM"),
             IF(
                        OR(
                                    TEXT((EDATE('Projektkostenkalkulation EP'!$B$8,0)+BP$9),"TTT") = "Sa",
                                    TEXT((EDATE('Projektkostenkalkulation EP'!$B$8,0)+BP$9),"TTT") = "So",
                                    IF(ISNA(VLOOKUP(EDATE('Projektkostenkalkulation EP'!$B$8,0)+BP$9,Datenquellen!$F$7:$H$45,3,FALSE))," ",VLOOKUP(EDATE('Projektkostenkalkulation EP'!$B$8,0)+BP$9,Datenquellen!$F$7:$H$45,3,FALSE))="X"
                                    ),
                          "X",
                          ""
                          ),
               "X"
            )</f>
        <v/>
      </c>
      <c r="BR11" s="234"/>
      <c r="BS11" s="235"/>
      <c r="BT11" s="409"/>
      <c r="BU11" s="406"/>
      <c r="BV11" s="231"/>
      <c r="BW11" s="232" t="str">
        <f>IF(
            OR(
                     TEXT(EDATE('Projektkostenkalkulation EP'!$B$8,0),"TTT") = "Sa",
                     TEXT(EDATE('Projektkostenkalkulation EP'!$B$8,0),"TTT") = "So",
                     IF(ISNA(VLOOKUP(EDATE('Projektkostenkalkulation EP'!$B$8,0),Datenquellen!$F$7:$H$45,3,FALSE))," ",VLOOKUP(EDATE('Projektkostenkalkulation EP'!$B$8,0),Datenquellen!$F$7:$H$45,3,FALSE))="X"
                            ),
                    "X",
                    ""
            )</f>
        <v>X</v>
      </c>
      <c r="BX11" s="232" t="str">
        <f xml:space="preserve"> IF(TEXT((EDATE('Projektkostenkalkulation EP'!$B$8,0)+BW$9),"MM")=TEXT((EDATE('Projektkostenkalkulation EP'!$B$8,0)+(BW$9-1)),"MM"),
             IF(
                        OR(
                                    TEXT((EDATE('Projektkostenkalkulation EP'!$B$8,0)+BW$9),"TTT") = "Sa",
                                    TEXT((EDATE('Projektkostenkalkulation EP'!$B$8,0)+BW$9),"TTT") = "So",
                                    IF(ISNA(VLOOKUP(EDATE('Projektkostenkalkulation EP'!$B$8,0)+BW$9,Datenquellen!$F$7:$H$45,3,FALSE))," ",VLOOKUP(EDATE('Projektkostenkalkulation EP'!$B$8,0)+BW$9,Datenquellen!$F$7:$H$45,3,FALSE))="X"
                                    ),
                          "X",
                          ""
                          ),
               "X"
            )</f>
        <v/>
      </c>
      <c r="BY11" s="232" t="str">
        <f xml:space="preserve"> IF(TEXT((EDATE('Projektkostenkalkulation EP'!$B$8,0)+BX$9),"MM")=TEXT((EDATE('Projektkostenkalkulation EP'!$B$8,0)+(BX$9-1)),"MM"),
             IF(
                        OR(
                                    TEXT((EDATE('Projektkostenkalkulation EP'!$B$8,0)+BX$9),"TTT") = "Sa",
                                    TEXT((EDATE('Projektkostenkalkulation EP'!$B$8,0)+BX$9),"TTT") = "So",
                                    IF(ISNA(VLOOKUP(EDATE('Projektkostenkalkulation EP'!$B$8,0)+BX$9,Datenquellen!$F$7:$H$45,3,FALSE))," ",VLOOKUP(EDATE('Projektkostenkalkulation EP'!$B$8,0)+BX$9,Datenquellen!$F$7:$H$45,3,FALSE))="X"
                                    ),
                          "X",
                          ""
                          ),
               "X"
            )</f>
        <v/>
      </c>
      <c r="BZ11" s="232" t="str">
        <f xml:space="preserve"> IF(TEXT((EDATE('Projektkostenkalkulation EP'!$B$8,0)+BY$9),"MM")=TEXT((EDATE('Projektkostenkalkulation EP'!$B$8,0)+(BY$9-1)),"MM"),
             IF(
                        OR(
                                    TEXT((EDATE('Projektkostenkalkulation EP'!$B$8,0)+BY$9),"TTT") = "Sa",
                                    TEXT((EDATE('Projektkostenkalkulation EP'!$B$8,0)+BY$9),"TTT") = "So",
                                    IF(ISNA(VLOOKUP(EDATE('Projektkostenkalkulation EP'!$B$8,0)+BY$9,Datenquellen!$F$7:$H$45,3,FALSE))," ",VLOOKUP(EDATE('Projektkostenkalkulation EP'!$B$8,0)+BY$9,Datenquellen!$F$7:$H$45,3,FALSE))="X"
                                    ),
                          "X",
                          ""
                          ),
               "X"
            )</f>
        <v/>
      </c>
      <c r="CA11" s="232" t="str">
        <f xml:space="preserve"> IF(TEXT((EDATE('Projektkostenkalkulation EP'!$B$8,0)+BZ$9),"MM")=TEXT((EDATE('Projektkostenkalkulation EP'!$B$8,0)+(BZ$9-1)),"MM"),
             IF(
                        OR(
                                    TEXT((EDATE('Projektkostenkalkulation EP'!$B$8,0)+BZ$9),"TTT") = "Sa",
                                    TEXT((EDATE('Projektkostenkalkulation EP'!$B$8,0)+BZ$9),"TTT") = "So",
                                    IF(ISNA(VLOOKUP(EDATE('Projektkostenkalkulation EP'!$B$8,0)+BZ$9,Datenquellen!$F$7:$H$45,3,FALSE))," ",VLOOKUP(EDATE('Projektkostenkalkulation EP'!$B$8,0)+BZ$9,Datenquellen!$F$7:$H$45,3,FALSE))="X"
                                    ),
                          "X",
                          ""
                          ),
               "X"
            )</f>
        <v/>
      </c>
      <c r="CB11" s="232" t="str">
        <f xml:space="preserve"> IF(TEXT((EDATE('Projektkostenkalkulation EP'!$B$8,0)+CA$9),"MM")=TEXT((EDATE('Projektkostenkalkulation EP'!$B$8,0)+(CA$9-1)),"MM"),
             IF(
                        OR(
                                    TEXT((EDATE('Projektkostenkalkulation EP'!$B$8,0)+CA$9),"TTT") = "Sa",
                                    TEXT((EDATE('Projektkostenkalkulation EP'!$B$8,0)+CA$9),"TTT") = "So",
                                    IF(ISNA(VLOOKUP(EDATE('Projektkostenkalkulation EP'!$B$8,0)+CA$9,Datenquellen!$F$7:$H$45,3,FALSE))," ",VLOOKUP(EDATE('Projektkostenkalkulation EP'!$B$8,0)+CA$9,Datenquellen!$F$7:$H$45,3,FALSE))="X"
                                    ),
                          "X",
                          ""
                          ),
               "X"
            )</f>
        <v>X</v>
      </c>
      <c r="CC11" s="232" t="str">
        <f xml:space="preserve"> IF(TEXT((EDATE('Projektkostenkalkulation EP'!$B$8,0)+CB$9),"MM")=TEXT((EDATE('Projektkostenkalkulation EP'!$B$8,0)+(CB$9-1)),"MM"),
             IF(
                        OR(
                                    TEXT((EDATE('Projektkostenkalkulation EP'!$B$8,0)+CB$9),"TTT") = "Sa",
                                    TEXT((EDATE('Projektkostenkalkulation EP'!$B$8,0)+CB$9),"TTT") = "So",
                                    IF(ISNA(VLOOKUP(EDATE('Projektkostenkalkulation EP'!$B$8,0)+CB$9,Datenquellen!$F$7:$H$45,3,FALSE))," ",VLOOKUP(EDATE('Projektkostenkalkulation EP'!$B$8,0)+CB$9,Datenquellen!$F$7:$H$45,3,FALSE))="X"
                                    ),
                          "X",
                          ""
                          ),
               "X"
            )</f>
        <v>X</v>
      </c>
      <c r="CD11" s="232" t="str">
        <f xml:space="preserve"> IF(TEXT((EDATE('Projektkostenkalkulation EP'!$B$8,0)+CC$9),"MM")=TEXT((EDATE('Projektkostenkalkulation EP'!$B$8,0)+(CC$9-1)),"MM"),
             IF(
                        OR(
                                    TEXT((EDATE('Projektkostenkalkulation EP'!$B$8,0)+CC$9),"TTT") = "Sa",
                                    TEXT((EDATE('Projektkostenkalkulation EP'!$B$8,0)+CC$9),"TTT") = "So",
                                    IF(ISNA(VLOOKUP(EDATE('Projektkostenkalkulation EP'!$B$8,0)+CC$9,Datenquellen!$F$7:$H$45,3,FALSE))," ",VLOOKUP(EDATE('Projektkostenkalkulation EP'!$B$8,0)+CC$9,Datenquellen!$F$7:$H$45,3,FALSE))="X"
                                    ),
                          "X",
                          ""
                          ),
               "X"
            )</f>
        <v/>
      </c>
      <c r="CE11" s="232" t="str">
        <f xml:space="preserve"> IF(TEXT((EDATE('Projektkostenkalkulation EP'!$B$8,0)+CD$9),"MM")=TEXT((EDATE('Projektkostenkalkulation EP'!$B$8,0)+(CD$9-1)),"MM"),
             IF(
                        OR(
                                    TEXT((EDATE('Projektkostenkalkulation EP'!$B$8,0)+CD$9),"TTT") = "Sa",
                                    TEXT((EDATE('Projektkostenkalkulation EP'!$B$8,0)+CD$9),"TTT") = "So",
                                    IF(ISNA(VLOOKUP(EDATE('Projektkostenkalkulation EP'!$B$8,0)+CD$9,Datenquellen!$F$7:$H$45,3,FALSE))," ",VLOOKUP(EDATE('Projektkostenkalkulation EP'!$B$8,0)+CD$9,Datenquellen!$F$7:$H$45,3,FALSE))="X"
                                    ),
                          "X",
                          ""
                          ),
               "X"
            )</f>
        <v/>
      </c>
      <c r="CF11" s="232" t="str">
        <f xml:space="preserve"> IF(TEXT((EDATE('Projektkostenkalkulation EP'!$B$8,0)+CE$9),"MM")=TEXT((EDATE('Projektkostenkalkulation EP'!$B$8,0)+(CE$9-1)),"MM"),
             IF(
                        OR(
                                    TEXT((EDATE('Projektkostenkalkulation EP'!$B$8,0)+CE$9),"TTT") = "Sa",
                                    TEXT((EDATE('Projektkostenkalkulation EP'!$B$8,0)+CE$9),"TTT") = "So",
                                    IF(ISNA(VLOOKUP(EDATE('Projektkostenkalkulation EP'!$B$8,0)+CE$9,Datenquellen!$F$7:$H$45,3,FALSE))," ",VLOOKUP(EDATE('Projektkostenkalkulation EP'!$B$8,0)+CE$9,Datenquellen!$F$7:$H$45,3,FALSE))="X"
                                    ),
                          "X",
                          ""
                          ),
               "X"
            )</f>
        <v/>
      </c>
      <c r="CG11" s="232" t="str">
        <f xml:space="preserve"> IF(TEXT((EDATE('Projektkostenkalkulation EP'!$B$8,0)+CF$9),"MM")=TEXT((EDATE('Projektkostenkalkulation EP'!$B$8,0)+(CF$9-1)),"MM"),
             IF(
                        OR(
                                    TEXT((EDATE('Projektkostenkalkulation EP'!$B$8,0)+CF$9),"TTT") = "Sa",
                                    TEXT((EDATE('Projektkostenkalkulation EP'!$B$8,0)+CF$9),"TTT") = "So",
                                    IF(ISNA(VLOOKUP(EDATE('Projektkostenkalkulation EP'!$B$8,0)+CF$9,Datenquellen!$F$7:$H$45,3,FALSE))," ",VLOOKUP(EDATE('Projektkostenkalkulation EP'!$B$8,0)+CF$9,Datenquellen!$F$7:$H$45,3,FALSE))="X"
                                    ),
                          "X",
                          ""
                          ),
               "X"
            )</f>
        <v/>
      </c>
      <c r="CH11" s="232" t="str">
        <f xml:space="preserve"> IF(TEXT((EDATE('Projektkostenkalkulation EP'!$B$8,0)+CG$9),"MM")=TEXT((EDATE('Projektkostenkalkulation EP'!$B$8,0)+(CG$9-1)),"MM"),
             IF(
                        OR(
                                    TEXT((EDATE('Projektkostenkalkulation EP'!$B$8,0)+CG$9),"TTT") = "Sa",
                                    TEXT((EDATE('Projektkostenkalkulation EP'!$B$8,0)+CG$9),"TTT") = "So",
                                    IF(ISNA(VLOOKUP(EDATE('Projektkostenkalkulation EP'!$B$8,0)+CG$9,Datenquellen!$F$7:$H$45,3,FALSE))," ",VLOOKUP(EDATE('Projektkostenkalkulation EP'!$B$8,0)+CG$9,Datenquellen!$F$7:$H$45,3,FALSE))="X"
                                    ),
                          "X",
                          ""
                          ),
               "X"
            )</f>
        <v/>
      </c>
      <c r="CI11" s="232" t="str">
        <f xml:space="preserve"> IF(TEXT((EDATE('Projektkostenkalkulation EP'!$B$8,0)+CH$9),"MM")=TEXT((EDATE('Projektkostenkalkulation EP'!$B$8,0)+(CH$9-1)),"MM"),
             IF(
                        OR(
                                    TEXT((EDATE('Projektkostenkalkulation EP'!$B$8,0)+CH$9),"TTT") = "Sa",
                                    TEXT((EDATE('Projektkostenkalkulation EP'!$B$8,0)+CH$9),"TTT") = "So",
                                    IF(ISNA(VLOOKUP(EDATE('Projektkostenkalkulation EP'!$B$8,0)+CH$9,Datenquellen!$F$7:$H$45,3,FALSE))," ",VLOOKUP(EDATE('Projektkostenkalkulation EP'!$B$8,0)+CH$9,Datenquellen!$F$7:$H$45,3,FALSE))="X"
                                    ),
                          "X",
                          ""
                          ),
               "X"
            )</f>
        <v>X</v>
      </c>
      <c r="CJ11" s="232" t="str">
        <f xml:space="preserve"> IF(TEXT((EDATE('Projektkostenkalkulation EP'!$B$8,0)+CI$9),"MM")=TEXT((EDATE('Projektkostenkalkulation EP'!$B$8,0)+(CI$9-1)),"MM"),
             IF(
                        OR(
                                    TEXT((EDATE('Projektkostenkalkulation EP'!$B$8,0)+CI$9),"TTT") = "Sa",
                                    TEXT((EDATE('Projektkostenkalkulation EP'!$B$8,0)+CI$9),"TTT") = "So",
                                    IF(ISNA(VLOOKUP(EDATE('Projektkostenkalkulation EP'!$B$8,0)+CI$9,Datenquellen!$F$7:$H$45,3,FALSE))," ",VLOOKUP(EDATE('Projektkostenkalkulation EP'!$B$8,0)+CI$9,Datenquellen!$F$7:$H$45,3,FALSE))="X"
                                    ),
                          "X",
                          ""
                          ),
               "X"
            )</f>
        <v>X</v>
      </c>
      <c r="CK11" s="232" t="str">
        <f xml:space="preserve"> IF(TEXT((EDATE('Projektkostenkalkulation EP'!$B$8,0)+CJ$9),"MM")=TEXT((EDATE('Projektkostenkalkulation EP'!$B$8,0)+(CJ$9-1)),"MM"),
             IF(
                        OR(
                                    TEXT((EDATE('Projektkostenkalkulation EP'!$B$8,0)+CJ$9),"TTT") = "Sa",
                                    TEXT((EDATE('Projektkostenkalkulation EP'!$B$8,0)+CJ$9),"TTT") = "So",
                                    IF(ISNA(VLOOKUP(EDATE('Projektkostenkalkulation EP'!$B$8,0)+CJ$9,Datenquellen!$F$7:$H$45,3,FALSE))," ",VLOOKUP(EDATE('Projektkostenkalkulation EP'!$B$8,0)+CJ$9,Datenquellen!$F$7:$H$45,3,FALSE))="X"
                                    ),
                          "X",
                          ""
                          ),
               "X"
            )</f>
        <v/>
      </c>
      <c r="CL11" s="232" t="str">
        <f xml:space="preserve"> IF(TEXT((EDATE('Projektkostenkalkulation EP'!$B$8,0)+CK$9),"MM")=TEXT((EDATE('Projektkostenkalkulation EP'!$B$8,0)+(CK$9-1)),"MM"),
             IF(
                        OR(
                                    TEXT((EDATE('Projektkostenkalkulation EP'!$B$8,0)+CK$9),"TTT") = "Sa",
                                    TEXT((EDATE('Projektkostenkalkulation EP'!$B$8,0)+CK$9),"TTT") = "So",
                                    IF(ISNA(VLOOKUP(EDATE('Projektkostenkalkulation EP'!$B$8,0)+CK$9,Datenquellen!$F$7:$H$45,3,FALSE))," ",VLOOKUP(EDATE('Projektkostenkalkulation EP'!$B$8,0)+CK$9,Datenquellen!$F$7:$H$45,3,FALSE))="X"
                                    ),
                          "X",
                          ""
                          ),
               "X"
            )</f>
        <v/>
      </c>
      <c r="CM11" s="232" t="str">
        <f xml:space="preserve"> IF(TEXT((EDATE('Projektkostenkalkulation EP'!$B$8,0)+CL$9),"MM")=TEXT((EDATE('Projektkostenkalkulation EP'!$B$8,0)+(CL$9-1)),"MM"),
             IF(
                        OR(
                                    TEXT((EDATE('Projektkostenkalkulation EP'!$B$8,0)+CL$9),"TTT") = "Sa",
                                    TEXT((EDATE('Projektkostenkalkulation EP'!$B$8,0)+CL$9),"TTT") = "So",
                                    IF(ISNA(VLOOKUP(EDATE('Projektkostenkalkulation EP'!$B$8,0)+CL$9,Datenquellen!$F$7:$H$45,3,FALSE))," ",VLOOKUP(EDATE('Projektkostenkalkulation EP'!$B$8,0)+CL$9,Datenquellen!$F$7:$H$45,3,FALSE))="X"
                                    ),
                          "X",
                          ""
                          ),
               "X"
            )</f>
        <v/>
      </c>
      <c r="CN11" s="232" t="str">
        <f xml:space="preserve"> IF(TEXT((EDATE('Projektkostenkalkulation EP'!$B$8,0)+CM$9),"MM")=TEXT((EDATE('Projektkostenkalkulation EP'!$B$8,0)+(CM$9-1)),"MM"),
             IF(
                        OR(
                                    TEXT((EDATE('Projektkostenkalkulation EP'!$B$8,0)+CM$9),"TTT") = "Sa",
                                    TEXT((EDATE('Projektkostenkalkulation EP'!$B$8,0)+CM$9),"TTT") = "So",
                                    IF(ISNA(VLOOKUP(EDATE('Projektkostenkalkulation EP'!$B$8,0)+CM$9,Datenquellen!$F$7:$H$45,3,FALSE))," ",VLOOKUP(EDATE('Projektkostenkalkulation EP'!$B$8,0)+CM$9,Datenquellen!$F$7:$H$45,3,FALSE))="X"
                                    ),
                          "X",
                          ""
                          ),
               "X"
            )</f>
        <v/>
      </c>
      <c r="CO11" s="232" t="str">
        <f xml:space="preserve"> IF(TEXT((EDATE('Projektkostenkalkulation EP'!$B$8,0)+CN$9),"MM")=TEXT((EDATE('Projektkostenkalkulation EP'!$B$8,0)+(CN$9-1)),"MM"),
             IF(
                        OR(
                                    TEXT((EDATE('Projektkostenkalkulation EP'!$B$8,0)+CN$9),"TTT") = "Sa",
                                    TEXT((EDATE('Projektkostenkalkulation EP'!$B$8,0)+CN$9),"TTT") = "So",
                                    IF(ISNA(VLOOKUP(EDATE('Projektkostenkalkulation EP'!$B$8,0)+CN$9,Datenquellen!$F$7:$H$45,3,FALSE))," ",VLOOKUP(EDATE('Projektkostenkalkulation EP'!$B$8,0)+CN$9,Datenquellen!$F$7:$H$45,3,FALSE))="X"
                                    ),
                          "X",
                          ""
                          ),
               "X"
            )</f>
        <v/>
      </c>
      <c r="CP11" s="232" t="str">
        <f xml:space="preserve"> IF(TEXT((EDATE('Projektkostenkalkulation EP'!$B$8,0)+CO$9),"MM")=TEXT((EDATE('Projektkostenkalkulation EP'!$B$8,0)+(CO$9-1)),"MM"),
             IF(
                        OR(
                                    TEXT((EDATE('Projektkostenkalkulation EP'!$B$8,0)+CO$9),"TTT") = "Sa",
                                    TEXT((EDATE('Projektkostenkalkulation EP'!$B$8,0)+CO$9),"TTT") = "So",
                                    IF(ISNA(VLOOKUP(EDATE('Projektkostenkalkulation EP'!$B$8,0)+CO$9,Datenquellen!$F$7:$H$45,3,FALSE))," ",VLOOKUP(EDATE('Projektkostenkalkulation EP'!$B$8,0)+CO$9,Datenquellen!$F$7:$H$45,3,FALSE))="X"
                                    ),
                          "X",
                          ""
                          ),
               "X"
            )</f>
        <v>X</v>
      </c>
      <c r="CQ11" s="232" t="str">
        <f xml:space="preserve"> IF(TEXT((EDATE('Projektkostenkalkulation EP'!$B$8,0)+CP$9),"MM")=TEXT((EDATE('Projektkostenkalkulation EP'!$B$8,0)+(CP$9-1)),"MM"),
             IF(
                        OR(
                                    TEXT((EDATE('Projektkostenkalkulation EP'!$B$8,0)+CP$9),"TTT") = "Sa",
                                    TEXT((EDATE('Projektkostenkalkulation EP'!$B$8,0)+CP$9),"TTT") = "So",
                                    IF(ISNA(VLOOKUP(EDATE('Projektkostenkalkulation EP'!$B$8,0)+CP$9,Datenquellen!$F$7:$H$45,3,FALSE))," ",VLOOKUP(EDATE('Projektkostenkalkulation EP'!$B$8,0)+CP$9,Datenquellen!$F$7:$H$45,3,FALSE))="X"
                                    ),
                          "X",
                          ""
                          ),
               "X"
            )</f>
        <v>X</v>
      </c>
      <c r="CR11" s="232" t="str">
        <f xml:space="preserve"> IF(TEXT((EDATE('Projektkostenkalkulation EP'!$B$8,0)+CQ$9),"MM")=TEXT((EDATE('Projektkostenkalkulation EP'!$B$8,0)+(CQ$9-1)),"MM"),
             IF(
                        OR(
                                    TEXT((EDATE('Projektkostenkalkulation EP'!$B$8,0)+CQ$9),"TTT") = "Sa",
                                    TEXT((EDATE('Projektkostenkalkulation EP'!$B$8,0)+CQ$9),"TTT") = "So",
                                    IF(ISNA(VLOOKUP(EDATE('Projektkostenkalkulation EP'!$B$8,0)+CQ$9,Datenquellen!$F$7:$H$45,3,FALSE))," ",VLOOKUP(EDATE('Projektkostenkalkulation EP'!$B$8,0)+CQ$9,Datenquellen!$F$7:$H$45,3,FALSE))="X"
                                    ),
                          "X",
                          ""
                          ),
               "X"
            )</f>
        <v/>
      </c>
      <c r="CS11" s="232" t="str">
        <f xml:space="preserve"> IF(TEXT((EDATE('Projektkostenkalkulation EP'!$B$8,0)+CR$9),"MM")=TEXT((EDATE('Projektkostenkalkulation EP'!$B$8,0)+(CR$9-1)),"MM"),
             IF(
                        OR(
                                    TEXT((EDATE('Projektkostenkalkulation EP'!$B$8,0)+CR$9),"TTT") = "Sa",
                                    TEXT((EDATE('Projektkostenkalkulation EP'!$B$8,0)+CR$9),"TTT") = "So",
                                    IF(ISNA(VLOOKUP(EDATE('Projektkostenkalkulation EP'!$B$8,0)+CR$9,Datenquellen!$F$7:$H$45,3,FALSE))," ",VLOOKUP(EDATE('Projektkostenkalkulation EP'!$B$8,0)+CR$9,Datenquellen!$F$7:$H$45,3,FALSE))="X"
                                    ),
                          "X",
                          ""
                          ),
               "X"
            )</f>
        <v/>
      </c>
      <c r="CT11" s="232" t="str">
        <f xml:space="preserve"> IF(TEXT((EDATE('Projektkostenkalkulation EP'!$B$8,0)+CS$9),"MM")=TEXT((EDATE('Projektkostenkalkulation EP'!$B$8,0)+(CS$9-1)),"MM"),
             IF(
                        OR(
                                    TEXT((EDATE('Projektkostenkalkulation EP'!$B$8,0)+CS$9),"TTT") = "Sa",
                                    TEXT((EDATE('Projektkostenkalkulation EP'!$B$8,0)+CS$9),"TTT") = "So",
                                    IF(ISNA(VLOOKUP(EDATE('Projektkostenkalkulation EP'!$B$8,0)+CS$9,Datenquellen!$F$7:$H$45,3,FALSE))," ",VLOOKUP(EDATE('Projektkostenkalkulation EP'!$B$8,0)+CS$9,Datenquellen!$F$7:$H$45,3,FALSE))="X"
                                    ),
                          "X",
                          ""
                          ),
               "X"
            )</f>
        <v/>
      </c>
      <c r="CU11" s="232" t="str">
        <f xml:space="preserve"> IF(TEXT((EDATE('Projektkostenkalkulation EP'!$B$8,0)+CT$9),"MM")=TEXT((EDATE('Projektkostenkalkulation EP'!$B$8,0)+(CT$9-1)),"MM"),
             IF(
                        OR(
                                    TEXT((EDATE('Projektkostenkalkulation EP'!$B$8,0)+CT$9),"TTT") = "Sa",
                                    TEXT((EDATE('Projektkostenkalkulation EP'!$B$8,0)+CT$9),"TTT") = "So",
                                    IF(ISNA(VLOOKUP(EDATE('Projektkostenkalkulation EP'!$B$8,0)+CT$9,Datenquellen!$F$7:$H$45,3,FALSE))," ",VLOOKUP(EDATE('Projektkostenkalkulation EP'!$B$8,0)+CT$9,Datenquellen!$F$7:$H$45,3,FALSE))="X"
                                    ),
                          "X",
                          ""
                          ),
               "X"
            )</f>
        <v/>
      </c>
      <c r="CV11" s="232" t="str">
        <f xml:space="preserve"> IF(TEXT((EDATE('Projektkostenkalkulation EP'!$B$8,0)+CU$9),"MM")=TEXT((EDATE('Projektkostenkalkulation EP'!$B$8,0)+(CU$9-1)),"MM"),
             IF(
                        OR(
                                    TEXT((EDATE('Projektkostenkalkulation EP'!$B$8,0)+CU$9),"TTT") = "Sa",
                                    TEXT((EDATE('Projektkostenkalkulation EP'!$B$8,0)+CU$9),"TTT") = "So",
                                    IF(ISNA(VLOOKUP(EDATE('Projektkostenkalkulation EP'!$B$8,0)+CU$9,Datenquellen!$F$7:$H$45,3,FALSE))," ",VLOOKUP(EDATE('Projektkostenkalkulation EP'!$B$8,0)+CU$9,Datenquellen!$F$7:$H$45,3,FALSE))="X"
                                    ),
                          "X",
                          ""
                          ),
               "X"
            )</f>
        <v/>
      </c>
      <c r="CW11" s="232" t="str">
        <f xml:space="preserve"> IF(TEXT((EDATE('Projektkostenkalkulation EP'!$B$8,0)+CV$9),"MM")=TEXT((EDATE('Projektkostenkalkulation EP'!$B$8,0)+(CV$9-1)),"MM"),
             IF(
                        OR(
                                    TEXT((EDATE('Projektkostenkalkulation EP'!$B$8,0)+CV$9),"TTT") = "Sa",
                                    TEXT((EDATE('Projektkostenkalkulation EP'!$B$8,0)+CV$9),"TTT") = "So",
                                    IF(ISNA(VLOOKUP(EDATE('Projektkostenkalkulation EP'!$B$8,0)+CV$9,Datenquellen!$F$7:$H$45,3,FALSE))," ",VLOOKUP(EDATE('Projektkostenkalkulation EP'!$B$8,0)+CV$9,Datenquellen!$F$7:$H$45,3,FALSE))="X"
                                    ),
                          "X",
                          ""
                          ),
               "X"
            )</f>
        <v>X</v>
      </c>
      <c r="CX11" s="232" t="str">
        <f xml:space="preserve"> IF(TEXT((EDATE('Projektkostenkalkulation EP'!$B$8,0)+CW$9),"MM")=TEXT((EDATE('Projektkostenkalkulation EP'!$B$8,0)+(CW$9-1)),"MM"),
             IF(
                        OR(
                                    TEXT((EDATE('Projektkostenkalkulation EP'!$B$8,0)+CW$9),"TTT") = "Sa",
                                    TEXT((EDATE('Projektkostenkalkulation EP'!$B$8,0)+CW$9),"TTT") = "So",
                                    IF(ISNA(VLOOKUP(EDATE('Projektkostenkalkulation EP'!$B$8,0)+CW$9,Datenquellen!$F$7:$H$45,3,FALSE))," ",VLOOKUP(EDATE('Projektkostenkalkulation EP'!$B$8,0)+CW$9,Datenquellen!$F$7:$H$45,3,FALSE))="X"
                                    ),
                          "X",
                          ""
                          ),
               "X"
            )</f>
        <v>X</v>
      </c>
      <c r="CY11" s="232" t="str">
        <f xml:space="preserve"> IF(TEXT((EDATE('Projektkostenkalkulation EP'!$B$8,0)+CX$9),"MM")=TEXT((EDATE('Projektkostenkalkulation EP'!$B$8,0)+(CX$9-1)),"MM"),
             IF(
                        OR(
                                    TEXT((EDATE('Projektkostenkalkulation EP'!$B$8,0)+CX$9),"TTT") = "Sa",
                                    TEXT((EDATE('Projektkostenkalkulation EP'!$B$8,0)+CX$9),"TTT") = "So",
                                    IF(ISNA(VLOOKUP(EDATE('Projektkostenkalkulation EP'!$B$8,0)+CX$9,Datenquellen!$F$7:$H$45,3,FALSE))," ",VLOOKUP(EDATE('Projektkostenkalkulation EP'!$B$8,0)+CX$9,Datenquellen!$F$7:$H$45,3,FALSE))="X"
                                    ),
                          "X",
                          ""
                          ),
               "X"
            )</f>
        <v/>
      </c>
      <c r="CZ11" s="232" t="str">
        <f xml:space="preserve"> IF(TEXT((EDATE('Projektkostenkalkulation EP'!$B$8,0)+CY$9),"MM")=TEXT((EDATE('Projektkostenkalkulation EP'!$B$8,0)+(CY$9-1)),"MM"),
             IF(
                        OR(
                                    TEXT((EDATE('Projektkostenkalkulation EP'!$B$8,0)+CY$9),"TTT") = "Sa",
                                    TEXT((EDATE('Projektkostenkalkulation EP'!$B$8,0)+CY$9),"TTT") = "So",
                                    IF(ISNA(VLOOKUP(EDATE('Projektkostenkalkulation EP'!$B$8,0)+CY$9,Datenquellen!$F$7:$H$45,3,FALSE))," ",VLOOKUP(EDATE('Projektkostenkalkulation EP'!$B$8,0)+CY$9,Datenquellen!$F$7:$H$45,3,FALSE))="X"
                                    ),
                          "X",
                          ""
                          ),
               "X"
            )</f>
        <v/>
      </c>
      <c r="DA11" s="233" t="str">
        <f xml:space="preserve"> IF(TEXT((EDATE('Projektkostenkalkulation EP'!$B$8,0)+CZ$9),"MM")=TEXT((EDATE('Projektkostenkalkulation EP'!$B$8,0)+(CZ$9-1)),"MM"),
             IF(
                        OR(
                                    TEXT((EDATE('Projektkostenkalkulation EP'!$B$8,0)+CZ$9),"TTT") = "Sa",
                                    TEXT((EDATE('Projektkostenkalkulation EP'!$B$8,0)+CZ$9),"TTT") = "So",
                                    IF(ISNA(VLOOKUP(EDATE('Projektkostenkalkulation EP'!$B$8,0)+CZ$9,Datenquellen!$F$7:$H$45,3,FALSE))," ",VLOOKUP(EDATE('Projektkostenkalkulation EP'!$B$8,0)+CZ$9,Datenquellen!$F$7:$H$45,3,FALSE))="X"
                                    ),
                          "X",
                          ""
                          ),
               "X"
            )</f>
        <v/>
      </c>
      <c r="DB11" s="234"/>
      <c r="DC11" s="235"/>
      <c r="DD11" s="409"/>
      <c r="DE11" s="406"/>
      <c r="DF11" s="231"/>
      <c r="DG11" s="232" t="str">
        <f>IF(
            OR(
                     TEXT(EDATE('Projektkostenkalkulation EP'!$B$8,0),"TTT") = "Sa",
                     TEXT(EDATE('Projektkostenkalkulation EP'!$B$8,0),"TTT") = "So",
                     IF(ISNA(VLOOKUP(EDATE('Projektkostenkalkulation EP'!$B$8,0),Datenquellen!$F$7:$H$45,3,FALSE))," ",VLOOKUP(EDATE('Projektkostenkalkulation EP'!$B$8,0),Datenquellen!$F$7:$H$45,3,FALSE))="X"
                            ),
                    "X",
                    ""
            )</f>
        <v>X</v>
      </c>
      <c r="DH11" s="232" t="str">
        <f xml:space="preserve"> IF(TEXT((EDATE('Projektkostenkalkulation EP'!$B$8,0)+DG$9),"MM")=TEXT((EDATE('Projektkostenkalkulation EP'!$B$8,0)+(DG$9-1)),"MM"),
             IF(
                        OR(
                                    TEXT((EDATE('Projektkostenkalkulation EP'!$B$8,0)+DG$9),"TTT") = "Sa",
                                    TEXT((EDATE('Projektkostenkalkulation EP'!$B$8,0)+DG$9),"TTT") = "So",
                                    IF(ISNA(VLOOKUP(EDATE('Projektkostenkalkulation EP'!$B$8,0)+DG$9,Datenquellen!$F$7:$H$45,3,FALSE))," ",VLOOKUP(EDATE('Projektkostenkalkulation EP'!$B$8,0)+DG$9,Datenquellen!$F$7:$H$45,3,FALSE))="X"
                                    ),
                          "X",
                          ""
                          ),
               "X"
            )</f>
        <v/>
      </c>
      <c r="DI11" s="232" t="str">
        <f xml:space="preserve"> IF(TEXT((EDATE('Projektkostenkalkulation EP'!$B$8,0)+DH$9),"MM")=TEXT((EDATE('Projektkostenkalkulation EP'!$B$8,0)+(DH$9-1)),"MM"),
             IF(
                        OR(
                                    TEXT((EDATE('Projektkostenkalkulation EP'!$B$8,0)+DH$9),"TTT") = "Sa",
                                    TEXT((EDATE('Projektkostenkalkulation EP'!$B$8,0)+DH$9),"TTT") = "So",
                                    IF(ISNA(VLOOKUP(EDATE('Projektkostenkalkulation EP'!$B$8,0)+DH$9,Datenquellen!$F$7:$H$45,3,FALSE))," ",VLOOKUP(EDATE('Projektkostenkalkulation EP'!$B$8,0)+DH$9,Datenquellen!$F$7:$H$45,3,FALSE))="X"
                                    ),
                          "X",
                          ""
                          ),
               "X"
            )</f>
        <v/>
      </c>
      <c r="DJ11" s="232" t="str">
        <f xml:space="preserve"> IF(TEXT((EDATE('Projektkostenkalkulation EP'!$B$8,0)+DI$9),"MM")=TEXT((EDATE('Projektkostenkalkulation EP'!$B$8,0)+(DI$9-1)),"MM"),
             IF(
                        OR(
                                    TEXT((EDATE('Projektkostenkalkulation EP'!$B$8,0)+DI$9),"TTT") = "Sa",
                                    TEXT((EDATE('Projektkostenkalkulation EP'!$B$8,0)+DI$9),"TTT") = "So",
                                    IF(ISNA(VLOOKUP(EDATE('Projektkostenkalkulation EP'!$B$8,0)+DI$9,Datenquellen!$F$7:$H$45,3,FALSE))," ",VLOOKUP(EDATE('Projektkostenkalkulation EP'!$B$8,0)+DI$9,Datenquellen!$F$7:$H$45,3,FALSE))="X"
                                    ),
                          "X",
                          ""
                          ),
               "X"
            )</f>
        <v/>
      </c>
      <c r="DK11" s="232" t="str">
        <f xml:space="preserve"> IF(TEXT((EDATE('Projektkostenkalkulation EP'!$B$8,0)+DJ$9),"MM")=TEXT((EDATE('Projektkostenkalkulation EP'!$B$8,0)+(DJ$9-1)),"MM"),
             IF(
                        OR(
                                    TEXT((EDATE('Projektkostenkalkulation EP'!$B$8,0)+DJ$9),"TTT") = "Sa",
                                    TEXT((EDATE('Projektkostenkalkulation EP'!$B$8,0)+DJ$9),"TTT") = "So",
                                    IF(ISNA(VLOOKUP(EDATE('Projektkostenkalkulation EP'!$B$8,0)+DJ$9,Datenquellen!$F$7:$H$45,3,FALSE))," ",VLOOKUP(EDATE('Projektkostenkalkulation EP'!$B$8,0)+DJ$9,Datenquellen!$F$7:$H$45,3,FALSE))="X"
                                    ),
                          "X",
                          ""
                          ),
               "X"
            )</f>
        <v/>
      </c>
      <c r="DL11" s="232" t="str">
        <f xml:space="preserve"> IF(TEXT((EDATE('Projektkostenkalkulation EP'!$B$8,0)+DK$9),"MM")=TEXT((EDATE('Projektkostenkalkulation EP'!$B$8,0)+(DK$9-1)),"MM"),
             IF(
                        OR(
                                    TEXT((EDATE('Projektkostenkalkulation EP'!$B$8,0)+DK$9),"TTT") = "Sa",
                                    TEXT((EDATE('Projektkostenkalkulation EP'!$B$8,0)+DK$9),"TTT") = "So",
                                    IF(ISNA(VLOOKUP(EDATE('Projektkostenkalkulation EP'!$B$8,0)+DK$9,Datenquellen!$F$7:$H$45,3,FALSE))," ",VLOOKUP(EDATE('Projektkostenkalkulation EP'!$B$8,0)+DK$9,Datenquellen!$F$7:$H$45,3,FALSE))="X"
                                    ),
                          "X",
                          ""
                          ),
               "X"
            )</f>
        <v>X</v>
      </c>
      <c r="DM11" s="232" t="str">
        <f xml:space="preserve"> IF(TEXT((EDATE('Projektkostenkalkulation EP'!$B$8,0)+DL$9),"MM")=TEXT((EDATE('Projektkostenkalkulation EP'!$B$8,0)+(DL$9-1)),"MM"),
             IF(
                        OR(
                                    TEXT((EDATE('Projektkostenkalkulation EP'!$B$8,0)+DL$9),"TTT") = "Sa",
                                    TEXT((EDATE('Projektkostenkalkulation EP'!$B$8,0)+DL$9),"TTT") = "So",
                                    IF(ISNA(VLOOKUP(EDATE('Projektkostenkalkulation EP'!$B$8,0)+DL$9,Datenquellen!$F$7:$H$45,3,FALSE))," ",VLOOKUP(EDATE('Projektkostenkalkulation EP'!$B$8,0)+DL$9,Datenquellen!$F$7:$H$45,3,FALSE))="X"
                                    ),
                          "X",
                          ""
                          ),
               "X"
            )</f>
        <v>X</v>
      </c>
      <c r="DN11" s="232" t="str">
        <f xml:space="preserve"> IF(TEXT((EDATE('Projektkostenkalkulation EP'!$B$8,0)+DM$9),"MM")=TEXT((EDATE('Projektkostenkalkulation EP'!$B$8,0)+(DM$9-1)),"MM"),
             IF(
                        OR(
                                    TEXT((EDATE('Projektkostenkalkulation EP'!$B$8,0)+DM$9),"TTT") = "Sa",
                                    TEXT((EDATE('Projektkostenkalkulation EP'!$B$8,0)+DM$9),"TTT") = "So",
                                    IF(ISNA(VLOOKUP(EDATE('Projektkostenkalkulation EP'!$B$8,0)+DM$9,Datenquellen!$F$7:$H$45,3,FALSE))," ",VLOOKUP(EDATE('Projektkostenkalkulation EP'!$B$8,0)+DM$9,Datenquellen!$F$7:$H$45,3,FALSE))="X"
                                    ),
                          "X",
                          ""
                          ),
               "X"
            )</f>
        <v/>
      </c>
      <c r="DO11" s="232" t="str">
        <f xml:space="preserve"> IF(TEXT((EDATE('Projektkostenkalkulation EP'!$B$8,0)+DN$9),"MM")=TEXT((EDATE('Projektkostenkalkulation EP'!$B$8,0)+(DN$9-1)),"MM"),
             IF(
                        OR(
                                    TEXT((EDATE('Projektkostenkalkulation EP'!$B$8,0)+DN$9),"TTT") = "Sa",
                                    TEXT((EDATE('Projektkostenkalkulation EP'!$B$8,0)+DN$9),"TTT") = "So",
                                    IF(ISNA(VLOOKUP(EDATE('Projektkostenkalkulation EP'!$B$8,0)+DN$9,Datenquellen!$F$7:$H$45,3,FALSE))," ",VLOOKUP(EDATE('Projektkostenkalkulation EP'!$B$8,0)+DN$9,Datenquellen!$F$7:$H$45,3,FALSE))="X"
                                    ),
                          "X",
                          ""
                          ),
               "X"
            )</f>
        <v/>
      </c>
      <c r="DP11" s="232" t="str">
        <f xml:space="preserve"> IF(TEXT((EDATE('Projektkostenkalkulation EP'!$B$8,0)+DO$9),"MM")=TEXT((EDATE('Projektkostenkalkulation EP'!$B$8,0)+(DO$9-1)),"MM"),
             IF(
                        OR(
                                    TEXT((EDATE('Projektkostenkalkulation EP'!$B$8,0)+DO$9),"TTT") = "Sa",
                                    TEXT((EDATE('Projektkostenkalkulation EP'!$B$8,0)+DO$9),"TTT") = "So",
                                    IF(ISNA(VLOOKUP(EDATE('Projektkostenkalkulation EP'!$B$8,0)+DO$9,Datenquellen!$F$7:$H$45,3,FALSE))," ",VLOOKUP(EDATE('Projektkostenkalkulation EP'!$B$8,0)+DO$9,Datenquellen!$F$7:$H$45,3,FALSE))="X"
                                    ),
                          "X",
                          ""
                          ),
               "X"
            )</f>
        <v/>
      </c>
      <c r="DQ11" s="232" t="str">
        <f xml:space="preserve"> IF(TEXT((EDATE('Projektkostenkalkulation EP'!$B$8,0)+DP$9),"MM")=TEXT((EDATE('Projektkostenkalkulation EP'!$B$8,0)+(DP$9-1)),"MM"),
             IF(
                        OR(
                                    TEXT((EDATE('Projektkostenkalkulation EP'!$B$8,0)+DP$9),"TTT") = "Sa",
                                    TEXT((EDATE('Projektkostenkalkulation EP'!$B$8,0)+DP$9),"TTT") = "So",
                                    IF(ISNA(VLOOKUP(EDATE('Projektkostenkalkulation EP'!$B$8,0)+DP$9,Datenquellen!$F$7:$H$45,3,FALSE))," ",VLOOKUP(EDATE('Projektkostenkalkulation EP'!$B$8,0)+DP$9,Datenquellen!$F$7:$H$45,3,FALSE))="X"
                                    ),
                          "X",
                          ""
                          ),
               "X"
            )</f>
        <v/>
      </c>
      <c r="DR11" s="232" t="str">
        <f xml:space="preserve"> IF(TEXT((EDATE('Projektkostenkalkulation EP'!$B$8,0)+DQ$9),"MM")=TEXT((EDATE('Projektkostenkalkulation EP'!$B$8,0)+(DQ$9-1)),"MM"),
             IF(
                        OR(
                                    TEXT((EDATE('Projektkostenkalkulation EP'!$B$8,0)+DQ$9),"TTT") = "Sa",
                                    TEXT((EDATE('Projektkostenkalkulation EP'!$B$8,0)+DQ$9),"TTT") = "So",
                                    IF(ISNA(VLOOKUP(EDATE('Projektkostenkalkulation EP'!$B$8,0)+DQ$9,Datenquellen!$F$7:$H$45,3,FALSE))," ",VLOOKUP(EDATE('Projektkostenkalkulation EP'!$B$8,0)+DQ$9,Datenquellen!$F$7:$H$45,3,FALSE))="X"
                                    ),
                          "X",
                          ""
                          ),
               "X"
            )</f>
        <v/>
      </c>
      <c r="DS11" s="232" t="str">
        <f xml:space="preserve"> IF(TEXT((EDATE('Projektkostenkalkulation EP'!$B$8,0)+DR$9),"MM")=TEXT((EDATE('Projektkostenkalkulation EP'!$B$8,0)+(DR$9-1)),"MM"),
             IF(
                        OR(
                                    TEXT((EDATE('Projektkostenkalkulation EP'!$B$8,0)+DR$9),"TTT") = "Sa",
                                    TEXT((EDATE('Projektkostenkalkulation EP'!$B$8,0)+DR$9),"TTT") = "So",
                                    IF(ISNA(VLOOKUP(EDATE('Projektkostenkalkulation EP'!$B$8,0)+DR$9,Datenquellen!$F$7:$H$45,3,FALSE))," ",VLOOKUP(EDATE('Projektkostenkalkulation EP'!$B$8,0)+DR$9,Datenquellen!$F$7:$H$45,3,FALSE))="X"
                                    ),
                          "X",
                          ""
                          ),
               "X"
            )</f>
        <v>X</v>
      </c>
      <c r="DT11" s="232" t="str">
        <f xml:space="preserve"> IF(TEXT((EDATE('Projektkostenkalkulation EP'!$B$8,0)+DS$9),"MM")=TEXT((EDATE('Projektkostenkalkulation EP'!$B$8,0)+(DS$9-1)),"MM"),
             IF(
                        OR(
                                    TEXT((EDATE('Projektkostenkalkulation EP'!$B$8,0)+DS$9),"TTT") = "Sa",
                                    TEXT((EDATE('Projektkostenkalkulation EP'!$B$8,0)+DS$9),"TTT") = "So",
                                    IF(ISNA(VLOOKUP(EDATE('Projektkostenkalkulation EP'!$B$8,0)+DS$9,Datenquellen!$F$7:$H$45,3,FALSE))," ",VLOOKUP(EDATE('Projektkostenkalkulation EP'!$B$8,0)+DS$9,Datenquellen!$F$7:$H$45,3,FALSE))="X"
                                    ),
                          "X",
                          ""
                          ),
               "X"
            )</f>
        <v>X</v>
      </c>
      <c r="DU11" s="232" t="str">
        <f xml:space="preserve"> IF(TEXT((EDATE('Projektkostenkalkulation EP'!$B$8,0)+DT$9),"MM")=TEXT((EDATE('Projektkostenkalkulation EP'!$B$8,0)+(DT$9-1)),"MM"),
             IF(
                        OR(
                                    TEXT((EDATE('Projektkostenkalkulation EP'!$B$8,0)+DT$9),"TTT") = "Sa",
                                    TEXT((EDATE('Projektkostenkalkulation EP'!$B$8,0)+DT$9),"TTT") = "So",
                                    IF(ISNA(VLOOKUP(EDATE('Projektkostenkalkulation EP'!$B$8,0)+DT$9,Datenquellen!$F$7:$H$45,3,FALSE))," ",VLOOKUP(EDATE('Projektkostenkalkulation EP'!$B$8,0)+DT$9,Datenquellen!$F$7:$H$45,3,FALSE))="X"
                                    ),
                          "X",
                          ""
                          ),
               "X"
            )</f>
        <v/>
      </c>
      <c r="DV11" s="232" t="str">
        <f xml:space="preserve"> IF(TEXT((EDATE('Projektkostenkalkulation EP'!$B$8,0)+DU$9),"MM")=TEXT((EDATE('Projektkostenkalkulation EP'!$B$8,0)+(DU$9-1)),"MM"),
             IF(
                        OR(
                                    TEXT((EDATE('Projektkostenkalkulation EP'!$B$8,0)+DU$9),"TTT") = "Sa",
                                    TEXT((EDATE('Projektkostenkalkulation EP'!$B$8,0)+DU$9),"TTT") = "So",
                                    IF(ISNA(VLOOKUP(EDATE('Projektkostenkalkulation EP'!$B$8,0)+DU$9,Datenquellen!$F$7:$H$45,3,FALSE))," ",VLOOKUP(EDATE('Projektkostenkalkulation EP'!$B$8,0)+DU$9,Datenquellen!$F$7:$H$45,3,FALSE))="X"
                                    ),
                          "X",
                          ""
                          ),
               "X"
            )</f>
        <v/>
      </c>
      <c r="DW11" s="232" t="str">
        <f xml:space="preserve"> IF(TEXT((EDATE('Projektkostenkalkulation EP'!$B$8,0)+DV$9),"MM")=TEXT((EDATE('Projektkostenkalkulation EP'!$B$8,0)+(DV$9-1)),"MM"),
             IF(
                        OR(
                                    TEXT((EDATE('Projektkostenkalkulation EP'!$B$8,0)+DV$9),"TTT") = "Sa",
                                    TEXT((EDATE('Projektkostenkalkulation EP'!$B$8,0)+DV$9),"TTT") = "So",
                                    IF(ISNA(VLOOKUP(EDATE('Projektkostenkalkulation EP'!$B$8,0)+DV$9,Datenquellen!$F$7:$H$45,3,FALSE))," ",VLOOKUP(EDATE('Projektkostenkalkulation EP'!$B$8,0)+DV$9,Datenquellen!$F$7:$H$45,3,FALSE))="X"
                                    ),
                          "X",
                          ""
                          ),
               "X"
            )</f>
        <v/>
      </c>
      <c r="DX11" s="232" t="str">
        <f xml:space="preserve"> IF(TEXT((EDATE('Projektkostenkalkulation EP'!$B$8,0)+DW$9),"MM")=TEXT((EDATE('Projektkostenkalkulation EP'!$B$8,0)+(DW$9-1)),"MM"),
             IF(
                        OR(
                                    TEXT((EDATE('Projektkostenkalkulation EP'!$B$8,0)+DW$9),"TTT") = "Sa",
                                    TEXT((EDATE('Projektkostenkalkulation EP'!$B$8,0)+DW$9),"TTT") = "So",
                                    IF(ISNA(VLOOKUP(EDATE('Projektkostenkalkulation EP'!$B$8,0)+DW$9,Datenquellen!$F$7:$H$45,3,FALSE))," ",VLOOKUP(EDATE('Projektkostenkalkulation EP'!$B$8,0)+DW$9,Datenquellen!$F$7:$H$45,3,FALSE))="X"
                                    ),
                          "X",
                          ""
                          ),
               "X"
            )</f>
        <v/>
      </c>
      <c r="DY11" s="232" t="str">
        <f xml:space="preserve"> IF(TEXT((EDATE('Projektkostenkalkulation EP'!$B$8,0)+DX$9),"MM")=TEXT((EDATE('Projektkostenkalkulation EP'!$B$8,0)+(DX$9-1)),"MM"),
             IF(
                        OR(
                                    TEXT((EDATE('Projektkostenkalkulation EP'!$B$8,0)+DX$9),"TTT") = "Sa",
                                    TEXT((EDATE('Projektkostenkalkulation EP'!$B$8,0)+DX$9),"TTT") = "So",
                                    IF(ISNA(VLOOKUP(EDATE('Projektkostenkalkulation EP'!$B$8,0)+DX$9,Datenquellen!$F$7:$H$45,3,FALSE))," ",VLOOKUP(EDATE('Projektkostenkalkulation EP'!$B$8,0)+DX$9,Datenquellen!$F$7:$H$45,3,FALSE))="X"
                                    ),
                          "X",
                          ""
                          ),
               "X"
            )</f>
        <v/>
      </c>
      <c r="DZ11" s="232" t="str">
        <f xml:space="preserve"> IF(TEXT((EDATE('Projektkostenkalkulation EP'!$B$8,0)+DY$9),"MM")=TEXT((EDATE('Projektkostenkalkulation EP'!$B$8,0)+(DY$9-1)),"MM"),
             IF(
                        OR(
                                    TEXT((EDATE('Projektkostenkalkulation EP'!$B$8,0)+DY$9),"TTT") = "Sa",
                                    TEXT((EDATE('Projektkostenkalkulation EP'!$B$8,0)+DY$9),"TTT") = "So",
                                    IF(ISNA(VLOOKUP(EDATE('Projektkostenkalkulation EP'!$B$8,0)+DY$9,Datenquellen!$F$7:$H$45,3,FALSE))," ",VLOOKUP(EDATE('Projektkostenkalkulation EP'!$B$8,0)+DY$9,Datenquellen!$F$7:$H$45,3,FALSE))="X"
                                    ),
                          "X",
                          ""
                          ),
               "X"
            )</f>
        <v>X</v>
      </c>
      <c r="EA11" s="232" t="str">
        <f xml:space="preserve"> IF(TEXT((EDATE('Projektkostenkalkulation EP'!$B$8,0)+DZ$9),"MM")=TEXT((EDATE('Projektkostenkalkulation EP'!$B$8,0)+(DZ$9-1)),"MM"),
             IF(
                        OR(
                                    TEXT((EDATE('Projektkostenkalkulation EP'!$B$8,0)+DZ$9),"TTT") = "Sa",
                                    TEXT((EDATE('Projektkostenkalkulation EP'!$B$8,0)+DZ$9),"TTT") = "So",
                                    IF(ISNA(VLOOKUP(EDATE('Projektkostenkalkulation EP'!$B$8,0)+DZ$9,Datenquellen!$F$7:$H$45,3,FALSE))," ",VLOOKUP(EDATE('Projektkostenkalkulation EP'!$B$8,0)+DZ$9,Datenquellen!$F$7:$H$45,3,FALSE))="X"
                                    ),
                          "X",
                          ""
                          ),
               "X"
            )</f>
        <v>X</v>
      </c>
      <c r="EB11" s="232" t="str">
        <f xml:space="preserve"> IF(TEXT((EDATE('Projektkostenkalkulation EP'!$B$8,0)+EA$9),"MM")=TEXT((EDATE('Projektkostenkalkulation EP'!$B$8,0)+(EA$9-1)),"MM"),
             IF(
                        OR(
                                    TEXT((EDATE('Projektkostenkalkulation EP'!$B$8,0)+EA$9),"TTT") = "Sa",
                                    TEXT((EDATE('Projektkostenkalkulation EP'!$B$8,0)+EA$9),"TTT") = "So",
                                    IF(ISNA(VLOOKUP(EDATE('Projektkostenkalkulation EP'!$B$8,0)+EA$9,Datenquellen!$F$7:$H$45,3,FALSE))," ",VLOOKUP(EDATE('Projektkostenkalkulation EP'!$B$8,0)+EA$9,Datenquellen!$F$7:$H$45,3,FALSE))="X"
                                    ),
                          "X",
                          ""
                          ),
               "X"
            )</f>
        <v/>
      </c>
      <c r="EC11" s="232" t="str">
        <f xml:space="preserve"> IF(TEXT((EDATE('Projektkostenkalkulation EP'!$B$8,0)+EB$9),"MM")=TEXT((EDATE('Projektkostenkalkulation EP'!$B$8,0)+(EB$9-1)),"MM"),
             IF(
                        OR(
                                    TEXT((EDATE('Projektkostenkalkulation EP'!$B$8,0)+EB$9),"TTT") = "Sa",
                                    TEXT((EDATE('Projektkostenkalkulation EP'!$B$8,0)+EB$9),"TTT") = "So",
                                    IF(ISNA(VLOOKUP(EDATE('Projektkostenkalkulation EP'!$B$8,0)+EB$9,Datenquellen!$F$7:$H$45,3,FALSE))," ",VLOOKUP(EDATE('Projektkostenkalkulation EP'!$B$8,0)+EB$9,Datenquellen!$F$7:$H$45,3,FALSE))="X"
                                    ),
                          "X",
                          ""
                          ),
               "X"
            )</f>
        <v/>
      </c>
      <c r="ED11" s="232" t="str">
        <f xml:space="preserve"> IF(TEXT((EDATE('Projektkostenkalkulation EP'!$B$8,0)+EC$9),"MM")=TEXT((EDATE('Projektkostenkalkulation EP'!$B$8,0)+(EC$9-1)),"MM"),
             IF(
                        OR(
                                    TEXT((EDATE('Projektkostenkalkulation EP'!$B$8,0)+EC$9),"TTT") = "Sa",
                                    TEXT((EDATE('Projektkostenkalkulation EP'!$B$8,0)+EC$9),"TTT") = "So",
                                    IF(ISNA(VLOOKUP(EDATE('Projektkostenkalkulation EP'!$B$8,0)+EC$9,Datenquellen!$F$7:$H$45,3,FALSE))," ",VLOOKUP(EDATE('Projektkostenkalkulation EP'!$B$8,0)+EC$9,Datenquellen!$F$7:$H$45,3,FALSE))="X"
                                    ),
                          "X",
                          ""
                          ),
               "X"
            )</f>
        <v/>
      </c>
      <c r="EE11" s="232" t="str">
        <f xml:space="preserve"> IF(TEXT((EDATE('Projektkostenkalkulation EP'!$B$8,0)+ED$9),"MM")=TEXT((EDATE('Projektkostenkalkulation EP'!$B$8,0)+(ED$9-1)),"MM"),
             IF(
                        OR(
                                    TEXT((EDATE('Projektkostenkalkulation EP'!$B$8,0)+ED$9),"TTT") = "Sa",
                                    TEXT((EDATE('Projektkostenkalkulation EP'!$B$8,0)+ED$9),"TTT") = "So",
                                    IF(ISNA(VLOOKUP(EDATE('Projektkostenkalkulation EP'!$B$8,0)+ED$9,Datenquellen!$F$7:$H$45,3,FALSE))," ",VLOOKUP(EDATE('Projektkostenkalkulation EP'!$B$8,0)+ED$9,Datenquellen!$F$7:$H$45,3,FALSE))="X"
                                    ),
                          "X",
                          ""
                          ),
               "X"
            )</f>
        <v/>
      </c>
      <c r="EF11" s="232" t="str">
        <f xml:space="preserve"> IF(TEXT((EDATE('Projektkostenkalkulation EP'!$B$8,0)+EE$9),"MM")=TEXT((EDATE('Projektkostenkalkulation EP'!$B$8,0)+(EE$9-1)),"MM"),
             IF(
                        OR(
                                    TEXT((EDATE('Projektkostenkalkulation EP'!$B$8,0)+EE$9),"TTT") = "Sa",
                                    TEXT((EDATE('Projektkostenkalkulation EP'!$B$8,0)+EE$9),"TTT") = "So",
                                    IF(ISNA(VLOOKUP(EDATE('Projektkostenkalkulation EP'!$B$8,0)+EE$9,Datenquellen!$F$7:$H$45,3,FALSE))," ",VLOOKUP(EDATE('Projektkostenkalkulation EP'!$B$8,0)+EE$9,Datenquellen!$F$7:$H$45,3,FALSE))="X"
                                    ),
                          "X",
                          ""
                          ),
               "X"
            )</f>
        <v/>
      </c>
      <c r="EG11" s="232" t="str">
        <f xml:space="preserve"> IF(TEXT((EDATE('Projektkostenkalkulation EP'!$B$8,0)+EF$9),"MM")=TEXT((EDATE('Projektkostenkalkulation EP'!$B$8,0)+(EF$9-1)),"MM"),
             IF(
                        OR(
                                    TEXT((EDATE('Projektkostenkalkulation EP'!$B$8,0)+EF$9),"TTT") = "Sa",
                                    TEXT((EDATE('Projektkostenkalkulation EP'!$B$8,0)+EF$9),"TTT") = "So",
                                    IF(ISNA(VLOOKUP(EDATE('Projektkostenkalkulation EP'!$B$8,0)+EF$9,Datenquellen!$F$7:$H$45,3,FALSE))," ",VLOOKUP(EDATE('Projektkostenkalkulation EP'!$B$8,0)+EF$9,Datenquellen!$F$7:$H$45,3,FALSE))="X"
                                    ),
                          "X",
                          ""
                          ),
               "X"
            )</f>
        <v>X</v>
      </c>
      <c r="EH11" s="232" t="str">
        <f xml:space="preserve"> IF(TEXT((EDATE('Projektkostenkalkulation EP'!$B$8,0)+EG$9),"MM")=TEXT((EDATE('Projektkostenkalkulation EP'!$B$8,0)+(EG$9-1)),"MM"),
             IF(
                        OR(
                                    TEXT((EDATE('Projektkostenkalkulation EP'!$B$8,0)+EG$9),"TTT") = "Sa",
                                    TEXT((EDATE('Projektkostenkalkulation EP'!$B$8,0)+EG$9),"TTT") = "So",
                                    IF(ISNA(VLOOKUP(EDATE('Projektkostenkalkulation EP'!$B$8,0)+EG$9,Datenquellen!$F$7:$H$45,3,FALSE))," ",VLOOKUP(EDATE('Projektkostenkalkulation EP'!$B$8,0)+EG$9,Datenquellen!$F$7:$H$45,3,FALSE))="X"
                                    ),
                          "X",
                          ""
                          ),
               "X"
            )</f>
        <v>X</v>
      </c>
      <c r="EI11" s="232" t="str">
        <f xml:space="preserve"> IF(TEXT((EDATE('Projektkostenkalkulation EP'!$B$8,0)+EH$9),"MM")=TEXT((EDATE('Projektkostenkalkulation EP'!$B$8,0)+(EH$9-1)),"MM"),
             IF(
                        OR(
                                    TEXT((EDATE('Projektkostenkalkulation EP'!$B$8,0)+EH$9),"TTT") = "Sa",
                                    TEXT((EDATE('Projektkostenkalkulation EP'!$B$8,0)+EH$9),"TTT") = "So",
                                    IF(ISNA(VLOOKUP(EDATE('Projektkostenkalkulation EP'!$B$8,0)+EH$9,Datenquellen!$F$7:$H$45,3,FALSE))," ",VLOOKUP(EDATE('Projektkostenkalkulation EP'!$B$8,0)+EH$9,Datenquellen!$F$7:$H$45,3,FALSE))="X"
                                    ),
                          "X",
                          ""
                          ),
               "X"
            )</f>
        <v/>
      </c>
      <c r="EJ11" s="232" t="str">
        <f xml:space="preserve"> IF(TEXT((EDATE('Projektkostenkalkulation EP'!$B$8,0)+EI$9),"MM")=TEXT((EDATE('Projektkostenkalkulation EP'!$B$8,0)+(EI$9-1)),"MM"),
             IF(
                        OR(
                                    TEXT((EDATE('Projektkostenkalkulation EP'!$B$8,0)+EI$9),"TTT") = "Sa",
                                    TEXT((EDATE('Projektkostenkalkulation EP'!$B$8,0)+EI$9),"TTT") = "So",
                                    IF(ISNA(VLOOKUP(EDATE('Projektkostenkalkulation EP'!$B$8,0)+EI$9,Datenquellen!$F$7:$H$45,3,FALSE))," ",VLOOKUP(EDATE('Projektkostenkalkulation EP'!$B$8,0)+EI$9,Datenquellen!$F$7:$H$45,3,FALSE))="X"
                                    ),
                          "X",
                          ""
                          ),
               "X"
            )</f>
        <v/>
      </c>
      <c r="EK11" s="233" t="str">
        <f xml:space="preserve"> IF(TEXT((EDATE('Projektkostenkalkulation EP'!$B$8,0)+EJ$9),"MM")=TEXT((EDATE('Projektkostenkalkulation EP'!$B$8,0)+(EJ$9-1)),"MM"),
             IF(
                        OR(
                                    TEXT((EDATE('Projektkostenkalkulation EP'!$B$8,0)+EJ$9),"TTT") = "Sa",
                                    TEXT((EDATE('Projektkostenkalkulation EP'!$B$8,0)+EJ$9),"TTT") = "So",
                                    IF(ISNA(VLOOKUP(EDATE('Projektkostenkalkulation EP'!$B$8,0)+EJ$9,Datenquellen!$F$7:$H$45,3,FALSE))," ",VLOOKUP(EDATE('Projektkostenkalkulation EP'!$B$8,0)+EJ$9,Datenquellen!$F$7:$H$45,3,FALSE))="X"
                                    ),
                          "X",
                          ""
                          ),
               "X"
            )</f>
        <v/>
      </c>
      <c r="EL11" s="234"/>
      <c r="EM11" s="235"/>
      <c r="EN11" s="409"/>
      <c r="EO11" s="406"/>
      <c r="EP11" s="231"/>
      <c r="EQ11" s="232" t="str">
        <f>IF(
            OR(
                     TEXT(EDATE('Projektkostenkalkulation EP'!$B$8,0),"TTT") = "Sa",
                     TEXT(EDATE('Projektkostenkalkulation EP'!$B$8,0),"TTT") = "So",
                     IF(ISNA(VLOOKUP(EDATE('Projektkostenkalkulation EP'!$B$8,0),Datenquellen!$F$7:$H$45,3,FALSE))," ",VLOOKUP(EDATE('Projektkostenkalkulation EP'!$B$8,0),Datenquellen!$F$7:$H$45,3,FALSE))="X"
                            ),
                    "X",
                    ""
            )</f>
        <v>X</v>
      </c>
      <c r="ER11" s="232" t="str">
        <f xml:space="preserve"> IF(TEXT((EDATE('Projektkostenkalkulation EP'!$B$8,0)+EQ$9),"MM")=TEXT((EDATE('Projektkostenkalkulation EP'!$B$8,0)+(EQ$9-1)),"MM"),
             IF(
                        OR(
                                    TEXT((EDATE('Projektkostenkalkulation EP'!$B$8,0)+EQ$9),"TTT") = "Sa",
                                    TEXT((EDATE('Projektkostenkalkulation EP'!$B$8,0)+EQ$9),"TTT") = "So",
                                    IF(ISNA(VLOOKUP(EDATE('Projektkostenkalkulation EP'!$B$8,0)+EQ$9,Datenquellen!$F$7:$H$45,3,FALSE))," ",VLOOKUP(EDATE('Projektkostenkalkulation EP'!$B$8,0)+EQ$9,Datenquellen!$F$7:$H$45,3,FALSE))="X"
                                    ),
                          "X",
                          ""
                          ),
               "X"
            )</f>
        <v/>
      </c>
      <c r="ES11" s="232" t="str">
        <f xml:space="preserve"> IF(TEXT((EDATE('Projektkostenkalkulation EP'!$B$8,0)+ER$9),"MM")=TEXT((EDATE('Projektkostenkalkulation EP'!$B$8,0)+(ER$9-1)),"MM"),
             IF(
                        OR(
                                    TEXT((EDATE('Projektkostenkalkulation EP'!$B$8,0)+ER$9),"TTT") = "Sa",
                                    TEXT((EDATE('Projektkostenkalkulation EP'!$B$8,0)+ER$9),"TTT") = "So",
                                    IF(ISNA(VLOOKUP(EDATE('Projektkostenkalkulation EP'!$B$8,0)+ER$9,Datenquellen!$F$7:$H$45,3,FALSE))," ",VLOOKUP(EDATE('Projektkostenkalkulation EP'!$B$8,0)+ER$9,Datenquellen!$F$7:$H$45,3,FALSE))="X"
                                    ),
                          "X",
                          ""
                          ),
               "X"
            )</f>
        <v/>
      </c>
      <c r="ET11" s="232" t="str">
        <f xml:space="preserve"> IF(TEXT((EDATE('Projektkostenkalkulation EP'!$B$8,0)+ES$9),"MM")=TEXT((EDATE('Projektkostenkalkulation EP'!$B$8,0)+(ES$9-1)),"MM"),
             IF(
                        OR(
                                    TEXT((EDATE('Projektkostenkalkulation EP'!$B$8,0)+ES$9),"TTT") = "Sa",
                                    TEXT((EDATE('Projektkostenkalkulation EP'!$B$8,0)+ES$9),"TTT") = "So",
                                    IF(ISNA(VLOOKUP(EDATE('Projektkostenkalkulation EP'!$B$8,0)+ES$9,Datenquellen!$F$7:$H$45,3,FALSE))," ",VLOOKUP(EDATE('Projektkostenkalkulation EP'!$B$8,0)+ES$9,Datenquellen!$F$7:$H$45,3,FALSE))="X"
                                    ),
                          "X",
                          ""
                          ),
               "X"
            )</f>
        <v/>
      </c>
      <c r="EU11" s="232" t="str">
        <f xml:space="preserve"> IF(TEXT((EDATE('Projektkostenkalkulation EP'!$B$8,0)+ET$9),"MM")=TEXT((EDATE('Projektkostenkalkulation EP'!$B$8,0)+(ET$9-1)),"MM"),
             IF(
                        OR(
                                    TEXT((EDATE('Projektkostenkalkulation EP'!$B$8,0)+ET$9),"TTT") = "Sa",
                                    TEXT((EDATE('Projektkostenkalkulation EP'!$B$8,0)+ET$9),"TTT") = "So",
                                    IF(ISNA(VLOOKUP(EDATE('Projektkostenkalkulation EP'!$B$8,0)+ET$9,Datenquellen!$F$7:$H$45,3,FALSE))," ",VLOOKUP(EDATE('Projektkostenkalkulation EP'!$B$8,0)+ET$9,Datenquellen!$F$7:$H$45,3,FALSE))="X"
                                    ),
                          "X",
                          ""
                          ),
               "X"
            )</f>
        <v/>
      </c>
      <c r="EV11" s="232" t="str">
        <f xml:space="preserve"> IF(TEXT((EDATE('Projektkostenkalkulation EP'!$B$8,0)+EU$9),"MM")=TEXT((EDATE('Projektkostenkalkulation EP'!$B$8,0)+(EU$9-1)),"MM"),
             IF(
                        OR(
                                    TEXT((EDATE('Projektkostenkalkulation EP'!$B$8,0)+EU$9),"TTT") = "Sa",
                                    TEXT((EDATE('Projektkostenkalkulation EP'!$B$8,0)+EU$9),"TTT") = "So",
                                    IF(ISNA(VLOOKUP(EDATE('Projektkostenkalkulation EP'!$B$8,0)+EU$9,Datenquellen!$F$7:$H$45,3,FALSE))," ",VLOOKUP(EDATE('Projektkostenkalkulation EP'!$B$8,0)+EU$9,Datenquellen!$F$7:$H$45,3,FALSE))="X"
                                    ),
                          "X",
                          ""
                          ),
               "X"
            )</f>
        <v>X</v>
      </c>
      <c r="EW11" s="232" t="str">
        <f xml:space="preserve"> IF(TEXT((EDATE('Projektkostenkalkulation EP'!$B$8,0)+EV$9),"MM")=TEXT((EDATE('Projektkostenkalkulation EP'!$B$8,0)+(EV$9-1)),"MM"),
             IF(
                        OR(
                                    TEXT((EDATE('Projektkostenkalkulation EP'!$B$8,0)+EV$9),"TTT") = "Sa",
                                    TEXT((EDATE('Projektkostenkalkulation EP'!$B$8,0)+EV$9),"TTT") = "So",
                                    IF(ISNA(VLOOKUP(EDATE('Projektkostenkalkulation EP'!$B$8,0)+EV$9,Datenquellen!$F$7:$H$45,3,FALSE))," ",VLOOKUP(EDATE('Projektkostenkalkulation EP'!$B$8,0)+EV$9,Datenquellen!$F$7:$H$45,3,FALSE))="X"
                                    ),
                          "X",
                          ""
                          ),
               "X"
            )</f>
        <v>X</v>
      </c>
      <c r="EX11" s="232" t="str">
        <f xml:space="preserve"> IF(TEXT((EDATE('Projektkostenkalkulation EP'!$B$8,0)+EW$9),"MM")=TEXT((EDATE('Projektkostenkalkulation EP'!$B$8,0)+(EW$9-1)),"MM"),
             IF(
                        OR(
                                    TEXT((EDATE('Projektkostenkalkulation EP'!$B$8,0)+EW$9),"TTT") = "Sa",
                                    TEXT((EDATE('Projektkostenkalkulation EP'!$B$8,0)+EW$9),"TTT") = "So",
                                    IF(ISNA(VLOOKUP(EDATE('Projektkostenkalkulation EP'!$B$8,0)+EW$9,Datenquellen!$F$7:$H$45,3,FALSE))," ",VLOOKUP(EDATE('Projektkostenkalkulation EP'!$B$8,0)+EW$9,Datenquellen!$F$7:$H$45,3,FALSE))="X"
                                    ),
                          "X",
                          ""
                          ),
               "X"
            )</f>
        <v/>
      </c>
      <c r="EY11" s="232" t="str">
        <f xml:space="preserve"> IF(TEXT((EDATE('Projektkostenkalkulation EP'!$B$8,0)+EX$9),"MM")=TEXT((EDATE('Projektkostenkalkulation EP'!$B$8,0)+(EX$9-1)),"MM"),
             IF(
                        OR(
                                    TEXT((EDATE('Projektkostenkalkulation EP'!$B$8,0)+EX$9),"TTT") = "Sa",
                                    TEXT((EDATE('Projektkostenkalkulation EP'!$B$8,0)+EX$9),"TTT") = "So",
                                    IF(ISNA(VLOOKUP(EDATE('Projektkostenkalkulation EP'!$B$8,0)+EX$9,Datenquellen!$F$7:$H$45,3,FALSE))," ",VLOOKUP(EDATE('Projektkostenkalkulation EP'!$B$8,0)+EX$9,Datenquellen!$F$7:$H$45,3,FALSE))="X"
                                    ),
                          "X",
                          ""
                          ),
               "X"
            )</f>
        <v/>
      </c>
      <c r="EZ11" s="232" t="str">
        <f xml:space="preserve"> IF(TEXT((EDATE('Projektkostenkalkulation EP'!$B$8,0)+EY$9),"MM")=TEXT((EDATE('Projektkostenkalkulation EP'!$B$8,0)+(EY$9-1)),"MM"),
             IF(
                        OR(
                                    TEXT((EDATE('Projektkostenkalkulation EP'!$B$8,0)+EY$9),"TTT") = "Sa",
                                    TEXT((EDATE('Projektkostenkalkulation EP'!$B$8,0)+EY$9),"TTT") = "So",
                                    IF(ISNA(VLOOKUP(EDATE('Projektkostenkalkulation EP'!$B$8,0)+EY$9,Datenquellen!$F$7:$H$45,3,FALSE))," ",VLOOKUP(EDATE('Projektkostenkalkulation EP'!$B$8,0)+EY$9,Datenquellen!$F$7:$H$45,3,FALSE))="X"
                                    ),
                          "X",
                          ""
                          ),
               "X"
            )</f>
        <v/>
      </c>
      <c r="FA11" s="232" t="str">
        <f xml:space="preserve"> IF(TEXT((EDATE('Projektkostenkalkulation EP'!$B$8,0)+EZ$9),"MM")=TEXT((EDATE('Projektkostenkalkulation EP'!$B$8,0)+(EZ$9-1)),"MM"),
             IF(
                        OR(
                                    TEXT((EDATE('Projektkostenkalkulation EP'!$B$8,0)+EZ$9),"TTT") = "Sa",
                                    TEXT((EDATE('Projektkostenkalkulation EP'!$B$8,0)+EZ$9),"TTT") = "So",
                                    IF(ISNA(VLOOKUP(EDATE('Projektkostenkalkulation EP'!$B$8,0)+EZ$9,Datenquellen!$F$7:$H$45,3,FALSE))," ",VLOOKUP(EDATE('Projektkostenkalkulation EP'!$B$8,0)+EZ$9,Datenquellen!$F$7:$H$45,3,FALSE))="X"
                                    ),
                          "X",
                          ""
                          ),
               "X"
            )</f>
        <v/>
      </c>
      <c r="FB11" s="232" t="str">
        <f xml:space="preserve"> IF(TEXT((EDATE('Projektkostenkalkulation EP'!$B$8,0)+FA$9),"MM")=TEXT((EDATE('Projektkostenkalkulation EP'!$B$8,0)+(FA$9-1)),"MM"),
             IF(
                        OR(
                                    TEXT((EDATE('Projektkostenkalkulation EP'!$B$8,0)+FA$9),"TTT") = "Sa",
                                    TEXT((EDATE('Projektkostenkalkulation EP'!$B$8,0)+FA$9),"TTT") = "So",
                                    IF(ISNA(VLOOKUP(EDATE('Projektkostenkalkulation EP'!$B$8,0)+FA$9,Datenquellen!$F$7:$H$45,3,FALSE))," ",VLOOKUP(EDATE('Projektkostenkalkulation EP'!$B$8,0)+FA$9,Datenquellen!$F$7:$H$45,3,FALSE))="X"
                                    ),
                          "X",
                          ""
                          ),
               "X"
            )</f>
        <v/>
      </c>
      <c r="FC11" s="232" t="str">
        <f xml:space="preserve"> IF(TEXT((EDATE('Projektkostenkalkulation EP'!$B$8,0)+FB$9),"MM")=TEXT((EDATE('Projektkostenkalkulation EP'!$B$8,0)+(FB$9-1)),"MM"),
             IF(
                        OR(
                                    TEXT((EDATE('Projektkostenkalkulation EP'!$B$8,0)+FB$9),"TTT") = "Sa",
                                    TEXT((EDATE('Projektkostenkalkulation EP'!$B$8,0)+FB$9),"TTT") = "So",
                                    IF(ISNA(VLOOKUP(EDATE('Projektkostenkalkulation EP'!$B$8,0)+FB$9,Datenquellen!$F$7:$H$45,3,FALSE))," ",VLOOKUP(EDATE('Projektkostenkalkulation EP'!$B$8,0)+FB$9,Datenquellen!$F$7:$H$45,3,FALSE))="X"
                                    ),
                          "X",
                          ""
                          ),
               "X"
            )</f>
        <v>X</v>
      </c>
      <c r="FD11" s="232" t="str">
        <f xml:space="preserve"> IF(TEXT((EDATE('Projektkostenkalkulation EP'!$B$8,0)+FC$9),"MM")=TEXT((EDATE('Projektkostenkalkulation EP'!$B$8,0)+(FC$9-1)),"MM"),
             IF(
                        OR(
                                    TEXT((EDATE('Projektkostenkalkulation EP'!$B$8,0)+FC$9),"TTT") = "Sa",
                                    TEXT((EDATE('Projektkostenkalkulation EP'!$B$8,0)+FC$9),"TTT") = "So",
                                    IF(ISNA(VLOOKUP(EDATE('Projektkostenkalkulation EP'!$B$8,0)+FC$9,Datenquellen!$F$7:$H$45,3,FALSE))," ",VLOOKUP(EDATE('Projektkostenkalkulation EP'!$B$8,0)+FC$9,Datenquellen!$F$7:$H$45,3,FALSE))="X"
                                    ),
                          "X",
                          ""
                          ),
               "X"
            )</f>
        <v>X</v>
      </c>
      <c r="FE11" s="232" t="str">
        <f xml:space="preserve"> IF(TEXT((EDATE('Projektkostenkalkulation EP'!$B$8,0)+FD$9),"MM")=TEXT((EDATE('Projektkostenkalkulation EP'!$B$8,0)+(FD$9-1)),"MM"),
             IF(
                        OR(
                                    TEXT((EDATE('Projektkostenkalkulation EP'!$B$8,0)+FD$9),"TTT") = "Sa",
                                    TEXT((EDATE('Projektkostenkalkulation EP'!$B$8,0)+FD$9),"TTT") = "So",
                                    IF(ISNA(VLOOKUP(EDATE('Projektkostenkalkulation EP'!$B$8,0)+FD$9,Datenquellen!$F$7:$H$45,3,FALSE))," ",VLOOKUP(EDATE('Projektkostenkalkulation EP'!$B$8,0)+FD$9,Datenquellen!$F$7:$H$45,3,FALSE))="X"
                                    ),
                          "X",
                          ""
                          ),
               "X"
            )</f>
        <v/>
      </c>
      <c r="FF11" s="232" t="str">
        <f xml:space="preserve"> IF(TEXT((EDATE('Projektkostenkalkulation EP'!$B$8,0)+FE$9),"MM")=TEXT((EDATE('Projektkostenkalkulation EP'!$B$8,0)+(FE$9-1)),"MM"),
             IF(
                        OR(
                                    TEXT((EDATE('Projektkostenkalkulation EP'!$B$8,0)+FE$9),"TTT") = "Sa",
                                    TEXT((EDATE('Projektkostenkalkulation EP'!$B$8,0)+FE$9),"TTT") = "So",
                                    IF(ISNA(VLOOKUP(EDATE('Projektkostenkalkulation EP'!$B$8,0)+FE$9,Datenquellen!$F$7:$H$45,3,FALSE))," ",VLOOKUP(EDATE('Projektkostenkalkulation EP'!$B$8,0)+FE$9,Datenquellen!$F$7:$H$45,3,FALSE))="X"
                                    ),
                          "X",
                          ""
                          ),
               "X"
            )</f>
        <v/>
      </c>
      <c r="FG11" s="232" t="str">
        <f xml:space="preserve"> IF(TEXT((EDATE('Projektkostenkalkulation EP'!$B$8,0)+FF$9),"MM")=TEXT((EDATE('Projektkostenkalkulation EP'!$B$8,0)+(FF$9-1)),"MM"),
             IF(
                        OR(
                                    TEXT((EDATE('Projektkostenkalkulation EP'!$B$8,0)+FF$9),"TTT") = "Sa",
                                    TEXT((EDATE('Projektkostenkalkulation EP'!$B$8,0)+FF$9),"TTT") = "So",
                                    IF(ISNA(VLOOKUP(EDATE('Projektkostenkalkulation EP'!$B$8,0)+FF$9,Datenquellen!$F$7:$H$45,3,FALSE))," ",VLOOKUP(EDATE('Projektkostenkalkulation EP'!$B$8,0)+FF$9,Datenquellen!$F$7:$H$45,3,FALSE))="X"
                                    ),
                          "X",
                          ""
                          ),
               "X"
            )</f>
        <v/>
      </c>
      <c r="FH11" s="232" t="str">
        <f xml:space="preserve"> IF(TEXT((EDATE('Projektkostenkalkulation EP'!$B$8,0)+FG$9),"MM")=TEXT((EDATE('Projektkostenkalkulation EP'!$B$8,0)+(FG$9-1)),"MM"),
             IF(
                        OR(
                                    TEXT((EDATE('Projektkostenkalkulation EP'!$B$8,0)+FG$9),"TTT") = "Sa",
                                    TEXT((EDATE('Projektkostenkalkulation EP'!$B$8,0)+FG$9),"TTT") = "So",
                                    IF(ISNA(VLOOKUP(EDATE('Projektkostenkalkulation EP'!$B$8,0)+FG$9,Datenquellen!$F$7:$H$45,3,FALSE))," ",VLOOKUP(EDATE('Projektkostenkalkulation EP'!$B$8,0)+FG$9,Datenquellen!$F$7:$H$45,3,FALSE))="X"
                                    ),
                          "X",
                          ""
                          ),
               "X"
            )</f>
        <v/>
      </c>
      <c r="FI11" s="232" t="str">
        <f xml:space="preserve"> IF(TEXT((EDATE('Projektkostenkalkulation EP'!$B$8,0)+FH$9),"MM")=TEXT((EDATE('Projektkostenkalkulation EP'!$B$8,0)+(FH$9-1)),"MM"),
             IF(
                        OR(
                                    TEXT((EDATE('Projektkostenkalkulation EP'!$B$8,0)+FH$9),"TTT") = "Sa",
                                    TEXT((EDATE('Projektkostenkalkulation EP'!$B$8,0)+FH$9),"TTT") = "So",
                                    IF(ISNA(VLOOKUP(EDATE('Projektkostenkalkulation EP'!$B$8,0)+FH$9,Datenquellen!$F$7:$H$45,3,FALSE))," ",VLOOKUP(EDATE('Projektkostenkalkulation EP'!$B$8,0)+FH$9,Datenquellen!$F$7:$H$45,3,FALSE))="X"
                                    ),
                          "X",
                          ""
                          ),
               "X"
            )</f>
        <v/>
      </c>
      <c r="FJ11" s="232" t="str">
        <f xml:space="preserve"> IF(TEXT((EDATE('Projektkostenkalkulation EP'!$B$8,0)+FI$9),"MM")=TEXT((EDATE('Projektkostenkalkulation EP'!$B$8,0)+(FI$9-1)),"MM"),
             IF(
                        OR(
                                    TEXT((EDATE('Projektkostenkalkulation EP'!$B$8,0)+FI$9),"TTT") = "Sa",
                                    TEXT((EDATE('Projektkostenkalkulation EP'!$B$8,0)+FI$9),"TTT") = "So",
                                    IF(ISNA(VLOOKUP(EDATE('Projektkostenkalkulation EP'!$B$8,0)+FI$9,Datenquellen!$F$7:$H$45,3,FALSE))," ",VLOOKUP(EDATE('Projektkostenkalkulation EP'!$B$8,0)+FI$9,Datenquellen!$F$7:$H$45,3,FALSE))="X"
                                    ),
                          "X",
                          ""
                          ),
               "X"
            )</f>
        <v>X</v>
      </c>
      <c r="FK11" s="232" t="str">
        <f xml:space="preserve"> IF(TEXT((EDATE('Projektkostenkalkulation EP'!$B$8,0)+FJ$9),"MM")=TEXT((EDATE('Projektkostenkalkulation EP'!$B$8,0)+(FJ$9-1)),"MM"),
             IF(
                        OR(
                                    TEXT((EDATE('Projektkostenkalkulation EP'!$B$8,0)+FJ$9),"TTT") = "Sa",
                                    TEXT((EDATE('Projektkostenkalkulation EP'!$B$8,0)+FJ$9),"TTT") = "So",
                                    IF(ISNA(VLOOKUP(EDATE('Projektkostenkalkulation EP'!$B$8,0)+FJ$9,Datenquellen!$F$7:$H$45,3,FALSE))," ",VLOOKUP(EDATE('Projektkostenkalkulation EP'!$B$8,0)+FJ$9,Datenquellen!$F$7:$H$45,3,FALSE))="X"
                                    ),
                          "X",
                          ""
                          ),
               "X"
            )</f>
        <v>X</v>
      </c>
      <c r="FL11" s="232" t="str">
        <f xml:space="preserve"> IF(TEXT((EDATE('Projektkostenkalkulation EP'!$B$8,0)+FK$9),"MM")=TEXT((EDATE('Projektkostenkalkulation EP'!$B$8,0)+(FK$9-1)),"MM"),
             IF(
                        OR(
                                    TEXT((EDATE('Projektkostenkalkulation EP'!$B$8,0)+FK$9),"TTT") = "Sa",
                                    TEXT((EDATE('Projektkostenkalkulation EP'!$B$8,0)+FK$9),"TTT") = "So",
                                    IF(ISNA(VLOOKUP(EDATE('Projektkostenkalkulation EP'!$B$8,0)+FK$9,Datenquellen!$F$7:$H$45,3,FALSE))," ",VLOOKUP(EDATE('Projektkostenkalkulation EP'!$B$8,0)+FK$9,Datenquellen!$F$7:$H$45,3,FALSE))="X"
                                    ),
                          "X",
                          ""
                          ),
               "X"
            )</f>
        <v/>
      </c>
      <c r="FM11" s="232" t="str">
        <f xml:space="preserve"> IF(TEXT((EDATE('Projektkostenkalkulation EP'!$B$8,0)+FL$9),"MM")=TEXT((EDATE('Projektkostenkalkulation EP'!$B$8,0)+(FL$9-1)),"MM"),
             IF(
                        OR(
                                    TEXT((EDATE('Projektkostenkalkulation EP'!$B$8,0)+FL$9),"TTT") = "Sa",
                                    TEXT((EDATE('Projektkostenkalkulation EP'!$B$8,0)+FL$9),"TTT") = "So",
                                    IF(ISNA(VLOOKUP(EDATE('Projektkostenkalkulation EP'!$B$8,0)+FL$9,Datenquellen!$F$7:$H$45,3,FALSE))," ",VLOOKUP(EDATE('Projektkostenkalkulation EP'!$B$8,0)+FL$9,Datenquellen!$F$7:$H$45,3,FALSE))="X"
                                    ),
                          "X",
                          ""
                          ),
               "X"
            )</f>
        <v/>
      </c>
      <c r="FN11" s="232" t="str">
        <f xml:space="preserve"> IF(TEXT((EDATE('Projektkostenkalkulation EP'!$B$8,0)+FM$9),"MM")=TEXT((EDATE('Projektkostenkalkulation EP'!$B$8,0)+(FM$9-1)),"MM"),
             IF(
                        OR(
                                    TEXT((EDATE('Projektkostenkalkulation EP'!$B$8,0)+FM$9),"TTT") = "Sa",
                                    TEXT((EDATE('Projektkostenkalkulation EP'!$B$8,0)+FM$9),"TTT") = "So",
                                    IF(ISNA(VLOOKUP(EDATE('Projektkostenkalkulation EP'!$B$8,0)+FM$9,Datenquellen!$F$7:$H$45,3,FALSE))," ",VLOOKUP(EDATE('Projektkostenkalkulation EP'!$B$8,0)+FM$9,Datenquellen!$F$7:$H$45,3,FALSE))="X"
                                    ),
                          "X",
                          ""
                          ),
               "X"
            )</f>
        <v/>
      </c>
      <c r="FO11" s="232" t="str">
        <f xml:space="preserve"> IF(TEXT((EDATE('Projektkostenkalkulation EP'!$B$8,0)+FN$9),"MM")=TEXT((EDATE('Projektkostenkalkulation EP'!$B$8,0)+(FN$9-1)),"MM"),
             IF(
                        OR(
                                    TEXT((EDATE('Projektkostenkalkulation EP'!$B$8,0)+FN$9),"TTT") = "Sa",
                                    TEXT((EDATE('Projektkostenkalkulation EP'!$B$8,0)+FN$9),"TTT") = "So",
                                    IF(ISNA(VLOOKUP(EDATE('Projektkostenkalkulation EP'!$B$8,0)+FN$9,Datenquellen!$F$7:$H$45,3,FALSE))," ",VLOOKUP(EDATE('Projektkostenkalkulation EP'!$B$8,0)+FN$9,Datenquellen!$F$7:$H$45,3,FALSE))="X"
                                    ),
                          "X",
                          ""
                          ),
               "X"
            )</f>
        <v/>
      </c>
      <c r="FP11" s="232" t="str">
        <f xml:space="preserve"> IF(TEXT((EDATE('Projektkostenkalkulation EP'!$B$8,0)+FO$9),"MM")=TEXT((EDATE('Projektkostenkalkulation EP'!$B$8,0)+(FO$9-1)),"MM"),
             IF(
                        OR(
                                    TEXT((EDATE('Projektkostenkalkulation EP'!$B$8,0)+FO$9),"TTT") = "Sa",
                                    TEXT((EDATE('Projektkostenkalkulation EP'!$B$8,0)+FO$9),"TTT") = "So",
                                    IF(ISNA(VLOOKUP(EDATE('Projektkostenkalkulation EP'!$B$8,0)+FO$9,Datenquellen!$F$7:$H$45,3,FALSE))," ",VLOOKUP(EDATE('Projektkostenkalkulation EP'!$B$8,0)+FO$9,Datenquellen!$F$7:$H$45,3,FALSE))="X"
                                    ),
                          "X",
                          ""
                          ),
               "X"
            )</f>
        <v/>
      </c>
      <c r="FQ11" s="232" t="str">
        <f xml:space="preserve"> IF(TEXT((EDATE('Projektkostenkalkulation EP'!$B$8,0)+FP$9),"MM")=TEXT((EDATE('Projektkostenkalkulation EP'!$B$8,0)+(FP$9-1)),"MM"),
             IF(
                        OR(
                                    TEXT((EDATE('Projektkostenkalkulation EP'!$B$8,0)+FP$9),"TTT") = "Sa",
                                    TEXT((EDATE('Projektkostenkalkulation EP'!$B$8,0)+FP$9),"TTT") = "So",
                                    IF(ISNA(VLOOKUP(EDATE('Projektkostenkalkulation EP'!$B$8,0)+FP$9,Datenquellen!$F$7:$H$45,3,FALSE))," ",VLOOKUP(EDATE('Projektkostenkalkulation EP'!$B$8,0)+FP$9,Datenquellen!$F$7:$H$45,3,FALSE))="X"
                                    ),
                          "X",
                          ""
                          ),
               "X"
            )</f>
        <v>X</v>
      </c>
      <c r="FR11" s="232" t="str">
        <f xml:space="preserve"> IF(TEXT((EDATE('Projektkostenkalkulation EP'!$B$8,0)+FQ$9),"MM")=TEXT((EDATE('Projektkostenkalkulation EP'!$B$8,0)+(FQ$9-1)),"MM"),
             IF(
                        OR(
                                    TEXT((EDATE('Projektkostenkalkulation EP'!$B$8,0)+FQ$9),"TTT") = "Sa",
                                    TEXT((EDATE('Projektkostenkalkulation EP'!$B$8,0)+FQ$9),"TTT") = "So",
                                    IF(ISNA(VLOOKUP(EDATE('Projektkostenkalkulation EP'!$B$8,0)+FQ$9,Datenquellen!$F$7:$H$45,3,FALSE))," ",VLOOKUP(EDATE('Projektkostenkalkulation EP'!$B$8,0)+FQ$9,Datenquellen!$F$7:$H$45,3,FALSE))="X"
                                    ),
                          "X",
                          ""
                          ),
               "X"
            )</f>
        <v>X</v>
      </c>
      <c r="FS11" s="232" t="str">
        <f xml:space="preserve"> IF(TEXT((EDATE('Projektkostenkalkulation EP'!$B$8,0)+FR$9),"MM")=TEXT((EDATE('Projektkostenkalkulation EP'!$B$8,0)+(FR$9-1)),"MM"),
             IF(
                        OR(
                                    TEXT((EDATE('Projektkostenkalkulation EP'!$B$8,0)+FR$9),"TTT") = "Sa",
                                    TEXT((EDATE('Projektkostenkalkulation EP'!$B$8,0)+FR$9),"TTT") = "So",
                                    IF(ISNA(VLOOKUP(EDATE('Projektkostenkalkulation EP'!$B$8,0)+FR$9,Datenquellen!$F$7:$H$45,3,FALSE))," ",VLOOKUP(EDATE('Projektkostenkalkulation EP'!$B$8,0)+FR$9,Datenquellen!$F$7:$H$45,3,FALSE))="X"
                                    ),
                          "X",
                          ""
                          ),
               "X"
            )</f>
        <v/>
      </c>
      <c r="FT11" s="232" t="str">
        <f xml:space="preserve"> IF(TEXT((EDATE('Projektkostenkalkulation EP'!$B$8,0)+FS$9),"MM")=TEXT((EDATE('Projektkostenkalkulation EP'!$B$8,0)+(FS$9-1)),"MM"),
             IF(
                        OR(
                                    TEXT((EDATE('Projektkostenkalkulation EP'!$B$8,0)+FS$9),"TTT") = "Sa",
                                    TEXT((EDATE('Projektkostenkalkulation EP'!$B$8,0)+FS$9),"TTT") = "So",
                                    IF(ISNA(VLOOKUP(EDATE('Projektkostenkalkulation EP'!$B$8,0)+FS$9,Datenquellen!$F$7:$H$45,3,FALSE))," ",VLOOKUP(EDATE('Projektkostenkalkulation EP'!$B$8,0)+FS$9,Datenquellen!$F$7:$H$45,3,FALSE))="X"
                                    ),
                          "X",
                          ""
                          ),
               "X"
            )</f>
        <v/>
      </c>
      <c r="FU11" s="233" t="str">
        <f xml:space="preserve"> IF(TEXT((EDATE('Projektkostenkalkulation EP'!$B$8,0)+FT$9),"MM")=TEXT((EDATE('Projektkostenkalkulation EP'!$B$8,0)+(FT$9-1)),"MM"),
             IF(
                        OR(
                                    TEXT((EDATE('Projektkostenkalkulation EP'!$B$8,0)+FT$9),"TTT") = "Sa",
                                    TEXT((EDATE('Projektkostenkalkulation EP'!$B$8,0)+FT$9),"TTT") = "So",
                                    IF(ISNA(VLOOKUP(EDATE('Projektkostenkalkulation EP'!$B$8,0)+FT$9,Datenquellen!$F$7:$H$45,3,FALSE))," ",VLOOKUP(EDATE('Projektkostenkalkulation EP'!$B$8,0)+FT$9,Datenquellen!$F$7:$H$45,3,FALSE))="X"
                                    ),
                          "X",
                          ""
                          ),
               "X"
            )</f>
        <v/>
      </c>
      <c r="FV11" s="234"/>
      <c r="FW11" s="235"/>
      <c r="FX11" s="409"/>
      <c r="FY11" s="406"/>
      <c r="FZ11" s="231"/>
      <c r="GA11" s="232" t="str">
        <f>IF(
            OR(
                     TEXT(EDATE('Projektkostenkalkulation EP'!$B$8,0),"TTT") = "Sa",
                     TEXT(EDATE('Projektkostenkalkulation EP'!$B$8,0),"TTT") = "So",
                     IF(ISNA(VLOOKUP(EDATE('Projektkostenkalkulation EP'!$B$8,0),Datenquellen!$F$7:$H$45,3,FALSE))," ",VLOOKUP(EDATE('Projektkostenkalkulation EP'!$B$8,0),Datenquellen!$F$7:$H$45,3,FALSE))="X"
                            ),
                    "X",
                    ""
            )</f>
        <v>X</v>
      </c>
      <c r="GB11" s="232" t="str">
        <f xml:space="preserve"> IF(TEXT((EDATE('Projektkostenkalkulation EP'!$B$8,0)+GA$9),"MM")=TEXT((EDATE('Projektkostenkalkulation EP'!$B$8,0)+(GA$9-1)),"MM"),
             IF(
                        OR(
                                    TEXT((EDATE('Projektkostenkalkulation EP'!$B$8,0)+GA$9),"TTT") = "Sa",
                                    TEXT((EDATE('Projektkostenkalkulation EP'!$B$8,0)+GA$9),"TTT") = "So",
                                    IF(ISNA(VLOOKUP(EDATE('Projektkostenkalkulation EP'!$B$8,0)+GA$9,Datenquellen!$F$7:$H$45,3,FALSE))," ",VLOOKUP(EDATE('Projektkostenkalkulation EP'!$B$8,0)+GA$9,Datenquellen!$F$7:$H$45,3,FALSE))="X"
                                    ),
                          "X",
                          ""
                          ),
               "X"
            )</f>
        <v/>
      </c>
      <c r="GC11" s="232" t="str">
        <f xml:space="preserve"> IF(TEXT((EDATE('Projektkostenkalkulation EP'!$B$8,0)+GB$9),"MM")=TEXT((EDATE('Projektkostenkalkulation EP'!$B$8,0)+(GB$9-1)),"MM"),
             IF(
                        OR(
                                    TEXT((EDATE('Projektkostenkalkulation EP'!$B$8,0)+GB$9),"TTT") = "Sa",
                                    TEXT((EDATE('Projektkostenkalkulation EP'!$B$8,0)+GB$9),"TTT") = "So",
                                    IF(ISNA(VLOOKUP(EDATE('Projektkostenkalkulation EP'!$B$8,0)+GB$9,Datenquellen!$F$7:$H$45,3,FALSE))," ",VLOOKUP(EDATE('Projektkostenkalkulation EP'!$B$8,0)+GB$9,Datenquellen!$F$7:$H$45,3,FALSE))="X"
                                    ),
                          "X",
                          ""
                          ),
               "X"
            )</f>
        <v/>
      </c>
      <c r="GD11" s="232" t="str">
        <f xml:space="preserve"> IF(TEXT((EDATE('Projektkostenkalkulation EP'!$B$8,0)+GC$9),"MM")=TEXT((EDATE('Projektkostenkalkulation EP'!$B$8,0)+(GC$9-1)),"MM"),
             IF(
                        OR(
                                    TEXT((EDATE('Projektkostenkalkulation EP'!$B$8,0)+GC$9),"TTT") = "Sa",
                                    TEXT((EDATE('Projektkostenkalkulation EP'!$B$8,0)+GC$9),"TTT") = "So",
                                    IF(ISNA(VLOOKUP(EDATE('Projektkostenkalkulation EP'!$B$8,0)+GC$9,Datenquellen!$F$7:$H$45,3,FALSE))," ",VLOOKUP(EDATE('Projektkostenkalkulation EP'!$B$8,0)+GC$9,Datenquellen!$F$7:$H$45,3,FALSE))="X"
                                    ),
                          "X",
                          ""
                          ),
               "X"
            )</f>
        <v/>
      </c>
      <c r="GE11" s="232" t="str">
        <f xml:space="preserve"> IF(TEXT((EDATE('Projektkostenkalkulation EP'!$B$8,0)+GD$9),"MM")=TEXT((EDATE('Projektkostenkalkulation EP'!$B$8,0)+(GD$9-1)),"MM"),
             IF(
                        OR(
                                    TEXT((EDATE('Projektkostenkalkulation EP'!$B$8,0)+GD$9),"TTT") = "Sa",
                                    TEXT((EDATE('Projektkostenkalkulation EP'!$B$8,0)+GD$9),"TTT") = "So",
                                    IF(ISNA(VLOOKUP(EDATE('Projektkostenkalkulation EP'!$B$8,0)+GD$9,Datenquellen!$F$7:$H$45,3,FALSE))," ",VLOOKUP(EDATE('Projektkostenkalkulation EP'!$B$8,0)+GD$9,Datenquellen!$F$7:$H$45,3,FALSE))="X"
                                    ),
                          "X",
                          ""
                          ),
               "X"
            )</f>
        <v/>
      </c>
      <c r="GF11" s="232" t="str">
        <f xml:space="preserve"> IF(TEXT((EDATE('Projektkostenkalkulation EP'!$B$8,0)+GE$9),"MM")=TEXT((EDATE('Projektkostenkalkulation EP'!$B$8,0)+(GE$9-1)),"MM"),
             IF(
                        OR(
                                    TEXT((EDATE('Projektkostenkalkulation EP'!$B$8,0)+GE$9),"TTT") = "Sa",
                                    TEXT((EDATE('Projektkostenkalkulation EP'!$B$8,0)+GE$9),"TTT") = "So",
                                    IF(ISNA(VLOOKUP(EDATE('Projektkostenkalkulation EP'!$B$8,0)+GE$9,Datenquellen!$F$7:$H$45,3,FALSE))," ",VLOOKUP(EDATE('Projektkostenkalkulation EP'!$B$8,0)+GE$9,Datenquellen!$F$7:$H$45,3,FALSE))="X"
                                    ),
                          "X",
                          ""
                          ),
               "X"
            )</f>
        <v>X</v>
      </c>
      <c r="GG11" s="232" t="str">
        <f xml:space="preserve"> IF(TEXT((EDATE('Projektkostenkalkulation EP'!$B$8,0)+GF$9),"MM")=TEXT((EDATE('Projektkostenkalkulation EP'!$B$8,0)+(GF$9-1)),"MM"),
             IF(
                        OR(
                                    TEXT((EDATE('Projektkostenkalkulation EP'!$B$8,0)+GF$9),"TTT") = "Sa",
                                    TEXT((EDATE('Projektkostenkalkulation EP'!$B$8,0)+GF$9),"TTT") = "So",
                                    IF(ISNA(VLOOKUP(EDATE('Projektkostenkalkulation EP'!$B$8,0)+GF$9,Datenquellen!$F$7:$H$45,3,FALSE))," ",VLOOKUP(EDATE('Projektkostenkalkulation EP'!$B$8,0)+GF$9,Datenquellen!$F$7:$H$45,3,FALSE))="X"
                                    ),
                          "X",
                          ""
                          ),
               "X"
            )</f>
        <v>X</v>
      </c>
      <c r="GH11" s="232" t="str">
        <f xml:space="preserve"> IF(TEXT((EDATE('Projektkostenkalkulation EP'!$B$8,0)+GG$9),"MM")=TEXT((EDATE('Projektkostenkalkulation EP'!$B$8,0)+(GG$9-1)),"MM"),
             IF(
                        OR(
                                    TEXT((EDATE('Projektkostenkalkulation EP'!$B$8,0)+GG$9),"TTT") = "Sa",
                                    TEXT((EDATE('Projektkostenkalkulation EP'!$B$8,0)+GG$9),"TTT") = "So",
                                    IF(ISNA(VLOOKUP(EDATE('Projektkostenkalkulation EP'!$B$8,0)+GG$9,Datenquellen!$F$7:$H$45,3,FALSE))," ",VLOOKUP(EDATE('Projektkostenkalkulation EP'!$B$8,0)+GG$9,Datenquellen!$F$7:$H$45,3,FALSE))="X"
                                    ),
                          "X",
                          ""
                          ),
               "X"
            )</f>
        <v/>
      </c>
      <c r="GI11" s="232" t="str">
        <f xml:space="preserve"> IF(TEXT((EDATE('Projektkostenkalkulation EP'!$B$8,0)+GH$9),"MM")=TEXT((EDATE('Projektkostenkalkulation EP'!$B$8,0)+(GH$9-1)),"MM"),
             IF(
                        OR(
                                    TEXT((EDATE('Projektkostenkalkulation EP'!$B$8,0)+GH$9),"TTT") = "Sa",
                                    TEXT((EDATE('Projektkostenkalkulation EP'!$B$8,0)+GH$9),"TTT") = "So",
                                    IF(ISNA(VLOOKUP(EDATE('Projektkostenkalkulation EP'!$B$8,0)+GH$9,Datenquellen!$F$7:$H$45,3,FALSE))," ",VLOOKUP(EDATE('Projektkostenkalkulation EP'!$B$8,0)+GH$9,Datenquellen!$F$7:$H$45,3,FALSE))="X"
                                    ),
                          "X",
                          ""
                          ),
               "X"
            )</f>
        <v/>
      </c>
      <c r="GJ11" s="232" t="str">
        <f xml:space="preserve"> IF(TEXT((EDATE('Projektkostenkalkulation EP'!$B$8,0)+GI$9),"MM")=TEXT((EDATE('Projektkostenkalkulation EP'!$B$8,0)+(GI$9-1)),"MM"),
             IF(
                        OR(
                                    TEXT((EDATE('Projektkostenkalkulation EP'!$B$8,0)+GI$9),"TTT") = "Sa",
                                    TEXT((EDATE('Projektkostenkalkulation EP'!$B$8,0)+GI$9),"TTT") = "So",
                                    IF(ISNA(VLOOKUP(EDATE('Projektkostenkalkulation EP'!$B$8,0)+GI$9,Datenquellen!$F$7:$H$45,3,FALSE))," ",VLOOKUP(EDATE('Projektkostenkalkulation EP'!$B$8,0)+GI$9,Datenquellen!$F$7:$H$45,3,FALSE))="X"
                                    ),
                          "X",
                          ""
                          ),
               "X"
            )</f>
        <v/>
      </c>
      <c r="GK11" s="232" t="str">
        <f xml:space="preserve"> IF(TEXT((EDATE('Projektkostenkalkulation EP'!$B$8,0)+GJ$9),"MM")=TEXT((EDATE('Projektkostenkalkulation EP'!$B$8,0)+(GJ$9-1)),"MM"),
             IF(
                        OR(
                                    TEXT((EDATE('Projektkostenkalkulation EP'!$B$8,0)+GJ$9),"TTT") = "Sa",
                                    TEXT((EDATE('Projektkostenkalkulation EP'!$B$8,0)+GJ$9),"TTT") = "So",
                                    IF(ISNA(VLOOKUP(EDATE('Projektkostenkalkulation EP'!$B$8,0)+GJ$9,Datenquellen!$F$7:$H$45,3,FALSE))," ",VLOOKUP(EDATE('Projektkostenkalkulation EP'!$B$8,0)+GJ$9,Datenquellen!$F$7:$H$45,3,FALSE))="X"
                                    ),
                          "X",
                          ""
                          ),
               "X"
            )</f>
        <v/>
      </c>
      <c r="GL11" s="232" t="str">
        <f xml:space="preserve"> IF(TEXT((EDATE('Projektkostenkalkulation EP'!$B$8,0)+GK$9),"MM")=TEXT((EDATE('Projektkostenkalkulation EP'!$B$8,0)+(GK$9-1)),"MM"),
             IF(
                        OR(
                                    TEXT((EDATE('Projektkostenkalkulation EP'!$B$8,0)+GK$9),"TTT") = "Sa",
                                    TEXT((EDATE('Projektkostenkalkulation EP'!$B$8,0)+GK$9),"TTT") = "So",
                                    IF(ISNA(VLOOKUP(EDATE('Projektkostenkalkulation EP'!$B$8,0)+GK$9,Datenquellen!$F$7:$H$45,3,FALSE))," ",VLOOKUP(EDATE('Projektkostenkalkulation EP'!$B$8,0)+GK$9,Datenquellen!$F$7:$H$45,3,FALSE))="X"
                                    ),
                          "X",
                          ""
                          ),
               "X"
            )</f>
        <v/>
      </c>
      <c r="GM11" s="232" t="str">
        <f xml:space="preserve"> IF(TEXT((EDATE('Projektkostenkalkulation EP'!$B$8,0)+GL$9),"MM")=TEXT((EDATE('Projektkostenkalkulation EP'!$B$8,0)+(GL$9-1)),"MM"),
             IF(
                        OR(
                                    TEXT((EDATE('Projektkostenkalkulation EP'!$B$8,0)+GL$9),"TTT") = "Sa",
                                    TEXT((EDATE('Projektkostenkalkulation EP'!$B$8,0)+GL$9),"TTT") = "So",
                                    IF(ISNA(VLOOKUP(EDATE('Projektkostenkalkulation EP'!$B$8,0)+GL$9,Datenquellen!$F$7:$H$45,3,FALSE))," ",VLOOKUP(EDATE('Projektkostenkalkulation EP'!$B$8,0)+GL$9,Datenquellen!$F$7:$H$45,3,FALSE))="X"
                                    ),
                          "X",
                          ""
                          ),
               "X"
            )</f>
        <v>X</v>
      </c>
      <c r="GN11" s="232" t="str">
        <f xml:space="preserve"> IF(TEXT((EDATE('Projektkostenkalkulation EP'!$B$8,0)+GM$9),"MM")=TEXT((EDATE('Projektkostenkalkulation EP'!$B$8,0)+(GM$9-1)),"MM"),
             IF(
                        OR(
                                    TEXT((EDATE('Projektkostenkalkulation EP'!$B$8,0)+GM$9),"TTT") = "Sa",
                                    TEXT((EDATE('Projektkostenkalkulation EP'!$B$8,0)+GM$9),"TTT") = "So",
                                    IF(ISNA(VLOOKUP(EDATE('Projektkostenkalkulation EP'!$B$8,0)+GM$9,Datenquellen!$F$7:$H$45,3,FALSE))," ",VLOOKUP(EDATE('Projektkostenkalkulation EP'!$B$8,0)+GM$9,Datenquellen!$F$7:$H$45,3,FALSE))="X"
                                    ),
                          "X",
                          ""
                          ),
               "X"
            )</f>
        <v>X</v>
      </c>
      <c r="GO11" s="232" t="str">
        <f xml:space="preserve"> IF(TEXT((EDATE('Projektkostenkalkulation EP'!$B$8,0)+GN$9),"MM")=TEXT((EDATE('Projektkostenkalkulation EP'!$B$8,0)+(GN$9-1)),"MM"),
             IF(
                        OR(
                                    TEXT((EDATE('Projektkostenkalkulation EP'!$B$8,0)+GN$9),"TTT") = "Sa",
                                    TEXT((EDATE('Projektkostenkalkulation EP'!$B$8,0)+GN$9),"TTT") = "So",
                                    IF(ISNA(VLOOKUP(EDATE('Projektkostenkalkulation EP'!$B$8,0)+GN$9,Datenquellen!$F$7:$H$45,3,FALSE))," ",VLOOKUP(EDATE('Projektkostenkalkulation EP'!$B$8,0)+GN$9,Datenquellen!$F$7:$H$45,3,FALSE))="X"
                                    ),
                          "X",
                          ""
                          ),
               "X"
            )</f>
        <v/>
      </c>
      <c r="GP11" s="232" t="str">
        <f xml:space="preserve"> IF(TEXT((EDATE('Projektkostenkalkulation EP'!$B$8,0)+GO$9),"MM")=TEXT((EDATE('Projektkostenkalkulation EP'!$B$8,0)+(GO$9-1)),"MM"),
             IF(
                        OR(
                                    TEXT((EDATE('Projektkostenkalkulation EP'!$B$8,0)+GO$9),"TTT") = "Sa",
                                    TEXT((EDATE('Projektkostenkalkulation EP'!$B$8,0)+GO$9),"TTT") = "So",
                                    IF(ISNA(VLOOKUP(EDATE('Projektkostenkalkulation EP'!$B$8,0)+GO$9,Datenquellen!$F$7:$H$45,3,FALSE))," ",VLOOKUP(EDATE('Projektkostenkalkulation EP'!$B$8,0)+GO$9,Datenquellen!$F$7:$H$45,3,FALSE))="X"
                                    ),
                          "X",
                          ""
                          ),
               "X"
            )</f>
        <v/>
      </c>
      <c r="GQ11" s="232" t="str">
        <f xml:space="preserve"> IF(TEXT((EDATE('Projektkostenkalkulation EP'!$B$8,0)+GP$9),"MM")=TEXT((EDATE('Projektkostenkalkulation EP'!$B$8,0)+(GP$9-1)),"MM"),
             IF(
                        OR(
                                    TEXT((EDATE('Projektkostenkalkulation EP'!$B$8,0)+GP$9),"TTT") = "Sa",
                                    TEXT((EDATE('Projektkostenkalkulation EP'!$B$8,0)+GP$9),"TTT") = "So",
                                    IF(ISNA(VLOOKUP(EDATE('Projektkostenkalkulation EP'!$B$8,0)+GP$9,Datenquellen!$F$7:$H$45,3,FALSE))," ",VLOOKUP(EDATE('Projektkostenkalkulation EP'!$B$8,0)+GP$9,Datenquellen!$F$7:$H$45,3,FALSE))="X"
                                    ),
                          "X",
                          ""
                          ),
               "X"
            )</f>
        <v/>
      </c>
      <c r="GR11" s="232" t="str">
        <f xml:space="preserve"> IF(TEXT((EDATE('Projektkostenkalkulation EP'!$B$8,0)+GQ$9),"MM")=TEXT((EDATE('Projektkostenkalkulation EP'!$B$8,0)+(GQ$9-1)),"MM"),
             IF(
                        OR(
                                    TEXT((EDATE('Projektkostenkalkulation EP'!$B$8,0)+GQ$9),"TTT") = "Sa",
                                    TEXT((EDATE('Projektkostenkalkulation EP'!$B$8,0)+GQ$9),"TTT") = "So",
                                    IF(ISNA(VLOOKUP(EDATE('Projektkostenkalkulation EP'!$B$8,0)+GQ$9,Datenquellen!$F$7:$H$45,3,FALSE))," ",VLOOKUP(EDATE('Projektkostenkalkulation EP'!$B$8,0)+GQ$9,Datenquellen!$F$7:$H$45,3,FALSE))="X"
                                    ),
                          "X",
                          ""
                          ),
               "X"
            )</f>
        <v/>
      </c>
      <c r="GS11" s="232" t="str">
        <f xml:space="preserve"> IF(TEXT((EDATE('Projektkostenkalkulation EP'!$B$8,0)+GR$9),"MM")=TEXT((EDATE('Projektkostenkalkulation EP'!$B$8,0)+(GR$9-1)),"MM"),
             IF(
                        OR(
                                    TEXT((EDATE('Projektkostenkalkulation EP'!$B$8,0)+GR$9),"TTT") = "Sa",
                                    TEXT((EDATE('Projektkostenkalkulation EP'!$B$8,0)+GR$9),"TTT") = "So",
                                    IF(ISNA(VLOOKUP(EDATE('Projektkostenkalkulation EP'!$B$8,0)+GR$9,Datenquellen!$F$7:$H$45,3,FALSE))," ",VLOOKUP(EDATE('Projektkostenkalkulation EP'!$B$8,0)+GR$9,Datenquellen!$F$7:$H$45,3,FALSE))="X"
                                    ),
                          "X",
                          ""
                          ),
               "X"
            )</f>
        <v/>
      </c>
      <c r="GT11" s="232" t="str">
        <f xml:space="preserve"> IF(TEXT((EDATE('Projektkostenkalkulation EP'!$B$8,0)+GS$9),"MM")=TEXT((EDATE('Projektkostenkalkulation EP'!$B$8,0)+(GS$9-1)),"MM"),
             IF(
                        OR(
                                    TEXT((EDATE('Projektkostenkalkulation EP'!$B$8,0)+GS$9),"TTT") = "Sa",
                                    TEXT((EDATE('Projektkostenkalkulation EP'!$B$8,0)+GS$9),"TTT") = "So",
                                    IF(ISNA(VLOOKUP(EDATE('Projektkostenkalkulation EP'!$B$8,0)+GS$9,Datenquellen!$F$7:$H$45,3,FALSE))," ",VLOOKUP(EDATE('Projektkostenkalkulation EP'!$B$8,0)+GS$9,Datenquellen!$F$7:$H$45,3,FALSE))="X"
                                    ),
                          "X",
                          ""
                          ),
               "X"
            )</f>
        <v>X</v>
      </c>
      <c r="GU11" s="232" t="str">
        <f xml:space="preserve"> IF(TEXT((EDATE('Projektkostenkalkulation EP'!$B$8,0)+GT$9),"MM")=TEXT((EDATE('Projektkostenkalkulation EP'!$B$8,0)+(GT$9-1)),"MM"),
             IF(
                        OR(
                                    TEXT((EDATE('Projektkostenkalkulation EP'!$B$8,0)+GT$9),"TTT") = "Sa",
                                    TEXT((EDATE('Projektkostenkalkulation EP'!$B$8,0)+GT$9),"TTT") = "So",
                                    IF(ISNA(VLOOKUP(EDATE('Projektkostenkalkulation EP'!$B$8,0)+GT$9,Datenquellen!$F$7:$H$45,3,FALSE))," ",VLOOKUP(EDATE('Projektkostenkalkulation EP'!$B$8,0)+GT$9,Datenquellen!$F$7:$H$45,3,FALSE))="X"
                                    ),
                          "X",
                          ""
                          ),
               "X"
            )</f>
        <v>X</v>
      </c>
      <c r="GV11" s="232" t="str">
        <f xml:space="preserve"> IF(TEXT((EDATE('Projektkostenkalkulation EP'!$B$8,0)+GU$9),"MM")=TEXT((EDATE('Projektkostenkalkulation EP'!$B$8,0)+(GU$9-1)),"MM"),
             IF(
                        OR(
                                    TEXT((EDATE('Projektkostenkalkulation EP'!$B$8,0)+GU$9),"TTT") = "Sa",
                                    TEXT((EDATE('Projektkostenkalkulation EP'!$B$8,0)+GU$9),"TTT") = "So",
                                    IF(ISNA(VLOOKUP(EDATE('Projektkostenkalkulation EP'!$B$8,0)+GU$9,Datenquellen!$F$7:$H$45,3,FALSE))," ",VLOOKUP(EDATE('Projektkostenkalkulation EP'!$B$8,0)+GU$9,Datenquellen!$F$7:$H$45,3,FALSE))="X"
                                    ),
                          "X",
                          ""
                          ),
               "X"
            )</f>
        <v/>
      </c>
      <c r="GW11" s="232" t="str">
        <f xml:space="preserve"> IF(TEXT((EDATE('Projektkostenkalkulation EP'!$B$8,0)+GV$9),"MM")=TEXT((EDATE('Projektkostenkalkulation EP'!$B$8,0)+(GV$9-1)),"MM"),
             IF(
                        OR(
                                    TEXT((EDATE('Projektkostenkalkulation EP'!$B$8,0)+GV$9),"TTT") = "Sa",
                                    TEXT((EDATE('Projektkostenkalkulation EP'!$B$8,0)+GV$9),"TTT") = "So",
                                    IF(ISNA(VLOOKUP(EDATE('Projektkostenkalkulation EP'!$B$8,0)+GV$9,Datenquellen!$F$7:$H$45,3,FALSE))," ",VLOOKUP(EDATE('Projektkostenkalkulation EP'!$B$8,0)+GV$9,Datenquellen!$F$7:$H$45,3,FALSE))="X"
                                    ),
                          "X",
                          ""
                          ),
               "X"
            )</f>
        <v/>
      </c>
      <c r="GX11" s="232" t="str">
        <f xml:space="preserve"> IF(TEXT((EDATE('Projektkostenkalkulation EP'!$B$8,0)+GW$9),"MM")=TEXT((EDATE('Projektkostenkalkulation EP'!$B$8,0)+(GW$9-1)),"MM"),
             IF(
                        OR(
                                    TEXT((EDATE('Projektkostenkalkulation EP'!$B$8,0)+GW$9),"TTT") = "Sa",
                                    TEXT((EDATE('Projektkostenkalkulation EP'!$B$8,0)+GW$9),"TTT") = "So",
                                    IF(ISNA(VLOOKUP(EDATE('Projektkostenkalkulation EP'!$B$8,0)+GW$9,Datenquellen!$F$7:$H$45,3,FALSE))," ",VLOOKUP(EDATE('Projektkostenkalkulation EP'!$B$8,0)+GW$9,Datenquellen!$F$7:$H$45,3,FALSE))="X"
                                    ),
                          "X",
                          ""
                          ),
               "X"
            )</f>
        <v/>
      </c>
      <c r="GY11" s="232" t="str">
        <f xml:space="preserve"> IF(TEXT((EDATE('Projektkostenkalkulation EP'!$B$8,0)+GX$9),"MM")=TEXT((EDATE('Projektkostenkalkulation EP'!$B$8,0)+(GX$9-1)),"MM"),
             IF(
                        OR(
                                    TEXT((EDATE('Projektkostenkalkulation EP'!$B$8,0)+GX$9),"TTT") = "Sa",
                                    TEXT((EDATE('Projektkostenkalkulation EP'!$B$8,0)+GX$9),"TTT") = "So",
                                    IF(ISNA(VLOOKUP(EDATE('Projektkostenkalkulation EP'!$B$8,0)+GX$9,Datenquellen!$F$7:$H$45,3,FALSE))," ",VLOOKUP(EDATE('Projektkostenkalkulation EP'!$B$8,0)+GX$9,Datenquellen!$F$7:$H$45,3,FALSE))="X"
                                    ),
                          "X",
                          ""
                          ),
               "X"
            )</f>
        <v/>
      </c>
      <c r="GZ11" s="232" t="str">
        <f xml:space="preserve"> IF(TEXT((EDATE('Projektkostenkalkulation EP'!$B$8,0)+GY$9),"MM")=TEXT((EDATE('Projektkostenkalkulation EP'!$B$8,0)+(GY$9-1)),"MM"),
             IF(
                        OR(
                                    TEXT((EDATE('Projektkostenkalkulation EP'!$B$8,0)+GY$9),"TTT") = "Sa",
                                    TEXT((EDATE('Projektkostenkalkulation EP'!$B$8,0)+GY$9),"TTT") = "So",
                                    IF(ISNA(VLOOKUP(EDATE('Projektkostenkalkulation EP'!$B$8,0)+GY$9,Datenquellen!$F$7:$H$45,3,FALSE))," ",VLOOKUP(EDATE('Projektkostenkalkulation EP'!$B$8,0)+GY$9,Datenquellen!$F$7:$H$45,3,FALSE))="X"
                                    ),
                          "X",
                          ""
                          ),
               "X"
            )</f>
        <v/>
      </c>
      <c r="HA11" s="232" t="str">
        <f xml:space="preserve"> IF(TEXT((EDATE('Projektkostenkalkulation EP'!$B$8,0)+GZ$9),"MM")=TEXT((EDATE('Projektkostenkalkulation EP'!$B$8,0)+(GZ$9-1)),"MM"),
             IF(
                        OR(
                                    TEXT((EDATE('Projektkostenkalkulation EP'!$B$8,0)+GZ$9),"TTT") = "Sa",
                                    TEXT((EDATE('Projektkostenkalkulation EP'!$B$8,0)+GZ$9),"TTT") = "So",
                                    IF(ISNA(VLOOKUP(EDATE('Projektkostenkalkulation EP'!$B$8,0)+GZ$9,Datenquellen!$F$7:$H$45,3,FALSE))," ",VLOOKUP(EDATE('Projektkostenkalkulation EP'!$B$8,0)+GZ$9,Datenquellen!$F$7:$H$45,3,FALSE))="X"
                                    ),
                          "X",
                          ""
                          ),
               "X"
            )</f>
        <v>X</v>
      </c>
      <c r="HB11" s="232" t="str">
        <f xml:space="preserve"> IF(TEXT((EDATE('Projektkostenkalkulation EP'!$B$8,0)+HA$9),"MM")=TEXT((EDATE('Projektkostenkalkulation EP'!$B$8,0)+(HA$9-1)),"MM"),
             IF(
                        OR(
                                    TEXT((EDATE('Projektkostenkalkulation EP'!$B$8,0)+HA$9),"TTT") = "Sa",
                                    TEXT((EDATE('Projektkostenkalkulation EP'!$B$8,0)+HA$9),"TTT") = "So",
                                    IF(ISNA(VLOOKUP(EDATE('Projektkostenkalkulation EP'!$B$8,0)+HA$9,Datenquellen!$F$7:$H$45,3,FALSE))," ",VLOOKUP(EDATE('Projektkostenkalkulation EP'!$B$8,0)+HA$9,Datenquellen!$F$7:$H$45,3,FALSE))="X"
                                    ),
                          "X",
                          ""
                          ),
               "X"
            )</f>
        <v>X</v>
      </c>
      <c r="HC11" s="232" t="str">
        <f xml:space="preserve"> IF(TEXT((EDATE('Projektkostenkalkulation EP'!$B$8,0)+HB$9),"MM")=TEXT((EDATE('Projektkostenkalkulation EP'!$B$8,0)+(HB$9-1)),"MM"),
             IF(
                        OR(
                                    TEXT((EDATE('Projektkostenkalkulation EP'!$B$8,0)+HB$9),"TTT") = "Sa",
                                    TEXT((EDATE('Projektkostenkalkulation EP'!$B$8,0)+HB$9),"TTT") = "So",
                                    IF(ISNA(VLOOKUP(EDATE('Projektkostenkalkulation EP'!$B$8,0)+HB$9,Datenquellen!$F$7:$H$45,3,FALSE))," ",VLOOKUP(EDATE('Projektkostenkalkulation EP'!$B$8,0)+HB$9,Datenquellen!$F$7:$H$45,3,FALSE))="X"
                                    ),
                          "X",
                          ""
                          ),
               "X"
            )</f>
        <v/>
      </c>
      <c r="HD11" s="232" t="str">
        <f xml:space="preserve"> IF(TEXT((EDATE('Projektkostenkalkulation EP'!$B$8,0)+HC$9),"MM")=TEXT((EDATE('Projektkostenkalkulation EP'!$B$8,0)+(HC$9-1)),"MM"),
             IF(
                        OR(
                                    TEXT((EDATE('Projektkostenkalkulation EP'!$B$8,0)+HC$9),"TTT") = "Sa",
                                    TEXT((EDATE('Projektkostenkalkulation EP'!$B$8,0)+HC$9),"TTT") = "So",
                                    IF(ISNA(VLOOKUP(EDATE('Projektkostenkalkulation EP'!$B$8,0)+HC$9,Datenquellen!$F$7:$H$45,3,FALSE))," ",VLOOKUP(EDATE('Projektkostenkalkulation EP'!$B$8,0)+HC$9,Datenquellen!$F$7:$H$45,3,FALSE))="X"
                                    ),
                          "X",
                          ""
                          ),
               "X"
            )</f>
        <v/>
      </c>
      <c r="HE11" s="233" t="str">
        <f xml:space="preserve"> IF(TEXT((EDATE('Projektkostenkalkulation EP'!$B$8,0)+HD$9),"MM")=TEXT((EDATE('Projektkostenkalkulation EP'!$B$8,0)+(HD$9-1)),"MM"),
             IF(
                        OR(
                                    TEXT((EDATE('Projektkostenkalkulation EP'!$B$8,0)+HD$9),"TTT") = "Sa",
                                    TEXT((EDATE('Projektkostenkalkulation EP'!$B$8,0)+HD$9),"TTT") = "So",
                                    IF(ISNA(VLOOKUP(EDATE('Projektkostenkalkulation EP'!$B$8,0)+HD$9,Datenquellen!$F$7:$H$45,3,FALSE))," ",VLOOKUP(EDATE('Projektkostenkalkulation EP'!$B$8,0)+HD$9,Datenquellen!$F$7:$H$45,3,FALSE))="X"
                                    ),
                          "X",
                          ""
                          ),
               "X"
            )</f>
        <v/>
      </c>
      <c r="HF11" s="234"/>
      <c r="HG11" s="235"/>
      <c r="HH11" s="409"/>
    </row>
    <row r="12" spans="1:216" ht="21" customHeight="1" thickBot="1" x14ac:dyDescent="0.25">
      <c r="A12" s="407"/>
      <c r="B12" s="236"/>
      <c r="C12" s="285" t="str">
        <f>IF(
            OR(
                     TEXT(EDATE('Projektkostenkalkulation EP'!$B$8,0),"TTT") = "Sa",
                     TEXT(EDATE('Projektkostenkalkulation EP'!$B$8,0),"TTT") = "So",
                     IF(ISNA(VLOOKUP(EDATE('Projektkostenkalkulation EP'!$B$8,0),Datenquellen!$F$7:$H$45,3,FALSE))," ",VLOOKUP(EDATE('Projektkostenkalkulation EP'!$B$8,0),Datenquellen!$F$7:$H$45,3,FALSE))="X"
                            ),
                    "X",
                    ""
            )</f>
        <v>X</v>
      </c>
      <c r="D12" s="285" t="str">
        <f xml:space="preserve"> IF(TEXT((EDATE('Projektkostenkalkulation EP'!$B$8,0)+C$9),"MM")=TEXT((EDATE('Projektkostenkalkulation EP'!$B$8,0)+(C$9-1)),"MM"),
             IF(
                        OR(
                                    TEXT((EDATE('Projektkostenkalkulation EP'!$B$8,0)+C$9),"TTT") = "Sa",
                                    TEXT((EDATE('Projektkostenkalkulation EP'!$B$8,0)+C$9),"TTT") = "So",
                                    IF(ISNA(VLOOKUP(EDATE('Projektkostenkalkulation EP'!$B$8,0)+C$9,Datenquellen!$F$7:$H$45,3,FALSE))," ",VLOOKUP(EDATE('Projektkostenkalkulation EP'!$B$8,0)+C$9,Datenquellen!$F$7:$H$45,3,FALSE))="X"
                                    ),
                          "X",
                          ""
                          ),
               "X"
            )</f>
        <v/>
      </c>
      <c r="E12" s="285" t="str">
        <f xml:space="preserve"> IF(TEXT((EDATE('Projektkostenkalkulation EP'!$B$8,0)+D$9),"MM")=TEXT((EDATE('Projektkostenkalkulation EP'!$B$8,0)+(D$9-1)),"MM"),
             IF(
                        OR(
                                    TEXT((EDATE('Projektkostenkalkulation EP'!$B$8,0)+D$9),"TTT") = "Sa",
                                    TEXT((EDATE('Projektkostenkalkulation EP'!$B$8,0)+D$9),"TTT") = "So",
                                    IF(ISNA(VLOOKUP(EDATE('Projektkostenkalkulation EP'!$B$8,0)+D$9,Datenquellen!$F$7:$H$45,3,FALSE))," ",VLOOKUP(EDATE('Projektkostenkalkulation EP'!$B$8,0)+D$9,Datenquellen!$F$7:$H$45,3,FALSE))="X"
                                    ),
                          "X",
                          ""
                          ),
               "X"
            )</f>
        <v/>
      </c>
      <c r="F12" s="285" t="str">
        <f xml:space="preserve"> IF(TEXT((EDATE('Projektkostenkalkulation EP'!$B$8,0)+E$9),"MM")=TEXT((EDATE('Projektkostenkalkulation EP'!$B$8,0)+(E$9-1)),"MM"),
             IF(
                        OR(
                                    TEXT((EDATE('Projektkostenkalkulation EP'!$B$8,0)+E$9),"TTT") = "Sa",
                                    TEXT((EDATE('Projektkostenkalkulation EP'!$B$8,0)+E$9),"TTT") = "So",
                                    IF(ISNA(VLOOKUP(EDATE('Projektkostenkalkulation EP'!$B$8,0)+E$9,Datenquellen!$F$7:$H$45,3,FALSE))," ",VLOOKUP(EDATE('Projektkostenkalkulation EP'!$B$8,0)+E$9,Datenquellen!$F$7:$H$45,3,FALSE))="X"
                                    ),
                          "X",
                          ""
                          ),
               "X"
            )</f>
        <v/>
      </c>
      <c r="G12" s="285" t="str">
        <f xml:space="preserve"> IF(TEXT((EDATE('Projektkostenkalkulation EP'!$B$8,0)+F$9),"MM")=TEXT((EDATE('Projektkostenkalkulation EP'!$B$8,0)+(F$9-1)),"MM"),
             IF(
                        OR(
                                    TEXT((EDATE('Projektkostenkalkulation EP'!$B$8,0)+F$9),"TTT") = "Sa",
                                    TEXT((EDATE('Projektkostenkalkulation EP'!$B$8,0)+F$9),"TTT") = "So",
                                    IF(ISNA(VLOOKUP(EDATE('Projektkostenkalkulation EP'!$B$8,0)+F$9,Datenquellen!$F$7:$H$45,3,FALSE))," ",VLOOKUP(EDATE('Projektkostenkalkulation EP'!$B$8,0)+F$9,Datenquellen!$F$7:$H$45,3,FALSE))="X"
                                    ),
                          "X",
                          ""
                          ),
               "X"
            )</f>
        <v/>
      </c>
      <c r="H12" s="285" t="str">
        <f xml:space="preserve"> IF(TEXT((EDATE('Projektkostenkalkulation EP'!$B$8,0)+G$9),"MM")=TEXT((EDATE('Projektkostenkalkulation EP'!$B$8,0)+(G$9-1)),"MM"),
             IF(
                        OR(
                                    TEXT((EDATE('Projektkostenkalkulation EP'!$B$8,0)+G$9),"TTT") = "Sa",
                                    TEXT((EDATE('Projektkostenkalkulation EP'!$B$8,0)+G$9),"TTT") = "So",
                                    IF(ISNA(VLOOKUP(EDATE('Projektkostenkalkulation EP'!$B$8,0)+G$9,Datenquellen!$F$7:$H$45,3,FALSE))," ",VLOOKUP(EDATE('Projektkostenkalkulation EP'!$B$8,0)+G$9,Datenquellen!$F$7:$H$45,3,FALSE))="X"
                                    ),
                          "X",
                          ""
                          ),
               "X"
            )</f>
        <v>X</v>
      </c>
      <c r="I12" s="285" t="str">
        <f xml:space="preserve"> IF(TEXT((EDATE('Projektkostenkalkulation EP'!$B$8,0)+H$9),"MM")=TEXT((EDATE('Projektkostenkalkulation EP'!$B$8,0)+(H$9-1)),"MM"),
             IF(
                        OR(
                                    TEXT((EDATE('Projektkostenkalkulation EP'!$B$8,0)+H$9),"TTT") = "Sa",
                                    TEXT((EDATE('Projektkostenkalkulation EP'!$B$8,0)+H$9),"TTT") = "So",
                                    IF(ISNA(VLOOKUP(EDATE('Projektkostenkalkulation EP'!$B$8,0)+H$9,Datenquellen!$F$7:$H$45,3,FALSE))," ",VLOOKUP(EDATE('Projektkostenkalkulation EP'!$B$8,0)+H$9,Datenquellen!$F$7:$H$45,3,FALSE))="X"
                                    ),
                          "X",
                          ""
                          ),
               "X"
            )</f>
        <v>X</v>
      </c>
      <c r="J12" s="285" t="str">
        <f xml:space="preserve"> IF(TEXT((EDATE('Projektkostenkalkulation EP'!$B$8,0)+I$9),"MM")=TEXT((EDATE('Projektkostenkalkulation EP'!$B$8,0)+(I$9-1)),"MM"),
             IF(
                        OR(
                                    TEXT((EDATE('Projektkostenkalkulation EP'!$B$8,0)+I$9),"TTT") = "Sa",
                                    TEXT((EDATE('Projektkostenkalkulation EP'!$B$8,0)+I$9),"TTT") = "So",
                                    IF(ISNA(VLOOKUP(EDATE('Projektkostenkalkulation EP'!$B$8,0)+I$9,Datenquellen!$F$7:$H$45,3,FALSE))," ",VLOOKUP(EDATE('Projektkostenkalkulation EP'!$B$8,0)+I$9,Datenquellen!$F$7:$H$45,3,FALSE))="X"
                                    ),
                          "X",
                          ""
                          ),
               "X"
            )</f>
        <v/>
      </c>
      <c r="K12" s="285" t="str">
        <f xml:space="preserve"> IF(TEXT((EDATE('Projektkostenkalkulation EP'!$B$8,0)+J$9),"MM")=TEXT((EDATE('Projektkostenkalkulation EP'!$B$8,0)+(J$9-1)),"MM"),
             IF(
                        OR(
                                    TEXT((EDATE('Projektkostenkalkulation EP'!$B$8,0)+J$9),"TTT") = "Sa",
                                    TEXT((EDATE('Projektkostenkalkulation EP'!$B$8,0)+J$9),"TTT") = "So",
                                    IF(ISNA(VLOOKUP(EDATE('Projektkostenkalkulation EP'!$B$8,0)+J$9,Datenquellen!$F$7:$H$45,3,FALSE))," ",VLOOKUP(EDATE('Projektkostenkalkulation EP'!$B$8,0)+J$9,Datenquellen!$F$7:$H$45,3,FALSE))="X"
                                    ),
                          "X",
                          ""
                          ),
               "X"
            )</f>
        <v/>
      </c>
      <c r="L12" s="285" t="str">
        <f xml:space="preserve"> IF(TEXT((EDATE('Projektkostenkalkulation EP'!$B$8,0)+K$9),"MM")=TEXT((EDATE('Projektkostenkalkulation EP'!$B$8,0)+(K$9-1)),"MM"),
             IF(
                        OR(
                                    TEXT((EDATE('Projektkostenkalkulation EP'!$B$8,0)+K$9),"TTT") = "Sa",
                                    TEXT((EDATE('Projektkostenkalkulation EP'!$B$8,0)+K$9),"TTT") = "So",
                                    IF(ISNA(VLOOKUP(EDATE('Projektkostenkalkulation EP'!$B$8,0)+K$9,Datenquellen!$F$7:$H$45,3,FALSE))," ",VLOOKUP(EDATE('Projektkostenkalkulation EP'!$B$8,0)+K$9,Datenquellen!$F$7:$H$45,3,FALSE))="X"
                                    ),
                          "X",
                          ""
                          ),
               "X"
            )</f>
        <v/>
      </c>
      <c r="M12" s="285" t="str">
        <f xml:space="preserve"> IF(TEXT((EDATE('Projektkostenkalkulation EP'!$B$8,0)+L$9),"MM")=TEXT((EDATE('Projektkostenkalkulation EP'!$B$8,0)+(L$9-1)),"MM"),
             IF(
                        OR(
                                    TEXT((EDATE('Projektkostenkalkulation EP'!$B$8,0)+L$9),"TTT") = "Sa",
                                    TEXT((EDATE('Projektkostenkalkulation EP'!$B$8,0)+L$9),"TTT") = "So",
                                    IF(ISNA(VLOOKUP(EDATE('Projektkostenkalkulation EP'!$B$8,0)+L$9,Datenquellen!$F$7:$H$45,3,FALSE))," ",VLOOKUP(EDATE('Projektkostenkalkulation EP'!$B$8,0)+L$9,Datenquellen!$F$7:$H$45,3,FALSE))="X"
                                    ),
                          "X",
                          ""
                          ),
               "X"
            )</f>
        <v/>
      </c>
      <c r="N12" s="285" t="str">
        <f xml:space="preserve"> IF(TEXT((EDATE('Projektkostenkalkulation EP'!$B$8,0)+M$9),"MM")=TEXT((EDATE('Projektkostenkalkulation EP'!$B$8,0)+(M$9-1)),"MM"),
             IF(
                        OR(
                                    TEXT((EDATE('Projektkostenkalkulation EP'!$B$8,0)+M$9),"TTT") = "Sa",
                                    TEXT((EDATE('Projektkostenkalkulation EP'!$B$8,0)+M$9),"TTT") = "So",
                                    IF(ISNA(VLOOKUP(EDATE('Projektkostenkalkulation EP'!$B$8,0)+M$9,Datenquellen!$F$7:$H$45,3,FALSE))," ",VLOOKUP(EDATE('Projektkostenkalkulation EP'!$B$8,0)+M$9,Datenquellen!$F$7:$H$45,3,FALSE))="X"
                                    ),
                          "X",
                          ""
                          ),
               "X"
            )</f>
        <v/>
      </c>
      <c r="O12" s="285" t="str">
        <f xml:space="preserve"> IF(TEXT((EDATE('Projektkostenkalkulation EP'!$B$8,0)+N$9),"MM")=TEXT((EDATE('Projektkostenkalkulation EP'!$B$8,0)+(N$9-1)),"MM"),
             IF(
                        OR(
                                    TEXT((EDATE('Projektkostenkalkulation EP'!$B$8,0)+N$9),"TTT") = "Sa",
                                    TEXT((EDATE('Projektkostenkalkulation EP'!$B$8,0)+N$9),"TTT") = "So",
                                    IF(ISNA(VLOOKUP(EDATE('Projektkostenkalkulation EP'!$B$8,0)+N$9,Datenquellen!$F$7:$H$45,3,FALSE))," ",VLOOKUP(EDATE('Projektkostenkalkulation EP'!$B$8,0)+N$9,Datenquellen!$F$7:$H$45,3,FALSE))="X"
                                    ),
                          "X",
                          ""
                          ),
               "X"
            )</f>
        <v>X</v>
      </c>
      <c r="P12" s="285" t="str">
        <f xml:space="preserve"> IF(TEXT((EDATE('Projektkostenkalkulation EP'!$B$8,0)+O$9),"MM")=TEXT((EDATE('Projektkostenkalkulation EP'!$B$8,0)+(O$9-1)),"MM"),
             IF(
                        OR(
                                    TEXT((EDATE('Projektkostenkalkulation EP'!$B$8,0)+O$9),"TTT") = "Sa",
                                    TEXT((EDATE('Projektkostenkalkulation EP'!$B$8,0)+O$9),"TTT") = "So",
                                    IF(ISNA(VLOOKUP(EDATE('Projektkostenkalkulation EP'!$B$8,0)+O$9,Datenquellen!$F$7:$H$45,3,FALSE))," ",VLOOKUP(EDATE('Projektkostenkalkulation EP'!$B$8,0)+O$9,Datenquellen!$F$7:$H$45,3,FALSE))="X"
                                    ),
                          "X",
                          ""
                          ),
               "X"
            )</f>
        <v>X</v>
      </c>
      <c r="Q12" s="285" t="str">
        <f xml:space="preserve"> IF(TEXT((EDATE('Projektkostenkalkulation EP'!$B$8,0)+P$9),"MM")=TEXT((EDATE('Projektkostenkalkulation EP'!$B$8,0)+(P$9-1)),"MM"),
             IF(
                        OR(
                                    TEXT((EDATE('Projektkostenkalkulation EP'!$B$8,0)+P$9),"TTT") = "Sa",
                                    TEXT((EDATE('Projektkostenkalkulation EP'!$B$8,0)+P$9),"TTT") = "So",
                                    IF(ISNA(VLOOKUP(EDATE('Projektkostenkalkulation EP'!$B$8,0)+P$9,Datenquellen!$F$7:$H$45,3,FALSE))," ",VLOOKUP(EDATE('Projektkostenkalkulation EP'!$B$8,0)+P$9,Datenquellen!$F$7:$H$45,3,FALSE))="X"
                                    ),
                          "X",
                          ""
                          ),
               "X"
            )</f>
        <v/>
      </c>
      <c r="R12" s="285" t="str">
        <f xml:space="preserve"> IF(TEXT((EDATE('Projektkostenkalkulation EP'!$B$8,0)+Q$9),"MM")=TEXT((EDATE('Projektkostenkalkulation EP'!$B$8,0)+(Q$9-1)),"MM"),
             IF(
                        OR(
                                    TEXT((EDATE('Projektkostenkalkulation EP'!$B$8,0)+Q$9),"TTT") = "Sa",
                                    TEXT((EDATE('Projektkostenkalkulation EP'!$B$8,0)+Q$9),"TTT") = "So",
                                    IF(ISNA(VLOOKUP(EDATE('Projektkostenkalkulation EP'!$B$8,0)+Q$9,Datenquellen!$F$7:$H$45,3,FALSE))," ",VLOOKUP(EDATE('Projektkostenkalkulation EP'!$B$8,0)+Q$9,Datenquellen!$F$7:$H$45,3,FALSE))="X"
                                    ),
                          "X",
                          ""
                          ),
               "X"
            )</f>
        <v/>
      </c>
      <c r="S12" s="285" t="str">
        <f xml:space="preserve"> IF(TEXT((EDATE('Projektkostenkalkulation EP'!$B$8,0)+R$9),"MM")=TEXT((EDATE('Projektkostenkalkulation EP'!$B$8,0)+(R$9-1)),"MM"),
             IF(
                        OR(
                                    TEXT((EDATE('Projektkostenkalkulation EP'!$B$8,0)+R$9),"TTT") = "Sa",
                                    TEXT((EDATE('Projektkostenkalkulation EP'!$B$8,0)+R$9),"TTT") = "So",
                                    IF(ISNA(VLOOKUP(EDATE('Projektkostenkalkulation EP'!$B$8,0)+R$9,Datenquellen!$F$7:$H$45,3,FALSE))," ",VLOOKUP(EDATE('Projektkostenkalkulation EP'!$B$8,0)+R$9,Datenquellen!$F$7:$H$45,3,FALSE))="X"
                                    ),
                          "X",
                          ""
                          ),
               "X"
            )</f>
        <v/>
      </c>
      <c r="T12" s="285" t="str">
        <f xml:space="preserve"> IF(TEXT((EDATE('Projektkostenkalkulation EP'!$B$8,0)+S$9),"MM")=TEXT((EDATE('Projektkostenkalkulation EP'!$B$8,0)+(S$9-1)),"MM"),
             IF(
                        OR(
                                    TEXT((EDATE('Projektkostenkalkulation EP'!$B$8,0)+S$9),"TTT") = "Sa",
                                    TEXT((EDATE('Projektkostenkalkulation EP'!$B$8,0)+S$9),"TTT") = "So",
                                    IF(ISNA(VLOOKUP(EDATE('Projektkostenkalkulation EP'!$B$8,0)+S$9,Datenquellen!$F$7:$H$45,3,FALSE))," ",VLOOKUP(EDATE('Projektkostenkalkulation EP'!$B$8,0)+S$9,Datenquellen!$F$7:$H$45,3,FALSE))="X"
                                    ),
                          "X",
                          ""
                          ),
               "X"
            )</f>
        <v/>
      </c>
      <c r="U12" s="285" t="str">
        <f xml:space="preserve"> IF(TEXT((EDATE('Projektkostenkalkulation EP'!$B$8,0)+T$9),"MM")=TEXT((EDATE('Projektkostenkalkulation EP'!$B$8,0)+(T$9-1)),"MM"),
             IF(
                        OR(
                                    TEXT((EDATE('Projektkostenkalkulation EP'!$B$8,0)+T$9),"TTT") = "Sa",
                                    TEXT((EDATE('Projektkostenkalkulation EP'!$B$8,0)+T$9),"TTT") = "So",
                                    IF(ISNA(VLOOKUP(EDATE('Projektkostenkalkulation EP'!$B$8,0)+T$9,Datenquellen!$F$7:$H$45,3,FALSE))," ",VLOOKUP(EDATE('Projektkostenkalkulation EP'!$B$8,0)+T$9,Datenquellen!$F$7:$H$45,3,FALSE))="X"
                                    ),
                          "X",
                          ""
                          ),
               "X"
            )</f>
        <v/>
      </c>
      <c r="V12" s="285" t="str">
        <f xml:space="preserve"> IF(TEXT((EDATE('Projektkostenkalkulation EP'!$B$8,0)+U$9),"MM")=TEXT((EDATE('Projektkostenkalkulation EP'!$B$8,0)+(U$9-1)),"MM"),
             IF(
                        OR(
                                    TEXT((EDATE('Projektkostenkalkulation EP'!$B$8,0)+U$9),"TTT") = "Sa",
                                    TEXT((EDATE('Projektkostenkalkulation EP'!$B$8,0)+U$9),"TTT") = "So",
                                    IF(ISNA(VLOOKUP(EDATE('Projektkostenkalkulation EP'!$B$8,0)+U$9,Datenquellen!$F$7:$H$45,3,FALSE))," ",VLOOKUP(EDATE('Projektkostenkalkulation EP'!$B$8,0)+U$9,Datenquellen!$F$7:$H$45,3,FALSE))="X"
                                    ),
                          "X",
                          ""
                          ),
               "X"
            )</f>
        <v>X</v>
      </c>
      <c r="W12" s="285" t="str">
        <f xml:space="preserve"> IF(TEXT((EDATE('Projektkostenkalkulation EP'!$B$8,0)+V$9),"MM")=TEXT((EDATE('Projektkostenkalkulation EP'!$B$8,0)+(V$9-1)),"MM"),
             IF(
                        OR(
                                    TEXT((EDATE('Projektkostenkalkulation EP'!$B$8,0)+V$9),"TTT") = "Sa",
                                    TEXT((EDATE('Projektkostenkalkulation EP'!$B$8,0)+V$9),"TTT") = "So",
                                    IF(ISNA(VLOOKUP(EDATE('Projektkostenkalkulation EP'!$B$8,0)+V$9,Datenquellen!$F$7:$H$45,3,FALSE))," ",VLOOKUP(EDATE('Projektkostenkalkulation EP'!$B$8,0)+V$9,Datenquellen!$F$7:$H$45,3,FALSE))="X"
                                    ),
                          "X",
                          ""
                          ),
               "X"
            )</f>
        <v>X</v>
      </c>
      <c r="X12" s="285" t="str">
        <f xml:space="preserve"> IF(TEXT((EDATE('Projektkostenkalkulation EP'!$B$8,0)+W$9),"MM")=TEXT((EDATE('Projektkostenkalkulation EP'!$B$8,0)+(W$9-1)),"MM"),
             IF(
                        OR(
                                    TEXT((EDATE('Projektkostenkalkulation EP'!$B$8,0)+W$9),"TTT") = "Sa",
                                    TEXT((EDATE('Projektkostenkalkulation EP'!$B$8,0)+W$9),"TTT") = "So",
                                    IF(ISNA(VLOOKUP(EDATE('Projektkostenkalkulation EP'!$B$8,0)+W$9,Datenquellen!$F$7:$H$45,3,FALSE))," ",VLOOKUP(EDATE('Projektkostenkalkulation EP'!$B$8,0)+W$9,Datenquellen!$F$7:$H$45,3,FALSE))="X"
                                    ),
                          "X",
                          ""
                          ),
               "X"
            )</f>
        <v/>
      </c>
      <c r="Y12" s="285" t="str">
        <f xml:space="preserve"> IF(TEXT((EDATE('Projektkostenkalkulation EP'!$B$8,0)+X$9),"MM")=TEXT((EDATE('Projektkostenkalkulation EP'!$B$8,0)+(X$9-1)),"MM"),
             IF(
                        OR(
                                    TEXT((EDATE('Projektkostenkalkulation EP'!$B$8,0)+X$9),"TTT") = "Sa",
                                    TEXT((EDATE('Projektkostenkalkulation EP'!$B$8,0)+X$9),"TTT") = "So",
                                    IF(ISNA(VLOOKUP(EDATE('Projektkostenkalkulation EP'!$B$8,0)+X$9,Datenquellen!$F$7:$H$45,3,FALSE))," ",VLOOKUP(EDATE('Projektkostenkalkulation EP'!$B$8,0)+X$9,Datenquellen!$F$7:$H$45,3,FALSE))="X"
                                    ),
                          "X",
                          ""
                          ),
               "X"
            )</f>
        <v/>
      </c>
      <c r="Z12" s="285" t="str">
        <f xml:space="preserve"> IF(TEXT((EDATE('Projektkostenkalkulation EP'!$B$8,0)+Y$9),"MM")=TEXT((EDATE('Projektkostenkalkulation EP'!$B$8,0)+(Y$9-1)),"MM"),
             IF(
                        OR(
                                    TEXT((EDATE('Projektkostenkalkulation EP'!$B$8,0)+Y$9),"TTT") = "Sa",
                                    TEXT((EDATE('Projektkostenkalkulation EP'!$B$8,0)+Y$9),"TTT") = "So",
                                    IF(ISNA(VLOOKUP(EDATE('Projektkostenkalkulation EP'!$B$8,0)+Y$9,Datenquellen!$F$7:$H$45,3,FALSE))," ",VLOOKUP(EDATE('Projektkostenkalkulation EP'!$B$8,0)+Y$9,Datenquellen!$F$7:$H$45,3,FALSE))="X"
                                    ),
                          "X",
                          ""
                          ),
               "X"
            )</f>
        <v/>
      </c>
      <c r="AA12" s="285" t="str">
        <f xml:space="preserve"> IF(TEXT((EDATE('Projektkostenkalkulation EP'!$B$8,0)+Z$9),"MM")=TEXT((EDATE('Projektkostenkalkulation EP'!$B$8,0)+(Z$9-1)),"MM"),
             IF(
                        OR(
                                    TEXT((EDATE('Projektkostenkalkulation EP'!$B$8,0)+Z$9),"TTT") = "Sa",
                                    TEXT((EDATE('Projektkostenkalkulation EP'!$B$8,0)+Z$9),"TTT") = "So",
                                    IF(ISNA(VLOOKUP(EDATE('Projektkostenkalkulation EP'!$B$8,0)+Z$9,Datenquellen!$F$7:$H$45,3,FALSE))," ",VLOOKUP(EDATE('Projektkostenkalkulation EP'!$B$8,0)+Z$9,Datenquellen!$F$7:$H$45,3,FALSE))="X"
                                    ),
                          "X",
                          ""
                          ),
               "X"
            )</f>
        <v/>
      </c>
      <c r="AB12" s="285" t="str">
        <f xml:space="preserve"> IF(TEXT((EDATE('Projektkostenkalkulation EP'!$B$8,0)+AA$9),"MM")=TEXT((EDATE('Projektkostenkalkulation EP'!$B$8,0)+(AA$9-1)),"MM"),
             IF(
                        OR(
                                    TEXT((EDATE('Projektkostenkalkulation EP'!$B$8,0)+AA$9),"TTT") = "Sa",
                                    TEXT((EDATE('Projektkostenkalkulation EP'!$B$8,0)+AA$9),"TTT") = "So",
                                    IF(ISNA(VLOOKUP(EDATE('Projektkostenkalkulation EP'!$B$8,0)+AA$9,Datenquellen!$F$7:$H$45,3,FALSE))," ",VLOOKUP(EDATE('Projektkostenkalkulation EP'!$B$8,0)+AA$9,Datenquellen!$F$7:$H$45,3,FALSE))="X"
                                    ),
                          "X",
                          ""
                          ),
               "X"
            )</f>
        <v/>
      </c>
      <c r="AC12" s="285" t="str">
        <f xml:space="preserve"> IF(TEXT((EDATE('Projektkostenkalkulation EP'!$B$8,0)+AB$9),"MM")=TEXT((EDATE('Projektkostenkalkulation EP'!$B$8,0)+(AB$9-1)),"MM"),
             IF(
                        OR(
                                    TEXT((EDATE('Projektkostenkalkulation EP'!$B$8,0)+AB$9),"TTT") = "Sa",
                                    TEXT((EDATE('Projektkostenkalkulation EP'!$B$8,0)+AB$9),"TTT") = "So",
                                    IF(ISNA(VLOOKUP(EDATE('Projektkostenkalkulation EP'!$B$8,0)+AB$9,Datenquellen!$F$7:$H$45,3,FALSE))," ",VLOOKUP(EDATE('Projektkostenkalkulation EP'!$B$8,0)+AB$9,Datenquellen!$F$7:$H$45,3,FALSE))="X"
                                    ),
                          "X",
                          ""
                          ),
               "X"
            )</f>
        <v>X</v>
      </c>
      <c r="AD12" s="285" t="str">
        <f xml:space="preserve"> IF(TEXT((EDATE('Projektkostenkalkulation EP'!$B$8,0)+AC$9),"MM")=TEXT((EDATE('Projektkostenkalkulation EP'!$B$8,0)+(AC$9-1)),"MM"),
             IF(
                        OR(
                                    TEXT((EDATE('Projektkostenkalkulation EP'!$B$8,0)+AC$9),"TTT") = "Sa",
                                    TEXT((EDATE('Projektkostenkalkulation EP'!$B$8,0)+AC$9),"TTT") = "So",
                                    IF(ISNA(VLOOKUP(EDATE('Projektkostenkalkulation EP'!$B$8,0)+AC$9,Datenquellen!$F$7:$H$45,3,FALSE))," ",VLOOKUP(EDATE('Projektkostenkalkulation EP'!$B$8,0)+AC$9,Datenquellen!$F$7:$H$45,3,FALSE))="X"
                                    ),
                          "X",
                          ""
                          ),
               "X"
            )</f>
        <v>X</v>
      </c>
      <c r="AE12" s="285" t="str">
        <f xml:space="preserve"> IF(TEXT((EDATE('Projektkostenkalkulation EP'!$B$8,0)+AD$9),"MM")=TEXT((EDATE('Projektkostenkalkulation EP'!$B$8,0)+(AD$9-1)),"MM"),
             IF(
                        OR(
                                    TEXT((EDATE('Projektkostenkalkulation EP'!$B$8,0)+AD$9),"TTT") = "Sa",
                                    TEXT((EDATE('Projektkostenkalkulation EP'!$B$8,0)+AD$9),"TTT") = "So",
                                    IF(ISNA(VLOOKUP(EDATE('Projektkostenkalkulation EP'!$B$8,0)+AD$9,Datenquellen!$F$7:$H$45,3,FALSE))," ",VLOOKUP(EDATE('Projektkostenkalkulation EP'!$B$8,0)+AD$9,Datenquellen!$F$7:$H$45,3,FALSE))="X"
                                    ),
                          "X",
                          ""
                          ),
               "X"
            )</f>
        <v/>
      </c>
      <c r="AF12" s="285" t="str">
        <f xml:space="preserve"> IF(TEXT((EDATE('Projektkostenkalkulation EP'!$B$8,0)+AE$9),"MM")=TEXT((EDATE('Projektkostenkalkulation EP'!$B$8,0)+(AE$9-1)),"MM"),
             IF(
                        OR(
                                    TEXT((EDATE('Projektkostenkalkulation EP'!$B$8,0)+AE$9),"TTT") = "Sa",
                                    TEXT((EDATE('Projektkostenkalkulation EP'!$B$8,0)+AE$9),"TTT") = "So",
                                    IF(ISNA(VLOOKUP(EDATE('Projektkostenkalkulation EP'!$B$8,0)+AE$9,Datenquellen!$F$7:$H$45,3,FALSE))," ",VLOOKUP(EDATE('Projektkostenkalkulation EP'!$B$8,0)+AE$9,Datenquellen!$F$7:$H$45,3,FALSE))="X"
                                    ),
                          "X",
                          ""
                          ),
               "X"
            )</f>
        <v/>
      </c>
      <c r="AG12" s="285" t="str">
        <f xml:space="preserve"> IF(TEXT((EDATE('Projektkostenkalkulation EP'!$B$8,0)+AF$9),"MM")=TEXT((EDATE('Projektkostenkalkulation EP'!$B$8,0)+(AF$9-1)),"MM"),
             IF(
                        OR(
                                    TEXT((EDATE('Projektkostenkalkulation EP'!$B$8,0)+AF$9),"TTT") = "Sa",
                                    TEXT((EDATE('Projektkostenkalkulation EP'!$B$8,0)+AF$9),"TTT") = "So",
                                    IF(ISNA(VLOOKUP(EDATE('Projektkostenkalkulation EP'!$B$8,0)+AF$9,Datenquellen!$F$7:$H$45,3,FALSE))," ",VLOOKUP(EDATE('Projektkostenkalkulation EP'!$B$8,0)+AF$9,Datenquellen!$F$7:$H$45,3,FALSE))="X"
                                    ),
                          "X",
                          ""
                          ),
               "X"
            )</f>
        <v/>
      </c>
      <c r="AH12" s="239"/>
      <c r="AI12" s="240"/>
      <c r="AJ12" s="241" t="s">
        <v>67</v>
      </c>
      <c r="AK12" s="407"/>
      <c r="AL12" s="236"/>
      <c r="AM12" s="237" t="str">
        <f>IF(
            OR(
                     TEXT(EDATE('Projektkostenkalkulation EP'!$B$8,0),"TTT") = "Sa",
                     TEXT(EDATE('Projektkostenkalkulation EP'!$B$8,0),"TTT") = "So",
                     IF(ISNA(VLOOKUP(EDATE('Projektkostenkalkulation EP'!$B$8,0),Datenquellen!$F$7:$H$45,3,FALSE))," ",VLOOKUP(EDATE('Projektkostenkalkulation EP'!$B$8,0),Datenquellen!$F$7:$H$45,3,FALSE))="X"
                            ),
                    "X",
                    ""
            )</f>
        <v>X</v>
      </c>
      <c r="AN12" s="237" t="str">
        <f xml:space="preserve"> IF(TEXT((EDATE('Projektkostenkalkulation EP'!$B$8,0)+AM$9),"MM")=TEXT((EDATE('Projektkostenkalkulation EP'!$B$8,0)+(AM$9-1)),"MM"),
             IF(
                        OR(
                                    TEXT((EDATE('Projektkostenkalkulation EP'!$B$8,0)+AM$9),"TTT") = "Sa",
                                    TEXT((EDATE('Projektkostenkalkulation EP'!$B$8,0)+AM$9),"TTT") = "So",
                                    IF(ISNA(VLOOKUP(EDATE('Projektkostenkalkulation EP'!$B$8,0)+AM$9,Datenquellen!$F$7:$H$45,3,FALSE))," ",VLOOKUP(EDATE('Projektkostenkalkulation EP'!$B$8,0)+AM$9,Datenquellen!$F$7:$H$45,3,FALSE))="X"
                                    ),
                          "X",
                          ""
                          ),
               "X"
            )</f>
        <v/>
      </c>
      <c r="AO12" s="237" t="str">
        <f xml:space="preserve"> IF(TEXT((EDATE('Projektkostenkalkulation EP'!$B$8,0)+AN$9),"MM")=TEXT((EDATE('Projektkostenkalkulation EP'!$B$8,0)+(AN$9-1)),"MM"),
             IF(
                        OR(
                                    TEXT((EDATE('Projektkostenkalkulation EP'!$B$8,0)+AN$9),"TTT") = "Sa",
                                    TEXT((EDATE('Projektkostenkalkulation EP'!$B$8,0)+AN$9),"TTT") = "So",
                                    IF(ISNA(VLOOKUP(EDATE('Projektkostenkalkulation EP'!$B$8,0)+AN$9,Datenquellen!$F$7:$H$45,3,FALSE))," ",VLOOKUP(EDATE('Projektkostenkalkulation EP'!$B$8,0)+AN$9,Datenquellen!$F$7:$H$45,3,FALSE))="X"
                                    ),
                          "X",
                          ""
                          ),
               "X"
            )</f>
        <v/>
      </c>
      <c r="AP12" s="237" t="str">
        <f xml:space="preserve"> IF(TEXT((EDATE('Projektkostenkalkulation EP'!$B$8,0)+AO$9),"MM")=TEXT((EDATE('Projektkostenkalkulation EP'!$B$8,0)+(AO$9-1)),"MM"),
             IF(
                        OR(
                                    TEXT((EDATE('Projektkostenkalkulation EP'!$B$8,0)+AO$9),"TTT") = "Sa",
                                    TEXT((EDATE('Projektkostenkalkulation EP'!$B$8,0)+AO$9),"TTT") = "So",
                                    IF(ISNA(VLOOKUP(EDATE('Projektkostenkalkulation EP'!$B$8,0)+AO$9,Datenquellen!$F$7:$H$45,3,FALSE))," ",VLOOKUP(EDATE('Projektkostenkalkulation EP'!$B$8,0)+AO$9,Datenquellen!$F$7:$H$45,3,FALSE))="X"
                                    ),
                          "X",
                          ""
                          ),
               "X"
            )</f>
        <v/>
      </c>
      <c r="AQ12" s="237" t="str">
        <f xml:space="preserve"> IF(TEXT((EDATE('Projektkostenkalkulation EP'!$B$8,0)+AP$9),"MM")=TEXT((EDATE('Projektkostenkalkulation EP'!$B$8,0)+(AP$9-1)),"MM"),
             IF(
                        OR(
                                    TEXT((EDATE('Projektkostenkalkulation EP'!$B$8,0)+AP$9),"TTT") = "Sa",
                                    TEXT((EDATE('Projektkostenkalkulation EP'!$B$8,0)+AP$9),"TTT") = "So",
                                    IF(ISNA(VLOOKUP(EDATE('Projektkostenkalkulation EP'!$B$8,0)+AP$9,Datenquellen!$F$7:$H$45,3,FALSE))," ",VLOOKUP(EDATE('Projektkostenkalkulation EP'!$B$8,0)+AP$9,Datenquellen!$F$7:$H$45,3,FALSE))="X"
                                    ),
                          "X",
                          ""
                          ),
               "X"
            )</f>
        <v/>
      </c>
      <c r="AR12" s="237" t="str">
        <f xml:space="preserve"> IF(TEXT((EDATE('Projektkostenkalkulation EP'!$B$8,0)+AQ$9),"MM")=TEXT((EDATE('Projektkostenkalkulation EP'!$B$8,0)+(AQ$9-1)),"MM"),
             IF(
                        OR(
                                    TEXT((EDATE('Projektkostenkalkulation EP'!$B$8,0)+AQ$9),"TTT") = "Sa",
                                    TEXT((EDATE('Projektkostenkalkulation EP'!$B$8,0)+AQ$9),"TTT") = "So",
                                    IF(ISNA(VLOOKUP(EDATE('Projektkostenkalkulation EP'!$B$8,0)+AQ$9,Datenquellen!$F$7:$H$45,3,FALSE))," ",VLOOKUP(EDATE('Projektkostenkalkulation EP'!$B$8,0)+AQ$9,Datenquellen!$F$7:$H$45,3,FALSE))="X"
                                    ),
                          "X",
                          ""
                          ),
               "X"
            )</f>
        <v>X</v>
      </c>
      <c r="AS12" s="237" t="str">
        <f xml:space="preserve"> IF(TEXT((EDATE('Projektkostenkalkulation EP'!$B$8,0)+AR$9),"MM")=TEXT((EDATE('Projektkostenkalkulation EP'!$B$8,0)+(AR$9-1)),"MM"),
             IF(
                        OR(
                                    TEXT((EDATE('Projektkostenkalkulation EP'!$B$8,0)+AR$9),"TTT") = "Sa",
                                    TEXT((EDATE('Projektkostenkalkulation EP'!$B$8,0)+AR$9),"TTT") = "So",
                                    IF(ISNA(VLOOKUP(EDATE('Projektkostenkalkulation EP'!$B$8,0)+AR$9,Datenquellen!$F$7:$H$45,3,FALSE))," ",VLOOKUP(EDATE('Projektkostenkalkulation EP'!$B$8,0)+AR$9,Datenquellen!$F$7:$H$45,3,FALSE))="X"
                                    ),
                          "X",
                          ""
                          ),
               "X"
            )</f>
        <v>X</v>
      </c>
      <c r="AT12" s="237" t="str">
        <f xml:space="preserve"> IF(TEXT((EDATE('Projektkostenkalkulation EP'!$B$8,0)+AS$9),"MM")=TEXT((EDATE('Projektkostenkalkulation EP'!$B$8,0)+(AS$9-1)),"MM"),
             IF(
                        OR(
                                    TEXT((EDATE('Projektkostenkalkulation EP'!$B$8,0)+AS$9),"TTT") = "Sa",
                                    TEXT((EDATE('Projektkostenkalkulation EP'!$B$8,0)+AS$9),"TTT") = "So",
                                    IF(ISNA(VLOOKUP(EDATE('Projektkostenkalkulation EP'!$B$8,0)+AS$9,Datenquellen!$F$7:$H$45,3,FALSE))," ",VLOOKUP(EDATE('Projektkostenkalkulation EP'!$B$8,0)+AS$9,Datenquellen!$F$7:$H$45,3,FALSE))="X"
                                    ),
                          "X",
                          ""
                          ),
               "X"
            )</f>
        <v/>
      </c>
      <c r="AU12" s="237" t="str">
        <f xml:space="preserve"> IF(TEXT((EDATE('Projektkostenkalkulation EP'!$B$8,0)+AT$9),"MM")=TEXT((EDATE('Projektkostenkalkulation EP'!$B$8,0)+(AT$9-1)),"MM"),
             IF(
                        OR(
                                    TEXT((EDATE('Projektkostenkalkulation EP'!$B$8,0)+AT$9),"TTT") = "Sa",
                                    TEXT((EDATE('Projektkostenkalkulation EP'!$B$8,0)+AT$9),"TTT") = "So",
                                    IF(ISNA(VLOOKUP(EDATE('Projektkostenkalkulation EP'!$B$8,0)+AT$9,Datenquellen!$F$7:$H$45,3,FALSE))," ",VLOOKUP(EDATE('Projektkostenkalkulation EP'!$B$8,0)+AT$9,Datenquellen!$F$7:$H$45,3,FALSE))="X"
                                    ),
                          "X",
                          ""
                          ),
               "X"
            )</f>
        <v/>
      </c>
      <c r="AV12" s="237" t="str">
        <f xml:space="preserve"> IF(TEXT((EDATE('Projektkostenkalkulation EP'!$B$8,0)+AU$9),"MM")=TEXT((EDATE('Projektkostenkalkulation EP'!$B$8,0)+(AU$9-1)),"MM"),
             IF(
                        OR(
                                    TEXT((EDATE('Projektkostenkalkulation EP'!$B$8,0)+AU$9),"TTT") = "Sa",
                                    TEXT((EDATE('Projektkostenkalkulation EP'!$B$8,0)+AU$9),"TTT") = "So",
                                    IF(ISNA(VLOOKUP(EDATE('Projektkostenkalkulation EP'!$B$8,0)+AU$9,Datenquellen!$F$7:$H$45,3,FALSE))," ",VLOOKUP(EDATE('Projektkostenkalkulation EP'!$B$8,0)+AU$9,Datenquellen!$F$7:$H$45,3,FALSE))="X"
                                    ),
                          "X",
                          ""
                          ),
               "X"
            )</f>
        <v/>
      </c>
      <c r="AW12" s="237" t="str">
        <f xml:space="preserve"> IF(TEXT((EDATE('Projektkostenkalkulation EP'!$B$8,0)+AV$9),"MM")=TEXT((EDATE('Projektkostenkalkulation EP'!$B$8,0)+(AV$9-1)),"MM"),
             IF(
                        OR(
                                    TEXT((EDATE('Projektkostenkalkulation EP'!$B$8,0)+AV$9),"TTT") = "Sa",
                                    TEXT((EDATE('Projektkostenkalkulation EP'!$B$8,0)+AV$9),"TTT") = "So",
                                    IF(ISNA(VLOOKUP(EDATE('Projektkostenkalkulation EP'!$B$8,0)+AV$9,Datenquellen!$F$7:$H$45,3,FALSE))," ",VLOOKUP(EDATE('Projektkostenkalkulation EP'!$B$8,0)+AV$9,Datenquellen!$F$7:$H$45,3,FALSE))="X"
                                    ),
                          "X",
                          ""
                          ),
               "X"
            )</f>
        <v/>
      </c>
      <c r="AX12" s="237" t="str">
        <f xml:space="preserve"> IF(TEXT((EDATE('Projektkostenkalkulation EP'!$B$8,0)+AW$9),"MM")=TEXT((EDATE('Projektkostenkalkulation EP'!$B$8,0)+(AW$9-1)),"MM"),
             IF(
                        OR(
                                    TEXT((EDATE('Projektkostenkalkulation EP'!$B$8,0)+AW$9),"TTT") = "Sa",
                                    TEXT((EDATE('Projektkostenkalkulation EP'!$B$8,0)+AW$9),"TTT") = "So",
                                    IF(ISNA(VLOOKUP(EDATE('Projektkostenkalkulation EP'!$B$8,0)+AW$9,Datenquellen!$F$7:$H$45,3,FALSE))," ",VLOOKUP(EDATE('Projektkostenkalkulation EP'!$B$8,0)+AW$9,Datenquellen!$F$7:$H$45,3,FALSE))="X"
                                    ),
                          "X",
                          ""
                          ),
               "X"
            )</f>
        <v/>
      </c>
      <c r="AY12" s="237" t="str">
        <f xml:space="preserve"> IF(TEXT((EDATE('Projektkostenkalkulation EP'!$B$8,0)+AX$9),"MM")=TEXT((EDATE('Projektkostenkalkulation EP'!$B$8,0)+(AX$9-1)),"MM"),
             IF(
                        OR(
                                    TEXT((EDATE('Projektkostenkalkulation EP'!$B$8,0)+AX$9),"TTT") = "Sa",
                                    TEXT((EDATE('Projektkostenkalkulation EP'!$B$8,0)+AX$9),"TTT") = "So",
                                    IF(ISNA(VLOOKUP(EDATE('Projektkostenkalkulation EP'!$B$8,0)+AX$9,Datenquellen!$F$7:$H$45,3,FALSE))," ",VLOOKUP(EDATE('Projektkostenkalkulation EP'!$B$8,0)+AX$9,Datenquellen!$F$7:$H$45,3,FALSE))="X"
                                    ),
                          "X",
                          ""
                          ),
               "X"
            )</f>
        <v>X</v>
      </c>
      <c r="AZ12" s="237" t="str">
        <f xml:space="preserve"> IF(TEXT((EDATE('Projektkostenkalkulation EP'!$B$8,0)+AY$9),"MM")=TEXT((EDATE('Projektkostenkalkulation EP'!$B$8,0)+(AY$9-1)),"MM"),
             IF(
                        OR(
                                    TEXT((EDATE('Projektkostenkalkulation EP'!$B$8,0)+AY$9),"TTT") = "Sa",
                                    TEXT((EDATE('Projektkostenkalkulation EP'!$B$8,0)+AY$9),"TTT") = "So",
                                    IF(ISNA(VLOOKUP(EDATE('Projektkostenkalkulation EP'!$B$8,0)+AY$9,Datenquellen!$F$7:$H$45,3,FALSE))," ",VLOOKUP(EDATE('Projektkostenkalkulation EP'!$B$8,0)+AY$9,Datenquellen!$F$7:$H$45,3,FALSE))="X"
                                    ),
                          "X",
                          ""
                          ),
               "X"
            )</f>
        <v>X</v>
      </c>
      <c r="BA12" s="237" t="str">
        <f xml:space="preserve"> IF(TEXT((EDATE('Projektkostenkalkulation EP'!$B$8,0)+AZ$9),"MM")=TEXT((EDATE('Projektkostenkalkulation EP'!$B$8,0)+(AZ$9-1)),"MM"),
             IF(
                        OR(
                                    TEXT((EDATE('Projektkostenkalkulation EP'!$B$8,0)+AZ$9),"TTT") = "Sa",
                                    TEXT((EDATE('Projektkostenkalkulation EP'!$B$8,0)+AZ$9),"TTT") = "So",
                                    IF(ISNA(VLOOKUP(EDATE('Projektkostenkalkulation EP'!$B$8,0)+AZ$9,Datenquellen!$F$7:$H$45,3,FALSE))," ",VLOOKUP(EDATE('Projektkostenkalkulation EP'!$B$8,0)+AZ$9,Datenquellen!$F$7:$H$45,3,FALSE))="X"
                                    ),
                          "X",
                          ""
                          ),
               "X"
            )</f>
        <v/>
      </c>
      <c r="BB12" s="237" t="str">
        <f xml:space="preserve"> IF(TEXT((EDATE('Projektkostenkalkulation EP'!$B$8,0)+BA$9),"MM")=TEXT((EDATE('Projektkostenkalkulation EP'!$B$8,0)+(BA$9-1)),"MM"),
             IF(
                        OR(
                                    TEXT((EDATE('Projektkostenkalkulation EP'!$B$8,0)+BA$9),"TTT") = "Sa",
                                    TEXT((EDATE('Projektkostenkalkulation EP'!$B$8,0)+BA$9),"TTT") = "So",
                                    IF(ISNA(VLOOKUP(EDATE('Projektkostenkalkulation EP'!$B$8,0)+BA$9,Datenquellen!$F$7:$H$45,3,FALSE))," ",VLOOKUP(EDATE('Projektkostenkalkulation EP'!$B$8,0)+BA$9,Datenquellen!$F$7:$H$45,3,FALSE))="X"
                                    ),
                          "X",
                          ""
                          ),
               "X"
            )</f>
        <v/>
      </c>
      <c r="BC12" s="237" t="str">
        <f xml:space="preserve"> IF(TEXT((EDATE('Projektkostenkalkulation EP'!$B$8,0)+BB$9),"MM")=TEXT((EDATE('Projektkostenkalkulation EP'!$B$8,0)+(BB$9-1)),"MM"),
             IF(
                        OR(
                                    TEXT((EDATE('Projektkostenkalkulation EP'!$B$8,0)+BB$9),"TTT") = "Sa",
                                    TEXT((EDATE('Projektkostenkalkulation EP'!$B$8,0)+BB$9),"TTT") = "So",
                                    IF(ISNA(VLOOKUP(EDATE('Projektkostenkalkulation EP'!$B$8,0)+BB$9,Datenquellen!$F$7:$H$45,3,FALSE))," ",VLOOKUP(EDATE('Projektkostenkalkulation EP'!$B$8,0)+BB$9,Datenquellen!$F$7:$H$45,3,FALSE))="X"
                                    ),
                          "X",
                          ""
                          ),
               "X"
            )</f>
        <v/>
      </c>
      <c r="BD12" s="237" t="str">
        <f xml:space="preserve"> IF(TEXT((EDATE('Projektkostenkalkulation EP'!$B$8,0)+BC$9),"MM")=TEXT((EDATE('Projektkostenkalkulation EP'!$B$8,0)+(BC$9-1)),"MM"),
             IF(
                        OR(
                                    TEXT((EDATE('Projektkostenkalkulation EP'!$B$8,0)+BC$9),"TTT") = "Sa",
                                    TEXT((EDATE('Projektkostenkalkulation EP'!$B$8,0)+BC$9),"TTT") = "So",
                                    IF(ISNA(VLOOKUP(EDATE('Projektkostenkalkulation EP'!$B$8,0)+BC$9,Datenquellen!$F$7:$H$45,3,FALSE))," ",VLOOKUP(EDATE('Projektkostenkalkulation EP'!$B$8,0)+BC$9,Datenquellen!$F$7:$H$45,3,FALSE))="X"
                                    ),
                          "X",
                          ""
                          ),
               "X"
            )</f>
        <v/>
      </c>
      <c r="BE12" s="237" t="str">
        <f xml:space="preserve"> IF(TEXT((EDATE('Projektkostenkalkulation EP'!$B$8,0)+BD$9),"MM")=TEXT((EDATE('Projektkostenkalkulation EP'!$B$8,0)+(BD$9-1)),"MM"),
             IF(
                        OR(
                                    TEXT((EDATE('Projektkostenkalkulation EP'!$B$8,0)+BD$9),"TTT") = "Sa",
                                    TEXT((EDATE('Projektkostenkalkulation EP'!$B$8,0)+BD$9),"TTT") = "So",
                                    IF(ISNA(VLOOKUP(EDATE('Projektkostenkalkulation EP'!$B$8,0)+BD$9,Datenquellen!$F$7:$H$45,3,FALSE))," ",VLOOKUP(EDATE('Projektkostenkalkulation EP'!$B$8,0)+BD$9,Datenquellen!$F$7:$H$45,3,FALSE))="X"
                                    ),
                          "X",
                          ""
                          ),
               "X"
            )</f>
        <v/>
      </c>
      <c r="BF12" s="237" t="str">
        <f xml:space="preserve"> IF(TEXT((EDATE('Projektkostenkalkulation EP'!$B$8,0)+BE$9),"MM")=TEXT((EDATE('Projektkostenkalkulation EP'!$B$8,0)+(BE$9-1)),"MM"),
             IF(
                        OR(
                                    TEXT((EDATE('Projektkostenkalkulation EP'!$B$8,0)+BE$9),"TTT") = "Sa",
                                    TEXT((EDATE('Projektkostenkalkulation EP'!$B$8,0)+BE$9),"TTT") = "So",
                                    IF(ISNA(VLOOKUP(EDATE('Projektkostenkalkulation EP'!$B$8,0)+BE$9,Datenquellen!$F$7:$H$45,3,FALSE))," ",VLOOKUP(EDATE('Projektkostenkalkulation EP'!$B$8,0)+BE$9,Datenquellen!$F$7:$H$45,3,FALSE))="X"
                                    ),
                          "X",
                          ""
                          ),
               "X"
            )</f>
        <v>X</v>
      </c>
      <c r="BG12" s="237" t="str">
        <f xml:space="preserve"> IF(TEXT((EDATE('Projektkostenkalkulation EP'!$B$8,0)+BF$9),"MM")=TEXT((EDATE('Projektkostenkalkulation EP'!$B$8,0)+(BF$9-1)),"MM"),
             IF(
                        OR(
                                    TEXT((EDATE('Projektkostenkalkulation EP'!$B$8,0)+BF$9),"TTT") = "Sa",
                                    TEXT((EDATE('Projektkostenkalkulation EP'!$B$8,0)+BF$9),"TTT") = "So",
                                    IF(ISNA(VLOOKUP(EDATE('Projektkostenkalkulation EP'!$B$8,0)+BF$9,Datenquellen!$F$7:$H$45,3,FALSE))," ",VLOOKUP(EDATE('Projektkostenkalkulation EP'!$B$8,0)+BF$9,Datenquellen!$F$7:$H$45,3,FALSE))="X"
                                    ),
                          "X",
                          ""
                          ),
               "X"
            )</f>
        <v>X</v>
      </c>
      <c r="BH12" s="237" t="str">
        <f xml:space="preserve"> IF(TEXT((EDATE('Projektkostenkalkulation EP'!$B$8,0)+BG$9),"MM")=TEXT((EDATE('Projektkostenkalkulation EP'!$B$8,0)+(BG$9-1)),"MM"),
             IF(
                        OR(
                                    TEXT((EDATE('Projektkostenkalkulation EP'!$B$8,0)+BG$9),"TTT") = "Sa",
                                    TEXT((EDATE('Projektkostenkalkulation EP'!$B$8,0)+BG$9),"TTT") = "So",
                                    IF(ISNA(VLOOKUP(EDATE('Projektkostenkalkulation EP'!$B$8,0)+BG$9,Datenquellen!$F$7:$H$45,3,FALSE))," ",VLOOKUP(EDATE('Projektkostenkalkulation EP'!$B$8,0)+BG$9,Datenquellen!$F$7:$H$45,3,FALSE))="X"
                                    ),
                          "X",
                          ""
                          ),
               "X"
            )</f>
        <v/>
      </c>
      <c r="BI12" s="237" t="str">
        <f xml:space="preserve"> IF(TEXT((EDATE('Projektkostenkalkulation EP'!$B$8,0)+BH$9),"MM")=TEXT((EDATE('Projektkostenkalkulation EP'!$B$8,0)+(BH$9-1)),"MM"),
             IF(
                        OR(
                                    TEXT((EDATE('Projektkostenkalkulation EP'!$B$8,0)+BH$9),"TTT") = "Sa",
                                    TEXT((EDATE('Projektkostenkalkulation EP'!$B$8,0)+BH$9),"TTT") = "So",
                                    IF(ISNA(VLOOKUP(EDATE('Projektkostenkalkulation EP'!$B$8,0)+BH$9,Datenquellen!$F$7:$H$45,3,FALSE))," ",VLOOKUP(EDATE('Projektkostenkalkulation EP'!$B$8,0)+BH$9,Datenquellen!$F$7:$H$45,3,FALSE))="X"
                                    ),
                          "X",
                          ""
                          ),
               "X"
            )</f>
        <v/>
      </c>
      <c r="BJ12" s="237" t="str">
        <f xml:space="preserve"> IF(TEXT((EDATE('Projektkostenkalkulation EP'!$B$8,0)+BI$9),"MM")=TEXT((EDATE('Projektkostenkalkulation EP'!$B$8,0)+(BI$9-1)),"MM"),
             IF(
                        OR(
                                    TEXT((EDATE('Projektkostenkalkulation EP'!$B$8,0)+BI$9),"TTT") = "Sa",
                                    TEXT((EDATE('Projektkostenkalkulation EP'!$B$8,0)+BI$9),"TTT") = "So",
                                    IF(ISNA(VLOOKUP(EDATE('Projektkostenkalkulation EP'!$B$8,0)+BI$9,Datenquellen!$F$7:$H$45,3,FALSE))," ",VLOOKUP(EDATE('Projektkostenkalkulation EP'!$B$8,0)+BI$9,Datenquellen!$F$7:$H$45,3,FALSE))="X"
                                    ),
                          "X",
                          ""
                          ),
               "X"
            )</f>
        <v/>
      </c>
      <c r="BK12" s="237" t="str">
        <f xml:space="preserve"> IF(TEXT((EDATE('Projektkostenkalkulation EP'!$B$8,0)+BJ$9),"MM")=TEXT((EDATE('Projektkostenkalkulation EP'!$B$8,0)+(BJ$9-1)),"MM"),
             IF(
                        OR(
                                    TEXT((EDATE('Projektkostenkalkulation EP'!$B$8,0)+BJ$9),"TTT") = "Sa",
                                    TEXT((EDATE('Projektkostenkalkulation EP'!$B$8,0)+BJ$9),"TTT") = "So",
                                    IF(ISNA(VLOOKUP(EDATE('Projektkostenkalkulation EP'!$B$8,0)+BJ$9,Datenquellen!$F$7:$H$45,3,FALSE))," ",VLOOKUP(EDATE('Projektkostenkalkulation EP'!$B$8,0)+BJ$9,Datenquellen!$F$7:$H$45,3,FALSE))="X"
                                    ),
                          "X",
                          ""
                          ),
               "X"
            )</f>
        <v/>
      </c>
      <c r="BL12" s="237" t="str">
        <f xml:space="preserve"> IF(TEXT((EDATE('Projektkostenkalkulation EP'!$B$8,0)+BK$9),"MM")=TEXT((EDATE('Projektkostenkalkulation EP'!$B$8,0)+(BK$9-1)),"MM"),
             IF(
                        OR(
                                    TEXT((EDATE('Projektkostenkalkulation EP'!$B$8,0)+BK$9),"TTT") = "Sa",
                                    TEXT((EDATE('Projektkostenkalkulation EP'!$B$8,0)+BK$9),"TTT") = "So",
                                    IF(ISNA(VLOOKUP(EDATE('Projektkostenkalkulation EP'!$B$8,0)+BK$9,Datenquellen!$F$7:$H$45,3,FALSE))," ",VLOOKUP(EDATE('Projektkostenkalkulation EP'!$B$8,0)+BK$9,Datenquellen!$F$7:$H$45,3,FALSE))="X"
                                    ),
                          "X",
                          ""
                          ),
               "X"
            )</f>
        <v/>
      </c>
      <c r="BM12" s="237" t="str">
        <f xml:space="preserve"> IF(TEXT((EDATE('Projektkostenkalkulation EP'!$B$8,0)+BL$9),"MM")=TEXT((EDATE('Projektkostenkalkulation EP'!$B$8,0)+(BL$9-1)),"MM"),
             IF(
                        OR(
                                    TEXT((EDATE('Projektkostenkalkulation EP'!$B$8,0)+BL$9),"TTT") = "Sa",
                                    TEXT((EDATE('Projektkostenkalkulation EP'!$B$8,0)+BL$9),"TTT") = "So",
                                    IF(ISNA(VLOOKUP(EDATE('Projektkostenkalkulation EP'!$B$8,0)+BL$9,Datenquellen!$F$7:$H$45,3,FALSE))," ",VLOOKUP(EDATE('Projektkostenkalkulation EP'!$B$8,0)+BL$9,Datenquellen!$F$7:$H$45,3,FALSE))="X"
                                    ),
                          "X",
                          ""
                          ),
               "X"
            )</f>
        <v>X</v>
      </c>
      <c r="BN12" s="237" t="str">
        <f xml:space="preserve"> IF(TEXT((EDATE('Projektkostenkalkulation EP'!$B$8,0)+BM$9),"MM")=TEXT((EDATE('Projektkostenkalkulation EP'!$B$8,0)+(BM$9-1)),"MM"),
             IF(
                        OR(
                                    TEXT((EDATE('Projektkostenkalkulation EP'!$B$8,0)+BM$9),"TTT") = "Sa",
                                    TEXT((EDATE('Projektkostenkalkulation EP'!$B$8,0)+BM$9),"TTT") = "So",
                                    IF(ISNA(VLOOKUP(EDATE('Projektkostenkalkulation EP'!$B$8,0)+BM$9,Datenquellen!$F$7:$H$45,3,FALSE))," ",VLOOKUP(EDATE('Projektkostenkalkulation EP'!$B$8,0)+BM$9,Datenquellen!$F$7:$H$45,3,FALSE))="X"
                                    ),
                          "X",
                          ""
                          ),
               "X"
            )</f>
        <v>X</v>
      </c>
      <c r="BO12" s="237" t="str">
        <f xml:space="preserve"> IF(TEXT((EDATE('Projektkostenkalkulation EP'!$B$8,0)+BN$9),"MM")=TEXT((EDATE('Projektkostenkalkulation EP'!$B$8,0)+(BN$9-1)),"MM"),
             IF(
                        OR(
                                    TEXT((EDATE('Projektkostenkalkulation EP'!$B$8,0)+BN$9),"TTT") = "Sa",
                                    TEXT((EDATE('Projektkostenkalkulation EP'!$B$8,0)+BN$9),"TTT") = "So",
                                    IF(ISNA(VLOOKUP(EDATE('Projektkostenkalkulation EP'!$B$8,0)+BN$9,Datenquellen!$F$7:$H$45,3,FALSE))," ",VLOOKUP(EDATE('Projektkostenkalkulation EP'!$B$8,0)+BN$9,Datenquellen!$F$7:$H$45,3,FALSE))="X"
                                    ),
                          "X",
                          ""
                          ),
               "X"
            )</f>
        <v/>
      </c>
      <c r="BP12" s="237" t="str">
        <f xml:space="preserve"> IF(TEXT((EDATE('Projektkostenkalkulation EP'!$B$8,0)+BO$9),"MM")=TEXT((EDATE('Projektkostenkalkulation EP'!$B$8,0)+(BO$9-1)),"MM"),
             IF(
                        OR(
                                    TEXT((EDATE('Projektkostenkalkulation EP'!$B$8,0)+BO$9),"TTT") = "Sa",
                                    TEXT((EDATE('Projektkostenkalkulation EP'!$B$8,0)+BO$9),"TTT") = "So",
                                    IF(ISNA(VLOOKUP(EDATE('Projektkostenkalkulation EP'!$B$8,0)+BO$9,Datenquellen!$F$7:$H$45,3,FALSE))," ",VLOOKUP(EDATE('Projektkostenkalkulation EP'!$B$8,0)+BO$9,Datenquellen!$F$7:$H$45,3,FALSE))="X"
                                    ),
                          "X",
                          ""
                          ),
               "X"
            )</f>
        <v/>
      </c>
      <c r="BQ12" s="238" t="str">
        <f xml:space="preserve"> IF(TEXT((EDATE('Projektkostenkalkulation EP'!$B$8,0)+BP$9),"MM")=TEXT((EDATE('Projektkostenkalkulation EP'!$B$8,0)+(BP$9-1)),"MM"),
             IF(
                        OR(
                                    TEXT((EDATE('Projektkostenkalkulation EP'!$B$8,0)+BP$9),"TTT") = "Sa",
                                    TEXT((EDATE('Projektkostenkalkulation EP'!$B$8,0)+BP$9),"TTT") = "So",
                                    IF(ISNA(VLOOKUP(EDATE('Projektkostenkalkulation EP'!$B$8,0)+BP$9,Datenquellen!$F$7:$H$45,3,FALSE))," ",VLOOKUP(EDATE('Projektkostenkalkulation EP'!$B$8,0)+BP$9,Datenquellen!$F$7:$H$45,3,FALSE))="X"
                                    ),
                          "X",
                          ""
                          ),
               "X"
            )</f>
        <v/>
      </c>
      <c r="BR12" s="239"/>
      <c r="BS12" s="240"/>
      <c r="BT12" s="241" t="s">
        <v>67</v>
      </c>
      <c r="BU12" s="407"/>
      <c r="BV12" s="236"/>
      <c r="BW12" s="237" t="str">
        <f>IF(
            OR(
                     TEXT(EDATE('Projektkostenkalkulation EP'!$B$8,0),"TTT") = "Sa",
                     TEXT(EDATE('Projektkostenkalkulation EP'!$B$8,0),"TTT") = "So",
                     IF(ISNA(VLOOKUP(EDATE('Projektkostenkalkulation EP'!$B$8,0),Datenquellen!$F$7:$H$45,3,FALSE))," ",VLOOKUP(EDATE('Projektkostenkalkulation EP'!$B$8,0),Datenquellen!$F$7:$H$45,3,FALSE))="X"
                            ),
                    "X",
                    ""
            )</f>
        <v>X</v>
      </c>
      <c r="BX12" s="237" t="str">
        <f xml:space="preserve"> IF(TEXT((EDATE('Projektkostenkalkulation EP'!$B$8,0)+BW$9),"MM")=TEXT((EDATE('Projektkostenkalkulation EP'!$B$8,0)+(BW$9-1)),"MM"),
             IF(
                        OR(
                                    TEXT((EDATE('Projektkostenkalkulation EP'!$B$8,0)+BW$9),"TTT") = "Sa",
                                    TEXT((EDATE('Projektkostenkalkulation EP'!$B$8,0)+BW$9),"TTT") = "So",
                                    IF(ISNA(VLOOKUP(EDATE('Projektkostenkalkulation EP'!$B$8,0)+BW$9,Datenquellen!$F$7:$H$45,3,FALSE))," ",VLOOKUP(EDATE('Projektkostenkalkulation EP'!$B$8,0)+BW$9,Datenquellen!$F$7:$H$45,3,FALSE))="X"
                                    ),
                          "X",
                          ""
                          ),
               "X"
            )</f>
        <v/>
      </c>
      <c r="BY12" s="237" t="str">
        <f xml:space="preserve"> IF(TEXT((EDATE('Projektkostenkalkulation EP'!$B$8,0)+BX$9),"MM")=TEXT((EDATE('Projektkostenkalkulation EP'!$B$8,0)+(BX$9-1)),"MM"),
             IF(
                        OR(
                                    TEXT((EDATE('Projektkostenkalkulation EP'!$B$8,0)+BX$9),"TTT") = "Sa",
                                    TEXT((EDATE('Projektkostenkalkulation EP'!$B$8,0)+BX$9),"TTT") = "So",
                                    IF(ISNA(VLOOKUP(EDATE('Projektkostenkalkulation EP'!$B$8,0)+BX$9,Datenquellen!$F$7:$H$45,3,FALSE))," ",VLOOKUP(EDATE('Projektkostenkalkulation EP'!$B$8,0)+BX$9,Datenquellen!$F$7:$H$45,3,FALSE))="X"
                                    ),
                          "X",
                          ""
                          ),
               "X"
            )</f>
        <v/>
      </c>
      <c r="BZ12" s="237" t="str">
        <f xml:space="preserve"> IF(TEXT((EDATE('Projektkostenkalkulation EP'!$B$8,0)+BY$9),"MM")=TEXT((EDATE('Projektkostenkalkulation EP'!$B$8,0)+(BY$9-1)),"MM"),
             IF(
                        OR(
                                    TEXT((EDATE('Projektkostenkalkulation EP'!$B$8,0)+BY$9),"TTT") = "Sa",
                                    TEXT((EDATE('Projektkostenkalkulation EP'!$B$8,0)+BY$9),"TTT") = "So",
                                    IF(ISNA(VLOOKUP(EDATE('Projektkostenkalkulation EP'!$B$8,0)+BY$9,Datenquellen!$F$7:$H$45,3,FALSE))," ",VLOOKUP(EDATE('Projektkostenkalkulation EP'!$B$8,0)+BY$9,Datenquellen!$F$7:$H$45,3,FALSE))="X"
                                    ),
                          "X",
                          ""
                          ),
               "X"
            )</f>
        <v/>
      </c>
      <c r="CA12" s="237" t="str">
        <f xml:space="preserve"> IF(TEXT((EDATE('Projektkostenkalkulation EP'!$B$8,0)+BZ$9),"MM")=TEXT((EDATE('Projektkostenkalkulation EP'!$B$8,0)+(BZ$9-1)),"MM"),
             IF(
                        OR(
                                    TEXT((EDATE('Projektkostenkalkulation EP'!$B$8,0)+BZ$9),"TTT") = "Sa",
                                    TEXT((EDATE('Projektkostenkalkulation EP'!$B$8,0)+BZ$9),"TTT") = "So",
                                    IF(ISNA(VLOOKUP(EDATE('Projektkostenkalkulation EP'!$B$8,0)+BZ$9,Datenquellen!$F$7:$H$45,3,FALSE))," ",VLOOKUP(EDATE('Projektkostenkalkulation EP'!$B$8,0)+BZ$9,Datenquellen!$F$7:$H$45,3,FALSE))="X"
                                    ),
                          "X",
                          ""
                          ),
               "X"
            )</f>
        <v/>
      </c>
      <c r="CB12" s="237" t="str">
        <f xml:space="preserve"> IF(TEXT((EDATE('Projektkostenkalkulation EP'!$B$8,0)+CA$9),"MM")=TEXT((EDATE('Projektkostenkalkulation EP'!$B$8,0)+(CA$9-1)),"MM"),
             IF(
                        OR(
                                    TEXT((EDATE('Projektkostenkalkulation EP'!$B$8,0)+CA$9),"TTT") = "Sa",
                                    TEXT((EDATE('Projektkostenkalkulation EP'!$B$8,0)+CA$9),"TTT") = "So",
                                    IF(ISNA(VLOOKUP(EDATE('Projektkostenkalkulation EP'!$B$8,0)+CA$9,Datenquellen!$F$7:$H$45,3,FALSE))," ",VLOOKUP(EDATE('Projektkostenkalkulation EP'!$B$8,0)+CA$9,Datenquellen!$F$7:$H$45,3,FALSE))="X"
                                    ),
                          "X",
                          ""
                          ),
               "X"
            )</f>
        <v>X</v>
      </c>
      <c r="CC12" s="237" t="str">
        <f xml:space="preserve"> IF(TEXT((EDATE('Projektkostenkalkulation EP'!$B$8,0)+CB$9),"MM")=TEXT((EDATE('Projektkostenkalkulation EP'!$B$8,0)+(CB$9-1)),"MM"),
             IF(
                        OR(
                                    TEXT((EDATE('Projektkostenkalkulation EP'!$B$8,0)+CB$9),"TTT") = "Sa",
                                    TEXT((EDATE('Projektkostenkalkulation EP'!$B$8,0)+CB$9),"TTT") = "So",
                                    IF(ISNA(VLOOKUP(EDATE('Projektkostenkalkulation EP'!$B$8,0)+CB$9,Datenquellen!$F$7:$H$45,3,FALSE))," ",VLOOKUP(EDATE('Projektkostenkalkulation EP'!$B$8,0)+CB$9,Datenquellen!$F$7:$H$45,3,FALSE))="X"
                                    ),
                          "X",
                          ""
                          ),
               "X"
            )</f>
        <v>X</v>
      </c>
      <c r="CD12" s="237" t="str">
        <f xml:space="preserve"> IF(TEXT((EDATE('Projektkostenkalkulation EP'!$B$8,0)+CC$9),"MM")=TEXT((EDATE('Projektkostenkalkulation EP'!$B$8,0)+(CC$9-1)),"MM"),
             IF(
                        OR(
                                    TEXT((EDATE('Projektkostenkalkulation EP'!$B$8,0)+CC$9),"TTT") = "Sa",
                                    TEXT((EDATE('Projektkostenkalkulation EP'!$B$8,0)+CC$9),"TTT") = "So",
                                    IF(ISNA(VLOOKUP(EDATE('Projektkostenkalkulation EP'!$B$8,0)+CC$9,Datenquellen!$F$7:$H$45,3,FALSE))," ",VLOOKUP(EDATE('Projektkostenkalkulation EP'!$B$8,0)+CC$9,Datenquellen!$F$7:$H$45,3,FALSE))="X"
                                    ),
                          "X",
                          ""
                          ),
               "X"
            )</f>
        <v/>
      </c>
      <c r="CE12" s="237" t="str">
        <f xml:space="preserve"> IF(TEXT((EDATE('Projektkostenkalkulation EP'!$B$8,0)+CD$9),"MM")=TEXT((EDATE('Projektkostenkalkulation EP'!$B$8,0)+(CD$9-1)),"MM"),
             IF(
                        OR(
                                    TEXT((EDATE('Projektkostenkalkulation EP'!$B$8,0)+CD$9),"TTT") = "Sa",
                                    TEXT((EDATE('Projektkostenkalkulation EP'!$B$8,0)+CD$9),"TTT") = "So",
                                    IF(ISNA(VLOOKUP(EDATE('Projektkostenkalkulation EP'!$B$8,0)+CD$9,Datenquellen!$F$7:$H$45,3,FALSE))," ",VLOOKUP(EDATE('Projektkostenkalkulation EP'!$B$8,0)+CD$9,Datenquellen!$F$7:$H$45,3,FALSE))="X"
                                    ),
                          "X",
                          ""
                          ),
               "X"
            )</f>
        <v/>
      </c>
      <c r="CF12" s="237" t="str">
        <f xml:space="preserve"> IF(TEXT((EDATE('Projektkostenkalkulation EP'!$B$8,0)+CE$9),"MM")=TEXT((EDATE('Projektkostenkalkulation EP'!$B$8,0)+(CE$9-1)),"MM"),
             IF(
                        OR(
                                    TEXT((EDATE('Projektkostenkalkulation EP'!$B$8,0)+CE$9),"TTT") = "Sa",
                                    TEXT((EDATE('Projektkostenkalkulation EP'!$B$8,0)+CE$9),"TTT") = "So",
                                    IF(ISNA(VLOOKUP(EDATE('Projektkostenkalkulation EP'!$B$8,0)+CE$9,Datenquellen!$F$7:$H$45,3,FALSE))," ",VLOOKUP(EDATE('Projektkostenkalkulation EP'!$B$8,0)+CE$9,Datenquellen!$F$7:$H$45,3,FALSE))="X"
                                    ),
                          "X",
                          ""
                          ),
               "X"
            )</f>
        <v/>
      </c>
      <c r="CG12" s="237" t="str">
        <f xml:space="preserve"> IF(TEXT((EDATE('Projektkostenkalkulation EP'!$B$8,0)+CF$9),"MM")=TEXT((EDATE('Projektkostenkalkulation EP'!$B$8,0)+(CF$9-1)),"MM"),
             IF(
                        OR(
                                    TEXT((EDATE('Projektkostenkalkulation EP'!$B$8,0)+CF$9),"TTT") = "Sa",
                                    TEXT((EDATE('Projektkostenkalkulation EP'!$B$8,0)+CF$9),"TTT") = "So",
                                    IF(ISNA(VLOOKUP(EDATE('Projektkostenkalkulation EP'!$B$8,0)+CF$9,Datenquellen!$F$7:$H$45,3,FALSE))," ",VLOOKUP(EDATE('Projektkostenkalkulation EP'!$B$8,0)+CF$9,Datenquellen!$F$7:$H$45,3,FALSE))="X"
                                    ),
                          "X",
                          ""
                          ),
               "X"
            )</f>
        <v/>
      </c>
      <c r="CH12" s="237" t="str">
        <f xml:space="preserve"> IF(TEXT((EDATE('Projektkostenkalkulation EP'!$B$8,0)+CG$9),"MM")=TEXT((EDATE('Projektkostenkalkulation EP'!$B$8,0)+(CG$9-1)),"MM"),
             IF(
                        OR(
                                    TEXT((EDATE('Projektkostenkalkulation EP'!$B$8,0)+CG$9),"TTT") = "Sa",
                                    TEXT((EDATE('Projektkostenkalkulation EP'!$B$8,0)+CG$9),"TTT") = "So",
                                    IF(ISNA(VLOOKUP(EDATE('Projektkostenkalkulation EP'!$B$8,0)+CG$9,Datenquellen!$F$7:$H$45,3,FALSE))," ",VLOOKUP(EDATE('Projektkostenkalkulation EP'!$B$8,0)+CG$9,Datenquellen!$F$7:$H$45,3,FALSE))="X"
                                    ),
                          "X",
                          ""
                          ),
               "X"
            )</f>
        <v/>
      </c>
      <c r="CI12" s="237" t="str">
        <f xml:space="preserve"> IF(TEXT((EDATE('Projektkostenkalkulation EP'!$B$8,0)+CH$9),"MM")=TEXT((EDATE('Projektkostenkalkulation EP'!$B$8,0)+(CH$9-1)),"MM"),
             IF(
                        OR(
                                    TEXT((EDATE('Projektkostenkalkulation EP'!$B$8,0)+CH$9),"TTT") = "Sa",
                                    TEXT((EDATE('Projektkostenkalkulation EP'!$B$8,0)+CH$9),"TTT") = "So",
                                    IF(ISNA(VLOOKUP(EDATE('Projektkostenkalkulation EP'!$B$8,0)+CH$9,Datenquellen!$F$7:$H$45,3,FALSE))," ",VLOOKUP(EDATE('Projektkostenkalkulation EP'!$B$8,0)+CH$9,Datenquellen!$F$7:$H$45,3,FALSE))="X"
                                    ),
                          "X",
                          ""
                          ),
               "X"
            )</f>
        <v>X</v>
      </c>
      <c r="CJ12" s="237" t="str">
        <f xml:space="preserve"> IF(TEXT((EDATE('Projektkostenkalkulation EP'!$B$8,0)+CI$9),"MM")=TEXT((EDATE('Projektkostenkalkulation EP'!$B$8,0)+(CI$9-1)),"MM"),
             IF(
                        OR(
                                    TEXT((EDATE('Projektkostenkalkulation EP'!$B$8,0)+CI$9),"TTT") = "Sa",
                                    TEXT((EDATE('Projektkostenkalkulation EP'!$B$8,0)+CI$9),"TTT") = "So",
                                    IF(ISNA(VLOOKUP(EDATE('Projektkostenkalkulation EP'!$B$8,0)+CI$9,Datenquellen!$F$7:$H$45,3,FALSE))," ",VLOOKUP(EDATE('Projektkostenkalkulation EP'!$B$8,0)+CI$9,Datenquellen!$F$7:$H$45,3,FALSE))="X"
                                    ),
                          "X",
                          ""
                          ),
               "X"
            )</f>
        <v>X</v>
      </c>
      <c r="CK12" s="237" t="str">
        <f xml:space="preserve"> IF(TEXT((EDATE('Projektkostenkalkulation EP'!$B$8,0)+CJ$9),"MM")=TEXT((EDATE('Projektkostenkalkulation EP'!$B$8,0)+(CJ$9-1)),"MM"),
             IF(
                        OR(
                                    TEXT((EDATE('Projektkostenkalkulation EP'!$B$8,0)+CJ$9),"TTT") = "Sa",
                                    TEXT((EDATE('Projektkostenkalkulation EP'!$B$8,0)+CJ$9),"TTT") = "So",
                                    IF(ISNA(VLOOKUP(EDATE('Projektkostenkalkulation EP'!$B$8,0)+CJ$9,Datenquellen!$F$7:$H$45,3,FALSE))," ",VLOOKUP(EDATE('Projektkostenkalkulation EP'!$B$8,0)+CJ$9,Datenquellen!$F$7:$H$45,3,FALSE))="X"
                                    ),
                          "X",
                          ""
                          ),
               "X"
            )</f>
        <v/>
      </c>
      <c r="CL12" s="237" t="str">
        <f xml:space="preserve"> IF(TEXT((EDATE('Projektkostenkalkulation EP'!$B$8,0)+CK$9),"MM")=TEXT((EDATE('Projektkostenkalkulation EP'!$B$8,0)+(CK$9-1)),"MM"),
             IF(
                        OR(
                                    TEXT((EDATE('Projektkostenkalkulation EP'!$B$8,0)+CK$9),"TTT") = "Sa",
                                    TEXT((EDATE('Projektkostenkalkulation EP'!$B$8,0)+CK$9),"TTT") = "So",
                                    IF(ISNA(VLOOKUP(EDATE('Projektkostenkalkulation EP'!$B$8,0)+CK$9,Datenquellen!$F$7:$H$45,3,FALSE))," ",VLOOKUP(EDATE('Projektkostenkalkulation EP'!$B$8,0)+CK$9,Datenquellen!$F$7:$H$45,3,FALSE))="X"
                                    ),
                          "X",
                          ""
                          ),
               "X"
            )</f>
        <v/>
      </c>
      <c r="CM12" s="237" t="str">
        <f xml:space="preserve"> IF(TEXT((EDATE('Projektkostenkalkulation EP'!$B$8,0)+CL$9),"MM")=TEXT((EDATE('Projektkostenkalkulation EP'!$B$8,0)+(CL$9-1)),"MM"),
             IF(
                        OR(
                                    TEXT((EDATE('Projektkostenkalkulation EP'!$B$8,0)+CL$9),"TTT") = "Sa",
                                    TEXT((EDATE('Projektkostenkalkulation EP'!$B$8,0)+CL$9),"TTT") = "So",
                                    IF(ISNA(VLOOKUP(EDATE('Projektkostenkalkulation EP'!$B$8,0)+CL$9,Datenquellen!$F$7:$H$45,3,FALSE))," ",VLOOKUP(EDATE('Projektkostenkalkulation EP'!$B$8,0)+CL$9,Datenquellen!$F$7:$H$45,3,FALSE))="X"
                                    ),
                          "X",
                          ""
                          ),
               "X"
            )</f>
        <v/>
      </c>
      <c r="CN12" s="237" t="str">
        <f xml:space="preserve"> IF(TEXT((EDATE('Projektkostenkalkulation EP'!$B$8,0)+CM$9),"MM")=TEXT((EDATE('Projektkostenkalkulation EP'!$B$8,0)+(CM$9-1)),"MM"),
             IF(
                        OR(
                                    TEXT((EDATE('Projektkostenkalkulation EP'!$B$8,0)+CM$9),"TTT") = "Sa",
                                    TEXT((EDATE('Projektkostenkalkulation EP'!$B$8,0)+CM$9),"TTT") = "So",
                                    IF(ISNA(VLOOKUP(EDATE('Projektkostenkalkulation EP'!$B$8,0)+CM$9,Datenquellen!$F$7:$H$45,3,FALSE))," ",VLOOKUP(EDATE('Projektkostenkalkulation EP'!$B$8,0)+CM$9,Datenquellen!$F$7:$H$45,3,FALSE))="X"
                                    ),
                          "X",
                          ""
                          ),
               "X"
            )</f>
        <v/>
      </c>
      <c r="CO12" s="237" t="str">
        <f xml:space="preserve"> IF(TEXT((EDATE('Projektkostenkalkulation EP'!$B$8,0)+CN$9),"MM")=TEXT((EDATE('Projektkostenkalkulation EP'!$B$8,0)+(CN$9-1)),"MM"),
             IF(
                        OR(
                                    TEXT((EDATE('Projektkostenkalkulation EP'!$B$8,0)+CN$9),"TTT") = "Sa",
                                    TEXT((EDATE('Projektkostenkalkulation EP'!$B$8,0)+CN$9),"TTT") = "So",
                                    IF(ISNA(VLOOKUP(EDATE('Projektkostenkalkulation EP'!$B$8,0)+CN$9,Datenquellen!$F$7:$H$45,3,FALSE))," ",VLOOKUP(EDATE('Projektkostenkalkulation EP'!$B$8,0)+CN$9,Datenquellen!$F$7:$H$45,3,FALSE))="X"
                                    ),
                          "X",
                          ""
                          ),
               "X"
            )</f>
        <v/>
      </c>
      <c r="CP12" s="237" t="str">
        <f xml:space="preserve"> IF(TEXT((EDATE('Projektkostenkalkulation EP'!$B$8,0)+CO$9),"MM")=TEXT((EDATE('Projektkostenkalkulation EP'!$B$8,0)+(CO$9-1)),"MM"),
             IF(
                        OR(
                                    TEXT((EDATE('Projektkostenkalkulation EP'!$B$8,0)+CO$9),"TTT") = "Sa",
                                    TEXT((EDATE('Projektkostenkalkulation EP'!$B$8,0)+CO$9),"TTT") = "So",
                                    IF(ISNA(VLOOKUP(EDATE('Projektkostenkalkulation EP'!$B$8,0)+CO$9,Datenquellen!$F$7:$H$45,3,FALSE))," ",VLOOKUP(EDATE('Projektkostenkalkulation EP'!$B$8,0)+CO$9,Datenquellen!$F$7:$H$45,3,FALSE))="X"
                                    ),
                          "X",
                          ""
                          ),
               "X"
            )</f>
        <v>X</v>
      </c>
      <c r="CQ12" s="237" t="str">
        <f xml:space="preserve"> IF(TEXT((EDATE('Projektkostenkalkulation EP'!$B$8,0)+CP$9),"MM")=TEXT((EDATE('Projektkostenkalkulation EP'!$B$8,0)+(CP$9-1)),"MM"),
             IF(
                        OR(
                                    TEXT((EDATE('Projektkostenkalkulation EP'!$B$8,0)+CP$9),"TTT") = "Sa",
                                    TEXT((EDATE('Projektkostenkalkulation EP'!$B$8,0)+CP$9),"TTT") = "So",
                                    IF(ISNA(VLOOKUP(EDATE('Projektkostenkalkulation EP'!$B$8,0)+CP$9,Datenquellen!$F$7:$H$45,3,FALSE))," ",VLOOKUP(EDATE('Projektkostenkalkulation EP'!$B$8,0)+CP$9,Datenquellen!$F$7:$H$45,3,FALSE))="X"
                                    ),
                          "X",
                          ""
                          ),
               "X"
            )</f>
        <v>X</v>
      </c>
      <c r="CR12" s="237" t="str">
        <f xml:space="preserve"> IF(TEXT((EDATE('Projektkostenkalkulation EP'!$B$8,0)+CQ$9),"MM")=TEXT((EDATE('Projektkostenkalkulation EP'!$B$8,0)+(CQ$9-1)),"MM"),
             IF(
                        OR(
                                    TEXT((EDATE('Projektkostenkalkulation EP'!$B$8,0)+CQ$9),"TTT") = "Sa",
                                    TEXT((EDATE('Projektkostenkalkulation EP'!$B$8,0)+CQ$9),"TTT") = "So",
                                    IF(ISNA(VLOOKUP(EDATE('Projektkostenkalkulation EP'!$B$8,0)+CQ$9,Datenquellen!$F$7:$H$45,3,FALSE))," ",VLOOKUP(EDATE('Projektkostenkalkulation EP'!$B$8,0)+CQ$9,Datenquellen!$F$7:$H$45,3,FALSE))="X"
                                    ),
                          "X",
                          ""
                          ),
               "X"
            )</f>
        <v/>
      </c>
      <c r="CS12" s="237" t="str">
        <f xml:space="preserve"> IF(TEXT((EDATE('Projektkostenkalkulation EP'!$B$8,0)+CR$9),"MM")=TEXT((EDATE('Projektkostenkalkulation EP'!$B$8,0)+(CR$9-1)),"MM"),
             IF(
                        OR(
                                    TEXT((EDATE('Projektkostenkalkulation EP'!$B$8,0)+CR$9),"TTT") = "Sa",
                                    TEXT((EDATE('Projektkostenkalkulation EP'!$B$8,0)+CR$9),"TTT") = "So",
                                    IF(ISNA(VLOOKUP(EDATE('Projektkostenkalkulation EP'!$B$8,0)+CR$9,Datenquellen!$F$7:$H$45,3,FALSE))," ",VLOOKUP(EDATE('Projektkostenkalkulation EP'!$B$8,0)+CR$9,Datenquellen!$F$7:$H$45,3,FALSE))="X"
                                    ),
                          "X",
                          ""
                          ),
               "X"
            )</f>
        <v/>
      </c>
      <c r="CT12" s="237" t="str">
        <f xml:space="preserve"> IF(TEXT((EDATE('Projektkostenkalkulation EP'!$B$8,0)+CS$9),"MM")=TEXT((EDATE('Projektkostenkalkulation EP'!$B$8,0)+(CS$9-1)),"MM"),
             IF(
                        OR(
                                    TEXT((EDATE('Projektkostenkalkulation EP'!$B$8,0)+CS$9),"TTT") = "Sa",
                                    TEXT((EDATE('Projektkostenkalkulation EP'!$B$8,0)+CS$9),"TTT") = "So",
                                    IF(ISNA(VLOOKUP(EDATE('Projektkostenkalkulation EP'!$B$8,0)+CS$9,Datenquellen!$F$7:$H$45,3,FALSE))," ",VLOOKUP(EDATE('Projektkostenkalkulation EP'!$B$8,0)+CS$9,Datenquellen!$F$7:$H$45,3,FALSE))="X"
                                    ),
                          "X",
                          ""
                          ),
               "X"
            )</f>
        <v/>
      </c>
      <c r="CU12" s="237" t="str">
        <f xml:space="preserve"> IF(TEXT((EDATE('Projektkostenkalkulation EP'!$B$8,0)+CT$9),"MM")=TEXT((EDATE('Projektkostenkalkulation EP'!$B$8,0)+(CT$9-1)),"MM"),
             IF(
                        OR(
                                    TEXT((EDATE('Projektkostenkalkulation EP'!$B$8,0)+CT$9),"TTT") = "Sa",
                                    TEXT((EDATE('Projektkostenkalkulation EP'!$B$8,0)+CT$9),"TTT") = "So",
                                    IF(ISNA(VLOOKUP(EDATE('Projektkostenkalkulation EP'!$B$8,0)+CT$9,Datenquellen!$F$7:$H$45,3,FALSE))," ",VLOOKUP(EDATE('Projektkostenkalkulation EP'!$B$8,0)+CT$9,Datenquellen!$F$7:$H$45,3,FALSE))="X"
                                    ),
                          "X",
                          ""
                          ),
               "X"
            )</f>
        <v/>
      </c>
      <c r="CV12" s="237" t="str">
        <f xml:space="preserve"> IF(TEXT((EDATE('Projektkostenkalkulation EP'!$B$8,0)+CU$9),"MM")=TEXT((EDATE('Projektkostenkalkulation EP'!$B$8,0)+(CU$9-1)),"MM"),
             IF(
                        OR(
                                    TEXT((EDATE('Projektkostenkalkulation EP'!$B$8,0)+CU$9),"TTT") = "Sa",
                                    TEXT((EDATE('Projektkostenkalkulation EP'!$B$8,0)+CU$9),"TTT") = "So",
                                    IF(ISNA(VLOOKUP(EDATE('Projektkostenkalkulation EP'!$B$8,0)+CU$9,Datenquellen!$F$7:$H$45,3,FALSE))," ",VLOOKUP(EDATE('Projektkostenkalkulation EP'!$B$8,0)+CU$9,Datenquellen!$F$7:$H$45,3,FALSE))="X"
                                    ),
                          "X",
                          ""
                          ),
               "X"
            )</f>
        <v/>
      </c>
      <c r="CW12" s="237" t="str">
        <f xml:space="preserve"> IF(TEXT((EDATE('Projektkostenkalkulation EP'!$B$8,0)+CV$9),"MM")=TEXT((EDATE('Projektkostenkalkulation EP'!$B$8,0)+(CV$9-1)),"MM"),
             IF(
                        OR(
                                    TEXT((EDATE('Projektkostenkalkulation EP'!$B$8,0)+CV$9),"TTT") = "Sa",
                                    TEXT((EDATE('Projektkostenkalkulation EP'!$B$8,0)+CV$9),"TTT") = "So",
                                    IF(ISNA(VLOOKUP(EDATE('Projektkostenkalkulation EP'!$B$8,0)+CV$9,Datenquellen!$F$7:$H$45,3,FALSE))," ",VLOOKUP(EDATE('Projektkostenkalkulation EP'!$B$8,0)+CV$9,Datenquellen!$F$7:$H$45,3,FALSE))="X"
                                    ),
                          "X",
                          ""
                          ),
               "X"
            )</f>
        <v>X</v>
      </c>
      <c r="CX12" s="237" t="str">
        <f xml:space="preserve"> IF(TEXT((EDATE('Projektkostenkalkulation EP'!$B$8,0)+CW$9),"MM")=TEXT((EDATE('Projektkostenkalkulation EP'!$B$8,0)+(CW$9-1)),"MM"),
             IF(
                        OR(
                                    TEXT((EDATE('Projektkostenkalkulation EP'!$B$8,0)+CW$9),"TTT") = "Sa",
                                    TEXT((EDATE('Projektkostenkalkulation EP'!$B$8,0)+CW$9),"TTT") = "So",
                                    IF(ISNA(VLOOKUP(EDATE('Projektkostenkalkulation EP'!$B$8,0)+CW$9,Datenquellen!$F$7:$H$45,3,FALSE))," ",VLOOKUP(EDATE('Projektkostenkalkulation EP'!$B$8,0)+CW$9,Datenquellen!$F$7:$H$45,3,FALSE))="X"
                                    ),
                          "X",
                          ""
                          ),
               "X"
            )</f>
        <v>X</v>
      </c>
      <c r="CY12" s="237" t="str">
        <f xml:space="preserve"> IF(TEXT((EDATE('Projektkostenkalkulation EP'!$B$8,0)+CX$9),"MM")=TEXT((EDATE('Projektkostenkalkulation EP'!$B$8,0)+(CX$9-1)),"MM"),
             IF(
                        OR(
                                    TEXT((EDATE('Projektkostenkalkulation EP'!$B$8,0)+CX$9),"TTT") = "Sa",
                                    TEXT((EDATE('Projektkostenkalkulation EP'!$B$8,0)+CX$9),"TTT") = "So",
                                    IF(ISNA(VLOOKUP(EDATE('Projektkostenkalkulation EP'!$B$8,0)+CX$9,Datenquellen!$F$7:$H$45,3,FALSE))," ",VLOOKUP(EDATE('Projektkostenkalkulation EP'!$B$8,0)+CX$9,Datenquellen!$F$7:$H$45,3,FALSE))="X"
                                    ),
                          "X",
                          ""
                          ),
               "X"
            )</f>
        <v/>
      </c>
      <c r="CZ12" s="237" t="str">
        <f xml:space="preserve"> IF(TEXT((EDATE('Projektkostenkalkulation EP'!$B$8,0)+CY$9),"MM")=TEXT((EDATE('Projektkostenkalkulation EP'!$B$8,0)+(CY$9-1)),"MM"),
             IF(
                        OR(
                                    TEXT((EDATE('Projektkostenkalkulation EP'!$B$8,0)+CY$9),"TTT") = "Sa",
                                    TEXT((EDATE('Projektkostenkalkulation EP'!$B$8,0)+CY$9),"TTT") = "So",
                                    IF(ISNA(VLOOKUP(EDATE('Projektkostenkalkulation EP'!$B$8,0)+CY$9,Datenquellen!$F$7:$H$45,3,FALSE))," ",VLOOKUP(EDATE('Projektkostenkalkulation EP'!$B$8,0)+CY$9,Datenquellen!$F$7:$H$45,3,FALSE))="X"
                                    ),
                          "X",
                          ""
                          ),
               "X"
            )</f>
        <v/>
      </c>
      <c r="DA12" s="238" t="str">
        <f xml:space="preserve"> IF(TEXT((EDATE('Projektkostenkalkulation EP'!$B$8,0)+CZ$9),"MM")=TEXT((EDATE('Projektkostenkalkulation EP'!$B$8,0)+(CZ$9-1)),"MM"),
             IF(
                        OR(
                                    TEXT((EDATE('Projektkostenkalkulation EP'!$B$8,0)+CZ$9),"TTT") = "Sa",
                                    TEXT((EDATE('Projektkostenkalkulation EP'!$B$8,0)+CZ$9),"TTT") = "So",
                                    IF(ISNA(VLOOKUP(EDATE('Projektkostenkalkulation EP'!$B$8,0)+CZ$9,Datenquellen!$F$7:$H$45,3,FALSE))," ",VLOOKUP(EDATE('Projektkostenkalkulation EP'!$B$8,0)+CZ$9,Datenquellen!$F$7:$H$45,3,FALSE))="X"
                                    ),
                          "X",
                          ""
                          ),
               "X"
            )</f>
        <v/>
      </c>
      <c r="DB12" s="239"/>
      <c r="DC12" s="240"/>
      <c r="DD12" s="241" t="s">
        <v>67</v>
      </c>
      <c r="DE12" s="407"/>
      <c r="DF12" s="236"/>
      <c r="DG12" s="237" t="str">
        <f>IF(
            OR(
                     TEXT(EDATE('Projektkostenkalkulation EP'!$B$8,0),"TTT") = "Sa",
                     TEXT(EDATE('Projektkostenkalkulation EP'!$B$8,0),"TTT") = "So",
                     IF(ISNA(VLOOKUP(EDATE('Projektkostenkalkulation EP'!$B$8,0),Datenquellen!$F$7:$H$45,3,FALSE))," ",VLOOKUP(EDATE('Projektkostenkalkulation EP'!$B$8,0),Datenquellen!$F$7:$H$45,3,FALSE))="X"
                            ),
                    "X",
                    ""
            )</f>
        <v>X</v>
      </c>
      <c r="DH12" s="237" t="str">
        <f xml:space="preserve"> IF(TEXT((EDATE('Projektkostenkalkulation EP'!$B$8,0)+DG$9),"MM")=TEXT((EDATE('Projektkostenkalkulation EP'!$B$8,0)+(DG$9-1)),"MM"),
             IF(
                        OR(
                                    TEXT((EDATE('Projektkostenkalkulation EP'!$B$8,0)+DG$9),"TTT") = "Sa",
                                    TEXT((EDATE('Projektkostenkalkulation EP'!$B$8,0)+DG$9),"TTT") = "So",
                                    IF(ISNA(VLOOKUP(EDATE('Projektkostenkalkulation EP'!$B$8,0)+DG$9,Datenquellen!$F$7:$H$45,3,FALSE))," ",VLOOKUP(EDATE('Projektkostenkalkulation EP'!$B$8,0)+DG$9,Datenquellen!$F$7:$H$45,3,FALSE))="X"
                                    ),
                          "X",
                          ""
                          ),
               "X"
            )</f>
        <v/>
      </c>
      <c r="DI12" s="237" t="str">
        <f xml:space="preserve"> IF(TEXT((EDATE('Projektkostenkalkulation EP'!$B$8,0)+DH$9),"MM")=TEXT((EDATE('Projektkostenkalkulation EP'!$B$8,0)+(DH$9-1)),"MM"),
             IF(
                        OR(
                                    TEXT((EDATE('Projektkostenkalkulation EP'!$B$8,0)+DH$9),"TTT") = "Sa",
                                    TEXT((EDATE('Projektkostenkalkulation EP'!$B$8,0)+DH$9),"TTT") = "So",
                                    IF(ISNA(VLOOKUP(EDATE('Projektkostenkalkulation EP'!$B$8,0)+DH$9,Datenquellen!$F$7:$H$45,3,FALSE))," ",VLOOKUP(EDATE('Projektkostenkalkulation EP'!$B$8,0)+DH$9,Datenquellen!$F$7:$H$45,3,FALSE))="X"
                                    ),
                          "X",
                          ""
                          ),
               "X"
            )</f>
        <v/>
      </c>
      <c r="DJ12" s="237" t="str">
        <f xml:space="preserve"> IF(TEXT((EDATE('Projektkostenkalkulation EP'!$B$8,0)+DI$9),"MM")=TEXT((EDATE('Projektkostenkalkulation EP'!$B$8,0)+(DI$9-1)),"MM"),
             IF(
                        OR(
                                    TEXT((EDATE('Projektkostenkalkulation EP'!$B$8,0)+DI$9),"TTT") = "Sa",
                                    TEXT((EDATE('Projektkostenkalkulation EP'!$B$8,0)+DI$9),"TTT") = "So",
                                    IF(ISNA(VLOOKUP(EDATE('Projektkostenkalkulation EP'!$B$8,0)+DI$9,Datenquellen!$F$7:$H$45,3,FALSE))," ",VLOOKUP(EDATE('Projektkostenkalkulation EP'!$B$8,0)+DI$9,Datenquellen!$F$7:$H$45,3,FALSE))="X"
                                    ),
                          "X",
                          ""
                          ),
               "X"
            )</f>
        <v/>
      </c>
      <c r="DK12" s="237" t="str">
        <f xml:space="preserve"> IF(TEXT((EDATE('Projektkostenkalkulation EP'!$B$8,0)+DJ$9),"MM")=TEXT((EDATE('Projektkostenkalkulation EP'!$B$8,0)+(DJ$9-1)),"MM"),
             IF(
                        OR(
                                    TEXT((EDATE('Projektkostenkalkulation EP'!$B$8,0)+DJ$9),"TTT") = "Sa",
                                    TEXT((EDATE('Projektkostenkalkulation EP'!$B$8,0)+DJ$9),"TTT") = "So",
                                    IF(ISNA(VLOOKUP(EDATE('Projektkostenkalkulation EP'!$B$8,0)+DJ$9,Datenquellen!$F$7:$H$45,3,FALSE))," ",VLOOKUP(EDATE('Projektkostenkalkulation EP'!$B$8,0)+DJ$9,Datenquellen!$F$7:$H$45,3,FALSE))="X"
                                    ),
                          "X",
                          ""
                          ),
               "X"
            )</f>
        <v/>
      </c>
      <c r="DL12" s="237" t="str">
        <f xml:space="preserve"> IF(TEXT((EDATE('Projektkostenkalkulation EP'!$B$8,0)+DK$9),"MM")=TEXT((EDATE('Projektkostenkalkulation EP'!$B$8,0)+(DK$9-1)),"MM"),
             IF(
                        OR(
                                    TEXT((EDATE('Projektkostenkalkulation EP'!$B$8,0)+DK$9),"TTT") = "Sa",
                                    TEXT((EDATE('Projektkostenkalkulation EP'!$B$8,0)+DK$9),"TTT") = "So",
                                    IF(ISNA(VLOOKUP(EDATE('Projektkostenkalkulation EP'!$B$8,0)+DK$9,Datenquellen!$F$7:$H$45,3,FALSE))," ",VLOOKUP(EDATE('Projektkostenkalkulation EP'!$B$8,0)+DK$9,Datenquellen!$F$7:$H$45,3,FALSE))="X"
                                    ),
                          "X",
                          ""
                          ),
               "X"
            )</f>
        <v>X</v>
      </c>
      <c r="DM12" s="237" t="str">
        <f xml:space="preserve"> IF(TEXT((EDATE('Projektkostenkalkulation EP'!$B$8,0)+DL$9),"MM")=TEXT((EDATE('Projektkostenkalkulation EP'!$B$8,0)+(DL$9-1)),"MM"),
             IF(
                        OR(
                                    TEXT((EDATE('Projektkostenkalkulation EP'!$B$8,0)+DL$9),"TTT") = "Sa",
                                    TEXT((EDATE('Projektkostenkalkulation EP'!$B$8,0)+DL$9),"TTT") = "So",
                                    IF(ISNA(VLOOKUP(EDATE('Projektkostenkalkulation EP'!$B$8,0)+DL$9,Datenquellen!$F$7:$H$45,3,FALSE))," ",VLOOKUP(EDATE('Projektkostenkalkulation EP'!$B$8,0)+DL$9,Datenquellen!$F$7:$H$45,3,FALSE))="X"
                                    ),
                          "X",
                          ""
                          ),
               "X"
            )</f>
        <v>X</v>
      </c>
      <c r="DN12" s="237" t="str">
        <f xml:space="preserve"> IF(TEXT((EDATE('Projektkostenkalkulation EP'!$B$8,0)+DM$9),"MM")=TEXT((EDATE('Projektkostenkalkulation EP'!$B$8,0)+(DM$9-1)),"MM"),
             IF(
                        OR(
                                    TEXT((EDATE('Projektkostenkalkulation EP'!$B$8,0)+DM$9),"TTT") = "Sa",
                                    TEXT((EDATE('Projektkostenkalkulation EP'!$B$8,0)+DM$9),"TTT") = "So",
                                    IF(ISNA(VLOOKUP(EDATE('Projektkostenkalkulation EP'!$B$8,0)+DM$9,Datenquellen!$F$7:$H$45,3,FALSE))," ",VLOOKUP(EDATE('Projektkostenkalkulation EP'!$B$8,0)+DM$9,Datenquellen!$F$7:$H$45,3,FALSE))="X"
                                    ),
                          "X",
                          ""
                          ),
               "X"
            )</f>
        <v/>
      </c>
      <c r="DO12" s="237" t="str">
        <f xml:space="preserve"> IF(TEXT((EDATE('Projektkostenkalkulation EP'!$B$8,0)+DN$9),"MM")=TEXT((EDATE('Projektkostenkalkulation EP'!$B$8,0)+(DN$9-1)),"MM"),
             IF(
                        OR(
                                    TEXT((EDATE('Projektkostenkalkulation EP'!$B$8,0)+DN$9),"TTT") = "Sa",
                                    TEXT((EDATE('Projektkostenkalkulation EP'!$B$8,0)+DN$9),"TTT") = "So",
                                    IF(ISNA(VLOOKUP(EDATE('Projektkostenkalkulation EP'!$B$8,0)+DN$9,Datenquellen!$F$7:$H$45,3,FALSE))," ",VLOOKUP(EDATE('Projektkostenkalkulation EP'!$B$8,0)+DN$9,Datenquellen!$F$7:$H$45,3,FALSE))="X"
                                    ),
                          "X",
                          ""
                          ),
               "X"
            )</f>
        <v/>
      </c>
      <c r="DP12" s="237" t="str">
        <f xml:space="preserve"> IF(TEXT((EDATE('Projektkostenkalkulation EP'!$B$8,0)+DO$9),"MM")=TEXT((EDATE('Projektkostenkalkulation EP'!$B$8,0)+(DO$9-1)),"MM"),
             IF(
                        OR(
                                    TEXT((EDATE('Projektkostenkalkulation EP'!$B$8,0)+DO$9),"TTT") = "Sa",
                                    TEXT((EDATE('Projektkostenkalkulation EP'!$B$8,0)+DO$9),"TTT") = "So",
                                    IF(ISNA(VLOOKUP(EDATE('Projektkostenkalkulation EP'!$B$8,0)+DO$9,Datenquellen!$F$7:$H$45,3,FALSE))," ",VLOOKUP(EDATE('Projektkostenkalkulation EP'!$B$8,0)+DO$9,Datenquellen!$F$7:$H$45,3,FALSE))="X"
                                    ),
                          "X",
                          ""
                          ),
               "X"
            )</f>
        <v/>
      </c>
      <c r="DQ12" s="237" t="str">
        <f xml:space="preserve"> IF(TEXT((EDATE('Projektkostenkalkulation EP'!$B$8,0)+DP$9),"MM")=TEXT((EDATE('Projektkostenkalkulation EP'!$B$8,0)+(DP$9-1)),"MM"),
             IF(
                        OR(
                                    TEXT((EDATE('Projektkostenkalkulation EP'!$B$8,0)+DP$9),"TTT") = "Sa",
                                    TEXT((EDATE('Projektkostenkalkulation EP'!$B$8,0)+DP$9),"TTT") = "So",
                                    IF(ISNA(VLOOKUP(EDATE('Projektkostenkalkulation EP'!$B$8,0)+DP$9,Datenquellen!$F$7:$H$45,3,FALSE))," ",VLOOKUP(EDATE('Projektkostenkalkulation EP'!$B$8,0)+DP$9,Datenquellen!$F$7:$H$45,3,FALSE))="X"
                                    ),
                          "X",
                          ""
                          ),
               "X"
            )</f>
        <v/>
      </c>
      <c r="DR12" s="237" t="str">
        <f xml:space="preserve"> IF(TEXT((EDATE('Projektkostenkalkulation EP'!$B$8,0)+DQ$9),"MM")=TEXT((EDATE('Projektkostenkalkulation EP'!$B$8,0)+(DQ$9-1)),"MM"),
             IF(
                        OR(
                                    TEXT((EDATE('Projektkostenkalkulation EP'!$B$8,0)+DQ$9),"TTT") = "Sa",
                                    TEXT((EDATE('Projektkostenkalkulation EP'!$B$8,0)+DQ$9),"TTT") = "So",
                                    IF(ISNA(VLOOKUP(EDATE('Projektkostenkalkulation EP'!$B$8,0)+DQ$9,Datenquellen!$F$7:$H$45,3,FALSE))," ",VLOOKUP(EDATE('Projektkostenkalkulation EP'!$B$8,0)+DQ$9,Datenquellen!$F$7:$H$45,3,FALSE))="X"
                                    ),
                          "X",
                          ""
                          ),
               "X"
            )</f>
        <v/>
      </c>
      <c r="DS12" s="237" t="str">
        <f xml:space="preserve"> IF(TEXT((EDATE('Projektkostenkalkulation EP'!$B$8,0)+DR$9),"MM")=TEXT((EDATE('Projektkostenkalkulation EP'!$B$8,0)+(DR$9-1)),"MM"),
             IF(
                        OR(
                                    TEXT((EDATE('Projektkostenkalkulation EP'!$B$8,0)+DR$9),"TTT") = "Sa",
                                    TEXT((EDATE('Projektkostenkalkulation EP'!$B$8,0)+DR$9),"TTT") = "So",
                                    IF(ISNA(VLOOKUP(EDATE('Projektkostenkalkulation EP'!$B$8,0)+DR$9,Datenquellen!$F$7:$H$45,3,FALSE))," ",VLOOKUP(EDATE('Projektkostenkalkulation EP'!$B$8,0)+DR$9,Datenquellen!$F$7:$H$45,3,FALSE))="X"
                                    ),
                          "X",
                          ""
                          ),
               "X"
            )</f>
        <v>X</v>
      </c>
      <c r="DT12" s="237" t="str">
        <f xml:space="preserve"> IF(TEXT((EDATE('Projektkostenkalkulation EP'!$B$8,0)+DS$9),"MM")=TEXT((EDATE('Projektkostenkalkulation EP'!$B$8,0)+(DS$9-1)),"MM"),
             IF(
                        OR(
                                    TEXT((EDATE('Projektkostenkalkulation EP'!$B$8,0)+DS$9),"TTT") = "Sa",
                                    TEXT((EDATE('Projektkostenkalkulation EP'!$B$8,0)+DS$9),"TTT") = "So",
                                    IF(ISNA(VLOOKUP(EDATE('Projektkostenkalkulation EP'!$B$8,0)+DS$9,Datenquellen!$F$7:$H$45,3,FALSE))," ",VLOOKUP(EDATE('Projektkostenkalkulation EP'!$B$8,0)+DS$9,Datenquellen!$F$7:$H$45,3,FALSE))="X"
                                    ),
                          "X",
                          ""
                          ),
               "X"
            )</f>
        <v>X</v>
      </c>
      <c r="DU12" s="237" t="str">
        <f xml:space="preserve"> IF(TEXT((EDATE('Projektkostenkalkulation EP'!$B$8,0)+DT$9),"MM")=TEXT((EDATE('Projektkostenkalkulation EP'!$B$8,0)+(DT$9-1)),"MM"),
             IF(
                        OR(
                                    TEXT((EDATE('Projektkostenkalkulation EP'!$B$8,0)+DT$9),"TTT") = "Sa",
                                    TEXT((EDATE('Projektkostenkalkulation EP'!$B$8,0)+DT$9),"TTT") = "So",
                                    IF(ISNA(VLOOKUP(EDATE('Projektkostenkalkulation EP'!$B$8,0)+DT$9,Datenquellen!$F$7:$H$45,3,FALSE))," ",VLOOKUP(EDATE('Projektkostenkalkulation EP'!$B$8,0)+DT$9,Datenquellen!$F$7:$H$45,3,FALSE))="X"
                                    ),
                          "X",
                          ""
                          ),
               "X"
            )</f>
        <v/>
      </c>
      <c r="DV12" s="237" t="str">
        <f xml:space="preserve"> IF(TEXT((EDATE('Projektkostenkalkulation EP'!$B$8,0)+DU$9),"MM")=TEXT((EDATE('Projektkostenkalkulation EP'!$B$8,0)+(DU$9-1)),"MM"),
             IF(
                        OR(
                                    TEXT((EDATE('Projektkostenkalkulation EP'!$B$8,0)+DU$9),"TTT") = "Sa",
                                    TEXT((EDATE('Projektkostenkalkulation EP'!$B$8,0)+DU$9),"TTT") = "So",
                                    IF(ISNA(VLOOKUP(EDATE('Projektkostenkalkulation EP'!$B$8,0)+DU$9,Datenquellen!$F$7:$H$45,3,FALSE))," ",VLOOKUP(EDATE('Projektkostenkalkulation EP'!$B$8,0)+DU$9,Datenquellen!$F$7:$H$45,3,FALSE))="X"
                                    ),
                          "X",
                          ""
                          ),
               "X"
            )</f>
        <v/>
      </c>
      <c r="DW12" s="237" t="str">
        <f xml:space="preserve"> IF(TEXT((EDATE('Projektkostenkalkulation EP'!$B$8,0)+DV$9),"MM")=TEXT((EDATE('Projektkostenkalkulation EP'!$B$8,0)+(DV$9-1)),"MM"),
             IF(
                        OR(
                                    TEXT((EDATE('Projektkostenkalkulation EP'!$B$8,0)+DV$9),"TTT") = "Sa",
                                    TEXT((EDATE('Projektkostenkalkulation EP'!$B$8,0)+DV$9),"TTT") = "So",
                                    IF(ISNA(VLOOKUP(EDATE('Projektkostenkalkulation EP'!$B$8,0)+DV$9,Datenquellen!$F$7:$H$45,3,FALSE))," ",VLOOKUP(EDATE('Projektkostenkalkulation EP'!$B$8,0)+DV$9,Datenquellen!$F$7:$H$45,3,FALSE))="X"
                                    ),
                          "X",
                          ""
                          ),
               "X"
            )</f>
        <v/>
      </c>
      <c r="DX12" s="237" t="str">
        <f xml:space="preserve"> IF(TEXT((EDATE('Projektkostenkalkulation EP'!$B$8,0)+DW$9),"MM")=TEXT((EDATE('Projektkostenkalkulation EP'!$B$8,0)+(DW$9-1)),"MM"),
             IF(
                        OR(
                                    TEXT((EDATE('Projektkostenkalkulation EP'!$B$8,0)+DW$9),"TTT") = "Sa",
                                    TEXT((EDATE('Projektkostenkalkulation EP'!$B$8,0)+DW$9),"TTT") = "So",
                                    IF(ISNA(VLOOKUP(EDATE('Projektkostenkalkulation EP'!$B$8,0)+DW$9,Datenquellen!$F$7:$H$45,3,FALSE))," ",VLOOKUP(EDATE('Projektkostenkalkulation EP'!$B$8,0)+DW$9,Datenquellen!$F$7:$H$45,3,FALSE))="X"
                                    ),
                          "X",
                          ""
                          ),
               "X"
            )</f>
        <v/>
      </c>
      <c r="DY12" s="237" t="str">
        <f xml:space="preserve"> IF(TEXT((EDATE('Projektkostenkalkulation EP'!$B$8,0)+DX$9),"MM")=TEXT((EDATE('Projektkostenkalkulation EP'!$B$8,0)+(DX$9-1)),"MM"),
             IF(
                        OR(
                                    TEXT((EDATE('Projektkostenkalkulation EP'!$B$8,0)+DX$9),"TTT") = "Sa",
                                    TEXT((EDATE('Projektkostenkalkulation EP'!$B$8,0)+DX$9),"TTT") = "So",
                                    IF(ISNA(VLOOKUP(EDATE('Projektkostenkalkulation EP'!$B$8,0)+DX$9,Datenquellen!$F$7:$H$45,3,FALSE))," ",VLOOKUP(EDATE('Projektkostenkalkulation EP'!$B$8,0)+DX$9,Datenquellen!$F$7:$H$45,3,FALSE))="X"
                                    ),
                          "X",
                          ""
                          ),
               "X"
            )</f>
        <v/>
      </c>
      <c r="DZ12" s="237" t="str">
        <f xml:space="preserve"> IF(TEXT((EDATE('Projektkostenkalkulation EP'!$B$8,0)+DY$9),"MM")=TEXT((EDATE('Projektkostenkalkulation EP'!$B$8,0)+(DY$9-1)),"MM"),
             IF(
                        OR(
                                    TEXT((EDATE('Projektkostenkalkulation EP'!$B$8,0)+DY$9),"TTT") = "Sa",
                                    TEXT((EDATE('Projektkostenkalkulation EP'!$B$8,0)+DY$9),"TTT") = "So",
                                    IF(ISNA(VLOOKUP(EDATE('Projektkostenkalkulation EP'!$B$8,0)+DY$9,Datenquellen!$F$7:$H$45,3,FALSE))," ",VLOOKUP(EDATE('Projektkostenkalkulation EP'!$B$8,0)+DY$9,Datenquellen!$F$7:$H$45,3,FALSE))="X"
                                    ),
                          "X",
                          ""
                          ),
               "X"
            )</f>
        <v>X</v>
      </c>
      <c r="EA12" s="237" t="str">
        <f xml:space="preserve"> IF(TEXT((EDATE('Projektkostenkalkulation EP'!$B$8,0)+DZ$9),"MM")=TEXT((EDATE('Projektkostenkalkulation EP'!$B$8,0)+(DZ$9-1)),"MM"),
             IF(
                        OR(
                                    TEXT((EDATE('Projektkostenkalkulation EP'!$B$8,0)+DZ$9),"TTT") = "Sa",
                                    TEXT((EDATE('Projektkostenkalkulation EP'!$B$8,0)+DZ$9),"TTT") = "So",
                                    IF(ISNA(VLOOKUP(EDATE('Projektkostenkalkulation EP'!$B$8,0)+DZ$9,Datenquellen!$F$7:$H$45,3,FALSE))," ",VLOOKUP(EDATE('Projektkostenkalkulation EP'!$B$8,0)+DZ$9,Datenquellen!$F$7:$H$45,3,FALSE))="X"
                                    ),
                          "X",
                          ""
                          ),
               "X"
            )</f>
        <v>X</v>
      </c>
      <c r="EB12" s="237" t="str">
        <f xml:space="preserve"> IF(TEXT((EDATE('Projektkostenkalkulation EP'!$B$8,0)+EA$9),"MM")=TEXT((EDATE('Projektkostenkalkulation EP'!$B$8,0)+(EA$9-1)),"MM"),
             IF(
                        OR(
                                    TEXT((EDATE('Projektkostenkalkulation EP'!$B$8,0)+EA$9),"TTT") = "Sa",
                                    TEXT((EDATE('Projektkostenkalkulation EP'!$B$8,0)+EA$9),"TTT") = "So",
                                    IF(ISNA(VLOOKUP(EDATE('Projektkostenkalkulation EP'!$B$8,0)+EA$9,Datenquellen!$F$7:$H$45,3,FALSE))," ",VLOOKUP(EDATE('Projektkostenkalkulation EP'!$B$8,0)+EA$9,Datenquellen!$F$7:$H$45,3,FALSE))="X"
                                    ),
                          "X",
                          ""
                          ),
               "X"
            )</f>
        <v/>
      </c>
      <c r="EC12" s="237" t="str">
        <f xml:space="preserve"> IF(TEXT((EDATE('Projektkostenkalkulation EP'!$B$8,0)+EB$9),"MM")=TEXT((EDATE('Projektkostenkalkulation EP'!$B$8,0)+(EB$9-1)),"MM"),
             IF(
                        OR(
                                    TEXT((EDATE('Projektkostenkalkulation EP'!$B$8,0)+EB$9),"TTT") = "Sa",
                                    TEXT((EDATE('Projektkostenkalkulation EP'!$B$8,0)+EB$9),"TTT") = "So",
                                    IF(ISNA(VLOOKUP(EDATE('Projektkostenkalkulation EP'!$B$8,0)+EB$9,Datenquellen!$F$7:$H$45,3,FALSE))," ",VLOOKUP(EDATE('Projektkostenkalkulation EP'!$B$8,0)+EB$9,Datenquellen!$F$7:$H$45,3,FALSE))="X"
                                    ),
                          "X",
                          ""
                          ),
               "X"
            )</f>
        <v/>
      </c>
      <c r="ED12" s="237" t="str">
        <f xml:space="preserve"> IF(TEXT((EDATE('Projektkostenkalkulation EP'!$B$8,0)+EC$9),"MM")=TEXT((EDATE('Projektkostenkalkulation EP'!$B$8,0)+(EC$9-1)),"MM"),
             IF(
                        OR(
                                    TEXT((EDATE('Projektkostenkalkulation EP'!$B$8,0)+EC$9),"TTT") = "Sa",
                                    TEXT((EDATE('Projektkostenkalkulation EP'!$B$8,0)+EC$9),"TTT") = "So",
                                    IF(ISNA(VLOOKUP(EDATE('Projektkostenkalkulation EP'!$B$8,0)+EC$9,Datenquellen!$F$7:$H$45,3,FALSE))," ",VLOOKUP(EDATE('Projektkostenkalkulation EP'!$B$8,0)+EC$9,Datenquellen!$F$7:$H$45,3,FALSE))="X"
                                    ),
                          "X",
                          ""
                          ),
               "X"
            )</f>
        <v/>
      </c>
      <c r="EE12" s="237" t="str">
        <f xml:space="preserve"> IF(TEXT((EDATE('Projektkostenkalkulation EP'!$B$8,0)+ED$9),"MM")=TEXT((EDATE('Projektkostenkalkulation EP'!$B$8,0)+(ED$9-1)),"MM"),
             IF(
                        OR(
                                    TEXT((EDATE('Projektkostenkalkulation EP'!$B$8,0)+ED$9),"TTT") = "Sa",
                                    TEXT((EDATE('Projektkostenkalkulation EP'!$B$8,0)+ED$9),"TTT") = "So",
                                    IF(ISNA(VLOOKUP(EDATE('Projektkostenkalkulation EP'!$B$8,0)+ED$9,Datenquellen!$F$7:$H$45,3,FALSE))," ",VLOOKUP(EDATE('Projektkostenkalkulation EP'!$B$8,0)+ED$9,Datenquellen!$F$7:$H$45,3,FALSE))="X"
                                    ),
                          "X",
                          ""
                          ),
               "X"
            )</f>
        <v/>
      </c>
      <c r="EF12" s="237" t="str">
        <f xml:space="preserve"> IF(TEXT((EDATE('Projektkostenkalkulation EP'!$B$8,0)+EE$9),"MM")=TEXT((EDATE('Projektkostenkalkulation EP'!$B$8,0)+(EE$9-1)),"MM"),
             IF(
                        OR(
                                    TEXT((EDATE('Projektkostenkalkulation EP'!$B$8,0)+EE$9),"TTT") = "Sa",
                                    TEXT((EDATE('Projektkostenkalkulation EP'!$B$8,0)+EE$9),"TTT") = "So",
                                    IF(ISNA(VLOOKUP(EDATE('Projektkostenkalkulation EP'!$B$8,0)+EE$9,Datenquellen!$F$7:$H$45,3,FALSE))," ",VLOOKUP(EDATE('Projektkostenkalkulation EP'!$B$8,0)+EE$9,Datenquellen!$F$7:$H$45,3,FALSE))="X"
                                    ),
                          "X",
                          ""
                          ),
               "X"
            )</f>
        <v/>
      </c>
      <c r="EG12" s="237" t="str">
        <f xml:space="preserve"> IF(TEXT((EDATE('Projektkostenkalkulation EP'!$B$8,0)+EF$9),"MM")=TEXT((EDATE('Projektkostenkalkulation EP'!$B$8,0)+(EF$9-1)),"MM"),
             IF(
                        OR(
                                    TEXT((EDATE('Projektkostenkalkulation EP'!$B$8,0)+EF$9),"TTT") = "Sa",
                                    TEXT((EDATE('Projektkostenkalkulation EP'!$B$8,0)+EF$9),"TTT") = "So",
                                    IF(ISNA(VLOOKUP(EDATE('Projektkostenkalkulation EP'!$B$8,0)+EF$9,Datenquellen!$F$7:$H$45,3,FALSE))," ",VLOOKUP(EDATE('Projektkostenkalkulation EP'!$B$8,0)+EF$9,Datenquellen!$F$7:$H$45,3,FALSE))="X"
                                    ),
                          "X",
                          ""
                          ),
               "X"
            )</f>
        <v>X</v>
      </c>
      <c r="EH12" s="237" t="str">
        <f xml:space="preserve"> IF(TEXT((EDATE('Projektkostenkalkulation EP'!$B$8,0)+EG$9),"MM")=TEXT((EDATE('Projektkostenkalkulation EP'!$B$8,0)+(EG$9-1)),"MM"),
             IF(
                        OR(
                                    TEXT((EDATE('Projektkostenkalkulation EP'!$B$8,0)+EG$9),"TTT") = "Sa",
                                    TEXT((EDATE('Projektkostenkalkulation EP'!$B$8,0)+EG$9),"TTT") = "So",
                                    IF(ISNA(VLOOKUP(EDATE('Projektkostenkalkulation EP'!$B$8,0)+EG$9,Datenquellen!$F$7:$H$45,3,FALSE))," ",VLOOKUP(EDATE('Projektkostenkalkulation EP'!$B$8,0)+EG$9,Datenquellen!$F$7:$H$45,3,FALSE))="X"
                                    ),
                          "X",
                          ""
                          ),
               "X"
            )</f>
        <v>X</v>
      </c>
      <c r="EI12" s="237" t="str">
        <f xml:space="preserve"> IF(TEXT((EDATE('Projektkostenkalkulation EP'!$B$8,0)+EH$9),"MM")=TEXT((EDATE('Projektkostenkalkulation EP'!$B$8,0)+(EH$9-1)),"MM"),
             IF(
                        OR(
                                    TEXT((EDATE('Projektkostenkalkulation EP'!$B$8,0)+EH$9),"TTT") = "Sa",
                                    TEXT((EDATE('Projektkostenkalkulation EP'!$B$8,0)+EH$9),"TTT") = "So",
                                    IF(ISNA(VLOOKUP(EDATE('Projektkostenkalkulation EP'!$B$8,0)+EH$9,Datenquellen!$F$7:$H$45,3,FALSE))," ",VLOOKUP(EDATE('Projektkostenkalkulation EP'!$B$8,0)+EH$9,Datenquellen!$F$7:$H$45,3,FALSE))="X"
                                    ),
                          "X",
                          ""
                          ),
               "X"
            )</f>
        <v/>
      </c>
      <c r="EJ12" s="237" t="str">
        <f xml:space="preserve"> IF(TEXT((EDATE('Projektkostenkalkulation EP'!$B$8,0)+EI$9),"MM")=TEXT((EDATE('Projektkostenkalkulation EP'!$B$8,0)+(EI$9-1)),"MM"),
             IF(
                        OR(
                                    TEXT((EDATE('Projektkostenkalkulation EP'!$B$8,0)+EI$9),"TTT") = "Sa",
                                    TEXT((EDATE('Projektkostenkalkulation EP'!$B$8,0)+EI$9),"TTT") = "So",
                                    IF(ISNA(VLOOKUP(EDATE('Projektkostenkalkulation EP'!$B$8,0)+EI$9,Datenquellen!$F$7:$H$45,3,FALSE))," ",VLOOKUP(EDATE('Projektkostenkalkulation EP'!$B$8,0)+EI$9,Datenquellen!$F$7:$H$45,3,FALSE))="X"
                                    ),
                          "X",
                          ""
                          ),
               "X"
            )</f>
        <v/>
      </c>
      <c r="EK12" s="238" t="str">
        <f xml:space="preserve"> IF(TEXT((EDATE('Projektkostenkalkulation EP'!$B$8,0)+EJ$9),"MM")=TEXT((EDATE('Projektkostenkalkulation EP'!$B$8,0)+(EJ$9-1)),"MM"),
             IF(
                        OR(
                                    TEXT((EDATE('Projektkostenkalkulation EP'!$B$8,0)+EJ$9),"TTT") = "Sa",
                                    TEXT((EDATE('Projektkostenkalkulation EP'!$B$8,0)+EJ$9),"TTT") = "So",
                                    IF(ISNA(VLOOKUP(EDATE('Projektkostenkalkulation EP'!$B$8,0)+EJ$9,Datenquellen!$F$7:$H$45,3,FALSE))," ",VLOOKUP(EDATE('Projektkostenkalkulation EP'!$B$8,0)+EJ$9,Datenquellen!$F$7:$H$45,3,FALSE))="X"
                                    ),
                          "X",
                          ""
                          ),
               "X"
            )</f>
        <v/>
      </c>
      <c r="EL12" s="239"/>
      <c r="EM12" s="240"/>
      <c r="EN12" s="241" t="s">
        <v>67</v>
      </c>
      <c r="EO12" s="407"/>
      <c r="EP12" s="236"/>
      <c r="EQ12" s="237" t="str">
        <f>IF(
            OR(
                     TEXT(EDATE('Projektkostenkalkulation EP'!$B$8,0),"TTT") = "Sa",
                     TEXT(EDATE('Projektkostenkalkulation EP'!$B$8,0),"TTT") = "So",
                     IF(ISNA(VLOOKUP(EDATE('Projektkostenkalkulation EP'!$B$8,0),Datenquellen!$F$7:$H$45,3,FALSE))," ",VLOOKUP(EDATE('Projektkostenkalkulation EP'!$B$8,0),Datenquellen!$F$7:$H$45,3,FALSE))="X"
                            ),
                    "X",
                    ""
            )</f>
        <v>X</v>
      </c>
      <c r="ER12" s="237" t="str">
        <f xml:space="preserve"> IF(TEXT((EDATE('Projektkostenkalkulation EP'!$B$8,0)+EQ$9),"MM")=TEXT((EDATE('Projektkostenkalkulation EP'!$B$8,0)+(EQ$9-1)),"MM"),
             IF(
                        OR(
                                    TEXT((EDATE('Projektkostenkalkulation EP'!$B$8,0)+EQ$9),"TTT") = "Sa",
                                    TEXT((EDATE('Projektkostenkalkulation EP'!$B$8,0)+EQ$9),"TTT") = "So",
                                    IF(ISNA(VLOOKUP(EDATE('Projektkostenkalkulation EP'!$B$8,0)+EQ$9,Datenquellen!$F$7:$H$45,3,FALSE))," ",VLOOKUP(EDATE('Projektkostenkalkulation EP'!$B$8,0)+EQ$9,Datenquellen!$F$7:$H$45,3,FALSE))="X"
                                    ),
                          "X",
                          ""
                          ),
               "X"
            )</f>
        <v/>
      </c>
      <c r="ES12" s="237" t="str">
        <f xml:space="preserve"> IF(TEXT((EDATE('Projektkostenkalkulation EP'!$B$8,0)+ER$9),"MM")=TEXT((EDATE('Projektkostenkalkulation EP'!$B$8,0)+(ER$9-1)),"MM"),
             IF(
                        OR(
                                    TEXT((EDATE('Projektkostenkalkulation EP'!$B$8,0)+ER$9),"TTT") = "Sa",
                                    TEXT((EDATE('Projektkostenkalkulation EP'!$B$8,0)+ER$9),"TTT") = "So",
                                    IF(ISNA(VLOOKUP(EDATE('Projektkostenkalkulation EP'!$B$8,0)+ER$9,Datenquellen!$F$7:$H$45,3,FALSE))," ",VLOOKUP(EDATE('Projektkostenkalkulation EP'!$B$8,0)+ER$9,Datenquellen!$F$7:$H$45,3,FALSE))="X"
                                    ),
                          "X",
                          ""
                          ),
               "X"
            )</f>
        <v/>
      </c>
      <c r="ET12" s="237" t="str">
        <f xml:space="preserve"> IF(TEXT((EDATE('Projektkostenkalkulation EP'!$B$8,0)+ES$9),"MM")=TEXT((EDATE('Projektkostenkalkulation EP'!$B$8,0)+(ES$9-1)),"MM"),
             IF(
                        OR(
                                    TEXT((EDATE('Projektkostenkalkulation EP'!$B$8,0)+ES$9),"TTT") = "Sa",
                                    TEXT((EDATE('Projektkostenkalkulation EP'!$B$8,0)+ES$9),"TTT") = "So",
                                    IF(ISNA(VLOOKUP(EDATE('Projektkostenkalkulation EP'!$B$8,0)+ES$9,Datenquellen!$F$7:$H$45,3,FALSE))," ",VLOOKUP(EDATE('Projektkostenkalkulation EP'!$B$8,0)+ES$9,Datenquellen!$F$7:$H$45,3,FALSE))="X"
                                    ),
                          "X",
                          ""
                          ),
               "X"
            )</f>
        <v/>
      </c>
      <c r="EU12" s="237" t="str">
        <f xml:space="preserve"> IF(TEXT((EDATE('Projektkostenkalkulation EP'!$B$8,0)+ET$9),"MM")=TEXT((EDATE('Projektkostenkalkulation EP'!$B$8,0)+(ET$9-1)),"MM"),
             IF(
                        OR(
                                    TEXT((EDATE('Projektkostenkalkulation EP'!$B$8,0)+ET$9),"TTT") = "Sa",
                                    TEXT((EDATE('Projektkostenkalkulation EP'!$B$8,0)+ET$9),"TTT") = "So",
                                    IF(ISNA(VLOOKUP(EDATE('Projektkostenkalkulation EP'!$B$8,0)+ET$9,Datenquellen!$F$7:$H$45,3,FALSE))," ",VLOOKUP(EDATE('Projektkostenkalkulation EP'!$B$8,0)+ET$9,Datenquellen!$F$7:$H$45,3,FALSE))="X"
                                    ),
                          "X",
                          ""
                          ),
               "X"
            )</f>
        <v/>
      </c>
      <c r="EV12" s="237" t="str">
        <f xml:space="preserve"> IF(TEXT((EDATE('Projektkostenkalkulation EP'!$B$8,0)+EU$9),"MM")=TEXT((EDATE('Projektkostenkalkulation EP'!$B$8,0)+(EU$9-1)),"MM"),
             IF(
                        OR(
                                    TEXT((EDATE('Projektkostenkalkulation EP'!$B$8,0)+EU$9),"TTT") = "Sa",
                                    TEXT((EDATE('Projektkostenkalkulation EP'!$B$8,0)+EU$9),"TTT") = "So",
                                    IF(ISNA(VLOOKUP(EDATE('Projektkostenkalkulation EP'!$B$8,0)+EU$9,Datenquellen!$F$7:$H$45,3,FALSE))," ",VLOOKUP(EDATE('Projektkostenkalkulation EP'!$B$8,0)+EU$9,Datenquellen!$F$7:$H$45,3,FALSE))="X"
                                    ),
                          "X",
                          ""
                          ),
               "X"
            )</f>
        <v>X</v>
      </c>
      <c r="EW12" s="237" t="str">
        <f xml:space="preserve"> IF(TEXT((EDATE('Projektkostenkalkulation EP'!$B$8,0)+EV$9),"MM")=TEXT((EDATE('Projektkostenkalkulation EP'!$B$8,0)+(EV$9-1)),"MM"),
             IF(
                        OR(
                                    TEXT((EDATE('Projektkostenkalkulation EP'!$B$8,0)+EV$9),"TTT") = "Sa",
                                    TEXT((EDATE('Projektkostenkalkulation EP'!$B$8,0)+EV$9),"TTT") = "So",
                                    IF(ISNA(VLOOKUP(EDATE('Projektkostenkalkulation EP'!$B$8,0)+EV$9,Datenquellen!$F$7:$H$45,3,FALSE))," ",VLOOKUP(EDATE('Projektkostenkalkulation EP'!$B$8,0)+EV$9,Datenquellen!$F$7:$H$45,3,FALSE))="X"
                                    ),
                          "X",
                          ""
                          ),
               "X"
            )</f>
        <v>X</v>
      </c>
      <c r="EX12" s="237" t="str">
        <f xml:space="preserve"> IF(TEXT((EDATE('Projektkostenkalkulation EP'!$B$8,0)+EW$9),"MM")=TEXT((EDATE('Projektkostenkalkulation EP'!$B$8,0)+(EW$9-1)),"MM"),
             IF(
                        OR(
                                    TEXT((EDATE('Projektkostenkalkulation EP'!$B$8,0)+EW$9),"TTT") = "Sa",
                                    TEXT((EDATE('Projektkostenkalkulation EP'!$B$8,0)+EW$9),"TTT") = "So",
                                    IF(ISNA(VLOOKUP(EDATE('Projektkostenkalkulation EP'!$B$8,0)+EW$9,Datenquellen!$F$7:$H$45,3,FALSE))," ",VLOOKUP(EDATE('Projektkostenkalkulation EP'!$B$8,0)+EW$9,Datenquellen!$F$7:$H$45,3,FALSE))="X"
                                    ),
                          "X",
                          ""
                          ),
               "X"
            )</f>
        <v/>
      </c>
      <c r="EY12" s="237" t="str">
        <f xml:space="preserve"> IF(TEXT((EDATE('Projektkostenkalkulation EP'!$B$8,0)+EX$9),"MM")=TEXT((EDATE('Projektkostenkalkulation EP'!$B$8,0)+(EX$9-1)),"MM"),
             IF(
                        OR(
                                    TEXT((EDATE('Projektkostenkalkulation EP'!$B$8,0)+EX$9),"TTT") = "Sa",
                                    TEXT((EDATE('Projektkostenkalkulation EP'!$B$8,0)+EX$9),"TTT") = "So",
                                    IF(ISNA(VLOOKUP(EDATE('Projektkostenkalkulation EP'!$B$8,0)+EX$9,Datenquellen!$F$7:$H$45,3,FALSE))," ",VLOOKUP(EDATE('Projektkostenkalkulation EP'!$B$8,0)+EX$9,Datenquellen!$F$7:$H$45,3,FALSE))="X"
                                    ),
                          "X",
                          ""
                          ),
               "X"
            )</f>
        <v/>
      </c>
      <c r="EZ12" s="237" t="str">
        <f xml:space="preserve"> IF(TEXT((EDATE('Projektkostenkalkulation EP'!$B$8,0)+EY$9),"MM")=TEXT((EDATE('Projektkostenkalkulation EP'!$B$8,0)+(EY$9-1)),"MM"),
             IF(
                        OR(
                                    TEXT((EDATE('Projektkostenkalkulation EP'!$B$8,0)+EY$9),"TTT") = "Sa",
                                    TEXT((EDATE('Projektkostenkalkulation EP'!$B$8,0)+EY$9),"TTT") = "So",
                                    IF(ISNA(VLOOKUP(EDATE('Projektkostenkalkulation EP'!$B$8,0)+EY$9,Datenquellen!$F$7:$H$45,3,FALSE))," ",VLOOKUP(EDATE('Projektkostenkalkulation EP'!$B$8,0)+EY$9,Datenquellen!$F$7:$H$45,3,FALSE))="X"
                                    ),
                          "X",
                          ""
                          ),
               "X"
            )</f>
        <v/>
      </c>
      <c r="FA12" s="237" t="str">
        <f xml:space="preserve"> IF(TEXT((EDATE('Projektkostenkalkulation EP'!$B$8,0)+EZ$9),"MM")=TEXT((EDATE('Projektkostenkalkulation EP'!$B$8,0)+(EZ$9-1)),"MM"),
             IF(
                        OR(
                                    TEXT((EDATE('Projektkostenkalkulation EP'!$B$8,0)+EZ$9),"TTT") = "Sa",
                                    TEXT((EDATE('Projektkostenkalkulation EP'!$B$8,0)+EZ$9),"TTT") = "So",
                                    IF(ISNA(VLOOKUP(EDATE('Projektkostenkalkulation EP'!$B$8,0)+EZ$9,Datenquellen!$F$7:$H$45,3,FALSE))," ",VLOOKUP(EDATE('Projektkostenkalkulation EP'!$B$8,0)+EZ$9,Datenquellen!$F$7:$H$45,3,FALSE))="X"
                                    ),
                          "X",
                          ""
                          ),
               "X"
            )</f>
        <v/>
      </c>
      <c r="FB12" s="237" t="str">
        <f xml:space="preserve"> IF(TEXT((EDATE('Projektkostenkalkulation EP'!$B$8,0)+FA$9),"MM")=TEXT((EDATE('Projektkostenkalkulation EP'!$B$8,0)+(FA$9-1)),"MM"),
             IF(
                        OR(
                                    TEXT((EDATE('Projektkostenkalkulation EP'!$B$8,0)+FA$9),"TTT") = "Sa",
                                    TEXT((EDATE('Projektkostenkalkulation EP'!$B$8,0)+FA$9),"TTT") = "So",
                                    IF(ISNA(VLOOKUP(EDATE('Projektkostenkalkulation EP'!$B$8,0)+FA$9,Datenquellen!$F$7:$H$45,3,FALSE))," ",VLOOKUP(EDATE('Projektkostenkalkulation EP'!$B$8,0)+FA$9,Datenquellen!$F$7:$H$45,3,FALSE))="X"
                                    ),
                          "X",
                          ""
                          ),
               "X"
            )</f>
        <v/>
      </c>
      <c r="FC12" s="237" t="str">
        <f xml:space="preserve"> IF(TEXT((EDATE('Projektkostenkalkulation EP'!$B$8,0)+FB$9),"MM")=TEXT((EDATE('Projektkostenkalkulation EP'!$B$8,0)+(FB$9-1)),"MM"),
             IF(
                        OR(
                                    TEXT((EDATE('Projektkostenkalkulation EP'!$B$8,0)+FB$9),"TTT") = "Sa",
                                    TEXT((EDATE('Projektkostenkalkulation EP'!$B$8,0)+FB$9),"TTT") = "So",
                                    IF(ISNA(VLOOKUP(EDATE('Projektkostenkalkulation EP'!$B$8,0)+FB$9,Datenquellen!$F$7:$H$45,3,FALSE))," ",VLOOKUP(EDATE('Projektkostenkalkulation EP'!$B$8,0)+FB$9,Datenquellen!$F$7:$H$45,3,FALSE))="X"
                                    ),
                          "X",
                          ""
                          ),
               "X"
            )</f>
        <v>X</v>
      </c>
      <c r="FD12" s="237" t="str">
        <f xml:space="preserve"> IF(TEXT((EDATE('Projektkostenkalkulation EP'!$B$8,0)+FC$9),"MM")=TEXT((EDATE('Projektkostenkalkulation EP'!$B$8,0)+(FC$9-1)),"MM"),
             IF(
                        OR(
                                    TEXT((EDATE('Projektkostenkalkulation EP'!$B$8,0)+FC$9),"TTT") = "Sa",
                                    TEXT((EDATE('Projektkostenkalkulation EP'!$B$8,0)+FC$9),"TTT") = "So",
                                    IF(ISNA(VLOOKUP(EDATE('Projektkostenkalkulation EP'!$B$8,0)+FC$9,Datenquellen!$F$7:$H$45,3,FALSE))," ",VLOOKUP(EDATE('Projektkostenkalkulation EP'!$B$8,0)+FC$9,Datenquellen!$F$7:$H$45,3,FALSE))="X"
                                    ),
                          "X",
                          ""
                          ),
               "X"
            )</f>
        <v>X</v>
      </c>
      <c r="FE12" s="237" t="str">
        <f xml:space="preserve"> IF(TEXT((EDATE('Projektkostenkalkulation EP'!$B$8,0)+FD$9),"MM")=TEXT((EDATE('Projektkostenkalkulation EP'!$B$8,0)+(FD$9-1)),"MM"),
             IF(
                        OR(
                                    TEXT((EDATE('Projektkostenkalkulation EP'!$B$8,0)+FD$9),"TTT") = "Sa",
                                    TEXT((EDATE('Projektkostenkalkulation EP'!$B$8,0)+FD$9),"TTT") = "So",
                                    IF(ISNA(VLOOKUP(EDATE('Projektkostenkalkulation EP'!$B$8,0)+FD$9,Datenquellen!$F$7:$H$45,3,FALSE))," ",VLOOKUP(EDATE('Projektkostenkalkulation EP'!$B$8,0)+FD$9,Datenquellen!$F$7:$H$45,3,FALSE))="X"
                                    ),
                          "X",
                          ""
                          ),
               "X"
            )</f>
        <v/>
      </c>
      <c r="FF12" s="237" t="str">
        <f xml:space="preserve"> IF(TEXT((EDATE('Projektkostenkalkulation EP'!$B$8,0)+FE$9),"MM")=TEXT((EDATE('Projektkostenkalkulation EP'!$B$8,0)+(FE$9-1)),"MM"),
             IF(
                        OR(
                                    TEXT((EDATE('Projektkostenkalkulation EP'!$B$8,0)+FE$9),"TTT") = "Sa",
                                    TEXT((EDATE('Projektkostenkalkulation EP'!$B$8,0)+FE$9),"TTT") = "So",
                                    IF(ISNA(VLOOKUP(EDATE('Projektkostenkalkulation EP'!$B$8,0)+FE$9,Datenquellen!$F$7:$H$45,3,FALSE))," ",VLOOKUP(EDATE('Projektkostenkalkulation EP'!$B$8,0)+FE$9,Datenquellen!$F$7:$H$45,3,FALSE))="X"
                                    ),
                          "X",
                          ""
                          ),
               "X"
            )</f>
        <v/>
      </c>
      <c r="FG12" s="237" t="str">
        <f xml:space="preserve"> IF(TEXT((EDATE('Projektkostenkalkulation EP'!$B$8,0)+FF$9),"MM")=TEXT((EDATE('Projektkostenkalkulation EP'!$B$8,0)+(FF$9-1)),"MM"),
             IF(
                        OR(
                                    TEXT((EDATE('Projektkostenkalkulation EP'!$B$8,0)+FF$9),"TTT") = "Sa",
                                    TEXT((EDATE('Projektkostenkalkulation EP'!$B$8,0)+FF$9),"TTT") = "So",
                                    IF(ISNA(VLOOKUP(EDATE('Projektkostenkalkulation EP'!$B$8,0)+FF$9,Datenquellen!$F$7:$H$45,3,FALSE))," ",VLOOKUP(EDATE('Projektkostenkalkulation EP'!$B$8,0)+FF$9,Datenquellen!$F$7:$H$45,3,FALSE))="X"
                                    ),
                          "X",
                          ""
                          ),
               "X"
            )</f>
        <v/>
      </c>
      <c r="FH12" s="237" t="str">
        <f xml:space="preserve"> IF(TEXT((EDATE('Projektkostenkalkulation EP'!$B$8,0)+FG$9),"MM")=TEXT((EDATE('Projektkostenkalkulation EP'!$B$8,0)+(FG$9-1)),"MM"),
             IF(
                        OR(
                                    TEXT((EDATE('Projektkostenkalkulation EP'!$B$8,0)+FG$9),"TTT") = "Sa",
                                    TEXT((EDATE('Projektkostenkalkulation EP'!$B$8,0)+FG$9),"TTT") = "So",
                                    IF(ISNA(VLOOKUP(EDATE('Projektkostenkalkulation EP'!$B$8,0)+FG$9,Datenquellen!$F$7:$H$45,3,FALSE))," ",VLOOKUP(EDATE('Projektkostenkalkulation EP'!$B$8,0)+FG$9,Datenquellen!$F$7:$H$45,3,FALSE))="X"
                                    ),
                          "X",
                          ""
                          ),
               "X"
            )</f>
        <v/>
      </c>
      <c r="FI12" s="237" t="str">
        <f xml:space="preserve"> IF(TEXT((EDATE('Projektkostenkalkulation EP'!$B$8,0)+FH$9),"MM")=TEXT((EDATE('Projektkostenkalkulation EP'!$B$8,0)+(FH$9-1)),"MM"),
             IF(
                        OR(
                                    TEXT((EDATE('Projektkostenkalkulation EP'!$B$8,0)+FH$9),"TTT") = "Sa",
                                    TEXT((EDATE('Projektkostenkalkulation EP'!$B$8,0)+FH$9),"TTT") = "So",
                                    IF(ISNA(VLOOKUP(EDATE('Projektkostenkalkulation EP'!$B$8,0)+FH$9,Datenquellen!$F$7:$H$45,3,FALSE))," ",VLOOKUP(EDATE('Projektkostenkalkulation EP'!$B$8,0)+FH$9,Datenquellen!$F$7:$H$45,3,FALSE))="X"
                                    ),
                          "X",
                          ""
                          ),
               "X"
            )</f>
        <v/>
      </c>
      <c r="FJ12" s="237" t="str">
        <f xml:space="preserve"> IF(TEXT((EDATE('Projektkostenkalkulation EP'!$B$8,0)+FI$9),"MM")=TEXT((EDATE('Projektkostenkalkulation EP'!$B$8,0)+(FI$9-1)),"MM"),
             IF(
                        OR(
                                    TEXT((EDATE('Projektkostenkalkulation EP'!$B$8,0)+FI$9),"TTT") = "Sa",
                                    TEXT((EDATE('Projektkostenkalkulation EP'!$B$8,0)+FI$9),"TTT") = "So",
                                    IF(ISNA(VLOOKUP(EDATE('Projektkostenkalkulation EP'!$B$8,0)+FI$9,Datenquellen!$F$7:$H$45,3,FALSE))," ",VLOOKUP(EDATE('Projektkostenkalkulation EP'!$B$8,0)+FI$9,Datenquellen!$F$7:$H$45,3,FALSE))="X"
                                    ),
                          "X",
                          ""
                          ),
               "X"
            )</f>
        <v>X</v>
      </c>
      <c r="FK12" s="237" t="str">
        <f xml:space="preserve"> IF(TEXT((EDATE('Projektkostenkalkulation EP'!$B$8,0)+FJ$9),"MM")=TEXT((EDATE('Projektkostenkalkulation EP'!$B$8,0)+(FJ$9-1)),"MM"),
             IF(
                        OR(
                                    TEXT((EDATE('Projektkostenkalkulation EP'!$B$8,0)+FJ$9),"TTT") = "Sa",
                                    TEXT((EDATE('Projektkostenkalkulation EP'!$B$8,0)+FJ$9),"TTT") = "So",
                                    IF(ISNA(VLOOKUP(EDATE('Projektkostenkalkulation EP'!$B$8,0)+FJ$9,Datenquellen!$F$7:$H$45,3,FALSE))," ",VLOOKUP(EDATE('Projektkostenkalkulation EP'!$B$8,0)+FJ$9,Datenquellen!$F$7:$H$45,3,FALSE))="X"
                                    ),
                          "X",
                          ""
                          ),
               "X"
            )</f>
        <v>X</v>
      </c>
      <c r="FL12" s="237" t="str">
        <f xml:space="preserve"> IF(TEXT((EDATE('Projektkostenkalkulation EP'!$B$8,0)+FK$9),"MM")=TEXT((EDATE('Projektkostenkalkulation EP'!$B$8,0)+(FK$9-1)),"MM"),
             IF(
                        OR(
                                    TEXT((EDATE('Projektkostenkalkulation EP'!$B$8,0)+FK$9),"TTT") = "Sa",
                                    TEXT((EDATE('Projektkostenkalkulation EP'!$B$8,0)+FK$9),"TTT") = "So",
                                    IF(ISNA(VLOOKUP(EDATE('Projektkostenkalkulation EP'!$B$8,0)+FK$9,Datenquellen!$F$7:$H$45,3,FALSE))," ",VLOOKUP(EDATE('Projektkostenkalkulation EP'!$B$8,0)+FK$9,Datenquellen!$F$7:$H$45,3,FALSE))="X"
                                    ),
                          "X",
                          ""
                          ),
               "X"
            )</f>
        <v/>
      </c>
      <c r="FM12" s="237" t="str">
        <f xml:space="preserve"> IF(TEXT((EDATE('Projektkostenkalkulation EP'!$B$8,0)+FL$9),"MM")=TEXT((EDATE('Projektkostenkalkulation EP'!$B$8,0)+(FL$9-1)),"MM"),
             IF(
                        OR(
                                    TEXT((EDATE('Projektkostenkalkulation EP'!$B$8,0)+FL$9),"TTT") = "Sa",
                                    TEXT((EDATE('Projektkostenkalkulation EP'!$B$8,0)+FL$9),"TTT") = "So",
                                    IF(ISNA(VLOOKUP(EDATE('Projektkostenkalkulation EP'!$B$8,0)+FL$9,Datenquellen!$F$7:$H$45,3,FALSE))," ",VLOOKUP(EDATE('Projektkostenkalkulation EP'!$B$8,0)+FL$9,Datenquellen!$F$7:$H$45,3,FALSE))="X"
                                    ),
                          "X",
                          ""
                          ),
               "X"
            )</f>
        <v/>
      </c>
      <c r="FN12" s="237" t="str">
        <f xml:space="preserve"> IF(TEXT((EDATE('Projektkostenkalkulation EP'!$B$8,0)+FM$9),"MM")=TEXT((EDATE('Projektkostenkalkulation EP'!$B$8,0)+(FM$9-1)),"MM"),
             IF(
                        OR(
                                    TEXT((EDATE('Projektkostenkalkulation EP'!$B$8,0)+FM$9),"TTT") = "Sa",
                                    TEXT((EDATE('Projektkostenkalkulation EP'!$B$8,0)+FM$9),"TTT") = "So",
                                    IF(ISNA(VLOOKUP(EDATE('Projektkostenkalkulation EP'!$B$8,0)+FM$9,Datenquellen!$F$7:$H$45,3,FALSE))," ",VLOOKUP(EDATE('Projektkostenkalkulation EP'!$B$8,0)+FM$9,Datenquellen!$F$7:$H$45,3,FALSE))="X"
                                    ),
                          "X",
                          ""
                          ),
               "X"
            )</f>
        <v/>
      </c>
      <c r="FO12" s="237" t="str">
        <f xml:space="preserve"> IF(TEXT((EDATE('Projektkostenkalkulation EP'!$B$8,0)+FN$9),"MM")=TEXT((EDATE('Projektkostenkalkulation EP'!$B$8,0)+(FN$9-1)),"MM"),
             IF(
                        OR(
                                    TEXT((EDATE('Projektkostenkalkulation EP'!$B$8,0)+FN$9),"TTT") = "Sa",
                                    TEXT((EDATE('Projektkostenkalkulation EP'!$B$8,0)+FN$9),"TTT") = "So",
                                    IF(ISNA(VLOOKUP(EDATE('Projektkostenkalkulation EP'!$B$8,0)+FN$9,Datenquellen!$F$7:$H$45,3,FALSE))," ",VLOOKUP(EDATE('Projektkostenkalkulation EP'!$B$8,0)+FN$9,Datenquellen!$F$7:$H$45,3,FALSE))="X"
                                    ),
                          "X",
                          ""
                          ),
               "X"
            )</f>
        <v/>
      </c>
      <c r="FP12" s="237" t="str">
        <f xml:space="preserve"> IF(TEXT((EDATE('Projektkostenkalkulation EP'!$B$8,0)+FO$9),"MM")=TEXT((EDATE('Projektkostenkalkulation EP'!$B$8,0)+(FO$9-1)),"MM"),
             IF(
                        OR(
                                    TEXT((EDATE('Projektkostenkalkulation EP'!$B$8,0)+FO$9),"TTT") = "Sa",
                                    TEXT((EDATE('Projektkostenkalkulation EP'!$B$8,0)+FO$9),"TTT") = "So",
                                    IF(ISNA(VLOOKUP(EDATE('Projektkostenkalkulation EP'!$B$8,0)+FO$9,Datenquellen!$F$7:$H$45,3,FALSE))," ",VLOOKUP(EDATE('Projektkostenkalkulation EP'!$B$8,0)+FO$9,Datenquellen!$F$7:$H$45,3,FALSE))="X"
                                    ),
                          "X",
                          ""
                          ),
               "X"
            )</f>
        <v/>
      </c>
      <c r="FQ12" s="237" t="str">
        <f xml:space="preserve"> IF(TEXT((EDATE('Projektkostenkalkulation EP'!$B$8,0)+FP$9),"MM")=TEXT((EDATE('Projektkostenkalkulation EP'!$B$8,0)+(FP$9-1)),"MM"),
             IF(
                        OR(
                                    TEXT((EDATE('Projektkostenkalkulation EP'!$B$8,0)+FP$9),"TTT") = "Sa",
                                    TEXT((EDATE('Projektkostenkalkulation EP'!$B$8,0)+FP$9),"TTT") = "So",
                                    IF(ISNA(VLOOKUP(EDATE('Projektkostenkalkulation EP'!$B$8,0)+FP$9,Datenquellen!$F$7:$H$45,3,FALSE))," ",VLOOKUP(EDATE('Projektkostenkalkulation EP'!$B$8,0)+FP$9,Datenquellen!$F$7:$H$45,3,FALSE))="X"
                                    ),
                          "X",
                          ""
                          ),
               "X"
            )</f>
        <v>X</v>
      </c>
      <c r="FR12" s="237" t="str">
        <f xml:space="preserve"> IF(TEXT((EDATE('Projektkostenkalkulation EP'!$B$8,0)+FQ$9),"MM")=TEXT((EDATE('Projektkostenkalkulation EP'!$B$8,0)+(FQ$9-1)),"MM"),
             IF(
                        OR(
                                    TEXT((EDATE('Projektkostenkalkulation EP'!$B$8,0)+FQ$9),"TTT") = "Sa",
                                    TEXT((EDATE('Projektkostenkalkulation EP'!$B$8,0)+FQ$9),"TTT") = "So",
                                    IF(ISNA(VLOOKUP(EDATE('Projektkostenkalkulation EP'!$B$8,0)+FQ$9,Datenquellen!$F$7:$H$45,3,FALSE))," ",VLOOKUP(EDATE('Projektkostenkalkulation EP'!$B$8,0)+FQ$9,Datenquellen!$F$7:$H$45,3,FALSE))="X"
                                    ),
                          "X",
                          ""
                          ),
               "X"
            )</f>
        <v>X</v>
      </c>
      <c r="FS12" s="237" t="str">
        <f xml:space="preserve"> IF(TEXT((EDATE('Projektkostenkalkulation EP'!$B$8,0)+FR$9),"MM")=TEXT((EDATE('Projektkostenkalkulation EP'!$B$8,0)+(FR$9-1)),"MM"),
             IF(
                        OR(
                                    TEXT((EDATE('Projektkostenkalkulation EP'!$B$8,0)+FR$9),"TTT") = "Sa",
                                    TEXT((EDATE('Projektkostenkalkulation EP'!$B$8,0)+FR$9),"TTT") = "So",
                                    IF(ISNA(VLOOKUP(EDATE('Projektkostenkalkulation EP'!$B$8,0)+FR$9,Datenquellen!$F$7:$H$45,3,FALSE))," ",VLOOKUP(EDATE('Projektkostenkalkulation EP'!$B$8,0)+FR$9,Datenquellen!$F$7:$H$45,3,FALSE))="X"
                                    ),
                          "X",
                          ""
                          ),
               "X"
            )</f>
        <v/>
      </c>
      <c r="FT12" s="237" t="str">
        <f xml:space="preserve"> IF(TEXT((EDATE('Projektkostenkalkulation EP'!$B$8,0)+FS$9),"MM")=TEXT((EDATE('Projektkostenkalkulation EP'!$B$8,0)+(FS$9-1)),"MM"),
             IF(
                        OR(
                                    TEXT((EDATE('Projektkostenkalkulation EP'!$B$8,0)+FS$9),"TTT") = "Sa",
                                    TEXT((EDATE('Projektkostenkalkulation EP'!$B$8,0)+FS$9),"TTT") = "So",
                                    IF(ISNA(VLOOKUP(EDATE('Projektkostenkalkulation EP'!$B$8,0)+FS$9,Datenquellen!$F$7:$H$45,3,FALSE))," ",VLOOKUP(EDATE('Projektkostenkalkulation EP'!$B$8,0)+FS$9,Datenquellen!$F$7:$H$45,3,FALSE))="X"
                                    ),
                          "X",
                          ""
                          ),
               "X"
            )</f>
        <v/>
      </c>
      <c r="FU12" s="238" t="str">
        <f xml:space="preserve"> IF(TEXT((EDATE('Projektkostenkalkulation EP'!$B$8,0)+FT$9),"MM")=TEXT((EDATE('Projektkostenkalkulation EP'!$B$8,0)+(FT$9-1)),"MM"),
             IF(
                        OR(
                                    TEXT((EDATE('Projektkostenkalkulation EP'!$B$8,0)+FT$9),"TTT") = "Sa",
                                    TEXT((EDATE('Projektkostenkalkulation EP'!$B$8,0)+FT$9),"TTT") = "So",
                                    IF(ISNA(VLOOKUP(EDATE('Projektkostenkalkulation EP'!$B$8,0)+FT$9,Datenquellen!$F$7:$H$45,3,FALSE))," ",VLOOKUP(EDATE('Projektkostenkalkulation EP'!$B$8,0)+FT$9,Datenquellen!$F$7:$H$45,3,FALSE))="X"
                                    ),
                          "X",
                          ""
                          ),
               "X"
            )</f>
        <v/>
      </c>
      <c r="FV12" s="239"/>
      <c r="FW12" s="240"/>
      <c r="FX12" s="241" t="s">
        <v>67</v>
      </c>
      <c r="FY12" s="407"/>
      <c r="FZ12" s="236"/>
      <c r="GA12" s="237" t="str">
        <f>IF(
            OR(
                     TEXT(EDATE('Projektkostenkalkulation EP'!$B$8,0),"TTT") = "Sa",
                     TEXT(EDATE('Projektkostenkalkulation EP'!$B$8,0),"TTT") = "So",
                     IF(ISNA(VLOOKUP(EDATE('Projektkostenkalkulation EP'!$B$8,0),Datenquellen!$F$7:$H$45,3,FALSE))," ",VLOOKUP(EDATE('Projektkostenkalkulation EP'!$B$8,0),Datenquellen!$F$7:$H$45,3,FALSE))="X"
                            ),
                    "X",
                    ""
            )</f>
        <v>X</v>
      </c>
      <c r="GB12" s="237" t="str">
        <f xml:space="preserve"> IF(TEXT((EDATE('Projektkostenkalkulation EP'!$B$8,0)+GA$9),"MM")=TEXT((EDATE('Projektkostenkalkulation EP'!$B$8,0)+(GA$9-1)),"MM"),
             IF(
                        OR(
                                    TEXT((EDATE('Projektkostenkalkulation EP'!$B$8,0)+GA$9),"TTT") = "Sa",
                                    TEXT((EDATE('Projektkostenkalkulation EP'!$B$8,0)+GA$9),"TTT") = "So",
                                    IF(ISNA(VLOOKUP(EDATE('Projektkostenkalkulation EP'!$B$8,0)+GA$9,Datenquellen!$F$7:$H$45,3,FALSE))," ",VLOOKUP(EDATE('Projektkostenkalkulation EP'!$B$8,0)+GA$9,Datenquellen!$F$7:$H$45,3,FALSE))="X"
                                    ),
                          "X",
                          ""
                          ),
               "X"
            )</f>
        <v/>
      </c>
      <c r="GC12" s="237" t="str">
        <f xml:space="preserve"> IF(TEXT((EDATE('Projektkostenkalkulation EP'!$B$8,0)+GB$9),"MM")=TEXT((EDATE('Projektkostenkalkulation EP'!$B$8,0)+(GB$9-1)),"MM"),
             IF(
                        OR(
                                    TEXT((EDATE('Projektkostenkalkulation EP'!$B$8,0)+GB$9),"TTT") = "Sa",
                                    TEXT((EDATE('Projektkostenkalkulation EP'!$B$8,0)+GB$9),"TTT") = "So",
                                    IF(ISNA(VLOOKUP(EDATE('Projektkostenkalkulation EP'!$B$8,0)+GB$9,Datenquellen!$F$7:$H$45,3,FALSE))," ",VLOOKUP(EDATE('Projektkostenkalkulation EP'!$B$8,0)+GB$9,Datenquellen!$F$7:$H$45,3,FALSE))="X"
                                    ),
                          "X",
                          ""
                          ),
               "X"
            )</f>
        <v/>
      </c>
      <c r="GD12" s="237" t="str">
        <f xml:space="preserve"> IF(TEXT((EDATE('Projektkostenkalkulation EP'!$B$8,0)+GC$9),"MM")=TEXT((EDATE('Projektkostenkalkulation EP'!$B$8,0)+(GC$9-1)),"MM"),
             IF(
                        OR(
                                    TEXT((EDATE('Projektkostenkalkulation EP'!$B$8,0)+GC$9),"TTT") = "Sa",
                                    TEXT((EDATE('Projektkostenkalkulation EP'!$B$8,0)+GC$9),"TTT") = "So",
                                    IF(ISNA(VLOOKUP(EDATE('Projektkostenkalkulation EP'!$B$8,0)+GC$9,Datenquellen!$F$7:$H$45,3,FALSE))," ",VLOOKUP(EDATE('Projektkostenkalkulation EP'!$B$8,0)+GC$9,Datenquellen!$F$7:$H$45,3,FALSE))="X"
                                    ),
                          "X",
                          ""
                          ),
               "X"
            )</f>
        <v/>
      </c>
      <c r="GE12" s="237" t="str">
        <f xml:space="preserve"> IF(TEXT((EDATE('Projektkostenkalkulation EP'!$B$8,0)+GD$9),"MM")=TEXT((EDATE('Projektkostenkalkulation EP'!$B$8,0)+(GD$9-1)),"MM"),
             IF(
                        OR(
                                    TEXT((EDATE('Projektkostenkalkulation EP'!$B$8,0)+GD$9),"TTT") = "Sa",
                                    TEXT((EDATE('Projektkostenkalkulation EP'!$B$8,0)+GD$9),"TTT") = "So",
                                    IF(ISNA(VLOOKUP(EDATE('Projektkostenkalkulation EP'!$B$8,0)+GD$9,Datenquellen!$F$7:$H$45,3,FALSE))," ",VLOOKUP(EDATE('Projektkostenkalkulation EP'!$B$8,0)+GD$9,Datenquellen!$F$7:$H$45,3,FALSE))="X"
                                    ),
                          "X",
                          ""
                          ),
               "X"
            )</f>
        <v/>
      </c>
      <c r="GF12" s="237" t="str">
        <f xml:space="preserve"> IF(TEXT((EDATE('Projektkostenkalkulation EP'!$B$8,0)+GE$9),"MM")=TEXT((EDATE('Projektkostenkalkulation EP'!$B$8,0)+(GE$9-1)),"MM"),
             IF(
                        OR(
                                    TEXT((EDATE('Projektkostenkalkulation EP'!$B$8,0)+GE$9),"TTT") = "Sa",
                                    TEXT((EDATE('Projektkostenkalkulation EP'!$B$8,0)+GE$9),"TTT") = "So",
                                    IF(ISNA(VLOOKUP(EDATE('Projektkostenkalkulation EP'!$B$8,0)+GE$9,Datenquellen!$F$7:$H$45,3,FALSE))," ",VLOOKUP(EDATE('Projektkostenkalkulation EP'!$B$8,0)+GE$9,Datenquellen!$F$7:$H$45,3,FALSE))="X"
                                    ),
                          "X",
                          ""
                          ),
               "X"
            )</f>
        <v>X</v>
      </c>
      <c r="GG12" s="237" t="str">
        <f xml:space="preserve"> IF(TEXT((EDATE('Projektkostenkalkulation EP'!$B$8,0)+GF$9),"MM")=TEXT((EDATE('Projektkostenkalkulation EP'!$B$8,0)+(GF$9-1)),"MM"),
             IF(
                        OR(
                                    TEXT((EDATE('Projektkostenkalkulation EP'!$B$8,0)+GF$9),"TTT") = "Sa",
                                    TEXT((EDATE('Projektkostenkalkulation EP'!$B$8,0)+GF$9),"TTT") = "So",
                                    IF(ISNA(VLOOKUP(EDATE('Projektkostenkalkulation EP'!$B$8,0)+GF$9,Datenquellen!$F$7:$H$45,3,FALSE))," ",VLOOKUP(EDATE('Projektkostenkalkulation EP'!$B$8,0)+GF$9,Datenquellen!$F$7:$H$45,3,FALSE))="X"
                                    ),
                          "X",
                          ""
                          ),
               "X"
            )</f>
        <v>X</v>
      </c>
      <c r="GH12" s="237" t="str">
        <f xml:space="preserve"> IF(TEXT((EDATE('Projektkostenkalkulation EP'!$B$8,0)+GG$9),"MM")=TEXT((EDATE('Projektkostenkalkulation EP'!$B$8,0)+(GG$9-1)),"MM"),
             IF(
                        OR(
                                    TEXT((EDATE('Projektkostenkalkulation EP'!$B$8,0)+GG$9),"TTT") = "Sa",
                                    TEXT((EDATE('Projektkostenkalkulation EP'!$B$8,0)+GG$9),"TTT") = "So",
                                    IF(ISNA(VLOOKUP(EDATE('Projektkostenkalkulation EP'!$B$8,0)+GG$9,Datenquellen!$F$7:$H$45,3,FALSE))," ",VLOOKUP(EDATE('Projektkostenkalkulation EP'!$B$8,0)+GG$9,Datenquellen!$F$7:$H$45,3,FALSE))="X"
                                    ),
                          "X",
                          ""
                          ),
               "X"
            )</f>
        <v/>
      </c>
      <c r="GI12" s="237" t="str">
        <f xml:space="preserve"> IF(TEXT((EDATE('Projektkostenkalkulation EP'!$B$8,0)+GH$9),"MM")=TEXT((EDATE('Projektkostenkalkulation EP'!$B$8,0)+(GH$9-1)),"MM"),
             IF(
                        OR(
                                    TEXT((EDATE('Projektkostenkalkulation EP'!$B$8,0)+GH$9),"TTT") = "Sa",
                                    TEXT((EDATE('Projektkostenkalkulation EP'!$B$8,0)+GH$9),"TTT") = "So",
                                    IF(ISNA(VLOOKUP(EDATE('Projektkostenkalkulation EP'!$B$8,0)+GH$9,Datenquellen!$F$7:$H$45,3,FALSE))," ",VLOOKUP(EDATE('Projektkostenkalkulation EP'!$B$8,0)+GH$9,Datenquellen!$F$7:$H$45,3,FALSE))="X"
                                    ),
                          "X",
                          ""
                          ),
               "X"
            )</f>
        <v/>
      </c>
      <c r="GJ12" s="237" t="str">
        <f xml:space="preserve"> IF(TEXT((EDATE('Projektkostenkalkulation EP'!$B$8,0)+GI$9),"MM")=TEXT((EDATE('Projektkostenkalkulation EP'!$B$8,0)+(GI$9-1)),"MM"),
             IF(
                        OR(
                                    TEXT((EDATE('Projektkostenkalkulation EP'!$B$8,0)+GI$9),"TTT") = "Sa",
                                    TEXT((EDATE('Projektkostenkalkulation EP'!$B$8,0)+GI$9),"TTT") = "So",
                                    IF(ISNA(VLOOKUP(EDATE('Projektkostenkalkulation EP'!$B$8,0)+GI$9,Datenquellen!$F$7:$H$45,3,FALSE))," ",VLOOKUP(EDATE('Projektkostenkalkulation EP'!$B$8,0)+GI$9,Datenquellen!$F$7:$H$45,3,FALSE))="X"
                                    ),
                          "X",
                          ""
                          ),
               "X"
            )</f>
        <v/>
      </c>
      <c r="GK12" s="237" t="str">
        <f xml:space="preserve"> IF(TEXT((EDATE('Projektkostenkalkulation EP'!$B$8,0)+GJ$9),"MM")=TEXT((EDATE('Projektkostenkalkulation EP'!$B$8,0)+(GJ$9-1)),"MM"),
             IF(
                        OR(
                                    TEXT((EDATE('Projektkostenkalkulation EP'!$B$8,0)+GJ$9),"TTT") = "Sa",
                                    TEXT((EDATE('Projektkostenkalkulation EP'!$B$8,0)+GJ$9),"TTT") = "So",
                                    IF(ISNA(VLOOKUP(EDATE('Projektkostenkalkulation EP'!$B$8,0)+GJ$9,Datenquellen!$F$7:$H$45,3,FALSE))," ",VLOOKUP(EDATE('Projektkostenkalkulation EP'!$B$8,0)+GJ$9,Datenquellen!$F$7:$H$45,3,FALSE))="X"
                                    ),
                          "X",
                          ""
                          ),
               "X"
            )</f>
        <v/>
      </c>
      <c r="GL12" s="237" t="str">
        <f xml:space="preserve"> IF(TEXT((EDATE('Projektkostenkalkulation EP'!$B$8,0)+GK$9),"MM")=TEXT((EDATE('Projektkostenkalkulation EP'!$B$8,0)+(GK$9-1)),"MM"),
             IF(
                        OR(
                                    TEXT((EDATE('Projektkostenkalkulation EP'!$B$8,0)+GK$9),"TTT") = "Sa",
                                    TEXT((EDATE('Projektkostenkalkulation EP'!$B$8,0)+GK$9),"TTT") = "So",
                                    IF(ISNA(VLOOKUP(EDATE('Projektkostenkalkulation EP'!$B$8,0)+GK$9,Datenquellen!$F$7:$H$45,3,FALSE))," ",VLOOKUP(EDATE('Projektkostenkalkulation EP'!$B$8,0)+GK$9,Datenquellen!$F$7:$H$45,3,FALSE))="X"
                                    ),
                          "X",
                          ""
                          ),
               "X"
            )</f>
        <v/>
      </c>
      <c r="GM12" s="237" t="str">
        <f xml:space="preserve"> IF(TEXT((EDATE('Projektkostenkalkulation EP'!$B$8,0)+GL$9),"MM")=TEXT((EDATE('Projektkostenkalkulation EP'!$B$8,0)+(GL$9-1)),"MM"),
             IF(
                        OR(
                                    TEXT((EDATE('Projektkostenkalkulation EP'!$B$8,0)+GL$9),"TTT") = "Sa",
                                    TEXT((EDATE('Projektkostenkalkulation EP'!$B$8,0)+GL$9),"TTT") = "So",
                                    IF(ISNA(VLOOKUP(EDATE('Projektkostenkalkulation EP'!$B$8,0)+GL$9,Datenquellen!$F$7:$H$45,3,FALSE))," ",VLOOKUP(EDATE('Projektkostenkalkulation EP'!$B$8,0)+GL$9,Datenquellen!$F$7:$H$45,3,FALSE))="X"
                                    ),
                          "X",
                          ""
                          ),
               "X"
            )</f>
        <v>X</v>
      </c>
      <c r="GN12" s="237" t="str">
        <f xml:space="preserve"> IF(TEXT((EDATE('Projektkostenkalkulation EP'!$B$8,0)+GM$9),"MM")=TEXT((EDATE('Projektkostenkalkulation EP'!$B$8,0)+(GM$9-1)),"MM"),
             IF(
                        OR(
                                    TEXT((EDATE('Projektkostenkalkulation EP'!$B$8,0)+GM$9),"TTT") = "Sa",
                                    TEXT((EDATE('Projektkostenkalkulation EP'!$B$8,0)+GM$9),"TTT") = "So",
                                    IF(ISNA(VLOOKUP(EDATE('Projektkostenkalkulation EP'!$B$8,0)+GM$9,Datenquellen!$F$7:$H$45,3,FALSE))," ",VLOOKUP(EDATE('Projektkostenkalkulation EP'!$B$8,0)+GM$9,Datenquellen!$F$7:$H$45,3,FALSE))="X"
                                    ),
                          "X",
                          ""
                          ),
               "X"
            )</f>
        <v>X</v>
      </c>
      <c r="GO12" s="237" t="str">
        <f xml:space="preserve"> IF(TEXT((EDATE('Projektkostenkalkulation EP'!$B$8,0)+GN$9),"MM")=TEXT((EDATE('Projektkostenkalkulation EP'!$B$8,0)+(GN$9-1)),"MM"),
             IF(
                        OR(
                                    TEXT((EDATE('Projektkostenkalkulation EP'!$B$8,0)+GN$9),"TTT") = "Sa",
                                    TEXT((EDATE('Projektkostenkalkulation EP'!$B$8,0)+GN$9),"TTT") = "So",
                                    IF(ISNA(VLOOKUP(EDATE('Projektkostenkalkulation EP'!$B$8,0)+GN$9,Datenquellen!$F$7:$H$45,3,FALSE))," ",VLOOKUP(EDATE('Projektkostenkalkulation EP'!$B$8,0)+GN$9,Datenquellen!$F$7:$H$45,3,FALSE))="X"
                                    ),
                          "X",
                          ""
                          ),
               "X"
            )</f>
        <v/>
      </c>
      <c r="GP12" s="237" t="str">
        <f xml:space="preserve"> IF(TEXT((EDATE('Projektkostenkalkulation EP'!$B$8,0)+GO$9),"MM")=TEXT((EDATE('Projektkostenkalkulation EP'!$B$8,0)+(GO$9-1)),"MM"),
             IF(
                        OR(
                                    TEXT((EDATE('Projektkostenkalkulation EP'!$B$8,0)+GO$9),"TTT") = "Sa",
                                    TEXT((EDATE('Projektkostenkalkulation EP'!$B$8,0)+GO$9),"TTT") = "So",
                                    IF(ISNA(VLOOKUP(EDATE('Projektkostenkalkulation EP'!$B$8,0)+GO$9,Datenquellen!$F$7:$H$45,3,FALSE))," ",VLOOKUP(EDATE('Projektkostenkalkulation EP'!$B$8,0)+GO$9,Datenquellen!$F$7:$H$45,3,FALSE))="X"
                                    ),
                          "X",
                          ""
                          ),
               "X"
            )</f>
        <v/>
      </c>
      <c r="GQ12" s="237" t="str">
        <f xml:space="preserve"> IF(TEXT((EDATE('Projektkostenkalkulation EP'!$B$8,0)+GP$9),"MM")=TEXT((EDATE('Projektkostenkalkulation EP'!$B$8,0)+(GP$9-1)),"MM"),
             IF(
                        OR(
                                    TEXT((EDATE('Projektkostenkalkulation EP'!$B$8,0)+GP$9),"TTT") = "Sa",
                                    TEXT((EDATE('Projektkostenkalkulation EP'!$B$8,0)+GP$9),"TTT") = "So",
                                    IF(ISNA(VLOOKUP(EDATE('Projektkostenkalkulation EP'!$B$8,0)+GP$9,Datenquellen!$F$7:$H$45,3,FALSE))," ",VLOOKUP(EDATE('Projektkostenkalkulation EP'!$B$8,0)+GP$9,Datenquellen!$F$7:$H$45,3,FALSE))="X"
                                    ),
                          "X",
                          ""
                          ),
               "X"
            )</f>
        <v/>
      </c>
      <c r="GR12" s="237" t="str">
        <f xml:space="preserve"> IF(TEXT((EDATE('Projektkostenkalkulation EP'!$B$8,0)+GQ$9),"MM")=TEXT((EDATE('Projektkostenkalkulation EP'!$B$8,0)+(GQ$9-1)),"MM"),
             IF(
                        OR(
                                    TEXT((EDATE('Projektkostenkalkulation EP'!$B$8,0)+GQ$9),"TTT") = "Sa",
                                    TEXT((EDATE('Projektkostenkalkulation EP'!$B$8,0)+GQ$9),"TTT") = "So",
                                    IF(ISNA(VLOOKUP(EDATE('Projektkostenkalkulation EP'!$B$8,0)+GQ$9,Datenquellen!$F$7:$H$45,3,FALSE))," ",VLOOKUP(EDATE('Projektkostenkalkulation EP'!$B$8,0)+GQ$9,Datenquellen!$F$7:$H$45,3,FALSE))="X"
                                    ),
                          "X",
                          ""
                          ),
               "X"
            )</f>
        <v/>
      </c>
      <c r="GS12" s="237" t="str">
        <f xml:space="preserve"> IF(TEXT((EDATE('Projektkostenkalkulation EP'!$B$8,0)+GR$9),"MM")=TEXT((EDATE('Projektkostenkalkulation EP'!$B$8,0)+(GR$9-1)),"MM"),
             IF(
                        OR(
                                    TEXT((EDATE('Projektkostenkalkulation EP'!$B$8,0)+GR$9),"TTT") = "Sa",
                                    TEXT((EDATE('Projektkostenkalkulation EP'!$B$8,0)+GR$9),"TTT") = "So",
                                    IF(ISNA(VLOOKUP(EDATE('Projektkostenkalkulation EP'!$B$8,0)+GR$9,Datenquellen!$F$7:$H$45,3,FALSE))," ",VLOOKUP(EDATE('Projektkostenkalkulation EP'!$B$8,0)+GR$9,Datenquellen!$F$7:$H$45,3,FALSE))="X"
                                    ),
                          "X",
                          ""
                          ),
               "X"
            )</f>
        <v/>
      </c>
      <c r="GT12" s="237" t="str">
        <f xml:space="preserve"> IF(TEXT((EDATE('Projektkostenkalkulation EP'!$B$8,0)+GS$9),"MM")=TEXT((EDATE('Projektkostenkalkulation EP'!$B$8,0)+(GS$9-1)),"MM"),
             IF(
                        OR(
                                    TEXT((EDATE('Projektkostenkalkulation EP'!$B$8,0)+GS$9),"TTT") = "Sa",
                                    TEXT((EDATE('Projektkostenkalkulation EP'!$B$8,0)+GS$9),"TTT") = "So",
                                    IF(ISNA(VLOOKUP(EDATE('Projektkostenkalkulation EP'!$B$8,0)+GS$9,Datenquellen!$F$7:$H$45,3,FALSE))," ",VLOOKUP(EDATE('Projektkostenkalkulation EP'!$B$8,0)+GS$9,Datenquellen!$F$7:$H$45,3,FALSE))="X"
                                    ),
                          "X",
                          ""
                          ),
               "X"
            )</f>
        <v>X</v>
      </c>
      <c r="GU12" s="237" t="str">
        <f xml:space="preserve"> IF(TEXT((EDATE('Projektkostenkalkulation EP'!$B$8,0)+GT$9),"MM")=TEXT((EDATE('Projektkostenkalkulation EP'!$B$8,0)+(GT$9-1)),"MM"),
             IF(
                        OR(
                                    TEXT((EDATE('Projektkostenkalkulation EP'!$B$8,0)+GT$9),"TTT") = "Sa",
                                    TEXT((EDATE('Projektkostenkalkulation EP'!$B$8,0)+GT$9),"TTT") = "So",
                                    IF(ISNA(VLOOKUP(EDATE('Projektkostenkalkulation EP'!$B$8,0)+GT$9,Datenquellen!$F$7:$H$45,3,FALSE))," ",VLOOKUP(EDATE('Projektkostenkalkulation EP'!$B$8,0)+GT$9,Datenquellen!$F$7:$H$45,3,FALSE))="X"
                                    ),
                          "X",
                          ""
                          ),
               "X"
            )</f>
        <v>X</v>
      </c>
      <c r="GV12" s="237" t="str">
        <f xml:space="preserve"> IF(TEXT((EDATE('Projektkostenkalkulation EP'!$B$8,0)+GU$9),"MM")=TEXT((EDATE('Projektkostenkalkulation EP'!$B$8,0)+(GU$9-1)),"MM"),
             IF(
                        OR(
                                    TEXT((EDATE('Projektkostenkalkulation EP'!$B$8,0)+GU$9),"TTT") = "Sa",
                                    TEXT((EDATE('Projektkostenkalkulation EP'!$B$8,0)+GU$9),"TTT") = "So",
                                    IF(ISNA(VLOOKUP(EDATE('Projektkostenkalkulation EP'!$B$8,0)+GU$9,Datenquellen!$F$7:$H$45,3,FALSE))," ",VLOOKUP(EDATE('Projektkostenkalkulation EP'!$B$8,0)+GU$9,Datenquellen!$F$7:$H$45,3,FALSE))="X"
                                    ),
                          "X",
                          ""
                          ),
               "X"
            )</f>
        <v/>
      </c>
      <c r="GW12" s="237" t="str">
        <f xml:space="preserve"> IF(TEXT((EDATE('Projektkostenkalkulation EP'!$B$8,0)+GV$9),"MM")=TEXT((EDATE('Projektkostenkalkulation EP'!$B$8,0)+(GV$9-1)),"MM"),
             IF(
                        OR(
                                    TEXT((EDATE('Projektkostenkalkulation EP'!$B$8,0)+GV$9),"TTT") = "Sa",
                                    TEXT((EDATE('Projektkostenkalkulation EP'!$B$8,0)+GV$9),"TTT") = "So",
                                    IF(ISNA(VLOOKUP(EDATE('Projektkostenkalkulation EP'!$B$8,0)+GV$9,Datenquellen!$F$7:$H$45,3,FALSE))," ",VLOOKUP(EDATE('Projektkostenkalkulation EP'!$B$8,0)+GV$9,Datenquellen!$F$7:$H$45,3,FALSE))="X"
                                    ),
                          "X",
                          ""
                          ),
               "X"
            )</f>
        <v/>
      </c>
      <c r="GX12" s="237" t="str">
        <f xml:space="preserve"> IF(TEXT((EDATE('Projektkostenkalkulation EP'!$B$8,0)+GW$9),"MM")=TEXT((EDATE('Projektkostenkalkulation EP'!$B$8,0)+(GW$9-1)),"MM"),
             IF(
                        OR(
                                    TEXT((EDATE('Projektkostenkalkulation EP'!$B$8,0)+GW$9),"TTT") = "Sa",
                                    TEXT((EDATE('Projektkostenkalkulation EP'!$B$8,0)+GW$9),"TTT") = "So",
                                    IF(ISNA(VLOOKUP(EDATE('Projektkostenkalkulation EP'!$B$8,0)+GW$9,Datenquellen!$F$7:$H$45,3,FALSE))," ",VLOOKUP(EDATE('Projektkostenkalkulation EP'!$B$8,0)+GW$9,Datenquellen!$F$7:$H$45,3,FALSE))="X"
                                    ),
                          "X",
                          ""
                          ),
               "X"
            )</f>
        <v/>
      </c>
      <c r="GY12" s="237" t="str">
        <f xml:space="preserve"> IF(TEXT((EDATE('Projektkostenkalkulation EP'!$B$8,0)+GX$9),"MM")=TEXT((EDATE('Projektkostenkalkulation EP'!$B$8,0)+(GX$9-1)),"MM"),
             IF(
                        OR(
                                    TEXT((EDATE('Projektkostenkalkulation EP'!$B$8,0)+GX$9),"TTT") = "Sa",
                                    TEXT((EDATE('Projektkostenkalkulation EP'!$B$8,0)+GX$9),"TTT") = "So",
                                    IF(ISNA(VLOOKUP(EDATE('Projektkostenkalkulation EP'!$B$8,0)+GX$9,Datenquellen!$F$7:$H$45,3,FALSE))," ",VLOOKUP(EDATE('Projektkostenkalkulation EP'!$B$8,0)+GX$9,Datenquellen!$F$7:$H$45,3,FALSE))="X"
                                    ),
                          "X",
                          ""
                          ),
               "X"
            )</f>
        <v/>
      </c>
      <c r="GZ12" s="237" t="str">
        <f xml:space="preserve"> IF(TEXT((EDATE('Projektkostenkalkulation EP'!$B$8,0)+GY$9),"MM")=TEXT((EDATE('Projektkostenkalkulation EP'!$B$8,0)+(GY$9-1)),"MM"),
             IF(
                        OR(
                                    TEXT((EDATE('Projektkostenkalkulation EP'!$B$8,0)+GY$9),"TTT") = "Sa",
                                    TEXT((EDATE('Projektkostenkalkulation EP'!$B$8,0)+GY$9),"TTT") = "So",
                                    IF(ISNA(VLOOKUP(EDATE('Projektkostenkalkulation EP'!$B$8,0)+GY$9,Datenquellen!$F$7:$H$45,3,FALSE))," ",VLOOKUP(EDATE('Projektkostenkalkulation EP'!$B$8,0)+GY$9,Datenquellen!$F$7:$H$45,3,FALSE))="X"
                                    ),
                          "X",
                          ""
                          ),
               "X"
            )</f>
        <v/>
      </c>
      <c r="HA12" s="237" t="str">
        <f xml:space="preserve"> IF(TEXT((EDATE('Projektkostenkalkulation EP'!$B$8,0)+GZ$9),"MM")=TEXT((EDATE('Projektkostenkalkulation EP'!$B$8,0)+(GZ$9-1)),"MM"),
             IF(
                        OR(
                                    TEXT((EDATE('Projektkostenkalkulation EP'!$B$8,0)+GZ$9),"TTT") = "Sa",
                                    TEXT((EDATE('Projektkostenkalkulation EP'!$B$8,0)+GZ$9),"TTT") = "So",
                                    IF(ISNA(VLOOKUP(EDATE('Projektkostenkalkulation EP'!$B$8,0)+GZ$9,Datenquellen!$F$7:$H$45,3,FALSE))," ",VLOOKUP(EDATE('Projektkostenkalkulation EP'!$B$8,0)+GZ$9,Datenquellen!$F$7:$H$45,3,FALSE))="X"
                                    ),
                          "X",
                          ""
                          ),
               "X"
            )</f>
        <v>X</v>
      </c>
      <c r="HB12" s="237" t="str">
        <f xml:space="preserve"> IF(TEXT((EDATE('Projektkostenkalkulation EP'!$B$8,0)+HA$9),"MM")=TEXT((EDATE('Projektkostenkalkulation EP'!$B$8,0)+(HA$9-1)),"MM"),
             IF(
                        OR(
                                    TEXT((EDATE('Projektkostenkalkulation EP'!$B$8,0)+HA$9),"TTT") = "Sa",
                                    TEXT((EDATE('Projektkostenkalkulation EP'!$B$8,0)+HA$9),"TTT") = "So",
                                    IF(ISNA(VLOOKUP(EDATE('Projektkostenkalkulation EP'!$B$8,0)+HA$9,Datenquellen!$F$7:$H$45,3,FALSE))," ",VLOOKUP(EDATE('Projektkostenkalkulation EP'!$B$8,0)+HA$9,Datenquellen!$F$7:$H$45,3,FALSE))="X"
                                    ),
                          "X",
                          ""
                          ),
               "X"
            )</f>
        <v>X</v>
      </c>
      <c r="HC12" s="237" t="str">
        <f xml:space="preserve"> IF(TEXT((EDATE('Projektkostenkalkulation EP'!$B$8,0)+HB$9),"MM")=TEXT((EDATE('Projektkostenkalkulation EP'!$B$8,0)+(HB$9-1)),"MM"),
             IF(
                        OR(
                                    TEXT((EDATE('Projektkostenkalkulation EP'!$B$8,0)+HB$9),"TTT") = "Sa",
                                    TEXT((EDATE('Projektkostenkalkulation EP'!$B$8,0)+HB$9),"TTT") = "So",
                                    IF(ISNA(VLOOKUP(EDATE('Projektkostenkalkulation EP'!$B$8,0)+HB$9,Datenquellen!$F$7:$H$45,3,FALSE))," ",VLOOKUP(EDATE('Projektkostenkalkulation EP'!$B$8,0)+HB$9,Datenquellen!$F$7:$H$45,3,FALSE))="X"
                                    ),
                          "X",
                          ""
                          ),
               "X"
            )</f>
        <v/>
      </c>
      <c r="HD12" s="237" t="str">
        <f xml:space="preserve"> IF(TEXT((EDATE('Projektkostenkalkulation EP'!$B$8,0)+HC$9),"MM")=TEXT((EDATE('Projektkostenkalkulation EP'!$B$8,0)+(HC$9-1)),"MM"),
             IF(
                        OR(
                                    TEXT((EDATE('Projektkostenkalkulation EP'!$B$8,0)+HC$9),"TTT") = "Sa",
                                    TEXT((EDATE('Projektkostenkalkulation EP'!$B$8,0)+HC$9),"TTT") = "So",
                                    IF(ISNA(VLOOKUP(EDATE('Projektkostenkalkulation EP'!$B$8,0)+HC$9,Datenquellen!$F$7:$H$45,3,FALSE))," ",VLOOKUP(EDATE('Projektkostenkalkulation EP'!$B$8,0)+HC$9,Datenquellen!$F$7:$H$45,3,FALSE))="X"
                                    ),
                          "X",
                          ""
                          ),
               "X"
            )</f>
        <v/>
      </c>
      <c r="HE12" s="238" t="str">
        <f xml:space="preserve"> IF(TEXT((EDATE('Projektkostenkalkulation EP'!$B$8,0)+HD$9),"MM")=TEXT((EDATE('Projektkostenkalkulation EP'!$B$8,0)+(HD$9-1)),"MM"),
             IF(
                        OR(
                                    TEXT((EDATE('Projektkostenkalkulation EP'!$B$8,0)+HD$9),"TTT") = "Sa",
                                    TEXT((EDATE('Projektkostenkalkulation EP'!$B$8,0)+HD$9),"TTT") = "So",
                                    IF(ISNA(VLOOKUP(EDATE('Projektkostenkalkulation EP'!$B$8,0)+HD$9,Datenquellen!$F$7:$H$45,3,FALSE))," ",VLOOKUP(EDATE('Projektkostenkalkulation EP'!$B$8,0)+HD$9,Datenquellen!$F$7:$H$45,3,FALSE))="X"
                                    ),
                          "X",
                          ""
                          ),
               "X"
            )</f>
        <v/>
      </c>
      <c r="HF12" s="239"/>
      <c r="HG12" s="240"/>
      <c r="HH12" s="241" t="s">
        <v>67</v>
      </c>
    </row>
    <row r="13" spans="1:216" ht="21" customHeight="1" x14ac:dyDescent="0.2">
      <c r="A13" s="405" t="str">
        <f>TEXT(EDATE('Projektkostenkalkulation EP'!$B$8,1),"MMMM")</f>
        <v>Februar</v>
      </c>
      <c r="B13" s="226"/>
      <c r="C13" s="284" t="str">
        <f>IF(
            OR(
                     TEXT(EDATE('Projektkostenkalkulation EP'!$B$8,1),"TTT") = "Sa",
                     TEXT(EDATE('Projektkostenkalkulation EP'!$B$8,1),"TTT") = "So",
                     IF(ISNA(VLOOKUP(EDATE('Projektkostenkalkulation EP'!$B$8,1),Datenquellen!$F$7:$H$45,3,FALSE))," ",VLOOKUP(EDATE('Projektkostenkalkulation EP'!$B$8,1),Datenquellen!$F$7:$H$45,3,FALSE))="X"
                            ),
                    "X",
                    ""
            )</f>
        <v/>
      </c>
      <c r="D13" s="284" t="str">
        <f xml:space="preserve"> IF(TEXT((EDATE('Projektkostenkalkulation EP'!$B$8,1)+C$9),"MM")=TEXT((EDATE('Projektkostenkalkulation EP'!$B$8,1)+(C$9-1)),"MM"),
             IF(
                        OR(
                                    TEXT((EDATE('Projektkostenkalkulation EP'!$B$8,1)+C$9),"TTT") = "Sa",
                                    TEXT((EDATE('Projektkostenkalkulation EP'!$B$8,1)+C$9),"TTT") = "So",
                                    IF(ISNA(VLOOKUP(EDATE('Projektkostenkalkulation EP'!$B$8,1)+C$9,Datenquellen!$F$7:$H$45,3,FALSE))," ",VLOOKUP(EDATE('Projektkostenkalkulation EP'!$B$8,1)+C$9,Datenquellen!$F$7:$H$45,3,FALSE))="X"
                                    ),
                          "X",
                          ""
                          ),
               "X"
            )</f>
        <v/>
      </c>
      <c r="E13" s="284" t="str">
        <f xml:space="preserve"> IF(TEXT((EDATE('Projektkostenkalkulation EP'!$B$8,1)+D$9),"MM")=TEXT((EDATE('Projektkostenkalkulation EP'!$B$8,1)+(D$9-1)),"MM"),
             IF(
                        OR(
                                    TEXT((EDATE('Projektkostenkalkulation EP'!$B$8,1)+D$9),"TTT") = "Sa",
                                    TEXT((EDATE('Projektkostenkalkulation EP'!$B$8,1)+D$9),"TTT") = "So",
                                    IF(ISNA(VLOOKUP(EDATE('Projektkostenkalkulation EP'!$B$8,1)+D$9,Datenquellen!$F$7:$H$45,3,FALSE))," ",VLOOKUP(EDATE('Projektkostenkalkulation EP'!$B$8,1)+D$9,Datenquellen!$F$7:$H$45,3,FALSE))="X"
                                    ),
                          "X",
                          ""
                          ),
               "X"
            )</f>
        <v>X</v>
      </c>
      <c r="F13" s="284" t="str">
        <f xml:space="preserve"> IF(TEXT((EDATE('Projektkostenkalkulation EP'!$B$8,1)+E$9),"MM")=TEXT((EDATE('Projektkostenkalkulation EP'!$B$8,1)+(E$9-1)),"MM"),
             IF(
                        OR(
                                    TEXT((EDATE('Projektkostenkalkulation EP'!$B$8,1)+E$9),"TTT") = "Sa",
                                    TEXT((EDATE('Projektkostenkalkulation EP'!$B$8,1)+E$9),"TTT") = "So",
                                    IF(ISNA(VLOOKUP(EDATE('Projektkostenkalkulation EP'!$B$8,1)+E$9,Datenquellen!$F$7:$H$45,3,FALSE))," ",VLOOKUP(EDATE('Projektkostenkalkulation EP'!$B$8,1)+E$9,Datenquellen!$F$7:$H$45,3,FALSE))="X"
                                    ),
                          "X",
                          ""
                          ),
               "X"
            )</f>
        <v>X</v>
      </c>
      <c r="G13" s="284" t="str">
        <f xml:space="preserve"> IF(TEXT((EDATE('Projektkostenkalkulation EP'!$B$8,1)+F$9),"MM")=TEXT((EDATE('Projektkostenkalkulation EP'!$B$8,1)+(F$9-1)),"MM"),
             IF(
                        OR(
                                    TEXT((EDATE('Projektkostenkalkulation EP'!$B$8,1)+F$9),"TTT") = "Sa",
                                    TEXT((EDATE('Projektkostenkalkulation EP'!$B$8,1)+F$9),"TTT") = "So",
                                    IF(ISNA(VLOOKUP(EDATE('Projektkostenkalkulation EP'!$B$8,1)+F$9,Datenquellen!$F$7:$H$45,3,FALSE))," ",VLOOKUP(EDATE('Projektkostenkalkulation EP'!$B$8,1)+F$9,Datenquellen!$F$7:$H$45,3,FALSE))="X"
                                    ),
                          "X",
                          ""
                          ),
               "X"
            )</f>
        <v/>
      </c>
      <c r="H13" s="284" t="str">
        <f xml:space="preserve"> IF(TEXT((EDATE('Projektkostenkalkulation EP'!$B$8,1)+G$9),"MM")=TEXT((EDATE('Projektkostenkalkulation EP'!$B$8,1)+(G$9-1)),"MM"),
             IF(
                        OR(
                                    TEXT((EDATE('Projektkostenkalkulation EP'!$B$8,1)+G$9),"TTT") = "Sa",
                                    TEXT((EDATE('Projektkostenkalkulation EP'!$B$8,1)+G$9),"TTT") = "So",
                                    IF(ISNA(VLOOKUP(EDATE('Projektkostenkalkulation EP'!$B$8,1)+G$9,Datenquellen!$F$7:$H$45,3,FALSE))," ",VLOOKUP(EDATE('Projektkostenkalkulation EP'!$B$8,1)+G$9,Datenquellen!$F$7:$H$45,3,FALSE))="X"
                                    ),
                          "X",
                          ""
                          ),
               "X"
            )</f>
        <v/>
      </c>
      <c r="I13" s="284" t="str">
        <f xml:space="preserve"> IF(TEXT((EDATE('Projektkostenkalkulation EP'!$B$8,1)+H$9),"MM")=TEXT((EDATE('Projektkostenkalkulation EP'!$B$8,1)+(H$9-1)),"MM"),
             IF(
                        OR(
                                    TEXT((EDATE('Projektkostenkalkulation EP'!$B$8,1)+H$9),"TTT") = "Sa",
                                    TEXT((EDATE('Projektkostenkalkulation EP'!$B$8,1)+H$9),"TTT") = "So",
                                    IF(ISNA(VLOOKUP(EDATE('Projektkostenkalkulation EP'!$B$8,1)+H$9,Datenquellen!$F$7:$H$45,3,FALSE))," ",VLOOKUP(EDATE('Projektkostenkalkulation EP'!$B$8,1)+H$9,Datenquellen!$F$7:$H$45,3,FALSE))="X"
                                    ),
                          "X",
                          ""
                          ),
               "X"
            )</f>
        <v/>
      </c>
      <c r="J13" s="284" t="str">
        <f xml:space="preserve"> IF(TEXT((EDATE('Projektkostenkalkulation EP'!$B$8,1)+I$9),"MM")=TEXT((EDATE('Projektkostenkalkulation EP'!$B$8,1)+(I$9-1)),"MM"),
             IF(
                        OR(
                                    TEXT((EDATE('Projektkostenkalkulation EP'!$B$8,1)+I$9),"TTT") = "Sa",
                                    TEXT((EDATE('Projektkostenkalkulation EP'!$B$8,1)+I$9),"TTT") = "So",
                                    IF(ISNA(VLOOKUP(EDATE('Projektkostenkalkulation EP'!$B$8,1)+I$9,Datenquellen!$F$7:$H$45,3,FALSE))," ",VLOOKUP(EDATE('Projektkostenkalkulation EP'!$B$8,1)+I$9,Datenquellen!$F$7:$H$45,3,FALSE))="X"
                                    ),
                          "X",
                          ""
                          ),
               "X"
            )</f>
        <v/>
      </c>
      <c r="K13" s="284" t="str">
        <f xml:space="preserve"> IF(TEXT((EDATE('Projektkostenkalkulation EP'!$B$8,1)+J$9),"MM")=TEXT((EDATE('Projektkostenkalkulation EP'!$B$8,1)+(J$9-1)),"MM"),
             IF(
                        OR(
                                    TEXT((EDATE('Projektkostenkalkulation EP'!$B$8,1)+J$9),"TTT") = "Sa",
                                    TEXT((EDATE('Projektkostenkalkulation EP'!$B$8,1)+J$9),"TTT") = "So",
                                    IF(ISNA(VLOOKUP(EDATE('Projektkostenkalkulation EP'!$B$8,1)+J$9,Datenquellen!$F$7:$H$45,3,FALSE))," ",VLOOKUP(EDATE('Projektkostenkalkulation EP'!$B$8,1)+J$9,Datenquellen!$F$7:$H$45,3,FALSE))="X"
                                    ),
                          "X",
                          ""
                          ),
               "X"
            )</f>
        <v/>
      </c>
      <c r="L13" s="284" t="str">
        <f xml:space="preserve"> IF(TEXT((EDATE('Projektkostenkalkulation EP'!$B$8,1)+K$9),"MM")=TEXT((EDATE('Projektkostenkalkulation EP'!$B$8,1)+(K$9-1)),"MM"),
             IF(
                        OR(
                                    TEXT((EDATE('Projektkostenkalkulation EP'!$B$8,1)+K$9),"TTT") = "Sa",
                                    TEXT((EDATE('Projektkostenkalkulation EP'!$B$8,1)+K$9),"TTT") = "So",
                                    IF(ISNA(VLOOKUP(EDATE('Projektkostenkalkulation EP'!$B$8,1)+K$9,Datenquellen!$F$7:$H$45,3,FALSE))," ",VLOOKUP(EDATE('Projektkostenkalkulation EP'!$B$8,1)+K$9,Datenquellen!$F$7:$H$45,3,FALSE))="X"
                                    ),
                          "X",
                          ""
                          ),
               "X"
            )</f>
        <v>X</v>
      </c>
      <c r="M13" s="284" t="str">
        <f xml:space="preserve"> IF(TEXT((EDATE('Projektkostenkalkulation EP'!$B$8,1)+L$9),"MM")=TEXT((EDATE('Projektkostenkalkulation EP'!$B$8,1)+(L$9-1)),"MM"),
             IF(
                        OR(
                                    TEXT((EDATE('Projektkostenkalkulation EP'!$B$8,1)+L$9),"TTT") = "Sa",
                                    TEXT((EDATE('Projektkostenkalkulation EP'!$B$8,1)+L$9),"TTT") = "So",
                                    IF(ISNA(VLOOKUP(EDATE('Projektkostenkalkulation EP'!$B$8,1)+L$9,Datenquellen!$F$7:$H$45,3,FALSE))," ",VLOOKUP(EDATE('Projektkostenkalkulation EP'!$B$8,1)+L$9,Datenquellen!$F$7:$H$45,3,FALSE))="X"
                                    ),
                          "X",
                          ""
                          ),
               "X"
            )</f>
        <v>X</v>
      </c>
      <c r="N13" s="284" t="str">
        <f xml:space="preserve"> IF(TEXT((EDATE('Projektkostenkalkulation EP'!$B$8,1)+M$9),"MM")=TEXT((EDATE('Projektkostenkalkulation EP'!$B$8,1)+(M$9-1)),"MM"),
             IF(
                        OR(
                                    TEXT((EDATE('Projektkostenkalkulation EP'!$B$8,1)+M$9),"TTT") = "Sa",
                                    TEXT((EDATE('Projektkostenkalkulation EP'!$B$8,1)+M$9),"TTT") = "So",
                                    IF(ISNA(VLOOKUP(EDATE('Projektkostenkalkulation EP'!$B$8,1)+M$9,Datenquellen!$F$7:$H$45,3,FALSE))," ",VLOOKUP(EDATE('Projektkostenkalkulation EP'!$B$8,1)+M$9,Datenquellen!$F$7:$H$45,3,FALSE))="X"
                                    ),
                          "X",
                          ""
                          ),
               "X"
            )</f>
        <v/>
      </c>
      <c r="O13" s="284" t="str">
        <f xml:space="preserve"> IF(TEXT((EDATE('Projektkostenkalkulation EP'!$B$8,1)+N$9),"MM")=TEXT((EDATE('Projektkostenkalkulation EP'!$B$8,1)+(N$9-1)),"MM"),
             IF(
                        OR(
                                    TEXT((EDATE('Projektkostenkalkulation EP'!$B$8,1)+N$9),"TTT") = "Sa",
                                    TEXT((EDATE('Projektkostenkalkulation EP'!$B$8,1)+N$9),"TTT") = "So",
                                    IF(ISNA(VLOOKUP(EDATE('Projektkostenkalkulation EP'!$B$8,1)+N$9,Datenquellen!$F$7:$H$45,3,FALSE))," ",VLOOKUP(EDATE('Projektkostenkalkulation EP'!$B$8,1)+N$9,Datenquellen!$F$7:$H$45,3,FALSE))="X"
                                    ),
                          "X",
                          ""
                          ),
               "X"
            )</f>
        <v/>
      </c>
      <c r="P13" s="284" t="str">
        <f xml:space="preserve"> IF(TEXT((EDATE('Projektkostenkalkulation EP'!$B$8,1)+O$9),"MM")=TEXT((EDATE('Projektkostenkalkulation EP'!$B$8,1)+(O$9-1)),"MM"),
             IF(
                        OR(
                                    TEXT((EDATE('Projektkostenkalkulation EP'!$B$8,1)+O$9),"TTT") = "Sa",
                                    TEXT((EDATE('Projektkostenkalkulation EP'!$B$8,1)+O$9),"TTT") = "So",
                                    IF(ISNA(VLOOKUP(EDATE('Projektkostenkalkulation EP'!$B$8,1)+O$9,Datenquellen!$F$7:$H$45,3,FALSE))," ",VLOOKUP(EDATE('Projektkostenkalkulation EP'!$B$8,1)+O$9,Datenquellen!$F$7:$H$45,3,FALSE))="X"
                                    ),
                          "X",
                          ""
                          ),
               "X"
            )</f>
        <v/>
      </c>
      <c r="Q13" s="284" t="str">
        <f xml:space="preserve"> IF(TEXT((EDATE('Projektkostenkalkulation EP'!$B$8,1)+P$9),"MM")=TEXT((EDATE('Projektkostenkalkulation EP'!$B$8,1)+(P$9-1)),"MM"),
             IF(
                        OR(
                                    TEXT((EDATE('Projektkostenkalkulation EP'!$B$8,1)+P$9),"TTT") = "Sa",
                                    TEXT((EDATE('Projektkostenkalkulation EP'!$B$8,1)+P$9),"TTT") = "So",
                                    IF(ISNA(VLOOKUP(EDATE('Projektkostenkalkulation EP'!$B$8,1)+P$9,Datenquellen!$F$7:$H$45,3,FALSE))," ",VLOOKUP(EDATE('Projektkostenkalkulation EP'!$B$8,1)+P$9,Datenquellen!$F$7:$H$45,3,FALSE))="X"
                                    ),
                          "X",
                          ""
                          ),
               "X"
            )</f>
        <v/>
      </c>
      <c r="R13" s="284" t="str">
        <f xml:space="preserve"> IF(TEXT((EDATE('Projektkostenkalkulation EP'!$B$8,1)+Q$9),"MM")=TEXT((EDATE('Projektkostenkalkulation EP'!$B$8,1)+(Q$9-1)),"MM"),
             IF(
                        OR(
                                    TEXT((EDATE('Projektkostenkalkulation EP'!$B$8,1)+Q$9),"TTT") = "Sa",
                                    TEXT((EDATE('Projektkostenkalkulation EP'!$B$8,1)+Q$9),"TTT") = "So",
                                    IF(ISNA(VLOOKUP(EDATE('Projektkostenkalkulation EP'!$B$8,1)+Q$9,Datenquellen!$F$7:$H$45,3,FALSE))," ",VLOOKUP(EDATE('Projektkostenkalkulation EP'!$B$8,1)+Q$9,Datenquellen!$F$7:$H$45,3,FALSE))="X"
                                    ),
                          "X",
                          ""
                          ),
               "X"
            )</f>
        <v/>
      </c>
      <c r="S13" s="284" t="str">
        <f xml:space="preserve"> IF(TEXT((EDATE('Projektkostenkalkulation EP'!$B$8,1)+R$9),"MM")=TEXT((EDATE('Projektkostenkalkulation EP'!$B$8,1)+(R$9-1)),"MM"),
             IF(
                        OR(
                                    TEXT((EDATE('Projektkostenkalkulation EP'!$B$8,1)+R$9),"TTT") = "Sa",
                                    TEXT((EDATE('Projektkostenkalkulation EP'!$B$8,1)+R$9),"TTT") = "So",
                                    IF(ISNA(VLOOKUP(EDATE('Projektkostenkalkulation EP'!$B$8,1)+R$9,Datenquellen!$F$7:$H$45,3,FALSE))," ",VLOOKUP(EDATE('Projektkostenkalkulation EP'!$B$8,1)+R$9,Datenquellen!$F$7:$H$45,3,FALSE))="X"
                                    ),
                          "X",
                          ""
                          ),
               "X"
            )</f>
        <v>X</v>
      </c>
      <c r="T13" s="284" t="str">
        <f xml:space="preserve"> IF(TEXT((EDATE('Projektkostenkalkulation EP'!$B$8,1)+S$9),"MM")=TEXT((EDATE('Projektkostenkalkulation EP'!$B$8,1)+(S$9-1)),"MM"),
             IF(
                        OR(
                                    TEXT((EDATE('Projektkostenkalkulation EP'!$B$8,1)+S$9),"TTT") = "Sa",
                                    TEXT((EDATE('Projektkostenkalkulation EP'!$B$8,1)+S$9),"TTT") = "So",
                                    IF(ISNA(VLOOKUP(EDATE('Projektkostenkalkulation EP'!$B$8,1)+S$9,Datenquellen!$F$7:$H$45,3,FALSE))," ",VLOOKUP(EDATE('Projektkostenkalkulation EP'!$B$8,1)+S$9,Datenquellen!$F$7:$H$45,3,FALSE))="X"
                                    ),
                          "X",
                          ""
                          ),
               "X"
            )</f>
        <v>X</v>
      </c>
      <c r="U13" s="284" t="str">
        <f xml:space="preserve"> IF(TEXT((EDATE('Projektkostenkalkulation EP'!$B$8,1)+T$9),"MM")=TEXT((EDATE('Projektkostenkalkulation EP'!$B$8,1)+(T$9-1)),"MM"),
             IF(
                        OR(
                                    TEXT((EDATE('Projektkostenkalkulation EP'!$B$8,1)+T$9),"TTT") = "Sa",
                                    TEXT((EDATE('Projektkostenkalkulation EP'!$B$8,1)+T$9),"TTT") = "So",
                                    IF(ISNA(VLOOKUP(EDATE('Projektkostenkalkulation EP'!$B$8,1)+T$9,Datenquellen!$F$7:$H$45,3,FALSE))," ",VLOOKUP(EDATE('Projektkostenkalkulation EP'!$B$8,1)+T$9,Datenquellen!$F$7:$H$45,3,FALSE))="X"
                                    ),
                          "X",
                          ""
                          ),
               "X"
            )</f>
        <v/>
      </c>
      <c r="V13" s="284" t="str">
        <f xml:space="preserve"> IF(TEXT((EDATE('Projektkostenkalkulation EP'!$B$8,1)+U$9),"MM")=TEXT((EDATE('Projektkostenkalkulation EP'!$B$8,1)+(U$9-1)),"MM"),
             IF(
                        OR(
                                    TEXT((EDATE('Projektkostenkalkulation EP'!$B$8,1)+U$9),"TTT") = "Sa",
                                    TEXT((EDATE('Projektkostenkalkulation EP'!$B$8,1)+U$9),"TTT") = "So",
                                    IF(ISNA(VLOOKUP(EDATE('Projektkostenkalkulation EP'!$B$8,1)+U$9,Datenquellen!$F$7:$H$45,3,FALSE))," ",VLOOKUP(EDATE('Projektkostenkalkulation EP'!$B$8,1)+U$9,Datenquellen!$F$7:$H$45,3,FALSE))="X"
                                    ),
                          "X",
                          ""
                          ),
               "X"
            )</f>
        <v/>
      </c>
      <c r="W13" s="284" t="str">
        <f xml:space="preserve"> IF(TEXT((EDATE('Projektkostenkalkulation EP'!$B$8,1)+V$9),"MM")=TEXT((EDATE('Projektkostenkalkulation EP'!$B$8,1)+(V$9-1)),"MM"),
             IF(
                        OR(
                                    TEXT((EDATE('Projektkostenkalkulation EP'!$B$8,1)+V$9),"TTT") = "Sa",
                                    TEXT((EDATE('Projektkostenkalkulation EP'!$B$8,1)+V$9),"TTT") = "So",
                                    IF(ISNA(VLOOKUP(EDATE('Projektkostenkalkulation EP'!$B$8,1)+V$9,Datenquellen!$F$7:$H$45,3,FALSE))," ",VLOOKUP(EDATE('Projektkostenkalkulation EP'!$B$8,1)+V$9,Datenquellen!$F$7:$H$45,3,FALSE))="X"
                                    ),
                          "X",
                          ""
                          ),
               "X"
            )</f>
        <v/>
      </c>
      <c r="X13" s="284" t="str">
        <f xml:space="preserve"> IF(TEXT((EDATE('Projektkostenkalkulation EP'!$B$8,1)+W$9),"MM")=TEXT((EDATE('Projektkostenkalkulation EP'!$B$8,1)+(W$9-1)),"MM"),
             IF(
                        OR(
                                    TEXT((EDATE('Projektkostenkalkulation EP'!$B$8,1)+W$9),"TTT") = "Sa",
                                    TEXT((EDATE('Projektkostenkalkulation EP'!$B$8,1)+W$9),"TTT") = "So",
                                    IF(ISNA(VLOOKUP(EDATE('Projektkostenkalkulation EP'!$B$8,1)+W$9,Datenquellen!$F$7:$H$45,3,FALSE))," ",VLOOKUP(EDATE('Projektkostenkalkulation EP'!$B$8,1)+W$9,Datenquellen!$F$7:$H$45,3,FALSE))="X"
                                    ),
                          "X",
                          ""
                          ),
               "X"
            )</f>
        <v/>
      </c>
      <c r="Y13" s="284" t="str">
        <f xml:space="preserve"> IF(TEXT((EDATE('Projektkostenkalkulation EP'!$B$8,1)+X$9),"MM")=TEXT((EDATE('Projektkostenkalkulation EP'!$B$8,1)+(X$9-1)),"MM"),
             IF(
                        OR(
                                    TEXT((EDATE('Projektkostenkalkulation EP'!$B$8,1)+X$9),"TTT") = "Sa",
                                    TEXT((EDATE('Projektkostenkalkulation EP'!$B$8,1)+X$9),"TTT") = "So",
                                    IF(ISNA(VLOOKUP(EDATE('Projektkostenkalkulation EP'!$B$8,1)+X$9,Datenquellen!$F$7:$H$45,3,FALSE))," ",VLOOKUP(EDATE('Projektkostenkalkulation EP'!$B$8,1)+X$9,Datenquellen!$F$7:$H$45,3,FALSE))="X"
                                    ),
                          "X",
                          ""
                          ),
               "X"
            )</f>
        <v/>
      </c>
      <c r="Z13" s="284" t="str">
        <f xml:space="preserve"> IF(TEXT((EDATE('Projektkostenkalkulation EP'!$B$8,1)+Y$9),"MM")=TEXT((EDATE('Projektkostenkalkulation EP'!$B$8,1)+(Y$9-1)),"MM"),
             IF(
                        OR(
                                    TEXT((EDATE('Projektkostenkalkulation EP'!$B$8,1)+Y$9),"TTT") = "Sa",
                                    TEXT((EDATE('Projektkostenkalkulation EP'!$B$8,1)+Y$9),"TTT") = "So",
                                    IF(ISNA(VLOOKUP(EDATE('Projektkostenkalkulation EP'!$B$8,1)+Y$9,Datenquellen!$F$7:$H$45,3,FALSE))," ",VLOOKUP(EDATE('Projektkostenkalkulation EP'!$B$8,1)+Y$9,Datenquellen!$F$7:$H$45,3,FALSE))="X"
                                    ),
                          "X",
                          ""
                          ),
               "X"
            )</f>
        <v>X</v>
      </c>
      <c r="AA13" s="284" t="str">
        <f xml:space="preserve"> IF(TEXT((EDATE('Projektkostenkalkulation EP'!$B$8,1)+Z$9),"MM")=TEXT((EDATE('Projektkostenkalkulation EP'!$B$8,1)+(Z$9-1)),"MM"),
             IF(
                        OR(
                                    TEXT((EDATE('Projektkostenkalkulation EP'!$B$8,1)+Z$9),"TTT") = "Sa",
                                    TEXT((EDATE('Projektkostenkalkulation EP'!$B$8,1)+Z$9),"TTT") = "So",
                                    IF(ISNA(VLOOKUP(EDATE('Projektkostenkalkulation EP'!$B$8,1)+Z$9,Datenquellen!$F$7:$H$45,3,FALSE))," ",VLOOKUP(EDATE('Projektkostenkalkulation EP'!$B$8,1)+Z$9,Datenquellen!$F$7:$H$45,3,FALSE))="X"
                                    ),
                          "X",
                          ""
                          ),
               "X"
            )</f>
        <v>X</v>
      </c>
      <c r="AB13" s="284" t="str">
        <f xml:space="preserve"> IF(TEXT((EDATE('Projektkostenkalkulation EP'!$B$8,1)+AA$9),"MM")=TEXT((EDATE('Projektkostenkalkulation EP'!$B$8,1)+(AA$9-1)),"MM"),
             IF(
                        OR(
                                    TEXT((EDATE('Projektkostenkalkulation EP'!$B$8,1)+AA$9),"TTT") = "Sa",
                                    TEXT((EDATE('Projektkostenkalkulation EP'!$B$8,1)+AA$9),"TTT") = "So",
                                    IF(ISNA(VLOOKUP(EDATE('Projektkostenkalkulation EP'!$B$8,1)+AA$9,Datenquellen!$F$7:$H$45,3,FALSE))," ",VLOOKUP(EDATE('Projektkostenkalkulation EP'!$B$8,1)+AA$9,Datenquellen!$F$7:$H$45,3,FALSE))="X"
                                    ),
                          "X",
                          ""
                          ),
               "X"
            )</f>
        <v/>
      </c>
      <c r="AC13" s="284" t="str">
        <f xml:space="preserve"> IF(TEXT((EDATE('Projektkostenkalkulation EP'!$B$8,1)+AB$9),"MM")=TEXT((EDATE('Projektkostenkalkulation EP'!$B$8,1)+(AB$9-1)),"MM"),
             IF(
                        OR(
                                    TEXT((EDATE('Projektkostenkalkulation EP'!$B$8,1)+AB$9),"TTT") = "Sa",
                                    TEXT((EDATE('Projektkostenkalkulation EP'!$B$8,1)+AB$9),"TTT") = "So",
                                    IF(ISNA(VLOOKUP(EDATE('Projektkostenkalkulation EP'!$B$8,1)+AB$9,Datenquellen!$F$7:$H$45,3,FALSE))," ",VLOOKUP(EDATE('Projektkostenkalkulation EP'!$B$8,1)+AB$9,Datenquellen!$F$7:$H$45,3,FALSE))="X"
                                    ),
                          "X",
                          ""
                          ),
               "X"
            )</f>
        <v/>
      </c>
      <c r="AD13" s="284" t="str">
        <f xml:space="preserve"> IF(TEXT((EDATE('Projektkostenkalkulation EP'!$B$8,1)+AC$9),"MM")=TEXT((EDATE('Projektkostenkalkulation EP'!$B$8,1)+(AC$9-1)),"MM"),
             IF(
                        OR(
                                    TEXT((EDATE('Projektkostenkalkulation EP'!$B$8,1)+AC$9),"TTT") = "Sa",
                                    TEXT((EDATE('Projektkostenkalkulation EP'!$B$8,1)+AC$9),"TTT") = "So",
                                    IF(ISNA(VLOOKUP(EDATE('Projektkostenkalkulation EP'!$B$8,1)+AC$9,Datenquellen!$F$7:$H$45,3,FALSE))," ",VLOOKUP(EDATE('Projektkostenkalkulation EP'!$B$8,1)+AC$9,Datenquellen!$F$7:$H$45,3,FALSE))="X"
                                    ),
                          "X",
                          ""
                          ),
               "X"
            )</f>
        <v/>
      </c>
      <c r="AE13" s="284" t="str">
        <f xml:space="preserve"> IF(TEXT((EDATE('Projektkostenkalkulation EP'!$B$8,1)+AD$9),"MM")=TEXT((EDATE('Projektkostenkalkulation EP'!$B$8,1)+(AD$9-1)),"MM"),
             IF(
                        OR(
                                    TEXT((EDATE('Projektkostenkalkulation EP'!$B$8,1)+AD$9),"TTT") = "Sa",
                                    TEXT((EDATE('Projektkostenkalkulation EP'!$B$8,1)+AD$9),"TTT") = "So",
                                    IF(ISNA(VLOOKUP(EDATE('Projektkostenkalkulation EP'!$B$8,1)+AD$9,Datenquellen!$F$7:$H$45,3,FALSE))," ",VLOOKUP(EDATE('Projektkostenkalkulation EP'!$B$8,1)+AD$9,Datenquellen!$F$7:$H$45,3,FALSE))="X"
                                    ),
                          "X",
                          ""
                          ),
               "X"
            )</f>
        <v/>
      </c>
      <c r="AF13" s="284" t="str">
        <f xml:space="preserve"> IF(TEXT((EDATE('Projektkostenkalkulation EP'!$B$8,1)+AE$9),"MM")=TEXT((EDATE('Projektkostenkalkulation EP'!$B$8,1)+(AE$9-1)),"MM"),
             IF(
                        OR(
                                    TEXT((EDATE('Projektkostenkalkulation EP'!$B$8,1)+AE$9),"TTT") = "Sa",
                                    TEXT((EDATE('Projektkostenkalkulation EP'!$B$8,1)+AE$9),"TTT") = "So",
                                    IF(ISNA(VLOOKUP(EDATE('Projektkostenkalkulation EP'!$B$8,1)+AE$9,Datenquellen!$F$7:$H$45,3,FALSE))," ",VLOOKUP(EDATE('Projektkostenkalkulation EP'!$B$8,1)+AE$9,Datenquellen!$F$7:$H$45,3,FALSE))="X"
                                    ),
                          "X",
                          ""
                          ),
               "X"
            )</f>
        <v>X</v>
      </c>
      <c r="AG13" s="284" t="str">
        <f xml:space="preserve"> IF(TEXT((EDATE('Projektkostenkalkulation EP'!$B$8,1)+AF$9),"MM")=TEXT((EDATE('Projektkostenkalkulation EP'!$B$8,1)+(AF$9-1)),"MM"),
             IF(
                        OR(
                                    TEXT((EDATE('Projektkostenkalkulation EP'!$B$8,1)+AF$9),"TTT") = "Sa",
                                    TEXT((EDATE('Projektkostenkalkulation EP'!$B$8,1)+AF$9),"TTT") = "So",
                                    IF(ISNA(VLOOKUP(EDATE('Projektkostenkalkulation EP'!$B$8,1)+AF$9,Datenquellen!$F$7:$H$45,3,FALSE))," ",VLOOKUP(EDATE('Projektkostenkalkulation EP'!$B$8,1)+AF$9,Datenquellen!$F$7:$H$45,3,FALSE))="X"
                                    ),
                          "X",
                          ""
                          ),
               "X"
            )</f>
        <v>X</v>
      </c>
      <c r="AH13" s="229"/>
      <c r="AI13" s="230"/>
      <c r="AJ13" s="408"/>
      <c r="AK13" s="405" t="str">
        <f>TEXT(EDATE('Projektkostenkalkulation EP'!$B$8,1),"MMMM")</f>
        <v>Februar</v>
      </c>
      <c r="AL13" s="226"/>
      <c r="AM13" s="227" t="str">
        <f>IF(
            OR(
                     TEXT(EDATE('Projektkostenkalkulation EP'!$B$8,1),"TTT") = "Sa",
                     TEXT(EDATE('Projektkostenkalkulation EP'!$B$8,1),"TTT") = "So",
                     IF(ISNA(VLOOKUP(EDATE('Projektkostenkalkulation EP'!$B$8,1),Datenquellen!$F$7:$H$45,3,FALSE))," ",VLOOKUP(EDATE('Projektkostenkalkulation EP'!$B$8,1),Datenquellen!$F$7:$H$45,3,FALSE))="X"
                            ),
                    "X",
                    ""
            )</f>
        <v/>
      </c>
      <c r="AN13" s="227" t="str">
        <f xml:space="preserve"> IF(TEXT((EDATE('Projektkostenkalkulation EP'!$B$8,1)+AM$9),"MM")=TEXT((EDATE('Projektkostenkalkulation EP'!$B$8,1)+(AM$9-1)),"MM"),
             IF(
                        OR(
                                    TEXT((EDATE('Projektkostenkalkulation EP'!$B$8,1)+AM$9),"TTT") = "Sa",
                                    TEXT((EDATE('Projektkostenkalkulation EP'!$B$8,1)+AM$9),"TTT") = "So",
                                    IF(ISNA(VLOOKUP(EDATE('Projektkostenkalkulation EP'!$B$8,1)+AM$9,Datenquellen!$F$7:$H$45,3,FALSE))," ",VLOOKUP(EDATE('Projektkostenkalkulation EP'!$B$8,1)+AM$9,Datenquellen!$F$7:$H$45,3,FALSE))="X"
                                    ),
                          "X",
                          ""
                          ),
               "X"
            )</f>
        <v/>
      </c>
      <c r="AO13" s="227" t="str">
        <f xml:space="preserve"> IF(TEXT((EDATE('Projektkostenkalkulation EP'!$B$8,1)+AN$9),"MM")=TEXT((EDATE('Projektkostenkalkulation EP'!$B$8,1)+(AN$9-1)),"MM"),
             IF(
                        OR(
                                    TEXT((EDATE('Projektkostenkalkulation EP'!$B$8,1)+AN$9),"TTT") = "Sa",
                                    TEXT((EDATE('Projektkostenkalkulation EP'!$B$8,1)+AN$9),"TTT") = "So",
                                    IF(ISNA(VLOOKUP(EDATE('Projektkostenkalkulation EP'!$B$8,1)+AN$9,Datenquellen!$F$7:$H$45,3,FALSE))," ",VLOOKUP(EDATE('Projektkostenkalkulation EP'!$B$8,1)+AN$9,Datenquellen!$F$7:$H$45,3,FALSE))="X"
                                    ),
                          "X",
                          ""
                          ),
               "X"
            )</f>
        <v>X</v>
      </c>
      <c r="AP13" s="227" t="str">
        <f xml:space="preserve"> IF(TEXT((EDATE('Projektkostenkalkulation EP'!$B$8,1)+AO$9),"MM")=TEXT((EDATE('Projektkostenkalkulation EP'!$B$8,1)+(AO$9-1)),"MM"),
             IF(
                        OR(
                                    TEXT((EDATE('Projektkostenkalkulation EP'!$B$8,1)+AO$9),"TTT") = "Sa",
                                    TEXT((EDATE('Projektkostenkalkulation EP'!$B$8,1)+AO$9),"TTT") = "So",
                                    IF(ISNA(VLOOKUP(EDATE('Projektkostenkalkulation EP'!$B$8,1)+AO$9,Datenquellen!$F$7:$H$45,3,FALSE))," ",VLOOKUP(EDATE('Projektkostenkalkulation EP'!$B$8,1)+AO$9,Datenquellen!$F$7:$H$45,3,FALSE))="X"
                                    ),
                          "X",
                          ""
                          ),
               "X"
            )</f>
        <v>X</v>
      </c>
      <c r="AQ13" s="227" t="str">
        <f xml:space="preserve"> IF(TEXT((EDATE('Projektkostenkalkulation EP'!$B$8,1)+AP$9),"MM")=TEXT((EDATE('Projektkostenkalkulation EP'!$B$8,1)+(AP$9-1)),"MM"),
             IF(
                        OR(
                                    TEXT((EDATE('Projektkostenkalkulation EP'!$B$8,1)+AP$9),"TTT") = "Sa",
                                    TEXT((EDATE('Projektkostenkalkulation EP'!$B$8,1)+AP$9),"TTT") = "So",
                                    IF(ISNA(VLOOKUP(EDATE('Projektkostenkalkulation EP'!$B$8,1)+AP$9,Datenquellen!$F$7:$H$45,3,FALSE))," ",VLOOKUP(EDATE('Projektkostenkalkulation EP'!$B$8,1)+AP$9,Datenquellen!$F$7:$H$45,3,FALSE))="X"
                                    ),
                          "X",
                          ""
                          ),
               "X"
            )</f>
        <v/>
      </c>
      <c r="AR13" s="227" t="str">
        <f xml:space="preserve"> IF(TEXT((EDATE('Projektkostenkalkulation EP'!$B$8,1)+AQ$9),"MM")=TEXT((EDATE('Projektkostenkalkulation EP'!$B$8,1)+(AQ$9-1)),"MM"),
             IF(
                        OR(
                                    TEXT((EDATE('Projektkostenkalkulation EP'!$B$8,1)+AQ$9),"TTT") = "Sa",
                                    TEXT((EDATE('Projektkostenkalkulation EP'!$B$8,1)+AQ$9),"TTT") = "So",
                                    IF(ISNA(VLOOKUP(EDATE('Projektkostenkalkulation EP'!$B$8,1)+AQ$9,Datenquellen!$F$7:$H$45,3,FALSE))," ",VLOOKUP(EDATE('Projektkostenkalkulation EP'!$B$8,1)+AQ$9,Datenquellen!$F$7:$H$45,3,FALSE))="X"
                                    ),
                          "X",
                          ""
                          ),
               "X"
            )</f>
        <v/>
      </c>
      <c r="AS13" s="227" t="str">
        <f xml:space="preserve"> IF(TEXT((EDATE('Projektkostenkalkulation EP'!$B$8,1)+AR$9),"MM")=TEXT((EDATE('Projektkostenkalkulation EP'!$B$8,1)+(AR$9-1)),"MM"),
             IF(
                        OR(
                                    TEXT((EDATE('Projektkostenkalkulation EP'!$B$8,1)+AR$9),"TTT") = "Sa",
                                    TEXT((EDATE('Projektkostenkalkulation EP'!$B$8,1)+AR$9),"TTT") = "So",
                                    IF(ISNA(VLOOKUP(EDATE('Projektkostenkalkulation EP'!$B$8,1)+AR$9,Datenquellen!$F$7:$H$45,3,FALSE))," ",VLOOKUP(EDATE('Projektkostenkalkulation EP'!$B$8,1)+AR$9,Datenquellen!$F$7:$H$45,3,FALSE))="X"
                                    ),
                          "X",
                          ""
                          ),
               "X"
            )</f>
        <v/>
      </c>
      <c r="AT13" s="227" t="str">
        <f xml:space="preserve"> IF(TEXT((EDATE('Projektkostenkalkulation EP'!$B$8,1)+AS$9),"MM")=TEXT((EDATE('Projektkostenkalkulation EP'!$B$8,1)+(AS$9-1)),"MM"),
             IF(
                        OR(
                                    TEXT((EDATE('Projektkostenkalkulation EP'!$B$8,1)+AS$9),"TTT") = "Sa",
                                    TEXT((EDATE('Projektkostenkalkulation EP'!$B$8,1)+AS$9),"TTT") = "So",
                                    IF(ISNA(VLOOKUP(EDATE('Projektkostenkalkulation EP'!$B$8,1)+AS$9,Datenquellen!$F$7:$H$45,3,FALSE))," ",VLOOKUP(EDATE('Projektkostenkalkulation EP'!$B$8,1)+AS$9,Datenquellen!$F$7:$H$45,3,FALSE))="X"
                                    ),
                          "X",
                          ""
                          ),
               "X"
            )</f>
        <v/>
      </c>
      <c r="AU13" s="227" t="str">
        <f xml:space="preserve"> IF(TEXT((EDATE('Projektkostenkalkulation EP'!$B$8,1)+AT$9),"MM")=TEXT((EDATE('Projektkostenkalkulation EP'!$B$8,1)+(AT$9-1)),"MM"),
             IF(
                        OR(
                                    TEXT((EDATE('Projektkostenkalkulation EP'!$B$8,1)+AT$9),"TTT") = "Sa",
                                    TEXT((EDATE('Projektkostenkalkulation EP'!$B$8,1)+AT$9),"TTT") = "So",
                                    IF(ISNA(VLOOKUP(EDATE('Projektkostenkalkulation EP'!$B$8,1)+AT$9,Datenquellen!$F$7:$H$45,3,FALSE))," ",VLOOKUP(EDATE('Projektkostenkalkulation EP'!$B$8,1)+AT$9,Datenquellen!$F$7:$H$45,3,FALSE))="X"
                                    ),
                          "X",
                          ""
                          ),
               "X"
            )</f>
        <v/>
      </c>
      <c r="AV13" s="227" t="str">
        <f xml:space="preserve"> IF(TEXT((EDATE('Projektkostenkalkulation EP'!$B$8,1)+AU$9),"MM")=TEXT((EDATE('Projektkostenkalkulation EP'!$B$8,1)+(AU$9-1)),"MM"),
             IF(
                        OR(
                                    TEXT((EDATE('Projektkostenkalkulation EP'!$B$8,1)+AU$9),"TTT") = "Sa",
                                    TEXT((EDATE('Projektkostenkalkulation EP'!$B$8,1)+AU$9),"TTT") = "So",
                                    IF(ISNA(VLOOKUP(EDATE('Projektkostenkalkulation EP'!$B$8,1)+AU$9,Datenquellen!$F$7:$H$45,3,FALSE))," ",VLOOKUP(EDATE('Projektkostenkalkulation EP'!$B$8,1)+AU$9,Datenquellen!$F$7:$H$45,3,FALSE))="X"
                                    ),
                          "X",
                          ""
                          ),
               "X"
            )</f>
        <v>X</v>
      </c>
      <c r="AW13" s="227" t="str">
        <f xml:space="preserve"> IF(TEXT((EDATE('Projektkostenkalkulation EP'!$B$8,1)+AV$9),"MM")=TEXT((EDATE('Projektkostenkalkulation EP'!$B$8,1)+(AV$9-1)),"MM"),
             IF(
                        OR(
                                    TEXT((EDATE('Projektkostenkalkulation EP'!$B$8,1)+AV$9),"TTT") = "Sa",
                                    TEXT((EDATE('Projektkostenkalkulation EP'!$B$8,1)+AV$9),"TTT") = "So",
                                    IF(ISNA(VLOOKUP(EDATE('Projektkostenkalkulation EP'!$B$8,1)+AV$9,Datenquellen!$F$7:$H$45,3,FALSE))," ",VLOOKUP(EDATE('Projektkostenkalkulation EP'!$B$8,1)+AV$9,Datenquellen!$F$7:$H$45,3,FALSE))="X"
                                    ),
                          "X",
                          ""
                          ),
               "X"
            )</f>
        <v>X</v>
      </c>
      <c r="AX13" s="227" t="str">
        <f xml:space="preserve"> IF(TEXT((EDATE('Projektkostenkalkulation EP'!$B$8,1)+AW$9),"MM")=TEXT((EDATE('Projektkostenkalkulation EP'!$B$8,1)+(AW$9-1)),"MM"),
             IF(
                        OR(
                                    TEXT((EDATE('Projektkostenkalkulation EP'!$B$8,1)+AW$9),"TTT") = "Sa",
                                    TEXT((EDATE('Projektkostenkalkulation EP'!$B$8,1)+AW$9),"TTT") = "So",
                                    IF(ISNA(VLOOKUP(EDATE('Projektkostenkalkulation EP'!$B$8,1)+AW$9,Datenquellen!$F$7:$H$45,3,FALSE))," ",VLOOKUP(EDATE('Projektkostenkalkulation EP'!$B$8,1)+AW$9,Datenquellen!$F$7:$H$45,3,FALSE))="X"
                                    ),
                          "X",
                          ""
                          ),
               "X"
            )</f>
        <v/>
      </c>
      <c r="AY13" s="227" t="str">
        <f xml:space="preserve"> IF(TEXT((EDATE('Projektkostenkalkulation EP'!$B$8,1)+AX$9),"MM")=TEXT((EDATE('Projektkostenkalkulation EP'!$B$8,1)+(AX$9-1)),"MM"),
             IF(
                        OR(
                                    TEXT((EDATE('Projektkostenkalkulation EP'!$B$8,1)+AX$9),"TTT") = "Sa",
                                    TEXT((EDATE('Projektkostenkalkulation EP'!$B$8,1)+AX$9),"TTT") = "So",
                                    IF(ISNA(VLOOKUP(EDATE('Projektkostenkalkulation EP'!$B$8,1)+AX$9,Datenquellen!$F$7:$H$45,3,FALSE))," ",VLOOKUP(EDATE('Projektkostenkalkulation EP'!$B$8,1)+AX$9,Datenquellen!$F$7:$H$45,3,FALSE))="X"
                                    ),
                          "X",
                          ""
                          ),
               "X"
            )</f>
        <v/>
      </c>
      <c r="AZ13" s="227" t="str">
        <f xml:space="preserve"> IF(TEXT((EDATE('Projektkostenkalkulation EP'!$B$8,1)+AY$9),"MM")=TEXT((EDATE('Projektkostenkalkulation EP'!$B$8,1)+(AY$9-1)),"MM"),
             IF(
                        OR(
                                    TEXT((EDATE('Projektkostenkalkulation EP'!$B$8,1)+AY$9),"TTT") = "Sa",
                                    TEXT((EDATE('Projektkostenkalkulation EP'!$B$8,1)+AY$9),"TTT") = "So",
                                    IF(ISNA(VLOOKUP(EDATE('Projektkostenkalkulation EP'!$B$8,1)+AY$9,Datenquellen!$F$7:$H$45,3,FALSE))," ",VLOOKUP(EDATE('Projektkostenkalkulation EP'!$B$8,1)+AY$9,Datenquellen!$F$7:$H$45,3,FALSE))="X"
                                    ),
                          "X",
                          ""
                          ),
               "X"
            )</f>
        <v/>
      </c>
      <c r="BA13" s="227" t="str">
        <f xml:space="preserve"> IF(TEXT((EDATE('Projektkostenkalkulation EP'!$B$8,1)+AZ$9),"MM")=TEXT((EDATE('Projektkostenkalkulation EP'!$B$8,1)+(AZ$9-1)),"MM"),
             IF(
                        OR(
                                    TEXT((EDATE('Projektkostenkalkulation EP'!$B$8,1)+AZ$9),"TTT") = "Sa",
                                    TEXT((EDATE('Projektkostenkalkulation EP'!$B$8,1)+AZ$9),"TTT") = "So",
                                    IF(ISNA(VLOOKUP(EDATE('Projektkostenkalkulation EP'!$B$8,1)+AZ$9,Datenquellen!$F$7:$H$45,3,FALSE))," ",VLOOKUP(EDATE('Projektkostenkalkulation EP'!$B$8,1)+AZ$9,Datenquellen!$F$7:$H$45,3,FALSE))="X"
                                    ),
                          "X",
                          ""
                          ),
               "X"
            )</f>
        <v/>
      </c>
      <c r="BB13" s="227" t="str">
        <f xml:space="preserve"> IF(TEXT((EDATE('Projektkostenkalkulation EP'!$B$8,1)+BA$9),"MM")=TEXT((EDATE('Projektkostenkalkulation EP'!$B$8,1)+(BA$9-1)),"MM"),
             IF(
                        OR(
                                    TEXT((EDATE('Projektkostenkalkulation EP'!$B$8,1)+BA$9),"TTT") = "Sa",
                                    TEXT((EDATE('Projektkostenkalkulation EP'!$B$8,1)+BA$9),"TTT") = "So",
                                    IF(ISNA(VLOOKUP(EDATE('Projektkostenkalkulation EP'!$B$8,1)+BA$9,Datenquellen!$F$7:$H$45,3,FALSE))," ",VLOOKUP(EDATE('Projektkostenkalkulation EP'!$B$8,1)+BA$9,Datenquellen!$F$7:$H$45,3,FALSE))="X"
                                    ),
                          "X",
                          ""
                          ),
               "X"
            )</f>
        <v/>
      </c>
      <c r="BC13" s="227" t="str">
        <f xml:space="preserve"> IF(TEXT((EDATE('Projektkostenkalkulation EP'!$B$8,1)+BB$9),"MM")=TEXT((EDATE('Projektkostenkalkulation EP'!$B$8,1)+(BB$9-1)),"MM"),
             IF(
                        OR(
                                    TEXT((EDATE('Projektkostenkalkulation EP'!$B$8,1)+BB$9),"TTT") = "Sa",
                                    TEXT((EDATE('Projektkostenkalkulation EP'!$B$8,1)+BB$9),"TTT") = "So",
                                    IF(ISNA(VLOOKUP(EDATE('Projektkostenkalkulation EP'!$B$8,1)+BB$9,Datenquellen!$F$7:$H$45,3,FALSE))," ",VLOOKUP(EDATE('Projektkostenkalkulation EP'!$B$8,1)+BB$9,Datenquellen!$F$7:$H$45,3,FALSE))="X"
                                    ),
                          "X",
                          ""
                          ),
               "X"
            )</f>
        <v>X</v>
      </c>
      <c r="BD13" s="227" t="str">
        <f xml:space="preserve"> IF(TEXT((EDATE('Projektkostenkalkulation EP'!$B$8,1)+BC$9),"MM")=TEXT((EDATE('Projektkostenkalkulation EP'!$B$8,1)+(BC$9-1)),"MM"),
             IF(
                        OR(
                                    TEXT((EDATE('Projektkostenkalkulation EP'!$B$8,1)+BC$9),"TTT") = "Sa",
                                    TEXT((EDATE('Projektkostenkalkulation EP'!$B$8,1)+BC$9),"TTT") = "So",
                                    IF(ISNA(VLOOKUP(EDATE('Projektkostenkalkulation EP'!$B$8,1)+BC$9,Datenquellen!$F$7:$H$45,3,FALSE))," ",VLOOKUP(EDATE('Projektkostenkalkulation EP'!$B$8,1)+BC$9,Datenquellen!$F$7:$H$45,3,FALSE))="X"
                                    ),
                          "X",
                          ""
                          ),
               "X"
            )</f>
        <v>X</v>
      </c>
      <c r="BE13" s="227" t="str">
        <f xml:space="preserve"> IF(TEXT((EDATE('Projektkostenkalkulation EP'!$B$8,1)+BD$9),"MM")=TEXT((EDATE('Projektkostenkalkulation EP'!$B$8,1)+(BD$9-1)),"MM"),
             IF(
                        OR(
                                    TEXT((EDATE('Projektkostenkalkulation EP'!$B$8,1)+BD$9),"TTT") = "Sa",
                                    TEXT((EDATE('Projektkostenkalkulation EP'!$B$8,1)+BD$9),"TTT") = "So",
                                    IF(ISNA(VLOOKUP(EDATE('Projektkostenkalkulation EP'!$B$8,1)+BD$9,Datenquellen!$F$7:$H$45,3,FALSE))," ",VLOOKUP(EDATE('Projektkostenkalkulation EP'!$B$8,1)+BD$9,Datenquellen!$F$7:$H$45,3,FALSE))="X"
                                    ),
                          "X",
                          ""
                          ),
               "X"
            )</f>
        <v/>
      </c>
      <c r="BF13" s="227" t="str">
        <f xml:space="preserve"> IF(TEXT((EDATE('Projektkostenkalkulation EP'!$B$8,1)+BE$9),"MM")=TEXT((EDATE('Projektkostenkalkulation EP'!$B$8,1)+(BE$9-1)),"MM"),
             IF(
                        OR(
                                    TEXT((EDATE('Projektkostenkalkulation EP'!$B$8,1)+BE$9),"TTT") = "Sa",
                                    TEXT((EDATE('Projektkostenkalkulation EP'!$B$8,1)+BE$9),"TTT") = "So",
                                    IF(ISNA(VLOOKUP(EDATE('Projektkostenkalkulation EP'!$B$8,1)+BE$9,Datenquellen!$F$7:$H$45,3,FALSE))," ",VLOOKUP(EDATE('Projektkostenkalkulation EP'!$B$8,1)+BE$9,Datenquellen!$F$7:$H$45,3,FALSE))="X"
                                    ),
                          "X",
                          ""
                          ),
               "X"
            )</f>
        <v/>
      </c>
      <c r="BG13" s="227" t="str">
        <f xml:space="preserve"> IF(TEXT((EDATE('Projektkostenkalkulation EP'!$B$8,1)+BF$9),"MM")=TEXT((EDATE('Projektkostenkalkulation EP'!$B$8,1)+(BF$9-1)),"MM"),
             IF(
                        OR(
                                    TEXT((EDATE('Projektkostenkalkulation EP'!$B$8,1)+BF$9),"TTT") = "Sa",
                                    TEXT((EDATE('Projektkostenkalkulation EP'!$B$8,1)+BF$9),"TTT") = "So",
                                    IF(ISNA(VLOOKUP(EDATE('Projektkostenkalkulation EP'!$B$8,1)+BF$9,Datenquellen!$F$7:$H$45,3,FALSE))," ",VLOOKUP(EDATE('Projektkostenkalkulation EP'!$B$8,1)+BF$9,Datenquellen!$F$7:$H$45,3,FALSE))="X"
                                    ),
                          "X",
                          ""
                          ),
               "X"
            )</f>
        <v/>
      </c>
      <c r="BH13" s="227" t="str">
        <f xml:space="preserve"> IF(TEXT((EDATE('Projektkostenkalkulation EP'!$B$8,1)+BG$9),"MM")=TEXT((EDATE('Projektkostenkalkulation EP'!$B$8,1)+(BG$9-1)),"MM"),
             IF(
                        OR(
                                    TEXT((EDATE('Projektkostenkalkulation EP'!$B$8,1)+BG$9),"TTT") = "Sa",
                                    TEXT((EDATE('Projektkostenkalkulation EP'!$B$8,1)+BG$9),"TTT") = "So",
                                    IF(ISNA(VLOOKUP(EDATE('Projektkostenkalkulation EP'!$B$8,1)+BG$9,Datenquellen!$F$7:$H$45,3,FALSE))," ",VLOOKUP(EDATE('Projektkostenkalkulation EP'!$B$8,1)+BG$9,Datenquellen!$F$7:$H$45,3,FALSE))="X"
                                    ),
                          "X",
                          ""
                          ),
               "X"
            )</f>
        <v/>
      </c>
      <c r="BI13" s="227" t="str">
        <f xml:space="preserve"> IF(TEXT((EDATE('Projektkostenkalkulation EP'!$B$8,1)+BH$9),"MM")=TEXT((EDATE('Projektkostenkalkulation EP'!$B$8,1)+(BH$9-1)),"MM"),
             IF(
                        OR(
                                    TEXT((EDATE('Projektkostenkalkulation EP'!$B$8,1)+BH$9),"TTT") = "Sa",
                                    TEXT((EDATE('Projektkostenkalkulation EP'!$B$8,1)+BH$9),"TTT") = "So",
                                    IF(ISNA(VLOOKUP(EDATE('Projektkostenkalkulation EP'!$B$8,1)+BH$9,Datenquellen!$F$7:$H$45,3,FALSE))," ",VLOOKUP(EDATE('Projektkostenkalkulation EP'!$B$8,1)+BH$9,Datenquellen!$F$7:$H$45,3,FALSE))="X"
                                    ),
                          "X",
                          ""
                          ),
               "X"
            )</f>
        <v/>
      </c>
      <c r="BJ13" s="227" t="str">
        <f xml:space="preserve"> IF(TEXT((EDATE('Projektkostenkalkulation EP'!$B$8,1)+BI$9),"MM")=TEXT((EDATE('Projektkostenkalkulation EP'!$B$8,1)+(BI$9-1)),"MM"),
             IF(
                        OR(
                                    TEXT((EDATE('Projektkostenkalkulation EP'!$B$8,1)+BI$9),"TTT") = "Sa",
                                    TEXT((EDATE('Projektkostenkalkulation EP'!$B$8,1)+BI$9),"TTT") = "So",
                                    IF(ISNA(VLOOKUP(EDATE('Projektkostenkalkulation EP'!$B$8,1)+BI$9,Datenquellen!$F$7:$H$45,3,FALSE))," ",VLOOKUP(EDATE('Projektkostenkalkulation EP'!$B$8,1)+BI$9,Datenquellen!$F$7:$H$45,3,FALSE))="X"
                                    ),
                          "X",
                          ""
                          ),
               "X"
            )</f>
        <v>X</v>
      </c>
      <c r="BK13" s="227" t="str">
        <f xml:space="preserve"> IF(TEXT((EDATE('Projektkostenkalkulation EP'!$B$8,1)+BJ$9),"MM")=TEXT((EDATE('Projektkostenkalkulation EP'!$B$8,1)+(BJ$9-1)),"MM"),
             IF(
                        OR(
                                    TEXT((EDATE('Projektkostenkalkulation EP'!$B$8,1)+BJ$9),"TTT") = "Sa",
                                    TEXT((EDATE('Projektkostenkalkulation EP'!$B$8,1)+BJ$9),"TTT") = "So",
                                    IF(ISNA(VLOOKUP(EDATE('Projektkostenkalkulation EP'!$B$8,1)+BJ$9,Datenquellen!$F$7:$H$45,3,FALSE))," ",VLOOKUP(EDATE('Projektkostenkalkulation EP'!$B$8,1)+BJ$9,Datenquellen!$F$7:$H$45,3,FALSE))="X"
                                    ),
                          "X",
                          ""
                          ),
               "X"
            )</f>
        <v>X</v>
      </c>
      <c r="BL13" s="227" t="str">
        <f xml:space="preserve"> IF(TEXT((EDATE('Projektkostenkalkulation EP'!$B$8,1)+BK$9),"MM")=TEXT((EDATE('Projektkostenkalkulation EP'!$B$8,1)+(BK$9-1)),"MM"),
             IF(
                        OR(
                                    TEXT((EDATE('Projektkostenkalkulation EP'!$B$8,1)+BK$9),"TTT") = "Sa",
                                    TEXT((EDATE('Projektkostenkalkulation EP'!$B$8,1)+BK$9),"TTT") = "So",
                                    IF(ISNA(VLOOKUP(EDATE('Projektkostenkalkulation EP'!$B$8,1)+BK$9,Datenquellen!$F$7:$H$45,3,FALSE))," ",VLOOKUP(EDATE('Projektkostenkalkulation EP'!$B$8,1)+BK$9,Datenquellen!$F$7:$H$45,3,FALSE))="X"
                                    ),
                          "X",
                          ""
                          ),
               "X"
            )</f>
        <v/>
      </c>
      <c r="BM13" s="227" t="str">
        <f xml:space="preserve"> IF(TEXT((EDATE('Projektkostenkalkulation EP'!$B$8,1)+BL$9),"MM")=TEXT((EDATE('Projektkostenkalkulation EP'!$B$8,1)+(BL$9-1)),"MM"),
             IF(
                        OR(
                                    TEXT((EDATE('Projektkostenkalkulation EP'!$B$8,1)+BL$9),"TTT") = "Sa",
                                    TEXT((EDATE('Projektkostenkalkulation EP'!$B$8,1)+BL$9),"TTT") = "So",
                                    IF(ISNA(VLOOKUP(EDATE('Projektkostenkalkulation EP'!$B$8,1)+BL$9,Datenquellen!$F$7:$H$45,3,FALSE))," ",VLOOKUP(EDATE('Projektkostenkalkulation EP'!$B$8,1)+BL$9,Datenquellen!$F$7:$H$45,3,FALSE))="X"
                                    ),
                          "X",
                          ""
                          ),
               "X"
            )</f>
        <v/>
      </c>
      <c r="BN13" s="227" t="str">
        <f xml:space="preserve"> IF(TEXT((EDATE('Projektkostenkalkulation EP'!$B$8,1)+BM$9),"MM")=TEXT((EDATE('Projektkostenkalkulation EP'!$B$8,1)+(BM$9-1)),"MM"),
             IF(
                        OR(
                                    TEXT((EDATE('Projektkostenkalkulation EP'!$B$8,1)+BM$9),"TTT") = "Sa",
                                    TEXT((EDATE('Projektkostenkalkulation EP'!$B$8,1)+BM$9),"TTT") = "So",
                                    IF(ISNA(VLOOKUP(EDATE('Projektkostenkalkulation EP'!$B$8,1)+BM$9,Datenquellen!$F$7:$H$45,3,FALSE))," ",VLOOKUP(EDATE('Projektkostenkalkulation EP'!$B$8,1)+BM$9,Datenquellen!$F$7:$H$45,3,FALSE))="X"
                                    ),
                          "X",
                          ""
                          ),
               "X"
            )</f>
        <v/>
      </c>
      <c r="BO13" s="227" t="str">
        <f xml:space="preserve"> IF(TEXT((EDATE('Projektkostenkalkulation EP'!$B$8,1)+BN$9),"MM")=TEXT((EDATE('Projektkostenkalkulation EP'!$B$8,1)+(BN$9-1)),"MM"),
             IF(
                        OR(
                                    TEXT((EDATE('Projektkostenkalkulation EP'!$B$8,1)+BN$9),"TTT") = "Sa",
                                    TEXT((EDATE('Projektkostenkalkulation EP'!$B$8,1)+BN$9),"TTT") = "So",
                                    IF(ISNA(VLOOKUP(EDATE('Projektkostenkalkulation EP'!$B$8,1)+BN$9,Datenquellen!$F$7:$H$45,3,FALSE))," ",VLOOKUP(EDATE('Projektkostenkalkulation EP'!$B$8,1)+BN$9,Datenquellen!$F$7:$H$45,3,FALSE))="X"
                                    ),
                          "X",
                          ""
                          ),
               "X"
            )</f>
        <v/>
      </c>
      <c r="BP13" s="227" t="str">
        <f xml:space="preserve"> IF(TEXT((EDATE('Projektkostenkalkulation EP'!$B$8,1)+BO$9),"MM")=TEXT((EDATE('Projektkostenkalkulation EP'!$B$8,1)+(BO$9-1)),"MM"),
             IF(
                        OR(
                                    TEXT((EDATE('Projektkostenkalkulation EP'!$B$8,1)+BO$9),"TTT") = "Sa",
                                    TEXT((EDATE('Projektkostenkalkulation EP'!$B$8,1)+BO$9),"TTT") = "So",
                                    IF(ISNA(VLOOKUP(EDATE('Projektkostenkalkulation EP'!$B$8,1)+BO$9,Datenquellen!$F$7:$H$45,3,FALSE))," ",VLOOKUP(EDATE('Projektkostenkalkulation EP'!$B$8,1)+BO$9,Datenquellen!$F$7:$H$45,3,FALSE))="X"
                                    ),
                          "X",
                          ""
                          ),
               "X"
            )</f>
        <v>X</v>
      </c>
      <c r="BQ13" s="228" t="str">
        <f xml:space="preserve"> IF(TEXT((EDATE('Projektkostenkalkulation EP'!$B$8,1)+BP$9),"MM")=TEXT((EDATE('Projektkostenkalkulation EP'!$B$8,1)+(BP$9-1)),"MM"),
             IF(
                        OR(
                                    TEXT((EDATE('Projektkostenkalkulation EP'!$B$8,1)+BP$9),"TTT") = "Sa",
                                    TEXT((EDATE('Projektkostenkalkulation EP'!$B$8,1)+BP$9),"TTT") = "So",
                                    IF(ISNA(VLOOKUP(EDATE('Projektkostenkalkulation EP'!$B$8,1)+BP$9,Datenquellen!$F$7:$H$45,3,FALSE))," ",VLOOKUP(EDATE('Projektkostenkalkulation EP'!$B$8,1)+BP$9,Datenquellen!$F$7:$H$45,3,FALSE))="X"
                                    ),
                          "X",
                          ""
                          ),
               "X"
            )</f>
        <v>X</v>
      </c>
      <c r="BR13" s="229"/>
      <c r="BS13" s="230"/>
      <c r="BT13" s="408"/>
      <c r="BU13" s="405" t="str">
        <f>TEXT(EDATE('Projektkostenkalkulation EP'!$B$8,1),"MMMM")</f>
        <v>Februar</v>
      </c>
      <c r="BV13" s="226"/>
      <c r="BW13" s="227" t="str">
        <f>IF(
            OR(
                     TEXT(EDATE('Projektkostenkalkulation EP'!$B$8,1),"TTT") = "Sa",
                     TEXT(EDATE('Projektkostenkalkulation EP'!$B$8,1),"TTT") = "So",
                     IF(ISNA(VLOOKUP(EDATE('Projektkostenkalkulation EP'!$B$8,1),Datenquellen!$F$7:$H$45,3,FALSE))," ",VLOOKUP(EDATE('Projektkostenkalkulation EP'!$B$8,1),Datenquellen!$F$7:$H$45,3,FALSE))="X"
                            ),
                    "X",
                    ""
            )</f>
        <v/>
      </c>
      <c r="BX13" s="227" t="str">
        <f xml:space="preserve"> IF(TEXT((EDATE('Projektkostenkalkulation EP'!$B$8,1)+BW$9),"MM")=TEXT((EDATE('Projektkostenkalkulation EP'!$B$8,1)+(BW$9-1)),"MM"),
             IF(
                        OR(
                                    TEXT((EDATE('Projektkostenkalkulation EP'!$B$8,1)+BW$9),"TTT") = "Sa",
                                    TEXT((EDATE('Projektkostenkalkulation EP'!$B$8,1)+BW$9),"TTT") = "So",
                                    IF(ISNA(VLOOKUP(EDATE('Projektkostenkalkulation EP'!$B$8,1)+BW$9,Datenquellen!$F$7:$H$45,3,FALSE))," ",VLOOKUP(EDATE('Projektkostenkalkulation EP'!$B$8,1)+BW$9,Datenquellen!$F$7:$H$45,3,FALSE))="X"
                                    ),
                          "X",
                          ""
                          ),
               "X"
            )</f>
        <v/>
      </c>
      <c r="BY13" s="227" t="str">
        <f xml:space="preserve"> IF(TEXT((EDATE('Projektkostenkalkulation EP'!$B$8,1)+BX$9),"MM")=TEXT((EDATE('Projektkostenkalkulation EP'!$B$8,1)+(BX$9-1)),"MM"),
             IF(
                        OR(
                                    TEXT((EDATE('Projektkostenkalkulation EP'!$B$8,1)+BX$9),"TTT") = "Sa",
                                    TEXT((EDATE('Projektkostenkalkulation EP'!$B$8,1)+BX$9),"TTT") = "So",
                                    IF(ISNA(VLOOKUP(EDATE('Projektkostenkalkulation EP'!$B$8,1)+BX$9,Datenquellen!$F$7:$H$45,3,FALSE))," ",VLOOKUP(EDATE('Projektkostenkalkulation EP'!$B$8,1)+BX$9,Datenquellen!$F$7:$H$45,3,FALSE))="X"
                                    ),
                          "X",
                          ""
                          ),
               "X"
            )</f>
        <v>X</v>
      </c>
      <c r="BZ13" s="227" t="str">
        <f xml:space="preserve"> IF(TEXT((EDATE('Projektkostenkalkulation EP'!$B$8,1)+BY$9),"MM")=TEXT((EDATE('Projektkostenkalkulation EP'!$B$8,1)+(BY$9-1)),"MM"),
             IF(
                        OR(
                                    TEXT((EDATE('Projektkostenkalkulation EP'!$B$8,1)+BY$9),"TTT") = "Sa",
                                    TEXT((EDATE('Projektkostenkalkulation EP'!$B$8,1)+BY$9),"TTT") = "So",
                                    IF(ISNA(VLOOKUP(EDATE('Projektkostenkalkulation EP'!$B$8,1)+BY$9,Datenquellen!$F$7:$H$45,3,FALSE))," ",VLOOKUP(EDATE('Projektkostenkalkulation EP'!$B$8,1)+BY$9,Datenquellen!$F$7:$H$45,3,FALSE))="X"
                                    ),
                          "X",
                          ""
                          ),
               "X"
            )</f>
        <v>X</v>
      </c>
      <c r="CA13" s="227" t="str">
        <f xml:space="preserve"> IF(TEXT((EDATE('Projektkostenkalkulation EP'!$B$8,1)+BZ$9),"MM")=TEXT((EDATE('Projektkostenkalkulation EP'!$B$8,1)+(BZ$9-1)),"MM"),
             IF(
                        OR(
                                    TEXT((EDATE('Projektkostenkalkulation EP'!$B$8,1)+BZ$9),"TTT") = "Sa",
                                    TEXT((EDATE('Projektkostenkalkulation EP'!$B$8,1)+BZ$9),"TTT") = "So",
                                    IF(ISNA(VLOOKUP(EDATE('Projektkostenkalkulation EP'!$B$8,1)+BZ$9,Datenquellen!$F$7:$H$45,3,FALSE))," ",VLOOKUP(EDATE('Projektkostenkalkulation EP'!$B$8,1)+BZ$9,Datenquellen!$F$7:$H$45,3,FALSE))="X"
                                    ),
                          "X",
                          ""
                          ),
               "X"
            )</f>
        <v/>
      </c>
      <c r="CB13" s="227" t="str">
        <f xml:space="preserve"> IF(TEXT((EDATE('Projektkostenkalkulation EP'!$B$8,1)+CA$9),"MM")=TEXT((EDATE('Projektkostenkalkulation EP'!$B$8,1)+(CA$9-1)),"MM"),
             IF(
                        OR(
                                    TEXT((EDATE('Projektkostenkalkulation EP'!$B$8,1)+CA$9),"TTT") = "Sa",
                                    TEXT((EDATE('Projektkostenkalkulation EP'!$B$8,1)+CA$9),"TTT") = "So",
                                    IF(ISNA(VLOOKUP(EDATE('Projektkostenkalkulation EP'!$B$8,1)+CA$9,Datenquellen!$F$7:$H$45,3,FALSE))," ",VLOOKUP(EDATE('Projektkostenkalkulation EP'!$B$8,1)+CA$9,Datenquellen!$F$7:$H$45,3,FALSE))="X"
                                    ),
                          "X",
                          ""
                          ),
               "X"
            )</f>
        <v/>
      </c>
      <c r="CC13" s="227" t="str">
        <f xml:space="preserve"> IF(TEXT((EDATE('Projektkostenkalkulation EP'!$B$8,1)+CB$9),"MM")=TEXT((EDATE('Projektkostenkalkulation EP'!$B$8,1)+(CB$9-1)),"MM"),
             IF(
                        OR(
                                    TEXT((EDATE('Projektkostenkalkulation EP'!$B$8,1)+CB$9),"TTT") = "Sa",
                                    TEXT((EDATE('Projektkostenkalkulation EP'!$B$8,1)+CB$9),"TTT") = "So",
                                    IF(ISNA(VLOOKUP(EDATE('Projektkostenkalkulation EP'!$B$8,1)+CB$9,Datenquellen!$F$7:$H$45,3,FALSE))," ",VLOOKUP(EDATE('Projektkostenkalkulation EP'!$B$8,1)+CB$9,Datenquellen!$F$7:$H$45,3,FALSE))="X"
                                    ),
                          "X",
                          ""
                          ),
               "X"
            )</f>
        <v/>
      </c>
      <c r="CD13" s="227" t="str">
        <f xml:space="preserve"> IF(TEXT((EDATE('Projektkostenkalkulation EP'!$B$8,1)+CC$9),"MM")=TEXT((EDATE('Projektkostenkalkulation EP'!$B$8,1)+(CC$9-1)),"MM"),
             IF(
                        OR(
                                    TEXT((EDATE('Projektkostenkalkulation EP'!$B$8,1)+CC$9),"TTT") = "Sa",
                                    TEXT((EDATE('Projektkostenkalkulation EP'!$B$8,1)+CC$9),"TTT") = "So",
                                    IF(ISNA(VLOOKUP(EDATE('Projektkostenkalkulation EP'!$B$8,1)+CC$9,Datenquellen!$F$7:$H$45,3,FALSE))," ",VLOOKUP(EDATE('Projektkostenkalkulation EP'!$B$8,1)+CC$9,Datenquellen!$F$7:$H$45,3,FALSE))="X"
                                    ),
                          "X",
                          ""
                          ),
               "X"
            )</f>
        <v/>
      </c>
      <c r="CE13" s="227" t="str">
        <f xml:space="preserve"> IF(TEXT((EDATE('Projektkostenkalkulation EP'!$B$8,1)+CD$9),"MM")=TEXT((EDATE('Projektkostenkalkulation EP'!$B$8,1)+(CD$9-1)),"MM"),
             IF(
                        OR(
                                    TEXT((EDATE('Projektkostenkalkulation EP'!$B$8,1)+CD$9),"TTT") = "Sa",
                                    TEXT((EDATE('Projektkostenkalkulation EP'!$B$8,1)+CD$9),"TTT") = "So",
                                    IF(ISNA(VLOOKUP(EDATE('Projektkostenkalkulation EP'!$B$8,1)+CD$9,Datenquellen!$F$7:$H$45,3,FALSE))," ",VLOOKUP(EDATE('Projektkostenkalkulation EP'!$B$8,1)+CD$9,Datenquellen!$F$7:$H$45,3,FALSE))="X"
                                    ),
                          "X",
                          ""
                          ),
               "X"
            )</f>
        <v/>
      </c>
      <c r="CF13" s="227" t="str">
        <f xml:space="preserve"> IF(TEXT((EDATE('Projektkostenkalkulation EP'!$B$8,1)+CE$9),"MM")=TEXT((EDATE('Projektkostenkalkulation EP'!$B$8,1)+(CE$9-1)),"MM"),
             IF(
                        OR(
                                    TEXT((EDATE('Projektkostenkalkulation EP'!$B$8,1)+CE$9),"TTT") = "Sa",
                                    TEXT((EDATE('Projektkostenkalkulation EP'!$B$8,1)+CE$9),"TTT") = "So",
                                    IF(ISNA(VLOOKUP(EDATE('Projektkostenkalkulation EP'!$B$8,1)+CE$9,Datenquellen!$F$7:$H$45,3,FALSE))," ",VLOOKUP(EDATE('Projektkostenkalkulation EP'!$B$8,1)+CE$9,Datenquellen!$F$7:$H$45,3,FALSE))="X"
                                    ),
                          "X",
                          ""
                          ),
               "X"
            )</f>
        <v>X</v>
      </c>
      <c r="CG13" s="227" t="str">
        <f xml:space="preserve"> IF(TEXT((EDATE('Projektkostenkalkulation EP'!$B$8,1)+CF$9),"MM")=TEXT((EDATE('Projektkostenkalkulation EP'!$B$8,1)+(CF$9-1)),"MM"),
             IF(
                        OR(
                                    TEXT((EDATE('Projektkostenkalkulation EP'!$B$8,1)+CF$9),"TTT") = "Sa",
                                    TEXT((EDATE('Projektkostenkalkulation EP'!$B$8,1)+CF$9),"TTT") = "So",
                                    IF(ISNA(VLOOKUP(EDATE('Projektkostenkalkulation EP'!$B$8,1)+CF$9,Datenquellen!$F$7:$H$45,3,FALSE))," ",VLOOKUP(EDATE('Projektkostenkalkulation EP'!$B$8,1)+CF$9,Datenquellen!$F$7:$H$45,3,FALSE))="X"
                                    ),
                          "X",
                          ""
                          ),
               "X"
            )</f>
        <v>X</v>
      </c>
      <c r="CH13" s="227" t="str">
        <f xml:space="preserve"> IF(TEXT((EDATE('Projektkostenkalkulation EP'!$B$8,1)+CG$9),"MM")=TEXT((EDATE('Projektkostenkalkulation EP'!$B$8,1)+(CG$9-1)),"MM"),
             IF(
                        OR(
                                    TEXT((EDATE('Projektkostenkalkulation EP'!$B$8,1)+CG$9),"TTT") = "Sa",
                                    TEXT((EDATE('Projektkostenkalkulation EP'!$B$8,1)+CG$9),"TTT") = "So",
                                    IF(ISNA(VLOOKUP(EDATE('Projektkostenkalkulation EP'!$B$8,1)+CG$9,Datenquellen!$F$7:$H$45,3,FALSE))," ",VLOOKUP(EDATE('Projektkostenkalkulation EP'!$B$8,1)+CG$9,Datenquellen!$F$7:$H$45,3,FALSE))="X"
                                    ),
                          "X",
                          ""
                          ),
               "X"
            )</f>
        <v/>
      </c>
      <c r="CI13" s="227" t="str">
        <f xml:space="preserve"> IF(TEXT((EDATE('Projektkostenkalkulation EP'!$B$8,1)+CH$9),"MM")=TEXT((EDATE('Projektkostenkalkulation EP'!$B$8,1)+(CH$9-1)),"MM"),
             IF(
                        OR(
                                    TEXT((EDATE('Projektkostenkalkulation EP'!$B$8,1)+CH$9),"TTT") = "Sa",
                                    TEXT((EDATE('Projektkostenkalkulation EP'!$B$8,1)+CH$9),"TTT") = "So",
                                    IF(ISNA(VLOOKUP(EDATE('Projektkostenkalkulation EP'!$B$8,1)+CH$9,Datenquellen!$F$7:$H$45,3,FALSE))," ",VLOOKUP(EDATE('Projektkostenkalkulation EP'!$B$8,1)+CH$9,Datenquellen!$F$7:$H$45,3,FALSE))="X"
                                    ),
                          "X",
                          ""
                          ),
               "X"
            )</f>
        <v/>
      </c>
      <c r="CJ13" s="227" t="str">
        <f xml:space="preserve"> IF(TEXT((EDATE('Projektkostenkalkulation EP'!$B$8,1)+CI$9),"MM")=TEXT((EDATE('Projektkostenkalkulation EP'!$B$8,1)+(CI$9-1)),"MM"),
             IF(
                        OR(
                                    TEXT((EDATE('Projektkostenkalkulation EP'!$B$8,1)+CI$9),"TTT") = "Sa",
                                    TEXT((EDATE('Projektkostenkalkulation EP'!$B$8,1)+CI$9),"TTT") = "So",
                                    IF(ISNA(VLOOKUP(EDATE('Projektkostenkalkulation EP'!$B$8,1)+CI$9,Datenquellen!$F$7:$H$45,3,FALSE))," ",VLOOKUP(EDATE('Projektkostenkalkulation EP'!$B$8,1)+CI$9,Datenquellen!$F$7:$H$45,3,FALSE))="X"
                                    ),
                          "X",
                          ""
                          ),
               "X"
            )</f>
        <v/>
      </c>
      <c r="CK13" s="227" t="str">
        <f xml:space="preserve"> IF(TEXT((EDATE('Projektkostenkalkulation EP'!$B$8,1)+CJ$9),"MM")=TEXT((EDATE('Projektkostenkalkulation EP'!$B$8,1)+(CJ$9-1)),"MM"),
             IF(
                        OR(
                                    TEXT((EDATE('Projektkostenkalkulation EP'!$B$8,1)+CJ$9),"TTT") = "Sa",
                                    TEXT((EDATE('Projektkostenkalkulation EP'!$B$8,1)+CJ$9),"TTT") = "So",
                                    IF(ISNA(VLOOKUP(EDATE('Projektkostenkalkulation EP'!$B$8,1)+CJ$9,Datenquellen!$F$7:$H$45,3,FALSE))," ",VLOOKUP(EDATE('Projektkostenkalkulation EP'!$B$8,1)+CJ$9,Datenquellen!$F$7:$H$45,3,FALSE))="X"
                                    ),
                          "X",
                          ""
                          ),
               "X"
            )</f>
        <v/>
      </c>
      <c r="CL13" s="227" t="str">
        <f xml:space="preserve"> IF(TEXT((EDATE('Projektkostenkalkulation EP'!$B$8,1)+CK$9),"MM")=TEXT((EDATE('Projektkostenkalkulation EP'!$B$8,1)+(CK$9-1)),"MM"),
             IF(
                        OR(
                                    TEXT((EDATE('Projektkostenkalkulation EP'!$B$8,1)+CK$9),"TTT") = "Sa",
                                    TEXT((EDATE('Projektkostenkalkulation EP'!$B$8,1)+CK$9),"TTT") = "So",
                                    IF(ISNA(VLOOKUP(EDATE('Projektkostenkalkulation EP'!$B$8,1)+CK$9,Datenquellen!$F$7:$H$45,3,FALSE))," ",VLOOKUP(EDATE('Projektkostenkalkulation EP'!$B$8,1)+CK$9,Datenquellen!$F$7:$H$45,3,FALSE))="X"
                                    ),
                          "X",
                          ""
                          ),
               "X"
            )</f>
        <v/>
      </c>
      <c r="CM13" s="227" t="str">
        <f xml:space="preserve"> IF(TEXT((EDATE('Projektkostenkalkulation EP'!$B$8,1)+CL$9),"MM")=TEXT((EDATE('Projektkostenkalkulation EP'!$B$8,1)+(CL$9-1)),"MM"),
             IF(
                        OR(
                                    TEXT((EDATE('Projektkostenkalkulation EP'!$B$8,1)+CL$9),"TTT") = "Sa",
                                    TEXT((EDATE('Projektkostenkalkulation EP'!$B$8,1)+CL$9),"TTT") = "So",
                                    IF(ISNA(VLOOKUP(EDATE('Projektkostenkalkulation EP'!$B$8,1)+CL$9,Datenquellen!$F$7:$H$45,3,FALSE))," ",VLOOKUP(EDATE('Projektkostenkalkulation EP'!$B$8,1)+CL$9,Datenquellen!$F$7:$H$45,3,FALSE))="X"
                                    ),
                          "X",
                          ""
                          ),
               "X"
            )</f>
        <v>X</v>
      </c>
      <c r="CN13" s="227" t="str">
        <f xml:space="preserve"> IF(TEXT((EDATE('Projektkostenkalkulation EP'!$B$8,1)+CM$9),"MM")=TEXT((EDATE('Projektkostenkalkulation EP'!$B$8,1)+(CM$9-1)),"MM"),
             IF(
                        OR(
                                    TEXT((EDATE('Projektkostenkalkulation EP'!$B$8,1)+CM$9),"TTT") = "Sa",
                                    TEXT((EDATE('Projektkostenkalkulation EP'!$B$8,1)+CM$9),"TTT") = "So",
                                    IF(ISNA(VLOOKUP(EDATE('Projektkostenkalkulation EP'!$B$8,1)+CM$9,Datenquellen!$F$7:$H$45,3,FALSE))," ",VLOOKUP(EDATE('Projektkostenkalkulation EP'!$B$8,1)+CM$9,Datenquellen!$F$7:$H$45,3,FALSE))="X"
                                    ),
                          "X",
                          ""
                          ),
               "X"
            )</f>
        <v>X</v>
      </c>
      <c r="CO13" s="227" t="str">
        <f xml:space="preserve"> IF(TEXT((EDATE('Projektkostenkalkulation EP'!$B$8,1)+CN$9),"MM")=TEXT((EDATE('Projektkostenkalkulation EP'!$B$8,1)+(CN$9-1)),"MM"),
             IF(
                        OR(
                                    TEXT((EDATE('Projektkostenkalkulation EP'!$B$8,1)+CN$9),"TTT") = "Sa",
                                    TEXT((EDATE('Projektkostenkalkulation EP'!$B$8,1)+CN$9),"TTT") = "So",
                                    IF(ISNA(VLOOKUP(EDATE('Projektkostenkalkulation EP'!$B$8,1)+CN$9,Datenquellen!$F$7:$H$45,3,FALSE))," ",VLOOKUP(EDATE('Projektkostenkalkulation EP'!$B$8,1)+CN$9,Datenquellen!$F$7:$H$45,3,FALSE))="X"
                                    ),
                          "X",
                          ""
                          ),
               "X"
            )</f>
        <v/>
      </c>
      <c r="CP13" s="227" t="str">
        <f xml:space="preserve"> IF(TEXT((EDATE('Projektkostenkalkulation EP'!$B$8,1)+CO$9),"MM")=TEXT((EDATE('Projektkostenkalkulation EP'!$B$8,1)+(CO$9-1)),"MM"),
             IF(
                        OR(
                                    TEXT((EDATE('Projektkostenkalkulation EP'!$B$8,1)+CO$9),"TTT") = "Sa",
                                    TEXT((EDATE('Projektkostenkalkulation EP'!$B$8,1)+CO$9),"TTT") = "So",
                                    IF(ISNA(VLOOKUP(EDATE('Projektkostenkalkulation EP'!$B$8,1)+CO$9,Datenquellen!$F$7:$H$45,3,FALSE))," ",VLOOKUP(EDATE('Projektkostenkalkulation EP'!$B$8,1)+CO$9,Datenquellen!$F$7:$H$45,3,FALSE))="X"
                                    ),
                          "X",
                          ""
                          ),
               "X"
            )</f>
        <v/>
      </c>
      <c r="CQ13" s="227" t="str">
        <f xml:space="preserve"> IF(TEXT((EDATE('Projektkostenkalkulation EP'!$B$8,1)+CP$9),"MM")=TEXT((EDATE('Projektkostenkalkulation EP'!$B$8,1)+(CP$9-1)),"MM"),
             IF(
                        OR(
                                    TEXT((EDATE('Projektkostenkalkulation EP'!$B$8,1)+CP$9),"TTT") = "Sa",
                                    TEXT((EDATE('Projektkostenkalkulation EP'!$B$8,1)+CP$9),"TTT") = "So",
                                    IF(ISNA(VLOOKUP(EDATE('Projektkostenkalkulation EP'!$B$8,1)+CP$9,Datenquellen!$F$7:$H$45,3,FALSE))," ",VLOOKUP(EDATE('Projektkostenkalkulation EP'!$B$8,1)+CP$9,Datenquellen!$F$7:$H$45,3,FALSE))="X"
                                    ),
                          "X",
                          ""
                          ),
               "X"
            )</f>
        <v/>
      </c>
      <c r="CR13" s="227" t="str">
        <f xml:space="preserve"> IF(TEXT((EDATE('Projektkostenkalkulation EP'!$B$8,1)+CQ$9),"MM")=TEXT((EDATE('Projektkostenkalkulation EP'!$B$8,1)+(CQ$9-1)),"MM"),
             IF(
                        OR(
                                    TEXT((EDATE('Projektkostenkalkulation EP'!$B$8,1)+CQ$9),"TTT") = "Sa",
                                    TEXT((EDATE('Projektkostenkalkulation EP'!$B$8,1)+CQ$9),"TTT") = "So",
                                    IF(ISNA(VLOOKUP(EDATE('Projektkostenkalkulation EP'!$B$8,1)+CQ$9,Datenquellen!$F$7:$H$45,3,FALSE))," ",VLOOKUP(EDATE('Projektkostenkalkulation EP'!$B$8,1)+CQ$9,Datenquellen!$F$7:$H$45,3,FALSE))="X"
                                    ),
                          "X",
                          ""
                          ),
               "X"
            )</f>
        <v/>
      </c>
      <c r="CS13" s="227" t="str">
        <f xml:space="preserve"> IF(TEXT((EDATE('Projektkostenkalkulation EP'!$B$8,1)+CR$9),"MM")=TEXT((EDATE('Projektkostenkalkulation EP'!$B$8,1)+(CR$9-1)),"MM"),
             IF(
                        OR(
                                    TEXT((EDATE('Projektkostenkalkulation EP'!$B$8,1)+CR$9),"TTT") = "Sa",
                                    TEXT((EDATE('Projektkostenkalkulation EP'!$B$8,1)+CR$9),"TTT") = "So",
                                    IF(ISNA(VLOOKUP(EDATE('Projektkostenkalkulation EP'!$B$8,1)+CR$9,Datenquellen!$F$7:$H$45,3,FALSE))," ",VLOOKUP(EDATE('Projektkostenkalkulation EP'!$B$8,1)+CR$9,Datenquellen!$F$7:$H$45,3,FALSE))="X"
                                    ),
                          "X",
                          ""
                          ),
               "X"
            )</f>
        <v/>
      </c>
      <c r="CT13" s="227" t="str">
        <f xml:space="preserve"> IF(TEXT((EDATE('Projektkostenkalkulation EP'!$B$8,1)+CS$9),"MM")=TEXT((EDATE('Projektkostenkalkulation EP'!$B$8,1)+(CS$9-1)),"MM"),
             IF(
                        OR(
                                    TEXT((EDATE('Projektkostenkalkulation EP'!$B$8,1)+CS$9),"TTT") = "Sa",
                                    TEXT((EDATE('Projektkostenkalkulation EP'!$B$8,1)+CS$9),"TTT") = "So",
                                    IF(ISNA(VLOOKUP(EDATE('Projektkostenkalkulation EP'!$B$8,1)+CS$9,Datenquellen!$F$7:$H$45,3,FALSE))," ",VLOOKUP(EDATE('Projektkostenkalkulation EP'!$B$8,1)+CS$9,Datenquellen!$F$7:$H$45,3,FALSE))="X"
                                    ),
                          "X",
                          ""
                          ),
               "X"
            )</f>
        <v>X</v>
      </c>
      <c r="CU13" s="227" t="str">
        <f xml:space="preserve"> IF(TEXT((EDATE('Projektkostenkalkulation EP'!$B$8,1)+CT$9),"MM")=TEXT((EDATE('Projektkostenkalkulation EP'!$B$8,1)+(CT$9-1)),"MM"),
             IF(
                        OR(
                                    TEXT((EDATE('Projektkostenkalkulation EP'!$B$8,1)+CT$9),"TTT") = "Sa",
                                    TEXT((EDATE('Projektkostenkalkulation EP'!$B$8,1)+CT$9),"TTT") = "So",
                                    IF(ISNA(VLOOKUP(EDATE('Projektkostenkalkulation EP'!$B$8,1)+CT$9,Datenquellen!$F$7:$H$45,3,FALSE))," ",VLOOKUP(EDATE('Projektkostenkalkulation EP'!$B$8,1)+CT$9,Datenquellen!$F$7:$H$45,3,FALSE))="X"
                                    ),
                          "X",
                          ""
                          ),
               "X"
            )</f>
        <v>X</v>
      </c>
      <c r="CV13" s="227" t="str">
        <f xml:space="preserve"> IF(TEXT((EDATE('Projektkostenkalkulation EP'!$B$8,1)+CU$9),"MM")=TEXT((EDATE('Projektkostenkalkulation EP'!$B$8,1)+(CU$9-1)),"MM"),
             IF(
                        OR(
                                    TEXT((EDATE('Projektkostenkalkulation EP'!$B$8,1)+CU$9),"TTT") = "Sa",
                                    TEXT((EDATE('Projektkostenkalkulation EP'!$B$8,1)+CU$9),"TTT") = "So",
                                    IF(ISNA(VLOOKUP(EDATE('Projektkostenkalkulation EP'!$B$8,1)+CU$9,Datenquellen!$F$7:$H$45,3,FALSE))," ",VLOOKUP(EDATE('Projektkostenkalkulation EP'!$B$8,1)+CU$9,Datenquellen!$F$7:$H$45,3,FALSE))="X"
                                    ),
                          "X",
                          ""
                          ),
               "X"
            )</f>
        <v/>
      </c>
      <c r="CW13" s="227" t="str">
        <f xml:space="preserve"> IF(TEXT((EDATE('Projektkostenkalkulation EP'!$B$8,1)+CV$9),"MM")=TEXT((EDATE('Projektkostenkalkulation EP'!$B$8,1)+(CV$9-1)),"MM"),
             IF(
                        OR(
                                    TEXT((EDATE('Projektkostenkalkulation EP'!$B$8,1)+CV$9),"TTT") = "Sa",
                                    TEXT((EDATE('Projektkostenkalkulation EP'!$B$8,1)+CV$9),"TTT") = "So",
                                    IF(ISNA(VLOOKUP(EDATE('Projektkostenkalkulation EP'!$B$8,1)+CV$9,Datenquellen!$F$7:$H$45,3,FALSE))," ",VLOOKUP(EDATE('Projektkostenkalkulation EP'!$B$8,1)+CV$9,Datenquellen!$F$7:$H$45,3,FALSE))="X"
                                    ),
                          "X",
                          ""
                          ),
               "X"
            )</f>
        <v/>
      </c>
      <c r="CX13" s="227" t="str">
        <f xml:space="preserve"> IF(TEXT((EDATE('Projektkostenkalkulation EP'!$B$8,1)+CW$9),"MM")=TEXT((EDATE('Projektkostenkalkulation EP'!$B$8,1)+(CW$9-1)),"MM"),
             IF(
                        OR(
                                    TEXT((EDATE('Projektkostenkalkulation EP'!$B$8,1)+CW$9),"TTT") = "Sa",
                                    TEXT((EDATE('Projektkostenkalkulation EP'!$B$8,1)+CW$9),"TTT") = "So",
                                    IF(ISNA(VLOOKUP(EDATE('Projektkostenkalkulation EP'!$B$8,1)+CW$9,Datenquellen!$F$7:$H$45,3,FALSE))," ",VLOOKUP(EDATE('Projektkostenkalkulation EP'!$B$8,1)+CW$9,Datenquellen!$F$7:$H$45,3,FALSE))="X"
                                    ),
                          "X",
                          ""
                          ),
               "X"
            )</f>
        <v/>
      </c>
      <c r="CY13" s="227" t="str">
        <f xml:space="preserve"> IF(TEXT((EDATE('Projektkostenkalkulation EP'!$B$8,1)+CX$9),"MM")=TEXT((EDATE('Projektkostenkalkulation EP'!$B$8,1)+(CX$9-1)),"MM"),
             IF(
                        OR(
                                    TEXT((EDATE('Projektkostenkalkulation EP'!$B$8,1)+CX$9),"TTT") = "Sa",
                                    TEXT((EDATE('Projektkostenkalkulation EP'!$B$8,1)+CX$9),"TTT") = "So",
                                    IF(ISNA(VLOOKUP(EDATE('Projektkostenkalkulation EP'!$B$8,1)+CX$9,Datenquellen!$F$7:$H$45,3,FALSE))," ",VLOOKUP(EDATE('Projektkostenkalkulation EP'!$B$8,1)+CX$9,Datenquellen!$F$7:$H$45,3,FALSE))="X"
                                    ),
                          "X",
                          ""
                          ),
               "X"
            )</f>
        <v/>
      </c>
      <c r="CZ13" s="227" t="str">
        <f xml:space="preserve"> IF(TEXT((EDATE('Projektkostenkalkulation EP'!$B$8,1)+CY$9),"MM")=TEXT((EDATE('Projektkostenkalkulation EP'!$B$8,1)+(CY$9-1)),"MM"),
             IF(
                        OR(
                                    TEXT((EDATE('Projektkostenkalkulation EP'!$B$8,1)+CY$9),"TTT") = "Sa",
                                    TEXT((EDATE('Projektkostenkalkulation EP'!$B$8,1)+CY$9),"TTT") = "So",
                                    IF(ISNA(VLOOKUP(EDATE('Projektkostenkalkulation EP'!$B$8,1)+CY$9,Datenquellen!$F$7:$H$45,3,FALSE))," ",VLOOKUP(EDATE('Projektkostenkalkulation EP'!$B$8,1)+CY$9,Datenquellen!$F$7:$H$45,3,FALSE))="X"
                                    ),
                          "X",
                          ""
                          ),
               "X"
            )</f>
        <v>X</v>
      </c>
      <c r="DA13" s="228" t="str">
        <f xml:space="preserve"> IF(TEXT((EDATE('Projektkostenkalkulation EP'!$B$8,1)+CZ$9),"MM")=TEXT((EDATE('Projektkostenkalkulation EP'!$B$8,1)+(CZ$9-1)),"MM"),
             IF(
                        OR(
                                    TEXT((EDATE('Projektkostenkalkulation EP'!$B$8,1)+CZ$9),"TTT") = "Sa",
                                    TEXT((EDATE('Projektkostenkalkulation EP'!$B$8,1)+CZ$9),"TTT") = "So",
                                    IF(ISNA(VLOOKUP(EDATE('Projektkostenkalkulation EP'!$B$8,1)+CZ$9,Datenquellen!$F$7:$H$45,3,FALSE))," ",VLOOKUP(EDATE('Projektkostenkalkulation EP'!$B$8,1)+CZ$9,Datenquellen!$F$7:$H$45,3,FALSE))="X"
                                    ),
                          "X",
                          ""
                          ),
               "X"
            )</f>
        <v>X</v>
      </c>
      <c r="DB13" s="229"/>
      <c r="DC13" s="230"/>
      <c r="DD13" s="408"/>
      <c r="DE13" s="405" t="str">
        <f>TEXT(EDATE('Projektkostenkalkulation EP'!$B$8,1),"MMMM")</f>
        <v>Februar</v>
      </c>
      <c r="DF13" s="226"/>
      <c r="DG13" s="227" t="str">
        <f>IF(
            OR(
                     TEXT(EDATE('Projektkostenkalkulation EP'!$B$8,1),"TTT") = "Sa",
                     TEXT(EDATE('Projektkostenkalkulation EP'!$B$8,1),"TTT") = "So",
                     IF(ISNA(VLOOKUP(EDATE('Projektkostenkalkulation EP'!$B$8,1),Datenquellen!$F$7:$H$45,3,FALSE))," ",VLOOKUP(EDATE('Projektkostenkalkulation EP'!$B$8,1),Datenquellen!$F$7:$H$45,3,FALSE))="X"
                            ),
                    "X",
                    ""
            )</f>
        <v/>
      </c>
      <c r="DH13" s="227" t="str">
        <f xml:space="preserve"> IF(TEXT((EDATE('Projektkostenkalkulation EP'!$B$8,1)+DG$9),"MM")=TEXT((EDATE('Projektkostenkalkulation EP'!$B$8,1)+(DG$9-1)),"MM"),
             IF(
                        OR(
                                    TEXT((EDATE('Projektkostenkalkulation EP'!$B$8,1)+DG$9),"TTT") = "Sa",
                                    TEXT((EDATE('Projektkostenkalkulation EP'!$B$8,1)+DG$9),"TTT") = "So",
                                    IF(ISNA(VLOOKUP(EDATE('Projektkostenkalkulation EP'!$B$8,1)+DG$9,Datenquellen!$F$7:$H$45,3,FALSE))," ",VLOOKUP(EDATE('Projektkostenkalkulation EP'!$B$8,1)+DG$9,Datenquellen!$F$7:$H$45,3,FALSE))="X"
                                    ),
                          "X",
                          ""
                          ),
               "X"
            )</f>
        <v/>
      </c>
      <c r="DI13" s="227" t="str">
        <f xml:space="preserve"> IF(TEXT((EDATE('Projektkostenkalkulation EP'!$B$8,1)+DH$9),"MM")=TEXT((EDATE('Projektkostenkalkulation EP'!$B$8,1)+(DH$9-1)),"MM"),
             IF(
                        OR(
                                    TEXT((EDATE('Projektkostenkalkulation EP'!$B$8,1)+DH$9),"TTT") = "Sa",
                                    TEXT((EDATE('Projektkostenkalkulation EP'!$B$8,1)+DH$9),"TTT") = "So",
                                    IF(ISNA(VLOOKUP(EDATE('Projektkostenkalkulation EP'!$B$8,1)+DH$9,Datenquellen!$F$7:$H$45,3,FALSE))," ",VLOOKUP(EDATE('Projektkostenkalkulation EP'!$B$8,1)+DH$9,Datenquellen!$F$7:$H$45,3,FALSE))="X"
                                    ),
                          "X",
                          ""
                          ),
               "X"
            )</f>
        <v>X</v>
      </c>
      <c r="DJ13" s="227" t="str">
        <f xml:space="preserve"> IF(TEXT((EDATE('Projektkostenkalkulation EP'!$B$8,1)+DI$9),"MM")=TEXT((EDATE('Projektkostenkalkulation EP'!$B$8,1)+(DI$9-1)),"MM"),
             IF(
                        OR(
                                    TEXT((EDATE('Projektkostenkalkulation EP'!$B$8,1)+DI$9),"TTT") = "Sa",
                                    TEXT((EDATE('Projektkostenkalkulation EP'!$B$8,1)+DI$9),"TTT") = "So",
                                    IF(ISNA(VLOOKUP(EDATE('Projektkostenkalkulation EP'!$B$8,1)+DI$9,Datenquellen!$F$7:$H$45,3,FALSE))," ",VLOOKUP(EDATE('Projektkostenkalkulation EP'!$B$8,1)+DI$9,Datenquellen!$F$7:$H$45,3,FALSE))="X"
                                    ),
                          "X",
                          ""
                          ),
               "X"
            )</f>
        <v>X</v>
      </c>
      <c r="DK13" s="227" t="str">
        <f xml:space="preserve"> IF(TEXT((EDATE('Projektkostenkalkulation EP'!$B$8,1)+DJ$9),"MM")=TEXT((EDATE('Projektkostenkalkulation EP'!$B$8,1)+(DJ$9-1)),"MM"),
             IF(
                        OR(
                                    TEXT((EDATE('Projektkostenkalkulation EP'!$B$8,1)+DJ$9),"TTT") = "Sa",
                                    TEXT((EDATE('Projektkostenkalkulation EP'!$B$8,1)+DJ$9),"TTT") = "So",
                                    IF(ISNA(VLOOKUP(EDATE('Projektkostenkalkulation EP'!$B$8,1)+DJ$9,Datenquellen!$F$7:$H$45,3,FALSE))," ",VLOOKUP(EDATE('Projektkostenkalkulation EP'!$B$8,1)+DJ$9,Datenquellen!$F$7:$H$45,3,FALSE))="X"
                                    ),
                          "X",
                          ""
                          ),
               "X"
            )</f>
        <v/>
      </c>
      <c r="DL13" s="227" t="str">
        <f xml:space="preserve"> IF(TEXT((EDATE('Projektkostenkalkulation EP'!$B$8,1)+DK$9),"MM")=TEXT((EDATE('Projektkostenkalkulation EP'!$B$8,1)+(DK$9-1)),"MM"),
             IF(
                        OR(
                                    TEXT((EDATE('Projektkostenkalkulation EP'!$B$8,1)+DK$9),"TTT") = "Sa",
                                    TEXT((EDATE('Projektkostenkalkulation EP'!$B$8,1)+DK$9),"TTT") = "So",
                                    IF(ISNA(VLOOKUP(EDATE('Projektkostenkalkulation EP'!$B$8,1)+DK$9,Datenquellen!$F$7:$H$45,3,FALSE))," ",VLOOKUP(EDATE('Projektkostenkalkulation EP'!$B$8,1)+DK$9,Datenquellen!$F$7:$H$45,3,FALSE))="X"
                                    ),
                          "X",
                          ""
                          ),
               "X"
            )</f>
        <v/>
      </c>
      <c r="DM13" s="227" t="str">
        <f xml:space="preserve"> IF(TEXT((EDATE('Projektkostenkalkulation EP'!$B$8,1)+DL$9),"MM")=TEXT((EDATE('Projektkostenkalkulation EP'!$B$8,1)+(DL$9-1)),"MM"),
             IF(
                        OR(
                                    TEXT((EDATE('Projektkostenkalkulation EP'!$B$8,1)+DL$9),"TTT") = "Sa",
                                    TEXT((EDATE('Projektkostenkalkulation EP'!$B$8,1)+DL$9),"TTT") = "So",
                                    IF(ISNA(VLOOKUP(EDATE('Projektkostenkalkulation EP'!$B$8,1)+DL$9,Datenquellen!$F$7:$H$45,3,FALSE))," ",VLOOKUP(EDATE('Projektkostenkalkulation EP'!$B$8,1)+DL$9,Datenquellen!$F$7:$H$45,3,FALSE))="X"
                                    ),
                          "X",
                          ""
                          ),
               "X"
            )</f>
        <v/>
      </c>
      <c r="DN13" s="227" t="str">
        <f xml:space="preserve"> IF(TEXT((EDATE('Projektkostenkalkulation EP'!$B$8,1)+DM$9),"MM")=TEXT((EDATE('Projektkostenkalkulation EP'!$B$8,1)+(DM$9-1)),"MM"),
             IF(
                        OR(
                                    TEXT((EDATE('Projektkostenkalkulation EP'!$B$8,1)+DM$9),"TTT") = "Sa",
                                    TEXT((EDATE('Projektkostenkalkulation EP'!$B$8,1)+DM$9),"TTT") = "So",
                                    IF(ISNA(VLOOKUP(EDATE('Projektkostenkalkulation EP'!$B$8,1)+DM$9,Datenquellen!$F$7:$H$45,3,FALSE))," ",VLOOKUP(EDATE('Projektkostenkalkulation EP'!$B$8,1)+DM$9,Datenquellen!$F$7:$H$45,3,FALSE))="X"
                                    ),
                          "X",
                          ""
                          ),
               "X"
            )</f>
        <v/>
      </c>
      <c r="DO13" s="227" t="str">
        <f xml:space="preserve"> IF(TEXT((EDATE('Projektkostenkalkulation EP'!$B$8,1)+DN$9),"MM")=TEXT((EDATE('Projektkostenkalkulation EP'!$B$8,1)+(DN$9-1)),"MM"),
             IF(
                        OR(
                                    TEXT((EDATE('Projektkostenkalkulation EP'!$B$8,1)+DN$9),"TTT") = "Sa",
                                    TEXT((EDATE('Projektkostenkalkulation EP'!$B$8,1)+DN$9),"TTT") = "So",
                                    IF(ISNA(VLOOKUP(EDATE('Projektkostenkalkulation EP'!$B$8,1)+DN$9,Datenquellen!$F$7:$H$45,3,FALSE))," ",VLOOKUP(EDATE('Projektkostenkalkulation EP'!$B$8,1)+DN$9,Datenquellen!$F$7:$H$45,3,FALSE))="X"
                                    ),
                          "X",
                          ""
                          ),
               "X"
            )</f>
        <v/>
      </c>
      <c r="DP13" s="227" t="str">
        <f xml:space="preserve"> IF(TEXT((EDATE('Projektkostenkalkulation EP'!$B$8,1)+DO$9),"MM")=TEXT((EDATE('Projektkostenkalkulation EP'!$B$8,1)+(DO$9-1)),"MM"),
             IF(
                        OR(
                                    TEXT((EDATE('Projektkostenkalkulation EP'!$B$8,1)+DO$9),"TTT") = "Sa",
                                    TEXT((EDATE('Projektkostenkalkulation EP'!$B$8,1)+DO$9),"TTT") = "So",
                                    IF(ISNA(VLOOKUP(EDATE('Projektkostenkalkulation EP'!$B$8,1)+DO$9,Datenquellen!$F$7:$H$45,3,FALSE))," ",VLOOKUP(EDATE('Projektkostenkalkulation EP'!$B$8,1)+DO$9,Datenquellen!$F$7:$H$45,3,FALSE))="X"
                                    ),
                          "X",
                          ""
                          ),
               "X"
            )</f>
        <v>X</v>
      </c>
      <c r="DQ13" s="227" t="str">
        <f xml:space="preserve"> IF(TEXT((EDATE('Projektkostenkalkulation EP'!$B$8,1)+DP$9),"MM")=TEXT((EDATE('Projektkostenkalkulation EP'!$B$8,1)+(DP$9-1)),"MM"),
             IF(
                        OR(
                                    TEXT((EDATE('Projektkostenkalkulation EP'!$B$8,1)+DP$9),"TTT") = "Sa",
                                    TEXT((EDATE('Projektkostenkalkulation EP'!$B$8,1)+DP$9),"TTT") = "So",
                                    IF(ISNA(VLOOKUP(EDATE('Projektkostenkalkulation EP'!$B$8,1)+DP$9,Datenquellen!$F$7:$H$45,3,FALSE))," ",VLOOKUP(EDATE('Projektkostenkalkulation EP'!$B$8,1)+DP$9,Datenquellen!$F$7:$H$45,3,FALSE))="X"
                                    ),
                          "X",
                          ""
                          ),
               "X"
            )</f>
        <v>X</v>
      </c>
      <c r="DR13" s="227" t="str">
        <f xml:space="preserve"> IF(TEXT((EDATE('Projektkostenkalkulation EP'!$B$8,1)+DQ$9),"MM")=TEXT((EDATE('Projektkostenkalkulation EP'!$B$8,1)+(DQ$9-1)),"MM"),
             IF(
                        OR(
                                    TEXT((EDATE('Projektkostenkalkulation EP'!$B$8,1)+DQ$9),"TTT") = "Sa",
                                    TEXT((EDATE('Projektkostenkalkulation EP'!$B$8,1)+DQ$9),"TTT") = "So",
                                    IF(ISNA(VLOOKUP(EDATE('Projektkostenkalkulation EP'!$B$8,1)+DQ$9,Datenquellen!$F$7:$H$45,3,FALSE))," ",VLOOKUP(EDATE('Projektkostenkalkulation EP'!$B$8,1)+DQ$9,Datenquellen!$F$7:$H$45,3,FALSE))="X"
                                    ),
                          "X",
                          ""
                          ),
               "X"
            )</f>
        <v/>
      </c>
      <c r="DS13" s="227" t="str">
        <f xml:space="preserve"> IF(TEXT((EDATE('Projektkostenkalkulation EP'!$B$8,1)+DR$9),"MM")=TEXT((EDATE('Projektkostenkalkulation EP'!$B$8,1)+(DR$9-1)),"MM"),
             IF(
                        OR(
                                    TEXT((EDATE('Projektkostenkalkulation EP'!$B$8,1)+DR$9),"TTT") = "Sa",
                                    TEXT((EDATE('Projektkostenkalkulation EP'!$B$8,1)+DR$9),"TTT") = "So",
                                    IF(ISNA(VLOOKUP(EDATE('Projektkostenkalkulation EP'!$B$8,1)+DR$9,Datenquellen!$F$7:$H$45,3,FALSE))," ",VLOOKUP(EDATE('Projektkostenkalkulation EP'!$B$8,1)+DR$9,Datenquellen!$F$7:$H$45,3,FALSE))="X"
                                    ),
                          "X",
                          ""
                          ),
               "X"
            )</f>
        <v/>
      </c>
      <c r="DT13" s="227" t="str">
        <f xml:space="preserve"> IF(TEXT((EDATE('Projektkostenkalkulation EP'!$B$8,1)+DS$9),"MM")=TEXT((EDATE('Projektkostenkalkulation EP'!$B$8,1)+(DS$9-1)),"MM"),
             IF(
                        OR(
                                    TEXT((EDATE('Projektkostenkalkulation EP'!$B$8,1)+DS$9),"TTT") = "Sa",
                                    TEXT((EDATE('Projektkostenkalkulation EP'!$B$8,1)+DS$9),"TTT") = "So",
                                    IF(ISNA(VLOOKUP(EDATE('Projektkostenkalkulation EP'!$B$8,1)+DS$9,Datenquellen!$F$7:$H$45,3,FALSE))," ",VLOOKUP(EDATE('Projektkostenkalkulation EP'!$B$8,1)+DS$9,Datenquellen!$F$7:$H$45,3,FALSE))="X"
                                    ),
                          "X",
                          ""
                          ),
               "X"
            )</f>
        <v/>
      </c>
      <c r="DU13" s="227" t="str">
        <f xml:space="preserve"> IF(TEXT((EDATE('Projektkostenkalkulation EP'!$B$8,1)+DT$9),"MM")=TEXT((EDATE('Projektkostenkalkulation EP'!$B$8,1)+(DT$9-1)),"MM"),
             IF(
                        OR(
                                    TEXT((EDATE('Projektkostenkalkulation EP'!$B$8,1)+DT$9),"TTT") = "Sa",
                                    TEXT((EDATE('Projektkostenkalkulation EP'!$B$8,1)+DT$9),"TTT") = "So",
                                    IF(ISNA(VLOOKUP(EDATE('Projektkostenkalkulation EP'!$B$8,1)+DT$9,Datenquellen!$F$7:$H$45,3,FALSE))," ",VLOOKUP(EDATE('Projektkostenkalkulation EP'!$B$8,1)+DT$9,Datenquellen!$F$7:$H$45,3,FALSE))="X"
                                    ),
                          "X",
                          ""
                          ),
               "X"
            )</f>
        <v/>
      </c>
      <c r="DV13" s="227" t="str">
        <f xml:space="preserve"> IF(TEXT((EDATE('Projektkostenkalkulation EP'!$B$8,1)+DU$9),"MM")=TEXT((EDATE('Projektkostenkalkulation EP'!$B$8,1)+(DU$9-1)),"MM"),
             IF(
                        OR(
                                    TEXT((EDATE('Projektkostenkalkulation EP'!$B$8,1)+DU$9),"TTT") = "Sa",
                                    TEXT((EDATE('Projektkostenkalkulation EP'!$B$8,1)+DU$9),"TTT") = "So",
                                    IF(ISNA(VLOOKUP(EDATE('Projektkostenkalkulation EP'!$B$8,1)+DU$9,Datenquellen!$F$7:$H$45,3,FALSE))," ",VLOOKUP(EDATE('Projektkostenkalkulation EP'!$B$8,1)+DU$9,Datenquellen!$F$7:$H$45,3,FALSE))="X"
                                    ),
                          "X",
                          ""
                          ),
               "X"
            )</f>
        <v/>
      </c>
      <c r="DW13" s="227" t="str">
        <f xml:space="preserve"> IF(TEXT((EDATE('Projektkostenkalkulation EP'!$B$8,1)+DV$9),"MM")=TEXT((EDATE('Projektkostenkalkulation EP'!$B$8,1)+(DV$9-1)),"MM"),
             IF(
                        OR(
                                    TEXT((EDATE('Projektkostenkalkulation EP'!$B$8,1)+DV$9),"TTT") = "Sa",
                                    TEXT((EDATE('Projektkostenkalkulation EP'!$B$8,1)+DV$9),"TTT") = "So",
                                    IF(ISNA(VLOOKUP(EDATE('Projektkostenkalkulation EP'!$B$8,1)+DV$9,Datenquellen!$F$7:$H$45,3,FALSE))," ",VLOOKUP(EDATE('Projektkostenkalkulation EP'!$B$8,1)+DV$9,Datenquellen!$F$7:$H$45,3,FALSE))="X"
                                    ),
                          "X",
                          ""
                          ),
               "X"
            )</f>
        <v>X</v>
      </c>
      <c r="DX13" s="227" t="str">
        <f xml:space="preserve"> IF(TEXT((EDATE('Projektkostenkalkulation EP'!$B$8,1)+DW$9),"MM")=TEXT((EDATE('Projektkostenkalkulation EP'!$B$8,1)+(DW$9-1)),"MM"),
             IF(
                        OR(
                                    TEXT((EDATE('Projektkostenkalkulation EP'!$B$8,1)+DW$9),"TTT") = "Sa",
                                    TEXT((EDATE('Projektkostenkalkulation EP'!$B$8,1)+DW$9),"TTT") = "So",
                                    IF(ISNA(VLOOKUP(EDATE('Projektkostenkalkulation EP'!$B$8,1)+DW$9,Datenquellen!$F$7:$H$45,3,FALSE))," ",VLOOKUP(EDATE('Projektkostenkalkulation EP'!$B$8,1)+DW$9,Datenquellen!$F$7:$H$45,3,FALSE))="X"
                                    ),
                          "X",
                          ""
                          ),
               "X"
            )</f>
        <v>X</v>
      </c>
      <c r="DY13" s="227" t="str">
        <f xml:space="preserve"> IF(TEXT((EDATE('Projektkostenkalkulation EP'!$B$8,1)+DX$9),"MM")=TEXT((EDATE('Projektkostenkalkulation EP'!$B$8,1)+(DX$9-1)),"MM"),
             IF(
                        OR(
                                    TEXT((EDATE('Projektkostenkalkulation EP'!$B$8,1)+DX$9),"TTT") = "Sa",
                                    TEXT((EDATE('Projektkostenkalkulation EP'!$B$8,1)+DX$9),"TTT") = "So",
                                    IF(ISNA(VLOOKUP(EDATE('Projektkostenkalkulation EP'!$B$8,1)+DX$9,Datenquellen!$F$7:$H$45,3,FALSE))," ",VLOOKUP(EDATE('Projektkostenkalkulation EP'!$B$8,1)+DX$9,Datenquellen!$F$7:$H$45,3,FALSE))="X"
                                    ),
                          "X",
                          ""
                          ),
               "X"
            )</f>
        <v/>
      </c>
      <c r="DZ13" s="227" t="str">
        <f xml:space="preserve"> IF(TEXT((EDATE('Projektkostenkalkulation EP'!$B$8,1)+DY$9),"MM")=TEXT((EDATE('Projektkostenkalkulation EP'!$B$8,1)+(DY$9-1)),"MM"),
             IF(
                        OR(
                                    TEXT((EDATE('Projektkostenkalkulation EP'!$B$8,1)+DY$9),"TTT") = "Sa",
                                    TEXT((EDATE('Projektkostenkalkulation EP'!$B$8,1)+DY$9),"TTT") = "So",
                                    IF(ISNA(VLOOKUP(EDATE('Projektkostenkalkulation EP'!$B$8,1)+DY$9,Datenquellen!$F$7:$H$45,3,FALSE))," ",VLOOKUP(EDATE('Projektkostenkalkulation EP'!$B$8,1)+DY$9,Datenquellen!$F$7:$H$45,3,FALSE))="X"
                                    ),
                          "X",
                          ""
                          ),
               "X"
            )</f>
        <v/>
      </c>
      <c r="EA13" s="227" t="str">
        <f xml:space="preserve"> IF(TEXT((EDATE('Projektkostenkalkulation EP'!$B$8,1)+DZ$9),"MM")=TEXT((EDATE('Projektkostenkalkulation EP'!$B$8,1)+(DZ$9-1)),"MM"),
             IF(
                        OR(
                                    TEXT((EDATE('Projektkostenkalkulation EP'!$B$8,1)+DZ$9),"TTT") = "Sa",
                                    TEXT((EDATE('Projektkostenkalkulation EP'!$B$8,1)+DZ$9),"TTT") = "So",
                                    IF(ISNA(VLOOKUP(EDATE('Projektkostenkalkulation EP'!$B$8,1)+DZ$9,Datenquellen!$F$7:$H$45,3,FALSE))," ",VLOOKUP(EDATE('Projektkostenkalkulation EP'!$B$8,1)+DZ$9,Datenquellen!$F$7:$H$45,3,FALSE))="X"
                                    ),
                          "X",
                          ""
                          ),
               "X"
            )</f>
        <v/>
      </c>
      <c r="EB13" s="227" t="str">
        <f xml:space="preserve"> IF(TEXT((EDATE('Projektkostenkalkulation EP'!$B$8,1)+EA$9),"MM")=TEXT((EDATE('Projektkostenkalkulation EP'!$B$8,1)+(EA$9-1)),"MM"),
             IF(
                        OR(
                                    TEXT((EDATE('Projektkostenkalkulation EP'!$B$8,1)+EA$9),"TTT") = "Sa",
                                    TEXT((EDATE('Projektkostenkalkulation EP'!$B$8,1)+EA$9),"TTT") = "So",
                                    IF(ISNA(VLOOKUP(EDATE('Projektkostenkalkulation EP'!$B$8,1)+EA$9,Datenquellen!$F$7:$H$45,3,FALSE))," ",VLOOKUP(EDATE('Projektkostenkalkulation EP'!$B$8,1)+EA$9,Datenquellen!$F$7:$H$45,3,FALSE))="X"
                                    ),
                          "X",
                          ""
                          ),
               "X"
            )</f>
        <v/>
      </c>
      <c r="EC13" s="227" t="str">
        <f xml:space="preserve"> IF(TEXT((EDATE('Projektkostenkalkulation EP'!$B$8,1)+EB$9),"MM")=TEXT((EDATE('Projektkostenkalkulation EP'!$B$8,1)+(EB$9-1)),"MM"),
             IF(
                        OR(
                                    TEXT((EDATE('Projektkostenkalkulation EP'!$B$8,1)+EB$9),"TTT") = "Sa",
                                    TEXT((EDATE('Projektkostenkalkulation EP'!$B$8,1)+EB$9),"TTT") = "So",
                                    IF(ISNA(VLOOKUP(EDATE('Projektkostenkalkulation EP'!$B$8,1)+EB$9,Datenquellen!$F$7:$H$45,3,FALSE))," ",VLOOKUP(EDATE('Projektkostenkalkulation EP'!$B$8,1)+EB$9,Datenquellen!$F$7:$H$45,3,FALSE))="X"
                                    ),
                          "X",
                          ""
                          ),
               "X"
            )</f>
        <v/>
      </c>
      <c r="ED13" s="227" t="str">
        <f xml:space="preserve"> IF(TEXT((EDATE('Projektkostenkalkulation EP'!$B$8,1)+EC$9),"MM")=TEXT((EDATE('Projektkostenkalkulation EP'!$B$8,1)+(EC$9-1)),"MM"),
             IF(
                        OR(
                                    TEXT((EDATE('Projektkostenkalkulation EP'!$B$8,1)+EC$9),"TTT") = "Sa",
                                    TEXT((EDATE('Projektkostenkalkulation EP'!$B$8,1)+EC$9),"TTT") = "So",
                                    IF(ISNA(VLOOKUP(EDATE('Projektkostenkalkulation EP'!$B$8,1)+EC$9,Datenquellen!$F$7:$H$45,3,FALSE))," ",VLOOKUP(EDATE('Projektkostenkalkulation EP'!$B$8,1)+EC$9,Datenquellen!$F$7:$H$45,3,FALSE))="X"
                                    ),
                          "X",
                          ""
                          ),
               "X"
            )</f>
        <v>X</v>
      </c>
      <c r="EE13" s="227" t="str">
        <f xml:space="preserve"> IF(TEXT((EDATE('Projektkostenkalkulation EP'!$B$8,1)+ED$9),"MM")=TEXT((EDATE('Projektkostenkalkulation EP'!$B$8,1)+(ED$9-1)),"MM"),
             IF(
                        OR(
                                    TEXT((EDATE('Projektkostenkalkulation EP'!$B$8,1)+ED$9),"TTT") = "Sa",
                                    TEXT((EDATE('Projektkostenkalkulation EP'!$B$8,1)+ED$9),"TTT") = "So",
                                    IF(ISNA(VLOOKUP(EDATE('Projektkostenkalkulation EP'!$B$8,1)+ED$9,Datenquellen!$F$7:$H$45,3,FALSE))," ",VLOOKUP(EDATE('Projektkostenkalkulation EP'!$B$8,1)+ED$9,Datenquellen!$F$7:$H$45,3,FALSE))="X"
                                    ),
                          "X",
                          ""
                          ),
               "X"
            )</f>
        <v>X</v>
      </c>
      <c r="EF13" s="227" t="str">
        <f xml:space="preserve"> IF(TEXT((EDATE('Projektkostenkalkulation EP'!$B$8,1)+EE$9),"MM")=TEXT((EDATE('Projektkostenkalkulation EP'!$B$8,1)+(EE$9-1)),"MM"),
             IF(
                        OR(
                                    TEXT((EDATE('Projektkostenkalkulation EP'!$B$8,1)+EE$9),"TTT") = "Sa",
                                    TEXT((EDATE('Projektkostenkalkulation EP'!$B$8,1)+EE$9),"TTT") = "So",
                                    IF(ISNA(VLOOKUP(EDATE('Projektkostenkalkulation EP'!$B$8,1)+EE$9,Datenquellen!$F$7:$H$45,3,FALSE))," ",VLOOKUP(EDATE('Projektkostenkalkulation EP'!$B$8,1)+EE$9,Datenquellen!$F$7:$H$45,3,FALSE))="X"
                                    ),
                          "X",
                          ""
                          ),
               "X"
            )</f>
        <v/>
      </c>
      <c r="EG13" s="227" t="str">
        <f xml:space="preserve"> IF(TEXT((EDATE('Projektkostenkalkulation EP'!$B$8,1)+EF$9),"MM")=TEXT((EDATE('Projektkostenkalkulation EP'!$B$8,1)+(EF$9-1)),"MM"),
             IF(
                        OR(
                                    TEXT((EDATE('Projektkostenkalkulation EP'!$B$8,1)+EF$9),"TTT") = "Sa",
                                    TEXT((EDATE('Projektkostenkalkulation EP'!$B$8,1)+EF$9),"TTT") = "So",
                                    IF(ISNA(VLOOKUP(EDATE('Projektkostenkalkulation EP'!$B$8,1)+EF$9,Datenquellen!$F$7:$H$45,3,FALSE))," ",VLOOKUP(EDATE('Projektkostenkalkulation EP'!$B$8,1)+EF$9,Datenquellen!$F$7:$H$45,3,FALSE))="X"
                                    ),
                          "X",
                          ""
                          ),
               "X"
            )</f>
        <v/>
      </c>
      <c r="EH13" s="227" t="str">
        <f xml:space="preserve"> IF(TEXT((EDATE('Projektkostenkalkulation EP'!$B$8,1)+EG$9),"MM")=TEXT((EDATE('Projektkostenkalkulation EP'!$B$8,1)+(EG$9-1)),"MM"),
             IF(
                        OR(
                                    TEXT((EDATE('Projektkostenkalkulation EP'!$B$8,1)+EG$9),"TTT") = "Sa",
                                    TEXT((EDATE('Projektkostenkalkulation EP'!$B$8,1)+EG$9),"TTT") = "So",
                                    IF(ISNA(VLOOKUP(EDATE('Projektkostenkalkulation EP'!$B$8,1)+EG$9,Datenquellen!$F$7:$H$45,3,FALSE))," ",VLOOKUP(EDATE('Projektkostenkalkulation EP'!$B$8,1)+EG$9,Datenquellen!$F$7:$H$45,3,FALSE))="X"
                                    ),
                          "X",
                          ""
                          ),
               "X"
            )</f>
        <v/>
      </c>
      <c r="EI13" s="227" t="str">
        <f xml:space="preserve"> IF(TEXT((EDATE('Projektkostenkalkulation EP'!$B$8,1)+EH$9),"MM")=TEXT((EDATE('Projektkostenkalkulation EP'!$B$8,1)+(EH$9-1)),"MM"),
             IF(
                        OR(
                                    TEXT((EDATE('Projektkostenkalkulation EP'!$B$8,1)+EH$9),"TTT") = "Sa",
                                    TEXT((EDATE('Projektkostenkalkulation EP'!$B$8,1)+EH$9),"TTT") = "So",
                                    IF(ISNA(VLOOKUP(EDATE('Projektkostenkalkulation EP'!$B$8,1)+EH$9,Datenquellen!$F$7:$H$45,3,FALSE))," ",VLOOKUP(EDATE('Projektkostenkalkulation EP'!$B$8,1)+EH$9,Datenquellen!$F$7:$H$45,3,FALSE))="X"
                                    ),
                          "X",
                          ""
                          ),
               "X"
            )</f>
        <v/>
      </c>
      <c r="EJ13" s="227" t="str">
        <f xml:space="preserve"> IF(TEXT((EDATE('Projektkostenkalkulation EP'!$B$8,1)+EI$9),"MM")=TEXT((EDATE('Projektkostenkalkulation EP'!$B$8,1)+(EI$9-1)),"MM"),
             IF(
                        OR(
                                    TEXT((EDATE('Projektkostenkalkulation EP'!$B$8,1)+EI$9),"TTT") = "Sa",
                                    TEXT((EDATE('Projektkostenkalkulation EP'!$B$8,1)+EI$9),"TTT") = "So",
                                    IF(ISNA(VLOOKUP(EDATE('Projektkostenkalkulation EP'!$B$8,1)+EI$9,Datenquellen!$F$7:$H$45,3,FALSE))," ",VLOOKUP(EDATE('Projektkostenkalkulation EP'!$B$8,1)+EI$9,Datenquellen!$F$7:$H$45,3,FALSE))="X"
                                    ),
                          "X",
                          ""
                          ),
               "X"
            )</f>
        <v>X</v>
      </c>
      <c r="EK13" s="228" t="str">
        <f xml:space="preserve"> IF(TEXT((EDATE('Projektkostenkalkulation EP'!$B$8,1)+EJ$9),"MM")=TEXT((EDATE('Projektkostenkalkulation EP'!$B$8,1)+(EJ$9-1)),"MM"),
             IF(
                        OR(
                                    TEXT((EDATE('Projektkostenkalkulation EP'!$B$8,1)+EJ$9),"TTT") = "Sa",
                                    TEXT((EDATE('Projektkostenkalkulation EP'!$B$8,1)+EJ$9),"TTT") = "So",
                                    IF(ISNA(VLOOKUP(EDATE('Projektkostenkalkulation EP'!$B$8,1)+EJ$9,Datenquellen!$F$7:$H$45,3,FALSE))," ",VLOOKUP(EDATE('Projektkostenkalkulation EP'!$B$8,1)+EJ$9,Datenquellen!$F$7:$H$45,3,FALSE))="X"
                                    ),
                          "X",
                          ""
                          ),
               "X"
            )</f>
        <v>X</v>
      </c>
      <c r="EL13" s="229"/>
      <c r="EM13" s="230"/>
      <c r="EN13" s="408"/>
      <c r="EO13" s="405" t="str">
        <f>TEXT(EDATE('Projektkostenkalkulation EP'!$B$8,1),"MMMM")</f>
        <v>Februar</v>
      </c>
      <c r="EP13" s="226"/>
      <c r="EQ13" s="227" t="str">
        <f>IF(
            OR(
                     TEXT(EDATE('Projektkostenkalkulation EP'!$B$8,1),"TTT") = "Sa",
                     TEXT(EDATE('Projektkostenkalkulation EP'!$B$8,1),"TTT") = "So",
                     IF(ISNA(VLOOKUP(EDATE('Projektkostenkalkulation EP'!$B$8,1),Datenquellen!$F$7:$H$45,3,FALSE))," ",VLOOKUP(EDATE('Projektkostenkalkulation EP'!$B$8,1),Datenquellen!$F$7:$H$45,3,FALSE))="X"
                            ),
                    "X",
                    ""
            )</f>
        <v/>
      </c>
      <c r="ER13" s="227" t="str">
        <f xml:space="preserve"> IF(TEXT((EDATE('Projektkostenkalkulation EP'!$B$8,1)+EQ$9),"MM")=TEXT((EDATE('Projektkostenkalkulation EP'!$B$8,1)+(EQ$9-1)),"MM"),
             IF(
                        OR(
                                    TEXT((EDATE('Projektkostenkalkulation EP'!$B$8,1)+EQ$9),"TTT") = "Sa",
                                    TEXT((EDATE('Projektkostenkalkulation EP'!$B$8,1)+EQ$9),"TTT") = "So",
                                    IF(ISNA(VLOOKUP(EDATE('Projektkostenkalkulation EP'!$B$8,1)+EQ$9,Datenquellen!$F$7:$H$45,3,FALSE))," ",VLOOKUP(EDATE('Projektkostenkalkulation EP'!$B$8,1)+EQ$9,Datenquellen!$F$7:$H$45,3,FALSE))="X"
                                    ),
                          "X",
                          ""
                          ),
               "X"
            )</f>
        <v/>
      </c>
      <c r="ES13" s="227" t="str">
        <f xml:space="preserve"> IF(TEXT((EDATE('Projektkostenkalkulation EP'!$B$8,1)+ER$9),"MM")=TEXT((EDATE('Projektkostenkalkulation EP'!$B$8,1)+(ER$9-1)),"MM"),
             IF(
                        OR(
                                    TEXT((EDATE('Projektkostenkalkulation EP'!$B$8,1)+ER$9),"TTT") = "Sa",
                                    TEXT((EDATE('Projektkostenkalkulation EP'!$B$8,1)+ER$9),"TTT") = "So",
                                    IF(ISNA(VLOOKUP(EDATE('Projektkostenkalkulation EP'!$B$8,1)+ER$9,Datenquellen!$F$7:$H$45,3,FALSE))," ",VLOOKUP(EDATE('Projektkostenkalkulation EP'!$B$8,1)+ER$9,Datenquellen!$F$7:$H$45,3,FALSE))="X"
                                    ),
                          "X",
                          ""
                          ),
               "X"
            )</f>
        <v>X</v>
      </c>
      <c r="ET13" s="227" t="str">
        <f xml:space="preserve"> IF(TEXT((EDATE('Projektkostenkalkulation EP'!$B$8,1)+ES$9),"MM")=TEXT((EDATE('Projektkostenkalkulation EP'!$B$8,1)+(ES$9-1)),"MM"),
             IF(
                        OR(
                                    TEXT((EDATE('Projektkostenkalkulation EP'!$B$8,1)+ES$9),"TTT") = "Sa",
                                    TEXT((EDATE('Projektkostenkalkulation EP'!$B$8,1)+ES$9),"TTT") = "So",
                                    IF(ISNA(VLOOKUP(EDATE('Projektkostenkalkulation EP'!$B$8,1)+ES$9,Datenquellen!$F$7:$H$45,3,FALSE))," ",VLOOKUP(EDATE('Projektkostenkalkulation EP'!$B$8,1)+ES$9,Datenquellen!$F$7:$H$45,3,FALSE))="X"
                                    ),
                          "X",
                          ""
                          ),
               "X"
            )</f>
        <v>X</v>
      </c>
      <c r="EU13" s="227" t="str">
        <f xml:space="preserve"> IF(TEXT((EDATE('Projektkostenkalkulation EP'!$B$8,1)+ET$9),"MM")=TEXT((EDATE('Projektkostenkalkulation EP'!$B$8,1)+(ET$9-1)),"MM"),
             IF(
                        OR(
                                    TEXT((EDATE('Projektkostenkalkulation EP'!$B$8,1)+ET$9),"TTT") = "Sa",
                                    TEXT((EDATE('Projektkostenkalkulation EP'!$B$8,1)+ET$9),"TTT") = "So",
                                    IF(ISNA(VLOOKUP(EDATE('Projektkostenkalkulation EP'!$B$8,1)+ET$9,Datenquellen!$F$7:$H$45,3,FALSE))," ",VLOOKUP(EDATE('Projektkostenkalkulation EP'!$B$8,1)+ET$9,Datenquellen!$F$7:$H$45,3,FALSE))="X"
                                    ),
                          "X",
                          ""
                          ),
               "X"
            )</f>
        <v/>
      </c>
      <c r="EV13" s="227" t="str">
        <f xml:space="preserve"> IF(TEXT((EDATE('Projektkostenkalkulation EP'!$B$8,1)+EU$9),"MM")=TEXT((EDATE('Projektkostenkalkulation EP'!$B$8,1)+(EU$9-1)),"MM"),
             IF(
                        OR(
                                    TEXT((EDATE('Projektkostenkalkulation EP'!$B$8,1)+EU$9),"TTT") = "Sa",
                                    TEXT((EDATE('Projektkostenkalkulation EP'!$B$8,1)+EU$9),"TTT") = "So",
                                    IF(ISNA(VLOOKUP(EDATE('Projektkostenkalkulation EP'!$B$8,1)+EU$9,Datenquellen!$F$7:$H$45,3,FALSE))," ",VLOOKUP(EDATE('Projektkostenkalkulation EP'!$B$8,1)+EU$9,Datenquellen!$F$7:$H$45,3,FALSE))="X"
                                    ),
                          "X",
                          ""
                          ),
               "X"
            )</f>
        <v/>
      </c>
      <c r="EW13" s="227" t="str">
        <f xml:space="preserve"> IF(TEXT((EDATE('Projektkostenkalkulation EP'!$B$8,1)+EV$9),"MM")=TEXT((EDATE('Projektkostenkalkulation EP'!$B$8,1)+(EV$9-1)),"MM"),
             IF(
                        OR(
                                    TEXT((EDATE('Projektkostenkalkulation EP'!$B$8,1)+EV$9),"TTT") = "Sa",
                                    TEXT((EDATE('Projektkostenkalkulation EP'!$B$8,1)+EV$9),"TTT") = "So",
                                    IF(ISNA(VLOOKUP(EDATE('Projektkostenkalkulation EP'!$B$8,1)+EV$9,Datenquellen!$F$7:$H$45,3,FALSE))," ",VLOOKUP(EDATE('Projektkostenkalkulation EP'!$B$8,1)+EV$9,Datenquellen!$F$7:$H$45,3,FALSE))="X"
                                    ),
                          "X",
                          ""
                          ),
               "X"
            )</f>
        <v/>
      </c>
      <c r="EX13" s="227" t="str">
        <f xml:space="preserve"> IF(TEXT((EDATE('Projektkostenkalkulation EP'!$B$8,1)+EW$9),"MM")=TEXT((EDATE('Projektkostenkalkulation EP'!$B$8,1)+(EW$9-1)),"MM"),
             IF(
                        OR(
                                    TEXT((EDATE('Projektkostenkalkulation EP'!$B$8,1)+EW$9),"TTT") = "Sa",
                                    TEXT((EDATE('Projektkostenkalkulation EP'!$B$8,1)+EW$9),"TTT") = "So",
                                    IF(ISNA(VLOOKUP(EDATE('Projektkostenkalkulation EP'!$B$8,1)+EW$9,Datenquellen!$F$7:$H$45,3,FALSE))," ",VLOOKUP(EDATE('Projektkostenkalkulation EP'!$B$8,1)+EW$9,Datenquellen!$F$7:$H$45,3,FALSE))="X"
                                    ),
                          "X",
                          ""
                          ),
               "X"
            )</f>
        <v/>
      </c>
      <c r="EY13" s="227" t="str">
        <f xml:space="preserve"> IF(TEXT((EDATE('Projektkostenkalkulation EP'!$B$8,1)+EX$9),"MM")=TEXT((EDATE('Projektkostenkalkulation EP'!$B$8,1)+(EX$9-1)),"MM"),
             IF(
                        OR(
                                    TEXT((EDATE('Projektkostenkalkulation EP'!$B$8,1)+EX$9),"TTT") = "Sa",
                                    TEXT((EDATE('Projektkostenkalkulation EP'!$B$8,1)+EX$9),"TTT") = "So",
                                    IF(ISNA(VLOOKUP(EDATE('Projektkostenkalkulation EP'!$B$8,1)+EX$9,Datenquellen!$F$7:$H$45,3,FALSE))," ",VLOOKUP(EDATE('Projektkostenkalkulation EP'!$B$8,1)+EX$9,Datenquellen!$F$7:$H$45,3,FALSE))="X"
                                    ),
                          "X",
                          ""
                          ),
               "X"
            )</f>
        <v/>
      </c>
      <c r="EZ13" s="227" t="str">
        <f xml:space="preserve"> IF(TEXT((EDATE('Projektkostenkalkulation EP'!$B$8,1)+EY$9),"MM")=TEXT((EDATE('Projektkostenkalkulation EP'!$B$8,1)+(EY$9-1)),"MM"),
             IF(
                        OR(
                                    TEXT((EDATE('Projektkostenkalkulation EP'!$B$8,1)+EY$9),"TTT") = "Sa",
                                    TEXT((EDATE('Projektkostenkalkulation EP'!$B$8,1)+EY$9),"TTT") = "So",
                                    IF(ISNA(VLOOKUP(EDATE('Projektkostenkalkulation EP'!$B$8,1)+EY$9,Datenquellen!$F$7:$H$45,3,FALSE))," ",VLOOKUP(EDATE('Projektkostenkalkulation EP'!$B$8,1)+EY$9,Datenquellen!$F$7:$H$45,3,FALSE))="X"
                                    ),
                          "X",
                          ""
                          ),
               "X"
            )</f>
        <v>X</v>
      </c>
      <c r="FA13" s="227" t="str">
        <f xml:space="preserve"> IF(TEXT((EDATE('Projektkostenkalkulation EP'!$B$8,1)+EZ$9),"MM")=TEXT((EDATE('Projektkostenkalkulation EP'!$B$8,1)+(EZ$9-1)),"MM"),
             IF(
                        OR(
                                    TEXT((EDATE('Projektkostenkalkulation EP'!$B$8,1)+EZ$9),"TTT") = "Sa",
                                    TEXT((EDATE('Projektkostenkalkulation EP'!$B$8,1)+EZ$9),"TTT") = "So",
                                    IF(ISNA(VLOOKUP(EDATE('Projektkostenkalkulation EP'!$B$8,1)+EZ$9,Datenquellen!$F$7:$H$45,3,FALSE))," ",VLOOKUP(EDATE('Projektkostenkalkulation EP'!$B$8,1)+EZ$9,Datenquellen!$F$7:$H$45,3,FALSE))="X"
                                    ),
                          "X",
                          ""
                          ),
               "X"
            )</f>
        <v>X</v>
      </c>
      <c r="FB13" s="227" t="str">
        <f xml:space="preserve"> IF(TEXT((EDATE('Projektkostenkalkulation EP'!$B$8,1)+FA$9),"MM")=TEXT((EDATE('Projektkostenkalkulation EP'!$B$8,1)+(FA$9-1)),"MM"),
             IF(
                        OR(
                                    TEXT((EDATE('Projektkostenkalkulation EP'!$B$8,1)+FA$9),"TTT") = "Sa",
                                    TEXT((EDATE('Projektkostenkalkulation EP'!$B$8,1)+FA$9),"TTT") = "So",
                                    IF(ISNA(VLOOKUP(EDATE('Projektkostenkalkulation EP'!$B$8,1)+FA$9,Datenquellen!$F$7:$H$45,3,FALSE))," ",VLOOKUP(EDATE('Projektkostenkalkulation EP'!$B$8,1)+FA$9,Datenquellen!$F$7:$H$45,3,FALSE))="X"
                                    ),
                          "X",
                          ""
                          ),
               "X"
            )</f>
        <v/>
      </c>
      <c r="FC13" s="227" t="str">
        <f xml:space="preserve"> IF(TEXT((EDATE('Projektkostenkalkulation EP'!$B$8,1)+FB$9),"MM")=TEXT((EDATE('Projektkostenkalkulation EP'!$B$8,1)+(FB$9-1)),"MM"),
             IF(
                        OR(
                                    TEXT((EDATE('Projektkostenkalkulation EP'!$B$8,1)+FB$9),"TTT") = "Sa",
                                    TEXT((EDATE('Projektkostenkalkulation EP'!$B$8,1)+FB$9),"TTT") = "So",
                                    IF(ISNA(VLOOKUP(EDATE('Projektkostenkalkulation EP'!$B$8,1)+FB$9,Datenquellen!$F$7:$H$45,3,FALSE))," ",VLOOKUP(EDATE('Projektkostenkalkulation EP'!$B$8,1)+FB$9,Datenquellen!$F$7:$H$45,3,FALSE))="X"
                                    ),
                          "X",
                          ""
                          ),
               "X"
            )</f>
        <v/>
      </c>
      <c r="FD13" s="227" t="str">
        <f xml:space="preserve"> IF(TEXT((EDATE('Projektkostenkalkulation EP'!$B$8,1)+FC$9),"MM")=TEXT((EDATE('Projektkostenkalkulation EP'!$B$8,1)+(FC$9-1)),"MM"),
             IF(
                        OR(
                                    TEXT((EDATE('Projektkostenkalkulation EP'!$B$8,1)+FC$9),"TTT") = "Sa",
                                    TEXT((EDATE('Projektkostenkalkulation EP'!$B$8,1)+FC$9),"TTT") = "So",
                                    IF(ISNA(VLOOKUP(EDATE('Projektkostenkalkulation EP'!$B$8,1)+FC$9,Datenquellen!$F$7:$H$45,3,FALSE))," ",VLOOKUP(EDATE('Projektkostenkalkulation EP'!$B$8,1)+FC$9,Datenquellen!$F$7:$H$45,3,FALSE))="X"
                                    ),
                          "X",
                          ""
                          ),
               "X"
            )</f>
        <v/>
      </c>
      <c r="FE13" s="227" t="str">
        <f xml:space="preserve"> IF(TEXT((EDATE('Projektkostenkalkulation EP'!$B$8,1)+FD$9),"MM")=TEXT((EDATE('Projektkostenkalkulation EP'!$B$8,1)+(FD$9-1)),"MM"),
             IF(
                        OR(
                                    TEXT((EDATE('Projektkostenkalkulation EP'!$B$8,1)+FD$9),"TTT") = "Sa",
                                    TEXT((EDATE('Projektkostenkalkulation EP'!$B$8,1)+FD$9),"TTT") = "So",
                                    IF(ISNA(VLOOKUP(EDATE('Projektkostenkalkulation EP'!$B$8,1)+FD$9,Datenquellen!$F$7:$H$45,3,FALSE))," ",VLOOKUP(EDATE('Projektkostenkalkulation EP'!$B$8,1)+FD$9,Datenquellen!$F$7:$H$45,3,FALSE))="X"
                                    ),
                          "X",
                          ""
                          ),
               "X"
            )</f>
        <v/>
      </c>
      <c r="FF13" s="227" t="str">
        <f xml:space="preserve"> IF(TEXT((EDATE('Projektkostenkalkulation EP'!$B$8,1)+FE$9),"MM")=TEXT((EDATE('Projektkostenkalkulation EP'!$B$8,1)+(FE$9-1)),"MM"),
             IF(
                        OR(
                                    TEXT((EDATE('Projektkostenkalkulation EP'!$B$8,1)+FE$9),"TTT") = "Sa",
                                    TEXT((EDATE('Projektkostenkalkulation EP'!$B$8,1)+FE$9),"TTT") = "So",
                                    IF(ISNA(VLOOKUP(EDATE('Projektkostenkalkulation EP'!$B$8,1)+FE$9,Datenquellen!$F$7:$H$45,3,FALSE))," ",VLOOKUP(EDATE('Projektkostenkalkulation EP'!$B$8,1)+FE$9,Datenquellen!$F$7:$H$45,3,FALSE))="X"
                                    ),
                          "X",
                          ""
                          ),
               "X"
            )</f>
        <v/>
      </c>
      <c r="FG13" s="227" t="str">
        <f xml:space="preserve"> IF(TEXT((EDATE('Projektkostenkalkulation EP'!$B$8,1)+FF$9),"MM")=TEXT((EDATE('Projektkostenkalkulation EP'!$B$8,1)+(FF$9-1)),"MM"),
             IF(
                        OR(
                                    TEXT((EDATE('Projektkostenkalkulation EP'!$B$8,1)+FF$9),"TTT") = "Sa",
                                    TEXT((EDATE('Projektkostenkalkulation EP'!$B$8,1)+FF$9),"TTT") = "So",
                                    IF(ISNA(VLOOKUP(EDATE('Projektkostenkalkulation EP'!$B$8,1)+FF$9,Datenquellen!$F$7:$H$45,3,FALSE))," ",VLOOKUP(EDATE('Projektkostenkalkulation EP'!$B$8,1)+FF$9,Datenquellen!$F$7:$H$45,3,FALSE))="X"
                                    ),
                          "X",
                          ""
                          ),
               "X"
            )</f>
        <v>X</v>
      </c>
      <c r="FH13" s="227" t="str">
        <f xml:space="preserve"> IF(TEXT((EDATE('Projektkostenkalkulation EP'!$B$8,1)+FG$9),"MM")=TEXT((EDATE('Projektkostenkalkulation EP'!$B$8,1)+(FG$9-1)),"MM"),
             IF(
                        OR(
                                    TEXT((EDATE('Projektkostenkalkulation EP'!$B$8,1)+FG$9),"TTT") = "Sa",
                                    TEXT((EDATE('Projektkostenkalkulation EP'!$B$8,1)+FG$9),"TTT") = "So",
                                    IF(ISNA(VLOOKUP(EDATE('Projektkostenkalkulation EP'!$B$8,1)+FG$9,Datenquellen!$F$7:$H$45,3,FALSE))," ",VLOOKUP(EDATE('Projektkostenkalkulation EP'!$B$8,1)+FG$9,Datenquellen!$F$7:$H$45,3,FALSE))="X"
                                    ),
                          "X",
                          ""
                          ),
               "X"
            )</f>
        <v>X</v>
      </c>
      <c r="FI13" s="227" t="str">
        <f xml:space="preserve"> IF(TEXT((EDATE('Projektkostenkalkulation EP'!$B$8,1)+FH$9),"MM")=TEXT((EDATE('Projektkostenkalkulation EP'!$B$8,1)+(FH$9-1)),"MM"),
             IF(
                        OR(
                                    TEXT((EDATE('Projektkostenkalkulation EP'!$B$8,1)+FH$9),"TTT") = "Sa",
                                    TEXT((EDATE('Projektkostenkalkulation EP'!$B$8,1)+FH$9),"TTT") = "So",
                                    IF(ISNA(VLOOKUP(EDATE('Projektkostenkalkulation EP'!$B$8,1)+FH$9,Datenquellen!$F$7:$H$45,3,FALSE))," ",VLOOKUP(EDATE('Projektkostenkalkulation EP'!$B$8,1)+FH$9,Datenquellen!$F$7:$H$45,3,FALSE))="X"
                                    ),
                          "X",
                          ""
                          ),
               "X"
            )</f>
        <v/>
      </c>
      <c r="FJ13" s="227" t="str">
        <f xml:space="preserve"> IF(TEXT((EDATE('Projektkostenkalkulation EP'!$B$8,1)+FI$9),"MM")=TEXT((EDATE('Projektkostenkalkulation EP'!$B$8,1)+(FI$9-1)),"MM"),
             IF(
                        OR(
                                    TEXT((EDATE('Projektkostenkalkulation EP'!$B$8,1)+FI$9),"TTT") = "Sa",
                                    TEXT((EDATE('Projektkostenkalkulation EP'!$B$8,1)+FI$9),"TTT") = "So",
                                    IF(ISNA(VLOOKUP(EDATE('Projektkostenkalkulation EP'!$B$8,1)+FI$9,Datenquellen!$F$7:$H$45,3,FALSE))," ",VLOOKUP(EDATE('Projektkostenkalkulation EP'!$B$8,1)+FI$9,Datenquellen!$F$7:$H$45,3,FALSE))="X"
                                    ),
                          "X",
                          ""
                          ),
               "X"
            )</f>
        <v/>
      </c>
      <c r="FK13" s="227" t="str">
        <f xml:space="preserve"> IF(TEXT((EDATE('Projektkostenkalkulation EP'!$B$8,1)+FJ$9),"MM")=TEXT((EDATE('Projektkostenkalkulation EP'!$B$8,1)+(FJ$9-1)),"MM"),
             IF(
                        OR(
                                    TEXT((EDATE('Projektkostenkalkulation EP'!$B$8,1)+FJ$9),"TTT") = "Sa",
                                    TEXT((EDATE('Projektkostenkalkulation EP'!$B$8,1)+FJ$9),"TTT") = "So",
                                    IF(ISNA(VLOOKUP(EDATE('Projektkostenkalkulation EP'!$B$8,1)+FJ$9,Datenquellen!$F$7:$H$45,3,FALSE))," ",VLOOKUP(EDATE('Projektkostenkalkulation EP'!$B$8,1)+FJ$9,Datenquellen!$F$7:$H$45,3,FALSE))="X"
                                    ),
                          "X",
                          ""
                          ),
               "X"
            )</f>
        <v/>
      </c>
      <c r="FL13" s="227" t="str">
        <f xml:space="preserve"> IF(TEXT((EDATE('Projektkostenkalkulation EP'!$B$8,1)+FK$9),"MM")=TEXT((EDATE('Projektkostenkalkulation EP'!$B$8,1)+(FK$9-1)),"MM"),
             IF(
                        OR(
                                    TEXT((EDATE('Projektkostenkalkulation EP'!$B$8,1)+FK$9),"TTT") = "Sa",
                                    TEXT((EDATE('Projektkostenkalkulation EP'!$B$8,1)+FK$9),"TTT") = "So",
                                    IF(ISNA(VLOOKUP(EDATE('Projektkostenkalkulation EP'!$B$8,1)+FK$9,Datenquellen!$F$7:$H$45,3,FALSE))," ",VLOOKUP(EDATE('Projektkostenkalkulation EP'!$B$8,1)+FK$9,Datenquellen!$F$7:$H$45,3,FALSE))="X"
                                    ),
                          "X",
                          ""
                          ),
               "X"
            )</f>
        <v/>
      </c>
      <c r="FM13" s="227" t="str">
        <f xml:space="preserve"> IF(TEXT((EDATE('Projektkostenkalkulation EP'!$B$8,1)+FL$9),"MM")=TEXT((EDATE('Projektkostenkalkulation EP'!$B$8,1)+(FL$9-1)),"MM"),
             IF(
                        OR(
                                    TEXT((EDATE('Projektkostenkalkulation EP'!$B$8,1)+FL$9),"TTT") = "Sa",
                                    TEXT((EDATE('Projektkostenkalkulation EP'!$B$8,1)+FL$9),"TTT") = "So",
                                    IF(ISNA(VLOOKUP(EDATE('Projektkostenkalkulation EP'!$B$8,1)+FL$9,Datenquellen!$F$7:$H$45,3,FALSE))," ",VLOOKUP(EDATE('Projektkostenkalkulation EP'!$B$8,1)+FL$9,Datenquellen!$F$7:$H$45,3,FALSE))="X"
                                    ),
                          "X",
                          ""
                          ),
               "X"
            )</f>
        <v/>
      </c>
      <c r="FN13" s="227" t="str">
        <f xml:space="preserve"> IF(TEXT((EDATE('Projektkostenkalkulation EP'!$B$8,1)+FM$9),"MM")=TEXT((EDATE('Projektkostenkalkulation EP'!$B$8,1)+(FM$9-1)),"MM"),
             IF(
                        OR(
                                    TEXT((EDATE('Projektkostenkalkulation EP'!$B$8,1)+FM$9),"TTT") = "Sa",
                                    TEXT((EDATE('Projektkostenkalkulation EP'!$B$8,1)+FM$9),"TTT") = "So",
                                    IF(ISNA(VLOOKUP(EDATE('Projektkostenkalkulation EP'!$B$8,1)+FM$9,Datenquellen!$F$7:$H$45,3,FALSE))," ",VLOOKUP(EDATE('Projektkostenkalkulation EP'!$B$8,1)+FM$9,Datenquellen!$F$7:$H$45,3,FALSE))="X"
                                    ),
                          "X",
                          ""
                          ),
               "X"
            )</f>
        <v>X</v>
      </c>
      <c r="FO13" s="227" t="str">
        <f xml:space="preserve"> IF(TEXT((EDATE('Projektkostenkalkulation EP'!$B$8,1)+FN$9),"MM")=TEXT((EDATE('Projektkostenkalkulation EP'!$B$8,1)+(FN$9-1)),"MM"),
             IF(
                        OR(
                                    TEXT((EDATE('Projektkostenkalkulation EP'!$B$8,1)+FN$9),"TTT") = "Sa",
                                    TEXT((EDATE('Projektkostenkalkulation EP'!$B$8,1)+FN$9),"TTT") = "So",
                                    IF(ISNA(VLOOKUP(EDATE('Projektkostenkalkulation EP'!$B$8,1)+FN$9,Datenquellen!$F$7:$H$45,3,FALSE))," ",VLOOKUP(EDATE('Projektkostenkalkulation EP'!$B$8,1)+FN$9,Datenquellen!$F$7:$H$45,3,FALSE))="X"
                                    ),
                          "X",
                          ""
                          ),
               "X"
            )</f>
        <v>X</v>
      </c>
      <c r="FP13" s="227" t="str">
        <f xml:space="preserve"> IF(TEXT((EDATE('Projektkostenkalkulation EP'!$B$8,1)+FO$9),"MM")=TEXT((EDATE('Projektkostenkalkulation EP'!$B$8,1)+(FO$9-1)),"MM"),
             IF(
                        OR(
                                    TEXT((EDATE('Projektkostenkalkulation EP'!$B$8,1)+FO$9),"TTT") = "Sa",
                                    TEXT((EDATE('Projektkostenkalkulation EP'!$B$8,1)+FO$9),"TTT") = "So",
                                    IF(ISNA(VLOOKUP(EDATE('Projektkostenkalkulation EP'!$B$8,1)+FO$9,Datenquellen!$F$7:$H$45,3,FALSE))," ",VLOOKUP(EDATE('Projektkostenkalkulation EP'!$B$8,1)+FO$9,Datenquellen!$F$7:$H$45,3,FALSE))="X"
                                    ),
                          "X",
                          ""
                          ),
               "X"
            )</f>
        <v/>
      </c>
      <c r="FQ13" s="227" t="str">
        <f xml:space="preserve"> IF(TEXT((EDATE('Projektkostenkalkulation EP'!$B$8,1)+FP$9),"MM")=TEXT((EDATE('Projektkostenkalkulation EP'!$B$8,1)+(FP$9-1)),"MM"),
             IF(
                        OR(
                                    TEXT((EDATE('Projektkostenkalkulation EP'!$B$8,1)+FP$9),"TTT") = "Sa",
                                    TEXT((EDATE('Projektkostenkalkulation EP'!$B$8,1)+FP$9),"TTT") = "So",
                                    IF(ISNA(VLOOKUP(EDATE('Projektkostenkalkulation EP'!$B$8,1)+FP$9,Datenquellen!$F$7:$H$45,3,FALSE))," ",VLOOKUP(EDATE('Projektkostenkalkulation EP'!$B$8,1)+FP$9,Datenquellen!$F$7:$H$45,3,FALSE))="X"
                                    ),
                          "X",
                          ""
                          ),
               "X"
            )</f>
        <v/>
      </c>
      <c r="FR13" s="227" t="str">
        <f xml:space="preserve"> IF(TEXT((EDATE('Projektkostenkalkulation EP'!$B$8,1)+FQ$9),"MM")=TEXT((EDATE('Projektkostenkalkulation EP'!$B$8,1)+(FQ$9-1)),"MM"),
             IF(
                        OR(
                                    TEXT((EDATE('Projektkostenkalkulation EP'!$B$8,1)+FQ$9),"TTT") = "Sa",
                                    TEXT((EDATE('Projektkostenkalkulation EP'!$B$8,1)+FQ$9),"TTT") = "So",
                                    IF(ISNA(VLOOKUP(EDATE('Projektkostenkalkulation EP'!$B$8,1)+FQ$9,Datenquellen!$F$7:$H$45,3,FALSE))," ",VLOOKUP(EDATE('Projektkostenkalkulation EP'!$B$8,1)+FQ$9,Datenquellen!$F$7:$H$45,3,FALSE))="X"
                                    ),
                          "X",
                          ""
                          ),
               "X"
            )</f>
        <v/>
      </c>
      <c r="FS13" s="227" t="str">
        <f xml:space="preserve"> IF(TEXT((EDATE('Projektkostenkalkulation EP'!$B$8,1)+FR$9),"MM")=TEXT((EDATE('Projektkostenkalkulation EP'!$B$8,1)+(FR$9-1)),"MM"),
             IF(
                        OR(
                                    TEXT((EDATE('Projektkostenkalkulation EP'!$B$8,1)+FR$9),"TTT") = "Sa",
                                    TEXT((EDATE('Projektkostenkalkulation EP'!$B$8,1)+FR$9),"TTT") = "So",
                                    IF(ISNA(VLOOKUP(EDATE('Projektkostenkalkulation EP'!$B$8,1)+FR$9,Datenquellen!$F$7:$H$45,3,FALSE))," ",VLOOKUP(EDATE('Projektkostenkalkulation EP'!$B$8,1)+FR$9,Datenquellen!$F$7:$H$45,3,FALSE))="X"
                                    ),
                          "X",
                          ""
                          ),
               "X"
            )</f>
        <v/>
      </c>
      <c r="FT13" s="227" t="str">
        <f xml:space="preserve"> IF(TEXT((EDATE('Projektkostenkalkulation EP'!$B$8,1)+FS$9),"MM")=TEXT((EDATE('Projektkostenkalkulation EP'!$B$8,1)+(FS$9-1)),"MM"),
             IF(
                        OR(
                                    TEXT((EDATE('Projektkostenkalkulation EP'!$B$8,1)+FS$9),"TTT") = "Sa",
                                    TEXT((EDATE('Projektkostenkalkulation EP'!$B$8,1)+FS$9),"TTT") = "So",
                                    IF(ISNA(VLOOKUP(EDATE('Projektkostenkalkulation EP'!$B$8,1)+FS$9,Datenquellen!$F$7:$H$45,3,FALSE))," ",VLOOKUP(EDATE('Projektkostenkalkulation EP'!$B$8,1)+FS$9,Datenquellen!$F$7:$H$45,3,FALSE))="X"
                                    ),
                          "X",
                          ""
                          ),
               "X"
            )</f>
        <v>X</v>
      </c>
      <c r="FU13" s="228" t="str">
        <f xml:space="preserve"> IF(TEXT((EDATE('Projektkostenkalkulation EP'!$B$8,1)+FT$9),"MM")=TEXT((EDATE('Projektkostenkalkulation EP'!$B$8,1)+(FT$9-1)),"MM"),
             IF(
                        OR(
                                    TEXT((EDATE('Projektkostenkalkulation EP'!$B$8,1)+FT$9),"TTT") = "Sa",
                                    TEXT((EDATE('Projektkostenkalkulation EP'!$B$8,1)+FT$9),"TTT") = "So",
                                    IF(ISNA(VLOOKUP(EDATE('Projektkostenkalkulation EP'!$B$8,1)+FT$9,Datenquellen!$F$7:$H$45,3,FALSE))," ",VLOOKUP(EDATE('Projektkostenkalkulation EP'!$B$8,1)+FT$9,Datenquellen!$F$7:$H$45,3,FALSE))="X"
                                    ),
                          "X",
                          ""
                          ),
               "X"
            )</f>
        <v>X</v>
      </c>
      <c r="FV13" s="229"/>
      <c r="FW13" s="230"/>
      <c r="FX13" s="408"/>
      <c r="FY13" s="405" t="str">
        <f>TEXT(EDATE('Projektkostenkalkulation EP'!$B$8,1),"MMMM")</f>
        <v>Februar</v>
      </c>
      <c r="FZ13" s="226"/>
      <c r="GA13" s="227" t="str">
        <f>IF(
            OR(
                     TEXT(EDATE('Projektkostenkalkulation EP'!$B$8,1),"TTT") = "Sa",
                     TEXT(EDATE('Projektkostenkalkulation EP'!$B$8,1),"TTT") = "So",
                     IF(ISNA(VLOOKUP(EDATE('Projektkostenkalkulation EP'!$B$8,1),Datenquellen!$F$7:$H$45,3,FALSE))," ",VLOOKUP(EDATE('Projektkostenkalkulation EP'!$B$8,1),Datenquellen!$F$7:$H$45,3,FALSE))="X"
                            ),
                    "X",
                    ""
            )</f>
        <v/>
      </c>
      <c r="GB13" s="227" t="str">
        <f xml:space="preserve"> IF(TEXT((EDATE('Projektkostenkalkulation EP'!$B$8,1)+GA$9),"MM")=TEXT((EDATE('Projektkostenkalkulation EP'!$B$8,1)+(GA$9-1)),"MM"),
             IF(
                        OR(
                                    TEXT((EDATE('Projektkostenkalkulation EP'!$B$8,1)+GA$9),"TTT") = "Sa",
                                    TEXT((EDATE('Projektkostenkalkulation EP'!$B$8,1)+GA$9),"TTT") = "So",
                                    IF(ISNA(VLOOKUP(EDATE('Projektkostenkalkulation EP'!$B$8,1)+GA$9,Datenquellen!$F$7:$H$45,3,FALSE))," ",VLOOKUP(EDATE('Projektkostenkalkulation EP'!$B$8,1)+GA$9,Datenquellen!$F$7:$H$45,3,FALSE))="X"
                                    ),
                          "X",
                          ""
                          ),
               "X"
            )</f>
        <v/>
      </c>
      <c r="GC13" s="227" t="str">
        <f xml:space="preserve"> IF(TEXT((EDATE('Projektkostenkalkulation EP'!$B$8,1)+GB$9),"MM")=TEXT((EDATE('Projektkostenkalkulation EP'!$B$8,1)+(GB$9-1)),"MM"),
             IF(
                        OR(
                                    TEXT((EDATE('Projektkostenkalkulation EP'!$B$8,1)+GB$9),"TTT") = "Sa",
                                    TEXT((EDATE('Projektkostenkalkulation EP'!$B$8,1)+GB$9),"TTT") = "So",
                                    IF(ISNA(VLOOKUP(EDATE('Projektkostenkalkulation EP'!$B$8,1)+GB$9,Datenquellen!$F$7:$H$45,3,FALSE))," ",VLOOKUP(EDATE('Projektkostenkalkulation EP'!$B$8,1)+GB$9,Datenquellen!$F$7:$H$45,3,FALSE))="X"
                                    ),
                          "X",
                          ""
                          ),
               "X"
            )</f>
        <v>X</v>
      </c>
      <c r="GD13" s="227" t="str">
        <f xml:space="preserve"> IF(TEXT((EDATE('Projektkostenkalkulation EP'!$B$8,1)+GC$9),"MM")=TEXT((EDATE('Projektkostenkalkulation EP'!$B$8,1)+(GC$9-1)),"MM"),
             IF(
                        OR(
                                    TEXT((EDATE('Projektkostenkalkulation EP'!$B$8,1)+GC$9),"TTT") = "Sa",
                                    TEXT((EDATE('Projektkostenkalkulation EP'!$B$8,1)+GC$9),"TTT") = "So",
                                    IF(ISNA(VLOOKUP(EDATE('Projektkostenkalkulation EP'!$B$8,1)+GC$9,Datenquellen!$F$7:$H$45,3,FALSE))," ",VLOOKUP(EDATE('Projektkostenkalkulation EP'!$B$8,1)+GC$9,Datenquellen!$F$7:$H$45,3,FALSE))="X"
                                    ),
                          "X",
                          ""
                          ),
               "X"
            )</f>
        <v>X</v>
      </c>
      <c r="GE13" s="227" t="str">
        <f xml:space="preserve"> IF(TEXT((EDATE('Projektkostenkalkulation EP'!$B$8,1)+GD$9),"MM")=TEXT((EDATE('Projektkostenkalkulation EP'!$B$8,1)+(GD$9-1)),"MM"),
             IF(
                        OR(
                                    TEXT((EDATE('Projektkostenkalkulation EP'!$B$8,1)+GD$9),"TTT") = "Sa",
                                    TEXT((EDATE('Projektkostenkalkulation EP'!$B$8,1)+GD$9),"TTT") = "So",
                                    IF(ISNA(VLOOKUP(EDATE('Projektkostenkalkulation EP'!$B$8,1)+GD$9,Datenquellen!$F$7:$H$45,3,FALSE))," ",VLOOKUP(EDATE('Projektkostenkalkulation EP'!$B$8,1)+GD$9,Datenquellen!$F$7:$H$45,3,FALSE))="X"
                                    ),
                          "X",
                          ""
                          ),
               "X"
            )</f>
        <v/>
      </c>
      <c r="GF13" s="227" t="str">
        <f xml:space="preserve"> IF(TEXT((EDATE('Projektkostenkalkulation EP'!$B$8,1)+GE$9),"MM")=TEXT((EDATE('Projektkostenkalkulation EP'!$B$8,1)+(GE$9-1)),"MM"),
             IF(
                        OR(
                                    TEXT((EDATE('Projektkostenkalkulation EP'!$B$8,1)+GE$9),"TTT") = "Sa",
                                    TEXT((EDATE('Projektkostenkalkulation EP'!$B$8,1)+GE$9),"TTT") = "So",
                                    IF(ISNA(VLOOKUP(EDATE('Projektkostenkalkulation EP'!$B$8,1)+GE$9,Datenquellen!$F$7:$H$45,3,FALSE))," ",VLOOKUP(EDATE('Projektkostenkalkulation EP'!$B$8,1)+GE$9,Datenquellen!$F$7:$H$45,3,FALSE))="X"
                                    ),
                          "X",
                          ""
                          ),
               "X"
            )</f>
        <v/>
      </c>
      <c r="GG13" s="227" t="str">
        <f xml:space="preserve"> IF(TEXT((EDATE('Projektkostenkalkulation EP'!$B$8,1)+GF$9),"MM")=TEXT((EDATE('Projektkostenkalkulation EP'!$B$8,1)+(GF$9-1)),"MM"),
             IF(
                        OR(
                                    TEXT((EDATE('Projektkostenkalkulation EP'!$B$8,1)+GF$9),"TTT") = "Sa",
                                    TEXT((EDATE('Projektkostenkalkulation EP'!$B$8,1)+GF$9),"TTT") = "So",
                                    IF(ISNA(VLOOKUP(EDATE('Projektkostenkalkulation EP'!$B$8,1)+GF$9,Datenquellen!$F$7:$H$45,3,FALSE))," ",VLOOKUP(EDATE('Projektkostenkalkulation EP'!$B$8,1)+GF$9,Datenquellen!$F$7:$H$45,3,FALSE))="X"
                                    ),
                          "X",
                          ""
                          ),
               "X"
            )</f>
        <v/>
      </c>
      <c r="GH13" s="227" t="str">
        <f xml:space="preserve"> IF(TEXT((EDATE('Projektkostenkalkulation EP'!$B$8,1)+GG$9),"MM")=TEXT((EDATE('Projektkostenkalkulation EP'!$B$8,1)+(GG$9-1)),"MM"),
             IF(
                        OR(
                                    TEXT((EDATE('Projektkostenkalkulation EP'!$B$8,1)+GG$9),"TTT") = "Sa",
                                    TEXT((EDATE('Projektkostenkalkulation EP'!$B$8,1)+GG$9),"TTT") = "So",
                                    IF(ISNA(VLOOKUP(EDATE('Projektkostenkalkulation EP'!$B$8,1)+GG$9,Datenquellen!$F$7:$H$45,3,FALSE))," ",VLOOKUP(EDATE('Projektkostenkalkulation EP'!$B$8,1)+GG$9,Datenquellen!$F$7:$H$45,3,FALSE))="X"
                                    ),
                          "X",
                          ""
                          ),
               "X"
            )</f>
        <v/>
      </c>
      <c r="GI13" s="227" t="str">
        <f xml:space="preserve"> IF(TEXT((EDATE('Projektkostenkalkulation EP'!$B$8,1)+GH$9),"MM")=TEXT((EDATE('Projektkostenkalkulation EP'!$B$8,1)+(GH$9-1)),"MM"),
             IF(
                        OR(
                                    TEXT((EDATE('Projektkostenkalkulation EP'!$B$8,1)+GH$9),"TTT") = "Sa",
                                    TEXT((EDATE('Projektkostenkalkulation EP'!$B$8,1)+GH$9),"TTT") = "So",
                                    IF(ISNA(VLOOKUP(EDATE('Projektkostenkalkulation EP'!$B$8,1)+GH$9,Datenquellen!$F$7:$H$45,3,FALSE))," ",VLOOKUP(EDATE('Projektkostenkalkulation EP'!$B$8,1)+GH$9,Datenquellen!$F$7:$H$45,3,FALSE))="X"
                                    ),
                          "X",
                          ""
                          ),
               "X"
            )</f>
        <v/>
      </c>
      <c r="GJ13" s="227" t="str">
        <f xml:space="preserve"> IF(TEXT((EDATE('Projektkostenkalkulation EP'!$B$8,1)+GI$9),"MM")=TEXT((EDATE('Projektkostenkalkulation EP'!$B$8,1)+(GI$9-1)),"MM"),
             IF(
                        OR(
                                    TEXT((EDATE('Projektkostenkalkulation EP'!$B$8,1)+GI$9),"TTT") = "Sa",
                                    TEXT((EDATE('Projektkostenkalkulation EP'!$B$8,1)+GI$9),"TTT") = "So",
                                    IF(ISNA(VLOOKUP(EDATE('Projektkostenkalkulation EP'!$B$8,1)+GI$9,Datenquellen!$F$7:$H$45,3,FALSE))," ",VLOOKUP(EDATE('Projektkostenkalkulation EP'!$B$8,1)+GI$9,Datenquellen!$F$7:$H$45,3,FALSE))="X"
                                    ),
                          "X",
                          ""
                          ),
               "X"
            )</f>
        <v>X</v>
      </c>
      <c r="GK13" s="227" t="str">
        <f xml:space="preserve"> IF(TEXT((EDATE('Projektkostenkalkulation EP'!$B$8,1)+GJ$9),"MM")=TEXT((EDATE('Projektkostenkalkulation EP'!$B$8,1)+(GJ$9-1)),"MM"),
             IF(
                        OR(
                                    TEXT((EDATE('Projektkostenkalkulation EP'!$B$8,1)+GJ$9),"TTT") = "Sa",
                                    TEXT((EDATE('Projektkostenkalkulation EP'!$B$8,1)+GJ$9),"TTT") = "So",
                                    IF(ISNA(VLOOKUP(EDATE('Projektkostenkalkulation EP'!$B$8,1)+GJ$9,Datenquellen!$F$7:$H$45,3,FALSE))," ",VLOOKUP(EDATE('Projektkostenkalkulation EP'!$B$8,1)+GJ$9,Datenquellen!$F$7:$H$45,3,FALSE))="X"
                                    ),
                          "X",
                          ""
                          ),
               "X"
            )</f>
        <v>X</v>
      </c>
      <c r="GL13" s="227" t="str">
        <f xml:space="preserve"> IF(TEXT((EDATE('Projektkostenkalkulation EP'!$B$8,1)+GK$9),"MM")=TEXT((EDATE('Projektkostenkalkulation EP'!$B$8,1)+(GK$9-1)),"MM"),
             IF(
                        OR(
                                    TEXT((EDATE('Projektkostenkalkulation EP'!$B$8,1)+GK$9),"TTT") = "Sa",
                                    TEXT((EDATE('Projektkostenkalkulation EP'!$B$8,1)+GK$9),"TTT") = "So",
                                    IF(ISNA(VLOOKUP(EDATE('Projektkostenkalkulation EP'!$B$8,1)+GK$9,Datenquellen!$F$7:$H$45,3,FALSE))," ",VLOOKUP(EDATE('Projektkostenkalkulation EP'!$B$8,1)+GK$9,Datenquellen!$F$7:$H$45,3,FALSE))="X"
                                    ),
                          "X",
                          ""
                          ),
               "X"
            )</f>
        <v/>
      </c>
      <c r="GM13" s="227" t="str">
        <f xml:space="preserve"> IF(TEXT((EDATE('Projektkostenkalkulation EP'!$B$8,1)+GL$9),"MM")=TEXT((EDATE('Projektkostenkalkulation EP'!$B$8,1)+(GL$9-1)),"MM"),
             IF(
                        OR(
                                    TEXT((EDATE('Projektkostenkalkulation EP'!$B$8,1)+GL$9),"TTT") = "Sa",
                                    TEXT((EDATE('Projektkostenkalkulation EP'!$B$8,1)+GL$9),"TTT") = "So",
                                    IF(ISNA(VLOOKUP(EDATE('Projektkostenkalkulation EP'!$B$8,1)+GL$9,Datenquellen!$F$7:$H$45,3,FALSE))," ",VLOOKUP(EDATE('Projektkostenkalkulation EP'!$B$8,1)+GL$9,Datenquellen!$F$7:$H$45,3,FALSE))="X"
                                    ),
                          "X",
                          ""
                          ),
               "X"
            )</f>
        <v/>
      </c>
      <c r="GN13" s="227" t="str">
        <f xml:space="preserve"> IF(TEXT((EDATE('Projektkostenkalkulation EP'!$B$8,1)+GM$9),"MM")=TEXT((EDATE('Projektkostenkalkulation EP'!$B$8,1)+(GM$9-1)),"MM"),
             IF(
                        OR(
                                    TEXT((EDATE('Projektkostenkalkulation EP'!$B$8,1)+GM$9),"TTT") = "Sa",
                                    TEXT((EDATE('Projektkostenkalkulation EP'!$B$8,1)+GM$9),"TTT") = "So",
                                    IF(ISNA(VLOOKUP(EDATE('Projektkostenkalkulation EP'!$B$8,1)+GM$9,Datenquellen!$F$7:$H$45,3,FALSE))," ",VLOOKUP(EDATE('Projektkostenkalkulation EP'!$B$8,1)+GM$9,Datenquellen!$F$7:$H$45,3,FALSE))="X"
                                    ),
                          "X",
                          ""
                          ),
               "X"
            )</f>
        <v/>
      </c>
      <c r="GO13" s="227" t="str">
        <f xml:space="preserve"> IF(TEXT((EDATE('Projektkostenkalkulation EP'!$B$8,1)+GN$9),"MM")=TEXT((EDATE('Projektkostenkalkulation EP'!$B$8,1)+(GN$9-1)),"MM"),
             IF(
                        OR(
                                    TEXT((EDATE('Projektkostenkalkulation EP'!$B$8,1)+GN$9),"TTT") = "Sa",
                                    TEXT((EDATE('Projektkostenkalkulation EP'!$B$8,1)+GN$9),"TTT") = "So",
                                    IF(ISNA(VLOOKUP(EDATE('Projektkostenkalkulation EP'!$B$8,1)+GN$9,Datenquellen!$F$7:$H$45,3,FALSE))," ",VLOOKUP(EDATE('Projektkostenkalkulation EP'!$B$8,1)+GN$9,Datenquellen!$F$7:$H$45,3,FALSE))="X"
                                    ),
                          "X",
                          ""
                          ),
               "X"
            )</f>
        <v/>
      </c>
      <c r="GP13" s="227" t="str">
        <f xml:space="preserve"> IF(TEXT((EDATE('Projektkostenkalkulation EP'!$B$8,1)+GO$9),"MM")=TEXT((EDATE('Projektkostenkalkulation EP'!$B$8,1)+(GO$9-1)),"MM"),
             IF(
                        OR(
                                    TEXT((EDATE('Projektkostenkalkulation EP'!$B$8,1)+GO$9),"TTT") = "Sa",
                                    TEXT((EDATE('Projektkostenkalkulation EP'!$B$8,1)+GO$9),"TTT") = "So",
                                    IF(ISNA(VLOOKUP(EDATE('Projektkostenkalkulation EP'!$B$8,1)+GO$9,Datenquellen!$F$7:$H$45,3,FALSE))," ",VLOOKUP(EDATE('Projektkostenkalkulation EP'!$B$8,1)+GO$9,Datenquellen!$F$7:$H$45,3,FALSE))="X"
                                    ),
                          "X",
                          ""
                          ),
               "X"
            )</f>
        <v/>
      </c>
      <c r="GQ13" s="227" t="str">
        <f xml:space="preserve"> IF(TEXT((EDATE('Projektkostenkalkulation EP'!$B$8,1)+GP$9),"MM")=TEXT((EDATE('Projektkostenkalkulation EP'!$B$8,1)+(GP$9-1)),"MM"),
             IF(
                        OR(
                                    TEXT((EDATE('Projektkostenkalkulation EP'!$B$8,1)+GP$9),"TTT") = "Sa",
                                    TEXT((EDATE('Projektkostenkalkulation EP'!$B$8,1)+GP$9),"TTT") = "So",
                                    IF(ISNA(VLOOKUP(EDATE('Projektkostenkalkulation EP'!$B$8,1)+GP$9,Datenquellen!$F$7:$H$45,3,FALSE))," ",VLOOKUP(EDATE('Projektkostenkalkulation EP'!$B$8,1)+GP$9,Datenquellen!$F$7:$H$45,3,FALSE))="X"
                                    ),
                          "X",
                          ""
                          ),
               "X"
            )</f>
        <v>X</v>
      </c>
      <c r="GR13" s="227" t="str">
        <f xml:space="preserve"> IF(TEXT((EDATE('Projektkostenkalkulation EP'!$B$8,1)+GQ$9),"MM")=TEXT((EDATE('Projektkostenkalkulation EP'!$B$8,1)+(GQ$9-1)),"MM"),
             IF(
                        OR(
                                    TEXT((EDATE('Projektkostenkalkulation EP'!$B$8,1)+GQ$9),"TTT") = "Sa",
                                    TEXT((EDATE('Projektkostenkalkulation EP'!$B$8,1)+GQ$9),"TTT") = "So",
                                    IF(ISNA(VLOOKUP(EDATE('Projektkostenkalkulation EP'!$B$8,1)+GQ$9,Datenquellen!$F$7:$H$45,3,FALSE))," ",VLOOKUP(EDATE('Projektkostenkalkulation EP'!$B$8,1)+GQ$9,Datenquellen!$F$7:$H$45,3,FALSE))="X"
                                    ),
                          "X",
                          ""
                          ),
               "X"
            )</f>
        <v>X</v>
      </c>
      <c r="GS13" s="227" t="str">
        <f xml:space="preserve"> IF(TEXT((EDATE('Projektkostenkalkulation EP'!$B$8,1)+GR$9),"MM")=TEXT((EDATE('Projektkostenkalkulation EP'!$B$8,1)+(GR$9-1)),"MM"),
             IF(
                        OR(
                                    TEXT((EDATE('Projektkostenkalkulation EP'!$B$8,1)+GR$9),"TTT") = "Sa",
                                    TEXT((EDATE('Projektkostenkalkulation EP'!$B$8,1)+GR$9),"TTT") = "So",
                                    IF(ISNA(VLOOKUP(EDATE('Projektkostenkalkulation EP'!$B$8,1)+GR$9,Datenquellen!$F$7:$H$45,3,FALSE))," ",VLOOKUP(EDATE('Projektkostenkalkulation EP'!$B$8,1)+GR$9,Datenquellen!$F$7:$H$45,3,FALSE))="X"
                                    ),
                          "X",
                          ""
                          ),
               "X"
            )</f>
        <v/>
      </c>
      <c r="GT13" s="227" t="str">
        <f xml:space="preserve"> IF(TEXT((EDATE('Projektkostenkalkulation EP'!$B$8,1)+GS$9),"MM")=TEXT((EDATE('Projektkostenkalkulation EP'!$B$8,1)+(GS$9-1)),"MM"),
             IF(
                        OR(
                                    TEXT((EDATE('Projektkostenkalkulation EP'!$B$8,1)+GS$9),"TTT") = "Sa",
                                    TEXT((EDATE('Projektkostenkalkulation EP'!$B$8,1)+GS$9),"TTT") = "So",
                                    IF(ISNA(VLOOKUP(EDATE('Projektkostenkalkulation EP'!$B$8,1)+GS$9,Datenquellen!$F$7:$H$45,3,FALSE))," ",VLOOKUP(EDATE('Projektkostenkalkulation EP'!$B$8,1)+GS$9,Datenquellen!$F$7:$H$45,3,FALSE))="X"
                                    ),
                          "X",
                          ""
                          ),
               "X"
            )</f>
        <v/>
      </c>
      <c r="GU13" s="227" t="str">
        <f xml:space="preserve"> IF(TEXT((EDATE('Projektkostenkalkulation EP'!$B$8,1)+GT$9),"MM")=TEXT((EDATE('Projektkostenkalkulation EP'!$B$8,1)+(GT$9-1)),"MM"),
             IF(
                        OR(
                                    TEXT((EDATE('Projektkostenkalkulation EP'!$B$8,1)+GT$9),"TTT") = "Sa",
                                    TEXT((EDATE('Projektkostenkalkulation EP'!$B$8,1)+GT$9),"TTT") = "So",
                                    IF(ISNA(VLOOKUP(EDATE('Projektkostenkalkulation EP'!$B$8,1)+GT$9,Datenquellen!$F$7:$H$45,3,FALSE))," ",VLOOKUP(EDATE('Projektkostenkalkulation EP'!$B$8,1)+GT$9,Datenquellen!$F$7:$H$45,3,FALSE))="X"
                                    ),
                          "X",
                          ""
                          ),
               "X"
            )</f>
        <v/>
      </c>
      <c r="GV13" s="227" t="str">
        <f xml:space="preserve"> IF(TEXT((EDATE('Projektkostenkalkulation EP'!$B$8,1)+GU$9),"MM")=TEXT((EDATE('Projektkostenkalkulation EP'!$B$8,1)+(GU$9-1)),"MM"),
             IF(
                        OR(
                                    TEXT((EDATE('Projektkostenkalkulation EP'!$B$8,1)+GU$9),"TTT") = "Sa",
                                    TEXT((EDATE('Projektkostenkalkulation EP'!$B$8,1)+GU$9),"TTT") = "So",
                                    IF(ISNA(VLOOKUP(EDATE('Projektkostenkalkulation EP'!$B$8,1)+GU$9,Datenquellen!$F$7:$H$45,3,FALSE))," ",VLOOKUP(EDATE('Projektkostenkalkulation EP'!$B$8,1)+GU$9,Datenquellen!$F$7:$H$45,3,FALSE))="X"
                                    ),
                          "X",
                          ""
                          ),
               "X"
            )</f>
        <v/>
      </c>
      <c r="GW13" s="227" t="str">
        <f xml:space="preserve"> IF(TEXT((EDATE('Projektkostenkalkulation EP'!$B$8,1)+GV$9),"MM")=TEXT((EDATE('Projektkostenkalkulation EP'!$B$8,1)+(GV$9-1)),"MM"),
             IF(
                        OR(
                                    TEXT((EDATE('Projektkostenkalkulation EP'!$B$8,1)+GV$9),"TTT") = "Sa",
                                    TEXT((EDATE('Projektkostenkalkulation EP'!$B$8,1)+GV$9),"TTT") = "So",
                                    IF(ISNA(VLOOKUP(EDATE('Projektkostenkalkulation EP'!$B$8,1)+GV$9,Datenquellen!$F$7:$H$45,3,FALSE))," ",VLOOKUP(EDATE('Projektkostenkalkulation EP'!$B$8,1)+GV$9,Datenquellen!$F$7:$H$45,3,FALSE))="X"
                                    ),
                          "X",
                          ""
                          ),
               "X"
            )</f>
        <v/>
      </c>
      <c r="GX13" s="227" t="str">
        <f xml:space="preserve"> IF(TEXT((EDATE('Projektkostenkalkulation EP'!$B$8,1)+GW$9),"MM")=TEXT((EDATE('Projektkostenkalkulation EP'!$B$8,1)+(GW$9-1)),"MM"),
             IF(
                        OR(
                                    TEXT((EDATE('Projektkostenkalkulation EP'!$B$8,1)+GW$9),"TTT") = "Sa",
                                    TEXT((EDATE('Projektkostenkalkulation EP'!$B$8,1)+GW$9),"TTT") = "So",
                                    IF(ISNA(VLOOKUP(EDATE('Projektkostenkalkulation EP'!$B$8,1)+GW$9,Datenquellen!$F$7:$H$45,3,FALSE))," ",VLOOKUP(EDATE('Projektkostenkalkulation EP'!$B$8,1)+GW$9,Datenquellen!$F$7:$H$45,3,FALSE))="X"
                                    ),
                          "X",
                          ""
                          ),
               "X"
            )</f>
        <v>X</v>
      </c>
      <c r="GY13" s="227" t="str">
        <f xml:space="preserve"> IF(TEXT((EDATE('Projektkostenkalkulation EP'!$B$8,1)+GX$9),"MM")=TEXT((EDATE('Projektkostenkalkulation EP'!$B$8,1)+(GX$9-1)),"MM"),
             IF(
                        OR(
                                    TEXT((EDATE('Projektkostenkalkulation EP'!$B$8,1)+GX$9),"TTT") = "Sa",
                                    TEXT((EDATE('Projektkostenkalkulation EP'!$B$8,1)+GX$9),"TTT") = "So",
                                    IF(ISNA(VLOOKUP(EDATE('Projektkostenkalkulation EP'!$B$8,1)+GX$9,Datenquellen!$F$7:$H$45,3,FALSE))," ",VLOOKUP(EDATE('Projektkostenkalkulation EP'!$B$8,1)+GX$9,Datenquellen!$F$7:$H$45,3,FALSE))="X"
                                    ),
                          "X",
                          ""
                          ),
               "X"
            )</f>
        <v>X</v>
      </c>
      <c r="GZ13" s="227" t="str">
        <f xml:space="preserve"> IF(TEXT((EDATE('Projektkostenkalkulation EP'!$B$8,1)+GY$9),"MM")=TEXT((EDATE('Projektkostenkalkulation EP'!$B$8,1)+(GY$9-1)),"MM"),
             IF(
                        OR(
                                    TEXT((EDATE('Projektkostenkalkulation EP'!$B$8,1)+GY$9),"TTT") = "Sa",
                                    TEXT((EDATE('Projektkostenkalkulation EP'!$B$8,1)+GY$9),"TTT") = "So",
                                    IF(ISNA(VLOOKUP(EDATE('Projektkostenkalkulation EP'!$B$8,1)+GY$9,Datenquellen!$F$7:$H$45,3,FALSE))," ",VLOOKUP(EDATE('Projektkostenkalkulation EP'!$B$8,1)+GY$9,Datenquellen!$F$7:$H$45,3,FALSE))="X"
                                    ),
                          "X",
                          ""
                          ),
               "X"
            )</f>
        <v/>
      </c>
      <c r="HA13" s="227" t="str">
        <f xml:space="preserve"> IF(TEXT((EDATE('Projektkostenkalkulation EP'!$B$8,1)+GZ$9),"MM")=TEXT((EDATE('Projektkostenkalkulation EP'!$B$8,1)+(GZ$9-1)),"MM"),
             IF(
                        OR(
                                    TEXT((EDATE('Projektkostenkalkulation EP'!$B$8,1)+GZ$9),"TTT") = "Sa",
                                    TEXT((EDATE('Projektkostenkalkulation EP'!$B$8,1)+GZ$9),"TTT") = "So",
                                    IF(ISNA(VLOOKUP(EDATE('Projektkostenkalkulation EP'!$B$8,1)+GZ$9,Datenquellen!$F$7:$H$45,3,FALSE))," ",VLOOKUP(EDATE('Projektkostenkalkulation EP'!$B$8,1)+GZ$9,Datenquellen!$F$7:$H$45,3,FALSE))="X"
                                    ),
                          "X",
                          ""
                          ),
               "X"
            )</f>
        <v/>
      </c>
      <c r="HB13" s="227" t="str">
        <f xml:space="preserve"> IF(TEXT((EDATE('Projektkostenkalkulation EP'!$B$8,1)+HA$9),"MM")=TEXT((EDATE('Projektkostenkalkulation EP'!$B$8,1)+(HA$9-1)),"MM"),
             IF(
                        OR(
                                    TEXT((EDATE('Projektkostenkalkulation EP'!$B$8,1)+HA$9),"TTT") = "Sa",
                                    TEXT((EDATE('Projektkostenkalkulation EP'!$B$8,1)+HA$9),"TTT") = "So",
                                    IF(ISNA(VLOOKUP(EDATE('Projektkostenkalkulation EP'!$B$8,1)+HA$9,Datenquellen!$F$7:$H$45,3,FALSE))," ",VLOOKUP(EDATE('Projektkostenkalkulation EP'!$B$8,1)+HA$9,Datenquellen!$F$7:$H$45,3,FALSE))="X"
                                    ),
                          "X",
                          ""
                          ),
               "X"
            )</f>
        <v/>
      </c>
      <c r="HC13" s="227" t="str">
        <f xml:space="preserve"> IF(TEXT((EDATE('Projektkostenkalkulation EP'!$B$8,1)+HB$9),"MM")=TEXT((EDATE('Projektkostenkalkulation EP'!$B$8,1)+(HB$9-1)),"MM"),
             IF(
                        OR(
                                    TEXT((EDATE('Projektkostenkalkulation EP'!$B$8,1)+HB$9),"TTT") = "Sa",
                                    TEXT((EDATE('Projektkostenkalkulation EP'!$B$8,1)+HB$9),"TTT") = "So",
                                    IF(ISNA(VLOOKUP(EDATE('Projektkostenkalkulation EP'!$B$8,1)+HB$9,Datenquellen!$F$7:$H$45,3,FALSE))," ",VLOOKUP(EDATE('Projektkostenkalkulation EP'!$B$8,1)+HB$9,Datenquellen!$F$7:$H$45,3,FALSE))="X"
                                    ),
                          "X",
                          ""
                          ),
               "X"
            )</f>
        <v/>
      </c>
      <c r="HD13" s="227" t="str">
        <f xml:space="preserve"> IF(TEXT((EDATE('Projektkostenkalkulation EP'!$B$8,1)+HC$9),"MM")=TEXT((EDATE('Projektkostenkalkulation EP'!$B$8,1)+(HC$9-1)),"MM"),
             IF(
                        OR(
                                    TEXT((EDATE('Projektkostenkalkulation EP'!$B$8,1)+HC$9),"TTT") = "Sa",
                                    TEXT((EDATE('Projektkostenkalkulation EP'!$B$8,1)+HC$9),"TTT") = "So",
                                    IF(ISNA(VLOOKUP(EDATE('Projektkostenkalkulation EP'!$B$8,1)+HC$9,Datenquellen!$F$7:$H$45,3,FALSE))," ",VLOOKUP(EDATE('Projektkostenkalkulation EP'!$B$8,1)+HC$9,Datenquellen!$F$7:$H$45,3,FALSE))="X"
                                    ),
                          "X",
                          ""
                          ),
               "X"
            )</f>
        <v>X</v>
      </c>
      <c r="HE13" s="228" t="str">
        <f xml:space="preserve"> IF(TEXT((EDATE('Projektkostenkalkulation EP'!$B$8,1)+HD$9),"MM")=TEXT((EDATE('Projektkostenkalkulation EP'!$B$8,1)+(HD$9-1)),"MM"),
             IF(
                        OR(
                                    TEXT((EDATE('Projektkostenkalkulation EP'!$B$8,1)+HD$9),"TTT") = "Sa",
                                    TEXT((EDATE('Projektkostenkalkulation EP'!$B$8,1)+HD$9),"TTT") = "So",
                                    IF(ISNA(VLOOKUP(EDATE('Projektkostenkalkulation EP'!$B$8,1)+HD$9,Datenquellen!$F$7:$H$45,3,FALSE))," ",VLOOKUP(EDATE('Projektkostenkalkulation EP'!$B$8,1)+HD$9,Datenquellen!$F$7:$H$45,3,FALSE))="X"
                                    ),
                          "X",
                          ""
                          ),
               "X"
            )</f>
        <v>X</v>
      </c>
      <c r="HF13" s="229"/>
      <c r="HG13" s="230"/>
      <c r="HH13" s="408"/>
    </row>
    <row r="14" spans="1:216" ht="21" customHeight="1" x14ac:dyDescent="0.2">
      <c r="A14" s="406"/>
      <c r="B14" s="231"/>
      <c r="C14" s="232" t="str">
        <f>IF(
            OR(
                     TEXT(EDATE('Projektkostenkalkulation EP'!$B$8,1),"TTT") = "Sa",
                     TEXT(EDATE('Projektkostenkalkulation EP'!$B$8,1),"TTT") = "So",
                     IF(ISNA(VLOOKUP(EDATE('Projektkostenkalkulation EP'!$B$8,1),Datenquellen!$F$7:$H$45,3,FALSE))," ",VLOOKUP(EDATE('Projektkostenkalkulation EP'!$B$8,1),Datenquellen!$F$7:$H$45,3,FALSE))="X"
                            ),
                    "X",
                    ""
            )</f>
        <v/>
      </c>
      <c r="D14" s="232" t="str">
        <f xml:space="preserve"> IF(TEXT((EDATE('Projektkostenkalkulation EP'!$B$8,1)+C$9),"MM")=TEXT((EDATE('Projektkostenkalkulation EP'!$B$8,1)+(C$9-1)),"MM"),
             IF(
                        OR(
                                    TEXT((EDATE('Projektkostenkalkulation EP'!$B$8,1)+C$9),"TTT") = "Sa",
                                    TEXT((EDATE('Projektkostenkalkulation EP'!$B$8,1)+C$9),"TTT") = "So",
                                    IF(ISNA(VLOOKUP(EDATE('Projektkostenkalkulation EP'!$B$8,1)+C$9,Datenquellen!$F$7:$H$45,3,FALSE))," ",VLOOKUP(EDATE('Projektkostenkalkulation EP'!$B$8,1)+C$9,Datenquellen!$F$7:$H$45,3,FALSE))="X"
                                    ),
                          "X",
                          ""
                          ),
               "X"
            )</f>
        <v/>
      </c>
      <c r="E14" s="232" t="str">
        <f xml:space="preserve"> IF(TEXT((EDATE('Projektkostenkalkulation EP'!$B$8,1)+D$9),"MM")=TEXT((EDATE('Projektkostenkalkulation EP'!$B$8,1)+(D$9-1)),"MM"),
             IF(
                        OR(
                                    TEXT((EDATE('Projektkostenkalkulation EP'!$B$8,1)+D$9),"TTT") = "Sa",
                                    TEXT((EDATE('Projektkostenkalkulation EP'!$B$8,1)+D$9),"TTT") = "So",
                                    IF(ISNA(VLOOKUP(EDATE('Projektkostenkalkulation EP'!$B$8,1)+D$9,Datenquellen!$F$7:$H$45,3,FALSE))," ",VLOOKUP(EDATE('Projektkostenkalkulation EP'!$B$8,1)+D$9,Datenquellen!$F$7:$H$45,3,FALSE))="X"
                                    ),
                          "X",
                          ""
                          ),
               "X"
            )</f>
        <v>X</v>
      </c>
      <c r="F14" s="232" t="str">
        <f xml:space="preserve"> IF(TEXT((EDATE('Projektkostenkalkulation EP'!$B$8,1)+E$9),"MM")=TEXT((EDATE('Projektkostenkalkulation EP'!$B$8,1)+(E$9-1)),"MM"),
             IF(
                        OR(
                                    TEXT((EDATE('Projektkostenkalkulation EP'!$B$8,1)+E$9),"TTT") = "Sa",
                                    TEXT((EDATE('Projektkostenkalkulation EP'!$B$8,1)+E$9),"TTT") = "So",
                                    IF(ISNA(VLOOKUP(EDATE('Projektkostenkalkulation EP'!$B$8,1)+E$9,Datenquellen!$F$7:$H$45,3,FALSE))," ",VLOOKUP(EDATE('Projektkostenkalkulation EP'!$B$8,1)+E$9,Datenquellen!$F$7:$H$45,3,FALSE))="X"
                                    ),
                          "X",
                          ""
                          ),
               "X"
            )</f>
        <v>X</v>
      </c>
      <c r="G14" s="232" t="str">
        <f xml:space="preserve"> IF(TEXT((EDATE('Projektkostenkalkulation EP'!$B$8,1)+F$9),"MM")=TEXT((EDATE('Projektkostenkalkulation EP'!$B$8,1)+(F$9-1)),"MM"),
             IF(
                        OR(
                                    TEXT((EDATE('Projektkostenkalkulation EP'!$B$8,1)+F$9),"TTT") = "Sa",
                                    TEXT((EDATE('Projektkostenkalkulation EP'!$B$8,1)+F$9),"TTT") = "So",
                                    IF(ISNA(VLOOKUP(EDATE('Projektkostenkalkulation EP'!$B$8,1)+F$9,Datenquellen!$F$7:$H$45,3,FALSE))," ",VLOOKUP(EDATE('Projektkostenkalkulation EP'!$B$8,1)+F$9,Datenquellen!$F$7:$H$45,3,FALSE))="X"
                                    ),
                          "X",
                          ""
                          ),
               "X"
            )</f>
        <v/>
      </c>
      <c r="H14" s="232" t="str">
        <f xml:space="preserve"> IF(TEXT((EDATE('Projektkostenkalkulation EP'!$B$8,1)+G$9),"MM")=TEXT((EDATE('Projektkostenkalkulation EP'!$B$8,1)+(G$9-1)),"MM"),
             IF(
                        OR(
                                    TEXT((EDATE('Projektkostenkalkulation EP'!$B$8,1)+G$9),"TTT") = "Sa",
                                    TEXT((EDATE('Projektkostenkalkulation EP'!$B$8,1)+G$9),"TTT") = "So",
                                    IF(ISNA(VLOOKUP(EDATE('Projektkostenkalkulation EP'!$B$8,1)+G$9,Datenquellen!$F$7:$H$45,3,FALSE))," ",VLOOKUP(EDATE('Projektkostenkalkulation EP'!$B$8,1)+G$9,Datenquellen!$F$7:$H$45,3,FALSE))="X"
                                    ),
                          "X",
                          ""
                          ),
               "X"
            )</f>
        <v/>
      </c>
      <c r="I14" s="232" t="str">
        <f xml:space="preserve"> IF(TEXT((EDATE('Projektkostenkalkulation EP'!$B$8,1)+H$9),"MM")=TEXT((EDATE('Projektkostenkalkulation EP'!$B$8,1)+(H$9-1)),"MM"),
             IF(
                        OR(
                                    TEXT((EDATE('Projektkostenkalkulation EP'!$B$8,1)+H$9),"TTT") = "Sa",
                                    TEXT((EDATE('Projektkostenkalkulation EP'!$B$8,1)+H$9),"TTT") = "So",
                                    IF(ISNA(VLOOKUP(EDATE('Projektkostenkalkulation EP'!$B$8,1)+H$9,Datenquellen!$F$7:$H$45,3,FALSE))," ",VLOOKUP(EDATE('Projektkostenkalkulation EP'!$B$8,1)+H$9,Datenquellen!$F$7:$H$45,3,FALSE))="X"
                                    ),
                          "X",
                          ""
                          ),
               "X"
            )</f>
        <v/>
      </c>
      <c r="J14" s="232" t="str">
        <f xml:space="preserve"> IF(TEXT((EDATE('Projektkostenkalkulation EP'!$B$8,1)+I$9),"MM")=TEXT((EDATE('Projektkostenkalkulation EP'!$B$8,1)+(I$9-1)),"MM"),
             IF(
                        OR(
                                    TEXT((EDATE('Projektkostenkalkulation EP'!$B$8,1)+I$9),"TTT") = "Sa",
                                    TEXT((EDATE('Projektkostenkalkulation EP'!$B$8,1)+I$9),"TTT") = "So",
                                    IF(ISNA(VLOOKUP(EDATE('Projektkostenkalkulation EP'!$B$8,1)+I$9,Datenquellen!$F$7:$H$45,3,FALSE))," ",VLOOKUP(EDATE('Projektkostenkalkulation EP'!$B$8,1)+I$9,Datenquellen!$F$7:$H$45,3,FALSE))="X"
                                    ),
                          "X",
                          ""
                          ),
               "X"
            )</f>
        <v/>
      </c>
      <c r="K14" s="232" t="str">
        <f xml:space="preserve"> IF(TEXT((EDATE('Projektkostenkalkulation EP'!$B$8,1)+J$9),"MM")=TEXT((EDATE('Projektkostenkalkulation EP'!$B$8,1)+(J$9-1)),"MM"),
             IF(
                        OR(
                                    TEXT((EDATE('Projektkostenkalkulation EP'!$B$8,1)+J$9),"TTT") = "Sa",
                                    TEXT((EDATE('Projektkostenkalkulation EP'!$B$8,1)+J$9),"TTT") = "So",
                                    IF(ISNA(VLOOKUP(EDATE('Projektkostenkalkulation EP'!$B$8,1)+J$9,Datenquellen!$F$7:$H$45,3,FALSE))," ",VLOOKUP(EDATE('Projektkostenkalkulation EP'!$B$8,1)+J$9,Datenquellen!$F$7:$H$45,3,FALSE))="X"
                                    ),
                          "X",
                          ""
                          ),
               "X"
            )</f>
        <v/>
      </c>
      <c r="L14" s="232" t="str">
        <f xml:space="preserve"> IF(TEXT((EDATE('Projektkostenkalkulation EP'!$B$8,1)+K$9),"MM")=TEXT((EDATE('Projektkostenkalkulation EP'!$B$8,1)+(K$9-1)),"MM"),
             IF(
                        OR(
                                    TEXT((EDATE('Projektkostenkalkulation EP'!$B$8,1)+K$9),"TTT") = "Sa",
                                    TEXT((EDATE('Projektkostenkalkulation EP'!$B$8,1)+K$9),"TTT") = "So",
                                    IF(ISNA(VLOOKUP(EDATE('Projektkostenkalkulation EP'!$B$8,1)+K$9,Datenquellen!$F$7:$H$45,3,FALSE))," ",VLOOKUP(EDATE('Projektkostenkalkulation EP'!$B$8,1)+K$9,Datenquellen!$F$7:$H$45,3,FALSE))="X"
                                    ),
                          "X",
                          ""
                          ),
               "X"
            )</f>
        <v>X</v>
      </c>
      <c r="M14" s="232" t="str">
        <f xml:space="preserve"> IF(TEXT((EDATE('Projektkostenkalkulation EP'!$B$8,1)+L$9),"MM")=TEXT((EDATE('Projektkostenkalkulation EP'!$B$8,1)+(L$9-1)),"MM"),
             IF(
                        OR(
                                    TEXT((EDATE('Projektkostenkalkulation EP'!$B$8,1)+L$9),"TTT") = "Sa",
                                    TEXT((EDATE('Projektkostenkalkulation EP'!$B$8,1)+L$9),"TTT") = "So",
                                    IF(ISNA(VLOOKUP(EDATE('Projektkostenkalkulation EP'!$B$8,1)+L$9,Datenquellen!$F$7:$H$45,3,FALSE))," ",VLOOKUP(EDATE('Projektkostenkalkulation EP'!$B$8,1)+L$9,Datenquellen!$F$7:$H$45,3,FALSE))="X"
                                    ),
                          "X",
                          ""
                          ),
               "X"
            )</f>
        <v>X</v>
      </c>
      <c r="N14" s="232" t="str">
        <f xml:space="preserve"> IF(TEXT((EDATE('Projektkostenkalkulation EP'!$B$8,1)+M$9),"MM")=TEXT((EDATE('Projektkostenkalkulation EP'!$B$8,1)+(M$9-1)),"MM"),
             IF(
                        OR(
                                    TEXT((EDATE('Projektkostenkalkulation EP'!$B$8,1)+M$9),"TTT") = "Sa",
                                    TEXT((EDATE('Projektkostenkalkulation EP'!$B$8,1)+M$9),"TTT") = "So",
                                    IF(ISNA(VLOOKUP(EDATE('Projektkostenkalkulation EP'!$B$8,1)+M$9,Datenquellen!$F$7:$H$45,3,FALSE))," ",VLOOKUP(EDATE('Projektkostenkalkulation EP'!$B$8,1)+M$9,Datenquellen!$F$7:$H$45,3,FALSE))="X"
                                    ),
                          "X",
                          ""
                          ),
               "X"
            )</f>
        <v/>
      </c>
      <c r="O14" s="232" t="str">
        <f xml:space="preserve"> IF(TEXT((EDATE('Projektkostenkalkulation EP'!$B$8,1)+N$9),"MM")=TEXT((EDATE('Projektkostenkalkulation EP'!$B$8,1)+(N$9-1)),"MM"),
             IF(
                        OR(
                                    TEXT((EDATE('Projektkostenkalkulation EP'!$B$8,1)+N$9),"TTT") = "Sa",
                                    TEXT((EDATE('Projektkostenkalkulation EP'!$B$8,1)+N$9),"TTT") = "So",
                                    IF(ISNA(VLOOKUP(EDATE('Projektkostenkalkulation EP'!$B$8,1)+N$9,Datenquellen!$F$7:$H$45,3,FALSE))," ",VLOOKUP(EDATE('Projektkostenkalkulation EP'!$B$8,1)+N$9,Datenquellen!$F$7:$H$45,3,FALSE))="X"
                                    ),
                          "X",
                          ""
                          ),
               "X"
            )</f>
        <v/>
      </c>
      <c r="P14" s="232" t="str">
        <f xml:space="preserve"> IF(TEXT((EDATE('Projektkostenkalkulation EP'!$B$8,1)+O$9),"MM")=TEXT((EDATE('Projektkostenkalkulation EP'!$B$8,1)+(O$9-1)),"MM"),
             IF(
                        OR(
                                    TEXT((EDATE('Projektkostenkalkulation EP'!$B$8,1)+O$9),"TTT") = "Sa",
                                    TEXT((EDATE('Projektkostenkalkulation EP'!$B$8,1)+O$9),"TTT") = "So",
                                    IF(ISNA(VLOOKUP(EDATE('Projektkostenkalkulation EP'!$B$8,1)+O$9,Datenquellen!$F$7:$H$45,3,FALSE))," ",VLOOKUP(EDATE('Projektkostenkalkulation EP'!$B$8,1)+O$9,Datenquellen!$F$7:$H$45,3,FALSE))="X"
                                    ),
                          "X",
                          ""
                          ),
               "X"
            )</f>
        <v/>
      </c>
      <c r="Q14" s="232" t="str">
        <f xml:space="preserve"> IF(TEXT((EDATE('Projektkostenkalkulation EP'!$B$8,1)+P$9),"MM")=TEXT((EDATE('Projektkostenkalkulation EP'!$B$8,1)+(P$9-1)),"MM"),
             IF(
                        OR(
                                    TEXT((EDATE('Projektkostenkalkulation EP'!$B$8,1)+P$9),"TTT") = "Sa",
                                    TEXT((EDATE('Projektkostenkalkulation EP'!$B$8,1)+P$9),"TTT") = "So",
                                    IF(ISNA(VLOOKUP(EDATE('Projektkostenkalkulation EP'!$B$8,1)+P$9,Datenquellen!$F$7:$H$45,3,FALSE))," ",VLOOKUP(EDATE('Projektkostenkalkulation EP'!$B$8,1)+P$9,Datenquellen!$F$7:$H$45,3,FALSE))="X"
                                    ),
                          "X",
                          ""
                          ),
               "X"
            )</f>
        <v/>
      </c>
      <c r="R14" s="232" t="str">
        <f xml:space="preserve"> IF(TEXT((EDATE('Projektkostenkalkulation EP'!$B$8,1)+Q$9),"MM")=TEXT((EDATE('Projektkostenkalkulation EP'!$B$8,1)+(Q$9-1)),"MM"),
             IF(
                        OR(
                                    TEXT((EDATE('Projektkostenkalkulation EP'!$B$8,1)+Q$9),"TTT") = "Sa",
                                    TEXT((EDATE('Projektkostenkalkulation EP'!$B$8,1)+Q$9),"TTT") = "So",
                                    IF(ISNA(VLOOKUP(EDATE('Projektkostenkalkulation EP'!$B$8,1)+Q$9,Datenquellen!$F$7:$H$45,3,FALSE))," ",VLOOKUP(EDATE('Projektkostenkalkulation EP'!$B$8,1)+Q$9,Datenquellen!$F$7:$H$45,3,FALSE))="X"
                                    ),
                          "X",
                          ""
                          ),
               "X"
            )</f>
        <v/>
      </c>
      <c r="S14" s="232" t="str">
        <f xml:space="preserve"> IF(TEXT((EDATE('Projektkostenkalkulation EP'!$B$8,1)+R$9),"MM")=TEXT((EDATE('Projektkostenkalkulation EP'!$B$8,1)+(R$9-1)),"MM"),
             IF(
                        OR(
                                    TEXT((EDATE('Projektkostenkalkulation EP'!$B$8,1)+R$9),"TTT") = "Sa",
                                    TEXT((EDATE('Projektkostenkalkulation EP'!$B$8,1)+R$9),"TTT") = "So",
                                    IF(ISNA(VLOOKUP(EDATE('Projektkostenkalkulation EP'!$B$8,1)+R$9,Datenquellen!$F$7:$H$45,3,FALSE))," ",VLOOKUP(EDATE('Projektkostenkalkulation EP'!$B$8,1)+R$9,Datenquellen!$F$7:$H$45,3,FALSE))="X"
                                    ),
                          "X",
                          ""
                          ),
               "X"
            )</f>
        <v>X</v>
      </c>
      <c r="T14" s="232" t="str">
        <f xml:space="preserve"> IF(TEXT((EDATE('Projektkostenkalkulation EP'!$B$8,1)+S$9),"MM")=TEXT((EDATE('Projektkostenkalkulation EP'!$B$8,1)+(S$9-1)),"MM"),
             IF(
                        OR(
                                    TEXT((EDATE('Projektkostenkalkulation EP'!$B$8,1)+S$9),"TTT") = "Sa",
                                    TEXT((EDATE('Projektkostenkalkulation EP'!$B$8,1)+S$9),"TTT") = "So",
                                    IF(ISNA(VLOOKUP(EDATE('Projektkostenkalkulation EP'!$B$8,1)+S$9,Datenquellen!$F$7:$H$45,3,FALSE))," ",VLOOKUP(EDATE('Projektkostenkalkulation EP'!$B$8,1)+S$9,Datenquellen!$F$7:$H$45,3,FALSE))="X"
                                    ),
                          "X",
                          ""
                          ),
               "X"
            )</f>
        <v>X</v>
      </c>
      <c r="U14" s="232" t="str">
        <f xml:space="preserve"> IF(TEXT((EDATE('Projektkostenkalkulation EP'!$B$8,1)+T$9),"MM")=TEXT((EDATE('Projektkostenkalkulation EP'!$B$8,1)+(T$9-1)),"MM"),
             IF(
                        OR(
                                    TEXT((EDATE('Projektkostenkalkulation EP'!$B$8,1)+T$9),"TTT") = "Sa",
                                    TEXT((EDATE('Projektkostenkalkulation EP'!$B$8,1)+T$9),"TTT") = "So",
                                    IF(ISNA(VLOOKUP(EDATE('Projektkostenkalkulation EP'!$B$8,1)+T$9,Datenquellen!$F$7:$H$45,3,FALSE))," ",VLOOKUP(EDATE('Projektkostenkalkulation EP'!$B$8,1)+T$9,Datenquellen!$F$7:$H$45,3,FALSE))="X"
                                    ),
                          "X",
                          ""
                          ),
               "X"
            )</f>
        <v/>
      </c>
      <c r="V14" s="232" t="str">
        <f xml:space="preserve"> IF(TEXT((EDATE('Projektkostenkalkulation EP'!$B$8,1)+U$9),"MM")=TEXT((EDATE('Projektkostenkalkulation EP'!$B$8,1)+(U$9-1)),"MM"),
             IF(
                        OR(
                                    TEXT((EDATE('Projektkostenkalkulation EP'!$B$8,1)+U$9),"TTT") = "Sa",
                                    TEXT((EDATE('Projektkostenkalkulation EP'!$B$8,1)+U$9),"TTT") = "So",
                                    IF(ISNA(VLOOKUP(EDATE('Projektkostenkalkulation EP'!$B$8,1)+U$9,Datenquellen!$F$7:$H$45,3,FALSE))," ",VLOOKUP(EDATE('Projektkostenkalkulation EP'!$B$8,1)+U$9,Datenquellen!$F$7:$H$45,3,FALSE))="X"
                                    ),
                          "X",
                          ""
                          ),
               "X"
            )</f>
        <v/>
      </c>
      <c r="W14" s="232" t="str">
        <f xml:space="preserve"> IF(TEXT((EDATE('Projektkostenkalkulation EP'!$B$8,1)+V$9),"MM")=TEXT((EDATE('Projektkostenkalkulation EP'!$B$8,1)+(V$9-1)),"MM"),
             IF(
                        OR(
                                    TEXT((EDATE('Projektkostenkalkulation EP'!$B$8,1)+V$9),"TTT") = "Sa",
                                    TEXT((EDATE('Projektkostenkalkulation EP'!$B$8,1)+V$9),"TTT") = "So",
                                    IF(ISNA(VLOOKUP(EDATE('Projektkostenkalkulation EP'!$B$8,1)+V$9,Datenquellen!$F$7:$H$45,3,FALSE))," ",VLOOKUP(EDATE('Projektkostenkalkulation EP'!$B$8,1)+V$9,Datenquellen!$F$7:$H$45,3,FALSE))="X"
                                    ),
                          "X",
                          ""
                          ),
               "X"
            )</f>
        <v/>
      </c>
      <c r="X14" s="232" t="str">
        <f xml:space="preserve"> IF(TEXT((EDATE('Projektkostenkalkulation EP'!$B$8,1)+W$9),"MM")=TEXT((EDATE('Projektkostenkalkulation EP'!$B$8,1)+(W$9-1)),"MM"),
             IF(
                        OR(
                                    TEXT((EDATE('Projektkostenkalkulation EP'!$B$8,1)+W$9),"TTT") = "Sa",
                                    TEXT((EDATE('Projektkostenkalkulation EP'!$B$8,1)+W$9),"TTT") = "So",
                                    IF(ISNA(VLOOKUP(EDATE('Projektkostenkalkulation EP'!$B$8,1)+W$9,Datenquellen!$F$7:$H$45,3,FALSE))," ",VLOOKUP(EDATE('Projektkostenkalkulation EP'!$B$8,1)+W$9,Datenquellen!$F$7:$H$45,3,FALSE))="X"
                                    ),
                          "X",
                          ""
                          ),
               "X"
            )</f>
        <v/>
      </c>
      <c r="Y14" s="232" t="str">
        <f xml:space="preserve"> IF(TEXT((EDATE('Projektkostenkalkulation EP'!$B$8,1)+X$9),"MM")=TEXT((EDATE('Projektkostenkalkulation EP'!$B$8,1)+(X$9-1)),"MM"),
             IF(
                        OR(
                                    TEXT((EDATE('Projektkostenkalkulation EP'!$B$8,1)+X$9),"TTT") = "Sa",
                                    TEXT((EDATE('Projektkostenkalkulation EP'!$B$8,1)+X$9),"TTT") = "So",
                                    IF(ISNA(VLOOKUP(EDATE('Projektkostenkalkulation EP'!$B$8,1)+X$9,Datenquellen!$F$7:$H$45,3,FALSE))," ",VLOOKUP(EDATE('Projektkostenkalkulation EP'!$B$8,1)+X$9,Datenquellen!$F$7:$H$45,3,FALSE))="X"
                                    ),
                          "X",
                          ""
                          ),
               "X"
            )</f>
        <v/>
      </c>
      <c r="Z14" s="232" t="str">
        <f xml:space="preserve"> IF(TEXT((EDATE('Projektkostenkalkulation EP'!$B$8,1)+Y$9),"MM")=TEXT((EDATE('Projektkostenkalkulation EP'!$B$8,1)+(Y$9-1)),"MM"),
             IF(
                        OR(
                                    TEXT((EDATE('Projektkostenkalkulation EP'!$B$8,1)+Y$9),"TTT") = "Sa",
                                    TEXT((EDATE('Projektkostenkalkulation EP'!$B$8,1)+Y$9),"TTT") = "So",
                                    IF(ISNA(VLOOKUP(EDATE('Projektkostenkalkulation EP'!$B$8,1)+Y$9,Datenquellen!$F$7:$H$45,3,FALSE))," ",VLOOKUP(EDATE('Projektkostenkalkulation EP'!$B$8,1)+Y$9,Datenquellen!$F$7:$H$45,3,FALSE))="X"
                                    ),
                          "X",
                          ""
                          ),
               "X"
            )</f>
        <v>X</v>
      </c>
      <c r="AA14" s="232" t="str">
        <f xml:space="preserve"> IF(TEXT((EDATE('Projektkostenkalkulation EP'!$B$8,1)+Z$9),"MM")=TEXT((EDATE('Projektkostenkalkulation EP'!$B$8,1)+(Z$9-1)),"MM"),
             IF(
                        OR(
                                    TEXT((EDATE('Projektkostenkalkulation EP'!$B$8,1)+Z$9),"TTT") = "Sa",
                                    TEXT((EDATE('Projektkostenkalkulation EP'!$B$8,1)+Z$9),"TTT") = "So",
                                    IF(ISNA(VLOOKUP(EDATE('Projektkostenkalkulation EP'!$B$8,1)+Z$9,Datenquellen!$F$7:$H$45,3,FALSE))," ",VLOOKUP(EDATE('Projektkostenkalkulation EP'!$B$8,1)+Z$9,Datenquellen!$F$7:$H$45,3,FALSE))="X"
                                    ),
                          "X",
                          ""
                          ),
               "X"
            )</f>
        <v>X</v>
      </c>
      <c r="AB14" s="232" t="str">
        <f xml:space="preserve"> IF(TEXT((EDATE('Projektkostenkalkulation EP'!$B$8,1)+AA$9),"MM")=TEXT((EDATE('Projektkostenkalkulation EP'!$B$8,1)+(AA$9-1)),"MM"),
             IF(
                        OR(
                                    TEXT((EDATE('Projektkostenkalkulation EP'!$B$8,1)+AA$9),"TTT") = "Sa",
                                    TEXT((EDATE('Projektkostenkalkulation EP'!$B$8,1)+AA$9),"TTT") = "So",
                                    IF(ISNA(VLOOKUP(EDATE('Projektkostenkalkulation EP'!$B$8,1)+AA$9,Datenquellen!$F$7:$H$45,3,FALSE))," ",VLOOKUP(EDATE('Projektkostenkalkulation EP'!$B$8,1)+AA$9,Datenquellen!$F$7:$H$45,3,FALSE))="X"
                                    ),
                          "X",
                          ""
                          ),
               "X"
            )</f>
        <v/>
      </c>
      <c r="AC14" s="232" t="str">
        <f xml:space="preserve"> IF(TEXT((EDATE('Projektkostenkalkulation EP'!$B$8,1)+AB$9),"MM")=TEXT((EDATE('Projektkostenkalkulation EP'!$B$8,1)+(AB$9-1)),"MM"),
             IF(
                        OR(
                                    TEXT((EDATE('Projektkostenkalkulation EP'!$B$8,1)+AB$9),"TTT") = "Sa",
                                    TEXT((EDATE('Projektkostenkalkulation EP'!$B$8,1)+AB$9),"TTT") = "So",
                                    IF(ISNA(VLOOKUP(EDATE('Projektkostenkalkulation EP'!$B$8,1)+AB$9,Datenquellen!$F$7:$H$45,3,FALSE))," ",VLOOKUP(EDATE('Projektkostenkalkulation EP'!$B$8,1)+AB$9,Datenquellen!$F$7:$H$45,3,FALSE))="X"
                                    ),
                          "X",
                          ""
                          ),
               "X"
            )</f>
        <v/>
      </c>
      <c r="AD14" s="232" t="str">
        <f xml:space="preserve"> IF(TEXT((EDATE('Projektkostenkalkulation EP'!$B$8,1)+AC$9),"MM")=TEXT((EDATE('Projektkostenkalkulation EP'!$B$8,1)+(AC$9-1)),"MM"),
             IF(
                        OR(
                                    TEXT((EDATE('Projektkostenkalkulation EP'!$B$8,1)+AC$9),"TTT") = "Sa",
                                    TEXT((EDATE('Projektkostenkalkulation EP'!$B$8,1)+AC$9),"TTT") = "So",
                                    IF(ISNA(VLOOKUP(EDATE('Projektkostenkalkulation EP'!$B$8,1)+AC$9,Datenquellen!$F$7:$H$45,3,FALSE))," ",VLOOKUP(EDATE('Projektkostenkalkulation EP'!$B$8,1)+AC$9,Datenquellen!$F$7:$H$45,3,FALSE))="X"
                                    ),
                          "X",
                          ""
                          ),
               "X"
            )</f>
        <v/>
      </c>
      <c r="AE14" s="232" t="str">
        <f xml:space="preserve"> IF(TEXT((EDATE('Projektkostenkalkulation EP'!$B$8,1)+AD$9),"MM")=TEXT((EDATE('Projektkostenkalkulation EP'!$B$8,1)+(AD$9-1)),"MM"),
             IF(
                        OR(
                                    TEXT((EDATE('Projektkostenkalkulation EP'!$B$8,1)+AD$9),"TTT") = "Sa",
                                    TEXT((EDATE('Projektkostenkalkulation EP'!$B$8,1)+AD$9),"TTT") = "So",
                                    IF(ISNA(VLOOKUP(EDATE('Projektkostenkalkulation EP'!$B$8,1)+AD$9,Datenquellen!$F$7:$H$45,3,FALSE))," ",VLOOKUP(EDATE('Projektkostenkalkulation EP'!$B$8,1)+AD$9,Datenquellen!$F$7:$H$45,3,FALSE))="X"
                                    ),
                          "X",
                          ""
                          ),
               "X"
            )</f>
        <v/>
      </c>
      <c r="AF14" s="232" t="str">
        <f xml:space="preserve"> IF(TEXT((EDATE('Projektkostenkalkulation EP'!$B$8,1)+AE$9),"MM")=TEXT((EDATE('Projektkostenkalkulation EP'!$B$8,1)+(AE$9-1)),"MM"),
             IF(
                        OR(
                                    TEXT((EDATE('Projektkostenkalkulation EP'!$B$8,1)+AE$9),"TTT") = "Sa",
                                    TEXT((EDATE('Projektkostenkalkulation EP'!$B$8,1)+AE$9),"TTT") = "So",
                                    IF(ISNA(VLOOKUP(EDATE('Projektkostenkalkulation EP'!$B$8,1)+AE$9,Datenquellen!$F$7:$H$45,3,FALSE))," ",VLOOKUP(EDATE('Projektkostenkalkulation EP'!$B$8,1)+AE$9,Datenquellen!$F$7:$H$45,3,FALSE))="X"
                                    ),
                          "X",
                          ""
                          ),
               "X"
            )</f>
        <v>X</v>
      </c>
      <c r="AG14" s="232" t="str">
        <f xml:space="preserve"> IF(TEXT((EDATE('Projektkostenkalkulation EP'!$B$8,1)+AF$9),"MM")=TEXT((EDATE('Projektkostenkalkulation EP'!$B$8,1)+(AF$9-1)),"MM"),
             IF(
                        OR(
                                    TEXT((EDATE('Projektkostenkalkulation EP'!$B$8,1)+AF$9),"TTT") = "Sa",
                                    TEXT((EDATE('Projektkostenkalkulation EP'!$B$8,1)+AF$9),"TTT") = "So",
                                    IF(ISNA(VLOOKUP(EDATE('Projektkostenkalkulation EP'!$B$8,1)+AF$9,Datenquellen!$F$7:$H$45,3,FALSE))," ",VLOOKUP(EDATE('Projektkostenkalkulation EP'!$B$8,1)+AF$9,Datenquellen!$F$7:$H$45,3,FALSE))="X"
                                    ),
                          "X",
                          ""
                          ),
               "X"
            )</f>
        <v>X</v>
      </c>
      <c r="AH14" s="234"/>
      <c r="AI14" s="235"/>
      <c r="AJ14" s="409"/>
      <c r="AK14" s="406"/>
      <c r="AL14" s="231"/>
      <c r="AM14" s="232" t="str">
        <f>IF(
            OR(
                     TEXT(EDATE('Projektkostenkalkulation EP'!$B$8,1),"TTT") = "Sa",
                     TEXT(EDATE('Projektkostenkalkulation EP'!$B$8,1),"TTT") = "So",
                     IF(ISNA(VLOOKUP(EDATE('Projektkostenkalkulation EP'!$B$8,1),Datenquellen!$F$7:$H$45,3,FALSE))," ",VLOOKUP(EDATE('Projektkostenkalkulation EP'!$B$8,1),Datenquellen!$F$7:$H$45,3,FALSE))="X"
                            ),
                    "X",
                    ""
            )</f>
        <v/>
      </c>
      <c r="AN14" s="232" t="str">
        <f xml:space="preserve"> IF(TEXT((EDATE('Projektkostenkalkulation EP'!$B$8,1)+AM$9),"MM")=TEXT((EDATE('Projektkostenkalkulation EP'!$B$8,1)+(AM$9-1)),"MM"),
             IF(
                        OR(
                                    TEXT((EDATE('Projektkostenkalkulation EP'!$B$8,1)+AM$9),"TTT") = "Sa",
                                    TEXT((EDATE('Projektkostenkalkulation EP'!$B$8,1)+AM$9),"TTT") = "So",
                                    IF(ISNA(VLOOKUP(EDATE('Projektkostenkalkulation EP'!$B$8,1)+AM$9,Datenquellen!$F$7:$H$45,3,FALSE))," ",VLOOKUP(EDATE('Projektkostenkalkulation EP'!$B$8,1)+AM$9,Datenquellen!$F$7:$H$45,3,FALSE))="X"
                                    ),
                          "X",
                          ""
                          ),
               "X"
            )</f>
        <v/>
      </c>
      <c r="AO14" s="232" t="str">
        <f xml:space="preserve"> IF(TEXT((EDATE('Projektkostenkalkulation EP'!$B$8,1)+AN$9),"MM")=TEXT((EDATE('Projektkostenkalkulation EP'!$B$8,1)+(AN$9-1)),"MM"),
             IF(
                        OR(
                                    TEXT((EDATE('Projektkostenkalkulation EP'!$B$8,1)+AN$9),"TTT") = "Sa",
                                    TEXT((EDATE('Projektkostenkalkulation EP'!$B$8,1)+AN$9),"TTT") = "So",
                                    IF(ISNA(VLOOKUP(EDATE('Projektkostenkalkulation EP'!$B$8,1)+AN$9,Datenquellen!$F$7:$H$45,3,FALSE))," ",VLOOKUP(EDATE('Projektkostenkalkulation EP'!$B$8,1)+AN$9,Datenquellen!$F$7:$H$45,3,FALSE))="X"
                                    ),
                          "X",
                          ""
                          ),
               "X"
            )</f>
        <v>X</v>
      </c>
      <c r="AP14" s="232" t="str">
        <f xml:space="preserve"> IF(TEXT((EDATE('Projektkostenkalkulation EP'!$B$8,1)+AO$9),"MM")=TEXT((EDATE('Projektkostenkalkulation EP'!$B$8,1)+(AO$9-1)),"MM"),
             IF(
                        OR(
                                    TEXT((EDATE('Projektkostenkalkulation EP'!$B$8,1)+AO$9),"TTT") = "Sa",
                                    TEXT((EDATE('Projektkostenkalkulation EP'!$B$8,1)+AO$9),"TTT") = "So",
                                    IF(ISNA(VLOOKUP(EDATE('Projektkostenkalkulation EP'!$B$8,1)+AO$9,Datenquellen!$F$7:$H$45,3,FALSE))," ",VLOOKUP(EDATE('Projektkostenkalkulation EP'!$B$8,1)+AO$9,Datenquellen!$F$7:$H$45,3,FALSE))="X"
                                    ),
                          "X",
                          ""
                          ),
               "X"
            )</f>
        <v>X</v>
      </c>
      <c r="AQ14" s="232" t="str">
        <f xml:space="preserve"> IF(TEXT((EDATE('Projektkostenkalkulation EP'!$B$8,1)+AP$9),"MM")=TEXT((EDATE('Projektkostenkalkulation EP'!$B$8,1)+(AP$9-1)),"MM"),
             IF(
                        OR(
                                    TEXT((EDATE('Projektkostenkalkulation EP'!$B$8,1)+AP$9),"TTT") = "Sa",
                                    TEXT((EDATE('Projektkostenkalkulation EP'!$B$8,1)+AP$9),"TTT") = "So",
                                    IF(ISNA(VLOOKUP(EDATE('Projektkostenkalkulation EP'!$B$8,1)+AP$9,Datenquellen!$F$7:$H$45,3,FALSE))," ",VLOOKUP(EDATE('Projektkostenkalkulation EP'!$B$8,1)+AP$9,Datenquellen!$F$7:$H$45,3,FALSE))="X"
                                    ),
                          "X",
                          ""
                          ),
               "X"
            )</f>
        <v/>
      </c>
      <c r="AR14" s="232" t="str">
        <f xml:space="preserve"> IF(TEXT((EDATE('Projektkostenkalkulation EP'!$B$8,1)+AQ$9),"MM")=TEXT((EDATE('Projektkostenkalkulation EP'!$B$8,1)+(AQ$9-1)),"MM"),
             IF(
                        OR(
                                    TEXT((EDATE('Projektkostenkalkulation EP'!$B$8,1)+AQ$9),"TTT") = "Sa",
                                    TEXT((EDATE('Projektkostenkalkulation EP'!$B$8,1)+AQ$9),"TTT") = "So",
                                    IF(ISNA(VLOOKUP(EDATE('Projektkostenkalkulation EP'!$B$8,1)+AQ$9,Datenquellen!$F$7:$H$45,3,FALSE))," ",VLOOKUP(EDATE('Projektkostenkalkulation EP'!$B$8,1)+AQ$9,Datenquellen!$F$7:$H$45,3,FALSE))="X"
                                    ),
                          "X",
                          ""
                          ),
               "X"
            )</f>
        <v/>
      </c>
      <c r="AS14" s="232" t="str">
        <f xml:space="preserve"> IF(TEXT((EDATE('Projektkostenkalkulation EP'!$B$8,1)+AR$9),"MM")=TEXT((EDATE('Projektkostenkalkulation EP'!$B$8,1)+(AR$9-1)),"MM"),
             IF(
                        OR(
                                    TEXT((EDATE('Projektkostenkalkulation EP'!$B$8,1)+AR$9),"TTT") = "Sa",
                                    TEXT((EDATE('Projektkostenkalkulation EP'!$B$8,1)+AR$9),"TTT") = "So",
                                    IF(ISNA(VLOOKUP(EDATE('Projektkostenkalkulation EP'!$B$8,1)+AR$9,Datenquellen!$F$7:$H$45,3,FALSE))," ",VLOOKUP(EDATE('Projektkostenkalkulation EP'!$B$8,1)+AR$9,Datenquellen!$F$7:$H$45,3,FALSE))="X"
                                    ),
                          "X",
                          ""
                          ),
               "X"
            )</f>
        <v/>
      </c>
      <c r="AT14" s="232" t="str">
        <f xml:space="preserve"> IF(TEXT((EDATE('Projektkostenkalkulation EP'!$B$8,1)+AS$9),"MM")=TEXT((EDATE('Projektkostenkalkulation EP'!$B$8,1)+(AS$9-1)),"MM"),
             IF(
                        OR(
                                    TEXT((EDATE('Projektkostenkalkulation EP'!$B$8,1)+AS$9),"TTT") = "Sa",
                                    TEXT((EDATE('Projektkostenkalkulation EP'!$B$8,1)+AS$9),"TTT") = "So",
                                    IF(ISNA(VLOOKUP(EDATE('Projektkostenkalkulation EP'!$B$8,1)+AS$9,Datenquellen!$F$7:$H$45,3,FALSE))," ",VLOOKUP(EDATE('Projektkostenkalkulation EP'!$B$8,1)+AS$9,Datenquellen!$F$7:$H$45,3,FALSE))="X"
                                    ),
                          "X",
                          ""
                          ),
               "X"
            )</f>
        <v/>
      </c>
      <c r="AU14" s="232" t="str">
        <f xml:space="preserve"> IF(TEXT((EDATE('Projektkostenkalkulation EP'!$B$8,1)+AT$9),"MM")=TEXT((EDATE('Projektkostenkalkulation EP'!$B$8,1)+(AT$9-1)),"MM"),
             IF(
                        OR(
                                    TEXT((EDATE('Projektkostenkalkulation EP'!$B$8,1)+AT$9),"TTT") = "Sa",
                                    TEXT((EDATE('Projektkostenkalkulation EP'!$B$8,1)+AT$9),"TTT") = "So",
                                    IF(ISNA(VLOOKUP(EDATE('Projektkostenkalkulation EP'!$B$8,1)+AT$9,Datenquellen!$F$7:$H$45,3,FALSE))," ",VLOOKUP(EDATE('Projektkostenkalkulation EP'!$B$8,1)+AT$9,Datenquellen!$F$7:$H$45,3,FALSE))="X"
                                    ),
                          "X",
                          ""
                          ),
               "X"
            )</f>
        <v/>
      </c>
      <c r="AV14" s="232" t="str">
        <f xml:space="preserve"> IF(TEXT((EDATE('Projektkostenkalkulation EP'!$B$8,1)+AU$9),"MM")=TEXT((EDATE('Projektkostenkalkulation EP'!$B$8,1)+(AU$9-1)),"MM"),
             IF(
                        OR(
                                    TEXT((EDATE('Projektkostenkalkulation EP'!$B$8,1)+AU$9),"TTT") = "Sa",
                                    TEXT((EDATE('Projektkostenkalkulation EP'!$B$8,1)+AU$9),"TTT") = "So",
                                    IF(ISNA(VLOOKUP(EDATE('Projektkostenkalkulation EP'!$B$8,1)+AU$9,Datenquellen!$F$7:$H$45,3,FALSE))," ",VLOOKUP(EDATE('Projektkostenkalkulation EP'!$B$8,1)+AU$9,Datenquellen!$F$7:$H$45,3,FALSE))="X"
                                    ),
                          "X",
                          ""
                          ),
               "X"
            )</f>
        <v>X</v>
      </c>
      <c r="AW14" s="232" t="str">
        <f xml:space="preserve"> IF(TEXT((EDATE('Projektkostenkalkulation EP'!$B$8,1)+AV$9),"MM")=TEXT((EDATE('Projektkostenkalkulation EP'!$B$8,1)+(AV$9-1)),"MM"),
             IF(
                        OR(
                                    TEXT((EDATE('Projektkostenkalkulation EP'!$B$8,1)+AV$9),"TTT") = "Sa",
                                    TEXT((EDATE('Projektkostenkalkulation EP'!$B$8,1)+AV$9),"TTT") = "So",
                                    IF(ISNA(VLOOKUP(EDATE('Projektkostenkalkulation EP'!$B$8,1)+AV$9,Datenquellen!$F$7:$H$45,3,FALSE))," ",VLOOKUP(EDATE('Projektkostenkalkulation EP'!$B$8,1)+AV$9,Datenquellen!$F$7:$H$45,3,FALSE))="X"
                                    ),
                          "X",
                          ""
                          ),
               "X"
            )</f>
        <v>X</v>
      </c>
      <c r="AX14" s="232" t="str">
        <f xml:space="preserve"> IF(TEXT((EDATE('Projektkostenkalkulation EP'!$B$8,1)+AW$9),"MM")=TEXT((EDATE('Projektkostenkalkulation EP'!$B$8,1)+(AW$9-1)),"MM"),
             IF(
                        OR(
                                    TEXT((EDATE('Projektkostenkalkulation EP'!$B$8,1)+AW$9),"TTT") = "Sa",
                                    TEXT((EDATE('Projektkostenkalkulation EP'!$B$8,1)+AW$9),"TTT") = "So",
                                    IF(ISNA(VLOOKUP(EDATE('Projektkostenkalkulation EP'!$B$8,1)+AW$9,Datenquellen!$F$7:$H$45,3,FALSE))," ",VLOOKUP(EDATE('Projektkostenkalkulation EP'!$B$8,1)+AW$9,Datenquellen!$F$7:$H$45,3,FALSE))="X"
                                    ),
                          "X",
                          ""
                          ),
               "X"
            )</f>
        <v/>
      </c>
      <c r="AY14" s="232" t="str">
        <f xml:space="preserve"> IF(TEXT((EDATE('Projektkostenkalkulation EP'!$B$8,1)+AX$9),"MM")=TEXT((EDATE('Projektkostenkalkulation EP'!$B$8,1)+(AX$9-1)),"MM"),
             IF(
                        OR(
                                    TEXT((EDATE('Projektkostenkalkulation EP'!$B$8,1)+AX$9),"TTT") = "Sa",
                                    TEXT((EDATE('Projektkostenkalkulation EP'!$B$8,1)+AX$9),"TTT") = "So",
                                    IF(ISNA(VLOOKUP(EDATE('Projektkostenkalkulation EP'!$B$8,1)+AX$9,Datenquellen!$F$7:$H$45,3,FALSE))," ",VLOOKUP(EDATE('Projektkostenkalkulation EP'!$B$8,1)+AX$9,Datenquellen!$F$7:$H$45,3,FALSE))="X"
                                    ),
                          "X",
                          ""
                          ),
               "X"
            )</f>
        <v/>
      </c>
      <c r="AZ14" s="232" t="str">
        <f xml:space="preserve"> IF(TEXT((EDATE('Projektkostenkalkulation EP'!$B$8,1)+AY$9),"MM")=TEXT((EDATE('Projektkostenkalkulation EP'!$B$8,1)+(AY$9-1)),"MM"),
             IF(
                        OR(
                                    TEXT((EDATE('Projektkostenkalkulation EP'!$B$8,1)+AY$9),"TTT") = "Sa",
                                    TEXT((EDATE('Projektkostenkalkulation EP'!$B$8,1)+AY$9),"TTT") = "So",
                                    IF(ISNA(VLOOKUP(EDATE('Projektkostenkalkulation EP'!$B$8,1)+AY$9,Datenquellen!$F$7:$H$45,3,FALSE))," ",VLOOKUP(EDATE('Projektkostenkalkulation EP'!$B$8,1)+AY$9,Datenquellen!$F$7:$H$45,3,FALSE))="X"
                                    ),
                          "X",
                          ""
                          ),
               "X"
            )</f>
        <v/>
      </c>
      <c r="BA14" s="232" t="str">
        <f xml:space="preserve"> IF(TEXT((EDATE('Projektkostenkalkulation EP'!$B$8,1)+AZ$9),"MM")=TEXT((EDATE('Projektkostenkalkulation EP'!$B$8,1)+(AZ$9-1)),"MM"),
             IF(
                        OR(
                                    TEXT((EDATE('Projektkostenkalkulation EP'!$B$8,1)+AZ$9),"TTT") = "Sa",
                                    TEXT((EDATE('Projektkostenkalkulation EP'!$B$8,1)+AZ$9),"TTT") = "So",
                                    IF(ISNA(VLOOKUP(EDATE('Projektkostenkalkulation EP'!$B$8,1)+AZ$9,Datenquellen!$F$7:$H$45,3,FALSE))," ",VLOOKUP(EDATE('Projektkostenkalkulation EP'!$B$8,1)+AZ$9,Datenquellen!$F$7:$H$45,3,FALSE))="X"
                                    ),
                          "X",
                          ""
                          ),
               "X"
            )</f>
        <v/>
      </c>
      <c r="BB14" s="232" t="str">
        <f xml:space="preserve"> IF(TEXT((EDATE('Projektkostenkalkulation EP'!$B$8,1)+BA$9),"MM")=TEXT((EDATE('Projektkostenkalkulation EP'!$B$8,1)+(BA$9-1)),"MM"),
             IF(
                        OR(
                                    TEXT((EDATE('Projektkostenkalkulation EP'!$B$8,1)+BA$9),"TTT") = "Sa",
                                    TEXT((EDATE('Projektkostenkalkulation EP'!$B$8,1)+BA$9),"TTT") = "So",
                                    IF(ISNA(VLOOKUP(EDATE('Projektkostenkalkulation EP'!$B$8,1)+BA$9,Datenquellen!$F$7:$H$45,3,FALSE))," ",VLOOKUP(EDATE('Projektkostenkalkulation EP'!$B$8,1)+BA$9,Datenquellen!$F$7:$H$45,3,FALSE))="X"
                                    ),
                          "X",
                          ""
                          ),
               "X"
            )</f>
        <v/>
      </c>
      <c r="BC14" s="232" t="str">
        <f xml:space="preserve"> IF(TEXT((EDATE('Projektkostenkalkulation EP'!$B$8,1)+BB$9),"MM")=TEXT((EDATE('Projektkostenkalkulation EP'!$B$8,1)+(BB$9-1)),"MM"),
             IF(
                        OR(
                                    TEXT((EDATE('Projektkostenkalkulation EP'!$B$8,1)+BB$9),"TTT") = "Sa",
                                    TEXT((EDATE('Projektkostenkalkulation EP'!$B$8,1)+BB$9),"TTT") = "So",
                                    IF(ISNA(VLOOKUP(EDATE('Projektkostenkalkulation EP'!$B$8,1)+BB$9,Datenquellen!$F$7:$H$45,3,FALSE))," ",VLOOKUP(EDATE('Projektkostenkalkulation EP'!$B$8,1)+BB$9,Datenquellen!$F$7:$H$45,3,FALSE))="X"
                                    ),
                          "X",
                          ""
                          ),
               "X"
            )</f>
        <v>X</v>
      </c>
      <c r="BD14" s="232" t="str">
        <f xml:space="preserve"> IF(TEXT((EDATE('Projektkostenkalkulation EP'!$B$8,1)+BC$9),"MM")=TEXT((EDATE('Projektkostenkalkulation EP'!$B$8,1)+(BC$9-1)),"MM"),
             IF(
                        OR(
                                    TEXT((EDATE('Projektkostenkalkulation EP'!$B$8,1)+BC$9),"TTT") = "Sa",
                                    TEXT((EDATE('Projektkostenkalkulation EP'!$B$8,1)+BC$9),"TTT") = "So",
                                    IF(ISNA(VLOOKUP(EDATE('Projektkostenkalkulation EP'!$B$8,1)+BC$9,Datenquellen!$F$7:$H$45,3,FALSE))," ",VLOOKUP(EDATE('Projektkostenkalkulation EP'!$B$8,1)+BC$9,Datenquellen!$F$7:$H$45,3,FALSE))="X"
                                    ),
                          "X",
                          ""
                          ),
               "X"
            )</f>
        <v>X</v>
      </c>
      <c r="BE14" s="232" t="str">
        <f xml:space="preserve"> IF(TEXT((EDATE('Projektkostenkalkulation EP'!$B$8,1)+BD$9),"MM")=TEXT((EDATE('Projektkostenkalkulation EP'!$B$8,1)+(BD$9-1)),"MM"),
             IF(
                        OR(
                                    TEXT((EDATE('Projektkostenkalkulation EP'!$B$8,1)+BD$9),"TTT") = "Sa",
                                    TEXT((EDATE('Projektkostenkalkulation EP'!$B$8,1)+BD$9),"TTT") = "So",
                                    IF(ISNA(VLOOKUP(EDATE('Projektkostenkalkulation EP'!$B$8,1)+BD$9,Datenquellen!$F$7:$H$45,3,FALSE))," ",VLOOKUP(EDATE('Projektkostenkalkulation EP'!$B$8,1)+BD$9,Datenquellen!$F$7:$H$45,3,FALSE))="X"
                                    ),
                          "X",
                          ""
                          ),
               "X"
            )</f>
        <v/>
      </c>
      <c r="BF14" s="232" t="str">
        <f xml:space="preserve"> IF(TEXT((EDATE('Projektkostenkalkulation EP'!$B$8,1)+BE$9),"MM")=TEXT((EDATE('Projektkostenkalkulation EP'!$B$8,1)+(BE$9-1)),"MM"),
             IF(
                        OR(
                                    TEXT((EDATE('Projektkostenkalkulation EP'!$B$8,1)+BE$9),"TTT") = "Sa",
                                    TEXT((EDATE('Projektkostenkalkulation EP'!$B$8,1)+BE$9),"TTT") = "So",
                                    IF(ISNA(VLOOKUP(EDATE('Projektkostenkalkulation EP'!$B$8,1)+BE$9,Datenquellen!$F$7:$H$45,3,FALSE))," ",VLOOKUP(EDATE('Projektkostenkalkulation EP'!$B$8,1)+BE$9,Datenquellen!$F$7:$H$45,3,FALSE))="X"
                                    ),
                          "X",
                          ""
                          ),
               "X"
            )</f>
        <v/>
      </c>
      <c r="BG14" s="232" t="str">
        <f xml:space="preserve"> IF(TEXT((EDATE('Projektkostenkalkulation EP'!$B$8,1)+BF$9),"MM")=TEXT((EDATE('Projektkostenkalkulation EP'!$B$8,1)+(BF$9-1)),"MM"),
             IF(
                        OR(
                                    TEXT((EDATE('Projektkostenkalkulation EP'!$B$8,1)+BF$9),"TTT") = "Sa",
                                    TEXT((EDATE('Projektkostenkalkulation EP'!$B$8,1)+BF$9),"TTT") = "So",
                                    IF(ISNA(VLOOKUP(EDATE('Projektkostenkalkulation EP'!$B$8,1)+BF$9,Datenquellen!$F$7:$H$45,3,FALSE))," ",VLOOKUP(EDATE('Projektkostenkalkulation EP'!$B$8,1)+BF$9,Datenquellen!$F$7:$H$45,3,FALSE))="X"
                                    ),
                          "X",
                          ""
                          ),
               "X"
            )</f>
        <v/>
      </c>
      <c r="BH14" s="232" t="str">
        <f xml:space="preserve"> IF(TEXT((EDATE('Projektkostenkalkulation EP'!$B$8,1)+BG$9),"MM")=TEXT((EDATE('Projektkostenkalkulation EP'!$B$8,1)+(BG$9-1)),"MM"),
             IF(
                        OR(
                                    TEXT((EDATE('Projektkostenkalkulation EP'!$B$8,1)+BG$9),"TTT") = "Sa",
                                    TEXT((EDATE('Projektkostenkalkulation EP'!$B$8,1)+BG$9),"TTT") = "So",
                                    IF(ISNA(VLOOKUP(EDATE('Projektkostenkalkulation EP'!$B$8,1)+BG$9,Datenquellen!$F$7:$H$45,3,FALSE))," ",VLOOKUP(EDATE('Projektkostenkalkulation EP'!$B$8,1)+BG$9,Datenquellen!$F$7:$H$45,3,FALSE))="X"
                                    ),
                          "X",
                          ""
                          ),
               "X"
            )</f>
        <v/>
      </c>
      <c r="BI14" s="232" t="str">
        <f xml:space="preserve"> IF(TEXT((EDATE('Projektkostenkalkulation EP'!$B$8,1)+BH$9),"MM")=TEXT((EDATE('Projektkostenkalkulation EP'!$B$8,1)+(BH$9-1)),"MM"),
             IF(
                        OR(
                                    TEXT((EDATE('Projektkostenkalkulation EP'!$B$8,1)+BH$9),"TTT") = "Sa",
                                    TEXT((EDATE('Projektkostenkalkulation EP'!$B$8,1)+BH$9),"TTT") = "So",
                                    IF(ISNA(VLOOKUP(EDATE('Projektkostenkalkulation EP'!$B$8,1)+BH$9,Datenquellen!$F$7:$H$45,3,FALSE))," ",VLOOKUP(EDATE('Projektkostenkalkulation EP'!$B$8,1)+BH$9,Datenquellen!$F$7:$H$45,3,FALSE))="X"
                                    ),
                          "X",
                          ""
                          ),
               "X"
            )</f>
        <v/>
      </c>
      <c r="BJ14" s="232" t="str">
        <f xml:space="preserve"> IF(TEXT((EDATE('Projektkostenkalkulation EP'!$B$8,1)+BI$9),"MM")=TEXT((EDATE('Projektkostenkalkulation EP'!$B$8,1)+(BI$9-1)),"MM"),
             IF(
                        OR(
                                    TEXT((EDATE('Projektkostenkalkulation EP'!$B$8,1)+BI$9),"TTT") = "Sa",
                                    TEXT((EDATE('Projektkostenkalkulation EP'!$B$8,1)+BI$9),"TTT") = "So",
                                    IF(ISNA(VLOOKUP(EDATE('Projektkostenkalkulation EP'!$B$8,1)+BI$9,Datenquellen!$F$7:$H$45,3,FALSE))," ",VLOOKUP(EDATE('Projektkostenkalkulation EP'!$B$8,1)+BI$9,Datenquellen!$F$7:$H$45,3,FALSE))="X"
                                    ),
                          "X",
                          ""
                          ),
               "X"
            )</f>
        <v>X</v>
      </c>
      <c r="BK14" s="232" t="str">
        <f xml:space="preserve"> IF(TEXT((EDATE('Projektkostenkalkulation EP'!$B$8,1)+BJ$9),"MM")=TEXT((EDATE('Projektkostenkalkulation EP'!$B$8,1)+(BJ$9-1)),"MM"),
             IF(
                        OR(
                                    TEXT((EDATE('Projektkostenkalkulation EP'!$B$8,1)+BJ$9),"TTT") = "Sa",
                                    TEXT((EDATE('Projektkostenkalkulation EP'!$B$8,1)+BJ$9),"TTT") = "So",
                                    IF(ISNA(VLOOKUP(EDATE('Projektkostenkalkulation EP'!$B$8,1)+BJ$9,Datenquellen!$F$7:$H$45,3,FALSE))," ",VLOOKUP(EDATE('Projektkostenkalkulation EP'!$B$8,1)+BJ$9,Datenquellen!$F$7:$H$45,3,FALSE))="X"
                                    ),
                          "X",
                          ""
                          ),
               "X"
            )</f>
        <v>X</v>
      </c>
      <c r="BL14" s="232" t="str">
        <f xml:space="preserve"> IF(TEXT((EDATE('Projektkostenkalkulation EP'!$B$8,1)+BK$9),"MM")=TEXT((EDATE('Projektkostenkalkulation EP'!$B$8,1)+(BK$9-1)),"MM"),
             IF(
                        OR(
                                    TEXT((EDATE('Projektkostenkalkulation EP'!$B$8,1)+BK$9),"TTT") = "Sa",
                                    TEXT((EDATE('Projektkostenkalkulation EP'!$B$8,1)+BK$9),"TTT") = "So",
                                    IF(ISNA(VLOOKUP(EDATE('Projektkostenkalkulation EP'!$B$8,1)+BK$9,Datenquellen!$F$7:$H$45,3,FALSE))," ",VLOOKUP(EDATE('Projektkostenkalkulation EP'!$B$8,1)+BK$9,Datenquellen!$F$7:$H$45,3,FALSE))="X"
                                    ),
                          "X",
                          ""
                          ),
               "X"
            )</f>
        <v/>
      </c>
      <c r="BM14" s="232" t="str">
        <f xml:space="preserve"> IF(TEXT((EDATE('Projektkostenkalkulation EP'!$B$8,1)+BL$9),"MM")=TEXT((EDATE('Projektkostenkalkulation EP'!$B$8,1)+(BL$9-1)),"MM"),
             IF(
                        OR(
                                    TEXT((EDATE('Projektkostenkalkulation EP'!$B$8,1)+BL$9),"TTT") = "Sa",
                                    TEXT((EDATE('Projektkostenkalkulation EP'!$B$8,1)+BL$9),"TTT") = "So",
                                    IF(ISNA(VLOOKUP(EDATE('Projektkostenkalkulation EP'!$B$8,1)+BL$9,Datenquellen!$F$7:$H$45,3,FALSE))," ",VLOOKUP(EDATE('Projektkostenkalkulation EP'!$B$8,1)+BL$9,Datenquellen!$F$7:$H$45,3,FALSE))="X"
                                    ),
                          "X",
                          ""
                          ),
               "X"
            )</f>
        <v/>
      </c>
      <c r="BN14" s="232" t="str">
        <f xml:space="preserve"> IF(TEXT((EDATE('Projektkostenkalkulation EP'!$B$8,1)+BM$9),"MM")=TEXT((EDATE('Projektkostenkalkulation EP'!$B$8,1)+(BM$9-1)),"MM"),
             IF(
                        OR(
                                    TEXT((EDATE('Projektkostenkalkulation EP'!$B$8,1)+BM$9),"TTT") = "Sa",
                                    TEXT((EDATE('Projektkostenkalkulation EP'!$B$8,1)+BM$9),"TTT") = "So",
                                    IF(ISNA(VLOOKUP(EDATE('Projektkostenkalkulation EP'!$B$8,1)+BM$9,Datenquellen!$F$7:$H$45,3,FALSE))," ",VLOOKUP(EDATE('Projektkostenkalkulation EP'!$B$8,1)+BM$9,Datenquellen!$F$7:$H$45,3,FALSE))="X"
                                    ),
                          "X",
                          ""
                          ),
               "X"
            )</f>
        <v/>
      </c>
      <c r="BO14" s="232" t="str">
        <f xml:space="preserve"> IF(TEXT((EDATE('Projektkostenkalkulation EP'!$B$8,1)+BN$9),"MM")=TEXT((EDATE('Projektkostenkalkulation EP'!$B$8,1)+(BN$9-1)),"MM"),
             IF(
                        OR(
                                    TEXT((EDATE('Projektkostenkalkulation EP'!$B$8,1)+BN$9),"TTT") = "Sa",
                                    TEXT((EDATE('Projektkostenkalkulation EP'!$B$8,1)+BN$9),"TTT") = "So",
                                    IF(ISNA(VLOOKUP(EDATE('Projektkostenkalkulation EP'!$B$8,1)+BN$9,Datenquellen!$F$7:$H$45,3,FALSE))," ",VLOOKUP(EDATE('Projektkostenkalkulation EP'!$B$8,1)+BN$9,Datenquellen!$F$7:$H$45,3,FALSE))="X"
                                    ),
                          "X",
                          ""
                          ),
               "X"
            )</f>
        <v/>
      </c>
      <c r="BP14" s="232" t="str">
        <f xml:space="preserve"> IF(TEXT((EDATE('Projektkostenkalkulation EP'!$B$8,1)+BO$9),"MM")=TEXT((EDATE('Projektkostenkalkulation EP'!$B$8,1)+(BO$9-1)),"MM"),
             IF(
                        OR(
                                    TEXT((EDATE('Projektkostenkalkulation EP'!$B$8,1)+BO$9),"TTT") = "Sa",
                                    TEXT((EDATE('Projektkostenkalkulation EP'!$B$8,1)+BO$9),"TTT") = "So",
                                    IF(ISNA(VLOOKUP(EDATE('Projektkostenkalkulation EP'!$B$8,1)+BO$9,Datenquellen!$F$7:$H$45,3,FALSE))," ",VLOOKUP(EDATE('Projektkostenkalkulation EP'!$B$8,1)+BO$9,Datenquellen!$F$7:$H$45,3,FALSE))="X"
                                    ),
                          "X",
                          ""
                          ),
               "X"
            )</f>
        <v>X</v>
      </c>
      <c r="BQ14" s="233" t="str">
        <f xml:space="preserve"> IF(TEXT((EDATE('Projektkostenkalkulation EP'!$B$8,1)+BP$9),"MM")=TEXT((EDATE('Projektkostenkalkulation EP'!$B$8,1)+(BP$9-1)),"MM"),
             IF(
                        OR(
                                    TEXT((EDATE('Projektkostenkalkulation EP'!$B$8,1)+BP$9),"TTT") = "Sa",
                                    TEXT((EDATE('Projektkostenkalkulation EP'!$B$8,1)+BP$9),"TTT") = "So",
                                    IF(ISNA(VLOOKUP(EDATE('Projektkostenkalkulation EP'!$B$8,1)+BP$9,Datenquellen!$F$7:$H$45,3,FALSE))," ",VLOOKUP(EDATE('Projektkostenkalkulation EP'!$B$8,1)+BP$9,Datenquellen!$F$7:$H$45,3,FALSE))="X"
                                    ),
                          "X",
                          ""
                          ),
               "X"
            )</f>
        <v>X</v>
      </c>
      <c r="BR14" s="234"/>
      <c r="BS14" s="235"/>
      <c r="BT14" s="409"/>
      <c r="BU14" s="406"/>
      <c r="BV14" s="231"/>
      <c r="BW14" s="232" t="str">
        <f>IF(
            OR(
                     TEXT(EDATE('Projektkostenkalkulation EP'!$B$8,1),"TTT") = "Sa",
                     TEXT(EDATE('Projektkostenkalkulation EP'!$B$8,1),"TTT") = "So",
                     IF(ISNA(VLOOKUP(EDATE('Projektkostenkalkulation EP'!$B$8,1),Datenquellen!$F$7:$H$45,3,FALSE))," ",VLOOKUP(EDATE('Projektkostenkalkulation EP'!$B$8,1),Datenquellen!$F$7:$H$45,3,FALSE))="X"
                            ),
                    "X",
                    ""
            )</f>
        <v/>
      </c>
      <c r="BX14" s="232" t="str">
        <f xml:space="preserve"> IF(TEXT((EDATE('Projektkostenkalkulation EP'!$B$8,1)+BW$9),"MM")=TEXT((EDATE('Projektkostenkalkulation EP'!$B$8,1)+(BW$9-1)),"MM"),
             IF(
                        OR(
                                    TEXT((EDATE('Projektkostenkalkulation EP'!$B$8,1)+BW$9),"TTT") = "Sa",
                                    TEXT((EDATE('Projektkostenkalkulation EP'!$B$8,1)+BW$9),"TTT") = "So",
                                    IF(ISNA(VLOOKUP(EDATE('Projektkostenkalkulation EP'!$B$8,1)+BW$9,Datenquellen!$F$7:$H$45,3,FALSE))," ",VLOOKUP(EDATE('Projektkostenkalkulation EP'!$B$8,1)+BW$9,Datenquellen!$F$7:$H$45,3,FALSE))="X"
                                    ),
                          "X",
                          ""
                          ),
               "X"
            )</f>
        <v/>
      </c>
      <c r="BY14" s="232" t="str">
        <f xml:space="preserve"> IF(TEXT((EDATE('Projektkostenkalkulation EP'!$B$8,1)+BX$9),"MM")=TEXT((EDATE('Projektkostenkalkulation EP'!$B$8,1)+(BX$9-1)),"MM"),
             IF(
                        OR(
                                    TEXT((EDATE('Projektkostenkalkulation EP'!$B$8,1)+BX$9),"TTT") = "Sa",
                                    TEXT((EDATE('Projektkostenkalkulation EP'!$B$8,1)+BX$9),"TTT") = "So",
                                    IF(ISNA(VLOOKUP(EDATE('Projektkostenkalkulation EP'!$B$8,1)+BX$9,Datenquellen!$F$7:$H$45,3,FALSE))," ",VLOOKUP(EDATE('Projektkostenkalkulation EP'!$B$8,1)+BX$9,Datenquellen!$F$7:$H$45,3,FALSE))="X"
                                    ),
                          "X",
                          ""
                          ),
               "X"
            )</f>
        <v>X</v>
      </c>
      <c r="BZ14" s="232" t="str">
        <f xml:space="preserve"> IF(TEXT((EDATE('Projektkostenkalkulation EP'!$B$8,1)+BY$9),"MM")=TEXT((EDATE('Projektkostenkalkulation EP'!$B$8,1)+(BY$9-1)),"MM"),
             IF(
                        OR(
                                    TEXT((EDATE('Projektkostenkalkulation EP'!$B$8,1)+BY$9),"TTT") = "Sa",
                                    TEXT((EDATE('Projektkostenkalkulation EP'!$B$8,1)+BY$9),"TTT") = "So",
                                    IF(ISNA(VLOOKUP(EDATE('Projektkostenkalkulation EP'!$B$8,1)+BY$9,Datenquellen!$F$7:$H$45,3,FALSE))," ",VLOOKUP(EDATE('Projektkostenkalkulation EP'!$B$8,1)+BY$9,Datenquellen!$F$7:$H$45,3,FALSE))="X"
                                    ),
                          "X",
                          ""
                          ),
               "X"
            )</f>
        <v>X</v>
      </c>
      <c r="CA14" s="232" t="str">
        <f xml:space="preserve"> IF(TEXT((EDATE('Projektkostenkalkulation EP'!$B$8,1)+BZ$9),"MM")=TEXT((EDATE('Projektkostenkalkulation EP'!$B$8,1)+(BZ$9-1)),"MM"),
             IF(
                        OR(
                                    TEXT((EDATE('Projektkostenkalkulation EP'!$B$8,1)+BZ$9),"TTT") = "Sa",
                                    TEXT((EDATE('Projektkostenkalkulation EP'!$B$8,1)+BZ$9),"TTT") = "So",
                                    IF(ISNA(VLOOKUP(EDATE('Projektkostenkalkulation EP'!$B$8,1)+BZ$9,Datenquellen!$F$7:$H$45,3,FALSE))," ",VLOOKUP(EDATE('Projektkostenkalkulation EP'!$B$8,1)+BZ$9,Datenquellen!$F$7:$H$45,3,FALSE))="X"
                                    ),
                          "X",
                          ""
                          ),
               "X"
            )</f>
        <v/>
      </c>
      <c r="CB14" s="232" t="str">
        <f xml:space="preserve"> IF(TEXT((EDATE('Projektkostenkalkulation EP'!$B$8,1)+CA$9),"MM")=TEXT((EDATE('Projektkostenkalkulation EP'!$B$8,1)+(CA$9-1)),"MM"),
             IF(
                        OR(
                                    TEXT((EDATE('Projektkostenkalkulation EP'!$B$8,1)+CA$9),"TTT") = "Sa",
                                    TEXT((EDATE('Projektkostenkalkulation EP'!$B$8,1)+CA$9),"TTT") = "So",
                                    IF(ISNA(VLOOKUP(EDATE('Projektkostenkalkulation EP'!$B$8,1)+CA$9,Datenquellen!$F$7:$H$45,3,FALSE))," ",VLOOKUP(EDATE('Projektkostenkalkulation EP'!$B$8,1)+CA$9,Datenquellen!$F$7:$H$45,3,FALSE))="X"
                                    ),
                          "X",
                          ""
                          ),
               "X"
            )</f>
        <v/>
      </c>
      <c r="CC14" s="232" t="str">
        <f xml:space="preserve"> IF(TEXT((EDATE('Projektkostenkalkulation EP'!$B$8,1)+CB$9),"MM")=TEXT((EDATE('Projektkostenkalkulation EP'!$B$8,1)+(CB$9-1)),"MM"),
             IF(
                        OR(
                                    TEXT((EDATE('Projektkostenkalkulation EP'!$B$8,1)+CB$9),"TTT") = "Sa",
                                    TEXT((EDATE('Projektkostenkalkulation EP'!$B$8,1)+CB$9),"TTT") = "So",
                                    IF(ISNA(VLOOKUP(EDATE('Projektkostenkalkulation EP'!$B$8,1)+CB$9,Datenquellen!$F$7:$H$45,3,FALSE))," ",VLOOKUP(EDATE('Projektkostenkalkulation EP'!$B$8,1)+CB$9,Datenquellen!$F$7:$H$45,3,FALSE))="X"
                                    ),
                          "X",
                          ""
                          ),
               "X"
            )</f>
        <v/>
      </c>
      <c r="CD14" s="232" t="str">
        <f xml:space="preserve"> IF(TEXT((EDATE('Projektkostenkalkulation EP'!$B$8,1)+CC$9),"MM")=TEXT((EDATE('Projektkostenkalkulation EP'!$B$8,1)+(CC$9-1)),"MM"),
             IF(
                        OR(
                                    TEXT((EDATE('Projektkostenkalkulation EP'!$B$8,1)+CC$9),"TTT") = "Sa",
                                    TEXT((EDATE('Projektkostenkalkulation EP'!$B$8,1)+CC$9),"TTT") = "So",
                                    IF(ISNA(VLOOKUP(EDATE('Projektkostenkalkulation EP'!$B$8,1)+CC$9,Datenquellen!$F$7:$H$45,3,FALSE))," ",VLOOKUP(EDATE('Projektkostenkalkulation EP'!$B$8,1)+CC$9,Datenquellen!$F$7:$H$45,3,FALSE))="X"
                                    ),
                          "X",
                          ""
                          ),
               "X"
            )</f>
        <v/>
      </c>
      <c r="CE14" s="232" t="str">
        <f xml:space="preserve"> IF(TEXT((EDATE('Projektkostenkalkulation EP'!$B$8,1)+CD$9),"MM")=TEXT((EDATE('Projektkostenkalkulation EP'!$B$8,1)+(CD$9-1)),"MM"),
             IF(
                        OR(
                                    TEXT((EDATE('Projektkostenkalkulation EP'!$B$8,1)+CD$9),"TTT") = "Sa",
                                    TEXT((EDATE('Projektkostenkalkulation EP'!$B$8,1)+CD$9),"TTT") = "So",
                                    IF(ISNA(VLOOKUP(EDATE('Projektkostenkalkulation EP'!$B$8,1)+CD$9,Datenquellen!$F$7:$H$45,3,FALSE))," ",VLOOKUP(EDATE('Projektkostenkalkulation EP'!$B$8,1)+CD$9,Datenquellen!$F$7:$H$45,3,FALSE))="X"
                                    ),
                          "X",
                          ""
                          ),
               "X"
            )</f>
        <v/>
      </c>
      <c r="CF14" s="232" t="str">
        <f xml:space="preserve"> IF(TEXT((EDATE('Projektkostenkalkulation EP'!$B$8,1)+CE$9),"MM")=TEXT((EDATE('Projektkostenkalkulation EP'!$B$8,1)+(CE$9-1)),"MM"),
             IF(
                        OR(
                                    TEXT((EDATE('Projektkostenkalkulation EP'!$B$8,1)+CE$9),"TTT") = "Sa",
                                    TEXT((EDATE('Projektkostenkalkulation EP'!$B$8,1)+CE$9),"TTT") = "So",
                                    IF(ISNA(VLOOKUP(EDATE('Projektkostenkalkulation EP'!$B$8,1)+CE$9,Datenquellen!$F$7:$H$45,3,FALSE))," ",VLOOKUP(EDATE('Projektkostenkalkulation EP'!$B$8,1)+CE$9,Datenquellen!$F$7:$H$45,3,FALSE))="X"
                                    ),
                          "X",
                          ""
                          ),
               "X"
            )</f>
        <v>X</v>
      </c>
      <c r="CG14" s="232" t="str">
        <f xml:space="preserve"> IF(TEXT((EDATE('Projektkostenkalkulation EP'!$B$8,1)+CF$9),"MM")=TEXT((EDATE('Projektkostenkalkulation EP'!$B$8,1)+(CF$9-1)),"MM"),
             IF(
                        OR(
                                    TEXT((EDATE('Projektkostenkalkulation EP'!$B$8,1)+CF$9),"TTT") = "Sa",
                                    TEXT((EDATE('Projektkostenkalkulation EP'!$B$8,1)+CF$9),"TTT") = "So",
                                    IF(ISNA(VLOOKUP(EDATE('Projektkostenkalkulation EP'!$B$8,1)+CF$9,Datenquellen!$F$7:$H$45,3,FALSE))," ",VLOOKUP(EDATE('Projektkostenkalkulation EP'!$B$8,1)+CF$9,Datenquellen!$F$7:$H$45,3,FALSE))="X"
                                    ),
                          "X",
                          ""
                          ),
               "X"
            )</f>
        <v>X</v>
      </c>
      <c r="CH14" s="232" t="str">
        <f xml:space="preserve"> IF(TEXT((EDATE('Projektkostenkalkulation EP'!$B$8,1)+CG$9),"MM")=TEXT((EDATE('Projektkostenkalkulation EP'!$B$8,1)+(CG$9-1)),"MM"),
             IF(
                        OR(
                                    TEXT((EDATE('Projektkostenkalkulation EP'!$B$8,1)+CG$9),"TTT") = "Sa",
                                    TEXT((EDATE('Projektkostenkalkulation EP'!$B$8,1)+CG$9),"TTT") = "So",
                                    IF(ISNA(VLOOKUP(EDATE('Projektkostenkalkulation EP'!$B$8,1)+CG$9,Datenquellen!$F$7:$H$45,3,FALSE))," ",VLOOKUP(EDATE('Projektkostenkalkulation EP'!$B$8,1)+CG$9,Datenquellen!$F$7:$H$45,3,FALSE))="X"
                                    ),
                          "X",
                          ""
                          ),
               "X"
            )</f>
        <v/>
      </c>
      <c r="CI14" s="232" t="str">
        <f xml:space="preserve"> IF(TEXT((EDATE('Projektkostenkalkulation EP'!$B$8,1)+CH$9),"MM")=TEXT((EDATE('Projektkostenkalkulation EP'!$B$8,1)+(CH$9-1)),"MM"),
             IF(
                        OR(
                                    TEXT((EDATE('Projektkostenkalkulation EP'!$B$8,1)+CH$9),"TTT") = "Sa",
                                    TEXT((EDATE('Projektkostenkalkulation EP'!$B$8,1)+CH$9),"TTT") = "So",
                                    IF(ISNA(VLOOKUP(EDATE('Projektkostenkalkulation EP'!$B$8,1)+CH$9,Datenquellen!$F$7:$H$45,3,FALSE))," ",VLOOKUP(EDATE('Projektkostenkalkulation EP'!$B$8,1)+CH$9,Datenquellen!$F$7:$H$45,3,FALSE))="X"
                                    ),
                          "X",
                          ""
                          ),
               "X"
            )</f>
        <v/>
      </c>
      <c r="CJ14" s="232" t="str">
        <f xml:space="preserve"> IF(TEXT((EDATE('Projektkostenkalkulation EP'!$B$8,1)+CI$9),"MM")=TEXT((EDATE('Projektkostenkalkulation EP'!$B$8,1)+(CI$9-1)),"MM"),
             IF(
                        OR(
                                    TEXT((EDATE('Projektkostenkalkulation EP'!$B$8,1)+CI$9),"TTT") = "Sa",
                                    TEXT((EDATE('Projektkostenkalkulation EP'!$B$8,1)+CI$9),"TTT") = "So",
                                    IF(ISNA(VLOOKUP(EDATE('Projektkostenkalkulation EP'!$B$8,1)+CI$9,Datenquellen!$F$7:$H$45,3,FALSE))," ",VLOOKUP(EDATE('Projektkostenkalkulation EP'!$B$8,1)+CI$9,Datenquellen!$F$7:$H$45,3,FALSE))="X"
                                    ),
                          "X",
                          ""
                          ),
               "X"
            )</f>
        <v/>
      </c>
      <c r="CK14" s="232" t="str">
        <f xml:space="preserve"> IF(TEXT((EDATE('Projektkostenkalkulation EP'!$B$8,1)+CJ$9),"MM")=TEXT((EDATE('Projektkostenkalkulation EP'!$B$8,1)+(CJ$9-1)),"MM"),
             IF(
                        OR(
                                    TEXT((EDATE('Projektkostenkalkulation EP'!$B$8,1)+CJ$9),"TTT") = "Sa",
                                    TEXT((EDATE('Projektkostenkalkulation EP'!$B$8,1)+CJ$9),"TTT") = "So",
                                    IF(ISNA(VLOOKUP(EDATE('Projektkostenkalkulation EP'!$B$8,1)+CJ$9,Datenquellen!$F$7:$H$45,3,FALSE))," ",VLOOKUP(EDATE('Projektkostenkalkulation EP'!$B$8,1)+CJ$9,Datenquellen!$F$7:$H$45,3,FALSE))="X"
                                    ),
                          "X",
                          ""
                          ),
               "X"
            )</f>
        <v/>
      </c>
      <c r="CL14" s="232" t="str">
        <f xml:space="preserve"> IF(TEXT((EDATE('Projektkostenkalkulation EP'!$B$8,1)+CK$9),"MM")=TEXT((EDATE('Projektkostenkalkulation EP'!$B$8,1)+(CK$9-1)),"MM"),
             IF(
                        OR(
                                    TEXT((EDATE('Projektkostenkalkulation EP'!$B$8,1)+CK$9),"TTT") = "Sa",
                                    TEXT((EDATE('Projektkostenkalkulation EP'!$B$8,1)+CK$9),"TTT") = "So",
                                    IF(ISNA(VLOOKUP(EDATE('Projektkostenkalkulation EP'!$B$8,1)+CK$9,Datenquellen!$F$7:$H$45,3,FALSE))," ",VLOOKUP(EDATE('Projektkostenkalkulation EP'!$B$8,1)+CK$9,Datenquellen!$F$7:$H$45,3,FALSE))="X"
                                    ),
                          "X",
                          ""
                          ),
               "X"
            )</f>
        <v/>
      </c>
      <c r="CM14" s="232" t="str">
        <f xml:space="preserve"> IF(TEXT((EDATE('Projektkostenkalkulation EP'!$B$8,1)+CL$9),"MM")=TEXT((EDATE('Projektkostenkalkulation EP'!$B$8,1)+(CL$9-1)),"MM"),
             IF(
                        OR(
                                    TEXT((EDATE('Projektkostenkalkulation EP'!$B$8,1)+CL$9),"TTT") = "Sa",
                                    TEXT((EDATE('Projektkostenkalkulation EP'!$B$8,1)+CL$9),"TTT") = "So",
                                    IF(ISNA(VLOOKUP(EDATE('Projektkostenkalkulation EP'!$B$8,1)+CL$9,Datenquellen!$F$7:$H$45,3,FALSE))," ",VLOOKUP(EDATE('Projektkostenkalkulation EP'!$B$8,1)+CL$9,Datenquellen!$F$7:$H$45,3,FALSE))="X"
                                    ),
                          "X",
                          ""
                          ),
               "X"
            )</f>
        <v>X</v>
      </c>
      <c r="CN14" s="232" t="str">
        <f xml:space="preserve"> IF(TEXT((EDATE('Projektkostenkalkulation EP'!$B$8,1)+CM$9),"MM")=TEXT((EDATE('Projektkostenkalkulation EP'!$B$8,1)+(CM$9-1)),"MM"),
             IF(
                        OR(
                                    TEXT((EDATE('Projektkostenkalkulation EP'!$B$8,1)+CM$9),"TTT") = "Sa",
                                    TEXT((EDATE('Projektkostenkalkulation EP'!$B$8,1)+CM$9),"TTT") = "So",
                                    IF(ISNA(VLOOKUP(EDATE('Projektkostenkalkulation EP'!$B$8,1)+CM$9,Datenquellen!$F$7:$H$45,3,FALSE))," ",VLOOKUP(EDATE('Projektkostenkalkulation EP'!$B$8,1)+CM$9,Datenquellen!$F$7:$H$45,3,FALSE))="X"
                                    ),
                          "X",
                          ""
                          ),
               "X"
            )</f>
        <v>X</v>
      </c>
      <c r="CO14" s="232" t="str">
        <f xml:space="preserve"> IF(TEXT((EDATE('Projektkostenkalkulation EP'!$B$8,1)+CN$9),"MM")=TEXT((EDATE('Projektkostenkalkulation EP'!$B$8,1)+(CN$9-1)),"MM"),
             IF(
                        OR(
                                    TEXT((EDATE('Projektkostenkalkulation EP'!$B$8,1)+CN$9),"TTT") = "Sa",
                                    TEXT((EDATE('Projektkostenkalkulation EP'!$B$8,1)+CN$9),"TTT") = "So",
                                    IF(ISNA(VLOOKUP(EDATE('Projektkostenkalkulation EP'!$B$8,1)+CN$9,Datenquellen!$F$7:$H$45,3,FALSE))," ",VLOOKUP(EDATE('Projektkostenkalkulation EP'!$B$8,1)+CN$9,Datenquellen!$F$7:$H$45,3,FALSE))="X"
                                    ),
                          "X",
                          ""
                          ),
               "X"
            )</f>
        <v/>
      </c>
      <c r="CP14" s="232" t="str">
        <f xml:space="preserve"> IF(TEXT((EDATE('Projektkostenkalkulation EP'!$B$8,1)+CO$9),"MM")=TEXT((EDATE('Projektkostenkalkulation EP'!$B$8,1)+(CO$9-1)),"MM"),
             IF(
                        OR(
                                    TEXT((EDATE('Projektkostenkalkulation EP'!$B$8,1)+CO$9),"TTT") = "Sa",
                                    TEXT((EDATE('Projektkostenkalkulation EP'!$B$8,1)+CO$9),"TTT") = "So",
                                    IF(ISNA(VLOOKUP(EDATE('Projektkostenkalkulation EP'!$B$8,1)+CO$9,Datenquellen!$F$7:$H$45,3,FALSE))," ",VLOOKUP(EDATE('Projektkostenkalkulation EP'!$B$8,1)+CO$9,Datenquellen!$F$7:$H$45,3,FALSE))="X"
                                    ),
                          "X",
                          ""
                          ),
               "X"
            )</f>
        <v/>
      </c>
      <c r="CQ14" s="232" t="str">
        <f xml:space="preserve"> IF(TEXT((EDATE('Projektkostenkalkulation EP'!$B$8,1)+CP$9),"MM")=TEXT((EDATE('Projektkostenkalkulation EP'!$B$8,1)+(CP$9-1)),"MM"),
             IF(
                        OR(
                                    TEXT((EDATE('Projektkostenkalkulation EP'!$B$8,1)+CP$9),"TTT") = "Sa",
                                    TEXT((EDATE('Projektkostenkalkulation EP'!$B$8,1)+CP$9),"TTT") = "So",
                                    IF(ISNA(VLOOKUP(EDATE('Projektkostenkalkulation EP'!$B$8,1)+CP$9,Datenquellen!$F$7:$H$45,3,FALSE))," ",VLOOKUP(EDATE('Projektkostenkalkulation EP'!$B$8,1)+CP$9,Datenquellen!$F$7:$H$45,3,FALSE))="X"
                                    ),
                          "X",
                          ""
                          ),
               "X"
            )</f>
        <v/>
      </c>
      <c r="CR14" s="232" t="str">
        <f xml:space="preserve"> IF(TEXT((EDATE('Projektkostenkalkulation EP'!$B$8,1)+CQ$9),"MM")=TEXT((EDATE('Projektkostenkalkulation EP'!$B$8,1)+(CQ$9-1)),"MM"),
             IF(
                        OR(
                                    TEXT((EDATE('Projektkostenkalkulation EP'!$B$8,1)+CQ$9),"TTT") = "Sa",
                                    TEXT((EDATE('Projektkostenkalkulation EP'!$B$8,1)+CQ$9),"TTT") = "So",
                                    IF(ISNA(VLOOKUP(EDATE('Projektkostenkalkulation EP'!$B$8,1)+CQ$9,Datenquellen!$F$7:$H$45,3,FALSE))," ",VLOOKUP(EDATE('Projektkostenkalkulation EP'!$B$8,1)+CQ$9,Datenquellen!$F$7:$H$45,3,FALSE))="X"
                                    ),
                          "X",
                          ""
                          ),
               "X"
            )</f>
        <v/>
      </c>
      <c r="CS14" s="232" t="str">
        <f xml:space="preserve"> IF(TEXT((EDATE('Projektkostenkalkulation EP'!$B$8,1)+CR$9),"MM")=TEXT((EDATE('Projektkostenkalkulation EP'!$B$8,1)+(CR$9-1)),"MM"),
             IF(
                        OR(
                                    TEXT((EDATE('Projektkostenkalkulation EP'!$B$8,1)+CR$9),"TTT") = "Sa",
                                    TEXT((EDATE('Projektkostenkalkulation EP'!$B$8,1)+CR$9),"TTT") = "So",
                                    IF(ISNA(VLOOKUP(EDATE('Projektkostenkalkulation EP'!$B$8,1)+CR$9,Datenquellen!$F$7:$H$45,3,FALSE))," ",VLOOKUP(EDATE('Projektkostenkalkulation EP'!$B$8,1)+CR$9,Datenquellen!$F$7:$H$45,3,FALSE))="X"
                                    ),
                          "X",
                          ""
                          ),
               "X"
            )</f>
        <v/>
      </c>
      <c r="CT14" s="232" t="str">
        <f xml:space="preserve"> IF(TEXT((EDATE('Projektkostenkalkulation EP'!$B$8,1)+CS$9),"MM")=TEXT((EDATE('Projektkostenkalkulation EP'!$B$8,1)+(CS$9-1)),"MM"),
             IF(
                        OR(
                                    TEXT((EDATE('Projektkostenkalkulation EP'!$B$8,1)+CS$9),"TTT") = "Sa",
                                    TEXT((EDATE('Projektkostenkalkulation EP'!$B$8,1)+CS$9),"TTT") = "So",
                                    IF(ISNA(VLOOKUP(EDATE('Projektkostenkalkulation EP'!$B$8,1)+CS$9,Datenquellen!$F$7:$H$45,3,FALSE))," ",VLOOKUP(EDATE('Projektkostenkalkulation EP'!$B$8,1)+CS$9,Datenquellen!$F$7:$H$45,3,FALSE))="X"
                                    ),
                          "X",
                          ""
                          ),
               "X"
            )</f>
        <v>X</v>
      </c>
      <c r="CU14" s="232" t="str">
        <f xml:space="preserve"> IF(TEXT((EDATE('Projektkostenkalkulation EP'!$B$8,1)+CT$9),"MM")=TEXT((EDATE('Projektkostenkalkulation EP'!$B$8,1)+(CT$9-1)),"MM"),
             IF(
                        OR(
                                    TEXT((EDATE('Projektkostenkalkulation EP'!$B$8,1)+CT$9),"TTT") = "Sa",
                                    TEXT((EDATE('Projektkostenkalkulation EP'!$B$8,1)+CT$9),"TTT") = "So",
                                    IF(ISNA(VLOOKUP(EDATE('Projektkostenkalkulation EP'!$B$8,1)+CT$9,Datenquellen!$F$7:$H$45,3,FALSE))," ",VLOOKUP(EDATE('Projektkostenkalkulation EP'!$B$8,1)+CT$9,Datenquellen!$F$7:$H$45,3,FALSE))="X"
                                    ),
                          "X",
                          ""
                          ),
               "X"
            )</f>
        <v>X</v>
      </c>
      <c r="CV14" s="232" t="str">
        <f xml:space="preserve"> IF(TEXT((EDATE('Projektkostenkalkulation EP'!$B$8,1)+CU$9),"MM")=TEXT((EDATE('Projektkostenkalkulation EP'!$B$8,1)+(CU$9-1)),"MM"),
             IF(
                        OR(
                                    TEXT((EDATE('Projektkostenkalkulation EP'!$B$8,1)+CU$9),"TTT") = "Sa",
                                    TEXT((EDATE('Projektkostenkalkulation EP'!$B$8,1)+CU$9),"TTT") = "So",
                                    IF(ISNA(VLOOKUP(EDATE('Projektkostenkalkulation EP'!$B$8,1)+CU$9,Datenquellen!$F$7:$H$45,3,FALSE))," ",VLOOKUP(EDATE('Projektkostenkalkulation EP'!$B$8,1)+CU$9,Datenquellen!$F$7:$H$45,3,FALSE))="X"
                                    ),
                          "X",
                          ""
                          ),
               "X"
            )</f>
        <v/>
      </c>
      <c r="CW14" s="232" t="str">
        <f xml:space="preserve"> IF(TEXT((EDATE('Projektkostenkalkulation EP'!$B$8,1)+CV$9),"MM")=TEXT((EDATE('Projektkostenkalkulation EP'!$B$8,1)+(CV$9-1)),"MM"),
             IF(
                        OR(
                                    TEXT((EDATE('Projektkostenkalkulation EP'!$B$8,1)+CV$9),"TTT") = "Sa",
                                    TEXT((EDATE('Projektkostenkalkulation EP'!$B$8,1)+CV$9),"TTT") = "So",
                                    IF(ISNA(VLOOKUP(EDATE('Projektkostenkalkulation EP'!$B$8,1)+CV$9,Datenquellen!$F$7:$H$45,3,FALSE))," ",VLOOKUP(EDATE('Projektkostenkalkulation EP'!$B$8,1)+CV$9,Datenquellen!$F$7:$H$45,3,FALSE))="X"
                                    ),
                          "X",
                          ""
                          ),
               "X"
            )</f>
        <v/>
      </c>
      <c r="CX14" s="232" t="str">
        <f xml:space="preserve"> IF(TEXT((EDATE('Projektkostenkalkulation EP'!$B$8,1)+CW$9),"MM")=TEXT((EDATE('Projektkostenkalkulation EP'!$B$8,1)+(CW$9-1)),"MM"),
             IF(
                        OR(
                                    TEXT((EDATE('Projektkostenkalkulation EP'!$B$8,1)+CW$9),"TTT") = "Sa",
                                    TEXT((EDATE('Projektkostenkalkulation EP'!$B$8,1)+CW$9),"TTT") = "So",
                                    IF(ISNA(VLOOKUP(EDATE('Projektkostenkalkulation EP'!$B$8,1)+CW$9,Datenquellen!$F$7:$H$45,3,FALSE))," ",VLOOKUP(EDATE('Projektkostenkalkulation EP'!$B$8,1)+CW$9,Datenquellen!$F$7:$H$45,3,FALSE))="X"
                                    ),
                          "X",
                          ""
                          ),
               "X"
            )</f>
        <v/>
      </c>
      <c r="CY14" s="232" t="str">
        <f xml:space="preserve"> IF(TEXT((EDATE('Projektkostenkalkulation EP'!$B$8,1)+CX$9),"MM")=TEXT((EDATE('Projektkostenkalkulation EP'!$B$8,1)+(CX$9-1)),"MM"),
             IF(
                        OR(
                                    TEXT((EDATE('Projektkostenkalkulation EP'!$B$8,1)+CX$9),"TTT") = "Sa",
                                    TEXT((EDATE('Projektkostenkalkulation EP'!$B$8,1)+CX$9),"TTT") = "So",
                                    IF(ISNA(VLOOKUP(EDATE('Projektkostenkalkulation EP'!$B$8,1)+CX$9,Datenquellen!$F$7:$H$45,3,FALSE))," ",VLOOKUP(EDATE('Projektkostenkalkulation EP'!$B$8,1)+CX$9,Datenquellen!$F$7:$H$45,3,FALSE))="X"
                                    ),
                          "X",
                          ""
                          ),
               "X"
            )</f>
        <v/>
      </c>
      <c r="CZ14" s="232" t="str">
        <f xml:space="preserve"> IF(TEXT((EDATE('Projektkostenkalkulation EP'!$B$8,1)+CY$9),"MM")=TEXT((EDATE('Projektkostenkalkulation EP'!$B$8,1)+(CY$9-1)),"MM"),
             IF(
                        OR(
                                    TEXT((EDATE('Projektkostenkalkulation EP'!$B$8,1)+CY$9),"TTT") = "Sa",
                                    TEXT((EDATE('Projektkostenkalkulation EP'!$B$8,1)+CY$9),"TTT") = "So",
                                    IF(ISNA(VLOOKUP(EDATE('Projektkostenkalkulation EP'!$B$8,1)+CY$9,Datenquellen!$F$7:$H$45,3,FALSE))," ",VLOOKUP(EDATE('Projektkostenkalkulation EP'!$B$8,1)+CY$9,Datenquellen!$F$7:$H$45,3,FALSE))="X"
                                    ),
                          "X",
                          ""
                          ),
               "X"
            )</f>
        <v>X</v>
      </c>
      <c r="DA14" s="233" t="str">
        <f xml:space="preserve"> IF(TEXT((EDATE('Projektkostenkalkulation EP'!$B$8,1)+CZ$9),"MM")=TEXT((EDATE('Projektkostenkalkulation EP'!$B$8,1)+(CZ$9-1)),"MM"),
             IF(
                        OR(
                                    TEXT((EDATE('Projektkostenkalkulation EP'!$B$8,1)+CZ$9),"TTT") = "Sa",
                                    TEXT((EDATE('Projektkostenkalkulation EP'!$B$8,1)+CZ$9),"TTT") = "So",
                                    IF(ISNA(VLOOKUP(EDATE('Projektkostenkalkulation EP'!$B$8,1)+CZ$9,Datenquellen!$F$7:$H$45,3,FALSE))," ",VLOOKUP(EDATE('Projektkostenkalkulation EP'!$B$8,1)+CZ$9,Datenquellen!$F$7:$H$45,3,FALSE))="X"
                                    ),
                          "X",
                          ""
                          ),
               "X"
            )</f>
        <v>X</v>
      </c>
      <c r="DB14" s="234"/>
      <c r="DC14" s="235"/>
      <c r="DD14" s="409"/>
      <c r="DE14" s="406"/>
      <c r="DF14" s="231"/>
      <c r="DG14" s="232" t="str">
        <f>IF(
            OR(
                     TEXT(EDATE('Projektkostenkalkulation EP'!$B$8,1),"TTT") = "Sa",
                     TEXT(EDATE('Projektkostenkalkulation EP'!$B$8,1),"TTT") = "So",
                     IF(ISNA(VLOOKUP(EDATE('Projektkostenkalkulation EP'!$B$8,1),Datenquellen!$F$7:$H$45,3,FALSE))," ",VLOOKUP(EDATE('Projektkostenkalkulation EP'!$B$8,1),Datenquellen!$F$7:$H$45,3,FALSE))="X"
                            ),
                    "X",
                    ""
            )</f>
        <v/>
      </c>
      <c r="DH14" s="232" t="str">
        <f xml:space="preserve"> IF(TEXT((EDATE('Projektkostenkalkulation EP'!$B$8,1)+DG$9),"MM")=TEXT((EDATE('Projektkostenkalkulation EP'!$B$8,1)+(DG$9-1)),"MM"),
             IF(
                        OR(
                                    TEXT((EDATE('Projektkostenkalkulation EP'!$B$8,1)+DG$9),"TTT") = "Sa",
                                    TEXT((EDATE('Projektkostenkalkulation EP'!$B$8,1)+DG$9),"TTT") = "So",
                                    IF(ISNA(VLOOKUP(EDATE('Projektkostenkalkulation EP'!$B$8,1)+DG$9,Datenquellen!$F$7:$H$45,3,FALSE))," ",VLOOKUP(EDATE('Projektkostenkalkulation EP'!$B$8,1)+DG$9,Datenquellen!$F$7:$H$45,3,FALSE))="X"
                                    ),
                          "X",
                          ""
                          ),
               "X"
            )</f>
        <v/>
      </c>
      <c r="DI14" s="232" t="str">
        <f xml:space="preserve"> IF(TEXT((EDATE('Projektkostenkalkulation EP'!$B$8,1)+DH$9),"MM")=TEXT((EDATE('Projektkostenkalkulation EP'!$B$8,1)+(DH$9-1)),"MM"),
             IF(
                        OR(
                                    TEXT((EDATE('Projektkostenkalkulation EP'!$B$8,1)+DH$9),"TTT") = "Sa",
                                    TEXT((EDATE('Projektkostenkalkulation EP'!$B$8,1)+DH$9),"TTT") = "So",
                                    IF(ISNA(VLOOKUP(EDATE('Projektkostenkalkulation EP'!$B$8,1)+DH$9,Datenquellen!$F$7:$H$45,3,FALSE))," ",VLOOKUP(EDATE('Projektkostenkalkulation EP'!$B$8,1)+DH$9,Datenquellen!$F$7:$H$45,3,FALSE))="X"
                                    ),
                          "X",
                          ""
                          ),
               "X"
            )</f>
        <v>X</v>
      </c>
      <c r="DJ14" s="232" t="str">
        <f xml:space="preserve"> IF(TEXT((EDATE('Projektkostenkalkulation EP'!$B$8,1)+DI$9),"MM")=TEXT((EDATE('Projektkostenkalkulation EP'!$B$8,1)+(DI$9-1)),"MM"),
             IF(
                        OR(
                                    TEXT((EDATE('Projektkostenkalkulation EP'!$B$8,1)+DI$9),"TTT") = "Sa",
                                    TEXT((EDATE('Projektkostenkalkulation EP'!$B$8,1)+DI$9),"TTT") = "So",
                                    IF(ISNA(VLOOKUP(EDATE('Projektkostenkalkulation EP'!$B$8,1)+DI$9,Datenquellen!$F$7:$H$45,3,FALSE))," ",VLOOKUP(EDATE('Projektkostenkalkulation EP'!$B$8,1)+DI$9,Datenquellen!$F$7:$H$45,3,FALSE))="X"
                                    ),
                          "X",
                          ""
                          ),
               "X"
            )</f>
        <v>X</v>
      </c>
      <c r="DK14" s="232" t="str">
        <f xml:space="preserve"> IF(TEXT((EDATE('Projektkostenkalkulation EP'!$B$8,1)+DJ$9),"MM")=TEXT((EDATE('Projektkostenkalkulation EP'!$B$8,1)+(DJ$9-1)),"MM"),
             IF(
                        OR(
                                    TEXT((EDATE('Projektkostenkalkulation EP'!$B$8,1)+DJ$9),"TTT") = "Sa",
                                    TEXT((EDATE('Projektkostenkalkulation EP'!$B$8,1)+DJ$9),"TTT") = "So",
                                    IF(ISNA(VLOOKUP(EDATE('Projektkostenkalkulation EP'!$B$8,1)+DJ$9,Datenquellen!$F$7:$H$45,3,FALSE))," ",VLOOKUP(EDATE('Projektkostenkalkulation EP'!$B$8,1)+DJ$9,Datenquellen!$F$7:$H$45,3,FALSE))="X"
                                    ),
                          "X",
                          ""
                          ),
               "X"
            )</f>
        <v/>
      </c>
      <c r="DL14" s="232" t="str">
        <f xml:space="preserve"> IF(TEXT((EDATE('Projektkostenkalkulation EP'!$B$8,1)+DK$9),"MM")=TEXT((EDATE('Projektkostenkalkulation EP'!$B$8,1)+(DK$9-1)),"MM"),
             IF(
                        OR(
                                    TEXT((EDATE('Projektkostenkalkulation EP'!$B$8,1)+DK$9),"TTT") = "Sa",
                                    TEXT((EDATE('Projektkostenkalkulation EP'!$B$8,1)+DK$9),"TTT") = "So",
                                    IF(ISNA(VLOOKUP(EDATE('Projektkostenkalkulation EP'!$B$8,1)+DK$9,Datenquellen!$F$7:$H$45,3,FALSE))," ",VLOOKUP(EDATE('Projektkostenkalkulation EP'!$B$8,1)+DK$9,Datenquellen!$F$7:$H$45,3,FALSE))="X"
                                    ),
                          "X",
                          ""
                          ),
               "X"
            )</f>
        <v/>
      </c>
      <c r="DM14" s="232" t="str">
        <f xml:space="preserve"> IF(TEXT((EDATE('Projektkostenkalkulation EP'!$B$8,1)+DL$9),"MM")=TEXT((EDATE('Projektkostenkalkulation EP'!$B$8,1)+(DL$9-1)),"MM"),
             IF(
                        OR(
                                    TEXT((EDATE('Projektkostenkalkulation EP'!$B$8,1)+DL$9),"TTT") = "Sa",
                                    TEXT((EDATE('Projektkostenkalkulation EP'!$B$8,1)+DL$9),"TTT") = "So",
                                    IF(ISNA(VLOOKUP(EDATE('Projektkostenkalkulation EP'!$B$8,1)+DL$9,Datenquellen!$F$7:$H$45,3,FALSE))," ",VLOOKUP(EDATE('Projektkostenkalkulation EP'!$B$8,1)+DL$9,Datenquellen!$F$7:$H$45,3,FALSE))="X"
                                    ),
                          "X",
                          ""
                          ),
               "X"
            )</f>
        <v/>
      </c>
      <c r="DN14" s="232" t="str">
        <f xml:space="preserve"> IF(TEXT((EDATE('Projektkostenkalkulation EP'!$B$8,1)+DM$9),"MM")=TEXT((EDATE('Projektkostenkalkulation EP'!$B$8,1)+(DM$9-1)),"MM"),
             IF(
                        OR(
                                    TEXT((EDATE('Projektkostenkalkulation EP'!$B$8,1)+DM$9),"TTT") = "Sa",
                                    TEXT((EDATE('Projektkostenkalkulation EP'!$B$8,1)+DM$9),"TTT") = "So",
                                    IF(ISNA(VLOOKUP(EDATE('Projektkostenkalkulation EP'!$B$8,1)+DM$9,Datenquellen!$F$7:$H$45,3,FALSE))," ",VLOOKUP(EDATE('Projektkostenkalkulation EP'!$B$8,1)+DM$9,Datenquellen!$F$7:$H$45,3,FALSE))="X"
                                    ),
                          "X",
                          ""
                          ),
               "X"
            )</f>
        <v/>
      </c>
      <c r="DO14" s="232" t="str">
        <f xml:space="preserve"> IF(TEXT((EDATE('Projektkostenkalkulation EP'!$B$8,1)+DN$9),"MM")=TEXT((EDATE('Projektkostenkalkulation EP'!$B$8,1)+(DN$9-1)),"MM"),
             IF(
                        OR(
                                    TEXT((EDATE('Projektkostenkalkulation EP'!$B$8,1)+DN$9),"TTT") = "Sa",
                                    TEXT((EDATE('Projektkostenkalkulation EP'!$B$8,1)+DN$9),"TTT") = "So",
                                    IF(ISNA(VLOOKUP(EDATE('Projektkostenkalkulation EP'!$B$8,1)+DN$9,Datenquellen!$F$7:$H$45,3,FALSE))," ",VLOOKUP(EDATE('Projektkostenkalkulation EP'!$B$8,1)+DN$9,Datenquellen!$F$7:$H$45,3,FALSE))="X"
                                    ),
                          "X",
                          ""
                          ),
               "X"
            )</f>
        <v/>
      </c>
      <c r="DP14" s="232" t="str">
        <f xml:space="preserve"> IF(TEXT((EDATE('Projektkostenkalkulation EP'!$B$8,1)+DO$9),"MM")=TEXT((EDATE('Projektkostenkalkulation EP'!$B$8,1)+(DO$9-1)),"MM"),
             IF(
                        OR(
                                    TEXT((EDATE('Projektkostenkalkulation EP'!$B$8,1)+DO$9),"TTT") = "Sa",
                                    TEXT((EDATE('Projektkostenkalkulation EP'!$B$8,1)+DO$9),"TTT") = "So",
                                    IF(ISNA(VLOOKUP(EDATE('Projektkostenkalkulation EP'!$B$8,1)+DO$9,Datenquellen!$F$7:$H$45,3,FALSE))," ",VLOOKUP(EDATE('Projektkostenkalkulation EP'!$B$8,1)+DO$9,Datenquellen!$F$7:$H$45,3,FALSE))="X"
                                    ),
                          "X",
                          ""
                          ),
               "X"
            )</f>
        <v>X</v>
      </c>
      <c r="DQ14" s="232" t="str">
        <f xml:space="preserve"> IF(TEXT((EDATE('Projektkostenkalkulation EP'!$B$8,1)+DP$9),"MM")=TEXT((EDATE('Projektkostenkalkulation EP'!$B$8,1)+(DP$9-1)),"MM"),
             IF(
                        OR(
                                    TEXT((EDATE('Projektkostenkalkulation EP'!$B$8,1)+DP$9),"TTT") = "Sa",
                                    TEXT((EDATE('Projektkostenkalkulation EP'!$B$8,1)+DP$9),"TTT") = "So",
                                    IF(ISNA(VLOOKUP(EDATE('Projektkostenkalkulation EP'!$B$8,1)+DP$9,Datenquellen!$F$7:$H$45,3,FALSE))," ",VLOOKUP(EDATE('Projektkostenkalkulation EP'!$B$8,1)+DP$9,Datenquellen!$F$7:$H$45,3,FALSE))="X"
                                    ),
                          "X",
                          ""
                          ),
               "X"
            )</f>
        <v>X</v>
      </c>
      <c r="DR14" s="232" t="str">
        <f xml:space="preserve"> IF(TEXT((EDATE('Projektkostenkalkulation EP'!$B$8,1)+DQ$9),"MM")=TEXT((EDATE('Projektkostenkalkulation EP'!$B$8,1)+(DQ$9-1)),"MM"),
             IF(
                        OR(
                                    TEXT((EDATE('Projektkostenkalkulation EP'!$B$8,1)+DQ$9),"TTT") = "Sa",
                                    TEXT((EDATE('Projektkostenkalkulation EP'!$B$8,1)+DQ$9),"TTT") = "So",
                                    IF(ISNA(VLOOKUP(EDATE('Projektkostenkalkulation EP'!$B$8,1)+DQ$9,Datenquellen!$F$7:$H$45,3,FALSE))," ",VLOOKUP(EDATE('Projektkostenkalkulation EP'!$B$8,1)+DQ$9,Datenquellen!$F$7:$H$45,3,FALSE))="X"
                                    ),
                          "X",
                          ""
                          ),
               "X"
            )</f>
        <v/>
      </c>
      <c r="DS14" s="232" t="str">
        <f xml:space="preserve"> IF(TEXT((EDATE('Projektkostenkalkulation EP'!$B$8,1)+DR$9),"MM")=TEXT((EDATE('Projektkostenkalkulation EP'!$B$8,1)+(DR$9-1)),"MM"),
             IF(
                        OR(
                                    TEXT((EDATE('Projektkostenkalkulation EP'!$B$8,1)+DR$9),"TTT") = "Sa",
                                    TEXT((EDATE('Projektkostenkalkulation EP'!$B$8,1)+DR$9),"TTT") = "So",
                                    IF(ISNA(VLOOKUP(EDATE('Projektkostenkalkulation EP'!$B$8,1)+DR$9,Datenquellen!$F$7:$H$45,3,FALSE))," ",VLOOKUP(EDATE('Projektkostenkalkulation EP'!$B$8,1)+DR$9,Datenquellen!$F$7:$H$45,3,FALSE))="X"
                                    ),
                          "X",
                          ""
                          ),
               "X"
            )</f>
        <v/>
      </c>
      <c r="DT14" s="232" t="str">
        <f xml:space="preserve"> IF(TEXT((EDATE('Projektkostenkalkulation EP'!$B$8,1)+DS$9),"MM")=TEXT((EDATE('Projektkostenkalkulation EP'!$B$8,1)+(DS$9-1)),"MM"),
             IF(
                        OR(
                                    TEXT((EDATE('Projektkostenkalkulation EP'!$B$8,1)+DS$9),"TTT") = "Sa",
                                    TEXT((EDATE('Projektkostenkalkulation EP'!$B$8,1)+DS$9),"TTT") = "So",
                                    IF(ISNA(VLOOKUP(EDATE('Projektkostenkalkulation EP'!$B$8,1)+DS$9,Datenquellen!$F$7:$H$45,3,FALSE))," ",VLOOKUP(EDATE('Projektkostenkalkulation EP'!$B$8,1)+DS$9,Datenquellen!$F$7:$H$45,3,FALSE))="X"
                                    ),
                          "X",
                          ""
                          ),
               "X"
            )</f>
        <v/>
      </c>
      <c r="DU14" s="232" t="str">
        <f xml:space="preserve"> IF(TEXT((EDATE('Projektkostenkalkulation EP'!$B$8,1)+DT$9),"MM")=TEXT((EDATE('Projektkostenkalkulation EP'!$B$8,1)+(DT$9-1)),"MM"),
             IF(
                        OR(
                                    TEXT((EDATE('Projektkostenkalkulation EP'!$B$8,1)+DT$9),"TTT") = "Sa",
                                    TEXT((EDATE('Projektkostenkalkulation EP'!$B$8,1)+DT$9),"TTT") = "So",
                                    IF(ISNA(VLOOKUP(EDATE('Projektkostenkalkulation EP'!$B$8,1)+DT$9,Datenquellen!$F$7:$H$45,3,FALSE))," ",VLOOKUP(EDATE('Projektkostenkalkulation EP'!$B$8,1)+DT$9,Datenquellen!$F$7:$H$45,3,FALSE))="X"
                                    ),
                          "X",
                          ""
                          ),
               "X"
            )</f>
        <v/>
      </c>
      <c r="DV14" s="232" t="str">
        <f xml:space="preserve"> IF(TEXT((EDATE('Projektkostenkalkulation EP'!$B$8,1)+DU$9),"MM")=TEXT((EDATE('Projektkostenkalkulation EP'!$B$8,1)+(DU$9-1)),"MM"),
             IF(
                        OR(
                                    TEXT((EDATE('Projektkostenkalkulation EP'!$B$8,1)+DU$9),"TTT") = "Sa",
                                    TEXT((EDATE('Projektkostenkalkulation EP'!$B$8,1)+DU$9),"TTT") = "So",
                                    IF(ISNA(VLOOKUP(EDATE('Projektkostenkalkulation EP'!$B$8,1)+DU$9,Datenquellen!$F$7:$H$45,3,FALSE))," ",VLOOKUP(EDATE('Projektkostenkalkulation EP'!$B$8,1)+DU$9,Datenquellen!$F$7:$H$45,3,FALSE))="X"
                                    ),
                          "X",
                          ""
                          ),
               "X"
            )</f>
        <v/>
      </c>
      <c r="DW14" s="232" t="str">
        <f xml:space="preserve"> IF(TEXT((EDATE('Projektkostenkalkulation EP'!$B$8,1)+DV$9),"MM")=TEXT((EDATE('Projektkostenkalkulation EP'!$B$8,1)+(DV$9-1)),"MM"),
             IF(
                        OR(
                                    TEXT((EDATE('Projektkostenkalkulation EP'!$B$8,1)+DV$9),"TTT") = "Sa",
                                    TEXT((EDATE('Projektkostenkalkulation EP'!$B$8,1)+DV$9),"TTT") = "So",
                                    IF(ISNA(VLOOKUP(EDATE('Projektkostenkalkulation EP'!$B$8,1)+DV$9,Datenquellen!$F$7:$H$45,3,FALSE))," ",VLOOKUP(EDATE('Projektkostenkalkulation EP'!$B$8,1)+DV$9,Datenquellen!$F$7:$H$45,3,FALSE))="X"
                                    ),
                          "X",
                          ""
                          ),
               "X"
            )</f>
        <v>X</v>
      </c>
      <c r="DX14" s="232" t="str">
        <f xml:space="preserve"> IF(TEXT((EDATE('Projektkostenkalkulation EP'!$B$8,1)+DW$9),"MM")=TEXT((EDATE('Projektkostenkalkulation EP'!$B$8,1)+(DW$9-1)),"MM"),
             IF(
                        OR(
                                    TEXT((EDATE('Projektkostenkalkulation EP'!$B$8,1)+DW$9),"TTT") = "Sa",
                                    TEXT((EDATE('Projektkostenkalkulation EP'!$B$8,1)+DW$9),"TTT") = "So",
                                    IF(ISNA(VLOOKUP(EDATE('Projektkostenkalkulation EP'!$B$8,1)+DW$9,Datenquellen!$F$7:$H$45,3,FALSE))," ",VLOOKUP(EDATE('Projektkostenkalkulation EP'!$B$8,1)+DW$9,Datenquellen!$F$7:$H$45,3,FALSE))="X"
                                    ),
                          "X",
                          ""
                          ),
               "X"
            )</f>
        <v>X</v>
      </c>
      <c r="DY14" s="232" t="str">
        <f xml:space="preserve"> IF(TEXT((EDATE('Projektkostenkalkulation EP'!$B$8,1)+DX$9),"MM")=TEXT((EDATE('Projektkostenkalkulation EP'!$B$8,1)+(DX$9-1)),"MM"),
             IF(
                        OR(
                                    TEXT((EDATE('Projektkostenkalkulation EP'!$B$8,1)+DX$9),"TTT") = "Sa",
                                    TEXT((EDATE('Projektkostenkalkulation EP'!$B$8,1)+DX$9),"TTT") = "So",
                                    IF(ISNA(VLOOKUP(EDATE('Projektkostenkalkulation EP'!$B$8,1)+DX$9,Datenquellen!$F$7:$H$45,3,FALSE))," ",VLOOKUP(EDATE('Projektkostenkalkulation EP'!$B$8,1)+DX$9,Datenquellen!$F$7:$H$45,3,FALSE))="X"
                                    ),
                          "X",
                          ""
                          ),
               "X"
            )</f>
        <v/>
      </c>
      <c r="DZ14" s="232" t="str">
        <f xml:space="preserve"> IF(TEXT((EDATE('Projektkostenkalkulation EP'!$B$8,1)+DY$9),"MM")=TEXT((EDATE('Projektkostenkalkulation EP'!$B$8,1)+(DY$9-1)),"MM"),
             IF(
                        OR(
                                    TEXT((EDATE('Projektkostenkalkulation EP'!$B$8,1)+DY$9),"TTT") = "Sa",
                                    TEXT((EDATE('Projektkostenkalkulation EP'!$B$8,1)+DY$9),"TTT") = "So",
                                    IF(ISNA(VLOOKUP(EDATE('Projektkostenkalkulation EP'!$B$8,1)+DY$9,Datenquellen!$F$7:$H$45,3,FALSE))," ",VLOOKUP(EDATE('Projektkostenkalkulation EP'!$B$8,1)+DY$9,Datenquellen!$F$7:$H$45,3,FALSE))="X"
                                    ),
                          "X",
                          ""
                          ),
               "X"
            )</f>
        <v/>
      </c>
      <c r="EA14" s="232" t="str">
        <f xml:space="preserve"> IF(TEXT((EDATE('Projektkostenkalkulation EP'!$B$8,1)+DZ$9),"MM")=TEXT((EDATE('Projektkostenkalkulation EP'!$B$8,1)+(DZ$9-1)),"MM"),
             IF(
                        OR(
                                    TEXT((EDATE('Projektkostenkalkulation EP'!$B$8,1)+DZ$9),"TTT") = "Sa",
                                    TEXT((EDATE('Projektkostenkalkulation EP'!$B$8,1)+DZ$9),"TTT") = "So",
                                    IF(ISNA(VLOOKUP(EDATE('Projektkostenkalkulation EP'!$B$8,1)+DZ$9,Datenquellen!$F$7:$H$45,3,FALSE))," ",VLOOKUP(EDATE('Projektkostenkalkulation EP'!$B$8,1)+DZ$9,Datenquellen!$F$7:$H$45,3,FALSE))="X"
                                    ),
                          "X",
                          ""
                          ),
               "X"
            )</f>
        <v/>
      </c>
      <c r="EB14" s="232" t="str">
        <f xml:space="preserve"> IF(TEXT((EDATE('Projektkostenkalkulation EP'!$B$8,1)+EA$9),"MM")=TEXT((EDATE('Projektkostenkalkulation EP'!$B$8,1)+(EA$9-1)),"MM"),
             IF(
                        OR(
                                    TEXT((EDATE('Projektkostenkalkulation EP'!$B$8,1)+EA$9),"TTT") = "Sa",
                                    TEXT((EDATE('Projektkostenkalkulation EP'!$B$8,1)+EA$9),"TTT") = "So",
                                    IF(ISNA(VLOOKUP(EDATE('Projektkostenkalkulation EP'!$B$8,1)+EA$9,Datenquellen!$F$7:$H$45,3,FALSE))," ",VLOOKUP(EDATE('Projektkostenkalkulation EP'!$B$8,1)+EA$9,Datenquellen!$F$7:$H$45,3,FALSE))="X"
                                    ),
                          "X",
                          ""
                          ),
               "X"
            )</f>
        <v/>
      </c>
      <c r="EC14" s="232" t="str">
        <f xml:space="preserve"> IF(TEXT((EDATE('Projektkostenkalkulation EP'!$B$8,1)+EB$9),"MM")=TEXT((EDATE('Projektkostenkalkulation EP'!$B$8,1)+(EB$9-1)),"MM"),
             IF(
                        OR(
                                    TEXT((EDATE('Projektkostenkalkulation EP'!$B$8,1)+EB$9),"TTT") = "Sa",
                                    TEXT((EDATE('Projektkostenkalkulation EP'!$B$8,1)+EB$9),"TTT") = "So",
                                    IF(ISNA(VLOOKUP(EDATE('Projektkostenkalkulation EP'!$B$8,1)+EB$9,Datenquellen!$F$7:$H$45,3,FALSE))," ",VLOOKUP(EDATE('Projektkostenkalkulation EP'!$B$8,1)+EB$9,Datenquellen!$F$7:$H$45,3,FALSE))="X"
                                    ),
                          "X",
                          ""
                          ),
               "X"
            )</f>
        <v/>
      </c>
      <c r="ED14" s="232" t="str">
        <f xml:space="preserve"> IF(TEXT((EDATE('Projektkostenkalkulation EP'!$B$8,1)+EC$9),"MM")=TEXT((EDATE('Projektkostenkalkulation EP'!$B$8,1)+(EC$9-1)),"MM"),
             IF(
                        OR(
                                    TEXT((EDATE('Projektkostenkalkulation EP'!$B$8,1)+EC$9),"TTT") = "Sa",
                                    TEXT((EDATE('Projektkostenkalkulation EP'!$B$8,1)+EC$9),"TTT") = "So",
                                    IF(ISNA(VLOOKUP(EDATE('Projektkostenkalkulation EP'!$B$8,1)+EC$9,Datenquellen!$F$7:$H$45,3,FALSE))," ",VLOOKUP(EDATE('Projektkostenkalkulation EP'!$B$8,1)+EC$9,Datenquellen!$F$7:$H$45,3,FALSE))="X"
                                    ),
                          "X",
                          ""
                          ),
               "X"
            )</f>
        <v>X</v>
      </c>
      <c r="EE14" s="232" t="str">
        <f xml:space="preserve"> IF(TEXT((EDATE('Projektkostenkalkulation EP'!$B$8,1)+ED$9),"MM")=TEXT((EDATE('Projektkostenkalkulation EP'!$B$8,1)+(ED$9-1)),"MM"),
             IF(
                        OR(
                                    TEXT((EDATE('Projektkostenkalkulation EP'!$B$8,1)+ED$9),"TTT") = "Sa",
                                    TEXT((EDATE('Projektkostenkalkulation EP'!$B$8,1)+ED$9),"TTT") = "So",
                                    IF(ISNA(VLOOKUP(EDATE('Projektkostenkalkulation EP'!$B$8,1)+ED$9,Datenquellen!$F$7:$H$45,3,FALSE))," ",VLOOKUP(EDATE('Projektkostenkalkulation EP'!$B$8,1)+ED$9,Datenquellen!$F$7:$H$45,3,FALSE))="X"
                                    ),
                          "X",
                          ""
                          ),
               "X"
            )</f>
        <v>X</v>
      </c>
      <c r="EF14" s="232" t="str">
        <f xml:space="preserve"> IF(TEXT((EDATE('Projektkostenkalkulation EP'!$B$8,1)+EE$9),"MM")=TEXT((EDATE('Projektkostenkalkulation EP'!$B$8,1)+(EE$9-1)),"MM"),
             IF(
                        OR(
                                    TEXT((EDATE('Projektkostenkalkulation EP'!$B$8,1)+EE$9),"TTT") = "Sa",
                                    TEXT((EDATE('Projektkostenkalkulation EP'!$B$8,1)+EE$9),"TTT") = "So",
                                    IF(ISNA(VLOOKUP(EDATE('Projektkostenkalkulation EP'!$B$8,1)+EE$9,Datenquellen!$F$7:$H$45,3,FALSE))," ",VLOOKUP(EDATE('Projektkostenkalkulation EP'!$B$8,1)+EE$9,Datenquellen!$F$7:$H$45,3,FALSE))="X"
                                    ),
                          "X",
                          ""
                          ),
               "X"
            )</f>
        <v/>
      </c>
      <c r="EG14" s="232" t="str">
        <f xml:space="preserve"> IF(TEXT((EDATE('Projektkostenkalkulation EP'!$B$8,1)+EF$9),"MM")=TEXT((EDATE('Projektkostenkalkulation EP'!$B$8,1)+(EF$9-1)),"MM"),
             IF(
                        OR(
                                    TEXT((EDATE('Projektkostenkalkulation EP'!$B$8,1)+EF$9),"TTT") = "Sa",
                                    TEXT((EDATE('Projektkostenkalkulation EP'!$B$8,1)+EF$9),"TTT") = "So",
                                    IF(ISNA(VLOOKUP(EDATE('Projektkostenkalkulation EP'!$B$8,1)+EF$9,Datenquellen!$F$7:$H$45,3,FALSE))," ",VLOOKUP(EDATE('Projektkostenkalkulation EP'!$B$8,1)+EF$9,Datenquellen!$F$7:$H$45,3,FALSE))="X"
                                    ),
                          "X",
                          ""
                          ),
               "X"
            )</f>
        <v/>
      </c>
      <c r="EH14" s="232" t="str">
        <f xml:space="preserve"> IF(TEXT((EDATE('Projektkostenkalkulation EP'!$B$8,1)+EG$9),"MM")=TEXT((EDATE('Projektkostenkalkulation EP'!$B$8,1)+(EG$9-1)),"MM"),
             IF(
                        OR(
                                    TEXT((EDATE('Projektkostenkalkulation EP'!$B$8,1)+EG$9),"TTT") = "Sa",
                                    TEXT((EDATE('Projektkostenkalkulation EP'!$B$8,1)+EG$9),"TTT") = "So",
                                    IF(ISNA(VLOOKUP(EDATE('Projektkostenkalkulation EP'!$B$8,1)+EG$9,Datenquellen!$F$7:$H$45,3,FALSE))," ",VLOOKUP(EDATE('Projektkostenkalkulation EP'!$B$8,1)+EG$9,Datenquellen!$F$7:$H$45,3,FALSE))="X"
                                    ),
                          "X",
                          ""
                          ),
               "X"
            )</f>
        <v/>
      </c>
      <c r="EI14" s="232" t="str">
        <f xml:space="preserve"> IF(TEXT((EDATE('Projektkostenkalkulation EP'!$B$8,1)+EH$9),"MM")=TEXT((EDATE('Projektkostenkalkulation EP'!$B$8,1)+(EH$9-1)),"MM"),
             IF(
                        OR(
                                    TEXT((EDATE('Projektkostenkalkulation EP'!$B$8,1)+EH$9),"TTT") = "Sa",
                                    TEXT((EDATE('Projektkostenkalkulation EP'!$B$8,1)+EH$9),"TTT") = "So",
                                    IF(ISNA(VLOOKUP(EDATE('Projektkostenkalkulation EP'!$B$8,1)+EH$9,Datenquellen!$F$7:$H$45,3,FALSE))," ",VLOOKUP(EDATE('Projektkostenkalkulation EP'!$B$8,1)+EH$9,Datenquellen!$F$7:$H$45,3,FALSE))="X"
                                    ),
                          "X",
                          ""
                          ),
               "X"
            )</f>
        <v/>
      </c>
      <c r="EJ14" s="232" t="str">
        <f xml:space="preserve"> IF(TEXT((EDATE('Projektkostenkalkulation EP'!$B$8,1)+EI$9),"MM")=TEXT((EDATE('Projektkostenkalkulation EP'!$B$8,1)+(EI$9-1)),"MM"),
             IF(
                        OR(
                                    TEXT((EDATE('Projektkostenkalkulation EP'!$B$8,1)+EI$9),"TTT") = "Sa",
                                    TEXT((EDATE('Projektkostenkalkulation EP'!$B$8,1)+EI$9),"TTT") = "So",
                                    IF(ISNA(VLOOKUP(EDATE('Projektkostenkalkulation EP'!$B$8,1)+EI$9,Datenquellen!$F$7:$H$45,3,FALSE))," ",VLOOKUP(EDATE('Projektkostenkalkulation EP'!$B$8,1)+EI$9,Datenquellen!$F$7:$H$45,3,FALSE))="X"
                                    ),
                          "X",
                          ""
                          ),
               "X"
            )</f>
        <v>X</v>
      </c>
      <c r="EK14" s="233" t="str">
        <f xml:space="preserve"> IF(TEXT((EDATE('Projektkostenkalkulation EP'!$B$8,1)+EJ$9),"MM")=TEXT((EDATE('Projektkostenkalkulation EP'!$B$8,1)+(EJ$9-1)),"MM"),
             IF(
                        OR(
                                    TEXT((EDATE('Projektkostenkalkulation EP'!$B$8,1)+EJ$9),"TTT") = "Sa",
                                    TEXT((EDATE('Projektkostenkalkulation EP'!$B$8,1)+EJ$9),"TTT") = "So",
                                    IF(ISNA(VLOOKUP(EDATE('Projektkostenkalkulation EP'!$B$8,1)+EJ$9,Datenquellen!$F$7:$H$45,3,FALSE))," ",VLOOKUP(EDATE('Projektkostenkalkulation EP'!$B$8,1)+EJ$9,Datenquellen!$F$7:$H$45,3,FALSE))="X"
                                    ),
                          "X",
                          ""
                          ),
               "X"
            )</f>
        <v>X</v>
      </c>
      <c r="EL14" s="234"/>
      <c r="EM14" s="235"/>
      <c r="EN14" s="409"/>
      <c r="EO14" s="406"/>
      <c r="EP14" s="231"/>
      <c r="EQ14" s="232" t="str">
        <f>IF(
            OR(
                     TEXT(EDATE('Projektkostenkalkulation EP'!$B$8,1),"TTT") = "Sa",
                     TEXT(EDATE('Projektkostenkalkulation EP'!$B$8,1),"TTT") = "So",
                     IF(ISNA(VLOOKUP(EDATE('Projektkostenkalkulation EP'!$B$8,1),Datenquellen!$F$7:$H$45,3,FALSE))," ",VLOOKUP(EDATE('Projektkostenkalkulation EP'!$B$8,1),Datenquellen!$F$7:$H$45,3,FALSE))="X"
                            ),
                    "X",
                    ""
            )</f>
        <v/>
      </c>
      <c r="ER14" s="232" t="str">
        <f xml:space="preserve"> IF(TEXT((EDATE('Projektkostenkalkulation EP'!$B$8,1)+EQ$9),"MM")=TEXT((EDATE('Projektkostenkalkulation EP'!$B$8,1)+(EQ$9-1)),"MM"),
             IF(
                        OR(
                                    TEXT((EDATE('Projektkostenkalkulation EP'!$B$8,1)+EQ$9),"TTT") = "Sa",
                                    TEXT((EDATE('Projektkostenkalkulation EP'!$B$8,1)+EQ$9),"TTT") = "So",
                                    IF(ISNA(VLOOKUP(EDATE('Projektkostenkalkulation EP'!$B$8,1)+EQ$9,Datenquellen!$F$7:$H$45,3,FALSE))," ",VLOOKUP(EDATE('Projektkostenkalkulation EP'!$B$8,1)+EQ$9,Datenquellen!$F$7:$H$45,3,FALSE))="X"
                                    ),
                          "X",
                          ""
                          ),
               "X"
            )</f>
        <v/>
      </c>
      <c r="ES14" s="232" t="str">
        <f xml:space="preserve"> IF(TEXT((EDATE('Projektkostenkalkulation EP'!$B$8,1)+ER$9),"MM")=TEXT((EDATE('Projektkostenkalkulation EP'!$B$8,1)+(ER$9-1)),"MM"),
             IF(
                        OR(
                                    TEXT((EDATE('Projektkostenkalkulation EP'!$B$8,1)+ER$9),"TTT") = "Sa",
                                    TEXT((EDATE('Projektkostenkalkulation EP'!$B$8,1)+ER$9),"TTT") = "So",
                                    IF(ISNA(VLOOKUP(EDATE('Projektkostenkalkulation EP'!$B$8,1)+ER$9,Datenquellen!$F$7:$H$45,3,FALSE))," ",VLOOKUP(EDATE('Projektkostenkalkulation EP'!$B$8,1)+ER$9,Datenquellen!$F$7:$H$45,3,FALSE))="X"
                                    ),
                          "X",
                          ""
                          ),
               "X"
            )</f>
        <v>X</v>
      </c>
      <c r="ET14" s="232" t="str">
        <f xml:space="preserve"> IF(TEXT((EDATE('Projektkostenkalkulation EP'!$B$8,1)+ES$9),"MM")=TEXT((EDATE('Projektkostenkalkulation EP'!$B$8,1)+(ES$9-1)),"MM"),
             IF(
                        OR(
                                    TEXT((EDATE('Projektkostenkalkulation EP'!$B$8,1)+ES$9),"TTT") = "Sa",
                                    TEXT((EDATE('Projektkostenkalkulation EP'!$B$8,1)+ES$9),"TTT") = "So",
                                    IF(ISNA(VLOOKUP(EDATE('Projektkostenkalkulation EP'!$B$8,1)+ES$9,Datenquellen!$F$7:$H$45,3,FALSE))," ",VLOOKUP(EDATE('Projektkostenkalkulation EP'!$B$8,1)+ES$9,Datenquellen!$F$7:$H$45,3,FALSE))="X"
                                    ),
                          "X",
                          ""
                          ),
               "X"
            )</f>
        <v>X</v>
      </c>
      <c r="EU14" s="232" t="str">
        <f xml:space="preserve"> IF(TEXT((EDATE('Projektkostenkalkulation EP'!$B$8,1)+ET$9),"MM")=TEXT((EDATE('Projektkostenkalkulation EP'!$B$8,1)+(ET$9-1)),"MM"),
             IF(
                        OR(
                                    TEXT((EDATE('Projektkostenkalkulation EP'!$B$8,1)+ET$9),"TTT") = "Sa",
                                    TEXT((EDATE('Projektkostenkalkulation EP'!$B$8,1)+ET$9),"TTT") = "So",
                                    IF(ISNA(VLOOKUP(EDATE('Projektkostenkalkulation EP'!$B$8,1)+ET$9,Datenquellen!$F$7:$H$45,3,FALSE))," ",VLOOKUP(EDATE('Projektkostenkalkulation EP'!$B$8,1)+ET$9,Datenquellen!$F$7:$H$45,3,FALSE))="X"
                                    ),
                          "X",
                          ""
                          ),
               "X"
            )</f>
        <v/>
      </c>
      <c r="EV14" s="232" t="str">
        <f xml:space="preserve"> IF(TEXT((EDATE('Projektkostenkalkulation EP'!$B$8,1)+EU$9),"MM")=TEXT((EDATE('Projektkostenkalkulation EP'!$B$8,1)+(EU$9-1)),"MM"),
             IF(
                        OR(
                                    TEXT((EDATE('Projektkostenkalkulation EP'!$B$8,1)+EU$9),"TTT") = "Sa",
                                    TEXT((EDATE('Projektkostenkalkulation EP'!$B$8,1)+EU$9),"TTT") = "So",
                                    IF(ISNA(VLOOKUP(EDATE('Projektkostenkalkulation EP'!$B$8,1)+EU$9,Datenquellen!$F$7:$H$45,3,FALSE))," ",VLOOKUP(EDATE('Projektkostenkalkulation EP'!$B$8,1)+EU$9,Datenquellen!$F$7:$H$45,3,FALSE))="X"
                                    ),
                          "X",
                          ""
                          ),
               "X"
            )</f>
        <v/>
      </c>
      <c r="EW14" s="232" t="str">
        <f xml:space="preserve"> IF(TEXT((EDATE('Projektkostenkalkulation EP'!$B$8,1)+EV$9),"MM")=TEXT((EDATE('Projektkostenkalkulation EP'!$B$8,1)+(EV$9-1)),"MM"),
             IF(
                        OR(
                                    TEXT((EDATE('Projektkostenkalkulation EP'!$B$8,1)+EV$9),"TTT") = "Sa",
                                    TEXT((EDATE('Projektkostenkalkulation EP'!$B$8,1)+EV$9),"TTT") = "So",
                                    IF(ISNA(VLOOKUP(EDATE('Projektkostenkalkulation EP'!$B$8,1)+EV$9,Datenquellen!$F$7:$H$45,3,FALSE))," ",VLOOKUP(EDATE('Projektkostenkalkulation EP'!$B$8,1)+EV$9,Datenquellen!$F$7:$H$45,3,FALSE))="X"
                                    ),
                          "X",
                          ""
                          ),
               "X"
            )</f>
        <v/>
      </c>
      <c r="EX14" s="232" t="str">
        <f xml:space="preserve"> IF(TEXT((EDATE('Projektkostenkalkulation EP'!$B$8,1)+EW$9),"MM")=TEXT((EDATE('Projektkostenkalkulation EP'!$B$8,1)+(EW$9-1)),"MM"),
             IF(
                        OR(
                                    TEXT((EDATE('Projektkostenkalkulation EP'!$B$8,1)+EW$9),"TTT") = "Sa",
                                    TEXT((EDATE('Projektkostenkalkulation EP'!$B$8,1)+EW$9),"TTT") = "So",
                                    IF(ISNA(VLOOKUP(EDATE('Projektkostenkalkulation EP'!$B$8,1)+EW$9,Datenquellen!$F$7:$H$45,3,FALSE))," ",VLOOKUP(EDATE('Projektkostenkalkulation EP'!$B$8,1)+EW$9,Datenquellen!$F$7:$H$45,3,FALSE))="X"
                                    ),
                          "X",
                          ""
                          ),
               "X"
            )</f>
        <v/>
      </c>
      <c r="EY14" s="232" t="str">
        <f xml:space="preserve"> IF(TEXT((EDATE('Projektkostenkalkulation EP'!$B$8,1)+EX$9),"MM")=TEXT((EDATE('Projektkostenkalkulation EP'!$B$8,1)+(EX$9-1)),"MM"),
             IF(
                        OR(
                                    TEXT((EDATE('Projektkostenkalkulation EP'!$B$8,1)+EX$9),"TTT") = "Sa",
                                    TEXT((EDATE('Projektkostenkalkulation EP'!$B$8,1)+EX$9),"TTT") = "So",
                                    IF(ISNA(VLOOKUP(EDATE('Projektkostenkalkulation EP'!$B$8,1)+EX$9,Datenquellen!$F$7:$H$45,3,FALSE))," ",VLOOKUP(EDATE('Projektkostenkalkulation EP'!$B$8,1)+EX$9,Datenquellen!$F$7:$H$45,3,FALSE))="X"
                                    ),
                          "X",
                          ""
                          ),
               "X"
            )</f>
        <v/>
      </c>
      <c r="EZ14" s="232" t="str">
        <f xml:space="preserve"> IF(TEXT((EDATE('Projektkostenkalkulation EP'!$B$8,1)+EY$9),"MM")=TEXT((EDATE('Projektkostenkalkulation EP'!$B$8,1)+(EY$9-1)),"MM"),
             IF(
                        OR(
                                    TEXT((EDATE('Projektkostenkalkulation EP'!$B$8,1)+EY$9),"TTT") = "Sa",
                                    TEXT((EDATE('Projektkostenkalkulation EP'!$B$8,1)+EY$9),"TTT") = "So",
                                    IF(ISNA(VLOOKUP(EDATE('Projektkostenkalkulation EP'!$B$8,1)+EY$9,Datenquellen!$F$7:$H$45,3,FALSE))," ",VLOOKUP(EDATE('Projektkostenkalkulation EP'!$B$8,1)+EY$9,Datenquellen!$F$7:$H$45,3,FALSE))="X"
                                    ),
                          "X",
                          ""
                          ),
               "X"
            )</f>
        <v>X</v>
      </c>
      <c r="FA14" s="232" t="str">
        <f xml:space="preserve"> IF(TEXT((EDATE('Projektkostenkalkulation EP'!$B$8,1)+EZ$9),"MM")=TEXT((EDATE('Projektkostenkalkulation EP'!$B$8,1)+(EZ$9-1)),"MM"),
             IF(
                        OR(
                                    TEXT((EDATE('Projektkostenkalkulation EP'!$B$8,1)+EZ$9),"TTT") = "Sa",
                                    TEXT((EDATE('Projektkostenkalkulation EP'!$B$8,1)+EZ$9),"TTT") = "So",
                                    IF(ISNA(VLOOKUP(EDATE('Projektkostenkalkulation EP'!$B$8,1)+EZ$9,Datenquellen!$F$7:$H$45,3,FALSE))," ",VLOOKUP(EDATE('Projektkostenkalkulation EP'!$B$8,1)+EZ$9,Datenquellen!$F$7:$H$45,3,FALSE))="X"
                                    ),
                          "X",
                          ""
                          ),
               "X"
            )</f>
        <v>X</v>
      </c>
      <c r="FB14" s="232" t="str">
        <f xml:space="preserve"> IF(TEXT((EDATE('Projektkostenkalkulation EP'!$B$8,1)+FA$9),"MM")=TEXT((EDATE('Projektkostenkalkulation EP'!$B$8,1)+(FA$9-1)),"MM"),
             IF(
                        OR(
                                    TEXT((EDATE('Projektkostenkalkulation EP'!$B$8,1)+FA$9),"TTT") = "Sa",
                                    TEXT((EDATE('Projektkostenkalkulation EP'!$B$8,1)+FA$9),"TTT") = "So",
                                    IF(ISNA(VLOOKUP(EDATE('Projektkostenkalkulation EP'!$B$8,1)+FA$9,Datenquellen!$F$7:$H$45,3,FALSE))," ",VLOOKUP(EDATE('Projektkostenkalkulation EP'!$B$8,1)+FA$9,Datenquellen!$F$7:$H$45,3,FALSE))="X"
                                    ),
                          "X",
                          ""
                          ),
               "X"
            )</f>
        <v/>
      </c>
      <c r="FC14" s="232" t="str">
        <f xml:space="preserve"> IF(TEXT((EDATE('Projektkostenkalkulation EP'!$B$8,1)+FB$9),"MM")=TEXT((EDATE('Projektkostenkalkulation EP'!$B$8,1)+(FB$9-1)),"MM"),
             IF(
                        OR(
                                    TEXT((EDATE('Projektkostenkalkulation EP'!$B$8,1)+FB$9),"TTT") = "Sa",
                                    TEXT((EDATE('Projektkostenkalkulation EP'!$B$8,1)+FB$9),"TTT") = "So",
                                    IF(ISNA(VLOOKUP(EDATE('Projektkostenkalkulation EP'!$B$8,1)+FB$9,Datenquellen!$F$7:$H$45,3,FALSE))," ",VLOOKUP(EDATE('Projektkostenkalkulation EP'!$B$8,1)+FB$9,Datenquellen!$F$7:$H$45,3,FALSE))="X"
                                    ),
                          "X",
                          ""
                          ),
               "X"
            )</f>
        <v/>
      </c>
      <c r="FD14" s="232" t="str">
        <f xml:space="preserve"> IF(TEXT((EDATE('Projektkostenkalkulation EP'!$B$8,1)+FC$9),"MM")=TEXT((EDATE('Projektkostenkalkulation EP'!$B$8,1)+(FC$9-1)),"MM"),
             IF(
                        OR(
                                    TEXT((EDATE('Projektkostenkalkulation EP'!$B$8,1)+FC$9),"TTT") = "Sa",
                                    TEXT((EDATE('Projektkostenkalkulation EP'!$B$8,1)+FC$9),"TTT") = "So",
                                    IF(ISNA(VLOOKUP(EDATE('Projektkostenkalkulation EP'!$B$8,1)+FC$9,Datenquellen!$F$7:$H$45,3,FALSE))," ",VLOOKUP(EDATE('Projektkostenkalkulation EP'!$B$8,1)+FC$9,Datenquellen!$F$7:$H$45,3,FALSE))="X"
                                    ),
                          "X",
                          ""
                          ),
               "X"
            )</f>
        <v/>
      </c>
      <c r="FE14" s="232" t="str">
        <f xml:space="preserve"> IF(TEXT((EDATE('Projektkostenkalkulation EP'!$B$8,1)+FD$9),"MM")=TEXT((EDATE('Projektkostenkalkulation EP'!$B$8,1)+(FD$9-1)),"MM"),
             IF(
                        OR(
                                    TEXT((EDATE('Projektkostenkalkulation EP'!$B$8,1)+FD$9),"TTT") = "Sa",
                                    TEXT((EDATE('Projektkostenkalkulation EP'!$B$8,1)+FD$9),"TTT") = "So",
                                    IF(ISNA(VLOOKUP(EDATE('Projektkostenkalkulation EP'!$B$8,1)+FD$9,Datenquellen!$F$7:$H$45,3,FALSE))," ",VLOOKUP(EDATE('Projektkostenkalkulation EP'!$B$8,1)+FD$9,Datenquellen!$F$7:$H$45,3,FALSE))="X"
                                    ),
                          "X",
                          ""
                          ),
               "X"
            )</f>
        <v/>
      </c>
      <c r="FF14" s="232" t="str">
        <f xml:space="preserve"> IF(TEXT((EDATE('Projektkostenkalkulation EP'!$B$8,1)+FE$9),"MM")=TEXT((EDATE('Projektkostenkalkulation EP'!$B$8,1)+(FE$9-1)),"MM"),
             IF(
                        OR(
                                    TEXT((EDATE('Projektkostenkalkulation EP'!$B$8,1)+FE$9),"TTT") = "Sa",
                                    TEXT((EDATE('Projektkostenkalkulation EP'!$B$8,1)+FE$9),"TTT") = "So",
                                    IF(ISNA(VLOOKUP(EDATE('Projektkostenkalkulation EP'!$B$8,1)+FE$9,Datenquellen!$F$7:$H$45,3,FALSE))," ",VLOOKUP(EDATE('Projektkostenkalkulation EP'!$B$8,1)+FE$9,Datenquellen!$F$7:$H$45,3,FALSE))="X"
                                    ),
                          "X",
                          ""
                          ),
               "X"
            )</f>
        <v/>
      </c>
      <c r="FG14" s="232" t="str">
        <f xml:space="preserve"> IF(TEXT((EDATE('Projektkostenkalkulation EP'!$B$8,1)+FF$9),"MM")=TEXT((EDATE('Projektkostenkalkulation EP'!$B$8,1)+(FF$9-1)),"MM"),
             IF(
                        OR(
                                    TEXT((EDATE('Projektkostenkalkulation EP'!$B$8,1)+FF$9),"TTT") = "Sa",
                                    TEXT((EDATE('Projektkostenkalkulation EP'!$B$8,1)+FF$9),"TTT") = "So",
                                    IF(ISNA(VLOOKUP(EDATE('Projektkostenkalkulation EP'!$B$8,1)+FF$9,Datenquellen!$F$7:$H$45,3,FALSE))," ",VLOOKUP(EDATE('Projektkostenkalkulation EP'!$B$8,1)+FF$9,Datenquellen!$F$7:$H$45,3,FALSE))="X"
                                    ),
                          "X",
                          ""
                          ),
               "X"
            )</f>
        <v>X</v>
      </c>
      <c r="FH14" s="232" t="str">
        <f xml:space="preserve"> IF(TEXT((EDATE('Projektkostenkalkulation EP'!$B$8,1)+FG$9),"MM")=TEXT((EDATE('Projektkostenkalkulation EP'!$B$8,1)+(FG$9-1)),"MM"),
             IF(
                        OR(
                                    TEXT((EDATE('Projektkostenkalkulation EP'!$B$8,1)+FG$9),"TTT") = "Sa",
                                    TEXT((EDATE('Projektkostenkalkulation EP'!$B$8,1)+FG$9),"TTT") = "So",
                                    IF(ISNA(VLOOKUP(EDATE('Projektkostenkalkulation EP'!$B$8,1)+FG$9,Datenquellen!$F$7:$H$45,3,FALSE))," ",VLOOKUP(EDATE('Projektkostenkalkulation EP'!$B$8,1)+FG$9,Datenquellen!$F$7:$H$45,3,FALSE))="X"
                                    ),
                          "X",
                          ""
                          ),
               "X"
            )</f>
        <v>X</v>
      </c>
      <c r="FI14" s="232" t="str">
        <f xml:space="preserve"> IF(TEXT((EDATE('Projektkostenkalkulation EP'!$B$8,1)+FH$9),"MM")=TEXT((EDATE('Projektkostenkalkulation EP'!$B$8,1)+(FH$9-1)),"MM"),
             IF(
                        OR(
                                    TEXT((EDATE('Projektkostenkalkulation EP'!$B$8,1)+FH$9),"TTT") = "Sa",
                                    TEXT((EDATE('Projektkostenkalkulation EP'!$B$8,1)+FH$9),"TTT") = "So",
                                    IF(ISNA(VLOOKUP(EDATE('Projektkostenkalkulation EP'!$B$8,1)+FH$9,Datenquellen!$F$7:$H$45,3,FALSE))," ",VLOOKUP(EDATE('Projektkostenkalkulation EP'!$B$8,1)+FH$9,Datenquellen!$F$7:$H$45,3,FALSE))="X"
                                    ),
                          "X",
                          ""
                          ),
               "X"
            )</f>
        <v/>
      </c>
      <c r="FJ14" s="232" t="str">
        <f xml:space="preserve"> IF(TEXT((EDATE('Projektkostenkalkulation EP'!$B$8,1)+FI$9),"MM")=TEXT((EDATE('Projektkostenkalkulation EP'!$B$8,1)+(FI$9-1)),"MM"),
             IF(
                        OR(
                                    TEXT((EDATE('Projektkostenkalkulation EP'!$B$8,1)+FI$9),"TTT") = "Sa",
                                    TEXT((EDATE('Projektkostenkalkulation EP'!$B$8,1)+FI$9),"TTT") = "So",
                                    IF(ISNA(VLOOKUP(EDATE('Projektkostenkalkulation EP'!$B$8,1)+FI$9,Datenquellen!$F$7:$H$45,3,FALSE))," ",VLOOKUP(EDATE('Projektkostenkalkulation EP'!$B$8,1)+FI$9,Datenquellen!$F$7:$H$45,3,FALSE))="X"
                                    ),
                          "X",
                          ""
                          ),
               "X"
            )</f>
        <v/>
      </c>
      <c r="FK14" s="232" t="str">
        <f xml:space="preserve"> IF(TEXT((EDATE('Projektkostenkalkulation EP'!$B$8,1)+FJ$9),"MM")=TEXT((EDATE('Projektkostenkalkulation EP'!$B$8,1)+(FJ$9-1)),"MM"),
             IF(
                        OR(
                                    TEXT((EDATE('Projektkostenkalkulation EP'!$B$8,1)+FJ$9),"TTT") = "Sa",
                                    TEXT((EDATE('Projektkostenkalkulation EP'!$B$8,1)+FJ$9),"TTT") = "So",
                                    IF(ISNA(VLOOKUP(EDATE('Projektkostenkalkulation EP'!$B$8,1)+FJ$9,Datenquellen!$F$7:$H$45,3,FALSE))," ",VLOOKUP(EDATE('Projektkostenkalkulation EP'!$B$8,1)+FJ$9,Datenquellen!$F$7:$H$45,3,FALSE))="X"
                                    ),
                          "X",
                          ""
                          ),
               "X"
            )</f>
        <v/>
      </c>
      <c r="FL14" s="232" t="str">
        <f xml:space="preserve"> IF(TEXT((EDATE('Projektkostenkalkulation EP'!$B$8,1)+FK$9),"MM")=TEXT((EDATE('Projektkostenkalkulation EP'!$B$8,1)+(FK$9-1)),"MM"),
             IF(
                        OR(
                                    TEXT((EDATE('Projektkostenkalkulation EP'!$B$8,1)+FK$9),"TTT") = "Sa",
                                    TEXT((EDATE('Projektkostenkalkulation EP'!$B$8,1)+FK$9),"TTT") = "So",
                                    IF(ISNA(VLOOKUP(EDATE('Projektkostenkalkulation EP'!$B$8,1)+FK$9,Datenquellen!$F$7:$H$45,3,FALSE))," ",VLOOKUP(EDATE('Projektkostenkalkulation EP'!$B$8,1)+FK$9,Datenquellen!$F$7:$H$45,3,FALSE))="X"
                                    ),
                          "X",
                          ""
                          ),
               "X"
            )</f>
        <v/>
      </c>
      <c r="FM14" s="232" t="str">
        <f xml:space="preserve"> IF(TEXT((EDATE('Projektkostenkalkulation EP'!$B$8,1)+FL$9),"MM")=TEXT((EDATE('Projektkostenkalkulation EP'!$B$8,1)+(FL$9-1)),"MM"),
             IF(
                        OR(
                                    TEXT((EDATE('Projektkostenkalkulation EP'!$B$8,1)+FL$9),"TTT") = "Sa",
                                    TEXT((EDATE('Projektkostenkalkulation EP'!$B$8,1)+FL$9),"TTT") = "So",
                                    IF(ISNA(VLOOKUP(EDATE('Projektkostenkalkulation EP'!$B$8,1)+FL$9,Datenquellen!$F$7:$H$45,3,FALSE))," ",VLOOKUP(EDATE('Projektkostenkalkulation EP'!$B$8,1)+FL$9,Datenquellen!$F$7:$H$45,3,FALSE))="X"
                                    ),
                          "X",
                          ""
                          ),
               "X"
            )</f>
        <v/>
      </c>
      <c r="FN14" s="232" t="str">
        <f xml:space="preserve"> IF(TEXT((EDATE('Projektkostenkalkulation EP'!$B$8,1)+FM$9),"MM")=TEXT((EDATE('Projektkostenkalkulation EP'!$B$8,1)+(FM$9-1)),"MM"),
             IF(
                        OR(
                                    TEXT((EDATE('Projektkostenkalkulation EP'!$B$8,1)+FM$9),"TTT") = "Sa",
                                    TEXT((EDATE('Projektkostenkalkulation EP'!$B$8,1)+FM$9),"TTT") = "So",
                                    IF(ISNA(VLOOKUP(EDATE('Projektkostenkalkulation EP'!$B$8,1)+FM$9,Datenquellen!$F$7:$H$45,3,FALSE))," ",VLOOKUP(EDATE('Projektkostenkalkulation EP'!$B$8,1)+FM$9,Datenquellen!$F$7:$H$45,3,FALSE))="X"
                                    ),
                          "X",
                          ""
                          ),
               "X"
            )</f>
        <v>X</v>
      </c>
      <c r="FO14" s="232" t="str">
        <f xml:space="preserve"> IF(TEXT((EDATE('Projektkostenkalkulation EP'!$B$8,1)+FN$9),"MM")=TEXT((EDATE('Projektkostenkalkulation EP'!$B$8,1)+(FN$9-1)),"MM"),
             IF(
                        OR(
                                    TEXT((EDATE('Projektkostenkalkulation EP'!$B$8,1)+FN$9),"TTT") = "Sa",
                                    TEXT((EDATE('Projektkostenkalkulation EP'!$B$8,1)+FN$9),"TTT") = "So",
                                    IF(ISNA(VLOOKUP(EDATE('Projektkostenkalkulation EP'!$B$8,1)+FN$9,Datenquellen!$F$7:$H$45,3,FALSE))," ",VLOOKUP(EDATE('Projektkostenkalkulation EP'!$B$8,1)+FN$9,Datenquellen!$F$7:$H$45,3,FALSE))="X"
                                    ),
                          "X",
                          ""
                          ),
               "X"
            )</f>
        <v>X</v>
      </c>
      <c r="FP14" s="232" t="str">
        <f xml:space="preserve"> IF(TEXT((EDATE('Projektkostenkalkulation EP'!$B$8,1)+FO$9),"MM")=TEXT((EDATE('Projektkostenkalkulation EP'!$B$8,1)+(FO$9-1)),"MM"),
             IF(
                        OR(
                                    TEXT((EDATE('Projektkostenkalkulation EP'!$B$8,1)+FO$9),"TTT") = "Sa",
                                    TEXT((EDATE('Projektkostenkalkulation EP'!$B$8,1)+FO$9),"TTT") = "So",
                                    IF(ISNA(VLOOKUP(EDATE('Projektkostenkalkulation EP'!$B$8,1)+FO$9,Datenquellen!$F$7:$H$45,3,FALSE))," ",VLOOKUP(EDATE('Projektkostenkalkulation EP'!$B$8,1)+FO$9,Datenquellen!$F$7:$H$45,3,FALSE))="X"
                                    ),
                          "X",
                          ""
                          ),
               "X"
            )</f>
        <v/>
      </c>
      <c r="FQ14" s="232" t="str">
        <f xml:space="preserve"> IF(TEXT((EDATE('Projektkostenkalkulation EP'!$B$8,1)+FP$9),"MM")=TEXT((EDATE('Projektkostenkalkulation EP'!$B$8,1)+(FP$9-1)),"MM"),
             IF(
                        OR(
                                    TEXT((EDATE('Projektkostenkalkulation EP'!$B$8,1)+FP$9),"TTT") = "Sa",
                                    TEXT((EDATE('Projektkostenkalkulation EP'!$B$8,1)+FP$9),"TTT") = "So",
                                    IF(ISNA(VLOOKUP(EDATE('Projektkostenkalkulation EP'!$B$8,1)+FP$9,Datenquellen!$F$7:$H$45,3,FALSE))," ",VLOOKUP(EDATE('Projektkostenkalkulation EP'!$B$8,1)+FP$9,Datenquellen!$F$7:$H$45,3,FALSE))="X"
                                    ),
                          "X",
                          ""
                          ),
               "X"
            )</f>
        <v/>
      </c>
      <c r="FR14" s="232" t="str">
        <f xml:space="preserve"> IF(TEXT((EDATE('Projektkostenkalkulation EP'!$B$8,1)+FQ$9),"MM")=TEXT((EDATE('Projektkostenkalkulation EP'!$B$8,1)+(FQ$9-1)),"MM"),
             IF(
                        OR(
                                    TEXT((EDATE('Projektkostenkalkulation EP'!$B$8,1)+FQ$9),"TTT") = "Sa",
                                    TEXT((EDATE('Projektkostenkalkulation EP'!$B$8,1)+FQ$9),"TTT") = "So",
                                    IF(ISNA(VLOOKUP(EDATE('Projektkostenkalkulation EP'!$B$8,1)+FQ$9,Datenquellen!$F$7:$H$45,3,FALSE))," ",VLOOKUP(EDATE('Projektkostenkalkulation EP'!$B$8,1)+FQ$9,Datenquellen!$F$7:$H$45,3,FALSE))="X"
                                    ),
                          "X",
                          ""
                          ),
               "X"
            )</f>
        <v/>
      </c>
      <c r="FS14" s="232" t="str">
        <f xml:space="preserve"> IF(TEXT((EDATE('Projektkostenkalkulation EP'!$B$8,1)+FR$9),"MM")=TEXT((EDATE('Projektkostenkalkulation EP'!$B$8,1)+(FR$9-1)),"MM"),
             IF(
                        OR(
                                    TEXT((EDATE('Projektkostenkalkulation EP'!$B$8,1)+FR$9),"TTT") = "Sa",
                                    TEXT((EDATE('Projektkostenkalkulation EP'!$B$8,1)+FR$9),"TTT") = "So",
                                    IF(ISNA(VLOOKUP(EDATE('Projektkostenkalkulation EP'!$B$8,1)+FR$9,Datenquellen!$F$7:$H$45,3,FALSE))," ",VLOOKUP(EDATE('Projektkostenkalkulation EP'!$B$8,1)+FR$9,Datenquellen!$F$7:$H$45,3,FALSE))="X"
                                    ),
                          "X",
                          ""
                          ),
               "X"
            )</f>
        <v/>
      </c>
      <c r="FT14" s="232" t="str">
        <f xml:space="preserve"> IF(TEXT((EDATE('Projektkostenkalkulation EP'!$B$8,1)+FS$9),"MM")=TEXT((EDATE('Projektkostenkalkulation EP'!$B$8,1)+(FS$9-1)),"MM"),
             IF(
                        OR(
                                    TEXT((EDATE('Projektkostenkalkulation EP'!$B$8,1)+FS$9),"TTT") = "Sa",
                                    TEXT((EDATE('Projektkostenkalkulation EP'!$B$8,1)+FS$9),"TTT") = "So",
                                    IF(ISNA(VLOOKUP(EDATE('Projektkostenkalkulation EP'!$B$8,1)+FS$9,Datenquellen!$F$7:$H$45,3,FALSE))," ",VLOOKUP(EDATE('Projektkostenkalkulation EP'!$B$8,1)+FS$9,Datenquellen!$F$7:$H$45,3,FALSE))="X"
                                    ),
                          "X",
                          ""
                          ),
               "X"
            )</f>
        <v>X</v>
      </c>
      <c r="FU14" s="233" t="str">
        <f xml:space="preserve"> IF(TEXT((EDATE('Projektkostenkalkulation EP'!$B$8,1)+FT$9),"MM")=TEXT((EDATE('Projektkostenkalkulation EP'!$B$8,1)+(FT$9-1)),"MM"),
             IF(
                        OR(
                                    TEXT((EDATE('Projektkostenkalkulation EP'!$B$8,1)+FT$9),"TTT") = "Sa",
                                    TEXT((EDATE('Projektkostenkalkulation EP'!$B$8,1)+FT$9),"TTT") = "So",
                                    IF(ISNA(VLOOKUP(EDATE('Projektkostenkalkulation EP'!$B$8,1)+FT$9,Datenquellen!$F$7:$H$45,3,FALSE))," ",VLOOKUP(EDATE('Projektkostenkalkulation EP'!$B$8,1)+FT$9,Datenquellen!$F$7:$H$45,3,FALSE))="X"
                                    ),
                          "X",
                          ""
                          ),
               "X"
            )</f>
        <v>X</v>
      </c>
      <c r="FV14" s="234"/>
      <c r="FW14" s="235"/>
      <c r="FX14" s="409"/>
      <c r="FY14" s="406"/>
      <c r="FZ14" s="231"/>
      <c r="GA14" s="232" t="str">
        <f>IF(
            OR(
                     TEXT(EDATE('Projektkostenkalkulation EP'!$B$8,1),"TTT") = "Sa",
                     TEXT(EDATE('Projektkostenkalkulation EP'!$B$8,1),"TTT") = "So",
                     IF(ISNA(VLOOKUP(EDATE('Projektkostenkalkulation EP'!$B$8,1),Datenquellen!$F$7:$H$45,3,FALSE))," ",VLOOKUP(EDATE('Projektkostenkalkulation EP'!$B$8,1),Datenquellen!$F$7:$H$45,3,FALSE))="X"
                            ),
                    "X",
                    ""
            )</f>
        <v/>
      </c>
      <c r="GB14" s="232" t="str">
        <f xml:space="preserve"> IF(TEXT((EDATE('Projektkostenkalkulation EP'!$B$8,1)+GA$9),"MM")=TEXT((EDATE('Projektkostenkalkulation EP'!$B$8,1)+(GA$9-1)),"MM"),
             IF(
                        OR(
                                    TEXT((EDATE('Projektkostenkalkulation EP'!$B$8,1)+GA$9),"TTT") = "Sa",
                                    TEXT((EDATE('Projektkostenkalkulation EP'!$B$8,1)+GA$9),"TTT") = "So",
                                    IF(ISNA(VLOOKUP(EDATE('Projektkostenkalkulation EP'!$B$8,1)+GA$9,Datenquellen!$F$7:$H$45,3,FALSE))," ",VLOOKUP(EDATE('Projektkostenkalkulation EP'!$B$8,1)+GA$9,Datenquellen!$F$7:$H$45,3,FALSE))="X"
                                    ),
                          "X",
                          ""
                          ),
               "X"
            )</f>
        <v/>
      </c>
      <c r="GC14" s="232" t="str">
        <f xml:space="preserve"> IF(TEXT((EDATE('Projektkostenkalkulation EP'!$B$8,1)+GB$9),"MM")=TEXT((EDATE('Projektkostenkalkulation EP'!$B$8,1)+(GB$9-1)),"MM"),
             IF(
                        OR(
                                    TEXT((EDATE('Projektkostenkalkulation EP'!$B$8,1)+GB$9),"TTT") = "Sa",
                                    TEXT((EDATE('Projektkostenkalkulation EP'!$B$8,1)+GB$9),"TTT") = "So",
                                    IF(ISNA(VLOOKUP(EDATE('Projektkostenkalkulation EP'!$B$8,1)+GB$9,Datenquellen!$F$7:$H$45,3,FALSE))," ",VLOOKUP(EDATE('Projektkostenkalkulation EP'!$B$8,1)+GB$9,Datenquellen!$F$7:$H$45,3,FALSE))="X"
                                    ),
                          "X",
                          ""
                          ),
               "X"
            )</f>
        <v>X</v>
      </c>
      <c r="GD14" s="232" t="str">
        <f xml:space="preserve"> IF(TEXT((EDATE('Projektkostenkalkulation EP'!$B$8,1)+GC$9),"MM")=TEXT((EDATE('Projektkostenkalkulation EP'!$B$8,1)+(GC$9-1)),"MM"),
             IF(
                        OR(
                                    TEXT((EDATE('Projektkostenkalkulation EP'!$B$8,1)+GC$9),"TTT") = "Sa",
                                    TEXT((EDATE('Projektkostenkalkulation EP'!$B$8,1)+GC$9),"TTT") = "So",
                                    IF(ISNA(VLOOKUP(EDATE('Projektkostenkalkulation EP'!$B$8,1)+GC$9,Datenquellen!$F$7:$H$45,3,FALSE))," ",VLOOKUP(EDATE('Projektkostenkalkulation EP'!$B$8,1)+GC$9,Datenquellen!$F$7:$H$45,3,FALSE))="X"
                                    ),
                          "X",
                          ""
                          ),
               "X"
            )</f>
        <v>X</v>
      </c>
      <c r="GE14" s="232" t="str">
        <f xml:space="preserve"> IF(TEXT((EDATE('Projektkostenkalkulation EP'!$B$8,1)+GD$9),"MM")=TEXT((EDATE('Projektkostenkalkulation EP'!$B$8,1)+(GD$9-1)),"MM"),
             IF(
                        OR(
                                    TEXT((EDATE('Projektkostenkalkulation EP'!$B$8,1)+GD$9),"TTT") = "Sa",
                                    TEXT((EDATE('Projektkostenkalkulation EP'!$B$8,1)+GD$9),"TTT") = "So",
                                    IF(ISNA(VLOOKUP(EDATE('Projektkostenkalkulation EP'!$B$8,1)+GD$9,Datenquellen!$F$7:$H$45,3,FALSE))," ",VLOOKUP(EDATE('Projektkostenkalkulation EP'!$B$8,1)+GD$9,Datenquellen!$F$7:$H$45,3,FALSE))="X"
                                    ),
                          "X",
                          ""
                          ),
               "X"
            )</f>
        <v/>
      </c>
      <c r="GF14" s="232" t="str">
        <f xml:space="preserve"> IF(TEXT((EDATE('Projektkostenkalkulation EP'!$B$8,1)+GE$9),"MM")=TEXT((EDATE('Projektkostenkalkulation EP'!$B$8,1)+(GE$9-1)),"MM"),
             IF(
                        OR(
                                    TEXT((EDATE('Projektkostenkalkulation EP'!$B$8,1)+GE$9),"TTT") = "Sa",
                                    TEXT((EDATE('Projektkostenkalkulation EP'!$B$8,1)+GE$9),"TTT") = "So",
                                    IF(ISNA(VLOOKUP(EDATE('Projektkostenkalkulation EP'!$B$8,1)+GE$9,Datenquellen!$F$7:$H$45,3,FALSE))," ",VLOOKUP(EDATE('Projektkostenkalkulation EP'!$B$8,1)+GE$9,Datenquellen!$F$7:$H$45,3,FALSE))="X"
                                    ),
                          "X",
                          ""
                          ),
               "X"
            )</f>
        <v/>
      </c>
      <c r="GG14" s="232" t="str">
        <f xml:space="preserve"> IF(TEXT((EDATE('Projektkostenkalkulation EP'!$B$8,1)+GF$9),"MM")=TEXT((EDATE('Projektkostenkalkulation EP'!$B$8,1)+(GF$9-1)),"MM"),
             IF(
                        OR(
                                    TEXT((EDATE('Projektkostenkalkulation EP'!$B$8,1)+GF$9),"TTT") = "Sa",
                                    TEXT((EDATE('Projektkostenkalkulation EP'!$B$8,1)+GF$9),"TTT") = "So",
                                    IF(ISNA(VLOOKUP(EDATE('Projektkostenkalkulation EP'!$B$8,1)+GF$9,Datenquellen!$F$7:$H$45,3,FALSE))," ",VLOOKUP(EDATE('Projektkostenkalkulation EP'!$B$8,1)+GF$9,Datenquellen!$F$7:$H$45,3,FALSE))="X"
                                    ),
                          "X",
                          ""
                          ),
               "X"
            )</f>
        <v/>
      </c>
      <c r="GH14" s="232" t="str">
        <f xml:space="preserve"> IF(TEXT((EDATE('Projektkostenkalkulation EP'!$B$8,1)+GG$9),"MM")=TEXT((EDATE('Projektkostenkalkulation EP'!$B$8,1)+(GG$9-1)),"MM"),
             IF(
                        OR(
                                    TEXT((EDATE('Projektkostenkalkulation EP'!$B$8,1)+GG$9),"TTT") = "Sa",
                                    TEXT((EDATE('Projektkostenkalkulation EP'!$B$8,1)+GG$9),"TTT") = "So",
                                    IF(ISNA(VLOOKUP(EDATE('Projektkostenkalkulation EP'!$B$8,1)+GG$9,Datenquellen!$F$7:$H$45,3,FALSE))," ",VLOOKUP(EDATE('Projektkostenkalkulation EP'!$B$8,1)+GG$9,Datenquellen!$F$7:$H$45,3,FALSE))="X"
                                    ),
                          "X",
                          ""
                          ),
               "X"
            )</f>
        <v/>
      </c>
      <c r="GI14" s="232" t="str">
        <f xml:space="preserve"> IF(TEXT((EDATE('Projektkostenkalkulation EP'!$B$8,1)+GH$9),"MM")=TEXT((EDATE('Projektkostenkalkulation EP'!$B$8,1)+(GH$9-1)),"MM"),
             IF(
                        OR(
                                    TEXT((EDATE('Projektkostenkalkulation EP'!$B$8,1)+GH$9),"TTT") = "Sa",
                                    TEXT((EDATE('Projektkostenkalkulation EP'!$B$8,1)+GH$9),"TTT") = "So",
                                    IF(ISNA(VLOOKUP(EDATE('Projektkostenkalkulation EP'!$B$8,1)+GH$9,Datenquellen!$F$7:$H$45,3,FALSE))," ",VLOOKUP(EDATE('Projektkostenkalkulation EP'!$B$8,1)+GH$9,Datenquellen!$F$7:$H$45,3,FALSE))="X"
                                    ),
                          "X",
                          ""
                          ),
               "X"
            )</f>
        <v/>
      </c>
      <c r="GJ14" s="232" t="str">
        <f xml:space="preserve"> IF(TEXT((EDATE('Projektkostenkalkulation EP'!$B$8,1)+GI$9),"MM")=TEXT((EDATE('Projektkostenkalkulation EP'!$B$8,1)+(GI$9-1)),"MM"),
             IF(
                        OR(
                                    TEXT((EDATE('Projektkostenkalkulation EP'!$B$8,1)+GI$9),"TTT") = "Sa",
                                    TEXT((EDATE('Projektkostenkalkulation EP'!$B$8,1)+GI$9),"TTT") = "So",
                                    IF(ISNA(VLOOKUP(EDATE('Projektkostenkalkulation EP'!$B$8,1)+GI$9,Datenquellen!$F$7:$H$45,3,FALSE))," ",VLOOKUP(EDATE('Projektkostenkalkulation EP'!$B$8,1)+GI$9,Datenquellen!$F$7:$H$45,3,FALSE))="X"
                                    ),
                          "X",
                          ""
                          ),
               "X"
            )</f>
        <v>X</v>
      </c>
      <c r="GK14" s="232" t="str">
        <f xml:space="preserve"> IF(TEXT((EDATE('Projektkostenkalkulation EP'!$B$8,1)+GJ$9),"MM")=TEXT((EDATE('Projektkostenkalkulation EP'!$B$8,1)+(GJ$9-1)),"MM"),
             IF(
                        OR(
                                    TEXT((EDATE('Projektkostenkalkulation EP'!$B$8,1)+GJ$9),"TTT") = "Sa",
                                    TEXT((EDATE('Projektkostenkalkulation EP'!$B$8,1)+GJ$9),"TTT") = "So",
                                    IF(ISNA(VLOOKUP(EDATE('Projektkostenkalkulation EP'!$B$8,1)+GJ$9,Datenquellen!$F$7:$H$45,3,FALSE))," ",VLOOKUP(EDATE('Projektkostenkalkulation EP'!$B$8,1)+GJ$9,Datenquellen!$F$7:$H$45,3,FALSE))="X"
                                    ),
                          "X",
                          ""
                          ),
               "X"
            )</f>
        <v>X</v>
      </c>
      <c r="GL14" s="232" t="str">
        <f xml:space="preserve"> IF(TEXT((EDATE('Projektkostenkalkulation EP'!$B$8,1)+GK$9),"MM")=TEXT((EDATE('Projektkostenkalkulation EP'!$B$8,1)+(GK$9-1)),"MM"),
             IF(
                        OR(
                                    TEXT((EDATE('Projektkostenkalkulation EP'!$B$8,1)+GK$9),"TTT") = "Sa",
                                    TEXT((EDATE('Projektkostenkalkulation EP'!$B$8,1)+GK$9),"TTT") = "So",
                                    IF(ISNA(VLOOKUP(EDATE('Projektkostenkalkulation EP'!$B$8,1)+GK$9,Datenquellen!$F$7:$H$45,3,FALSE))," ",VLOOKUP(EDATE('Projektkostenkalkulation EP'!$B$8,1)+GK$9,Datenquellen!$F$7:$H$45,3,FALSE))="X"
                                    ),
                          "X",
                          ""
                          ),
               "X"
            )</f>
        <v/>
      </c>
      <c r="GM14" s="232" t="str">
        <f xml:space="preserve"> IF(TEXT((EDATE('Projektkostenkalkulation EP'!$B$8,1)+GL$9),"MM")=TEXT((EDATE('Projektkostenkalkulation EP'!$B$8,1)+(GL$9-1)),"MM"),
             IF(
                        OR(
                                    TEXT((EDATE('Projektkostenkalkulation EP'!$B$8,1)+GL$9),"TTT") = "Sa",
                                    TEXT((EDATE('Projektkostenkalkulation EP'!$B$8,1)+GL$9),"TTT") = "So",
                                    IF(ISNA(VLOOKUP(EDATE('Projektkostenkalkulation EP'!$B$8,1)+GL$9,Datenquellen!$F$7:$H$45,3,FALSE))," ",VLOOKUP(EDATE('Projektkostenkalkulation EP'!$B$8,1)+GL$9,Datenquellen!$F$7:$H$45,3,FALSE))="X"
                                    ),
                          "X",
                          ""
                          ),
               "X"
            )</f>
        <v/>
      </c>
      <c r="GN14" s="232" t="str">
        <f xml:space="preserve"> IF(TEXT((EDATE('Projektkostenkalkulation EP'!$B$8,1)+GM$9),"MM")=TEXT((EDATE('Projektkostenkalkulation EP'!$B$8,1)+(GM$9-1)),"MM"),
             IF(
                        OR(
                                    TEXT((EDATE('Projektkostenkalkulation EP'!$B$8,1)+GM$9),"TTT") = "Sa",
                                    TEXT((EDATE('Projektkostenkalkulation EP'!$B$8,1)+GM$9),"TTT") = "So",
                                    IF(ISNA(VLOOKUP(EDATE('Projektkostenkalkulation EP'!$B$8,1)+GM$9,Datenquellen!$F$7:$H$45,3,FALSE))," ",VLOOKUP(EDATE('Projektkostenkalkulation EP'!$B$8,1)+GM$9,Datenquellen!$F$7:$H$45,3,FALSE))="X"
                                    ),
                          "X",
                          ""
                          ),
               "X"
            )</f>
        <v/>
      </c>
      <c r="GO14" s="232" t="str">
        <f xml:space="preserve"> IF(TEXT((EDATE('Projektkostenkalkulation EP'!$B$8,1)+GN$9),"MM")=TEXT((EDATE('Projektkostenkalkulation EP'!$B$8,1)+(GN$9-1)),"MM"),
             IF(
                        OR(
                                    TEXT((EDATE('Projektkostenkalkulation EP'!$B$8,1)+GN$9),"TTT") = "Sa",
                                    TEXT((EDATE('Projektkostenkalkulation EP'!$B$8,1)+GN$9),"TTT") = "So",
                                    IF(ISNA(VLOOKUP(EDATE('Projektkostenkalkulation EP'!$B$8,1)+GN$9,Datenquellen!$F$7:$H$45,3,FALSE))," ",VLOOKUP(EDATE('Projektkostenkalkulation EP'!$B$8,1)+GN$9,Datenquellen!$F$7:$H$45,3,FALSE))="X"
                                    ),
                          "X",
                          ""
                          ),
               "X"
            )</f>
        <v/>
      </c>
      <c r="GP14" s="232" t="str">
        <f xml:space="preserve"> IF(TEXT((EDATE('Projektkostenkalkulation EP'!$B$8,1)+GO$9),"MM")=TEXT((EDATE('Projektkostenkalkulation EP'!$B$8,1)+(GO$9-1)),"MM"),
             IF(
                        OR(
                                    TEXT((EDATE('Projektkostenkalkulation EP'!$B$8,1)+GO$9),"TTT") = "Sa",
                                    TEXT((EDATE('Projektkostenkalkulation EP'!$B$8,1)+GO$9),"TTT") = "So",
                                    IF(ISNA(VLOOKUP(EDATE('Projektkostenkalkulation EP'!$B$8,1)+GO$9,Datenquellen!$F$7:$H$45,3,FALSE))," ",VLOOKUP(EDATE('Projektkostenkalkulation EP'!$B$8,1)+GO$9,Datenquellen!$F$7:$H$45,3,FALSE))="X"
                                    ),
                          "X",
                          ""
                          ),
               "X"
            )</f>
        <v/>
      </c>
      <c r="GQ14" s="232" t="str">
        <f xml:space="preserve"> IF(TEXT((EDATE('Projektkostenkalkulation EP'!$B$8,1)+GP$9),"MM")=TEXT((EDATE('Projektkostenkalkulation EP'!$B$8,1)+(GP$9-1)),"MM"),
             IF(
                        OR(
                                    TEXT((EDATE('Projektkostenkalkulation EP'!$B$8,1)+GP$9),"TTT") = "Sa",
                                    TEXT((EDATE('Projektkostenkalkulation EP'!$B$8,1)+GP$9),"TTT") = "So",
                                    IF(ISNA(VLOOKUP(EDATE('Projektkostenkalkulation EP'!$B$8,1)+GP$9,Datenquellen!$F$7:$H$45,3,FALSE))," ",VLOOKUP(EDATE('Projektkostenkalkulation EP'!$B$8,1)+GP$9,Datenquellen!$F$7:$H$45,3,FALSE))="X"
                                    ),
                          "X",
                          ""
                          ),
               "X"
            )</f>
        <v>X</v>
      </c>
      <c r="GR14" s="232" t="str">
        <f xml:space="preserve"> IF(TEXT((EDATE('Projektkostenkalkulation EP'!$B$8,1)+GQ$9),"MM")=TEXT((EDATE('Projektkostenkalkulation EP'!$B$8,1)+(GQ$9-1)),"MM"),
             IF(
                        OR(
                                    TEXT((EDATE('Projektkostenkalkulation EP'!$B$8,1)+GQ$9),"TTT") = "Sa",
                                    TEXT((EDATE('Projektkostenkalkulation EP'!$B$8,1)+GQ$9),"TTT") = "So",
                                    IF(ISNA(VLOOKUP(EDATE('Projektkostenkalkulation EP'!$B$8,1)+GQ$9,Datenquellen!$F$7:$H$45,3,FALSE))," ",VLOOKUP(EDATE('Projektkostenkalkulation EP'!$B$8,1)+GQ$9,Datenquellen!$F$7:$H$45,3,FALSE))="X"
                                    ),
                          "X",
                          ""
                          ),
               "X"
            )</f>
        <v>X</v>
      </c>
      <c r="GS14" s="232" t="str">
        <f xml:space="preserve"> IF(TEXT((EDATE('Projektkostenkalkulation EP'!$B$8,1)+GR$9),"MM")=TEXT((EDATE('Projektkostenkalkulation EP'!$B$8,1)+(GR$9-1)),"MM"),
             IF(
                        OR(
                                    TEXT((EDATE('Projektkostenkalkulation EP'!$B$8,1)+GR$9),"TTT") = "Sa",
                                    TEXT((EDATE('Projektkostenkalkulation EP'!$B$8,1)+GR$9),"TTT") = "So",
                                    IF(ISNA(VLOOKUP(EDATE('Projektkostenkalkulation EP'!$B$8,1)+GR$9,Datenquellen!$F$7:$H$45,3,FALSE))," ",VLOOKUP(EDATE('Projektkostenkalkulation EP'!$B$8,1)+GR$9,Datenquellen!$F$7:$H$45,3,FALSE))="X"
                                    ),
                          "X",
                          ""
                          ),
               "X"
            )</f>
        <v/>
      </c>
      <c r="GT14" s="232" t="str">
        <f xml:space="preserve"> IF(TEXT((EDATE('Projektkostenkalkulation EP'!$B$8,1)+GS$9),"MM")=TEXT((EDATE('Projektkostenkalkulation EP'!$B$8,1)+(GS$9-1)),"MM"),
             IF(
                        OR(
                                    TEXT((EDATE('Projektkostenkalkulation EP'!$B$8,1)+GS$9),"TTT") = "Sa",
                                    TEXT((EDATE('Projektkostenkalkulation EP'!$B$8,1)+GS$9),"TTT") = "So",
                                    IF(ISNA(VLOOKUP(EDATE('Projektkostenkalkulation EP'!$B$8,1)+GS$9,Datenquellen!$F$7:$H$45,3,FALSE))," ",VLOOKUP(EDATE('Projektkostenkalkulation EP'!$B$8,1)+GS$9,Datenquellen!$F$7:$H$45,3,FALSE))="X"
                                    ),
                          "X",
                          ""
                          ),
               "X"
            )</f>
        <v/>
      </c>
      <c r="GU14" s="232" t="str">
        <f xml:space="preserve"> IF(TEXT((EDATE('Projektkostenkalkulation EP'!$B$8,1)+GT$9),"MM")=TEXT((EDATE('Projektkostenkalkulation EP'!$B$8,1)+(GT$9-1)),"MM"),
             IF(
                        OR(
                                    TEXT((EDATE('Projektkostenkalkulation EP'!$B$8,1)+GT$9),"TTT") = "Sa",
                                    TEXT((EDATE('Projektkostenkalkulation EP'!$B$8,1)+GT$9),"TTT") = "So",
                                    IF(ISNA(VLOOKUP(EDATE('Projektkostenkalkulation EP'!$B$8,1)+GT$9,Datenquellen!$F$7:$H$45,3,FALSE))," ",VLOOKUP(EDATE('Projektkostenkalkulation EP'!$B$8,1)+GT$9,Datenquellen!$F$7:$H$45,3,FALSE))="X"
                                    ),
                          "X",
                          ""
                          ),
               "X"
            )</f>
        <v/>
      </c>
      <c r="GV14" s="232" t="str">
        <f xml:space="preserve"> IF(TEXT((EDATE('Projektkostenkalkulation EP'!$B$8,1)+GU$9),"MM")=TEXT((EDATE('Projektkostenkalkulation EP'!$B$8,1)+(GU$9-1)),"MM"),
             IF(
                        OR(
                                    TEXT((EDATE('Projektkostenkalkulation EP'!$B$8,1)+GU$9),"TTT") = "Sa",
                                    TEXT((EDATE('Projektkostenkalkulation EP'!$B$8,1)+GU$9),"TTT") = "So",
                                    IF(ISNA(VLOOKUP(EDATE('Projektkostenkalkulation EP'!$B$8,1)+GU$9,Datenquellen!$F$7:$H$45,3,FALSE))," ",VLOOKUP(EDATE('Projektkostenkalkulation EP'!$B$8,1)+GU$9,Datenquellen!$F$7:$H$45,3,FALSE))="X"
                                    ),
                          "X",
                          ""
                          ),
               "X"
            )</f>
        <v/>
      </c>
      <c r="GW14" s="232" t="str">
        <f xml:space="preserve"> IF(TEXT((EDATE('Projektkostenkalkulation EP'!$B$8,1)+GV$9),"MM")=TEXT((EDATE('Projektkostenkalkulation EP'!$B$8,1)+(GV$9-1)),"MM"),
             IF(
                        OR(
                                    TEXT((EDATE('Projektkostenkalkulation EP'!$B$8,1)+GV$9),"TTT") = "Sa",
                                    TEXT((EDATE('Projektkostenkalkulation EP'!$B$8,1)+GV$9),"TTT") = "So",
                                    IF(ISNA(VLOOKUP(EDATE('Projektkostenkalkulation EP'!$B$8,1)+GV$9,Datenquellen!$F$7:$H$45,3,FALSE))," ",VLOOKUP(EDATE('Projektkostenkalkulation EP'!$B$8,1)+GV$9,Datenquellen!$F$7:$H$45,3,FALSE))="X"
                                    ),
                          "X",
                          ""
                          ),
               "X"
            )</f>
        <v/>
      </c>
      <c r="GX14" s="232" t="str">
        <f xml:space="preserve"> IF(TEXT((EDATE('Projektkostenkalkulation EP'!$B$8,1)+GW$9),"MM")=TEXT((EDATE('Projektkostenkalkulation EP'!$B$8,1)+(GW$9-1)),"MM"),
             IF(
                        OR(
                                    TEXT((EDATE('Projektkostenkalkulation EP'!$B$8,1)+GW$9),"TTT") = "Sa",
                                    TEXT((EDATE('Projektkostenkalkulation EP'!$B$8,1)+GW$9),"TTT") = "So",
                                    IF(ISNA(VLOOKUP(EDATE('Projektkostenkalkulation EP'!$B$8,1)+GW$9,Datenquellen!$F$7:$H$45,3,FALSE))," ",VLOOKUP(EDATE('Projektkostenkalkulation EP'!$B$8,1)+GW$9,Datenquellen!$F$7:$H$45,3,FALSE))="X"
                                    ),
                          "X",
                          ""
                          ),
               "X"
            )</f>
        <v>X</v>
      </c>
      <c r="GY14" s="232" t="str">
        <f xml:space="preserve"> IF(TEXT((EDATE('Projektkostenkalkulation EP'!$B$8,1)+GX$9),"MM")=TEXT((EDATE('Projektkostenkalkulation EP'!$B$8,1)+(GX$9-1)),"MM"),
             IF(
                        OR(
                                    TEXT((EDATE('Projektkostenkalkulation EP'!$B$8,1)+GX$9),"TTT") = "Sa",
                                    TEXT((EDATE('Projektkostenkalkulation EP'!$B$8,1)+GX$9),"TTT") = "So",
                                    IF(ISNA(VLOOKUP(EDATE('Projektkostenkalkulation EP'!$B$8,1)+GX$9,Datenquellen!$F$7:$H$45,3,FALSE))," ",VLOOKUP(EDATE('Projektkostenkalkulation EP'!$B$8,1)+GX$9,Datenquellen!$F$7:$H$45,3,FALSE))="X"
                                    ),
                          "X",
                          ""
                          ),
               "X"
            )</f>
        <v>X</v>
      </c>
      <c r="GZ14" s="232" t="str">
        <f xml:space="preserve"> IF(TEXT((EDATE('Projektkostenkalkulation EP'!$B$8,1)+GY$9),"MM")=TEXT((EDATE('Projektkostenkalkulation EP'!$B$8,1)+(GY$9-1)),"MM"),
             IF(
                        OR(
                                    TEXT((EDATE('Projektkostenkalkulation EP'!$B$8,1)+GY$9),"TTT") = "Sa",
                                    TEXT((EDATE('Projektkostenkalkulation EP'!$B$8,1)+GY$9),"TTT") = "So",
                                    IF(ISNA(VLOOKUP(EDATE('Projektkostenkalkulation EP'!$B$8,1)+GY$9,Datenquellen!$F$7:$H$45,3,FALSE))," ",VLOOKUP(EDATE('Projektkostenkalkulation EP'!$B$8,1)+GY$9,Datenquellen!$F$7:$H$45,3,FALSE))="X"
                                    ),
                          "X",
                          ""
                          ),
               "X"
            )</f>
        <v/>
      </c>
      <c r="HA14" s="232" t="str">
        <f xml:space="preserve"> IF(TEXT((EDATE('Projektkostenkalkulation EP'!$B$8,1)+GZ$9),"MM")=TEXT((EDATE('Projektkostenkalkulation EP'!$B$8,1)+(GZ$9-1)),"MM"),
             IF(
                        OR(
                                    TEXT((EDATE('Projektkostenkalkulation EP'!$B$8,1)+GZ$9),"TTT") = "Sa",
                                    TEXT((EDATE('Projektkostenkalkulation EP'!$B$8,1)+GZ$9),"TTT") = "So",
                                    IF(ISNA(VLOOKUP(EDATE('Projektkostenkalkulation EP'!$B$8,1)+GZ$9,Datenquellen!$F$7:$H$45,3,FALSE))," ",VLOOKUP(EDATE('Projektkostenkalkulation EP'!$B$8,1)+GZ$9,Datenquellen!$F$7:$H$45,3,FALSE))="X"
                                    ),
                          "X",
                          ""
                          ),
               "X"
            )</f>
        <v/>
      </c>
      <c r="HB14" s="232" t="str">
        <f xml:space="preserve"> IF(TEXT((EDATE('Projektkostenkalkulation EP'!$B$8,1)+HA$9),"MM")=TEXT((EDATE('Projektkostenkalkulation EP'!$B$8,1)+(HA$9-1)),"MM"),
             IF(
                        OR(
                                    TEXT((EDATE('Projektkostenkalkulation EP'!$B$8,1)+HA$9),"TTT") = "Sa",
                                    TEXT((EDATE('Projektkostenkalkulation EP'!$B$8,1)+HA$9),"TTT") = "So",
                                    IF(ISNA(VLOOKUP(EDATE('Projektkostenkalkulation EP'!$B$8,1)+HA$9,Datenquellen!$F$7:$H$45,3,FALSE))," ",VLOOKUP(EDATE('Projektkostenkalkulation EP'!$B$8,1)+HA$9,Datenquellen!$F$7:$H$45,3,FALSE))="X"
                                    ),
                          "X",
                          ""
                          ),
               "X"
            )</f>
        <v/>
      </c>
      <c r="HC14" s="232" t="str">
        <f xml:space="preserve"> IF(TEXT((EDATE('Projektkostenkalkulation EP'!$B$8,1)+HB$9),"MM")=TEXT((EDATE('Projektkostenkalkulation EP'!$B$8,1)+(HB$9-1)),"MM"),
             IF(
                        OR(
                                    TEXT((EDATE('Projektkostenkalkulation EP'!$B$8,1)+HB$9),"TTT") = "Sa",
                                    TEXT((EDATE('Projektkostenkalkulation EP'!$B$8,1)+HB$9),"TTT") = "So",
                                    IF(ISNA(VLOOKUP(EDATE('Projektkostenkalkulation EP'!$B$8,1)+HB$9,Datenquellen!$F$7:$H$45,3,FALSE))," ",VLOOKUP(EDATE('Projektkostenkalkulation EP'!$B$8,1)+HB$9,Datenquellen!$F$7:$H$45,3,FALSE))="X"
                                    ),
                          "X",
                          ""
                          ),
               "X"
            )</f>
        <v/>
      </c>
      <c r="HD14" s="232" t="str">
        <f xml:space="preserve"> IF(TEXT((EDATE('Projektkostenkalkulation EP'!$B$8,1)+HC$9),"MM")=TEXT((EDATE('Projektkostenkalkulation EP'!$B$8,1)+(HC$9-1)),"MM"),
             IF(
                        OR(
                                    TEXT((EDATE('Projektkostenkalkulation EP'!$B$8,1)+HC$9),"TTT") = "Sa",
                                    TEXT((EDATE('Projektkostenkalkulation EP'!$B$8,1)+HC$9),"TTT") = "So",
                                    IF(ISNA(VLOOKUP(EDATE('Projektkostenkalkulation EP'!$B$8,1)+HC$9,Datenquellen!$F$7:$H$45,3,FALSE))," ",VLOOKUP(EDATE('Projektkostenkalkulation EP'!$B$8,1)+HC$9,Datenquellen!$F$7:$H$45,3,FALSE))="X"
                                    ),
                          "X",
                          ""
                          ),
               "X"
            )</f>
        <v>X</v>
      </c>
      <c r="HE14" s="233" t="str">
        <f xml:space="preserve"> IF(TEXT((EDATE('Projektkostenkalkulation EP'!$B$8,1)+HD$9),"MM")=TEXT((EDATE('Projektkostenkalkulation EP'!$B$8,1)+(HD$9-1)),"MM"),
             IF(
                        OR(
                                    TEXT((EDATE('Projektkostenkalkulation EP'!$B$8,1)+HD$9),"TTT") = "Sa",
                                    TEXT((EDATE('Projektkostenkalkulation EP'!$B$8,1)+HD$9),"TTT") = "So",
                                    IF(ISNA(VLOOKUP(EDATE('Projektkostenkalkulation EP'!$B$8,1)+HD$9,Datenquellen!$F$7:$H$45,3,FALSE))," ",VLOOKUP(EDATE('Projektkostenkalkulation EP'!$B$8,1)+HD$9,Datenquellen!$F$7:$H$45,3,FALSE))="X"
                                    ),
                          "X",
                          ""
                          ),
               "X"
            )</f>
        <v>X</v>
      </c>
      <c r="HF14" s="234"/>
      <c r="HG14" s="235"/>
      <c r="HH14" s="409"/>
    </row>
    <row r="15" spans="1:216" ht="21" customHeight="1" thickBot="1" x14ac:dyDescent="0.25">
      <c r="A15" s="407"/>
      <c r="B15" s="236"/>
      <c r="C15" s="285" t="str">
        <f>IF(
            OR(
                     TEXT(EDATE('Projektkostenkalkulation EP'!$B$8,1),"TTT") = "Sa",
                     TEXT(EDATE('Projektkostenkalkulation EP'!$B$8,1),"TTT") = "So",
                     IF(ISNA(VLOOKUP(EDATE('Projektkostenkalkulation EP'!$B$8,1),Datenquellen!$F$7:$H$45,3,FALSE))," ",VLOOKUP(EDATE('Projektkostenkalkulation EP'!$B$8,1),Datenquellen!$F$7:$H$45,3,FALSE))="X"
                            ),
                    "X",
                    ""
            )</f>
        <v/>
      </c>
      <c r="D15" s="285" t="str">
        <f xml:space="preserve"> IF(TEXT((EDATE('Projektkostenkalkulation EP'!$B$8,1)+C$9),"MM")=TEXT((EDATE('Projektkostenkalkulation EP'!$B$8,1)+(C$9-1)),"MM"),
             IF(
                        OR(
                                    TEXT((EDATE('Projektkostenkalkulation EP'!$B$8,1)+C$9),"TTT") = "Sa",
                                    TEXT((EDATE('Projektkostenkalkulation EP'!$B$8,1)+C$9),"TTT") = "So",
                                    IF(ISNA(VLOOKUP(EDATE('Projektkostenkalkulation EP'!$B$8,1)+C$9,Datenquellen!$F$7:$H$45,3,FALSE))," ",VLOOKUP(EDATE('Projektkostenkalkulation EP'!$B$8,1)+C$9,Datenquellen!$F$7:$H$45,3,FALSE))="X"
                                    ),
                          "X",
                          ""
                          ),
               "X"
            )</f>
        <v/>
      </c>
      <c r="E15" s="285" t="str">
        <f xml:space="preserve"> IF(TEXT((EDATE('Projektkostenkalkulation EP'!$B$8,1)+D$9),"MM")=TEXT((EDATE('Projektkostenkalkulation EP'!$B$8,1)+(D$9-1)),"MM"),
             IF(
                        OR(
                                    TEXT((EDATE('Projektkostenkalkulation EP'!$B$8,1)+D$9),"TTT") = "Sa",
                                    TEXT((EDATE('Projektkostenkalkulation EP'!$B$8,1)+D$9),"TTT") = "So",
                                    IF(ISNA(VLOOKUP(EDATE('Projektkostenkalkulation EP'!$B$8,1)+D$9,Datenquellen!$F$7:$H$45,3,FALSE))," ",VLOOKUP(EDATE('Projektkostenkalkulation EP'!$B$8,1)+D$9,Datenquellen!$F$7:$H$45,3,FALSE))="X"
                                    ),
                          "X",
                          ""
                          ),
               "X"
            )</f>
        <v>X</v>
      </c>
      <c r="F15" s="285" t="str">
        <f xml:space="preserve"> IF(TEXT((EDATE('Projektkostenkalkulation EP'!$B$8,1)+E$9),"MM")=TEXT((EDATE('Projektkostenkalkulation EP'!$B$8,1)+(E$9-1)),"MM"),
             IF(
                        OR(
                                    TEXT((EDATE('Projektkostenkalkulation EP'!$B$8,1)+E$9),"TTT") = "Sa",
                                    TEXT((EDATE('Projektkostenkalkulation EP'!$B$8,1)+E$9),"TTT") = "So",
                                    IF(ISNA(VLOOKUP(EDATE('Projektkostenkalkulation EP'!$B$8,1)+E$9,Datenquellen!$F$7:$H$45,3,FALSE))," ",VLOOKUP(EDATE('Projektkostenkalkulation EP'!$B$8,1)+E$9,Datenquellen!$F$7:$H$45,3,FALSE))="X"
                                    ),
                          "X",
                          ""
                          ),
               "X"
            )</f>
        <v>X</v>
      </c>
      <c r="G15" s="285" t="str">
        <f xml:space="preserve"> IF(TEXT((EDATE('Projektkostenkalkulation EP'!$B$8,1)+F$9),"MM")=TEXT((EDATE('Projektkostenkalkulation EP'!$B$8,1)+(F$9-1)),"MM"),
             IF(
                        OR(
                                    TEXT((EDATE('Projektkostenkalkulation EP'!$B$8,1)+F$9),"TTT") = "Sa",
                                    TEXT((EDATE('Projektkostenkalkulation EP'!$B$8,1)+F$9),"TTT") = "So",
                                    IF(ISNA(VLOOKUP(EDATE('Projektkostenkalkulation EP'!$B$8,1)+F$9,Datenquellen!$F$7:$H$45,3,FALSE))," ",VLOOKUP(EDATE('Projektkostenkalkulation EP'!$B$8,1)+F$9,Datenquellen!$F$7:$H$45,3,FALSE))="X"
                                    ),
                          "X",
                          ""
                          ),
               "X"
            )</f>
        <v/>
      </c>
      <c r="H15" s="285" t="str">
        <f xml:space="preserve"> IF(TEXT((EDATE('Projektkostenkalkulation EP'!$B$8,1)+G$9),"MM")=TEXT((EDATE('Projektkostenkalkulation EP'!$B$8,1)+(G$9-1)),"MM"),
             IF(
                        OR(
                                    TEXT((EDATE('Projektkostenkalkulation EP'!$B$8,1)+G$9),"TTT") = "Sa",
                                    TEXT((EDATE('Projektkostenkalkulation EP'!$B$8,1)+G$9),"TTT") = "So",
                                    IF(ISNA(VLOOKUP(EDATE('Projektkostenkalkulation EP'!$B$8,1)+G$9,Datenquellen!$F$7:$H$45,3,FALSE))," ",VLOOKUP(EDATE('Projektkostenkalkulation EP'!$B$8,1)+G$9,Datenquellen!$F$7:$H$45,3,FALSE))="X"
                                    ),
                          "X",
                          ""
                          ),
               "X"
            )</f>
        <v/>
      </c>
      <c r="I15" s="285" t="str">
        <f xml:space="preserve"> IF(TEXT((EDATE('Projektkostenkalkulation EP'!$B$8,1)+H$9),"MM")=TEXT((EDATE('Projektkostenkalkulation EP'!$B$8,1)+(H$9-1)),"MM"),
             IF(
                        OR(
                                    TEXT((EDATE('Projektkostenkalkulation EP'!$B$8,1)+H$9),"TTT") = "Sa",
                                    TEXT((EDATE('Projektkostenkalkulation EP'!$B$8,1)+H$9),"TTT") = "So",
                                    IF(ISNA(VLOOKUP(EDATE('Projektkostenkalkulation EP'!$B$8,1)+H$9,Datenquellen!$F$7:$H$45,3,FALSE))," ",VLOOKUP(EDATE('Projektkostenkalkulation EP'!$B$8,1)+H$9,Datenquellen!$F$7:$H$45,3,FALSE))="X"
                                    ),
                          "X",
                          ""
                          ),
               "X"
            )</f>
        <v/>
      </c>
      <c r="J15" s="285" t="str">
        <f xml:space="preserve"> IF(TEXT((EDATE('Projektkostenkalkulation EP'!$B$8,1)+I$9),"MM")=TEXT((EDATE('Projektkostenkalkulation EP'!$B$8,1)+(I$9-1)),"MM"),
             IF(
                        OR(
                                    TEXT((EDATE('Projektkostenkalkulation EP'!$B$8,1)+I$9),"TTT") = "Sa",
                                    TEXT((EDATE('Projektkostenkalkulation EP'!$B$8,1)+I$9),"TTT") = "So",
                                    IF(ISNA(VLOOKUP(EDATE('Projektkostenkalkulation EP'!$B$8,1)+I$9,Datenquellen!$F$7:$H$45,3,FALSE))," ",VLOOKUP(EDATE('Projektkostenkalkulation EP'!$B$8,1)+I$9,Datenquellen!$F$7:$H$45,3,FALSE))="X"
                                    ),
                          "X",
                          ""
                          ),
               "X"
            )</f>
        <v/>
      </c>
      <c r="K15" s="285" t="str">
        <f xml:space="preserve"> IF(TEXT((EDATE('Projektkostenkalkulation EP'!$B$8,1)+J$9),"MM")=TEXT((EDATE('Projektkostenkalkulation EP'!$B$8,1)+(J$9-1)),"MM"),
             IF(
                        OR(
                                    TEXT((EDATE('Projektkostenkalkulation EP'!$B$8,1)+J$9),"TTT") = "Sa",
                                    TEXT((EDATE('Projektkostenkalkulation EP'!$B$8,1)+J$9),"TTT") = "So",
                                    IF(ISNA(VLOOKUP(EDATE('Projektkostenkalkulation EP'!$B$8,1)+J$9,Datenquellen!$F$7:$H$45,3,FALSE))," ",VLOOKUP(EDATE('Projektkostenkalkulation EP'!$B$8,1)+J$9,Datenquellen!$F$7:$H$45,3,FALSE))="X"
                                    ),
                          "X",
                          ""
                          ),
               "X"
            )</f>
        <v/>
      </c>
      <c r="L15" s="285" t="str">
        <f xml:space="preserve"> IF(TEXT((EDATE('Projektkostenkalkulation EP'!$B$8,1)+K$9),"MM")=TEXT((EDATE('Projektkostenkalkulation EP'!$B$8,1)+(K$9-1)),"MM"),
             IF(
                        OR(
                                    TEXT((EDATE('Projektkostenkalkulation EP'!$B$8,1)+K$9),"TTT") = "Sa",
                                    TEXT((EDATE('Projektkostenkalkulation EP'!$B$8,1)+K$9),"TTT") = "So",
                                    IF(ISNA(VLOOKUP(EDATE('Projektkostenkalkulation EP'!$B$8,1)+K$9,Datenquellen!$F$7:$H$45,3,FALSE))," ",VLOOKUP(EDATE('Projektkostenkalkulation EP'!$B$8,1)+K$9,Datenquellen!$F$7:$H$45,3,FALSE))="X"
                                    ),
                          "X",
                          ""
                          ),
               "X"
            )</f>
        <v>X</v>
      </c>
      <c r="M15" s="285" t="str">
        <f xml:space="preserve"> IF(TEXT((EDATE('Projektkostenkalkulation EP'!$B$8,1)+L$9),"MM")=TEXT((EDATE('Projektkostenkalkulation EP'!$B$8,1)+(L$9-1)),"MM"),
             IF(
                        OR(
                                    TEXT((EDATE('Projektkostenkalkulation EP'!$B$8,1)+L$9),"TTT") = "Sa",
                                    TEXT((EDATE('Projektkostenkalkulation EP'!$B$8,1)+L$9),"TTT") = "So",
                                    IF(ISNA(VLOOKUP(EDATE('Projektkostenkalkulation EP'!$B$8,1)+L$9,Datenquellen!$F$7:$H$45,3,FALSE))," ",VLOOKUP(EDATE('Projektkostenkalkulation EP'!$B$8,1)+L$9,Datenquellen!$F$7:$H$45,3,FALSE))="X"
                                    ),
                          "X",
                          ""
                          ),
               "X"
            )</f>
        <v>X</v>
      </c>
      <c r="N15" s="285" t="str">
        <f xml:space="preserve"> IF(TEXT((EDATE('Projektkostenkalkulation EP'!$B$8,1)+M$9),"MM")=TEXT((EDATE('Projektkostenkalkulation EP'!$B$8,1)+(M$9-1)),"MM"),
             IF(
                        OR(
                                    TEXT((EDATE('Projektkostenkalkulation EP'!$B$8,1)+M$9),"TTT") = "Sa",
                                    TEXT((EDATE('Projektkostenkalkulation EP'!$B$8,1)+M$9),"TTT") = "So",
                                    IF(ISNA(VLOOKUP(EDATE('Projektkostenkalkulation EP'!$B$8,1)+M$9,Datenquellen!$F$7:$H$45,3,FALSE))," ",VLOOKUP(EDATE('Projektkostenkalkulation EP'!$B$8,1)+M$9,Datenquellen!$F$7:$H$45,3,FALSE))="X"
                                    ),
                          "X",
                          ""
                          ),
               "X"
            )</f>
        <v/>
      </c>
      <c r="O15" s="285" t="str">
        <f xml:space="preserve"> IF(TEXT((EDATE('Projektkostenkalkulation EP'!$B$8,1)+N$9),"MM")=TEXT((EDATE('Projektkostenkalkulation EP'!$B$8,1)+(N$9-1)),"MM"),
             IF(
                        OR(
                                    TEXT((EDATE('Projektkostenkalkulation EP'!$B$8,1)+N$9),"TTT") = "Sa",
                                    TEXT((EDATE('Projektkostenkalkulation EP'!$B$8,1)+N$9),"TTT") = "So",
                                    IF(ISNA(VLOOKUP(EDATE('Projektkostenkalkulation EP'!$B$8,1)+N$9,Datenquellen!$F$7:$H$45,3,FALSE))," ",VLOOKUP(EDATE('Projektkostenkalkulation EP'!$B$8,1)+N$9,Datenquellen!$F$7:$H$45,3,FALSE))="X"
                                    ),
                          "X",
                          ""
                          ),
               "X"
            )</f>
        <v/>
      </c>
      <c r="P15" s="285" t="str">
        <f xml:space="preserve"> IF(TEXT((EDATE('Projektkostenkalkulation EP'!$B$8,1)+O$9),"MM")=TEXT((EDATE('Projektkostenkalkulation EP'!$B$8,1)+(O$9-1)),"MM"),
             IF(
                        OR(
                                    TEXT((EDATE('Projektkostenkalkulation EP'!$B$8,1)+O$9),"TTT") = "Sa",
                                    TEXT((EDATE('Projektkostenkalkulation EP'!$B$8,1)+O$9),"TTT") = "So",
                                    IF(ISNA(VLOOKUP(EDATE('Projektkostenkalkulation EP'!$B$8,1)+O$9,Datenquellen!$F$7:$H$45,3,FALSE))," ",VLOOKUP(EDATE('Projektkostenkalkulation EP'!$B$8,1)+O$9,Datenquellen!$F$7:$H$45,3,FALSE))="X"
                                    ),
                          "X",
                          ""
                          ),
               "X"
            )</f>
        <v/>
      </c>
      <c r="Q15" s="285" t="str">
        <f xml:space="preserve"> IF(TEXT((EDATE('Projektkostenkalkulation EP'!$B$8,1)+P$9),"MM")=TEXT((EDATE('Projektkostenkalkulation EP'!$B$8,1)+(P$9-1)),"MM"),
             IF(
                        OR(
                                    TEXT((EDATE('Projektkostenkalkulation EP'!$B$8,1)+P$9),"TTT") = "Sa",
                                    TEXT((EDATE('Projektkostenkalkulation EP'!$B$8,1)+P$9),"TTT") = "So",
                                    IF(ISNA(VLOOKUP(EDATE('Projektkostenkalkulation EP'!$B$8,1)+P$9,Datenquellen!$F$7:$H$45,3,FALSE))," ",VLOOKUP(EDATE('Projektkostenkalkulation EP'!$B$8,1)+P$9,Datenquellen!$F$7:$H$45,3,FALSE))="X"
                                    ),
                          "X",
                          ""
                          ),
               "X"
            )</f>
        <v/>
      </c>
      <c r="R15" s="285" t="str">
        <f xml:space="preserve"> IF(TEXT((EDATE('Projektkostenkalkulation EP'!$B$8,1)+Q$9),"MM")=TEXT((EDATE('Projektkostenkalkulation EP'!$B$8,1)+(Q$9-1)),"MM"),
             IF(
                        OR(
                                    TEXT((EDATE('Projektkostenkalkulation EP'!$B$8,1)+Q$9),"TTT") = "Sa",
                                    TEXT((EDATE('Projektkostenkalkulation EP'!$B$8,1)+Q$9),"TTT") = "So",
                                    IF(ISNA(VLOOKUP(EDATE('Projektkostenkalkulation EP'!$B$8,1)+Q$9,Datenquellen!$F$7:$H$45,3,FALSE))," ",VLOOKUP(EDATE('Projektkostenkalkulation EP'!$B$8,1)+Q$9,Datenquellen!$F$7:$H$45,3,FALSE))="X"
                                    ),
                          "X",
                          ""
                          ),
               "X"
            )</f>
        <v/>
      </c>
      <c r="S15" s="285" t="str">
        <f xml:space="preserve"> IF(TEXT((EDATE('Projektkostenkalkulation EP'!$B$8,1)+R$9),"MM")=TEXT((EDATE('Projektkostenkalkulation EP'!$B$8,1)+(R$9-1)),"MM"),
             IF(
                        OR(
                                    TEXT((EDATE('Projektkostenkalkulation EP'!$B$8,1)+R$9),"TTT") = "Sa",
                                    TEXT((EDATE('Projektkostenkalkulation EP'!$B$8,1)+R$9),"TTT") = "So",
                                    IF(ISNA(VLOOKUP(EDATE('Projektkostenkalkulation EP'!$B$8,1)+R$9,Datenquellen!$F$7:$H$45,3,FALSE))," ",VLOOKUP(EDATE('Projektkostenkalkulation EP'!$B$8,1)+R$9,Datenquellen!$F$7:$H$45,3,FALSE))="X"
                                    ),
                          "X",
                          ""
                          ),
               "X"
            )</f>
        <v>X</v>
      </c>
      <c r="T15" s="285" t="str">
        <f xml:space="preserve"> IF(TEXT((EDATE('Projektkostenkalkulation EP'!$B$8,1)+S$9),"MM")=TEXT((EDATE('Projektkostenkalkulation EP'!$B$8,1)+(S$9-1)),"MM"),
             IF(
                        OR(
                                    TEXT((EDATE('Projektkostenkalkulation EP'!$B$8,1)+S$9),"TTT") = "Sa",
                                    TEXT((EDATE('Projektkostenkalkulation EP'!$B$8,1)+S$9),"TTT") = "So",
                                    IF(ISNA(VLOOKUP(EDATE('Projektkostenkalkulation EP'!$B$8,1)+S$9,Datenquellen!$F$7:$H$45,3,FALSE))," ",VLOOKUP(EDATE('Projektkostenkalkulation EP'!$B$8,1)+S$9,Datenquellen!$F$7:$H$45,3,FALSE))="X"
                                    ),
                          "X",
                          ""
                          ),
               "X"
            )</f>
        <v>X</v>
      </c>
      <c r="U15" s="285" t="str">
        <f xml:space="preserve"> IF(TEXT((EDATE('Projektkostenkalkulation EP'!$B$8,1)+T$9),"MM")=TEXT((EDATE('Projektkostenkalkulation EP'!$B$8,1)+(T$9-1)),"MM"),
             IF(
                        OR(
                                    TEXT((EDATE('Projektkostenkalkulation EP'!$B$8,1)+T$9),"TTT") = "Sa",
                                    TEXT((EDATE('Projektkostenkalkulation EP'!$B$8,1)+T$9),"TTT") = "So",
                                    IF(ISNA(VLOOKUP(EDATE('Projektkostenkalkulation EP'!$B$8,1)+T$9,Datenquellen!$F$7:$H$45,3,FALSE))," ",VLOOKUP(EDATE('Projektkostenkalkulation EP'!$B$8,1)+T$9,Datenquellen!$F$7:$H$45,3,FALSE))="X"
                                    ),
                          "X",
                          ""
                          ),
               "X"
            )</f>
        <v/>
      </c>
      <c r="V15" s="285" t="str">
        <f xml:space="preserve"> IF(TEXT((EDATE('Projektkostenkalkulation EP'!$B$8,1)+U$9),"MM")=TEXT((EDATE('Projektkostenkalkulation EP'!$B$8,1)+(U$9-1)),"MM"),
             IF(
                        OR(
                                    TEXT((EDATE('Projektkostenkalkulation EP'!$B$8,1)+U$9),"TTT") = "Sa",
                                    TEXT((EDATE('Projektkostenkalkulation EP'!$B$8,1)+U$9),"TTT") = "So",
                                    IF(ISNA(VLOOKUP(EDATE('Projektkostenkalkulation EP'!$B$8,1)+U$9,Datenquellen!$F$7:$H$45,3,FALSE))," ",VLOOKUP(EDATE('Projektkostenkalkulation EP'!$B$8,1)+U$9,Datenquellen!$F$7:$H$45,3,FALSE))="X"
                                    ),
                          "X",
                          ""
                          ),
               "X"
            )</f>
        <v/>
      </c>
      <c r="W15" s="285" t="str">
        <f xml:space="preserve"> IF(TEXT((EDATE('Projektkostenkalkulation EP'!$B$8,1)+V$9),"MM")=TEXT((EDATE('Projektkostenkalkulation EP'!$B$8,1)+(V$9-1)),"MM"),
             IF(
                        OR(
                                    TEXT((EDATE('Projektkostenkalkulation EP'!$B$8,1)+V$9),"TTT") = "Sa",
                                    TEXT((EDATE('Projektkostenkalkulation EP'!$B$8,1)+V$9),"TTT") = "So",
                                    IF(ISNA(VLOOKUP(EDATE('Projektkostenkalkulation EP'!$B$8,1)+V$9,Datenquellen!$F$7:$H$45,3,FALSE))," ",VLOOKUP(EDATE('Projektkostenkalkulation EP'!$B$8,1)+V$9,Datenquellen!$F$7:$H$45,3,FALSE))="X"
                                    ),
                          "X",
                          ""
                          ),
               "X"
            )</f>
        <v/>
      </c>
      <c r="X15" s="285" t="str">
        <f xml:space="preserve"> IF(TEXT((EDATE('Projektkostenkalkulation EP'!$B$8,1)+W$9),"MM")=TEXT((EDATE('Projektkostenkalkulation EP'!$B$8,1)+(W$9-1)),"MM"),
             IF(
                        OR(
                                    TEXT((EDATE('Projektkostenkalkulation EP'!$B$8,1)+W$9),"TTT") = "Sa",
                                    TEXT((EDATE('Projektkostenkalkulation EP'!$B$8,1)+W$9),"TTT") = "So",
                                    IF(ISNA(VLOOKUP(EDATE('Projektkostenkalkulation EP'!$B$8,1)+W$9,Datenquellen!$F$7:$H$45,3,FALSE))," ",VLOOKUP(EDATE('Projektkostenkalkulation EP'!$B$8,1)+W$9,Datenquellen!$F$7:$H$45,3,FALSE))="X"
                                    ),
                          "X",
                          ""
                          ),
               "X"
            )</f>
        <v/>
      </c>
      <c r="Y15" s="285" t="str">
        <f xml:space="preserve"> IF(TEXT((EDATE('Projektkostenkalkulation EP'!$B$8,1)+X$9),"MM")=TEXT((EDATE('Projektkostenkalkulation EP'!$B$8,1)+(X$9-1)),"MM"),
             IF(
                        OR(
                                    TEXT((EDATE('Projektkostenkalkulation EP'!$B$8,1)+X$9),"TTT") = "Sa",
                                    TEXT((EDATE('Projektkostenkalkulation EP'!$B$8,1)+X$9),"TTT") = "So",
                                    IF(ISNA(VLOOKUP(EDATE('Projektkostenkalkulation EP'!$B$8,1)+X$9,Datenquellen!$F$7:$H$45,3,FALSE))," ",VLOOKUP(EDATE('Projektkostenkalkulation EP'!$B$8,1)+X$9,Datenquellen!$F$7:$H$45,3,FALSE))="X"
                                    ),
                          "X",
                          ""
                          ),
               "X"
            )</f>
        <v/>
      </c>
      <c r="Z15" s="285" t="str">
        <f xml:space="preserve"> IF(TEXT((EDATE('Projektkostenkalkulation EP'!$B$8,1)+Y$9),"MM")=TEXT((EDATE('Projektkostenkalkulation EP'!$B$8,1)+(Y$9-1)),"MM"),
             IF(
                        OR(
                                    TEXT((EDATE('Projektkostenkalkulation EP'!$B$8,1)+Y$9),"TTT") = "Sa",
                                    TEXT((EDATE('Projektkostenkalkulation EP'!$B$8,1)+Y$9),"TTT") = "So",
                                    IF(ISNA(VLOOKUP(EDATE('Projektkostenkalkulation EP'!$B$8,1)+Y$9,Datenquellen!$F$7:$H$45,3,FALSE))," ",VLOOKUP(EDATE('Projektkostenkalkulation EP'!$B$8,1)+Y$9,Datenquellen!$F$7:$H$45,3,FALSE))="X"
                                    ),
                          "X",
                          ""
                          ),
               "X"
            )</f>
        <v>X</v>
      </c>
      <c r="AA15" s="285" t="str">
        <f xml:space="preserve"> IF(TEXT((EDATE('Projektkostenkalkulation EP'!$B$8,1)+Z$9),"MM")=TEXT((EDATE('Projektkostenkalkulation EP'!$B$8,1)+(Z$9-1)),"MM"),
             IF(
                        OR(
                                    TEXT((EDATE('Projektkostenkalkulation EP'!$B$8,1)+Z$9),"TTT") = "Sa",
                                    TEXT((EDATE('Projektkostenkalkulation EP'!$B$8,1)+Z$9),"TTT") = "So",
                                    IF(ISNA(VLOOKUP(EDATE('Projektkostenkalkulation EP'!$B$8,1)+Z$9,Datenquellen!$F$7:$H$45,3,FALSE))," ",VLOOKUP(EDATE('Projektkostenkalkulation EP'!$B$8,1)+Z$9,Datenquellen!$F$7:$H$45,3,FALSE))="X"
                                    ),
                          "X",
                          ""
                          ),
               "X"
            )</f>
        <v>X</v>
      </c>
      <c r="AB15" s="285" t="str">
        <f xml:space="preserve"> IF(TEXT((EDATE('Projektkostenkalkulation EP'!$B$8,1)+AA$9),"MM")=TEXT((EDATE('Projektkostenkalkulation EP'!$B$8,1)+(AA$9-1)),"MM"),
             IF(
                        OR(
                                    TEXT((EDATE('Projektkostenkalkulation EP'!$B$8,1)+AA$9),"TTT") = "Sa",
                                    TEXT((EDATE('Projektkostenkalkulation EP'!$B$8,1)+AA$9),"TTT") = "So",
                                    IF(ISNA(VLOOKUP(EDATE('Projektkostenkalkulation EP'!$B$8,1)+AA$9,Datenquellen!$F$7:$H$45,3,FALSE))," ",VLOOKUP(EDATE('Projektkostenkalkulation EP'!$B$8,1)+AA$9,Datenquellen!$F$7:$H$45,3,FALSE))="X"
                                    ),
                          "X",
                          ""
                          ),
               "X"
            )</f>
        <v/>
      </c>
      <c r="AC15" s="285" t="str">
        <f xml:space="preserve"> IF(TEXT((EDATE('Projektkostenkalkulation EP'!$B$8,1)+AB$9),"MM")=TEXT((EDATE('Projektkostenkalkulation EP'!$B$8,1)+(AB$9-1)),"MM"),
             IF(
                        OR(
                                    TEXT((EDATE('Projektkostenkalkulation EP'!$B$8,1)+AB$9),"TTT") = "Sa",
                                    TEXT((EDATE('Projektkostenkalkulation EP'!$B$8,1)+AB$9),"TTT") = "So",
                                    IF(ISNA(VLOOKUP(EDATE('Projektkostenkalkulation EP'!$B$8,1)+AB$9,Datenquellen!$F$7:$H$45,3,FALSE))," ",VLOOKUP(EDATE('Projektkostenkalkulation EP'!$B$8,1)+AB$9,Datenquellen!$F$7:$H$45,3,FALSE))="X"
                                    ),
                          "X",
                          ""
                          ),
               "X"
            )</f>
        <v/>
      </c>
      <c r="AD15" s="285" t="str">
        <f xml:space="preserve"> IF(TEXT((EDATE('Projektkostenkalkulation EP'!$B$8,1)+AC$9),"MM")=TEXT((EDATE('Projektkostenkalkulation EP'!$B$8,1)+(AC$9-1)),"MM"),
             IF(
                        OR(
                                    TEXT((EDATE('Projektkostenkalkulation EP'!$B$8,1)+AC$9),"TTT") = "Sa",
                                    TEXT((EDATE('Projektkostenkalkulation EP'!$B$8,1)+AC$9),"TTT") = "So",
                                    IF(ISNA(VLOOKUP(EDATE('Projektkostenkalkulation EP'!$B$8,1)+AC$9,Datenquellen!$F$7:$H$45,3,FALSE))," ",VLOOKUP(EDATE('Projektkostenkalkulation EP'!$B$8,1)+AC$9,Datenquellen!$F$7:$H$45,3,FALSE))="X"
                                    ),
                          "X",
                          ""
                          ),
               "X"
            )</f>
        <v/>
      </c>
      <c r="AE15" s="285" t="str">
        <f xml:space="preserve"> IF(TEXT((EDATE('Projektkostenkalkulation EP'!$B$8,1)+AD$9),"MM")=TEXT((EDATE('Projektkostenkalkulation EP'!$B$8,1)+(AD$9-1)),"MM"),
             IF(
                        OR(
                                    TEXT((EDATE('Projektkostenkalkulation EP'!$B$8,1)+AD$9),"TTT") = "Sa",
                                    TEXT((EDATE('Projektkostenkalkulation EP'!$B$8,1)+AD$9),"TTT") = "So",
                                    IF(ISNA(VLOOKUP(EDATE('Projektkostenkalkulation EP'!$B$8,1)+AD$9,Datenquellen!$F$7:$H$45,3,FALSE))," ",VLOOKUP(EDATE('Projektkostenkalkulation EP'!$B$8,1)+AD$9,Datenquellen!$F$7:$H$45,3,FALSE))="X"
                                    ),
                          "X",
                          ""
                          ),
               "X"
            )</f>
        <v/>
      </c>
      <c r="AF15" s="285" t="str">
        <f xml:space="preserve"> IF(TEXT((EDATE('Projektkostenkalkulation EP'!$B$8,1)+AE$9),"MM")=TEXT((EDATE('Projektkostenkalkulation EP'!$B$8,1)+(AE$9-1)),"MM"),
             IF(
                        OR(
                                    TEXT((EDATE('Projektkostenkalkulation EP'!$B$8,1)+AE$9),"TTT") = "Sa",
                                    TEXT((EDATE('Projektkostenkalkulation EP'!$B$8,1)+AE$9),"TTT") = "So",
                                    IF(ISNA(VLOOKUP(EDATE('Projektkostenkalkulation EP'!$B$8,1)+AE$9,Datenquellen!$F$7:$H$45,3,FALSE))," ",VLOOKUP(EDATE('Projektkostenkalkulation EP'!$B$8,1)+AE$9,Datenquellen!$F$7:$H$45,3,FALSE))="X"
                                    ),
                          "X",
                          ""
                          ),
               "X"
            )</f>
        <v>X</v>
      </c>
      <c r="AG15" s="285" t="str">
        <f xml:space="preserve"> IF(TEXT((EDATE('Projektkostenkalkulation EP'!$B$8,1)+AF$9),"MM")=TEXT((EDATE('Projektkostenkalkulation EP'!$B$8,1)+(AF$9-1)),"MM"),
             IF(
                        OR(
                                    TEXT((EDATE('Projektkostenkalkulation EP'!$B$8,1)+AF$9),"TTT") = "Sa",
                                    TEXT((EDATE('Projektkostenkalkulation EP'!$B$8,1)+AF$9),"TTT") = "So",
                                    IF(ISNA(VLOOKUP(EDATE('Projektkostenkalkulation EP'!$B$8,1)+AF$9,Datenquellen!$F$7:$H$45,3,FALSE))," ",VLOOKUP(EDATE('Projektkostenkalkulation EP'!$B$8,1)+AF$9,Datenquellen!$F$7:$H$45,3,FALSE))="X"
                                    ),
                          "X",
                          ""
                          ),
               "X"
            )</f>
        <v>X</v>
      </c>
      <c r="AH15" s="239"/>
      <c r="AI15" s="240"/>
      <c r="AJ15" s="241" t="s">
        <v>67</v>
      </c>
      <c r="AK15" s="407"/>
      <c r="AL15" s="236"/>
      <c r="AM15" s="237" t="str">
        <f>IF(
            OR(
                     TEXT(EDATE('Projektkostenkalkulation EP'!$B$8,1),"TTT") = "Sa",
                     TEXT(EDATE('Projektkostenkalkulation EP'!$B$8,1),"TTT") = "So",
                     IF(ISNA(VLOOKUP(EDATE('Projektkostenkalkulation EP'!$B$8,1),Datenquellen!$F$7:$H$45,3,FALSE))," ",VLOOKUP(EDATE('Projektkostenkalkulation EP'!$B$8,1),Datenquellen!$F$7:$H$45,3,FALSE))="X"
                            ),
                    "X",
                    ""
            )</f>
        <v/>
      </c>
      <c r="AN15" s="237" t="str">
        <f xml:space="preserve"> IF(TEXT((EDATE('Projektkostenkalkulation EP'!$B$8,1)+AM$9),"MM")=TEXT((EDATE('Projektkostenkalkulation EP'!$B$8,1)+(AM$9-1)),"MM"),
             IF(
                        OR(
                                    TEXT((EDATE('Projektkostenkalkulation EP'!$B$8,1)+AM$9),"TTT") = "Sa",
                                    TEXT((EDATE('Projektkostenkalkulation EP'!$B$8,1)+AM$9),"TTT") = "So",
                                    IF(ISNA(VLOOKUP(EDATE('Projektkostenkalkulation EP'!$B$8,1)+AM$9,Datenquellen!$F$7:$H$45,3,FALSE))," ",VLOOKUP(EDATE('Projektkostenkalkulation EP'!$B$8,1)+AM$9,Datenquellen!$F$7:$H$45,3,FALSE))="X"
                                    ),
                          "X",
                          ""
                          ),
               "X"
            )</f>
        <v/>
      </c>
      <c r="AO15" s="237" t="str">
        <f xml:space="preserve"> IF(TEXT((EDATE('Projektkostenkalkulation EP'!$B$8,1)+AN$9),"MM")=TEXT((EDATE('Projektkostenkalkulation EP'!$B$8,1)+(AN$9-1)),"MM"),
             IF(
                        OR(
                                    TEXT((EDATE('Projektkostenkalkulation EP'!$B$8,1)+AN$9),"TTT") = "Sa",
                                    TEXT((EDATE('Projektkostenkalkulation EP'!$B$8,1)+AN$9),"TTT") = "So",
                                    IF(ISNA(VLOOKUP(EDATE('Projektkostenkalkulation EP'!$B$8,1)+AN$9,Datenquellen!$F$7:$H$45,3,FALSE))," ",VLOOKUP(EDATE('Projektkostenkalkulation EP'!$B$8,1)+AN$9,Datenquellen!$F$7:$H$45,3,FALSE))="X"
                                    ),
                          "X",
                          ""
                          ),
               "X"
            )</f>
        <v>X</v>
      </c>
      <c r="AP15" s="237" t="str">
        <f xml:space="preserve"> IF(TEXT((EDATE('Projektkostenkalkulation EP'!$B$8,1)+AO$9),"MM")=TEXT((EDATE('Projektkostenkalkulation EP'!$B$8,1)+(AO$9-1)),"MM"),
             IF(
                        OR(
                                    TEXT((EDATE('Projektkostenkalkulation EP'!$B$8,1)+AO$9),"TTT") = "Sa",
                                    TEXT((EDATE('Projektkostenkalkulation EP'!$B$8,1)+AO$9),"TTT") = "So",
                                    IF(ISNA(VLOOKUP(EDATE('Projektkostenkalkulation EP'!$B$8,1)+AO$9,Datenquellen!$F$7:$H$45,3,FALSE))," ",VLOOKUP(EDATE('Projektkostenkalkulation EP'!$B$8,1)+AO$9,Datenquellen!$F$7:$H$45,3,FALSE))="X"
                                    ),
                          "X",
                          ""
                          ),
               "X"
            )</f>
        <v>X</v>
      </c>
      <c r="AQ15" s="237" t="str">
        <f xml:space="preserve"> IF(TEXT((EDATE('Projektkostenkalkulation EP'!$B$8,1)+AP$9),"MM")=TEXT((EDATE('Projektkostenkalkulation EP'!$B$8,1)+(AP$9-1)),"MM"),
             IF(
                        OR(
                                    TEXT((EDATE('Projektkostenkalkulation EP'!$B$8,1)+AP$9),"TTT") = "Sa",
                                    TEXT((EDATE('Projektkostenkalkulation EP'!$B$8,1)+AP$9),"TTT") = "So",
                                    IF(ISNA(VLOOKUP(EDATE('Projektkostenkalkulation EP'!$B$8,1)+AP$9,Datenquellen!$F$7:$H$45,3,FALSE))," ",VLOOKUP(EDATE('Projektkostenkalkulation EP'!$B$8,1)+AP$9,Datenquellen!$F$7:$H$45,3,FALSE))="X"
                                    ),
                          "X",
                          ""
                          ),
               "X"
            )</f>
        <v/>
      </c>
      <c r="AR15" s="237" t="str">
        <f xml:space="preserve"> IF(TEXT((EDATE('Projektkostenkalkulation EP'!$B$8,1)+AQ$9),"MM")=TEXT((EDATE('Projektkostenkalkulation EP'!$B$8,1)+(AQ$9-1)),"MM"),
             IF(
                        OR(
                                    TEXT((EDATE('Projektkostenkalkulation EP'!$B$8,1)+AQ$9),"TTT") = "Sa",
                                    TEXT((EDATE('Projektkostenkalkulation EP'!$B$8,1)+AQ$9),"TTT") = "So",
                                    IF(ISNA(VLOOKUP(EDATE('Projektkostenkalkulation EP'!$B$8,1)+AQ$9,Datenquellen!$F$7:$H$45,3,FALSE))," ",VLOOKUP(EDATE('Projektkostenkalkulation EP'!$B$8,1)+AQ$9,Datenquellen!$F$7:$H$45,3,FALSE))="X"
                                    ),
                          "X",
                          ""
                          ),
               "X"
            )</f>
        <v/>
      </c>
      <c r="AS15" s="237" t="str">
        <f xml:space="preserve"> IF(TEXT((EDATE('Projektkostenkalkulation EP'!$B$8,1)+AR$9),"MM")=TEXT((EDATE('Projektkostenkalkulation EP'!$B$8,1)+(AR$9-1)),"MM"),
             IF(
                        OR(
                                    TEXT((EDATE('Projektkostenkalkulation EP'!$B$8,1)+AR$9),"TTT") = "Sa",
                                    TEXT((EDATE('Projektkostenkalkulation EP'!$B$8,1)+AR$9),"TTT") = "So",
                                    IF(ISNA(VLOOKUP(EDATE('Projektkostenkalkulation EP'!$B$8,1)+AR$9,Datenquellen!$F$7:$H$45,3,FALSE))," ",VLOOKUP(EDATE('Projektkostenkalkulation EP'!$B$8,1)+AR$9,Datenquellen!$F$7:$H$45,3,FALSE))="X"
                                    ),
                          "X",
                          ""
                          ),
               "X"
            )</f>
        <v/>
      </c>
      <c r="AT15" s="237" t="str">
        <f xml:space="preserve"> IF(TEXT((EDATE('Projektkostenkalkulation EP'!$B$8,1)+AS$9),"MM")=TEXT((EDATE('Projektkostenkalkulation EP'!$B$8,1)+(AS$9-1)),"MM"),
             IF(
                        OR(
                                    TEXT((EDATE('Projektkostenkalkulation EP'!$B$8,1)+AS$9),"TTT") = "Sa",
                                    TEXT((EDATE('Projektkostenkalkulation EP'!$B$8,1)+AS$9),"TTT") = "So",
                                    IF(ISNA(VLOOKUP(EDATE('Projektkostenkalkulation EP'!$B$8,1)+AS$9,Datenquellen!$F$7:$H$45,3,FALSE))," ",VLOOKUP(EDATE('Projektkostenkalkulation EP'!$B$8,1)+AS$9,Datenquellen!$F$7:$H$45,3,FALSE))="X"
                                    ),
                          "X",
                          ""
                          ),
               "X"
            )</f>
        <v/>
      </c>
      <c r="AU15" s="237" t="str">
        <f xml:space="preserve"> IF(TEXT((EDATE('Projektkostenkalkulation EP'!$B$8,1)+AT$9),"MM")=TEXT((EDATE('Projektkostenkalkulation EP'!$B$8,1)+(AT$9-1)),"MM"),
             IF(
                        OR(
                                    TEXT((EDATE('Projektkostenkalkulation EP'!$B$8,1)+AT$9),"TTT") = "Sa",
                                    TEXT((EDATE('Projektkostenkalkulation EP'!$B$8,1)+AT$9),"TTT") = "So",
                                    IF(ISNA(VLOOKUP(EDATE('Projektkostenkalkulation EP'!$B$8,1)+AT$9,Datenquellen!$F$7:$H$45,3,FALSE))," ",VLOOKUP(EDATE('Projektkostenkalkulation EP'!$B$8,1)+AT$9,Datenquellen!$F$7:$H$45,3,FALSE))="X"
                                    ),
                          "X",
                          ""
                          ),
               "X"
            )</f>
        <v/>
      </c>
      <c r="AV15" s="237" t="str">
        <f xml:space="preserve"> IF(TEXT((EDATE('Projektkostenkalkulation EP'!$B$8,1)+AU$9),"MM")=TEXT((EDATE('Projektkostenkalkulation EP'!$B$8,1)+(AU$9-1)),"MM"),
             IF(
                        OR(
                                    TEXT((EDATE('Projektkostenkalkulation EP'!$B$8,1)+AU$9),"TTT") = "Sa",
                                    TEXT((EDATE('Projektkostenkalkulation EP'!$B$8,1)+AU$9),"TTT") = "So",
                                    IF(ISNA(VLOOKUP(EDATE('Projektkostenkalkulation EP'!$B$8,1)+AU$9,Datenquellen!$F$7:$H$45,3,FALSE))," ",VLOOKUP(EDATE('Projektkostenkalkulation EP'!$B$8,1)+AU$9,Datenquellen!$F$7:$H$45,3,FALSE))="X"
                                    ),
                          "X",
                          ""
                          ),
               "X"
            )</f>
        <v>X</v>
      </c>
      <c r="AW15" s="237" t="str">
        <f xml:space="preserve"> IF(TEXT((EDATE('Projektkostenkalkulation EP'!$B$8,1)+AV$9),"MM")=TEXT((EDATE('Projektkostenkalkulation EP'!$B$8,1)+(AV$9-1)),"MM"),
             IF(
                        OR(
                                    TEXT((EDATE('Projektkostenkalkulation EP'!$B$8,1)+AV$9),"TTT") = "Sa",
                                    TEXT((EDATE('Projektkostenkalkulation EP'!$B$8,1)+AV$9),"TTT") = "So",
                                    IF(ISNA(VLOOKUP(EDATE('Projektkostenkalkulation EP'!$B$8,1)+AV$9,Datenquellen!$F$7:$H$45,3,FALSE))," ",VLOOKUP(EDATE('Projektkostenkalkulation EP'!$B$8,1)+AV$9,Datenquellen!$F$7:$H$45,3,FALSE))="X"
                                    ),
                          "X",
                          ""
                          ),
               "X"
            )</f>
        <v>X</v>
      </c>
      <c r="AX15" s="237" t="str">
        <f xml:space="preserve"> IF(TEXT((EDATE('Projektkostenkalkulation EP'!$B$8,1)+AW$9),"MM")=TEXT((EDATE('Projektkostenkalkulation EP'!$B$8,1)+(AW$9-1)),"MM"),
             IF(
                        OR(
                                    TEXT((EDATE('Projektkostenkalkulation EP'!$B$8,1)+AW$9),"TTT") = "Sa",
                                    TEXT((EDATE('Projektkostenkalkulation EP'!$B$8,1)+AW$9),"TTT") = "So",
                                    IF(ISNA(VLOOKUP(EDATE('Projektkostenkalkulation EP'!$B$8,1)+AW$9,Datenquellen!$F$7:$H$45,3,FALSE))," ",VLOOKUP(EDATE('Projektkostenkalkulation EP'!$B$8,1)+AW$9,Datenquellen!$F$7:$H$45,3,FALSE))="X"
                                    ),
                          "X",
                          ""
                          ),
               "X"
            )</f>
        <v/>
      </c>
      <c r="AY15" s="237" t="str">
        <f xml:space="preserve"> IF(TEXT((EDATE('Projektkostenkalkulation EP'!$B$8,1)+AX$9),"MM")=TEXT((EDATE('Projektkostenkalkulation EP'!$B$8,1)+(AX$9-1)),"MM"),
             IF(
                        OR(
                                    TEXT((EDATE('Projektkostenkalkulation EP'!$B$8,1)+AX$9),"TTT") = "Sa",
                                    TEXT((EDATE('Projektkostenkalkulation EP'!$B$8,1)+AX$9),"TTT") = "So",
                                    IF(ISNA(VLOOKUP(EDATE('Projektkostenkalkulation EP'!$B$8,1)+AX$9,Datenquellen!$F$7:$H$45,3,FALSE))," ",VLOOKUP(EDATE('Projektkostenkalkulation EP'!$B$8,1)+AX$9,Datenquellen!$F$7:$H$45,3,FALSE))="X"
                                    ),
                          "X",
                          ""
                          ),
               "X"
            )</f>
        <v/>
      </c>
      <c r="AZ15" s="237" t="str">
        <f xml:space="preserve"> IF(TEXT((EDATE('Projektkostenkalkulation EP'!$B$8,1)+AY$9),"MM")=TEXT((EDATE('Projektkostenkalkulation EP'!$B$8,1)+(AY$9-1)),"MM"),
             IF(
                        OR(
                                    TEXT((EDATE('Projektkostenkalkulation EP'!$B$8,1)+AY$9),"TTT") = "Sa",
                                    TEXT((EDATE('Projektkostenkalkulation EP'!$B$8,1)+AY$9),"TTT") = "So",
                                    IF(ISNA(VLOOKUP(EDATE('Projektkostenkalkulation EP'!$B$8,1)+AY$9,Datenquellen!$F$7:$H$45,3,FALSE))," ",VLOOKUP(EDATE('Projektkostenkalkulation EP'!$B$8,1)+AY$9,Datenquellen!$F$7:$H$45,3,FALSE))="X"
                                    ),
                          "X",
                          ""
                          ),
               "X"
            )</f>
        <v/>
      </c>
      <c r="BA15" s="237" t="str">
        <f xml:space="preserve"> IF(TEXT((EDATE('Projektkostenkalkulation EP'!$B$8,1)+AZ$9),"MM")=TEXT((EDATE('Projektkostenkalkulation EP'!$B$8,1)+(AZ$9-1)),"MM"),
             IF(
                        OR(
                                    TEXT((EDATE('Projektkostenkalkulation EP'!$B$8,1)+AZ$9),"TTT") = "Sa",
                                    TEXT((EDATE('Projektkostenkalkulation EP'!$B$8,1)+AZ$9),"TTT") = "So",
                                    IF(ISNA(VLOOKUP(EDATE('Projektkostenkalkulation EP'!$B$8,1)+AZ$9,Datenquellen!$F$7:$H$45,3,FALSE))," ",VLOOKUP(EDATE('Projektkostenkalkulation EP'!$B$8,1)+AZ$9,Datenquellen!$F$7:$H$45,3,FALSE))="X"
                                    ),
                          "X",
                          ""
                          ),
               "X"
            )</f>
        <v/>
      </c>
      <c r="BB15" s="237" t="str">
        <f xml:space="preserve"> IF(TEXT((EDATE('Projektkostenkalkulation EP'!$B$8,1)+BA$9),"MM")=TEXT((EDATE('Projektkostenkalkulation EP'!$B$8,1)+(BA$9-1)),"MM"),
             IF(
                        OR(
                                    TEXT((EDATE('Projektkostenkalkulation EP'!$B$8,1)+BA$9),"TTT") = "Sa",
                                    TEXT((EDATE('Projektkostenkalkulation EP'!$B$8,1)+BA$9),"TTT") = "So",
                                    IF(ISNA(VLOOKUP(EDATE('Projektkostenkalkulation EP'!$B$8,1)+BA$9,Datenquellen!$F$7:$H$45,3,FALSE))," ",VLOOKUP(EDATE('Projektkostenkalkulation EP'!$B$8,1)+BA$9,Datenquellen!$F$7:$H$45,3,FALSE))="X"
                                    ),
                          "X",
                          ""
                          ),
               "X"
            )</f>
        <v/>
      </c>
      <c r="BC15" s="237" t="str">
        <f xml:space="preserve"> IF(TEXT((EDATE('Projektkostenkalkulation EP'!$B$8,1)+BB$9),"MM")=TEXT((EDATE('Projektkostenkalkulation EP'!$B$8,1)+(BB$9-1)),"MM"),
             IF(
                        OR(
                                    TEXT((EDATE('Projektkostenkalkulation EP'!$B$8,1)+BB$9),"TTT") = "Sa",
                                    TEXT((EDATE('Projektkostenkalkulation EP'!$B$8,1)+BB$9),"TTT") = "So",
                                    IF(ISNA(VLOOKUP(EDATE('Projektkostenkalkulation EP'!$B$8,1)+BB$9,Datenquellen!$F$7:$H$45,3,FALSE))," ",VLOOKUP(EDATE('Projektkostenkalkulation EP'!$B$8,1)+BB$9,Datenquellen!$F$7:$H$45,3,FALSE))="X"
                                    ),
                          "X",
                          ""
                          ),
               "X"
            )</f>
        <v>X</v>
      </c>
      <c r="BD15" s="237" t="str">
        <f xml:space="preserve"> IF(TEXT((EDATE('Projektkostenkalkulation EP'!$B$8,1)+BC$9),"MM")=TEXT((EDATE('Projektkostenkalkulation EP'!$B$8,1)+(BC$9-1)),"MM"),
             IF(
                        OR(
                                    TEXT((EDATE('Projektkostenkalkulation EP'!$B$8,1)+BC$9),"TTT") = "Sa",
                                    TEXT((EDATE('Projektkostenkalkulation EP'!$B$8,1)+BC$9),"TTT") = "So",
                                    IF(ISNA(VLOOKUP(EDATE('Projektkostenkalkulation EP'!$B$8,1)+BC$9,Datenquellen!$F$7:$H$45,3,FALSE))," ",VLOOKUP(EDATE('Projektkostenkalkulation EP'!$B$8,1)+BC$9,Datenquellen!$F$7:$H$45,3,FALSE))="X"
                                    ),
                          "X",
                          ""
                          ),
               "X"
            )</f>
        <v>X</v>
      </c>
      <c r="BE15" s="237" t="str">
        <f xml:space="preserve"> IF(TEXT((EDATE('Projektkostenkalkulation EP'!$B$8,1)+BD$9),"MM")=TEXT((EDATE('Projektkostenkalkulation EP'!$B$8,1)+(BD$9-1)),"MM"),
             IF(
                        OR(
                                    TEXT((EDATE('Projektkostenkalkulation EP'!$B$8,1)+BD$9),"TTT") = "Sa",
                                    TEXT((EDATE('Projektkostenkalkulation EP'!$B$8,1)+BD$9),"TTT") = "So",
                                    IF(ISNA(VLOOKUP(EDATE('Projektkostenkalkulation EP'!$B$8,1)+BD$9,Datenquellen!$F$7:$H$45,3,FALSE))," ",VLOOKUP(EDATE('Projektkostenkalkulation EP'!$B$8,1)+BD$9,Datenquellen!$F$7:$H$45,3,FALSE))="X"
                                    ),
                          "X",
                          ""
                          ),
               "X"
            )</f>
        <v/>
      </c>
      <c r="BF15" s="237" t="str">
        <f xml:space="preserve"> IF(TEXT((EDATE('Projektkostenkalkulation EP'!$B$8,1)+BE$9),"MM")=TEXT((EDATE('Projektkostenkalkulation EP'!$B$8,1)+(BE$9-1)),"MM"),
             IF(
                        OR(
                                    TEXT((EDATE('Projektkostenkalkulation EP'!$B$8,1)+BE$9),"TTT") = "Sa",
                                    TEXT((EDATE('Projektkostenkalkulation EP'!$B$8,1)+BE$9),"TTT") = "So",
                                    IF(ISNA(VLOOKUP(EDATE('Projektkostenkalkulation EP'!$B$8,1)+BE$9,Datenquellen!$F$7:$H$45,3,FALSE))," ",VLOOKUP(EDATE('Projektkostenkalkulation EP'!$B$8,1)+BE$9,Datenquellen!$F$7:$H$45,3,FALSE))="X"
                                    ),
                          "X",
                          ""
                          ),
               "X"
            )</f>
        <v/>
      </c>
      <c r="BG15" s="237" t="str">
        <f xml:space="preserve"> IF(TEXT((EDATE('Projektkostenkalkulation EP'!$B$8,1)+BF$9),"MM")=TEXT((EDATE('Projektkostenkalkulation EP'!$B$8,1)+(BF$9-1)),"MM"),
             IF(
                        OR(
                                    TEXT((EDATE('Projektkostenkalkulation EP'!$B$8,1)+BF$9),"TTT") = "Sa",
                                    TEXT((EDATE('Projektkostenkalkulation EP'!$B$8,1)+BF$9),"TTT") = "So",
                                    IF(ISNA(VLOOKUP(EDATE('Projektkostenkalkulation EP'!$B$8,1)+BF$9,Datenquellen!$F$7:$H$45,3,FALSE))," ",VLOOKUP(EDATE('Projektkostenkalkulation EP'!$B$8,1)+BF$9,Datenquellen!$F$7:$H$45,3,FALSE))="X"
                                    ),
                          "X",
                          ""
                          ),
               "X"
            )</f>
        <v/>
      </c>
      <c r="BH15" s="237" t="str">
        <f xml:space="preserve"> IF(TEXT((EDATE('Projektkostenkalkulation EP'!$B$8,1)+BG$9),"MM")=TEXT((EDATE('Projektkostenkalkulation EP'!$B$8,1)+(BG$9-1)),"MM"),
             IF(
                        OR(
                                    TEXT((EDATE('Projektkostenkalkulation EP'!$B$8,1)+BG$9),"TTT") = "Sa",
                                    TEXT((EDATE('Projektkostenkalkulation EP'!$B$8,1)+BG$9),"TTT") = "So",
                                    IF(ISNA(VLOOKUP(EDATE('Projektkostenkalkulation EP'!$B$8,1)+BG$9,Datenquellen!$F$7:$H$45,3,FALSE))," ",VLOOKUP(EDATE('Projektkostenkalkulation EP'!$B$8,1)+BG$9,Datenquellen!$F$7:$H$45,3,FALSE))="X"
                                    ),
                          "X",
                          ""
                          ),
               "X"
            )</f>
        <v/>
      </c>
      <c r="BI15" s="237" t="str">
        <f xml:space="preserve"> IF(TEXT((EDATE('Projektkostenkalkulation EP'!$B$8,1)+BH$9),"MM")=TEXT((EDATE('Projektkostenkalkulation EP'!$B$8,1)+(BH$9-1)),"MM"),
             IF(
                        OR(
                                    TEXT((EDATE('Projektkostenkalkulation EP'!$B$8,1)+BH$9),"TTT") = "Sa",
                                    TEXT((EDATE('Projektkostenkalkulation EP'!$B$8,1)+BH$9),"TTT") = "So",
                                    IF(ISNA(VLOOKUP(EDATE('Projektkostenkalkulation EP'!$B$8,1)+BH$9,Datenquellen!$F$7:$H$45,3,FALSE))," ",VLOOKUP(EDATE('Projektkostenkalkulation EP'!$B$8,1)+BH$9,Datenquellen!$F$7:$H$45,3,FALSE))="X"
                                    ),
                          "X",
                          ""
                          ),
               "X"
            )</f>
        <v/>
      </c>
      <c r="BJ15" s="237" t="str">
        <f xml:space="preserve"> IF(TEXT((EDATE('Projektkostenkalkulation EP'!$B$8,1)+BI$9),"MM")=TEXT((EDATE('Projektkostenkalkulation EP'!$B$8,1)+(BI$9-1)),"MM"),
             IF(
                        OR(
                                    TEXT((EDATE('Projektkostenkalkulation EP'!$B$8,1)+BI$9),"TTT") = "Sa",
                                    TEXT((EDATE('Projektkostenkalkulation EP'!$B$8,1)+BI$9),"TTT") = "So",
                                    IF(ISNA(VLOOKUP(EDATE('Projektkostenkalkulation EP'!$B$8,1)+BI$9,Datenquellen!$F$7:$H$45,3,FALSE))," ",VLOOKUP(EDATE('Projektkostenkalkulation EP'!$B$8,1)+BI$9,Datenquellen!$F$7:$H$45,3,FALSE))="X"
                                    ),
                          "X",
                          ""
                          ),
               "X"
            )</f>
        <v>X</v>
      </c>
      <c r="BK15" s="237" t="str">
        <f xml:space="preserve"> IF(TEXT((EDATE('Projektkostenkalkulation EP'!$B$8,1)+BJ$9),"MM")=TEXT((EDATE('Projektkostenkalkulation EP'!$B$8,1)+(BJ$9-1)),"MM"),
             IF(
                        OR(
                                    TEXT((EDATE('Projektkostenkalkulation EP'!$B$8,1)+BJ$9),"TTT") = "Sa",
                                    TEXT((EDATE('Projektkostenkalkulation EP'!$B$8,1)+BJ$9),"TTT") = "So",
                                    IF(ISNA(VLOOKUP(EDATE('Projektkostenkalkulation EP'!$B$8,1)+BJ$9,Datenquellen!$F$7:$H$45,3,FALSE))," ",VLOOKUP(EDATE('Projektkostenkalkulation EP'!$B$8,1)+BJ$9,Datenquellen!$F$7:$H$45,3,FALSE))="X"
                                    ),
                          "X",
                          ""
                          ),
               "X"
            )</f>
        <v>X</v>
      </c>
      <c r="BL15" s="237" t="str">
        <f xml:space="preserve"> IF(TEXT((EDATE('Projektkostenkalkulation EP'!$B$8,1)+BK$9),"MM")=TEXT((EDATE('Projektkostenkalkulation EP'!$B$8,1)+(BK$9-1)),"MM"),
             IF(
                        OR(
                                    TEXT((EDATE('Projektkostenkalkulation EP'!$B$8,1)+BK$9),"TTT") = "Sa",
                                    TEXT((EDATE('Projektkostenkalkulation EP'!$B$8,1)+BK$9),"TTT") = "So",
                                    IF(ISNA(VLOOKUP(EDATE('Projektkostenkalkulation EP'!$B$8,1)+BK$9,Datenquellen!$F$7:$H$45,3,FALSE))," ",VLOOKUP(EDATE('Projektkostenkalkulation EP'!$B$8,1)+BK$9,Datenquellen!$F$7:$H$45,3,FALSE))="X"
                                    ),
                          "X",
                          ""
                          ),
               "X"
            )</f>
        <v/>
      </c>
      <c r="BM15" s="237" t="str">
        <f xml:space="preserve"> IF(TEXT((EDATE('Projektkostenkalkulation EP'!$B$8,1)+BL$9),"MM")=TEXT((EDATE('Projektkostenkalkulation EP'!$B$8,1)+(BL$9-1)),"MM"),
             IF(
                        OR(
                                    TEXT((EDATE('Projektkostenkalkulation EP'!$B$8,1)+BL$9),"TTT") = "Sa",
                                    TEXT((EDATE('Projektkostenkalkulation EP'!$B$8,1)+BL$9),"TTT") = "So",
                                    IF(ISNA(VLOOKUP(EDATE('Projektkostenkalkulation EP'!$B$8,1)+BL$9,Datenquellen!$F$7:$H$45,3,FALSE))," ",VLOOKUP(EDATE('Projektkostenkalkulation EP'!$B$8,1)+BL$9,Datenquellen!$F$7:$H$45,3,FALSE))="X"
                                    ),
                          "X",
                          ""
                          ),
               "X"
            )</f>
        <v/>
      </c>
      <c r="BN15" s="237" t="str">
        <f xml:space="preserve"> IF(TEXT((EDATE('Projektkostenkalkulation EP'!$B$8,1)+BM$9),"MM")=TEXT((EDATE('Projektkostenkalkulation EP'!$B$8,1)+(BM$9-1)),"MM"),
             IF(
                        OR(
                                    TEXT((EDATE('Projektkostenkalkulation EP'!$B$8,1)+BM$9),"TTT") = "Sa",
                                    TEXT((EDATE('Projektkostenkalkulation EP'!$B$8,1)+BM$9),"TTT") = "So",
                                    IF(ISNA(VLOOKUP(EDATE('Projektkostenkalkulation EP'!$B$8,1)+BM$9,Datenquellen!$F$7:$H$45,3,FALSE))," ",VLOOKUP(EDATE('Projektkostenkalkulation EP'!$B$8,1)+BM$9,Datenquellen!$F$7:$H$45,3,FALSE))="X"
                                    ),
                          "X",
                          ""
                          ),
               "X"
            )</f>
        <v/>
      </c>
      <c r="BO15" s="237" t="str">
        <f xml:space="preserve"> IF(TEXT((EDATE('Projektkostenkalkulation EP'!$B$8,1)+BN$9),"MM")=TEXT((EDATE('Projektkostenkalkulation EP'!$B$8,1)+(BN$9-1)),"MM"),
             IF(
                        OR(
                                    TEXT((EDATE('Projektkostenkalkulation EP'!$B$8,1)+BN$9),"TTT") = "Sa",
                                    TEXT((EDATE('Projektkostenkalkulation EP'!$B$8,1)+BN$9),"TTT") = "So",
                                    IF(ISNA(VLOOKUP(EDATE('Projektkostenkalkulation EP'!$B$8,1)+BN$9,Datenquellen!$F$7:$H$45,3,FALSE))," ",VLOOKUP(EDATE('Projektkostenkalkulation EP'!$B$8,1)+BN$9,Datenquellen!$F$7:$H$45,3,FALSE))="X"
                                    ),
                          "X",
                          ""
                          ),
               "X"
            )</f>
        <v/>
      </c>
      <c r="BP15" s="237" t="str">
        <f xml:space="preserve"> IF(TEXT((EDATE('Projektkostenkalkulation EP'!$B$8,1)+BO$9),"MM")=TEXT((EDATE('Projektkostenkalkulation EP'!$B$8,1)+(BO$9-1)),"MM"),
             IF(
                        OR(
                                    TEXT((EDATE('Projektkostenkalkulation EP'!$B$8,1)+BO$9),"TTT") = "Sa",
                                    TEXT((EDATE('Projektkostenkalkulation EP'!$B$8,1)+BO$9),"TTT") = "So",
                                    IF(ISNA(VLOOKUP(EDATE('Projektkostenkalkulation EP'!$B$8,1)+BO$9,Datenquellen!$F$7:$H$45,3,FALSE))," ",VLOOKUP(EDATE('Projektkostenkalkulation EP'!$B$8,1)+BO$9,Datenquellen!$F$7:$H$45,3,FALSE))="X"
                                    ),
                          "X",
                          ""
                          ),
               "X"
            )</f>
        <v>X</v>
      </c>
      <c r="BQ15" s="238" t="str">
        <f xml:space="preserve"> IF(TEXT((EDATE('Projektkostenkalkulation EP'!$B$8,1)+BP$9),"MM")=TEXT((EDATE('Projektkostenkalkulation EP'!$B$8,1)+(BP$9-1)),"MM"),
             IF(
                        OR(
                                    TEXT((EDATE('Projektkostenkalkulation EP'!$B$8,1)+BP$9),"TTT") = "Sa",
                                    TEXT((EDATE('Projektkostenkalkulation EP'!$B$8,1)+BP$9),"TTT") = "So",
                                    IF(ISNA(VLOOKUP(EDATE('Projektkostenkalkulation EP'!$B$8,1)+BP$9,Datenquellen!$F$7:$H$45,3,FALSE))," ",VLOOKUP(EDATE('Projektkostenkalkulation EP'!$B$8,1)+BP$9,Datenquellen!$F$7:$H$45,3,FALSE))="X"
                                    ),
                          "X",
                          ""
                          ),
               "X"
            )</f>
        <v>X</v>
      </c>
      <c r="BR15" s="239"/>
      <c r="BS15" s="240"/>
      <c r="BT15" s="241" t="s">
        <v>67</v>
      </c>
      <c r="BU15" s="407"/>
      <c r="BV15" s="236"/>
      <c r="BW15" s="237" t="str">
        <f>IF(
            OR(
                     TEXT(EDATE('Projektkostenkalkulation EP'!$B$8,1),"TTT") = "Sa",
                     TEXT(EDATE('Projektkostenkalkulation EP'!$B$8,1),"TTT") = "So",
                     IF(ISNA(VLOOKUP(EDATE('Projektkostenkalkulation EP'!$B$8,1),Datenquellen!$F$7:$H$45,3,FALSE))," ",VLOOKUP(EDATE('Projektkostenkalkulation EP'!$B$8,1),Datenquellen!$F$7:$H$45,3,FALSE))="X"
                            ),
                    "X",
                    ""
            )</f>
        <v/>
      </c>
      <c r="BX15" s="237" t="str">
        <f xml:space="preserve"> IF(TEXT((EDATE('Projektkostenkalkulation EP'!$B$8,1)+BW$9),"MM")=TEXT((EDATE('Projektkostenkalkulation EP'!$B$8,1)+(BW$9-1)),"MM"),
             IF(
                        OR(
                                    TEXT((EDATE('Projektkostenkalkulation EP'!$B$8,1)+BW$9),"TTT") = "Sa",
                                    TEXT((EDATE('Projektkostenkalkulation EP'!$B$8,1)+BW$9),"TTT") = "So",
                                    IF(ISNA(VLOOKUP(EDATE('Projektkostenkalkulation EP'!$B$8,1)+BW$9,Datenquellen!$F$7:$H$45,3,FALSE))," ",VLOOKUP(EDATE('Projektkostenkalkulation EP'!$B$8,1)+BW$9,Datenquellen!$F$7:$H$45,3,FALSE))="X"
                                    ),
                          "X",
                          ""
                          ),
               "X"
            )</f>
        <v/>
      </c>
      <c r="BY15" s="237" t="str">
        <f xml:space="preserve"> IF(TEXT((EDATE('Projektkostenkalkulation EP'!$B$8,1)+BX$9),"MM")=TEXT((EDATE('Projektkostenkalkulation EP'!$B$8,1)+(BX$9-1)),"MM"),
             IF(
                        OR(
                                    TEXT((EDATE('Projektkostenkalkulation EP'!$B$8,1)+BX$9),"TTT") = "Sa",
                                    TEXT((EDATE('Projektkostenkalkulation EP'!$B$8,1)+BX$9),"TTT") = "So",
                                    IF(ISNA(VLOOKUP(EDATE('Projektkostenkalkulation EP'!$B$8,1)+BX$9,Datenquellen!$F$7:$H$45,3,FALSE))," ",VLOOKUP(EDATE('Projektkostenkalkulation EP'!$B$8,1)+BX$9,Datenquellen!$F$7:$H$45,3,FALSE))="X"
                                    ),
                          "X",
                          ""
                          ),
               "X"
            )</f>
        <v>X</v>
      </c>
      <c r="BZ15" s="237" t="str">
        <f xml:space="preserve"> IF(TEXT((EDATE('Projektkostenkalkulation EP'!$B$8,1)+BY$9),"MM")=TEXT((EDATE('Projektkostenkalkulation EP'!$B$8,1)+(BY$9-1)),"MM"),
             IF(
                        OR(
                                    TEXT((EDATE('Projektkostenkalkulation EP'!$B$8,1)+BY$9),"TTT") = "Sa",
                                    TEXT((EDATE('Projektkostenkalkulation EP'!$B$8,1)+BY$9),"TTT") = "So",
                                    IF(ISNA(VLOOKUP(EDATE('Projektkostenkalkulation EP'!$B$8,1)+BY$9,Datenquellen!$F$7:$H$45,3,FALSE))," ",VLOOKUP(EDATE('Projektkostenkalkulation EP'!$B$8,1)+BY$9,Datenquellen!$F$7:$H$45,3,FALSE))="X"
                                    ),
                          "X",
                          ""
                          ),
               "X"
            )</f>
        <v>X</v>
      </c>
      <c r="CA15" s="237" t="str">
        <f xml:space="preserve"> IF(TEXT((EDATE('Projektkostenkalkulation EP'!$B$8,1)+BZ$9),"MM")=TEXT((EDATE('Projektkostenkalkulation EP'!$B$8,1)+(BZ$9-1)),"MM"),
             IF(
                        OR(
                                    TEXT((EDATE('Projektkostenkalkulation EP'!$B$8,1)+BZ$9),"TTT") = "Sa",
                                    TEXT((EDATE('Projektkostenkalkulation EP'!$B$8,1)+BZ$9),"TTT") = "So",
                                    IF(ISNA(VLOOKUP(EDATE('Projektkostenkalkulation EP'!$B$8,1)+BZ$9,Datenquellen!$F$7:$H$45,3,FALSE))," ",VLOOKUP(EDATE('Projektkostenkalkulation EP'!$B$8,1)+BZ$9,Datenquellen!$F$7:$H$45,3,FALSE))="X"
                                    ),
                          "X",
                          ""
                          ),
               "X"
            )</f>
        <v/>
      </c>
      <c r="CB15" s="237" t="str">
        <f xml:space="preserve"> IF(TEXT((EDATE('Projektkostenkalkulation EP'!$B$8,1)+CA$9),"MM")=TEXT((EDATE('Projektkostenkalkulation EP'!$B$8,1)+(CA$9-1)),"MM"),
             IF(
                        OR(
                                    TEXT((EDATE('Projektkostenkalkulation EP'!$B$8,1)+CA$9),"TTT") = "Sa",
                                    TEXT((EDATE('Projektkostenkalkulation EP'!$B$8,1)+CA$9),"TTT") = "So",
                                    IF(ISNA(VLOOKUP(EDATE('Projektkostenkalkulation EP'!$B$8,1)+CA$9,Datenquellen!$F$7:$H$45,3,FALSE))," ",VLOOKUP(EDATE('Projektkostenkalkulation EP'!$B$8,1)+CA$9,Datenquellen!$F$7:$H$45,3,FALSE))="X"
                                    ),
                          "X",
                          ""
                          ),
               "X"
            )</f>
        <v/>
      </c>
      <c r="CC15" s="237" t="str">
        <f xml:space="preserve"> IF(TEXT((EDATE('Projektkostenkalkulation EP'!$B$8,1)+CB$9),"MM")=TEXT((EDATE('Projektkostenkalkulation EP'!$B$8,1)+(CB$9-1)),"MM"),
             IF(
                        OR(
                                    TEXT((EDATE('Projektkostenkalkulation EP'!$B$8,1)+CB$9),"TTT") = "Sa",
                                    TEXT((EDATE('Projektkostenkalkulation EP'!$B$8,1)+CB$9),"TTT") = "So",
                                    IF(ISNA(VLOOKUP(EDATE('Projektkostenkalkulation EP'!$B$8,1)+CB$9,Datenquellen!$F$7:$H$45,3,FALSE))," ",VLOOKUP(EDATE('Projektkostenkalkulation EP'!$B$8,1)+CB$9,Datenquellen!$F$7:$H$45,3,FALSE))="X"
                                    ),
                          "X",
                          ""
                          ),
               "X"
            )</f>
        <v/>
      </c>
      <c r="CD15" s="237" t="str">
        <f xml:space="preserve"> IF(TEXT((EDATE('Projektkostenkalkulation EP'!$B$8,1)+CC$9),"MM")=TEXT((EDATE('Projektkostenkalkulation EP'!$B$8,1)+(CC$9-1)),"MM"),
             IF(
                        OR(
                                    TEXT((EDATE('Projektkostenkalkulation EP'!$B$8,1)+CC$9),"TTT") = "Sa",
                                    TEXT((EDATE('Projektkostenkalkulation EP'!$B$8,1)+CC$9),"TTT") = "So",
                                    IF(ISNA(VLOOKUP(EDATE('Projektkostenkalkulation EP'!$B$8,1)+CC$9,Datenquellen!$F$7:$H$45,3,FALSE))," ",VLOOKUP(EDATE('Projektkostenkalkulation EP'!$B$8,1)+CC$9,Datenquellen!$F$7:$H$45,3,FALSE))="X"
                                    ),
                          "X",
                          ""
                          ),
               "X"
            )</f>
        <v/>
      </c>
      <c r="CE15" s="237" t="str">
        <f xml:space="preserve"> IF(TEXT((EDATE('Projektkostenkalkulation EP'!$B$8,1)+CD$9),"MM")=TEXT((EDATE('Projektkostenkalkulation EP'!$B$8,1)+(CD$9-1)),"MM"),
             IF(
                        OR(
                                    TEXT((EDATE('Projektkostenkalkulation EP'!$B$8,1)+CD$9),"TTT") = "Sa",
                                    TEXT((EDATE('Projektkostenkalkulation EP'!$B$8,1)+CD$9),"TTT") = "So",
                                    IF(ISNA(VLOOKUP(EDATE('Projektkostenkalkulation EP'!$B$8,1)+CD$9,Datenquellen!$F$7:$H$45,3,FALSE))," ",VLOOKUP(EDATE('Projektkostenkalkulation EP'!$B$8,1)+CD$9,Datenquellen!$F$7:$H$45,3,FALSE))="X"
                                    ),
                          "X",
                          ""
                          ),
               "X"
            )</f>
        <v/>
      </c>
      <c r="CF15" s="237" t="str">
        <f xml:space="preserve"> IF(TEXT((EDATE('Projektkostenkalkulation EP'!$B$8,1)+CE$9),"MM")=TEXT((EDATE('Projektkostenkalkulation EP'!$B$8,1)+(CE$9-1)),"MM"),
             IF(
                        OR(
                                    TEXT((EDATE('Projektkostenkalkulation EP'!$B$8,1)+CE$9),"TTT") = "Sa",
                                    TEXT((EDATE('Projektkostenkalkulation EP'!$B$8,1)+CE$9),"TTT") = "So",
                                    IF(ISNA(VLOOKUP(EDATE('Projektkostenkalkulation EP'!$B$8,1)+CE$9,Datenquellen!$F$7:$H$45,3,FALSE))," ",VLOOKUP(EDATE('Projektkostenkalkulation EP'!$B$8,1)+CE$9,Datenquellen!$F$7:$H$45,3,FALSE))="X"
                                    ),
                          "X",
                          ""
                          ),
               "X"
            )</f>
        <v>X</v>
      </c>
      <c r="CG15" s="237" t="str">
        <f xml:space="preserve"> IF(TEXT((EDATE('Projektkostenkalkulation EP'!$B$8,1)+CF$9),"MM")=TEXT((EDATE('Projektkostenkalkulation EP'!$B$8,1)+(CF$9-1)),"MM"),
             IF(
                        OR(
                                    TEXT((EDATE('Projektkostenkalkulation EP'!$B$8,1)+CF$9),"TTT") = "Sa",
                                    TEXT((EDATE('Projektkostenkalkulation EP'!$B$8,1)+CF$9),"TTT") = "So",
                                    IF(ISNA(VLOOKUP(EDATE('Projektkostenkalkulation EP'!$B$8,1)+CF$9,Datenquellen!$F$7:$H$45,3,FALSE))," ",VLOOKUP(EDATE('Projektkostenkalkulation EP'!$B$8,1)+CF$9,Datenquellen!$F$7:$H$45,3,FALSE))="X"
                                    ),
                          "X",
                          ""
                          ),
               "X"
            )</f>
        <v>X</v>
      </c>
      <c r="CH15" s="237" t="str">
        <f xml:space="preserve"> IF(TEXT((EDATE('Projektkostenkalkulation EP'!$B$8,1)+CG$9),"MM")=TEXT((EDATE('Projektkostenkalkulation EP'!$B$8,1)+(CG$9-1)),"MM"),
             IF(
                        OR(
                                    TEXT((EDATE('Projektkostenkalkulation EP'!$B$8,1)+CG$9),"TTT") = "Sa",
                                    TEXT((EDATE('Projektkostenkalkulation EP'!$B$8,1)+CG$9),"TTT") = "So",
                                    IF(ISNA(VLOOKUP(EDATE('Projektkostenkalkulation EP'!$B$8,1)+CG$9,Datenquellen!$F$7:$H$45,3,FALSE))," ",VLOOKUP(EDATE('Projektkostenkalkulation EP'!$B$8,1)+CG$9,Datenquellen!$F$7:$H$45,3,FALSE))="X"
                                    ),
                          "X",
                          ""
                          ),
               "X"
            )</f>
        <v/>
      </c>
      <c r="CI15" s="237" t="str">
        <f xml:space="preserve"> IF(TEXT((EDATE('Projektkostenkalkulation EP'!$B$8,1)+CH$9),"MM")=TEXT((EDATE('Projektkostenkalkulation EP'!$B$8,1)+(CH$9-1)),"MM"),
             IF(
                        OR(
                                    TEXT((EDATE('Projektkostenkalkulation EP'!$B$8,1)+CH$9),"TTT") = "Sa",
                                    TEXT((EDATE('Projektkostenkalkulation EP'!$B$8,1)+CH$9),"TTT") = "So",
                                    IF(ISNA(VLOOKUP(EDATE('Projektkostenkalkulation EP'!$B$8,1)+CH$9,Datenquellen!$F$7:$H$45,3,FALSE))," ",VLOOKUP(EDATE('Projektkostenkalkulation EP'!$B$8,1)+CH$9,Datenquellen!$F$7:$H$45,3,FALSE))="X"
                                    ),
                          "X",
                          ""
                          ),
               "X"
            )</f>
        <v/>
      </c>
      <c r="CJ15" s="237" t="str">
        <f xml:space="preserve"> IF(TEXT((EDATE('Projektkostenkalkulation EP'!$B$8,1)+CI$9),"MM")=TEXT((EDATE('Projektkostenkalkulation EP'!$B$8,1)+(CI$9-1)),"MM"),
             IF(
                        OR(
                                    TEXT((EDATE('Projektkostenkalkulation EP'!$B$8,1)+CI$9),"TTT") = "Sa",
                                    TEXT((EDATE('Projektkostenkalkulation EP'!$B$8,1)+CI$9),"TTT") = "So",
                                    IF(ISNA(VLOOKUP(EDATE('Projektkostenkalkulation EP'!$B$8,1)+CI$9,Datenquellen!$F$7:$H$45,3,FALSE))," ",VLOOKUP(EDATE('Projektkostenkalkulation EP'!$B$8,1)+CI$9,Datenquellen!$F$7:$H$45,3,FALSE))="X"
                                    ),
                          "X",
                          ""
                          ),
               "X"
            )</f>
        <v/>
      </c>
      <c r="CK15" s="237" t="str">
        <f xml:space="preserve"> IF(TEXT((EDATE('Projektkostenkalkulation EP'!$B$8,1)+CJ$9),"MM")=TEXT((EDATE('Projektkostenkalkulation EP'!$B$8,1)+(CJ$9-1)),"MM"),
             IF(
                        OR(
                                    TEXT((EDATE('Projektkostenkalkulation EP'!$B$8,1)+CJ$9),"TTT") = "Sa",
                                    TEXT((EDATE('Projektkostenkalkulation EP'!$B$8,1)+CJ$9),"TTT") = "So",
                                    IF(ISNA(VLOOKUP(EDATE('Projektkostenkalkulation EP'!$B$8,1)+CJ$9,Datenquellen!$F$7:$H$45,3,FALSE))," ",VLOOKUP(EDATE('Projektkostenkalkulation EP'!$B$8,1)+CJ$9,Datenquellen!$F$7:$H$45,3,FALSE))="X"
                                    ),
                          "X",
                          ""
                          ),
               "X"
            )</f>
        <v/>
      </c>
      <c r="CL15" s="237" t="str">
        <f xml:space="preserve"> IF(TEXT((EDATE('Projektkostenkalkulation EP'!$B$8,1)+CK$9),"MM")=TEXT((EDATE('Projektkostenkalkulation EP'!$B$8,1)+(CK$9-1)),"MM"),
             IF(
                        OR(
                                    TEXT((EDATE('Projektkostenkalkulation EP'!$B$8,1)+CK$9),"TTT") = "Sa",
                                    TEXT((EDATE('Projektkostenkalkulation EP'!$B$8,1)+CK$9),"TTT") = "So",
                                    IF(ISNA(VLOOKUP(EDATE('Projektkostenkalkulation EP'!$B$8,1)+CK$9,Datenquellen!$F$7:$H$45,3,FALSE))," ",VLOOKUP(EDATE('Projektkostenkalkulation EP'!$B$8,1)+CK$9,Datenquellen!$F$7:$H$45,3,FALSE))="X"
                                    ),
                          "X",
                          ""
                          ),
               "X"
            )</f>
        <v/>
      </c>
      <c r="CM15" s="237" t="str">
        <f xml:space="preserve"> IF(TEXT((EDATE('Projektkostenkalkulation EP'!$B$8,1)+CL$9),"MM")=TEXT((EDATE('Projektkostenkalkulation EP'!$B$8,1)+(CL$9-1)),"MM"),
             IF(
                        OR(
                                    TEXT((EDATE('Projektkostenkalkulation EP'!$B$8,1)+CL$9),"TTT") = "Sa",
                                    TEXT((EDATE('Projektkostenkalkulation EP'!$B$8,1)+CL$9),"TTT") = "So",
                                    IF(ISNA(VLOOKUP(EDATE('Projektkostenkalkulation EP'!$B$8,1)+CL$9,Datenquellen!$F$7:$H$45,3,FALSE))," ",VLOOKUP(EDATE('Projektkostenkalkulation EP'!$B$8,1)+CL$9,Datenquellen!$F$7:$H$45,3,FALSE))="X"
                                    ),
                          "X",
                          ""
                          ),
               "X"
            )</f>
        <v>X</v>
      </c>
      <c r="CN15" s="237" t="str">
        <f xml:space="preserve"> IF(TEXT((EDATE('Projektkostenkalkulation EP'!$B$8,1)+CM$9),"MM")=TEXT((EDATE('Projektkostenkalkulation EP'!$B$8,1)+(CM$9-1)),"MM"),
             IF(
                        OR(
                                    TEXT((EDATE('Projektkostenkalkulation EP'!$B$8,1)+CM$9),"TTT") = "Sa",
                                    TEXT((EDATE('Projektkostenkalkulation EP'!$B$8,1)+CM$9),"TTT") = "So",
                                    IF(ISNA(VLOOKUP(EDATE('Projektkostenkalkulation EP'!$B$8,1)+CM$9,Datenquellen!$F$7:$H$45,3,FALSE))," ",VLOOKUP(EDATE('Projektkostenkalkulation EP'!$B$8,1)+CM$9,Datenquellen!$F$7:$H$45,3,FALSE))="X"
                                    ),
                          "X",
                          ""
                          ),
               "X"
            )</f>
        <v>X</v>
      </c>
      <c r="CO15" s="237" t="str">
        <f xml:space="preserve"> IF(TEXT((EDATE('Projektkostenkalkulation EP'!$B$8,1)+CN$9),"MM")=TEXT((EDATE('Projektkostenkalkulation EP'!$B$8,1)+(CN$9-1)),"MM"),
             IF(
                        OR(
                                    TEXT((EDATE('Projektkostenkalkulation EP'!$B$8,1)+CN$9),"TTT") = "Sa",
                                    TEXT((EDATE('Projektkostenkalkulation EP'!$B$8,1)+CN$9),"TTT") = "So",
                                    IF(ISNA(VLOOKUP(EDATE('Projektkostenkalkulation EP'!$B$8,1)+CN$9,Datenquellen!$F$7:$H$45,3,FALSE))," ",VLOOKUP(EDATE('Projektkostenkalkulation EP'!$B$8,1)+CN$9,Datenquellen!$F$7:$H$45,3,FALSE))="X"
                                    ),
                          "X",
                          ""
                          ),
               "X"
            )</f>
        <v/>
      </c>
      <c r="CP15" s="237" t="str">
        <f xml:space="preserve"> IF(TEXT((EDATE('Projektkostenkalkulation EP'!$B$8,1)+CO$9),"MM")=TEXT((EDATE('Projektkostenkalkulation EP'!$B$8,1)+(CO$9-1)),"MM"),
             IF(
                        OR(
                                    TEXT((EDATE('Projektkostenkalkulation EP'!$B$8,1)+CO$9),"TTT") = "Sa",
                                    TEXT((EDATE('Projektkostenkalkulation EP'!$B$8,1)+CO$9),"TTT") = "So",
                                    IF(ISNA(VLOOKUP(EDATE('Projektkostenkalkulation EP'!$B$8,1)+CO$9,Datenquellen!$F$7:$H$45,3,FALSE))," ",VLOOKUP(EDATE('Projektkostenkalkulation EP'!$B$8,1)+CO$9,Datenquellen!$F$7:$H$45,3,FALSE))="X"
                                    ),
                          "X",
                          ""
                          ),
               "X"
            )</f>
        <v/>
      </c>
      <c r="CQ15" s="237" t="str">
        <f xml:space="preserve"> IF(TEXT((EDATE('Projektkostenkalkulation EP'!$B$8,1)+CP$9),"MM")=TEXT((EDATE('Projektkostenkalkulation EP'!$B$8,1)+(CP$9-1)),"MM"),
             IF(
                        OR(
                                    TEXT((EDATE('Projektkostenkalkulation EP'!$B$8,1)+CP$9),"TTT") = "Sa",
                                    TEXT((EDATE('Projektkostenkalkulation EP'!$B$8,1)+CP$9),"TTT") = "So",
                                    IF(ISNA(VLOOKUP(EDATE('Projektkostenkalkulation EP'!$B$8,1)+CP$9,Datenquellen!$F$7:$H$45,3,FALSE))," ",VLOOKUP(EDATE('Projektkostenkalkulation EP'!$B$8,1)+CP$9,Datenquellen!$F$7:$H$45,3,FALSE))="X"
                                    ),
                          "X",
                          ""
                          ),
               "X"
            )</f>
        <v/>
      </c>
      <c r="CR15" s="237" t="str">
        <f xml:space="preserve"> IF(TEXT((EDATE('Projektkostenkalkulation EP'!$B$8,1)+CQ$9),"MM")=TEXT((EDATE('Projektkostenkalkulation EP'!$B$8,1)+(CQ$9-1)),"MM"),
             IF(
                        OR(
                                    TEXT((EDATE('Projektkostenkalkulation EP'!$B$8,1)+CQ$9),"TTT") = "Sa",
                                    TEXT((EDATE('Projektkostenkalkulation EP'!$B$8,1)+CQ$9),"TTT") = "So",
                                    IF(ISNA(VLOOKUP(EDATE('Projektkostenkalkulation EP'!$B$8,1)+CQ$9,Datenquellen!$F$7:$H$45,3,FALSE))," ",VLOOKUP(EDATE('Projektkostenkalkulation EP'!$B$8,1)+CQ$9,Datenquellen!$F$7:$H$45,3,FALSE))="X"
                                    ),
                          "X",
                          ""
                          ),
               "X"
            )</f>
        <v/>
      </c>
      <c r="CS15" s="237" t="str">
        <f xml:space="preserve"> IF(TEXT((EDATE('Projektkostenkalkulation EP'!$B$8,1)+CR$9),"MM")=TEXT((EDATE('Projektkostenkalkulation EP'!$B$8,1)+(CR$9-1)),"MM"),
             IF(
                        OR(
                                    TEXT((EDATE('Projektkostenkalkulation EP'!$B$8,1)+CR$9),"TTT") = "Sa",
                                    TEXT((EDATE('Projektkostenkalkulation EP'!$B$8,1)+CR$9),"TTT") = "So",
                                    IF(ISNA(VLOOKUP(EDATE('Projektkostenkalkulation EP'!$B$8,1)+CR$9,Datenquellen!$F$7:$H$45,3,FALSE))," ",VLOOKUP(EDATE('Projektkostenkalkulation EP'!$B$8,1)+CR$9,Datenquellen!$F$7:$H$45,3,FALSE))="X"
                                    ),
                          "X",
                          ""
                          ),
               "X"
            )</f>
        <v/>
      </c>
      <c r="CT15" s="237" t="str">
        <f xml:space="preserve"> IF(TEXT((EDATE('Projektkostenkalkulation EP'!$B$8,1)+CS$9),"MM")=TEXT((EDATE('Projektkostenkalkulation EP'!$B$8,1)+(CS$9-1)),"MM"),
             IF(
                        OR(
                                    TEXT((EDATE('Projektkostenkalkulation EP'!$B$8,1)+CS$9),"TTT") = "Sa",
                                    TEXT((EDATE('Projektkostenkalkulation EP'!$B$8,1)+CS$9),"TTT") = "So",
                                    IF(ISNA(VLOOKUP(EDATE('Projektkostenkalkulation EP'!$B$8,1)+CS$9,Datenquellen!$F$7:$H$45,3,FALSE))," ",VLOOKUP(EDATE('Projektkostenkalkulation EP'!$B$8,1)+CS$9,Datenquellen!$F$7:$H$45,3,FALSE))="X"
                                    ),
                          "X",
                          ""
                          ),
               "X"
            )</f>
        <v>X</v>
      </c>
      <c r="CU15" s="237" t="str">
        <f xml:space="preserve"> IF(TEXT((EDATE('Projektkostenkalkulation EP'!$B$8,1)+CT$9),"MM")=TEXT((EDATE('Projektkostenkalkulation EP'!$B$8,1)+(CT$9-1)),"MM"),
             IF(
                        OR(
                                    TEXT((EDATE('Projektkostenkalkulation EP'!$B$8,1)+CT$9),"TTT") = "Sa",
                                    TEXT((EDATE('Projektkostenkalkulation EP'!$B$8,1)+CT$9),"TTT") = "So",
                                    IF(ISNA(VLOOKUP(EDATE('Projektkostenkalkulation EP'!$B$8,1)+CT$9,Datenquellen!$F$7:$H$45,3,FALSE))," ",VLOOKUP(EDATE('Projektkostenkalkulation EP'!$B$8,1)+CT$9,Datenquellen!$F$7:$H$45,3,FALSE))="X"
                                    ),
                          "X",
                          ""
                          ),
               "X"
            )</f>
        <v>X</v>
      </c>
      <c r="CV15" s="237" t="str">
        <f xml:space="preserve"> IF(TEXT((EDATE('Projektkostenkalkulation EP'!$B$8,1)+CU$9),"MM")=TEXT((EDATE('Projektkostenkalkulation EP'!$B$8,1)+(CU$9-1)),"MM"),
             IF(
                        OR(
                                    TEXT((EDATE('Projektkostenkalkulation EP'!$B$8,1)+CU$9),"TTT") = "Sa",
                                    TEXT((EDATE('Projektkostenkalkulation EP'!$B$8,1)+CU$9),"TTT") = "So",
                                    IF(ISNA(VLOOKUP(EDATE('Projektkostenkalkulation EP'!$B$8,1)+CU$9,Datenquellen!$F$7:$H$45,3,FALSE))," ",VLOOKUP(EDATE('Projektkostenkalkulation EP'!$B$8,1)+CU$9,Datenquellen!$F$7:$H$45,3,FALSE))="X"
                                    ),
                          "X",
                          ""
                          ),
               "X"
            )</f>
        <v/>
      </c>
      <c r="CW15" s="237" t="str">
        <f xml:space="preserve"> IF(TEXT((EDATE('Projektkostenkalkulation EP'!$B$8,1)+CV$9),"MM")=TEXT((EDATE('Projektkostenkalkulation EP'!$B$8,1)+(CV$9-1)),"MM"),
             IF(
                        OR(
                                    TEXT((EDATE('Projektkostenkalkulation EP'!$B$8,1)+CV$9),"TTT") = "Sa",
                                    TEXT((EDATE('Projektkostenkalkulation EP'!$B$8,1)+CV$9),"TTT") = "So",
                                    IF(ISNA(VLOOKUP(EDATE('Projektkostenkalkulation EP'!$B$8,1)+CV$9,Datenquellen!$F$7:$H$45,3,FALSE))," ",VLOOKUP(EDATE('Projektkostenkalkulation EP'!$B$8,1)+CV$9,Datenquellen!$F$7:$H$45,3,FALSE))="X"
                                    ),
                          "X",
                          ""
                          ),
               "X"
            )</f>
        <v/>
      </c>
      <c r="CX15" s="237" t="str">
        <f xml:space="preserve"> IF(TEXT((EDATE('Projektkostenkalkulation EP'!$B$8,1)+CW$9),"MM")=TEXT((EDATE('Projektkostenkalkulation EP'!$B$8,1)+(CW$9-1)),"MM"),
             IF(
                        OR(
                                    TEXT((EDATE('Projektkostenkalkulation EP'!$B$8,1)+CW$9),"TTT") = "Sa",
                                    TEXT((EDATE('Projektkostenkalkulation EP'!$B$8,1)+CW$9),"TTT") = "So",
                                    IF(ISNA(VLOOKUP(EDATE('Projektkostenkalkulation EP'!$B$8,1)+CW$9,Datenquellen!$F$7:$H$45,3,FALSE))," ",VLOOKUP(EDATE('Projektkostenkalkulation EP'!$B$8,1)+CW$9,Datenquellen!$F$7:$H$45,3,FALSE))="X"
                                    ),
                          "X",
                          ""
                          ),
               "X"
            )</f>
        <v/>
      </c>
      <c r="CY15" s="237" t="str">
        <f xml:space="preserve"> IF(TEXT((EDATE('Projektkostenkalkulation EP'!$B$8,1)+CX$9),"MM")=TEXT((EDATE('Projektkostenkalkulation EP'!$B$8,1)+(CX$9-1)),"MM"),
             IF(
                        OR(
                                    TEXT((EDATE('Projektkostenkalkulation EP'!$B$8,1)+CX$9),"TTT") = "Sa",
                                    TEXT((EDATE('Projektkostenkalkulation EP'!$B$8,1)+CX$9),"TTT") = "So",
                                    IF(ISNA(VLOOKUP(EDATE('Projektkostenkalkulation EP'!$B$8,1)+CX$9,Datenquellen!$F$7:$H$45,3,FALSE))," ",VLOOKUP(EDATE('Projektkostenkalkulation EP'!$B$8,1)+CX$9,Datenquellen!$F$7:$H$45,3,FALSE))="X"
                                    ),
                          "X",
                          ""
                          ),
               "X"
            )</f>
        <v/>
      </c>
      <c r="CZ15" s="237" t="str">
        <f xml:space="preserve"> IF(TEXT((EDATE('Projektkostenkalkulation EP'!$B$8,1)+CY$9),"MM")=TEXT((EDATE('Projektkostenkalkulation EP'!$B$8,1)+(CY$9-1)),"MM"),
             IF(
                        OR(
                                    TEXT((EDATE('Projektkostenkalkulation EP'!$B$8,1)+CY$9),"TTT") = "Sa",
                                    TEXT((EDATE('Projektkostenkalkulation EP'!$B$8,1)+CY$9),"TTT") = "So",
                                    IF(ISNA(VLOOKUP(EDATE('Projektkostenkalkulation EP'!$B$8,1)+CY$9,Datenquellen!$F$7:$H$45,3,FALSE))," ",VLOOKUP(EDATE('Projektkostenkalkulation EP'!$B$8,1)+CY$9,Datenquellen!$F$7:$H$45,3,FALSE))="X"
                                    ),
                          "X",
                          ""
                          ),
               "X"
            )</f>
        <v>X</v>
      </c>
      <c r="DA15" s="238" t="str">
        <f xml:space="preserve"> IF(TEXT((EDATE('Projektkostenkalkulation EP'!$B$8,1)+CZ$9),"MM")=TEXT((EDATE('Projektkostenkalkulation EP'!$B$8,1)+(CZ$9-1)),"MM"),
             IF(
                        OR(
                                    TEXT((EDATE('Projektkostenkalkulation EP'!$B$8,1)+CZ$9),"TTT") = "Sa",
                                    TEXT((EDATE('Projektkostenkalkulation EP'!$B$8,1)+CZ$9),"TTT") = "So",
                                    IF(ISNA(VLOOKUP(EDATE('Projektkostenkalkulation EP'!$B$8,1)+CZ$9,Datenquellen!$F$7:$H$45,3,FALSE))," ",VLOOKUP(EDATE('Projektkostenkalkulation EP'!$B$8,1)+CZ$9,Datenquellen!$F$7:$H$45,3,FALSE))="X"
                                    ),
                          "X",
                          ""
                          ),
               "X"
            )</f>
        <v>X</v>
      </c>
      <c r="DB15" s="239"/>
      <c r="DC15" s="240"/>
      <c r="DD15" s="241" t="s">
        <v>67</v>
      </c>
      <c r="DE15" s="407"/>
      <c r="DF15" s="236"/>
      <c r="DG15" s="237" t="str">
        <f>IF(
            OR(
                     TEXT(EDATE('Projektkostenkalkulation EP'!$B$8,1),"TTT") = "Sa",
                     TEXT(EDATE('Projektkostenkalkulation EP'!$B$8,1),"TTT") = "So",
                     IF(ISNA(VLOOKUP(EDATE('Projektkostenkalkulation EP'!$B$8,1),Datenquellen!$F$7:$H$45,3,FALSE))," ",VLOOKUP(EDATE('Projektkostenkalkulation EP'!$B$8,1),Datenquellen!$F$7:$H$45,3,FALSE))="X"
                            ),
                    "X",
                    ""
            )</f>
        <v/>
      </c>
      <c r="DH15" s="237" t="str">
        <f xml:space="preserve"> IF(TEXT((EDATE('Projektkostenkalkulation EP'!$B$8,1)+DG$9),"MM")=TEXT((EDATE('Projektkostenkalkulation EP'!$B$8,1)+(DG$9-1)),"MM"),
             IF(
                        OR(
                                    TEXT((EDATE('Projektkostenkalkulation EP'!$B$8,1)+DG$9),"TTT") = "Sa",
                                    TEXT((EDATE('Projektkostenkalkulation EP'!$B$8,1)+DG$9),"TTT") = "So",
                                    IF(ISNA(VLOOKUP(EDATE('Projektkostenkalkulation EP'!$B$8,1)+DG$9,Datenquellen!$F$7:$H$45,3,FALSE))," ",VLOOKUP(EDATE('Projektkostenkalkulation EP'!$B$8,1)+DG$9,Datenquellen!$F$7:$H$45,3,FALSE))="X"
                                    ),
                          "X",
                          ""
                          ),
               "X"
            )</f>
        <v/>
      </c>
      <c r="DI15" s="237" t="str">
        <f xml:space="preserve"> IF(TEXT((EDATE('Projektkostenkalkulation EP'!$B$8,1)+DH$9),"MM")=TEXT((EDATE('Projektkostenkalkulation EP'!$B$8,1)+(DH$9-1)),"MM"),
             IF(
                        OR(
                                    TEXT((EDATE('Projektkostenkalkulation EP'!$B$8,1)+DH$9),"TTT") = "Sa",
                                    TEXT((EDATE('Projektkostenkalkulation EP'!$B$8,1)+DH$9),"TTT") = "So",
                                    IF(ISNA(VLOOKUP(EDATE('Projektkostenkalkulation EP'!$B$8,1)+DH$9,Datenquellen!$F$7:$H$45,3,FALSE))," ",VLOOKUP(EDATE('Projektkostenkalkulation EP'!$B$8,1)+DH$9,Datenquellen!$F$7:$H$45,3,FALSE))="X"
                                    ),
                          "X",
                          ""
                          ),
               "X"
            )</f>
        <v>X</v>
      </c>
      <c r="DJ15" s="237" t="str">
        <f xml:space="preserve"> IF(TEXT((EDATE('Projektkostenkalkulation EP'!$B$8,1)+DI$9),"MM")=TEXT((EDATE('Projektkostenkalkulation EP'!$B$8,1)+(DI$9-1)),"MM"),
             IF(
                        OR(
                                    TEXT((EDATE('Projektkostenkalkulation EP'!$B$8,1)+DI$9),"TTT") = "Sa",
                                    TEXT((EDATE('Projektkostenkalkulation EP'!$B$8,1)+DI$9),"TTT") = "So",
                                    IF(ISNA(VLOOKUP(EDATE('Projektkostenkalkulation EP'!$B$8,1)+DI$9,Datenquellen!$F$7:$H$45,3,FALSE))," ",VLOOKUP(EDATE('Projektkostenkalkulation EP'!$B$8,1)+DI$9,Datenquellen!$F$7:$H$45,3,FALSE))="X"
                                    ),
                          "X",
                          ""
                          ),
               "X"
            )</f>
        <v>X</v>
      </c>
      <c r="DK15" s="237" t="str">
        <f xml:space="preserve"> IF(TEXT((EDATE('Projektkostenkalkulation EP'!$B$8,1)+DJ$9),"MM")=TEXT((EDATE('Projektkostenkalkulation EP'!$B$8,1)+(DJ$9-1)),"MM"),
             IF(
                        OR(
                                    TEXT((EDATE('Projektkostenkalkulation EP'!$B$8,1)+DJ$9),"TTT") = "Sa",
                                    TEXT((EDATE('Projektkostenkalkulation EP'!$B$8,1)+DJ$9),"TTT") = "So",
                                    IF(ISNA(VLOOKUP(EDATE('Projektkostenkalkulation EP'!$B$8,1)+DJ$9,Datenquellen!$F$7:$H$45,3,FALSE))," ",VLOOKUP(EDATE('Projektkostenkalkulation EP'!$B$8,1)+DJ$9,Datenquellen!$F$7:$H$45,3,FALSE))="X"
                                    ),
                          "X",
                          ""
                          ),
               "X"
            )</f>
        <v/>
      </c>
      <c r="DL15" s="237" t="str">
        <f xml:space="preserve"> IF(TEXT((EDATE('Projektkostenkalkulation EP'!$B$8,1)+DK$9),"MM")=TEXT((EDATE('Projektkostenkalkulation EP'!$B$8,1)+(DK$9-1)),"MM"),
             IF(
                        OR(
                                    TEXT((EDATE('Projektkostenkalkulation EP'!$B$8,1)+DK$9),"TTT") = "Sa",
                                    TEXT((EDATE('Projektkostenkalkulation EP'!$B$8,1)+DK$9),"TTT") = "So",
                                    IF(ISNA(VLOOKUP(EDATE('Projektkostenkalkulation EP'!$B$8,1)+DK$9,Datenquellen!$F$7:$H$45,3,FALSE))," ",VLOOKUP(EDATE('Projektkostenkalkulation EP'!$B$8,1)+DK$9,Datenquellen!$F$7:$H$45,3,FALSE))="X"
                                    ),
                          "X",
                          ""
                          ),
               "X"
            )</f>
        <v/>
      </c>
      <c r="DM15" s="237" t="str">
        <f xml:space="preserve"> IF(TEXT((EDATE('Projektkostenkalkulation EP'!$B$8,1)+DL$9),"MM")=TEXT((EDATE('Projektkostenkalkulation EP'!$B$8,1)+(DL$9-1)),"MM"),
             IF(
                        OR(
                                    TEXT((EDATE('Projektkostenkalkulation EP'!$B$8,1)+DL$9),"TTT") = "Sa",
                                    TEXT((EDATE('Projektkostenkalkulation EP'!$B$8,1)+DL$9),"TTT") = "So",
                                    IF(ISNA(VLOOKUP(EDATE('Projektkostenkalkulation EP'!$B$8,1)+DL$9,Datenquellen!$F$7:$H$45,3,FALSE))," ",VLOOKUP(EDATE('Projektkostenkalkulation EP'!$B$8,1)+DL$9,Datenquellen!$F$7:$H$45,3,FALSE))="X"
                                    ),
                          "X",
                          ""
                          ),
               "X"
            )</f>
        <v/>
      </c>
      <c r="DN15" s="237" t="str">
        <f xml:space="preserve"> IF(TEXT((EDATE('Projektkostenkalkulation EP'!$B$8,1)+DM$9),"MM")=TEXT((EDATE('Projektkostenkalkulation EP'!$B$8,1)+(DM$9-1)),"MM"),
             IF(
                        OR(
                                    TEXT((EDATE('Projektkostenkalkulation EP'!$B$8,1)+DM$9),"TTT") = "Sa",
                                    TEXT((EDATE('Projektkostenkalkulation EP'!$B$8,1)+DM$9),"TTT") = "So",
                                    IF(ISNA(VLOOKUP(EDATE('Projektkostenkalkulation EP'!$B$8,1)+DM$9,Datenquellen!$F$7:$H$45,3,FALSE))," ",VLOOKUP(EDATE('Projektkostenkalkulation EP'!$B$8,1)+DM$9,Datenquellen!$F$7:$H$45,3,FALSE))="X"
                                    ),
                          "X",
                          ""
                          ),
               "X"
            )</f>
        <v/>
      </c>
      <c r="DO15" s="237" t="str">
        <f xml:space="preserve"> IF(TEXT((EDATE('Projektkostenkalkulation EP'!$B$8,1)+DN$9),"MM")=TEXT((EDATE('Projektkostenkalkulation EP'!$B$8,1)+(DN$9-1)),"MM"),
             IF(
                        OR(
                                    TEXT((EDATE('Projektkostenkalkulation EP'!$B$8,1)+DN$9),"TTT") = "Sa",
                                    TEXT((EDATE('Projektkostenkalkulation EP'!$B$8,1)+DN$9),"TTT") = "So",
                                    IF(ISNA(VLOOKUP(EDATE('Projektkostenkalkulation EP'!$B$8,1)+DN$9,Datenquellen!$F$7:$H$45,3,FALSE))," ",VLOOKUP(EDATE('Projektkostenkalkulation EP'!$B$8,1)+DN$9,Datenquellen!$F$7:$H$45,3,FALSE))="X"
                                    ),
                          "X",
                          ""
                          ),
               "X"
            )</f>
        <v/>
      </c>
      <c r="DP15" s="237" t="str">
        <f xml:space="preserve"> IF(TEXT((EDATE('Projektkostenkalkulation EP'!$B$8,1)+DO$9),"MM")=TEXT((EDATE('Projektkostenkalkulation EP'!$B$8,1)+(DO$9-1)),"MM"),
             IF(
                        OR(
                                    TEXT((EDATE('Projektkostenkalkulation EP'!$B$8,1)+DO$9),"TTT") = "Sa",
                                    TEXT((EDATE('Projektkostenkalkulation EP'!$B$8,1)+DO$9),"TTT") = "So",
                                    IF(ISNA(VLOOKUP(EDATE('Projektkostenkalkulation EP'!$B$8,1)+DO$9,Datenquellen!$F$7:$H$45,3,FALSE))," ",VLOOKUP(EDATE('Projektkostenkalkulation EP'!$B$8,1)+DO$9,Datenquellen!$F$7:$H$45,3,FALSE))="X"
                                    ),
                          "X",
                          ""
                          ),
               "X"
            )</f>
        <v>X</v>
      </c>
      <c r="DQ15" s="237" t="str">
        <f xml:space="preserve"> IF(TEXT((EDATE('Projektkostenkalkulation EP'!$B$8,1)+DP$9),"MM")=TEXT((EDATE('Projektkostenkalkulation EP'!$B$8,1)+(DP$9-1)),"MM"),
             IF(
                        OR(
                                    TEXT((EDATE('Projektkostenkalkulation EP'!$B$8,1)+DP$9),"TTT") = "Sa",
                                    TEXT((EDATE('Projektkostenkalkulation EP'!$B$8,1)+DP$9),"TTT") = "So",
                                    IF(ISNA(VLOOKUP(EDATE('Projektkostenkalkulation EP'!$B$8,1)+DP$9,Datenquellen!$F$7:$H$45,3,FALSE))," ",VLOOKUP(EDATE('Projektkostenkalkulation EP'!$B$8,1)+DP$9,Datenquellen!$F$7:$H$45,3,FALSE))="X"
                                    ),
                          "X",
                          ""
                          ),
               "X"
            )</f>
        <v>X</v>
      </c>
      <c r="DR15" s="237" t="str">
        <f xml:space="preserve"> IF(TEXT((EDATE('Projektkostenkalkulation EP'!$B$8,1)+DQ$9),"MM")=TEXT((EDATE('Projektkostenkalkulation EP'!$B$8,1)+(DQ$9-1)),"MM"),
             IF(
                        OR(
                                    TEXT((EDATE('Projektkostenkalkulation EP'!$B$8,1)+DQ$9),"TTT") = "Sa",
                                    TEXT((EDATE('Projektkostenkalkulation EP'!$B$8,1)+DQ$9),"TTT") = "So",
                                    IF(ISNA(VLOOKUP(EDATE('Projektkostenkalkulation EP'!$B$8,1)+DQ$9,Datenquellen!$F$7:$H$45,3,FALSE))," ",VLOOKUP(EDATE('Projektkostenkalkulation EP'!$B$8,1)+DQ$9,Datenquellen!$F$7:$H$45,3,FALSE))="X"
                                    ),
                          "X",
                          ""
                          ),
               "X"
            )</f>
        <v/>
      </c>
      <c r="DS15" s="237" t="str">
        <f xml:space="preserve"> IF(TEXT((EDATE('Projektkostenkalkulation EP'!$B$8,1)+DR$9),"MM")=TEXT((EDATE('Projektkostenkalkulation EP'!$B$8,1)+(DR$9-1)),"MM"),
             IF(
                        OR(
                                    TEXT((EDATE('Projektkostenkalkulation EP'!$B$8,1)+DR$9),"TTT") = "Sa",
                                    TEXT((EDATE('Projektkostenkalkulation EP'!$B$8,1)+DR$9),"TTT") = "So",
                                    IF(ISNA(VLOOKUP(EDATE('Projektkostenkalkulation EP'!$B$8,1)+DR$9,Datenquellen!$F$7:$H$45,3,FALSE))," ",VLOOKUP(EDATE('Projektkostenkalkulation EP'!$B$8,1)+DR$9,Datenquellen!$F$7:$H$45,3,FALSE))="X"
                                    ),
                          "X",
                          ""
                          ),
               "X"
            )</f>
        <v/>
      </c>
      <c r="DT15" s="237" t="str">
        <f xml:space="preserve"> IF(TEXT((EDATE('Projektkostenkalkulation EP'!$B$8,1)+DS$9),"MM")=TEXT((EDATE('Projektkostenkalkulation EP'!$B$8,1)+(DS$9-1)),"MM"),
             IF(
                        OR(
                                    TEXT((EDATE('Projektkostenkalkulation EP'!$B$8,1)+DS$9),"TTT") = "Sa",
                                    TEXT((EDATE('Projektkostenkalkulation EP'!$B$8,1)+DS$9),"TTT") = "So",
                                    IF(ISNA(VLOOKUP(EDATE('Projektkostenkalkulation EP'!$B$8,1)+DS$9,Datenquellen!$F$7:$H$45,3,FALSE))," ",VLOOKUP(EDATE('Projektkostenkalkulation EP'!$B$8,1)+DS$9,Datenquellen!$F$7:$H$45,3,FALSE))="X"
                                    ),
                          "X",
                          ""
                          ),
               "X"
            )</f>
        <v/>
      </c>
      <c r="DU15" s="237" t="str">
        <f xml:space="preserve"> IF(TEXT((EDATE('Projektkostenkalkulation EP'!$B$8,1)+DT$9),"MM")=TEXT((EDATE('Projektkostenkalkulation EP'!$B$8,1)+(DT$9-1)),"MM"),
             IF(
                        OR(
                                    TEXT((EDATE('Projektkostenkalkulation EP'!$B$8,1)+DT$9),"TTT") = "Sa",
                                    TEXT((EDATE('Projektkostenkalkulation EP'!$B$8,1)+DT$9),"TTT") = "So",
                                    IF(ISNA(VLOOKUP(EDATE('Projektkostenkalkulation EP'!$B$8,1)+DT$9,Datenquellen!$F$7:$H$45,3,FALSE))," ",VLOOKUP(EDATE('Projektkostenkalkulation EP'!$B$8,1)+DT$9,Datenquellen!$F$7:$H$45,3,FALSE))="X"
                                    ),
                          "X",
                          ""
                          ),
               "X"
            )</f>
        <v/>
      </c>
      <c r="DV15" s="237" t="str">
        <f xml:space="preserve"> IF(TEXT((EDATE('Projektkostenkalkulation EP'!$B$8,1)+DU$9),"MM")=TEXT((EDATE('Projektkostenkalkulation EP'!$B$8,1)+(DU$9-1)),"MM"),
             IF(
                        OR(
                                    TEXT((EDATE('Projektkostenkalkulation EP'!$B$8,1)+DU$9),"TTT") = "Sa",
                                    TEXT((EDATE('Projektkostenkalkulation EP'!$B$8,1)+DU$9),"TTT") = "So",
                                    IF(ISNA(VLOOKUP(EDATE('Projektkostenkalkulation EP'!$B$8,1)+DU$9,Datenquellen!$F$7:$H$45,3,FALSE))," ",VLOOKUP(EDATE('Projektkostenkalkulation EP'!$B$8,1)+DU$9,Datenquellen!$F$7:$H$45,3,FALSE))="X"
                                    ),
                          "X",
                          ""
                          ),
               "X"
            )</f>
        <v/>
      </c>
      <c r="DW15" s="237" t="str">
        <f xml:space="preserve"> IF(TEXT((EDATE('Projektkostenkalkulation EP'!$B$8,1)+DV$9),"MM")=TEXT((EDATE('Projektkostenkalkulation EP'!$B$8,1)+(DV$9-1)),"MM"),
             IF(
                        OR(
                                    TEXT((EDATE('Projektkostenkalkulation EP'!$B$8,1)+DV$9),"TTT") = "Sa",
                                    TEXT((EDATE('Projektkostenkalkulation EP'!$B$8,1)+DV$9),"TTT") = "So",
                                    IF(ISNA(VLOOKUP(EDATE('Projektkostenkalkulation EP'!$B$8,1)+DV$9,Datenquellen!$F$7:$H$45,3,FALSE))," ",VLOOKUP(EDATE('Projektkostenkalkulation EP'!$B$8,1)+DV$9,Datenquellen!$F$7:$H$45,3,FALSE))="X"
                                    ),
                          "X",
                          ""
                          ),
               "X"
            )</f>
        <v>X</v>
      </c>
      <c r="DX15" s="237" t="str">
        <f xml:space="preserve"> IF(TEXT((EDATE('Projektkostenkalkulation EP'!$B$8,1)+DW$9),"MM")=TEXT((EDATE('Projektkostenkalkulation EP'!$B$8,1)+(DW$9-1)),"MM"),
             IF(
                        OR(
                                    TEXT((EDATE('Projektkostenkalkulation EP'!$B$8,1)+DW$9),"TTT") = "Sa",
                                    TEXT((EDATE('Projektkostenkalkulation EP'!$B$8,1)+DW$9),"TTT") = "So",
                                    IF(ISNA(VLOOKUP(EDATE('Projektkostenkalkulation EP'!$B$8,1)+DW$9,Datenquellen!$F$7:$H$45,3,FALSE))," ",VLOOKUP(EDATE('Projektkostenkalkulation EP'!$B$8,1)+DW$9,Datenquellen!$F$7:$H$45,3,FALSE))="X"
                                    ),
                          "X",
                          ""
                          ),
               "X"
            )</f>
        <v>X</v>
      </c>
      <c r="DY15" s="237" t="str">
        <f xml:space="preserve"> IF(TEXT((EDATE('Projektkostenkalkulation EP'!$B$8,1)+DX$9),"MM")=TEXT((EDATE('Projektkostenkalkulation EP'!$B$8,1)+(DX$9-1)),"MM"),
             IF(
                        OR(
                                    TEXT((EDATE('Projektkostenkalkulation EP'!$B$8,1)+DX$9),"TTT") = "Sa",
                                    TEXT((EDATE('Projektkostenkalkulation EP'!$B$8,1)+DX$9),"TTT") = "So",
                                    IF(ISNA(VLOOKUP(EDATE('Projektkostenkalkulation EP'!$B$8,1)+DX$9,Datenquellen!$F$7:$H$45,3,FALSE))," ",VLOOKUP(EDATE('Projektkostenkalkulation EP'!$B$8,1)+DX$9,Datenquellen!$F$7:$H$45,3,FALSE))="X"
                                    ),
                          "X",
                          ""
                          ),
               "X"
            )</f>
        <v/>
      </c>
      <c r="DZ15" s="237" t="str">
        <f xml:space="preserve"> IF(TEXT((EDATE('Projektkostenkalkulation EP'!$B$8,1)+DY$9),"MM")=TEXT((EDATE('Projektkostenkalkulation EP'!$B$8,1)+(DY$9-1)),"MM"),
             IF(
                        OR(
                                    TEXT((EDATE('Projektkostenkalkulation EP'!$B$8,1)+DY$9),"TTT") = "Sa",
                                    TEXT((EDATE('Projektkostenkalkulation EP'!$B$8,1)+DY$9),"TTT") = "So",
                                    IF(ISNA(VLOOKUP(EDATE('Projektkostenkalkulation EP'!$B$8,1)+DY$9,Datenquellen!$F$7:$H$45,3,FALSE))," ",VLOOKUP(EDATE('Projektkostenkalkulation EP'!$B$8,1)+DY$9,Datenquellen!$F$7:$H$45,3,FALSE))="X"
                                    ),
                          "X",
                          ""
                          ),
               "X"
            )</f>
        <v/>
      </c>
      <c r="EA15" s="237" t="str">
        <f xml:space="preserve"> IF(TEXT((EDATE('Projektkostenkalkulation EP'!$B$8,1)+DZ$9),"MM")=TEXT((EDATE('Projektkostenkalkulation EP'!$B$8,1)+(DZ$9-1)),"MM"),
             IF(
                        OR(
                                    TEXT((EDATE('Projektkostenkalkulation EP'!$B$8,1)+DZ$9),"TTT") = "Sa",
                                    TEXT((EDATE('Projektkostenkalkulation EP'!$B$8,1)+DZ$9),"TTT") = "So",
                                    IF(ISNA(VLOOKUP(EDATE('Projektkostenkalkulation EP'!$B$8,1)+DZ$9,Datenquellen!$F$7:$H$45,3,FALSE))," ",VLOOKUP(EDATE('Projektkostenkalkulation EP'!$B$8,1)+DZ$9,Datenquellen!$F$7:$H$45,3,FALSE))="X"
                                    ),
                          "X",
                          ""
                          ),
               "X"
            )</f>
        <v/>
      </c>
      <c r="EB15" s="237" t="str">
        <f xml:space="preserve"> IF(TEXT((EDATE('Projektkostenkalkulation EP'!$B$8,1)+EA$9),"MM")=TEXT((EDATE('Projektkostenkalkulation EP'!$B$8,1)+(EA$9-1)),"MM"),
             IF(
                        OR(
                                    TEXT((EDATE('Projektkostenkalkulation EP'!$B$8,1)+EA$9),"TTT") = "Sa",
                                    TEXT((EDATE('Projektkostenkalkulation EP'!$B$8,1)+EA$9),"TTT") = "So",
                                    IF(ISNA(VLOOKUP(EDATE('Projektkostenkalkulation EP'!$B$8,1)+EA$9,Datenquellen!$F$7:$H$45,3,FALSE))," ",VLOOKUP(EDATE('Projektkostenkalkulation EP'!$B$8,1)+EA$9,Datenquellen!$F$7:$H$45,3,FALSE))="X"
                                    ),
                          "X",
                          ""
                          ),
               "X"
            )</f>
        <v/>
      </c>
      <c r="EC15" s="237" t="str">
        <f xml:space="preserve"> IF(TEXT((EDATE('Projektkostenkalkulation EP'!$B$8,1)+EB$9),"MM")=TEXT((EDATE('Projektkostenkalkulation EP'!$B$8,1)+(EB$9-1)),"MM"),
             IF(
                        OR(
                                    TEXT((EDATE('Projektkostenkalkulation EP'!$B$8,1)+EB$9),"TTT") = "Sa",
                                    TEXT((EDATE('Projektkostenkalkulation EP'!$B$8,1)+EB$9),"TTT") = "So",
                                    IF(ISNA(VLOOKUP(EDATE('Projektkostenkalkulation EP'!$B$8,1)+EB$9,Datenquellen!$F$7:$H$45,3,FALSE))," ",VLOOKUP(EDATE('Projektkostenkalkulation EP'!$B$8,1)+EB$9,Datenquellen!$F$7:$H$45,3,FALSE))="X"
                                    ),
                          "X",
                          ""
                          ),
               "X"
            )</f>
        <v/>
      </c>
      <c r="ED15" s="237" t="str">
        <f xml:space="preserve"> IF(TEXT((EDATE('Projektkostenkalkulation EP'!$B$8,1)+EC$9),"MM")=TEXT((EDATE('Projektkostenkalkulation EP'!$B$8,1)+(EC$9-1)),"MM"),
             IF(
                        OR(
                                    TEXT((EDATE('Projektkostenkalkulation EP'!$B$8,1)+EC$9),"TTT") = "Sa",
                                    TEXT((EDATE('Projektkostenkalkulation EP'!$B$8,1)+EC$9),"TTT") = "So",
                                    IF(ISNA(VLOOKUP(EDATE('Projektkostenkalkulation EP'!$B$8,1)+EC$9,Datenquellen!$F$7:$H$45,3,FALSE))," ",VLOOKUP(EDATE('Projektkostenkalkulation EP'!$B$8,1)+EC$9,Datenquellen!$F$7:$H$45,3,FALSE))="X"
                                    ),
                          "X",
                          ""
                          ),
               "X"
            )</f>
        <v>X</v>
      </c>
      <c r="EE15" s="237" t="str">
        <f xml:space="preserve"> IF(TEXT((EDATE('Projektkostenkalkulation EP'!$B$8,1)+ED$9),"MM")=TEXT((EDATE('Projektkostenkalkulation EP'!$B$8,1)+(ED$9-1)),"MM"),
             IF(
                        OR(
                                    TEXT((EDATE('Projektkostenkalkulation EP'!$B$8,1)+ED$9),"TTT") = "Sa",
                                    TEXT((EDATE('Projektkostenkalkulation EP'!$B$8,1)+ED$9),"TTT") = "So",
                                    IF(ISNA(VLOOKUP(EDATE('Projektkostenkalkulation EP'!$B$8,1)+ED$9,Datenquellen!$F$7:$H$45,3,FALSE))," ",VLOOKUP(EDATE('Projektkostenkalkulation EP'!$B$8,1)+ED$9,Datenquellen!$F$7:$H$45,3,FALSE))="X"
                                    ),
                          "X",
                          ""
                          ),
               "X"
            )</f>
        <v>X</v>
      </c>
      <c r="EF15" s="237" t="str">
        <f xml:space="preserve"> IF(TEXT((EDATE('Projektkostenkalkulation EP'!$B$8,1)+EE$9),"MM")=TEXT((EDATE('Projektkostenkalkulation EP'!$B$8,1)+(EE$9-1)),"MM"),
             IF(
                        OR(
                                    TEXT((EDATE('Projektkostenkalkulation EP'!$B$8,1)+EE$9),"TTT") = "Sa",
                                    TEXT((EDATE('Projektkostenkalkulation EP'!$B$8,1)+EE$9),"TTT") = "So",
                                    IF(ISNA(VLOOKUP(EDATE('Projektkostenkalkulation EP'!$B$8,1)+EE$9,Datenquellen!$F$7:$H$45,3,FALSE))," ",VLOOKUP(EDATE('Projektkostenkalkulation EP'!$B$8,1)+EE$9,Datenquellen!$F$7:$H$45,3,FALSE))="X"
                                    ),
                          "X",
                          ""
                          ),
               "X"
            )</f>
        <v/>
      </c>
      <c r="EG15" s="237" t="str">
        <f xml:space="preserve"> IF(TEXT((EDATE('Projektkostenkalkulation EP'!$B$8,1)+EF$9),"MM")=TEXT((EDATE('Projektkostenkalkulation EP'!$B$8,1)+(EF$9-1)),"MM"),
             IF(
                        OR(
                                    TEXT((EDATE('Projektkostenkalkulation EP'!$B$8,1)+EF$9),"TTT") = "Sa",
                                    TEXT((EDATE('Projektkostenkalkulation EP'!$B$8,1)+EF$9),"TTT") = "So",
                                    IF(ISNA(VLOOKUP(EDATE('Projektkostenkalkulation EP'!$B$8,1)+EF$9,Datenquellen!$F$7:$H$45,3,FALSE))," ",VLOOKUP(EDATE('Projektkostenkalkulation EP'!$B$8,1)+EF$9,Datenquellen!$F$7:$H$45,3,FALSE))="X"
                                    ),
                          "X",
                          ""
                          ),
               "X"
            )</f>
        <v/>
      </c>
      <c r="EH15" s="237" t="str">
        <f xml:space="preserve"> IF(TEXT((EDATE('Projektkostenkalkulation EP'!$B$8,1)+EG$9),"MM")=TEXT((EDATE('Projektkostenkalkulation EP'!$B$8,1)+(EG$9-1)),"MM"),
             IF(
                        OR(
                                    TEXT((EDATE('Projektkostenkalkulation EP'!$B$8,1)+EG$9),"TTT") = "Sa",
                                    TEXT((EDATE('Projektkostenkalkulation EP'!$B$8,1)+EG$9),"TTT") = "So",
                                    IF(ISNA(VLOOKUP(EDATE('Projektkostenkalkulation EP'!$B$8,1)+EG$9,Datenquellen!$F$7:$H$45,3,FALSE))," ",VLOOKUP(EDATE('Projektkostenkalkulation EP'!$B$8,1)+EG$9,Datenquellen!$F$7:$H$45,3,FALSE))="X"
                                    ),
                          "X",
                          ""
                          ),
               "X"
            )</f>
        <v/>
      </c>
      <c r="EI15" s="237" t="str">
        <f xml:space="preserve"> IF(TEXT((EDATE('Projektkostenkalkulation EP'!$B$8,1)+EH$9),"MM")=TEXT((EDATE('Projektkostenkalkulation EP'!$B$8,1)+(EH$9-1)),"MM"),
             IF(
                        OR(
                                    TEXT((EDATE('Projektkostenkalkulation EP'!$B$8,1)+EH$9),"TTT") = "Sa",
                                    TEXT((EDATE('Projektkostenkalkulation EP'!$B$8,1)+EH$9),"TTT") = "So",
                                    IF(ISNA(VLOOKUP(EDATE('Projektkostenkalkulation EP'!$B$8,1)+EH$9,Datenquellen!$F$7:$H$45,3,FALSE))," ",VLOOKUP(EDATE('Projektkostenkalkulation EP'!$B$8,1)+EH$9,Datenquellen!$F$7:$H$45,3,FALSE))="X"
                                    ),
                          "X",
                          ""
                          ),
               "X"
            )</f>
        <v/>
      </c>
      <c r="EJ15" s="237" t="str">
        <f xml:space="preserve"> IF(TEXT((EDATE('Projektkostenkalkulation EP'!$B$8,1)+EI$9),"MM")=TEXT((EDATE('Projektkostenkalkulation EP'!$B$8,1)+(EI$9-1)),"MM"),
             IF(
                        OR(
                                    TEXT((EDATE('Projektkostenkalkulation EP'!$B$8,1)+EI$9),"TTT") = "Sa",
                                    TEXT((EDATE('Projektkostenkalkulation EP'!$B$8,1)+EI$9),"TTT") = "So",
                                    IF(ISNA(VLOOKUP(EDATE('Projektkostenkalkulation EP'!$B$8,1)+EI$9,Datenquellen!$F$7:$H$45,3,FALSE))," ",VLOOKUP(EDATE('Projektkostenkalkulation EP'!$B$8,1)+EI$9,Datenquellen!$F$7:$H$45,3,FALSE))="X"
                                    ),
                          "X",
                          ""
                          ),
               "X"
            )</f>
        <v>X</v>
      </c>
      <c r="EK15" s="238" t="str">
        <f xml:space="preserve"> IF(TEXT((EDATE('Projektkostenkalkulation EP'!$B$8,1)+EJ$9),"MM")=TEXT((EDATE('Projektkostenkalkulation EP'!$B$8,1)+(EJ$9-1)),"MM"),
             IF(
                        OR(
                                    TEXT((EDATE('Projektkostenkalkulation EP'!$B$8,1)+EJ$9),"TTT") = "Sa",
                                    TEXT((EDATE('Projektkostenkalkulation EP'!$B$8,1)+EJ$9),"TTT") = "So",
                                    IF(ISNA(VLOOKUP(EDATE('Projektkostenkalkulation EP'!$B$8,1)+EJ$9,Datenquellen!$F$7:$H$45,3,FALSE))," ",VLOOKUP(EDATE('Projektkostenkalkulation EP'!$B$8,1)+EJ$9,Datenquellen!$F$7:$H$45,3,FALSE))="X"
                                    ),
                          "X",
                          ""
                          ),
               "X"
            )</f>
        <v>X</v>
      </c>
      <c r="EL15" s="239"/>
      <c r="EM15" s="240"/>
      <c r="EN15" s="242" t="s">
        <v>67</v>
      </c>
      <c r="EO15" s="407"/>
      <c r="EP15" s="236"/>
      <c r="EQ15" s="237" t="str">
        <f>IF(
            OR(
                     TEXT(EDATE('Projektkostenkalkulation EP'!$B$8,1),"TTT") = "Sa",
                     TEXT(EDATE('Projektkostenkalkulation EP'!$B$8,1),"TTT") = "So",
                     IF(ISNA(VLOOKUP(EDATE('Projektkostenkalkulation EP'!$B$8,1),Datenquellen!$F$7:$H$45,3,FALSE))," ",VLOOKUP(EDATE('Projektkostenkalkulation EP'!$B$8,1),Datenquellen!$F$7:$H$45,3,FALSE))="X"
                            ),
                    "X",
                    ""
            )</f>
        <v/>
      </c>
      <c r="ER15" s="237" t="str">
        <f xml:space="preserve"> IF(TEXT((EDATE('Projektkostenkalkulation EP'!$B$8,1)+EQ$9),"MM")=TEXT((EDATE('Projektkostenkalkulation EP'!$B$8,1)+(EQ$9-1)),"MM"),
             IF(
                        OR(
                                    TEXT((EDATE('Projektkostenkalkulation EP'!$B$8,1)+EQ$9),"TTT") = "Sa",
                                    TEXT((EDATE('Projektkostenkalkulation EP'!$B$8,1)+EQ$9),"TTT") = "So",
                                    IF(ISNA(VLOOKUP(EDATE('Projektkostenkalkulation EP'!$B$8,1)+EQ$9,Datenquellen!$F$7:$H$45,3,FALSE))," ",VLOOKUP(EDATE('Projektkostenkalkulation EP'!$B$8,1)+EQ$9,Datenquellen!$F$7:$H$45,3,FALSE))="X"
                                    ),
                          "X",
                          ""
                          ),
               "X"
            )</f>
        <v/>
      </c>
      <c r="ES15" s="237" t="str">
        <f xml:space="preserve"> IF(TEXT((EDATE('Projektkostenkalkulation EP'!$B$8,1)+ER$9),"MM")=TEXT((EDATE('Projektkostenkalkulation EP'!$B$8,1)+(ER$9-1)),"MM"),
             IF(
                        OR(
                                    TEXT((EDATE('Projektkostenkalkulation EP'!$B$8,1)+ER$9),"TTT") = "Sa",
                                    TEXT((EDATE('Projektkostenkalkulation EP'!$B$8,1)+ER$9),"TTT") = "So",
                                    IF(ISNA(VLOOKUP(EDATE('Projektkostenkalkulation EP'!$B$8,1)+ER$9,Datenquellen!$F$7:$H$45,3,FALSE))," ",VLOOKUP(EDATE('Projektkostenkalkulation EP'!$B$8,1)+ER$9,Datenquellen!$F$7:$H$45,3,FALSE))="X"
                                    ),
                          "X",
                          ""
                          ),
               "X"
            )</f>
        <v>X</v>
      </c>
      <c r="ET15" s="237" t="str">
        <f xml:space="preserve"> IF(TEXT((EDATE('Projektkostenkalkulation EP'!$B$8,1)+ES$9),"MM")=TEXT((EDATE('Projektkostenkalkulation EP'!$B$8,1)+(ES$9-1)),"MM"),
             IF(
                        OR(
                                    TEXT((EDATE('Projektkostenkalkulation EP'!$B$8,1)+ES$9),"TTT") = "Sa",
                                    TEXT((EDATE('Projektkostenkalkulation EP'!$B$8,1)+ES$9),"TTT") = "So",
                                    IF(ISNA(VLOOKUP(EDATE('Projektkostenkalkulation EP'!$B$8,1)+ES$9,Datenquellen!$F$7:$H$45,3,FALSE))," ",VLOOKUP(EDATE('Projektkostenkalkulation EP'!$B$8,1)+ES$9,Datenquellen!$F$7:$H$45,3,FALSE))="X"
                                    ),
                          "X",
                          ""
                          ),
               "X"
            )</f>
        <v>X</v>
      </c>
      <c r="EU15" s="237" t="str">
        <f xml:space="preserve"> IF(TEXT((EDATE('Projektkostenkalkulation EP'!$B$8,1)+ET$9),"MM")=TEXT((EDATE('Projektkostenkalkulation EP'!$B$8,1)+(ET$9-1)),"MM"),
             IF(
                        OR(
                                    TEXT((EDATE('Projektkostenkalkulation EP'!$B$8,1)+ET$9),"TTT") = "Sa",
                                    TEXT((EDATE('Projektkostenkalkulation EP'!$B$8,1)+ET$9),"TTT") = "So",
                                    IF(ISNA(VLOOKUP(EDATE('Projektkostenkalkulation EP'!$B$8,1)+ET$9,Datenquellen!$F$7:$H$45,3,FALSE))," ",VLOOKUP(EDATE('Projektkostenkalkulation EP'!$B$8,1)+ET$9,Datenquellen!$F$7:$H$45,3,FALSE))="X"
                                    ),
                          "X",
                          ""
                          ),
               "X"
            )</f>
        <v/>
      </c>
      <c r="EV15" s="237" t="str">
        <f xml:space="preserve"> IF(TEXT((EDATE('Projektkostenkalkulation EP'!$B$8,1)+EU$9),"MM")=TEXT((EDATE('Projektkostenkalkulation EP'!$B$8,1)+(EU$9-1)),"MM"),
             IF(
                        OR(
                                    TEXT((EDATE('Projektkostenkalkulation EP'!$B$8,1)+EU$9),"TTT") = "Sa",
                                    TEXT((EDATE('Projektkostenkalkulation EP'!$B$8,1)+EU$9),"TTT") = "So",
                                    IF(ISNA(VLOOKUP(EDATE('Projektkostenkalkulation EP'!$B$8,1)+EU$9,Datenquellen!$F$7:$H$45,3,FALSE))," ",VLOOKUP(EDATE('Projektkostenkalkulation EP'!$B$8,1)+EU$9,Datenquellen!$F$7:$H$45,3,FALSE))="X"
                                    ),
                          "X",
                          ""
                          ),
               "X"
            )</f>
        <v/>
      </c>
      <c r="EW15" s="237" t="str">
        <f xml:space="preserve"> IF(TEXT((EDATE('Projektkostenkalkulation EP'!$B$8,1)+EV$9),"MM")=TEXT((EDATE('Projektkostenkalkulation EP'!$B$8,1)+(EV$9-1)),"MM"),
             IF(
                        OR(
                                    TEXT((EDATE('Projektkostenkalkulation EP'!$B$8,1)+EV$9),"TTT") = "Sa",
                                    TEXT((EDATE('Projektkostenkalkulation EP'!$B$8,1)+EV$9),"TTT") = "So",
                                    IF(ISNA(VLOOKUP(EDATE('Projektkostenkalkulation EP'!$B$8,1)+EV$9,Datenquellen!$F$7:$H$45,3,FALSE))," ",VLOOKUP(EDATE('Projektkostenkalkulation EP'!$B$8,1)+EV$9,Datenquellen!$F$7:$H$45,3,FALSE))="X"
                                    ),
                          "X",
                          ""
                          ),
               "X"
            )</f>
        <v/>
      </c>
      <c r="EX15" s="237" t="str">
        <f xml:space="preserve"> IF(TEXT((EDATE('Projektkostenkalkulation EP'!$B$8,1)+EW$9),"MM")=TEXT((EDATE('Projektkostenkalkulation EP'!$B$8,1)+(EW$9-1)),"MM"),
             IF(
                        OR(
                                    TEXT((EDATE('Projektkostenkalkulation EP'!$B$8,1)+EW$9),"TTT") = "Sa",
                                    TEXT((EDATE('Projektkostenkalkulation EP'!$B$8,1)+EW$9),"TTT") = "So",
                                    IF(ISNA(VLOOKUP(EDATE('Projektkostenkalkulation EP'!$B$8,1)+EW$9,Datenquellen!$F$7:$H$45,3,FALSE))," ",VLOOKUP(EDATE('Projektkostenkalkulation EP'!$B$8,1)+EW$9,Datenquellen!$F$7:$H$45,3,FALSE))="X"
                                    ),
                          "X",
                          ""
                          ),
               "X"
            )</f>
        <v/>
      </c>
      <c r="EY15" s="237" t="str">
        <f xml:space="preserve"> IF(TEXT((EDATE('Projektkostenkalkulation EP'!$B$8,1)+EX$9),"MM")=TEXT((EDATE('Projektkostenkalkulation EP'!$B$8,1)+(EX$9-1)),"MM"),
             IF(
                        OR(
                                    TEXT((EDATE('Projektkostenkalkulation EP'!$B$8,1)+EX$9),"TTT") = "Sa",
                                    TEXT((EDATE('Projektkostenkalkulation EP'!$B$8,1)+EX$9),"TTT") = "So",
                                    IF(ISNA(VLOOKUP(EDATE('Projektkostenkalkulation EP'!$B$8,1)+EX$9,Datenquellen!$F$7:$H$45,3,FALSE))," ",VLOOKUP(EDATE('Projektkostenkalkulation EP'!$B$8,1)+EX$9,Datenquellen!$F$7:$H$45,3,FALSE))="X"
                                    ),
                          "X",
                          ""
                          ),
               "X"
            )</f>
        <v/>
      </c>
      <c r="EZ15" s="237" t="str">
        <f xml:space="preserve"> IF(TEXT((EDATE('Projektkostenkalkulation EP'!$B$8,1)+EY$9),"MM")=TEXT((EDATE('Projektkostenkalkulation EP'!$B$8,1)+(EY$9-1)),"MM"),
             IF(
                        OR(
                                    TEXT((EDATE('Projektkostenkalkulation EP'!$B$8,1)+EY$9),"TTT") = "Sa",
                                    TEXT((EDATE('Projektkostenkalkulation EP'!$B$8,1)+EY$9),"TTT") = "So",
                                    IF(ISNA(VLOOKUP(EDATE('Projektkostenkalkulation EP'!$B$8,1)+EY$9,Datenquellen!$F$7:$H$45,3,FALSE))," ",VLOOKUP(EDATE('Projektkostenkalkulation EP'!$B$8,1)+EY$9,Datenquellen!$F$7:$H$45,3,FALSE))="X"
                                    ),
                          "X",
                          ""
                          ),
               "X"
            )</f>
        <v>X</v>
      </c>
      <c r="FA15" s="237" t="str">
        <f xml:space="preserve"> IF(TEXT((EDATE('Projektkostenkalkulation EP'!$B$8,1)+EZ$9),"MM")=TEXT((EDATE('Projektkostenkalkulation EP'!$B$8,1)+(EZ$9-1)),"MM"),
             IF(
                        OR(
                                    TEXT((EDATE('Projektkostenkalkulation EP'!$B$8,1)+EZ$9),"TTT") = "Sa",
                                    TEXT((EDATE('Projektkostenkalkulation EP'!$B$8,1)+EZ$9),"TTT") = "So",
                                    IF(ISNA(VLOOKUP(EDATE('Projektkostenkalkulation EP'!$B$8,1)+EZ$9,Datenquellen!$F$7:$H$45,3,FALSE))," ",VLOOKUP(EDATE('Projektkostenkalkulation EP'!$B$8,1)+EZ$9,Datenquellen!$F$7:$H$45,3,FALSE))="X"
                                    ),
                          "X",
                          ""
                          ),
               "X"
            )</f>
        <v>X</v>
      </c>
      <c r="FB15" s="237" t="str">
        <f xml:space="preserve"> IF(TEXT((EDATE('Projektkostenkalkulation EP'!$B$8,1)+FA$9),"MM")=TEXT((EDATE('Projektkostenkalkulation EP'!$B$8,1)+(FA$9-1)),"MM"),
             IF(
                        OR(
                                    TEXT((EDATE('Projektkostenkalkulation EP'!$B$8,1)+FA$9),"TTT") = "Sa",
                                    TEXT((EDATE('Projektkostenkalkulation EP'!$B$8,1)+FA$9),"TTT") = "So",
                                    IF(ISNA(VLOOKUP(EDATE('Projektkostenkalkulation EP'!$B$8,1)+FA$9,Datenquellen!$F$7:$H$45,3,FALSE))," ",VLOOKUP(EDATE('Projektkostenkalkulation EP'!$B$8,1)+FA$9,Datenquellen!$F$7:$H$45,3,FALSE))="X"
                                    ),
                          "X",
                          ""
                          ),
               "X"
            )</f>
        <v/>
      </c>
      <c r="FC15" s="237" t="str">
        <f xml:space="preserve"> IF(TEXT((EDATE('Projektkostenkalkulation EP'!$B$8,1)+FB$9),"MM")=TEXT((EDATE('Projektkostenkalkulation EP'!$B$8,1)+(FB$9-1)),"MM"),
             IF(
                        OR(
                                    TEXT((EDATE('Projektkostenkalkulation EP'!$B$8,1)+FB$9),"TTT") = "Sa",
                                    TEXT((EDATE('Projektkostenkalkulation EP'!$B$8,1)+FB$9),"TTT") = "So",
                                    IF(ISNA(VLOOKUP(EDATE('Projektkostenkalkulation EP'!$B$8,1)+FB$9,Datenquellen!$F$7:$H$45,3,FALSE))," ",VLOOKUP(EDATE('Projektkostenkalkulation EP'!$B$8,1)+FB$9,Datenquellen!$F$7:$H$45,3,FALSE))="X"
                                    ),
                          "X",
                          ""
                          ),
               "X"
            )</f>
        <v/>
      </c>
      <c r="FD15" s="237" t="str">
        <f xml:space="preserve"> IF(TEXT((EDATE('Projektkostenkalkulation EP'!$B$8,1)+FC$9),"MM")=TEXT((EDATE('Projektkostenkalkulation EP'!$B$8,1)+(FC$9-1)),"MM"),
             IF(
                        OR(
                                    TEXT((EDATE('Projektkostenkalkulation EP'!$B$8,1)+FC$9),"TTT") = "Sa",
                                    TEXT((EDATE('Projektkostenkalkulation EP'!$B$8,1)+FC$9),"TTT") = "So",
                                    IF(ISNA(VLOOKUP(EDATE('Projektkostenkalkulation EP'!$B$8,1)+FC$9,Datenquellen!$F$7:$H$45,3,FALSE))," ",VLOOKUP(EDATE('Projektkostenkalkulation EP'!$B$8,1)+FC$9,Datenquellen!$F$7:$H$45,3,FALSE))="X"
                                    ),
                          "X",
                          ""
                          ),
               "X"
            )</f>
        <v/>
      </c>
      <c r="FE15" s="237" t="str">
        <f xml:space="preserve"> IF(TEXT((EDATE('Projektkostenkalkulation EP'!$B$8,1)+FD$9),"MM")=TEXT((EDATE('Projektkostenkalkulation EP'!$B$8,1)+(FD$9-1)),"MM"),
             IF(
                        OR(
                                    TEXT((EDATE('Projektkostenkalkulation EP'!$B$8,1)+FD$9),"TTT") = "Sa",
                                    TEXT((EDATE('Projektkostenkalkulation EP'!$B$8,1)+FD$9),"TTT") = "So",
                                    IF(ISNA(VLOOKUP(EDATE('Projektkostenkalkulation EP'!$B$8,1)+FD$9,Datenquellen!$F$7:$H$45,3,FALSE))," ",VLOOKUP(EDATE('Projektkostenkalkulation EP'!$B$8,1)+FD$9,Datenquellen!$F$7:$H$45,3,FALSE))="X"
                                    ),
                          "X",
                          ""
                          ),
               "X"
            )</f>
        <v/>
      </c>
      <c r="FF15" s="237" t="str">
        <f xml:space="preserve"> IF(TEXT((EDATE('Projektkostenkalkulation EP'!$B$8,1)+FE$9),"MM")=TEXT((EDATE('Projektkostenkalkulation EP'!$B$8,1)+(FE$9-1)),"MM"),
             IF(
                        OR(
                                    TEXT((EDATE('Projektkostenkalkulation EP'!$B$8,1)+FE$9),"TTT") = "Sa",
                                    TEXT((EDATE('Projektkostenkalkulation EP'!$B$8,1)+FE$9),"TTT") = "So",
                                    IF(ISNA(VLOOKUP(EDATE('Projektkostenkalkulation EP'!$B$8,1)+FE$9,Datenquellen!$F$7:$H$45,3,FALSE))," ",VLOOKUP(EDATE('Projektkostenkalkulation EP'!$B$8,1)+FE$9,Datenquellen!$F$7:$H$45,3,FALSE))="X"
                                    ),
                          "X",
                          ""
                          ),
               "X"
            )</f>
        <v/>
      </c>
      <c r="FG15" s="237" t="str">
        <f xml:space="preserve"> IF(TEXT((EDATE('Projektkostenkalkulation EP'!$B$8,1)+FF$9),"MM")=TEXT((EDATE('Projektkostenkalkulation EP'!$B$8,1)+(FF$9-1)),"MM"),
             IF(
                        OR(
                                    TEXT((EDATE('Projektkostenkalkulation EP'!$B$8,1)+FF$9),"TTT") = "Sa",
                                    TEXT((EDATE('Projektkostenkalkulation EP'!$B$8,1)+FF$9),"TTT") = "So",
                                    IF(ISNA(VLOOKUP(EDATE('Projektkostenkalkulation EP'!$B$8,1)+FF$9,Datenquellen!$F$7:$H$45,3,FALSE))," ",VLOOKUP(EDATE('Projektkostenkalkulation EP'!$B$8,1)+FF$9,Datenquellen!$F$7:$H$45,3,FALSE))="X"
                                    ),
                          "X",
                          ""
                          ),
               "X"
            )</f>
        <v>X</v>
      </c>
      <c r="FH15" s="237" t="str">
        <f xml:space="preserve"> IF(TEXT((EDATE('Projektkostenkalkulation EP'!$B$8,1)+FG$9),"MM")=TEXT((EDATE('Projektkostenkalkulation EP'!$B$8,1)+(FG$9-1)),"MM"),
             IF(
                        OR(
                                    TEXT((EDATE('Projektkostenkalkulation EP'!$B$8,1)+FG$9),"TTT") = "Sa",
                                    TEXT((EDATE('Projektkostenkalkulation EP'!$B$8,1)+FG$9),"TTT") = "So",
                                    IF(ISNA(VLOOKUP(EDATE('Projektkostenkalkulation EP'!$B$8,1)+FG$9,Datenquellen!$F$7:$H$45,3,FALSE))," ",VLOOKUP(EDATE('Projektkostenkalkulation EP'!$B$8,1)+FG$9,Datenquellen!$F$7:$H$45,3,FALSE))="X"
                                    ),
                          "X",
                          ""
                          ),
               "X"
            )</f>
        <v>X</v>
      </c>
      <c r="FI15" s="237" t="str">
        <f xml:space="preserve"> IF(TEXT((EDATE('Projektkostenkalkulation EP'!$B$8,1)+FH$9),"MM")=TEXT((EDATE('Projektkostenkalkulation EP'!$B$8,1)+(FH$9-1)),"MM"),
             IF(
                        OR(
                                    TEXT((EDATE('Projektkostenkalkulation EP'!$B$8,1)+FH$9),"TTT") = "Sa",
                                    TEXT((EDATE('Projektkostenkalkulation EP'!$B$8,1)+FH$9),"TTT") = "So",
                                    IF(ISNA(VLOOKUP(EDATE('Projektkostenkalkulation EP'!$B$8,1)+FH$9,Datenquellen!$F$7:$H$45,3,FALSE))," ",VLOOKUP(EDATE('Projektkostenkalkulation EP'!$B$8,1)+FH$9,Datenquellen!$F$7:$H$45,3,FALSE))="X"
                                    ),
                          "X",
                          ""
                          ),
               "X"
            )</f>
        <v/>
      </c>
      <c r="FJ15" s="237" t="str">
        <f xml:space="preserve"> IF(TEXT((EDATE('Projektkostenkalkulation EP'!$B$8,1)+FI$9),"MM")=TEXT((EDATE('Projektkostenkalkulation EP'!$B$8,1)+(FI$9-1)),"MM"),
             IF(
                        OR(
                                    TEXT((EDATE('Projektkostenkalkulation EP'!$B$8,1)+FI$9),"TTT") = "Sa",
                                    TEXT((EDATE('Projektkostenkalkulation EP'!$B$8,1)+FI$9),"TTT") = "So",
                                    IF(ISNA(VLOOKUP(EDATE('Projektkostenkalkulation EP'!$B$8,1)+FI$9,Datenquellen!$F$7:$H$45,3,FALSE))," ",VLOOKUP(EDATE('Projektkostenkalkulation EP'!$B$8,1)+FI$9,Datenquellen!$F$7:$H$45,3,FALSE))="X"
                                    ),
                          "X",
                          ""
                          ),
               "X"
            )</f>
        <v/>
      </c>
      <c r="FK15" s="237" t="str">
        <f xml:space="preserve"> IF(TEXT((EDATE('Projektkostenkalkulation EP'!$B$8,1)+FJ$9),"MM")=TEXT((EDATE('Projektkostenkalkulation EP'!$B$8,1)+(FJ$9-1)),"MM"),
             IF(
                        OR(
                                    TEXT((EDATE('Projektkostenkalkulation EP'!$B$8,1)+FJ$9),"TTT") = "Sa",
                                    TEXT((EDATE('Projektkostenkalkulation EP'!$B$8,1)+FJ$9),"TTT") = "So",
                                    IF(ISNA(VLOOKUP(EDATE('Projektkostenkalkulation EP'!$B$8,1)+FJ$9,Datenquellen!$F$7:$H$45,3,FALSE))," ",VLOOKUP(EDATE('Projektkostenkalkulation EP'!$B$8,1)+FJ$9,Datenquellen!$F$7:$H$45,3,FALSE))="X"
                                    ),
                          "X",
                          ""
                          ),
               "X"
            )</f>
        <v/>
      </c>
      <c r="FL15" s="237" t="str">
        <f xml:space="preserve"> IF(TEXT((EDATE('Projektkostenkalkulation EP'!$B$8,1)+FK$9),"MM")=TEXT((EDATE('Projektkostenkalkulation EP'!$B$8,1)+(FK$9-1)),"MM"),
             IF(
                        OR(
                                    TEXT((EDATE('Projektkostenkalkulation EP'!$B$8,1)+FK$9),"TTT") = "Sa",
                                    TEXT((EDATE('Projektkostenkalkulation EP'!$B$8,1)+FK$9),"TTT") = "So",
                                    IF(ISNA(VLOOKUP(EDATE('Projektkostenkalkulation EP'!$B$8,1)+FK$9,Datenquellen!$F$7:$H$45,3,FALSE))," ",VLOOKUP(EDATE('Projektkostenkalkulation EP'!$B$8,1)+FK$9,Datenquellen!$F$7:$H$45,3,FALSE))="X"
                                    ),
                          "X",
                          ""
                          ),
               "X"
            )</f>
        <v/>
      </c>
      <c r="FM15" s="237" t="str">
        <f xml:space="preserve"> IF(TEXT((EDATE('Projektkostenkalkulation EP'!$B$8,1)+FL$9),"MM")=TEXT((EDATE('Projektkostenkalkulation EP'!$B$8,1)+(FL$9-1)),"MM"),
             IF(
                        OR(
                                    TEXT((EDATE('Projektkostenkalkulation EP'!$B$8,1)+FL$9),"TTT") = "Sa",
                                    TEXT((EDATE('Projektkostenkalkulation EP'!$B$8,1)+FL$9),"TTT") = "So",
                                    IF(ISNA(VLOOKUP(EDATE('Projektkostenkalkulation EP'!$B$8,1)+FL$9,Datenquellen!$F$7:$H$45,3,FALSE))," ",VLOOKUP(EDATE('Projektkostenkalkulation EP'!$B$8,1)+FL$9,Datenquellen!$F$7:$H$45,3,FALSE))="X"
                                    ),
                          "X",
                          ""
                          ),
               "X"
            )</f>
        <v/>
      </c>
      <c r="FN15" s="237" t="str">
        <f xml:space="preserve"> IF(TEXT((EDATE('Projektkostenkalkulation EP'!$B$8,1)+FM$9),"MM")=TEXT((EDATE('Projektkostenkalkulation EP'!$B$8,1)+(FM$9-1)),"MM"),
             IF(
                        OR(
                                    TEXT((EDATE('Projektkostenkalkulation EP'!$B$8,1)+FM$9),"TTT") = "Sa",
                                    TEXT((EDATE('Projektkostenkalkulation EP'!$B$8,1)+FM$9),"TTT") = "So",
                                    IF(ISNA(VLOOKUP(EDATE('Projektkostenkalkulation EP'!$B$8,1)+FM$9,Datenquellen!$F$7:$H$45,3,FALSE))," ",VLOOKUP(EDATE('Projektkostenkalkulation EP'!$B$8,1)+FM$9,Datenquellen!$F$7:$H$45,3,FALSE))="X"
                                    ),
                          "X",
                          ""
                          ),
               "X"
            )</f>
        <v>X</v>
      </c>
      <c r="FO15" s="237" t="str">
        <f xml:space="preserve"> IF(TEXT((EDATE('Projektkostenkalkulation EP'!$B$8,1)+FN$9),"MM")=TEXT((EDATE('Projektkostenkalkulation EP'!$B$8,1)+(FN$9-1)),"MM"),
             IF(
                        OR(
                                    TEXT((EDATE('Projektkostenkalkulation EP'!$B$8,1)+FN$9),"TTT") = "Sa",
                                    TEXT((EDATE('Projektkostenkalkulation EP'!$B$8,1)+FN$9),"TTT") = "So",
                                    IF(ISNA(VLOOKUP(EDATE('Projektkostenkalkulation EP'!$B$8,1)+FN$9,Datenquellen!$F$7:$H$45,3,FALSE))," ",VLOOKUP(EDATE('Projektkostenkalkulation EP'!$B$8,1)+FN$9,Datenquellen!$F$7:$H$45,3,FALSE))="X"
                                    ),
                          "X",
                          ""
                          ),
               "X"
            )</f>
        <v>X</v>
      </c>
      <c r="FP15" s="237" t="str">
        <f xml:space="preserve"> IF(TEXT((EDATE('Projektkostenkalkulation EP'!$B$8,1)+FO$9),"MM")=TEXT((EDATE('Projektkostenkalkulation EP'!$B$8,1)+(FO$9-1)),"MM"),
             IF(
                        OR(
                                    TEXT((EDATE('Projektkostenkalkulation EP'!$B$8,1)+FO$9),"TTT") = "Sa",
                                    TEXT((EDATE('Projektkostenkalkulation EP'!$B$8,1)+FO$9),"TTT") = "So",
                                    IF(ISNA(VLOOKUP(EDATE('Projektkostenkalkulation EP'!$B$8,1)+FO$9,Datenquellen!$F$7:$H$45,3,FALSE))," ",VLOOKUP(EDATE('Projektkostenkalkulation EP'!$B$8,1)+FO$9,Datenquellen!$F$7:$H$45,3,FALSE))="X"
                                    ),
                          "X",
                          ""
                          ),
               "X"
            )</f>
        <v/>
      </c>
      <c r="FQ15" s="237" t="str">
        <f xml:space="preserve"> IF(TEXT((EDATE('Projektkostenkalkulation EP'!$B$8,1)+FP$9),"MM")=TEXT((EDATE('Projektkostenkalkulation EP'!$B$8,1)+(FP$9-1)),"MM"),
             IF(
                        OR(
                                    TEXT((EDATE('Projektkostenkalkulation EP'!$B$8,1)+FP$9),"TTT") = "Sa",
                                    TEXT((EDATE('Projektkostenkalkulation EP'!$B$8,1)+FP$9),"TTT") = "So",
                                    IF(ISNA(VLOOKUP(EDATE('Projektkostenkalkulation EP'!$B$8,1)+FP$9,Datenquellen!$F$7:$H$45,3,FALSE))," ",VLOOKUP(EDATE('Projektkostenkalkulation EP'!$B$8,1)+FP$9,Datenquellen!$F$7:$H$45,3,FALSE))="X"
                                    ),
                          "X",
                          ""
                          ),
               "X"
            )</f>
        <v/>
      </c>
      <c r="FR15" s="237" t="str">
        <f xml:space="preserve"> IF(TEXT((EDATE('Projektkostenkalkulation EP'!$B$8,1)+FQ$9),"MM")=TEXT((EDATE('Projektkostenkalkulation EP'!$B$8,1)+(FQ$9-1)),"MM"),
             IF(
                        OR(
                                    TEXT((EDATE('Projektkostenkalkulation EP'!$B$8,1)+FQ$9),"TTT") = "Sa",
                                    TEXT((EDATE('Projektkostenkalkulation EP'!$B$8,1)+FQ$9),"TTT") = "So",
                                    IF(ISNA(VLOOKUP(EDATE('Projektkostenkalkulation EP'!$B$8,1)+FQ$9,Datenquellen!$F$7:$H$45,3,FALSE))," ",VLOOKUP(EDATE('Projektkostenkalkulation EP'!$B$8,1)+FQ$9,Datenquellen!$F$7:$H$45,3,FALSE))="X"
                                    ),
                          "X",
                          ""
                          ),
               "X"
            )</f>
        <v/>
      </c>
      <c r="FS15" s="237" t="str">
        <f xml:space="preserve"> IF(TEXT((EDATE('Projektkostenkalkulation EP'!$B$8,1)+FR$9),"MM")=TEXT((EDATE('Projektkostenkalkulation EP'!$B$8,1)+(FR$9-1)),"MM"),
             IF(
                        OR(
                                    TEXT((EDATE('Projektkostenkalkulation EP'!$B$8,1)+FR$9),"TTT") = "Sa",
                                    TEXT((EDATE('Projektkostenkalkulation EP'!$B$8,1)+FR$9),"TTT") = "So",
                                    IF(ISNA(VLOOKUP(EDATE('Projektkostenkalkulation EP'!$B$8,1)+FR$9,Datenquellen!$F$7:$H$45,3,FALSE))," ",VLOOKUP(EDATE('Projektkostenkalkulation EP'!$B$8,1)+FR$9,Datenquellen!$F$7:$H$45,3,FALSE))="X"
                                    ),
                          "X",
                          ""
                          ),
               "X"
            )</f>
        <v/>
      </c>
      <c r="FT15" s="237" t="str">
        <f xml:space="preserve"> IF(TEXT((EDATE('Projektkostenkalkulation EP'!$B$8,1)+FS$9),"MM")=TEXT((EDATE('Projektkostenkalkulation EP'!$B$8,1)+(FS$9-1)),"MM"),
             IF(
                        OR(
                                    TEXT((EDATE('Projektkostenkalkulation EP'!$B$8,1)+FS$9),"TTT") = "Sa",
                                    TEXT((EDATE('Projektkostenkalkulation EP'!$B$8,1)+FS$9),"TTT") = "So",
                                    IF(ISNA(VLOOKUP(EDATE('Projektkostenkalkulation EP'!$B$8,1)+FS$9,Datenquellen!$F$7:$H$45,3,FALSE))," ",VLOOKUP(EDATE('Projektkostenkalkulation EP'!$B$8,1)+FS$9,Datenquellen!$F$7:$H$45,3,FALSE))="X"
                                    ),
                          "X",
                          ""
                          ),
               "X"
            )</f>
        <v>X</v>
      </c>
      <c r="FU15" s="238" t="str">
        <f xml:space="preserve"> IF(TEXT((EDATE('Projektkostenkalkulation EP'!$B$8,1)+FT$9),"MM")=TEXT((EDATE('Projektkostenkalkulation EP'!$B$8,1)+(FT$9-1)),"MM"),
             IF(
                        OR(
                                    TEXT((EDATE('Projektkostenkalkulation EP'!$B$8,1)+FT$9),"TTT") = "Sa",
                                    TEXT((EDATE('Projektkostenkalkulation EP'!$B$8,1)+FT$9),"TTT") = "So",
                                    IF(ISNA(VLOOKUP(EDATE('Projektkostenkalkulation EP'!$B$8,1)+FT$9,Datenquellen!$F$7:$H$45,3,FALSE))," ",VLOOKUP(EDATE('Projektkostenkalkulation EP'!$B$8,1)+FT$9,Datenquellen!$F$7:$H$45,3,FALSE))="X"
                                    ),
                          "X",
                          ""
                          ),
               "X"
            )</f>
        <v>X</v>
      </c>
      <c r="FV15" s="239"/>
      <c r="FW15" s="240"/>
      <c r="FX15" s="242" t="s">
        <v>67</v>
      </c>
      <c r="FY15" s="407"/>
      <c r="FZ15" s="236"/>
      <c r="GA15" s="237" t="str">
        <f>IF(
            OR(
                     TEXT(EDATE('Projektkostenkalkulation EP'!$B$8,1),"TTT") = "Sa",
                     TEXT(EDATE('Projektkostenkalkulation EP'!$B$8,1),"TTT") = "So",
                     IF(ISNA(VLOOKUP(EDATE('Projektkostenkalkulation EP'!$B$8,1),Datenquellen!$F$7:$H$45,3,FALSE))," ",VLOOKUP(EDATE('Projektkostenkalkulation EP'!$B$8,1),Datenquellen!$F$7:$H$45,3,FALSE))="X"
                            ),
                    "X",
                    ""
            )</f>
        <v/>
      </c>
      <c r="GB15" s="237" t="str">
        <f xml:space="preserve"> IF(TEXT((EDATE('Projektkostenkalkulation EP'!$B$8,1)+GA$9),"MM")=TEXT((EDATE('Projektkostenkalkulation EP'!$B$8,1)+(GA$9-1)),"MM"),
             IF(
                        OR(
                                    TEXT((EDATE('Projektkostenkalkulation EP'!$B$8,1)+GA$9),"TTT") = "Sa",
                                    TEXT((EDATE('Projektkostenkalkulation EP'!$B$8,1)+GA$9),"TTT") = "So",
                                    IF(ISNA(VLOOKUP(EDATE('Projektkostenkalkulation EP'!$B$8,1)+GA$9,Datenquellen!$F$7:$H$45,3,FALSE))," ",VLOOKUP(EDATE('Projektkostenkalkulation EP'!$B$8,1)+GA$9,Datenquellen!$F$7:$H$45,3,FALSE))="X"
                                    ),
                          "X",
                          ""
                          ),
               "X"
            )</f>
        <v/>
      </c>
      <c r="GC15" s="237" t="str">
        <f xml:space="preserve"> IF(TEXT((EDATE('Projektkostenkalkulation EP'!$B$8,1)+GB$9),"MM")=TEXT((EDATE('Projektkostenkalkulation EP'!$B$8,1)+(GB$9-1)),"MM"),
             IF(
                        OR(
                                    TEXT((EDATE('Projektkostenkalkulation EP'!$B$8,1)+GB$9),"TTT") = "Sa",
                                    TEXT((EDATE('Projektkostenkalkulation EP'!$B$8,1)+GB$9),"TTT") = "So",
                                    IF(ISNA(VLOOKUP(EDATE('Projektkostenkalkulation EP'!$B$8,1)+GB$9,Datenquellen!$F$7:$H$45,3,FALSE))," ",VLOOKUP(EDATE('Projektkostenkalkulation EP'!$B$8,1)+GB$9,Datenquellen!$F$7:$H$45,3,FALSE))="X"
                                    ),
                          "X",
                          ""
                          ),
               "X"
            )</f>
        <v>X</v>
      </c>
      <c r="GD15" s="237" t="str">
        <f xml:space="preserve"> IF(TEXT((EDATE('Projektkostenkalkulation EP'!$B$8,1)+GC$9),"MM")=TEXT((EDATE('Projektkostenkalkulation EP'!$B$8,1)+(GC$9-1)),"MM"),
             IF(
                        OR(
                                    TEXT((EDATE('Projektkostenkalkulation EP'!$B$8,1)+GC$9),"TTT") = "Sa",
                                    TEXT((EDATE('Projektkostenkalkulation EP'!$B$8,1)+GC$9),"TTT") = "So",
                                    IF(ISNA(VLOOKUP(EDATE('Projektkostenkalkulation EP'!$B$8,1)+GC$9,Datenquellen!$F$7:$H$45,3,FALSE))," ",VLOOKUP(EDATE('Projektkostenkalkulation EP'!$B$8,1)+GC$9,Datenquellen!$F$7:$H$45,3,FALSE))="X"
                                    ),
                          "X",
                          ""
                          ),
               "X"
            )</f>
        <v>X</v>
      </c>
      <c r="GE15" s="237" t="str">
        <f xml:space="preserve"> IF(TEXT((EDATE('Projektkostenkalkulation EP'!$B$8,1)+GD$9),"MM")=TEXT((EDATE('Projektkostenkalkulation EP'!$B$8,1)+(GD$9-1)),"MM"),
             IF(
                        OR(
                                    TEXT((EDATE('Projektkostenkalkulation EP'!$B$8,1)+GD$9),"TTT") = "Sa",
                                    TEXT((EDATE('Projektkostenkalkulation EP'!$B$8,1)+GD$9),"TTT") = "So",
                                    IF(ISNA(VLOOKUP(EDATE('Projektkostenkalkulation EP'!$B$8,1)+GD$9,Datenquellen!$F$7:$H$45,3,FALSE))," ",VLOOKUP(EDATE('Projektkostenkalkulation EP'!$B$8,1)+GD$9,Datenquellen!$F$7:$H$45,3,FALSE))="X"
                                    ),
                          "X",
                          ""
                          ),
               "X"
            )</f>
        <v/>
      </c>
      <c r="GF15" s="237" t="str">
        <f xml:space="preserve"> IF(TEXT((EDATE('Projektkostenkalkulation EP'!$B$8,1)+GE$9),"MM")=TEXT((EDATE('Projektkostenkalkulation EP'!$B$8,1)+(GE$9-1)),"MM"),
             IF(
                        OR(
                                    TEXT((EDATE('Projektkostenkalkulation EP'!$B$8,1)+GE$9),"TTT") = "Sa",
                                    TEXT((EDATE('Projektkostenkalkulation EP'!$B$8,1)+GE$9),"TTT") = "So",
                                    IF(ISNA(VLOOKUP(EDATE('Projektkostenkalkulation EP'!$B$8,1)+GE$9,Datenquellen!$F$7:$H$45,3,FALSE))," ",VLOOKUP(EDATE('Projektkostenkalkulation EP'!$B$8,1)+GE$9,Datenquellen!$F$7:$H$45,3,FALSE))="X"
                                    ),
                          "X",
                          ""
                          ),
               "X"
            )</f>
        <v/>
      </c>
      <c r="GG15" s="237" t="str">
        <f xml:space="preserve"> IF(TEXT((EDATE('Projektkostenkalkulation EP'!$B$8,1)+GF$9),"MM")=TEXT((EDATE('Projektkostenkalkulation EP'!$B$8,1)+(GF$9-1)),"MM"),
             IF(
                        OR(
                                    TEXT((EDATE('Projektkostenkalkulation EP'!$B$8,1)+GF$9),"TTT") = "Sa",
                                    TEXT((EDATE('Projektkostenkalkulation EP'!$B$8,1)+GF$9),"TTT") = "So",
                                    IF(ISNA(VLOOKUP(EDATE('Projektkostenkalkulation EP'!$B$8,1)+GF$9,Datenquellen!$F$7:$H$45,3,FALSE))," ",VLOOKUP(EDATE('Projektkostenkalkulation EP'!$B$8,1)+GF$9,Datenquellen!$F$7:$H$45,3,FALSE))="X"
                                    ),
                          "X",
                          ""
                          ),
               "X"
            )</f>
        <v/>
      </c>
      <c r="GH15" s="237" t="str">
        <f xml:space="preserve"> IF(TEXT((EDATE('Projektkostenkalkulation EP'!$B$8,1)+GG$9),"MM")=TEXT((EDATE('Projektkostenkalkulation EP'!$B$8,1)+(GG$9-1)),"MM"),
             IF(
                        OR(
                                    TEXT((EDATE('Projektkostenkalkulation EP'!$B$8,1)+GG$9),"TTT") = "Sa",
                                    TEXT((EDATE('Projektkostenkalkulation EP'!$B$8,1)+GG$9),"TTT") = "So",
                                    IF(ISNA(VLOOKUP(EDATE('Projektkostenkalkulation EP'!$B$8,1)+GG$9,Datenquellen!$F$7:$H$45,3,FALSE))," ",VLOOKUP(EDATE('Projektkostenkalkulation EP'!$B$8,1)+GG$9,Datenquellen!$F$7:$H$45,3,FALSE))="X"
                                    ),
                          "X",
                          ""
                          ),
               "X"
            )</f>
        <v/>
      </c>
      <c r="GI15" s="237" t="str">
        <f xml:space="preserve"> IF(TEXT((EDATE('Projektkostenkalkulation EP'!$B$8,1)+GH$9),"MM")=TEXT((EDATE('Projektkostenkalkulation EP'!$B$8,1)+(GH$9-1)),"MM"),
             IF(
                        OR(
                                    TEXT((EDATE('Projektkostenkalkulation EP'!$B$8,1)+GH$9),"TTT") = "Sa",
                                    TEXT((EDATE('Projektkostenkalkulation EP'!$B$8,1)+GH$9),"TTT") = "So",
                                    IF(ISNA(VLOOKUP(EDATE('Projektkostenkalkulation EP'!$B$8,1)+GH$9,Datenquellen!$F$7:$H$45,3,FALSE))," ",VLOOKUP(EDATE('Projektkostenkalkulation EP'!$B$8,1)+GH$9,Datenquellen!$F$7:$H$45,3,FALSE))="X"
                                    ),
                          "X",
                          ""
                          ),
               "X"
            )</f>
        <v/>
      </c>
      <c r="GJ15" s="237" t="str">
        <f xml:space="preserve"> IF(TEXT((EDATE('Projektkostenkalkulation EP'!$B$8,1)+GI$9),"MM")=TEXT((EDATE('Projektkostenkalkulation EP'!$B$8,1)+(GI$9-1)),"MM"),
             IF(
                        OR(
                                    TEXT((EDATE('Projektkostenkalkulation EP'!$B$8,1)+GI$9),"TTT") = "Sa",
                                    TEXT((EDATE('Projektkostenkalkulation EP'!$B$8,1)+GI$9),"TTT") = "So",
                                    IF(ISNA(VLOOKUP(EDATE('Projektkostenkalkulation EP'!$B$8,1)+GI$9,Datenquellen!$F$7:$H$45,3,FALSE))," ",VLOOKUP(EDATE('Projektkostenkalkulation EP'!$B$8,1)+GI$9,Datenquellen!$F$7:$H$45,3,FALSE))="X"
                                    ),
                          "X",
                          ""
                          ),
               "X"
            )</f>
        <v>X</v>
      </c>
      <c r="GK15" s="237" t="str">
        <f xml:space="preserve"> IF(TEXT((EDATE('Projektkostenkalkulation EP'!$B$8,1)+GJ$9),"MM")=TEXT((EDATE('Projektkostenkalkulation EP'!$B$8,1)+(GJ$9-1)),"MM"),
             IF(
                        OR(
                                    TEXT((EDATE('Projektkostenkalkulation EP'!$B$8,1)+GJ$9),"TTT") = "Sa",
                                    TEXT((EDATE('Projektkostenkalkulation EP'!$B$8,1)+GJ$9),"TTT") = "So",
                                    IF(ISNA(VLOOKUP(EDATE('Projektkostenkalkulation EP'!$B$8,1)+GJ$9,Datenquellen!$F$7:$H$45,3,FALSE))," ",VLOOKUP(EDATE('Projektkostenkalkulation EP'!$B$8,1)+GJ$9,Datenquellen!$F$7:$H$45,3,FALSE))="X"
                                    ),
                          "X",
                          ""
                          ),
               "X"
            )</f>
        <v>X</v>
      </c>
      <c r="GL15" s="237" t="str">
        <f xml:space="preserve"> IF(TEXT((EDATE('Projektkostenkalkulation EP'!$B$8,1)+GK$9),"MM")=TEXT((EDATE('Projektkostenkalkulation EP'!$B$8,1)+(GK$9-1)),"MM"),
             IF(
                        OR(
                                    TEXT((EDATE('Projektkostenkalkulation EP'!$B$8,1)+GK$9),"TTT") = "Sa",
                                    TEXT((EDATE('Projektkostenkalkulation EP'!$B$8,1)+GK$9),"TTT") = "So",
                                    IF(ISNA(VLOOKUP(EDATE('Projektkostenkalkulation EP'!$B$8,1)+GK$9,Datenquellen!$F$7:$H$45,3,FALSE))," ",VLOOKUP(EDATE('Projektkostenkalkulation EP'!$B$8,1)+GK$9,Datenquellen!$F$7:$H$45,3,FALSE))="X"
                                    ),
                          "X",
                          ""
                          ),
               "X"
            )</f>
        <v/>
      </c>
      <c r="GM15" s="237" t="str">
        <f xml:space="preserve"> IF(TEXT((EDATE('Projektkostenkalkulation EP'!$B$8,1)+GL$9),"MM")=TEXT((EDATE('Projektkostenkalkulation EP'!$B$8,1)+(GL$9-1)),"MM"),
             IF(
                        OR(
                                    TEXT((EDATE('Projektkostenkalkulation EP'!$B$8,1)+GL$9),"TTT") = "Sa",
                                    TEXT((EDATE('Projektkostenkalkulation EP'!$B$8,1)+GL$9),"TTT") = "So",
                                    IF(ISNA(VLOOKUP(EDATE('Projektkostenkalkulation EP'!$B$8,1)+GL$9,Datenquellen!$F$7:$H$45,3,FALSE))," ",VLOOKUP(EDATE('Projektkostenkalkulation EP'!$B$8,1)+GL$9,Datenquellen!$F$7:$H$45,3,FALSE))="X"
                                    ),
                          "X",
                          ""
                          ),
               "X"
            )</f>
        <v/>
      </c>
      <c r="GN15" s="237" t="str">
        <f xml:space="preserve"> IF(TEXT((EDATE('Projektkostenkalkulation EP'!$B$8,1)+GM$9),"MM")=TEXT((EDATE('Projektkostenkalkulation EP'!$B$8,1)+(GM$9-1)),"MM"),
             IF(
                        OR(
                                    TEXT((EDATE('Projektkostenkalkulation EP'!$B$8,1)+GM$9),"TTT") = "Sa",
                                    TEXT((EDATE('Projektkostenkalkulation EP'!$B$8,1)+GM$9),"TTT") = "So",
                                    IF(ISNA(VLOOKUP(EDATE('Projektkostenkalkulation EP'!$B$8,1)+GM$9,Datenquellen!$F$7:$H$45,3,FALSE))," ",VLOOKUP(EDATE('Projektkostenkalkulation EP'!$B$8,1)+GM$9,Datenquellen!$F$7:$H$45,3,FALSE))="X"
                                    ),
                          "X",
                          ""
                          ),
               "X"
            )</f>
        <v/>
      </c>
      <c r="GO15" s="237" t="str">
        <f xml:space="preserve"> IF(TEXT((EDATE('Projektkostenkalkulation EP'!$B$8,1)+GN$9),"MM")=TEXT((EDATE('Projektkostenkalkulation EP'!$B$8,1)+(GN$9-1)),"MM"),
             IF(
                        OR(
                                    TEXT((EDATE('Projektkostenkalkulation EP'!$B$8,1)+GN$9),"TTT") = "Sa",
                                    TEXT((EDATE('Projektkostenkalkulation EP'!$B$8,1)+GN$9),"TTT") = "So",
                                    IF(ISNA(VLOOKUP(EDATE('Projektkostenkalkulation EP'!$B$8,1)+GN$9,Datenquellen!$F$7:$H$45,3,FALSE))," ",VLOOKUP(EDATE('Projektkostenkalkulation EP'!$B$8,1)+GN$9,Datenquellen!$F$7:$H$45,3,FALSE))="X"
                                    ),
                          "X",
                          ""
                          ),
               "X"
            )</f>
        <v/>
      </c>
      <c r="GP15" s="237" t="str">
        <f xml:space="preserve"> IF(TEXT((EDATE('Projektkostenkalkulation EP'!$B$8,1)+GO$9),"MM")=TEXT((EDATE('Projektkostenkalkulation EP'!$B$8,1)+(GO$9-1)),"MM"),
             IF(
                        OR(
                                    TEXT((EDATE('Projektkostenkalkulation EP'!$B$8,1)+GO$9),"TTT") = "Sa",
                                    TEXT((EDATE('Projektkostenkalkulation EP'!$B$8,1)+GO$9),"TTT") = "So",
                                    IF(ISNA(VLOOKUP(EDATE('Projektkostenkalkulation EP'!$B$8,1)+GO$9,Datenquellen!$F$7:$H$45,3,FALSE))," ",VLOOKUP(EDATE('Projektkostenkalkulation EP'!$B$8,1)+GO$9,Datenquellen!$F$7:$H$45,3,FALSE))="X"
                                    ),
                          "X",
                          ""
                          ),
               "X"
            )</f>
        <v/>
      </c>
      <c r="GQ15" s="237" t="str">
        <f xml:space="preserve"> IF(TEXT((EDATE('Projektkostenkalkulation EP'!$B$8,1)+GP$9),"MM")=TEXT((EDATE('Projektkostenkalkulation EP'!$B$8,1)+(GP$9-1)),"MM"),
             IF(
                        OR(
                                    TEXT((EDATE('Projektkostenkalkulation EP'!$B$8,1)+GP$9),"TTT") = "Sa",
                                    TEXT((EDATE('Projektkostenkalkulation EP'!$B$8,1)+GP$9),"TTT") = "So",
                                    IF(ISNA(VLOOKUP(EDATE('Projektkostenkalkulation EP'!$B$8,1)+GP$9,Datenquellen!$F$7:$H$45,3,FALSE))," ",VLOOKUP(EDATE('Projektkostenkalkulation EP'!$B$8,1)+GP$9,Datenquellen!$F$7:$H$45,3,FALSE))="X"
                                    ),
                          "X",
                          ""
                          ),
               "X"
            )</f>
        <v>X</v>
      </c>
      <c r="GR15" s="237" t="str">
        <f xml:space="preserve"> IF(TEXT((EDATE('Projektkostenkalkulation EP'!$B$8,1)+GQ$9),"MM")=TEXT((EDATE('Projektkostenkalkulation EP'!$B$8,1)+(GQ$9-1)),"MM"),
             IF(
                        OR(
                                    TEXT((EDATE('Projektkostenkalkulation EP'!$B$8,1)+GQ$9),"TTT") = "Sa",
                                    TEXT((EDATE('Projektkostenkalkulation EP'!$B$8,1)+GQ$9),"TTT") = "So",
                                    IF(ISNA(VLOOKUP(EDATE('Projektkostenkalkulation EP'!$B$8,1)+GQ$9,Datenquellen!$F$7:$H$45,3,FALSE))," ",VLOOKUP(EDATE('Projektkostenkalkulation EP'!$B$8,1)+GQ$9,Datenquellen!$F$7:$H$45,3,FALSE))="X"
                                    ),
                          "X",
                          ""
                          ),
               "X"
            )</f>
        <v>X</v>
      </c>
      <c r="GS15" s="237" t="str">
        <f xml:space="preserve"> IF(TEXT((EDATE('Projektkostenkalkulation EP'!$B$8,1)+GR$9),"MM")=TEXT((EDATE('Projektkostenkalkulation EP'!$B$8,1)+(GR$9-1)),"MM"),
             IF(
                        OR(
                                    TEXT((EDATE('Projektkostenkalkulation EP'!$B$8,1)+GR$9),"TTT") = "Sa",
                                    TEXT((EDATE('Projektkostenkalkulation EP'!$B$8,1)+GR$9),"TTT") = "So",
                                    IF(ISNA(VLOOKUP(EDATE('Projektkostenkalkulation EP'!$B$8,1)+GR$9,Datenquellen!$F$7:$H$45,3,FALSE))," ",VLOOKUP(EDATE('Projektkostenkalkulation EP'!$B$8,1)+GR$9,Datenquellen!$F$7:$H$45,3,FALSE))="X"
                                    ),
                          "X",
                          ""
                          ),
               "X"
            )</f>
        <v/>
      </c>
      <c r="GT15" s="237" t="str">
        <f xml:space="preserve"> IF(TEXT((EDATE('Projektkostenkalkulation EP'!$B$8,1)+GS$9),"MM")=TEXT((EDATE('Projektkostenkalkulation EP'!$B$8,1)+(GS$9-1)),"MM"),
             IF(
                        OR(
                                    TEXT((EDATE('Projektkostenkalkulation EP'!$B$8,1)+GS$9),"TTT") = "Sa",
                                    TEXT((EDATE('Projektkostenkalkulation EP'!$B$8,1)+GS$9),"TTT") = "So",
                                    IF(ISNA(VLOOKUP(EDATE('Projektkostenkalkulation EP'!$B$8,1)+GS$9,Datenquellen!$F$7:$H$45,3,FALSE))," ",VLOOKUP(EDATE('Projektkostenkalkulation EP'!$B$8,1)+GS$9,Datenquellen!$F$7:$H$45,3,FALSE))="X"
                                    ),
                          "X",
                          ""
                          ),
               "X"
            )</f>
        <v/>
      </c>
      <c r="GU15" s="237" t="str">
        <f xml:space="preserve"> IF(TEXT((EDATE('Projektkostenkalkulation EP'!$B$8,1)+GT$9),"MM")=TEXT((EDATE('Projektkostenkalkulation EP'!$B$8,1)+(GT$9-1)),"MM"),
             IF(
                        OR(
                                    TEXT((EDATE('Projektkostenkalkulation EP'!$B$8,1)+GT$9),"TTT") = "Sa",
                                    TEXT((EDATE('Projektkostenkalkulation EP'!$B$8,1)+GT$9),"TTT") = "So",
                                    IF(ISNA(VLOOKUP(EDATE('Projektkostenkalkulation EP'!$B$8,1)+GT$9,Datenquellen!$F$7:$H$45,3,FALSE))," ",VLOOKUP(EDATE('Projektkostenkalkulation EP'!$B$8,1)+GT$9,Datenquellen!$F$7:$H$45,3,FALSE))="X"
                                    ),
                          "X",
                          ""
                          ),
               "X"
            )</f>
        <v/>
      </c>
      <c r="GV15" s="237" t="str">
        <f xml:space="preserve"> IF(TEXT((EDATE('Projektkostenkalkulation EP'!$B$8,1)+GU$9),"MM")=TEXT((EDATE('Projektkostenkalkulation EP'!$B$8,1)+(GU$9-1)),"MM"),
             IF(
                        OR(
                                    TEXT((EDATE('Projektkostenkalkulation EP'!$B$8,1)+GU$9),"TTT") = "Sa",
                                    TEXT((EDATE('Projektkostenkalkulation EP'!$B$8,1)+GU$9),"TTT") = "So",
                                    IF(ISNA(VLOOKUP(EDATE('Projektkostenkalkulation EP'!$B$8,1)+GU$9,Datenquellen!$F$7:$H$45,3,FALSE))," ",VLOOKUP(EDATE('Projektkostenkalkulation EP'!$B$8,1)+GU$9,Datenquellen!$F$7:$H$45,3,FALSE))="X"
                                    ),
                          "X",
                          ""
                          ),
               "X"
            )</f>
        <v/>
      </c>
      <c r="GW15" s="237" t="str">
        <f xml:space="preserve"> IF(TEXT((EDATE('Projektkostenkalkulation EP'!$B$8,1)+GV$9),"MM")=TEXT((EDATE('Projektkostenkalkulation EP'!$B$8,1)+(GV$9-1)),"MM"),
             IF(
                        OR(
                                    TEXT((EDATE('Projektkostenkalkulation EP'!$B$8,1)+GV$9),"TTT") = "Sa",
                                    TEXT((EDATE('Projektkostenkalkulation EP'!$B$8,1)+GV$9),"TTT") = "So",
                                    IF(ISNA(VLOOKUP(EDATE('Projektkostenkalkulation EP'!$B$8,1)+GV$9,Datenquellen!$F$7:$H$45,3,FALSE))," ",VLOOKUP(EDATE('Projektkostenkalkulation EP'!$B$8,1)+GV$9,Datenquellen!$F$7:$H$45,3,FALSE))="X"
                                    ),
                          "X",
                          ""
                          ),
               "X"
            )</f>
        <v/>
      </c>
      <c r="GX15" s="237" t="str">
        <f xml:space="preserve"> IF(TEXT((EDATE('Projektkostenkalkulation EP'!$B$8,1)+GW$9),"MM")=TEXT((EDATE('Projektkostenkalkulation EP'!$B$8,1)+(GW$9-1)),"MM"),
             IF(
                        OR(
                                    TEXT((EDATE('Projektkostenkalkulation EP'!$B$8,1)+GW$9),"TTT") = "Sa",
                                    TEXT((EDATE('Projektkostenkalkulation EP'!$B$8,1)+GW$9),"TTT") = "So",
                                    IF(ISNA(VLOOKUP(EDATE('Projektkostenkalkulation EP'!$B$8,1)+GW$9,Datenquellen!$F$7:$H$45,3,FALSE))," ",VLOOKUP(EDATE('Projektkostenkalkulation EP'!$B$8,1)+GW$9,Datenquellen!$F$7:$H$45,3,FALSE))="X"
                                    ),
                          "X",
                          ""
                          ),
               "X"
            )</f>
        <v>X</v>
      </c>
      <c r="GY15" s="237" t="str">
        <f xml:space="preserve"> IF(TEXT((EDATE('Projektkostenkalkulation EP'!$B$8,1)+GX$9),"MM")=TEXT((EDATE('Projektkostenkalkulation EP'!$B$8,1)+(GX$9-1)),"MM"),
             IF(
                        OR(
                                    TEXT((EDATE('Projektkostenkalkulation EP'!$B$8,1)+GX$9),"TTT") = "Sa",
                                    TEXT((EDATE('Projektkostenkalkulation EP'!$B$8,1)+GX$9),"TTT") = "So",
                                    IF(ISNA(VLOOKUP(EDATE('Projektkostenkalkulation EP'!$B$8,1)+GX$9,Datenquellen!$F$7:$H$45,3,FALSE))," ",VLOOKUP(EDATE('Projektkostenkalkulation EP'!$B$8,1)+GX$9,Datenquellen!$F$7:$H$45,3,FALSE))="X"
                                    ),
                          "X",
                          ""
                          ),
               "X"
            )</f>
        <v>X</v>
      </c>
      <c r="GZ15" s="237" t="str">
        <f xml:space="preserve"> IF(TEXT((EDATE('Projektkostenkalkulation EP'!$B$8,1)+GY$9),"MM")=TEXT((EDATE('Projektkostenkalkulation EP'!$B$8,1)+(GY$9-1)),"MM"),
             IF(
                        OR(
                                    TEXT((EDATE('Projektkostenkalkulation EP'!$B$8,1)+GY$9),"TTT") = "Sa",
                                    TEXT((EDATE('Projektkostenkalkulation EP'!$B$8,1)+GY$9),"TTT") = "So",
                                    IF(ISNA(VLOOKUP(EDATE('Projektkostenkalkulation EP'!$B$8,1)+GY$9,Datenquellen!$F$7:$H$45,3,FALSE))," ",VLOOKUP(EDATE('Projektkostenkalkulation EP'!$B$8,1)+GY$9,Datenquellen!$F$7:$H$45,3,FALSE))="X"
                                    ),
                          "X",
                          ""
                          ),
               "X"
            )</f>
        <v/>
      </c>
      <c r="HA15" s="237" t="str">
        <f xml:space="preserve"> IF(TEXT((EDATE('Projektkostenkalkulation EP'!$B$8,1)+GZ$9),"MM")=TEXT((EDATE('Projektkostenkalkulation EP'!$B$8,1)+(GZ$9-1)),"MM"),
             IF(
                        OR(
                                    TEXT((EDATE('Projektkostenkalkulation EP'!$B$8,1)+GZ$9),"TTT") = "Sa",
                                    TEXT((EDATE('Projektkostenkalkulation EP'!$B$8,1)+GZ$9),"TTT") = "So",
                                    IF(ISNA(VLOOKUP(EDATE('Projektkostenkalkulation EP'!$B$8,1)+GZ$9,Datenquellen!$F$7:$H$45,3,FALSE))," ",VLOOKUP(EDATE('Projektkostenkalkulation EP'!$B$8,1)+GZ$9,Datenquellen!$F$7:$H$45,3,FALSE))="X"
                                    ),
                          "X",
                          ""
                          ),
               "X"
            )</f>
        <v/>
      </c>
      <c r="HB15" s="237" t="str">
        <f xml:space="preserve"> IF(TEXT((EDATE('Projektkostenkalkulation EP'!$B$8,1)+HA$9),"MM")=TEXT((EDATE('Projektkostenkalkulation EP'!$B$8,1)+(HA$9-1)),"MM"),
             IF(
                        OR(
                                    TEXT((EDATE('Projektkostenkalkulation EP'!$B$8,1)+HA$9),"TTT") = "Sa",
                                    TEXT((EDATE('Projektkostenkalkulation EP'!$B$8,1)+HA$9),"TTT") = "So",
                                    IF(ISNA(VLOOKUP(EDATE('Projektkostenkalkulation EP'!$B$8,1)+HA$9,Datenquellen!$F$7:$H$45,3,FALSE))," ",VLOOKUP(EDATE('Projektkostenkalkulation EP'!$B$8,1)+HA$9,Datenquellen!$F$7:$H$45,3,FALSE))="X"
                                    ),
                          "X",
                          ""
                          ),
               "X"
            )</f>
        <v/>
      </c>
      <c r="HC15" s="237" t="str">
        <f xml:space="preserve"> IF(TEXT((EDATE('Projektkostenkalkulation EP'!$B$8,1)+HB$9),"MM")=TEXT((EDATE('Projektkostenkalkulation EP'!$B$8,1)+(HB$9-1)),"MM"),
             IF(
                        OR(
                                    TEXT((EDATE('Projektkostenkalkulation EP'!$B$8,1)+HB$9),"TTT") = "Sa",
                                    TEXT((EDATE('Projektkostenkalkulation EP'!$B$8,1)+HB$9),"TTT") = "So",
                                    IF(ISNA(VLOOKUP(EDATE('Projektkostenkalkulation EP'!$B$8,1)+HB$9,Datenquellen!$F$7:$H$45,3,FALSE))," ",VLOOKUP(EDATE('Projektkostenkalkulation EP'!$B$8,1)+HB$9,Datenquellen!$F$7:$H$45,3,FALSE))="X"
                                    ),
                          "X",
                          ""
                          ),
               "X"
            )</f>
        <v/>
      </c>
      <c r="HD15" s="237" t="str">
        <f xml:space="preserve"> IF(TEXT((EDATE('Projektkostenkalkulation EP'!$B$8,1)+HC$9),"MM")=TEXT((EDATE('Projektkostenkalkulation EP'!$B$8,1)+(HC$9-1)),"MM"),
             IF(
                        OR(
                                    TEXT((EDATE('Projektkostenkalkulation EP'!$B$8,1)+HC$9),"TTT") = "Sa",
                                    TEXT((EDATE('Projektkostenkalkulation EP'!$B$8,1)+HC$9),"TTT") = "So",
                                    IF(ISNA(VLOOKUP(EDATE('Projektkostenkalkulation EP'!$B$8,1)+HC$9,Datenquellen!$F$7:$H$45,3,FALSE))," ",VLOOKUP(EDATE('Projektkostenkalkulation EP'!$B$8,1)+HC$9,Datenquellen!$F$7:$H$45,3,FALSE))="X"
                                    ),
                          "X",
                          ""
                          ),
               "X"
            )</f>
        <v>X</v>
      </c>
      <c r="HE15" s="238" t="str">
        <f xml:space="preserve"> IF(TEXT((EDATE('Projektkostenkalkulation EP'!$B$8,1)+HD$9),"MM")=TEXT((EDATE('Projektkostenkalkulation EP'!$B$8,1)+(HD$9-1)),"MM"),
             IF(
                        OR(
                                    TEXT((EDATE('Projektkostenkalkulation EP'!$B$8,1)+HD$9),"TTT") = "Sa",
                                    TEXT((EDATE('Projektkostenkalkulation EP'!$B$8,1)+HD$9),"TTT") = "So",
                                    IF(ISNA(VLOOKUP(EDATE('Projektkostenkalkulation EP'!$B$8,1)+HD$9,Datenquellen!$F$7:$H$45,3,FALSE))," ",VLOOKUP(EDATE('Projektkostenkalkulation EP'!$B$8,1)+HD$9,Datenquellen!$F$7:$H$45,3,FALSE))="X"
                                    ),
                          "X",
                          ""
                          ),
               "X"
            )</f>
        <v>X</v>
      </c>
      <c r="HF15" s="239"/>
      <c r="HG15" s="240"/>
      <c r="HH15" s="241" t="s">
        <v>67</v>
      </c>
    </row>
    <row r="16" spans="1:216" ht="21" customHeight="1" x14ac:dyDescent="0.2">
      <c r="A16" s="405" t="str">
        <f>TEXT(EDATE('Projektkostenkalkulation EP'!$B$8,2),"MMMM")</f>
        <v>März</v>
      </c>
      <c r="B16" s="226"/>
      <c r="C16" s="284" t="str">
        <f>IF(
            OR(
                     TEXT(EDATE('Projektkostenkalkulation EP'!$B$8,2),"TTT") = "Sa",
                     TEXT(EDATE('Projektkostenkalkulation EP'!$B$8,2),"TTT") = "So",
                     IF(ISNA(VLOOKUP(EDATE('Projektkostenkalkulation EP'!$B$8,2),Datenquellen!$F$7:$H$45,3,FALSE))," ",VLOOKUP(EDATE('Projektkostenkalkulation EP'!$B$8,2),Datenquellen!$F$7:$H$45,3,FALSE))="X"
                            ),
                    "X",
                    ""
            )</f>
        <v/>
      </c>
      <c r="D16" s="284" t="str">
        <f xml:space="preserve"> IF(TEXT((EDATE('Projektkostenkalkulation EP'!$B$8,2)+C$9),"MM")=TEXT((EDATE('Projektkostenkalkulation EP'!$B$8,2)+(C$9-1)),"MM"),
             IF(
                        OR(
                                    TEXT((EDATE('Projektkostenkalkulation EP'!$B$8,2)+C$9),"TTT") = "Sa",
                                    TEXT((EDATE('Projektkostenkalkulation EP'!$B$8,2)+C$9),"TTT") = "So",
                                    IF(ISNA(VLOOKUP(EDATE('Projektkostenkalkulation EP'!$B$8,2)+C$9,Datenquellen!$F$7:$H$45,3,FALSE))," ",VLOOKUP(EDATE('Projektkostenkalkulation EP'!$B$8,2)+C$9,Datenquellen!$F$7:$H$45,3,FALSE))="X"
                                    ),
                          "X",
                          ""
                          ),
               "X"
            )</f>
        <v>X</v>
      </c>
      <c r="E16" s="284" t="str">
        <f xml:space="preserve"> IF(TEXT((EDATE('Projektkostenkalkulation EP'!$B$8,2)+D$9),"MM")=TEXT((EDATE('Projektkostenkalkulation EP'!$B$8,2)+(D$9-1)),"MM"),
             IF(
                        OR(
                                    TEXT((EDATE('Projektkostenkalkulation EP'!$B$8,2)+D$9),"TTT") = "Sa",
                                    TEXT((EDATE('Projektkostenkalkulation EP'!$B$8,2)+D$9),"TTT") = "So",
                                    IF(ISNA(VLOOKUP(EDATE('Projektkostenkalkulation EP'!$B$8,2)+D$9,Datenquellen!$F$7:$H$45,3,FALSE))," ",VLOOKUP(EDATE('Projektkostenkalkulation EP'!$B$8,2)+D$9,Datenquellen!$F$7:$H$45,3,FALSE))="X"
                                    ),
                          "X",
                          ""
                          ),
               "X"
            )</f>
        <v>X</v>
      </c>
      <c r="F16" s="284" t="str">
        <f xml:space="preserve"> IF(TEXT((EDATE('Projektkostenkalkulation EP'!$B$8,2)+E$9),"MM")=TEXT((EDATE('Projektkostenkalkulation EP'!$B$8,2)+(E$9-1)),"MM"),
             IF(
                        OR(
                                    TEXT((EDATE('Projektkostenkalkulation EP'!$B$8,2)+E$9),"TTT") = "Sa",
                                    TEXT((EDATE('Projektkostenkalkulation EP'!$B$8,2)+E$9),"TTT") = "So",
                                    IF(ISNA(VLOOKUP(EDATE('Projektkostenkalkulation EP'!$B$8,2)+E$9,Datenquellen!$F$7:$H$45,3,FALSE))," ",VLOOKUP(EDATE('Projektkostenkalkulation EP'!$B$8,2)+E$9,Datenquellen!$F$7:$H$45,3,FALSE))="X"
                                    ),
                          "X",
                          ""
                          ),
               "X"
            )</f>
        <v/>
      </c>
      <c r="G16" s="284" t="str">
        <f xml:space="preserve"> IF(TEXT((EDATE('Projektkostenkalkulation EP'!$B$8,2)+F$9),"MM")=TEXT((EDATE('Projektkostenkalkulation EP'!$B$8,2)+(F$9-1)),"MM"),
             IF(
                        OR(
                                    TEXT((EDATE('Projektkostenkalkulation EP'!$B$8,2)+F$9),"TTT") = "Sa",
                                    TEXT((EDATE('Projektkostenkalkulation EP'!$B$8,2)+F$9),"TTT") = "So",
                                    IF(ISNA(VLOOKUP(EDATE('Projektkostenkalkulation EP'!$B$8,2)+F$9,Datenquellen!$F$7:$H$45,3,FALSE))," ",VLOOKUP(EDATE('Projektkostenkalkulation EP'!$B$8,2)+F$9,Datenquellen!$F$7:$H$45,3,FALSE))="X"
                                    ),
                          "X",
                          ""
                          ),
               "X"
            )</f>
        <v/>
      </c>
      <c r="H16" s="284" t="str">
        <f xml:space="preserve"> IF(TEXT((EDATE('Projektkostenkalkulation EP'!$B$8,2)+G$9),"MM")=TEXT((EDATE('Projektkostenkalkulation EP'!$B$8,2)+(G$9-1)),"MM"),
             IF(
                        OR(
                                    TEXT((EDATE('Projektkostenkalkulation EP'!$B$8,2)+G$9),"TTT") = "Sa",
                                    TEXT((EDATE('Projektkostenkalkulation EP'!$B$8,2)+G$9),"TTT") = "So",
                                    IF(ISNA(VLOOKUP(EDATE('Projektkostenkalkulation EP'!$B$8,2)+G$9,Datenquellen!$F$7:$H$45,3,FALSE))," ",VLOOKUP(EDATE('Projektkostenkalkulation EP'!$B$8,2)+G$9,Datenquellen!$F$7:$H$45,3,FALSE))="X"
                                    ),
                          "X",
                          ""
                          ),
               "X"
            )</f>
        <v/>
      </c>
      <c r="I16" s="284" t="str">
        <f xml:space="preserve"> IF(TEXT((EDATE('Projektkostenkalkulation EP'!$B$8,2)+H$9),"MM")=TEXT((EDATE('Projektkostenkalkulation EP'!$B$8,2)+(H$9-1)),"MM"),
             IF(
                        OR(
                                    TEXT((EDATE('Projektkostenkalkulation EP'!$B$8,2)+H$9),"TTT") = "Sa",
                                    TEXT((EDATE('Projektkostenkalkulation EP'!$B$8,2)+H$9),"TTT") = "So",
                                    IF(ISNA(VLOOKUP(EDATE('Projektkostenkalkulation EP'!$B$8,2)+H$9,Datenquellen!$F$7:$H$45,3,FALSE))," ",VLOOKUP(EDATE('Projektkostenkalkulation EP'!$B$8,2)+H$9,Datenquellen!$F$7:$H$45,3,FALSE))="X"
                                    ),
                          "X",
                          ""
                          ),
               "X"
            )</f>
        <v/>
      </c>
      <c r="J16" s="284" t="str">
        <f xml:space="preserve"> IF(TEXT((EDATE('Projektkostenkalkulation EP'!$B$8,2)+I$9),"MM")=TEXT((EDATE('Projektkostenkalkulation EP'!$B$8,2)+(I$9-1)),"MM"),
             IF(
                        OR(
                                    TEXT((EDATE('Projektkostenkalkulation EP'!$B$8,2)+I$9),"TTT") = "Sa",
                                    TEXT((EDATE('Projektkostenkalkulation EP'!$B$8,2)+I$9),"TTT") = "So",
                                    IF(ISNA(VLOOKUP(EDATE('Projektkostenkalkulation EP'!$B$8,2)+I$9,Datenquellen!$F$7:$H$45,3,FALSE))," ",VLOOKUP(EDATE('Projektkostenkalkulation EP'!$B$8,2)+I$9,Datenquellen!$F$7:$H$45,3,FALSE))="X"
                                    ),
                          "X",
                          ""
                          ),
               "X"
            )</f>
        <v/>
      </c>
      <c r="K16" s="284" t="str">
        <f xml:space="preserve"> IF(TEXT((EDATE('Projektkostenkalkulation EP'!$B$8,2)+J$9),"MM")=TEXT((EDATE('Projektkostenkalkulation EP'!$B$8,2)+(J$9-1)),"MM"),
             IF(
                        OR(
                                    TEXT((EDATE('Projektkostenkalkulation EP'!$B$8,2)+J$9),"TTT") = "Sa",
                                    TEXT((EDATE('Projektkostenkalkulation EP'!$B$8,2)+J$9),"TTT") = "So",
                                    IF(ISNA(VLOOKUP(EDATE('Projektkostenkalkulation EP'!$B$8,2)+J$9,Datenquellen!$F$7:$H$45,3,FALSE))," ",VLOOKUP(EDATE('Projektkostenkalkulation EP'!$B$8,2)+J$9,Datenquellen!$F$7:$H$45,3,FALSE))="X"
                                    ),
                          "X",
                          ""
                          ),
               "X"
            )</f>
        <v>X</v>
      </c>
      <c r="L16" s="284" t="str">
        <f xml:space="preserve"> IF(TEXT((EDATE('Projektkostenkalkulation EP'!$B$8,2)+K$9),"MM")=TEXT((EDATE('Projektkostenkalkulation EP'!$B$8,2)+(K$9-1)),"MM"),
             IF(
                        OR(
                                    TEXT((EDATE('Projektkostenkalkulation EP'!$B$8,2)+K$9),"TTT") = "Sa",
                                    TEXT((EDATE('Projektkostenkalkulation EP'!$B$8,2)+K$9),"TTT") = "So",
                                    IF(ISNA(VLOOKUP(EDATE('Projektkostenkalkulation EP'!$B$8,2)+K$9,Datenquellen!$F$7:$H$45,3,FALSE))," ",VLOOKUP(EDATE('Projektkostenkalkulation EP'!$B$8,2)+K$9,Datenquellen!$F$7:$H$45,3,FALSE))="X"
                                    ),
                          "X",
                          ""
                          ),
               "X"
            )</f>
        <v>X</v>
      </c>
      <c r="M16" s="284" t="str">
        <f xml:space="preserve"> IF(TEXT((EDATE('Projektkostenkalkulation EP'!$B$8,2)+L$9),"MM")=TEXT((EDATE('Projektkostenkalkulation EP'!$B$8,2)+(L$9-1)),"MM"),
             IF(
                        OR(
                                    TEXT((EDATE('Projektkostenkalkulation EP'!$B$8,2)+L$9),"TTT") = "Sa",
                                    TEXT((EDATE('Projektkostenkalkulation EP'!$B$8,2)+L$9),"TTT") = "So",
                                    IF(ISNA(VLOOKUP(EDATE('Projektkostenkalkulation EP'!$B$8,2)+L$9,Datenquellen!$F$7:$H$45,3,FALSE))," ",VLOOKUP(EDATE('Projektkostenkalkulation EP'!$B$8,2)+L$9,Datenquellen!$F$7:$H$45,3,FALSE))="X"
                                    ),
                          "X",
                          ""
                          ),
               "X"
            )</f>
        <v/>
      </c>
      <c r="N16" s="284" t="str">
        <f xml:space="preserve"> IF(TEXT((EDATE('Projektkostenkalkulation EP'!$B$8,2)+M$9),"MM")=TEXT((EDATE('Projektkostenkalkulation EP'!$B$8,2)+(M$9-1)),"MM"),
             IF(
                        OR(
                                    TEXT((EDATE('Projektkostenkalkulation EP'!$B$8,2)+M$9),"TTT") = "Sa",
                                    TEXT((EDATE('Projektkostenkalkulation EP'!$B$8,2)+M$9),"TTT") = "So",
                                    IF(ISNA(VLOOKUP(EDATE('Projektkostenkalkulation EP'!$B$8,2)+M$9,Datenquellen!$F$7:$H$45,3,FALSE))," ",VLOOKUP(EDATE('Projektkostenkalkulation EP'!$B$8,2)+M$9,Datenquellen!$F$7:$H$45,3,FALSE))="X"
                                    ),
                          "X",
                          ""
                          ),
               "X"
            )</f>
        <v/>
      </c>
      <c r="O16" s="284" t="str">
        <f xml:space="preserve"> IF(TEXT((EDATE('Projektkostenkalkulation EP'!$B$8,2)+N$9),"MM")=TEXT((EDATE('Projektkostenkalkulation EP'!$B$8,2)+(N$9-1)),"MM"),
             IF(
                        OR(
                                    TEXT((EDATE('Projektkostenkalkulation EP'!$B$8,2)+N$9),"TTT") = "Sa",
                                    TEXT((EDATE('Projektkostenkalkulation EP'!$B$8,2)+N$9),"TTT") = "So",
                                    IF(ISNA(VLOOKUP(EDATE('Projektkostenkalkulation EP'!$B$8,2)+N$9,Datenquellen!$F$7:$H$45,3,FALSE))," ",VLOOKUP(EDATE('Projektkostenkalkulation EP'!$B$8,2)+N$9,Datenquellen!$F$7:$H$45,3,FALSE))="X"
                                    ),
                          "X",
                          ""
                          ),
               "X"
            )</f>
        <v/>
      </c>
      <c r="P16" s="284" t="str">
        <f xml:space="preserve"> IF(TEXT((EDATE('Projektkostenkalkulation EP'!$B$8,2)+O$9),"MM")=TEXT((EDATE('Projektkostenkalkulation EP'!$B$8,2)+(O$9-1)),"MM"),
             IF(
                        OR(
                                    TEXT((EDATE('Projektkostenkalkulation EP'!$B$8,2)+O$9),"TTT") = "Sa",
                                    TEXT((EDATE('Projektkostenkalkulation EP'!$B$8,2)+O$9),"TTT") = "So",
                                    IF(ISNA(VLOOKUP(EDATE('Projektkostenkalkulation EP'!$B$8,2)+O$9,Datenquellen!$F$7:$H$45,3,FALSE))," ",VLOOKUP(EDATE('Projektkostenkalkulation EP'!$B$8,2)+O$9,Datenquellen!$F$7:$H$45,3,FALSE))="X"
                                    ),
                          "X",
                          ""
                          ),
               "X"
            )</f>
        <v/>
      </c>
      <c r="Q16" s="284" t="str">
        <f xml:space="preserve"> IF(TEXT((EDATE('Projektkostenkalkulation EP'!$B$8,2)+P$9),"MM")=TEXT((EDATE('Projektkostenkalkulation EP'!$B$8,2)+(P$9-1)),"MM"),
             IF(
                        OR(
                                    TEXT((EDATE('Projektkostenkalkulation EP'!$B$8,2)+P$9),"TTT") = "Sa",
                                    TEXT((EDATE('Projektkostenkalkulation EP'!$B$8,2)+P$9),"TTT") = "So",
                                    IF(ISNA(VLOOKUP(EDATE('Projektkostenkalkulation EP'!$B$8,2)+P$9,Datenquellen!$F$7:$H$45,3,FALSE))," ",VLOOKUP(EDATE('Projektkostenkalkulation EP'!$B$8,2)+P$9,Datenquellen!$F$7:$H$45,3,FALSE))="X"
                                    ),
                          "X",
                          ""
                          ),
               "X"
            )</f>
        <v/>
      </c>
      <c r="R16" s="284" t="str">
        <f xml:space="preserve"> IF(TEXT((EDATE('Projektkostenkalkulation EP'!$B$8,2)+Q$9),"MM")=TEXT((EDATE('Projektkostenkalkulation EP'!$B$8,2)+(Q$9-1)),"MM"),
             IF(
                        OR(
                                    TEXT((EDATE('Projektkostenkalkulation EP'!$B$8,2)+Q$9),"TTT") = "Sa",
                                    TEXT((EDATE('Projektkostenkalkulation EP'!$B$8,2)+Q$9),"TTT") = "So",
                                    IF(ISNA(VLOOKUP(EDATE('Projektkostenkalkulation EP'!$B$8,2)+Q$9,Datenquellen!$F$7:$H$45,3,FALSE))," ",VLOOKUP(EDATE('Projektkostenkalkulation EP'!$B$8,2)+Q$9,Datenquellen!$F$7:$H$45,3,FALSE))="X"
                                    ),
                          "X",
                          ""
                          ),
               "X"
            )</f>
        <v>X</v>
      </c>
      <c r="S16" s="284" t="str">
        <f xml:space="preserve"> IF(TEXT((EDATE('Projektkostenkalkulation EP'!$B$8,2)+R$9),"MM")=TEXT((EDATE('Projektkostenkalkulation EP'!$B$8,2)+(R$9-1)),"MM"),
             IF(
                        OR(
                                    TEXT((EDATE('Projektkostenkalkulation EP'!$B$8,2)+R$9),"TTT") = "Sa",
                                    TEXT((EDATE('Projektkostenkalkulation EP'!$B$8,2)+R$9),"TTT") = "So",
                                    IF(ISNA(VLOOKUP(EDATE('Projektkostenkalkulation EP'!$B$8,2)+R$9,Datenquellen!$F$7:$H$45,3,FALSE))," ",VLOOKUP(EDATE('Projektkostenkalkulation EP'!$B$8,2)+R$9,Datenquellen!$F$7:$H$45,3,FALSE))="X"
                                    ),
                          "X",
                          ""
                          ),
               "X"
            )</f>
        <v>X</v>
      </c>
      <c r="T16" s="284" t="str">
        <f xml:space="preserve"> IF(TEXT((EDATE('Projektkostenkalkulation EP'!$B$8,2)+S$9),"MM")=TEXT((EDATE('Projektkostenkalkulation EP'!$B$8,2)+(S$9-1)),"MM"),
             IF(
                        OR(
                                    TEXT((EDATE('Projektkostenkalkulation EP'!$B$8,2)+S$9),"TTT") = "Sa",
                                    TEXT((EDATE('Projektkostenkalkulation EP'!$B$8,2)+S$9),"TTT") = "So",
                                    IF(ISNA(VLOOKUP(EDATE('Projektkostenkalkulation EP'!$B$8,2)+S$9,Datenquellen!$F$7:$H$45,3,FALSE))," ",VLOOKUP(EDATE('Projektkostenkalkulation EP'!$B$8,2)+S$9,Datenquellen!$F$7:$H$45,3,FALSE))="X"
                                    ),
                          "X",
                          ""
                          ),
               "X"
            )</f>
        <v/>
      </c>
      <c r="U16" s="284" t="str">
        <f xml:space="preserve"> IF(TEXT((EDATE('Projektkostenkalkulation EP'!$B$8,2)+T$9),"MM")=TEXT((EDATE('Projektkostenkalkulation EP'!$B$8,2)+(T$9-1)),"MM"),
             IF(
                        OR(
                                    TEXT((EDATE('Projektkostenkalkulation EP'!$B$8,2)+T$9),"TTT") = "Sa",
                                    TEXT((EDATE('Projektkostenkalkulation EP'!$B$8,2)+T$9),"TTT") = "So",
                                    IF(ISNA(VLOOKUP(EDATE('Projektkostenkalkulation EP'!$B$8,2)+T$9,Datenquellen!$F$7:$H$45,3,FALSE))," ",VLOOKUP(EDATE('Projektkostenkalkulation EP'!$B$8,2)+T$9,Datenquellen!$F$7:$H$45,3,FALSE))="X"
                                    ),
                          "X",
                          ""
                          ),
               "X"
            )</f>
        <v/>
      </c>
      <c r="V16" s="284" t="str">
        <f xml:space="preserve"> IF(TEXT((EDATE('Projektkostenkalkulation EP'!$B$8,2)+U$9),"MM")=TEXT((EDATE('Projektkostenkalkulation EP'!$B$8,2)+(U$9-1)),"MM"),
             IF(
                        OR(
                                    TEXT((EDATE('Projektkostenkalkulation EP'!$B$8,2)+U$9),"TTT") = "Sa",
                                    TEXT((EDATE('Projektkostenkalkulation EP'!$B$8,2)+U$9),"TTT") = "So",
                                    IF(ISNA(VLOOKUP(EDATE('Projektkostenkalkulation EP'!$B$8,2)+U$9,Datenquellen!$F$7:$H$45,3,FALSE))," ",VLOOKUP(EDATE('Projektkostenkalkulation EP'!$B$8,2)+U$9,Datenquellen!$F$7:$H$45,3,FALSE))="X"
                                    ),
                          "X",
                          ""
                          ),
               "X"
            )</f>
        <v/>
      </c>
      <c r="W16" s="284" t="str">
        <f xml:space="preserve"> IF(TEXT((EDATE('Projektkostenkalkulation EP'!$B$8,2)+V$9),"MM")=TEXT((EDATE('Projektkostenkalkulation EP'!$B$8,2)+(V$9-1)),"MM"),
             IF(
                        OR(
                                    TEXT((EDATE('Projektkostenkalkulation EP'!$B$8,2)+V$9),"TTT") = "Sa",
                                    TEXT((EDATE('Projektkostenkalkulation EP'!$B$8,2)+V$9),"TTT") = "So",
                                    IF(ISNA(VLOOKUP(EDATE('Projektkostenkalkulation EP'!$B$8,2)+V$9,Datenquellen!$F$7:$H$45,3,FALSE))," ",VLOOKUP(EDATE('Projektkostenkalkulation EP'!$B$8,2)+V$9,Datenquellen!$F$7:$H$45,3,FALSE))="X"
                                    ),
                          "X",
                          ""
                          ),
               "X"
            )</f>
        <v/>
      </c>
      <c r="X16" s="284" t="str">
        <f xml:space="preserve"> IF(TEXT((EDATE('Projektkostenkalkulation EP'!$B$8,2)+W$9),"MM")=TEXT((EDATE('Projektkostenkalkulation EP'!$B$8,2)+(W$9-1)),"MM"),
             IF(
                        OR(
                                    TEXT((EDATE('Projektkostenkalkulation EP'!$B$8,2)+W$9),"TTT") = "Sa",
                                    TEXT((EDATE('Projektkostenkalkulation EP'!$B$8,2)+W$9),"TTT") = "So",
                                    IF(ISNA(VLOOKUP(EDATE('Projektkostenkalkulation EP'!$B$8,2)+W$9,Datenquellen!$F$7:$H$45,3,FALSE))," ",VLOOKUP(EDATE('Projektkostenkalkulation EP'!$B$8,2)+W$9,Datenquellen!$F$7:$H$45,3,FALSE))="X"
                                    ),
                          "X",
                          ""
                          ),
               "X"
            )</f>
        <v/>
      </c>
      <c r="Y16" s="284" t="str">
        <f xml:space="preserve"> IF(TEXT((EDATE('Projektkostenkalkulation EP'!$B$8,2)+X$9),"MM")=TEXT((EDATE('Projektkostenkalkulation EP'!$B$8,2)+(X$9-1)),"MM"),
             IF(
                        OR(
                                    TEXT((EDATE('Projektkostenkalkulation EP'!$B$8,2)+X$9),"TTT") = "Sa",
                                    TEXT((EDATE('Projektkostenkalkulation EP'!$B$8,2)+X$9),"TTT") = "So",
                                    IF(ISNA(VLOOKUP(EDATE('Projektkostenkalkulation EP'!$B$8,2)+X$9,Datenquellen!$F$7:$H$45,3,FALSE))," ",VLOOKUP(EDATE('Projektkostenkalkulation EP'!$B$8,2)+X$9,Datenquellen!$F$7:$H$45,3,FALSE))="X"
                                    ),
                          "X",
                          ""
                          ),
               "X"
            )</f>
        <v>X</v>
      </c>
      <c r="Z16" s="284" t="str">
        <f xml:space="preserve"> IF(TEXT((EDATE('Projektkostenkalkulation EP'!$B$8,2)+Y$9),"MM")=TEXT((EDATE('Projektkostenkalkulation EP'!$B$8,2)+(Y$9-1)),"MM"),
             IF(
                        OR(
                                    TEXT((EDATE('Projektkostenkalkulation EP'!$B$8,2)+Y$9),"TTT") = "Sa",
                                    TEXT((EDATE('Projektkostenkalkulation EP'!$B$8,2)+Y$9),"TTT") = "So",
                                    IF(ISNA(VLOOKUP(EDATE('Projektkostenkalkulation EP'!$B$8,2)+Y$9,Datenquellen!$F$7:$H$45,3,FALSE))," ",VLOOKUP(EDATE('Projektkostenkalkulation EP'!$B$8,2)+Y$9,Datenquellen!$F$7:$H$45,3,FALSE))="X"
                                    ),
                          "X",
                          ""
                          ),
               "X"
            )</f>
        <v>X</v>
      </c>
      <c r="AA16" s="284" t="str">
        <f xml:space="preserve"> IF(TEXT((EDATE('Projektkostenkalkulation EP'!$B$8,2)+Z$9),"MM")=TEXT((EDATE('Projektkostenkalkulation EP'!$B$8,2)+(Z$9-1)),"MM"),
             IF(
                        OR(
                                    TEXT((EDATE('Projektkostenkalkulation EP'!$B$8,2)+Z$9),"TTT") = "Sa",
                                    TEXT((EDATE('Projektkostenkalkulation EP'!$B$8,2)+Z$9),"TTT") = "So",
                                    IF(ISNA(VLOOKUP(EDATE('Projektkostenkalkulation EP'!$B$8,2)+Z$9,Datenquellen!$F$7:$H$45,3,FALSE))," ",VLOOKUP(EDATE('Projektkostenkalkulation EP'!$B$8,2)+Z$9,Datenquellen!$F$7:$H$45,3,FALSE))="X"
                                    ),
                          "X",
                          ""
                          ),
               "X"
            )</f>
        <v/>
      </c>
      <c r="AB16" s="284" t="str">
        <f xml:space="preserve"> IF(TEXT((EDATE('Projektkostenkalkulation EP'!$B$8,2)+AA$9),"MM")=TEXT((EDATE('Projektkostenkalkulation EP'!$B$8,2)+(AA$9-1)),"MM"),
             IF(
                        OR(
                                    TEXT((EDATE('Projektkostenkalkulation EP'!$B$8,2)+AA$9),"TTT") = "Sa",
                                    TEXT((EDATE('Projektkostenkalkulation EP'!$B$8,2)+AA$9),"TTT") = "So",
                                    IF(ISNA(VLOOKUP(EDATE('Projektkostenkalkulation EP'!$B$8,2)+AA$9,Datenquellen!$F$7:$H$45,3,FALSE))," ",VLOOKUP(EDATE('Projektkostenkalkulation EP'!$B$8,2)+AA$9,Datenquellen!$F$7:$H$45,3,FALSE))="X"
                                    ),
                          "X",
                          ""
                          ),
               "X"
            )</f>
        <v/>
      </c>
      <c r="AC16" s="284" t="str">
        <f xml:space="preserve"> IF(TEXT((EDATE('Projektkostenkalkulation EP'!$B$8,2)+AB$9),"MM")=TEXT((EDATE('Projektkostenkalkulation EP'!$B$8,2)+(AB$9-1)),"MM"),
             IF(
                        OR(
                                    TEXT((EDATE('Projektkostenkalkulation EP'!$B$8,2)+AB$9),"TTT") = "Sa",
                                    TEXT((EDATE('Projektkostenkalkulation EP'!$B$8,2)+AB$9),"TTT") = "So",
                                    IF(ISNA(VLOOKUP(EDATE('Projektkostenkalkulation EP'!$B$8,2)+AB$9,Datenquellen!$F$7:$H$45,3,FALSE))," ",VLOOKUP(EDATE('Projektkostenkalkulation EP'!$B$8,2)+AB$9,Datenquellen!$F$7:$H$45,3,FALSE))="X"
                                    ),
                          "X",
                          ""
                          ),
               "X"
            )</f>
        <v/>
      </c>
      <c r="AD16" s="284" t="str">
        <f xml:space="preserve"> IF(TEXT((EDATE('Projektkostenkalkulation EP'!$B$8,2)+AC$9),"MM")=TEXT((EDATE('Projektkostenkalkulation EP'!$B$8,2)+(AC$9-1)),"MM"),
             IF(
                        OR(
                                    TEXT((EDATE('Projektkostenkalkulation EP'!$B$8,2)+AC$9),"TTT") = "Sa",
                                    TEXT((EDATE('Projektkostenkalkulation EP'!$B$8,2)+AC$9),"TTT") = "So",
                                    IF(ISNA(VLOOKUP(EDATE('Projektkostenkalkulation EP'!$B$8,2)+AC$9,Datenquellen!$F$7:$H$45,3,FALSE))," ",VLOOKUP(EDATE('Projektkostenkalkulation EP'!$B$8,2)+AC$9,Datenquellen!$F$7:$H$45,3,FALSE))="X"
                                    ),
                          "X",
                          ""
                          ),
               "X"
            )</f>
        <v/>
      </c>
      <c r="AE16" s="284" t="str">
        <f xml:space="preserve"> IF(TEXT((EDATE('Projektkostenkalkulation EP'!$B$8,2)+AD$9),"MM")=TEXT((EDATE('Projektkostenkalkulation EP'!$B$8,2)+(AD$9-1)),"MM"),
             IF(
                        OR(
                                    TEXT((EDATE('Projektkostenkalkulation EP'!$B$8,2)+AD$9),"TTT") = "Sa",
                                    TEXT((EDATE('Projektkostenkalkulation EP'!$B$8,2)+AD$9),"TTT") = "So",
                                    IF(ISNA(VLOOKUP(EDATE('Projektkostenkalkulation EP'!$B$8,2)+AD$9,Datenquellen!$F$7:$H$45,3,FALSE))," ",VLOOKUP(EDATE('Projektkostenkalkulation EP'!$B$8,2)+AD$9,Datenquellen!$F$7:$H$45,3,FALSE))="X"
                                    ),
                          "X",
                          ""
                          ),
               "X"
            )</f>
        <v>X</v>
      </c>
      <c r="AF16" s="284" t="str">
        <f xml:space="preserve"> IF(TEXT((EDATE('Projektkostenkalkulation EP'!$B$8,2)+AE$9),"MM")=TEXT((EDATE('Projektkostenkalkulation EP'!$B$8,2)+(AE$9-1)),"MM"),
             IF(
                        OR(
                                    TEXT((EDATE('Projektkostenkalkulation EP'!$B$8,2)+AE$9),"TTT") = "Sa",
                                    TEXT((EDATE('Projektkostenkalkulation EP'!$B$8,2)+AE$9),"TTT") = "So",
                                    IF(ISNA(VLOOKUP(EDATE('Projektkostenkalkulation EP'!$B$8,2)+AE$9,Datenquellen!$F$7:$H$45,3,FALSE))," ",VLOOKUP(EDATE('Projektkostenkalkulation EP'!$B$8,2)+AE$9,Datenquellen!$F$7:$H$45,3,FALSE))="X"
                                    ),
                          "X",
                          ""
                          ),
               "X"
            )</f>
        <v>X</v>
      </c>
      <c r="AG16" s="286" t="str">
        <f xml:space="preserve"> IF(TEXT((EDATE('Projektkostenkalkulation EP'!$B$8,2)+AF$9),"MM")=TEXT((EDATE('Projektkostenkalkulation EP'!$B$8,2)+(AF$9-1)),"MM"),
             IF(
                        OR(
                                    TEXT((EDATE('Projektkostenkalkulation EP'!$B$8,2)+AF$9),"TTT") = "Sa",
                                    TEXT((EDATE('Projektkostenkalkulation EP'!$B$8,2)+AF$9),"TTT") = "So",
                                    IF(ISNA(VLOOKUP(EDATE('Projektkostenkalkulation EP'!$B$8,2)+AF$9,Datenquellen!$F$7:$H$45,3,FALSE))," ",VLOOKUP(EDATE('Projektkostenkalkulation EP'!$B$8,2)+AF$9,Datenquellen!$F$7:$H$45,3,FALSE))="X"
                                    ),
                          "X",
                          ""
                          ),
               "X"
            )</f>
        <v>X</v>
      </c>
      <c r="AH16" s="229"/>
      <c r="AI16" s="230"/>
      <c r="AJ16" s="408"/>
      <c r="AK16" s="405" t="str">
        <f>TEXT(EDATE('Projektkostenkalkulation EP'!$B$8,2),"MMMM")</f>
        <v>März</v>
      </c>
      <c r="AL16" s="226"/>
      <c r="AM16" s="227" t="str">
        <f>IF(
            OR(
                     TEXT(EDATE('Projektkostenkalkulation EP'!$B$8,2),"TTT") = "Sa",
                     TEXT(EDATE('Projektkostenkalkulation EP'!$B$8,2),"TTT") = "So",
                     IF(ISNA(VLOOKUP(EDATE('Projektkostenkalkulation EP'!$B$8,2),Datenquellen!$F$7:$H$45,3,FALSE))," ",VLOOKUP(EDATE('Projektkostenkalkulation EP'!$B$8,2),Datenquellen!$F$7:$H$45,3,FALSE))="X"
                            ),
                    "X",
                    ""
            )</f>
        <v/>
      </c>
      <c r="AN16" s="227" t="str">
        <f xml:space="preserve"> IF(TEXT((EDATE('Projektkostenkalkulation EP'!$B$8,2)+AM$9),"MM")=TEXT((EDATE('Projektkostenkalkulation EP'!$B$8,2)+(AM$9-1)),"MM"),
             IF(
                        OR(
                                    TEXT((EDATE('Projektkostenkalkulation EP'!$B$8,2)+AM$9),"TTT") = "Sa",
                                    TEXT((EDATE('Projektkostenkalkulation EP'!$B$8,2)+AM$9),"TTT") = "So",
                                    IF(ISNA(VLOOKUP(EDATE('Projektkostenkalkulation EP'!$B$8,2)+AM$9,Datenquellen!$F$7:$H$45,3,FALSE))," ",VLOOKUP(EDATE('Projektkostenkalkulation EP'!$B$8,2)+AM$9,Datenquellen!$F$7:$H$45,3,FALSE))="X"
                                    ),
                          "X",
                          ""
                          ),
               "X"
            )</f>
        <v>X</v>
      </c>
      <c r="AO16" s="227" t="str">
        <f xml:space="preserve"> IF(TEXT((EDATE('Projektkostenkalkulation EP'!$B$8,2)+AN$9),"MM")=TEXT((EDATE('Projektkostenkalkulation EP'!$B$8,2)+(AN$9-1)),"MM"),
             IF(
                        OR(
                                    TEXT((EDATE('Projektkostenkalkulation EP'!$B$8,2)+AN$9),"TTT") = "Sa",
                                    TEXT((EDATE('Projektkostenkalkulation EP'!$B$8,2)+AN$9),"TTT") = "So",
                                    IF(ISNA(VLOOKUP(EDATE('Projektkostenkalkulation EP'!$B$8,2)+AN$9,Datenquellen!$F$7:$H$45,3,FALSE))," ",VLOOKUP(EDATE('Projektkostenkalkulation EP'!$B$8,2)+AN$9,Datenquellen!$F$7:$H$45,3,FALSE))="X"
                                    ),
                          "X",
                          ""
                          ),
               "X"
            )</f>
        <v>X</v>
      </c>
      <c r="AP16" s="227" t="str">
        <f xml:space="preserve"> IF(TEXT((EDATE('Projektkostenkalkulation EP'!$B$8,2)+AO$9),"MM")=TEXT((EDATE('Projektkostenkalkulation EP'!$B$8,2)+(AO$9-1)),"MM"),
             IF(
                        OR(
                                    TEXT((EDATE('Projektkostenkalkulation EP'!$B$8,2)+AO$9),"TTT") = "Sa",
                                    TEXT((EDATE('Projektkostenkalkulation EP'!$B$8,2)+AO$9),"TTT") = "So",
                                    IF(ISNA(VLOOKUP(EDATE('Projektkostenkalkulation EP'!$B$8,2)+AO$9,Datenquellen!$F$7:$H$45,3,FALSE))," ",VLOOKUP(EDATE('Projektkostenkalkulation EP'!$B$8,2)+AO$9,Datenquellen!$F$7:$H$45,3,FALSE))="X"
                                    ),
                          "X",
                          ""
                          ),
               "X"
            )</f>
        <v/>
      </c>
      <c r="AQ16" s="227" t="str">
        <f xml:space="preserve"> IF(TEXT((EDATE('Projektkostenkalkulation EP'!$B$8,2)+AP$9),"MM")=TEXT((EDATE('Projektkostenkalkulation EP'!$B$8,2)+(AP$9-1)),"MM"),
             IF(
                        OR(
                                    TEXT((EDATE('Projektkostenkalkulation EP'!$B$8,2)+AP$9),"TTT") = "Sa",
                                    TEXT((EDATE('Projektkostenkalkulation EP'!$B$8,2)+AP$9),"TTT") = "So",
                                    IF(ISNA(VLOOKUP(EDATE('Projektkostenkalkulation EP'!$B$8,2)+AP$9,Datenquellen!$F$7:$H$45,3,FALSE))," ",VLOOKUP(EDATE('Projektkostenkalkulation EP'!$B$8,2)+AP$9,Datenquellen!$F$7:$H$45,3,FALSE))="X"
                                    ),
                          "X",
                          ""
                          ),
               "X"
            )</f>
        <v/>
      </c>
      <c r="AR16" s="227" t="str">
        <f xml:space="preserve"> IF(TEXT((EDATE('Projektkostenkalkulation EP'!$B$8,2)+AQ$9),"MM")=TEXT((EDATE('Projektkostenkalkulation EP'!$B$8,2)+(AQ$9-1)),"MM"),
             IF(
                        OR(
                                    TEXT((EDATE('Projektkostenkalkulation EP'!$B$8,2)+AQ$9),"TTT") = "Sa",
                                    TEXT((EDATE('Projektkostenkalkulation EP'!$B$8,2)+AQ$9),"TTT") = "So",
                                    IF(ISNA(VLOOKUP(EDATE('Projektkostenkalkulation EP'!$B$8,2)+AQ$9,Datenquellen!$F$7:$H$45,3,FALSE))," ",VLOOKUP(EDATE('Projektkostenkalkulation EP'!$B$8,2)+AQ$9,Datenquellen!$F$7:$H$45,3,FALSE))="X"
                                    ),
                          "X",
                          ""
                          ),
               "X"
            )</f>
        <v/>
      </c>
      <c r="AS16" s="227" t="str">
        <f xml:space="preserve"> IF(TEXT((EDATE('Projektkostenkalkulation EP'!$B$8,2)+AR$9),"MM")=TEXT((EDATE('Projektkostenkalkulation EP'!$B$8,2)+(AR$9-1)),"MM"),
             IF(
                        OR(
                                    TEXT((EDATE('Projektkostenkalkulation EP'!$B$8,2)+AR$9),"TTT") = "Sa",
                                    TEXT((EDATE('Projektkostenkalkulation EP'!$B$8,2)+AR$9),"TTT") = "So",
                                    IF(ISNA(VLOOKUP(EDATE('Projektkostenkalkulation EP'!$B$8,2)+AR$9,Datenquellen!$F$7:$H$45,3,FALSE))," ",VLOOKUP(EDATE('Projektkostenkalkulation EP'!$B$8,2)+AR$9,Datenquellen!$F$7:$H$45,3,FALSE))="X"
                                    ),
                          "X",
                          ""
                          ),
               "X"
            )</f>
        <v/>
      </c>
      <c r="AT16" s="227" t="str">
        <f xml:space="preserve"> IF(TEXT((EDATE('Projektkostenkalkulation EP'!$B$8,2)+AS$9),"MM")=TEXT((EDATE('Projektkostenkalkulation EP'!$B$8,2)+(AS$9-1)),"MM"),
             IF(
                        OR(
                                    TEXT((EDATE('Projektkostenkalkulation EP'!$B$8,2)+AS$9),"TTT") = "Sa",
                                    TEXT((EDATE('Projektkostenkalkulation EP'!$B$8,2)+AS$9),"TTT") = "So",
                                    IF(ISNA(VLOOKUP(EDATE('Projektkostenkalkulation EP'!$B$8,2)+AS$9,Datenquellen!$F$7:$H$45,3,FALSE))," ",VLOOKUP(EDATE('Projektkostenkalkulation EP'!$B$8,2)+AS$9,Datenquellen!$F$7:$H$45,3,FALSE))="X"
                                    ),
                          "X",
                          ""
                          ),
               "X"
            )</f>
        <v/>
      </c>
      <c r="AU16" s="227" t="str">
        <f xml:space="preserve"> IF(TEXT((EDATE('Projektkostenkalkulation EP'!$B$8,2)+AT$9),"MM")=TEXT((EDATE('Projektkostenkalkulation EP'!$B$8,2)+(AT$9-1)),"MM"),
             IF(
                        OR(
                                    TEXT((EDATE('Projektkostenkalkulation EP'!$B$8,2)+AT$9),"TTT") = "Sa",
                                    TEXT((EDATE('Projektkostenkalkulation EP'!$B$8,2)+AT$9),"TTT") = "So",
                                    IF(ISNA(VLOOKUP(EDATE('Projektkostenkalkulation EP'!$B$8,2)+AT$9,Datenquellen!$F$7:$H$45,3,FALSE))," ",VLOOKUP(EDATE('Projektkostenkalkulation EP'!$B$8,2)+AT$9,Datenquellen!$F$7:$H$45,3,FALSE))="X"
                                    ),
                          "X",
                          ""
                          ),
               "X"
            )</f>
        <v>X</v>
      </c>
      <c r="AV16" s="227" t="str">
        <f xml:space="preserve"> IF(TEXT((EDATE('Projektkostenkalkulation EP'!$B$8,2)+AU$9),"MM")=TEXT((EDATE('Projektkostenkalkulation EP'!$B$8,2)+(AU$9-1)),"MM"),
             IF(
                        OR(
                                    TEXT((EDATE('Projektkostenkalkulation EP'!$B$8,2)+AU$9),"TTT") = "Sa",
                                    TEXT((EDATE('Projektkostenkalkulation EP'!$B$8,2)+AU$9),"TTT") = "So",
                                    IF(ISNA(VLOOKUP(EDATE('Projektkostenkalkulation EP'!$B$8,2)+AU$9,Datenquellen!$F$7:$H$45,3,FALSE))," ",VLOOKUP(EDATE('Projektkostenkalkulation EP'!$B$8,2)+AU$9,Datenquellen!$F$7:$H$45,3,FALSE))="X"
                                    ),
                          "X",
                          ""
                          ),
               "X"
            )</f>
        <v>X</v>
      </c>
      <c r="AW16" s="227" t="str">
        <f xml:space="preserve"> IF(TEXT((EDATE('Projektkostenkalkulation EP'!$B$8,2)+AV$9),"MM")=TEXT((EDATE('Projektkostenkalkulation EP'!$B$8,2)+(AV$9-1)),"MM"),
             IF(
                        OR(
                                    TEXT((EDATE('Projektkostenkalkulation EP'!$B$8,2)+AV$9),"TTT") = "Sa",
                                    TEXT((EDATE('Projektkostenkalkulation EP'!$B$8,2)+AV$9),"TTT") = "So",
                                    IF(ISNA(VLOOKUP(EDATE('Projektkostenkalkulation EP'!$B$8,2)+AV$9,Datenquellen!$F$7:$H$45,3,FALSE))," ",VLOOKUP(EDATE('Projektkostenkalkulation EP'!$B$8,2)+AV$9,Datenquellen!$F$7:$H$45,3,FALSE))="X"
                                    ),
                          "X",
                          ""
                          ),
               "X"
            )</f>
        <v/>
      </c>
      <c r="AX16" s="227" t="str">
        <f xml:space="preserve"> IF(TEXT((EDATE('Projektkostenkalkulation EP'!$B$8,2)+AW$9),"MM")=TEXT((EDATE('Projektkostenkalkulation EP'!$B$8,2)+(AW$9-1)),"MM"),
             IF(
                        OR(
                                    TEXT((EDATE('Projektkostenkalkulation EP'!$B$8,2)+AW$9),"TTT") = "Sa",
                                    TEXT((EDATE('Projektkostenkalkulation EP'!$B$8,2)+AW$9),"TTT") = "So",
                                    IF(ISNA(VLOOKUP(EDATE('Projektkostenkalkulation EP'!$B$8,2)+AW$9,Datenquellen!$F$7:$H$45,3,FALSE))," ",VLOOKUP(EDATE('Projektkostenkalkulation EP'!$B$8,2)+AW$9,Datenquellen!$F$7:$H$45,3,FALSE))="X"
                                    ),
                          "X",
                          ""
                          ),
               "X"
            )</f>
        <v/>
      </c>
      <c r="AY16" s="227" t="str">
        <f xml:space="preserve"> IF(TEXT((EDATE('Projektkostenkalkulation EP'!$B$8,2)+AX$9),"MM")=TEXT((EDATE('Projektkostenkalkulation EP'!$B$8,2)+(AX$9-1)),"MM"),
             IF(
                        OR(
                                    TEXT((EDATE('Projektkostenkalkulation EP'!$B$8,2)+AX$9),"TTT") = "Sa",
                                    TEXT((EDATE('Projektkostenkalkulation EP'!$B$8,2)+AX$9),"TTT") = "So",
                                    IF(ISNA(VLOOKUP(EDATE('Projektkostenkalkulation EP'!$B$8,2)+AX$9,Datenquellen!$F$7:$H$45,3,FALSE))," ",VLOOKUP(EDATE('Projektkostenkalkulation EP'!$B$8,2)+AX$9,Datenquellen!$F$7:$H$45,3,FALSE))="X"
                                    ),
                          "X",
                          ""
                          ),
               "X"
            )</f>
        <v/>
      </c>
      <c r="AZ16" s="227" t="str">
        <f xml:space="preserve"> IF(TEXT((EDATE('Projektkostenkalkulation EP'!$B$8,2)+AY$9),"MM")=TEXT((EDATE('Projektkostenkalkulation EP'!$B$8,2)+(AY$9-1)),"MM"),
             IF(
                        OR(
                                    TEXT((EDATE('Projektkostenkalkulation EP'!$B$8,2)+AY$9),"TTT") = "Sa",
                                    TEXT((EDATE('Projektkostenkalkulation EP'!$B$8,2)+AY$9),"TTT") = "So",
                                    IF(ISNA(VLOOKUP(EDATE('Projektkostenkalkulation EP'!$B$8,2)+AY$9,Datenquellen!$F$7:$H$45,3,FALSE))," ",VLOOKUP(EDATE('Projektkostenkalkulation EP'!$B$8,2)+AY$9,Datenquellen!$F$7:$H$45,3,FALSE))="X"
                                    ),
                          "X",
                          ""
                          ),
               "X"
            )</f>
        <v/>
      </c>
      <c r="BA16" s="227" t="str">
        <f xml:space="preserve"> IF(TEXT((EDATE('Projektkostenkalkulation EP'!$B$8,2)+AZ$9),"MM")=TEXT((EDATE('Projektkostenkalkulation EP'!$B$8,2)+(AZ$9-1)),"MM"),
             IF(
                        OR(
                                    TEXT((EDATE('Projektkostenkalkulation EP'!$B$8,2)+AZ$9),"TTT") = "Sa",
                                    TEXT((EDATE('Projektkostenkalkulation EP'!$B$8,2)+AZ$9),"TTT") = "So",
                                    IF(ISNA(VLOOKUP(EDATE('Projektkostenkalkulation EP'!$B$8,2)+AZ$9,Datenquellen!$F$7:$H$45,3,FALSE))," ",VLOOKUP(EDATE('Projektkostenkalkulation EP'!$B$8,2)+AZ$9,Datenquellen!$F$7:$H$45,3,FALSE))="X"
                                    ),
                          "X",
                          ""
                          ),
               "X"
            )</f>
        <v/>
      </c>
      <c r="BB16" s="227" t="str">
        <f xml:space="preserve"> IF(TEXT((EDATE('Projektkostenkalkulation EP'!$B$8,2)+BA$9),"MM")=TEXT((EDATE('Projektkostenkalkulation EP'!$B$8,2)+(BA$9-1)),"MM"),
             IF(
                        OR(
                                    TEXT((EDATE('Projektkostenkalkulation EP'!$B$8,2)+BA$9),"TTT") = "Sa",
                                    TEXT((EDATE('Projektkostenkalkulation EP'!$B$8,2)+BA$9),"TTT") = "So",
                                    IF(ISNA(VLOOKUP(EDATE('Projektkostenkalkulation EP'!$B$8,2)+BA$9,Datenquellen!$F$7:$H$45,3,FALSE))," ",VLOOKUP(EDATE('Projektkostenkalkulation EP'!$B$8,2)+BA$9,Datenquellen!$F$7:$H$45,3,FALSE))="X"
                                    ),
                          "X",
                          ""
                          ),
               "X"
            )</f>
        <v>X</v>
      </c>
      <c r="BC16" s="227" t="str">
        <f xml:space="preserve"> IF(TEXT((EDATE('Projektkostenkalkulation EP'!$B$8,2)+BB$9),"MM")=TEXT((EDATE('Projektkostenkalkulation EP'!$B$8,2)+(BB$9-1)),"MM"),
             IF(
                        OR(
                                    TEXT((EDATE('Projektkostenkalkulation EP'!$B$8,2)+BB$9),"TTT") = "Sa",
                                    TEXT((EDATE('Projektkostenkalkulation EP'!$B$8,2)+BB$9),"TTT") = "So",
                                    IF(ISNA(VLOOKUP(EDATE('Projektkostenkalkulation EP'!$B$8,2)+BB$9,Datenquellen!$F$7:$H$45,3,FALSE))," ",VLOOKUP(EDATE('Projektkostenkalkulation EP'!$B$8,2)+BB$9,Datenquellen!$F$7:$H$45,3,FALSE))="X"
                                    ),
                          "X",
                          ""
                          ),
               "X"
            )</f>
        <v>X</v>
      </c>
      <c r="BD16" s="227" t="str">
        <f xml:space="preserve"> IF(TEXT((EDATE('Projektkostenkalkulation EP'!$B$8,2)+BC$9),"MM")=TEXT((EDATE('Projektkostenkalkulation EP'!$B$8,2)+(BC$9-1)),"MM"),
             IF(
                        OR(
                                    TEXT((EDATE('Projektkostenkalkulation EP'!$B$8,2)+BC$9),"TTT") = "Sa",
                                    TEXT((EDATE('Projektkostenkalkulation EP'!$B$8,2)+BC$9),"TTT") = "So",
                                    IF(ISNA(VLOOKUP(EDATE('Projektkostenkalkulation EP'!$B$8,2)+BC$9,Datenquellen!$F$7:$H$45,3,FALSE))," ",VLOOKUP(EDATE('Projektkostenkalkulation EP'!$B$8,2)+BC$9,Datenquellen!$F$7:$H$45,3,FALSE))="X"
                                    ),
                          "X",
                          ""
                          ),
               "X"
            )</f>
        <v/>
      </c>
      <c r="BE16" s="227" t="str">
        <f xml:space="preserve"> IF(TEXT((EDATE('Projektkostenkalkulation EP'!$B$8,2)+BD$9),"MM")=TEXT((EDATE('Projektkostenkalkulation EP'!$B$8,2)+(BD$9-1)),"MM"),
             IF(
                        OR(
                                    TEXT((EDATE('Projektkostenkalkulation EP'!$B$8,2)+BD$9),"TTT") = "Sa",
                                    TEXT((EDATE('Projektkostenkalkulation EP'!$B$8,2)+BD$9),"TTT") = "So",
                                    IF(ISNA(VLOOKUP(EDATE('Projektkostenkalkulation EP'!$B$8,2)+BD$9,Datenquellen!$F$7:$H$45,3,FALSE))," ",VLOOKUP(EDATE('Projektkostenkalkulation EP'!$B$8,2)+BD$9,Datenquellen!$F$7:$H$45,3,FALSE))="X"
                                    ),
                          "X",
                          ""
                          ),
               "X"
            )</f>
        <v/>
      </c>
      <c r="BF16" s="227" t="str">
        <f xml:space="preserve"> IF(TEXT((EDATE('Projektkostenkalkulation EP'!$B$8,2)+BE$9),"MM")=TEXT((EDATE('Projektkostenkalkulation EP'!$B$8,2)+(BE$9-1)),"MM"),
             IF(
                        OR(
                                    TEXT((EDATE('Projektkostenkalkulation EP'!$B$8,2)+BE$9),"TTT") = "Sa",
                                    TEXT((EDATE('Projektkostenkalkulation EP'!$B$8,2)+BE$9),"TTT") = "So",
                                    IF(ISNA(VLOOKUP(EDATE('Projektkostenkalkulation EP'!$B$8,2)+BE$9,Datenquellen!$F$7:$H$45,3,FALSE))," ",VLOOKUP(EDATE('Projektkostenkalkulation EP'!$B$8,2)+BE$9,Datenquellen!$F$7:$H$45,3,FALSE))="X"
                                    ),
                          "X",
                          ""
                          ),
               "X"
            )</f>
        <v/>
      </c>
      <c r="BG16" s="227" t="str">
        <f xml:space="preserve"> IF(TEXT((EDATE('Projektkostenkalkulation EP'!$B$8,2)+BF$9),"MM")=TEXT((EDATE('Projektkostenkalkulation EP'!$B$8,2)+(BF$9-1)),"MM"),
             IF(
                        OR(
                                    TEXT((EDATE('Projektkostenkalkulation EP'!$B$8,2)+BF$9),"TTT") = "Sa",
                                    TEXT((EDATE('Projektkostenkalkulation EP'!$B$8,2)+BF$9),"TTT") = "So",
                                    IF(ISNA(VLOOKUP(EDATE('Projektkostenkalkulation EP'!$B$8,2)+BF$9,Datenquellen!$F$7:$H$45,3,FALSE))," ",VLOOKUP(EDATE('Projektkostenkalkulation EP'!$B$8,2)+BF$9,Datenquellen!$F$7:$H$45,3,FALSE))="X"
                                    ),
                          "X",
                          ""
                          ),
               "X"
            )</f>
        <v/>
      </c>
      <c r="BH16" s="227" t="str">
        <f xml:space="preserve"> IF(TEXT((EDATE('Projektkostenkalkulation EP'!$B$8,2)+BG$9),"MM")=TEXT((EDATE('Projektkostenkalkulation EP'!$B$8,2)+(BG$9-1)),"MM"),
             IF(
                        OR(
                                    TEXT((EDATE('Projektkostenkalkulation EP'!$B$8,2)+BG$9),"TTT") = "Sa",
                                    TEXT((EDATE('Projektkostenkalkulation EP'!$B$8,2)+BG$9),"TTT") = "So",
                                    IF(ISNA(VLOOKUP(EDATE('Projektkostenkalkulation EP'!$B$8,2)+BG$9,Datenquellen!$F$7:$H$45,3,FALSE))," ",VLOOKUP(EDATE('Projektkostenkalkulation EP'!$B$8,2)+BG$9,Datenquellen!$F$7:$H$45,3,FALSE))="X"
                                    ),
                          "X",
                          ""
                          ),
               "X"
            )</f>
        <v/>
      </c>
      <c r="BI16" s="227" t="str">
        <f xml:space="preserve"> IF(TEXT((EDATE('Projektkostenkalkulation EP'!$B$8,2)+BH$9),"MM")=TEXT((EDATE('Projektkostenkalkulation EP'!$B$8,2)+(BH$9-1)),"MM"),
             IF(
                        OR(
                                    TEXT((EDATE('Projektkostenkalkulation EP'!$B$8,2)+BH$9),"TTT") = "Sa",
                                    TEXT((EDATE('Projektkostenkalkulation EP'!$B$8,2)+BH$9),"TTT") = "So",
                                    IF(ISNA(VLOOKUP(EDATE('Projektkostenkalkulation EP'!$B$8,2)+BH$9,Datenquellen!$F$7:$H$45,3,FALSE))," ",VLOOKUP(EDATE('Projektkostenkalkulation EP'!$B$8,2)+BH$9,Datenquellen!$F$7:$H$45,3,FALSE))="X"
                                    ),
                          "X",
                          ""
                          ),
               "X"
            )</f>
        <v>X</v>
      </c>
      <c r="BJ16" s="227" t="str">
        <f xml:space="preserve"> IF(TEXT((EDATE('Projektkostenkalkulation EP'!$B$8,2)+BI$9),"MM")=TEXT((EDATE('Projektkostenkalkulation EP'!$B$8,2)+(BI$9-1)),"MM"),
             IF(
                        OR(
                                    TEXT((EDATE('Projektkostenkalkulation EP'!$B$8,2)+BI$9),"TTT") = "Sa",
                                    TEXT((EDATE('Projektkostenkalkulation EP'!$B$8,2)+BI$9),"TTT") = "So",
                                    IF(ISNA(VLOOKUP(EDATE('Projektkostenkalkulation EP'!$B$8,2)+BI$9,Datenquellen!$F$7:$H$45,3,FALSE))," ",VLOOKUP(EDATE('Projektkostenkalkulation EP'!$B$8,2)+BI$9,Datenquellen!$F$7:$H$45,3,FALSE))="X"
                                    ),
                          "X",
                          ""
                          ),
               "X"
            )</f>
        <v>X</v>
      </c>
      <c r="BK16" s="227" t="str">
        <f xml:space="preserve"> IF(TEXT((EDATE('Projektkostenkalkulation EP'!$B$8,2)+BJ$9),"MM")=TEXT((EDATE('Projektkostenkalkulation EP'!$B$8,2)+(BJ$9-1)),"MM"),
             IF(
                        OR(
                                    TEXT((EDATE('Projektkostenkalkulation EP'!$B$8,2)+BJ$9),"TTT") = "Sa",
                                    TEXT((EDATE('Projektkostenkalkulation EP'!$B$8,2)+BJ$9),"TTT") = "So",
                                    IF(ISNA(VLOOKUP(EDATE('Projektkostenkalkulation EP'!$B$8,2)+BJ$9,Datenquellen!$F$7:$H$45,3,FALSE))," ",VLOOKUP(EDATE('Projektkostenkalkulation EP'!$B$8,2)+BJ$9,Datenquellen!$F$7:$H$45,3,FALSE))="X"
                                    ),
                          "X",
                          ""
                          ),
               "X"
            )</f>
        <v/>
      </c>
      <c r="BL16" s="227" t="str">
        <f xml:space="preserve"> IF(TEXT((EDATE('Projektkostenkalkulation EP'!$B$8,2)+BK$9),"MM")=TEXT((EDATE('Projektkostenkalkulation EP'!$B$8,2)+(BK$9-1)),"MM"),
             IF(
                        OR(
                                    TEXT((EDATE('Projektkostenkalkulation EP'!$B$8,2)+BK$9),"TTT") = "Sa",
                                    TEXT((EDATE('Projektkostenkalkulation EP'!$B$8,2)+BK$9),"TTT") = "So",
                                    IF(ISNA(VLOOKUP(EDATE('Projektkostenkalkulation EP'!$B$8,2)+BK$9,Datenquellen!$F$7:$H$45,3,FALSE))," ",VLOOKUP(EDATE('Projektkostenkalkulation EP'!$B$8,2)+BK$9,Datenquellen!$F$7:$H$45,3,FALSE))="X"
                                    ),
                          "X",
                          ""
                          ),
               "X"
            )</f>
        <v/>
      </c>
      <c r="BM16" s="227" t="str">
        <f xml:space="preserve"> IF(TEXT((EDATE('Projektkostenkalkulation EP'!$B$8,2)+BL$9),"MM")=TEXT((EDATE('Projektkostenkalkulation EP'!$B$8,2)+(BL$9-1)),"MM"),
             IF(
                        OR(
                                    TEXT((EDATE('Projektkostenkalkulation EP'!$B$8,2)+BL$9),"TTT") = "Sa",
                                    TEXT((EDATE('Projektkostenkalkulation EP'!$B$8,2)+BL$9),"TTT") = "So",
                                    IF(ISNA(VLOOKUP(EDATE('Projektkostenkalkulation EP'!$B$8,2)+BL$9,Datenquellen!$F$7:$H$45,3,FALSE))," ",VLOOKUP(EDATE('Projektkostenkalkulation EP'!$B$8,2)+BL$9,Datenquellen!$F$7:$H$45,3,FALSE))="X"
                                    ),
                          "X",
                          ""
                          ),
               "X"
            )</f>
        <v/>
      </c>
      <c r="BN16" s="227" t="str">
        <f xml:space="preserve"> IF(TEXT((EDATE('Projektkostenkalkulation EP'!$B$8,2)+BM$9),"MM")=TEXT((EDATE('Projektkostenkalkulation EP'!$B$8,2)+(BM$9-1)),"MM"),
             IF(
                        OR(
                                    TEXT((EDATE('Projektkostenkalkulation EP'!$B$8,2)+BM$9),"TTT") = "Sa",
                                    TEXT((EDATE('Projektkostenkalkulation EP'!$B$8,2)+BM$9),"TTT") = "So",
                                    IF(ISNA(VLOOKUP(EDATE('Projektkostenkalkulation EP'!$B$8,2)+BM$9,Datenquellen!$F$7:$H$45,3,FALSE))," ",VLOOKUP(EDATE('Projektkostenkalkulation EP'!$B$8,2)+BM$9,Datenquellen!$F$7:$H$45,3,FALSE))="X"
                                    ),
                          "X",
                          ""
                          ),
               "X"
            )</f>
        <v/>
      </c>
      <c r="BO16" s="227" t="str">
        <f xml:space="preserve"> IF(TEXT((EDATE('Projektkostenkalkulation EP'!$B$8,2)+BN$9),"MM")=TEXT((EDATE('Projektkostenkalkulation EP'!$B$8,2)+(BN$9-1)),"MM"),
             IF(
                        OR(
                                    TEXT((EDATE('Projektkostenkalkulation EP'!$B$8,2)+BN$9),"TTT") = "Sa",
                                    TEXT((EDATE('Projektkostenkalkulation EP'!$B$8,2)+BN$9),"TTT") = "So",
                                    IF(ISNA(VLOOKUP(EDATE('Projektkostenkalkulation EP'!$B$8,2)+BN$9,Datenquellen!$F$7:$H$45,3,FALSE))," ",VLOOKUP(EDATE('Projektkostenkalkulation EP'!$B$8,2)+BN$9,Datenquellen!$F$7:$H$45,3,FALSE))="X"
                                    ),
                          "X",
                          ""
                          ),
               "X"
            )</f>
        <v>X</v>
      </c>
      <c r="BP16" s="227" t="str">
        <f xml:space="preserve"> IF(TEXT((EDATE('Projektkostenkalkulation EP'!$B$8,2)+BO$9),"MM")=TEXT((EDATE('Projektkostenkalkulation EP'!$B$8,2)+(BO$9-1)),"MM"),
             IF(
                        OR(
                                    TEXT((EDATE('Projektkostenkalkulation EP'!$B$8,2)+BO$9),"TTT") = "Sa",
                                    TEXT((EDATE('Projektkostenkalkulation EP'!$B$8,2)+BO$9),"TTT") = "So",
                                    IF(ISNA(VLOOKUP(EDATE('Projektkostenkalkulation EP'!$B$8,2)+BO$9,Datenquellen!$F$7:$H$45,3,FALSE))," ",VLOOKUP(EDATE('Projektkostenkalkulation EP'!$B$8,2)+BO$9,Datenquellen!$F$7:$H$45,3,FALSE))="X"
                                    ),
                          "X",
                          ""
                          ),
               "X"
            )</f>
        <v>X</v>
      </c>
      <c r="BQ16" s="228" t="str">
        <f xml:space="preserve"> IF(TEXT((EDATE('Projektkostenkalkulation EP'!$B$8,2)+BP$9),"MM")=TEXT((EDATE('Projektkostenkalkulation EP'!$B$8,2)+(BP$9-1)),"MM"),
             IF(
                        OR(
                                    TEXT((EDATE('Projektkostenkalkulation EP'!$B$8,2)+BP$9),"TTT") = "Sa",
                                    TEXT((EDATE('Projektkostenkalkulation EP'!$B$8,2)+BP$9),"TTT") = "So",
                                    IF(ISNA(VLOOKUP(EDATE('Projektkostenkalkulation EP'!$B$8,2)+BP$9,Datenquellen!$F$7:$H$45,3,FALSE))," ",VLOOKUP(EDATE('Projektkostenkalkulation EP'!$B$8,2)+BP$9,Datenquellen!$F$7:$H$45,3,FALSE))="X"
                                    ),
                          "X",
                          ""
                          ),
               "X"
            )</f>
        <v>X</v>
      </c>
      <c r="BR16" s="229"/>
      <c r="BS16" s="230"/>
      <c r="BT16" s="408"/>
      <c r="BU16" s="405" t="str">
        <f>TEXT(EDATE('Projektkostenkalkulation EP'!$B$8,2),"MMMM")</f>
        <v>März</v>
      </c>
      <c r="BV16" s="226"/>
      <c r="BW16" s="227" t="str">
        <f>IF(
            OR(
                     TEXT(EDATE('Projektkostenkalkulation EP'!$B$8,2),"TTT") = "Sa",
                     TEXT(EDATE('Projektkostenkalkulation EP'!$B$8,2),"TTT") = "So",
                     IF(ISNA(VLOOKUP(EDATE('Projektkostenkalkulation EP'!$B$8,2),Datenquellen!$F$7:$H$45,3,FALSE))," ",VLOOKUP(EDATE('Projektkostenkalkulation EP'!$B$8,2),Datenquellen!$F$7:$H$45,3,FALSE))="X"
                            ),
                    "X",
                    ""
            )</f>
        <v/>
      </c>
      <c r="BX16" s="227" t="str">
        <f xml:space="preserve"> IF(TEXT((EDATE('Projektkostenkalkulation EP'!$B$8,2)+BW$9),"MM")=TEXT((EDATE('Projektkostenkalkulation EP'!$B$8,2)+(BW$9-1)),"MM"),
             IF(
                        OR(
                                    TEXT((EDATE('Projektkostenkalkulation EP'!$B$8,2)+BW$9),"TTT") = "Sa",
                                    TEXT((EDATE('Projektkostenkalkulation EP'!$B$8,2)+BW$9),"TTT") = "So",
                                    IF(ISNA(VLOOKUP(EDATE('Projektkostenkalkulation EP'!$B$8,2)+BW$9,Datenquellen!$F$7:$H$45,3,FALSE))," ",VLOOKUP(EDATE('Projektkostenkalkulation EP'!$B$8,2)+BW$9,Datenquellen!$F$7:$H$45,3,FALSE))="X"
                                    ),
                          "X",
                          ""
                          ),
               "X"
            )</f>
        <v>X</v>
      </c>
      <c r="BY16" s="227" t="str">
        <f xml:space="preserve"> IF(TEXT((EDATE('Projektkostenkalkulation EP'!$B$8,2)+BX$9),"MM")=TEXT((EDATE('Projektkostenkalkulation EP'!$B$8,2)+(BX$9-1)),"MM"),
             IF(
                        OR(
                                    TEXT((EDATE('Projektkostenkalkulation EP'!$B$8,2)+BX$9),"TTT") = "Sa",
                                    TEXT((EDATE('Projektkostenkalkulation EP'!$B$8,2)+BX$9),"TTT") = "So",
                                    IF(ISNA(VLOOKUP(EDATE('Projektkostenkalkulation EP'!$B$8,2)+BX$9,Datenquellen!$F$7:$H$45,3,FALSE))," ",VLOOKUP(EDATE('Projektkostenkalkulation EP'!$B$8,2)+BX$9,Datenquellen!$F$7:$H$45,3,FALSE))="X"
                                    ),
                          "X",
                          ""
                          ),
               "X"
            )</f>
        <v>X</v>
      </c>
      <c r="BZ16" s="227" t="str">
        <f xml:space="preserve"> IF(TEXT((EDATE('Projektkostenkalkulation EP'!$B$8,2)+BY$9),"MM")=TEXT((EDATE('Projektkostenkalkulation EP'!$B$8,2)+(BY$9-1)),"MM"),
             IF(
                        OR(
                                    TEXT((EDATE('Projektkostenkalkulation EP'!$B$8,2)+BY$9),"TTT") = "Sa",
                                    TEXT((EDATE('Projektkostenkalkulation EP'!$B$8,2)+BY$9),"TTT") = "So",
                                    IF(ISNA(VLOOKUP(EDATE('Projektkostenkalkulation EP'!$B$8,2)+BY$9,Datenquellen!$F$7:$H$45,3,FALSE))," ",VLOOKUP(EDATE('Projektkostenkalkulation EP'!$B$8,2)+BY$9,Datenquellen!$F$7:$H$45,3,FALSE))="X"
                                    ),
                          "X",
                          ""
                          ),
               "X"
            )</f>
        <v/>
      </c>
      <c r="CA16" s="227" t="str">
        <f xml:space="preserve"> IF(TEXT((EDATE('Projektkostenkalkulation EP'!$B$8,2)+BZ$9),"MM")=TEXT((EDATE('Projektkostenkalkulation EP'!$B$8,2)+(BZ$9-1)),"MM"),
             IF(
                        OR(
                                    TEXT((EDATE('Projektkostenkalkulation EP'!$B$8,2)+BZ$9),"TTT") = "Sa",
                                    TEXT((EDATE('Projektkostenkalkulation EP'!$B$8,2)+BZ$9),"TTT") = "So",
                                    IF(ISNA(VLOOKUP(EDATE('Projektkostenkalkulation EP'!$B$8,2)+BZ$9,Datenquellen!$F$7:$H$45,3,FALSE))," ",VLOOKUP(EDATE('Projektkostenkalkulation EP'!$B$8,2)+BZ$9,Datenquellen!$F$7:$H$45,3,FALSE))="X"
                                    ),
                          "X",
                          ""
                          ),
               "X"
            )</f>
        <v/>
      </c>
      <c r="CB16" s="227" t="str">
        <f xml:space="preserve"> IF(TEXT((EDATE('Projektkostenkalkulation EP'!$B$8,2)+CA$9),"MM")=TEXT((EDATE('Projektkostenkalkulation EP'!$B$8,2)+(CA$9-1)),"MM"),
             IF(
                        OR(
                                    TEXT((EDATE('Projektkostenkalkulation EP'!$B$8,2)+CA$9),"TTT") = "Sa",
                                    TEXT((EDATE('Projektkostenkalkulation EP'!$B$8,2)+CA$9),"TTT") = "So",
                                    IF(ISNA(VLOOKUP(EDATE('Projektkostenkalkulation EP'!$B$8,2)+CA$9,Datenquellen!$F$7:$H$45,3,FALSE))," ",VLOOKUP(EDATE('Projektkostenkalkulation EP'!$B$8,2)+CA$9,Datenquellen!$F$7:$H$45,3,FALSE))="X"
                                    ),
                          "X",
                          ""
                          ),
               "X"
            )</f>
        <v/>
      </c>
      <c r="CC16" s="227" t="str">
        <f xml:space="preserve"> IF(TEXT((EDATE('Projektkostenkalkulation EP'!$B$8,2)+CB$9),"MM")=TEXT((EDATE('Projektkostenkalkulation EP'!$B$8,2)+(CB$9-1)),"MM"),
             IF(
                        OR(
                                    TEXT((EDATE('Projektkostenkalkulation EP'!$B$8,2)+CB$9),"TTT") = "Sa",
                                    TEXT((EDATE('Projektkostenkalkulation EP'!$B$8,2)+CB$9),"TTT") = "So",
                                    IF(ISNA(VLOOKUP(EDATE('Projektkostenkalkulation EP'!$B$8,2)+CB$9,Datenquellen!$F$7:$H$45,3,FALSE))," ",VLOOKUP(EDATE('Projektkostenkalkulation EP'!$B$8,2)+CB$9,Datenquellen!$F$7:$H$45,3,FALSE))="X"
                                    ),
                          "X",
                          ""
                          ),
               "X"
            )</f>
        <v/>
      </c>
      <c r="CD16" s="227" t="str">
        <f xml:space="preserve"> IF(TEXT((EDATE('Projektkostenkalkulation EP'!$B$8,2)+CC$9),"MM")=TEXT((EDATE('Projektkostenkalkulation EP'!$B$8,2)+(CC$9-1)),"MM"),
             IF(
                        OR(
                                    TEXT((EDATE('Projektkostenkalkulation EP'!$B$8,2)+CC$9),"TTT") = "Sa",
                                    TEXT((EDATE('Projektkostenkalkulation EP'!$B$8,2)+CC$9),"TTT") = "So",
                                    IF(ISNA(VLOOKUP(EDATE('Projektkostenkalkulation EP'!$B$8,2)+CC$9,Datenquellen!$F$7:$H$45,3,FALSE))," ",VLOOKUP(EDATE('Projektkostenkalkulation EP'!$B$8,2)+CC$9,Datenquellen!$F$7:$H$45,3,FALSE))="X"
                                    ),
                          "X",
                          ""
                          ),
               "X"
            )</f>
        <v/>
      </c>
      <c r="CE16" s="227" t="str">
        <f xml:space="preserve"> IF(TEXT((EDATE('Projektkostenkalkulation EP'!$B$8,2)+CD$9),"MM")=TEXT((EDATE('Projektkostenkalkulation EP'!$B$8,2)+(CD$9-1)),"MM"),
             IF(
                        OR(
                                    TEXT((EDATE('Projektkostenkalkulation EP'!$B$8,2)+CD$9),"TTT") = "Sa",
                                    TEXT((EDATE('Projektkostenkalkulation EP'!$B$8,2)+CD$9),"TTT") = "So",
                                    IF(ISNA(VLOOKUP(EDATE('Projektkostenkalkulation EP'!$B$8,2)+CD$9,Datenquellen!$F$7:$H$45,3,FALSE))," ",VLOOKUP(EDATE('Projektkostenkalkulation EP'!$B$8,2)+CD$9,Datenquellen!$F$7:$H$45,3,FALSE))="X"
                                    ),
                          "X",
                          ""
                          ),
               "X"
            )</f>
        <v>X</v>
      </c>
      <c r="CF16" s="227" t="str">
        <f xml:space="preserve"> IF(TEXT((EDATE('Projektkostenkalkulation EP'!$B$8,2)+CE$9),"MM")=TEXT((EDATE('Projektkostenkalkulation EP'!$B$8,2)+(CE$9-1)),"MM"),
             IF(
                        OR(
                                    TEXT((EDATE('Projektkostenkalkulation EP'!$B$8,2)+CE$9),"TTT") = "Sa",
                                    TEXT((EDATE('Projektkostenkalkulation EP'!$B$8,2)+CE$9),"TTT") = "So",
                                    IF(ISNA(VLOOKUP(EDATE('Projektkostenkalkulation EP'!$B$8,2)+CE$9,Datenquellen!$F$7:$H$45,3,FALSE))," ",VLOOKUP(EDATE('Projektkostenkalkulation EP'!$B$8,2)+CE$9,Datenquellen!$F$7:$H$45,3,FALSE))="X"
                                    ),
                          "X",
                          ""
                          ),
               "X"
            )</f>
        <v>X</v>
      </c>
      <c r="CG16" s="227" t="str">
        <f xml:space="preserve"> IF(TEXT((EDATE('Projektkostenkalkulation EP'!$B$8,2)+CF$9),"MM")=TEXT((EDATE('Projektkostenkalkulation EP'!$B$8,2)+(CF$9-1)),"MM"),
             IF(
                        OR(
                                    TEXT((EDATE('Projektkostenkalkulation EP'!$B$8,2)+CF$9),"TTT") = "Sa",
                                    TEXT((EDATE('Projektkostenkalkulation EP'!$B$8,2)+CF$9),"TTT") = "So",
                                    IF(ISNA(VLOOKUP(EDATE('Projektkostenkalkulation EP'!$B$8,2)+CF$9,Datenquellen!$F$7:$H$45,3,FALSE))," ",VLOOKUP(EDATE('Projektkostenkalkulation EP'!$B$8,2)+CF$9,Datenquellen!$F$7:$H$45,3,FALSE))="X"
                                    ),
                          "X",
                          ""
                          ),
               "X"
            )</f>
        <v/>
      </c>
      <c r="CH16" s="227" t="str">
        <f xml:space="preserve"> IF(TEXT((EDATE('Projektkostenkalkulation EP'!$B$8,2)+CG$9),"MM")=TEXT((EDATE('Projektkostenkalkulation EP'!$B$8,2)+(CG$9-1)),"MM"),
             IF(
                        OR(
                                    TEXT((EDATE('Projektkostenkalkulation EP'!$B$8,2)+CG$9),"TTT") = "Sa",
                                    TEXT((EDATE('Projektkostenkalkulation EP'!$B$8,2)+CG$9),"TTT") = "So",
                                    IF(ISNA(VLOOKUP(EDATE('Projektkostenkalkulation EP'!$B$8,2)+CG$9,Datenquellen!$F$7:$H$45,3,FALSE))," ",VLOOKUP(EDATE('Projektkostenkalkulation EP'!$B$8,2)+CG$9,Datenquellen!$F$7:$H$45,3,FALSE))="X"
                                    ),
                          "X",
                          ""
                          ),
               "X"
            )</f>
        <v/>
      </c>
      <c r="CI16" s="227" t="str">
        <f xml:space="preserve"> IF(TEXT((EDATE('Projektkostenkalkulation EP'!$B$8,2)+CH$9),"MM")=TEXT((EDATE('Projektkostenkalkulation EP'!$B$8,2)+(CH$9-1)),"MM"),
             IF(
                        OR(
                                    TEXT((EDATE('Projektkostenkalkulation EP'!$B$8,2)+CH$9),"TTT") = "Sa",
                                    TEXT((EDATE('Projektkostenkalkulation EP'!$B$8,2)+CH$9),"TTT") = "So",
                                    IF(ISNA(VLOOKUP(EDATE('Projektkostenkalkulation EP'!$B$8,2)+CH$9,Datenquellen!$F$7:$H$45,3,FALSE))," ",VLOOKUP(EDATE('Projektkostenkalkulation EP'!$B$8,2)+CH$9,Datenquellen!$F$7:$H$45,3,FALSE))="X"
                                    ),
                          "X",
                          ""
                          ),
               "X"
            )</f>
        <v/>
      </c>
      <c r="CJ16" s="227" t="str">
        <f xml:space="preserve"> IF(TEXT((EDATE('Projektkostenkalkulation EP'!$B$8,2)+CI$9),"MM")=TEXT((EDATE('Projektkostenkalkulation EP'!$B$8,2)+(CI$9-1)),"MM"),
             IF(
                        OR(
                                    TEXT((EDATE('Projektkostenkalkulation EP'!$B$8,2)+CI$9),"TTT") = "Sa",
                                    TEXT((EDATE('Projektkostenkalkulation EP'!$B$8,2)+CI$9),"TTT") = "So",
                                    IF(ISNA(VLOOKUP(EDATE('Projektkostenkalkulation EP'!$B$8,2)+CI$9,Datenquellen!$F$7:$H$45,3,FALSE))," ",VLOOKUP(EDATE('Projektkostenkalkulation EP'!$B$8,2)+CI$9,Datenquellen!$F$7:$H$45,3,FALSE))="X"
                                    ),
                          "X",
                          ""
                          ),
               "X"
            )</f>
        <v/>
      </c>
      <c r="CK16" s="227" t="str">
        <f xml:space="preserve"> IF(TEXT((EDATE('Projektkostenkalkulation EP'!$B$8,2)+CJ$9),"MM")=TEXT((EDATE('Projektkostenkalkulation EP'!$B$8,2)+(CJ$9-1)),"MM"),
             IF(
                        OR(
                                    TEXT((EDATE('Projektkostenkalkulation EP'!$B$8,2)+CJ$9),"TTT") = "Sa",
                                    TEXT((EDATE('Projektkostenkalkulation EP'!$B$8,2)+CJ$9),"TTT") = "So",
                                    IF(ISNA(VLOOKUP(EDATE('Projektkostenkalkulation EP'!$B$8,2)+CJ$9,Datenquellen!$F$7:$H$45,3,FALSE))," ",VLOOKUP(EDATE('Projektkostenkalkulation EP'!$B$8,2)+CJ$9,Datenquellen!$F$7:$H$45,3,FALSE))="X"
                                    ),
                          "X",
                          ""
                          ),
               "X"
            )</f>
        <v/>
      </c>
      <c r="CL16" s="227" t="str">
        <f xml:space="preserve"> IF(TEXT((EDATE('Projektkostenkalkulation EP'!$B$8,2)+CK$9),"MM")=TEXT((EDATE('Projektkostenkalkulation EP'!$B$8,2)+(CK$9-1)),"MM"),
             IF(
                        OR(
                                    TEXT((EDATE('Projektkostenkalkulation EP'!$B$8,2)+CK$9),"TTT") = "Sa",
                                    TEXT((EDATE('Projektkostenkalkulation EP'!$B$8,2)+CK$9),"TTT") = "So",
                                    IF(ISNA(VLOOKUP(EDATE('Projektkostenkalkulation EP'!$B$8,2)+CK$9,Datenquellen!$F$7:$H$45,3,FALSE))," ",VLOOKUP(EDATE('Projektkostenkalkulation EP'!$B$8,2)+CK$9,Datenquellen!$F$7:$H$45,3,FALSE))="X"
                                    ),
                          "X",
                          ""
                          ),
               "X"
            )</f>
        <v>X</v>
      </c>
      <c r="CM16" s="227" t="str">
        <f xml:space="preserve"> IF(TEXT((EDATE('Projektkostenkalkulation EP'!$B$8,2)+CL$9),"MM")=TEXT((EDATE('Projektkostenkalkulation EP'!$B$8,2)+(CL$9-1)),"MM"),
             IF(
                        OR(
                                    TEXT((EDATE('Projektkostenkalkulation EP'!$B$8,2)+CL$9),"TTT") = "Sa",
                                    TEXT((EDATE('Projektkostenkalkulation EP'!$B$8,2)+CL$9),"TTT") = "So",
                                    IF(ISNA(VLOOKUP(EDATE('Projektkostenkalkulation EP'!$B$8,2)+CL$9,Datenquellen!$F$7:$H$45,3,FALSE))," ",VLOOKUP(EDATE('Projektkostenkalkulation EP'!$B$8,2)+CL$9,Datenquellen!$F$7:$H$45,3,FALSE))="X"
                                    ),
                          "X",
                          ""
                          ),
               "X"
            )</f>
        <v>X</v>
      </c>
      <c r="CN16" s="227" t="str">
        <f xml:space="preserve"> IF(TEXT((EDATE('Projektkostenkalkulation EP'!$B$8,2)+CM$9),"MM")=TEXT((EDATE('Projektkostenkalkulation EP'!$B$8,2)+(CM$9-1)),"MM"),
             IF(
                        OR(
                                    TEXT((EDATE('Projektkostenkalkulation EP'!$B$8,2)+CM$9),"TTT") = "Sa",
                                    TEXT((EDATE('Projektkostenkalkulation EP'!$B$8,2)+CM$9),"TTT") = "So",
                                    IF(ISNA(VLOOKUP(EDATE('Projektkostenkalkulation EP'!$B$8,2)+CM$9,Datenquellen!$F$7:$H$45,3,FALSE))," ",VLOOKUP(EDATE('Projektkostenkalkulation EP'!$B$8,2)+CM$9,Datenquellen!$F$7:$H$45,3,FALSE))="X"
                                    ),
                          "X",
                          ""
                          ),
               "X"
            )</f>
        <v/>
      </c>
      <c r="CO16" s="227" t="str">
        <f xml:space="preserve"> IF(TEXT((EDATE('Projektkostenkalkulation EP'!$B$8,2)+CN$9),"MM")=TEXT((EDATE('Projektkostenkalkulation EP'!$B$8,2)+(CN$9-1)),"MM"),
             IF(
                        OR(
                                    TEXT((EDATE('Projektkostenkalkulation EP'!$B$8,2)+CN$9),"TTT") = "Sa",
                                    TEXT((EDATE('Projektkostenkalkulation EP'!$B$8,2)+CN$9),"TTT") = "So",
                                    IF(ISNA(VLOOKUP(EDATE('Projektkostenkalkulation EP'!$B$8,2)+CN$9,Datenquellen!$F$7:$H$45,3,FALSE))," ",VLOOKUP(EDATE('Projektkostenkalkulation EP'!$B$8,2)+CN$9,Datenquellen!$F$7:$H$45,3,FALSE))="X"
                                    ),
                          "X",
                          ""
                          ),
               "X"
            )</f>
        <v/>
      </c>
      <c r="CP16" s="227" t="str">
        <f xml:space="preserve"> IF(TEXT((EDATE('Projektkostenkalkulation EP'!$B$8,2)+CO$9),"MM")=TEXT((EDATE('Projektkostenkalkulation EP'!$B$8,2)+(CO$9-1)),"MM"),
             IF(
                        OR(
                                    TEXT((EDATE('Projektkostenkalkulation EP'!$B$8,2)+CO$9),"TTT") = "Sa",
                                    TEXT((EDATE('Projektkostenkalkulation EP'!$B$8,2)+CO$9),"TTT") = "So",
                                    IF(ISNA(VLOOKUP(EDATE('Projektkostenkalkulation EP'!$B$8,2)+CO$9,Datenquellen!$F$7:$H$45,3,FALSE))," ",VLOOKUP(EDATE('Projektkostenkalkulation EP'!$B$8,2)+CO$9,Datenquellen!$F$7:$H$45,3,FALSE))="X"
                                    ),
                          "X",
                          ""
                          ),
               "X"
            )</f>
        <v/>
      </c>
      <c r="CQ16" s="227" t="str">
        <f xml:space="preserve"> IF(TEXT((EDATE('Projektkostenkalkulation EP'!$B$8,2)+CP$9),"MM")=TEXT((EDATE('Projektkostenkalkulation EP'!$B$8,2)+(CP$9-1)),"MM"),
             IF(
                        OR(
                                    TEXT((EDATE('Projektkostenkalkulation EP'!$B$8,2)+CP$9),"TTT") = "Sa",
                                    TEXT((EDATE('Projektkostenkalkulation EP'!$B$8,2)+CP$9),"TTT") = "So",
                                    IF(ISNA(VLOOKUP(EDATE('Projektkostenkalkulation EP'!$B$8,2)+CP$9,Datenquellen!$F$7:$H$45,3,FALSE))," ",VLOOKUP(EDATE('Projektkostenkalkulation EP'!$B$8,2)+CP$9,Datenquellen!$F$7:$H$45,3,FALSE))="X"
                                    ),
                          "X",
                          ""
                          ),
               "X"
            )</f>
        <v/>
      </c>
      <c r="CR16" s="227" t="str">
        <f xml:space="preserve"> IF(TEXT((EDATE('Projektkostenkalkulation EP'!$B$8,2)+CQ$9),"MM")=TEXT((EDATE('Projektkostenkalkulation EP'!$B$8,2)+(CQ$9-1)),"MM"),
             IF(
                        OR(
                                    TEXT((EDATE('Projektkostenkalkulation EP'!$B$8,2)+CQ$9),"TTT") = "Sa",
                                    TEXT((EDATE('Projektkostenkalkulation EP'!$B$8,2)+CQ$9),"TTT") = "So",
                                    IF(ISNA(VLOOKUP(EDATE('Projektkostenkalkulation EP'!$B$8,2)+CQ$9,Datenquellen!$F$7:$H$45,3,FALSE))," ",VLOOKUP(EDATE('Projektkostenkalkulation EP'!$B$8,2)+CQ$9,Datenquellen!$F$7:$H$45,3,FALSE))="X"
                                    ),
                          "X",
                          ""
                          ),
               "X"
            )</f>
        <v/>
      </c>
      <c r="CS16" s="227" t="str">
        <f xml:space="preserve"> IF(TEXT((EDATE('Projektkostenkalkulation EP'!$B$8,2)+CR$9),"MM")=TEXT((EDATE('Projektkostenkalkulation EP'!$B$8,2)+(CR$9-1)),"MM"),
             IF(
                        OR(
                                    TEXT((EDATE('Projektkostenkalkulation EP'!$B$8,2)+CR$9),"TTT") = "Sa",
                                    TEXT((EDATE('Projektkostenkalkulation EP'!$B$8,2)+CR$9),"TTT") = "So",
                                    IF(ISNA(VLOOKUP(EDATE('Projektkostenkalkulation EP'!$B$8,2)+CR$9,Datenquellen!$F$7:$H$45,3,FALSE))," ",VLOOKUP(EDATE('Projektkostenkalkulation EP'!$B$8,2)+CR$9,Datenquellen!$F$7:$H$45,3,FALSE))="X"
                                    ),
                          "X",
                          ""
                          ),
               "X"
            )</f>
        <v>X</v>
      </c>
      <c r="CT16" s="227" t="str">
        <f xml:space="preserve"> IF(TEXT((EDATE('Projektkostenkalkulation EP'!$B$8,2)+CS$9),"MM")=TEXT((EDATE('Projektkostenkalkulation EP'!$B$8,2)+(CS$9-1)),"MM"),
             IF(
                        OR(
                                    TEXT((EDATE('Projektkostenkalkulation EP'!$B$8,2)+CS$9),"TTT") = "Sa",
                                    TEXT((EDATE('Projektkostenkalkulation EP'!$B$8,2)+CS$9),"TTT") = "So",
                                    IF(ISNA(VLOOKUP(EDATE('Projektkostenkalkulation EP'!$B$8,2)+CS$9,Datenquellen!$F$7:$H$45,3,FALSE))," ",VLOOKUP(EDATE('Projektkostenkalkulation EP'!$B$8,2)+CS$9,Datenquellen!$F$7:$H$45,3,FALSE))="X"
                                    ),
                          "X",
                          ""
                          ),
               "X"
            )</f>
        <v>X</v>
      </c>
      <c r="CU16" s="227" t="str">
        <f xml:space="preserve"> IF(TEXT((EDATE('Projektkostenkalkulation EP'!$B$8,2)+CT$9),"MM")=TEXT((EDATE('Projektkostenkalkulation EP'!$B$8,2)+(CT$9-1)),"MM"),
             IF(
                        OR(
                                    TEXT((EDATE('Projektkostenkalkulation EP'!$B$8,2)+CT$9),"TTT") = "Sa",
                                    TEXT((EDATE('Projektkostenkalkulation EP'!$B$8,2)+CT$9),"TTT") = "So",
                                    IF(ISNA(VLOOKUP(EDATE('Projektkostenkalkulation EP'!$B$8,2)+CT$9,Datenquellen!$F$7:$H$45,3,FALSE))," ",VLOOKUP(EDATE('Projektkostenkalkulation EP'!$B$8,2)+CT$9,Datenquellen!$F$7:$H$45,3,FALSE))="X"
                                    ),
                          "X",
                          ""
                          ),
               "X"
            )</f>
        <v/>
      </c>
      <c r="CV16" s="227" t="str">
        <f xml:space="preserve"> IF(TEXT((EDATE('Projektkostenkalkulation EP'!$B$8,2)+CU$9),"MM")=TEXT((EDATE('Projektkostenkalkulation EP'!$B$8,2)+(CU$9-1)),"MM"),
             IF(
                        OR(
                                    TEXT((EDATE('Projektkostenkalkulation EP'!$B$8,2)+CU$9),"TTT") = "Sa",
                                    TEXT((EDATE('Projektkostenkalkulation EP'!$B$8,2)+CU$9),"TTT") = "So",
                                    IF(ISNA(VLOOKUP(EDATE('Projektkostenkalkulation EP'!$B$8,2)+CU$9,Datenquellen!$F$7:$H$45,3,FALSE))," ",VLOOKUP(EDATE('Projektkostenkalkulation EP'!$B$8,2)+CU$9,Datenquellen!$F$7:$H$45,3,FALSE))="X"
                                    ),
                          "X",
                          ""
                          ),
               "X"
            )</f>
        <v/>
      </c>
      <c r="CW16" s="227" t="str">
        <f xml:space="preserve"> IF(TEXT((EDATE('Projektkostenkalkulation EP'!$B$8,2)+CV$9),"MM")=TEXT((EDATE('Projektkostenkalkulation EP'!$B$8,2)+(CV$9-1)),"MM"),
             IF(
                        OR(
                                    TEXT((EDATE('Projektkostenkalkulation EP'!$B$8,2)+CV$9),"TTT") = "Sa",
                                    TEXT((EDATE('Projektkostenkalkulation EP'!$B$8,2)+CV$9),"TTT") = "So",
                                    IF(ISNA(VLOOKUP(EDATE('Projektkostenkalkulation EP'!$B$8,2)+CV$9,Datenquellen!$F$7:$H$45,3,FALSE))," ",VLOOKUP(EDATE('Projektkostenkalkulation EP'!$B$8,2)+CV$9,Datenquellen!$F$7:$H$45,3,FALSE))="X"
                                    ),
                          "X",
                          ""
                          ),
               "X"
            )</f>
        <v/>
      </c>
      <c r="CX16" s="227" t="str">
        <f xml:space="preserve"> IF(TEXT((EDATE('Projektkostenkalkulation EP'!$B$8,2)+CW$9),"MM")=TEXT((EDATE('Projektkostenkalkulation EP'!$B$8,2)+(CW$9-1)),"MM"),
             IF(
                        OR(
                                    TEXT((EDATE('Projektkostenkalkulation EP'!$B$8,2)+CW$9),"TTT") = "Sa",
                                    TEXT((EDATE('Projektkostenkalkulation EP'!$B$8,2)+CW$9),"TTT") = "So",
                                    IF(ISNA(VLOOKUP(EDATE('Projektkostenkalkulation EP'!$B$8,2)+CW$9,Datenquellen!$F$7:$H$45,3,FALSE))," ",VLOOKUP(EDATE('Projektkostenkalkulation EP'!$B$8,2)+CW$9,Datenquellen!$F$7:$H$45,3,FALSE))="X"
                                    ),
                          "X",
                          ""
                          ),
               "X"
            )</f>
        <v/>
      </c>
      <c r="CY16" s="227" t="str">
        <f xml:space="preserve"> IF(TEXT((EDATE('Projektkostenkalkulation EP'!$B$8,2)+CX$9),"MM")=TEXT((EDATE('Projektkostenkalkulation EP'!$B$8,2)+(CX$9-1)),"MM"),
             IF(
                        OR(
                                    TEXT((EDATE('Projektkostenkalkulation EP'!$B$8,2)+CX$9),"TTT") = "Sa",
                                    TEXT((EDATE('Projektkostenkalkulation EP'!$B$8,2)+CX$9),"TTT") = "So",
                                    IF(ISNA(VLOOKUP(EDATE('Projektkostenkalkulation EP'!$B$8,2)+CX$9,Datenquellen!$F$7:$H$45,3,FALSE))," ",VLOOKUP(EDATE('Projektkostenkalkulation EP'!$B$8,2)+CX$9,Datenquellen!$F$7:$H$45,3,FALSE))="X"
                                    ),
                          "X",
                          ""
                          ),
               "X"
            )</f>
        <v>X</v>
      </c>
      <c r="CZ16" s="227" t="str">
        <f xml:space="preserve"> IF(TEXT((EDATE('Projektkostenkalkulation EP'!$B$8,2)+CY$9),"MM")=TEXT((EDATE('Projektkostenkalkulation EP'!$B$8,2)+(CY$9-1)),"MM"),
             IF(
                        OR(
                                    TEXT((EDATE('Projektkostenkalkulation EP'!$B$8,2)+CY$9),"TTT") = "Sa",
                                    TEXT((EDATE('Projektkostenkalkulation EP'!$B$8,2)+CY$9),"TTT") = "So",
                                    IF(ISNA(VLOOKUP(EDATE('Projektkostenkalkulation EP'!$B$8,2)+CY$9,Datenquellen!$F$7:$H$45,3,FALSE))," ",VLOOKUP(EDATE('Projektkostenkalkulation EP'!$B$8,2)+CY$9,Datenquellen!$F$7:$H$45,3,FALSE))="X"
                                    ),
                          "X",
                          ""
                          ),
               "X"
            )</f>
        <v>X</v>
      </c>
      <c r="DA16" s="228" t="str">
        <f xml:space="preserve"> IF(TEXT((EDATE('Projektkostenkalkulation EP'!$B$8,2)+CZ$9),"MM")=TEXT((EDATE('Projektkostenkalkulation EP'!$B$8,2)+(CZ$9-1)),"MM"),
             IF(
                        OR(
                                    TEXT((EDATE('Projektkostenkalkulation EP'!$B$8,2)+CZ$9),"TTT") = "Sa",
                                    TEXT((EDATE('Projektkostenkalkulation EP'!$B$8,2)+CZ$9),"TTT") = "So",
                                    IF(ISNA(VLOOKUP(EDATE('Projektkostenkalkulation EP'!$B$8,2)+CZ$9,Datenquellen!$F$7:$H$45,3,FALSE))," ",VLOOKUP(EDATE('Projektkostenkalkulation EP'!$B$8,2)+CZ$9,Datenquellen!$F$7:$H$45,3,FALSE))="X"
                                    ),
                          "X",
                          ""
                          ),
               "X"
            )</f>
        <v>X</v>
      </c>
      <c r="DB16" s="229"/>
      <c r="DC16" s="230"/>
      <c r="DD16" s="408"/>
      <c r="DE16" s="405" t="str">
        <f>TEXT(EDATE('Projektkostenkalkulation EP'!$B$8,2),"MMMM")</f>
        <v>März</v>
      </c>
      <c r="DF16" s="226"/>
      <c r="DG16" s="227" t="str">
        <f>IF(
            OR(
                     TEXT(EDATE('Projektkostenkalkulation EP'!$B$8,2),"TTT") = "Sa",
                     TEXT(EDATE('Projektkostenkalkulation EP'!$B$8,2),"TTT") = "So",
                     IF(ISNA(VLOOKUP(EDATE('Projektkostenkalkulation EP'!$B$8,2),Datenquellen!$F$7:$H$45,3,FALSE))," ",VLOOKUP(EDATE('Projektkostenkalkulation EP'!$B$8,2),Datenquellen!$F$7:$H$45,3,FALSE))="X"
                            ),
                    "X",
                    ""
            )</f>
        <v/>
      </c>
      <c r="DH16" s="227" t="str">
        <f xml:space="preserve"> IF(TEXT((EDATE('Projektkostenkalkulation EP'!$B$8,2)+DG$9),"MM")=TEXT((EDATE('Projektkostenkalkulation EP'!$B$8,2)+(DG$9-1)),"MM"),
             IF(
                        OR(
                                    TEXT((EDATE('Projektkostenkalkulation EP'!$B$8,2)+DG$9),"TTT") = "Sa",
                                    TEXT((EDATE('Projektkostenkalkulation EP'!$B$8,2)+DG$9),"TTT") = "So",
                                    IF(ISNA(VLOOKUP(EDATE('Projektkostenkalkulation EP'!$B$8,2)+DG$9,Datenquellen!$F$7:$H$45,3,FALSE))," ",VLOOKUP(EDATE('Projektkostenkalkulation EP'!$B$8,2)+DG$9,Datenquellen!$F$7:$H$45,3,FALSE))="X"
                                    ),
                          "X",
                          ""
                          ),
               "X"
            )</f>
        <v>X</v>
      </c>
      <c r="DI16" s="227" t="str">
        <f xml:space="preserve"> IF(TEXT((EDATE('Projektkostenkalkulation EP'!$B$8,2)+DH$9),"MM")=TEXT((EDATE('Projektkostenkalkulation EP'!$B$8,2)+(DH$9-1)),"MM"),
             IF(
                        OR(
                                    TEXT((EDATE('Projektkostenkalkulation EP'!$B$8,2)+DH$9),"TTT") = "Sa",
                                    TEXT((EDATE('Projektkostenkalkulation EP'!$B$8,2)+DH$9),"TTT") = "So",
                                    IF(ISNA(VLOOKUP(EDATE('Projektkostenkalkulation EP'!$B$8,2)+DH$9,Datenquellen!$F$7:$H$45,3,FALSE))," ",VLOOKUP(EDATE('Projektkostenkalkulation EP'!$B$8,2)+DH$9,Datenquellen!$F$7:$H$45,3,FALSE))="X"
                                    ),
                          "X",
                          ""
                          ),
               "X"
            )</f>
        <v>X</v>
      </c>
      <c r="DJ16" s="227" t="str">
        <f xml:space="preserve"> IF(TEXT((EDATE('Projektkostenkalkulation EP'!$B$8,2)+DI$9),"MM")=TEXT((EDATE('Projektkostenkalkulation EP'!$B$8,2)+(DI$9-1)),"MM"),
             IF(
                        OR(
                                    TEXT((EDATE('Projektkostenkalkulation EP'!$B$8,2)+DI$9),"TTT") = "Sa",
                                    TEXT((EDATE('Projektkostenkalkulation EP'!$B$8,2)+DI$9),"TTT") = "So",
                                    IF(ISNA(VLOOKUP(EDATE('Projektkostenkalkulation EP'!$B$8,2)+DI$9,Datenquellen!$F$7:$H$45,3,FALSE))," ",VLOOKUP(EDATE('Projektkostenkalkulation EP'!$B$8,2)+DI$9,Datenquellen!$F$7:$H$45,3,FALSE))="X"
                                    ),
                          "X",
                          ""
                          ),
               "X"
            )</f>
        <v/>
      </c>
      <c r="DK16" s="227" t="str">
        <f xml:space="preserve"> IF(TEXT((EDATE('Projektkostenkalkulation EP'!$B$8,2)+DJ$9),"MM")=TEXT((EDATE('Projektkostenkalkulation EP'!$B$8,2)+(DJ$9-1)),"MM"),
             IF(
                        OR(
                                    TEXT((EDATE('Projektkostenkalkulation EP'!$B$8,2)+DJ$9),"TTT") = "Sa",
                                    TEXT((EDATE('Projektkostenkalkulation EP'!$B$8,2)+DJ$9),"TTT") = "So",
                                    IF(ISNA(VLOOKUP(EDATE('Projektkostenkalkulation EP'!$B$8,2)+DJ$9,Datenquellen!$F$7:$H$45,3,FALSE))," ",VLOOKUP(EDATE('Projektkostenkalkulation EP'!$B$8,2)+DJ$9,Datenquellen!$F$7:$H$45,3,FALSE))="X"
                                    ),
                          "X",
                          ""
                          ),
               "X"
            )</f>
        <v/>
      </c>
      <c r="DL16" s="227" t="str">
        <f xml:space="preserve"> IF(TEXT((EDATE('Projektkostenkalkulation EP'!$B$8,2)+DK$9),"MM")=TEXT((EDATE('Projektkostenkalkulation EP'!$B$8,2)+(DK$9-1)),"MM"),
             IF(
                        OR(
                                    TEXT((EDATE('Projektkostenkalkulation EP'!$B$8,2)+DK$9),"TTT") = "Sa",
                                    TEXT((EDATE('Projektkostenkalkulation EP'!$B$8,2)+DK$9),"TTT") = "So",
                                    IF(ISNA(VLOOKUP(EDATE('Projektkostenkalkulation EP'!$B$8,2)+DK$9,Datenquellen!$F$7:$H$45,3,FALSE))," ",VLOOKUP(EDATE('Projektkostenkalkulation EP'!$B$8,2)+DK$9,Datenquellen!$F$7:$H$45,3,FALSE))="X"
                                    ),
                          "X",
                          ""
                          ),
               "X"
            )</f>
        <v/>
      </c>
      <c r="DM16" s="227" t="str">
        <f xml:space="preserve"> IF(TEXT((EDATE('Projektkostenkalkulation EP'!$B$8,2)+DL$9),"MM")=TEXT((EDATE('Projektkostenkalkulation EP'!$B$8,2)+(DL$9-1)),"MM"),
             IF(
                        OR(
                                    TEXT((EDATE('Projektkostenkalkulation EP'!$B$8,2)+DL$9),"TTT") = "Sa",
                                    TEXT((EDATE('Projektkostenkalkulation EP'!$B$8,2)+DL$9),"TTT") = "So",
                                    IF(ISNA(VLOOKUP(EDATE('Projektkostenkalkulation EP'!$B$8,2)+DL$9,Datenquellen!$F$7:$H$45,3,FALSE))," ",VLOOKUP(EDATE('Projektkostenkalkulation EP'!$B$8,2)+DL$9,Datenquellen!$F$7:$H$45,3,FALSE))="X"
                                    ),
                          "X",
                          ""
                          ),
               "X"
            )</f>
        <v/>
      </c>
      <c r="DN16" s="227" t="str">
        <f xml:space="preserve"> IF(TEXT((EDATE('Projektkostenkalkulation EP'!$B$8,2)+DM$9),"MM")=TEXT((EDATE('Projektkostenkalkulation EP'!$B$8,2)+(DM$9-1)),"MM"),
             IF(
                        OR(
                                    TEXT((EDATE('Projektkostenkalkulation EP'!$B$8,2)+DM$9),"TTT") = "Sa",
                                    TEXT((EDATE('Projektkostenkalkulation EP'!$B$8,2)+DM$9),"TTT") = "So",
                                    IF(ISNA(VLOOKUP(EDATE('Projektkostenkalkulation EP'!$B$8,2)+DM$9,Datenquellen!$F$7:$H$45,3,FALSE))," ",VLOOKUP(EDATE('Projektkostenkalkulation EP'!$B$8,2)+DM$9,Datenquellen!$F$7:$H$45,3,FALSE))="X"
                                    ),
                          "X",
                          ""
                          ),
               "X"
            )</f>
        <v/>
      </c>
      <c r="DO16" s="227" t="str">
        <f xml:space="preserve"> IF(TEXT((EDATE('Projektkostenkalkulation EP'!$B$8,2)+DN$9),"MM")=TEXT((EDATE('Projektkostenkalkulation EP'!$B$8,2)+(DN$9-1)),"MM"),
             IF(
                        OR(
                                    TEXT((EDATE('Projektkostenkalkulation EP'!$B$8,2)+DN$9),"TTT") = "Sa",
                                    TEXT((EDATE('Projektkostenkalkulation EP'!$B$8,2)+DN$9),"TTT") = "So",
                                    IF(ISNA(VLOOKUP(EDATE('Projektkostenkalkulation EP'!$B$8,2)+DN$9,Datenquellen!$F$7:$H$45,3,FALSE))," ",VLOOKUP(EDATE('Projektkostenkalkulation EP'!$B$8,2)+DN$9,Datenquellen!$F$7:$H$45,3,FALSE))="X"
                                    ),
                          "X",
                          ""
                          ),
               "X"
            )</f>
        <v>X</v>
      </c>
      <c r="DP16" s="227" t="str">
        <f xml:space="preserve"> IF(TEXT((EDATE('Projektkostenkalkulation EP'!$B$8,2)+DO$9),"MM")=TEXT((EDATE('Projektkostenkalkulation EP'!$B$8,2)+(DO$9-1)),"MM"),
             IF(
                        OR(
                                    TEXT((EDATE('Projektkostenkalkulation EP'!$B$8,2)+DO$9),"TTT") = "Sa",
                                    TEXT((EDATE('Projektkostenkalkulation EP'!$B$8,2)+DO$9),"TTT") = "So",
                                    IF(ISNA(VLOOKUP(EDATE('Projektkostenkalkulation EP'!$B$8,2)+DO$9,Datenquellen!$F$7:$H$45,3,FALSE))," ",VLOOKUP(EDATE('Projektkostenkalkulation EP'!$B$8,2)+DO$9,Datenquellen!$F$7:$H$45,3,FALSE))="X"
                                    ),
                          "X",
                          ""
                          ),
               "X"
            )</f>
        <v>X</v>
      </c>
      <c r="DQ16" s="227" t="str">
        <f xml:space="preserve"> IF(TEXT((EDATE('Projektkostenkalkulation EP'!$B$8,2)+DP$9),"MM")=TEXT((EDATE('Projektkostenkalkulation EP'!$B$8,2)+(DP$9-1)),"MM"),
             IF(
                        OR(
                                    TEXT((EDATE('Projektkostenkalkulation EP'!$B$8,2)+DP$9),"TTT") = "Sa",
                                    TEXT((EDATE('Projektkostenkalkulation EP'!$B$8,2)+DP$9),"TTT") = "So",
                                    IF(ISNA(VLOOKUP(EDATE('Projektkostenkalkulation EP'!$B$8,2)+DP$9,Datenquellen!$F$7:$H$45,3,FALSE))," ",VLOOKUP(EDATE('Projektkostenkalkulation EP'!$B$8,2)+DP$9,Datenquellen!$F$7:$H$45,3,FALSE))="X"
                                    ),
                          "X",
                          ""
                          ),
               "X"
            )</f>
        <v/>
      </c>
      <c r="DR16" s="227" t="str">
        <f xml:space="preserve"> IF(TEXT((EDATE('Projektkostenkalkulation EP'!$B$8,2)+DQ$9),"MM")=TEXT((EDATE('Projektkostenkalkulation EP'!$B$8,2)+(DQ$9-1)),"MM"),
             IF(
                        OR(
                                    TEXT((EDATE('Projektkostenkalkulation EP'!$B$8,2)+DQ$9),"TTT") = "Sa",
                                    TEXT((EDATE('Projektkostenkalkulation EP'!$B$8,2)+DQ$9),"TTT") = "So",
                                    IF(ISNA(VLOOKUP(EDATE('Projektkostenkalkulation EP'!$B$8,2)+DQ$9,Datenquellen!$F$7:$H$45,3,FALSE))," ",VLOOKUP(EDATE('Projektkostenkalkulation EP'!$B$8,2)+DQ$9,Datenquellen!$F$7:$H$45,3,FALSE))="X"
                                    ),
                          "X",
                          ""
                          ),
               "X"
            )</f>
        <v/>
      </c>
      <c r="DS16" s="227" t="str">
        <f xml:space="preserve"> IF(TEXT((EDATE('Projektkostenkalkulation EP'!$B$8,2)+DR$9),"MM")=TEXT((EDATE('Projektkostenkalkulation EP'!$B$8,2)+(DR$9-1)),"MM"),
             IF(
                        OR(
                                    TEXT((EDATE('Projektkostenkalkulation EP'!$B$8,2)+DR$9),"TTT") = "Sa",
                                    TEXT((EDATE('Projektkostenkalkulation EP'!$B$8,2)+DR$9),"TTT") = "So",
                                    IF(ISNA(VLOOKUP(EDATE('Projektkostenkalkulation EP'!$B$8,2)+DR$9,Datenquellen!$F$7:$H$45,3,FALSE))," ",VLOOKUP(EDATE('Projektkostenkalkulation EP'!$B$8,2)+DR$9,Datenquellen!$F$7:$H$45,3,FALSE))="X"
                                    ),
                          "X",
                          ""
                          ),
               "X"
            )</f>
        <v/>
      </c>
      <c r="DT16" s="227" t="str">
        <f xml:space="preserve"> IF(TEXT((EDATE('Projektkostenkalkulation EP'!$B$8,2)+DS$9),"MM")=TEXT((EDATE('Projektkostenkalkulation EP'!$B$8,2)+(DS$9-1)),"MM"),
             IF(
                        OR(
                                    TEXT((EDATE('Projektkostenkalkulation EP'!$B$8,2)+DS$9),"TTT") = "Sa",
                                    TEXT((EDATE('Projektkostenkalkulation EP'!$B$8,2)+DS$9),"TTT") = "So",
                                    IF(ISNA(VLOOKUP(EDATE('Projektkostenkalkulation EP'!$B$8,2)+DS$9,Datenquellen!$F$7:$H$45,3,FALSE))," ",VLOOKUP(EDATE('Projektkostenkalkulation EP'!$B$8,2)+DS$9,Datenquellen!$F$7:$H$45,3,FALSE))="X"
                                    ),
                          "X",
                          ""
                          ),
               "X"
            )</f>
        <v/>
      </c>
      <c r="DU16" s="227" t="str">
        <f xml:space="preserve"> IF(TEXT((EDATE('Projektkostenkalkulation EP'!$B$8,2)+DT$9),"MM")=TEXT((EDATE('Projektkostenkalkulation EP'!$B$8,2)+(DT$9-1)),"MM"),
             IF(
                        OR(
                                    TEXT((EDATE('Projektkostenkalkulation EP'!$B$8,2)+DT$9),"TTT") = "Sa",
                                    TEXT((EDATE('Projektkostenkalkulation EP'!$B$8,2)+DT$9),"TTT") = "So",
                                    IF(ISNA(VLOOKUP(EDATE('Projektkostenkalkulation EP'!$B$8,2)+DT$9,Datenquellen!$F$7:$H$45,3,FALSE))," ",VLOOKUP(EDATE('Projektkostenkalkulation EP'!$B$8,2)+DT$9,Datenquellen!$F$7:$H$45,3,FALSE))="X"
                                    ),
                          "X",
                          ""
                          ),
               "X"
            )</f>
        <v/>
      </c>
      <c r="DV16" s="227" t="str">
        <f xml:space="preserve"> IF(TEXT((EDATE('Projektkostenkalkulation EP'!$B$8,2)+DU$9),"MM")=TEXT((EDATE('Projektkostenkalkulation EP'!$B$8,2)+(DU$9-1)),"MM"),
             IF(
                        OR(
                                    TEXT((EDATE('Projektkostenkalkulation EP'!$B$8,2)+DU$9),"TTT") = "Sa",
                                    TEXT((EDATE('Projektkostenkalkulation EP'!$B$8,2)+DU$9),"TTT") = "So",
                                    IF(ISNA(VLOOKUP(EDATE('Projektkostenkalkulation EP'!$B$8,2)+DU$9,Datenquellen!$F$7:$H$45,3,FALSE))," ",VLOOKUP(EDATE('Projektkostenkalkulation EP'!$B$8,2)+DU$9,Datenquellen!$F$7:$H$45,3,FALSE))="X"
                                    ),
                          "X",
                          ""
                          ),
               "X"
            )</f>
        <v>X</v>
      </c>
      <c r="DW16" s="227" t="str">
        <f xml:space="preserve"> IF(TEXT((EDATE('Projektkostenkalkulation EP'!$B$8,2)+DV$9),"MM")=TEXT((EDATE('Projektkostenkalkulation EP'!$B$8,2)+(DV$9-1)),"MM"),
             IF(
                        OR(
                                    TEXT((EDATE('Projektkostenkalkulation EP'!$B$8,2)+DV$9),"TTT") = "Sa",
                                    TEXT((EDATE('Projektkostenkalkulation EP'!$B$8,2)+DV$9),"TTT") = "So",
                                    IF(ISNA(VLOOKUP(EDATE('Projektkostenkalkulation EP'!$B$8,2)+DV$9,Datenquellen!$F$7:$H$45,3,FALSE))," ",VLOOKUP(EDATE('Projektkostenkalkulation EP'!$B$8,2)+DV$9,Datenquellen!$F$7:$H$45,3,FALSE))="X"
                                    ),
                          "X",
                          ""
                          ),
               "X"
            )</f>
        <v>X</v>
      </c>
      <c r="DX16" s="227" t="str">
        <f xml:space="preserve"> IF(TEXT((EDATE('Projektkostenkalkulation EP'!$B$8,2)+DW$9),"MM")=TEXT((EDATE('Projektkostenkalkulation EP'!$B$8,2)+(DW$9-1)),"MM"),
             IF(
                        OR(
                                    TEXT((EDATE('Projektkostenkalkulation EP'!$B$8,2)+DW$9),"TTT") = "Sa",
                                    TEXT((EDATE('Projektkostenkalkulation EP'!$B$8,2)+DW$9),"TTT") = "So",
                                    IF(ISNA(VLOOKUP(EDATE('Projektkostenkalkulation EP'!$B$8,2)+DW$9,Datenquellen!$F$7:$H$45,3,FALSE))," ",VLOOKUP(EDATE('Projektkostenkalkulation EP'!$B$8,2)+DW$9,Datenquellen!$F$7:$H$45,3,FALSE))="X"
                                    ),
                          "X",
                          ""
                          ),
               "X"
            )</f>
        <v/>
      </c>
      <c r="DY16" s="227" t="str">
        <f xml:space="preserve"> IF(TEXT((EDATE('Projektkostenkalkulation EP'!$B$8,2)+DX$9),"MM")=TEXT((EDATE('Projektkostenkalkulation EP'!$B$8,2)+(DX$9-1)),"MM"),
             IF(
                        OR(
                                    TEXT((EDATE('Projektkostenkalkulation EP'!$B$8,2)+DX$9),"TTT") = "Sa",
                                    TEXT((EDATE('Projektkostenkalkulation EP'!$B$8,2)+DX$9),"TTT") = "So",
                                    IF(ISNA(VLOOKUP(EDATE('Projektkostenkalkulation EP'!$B$8,2)+DX$9,Datenquellen!$F$7:$H$45,3,FALSE))," ",VLOOKUP(EDATE('Projektkostenkalkulation EP'!$B$8,2)+DX$9,Datenquellen!$F$7:$H$45,3,FALSE))="X"
                                    ),
                          "X",
                          ""
                          ),
               "X"
            )</f>
        <v/>
      </c>
      <c r="DZ16" s="227" t="str">
        <f xml:space="preserve"> IF(TEXT((EDATE('Projektkostenkalkulation EP'!$B$8,2)+DY$9),"MM")=TEXT((EDATE('Projektkostenkalkulation EP'!$B$8,2)+(DY$9-1)),"MM"),
             IF(
                        OR(
                                    TEXT((EDATE('Projektkostenkalkulation EP'!$B$8,2)+DY$9),"TTT") = "Sa",
                                    TEXT((EDATE('Projektkostenkalkulation EP'!$B$8,2)+DY$9),"TTT") = "So",
                                    IF(ISNA(VLOOKUP(EDATE('Projektkostenkalkulation EP'!$B$8,2)+DY$9,Datenquellen!$F$7:$H$45,3,FALSE))," ",VLOOKUP(EDATE('Projektkostenkalkulation EP'!$B$8,2)+DY$9,Datenquellen!$F$7:$H$45,3,FALSE))="X"
                                    ),
                          "X",
                          ""
                          ),
               "X"
            )</f>
        <v/>
      </c>
      <c r="EA16" s="227" t="str">
        <f xml:space="preserve"> IF(TEXT((EDATE('Projektkostenkalkulation EP'!$B$8,2)+DZ$9),"MM")=TEXT((EDATE('Projektkostenkalkulation EP'!$B$8,2)+(DZ$9-1)),"MM"),
             IF(
                        OR(
                                    TEXT((EDATE('Projektkostenkalkulation EP'!$B$8,2)+DZ$9),"TTT") = "Sa",
                                    TEXT((EDATE('Projektkostenkalkulation EP'!$B$8,2)+DZ$9),"TTT") = "So",
                                    IF(ISNA(VLOOKUP(EDATE('Projektkostenkalkulation EP'!$B$8,2)+DZ$9,Datenquellen!$F$7:$H$45,3,FALSE))," ",VLOOKUP(EDATE('Projektkostenkalkulation EP'!$B$8,2)+DZ$9,Datenquellen!$F$7:$H$45,3,FALSE))="X"
                                    ),
                          "X",
                          ""
                          ),
               "X"
            )</f>
        <v/>
      </c>
      <c r="EB16" s="227" t="str">
        <f xml:space="preserve"> IF(TEXT((EDATE('Projektkostenkalkulation EP'!$B$8,2)+EA$9),"MM")=TEXT((EDATE('Projektkostenkalkulation EP'!$B$8,2)+(EA$9-1)),"MM"),
             IF(
                        OR(
                                    TEXT((EDATE('Projektkostenkalkulation EP'!$B$8,2)+EA$9),"TTT") = "Sa",
                                    TEXT((EDATE('Projektkostenkalkulation EP'!$B$8,2)+EA$9),"TTT") = "So",
                                    IF(ISNA(VLOOKUP(EDATE('Projektkostenkalkulation EP'!$B$8,2)+EA$9,Datenquellen!$F$7:$H$45,3,FALSE))," ",VLOOKUP(EDATE('Projektkostenkalkulation EP'!$B$8,2)+EA$9,Datenquellen!$F$7:$H$45,3,FALSE))="X"
                                    ),
                          "X",
                          ""
                          ),
               "X"
            )</f>
        <v/>
      </c>
      <c r="EC16" s="227" t="str">
        <f xml:space="preserve"> IF(TEXT((EDATE('Projektkostenkalkulation EP'!$B$8,2)+EB$9),"MM")=TEXT((EDATE('Projektkostenkalkulation EP'!$B$8,2)+(EB$9-1)),"MM"),
             IF(
                        OR(
                                    TEXT((EDATE('Projektkostenkalkulation EP'!$B$8,2)+EB$9),"TTT") = "Sa",
                                    TEXT((EDATE('Projektkostenkalkulation EP'!$B$8,2)+EB$9),"TTT") = "So",
                                    IF(ISNA(VLOOKUP(EDATE('Projektkostenkalkulation EP'!$B$8,2)+EB$9,Datenquellen!$F$7:$H$45,3,FALSE))," ",VLOOKUP(EDATE('Projektkostenkalkulation EP'!$B$8,2)+EB$9,Datenquellen!$F$7:$H$45,3,FALSE))="X"
                                    ),
                          "X",
                          ""
                          ),
               "X"
            )</f>
        <v>X</v>
      </c>
      <c r="ED16" s="227" t="str">
        <f xml:space="preserve"> IF(TEXT((EDATE('Projektkostenkalkulation EP'!$B$8,2)+EC$9),"MM")=TEXT((EDATE('Projektkostenkalkulation EP'!$B$8,2)+(EC$9-1)),"MM"),
             IF(
                        OR(
                                    TEXT((EDATE('Projektkostenkalkulation EP'!$B$8,2)+EC$9),"TTT") = "Sa",
                                    TEXT((EDATE('Projektkostenkalkulation EP'!$B$8,2)+EC$9),"TTT") = "So",
                                    IF(ISNA(VLOOKUP(EDATE('Projektkostenkalkulation EP'!$B$8,2)+EC$9,Datenquellen!$F$7:$H$45,3,FALSE))," ",VLOOKUP(EDATE('Projektkostenkalkulation EP'!$B$8,2)+EC$9,Datenquellen!$F$7:$H$45,3,FALSE))="X"
                                    ),
                          "X",
                          ""
                          ),
               "X"
            )</f>
        <v>X</v>
      </c>
      <c r="EE16" s="227" t="str">
        <f xml:space="preserve"> IF(TEXT((EDATE('Projektkostenkalkulation EP'!$B$8,2)+ED$9),"MM")=TEXT((EDATE('Projektkostenkalkulation EP'!$B$8,2)+(ED$9-1)),"MM"),
             IF(
                        OR(
                                    TEXT((EDATE('Projektkostenkalkulation EP'!$B$8,2)+ED$9),"TTT") = "Sa",
                                    TEXT((EDATE('Projektkostenkalkulation EP'!$B$8,2)+ED$9),"TTT") = "So",
                                    IF(ISNA(VLOOKUP(EDATE('Projektkostenkalkulation EP'!$B$8,2)+ED$9,Datenquellen!$F$7:$H$45,3,FALSE))," ",VLOOKUP(EDATE('Projektkostenkalkulation EP'!$B$8,2)+ED$9,Datenquellen!$F$7:$H$45,3,FALSE))="X"
                                    ),
                          "X",
                          ""
                          ),
               "X"
            )</f>
        <v/>
      </c>
      <c r="EF16" s="227" t="str">
        <f xml:space="preserve"> IF(TEXT((EDATE('Projektkostenkalkulation EP'!$B$8,2)+EE$9),"MM")=TEXT((EDATE('Projektkostenkalkulation EP'!$B$8,2)+(EE$9-1)),"MM"),
             IF(
                        OR(
                                    TEXT((EDATE('Projektkostenkalkulation EP'!$B$8,2)+EE$9),"TTT") = "Sa",
                                    TEXT((EDATE('Projektkostenkalkulation EP'!$B$8,2)+EE$9),"TTT") = "So",
                                    IF(ISNA(VLOOKUP(EDATE('Projektkostenkalkulation EP'!$B$8,2)+EE$9,Datenquellen!$F$7:$H$45,3,FALSE))," ",VLOOKUP(EDATE('Projektkostenkalkulation EP'!$B$8,2)+EE$9,Datenquellen!$F$7:$H$45,3,FALSE))="X"
                                    ),
                          "X",
                          ""
                          ),
               "X"
            )</f>
        <v/>
      </c>
      <c r="EG16" s="227" t="str">
        <f xml:space="preserve"> IF(TEXT((EDATE('Projektkostenkalkulation EP'!$B$8,2)+EF$9),"MM")=TEXT((EDATE('Projektkostenkalkulation EP'!$B$8,2)+(EF$9-1)),"MM"),
             IF(
                        OR(
                                    TEXT((EDATE('Projektkostenkalkulation EP'!$B$8,2)+EF$9),"TTT") = "Sa",
                                    TEXT((EDATE('Projektkostenkalkulation EP'!$B$8,2)+EF$9),"TTT") = "So",
                                    IF(ISNA(VLOOKUP(EDATE('Projektkostenkalkulation EP'!$B$8,2)+EF$9,Datenquellen!$F$7:$H$45,3,FALSE))," ",VLOOKUP(EDATE('Projektkostenkalkulation EP'!$B$8,2)+EF$9,Datenquellen!$F$7:$H$45,3,FALSE))="X"
                                    ),
                          "X",
                          ""
                          ),
               "X"
            )</f>
        <v/>
      </c>
      <c r="EH16" s="227" t="str">
        <f xml:space="preserve"> IF(TEXT((EDATE('Projektkostenkalkulation EP'!$B$8,2)+EG$9),"MM")=TEXT((EDATE('Projektkostenkalkulation EP'!$B$8,2)+(EG$9-1)),"MM"),
             IF(
                        OR(
                                    TEXT((EDATE('Projektkostenkalkulation EP'!$B$8,2)+EG$9),"TTT") = "Sa",
                                    TEXT((EDATE('Projektkostenkalkulation EP'!$B$8,2)+EG$9),"TTT") = "So",
                                    IF(ISNA(VLOOKUP(EDATE('Projektkostenkalkulation EP'!$B$8,2)+EG$9,Datenquellen!$F$7:$H$45,3,FALSE))," ",VLOOKUP(EDATE('Projektkostenkalkulation EP'!$B$8,2)+EG$9,Datenquellen!$F$7:$H$45,3,FALSE))="X"
                                    ),
                          "X",
                          ""
                          ),
               "X"
            )</f>
        <v/>
      </c>
      <c r="EI16" s="227" t="str">
        <f xml:space="preserve"> IF(TEXT((EDATE('Projektkostenkalkulation EP'!$B$8,2)+EH$9),"MM")=TEXT((EDATE('Projektkostenkalkulation EP'!$B$8,2)+(EH$9-1)),"MM"),
             IF(
                        OR(
                                    TEXT((EDATE('Projektkostenkalkulation EP'!$B$8,2)+EH$9),"TTT") = "Sa",
                                    TEXT((EDATE('Projektkostenkalkulation EP'!$B$8,2)+EH$9),"TTT") = "So",
                                    IF(ISNA(VLOOKUP(EDATE('Projektkostenkalkulation EP'!$B$8,2)+EH$9,Datenquellen!$F$7:$H$45,3,FALSE))," ",VLOOKUP(EDATE('Projektkostenkalkulation EP'!$B$8,2)+EH$9,Datenquellen!$F$7:$H$45,3,FALSE))="X"
                                    ),
                          "X",
                          ""
                          ),
               "X"
            )</f>
        <v>X</v>
      </c>
      <c r="EJ16" s="227" t="str">
        <f xml:space="preserve"> IF(TEXT((EDATE('Projektkostenkalkulation EP'!$B$8,2)+EI$9),"MM")=TEXT((EDATE('Projektkostenkalkulation EP'!$B$8,2)+(EI$9-1)),"MM"),
             IF(
                        OR(
                                    TEXT((EDATE('Projektkostenkalkulation EP'!$B$8,2)+EI$9),"TTT") = "Sa",
                                    TEXT((EDATE('Projektkostenkalkulation EP'!$B$8,2)+EI$9),"TTT") = "So",
                                    IF(ISNA(VLOOKUP(EDATE('Projektkostenkalkulation EP'!$B$8,2)+EI$9,Datenquellen!$F$7:$H$45,3,FALSE))," ",VLOOKUP(EDATE('Projektkostenkalkulation EP'!$B$8,2)+EI$9,Datenquellen!$F$7:$H$45,3,FALSE))="X"
                                    ),
                          "X",
                          ""
                          ),
               "X"
            )</f>
        <v>X</v>
      </c>
      <c r="EK16" s="228" t="str">
        <f xml:space="preserve"> IF(TEXT((EDATE('Projektkostenkalkulation EP'!$B$8,2)+EJ$9),"MM")=TEXT((EDATE('Projektkostenkalkulation EP'!$B$8,2)+(EJ$9-1)),"MM"),
             IF(
                        OR(
                                    TEXT((EDATE('Projektkostenkalkulation EP'!$B$8,2)+EJ$9),"TTT") = "Sa",
                                    TEXT((EDATE('Projektkostenkalkulation EP'!$B$8,2)+EJ$9),"TTT") = "So",
                                    IF(ISNA(VLOOKUP(EDATE('Projektkostenkalkulation EP'!$B$8,2)+EJ$9,Datenquellen!$F$7:$H$45,3,FALSE))," ",VLOOKUP(EDATE('Projektkostenkalkulation EP'!$B$8,2)+EJ$9,Datenquellen!$F$7:$H$45,3,FALSE))="X"
                                    ),
                          "X",
                          ""
                          ),
               "X"
            )</f>
        <v>X</v>
      </c>
      <c r="EL16" s="229"/>
      <c r="EM16" s="230"/>
      <c r="EN16" s="408"/>
      <c r="EO16" s="405" t="str">
        <f>TEXT(EDATE('Projektkostenkalkulation EP'!$B$8,2),"MMMM")</f>
        <v>März</v>
      </c>
      <c r="EP16" s="226"/>
      <c r="EQ16" s="227" t="str">
        <f>IF(
            OR(
                     TEXT(EDATE('Projektkostenkalkulation EP'!$B$8,2),"TTT") = "Sa",
                     TEXT(EDATE('Projektkostenkalkulation EP'!$B$8,2),"TTT") = "So",
                     IF(ISNA(VLOOKUP(EDATE('Projektkostenkalkulation EP'!$B$8,2),Datenquellen!$F$7:$H$45,3,FALSE))," ",VLOOKUP(EDATE('Projektkostenkalkulation EP'!$B$8,2),Datenquellen!$F$7:$H$45,3,FALSE))="X"
                            ),
                    "X",
                    ""
            )</f>
        <v/>
      </c>
      <c r="ER16" s="227" t="str">
        <f xml:space="preserve"> IF(TEXT((EDATE('Projektkostenkalkulation EP'!$B$8,2)+EQ$9),"MM")=TEXT((EDATE('Projektkostenkalkulation EP'!$B$8,2)+(EQ$9-1)),"MM"),
             IF(
                        OR(
                                    TEXT((EDATE('Projektkostenkalkulation EP'!$B$8,2)+EQ$9),"TTT") = "Sa",
                                    TEXT((EDATE('Projektkostenkalkulation EP'!$B$8,2)+EQ$9),"TTT") = "So",
                                    IF(ISNA(VLOOKUP(EDATE('Projektkostenkalkulation EP'!$B$8,2)+EQ$9,Datenquellen!$F$7:$H$45,3,FALSE))," ",VLOOKUP(EDATE('Projektkostenkalkulation EP'!$B$8,2)+EQ$9,Datenquellen!$F$7:$H$45,3,FALSE))="X"
                                    ),
                          "X",
                          ""
                          ),
               "X"
            )</f>
        <v>X</v>
      </c>
      <c r="ES16" s="227" t="str">
        <f xml:space="preserve"> IF(TEXT((EDATE('Projektkostenkalkulation EP'!$B$8,2)+ER$9),"MM")=TEXT((EDATE('Projektkostenkalkulation EP'!$B$8,2)+(ER$9-1)),"MM"),
             IF(
                        OR(
                                    TEXT((EDATE('Projektkostenkalkulation EP'!$B$8,2)+ER$9),"TTT") = "Sa",
                                    TEXT((EDATE('Projektkostenkalkulation EP'!$B$8,2)+ER$9),"TTT") = "So",
                                    IF(ISNA(VLOOKUP(EDATE('Projektkostenkalkulation EP'!$B$8,2)+ER$9,Datenquellen!$F$7:$H$45,3,FALSE))," ",VLOOKUP(EDATE('Projektkostenkalkulation EP'!$B$8,2)+ER$9,Datenquellen!$F$7:$H$45,3,FALSE))="X"
                                    ),
                          "X",
                          ""
                          ),
               "X"
            )</f>
        <v>X</v>
      </c>
      <c r="ET16" s="227" t="str">
        <f xml:space="preserve"> IF(TEXT((EDATE('Projektkostenkalkulation EP'!$B$8,2)+ES$9),"MM")=TEXT((EDATE('Projektkostenkalkulation EP'!$B$8,2)+(ES$9-1)),"MM"),
             IF(
                        OR(
                                    TEXT((EDATE('Projektkostenkalkulation EP'!$B$8,2)+ES$9),"TTT") = "Sa",
                                    TEXT((EDATE('Projektkostenkalkulation EP'!$B$8,2)+ES$9),"TTT") = "So",
                                    IF(ISNA(VLOOKUP(EDATE('Projektkostenkalkulation EP'!$B$8,2)+ES$9,Datenquellen!$F$7:$H$45,3,FALSE))," ",VLOOKUP(EDATE('Projektkostenkalkulation EP'!$B$8,2)+ES$9,Datenquellen!$F$7:$H$45,3,FALSE))="X"
                                    ),
                          "X",
                          ""
                          ),
               "X"
            )</f>
        <v/>
      </c>
      <c r="EU16" s="227" t="str">
        <f xml:space="preserve"> IF(TEXT((EDATE('Projektkostenkalkulation EP'!$B$8,2)+ET$9),"MM")=TEXT((EDATE('Projektkostenkalkulation EP'!$B$8,2)+(ET$9-1)),"MM"),
             IF(
                        OR(
                                    TEXT((EDATE('Projektkostenkalkulation EP'!$B$8,2)+ET$9),"TTT") = "Sa",
                                    TEXT((EDATE('Projektkostenkalkulation EP'!$B$8,2)+ET$9),"TTT") = "So",
                                    IF(ISNA(VLOOKUP(EDATE('Projektkostenkalkulation EP'!$B$8,2)+ET$9,Datenquellen!$F$7:$H$45,3,FALSE))," ",VLOOKUP(EDATE('Projektkostenkalkulation EP'!$B$8,2)+ET$9,Datenquellen!$F$7:$H$45,3,FALSE))="X"
                                    ),
                          "X",
                          ""
                          ),
               "X"
            )</f>
        <v/>
      </c>
      <c r="EV16" s="227" t="str">
        <f xml:space="preserve"> IF(TEXT((EDATE('Projektkostenkalkulation EP'!$B$8,2)+EU$9),"MM")=TEXT((EDATE('Projektkostenkalkulation EP'!$B$8,2)+(EU$9-1)),"MM"),
             IF(
                        OR(
                                    TEXT((EDATE('Projektkostenkalkulation EP'!$B$8,2)+EU$9),"TTT") = "Sa",
                                    TEXT((EDATE('Projektkostenkalkulation EP'!$B$8,2)+EU$9),"TTT") = "So",
                                    IF(ISNA(VLOOKUP(EDATE('Projektkostenkalkulation EP'!$B$8,2)+EU$9,Datenquellen!$F$7:$H$45,3,FALSE))," ",VLOOKUP(EDATE('Projektkostenkalkulation EP'!$B$8,2)+EU$9,Datenquellen!$F$7:$H$45,3,FALSE))="X"
                                    ),
                          "X",
                          ""
                          ),
               "X"
            )</f>
        <v/>
      </c>
      <c r="EW16" s="227" t="str">
        <f xml:space="preserve"> IF(TEXT((EDATE('Projektkostenkalkulation EP'!$B$8,2)+EV$9),"MM")=TEXT((EDATE('Projektkostenkalkulation EP'!$B$8,2)+(EV$9-1)),"MM"),
             IF(
                        OR(
                                    TEXT((EDATE('Projektkostenkalkulation EP'!$B$8,2)+EV$9),"TTT") = "Sa",
                                    TEXT((EDATE('Projektkostenkalkulation EP'!$B$8,2)+EV$9),"TTT") = "So",
                                    IF(ISNA(VLOOKUP(EDATE('Projektkostenkalkulation EP'!$B$8,2)+EV$9,Datenquellen!$F$7:$H$45,3,FALSE))," ",VLOOKUP(EDATE('Projektkostenkalkulation EP'!$B$8,2)+EV$9,Datenquellen!$F$7:$H$45,3,FALSE))="X"
                                    ),
                          "X",
                          ""
                          ),
               "X"
            )</f>
        <v/>
      </c>
      <c r="EX16" s="227" t="str">
        <f xml:space="preserve"> IF(TEXT((EDATE('Projektkostenkalkulation EP'!$B$8,2)+EW$9),"MM")=TEXT((EDATE('Projektkostenkalkulation EP'!$B$8,2)+(EW$9-1)),"MM"),
             IF(
                        OR(
                                    TEXT((EDATE('Projektkostenkalkulation EP'!$B$8,2)+EW$9),"TTT") = "Sa",
                                    TEXT((EDATE('Projektkostenkalkulation EP'!$B$8,2)+EW$9),"TTT") = "So",
                                    IF(ISNA(VLOOKUP(EDATE('Projektkostenkalkulation EP'!$B$8,2)+EW$9,Datenquellen!$F$7:$H$45,3,FALSE))," ",VLOOKUP(EDATE('Projektkostenkalkulation EP'!$B$8,2)+EW$9,Datenquellen!$F$7:$H$45,3,FALSE))="X"
                                    ),
                          "X",
                          ""
                          ),
               "X"
            )</f>
        <v/>
      </c>
      <c r="EY16" s="227" t="str">
        <f xml:space="preserve"> IF(TEXT((EDATE('Projektkostenkalkulation EP'!$B$8,2)+EX$9),"MM")=TEXT((EDATE('Projektkostenkalkulation EP'!$B$8,2)+(EX$9-1)),"MM"),
             IF(
                        OR(
                                    TEXT((EDATE('Projektkostenkalkulation EP'!$B$8,2)+EX$9),"TTT") = "Sa",
                                    TEXT((EDATE('Projektkostenkalkulation EP'!$B$8,2)+EX$9),"TTT") = "So",
                                    IF(ISNA(VLOOKUP(EDATE('Projektkostenkalkulation EP'!$B$8,2)+EX$9,Datenquellen!$F$7:$H$45,3,FALSE))," ",VLOOKUP(EDATE('Projektkostenkalkulation EP'!$B$8,2)+EX$9,Datenquellen!$F$7:$H$45,3,FALSE))="X"
                                    ),
                          "X",
                          ""
                          ),
               "X"
            )</f>
        <v>X</v>
      </c>
      <c r="EZ16" s="227" t="str">
        <f xml:space="preserve"> IF(TEXT((EDATE('Projektkostenkalkulation EP'!$B$8,2)+EY$9),"MM")=TEXT((EDATE('Projektkostenkalkulation EP'!$B$8,2)+(EY$9-1)),"MM"),
             IF(
                        OR(
                                    TEXT((EDATE('Projektkostenkalkulation EP'!$B$8,2)+EY$9),"TTT") = "Sa",
                                    TEXT((EDATE('Projektkostenkalkulation EP'!$B$8,2)+EY$9),"TTT") = "So",
                                    IF(ISNA(VLOOKUP(EDATE('Projektkostenkalkulation EP'!$B$8,2)+EY$9,Datenquellen!$F$7:$H$45,3,FALSE))," ",VLOOKUP(EDATE('Projektkostenkalkulation EP'!$B$8,2)+EY$9,Datenquellen!$F$7:$H$45,3,FALSE))="X"
                                    ),
                          "X",
                          ""
                          ),
               "X"
            )</f>
        <v>X</v>
      </c>
      <c r="FA16" s="227" t="str">
        <f xml:space="preserve"> IF(TEXT((EDATE('Projektkostenkalkulation EP'!$B$8,2)+EZ$9),"MM")=TEXT((EDATE('Projektkostenkalkulation EP'!$B$8,2)+(EZ$9-1)),"MM"),
             IF(
                        OR(
                                    TEXT((EDATE('Projektkostenkalkulation EP'!$B$8,2)+EZ$9),"TTT") = "Sa",
                                    TEXT((EDATE('Projektkostenkalkulation EP'!$B$8,2)+EZ$9),"TTT") = "So",
                                    IF(ISNA(VLOOKUP(EDATE('Projektkostenkalkulation EP'!$B$8,2)+EZ$9,Datenquellen!$F$7:$H$45,3,FALSE))," ",VLOOKUP(EDATE('Projektkostenkalkulation EP'!$B$8,2)+EZ$9,Datenquellen!$F$7:$H$45,3,FALSE))="X"
                                    ),
                          "X",
                          ""
                          ),
               "X"
            )</f>
        <v/>
      </c>
      <c r="FB16" s="227" t="str">
        <f xml:space="preserve"> IF(TEXT((EDATE('Projektkostenkalkulation EP'!$B$8,2)+FA$9),"MM")=TEXT((EDATE('Projektkostenkalkulation EP'!$B$8,2)+(FA$9-1)),"MM"),
             IF(
                        OR(
                                    TEXT((EDATE('Projektkostenkalkulation EP'!$B$8,2)+FA$9),"TTT") = "Sa",
                                    TEXT((EDATE('Projektkostenkalkulation EP'!$B$8,2)+FA$9),"TTT") = "So",
                                    IF(ISNA(VLOOKUP(EDATE('Projektkostenkalkulation EP'!$B$8,2)+FA$9,Datenquellen!$F$7:$H$45,3,FALSE))," ",VLOOKUP(EDATE('Projektkostenkalkulation EP'!$B$8,2)+FA$9,Datenquellen!$F$7:$H$45,3,FALSE))="X"
                                    ),
                          "X",
                          ""
                          ),
               "X"
            )</f>
        <v/>
      </c>
      <c r="FC16" s="227" t="str">
        <f xml:space="preserve"> IF(TEXT((EDATE('Projektkostenkalkulation EP'!$B$8,2)+FB$9),"MM")=TEXT((EDATE('Projektkostenkalkulation EP'!$B$8,2)+(FB$9-1)),"MM"),
             IF(
                        OR(
                                    TEXT((EDATE('Projektkostenkalkulation EP'!$B$8,2)+FB$9),"TTT") = "Sa",
                                    TEXT((EDATE('Projektkostenkalkulation EP'!$B$8,2)+FB$9),"TTT") = "So",
                                    IF(ISNA(VLOOKUP(EDATE('Projektkostenkalkulation EP'!$B$8,2)+FB$9,Datenquellen!$F$7:$H$45,3,FALSE))," ",VLOOKUP(EDATE('Projektkostenkalkulation EP'!$B$8,2)+FB$9,Datenquellen!$F$7:$H$45,3,FALSE))="X"
                                    ),
                          "X",
                          ""
                          ),
               "X"
            )</f>
        <v/>
      </c>
      <c r="FD16" s="227" t="str">
        <f xml:space="preserve"> IF(TEXT((EDATE('Projektkostenkalkulation EP'!$B$8,2)+FC$9),"MM")=TEXT((EDATE('Projektkostenkalkulation EP'!$B$8,2)+(FC$9-1)),"MM"),
             IF(
                        OR(
                                    TEXT((EDATE('Projektkostenkalkulation EP'!$B$8,2)+FC$9),"TTT") = "Sa",
                                    TEXT((EDATE('Projektkostenkalkulation EP'!$B$8,2)+FC$9),"TTT") = "So",
                                    IF(ISNA(VLOOKUP(EDATE('Projektkostenkalkulation EP'!$B$8,2)+FC$9,Datenquellen!$F$7:$H$45,3,FALSE))," ",VLOOKUP(EDATE('Projektkostenkalkulation EP'!$B$8,2)+FC$9,Datenquellen!$F$7:$H$45,3,FALSE))="X"
                                    ),
                          "X",
                          ""
                          ),
               "X"
            )</f>
        <v/>
      </c>
      <c r="FE16" s="227" t="str">
        <f xml:space="preserve"> IF(TEXT((EDATE('Projektkostenkalkulation EP'!$B$8,2)+FD$9),"MM")=TEXT((EDATE('Projektkostenkalkulation EP'!$B$8,2)+(FD$9-1)),"MM"),
             IF(
                        OR(
                                    TEXT((EDATE('Projektkostenkalkulation EP'!$B$8,2)+FD$9),"TTT") = "Sa",
                                    TEXT((EDATE('Projektkostenkalkulation EP'!$B$8,2)+FD$9),"TTT") = "So",
                                    IF(ISNA(VLOOKUP(EDATE('Projektkostenkalkulation EP'!$B$8,2)+FD$9,Datenquellen!$F$7:$H$45,3,FALSE))," ",VLOOKUP(EDATE('Projektkostenkalkulation EP'!$B$8,2)+FD$9,Datenquellen!$F$7:$H$45,3,FALSE))="X"
                                    ),
                          "X",
                          ""
                          ),
               "X"
            )</f>
        <v/>
      </c>
      <c r="FF16" s="227" t="str">
        <f xml:space="preserve"> IF(TEXT((EDATE('Projektkostenkalkulation EP'!$B$8,2)+FE$9),"MM")=TEXT((EDATE('Projektkostenkalkulation EP'!$B$8,2)+(FE$9-1)),"MM"),
             IF(
                        OR(
                                    TEXT((EDATE('Projektkostenkalkulation EP'!$B$8,2)+FE$9),"TTT") = "Sa",
                                    TEXT((EDATE('Projektkostenkalkulation EP'!$B$8,2)+FE$9),"TTT") = "So",
                                    IF(ISNA(VLOOKUP(EDATE('Projektkostenkalkulation EP'!$B$8,2)+FE$9,Datenquellen!$F$7:$H$45,3,FALSE))," ",VLOOKUP(EDATE('Projektkostenkalkulation EP'!$B$8,2)+FE$9,Datenquellen!$F$7:$H$45,3,FALSE))="X"
                                    ),
                          "X",
                          ""
                          ),
               "X"
            )</f>
        <v>X</v>
      </c>
      <c r="FG16" s="227" t="str">
        <f xml:space="preserve"> IF(TEXT((EDATE('Projektkostenkalkulation EP'!$B$8,2)+FF$9),"MM")=TEXT((EDATE('Projektkostenkalkulation EP'!$B$8,2)+(FF$9-1)),"MM"),
             IF(
                        OR(
                                    TEXT((EDATE('Projektkostenkalkulation EP'!$B$8,2)+FF$9),"TTT") = "Sa",
                                    TEXT((EDATE('Projektkostenkalkulation EP'!$B$8,2)+FF$9),"TTT") = "So",
                                    IF(ISNA(VLOOKUP(EDATE('Projektkostenkalkulation EP'!$B$8,2)+FF$9,Datenquellen!$F$7:$H$45,3,FALSE))," ",VLOOKUP(EDATE('Projektkostenkalkulation EP'!$B$8,2)+FF$9,Datenquellen!$F$7:$H$45,3,FALSE))="X"
                                    ),
                          "X",
                          ""
                          ),
               "X"
            )</f>
        <v>X</v>
      </c>
      <c r="FH16" s="227" t="str">
        <f xml:space="preserve"> IF(TEXT((EDATE('Projektkostenkalkulation EP'!$B$8,2)+FG$9),"MM")=TEXT((EDATE('Projektkostenkalkulation EP'!$B$8,2)+(FG$9-1)),"MM"),
             IF(
                        OR(
                                    TEXT((EDATE('Projektkostenkalkulation EP'!$B$8,2)+FG$9),"TTT") = "Sa",
                                    TEXT((EDATE('Projektkostenkalkulation EP'!$B$8,2)+FG$9),"TTT") = "So",
                                    IF(ISNA(VLOOKUP(EDATE('Projektkostenkalkulation EP'!$B$8,2)+FG$9,Datenquellen!$F$7:$H$45,3,FALSE))," ",VLOOKUP(EDATE('Projektkostenkalkulation EP'!$B$8,2)+FG$9,Datenquellen!$F$7:$H$45,3,FALSE))="X"
                                    ),
                          "X",
                          ""
                          ),
               "X"
            )</f>
        <v/>
      </c>
      <c r="FI16" s="227" t="str">
        <f xml:space="preserve"> IF(TEXT((EDATE('Projektkostenkalkulation EP'!$B$8,2)+FH$9),"MM")=TEXT((EDATE('Projektkostenkalkulation EP'!$B$8,2)+(FH$9-1)),"MM"),
             IF(
                        OR(
                                    TEXT((EDATE('Projektkostenkalkulation EP'!$B$8,2)+FH$9),"TTT") = "Sa",
                                    TEXT((EDATE('Projektkostenkalkulation EP'!$B$8,2)+FH$9),"TTT") = "So",
                                    IF(ISNA(VLOOKUP(EDATE('Projektkostenkalkulation EP'!$B$8,2)+FH$9,Datenquellen!$F$7:$H$45,3,FALSE))," ",VLOOKUP(EDATE('Projektkostenkalkulation EP'!$B$8,2)+FH$9,Datenquellen!$F$7:$H$45,3,FALSE))="X"
                                    ),
                          "X",
                          ""
                          ),
               "X"
            )</f>
        <v/>
      </c>
      <c r="FJ16" s="227" t="str">
        <f xml:space="preserve"> IF(TEXT((EDATE('Projektkostenkalkulation EP'!$B$8,2)+FI$9),"MM")=TEXT((EDATE('Projektkostenkalkulation EP'!$B$8,2)+(FI$9-1)),"MM"),
             IF(
                        OR(
                                    TEXT((EDATE('Projektkostenkalkulation EP'!$B$8,2)+FI$9),"TTT") = "Sa",
                                    TEXT((EDATE('Projektkostenkalkulation EP'!$B$8,2)+FI$9),"TTT") = "So",
                                    IF(ISNA(VLOOKUP(EDATE('Projektkostenkalkulation EP'!$B$8,2)+FI$9,Datenquellen!$F$7:$H$45,3,FALSE))," ",VLOOKUP(EDATE('Projektkostenkalkulation EP'!$B$8,2)+FI$9,Datenquellen!$F$7:$H$45,3,FALSE))="X"
                                    ),
                          "X",
                          ""
                          ),
               "X"
            )</f>
        <v/>
      </c>
      <c r="FK16" s="227" t="str">
        <f xml:space="preserve"> IF(TEXT((EDATE('Projektkostenkalkulation EP'!$B$8,2)+FJ$9),"MM")=TEXT((EDATE('Projektkostenkalkulation EP'!$B$8,2)+(FJ$9-1)),"MM"),
             IF(
                        OR(
                                    TEXT((EDATE('Projektkostenkalkulation EP'!$B$8,2)+FJ$9),"TTT") = "Sa",
                                    TEXT((EDATE('Projektkostenkalkulation EP'!$B$8,2)+FJ$9),"TTT") = "So",
                                    IF(ISNA(VLOOKUP(EDATE('Projektkostenkalkulation EP'!$B$8,2)+FJ$9,Datenquellen!$F$7:$H$45,3,FALSE))," ",VLOOKUP(EDATE('Projektkostenkalkulation EP'!$B$8,2)+FJ$9,Datenquellen!$F$7:$H$45,3,FALSE))="X"
                                    ),
                          "X",
                          ""
                          ),
               "X"
            )</f>
        <v/>
      </c>
      <c r="FL16" s="227" t="str">
        <f xml:space="preserve"> IF(TEXT((EDATE('Projektkostenkalkulation EP'!$B$8,2)+FK$9),"MM")=TEXT((EDATE('Projektkostenkalkulation EP'!$B$8,2)+(FK$9-1)),"MM"),
             IF(
                        OR(
                                    TEXT((EDATE('Projektkostenkalkulation EP'!$B$8,2)+FK$9),"TTT") = "Sa",
                                    TEXT((EDATE('Projektkostenkalkulation EP'!$B$8,2)+FK$9),"TTT") = "So",
                                    IF(ISNA(VLOOKUP(EDATE('Projektkostenkalkulation EP'!$B$8,2)+FK$9,Datenquellen!$F$7:$H$45,3,FALSE))," ",VLOOKUP(EDATE('Projektkostenkalkulation EP'!$B$8,2)+FK$9,Datenquellen!$F$7:$H$45,3,FALSE))="X"
                                    ),
                          "X",
                          ""
                          ),
               "X"
            )</f>
        <v/>
      </c>
      <c r="FM16" s="227" t="str">
        <f xml:space="preserve"> IF(TEXT((EDATE('Projektkostenkalkulation EP'!$B$8,2)+FL$9),"MM")=TEXT((EDATE('Projektkostenkalkulation EP'!$B$8,2)+(FL$9-1)),"MM"),
             IF(
                        OR(
                                    TEXT((EDATE('Projektkostenkalkulation EP'!$B$8,2)+FL$9),"TTT") = "Sa",
                                    TEXT((EDATE('Projektkostenkalkulation EP'!$B$8,2)+FL$9),"TTT") = "So",
                                    IF(ISNA(VLOOKUP(EDATE('Projektkostenkalkulation EP'!$B$8,2)+FL$9,Datenquellen!$F$7:$H$45,3,FALSE))," ",VLOOKUP(EDATE('Projektkostenkalkulation EP'!$B$8,2)+FL$9,Datenquellen!$F$7:$H$45,3,FALSE))="X"
                                    ),
                          "X",
                          ""
                          ),
               "X"
            )</f>
        <v>X</v>
      </c>
      <c r="FN16" s="227" t="str">
        <f xml:space="preserve"> IF(TEXT((EDATE('Projektkostenkalkulation EP'!$B$8,2)+FM$9),"MM")=TEXT((EDATE('Projektkostenkalkulation EP'!$B$8,2)+(FM$9-1)),"MM"),
             IF(
                        OR(
                                    TEXT((EDATE('Projektkostenkalkulation EP'!$B$8,2)+FM$9),"TTT") = "Sa",
                                    TEXT((EDATE('Projektkostenkalkulation EP'!$B$8,2)+FM$9),"TTT") = "So",
                                    IF(ISNA(VLOOKUP(EDATE('Projektkostenkalkulation EP'!$B$8,2)+FM$9,Datenquellen!$F$7:$H$45,3,FALSE))," ",VLOOKUP(EDATE('Projektkostenkalkulation EP'!$B$8,2)+FM$9,Datenquellen!$F$7:$H$45,3,FALSE))="X"
                                    ),
                          "X",
                          ""
                          ),
               "X"
            )</f>
        <v>X</v>
      </c>
      <c r="FO16" s="227" t="str">
        <f xml:space="preserve"> IF(TEXT((EDATE('Projektkostenkalkulation EP'!$B$8,2)+FN$9),"MM")=TEXT((EDATE('Projektkostenkalkulation EP'!$B$8,2)+(FN$9-1)),"MM"),
             IF(
                        OR(
                                    TEXT((EDATE('Projektkostenkalkulation EP'!$B$8,2)+FN$9),"TTT") = "Sa",
                                    TEXT((EDATE('Projektkostenkalkulation EP'!$B$8,2)+FN$9),"TTT") = "So",
                                    IF(ISNA(VLOOKUP(EDATE('Projektkostenkalkulation EP'!$B$8,2)+FN$9,Datenquellen!$F$7:$H$45,3,FALSE))," ",VLOOKUP(EDATE('Projektkostenkalkulation EP'!$B$8,2)+FN$9,Datenquellen!$F$7:$H$45,3,FALSE))="X"
                                    ),
                          "X",
                          ""
                          ),
               "X"
            )</f>
        <v/>
      </c>
      <c r="FP16" s="227" t="str">
        <f xml:space="preserve"> IF(TEXT((EDATE('Projektkostenkalkulation EP'!$B$8,2)+FO$9),"MM")=TEXT((EDATE('Projektkostenkalkulation EP'!$B$8,2)+(FO$9-1)),"MM"),
             IF(
                        OR(
                                    TEXT((EDATE('Projektkostenkalkulation EP'!$B$8,2)+FO$9),"TTT") = "Sa",
                                    TEXT((EDATE('Projektkostenkalkulation EP'!$B$8,2)+FO$9),"TTT") = "So",
                                    IF(ISNA(VLOOKUP(EDATE('Projektkostenkalkulation EP'!$B$8,2)+FO$9,Datenquellen!$F$7:$H$45,3,FALSE))," ",VLOOKUP(EDATE('Projektkostenkalkulation EP'!$B$8,2)+FO$9,Datenquellen!$F$7:$H$45,3,FALSE))="X"
                                    ),
                          "X",
                          ""
                          ),
               "X"
            )</f>
        <v/>
      </c>
      <c r="FQ16" s="227" t="str">
        <f xml:space="preserve"> IF(TEXT((EDATE('Projektkostenkalkulation EP'!$B$8,2)+FP$9),"MM")=TEXT((EDATE('Projektkostenkalkulation EP'!$B$8,2)+(FP$9-1)),"MM"),
             IF(
                        OR(
                                    TEXT((EDATE('Projektkostenkalkulation EP'!$B$8,2)+FP$9),"TTT") = "Sa",
                                    TEXT((EDATE('Projektkostenkalkulation EP'!$B$8,2)+FP$9),"TTT") = "So",
                                    IF(ISNA(VLOOKUP(EDATE('Projektkostenkalkulation EP'!$B$8,2)+FP$9,Datenquellen!$F$7:$H$45,3,FALSE))," ",VLOOKUP(EDATE('Projektkostenkalkulation EP'!$B$8,2)+FP$9,Datenquellen!$F$7:$H$45,3,FALSE))="X"
                                    ),
                          "X",
                          ""
                          ),
               "X"
            )</f>
        <v/>
      </c>
      <c r="FR16" s="227" t="str">
        <f xml:space="preserve"> IF(TEXT((EDATE('Projektkostenkalkulation EP'!$B$8,2)+FQ$9),"MM")=TEXT((EDATE('Projektkostenkalkulation EP'!$B$8,2)+(FQ$9-1)),"MM"),
             IF(
                        OR(
                                    TEXT((EDATE('Projektkostenkalkulation EP'!$B$8,2)+FQ$9),"TTT") = "Sa",
                                    TEXT((EDATE('Projektkostenkalkulation EP'!$B$8,2)+FQ$9),"TTT") = "So",
                                    IF(ISNA(VLOOKUP(EDATE('Projektkostenkalkulation EP'!$B$8,2)+FQ$9,Datenquellen!$F$7:$H$45,3,FALSE))," ",VLOOKUP(EDATE('Projektkostenkalkulation EP'!$B$8,2)+FQ$9,Datenquellen!$F$7:$H$45,3,FALSE))="X"
                                    ),
                          "X",
                          ""
                          ),
               "X"
            )</f>
        <v/>
      </c>
      <c r="FS16" s="227" t="str">
        <f xml:space="preserve"> IF(TEXT((EDATE('Projektkostenkalkulation EP'!$B$8,2)+FR$9),"MM")=TEXT((EDATE('Projektkostenkalkulation EP'!$B$8,2)+(FR$9-1)),"MM"),
             IF(
                        OR(
                                    TEXT((EDATE('Projektkostenkalkulation EP'!$B$8,2)+FR$9),"TTT") = "Sa",
                                    TEXT((EDATE('Projektkostenkalkulation EP'!$B$8,2)+FR$9),"TTT") = "So",
                                    IF(ISNA(VLOOKUP(EDATE('Projektkostenkalkulation EP'!$B$8,2)+FR$9,Datenquellen!$F$7:$H$45,3,FALSE))," ",VLOOKUP(EDATE('Projektkostenkalkulation EP'!$B$8,2)+FR$9,Datenquellen!$F$7:$H$45,3,FALSE))="X"
                                    ),
                          "X",
                          ""
                          ),
               "X"
            )</f>
        <v>X</v>
      </c>
      <c r="FT16" s="227" t="str">
        <f xml:space="preserve"> IF(TEXT((EDATE('Projektkostenkalkulation EP'!$B$8,2)+FS$9),"MM")=TEXT((EDATE('Projektkostenkalkulation EP'!$B$8,2)+(FS$9-1)),"MM"),
             IF(
                        OR(
                                    TEXT((EDATE('Projektkostenkalkulation EP'!$B$8,2)+FS$9),"TTT") = "Sa",
                                    TEXT((EDATE('Projektkostenkalkulation EP'!$B$8,2)+FS$9),"TTT") = "So",
                                    IF(ISNA(VLOOKUP(EDATE('Projektkostenkalkulation EP'!$B$8,2)+FS$9,Datenquellen!$F$7:$H$45,3,FALSE))," ",VLOOKUP(EDATE('Projektkostenkalkulation EP'!$B$8,2)+FS$9,Datenquellen!$F$7:$H$45,3,FALSE))="X"
                                    ),
                          "X",
                          ""
                          ),
               "X"
            )</f>
        <v>X</v>
      </c>
      <c r="FU16" s="228" t="str">
        <f xml:space="preserve"> IF(TEXT((EDATE('Projektkostenkalkulation EP'!$B$8,2)+FT$9),"MM")=TEXT((EDATE('Projektkostenkalkulation EP'!$B$8,2)+(FT$9-1)),"MM"),
             IF(
                        OR(
                                    TEXT((EDATE('Projektkostenkalkulation EP'!$B$8,2)+FT$9),"TTT") = "Sa",
                                    TEXT((EDATE('Projektkostenkalkulation EP'!$B$8,2)+FT$9),"TTT") = "So",
                                    IF(ISNA(VLOOKUP(EDATE('Projektkostenkalkulation EP'!$B$8,2)+FT$9,Datenquellen!$F$7:$H$45,3,FALSE))," ",VLOOKUP(EDATE('Projektkostenkalkulation EP'!$B$8,2)+FT$9,Datenquellen!$F$7:$H$45,3,FALSE))="X"
                                    ),
                          "X",
                          ""
                          ),
               "X"
            )</f>
        <v>X</v>
      </c>
      <c r="FV16" s="229"/>
      <c r="FW16" s="230"/>
      <c r="FX16" s="408"/>
      <c r="FY16" s="405" t="str">
        <f>TEXT(EDATE('Projektkostenkalkulation EP'!$B$8,2),"MMMM")</f>
        <v>März</v>
      </c>
      <c r="FZ16" s="226"/>
      <c r="GA16" s="227" t="str">
        <f>IF(
            OR(
                     TEXT(EDATE('Projektkostenkalkulation EP'!$B$8,2),"TTT") = "Sa",
                     TEXT(EDATE('Projektkostenkalkulation EP'!$B$8,2),"TTT") = "So",
                     IF(ISNA(VLOOKUP(EDATE('Projektkostenkalkulation EP'!$B$8,2),Datenquellen!$F$7:$H$45,3,FALSE))," ",VLOOKUP(EDATE('Projektkostenkalkulation EP'!$B$8,2),Datenquellen!$F$7:$H$45,3,FALSE))="X"
                            ),
                    "X",
                    ""
            )</f>
        <v/>
      </c>
      <c r="GB16" s="227" t="str">
        <f xml:space="preserve"> IF(TEXT((EDATE('Projektkostenkalkulation EP'!$B$8,2)+GA$9),"MM")=TEXT((EDATE('Projektkostenkalkulation EP'!$B$8,2)+(GA$9-1)),"MM"),
             IF(
                        OR(
                                    TEXT((EDATE('Projektkostenkalkulation EP'!$B$8,2)+GA$9),"TTT") = "Sa",
                                    TEXT((EDATE('Projektkostenkalkulation EP'!$B$8,2)+GA$9),"TTT") = "So",
                                    IF(ISNA(VLOOKUP(EDATE('Projektkostenkalkulation EP'!$B$8,2)+GA$9,Datenquellen!$F$7:$H$45,3,FALSE))," ",VLOOKUP(EDATE('Projektkostenkalkulation EP'!$B$8,2)+GA$9,Datenquellen!$F$7:$H$45,3,FALSE))="X"
                                    ),
                          "X",
                          ""
                          ),
               "X"
            )</f>
        <v>X</v>
      </c>
      <c r="GC16" s="227" t="str">
        <f xml:space="preserve"> IF(TEXT((EDATE('Projektkostenkalkulation EP'!$B$8,2)+GB$9),"MM")=TEXT((EDATE('Projektkostenkalkulation EP'!$B$8,2)+(GB$9-1)),"MM"),
             IF(
                        OR(
                                    TEXT((EDATE('Projektkostenkalkulation EP'!$B$8,2)+GB$9),"TTT") = "Sa",
                                    TEXT((EDATE('Projektkostenkalkulation EP'!$B$8,2)+GB$9),"TTT") = "So",
                                    IF(ISNA(VLOOKUP(EDATE('Projektkostenkalkulation EP'!$B$8,2)+GB$9,Datenquellen!$F$7:$H$45,3,FALSE))," ",VLOOKUP(EDATE('Projektkostenkalkulation EP'!$B$8,2)+GB$9,Datenquellen!$F$7:$H$45,3,FALSE))="X"
                                    ),
                          "X",
                          ""
                          ),
               "X"
            )</f>
        <v>X</v>
      </c>
      <c r="GD16" s="227" t="str">
        <f xml:space="preserve"> IF(TEXT((EDATE('Projektkostenkalkulation EP'!$B$8,2)+GC$9),"MM")=TEXT((EDATE('Projektkostenkalkulation EP'!$B$8,2)+(GC$9-1)),"MM"),
             IF(
                        OR(
                                    TEXT((EDATE('Projektkostenkalkulation EP'!$B$8,2)+GC$9),"TTT") = "Sa",
                                    TEXT((EDATE('Projektkostenkalkulation EP'!$B$8,2)+GC$9),"TTT") = "So",
                                    IF(ISNA(VLOOKUP(EDATE('Projektkostenkalkulation EP'!$B$8,2)+GC$9,Datenquellen!$F$7:$H$45,3,FALSE))," ",VLOOKUP(EDATE('Projektkostenkalkulation EP'!$B$8,2)+GC$9,Datenquellen!$F$7:$H$45,3,FALSE))="X"
                                    ),
                          "X",
                          ""
                          ),
               "X"
            )</f>
        <v/>
      </c>
      <c r="GE16" s="227" t="str">
        <f xml:space="preserve"> IF(TEXT((EDATE('Projektkostenkalkulation EP'!$B$8,2)+GD$9),"MM")=TEXT((EDATE('Projektkostenkalkulation EP'!$B$8,2)+(GD$9-1)),"MM"),
             IF(
                        OR(
                                    TEXT((EDATE('Projektkostenkalkulation EP'!$B$8,2)+GD$9),"TTT") = "Sa",
                                    TEXT((EDATE('Projektkostenkalkulation EP'!$B$8,2)+GD$9),"TTT") = "So",
                                    IF(ISNA(VLOOKUP(EDATE('Projektkostenkalkulation EP'!$B$8,2)+GD$9,Datenquellen!$F$7:$H$45,3,FALSE))," ",VLOOKUP(EDATE('Projektkostenkalkulation EP'!$B$8,2)+GD$9,Datenquellen!$F$7:$H$45,3,FALSE))="X"
                                    ),
                          "X",
                          ""
                          ),
               "X"
            )</f>
        <v/>
      </c>
      <c r="GF16" s="227" t="str">
        <f xml:space="preserve"> IF(TEXT((EDATE('Projektkostenkalkulation EP'!$B$8,2)+GE$9),"MM")=TEXT((EDATE('Projektkostenkalkulation EP'!$B$8,2)+(GE$9-1)),"MM"),
             IF(
                        OR(
                                    TEXT((EDATE('Projektkostenkalkulation EP'!$B$8,2)+GE$9),"TTT") = "Sa",
                                    TEXT((EDATE('Projektkostenkalkulation EP'!$B$8,2)+GE$9),"TTT") = "So",
                                    IF(ISNA(VLOOKUP(EDATE('Projektkostenkalkulation EP'!$B$8,2)+GE$9,Datenquellen!$F$7:$H$45,3,FALSE))," ",VLOOKUP(EDATE('Projektkostenkalkulation EP'!$B$8,2)+GE$9,Datenquellen!$F$7:$H$45,3,FALSE))="X"
                                    ),
                          "X",
                          ""
                          ),
               "X"
            )</f>
        <v/>
      </c>
      <c r="GG16" s="227" t="str">
        <f xml:space="preserve"> IF(TEXT((EDATE('Projektkostenkalkulation EP'!$B$8,2)+GF$9),"MM")=TEXT((EDATE('Projektkostenkalkulation EP'!$B$8,2)+(GF$9-1)),"MM"),
             IF(
                        OR(
                                    TEXT((EDATE('Projektkostenkalkulation EP'!$B$8,2)+GF$9),"TTT") = "Sa",
                                    TEXT((EDATE('Projektkostenkalkulation EP'!$B$8,2)+GF$9),"TTT") = "So",
                                    IF(ISNA(VLOOKUP(EDATE('Projektkostenkalkulation EP'!$B$8,2)+GF$9,Datenquellen!$F$7:$H$45,3,FALSE))," ",VLOOKUP(EDATE('Projektkostenkalkulation EP'!$B$8,2)+GF$9,Datenquellen!$F$7:$H$45,3,FALSE))="X"
                                    ),
                          "X",
                          ""
                          ),
               "X"
            )</f>
        <v/>
      </c>
      <c r="GH16" s="227" t="str">
        <f xml:space="preserve"> IF(TEXT((EDATE('Projektkostenkalkulation EP'!$B$8,2)+GG$9),"MM")=TEXT((EDATE('Projektkostenkalkulation EP'!$B$8,2)+(GG$9-1)),"MM"),
             IF(
                        OR(
                                    TEXT((EDATE('Projektkostenkalkulation EP'!$B$8,2)+GG$9),"TTT") = "Sa",
                                    TEXT((EDATE('Projektkostenkalkulation EP'!$B$8,2)+GG$9),"TTT") = "So",
                                    IF(ISNA(VLOOKUP(EDATE('Projektkostenkalkulation EP'!$B$8,2)+GG$9,Datenquellen!$F$7:$H$45,3,FALSE))," ",VLOOKUP(EDATE('Projektkostenkalkulation EP'!$B$8,2)+GG$9,Datenquellen!$F$7:$H$45,3,FALSE))="X"
                                    ),
                          "X",
                          ""
                          ),
               "X"
            )</f>
        <v/>
      </c>
      <c r="GI16" s="227" t="str">
        <f xml:space="preserve"> IF(TEXT((EDATE('Projektkostenkalkulation EP'!$B$8,2)+GH$9),"MM")=TEXT((EDATE('Projektkostenkalkulation EP'!$B$8,2)+(GH$9-1)),"MM"),
             IF(
                        OR(
                                    TEXT((EDATE('Projektkostenkalkulation EP'!$B$8,2)+GH$9),"TTT") = "Sa",
                                    TEXT((EDATE('Projektkostenkalkulation EP'!$B$8,2)+GH$9),"TTT") = "So",
                                    IF(ISNA(VLOOKUP(EDATE('Projektkostenkalkulation EP'!$B$8,2)+GH$9,Datenquellen!$F$7:$H$45,3,FALSE))," ",VLOOKUP(EDATE('Projektkostenkalkulation EP'!$B$8,2)+GH$9,Datenquellen!$F$7:$H$45,3,FALSE))="X"
                                    ),
                          "X",
                          ""
                          ),
               "X"
            )</f>
        <v>X</v>
      </c>
      <c r="GJ16" s="227" t="str">
        <f xml:space="preserve"> IF(TEXT((EDATE('Projektkostenkalkulation EP'!$B$8,2)+GI$9),"MM")=TEXT((EDATE('Projektkostenkalkulation EP'!$B$8,2)+(GI$9-1)),"MM"),
             IF(
                        OR(
                                    TEXT((EDATE('Projektkostenkalkulation EP'!$B$8,2)+GI$9),"TTT") = "Sa",
                                    TEXT((EDATE('Projektkostenkalkulation EP'!$B$8,2)+GI$9),"TTT") = "So",
                                    IF(ISNA(VLOOKUP(EDATE('Projektkostenkalkulation EP'!$B$8,2)+GI$9,Datenquellen!$F$7:$H$45,3,FALSE))," ",VLOOKUP(EDATE('Projektkostenkalkulation EP'!$B$8,2)+GI$9,Datenquellen!$F$7:$H$45,3,FALSE))="X"
                                    ),
                          "X",
                          ""
                          ),
               "X"
            )</f>
        <v>X</v>
      </c>
      <c r="GK16" s="227" t="str">
        <f xml:space="preserve"> IF(TEXT((EDATE('Projektkostenkalkulation EP'!$B$8,2)+GJ$9),"MM")=TEXT((EDATE('Projektkostenkalkulation EP'!$B$8,2)+(GJ$9-1)),"MM"),
             IF(
                        OR(
                                    TEXT((EDATE('Projektkostenkalkulation EP'!$B$8,2)+GJ$9),"TTT") = "Sa",
                                    TEXT((EDATE('Projektkostenkalkulation EP'!$B$8,2)+GJ$9),"TTT") = "So",
                                    IF(ISNA(VLOOKUP(EDATE('Projektkostenkalkulation EP'!$B$8,2)+GJ$9,Datenquellen!$F$7:$H$45,3,FALSE))," ",VLOOKUP(EDATE('Projektkostenkalkulation EP'!$B$8,2)+GJ$9,Datenquellen!$F$7:$H$45,3,FALSE))="X"
                                    ),
                          "X",
                          ""
                          ),
               "X"
            )</f>
        <v/>
      </c>
      <c r="GL16" s="227" t="str">
        <f xml:space="preserve"> IF(TEXT((EDATE('Projektkostenkalkulation EP'!$B$8,2)+GK$9),"MM")=TEXT((EDATE('Projektkostenkalkulation EP'!$B$8,2)+(GK$9-1)),"MM"),
             IF(
                        OR(
                                    TEXT((EDATE('Projektkostenkalkulation EP'!$B$8,2)+GK$9),"TTT") = "Sa",
                                    TEXT((EDATE('Projektkostenkalkulation EP'!$B$8,2)+GK$9),"TTT") = "So",
                                    IF(ISNA(VLOOKUP(EDATE('Projektkostenkalkulation EP'!$B$8,2)+GK$9,Datenquellen!$F$7:$H$45,3,FALSE))," ",VLOOKUP(EDATE('Projektkostenkalkulation EP'!$B$8,2)+GK$9,Datenquellen!$F$7:$H$45,3,FALSE))="X"
                                    ),
                          "X",
                          ""
                          ),
               "X"
            )</f>
        <v/>
      </c>
      <c r="GM16" s="227" t="str">
        <f xml:space="preserve"> IF(TEXT((EDATE('Projektkostenkalkulation EP'!$B$8,2)+GL$9),"MM")=TEXT((EDATE('Projektkostenkalkulation EP'!$B$8,2)+(GL$9-1)),"MM"),
             IF(
                        OR(
                                    TEXT((EDATE('Projektkostenkalkulation EP'!$B$8,2)+GL$9),"TTT") = "Sa",
                                    TEXT((EDATE('Projektkostenkalkulation EP'!$B$8,2)+GL$9),"TTT") = "So",
                                    IF(ISNA(VLOOKUP(EDATE('Projektkostenkalkulation EP'!$B$8,2)+GL$9,Datenquellen!$F$7:$H$45,3,FALSE))," ",VLOOKUP(EDATE('Projektkostenkalkulation EP'!$B$8,2)+GL$9,Datenquellen!$F$7:$H$45,3,FALSE))="X"
                                    ),
                          "X",
                          ""
                          ),
               "X"
            )</f>
        <v/>
      </c>
      <c r="GN16" s="227" t="str">
        <f xml:space="preserve"> IF(TEXT((EDATE('Projektkostenkalkulation EP'!$B$8,2)+GM$9),"MM")=TEXT((EDATE('Projektkostenkalkulation EP'!$B$8,2)+(GM$9-1)),"MM"),
             IF(
                        OR(
                                    TEXT((EDATE('Projektkostenkalkulation EP'!$B$8,2)+GM$9),"TTT") = "Sa",
                                    TEXT((EDATE('Projektkostenkalkulation EP'!$B$8,2)+GM$9),"TTT") = "So",
                                    IF(ISNA(VLOOKUP(EDATE('Projektkostenkalkulation EP'!$B$8,2)+GM$9,Datenquellen!$F$7:$H$45,3,FALSE))," ",VLOOKUP(EDATE('Projektkostenkalkulation EP'!$B$8,2)+GM$9,Datenquellen!$F$7:$H$45,3,FALSE))="X"
                                    ),
                          "X",
                          ""
                          ),
               "X"
            )</f>
        <v/>
      </c>
      <c r="GO16" s="227" t="str">
        <f xml:space="preserve"> IF(TEXT((EDATE('Projektkostenkalkulation EP'!$B$8,2)+GN$9),"MM")=TEXT((EDATE('Projektkostenkalkulation EP'!$B$8,2)+(GN$9-1)),"MM"),
             IF(
                        OR(
                                    TEXT((EDATE('Projektkostenkalkulation EP'!$B$8,2)+GN$9),"TTT") = "Sa",
                                    TEXT((EDATE('Projektkostenkalkulation EP'!$B$8,2)+GN$9),"TTT") = "So",
                                    IF(ISNA(VLOOKUP(EDATE('Projektkostenkalkulation EP'!$B$8,2)+GN$9,Datenquellen!$F$7:$H$45,3,FALSE))," ",VLOOKUP(EDATE('Projektkostenkalkulation EP'!$B$8,2)+GN$9,Datenquellen!$F$7:$H$45,3,FALSE))="X"
                                    ),
                          "X",
                          ""
                          ),
               "X"
            )</f>
        <v/>
      </c>
      <c r="GP16" s="227" t="str">
        <f xml:space="preserve"> IF(TEXT((EDATE('Projektkostenkalkulation EP'!$B$8,2)+GO$9),"MM")=TEXT((EDATE('Projektkostenkalkulation EP'!$B$8,2)+(GO$9-1)),"MM"),
             IF(
                        OR(
                                    TEXT((EDATE('Projektkostenkalkulation EP'!$B$8,2)+GO$9),"TTT") = "Sa",
                                    TEXT((EDATE('Projektkostenkalkulation EP'!$B$8,2)+GO$9),"TTT") = "So",
                                    IF(ISNA(VLOOKUP(EDATE('Projektkostenkalkulation EP'!$B$8,2)+GO$9,Datenquellen!$F$7:$H$45,3,FALSE))," ",VLOOKUP(EDATE('Projektkostenkalkulation EP'!$B$8,2)+GO$9,Datenquellen!$F$7:$H$45,3,FALSE))="X"
                                    ),
                          "X",
                          ""
                          ),
               "X"
            )</f>
        <v>X</v>
      </c>
      <c r="GQ16" s="227" t="str">
        <f xml:space="preserve"> IF(TEXT((EDATE('Projektkostenkalkulation EP'!$B$8,2)+GP$9),"MM")=TEXT((EDATE('Projektkostenkalkulation EP'!$B$8,2)+(GP$9-1)),"MM"),
             IF(
                        OR(
                                    TEXT((EDATE('Projektkostenkalkulation EP'!$B$8,2)+GP$9),"TTT") = "Sa",
                                    TEXT((EDATE('Projektkostenkalkulation EP'!$B$8,2)+GP$9),"TTT") = "So",
                                    IF(ISNA(VLOOKUP(EDATE('Projektkostenkalkulation EP'!$B$8,2)+GP$9,Datenquellen!$F$7:$H$45,3,FALSE))," ",VLOOKUP(EDATE('Projektkostenkalkulation EP'!$B$8,2)+GP$9,Datenquellen!$F$7:$H$45,3,FALSE))="X"
                                    ),
                          "X",
                          ""
                          ),
               "X"
            )</f>
        <v>X</v>
      </c>
      <c r="GR16" s="227" t="str">
        <f xml:space="preserve"> IF(TEXT((EDATE('Projektkostenkalkulation EP'!$B$8,2)+GQ$9),"MM")=TEXT((EDATE('Projektkostenkalkulation EP'!$B$8,2)+(GQ$9-1)),"MM"),
             IF(
                        OR(
                                    TEXT((EDATE('Projektkostenkalkulation EP'!$B$8,2)+GQ$9),"TTT") = "Sa",
                                    TEXT((EDATE('Projektkostenkalkulation EP'!$B$8,2)+GQ$9),"TTT") = "So",
                                    IF(ISNA(VLOOKUP(EDATE('Projektkostenkalkulation EP'!$B$8,2)+GQ$9,Datenquellen!$F$7:$H$45,3,FALSE))," ",VLOOKUP(EDATE('Projektkostenkalkulation EP'!$B$8,2)+GQ$9,Datenquellen!$F$7:$H$45,3,FALSE))="X"
                                    ),
                          "X",
                          ""
                          ),
               "X"
            )</f>
        <v/>
      </c>
      <c r="GS16" s="227" t="str">
        <f xml:space="preserve"> IF(TEXT((EDATE('Projektkostenkalkulation EP'!$B$8,2)+GR$9),"MM")=TEXT((EDATE('Projektkostenkalkulation EP'!$B$8,2)+(GR$9-1)),"MM"),
             IF(
                        OR(
                                    TEXT((EDATE('Projektkostenkalkulation EP'!$B$8,2)+GR$9),"TTT") = "Sa",
                                    TEXT((EDATE('Projektkostenkalkulation EP'!$B$8,2)+GR$9),"TTT") = "So",
                                    IF(ISNA(VLOOKUP(EDATE('Projektkostenkalkulation EP'!$B$8,2)+GR$9,Datenquellen!$F$7:$H$45,3,FALSE))," ",VLOOKUP(EDATE('Projektkostenkalkulation EP'!$B$8,2)+GR$9,Datenquellen!$F$7:$H$45,3,FALSE))="X"
                                    ),
                          "X",
                          ""
                          ),
               "X"
            )</f>
        <v/>
      </c>
      <c r="GT16" s="227" t="str">
        <f xml:space="preserve"> IF(TEXT((EDATE('Projektkostenkalkulation EP'!$B$8,2)+GS$9),"MM")=TEXT((EDATE('Projektkostenkalkulation EP'!$B$8,2)+(GS$9-1)),"MM"),
             IF(
                        OR(
                                    TEXT((EDATE('Projektkostenkalkulation EP'!$B$8,2)+GS$9),"TTT") = "Sa",
                                    TEXT((EDATE('Projektkostenkalkulation EP'!$B$8,2)+GS$9),"TTT") = "So",
                                    IF(ISNA(VLOOKUP(EDATE('Projektkostenkalkulation EP'!$B$8,2)+GS$9,Datenquellen!$F$7:$H$45,3,FALSE))," ",VLOOKUP(EDATE('Projektkostenkalkulation EP'!$B$8,2)+GS$9,Datenquellen!$F$7:$H$45,3,FALSE))="X"
                                    ),
                          "X",
                          ""
                          ),
               "X"
            )</f>
        <v/>
      </c>
      <c r="GU16" s="227" t="str">
        <f xml:space="preserve"> IF(TEXT((EDATE('Projektkostenkalkulation EP'!$B$8,2)+GT$9),"MM")=TEXT((EDATE('Projektkostenkalkulation EP'!$B$8,2)+(GT$9-1)),"MM"),
             IF(
                        OR(
                                    TEXT((EDATE('Projektkostenkalkulation EP'!$B$8,2)+GT$9),"TTT") = "Sa",
                                    TEXT((EDATE('Projektkostenkalkulation EP'!$B$8,2)+GT$9),"TTT") = "So",
                                    IF(ISNA(VLOOKUP(EDATE('Projektkostenkalkulation EP'!$B$8,2)+GT$9,Datenquellen!$F$7:$H$45,3,FALSE))," ",VLOOKUP(EDATE('Projektkostenkalkulation EP'!$B$8,2)+GT$9,Datenquellen!$F$7:$H$45,3,FALSE))="X"
                                    ),
                          "X",
                          ""
                          ),
               "X"
            )</f>
        <v/>
      </c>
      <c r="GV16" s="227" t="str">
        <f xml:space="preserve"> IF(TEXT((EDATE('Projektkostenkalkulation EP'!$B$8,2)+GU$9),"MM")=TEXT((EDATE('Projektkostenkalkulation EP'!$B$8,2)+(GU$9-1)),"MM"),
             IF(
                        OR(
                                    TEXT((EDATE('Projektkostenkalkulation EP'!$B$8,2)+GU$9),"TTT") = "Sa",
                                    TEXT((EDATE('Projektkostenkalkulation EP'!$B$8,2)+GU$9),"TTT") = "So",
                                    IF(ISNA(VLOOKUP(EDATE('Projektkostenkalkulation EP'!$B$8,2)+GU$9,Datenquellen!$F$7:$H$45,3,FALSE))," ",VLOOKUP(EDATE('Projektkostenkalkulation EP'!$B$8,2)+GU$9,Datenquellen!$F$7:$H$45,3,FALSE))="X"
                                    ),
                          "X",
                          ""
                          ),
               "X"
            )</f>
        <v/>
      </c>
      <c r="GW16" s="227" t="str">
        <f xml:space="preserve"> IF(TEXT((EDATE('Projektkostenkalkulation EP'!$B$8,2)+GV$9),"MM")=TEXT((EDATE('Projektkostenkalkulation EP'!$B$8,2)+(GV$9-1)),"MM"),
             IF(
                        OR(
                                    TEXT((EDATE('Projektkostenkalkulation EP'!$B$8,2)+GV$9),"TTT") = "Sa",
                                    TEXT((EDATE('Projektkostenkalkulation EP'!$B$8,2)+GV$9),"TTT") = "So",
                                    IF(ISNA(VLOOKUP(EDATE('Projektkostenkalkulation EP'!$B$8,2)+GV$9,Datenquellen!$F$7:$H$45,3,FALSE))," ",VLOOKUP(EDATE('Projektkostenkalkulation EP'!$B$8,2)+GV$9,Datenquellen!$F$7:$H$45,3,FALSE))="X"
                                    ),
                          "X",
                          ""
                          ),
               "X"
            )</f>
        <v>X</v>
      </c>
      <c r="GX16" s="227" t="str">
        <f xml:space="preserve"> IF(TEXT((EDATE('Projektkostenkalkulation EP'!$B$8,2)+GW$9),"MM")=TEXT((EDATE('Projektkostenkalkulation EP'!$B$8,2)+(GW$9-1)),"MM"),
             IF(
                        OR(
                                    TEXT((EDATE('Projektkostenkalkulation EP'!$B$8,2)+GW$9),"TTT") = "Sa",
                                    TEXT((EDATE('Projektkostenkalkulation EP'!$B$8,2)+GW$9),"TTT") = "So",
                                    IF(ISNA(VLOOKUP(EDATE('Projektkostenkalkulation EP'!$B$8,2)+GW$9,Datenquellen!$F$7:$H$45,3,FALSE))," ",VLOOKUP(EDATE('Projektkostenkalkulation EP'!$B$8,2)+GW$9,Datenquellen!$F$7:$H$45,3,FALSE))="X"
                                    ),
                          "X",
                          ""
                          ),
               "X"
            )</f>
        <v>X</v>
      </c>
      <c r="GY16" s="227" t="str">
        <f xml:space="preserve"> IF(TEXT((EDATE('Projektkostenkalkulation EP'!$B$8,2)+GX$9),"MM")=TEXT((EDATE('Projektkostenkalkulation EP'!$B$8,2)+(GX$9-1)),"MM"),
             IF(
                        OR(
                                    TEXT((EDATE('Projektkostenkalkulation EP'!$B$8,2)+GX$9),"TTT") = "Sa",
                                    TEXT((EDATE('Projektkostenkalkulation EP'!$B$8,2)+GX$9),"TTT") = "So",
                                    IF(ISNA(VLOOKUP(EDATE('Projektkostenkalkulation EP'!$B$8,2)+GX$9,Datenquellen!$F$7:$H$45,3,FALSE))," ",VLOOKUP(EDATE('Projektkostenkalkulation EP'!$B$8,2)+GX$9,Datenquellen!$F$7:$H$45,3,FALSE))="X"
                                    ),
                          "X",
                          ""
                          ),
               "X"
            )</f>
        <v/>
      </c>
      <c r="GZ16" s="227" t="str">
        <f xml:space="preserve"> IF(TEXT((EDATE('Projektkostenkalkulation EP'!$B$8,2)+GY$9),"MM")=TEXT((EDATE('Projektkostenkalkulation EP'!$B$8,2)+(GY$9-1)),"MM"),
             IF(
                        OR(
                                    TEXT((EDATE('Projektkostenkalkulation EP'!$B$8,2)+GY$9),"TTT") = "Sa",
                                    TEXT((EDATE('Projektkostenkalkulation EP'!$B$8,2)+GY$9),"TTT") = "So",
                                    IF(ISNA(VLOOKUP(EDATE('Projektkostenkalkulation EP'!$B$8,2)+GY$9,Datenquellen!$F$7:$H$45,3,FALSE))," ",VLOOKUP(EDATE('Projektkostenkalkulation EP'!$B$8,2)+GY$9,Datenquellen!$F$7:$H$45,3,FALSE))="X"
                                    ),
                          "X",
                          ""
                          ),
               "X"
            )</f>
        <v/>
      </c>
      <c r="HA16" s="227" t="str">
        <f xml:space="preserve"> IF(TEXT((EDATE('Projektkostenkalkulation EP'!$B$8,2)+GZ$9),"MM")=TEXT((EDATE('Projektkostenkalkulation EP'!$B$8,2)+(GZ$9-1)),"MM"),
             IF(
                        OR(
                                    TEXT((EDATE('Projektkostenkalkulation EP'!$B$8,2)+GZ$9),"TTT") = "Sa",
                                    TEXT((EDATE('Projektkostenkalkulation EP'!$B$8,2)+GZ$9),"TTT") = "So",
                                    IF(ISNA(VLOOKUP(EDATE('Projektkostenkalkulation EP'!$B$8,2)+GZ$9,Datenquellen!$F$7:$H$45,3,FALSE))," ",VLOOKUP(EDATE('Projektkostenkalkulation EP'!$B$8,2)+GZ$9,Datenquellen!$F$7:$H$45,3,FALSE))="X"
                                    ),
                          "X",
                          ""
                          ),
               "X"
            )</f>
        <v/>
      </c>
      <c r="HB16" s="227" t="str">
        <f xml:space="preserve"> IF(TEXT((EDATE('Projektkostenkalkulation EP'!$B$8,2)+HA$9),"MM")=TEXT((EDATE('Projektkostenkalkulation EP'!$B$8,2)+(HA$9-1)),"MM"),
             IF(
                        OR(
                                    TEXT((EDATE('Projektkostenkalkulation EP'!$B$8,2)+HA$9),"TTT") = "Sa",
                                    TEXT((EDATE('Projektkostenkalkulation EP'!$B$8,2)+HA$9),"TTT") = "So",
                                    IF(ISNA(VLOOKUP(EDATE('Projektkostenkalkulation EP'!$B$8,2)+HA$9,Datenquellen!$F$7:$H$45,3,FALSE))," ",VLOOKUP(EDATE('Projektkostenkalkulation EP'!$B$8,2)+HA$9,Datenquellen!$F$7:$H$45,3,FALSE))="X"
                                    ),
                          "X",
                          ""
                          ),
               "X"
            )</f>
        <v/>
      </c>
      <c r="HC16" s="227" t="str">
        <f xml:space="preserve"> IF(TEXT((EDATE('Projektkostenkalkulation EP'!$B$8,2)+HB$9),"MM")=TEXT((EDATE('Projektkostenkalkulation EP'!$B$8,2)+(HB$9-1)),"MM"),
             IF(
                        OR(
                                    TEXT((EDATE('Projektkostenkalkulation EP'!$B$8,2)+HB$9),"TTT") = "Sa",
                                    TEXT((EDATE('Projektkostenkalkulation EP'!$B$8,2)+HB$9),"TTT") = "So",
                                    IF(ISNA(VLOOKUP(EDATE('Projektkostenkalkulation EP'!$B$8,2)+HB$9,Datenquellen!$F$7:$H$45,3,FALSE))," ",VLOOKUP(EDATE('Projektkostenkalkulation EP'!$B$8,2)+HB$9,Datenquellen!$F$7:$H$45,3,FALSE))="X"
                                    ),
                          "X",
                          ""
                          ),
               "X"
            )</f>
        <v>X</v>
      </c>
      <c r="HD16" s="227" t="str">
        <f xml:space="preserve"> IF(TEXT((EDATE('Projektkostenkalkulation EP'!$B$8,2)+HC$9),"MM")=TEXT((EDATE('Projektkostenkalkulation EP'!$B$8,2)+(HC$9-1)),"MM"),
             IF(
                        OR(
                                    TEXT((EDATE('Projektkostenkalkulation EP'!$B$8,2)+HC$9),"TTT") = "Sa",
                                    TEXT((EDATE('Projektkostenkalkulation EP'!$B$8,2)+HC$9),"TTT") = "So",
                                    IF(ISNA(VLOOKUP(EDATE('Projektkostenkalkulation EP'!$B$8,2)+HC$9,Datenquellen!$F$7:$H$45,3,FALSE))," ",VLOOKUP(EDATE('Projektkostenkalkulation EP'!$B$8,2)+HC$9,Datenquellen!$F$7:$H$45,3,FALSE))="X"
                                    ),
                          "X",
                          ""
                          ),
               "X"
            )</f>
        <v>X</v>
      </c>
      <c r="HE16" s="228" t="str">
        <f xml:space="preserve"> IF(TEXT((EDATE('Projektkostenkalkulation EP'!$B$8,2)+HD$9),"MM")=TEXT((EDATE('Projektkostenkalkulation EP'!$B$8,2)+(HD$9-1)),"MM"),
             IF(
                        OR(
                                    TEXT((EDATE('Projektkostenkalkulation EP'!$B$8,2)+HD$9),"TTT") = "Sa",
                                    TEXT((EDATE('Projektkostenkalkulation EP'!$B$8,2)+HD$9),"TTT") = "So",
                                    IF(ISNA(VLOOKUP(EDATE('Projektkostenkalkulation EP'!$B$8,2)+HD$9,Datenquellen!$F$7:$H$45,3,FALSE))," ",VLOOKUP(EDATE('Projektkostenkalkulation EP'!$B$8,2)+HD$9,Datenquellen!$F$7:$H$45,3,FALSE))="X"
                                    ),
                          "X",
                          ""
                          ),
               "X"
            )</f>
        <v>X</v>
      </c>
      <c r="HF16" s="229"/>
      <c r="HG16" s="230"/>
      <c r="HH16" s="408"/>
    </row>
    <row r="17" spans="1:216" ht="21" customHeight="1" x14ac:dyDescent="0.2">
      <c r="A17" s="406"/>
      <c r="B17" s="231"/>
      <c r="C17" s="232" t="str">
        <f>IF(
            OR(
                     TEXT(EDATE('Projektkostenkalkulation EP'!$B$8,2),"TTT") = "Sa",
                     TEXT(EDATE('Projektkostenkalkulation EP'!$B$8,2),"TTT") = "So",
                     IF(ISNA(VLOOKUP(EDATE('Projektkostenkalkulation EP'!$B$8,2),Datenquellen!$F$7:$H$45,3,FALSE))," ",VLOOKUP(EDATE('Projektkostenkalkulation EP'!$B$8,2),Datenquellen!$F$7:$H$45,3,FALSE))="X"
                            ),
                    "X",
                    ""
            )</f>
        <v/>
      </c>
      <c r="D17" s="232" t="str">
        <f xml:space="preserve"> IF(TEXT((EDATE('Projektkostenkalkulation EP'!$B$8,2)+C$9),"MM")=TEXT((EDATE('Projektkostenkalkulation EP'!$B$8,2)+(C$9-1)),"MM"),
             IF(
                        OR(
                                    TEXT((EDATE('Projektkostenkalkulation EP'!$B$8,2)+C$9),"TTT") = "Sa",
                                    TEXT((EDATE('Projektkostenkalkulation EP'!$B$8,2)+C$9),"TTT") = "So",
                                    IF(ISNA(VLOOKUP(EDATE('Projektkostenkalkulation EP'!$B$8,2)+C$9,Datenquellen!$F$7:$H$45,3,FALSE))," ",VLOOKUP(EDATE('Projektkostenkalkulation EP'!$B$8,2)+C$9,Datenquellen!$F$7:$H$45,3,FALSE))="X"
                                    ),
                          "X",
                          ""
                          ),
               "X"
            )</f>
        <v>X</v>
      </c>
      <c r="E17" s="232" t="str">
        <f xml:space="preserve"> IF(TEXT((EDATE('Projektkostenkalkulation EP'!$B$8,2)+D$9),"MM")=TEXT((EDATE('Projektkostenkalkulation EP'!$B$8,2)+(D$9-1)),"MM"),
             IF(
                        OR(
                                    TEXT((EDATE('Projektkostenkalkulation EP'!$B$8,2)+D$9),"TTT") = "Sa",
                                    TEXT((EDATE('Projektkostenkalkulation EP'!$B$8,2)+D$9),"TTT") = "So",
                                    IF(ISNA(VLOOKUP(EDATE('Projektkostenkalkulation EP'!$B$8,2)+D$9,Datenquellen!$F$7:$H$45,3,FALSE))," ",VLOOKUP(EDATE('Projektkostenkalkulation EP'!$B$8,2)+D$9,Datenquellen!$F$7:$H$45,3,FALSE))="X"
                                    ),
                          "X",
                          ""
                          ),
               "X"
            )</f>
        <v>X</v>
      </c>
      <c r="F17" s="232" t="str">
        <f xml:space="preserve"> IF(TEXT((EDATE('Projektkostenkalkulation EP'!$B$8,2)+E$9),"MM")=TEXT((EDATE('Projektkostenkalkulation EP'!$B$8,2)+(E$9-1)),"MM"),
             IF(
                        OR(
                                    TEXT((EDATE('Projektkostenkalkulation EP'!$B$8,2)+E$9),"TTT") = "Sa",
                                    TEXT((EDATE('Projektkostenkalkulation EP'!$B$8,2)+E$9),"TTT") = "So",
                                    IF(ISNA(VLOOKUP(EDATE('Projektkostenkalkulation EP'!$B$8,2)+E$9,Datenquellen!$F$7:$H$45,3,FALSE))," ",VLOOKUP(EDATE('Projektkostenkalkulation EP'!$B$8,2)+E$9,Datenquellen!$F$7:$H$45,3,FALSE))="X"
                                    ),
                          "X",
                          ""
                          ),
               "X"
            )</f>
        <v/>
      </c>
      <c r="G17" s="232" t="str">
        <f xml:space="preserve"> IF(TEXT((EDATE('Projektkostenkalkulation EP'!$B$8,2)+F$9),"MM")=TEXT((EDATE('Projektkostenkalkulation EP'!$B$8,2)+(F$9-1)),"MM"),
             IF(
                        OR(
                                    TEXT((EDATE('Projektkostenkalkulation EP'!$B$8,2)+F$9),"TTT") = "Sa",
                                    TEXT((EDATE('Projektkostenkalkulation EP'!$B$8,2)+F$9),"TTT") = "So",
                                    IF(ISNA(VLOOKUP(EDATE('Projektkostenkalkulation EP'!$B$8,2)+F$9,Datenquellen!$F$7:$H$45,3,FALSE))," ",VLOOKUP(EDATE('Projektkostenkalkulation EP'!$B$8,2)+F$9,Datenquellen!$F$7:$H$45,3,FALSE))="X"
                                    ),
                          "X",
                          ""
                          ),
               "X"
            )</f>
        <v/>
      </c>
      <c r="H17" s="232" t="str">
        <f xml:space="preserve"> IF(TEXT((EDATE('Projektkostenkalkulation EP'!$B$8,2)+G$9),"MM")=TEXT((EDATE('Projektkostenkalkulation EP'!$B$8,2)+(G$9-1)),"MM"),
             IF(
                        OR(
                                    TEXT((EDATE('Projektkostenkalkulation EP'!$B$8,2)+G$9),"TTT") = "Sa",
                                    TEXT((EDATE('Projektkostenkalkulation EP'!$B$8,2)+G$9),"TTT") = "So",
                                    IF(ISNA(VLOOKUP(EDATE('Projektkostenkalkulation EP'!$B$8,2)+G$9,Datenquellen!$F$7:$H$45,3,FALSE))," ",VLOOKUP(EDATE('Projektkostenkalkulation EP'!$B$8,2)+G$9,Datenquellen!$F$7:$H$45,3,FALSE))="X"
                                    ),
                          "X",
                          ""
                          ),
               "X"
            )</f>
        <v/>
      </c>
      <c r="I17" s="232" t="str">
        <f xml:space="preserve"> IF(TEXT((EDATE('Projektkostenkalkulation EP'!$B$8,2)+H$9),"MM")=TEXT((EDATE('Projektkostenkalkulation EP'!$B$8,2)+(H$9-1)),"MM"),
             IF(
                        OR(
                                    TEXT((EDATE('Projektkostenkalkulation EP'!$B$8,2)+H$9),"TTT") = "Sa",
                                    TEXT((EDATE('Projektkostenkalkulation EP'!$B$8,2)+H$9),"TTT") = "So",
                                    IF(ISNA(VLOOKUP(EDATE('Projektkostenkalkulation EP'!$B$8,2)+H$9,Datenquellen!$F$7:$H$45,3,FALSE))," ",VLOOKUP(EDATE('Projektkostenkalkulation EP'!$B$8,2)+H$9,Datenquellen!$F$7:$H$45,3,FALSE))="X"
                                    ),
                          "X",
                          ""
                          ),
               "X"
            )</f>
        <v/>
      </c>
      <c r="J17" s="232" t="str">
        <f xml:space="preserve"> IF(TEXT((EDATE('Projektkostenkalkulation EP'!$B$8,2)+I$9),"MM")=TEXT((EDATE('Projektkostenkalkulation EP'!$B$8,2)+(I$9-1)),"MM"),
             IF(
                        OR(
                                    TEXT((EDATE('Projektkostenkalkulation EP'!$B$8,2)+I$9),"TTT") = "Sa",
                                    TEXT((EDATE('Projektkostenkalkulation EP'!$B$8,2)+I$9),"TTT") = "So",
                                    IF(ISNA(VLOOKUP(EDATE('Projektkostenkalkulation EP'!$B$8,2)+I$9,Datenquellen!$F$7:$H$45,3,FALSE))," ",VLOOKUP(EDATE('Projektkostenkalkulation EP'!$B$8,2)+I$9,Datenquellen!$F$7:$H$45,3,FALSE))="X"
                                    ),
                          "X",
                          ""
                          ),
               "X"
            )</f>
        <v/>
      </c>
      <c r="K17" s="232" t="str">
        <f xml:space="preserve"> IF(TEXT((EDATE('Projektkostenkalkulation EP'!$B$8,2)+J$9),"MM")=TEXT((EDATE('Projektkostenkalkulation EP'!$B$8,2)+(J$9-1)),"MM"),
             IF(
                        OR(
                                    TEXT((EDATE('Projektkostenkalkulation EP'!$B$8,2)+J$9),"TTT") = "Sa",
                                    TEXT((EDATE('Projektkostenkalkulation EP'!$B$8,2)+J$9),"TTT") = "So",
                                    IF(ISNA(VLOOKUP(EDATE('Projektkostenkalkulation EP'!$B$8,2)+J$9,Datenquellen!$F$7:$H$45,3,FALSE))," ",VLOOKUP(EDATE('Projektkostenkalkulation EP'!$B$8,2)+J$9,Datenquellen!$F$7:$H$45,3,FALSE))="X"
                                    ),
                          "X",
                          ""
                          ),
               "X"
            )</f>
        <v>X</v>
      </c>
      <c r="L17" s="232" t="str">
        <f xml:space="preserve"> IF(TEXT((EDATE('Projektkostenkalkulation EP'!$B$8,2)+K$9),"MM")=TEXT((EDATE('Projektkostenkalkulation EP'!$B$8,2)+(K$9-1)),"MM"),
             IF(
                        OR(
                                    TEXT((EDATE('Projektkostenkalkulation EP'!$B$8,2)+K$9),"TTT") = "Sa",
                                    TEXT((EDATE('Projektkostenkalkulation EP'!$B$8,2)+K$9),"TTT") = "So",
                                    IF(ISNA(VLOOKUP(EDATE('Projektkostenkalkulation EP'!$B$8,2)+K$9,Datenquellen!$F$7:$H$45,3,FALSE))," ",VLOOKUP(EDATE('Projektkostenkalkulation EP'!$B$8,2)+K$9,Datenquellen!$F$7:$H$45,3,FALSE))="X"
                                    ),
                          "X",
                          ""
                          ),
               "X"
            )</f>
        <v>X</v>
      </c>
      <c r="M17" s="232" t="str">
        <f xml:space="preserve"> IF(TEXT((EDATE('Projektkostenkalkulation EP'!$B$8,2)+L$9),"MM")=TEXT((EDATE('Projektkostenkalkulation EP'!$B$8,2)+(L$9-1)),"MM"),
             IF(
                        OR(
                                    TEXT((EDATE('Projektkostenkalkulation EP'!$B$8,2)+L$9),"TTT") = "Sa",
                                    TEXT((EDATE('Projektkostenkalkulation EP'!$B$8,2)+L$9),"TTT") = "So",
                                    IF(ISNA(VLOOKUP(EDATE('Projektkostenkalkulation EP'!$B$8,2)+L$9,Datenquellen!$F$7:$H$45,3,FALSE))," ",VLOOKUP(EDATE('Projektkostenkalkulation EP'!$B$8,2)+L$9,Datenquellen!$F$7:$H$45,3,FALSE))="X"
                                    ),
                          "X",
                          ""
                          ),
               "X"
            )</f>
        <v/>
      </c>
      <c r="N17" s="232" t="str">
        <f xml:space="preserve"> IF(TEXT((EDATE('Projektkostenkalkulation EP'!$B$8,2)+M$9),"MM")=TEXT((EDATE('Projektkostenkalkulation EP'!$B$8,2)+(M$9-1)),"MM"),
             IF(
                        OR(
                                    TEXT((EDATE('Projektkostenkalkulation EP'!$B$8,2)+M$9),"TTT") = "Sa",
                                    TEXT((EDATE('Projektkostenkalkulation EP'!$B$8,2)+M$9),"TTT") = "So",
                                    IF(ISNA(VLOOKUP(EDATE('Projektkostenkalkulation EP'!$B$8,2)+M$9,Datenquellen!$F$7:$H$45,3,FALSE))," ",VLOOKUP(EDATE('Projektkostenkalkulation EP'!$B$8,2)+M$9,Datenquellen!$F$7:$H$45,3,FALSE))="X"
                                    ),
                          "X",
                          ""
                          ),
               "X"
            )</f>
        <v/>
      </c>
      <c r="O17" s="232" t="str">
        <f xml:space="preserve"> IF(TEXT((EDATE('Projektkostenkalkulation EP'!$B$8,2)+N$9),"MM")=TEXT((EDATE('Projektkostenkalkulation EP'!$B$8,2)+(N$9-1)),"MM"),
             IF(
                        OR(
                                    TEXT((EDATE('Projektkostenkalkulation EP'!$B$8,2)+N$9),"TTT") = "Sa",
                                    TEXT((EDATE('Projektkostenkalkulation EP'!$B$8,2)+N$9),"TTT") = "So",
                                    IF(ISNA(VLOOKUP(EDATE('Projektkostenkalkulation EP'!$B$8,2)+N$9,Datenquellen!$F$7:$H$45,3,FALSE))," ",VLOOKUP(EDATE('Projektkostenkalkulation EP'!$B$8,2)+N$9,Datenquellen!$F$7:$H$45,3,FALSE))="X"
                                    ),
                          "X",
                          ""
                          ),
               "X"
            )</f>
        <v/>
      </c>
      <c r="P17" s="232" t="str">
        <f xml:space="preserve"> IF(TEXT((EDATE('Projektkostenkalkulation EP'!$B$8,2)+O$9),"MM")=TEXT((EDATE('Projektkostenkalkulation EP'!$B$8,2)+(O$9-1)),"MM"),
             IF(
                        OR(
                                    TEXT((EDATE('Projektkostenkalkulation EP'!$B$8,2)+O$9),"TTT") = "Sa",
                                    TEXT((EDATE('Projektkostenkalkulation EP'!$B$8,2)+O$9),"TTT") = "So",
                                    IF(ISNA(VLOOKUP(EDATE('Projektkostenkalkulation EP'!$B$8,2)+O$9,Datenquellen!$F$7:$H$45,3,FALSE))," ",VLOOKUP(EDATE('Projektkostenkalkulation EP'!$B$8,2)+O$9,Datenquellen!$F$7:$H$45,3,FALSE))="X"
                                    ),
                          "X",
                          ""
                          ),
               "X"
            )</f>
        <v/>
      </c>
      <c r="Q17" s="232" t="str">
        <f xml:space="preserve"> IF(TEXT((EDATE('Projektkostenkalkulation EP'!$B$8,2)+P$9),"MM")=TEXT((EDATE('Projektkostenkalkulation EP'!$B$8,2)+(P$9-1)),"MM"),
             IF(
                        OR(
                                    TEXT((EDATE('Projektkostenkalkulation EP'!$B$8,2)+P$9),"TTT") = "Sa",
                                    TEXT((EDATE('Projektkostenkalkulation EP'!$B$8,2)+P$9),"TTT") = "So",
                                    IF(ISNA(VLOOKUP(EDATE('Projektkostenkalkulation EP'!$B$8,2)+P$9,Datenquellen!$F$7:$H$45,3,FALSE))," ",VLOOKUP(EDATE('Projektkostenkalkulation EP'!$B$8,2)+P$9,Datenquellen!$F$7:$H$45,3,FALSE))="X"
                                    ),
                          "X",
                          ""
                          ),
               "X"
            )</f>
        <v/>
      </c>
      <c r="R17" s="232" t="str">
        <f xml:space="preserve"> IF(TEXT((EDATE('Projektkostenkalkulation EP'!$B$8,2)+Q$9),"MM")=TEXT((EDATE('Projektkostenkalkulation EP'!$B$8,2)+(Q$9-1)),"MM"),
             IF(
                        OR(
                                    TEXT((EDATE('Projektkostenkalkulation EP'!$B$8,2)+Q$9),"TTT") = "Sa",
                                    TEXT((EDATE('Projektkostenkalkulation EP'!$B$8,2)+Q$9),"TTT") = "So",
                                    IF(ISNA(VLOOKUP(EDATE('Projektkostenkalkulation EP'!$B$8,2)+Q$9,Datenquellen!$F$7:$H$45,3,FALSE))," ",VLOOKUP(EDATE('Projektkostenkalkulation EP'!$B$8,2)+Q$9,Datenquellen!$F$7:$H$45,3,FALSE))="X"
                                    ),
                          "X",
                          ""
                          ),
               "X"
            )</f>
        <v>X</v>
      </c>
      <c r="S17" s="232" t="str">
        <f xml:space="preserve"> IF(TEXT((EDATE('Projektkostenkalkulation EP'!$B$8,2)+R$9),"MM")=TEXT((EDATE('Projektkostenkalkulation EP'!$B$8,2)+(R$9-1)),"MM"),
             IF(
                        OR(
                                    TEXT((EDATE('Projektkostenkalkulation EP'!$B$8,2)+R$9),"TTT") = "Sa",
                                    TEXT((EDATE('Projektkostenkalkulation EP'!$B$8,2)+R$9),"TTT") = "So",
                                    IF(ISNA(VLOOKUP(EDATE('Projektkostenkalkulation EP'!$B$8,2)+R$9,Datenquellen!$F$7:$H$45,3,FALSE))," ",VLOOKUP(EDATE('Projektkostenkalkulation EP'!$B$8,2)+R$9,Datenquellen!$F$7:$H$45,3,FALSE))="X"
                                    ),
                          "X",
                          ""
                          ),
               "X"
            )</f>
        <v>X</v>
      </c>
      <c r="T17" s="232" t="str">
        <f xml:space="preserve"> IF(TEXT((EDATE('Projektkostenkalkulation EP'!$B$8,2)+S$9),"MM")=TEXT((EDATE('Projektkostenkalkulation EP'!$B$8,2)+(S$9-1)),"MM"),
             IF(
                        OR(
                                    TEXT((EDATE('Projektkostenkalkulation EP'!$B$8,2)+S$9),"TTT") = "Sa",
                                    TEXT((EDATE('Projektkostenkalkulation EP'!$B$8,2)+S$9),"TTT") = "So",
                                    IF(ISNA(VLOOKUP(EDATE('Projektkostenkalkulation EP'!$B$8,2)+S$9,Datenquellen!$F$7:$H$45,3,FALSE))," ",VLOOKUP(EDATE('Projektkostenkalkulation EP'!$B$8,2)+S$9,Datenquellen!$F$7:$H$45,3,FALSE))="X"
                                    ),
                          "X",
                          ""
                          ),
               "X"
            )</f>
        <v/>
      </c>
      <c r="U17" s="232" t="str">
        <f xml:space="preserve"> IF(TEXT((EDATE('Projektkostenkalkulation EP'!$B$8,2)+T$9),"MM")=TEXT((EDATE('Projektkostenkalkulation EP'!$B$8,2)+(T$9-1)),"MM"),
             IF(
                        OR(
                                    TEXT((EDATE('Projektkostenkalkulation EP'!$B$8,2)+T$9),"TTT") = "Sa",
                                    TEXT((EDATE('Projektkostenkalkulation EP'!$B$8,2)+T$9),"TTT") = "So",
                                    IF(ISNA(VLOOKUP(EDATE('Projektkostenkalkulation EP'!$B$8,2)+T$9,Datenquellen!$F$7:$H$45,3,FALSE))," ",VLOOKUP(EDATE('Projektkostenkalkulation EP'!$B$8,2)+T$9,Datenquellen!$F$7:$H$45,3,FALSE))="X"
                                    ),
                          "X",
                          ""
                          ),
               "X"
            )</f>
        <v/>
      </c>
      <c r="V17" s="232" t="str">
        <f xml:space="preserve"> IF(TEXT((EDATE('Projektkostenkalkulation EP'!$B$8,2)+U$9),"MM")=TEXT((EDATE('Projektkostenkalkulation EP'!$B$8,2)+(U$9-1)),"MM"),
             IF(
                        OR(
                                    TEXT((EDATE('Projektkostenkalkulation EP'!$B$8,2)+U$9),"TTT") = "Sa",
                                    TEXT((EDATE('Projektkostenkalkulation EP'!$B$8,2)+U$9),"TTT") = "So",
                                    IF(ISNA(VLOOKUP(EDATE('Projektkostenkalkulation EP'!$B$8,2)+U$9,Datenquellen!$F$7:$H$45,3,FALSE))," ",VLOOKUP(EDATE('Projektkostenkalkulation EP'!$B$8,2)+U$9,Datenquellen!$F$7:$H$45,3,FALSE))="X"
                                    ),
                          "X",
                          ""
                          ),
               "X"
            )</f>
        <v/>
      </c>
      <c r="W17" s="232" t="str">
        <f xml:space="preserve"> IF(TEXT((EDATE('Projektkostenkalkulation EP'!$B$8,2)+V$9),"MM")=TEXT((EDATE('Projektkostenkalkulation EP'!$B$8,2)+(V$9-1)),"MM"),
             IF(
                        OR(
                                    TEXT((EDATE('Projektkostenkalkulation EP'!$B$8,2)+V$9),"TTT") = "Sa",
                                    TEXT((EDATE('Projektkostenkalkulation EP'!$B$8,2)+V$9),"TTT") = "So",
                                    IF(ISNA(VLOOKUP(EDATE('Projektkostenkalkulation EP'!$B$8,2)+V$9,Datenquellen!$F$7:$H$45,3,FALSE))," ",VLOOKUP(EDATE('Projektkostenkalkulation EP'!$B$8,2)+V$9,Datenquellen!$F$7:$H$45,3,FALSE))="X"
                                    ),
                          "X",
                          ""
                          ),
               "X"
            )</f>
        <v/>
      </c>
      <c r="X17" s="232" t="str">
        <f xml:space="preserve"> IF(TEXT((EDATE('Projektkostenkalkulation EP'!$B$8,2)+W$9),"MM")=TEXT((EDATE('Projektkostenkalkulation EP'!$B$8,2)+(W$9-1)),"MM"),
             IF(
                        OR(
                                    TEXT((EDATE('Projektkostenkalkulation EP'!$B$8,2)+W$9),"TTT") = "Sa",
                                    TEXT((EDATE('Projektkostenkalkulation EP'!$B$8,2)+W$9),"TTT") = "So",
                                    IF(ISNA(VLOOKUP(EDATE('Projektkostenkalkulation EP'!$B$8,2)+W$9,Datenquellen!$F$7:$H$45,3,FALSE))," ",VLOOKUP(EDATE('Projektkostenkalkulation EP'!$B$8,2)+W$9,Datenquellen!$F$7:$H$45,3,FALSE))="X"
                                    ),
                          "X",
                          ""
                          ),
               "X"
            )</f>
        <v/>
      </c>
      <c r="Y17" s="232" t="str">
        <f xml:space="preserve"> IF(TEXT((EDATE('Projektkostenkalkulation EP'!$B$8,2)+X$9),"MM")=TEXT((EDATE('Projektkostenkalkulation EP'!$B$8,2)+(X$9-1)),"MM"),
             IF(
                        OR(
                                    TEXT((EDATE('Projektkostenkalkulation EP'!$B$8,2)+X$9),"TTT") = "Sa",
                                    TEXT((EDATE('Projektkostenkalkulation EP'!$B$8,2)+X$9),"TTT") = "So",
                                    IF(ISNA(VLOOKUP(EDATE('Projektkostenkalkulation EP'!$B$8,2)+X$9,Datenquellen!$F$7:$H$45,3,FALSE))," ",VLOOKUP(EDATE('Projektkostenkalkulation EP'!$B$8,2)+X$9,Datenquellen!$F$7:$H$45,3,FALSE))="X"
                                    ),
                          "X",
                          ""
                          ),
               "X"
            )</f>
        <v>X</v>
      </c>
      <c r="Z17" s="232" t="str">
        <f xml:space="preserve"> IF(TEXT((EDATE('Projektkostenkalkulation EP'!$B$8,2)+Y$9),"MM")=TEXT((EDATE('Projektkostenkalkulation EP'!$B$8,2)+(Y$9-1)),"MM"),
             IF(
                        OR(
                                    TEXT((EDATE('Projektkostenkalkulation EP'!$B$8,2)+Y$9),"TTT") = "Sa",
                                    TEXT((EDATE('Projektkostenkalkulation EP'!$B$8,2)+Y$9),"TTT") = "So",
                                    IF(ISNA(VLOOKUP(EDATE('Projektkostenkalkulation EP'!$B$8,2)+Y$9,Datenquellen!$F$7:$H$45,3,FALSE))," ",VLOOKUP(EDATE('Projektkostenkalkulation EP'!$B$8,2)+Y$9,Datenquellen!$F$7:$H$45,3,FALSE))="X"
                                    ),
                          "X",
                          ""
                          ),
               "X"
            )</f>
        <v>X</v>
      </c>
      <c r="AA17" s="232" t="str">
        <f xml:space="preserve"> IF(TEXT((EDATE('Projektkostenkalkulation EP'!$B$8,2)+Z$9),"MM")=TEXT((EDATE('Projektkostenkalkulation EP'!$B$8,2)+(Z$9-1)),"MM"),
             IF(
                        OR(
                                    TEXT((EDATE('Projektkostenkalkulation EP'!$B$8,2)+Z$9),"TTT") = "Sa",
                                    TEXT((EDATE('Projektkostenkalkulation EP'!$B$8,2)+Z$9),"TTT") = "So",
                                    IF(ISNA(VLOOKUP(EDATE('Projektkostenkalkulation EP'!$B$8,2)+Z$9,Datenquellen!$F$7:$H$45,3,FALSE))," ",VLOOKUP(EDATE('Projektkostenkalkulation EP'!$B$8,2)+Z$9,Datenquellen!$F$7:$H$45,3,FALSE))="X"
                                    ),
                          "X",
                          ""
                          ),
               "X"
            )</f>
        <v/>
      </c>
      <c r="AB17" s="232" t="str">
        <f xml:space="preserve"> IF(TEXT((EDATE('Projektkostenkalkulation EP'!$B$8,2)+AA$9),"MM")=TEXT((EDATE('Projektkostenkalkulation EP'!$B$8,2)+(AA$9-1)),"MM"),
             IF(
                        OR(
                                    TEXT((EDATE('Projektkostenkalkulation EP'!$B$8,2)+AA$9),"TTT") = "Sa",
                                    TEXT((EDATE('Projektkostenkalkulation EP'!$B$8,2)+AA$9),"TTT") = "So",
                                    IF(ISNA(VLOOKUP(EDATE('Projektkostenkalkulation EP'!$B$8,2)+AA$9,Datenquellen!$F$7:$H$45,3,FALSE))," ",VLOOKUP(EDATE('Projektkostenkalkulation EP'!$B$8,2)+AA$9,Datenquellen!$F$7:$H$45,3,FALSE))="X"
                                    ),
                          "X",
                          ""
                          ),
               "X"
            )</f>
        <v/>
      </c>
      <c r="AC17" s="232" t="str">
        <f xml:space="preserve"> IF(TEXT((EDATE('Projektkostenkalkulation EP'!$B$8,2)+AB$9),"MM")=TEXT((EDATE('Projektkostenkalkulation EP'!$B$8,2)+(AB$9-1)),"MM"),
             IF(
                        OR(
                                    TEXT((EDATE('Projektkostenkalkulation EP'!$B$8,2)+AB$9),"TTT") = "Sa",
                                    TEXT((EDATE('Projektkostenkalkulation EP'!$B$8,2)+AB$9),"TTT") = "So",
                                    IF(ISNA(VLOOKUP(EDATE('Projektkostenkalkulation EP'!$B$8,2)+AB$9,Datenquellen!$F$7:$H$45,3,FALSE))," ",VLOOKUP(EDATE('Projektkostenkalkulation EP'!$B$8,2)+AB$9,Datenquellen!$F$7:$H$45,3,FALSE))="X"
                                    ),
                          "X",
                          ""
                          ),
               "X"
            )</f>
        <v/>
      </c>
      <c r="AD17" s="232" t="str">
        <f xml:space="preserve"> IF(TEXT((EDATE('Projektkostenkalkulation EP'!$B$8,2)+AC$9),"MM")=TEXT((EDATE('Projektkostenkalkulation EP'!$B$8,2)+(AC$9-1)),"MM"),
             IF(
                        OR(
                                    TEXT((EDATE('Projektkostenkalkulation EP'!$B$8,2)+AC$9),"TTT") = "Sa",
                                    TEXT((EDATE('Projektkostenkalkulation EP'!$B$8,2)+AC$9),"TTT") = "So",
                                    IF(ISNA(VLOOKUP(EDATE('Projektkostenkalkulation EP'!$B$8,2)+AC$9,Datenquellen!$F$7:$H$45,3,FALSE))," ",VLOOKUP(EDATE('Projektkostenkalkulation EP'!$B$8,2)+AC$9,Datenquellen!$F$7:$H$45,3,FALSE))="X"
                                    ),
                          "X",
                          ""
                          ),
               "X"
            )</f>
        <v/>
      </c>
      <c r="AE17" s="232" t="str">
        <f xml:space="preserve"> IF(TEXT((EDATE('Projektkostenkalkulation EP'!$B$8,2)+AD$9),"MM")=TEXT((EDATE('Projektkostenkalkulation EP'!$B$8,2)+(AD$9-1)),"MM"),
             IF(
                        OR(
                                    TEXT((EDATE('Projektkostenkalkulation EP'!$B$8,2)+AD$9),"TTT") = "Sa",
                                    TEXT((EDATE('Projektkostenkalkulation EP'!$B$8,2)+AD$9),"TTT") = "So",
                                    IF(ISNA(VLOOKUP(EDATE('Projektkostenkalkulation EP'!$B$8,2)+AD$9,Datenquellen!$F$7:$H$45,3,FALSE))," ",VLOOKUP(EDATE('Projektkostenkalkulation EP'!$B$8,2)+AD$9,Datenquellen!$F$7:$H$45,3,FALSE))="X"
                                    ),
                          "X",
                          ""
                          ),
               "X"
            )</f>
        <v>X</v>
      </c>
      <c r="AF17" s="232" t="str">
        <f xml:space="preserve"> IF(TEXT((EDATE('Projektkostenkalkulation EP'!$B$8,2)+AE$9),"MM")=TEXT((EDATE('Projektkostenkalkulation EP'!$B$8,2)+(AE$9-1)),"MM"),
             IF(
                        OR(
                                    TEXT((EDATE('Projektkostenkalkulation EP'!$B$8,2)+AE$9),"TTT") = "Sa",
                                    TEXT((EDATE('Projektkostenkalkulation EP'!$B$8,2)+AE$9),"TTT") = "So",
                                    IF(ISNA(VLOOKUP(EDATE('Projektkostenkalkulation EP'!$B$8,2)+AE$9,Datenquellen!$F$7:$H$45,3,FALSE))," ",VLOOKUP(EDATE('Projektkostenkalkulation EP'!$B$8,2)+AE$9,Datenquellen!$F$7:$H$45,3,FALSE))="X"
                                    ),
                          "X",
                          ""
                          ),
               "X"
            )</f>
        <v>X</v>
      </c>
      <c r="AG17" s="233" t="str">
        <f xml:space="preserve"> IF(TEXT((EDATE('Projektkostenkalkulation EP'!$B$8,2)+AF$9),"MM")=TEXT((EDATE('Projektkostenkalkulation EP'!$B$8,2)+(AF$9-1)),"MM"),
             IF(
                        OR(
                                    TEXT((EDATE('Projektkostenkalkulation EP'!$B$8,2)+AF$9),"TTT") = "Sa",
                                    TEXT((EDATE('Projektkostenkalkulation EP'!$B$8,2)+AF$9),"TTT") = "So",
                                    IF(ISNA(VLOOKUP(EDATE('Projektkostenkalkulation EP'!$B$8,2)+AF$9,Datenquellen!$F$7:$H$45,3,FALSE))," ",VLOOKUP(EDATE('Projektkostenkalkulation EP'!$B$8,2)+AF$9,Datenquellen!$F$7:$H$45,3,FALSE))="X"
                                    ),
                          "X",
                          ""
                          ),
               "X"
            )</f>
        <v>X</v>
      </c>
      <c r="AH17" s="234"/>
      <c r="AI17" s="235"/>
      <c r="AJ17" s="409"/>
      <c r="AK17" s="406"/>
      <c r="AL17" s="231"/>
      <c r="AM17" s="232" t="str">
        <f>IF(
            OR(
                     TEXT(EDATE('Projektkostenkalkulation EP'!$B$8,2),"TTT") = "Sa",
                     TEXT(EDATE('Projektkostenkalkulation EP'!$B$8,2),"TTT") = "So",
                     IF(ISNA(VLOOKUP(EDATE('Projektkostenkalkulation EP'!$B$8,2),Datenquellen!$F$7:$H$45,3,FALSE))," ",VLOOKUP(EDATE('Projektkostenkalkulation EP'!$B$8,2),Datenquellen!$F$7:$H$45,3,FALSE))="X"
                            ),
                    "X",
                    ""
            )</f>
        <v/>
      </c>
      <c r="AN17" s="232" t="str">
        <f xml:space="preserve"> IF(TEXT((EDATE('Projektkostenkalkulation EP'!$B$8,2)+AM$9),"MM")=TEXT((EDATE('Projektkostenkalkulation EP'!$B$8,2)+(AM$9-1)),"MM"),
             IF(
                        OR(
                                    TEXT((EDATE('Projektkostenkalkulation EP'!$B$8,2)+AM$9),"TTT") = "Sa",
                                    TEXT((EDATE('Projektkostenkalkulation EP'!$B$8,2)+AM$9),"TTT") = "So",
                                    IF(ISNA(VLOOKUP(EDATE('Projektkostenkalkulation EP'!$B$8,2)+AM$9,Datenquellen!$F$7:$H$45,3,FALSE))," ",VLOOKUP(EDATE('Projektkostenkalkulation EP'!$B$8,2)+AM$9,Datenquellen!$F$7:$H$45,3,FALSE))="X"
                                    ),
                          "X",
                          ""
                          ),
               "X"
            )</f>
        <v>X</v>
      </c>
      <c r="AO17" s="232" t="str">
        <f xml:space="preserve"> IF(TEXT((EDATE('Projektkostenkalkulation EP'!$B$8,2)+AN$9),"MM")=TEXT((EDATE('Projektkostenkalkulation EP'!$B$8,2)+(AN$9-1)),"MM"),
             IF(
                        OR(
                                    TEXT((EDATE('Projektkostenkalkulation EP'!$B$8,2)+AN$9),"TTT") = "Sa",
                                    TEXT((EDATE('Projektkostenkalkulation EP'!$B$8,2)+AN$9),"TTT") = "So",
                                    IF(ISNA(VLOOKUP(EDATE('Projektkostenkalkulation EP'!$B$8,2)+AN$9,Datenquellen!$F$7:$H$45,3,FALSE))," ",VLOOKUP(EDATE('Projektkostenkalkulation EP'!$B$8,2)+AN$9,Datenquellen!$F$7:$H$45,3,FALSE))="X"
                                    ),
                          "X",
                          ""
                          ),
               "X"
            )</f>
        <v>X</v>
      </c>
      <c r="AP17" s="232" t="str">
        <f xml:space="preserve"> IF(TEXT((EDATE('Projektkostenkalkulation EP'!$B$8,2)+AO$9),"MM")=TEXT((EDATE('Projektkostenkalkulation EP'!$B$8,2)+(AO$9-1)),"MM"),
             IF(
                        OR(
                                    TEXT((EDATE('Projektkostenkalkulation EP'!$B$8,2)+AO$9),"TTT") = "Sa",
                                    TEXT((EDATE('Projektkostenkalkulation EP'!$B$8,2)+AO$9),"TTT") = "So",
                                    IF(ISNA(VLOOKUP(EDATE('Projektkostenkalkulation EP'!$B$8,2)+AO$9,Datenquellen!$F$7:$H$45,3,FALSE))," ",VLOOKUP(EDATE('Projektkostenkalkulation EP'!$B$8,2)+AO$9,Datenquellen!$F$7:$H$45,3,FALSE))="X"
                                    ),
                          "X",
                          ""
                          ),
               "X"
            )</f>
        <v/>
      </c>
      <c r="AQ17" s="232" t="str">
        <f xml:space="preserve"> IF(TEXT((EDATE('Projektkostenkalkulation EP'!$B$8,2)+AP$9),"MM")=TEXT((EDATE('Projektkostenkalkulation EP'!$B$8,2)+(AP$9-1)),"MM"),
             IF(
                        OR(
                                    TEXT((EDATE('Projektkostenkalkulation EP'!$B$8,2)+AP$9),"TTT") = "Sa",
                                    TEXT((EDATE('Projektkostenkalkulation EP'!$B$8,2)+AP$9),"TTT") = "So",
                                    IF(ISNA(VLOOKUP(EDATE('Projektkostenkalkulation EP'!$B$8,2)+AP$9,Datenquellen!$F$7:$H$45,3,FALSE))," ",VLOOKUP(EDATE('Projektkostenkalkulation EP'!$B$8,2)+AP$9,Datenquellen!$F$7:$H$45,3,FALSE))="X"
                                    ),
                          "X",
                          ""
                          ),
               "X"
            )</f>
        <v/>
      </c>
      <c r="AR17" s="232" t="str">
        <f xml:space="preserve"> IF(TEXT((EDATE('Projektkostenkalkulation EP'!$B$8,2)+AQ$9),"MM")=TEXT((EDATE('Projektkostenkalkulation EP'!$B$8,2)+(AQ$9-1)),"MM"),
             IF(
                        OR(
                                    TEXT((EDATE('Projektkostenkalkulation EP'!$B$8,2)+AQ$9),"TTT") = "Sa",
                                    TEXT((EDATE('Projektkostenkalkulation EP'!$B$8,2)+AQ$9),"TTT") = "So",
                                    IF(ISNA(VLOOKUP(EDATE('Projektkostenkalkulation EP'!$B$8,2)+AQ$9,Datenquellen!$F$7:$H$45,3,FALSE))," ",VLOOKUP(EDATE('Projektkostenkalkulation EP'!$B$8,2)+AQ$9,Datenquellen!$F$7:$H$45,3,FALSE))="X"
                                    ),
                          "X",
                          ""
                          ),
               "X"
            )</f>
        <v/>
      </c>
      <c r="AS17" s="232" t="str">
        <f xml:space="preserve"> IF(TEXT((EDATE('Projektkostenkalkulation EP'!$B$8,2)+AR$9),"MM")=TEXT((EDATE('Projektkostenkalkulation EP'!$B$8,2)+(AR$9-1)),"MM"),
             IF(
                        OR(
                                    TEXT((EDATE('Projektkostenkalkulation EP'!$B$8,2)+AR$9),"TTT") = "Sa",
                                    TEXT((EDATE('Projektkostenkalkulation EP'!$B$8,2)+AR$9),"TTT") = "So",
                                    IF(ISNA(VLOOKUP(EDATE('Projektkostenkalkulation EP'!$B$8,2)+AR$9,Datenquellen!$F$7:$H$45,3,FALSE))," ",VLOOKUP(EDATE('Projektkostenkalkulation EP'!$B$8,2)+AR$9,Datenquellen!$F$7:$H$45,3,FALSE))="X"
                                    ),
                          "X",
                          ""
                          ),
               "X"
            )</f>
        <v/>
      </c>
      <c r="AT17" s="232" t="str">
        <f xml:space="preserve"> IF(TEXT((EDATE('Projektkostenkalkulation EP'!$B$8,2)+AS$9),"MM")=TEXT((EDATE('Projektkostenkalkulation EP'!$B$8,2)+(AS$9-1)),"MM"),
             IF(
                        OR(
                                    TEXT((EDATE('Projektkostenkalkulation EP'!$B$8,2)+AS$9),"TTT") = "Sa",
                                    TEXT((EDATE('Projektkostenkalkulation EP'!$B$8,2)+AS$9),"TTT") = "So",
                                    IF(ISNA(VLOOKUP(EDATE('Projektkostenkalkulation EP'!$B$8,2)+AS$9,Datenquellen!$F$7:$H$45,3,FALSE))," ",VLOOKUP(EDATE('Projektkostenkalkulation EP'!$B$8,2)+AS$9,Datenquellen!$F$7:$H$45,3,FALSE))="X"
                                    ),
                          "X",
                          ""
                          ),
               "X"
            )</f>
        <v/>
      </c>
      <c r="AU17" s="232" t="str">
        <f xml:space="preserve"> IF(TEXT((EDATE('Projektkostenkalkulation EP'!$B$8,2)+AT$9),"MM")=TEXT((EDATE('Projektkostenkalkulation EP'!$B$8,2)+(AT$9-1)),"MM"),
             IF(
                        OR(
                                    TEXT((EDATE('Projektkostenkalkulation EP'!$B$8,2)+AT$9),"TTT") = "Sa",
                                    TEXT((EDATE('Projektkostenkalkulation EP'!$B$8,2)+AT$9),"TTT") = "So",
                                    IF(ISNA(VLOOKUP(EDATE('Projektkostenkalkulation EP'!$B$8,2)+AT$9,Datenquellen!$F$7:$H$45,3,FALSE))," ",VLOOKUP(EDATE('Projektkostenkalkulation EP'!$B$8,2)+AT$9,Datenquellen!$F$7:$H$45,3,FALSE))="X"
                                    ),
                          "X",
                          ""
                          ),
               "X"
            )</f>
        <v>X</v>
      </c>
      <c r="AV17" s="232" t="str">
        <f xml:space="preserve"> IF(TEXT((EDATE('Projektkostenkalkulation EP'!$B$8,2)+AU$9),"MM")=TEXT((EDATE('Projektkostenkalkulation EP'!$B$8,2)+(AU$9-1)),"MM"),
             IF(
                        OR(
                                    TEXT((EDATE('Projektkostenkalkulation EP'!$B$8,2)+AU$9),"TTT") = "Sa",
                                    TEXT((EDATE('Projektkostenkalkulation EP'!$B$8,2)+AU$9),"TTT") = "So",
                                    IF(ISNA(VLOOKUP(EDATE('Projektkostenkalkulation EP'!$B$8,2)+AU$9,Datenquellen!$F$7:$H$45,3,FALSE))," ",VLOOKUP(EDATE('Projektkostenkalkulation EP'!$B$8,2)+AU$9,Datenquellen!$F$7:$H$45,3,FALSE))="X"
                                    ),
                          "X",
                          ""
                          ),
               "X"
            )</f>
        <v>X</v>
      </c>
      <c r="AW17" s="232" t="str">
        <f xml:space="preserve"> IF(TEXT((EDATE('Projektkostenkalkulation EP'!$B$8,2)+AV$9),"MM")=TEXT((EDATE('Projektkostenkalkulation EP'!$B$8,2)+(AV$9-1)),"MM"),
             IF(
                        OR(
                                    TEXT((EDATE('Projektkostenkalkulation EP'!$B$8,2)+AV$9),"TTT") = "Sa",
                                    TEXT((EDATE('Projektkostenkalkulation EP'!$B$8,2)+AV$9),"TTT") = "So",
                                    IF(ISNA(VLOOKUP(EDATE('Projektkostenkalkulation EP'!$B$8,2)+AV$9,Datenquellen!$F$7:$H$45,3,FALSE))," ",VLOOKUP(EDATE('Projektkostenkalkulation EP'!$B$8,2)+AV$9,Datenquellen!$F$7:$H$45,3,FALSE))="X"
                                    ),
                          "X",
                          ""
                          ),
               "X"
            )</f>
        <v/>
      </c>
      <c r="AX17" s="232" t="str">
        <f xml:space="preserve"> IF(TEXT((EDATE('Projektkostenkalkulation EP'!$B$8,2)+AW$9),"MM")=TEXT((EDATE('Projektkostenkalkulation EP'!$B$8,2)+(AW$9-1)),"MM"),
             IF(
                        OR(
                                    TEXT((EDATE('Projektkostenkalkulation EP'!$B$8,2)+AW$9),"TTT") = "Sa",
                                    TEXT((EDATE('Projektkostenkalkulation EP'!$B$8,2)+AW$9),"TTT") = "So",
                                    IF(ISNA(VLOOKUP(EDATE('Projektkostenkalkulation EP'!$B$8,2)+AW$9,Datenquellen!$F$7:$H$45,3,FALSE))," ",VLOOKUP(EDATE('Projektkostenkalkulation EP'!$B$8,2)+AW$9,Datenquellen!$F$7:$H$45,3,FALSE))="X"
                                    ),
                          "X",
                          ""
                          ),
               "X"
            )</f>
        <v/>
      </c>
      <c r="AY17" s="232" t="str">
        <f xml:space="preserve"> IF(TEXT((EDATE('Projektkostenkalkulation EP'!$B$8,2)+AX$9),"MM")=TEXT((EDATE('Projektkostenkalkulation EP'!$B$8,2)+(AX$9-1)),"MM"),
             IF(
                        OR(
                                    TEXT((EDATE('Projektkostenkalkulation EP'!$B$8,2)+AX$9),"TTT") = "Sa",
                                    TEXT((EDATE('Projektkostenkalkulation EP'!$B$8,2)+AX$9),"TTT") = "So",
                                    IF(ISNA(VLOOKUP(EDATE('Projektkostenkalkulation EP'!$B$8,2)+AX$9,Datenquellen!$F$7:$H$45,3,FALSE))," ",VLOOKUP(EDATE('Projektkostenkalkulation EP'!$B$8,2)+AX$9,Datenquellen!$F$7:$H$45,3,FALSE))="X"
                                    ),
                          "X",
                          ""
                          ),
               "X"
            )</f>
        <v/>
      </c>
      <c r="AZ17" s="232" t="str">
        <f xml:space="preserve"> IF(TEXT((EDATE('Projektkostenkalkulation EP'!$B$8,2)+AY$9),"MM")=TEXT((EDATE('Projektkostenkalkulation EP'!$B$8,2)+(AY$9-1)),"MM"),
             IF(
                        OR(
                                    TEXT((EDATE('Projektkostenkalkulation EP'!$B$8,2)+AY$9),"TTT") = "Sa",
                                    TEXT((EDATE('Projektkostenkalkulation EP'!$B$8,2)+AY$9),"TTT") = "So",
                                    IF(ISNA(VLOOKUP(EDATE('Projektkostenkalkulation EP'!$B$8,2)+AY$9,Datenquellen!$F$7:$H$45,3,FALSE))," ",VLOOKUP(EDATE('Projektkostenkalkulation EP'!$B$8,2)+AY$9,Datenquellen!$F$7:$H$45,3,FALSE))="X"
                                    ),
                          "X",
                          ""
                          ),
               "X"
            )</f>
        <v/>
      </c>
      <c r="BA17" s="232" t="str">
        <f xml:space="preserve"> IF(TEXT((EDATE('Projektkostenkalkulation EP'!$B$8,2)+AZ$9),"MM")=TEXT((EDATE('Projektkostenkalkulation EP'!$B$8,2)+(AZ$9-1)),"MM"),
             IF(
                        OR(
                                    TEXT((EDATE('Projektkostenkalkulation EP'!$B$8,2)+AZ$9),"TTT") = "Sa",
                                    TEXT((EDATE('Projektkostenkalkulation EP'!$B$8,2)+AZ$9),"TTT") = "So",
                                    IF(ISNA(VLOOKUP(EDATE('Projektkostenkalkulation EP'!$B$8,2)+AZ$9,Datenquellen!$F$7:$H$45,3,FALSE))," ",VLOOKUP(EDATE('Projektkostenkalkulation EP'!$B$8,2)+AZ$9,Datenquellen!$F$7:$H$45,3,FALSE))="X"
                                    ),
                          "X",
                          ""
                          ),
               "X"
            )</f>
        <v/>
      </c>
      <c r="BB17" s="232" t="str">
        <f xml:space="preserve"> IF(TEXT((EDATE('Projektkostenkalkulation EP'!$B$8,2)+BA$9),"MM")=TEXT((EDATE('Projektkostenkalkulation EP'!$B$8,2)+(BA$9-1)),"MM"),
             IF(
                        OR(
                                    TEXT((EDATE('Projektkostenkalkulation EP'!$B$8,2)+BA$9),"TTT") = "Sa",
                                    TEXT((EDATE('Projektkostenkalkulation EP'!$B$8,2)+BA$9),"TTT") = "So",
                                    IF(ISNA(VLOOKUP(EDATE('Projektkostenkalkulation EP'!$B$8,2)+BA$9,Datenquellen!$F$7:$H$45,3,FALSE))," ",VLOOKUP(EDATE('Projektkostenkalkulation EP'!$B$8,2)+BA$9,Datenquellen!$F$7:$H$45,3,FALSE))="X"
                                    ),
                          "X",
                          ""
                          ),
               "X"
            )</f>
        <v>X</v>
      </c>
      <c r="BC17" s="232" t="str">
        <f xml:space="preserve"> IF(TEXT((EDATE('Projektkostenkalkulation EP'!$B$8,2)+BB$9),"MM")=TEXT((EDATE('Projektkostenkalkulation EP'!$B$8,2)+(BB$9-1)),"MM"),
             IF(
                        OR(
                                    TEXT((EDATE('Projektkostenkalkulation EP'!$B$8,2)+BB$9),"TTT") = "Sa",
                                    TEXT((EDATE('Projektkostenkalkulation EP'!$B$8,2)+BB$9),"TTT") = "So",
                                    IF(ISNA(VLOOKUP(EDATE('Projektkostenkalkulation EP'!$B$8,2)+BB$9,Datenquellen!$F$7:$H$45,3,FALSE))," ",VLOOKUP(EDATE('Projektkostenkalkulation EP'!$B$8,2)+BB$9,Datenquellen!$F$7:$H$45,3,FALSE))="X"
                                    ),
                          "X",
                          ""
                          ),
               "X"
            )</f>
        <v>X</v>
      </c>
      <c r="BD17" s="232" t="str">
        <f xml:space="preserve"> IF(TEXT((EDATE('Projektkostenkalkulation EP'!$B$8,2)+BC$9),"MM")=TEXT((EDATE('Projektkostenkalkulation EP'!$B$8,2)+(BC$9-1)),"MM"),
             IF(
                        OR(
                                    TEXT((EDATE('Projektkostenkalkulation EP'!$B$8,2)+BC$9),"TTT") = "Sa",
                                    TEXT((EDATE('Projektkostenkalkulation EP'!$B$8,2)+BC$9),"TTT") = "So",
                                    IF(ISNA(VLOOKUP(EDATE('Projektkostenkalkulation EP'!$B$8,2)+BC$9,Datenquellen!$F$7:$H$45,3,FALSE))," ",VLOOKUP(EDATE('Projektkostenkalkulation EP'!$B$8,2)+BC$9,Datenquellen!$F$7:$H$45,3,FALSE))="X"
                                    ),
                          "X",
                          ""
                          ),
               "X"
            )</f>
        <v/>
      </c>
      <c r="BE17" s="232" t="str">
        <f xml:space="preserve"> IF(TEXT((EDATE('Projektkostenkalkulation EP'!$B$8,2)+BD$9),"MM")=TEXT((EDATE('Projektkostenkalkulation EP'!$B$8,2)+(BD$9-1)),"MM"),
             IF(
                        OR(
                                    TEXT((EDATE('Projektkostenkalkulation EP'!$B$8,2)+BD$9),"TTT") = "Sa",
                                    TEXT((EDATE('Projektkostenkalkulation EP'!$B$8,2)+BD$9),"TTT") = "So",
                                    IF(ISNA(VLOOKUP(EDATE('Projektkostenkalkulation EP'!$B$8,2)+BD$9,Datenquellen!$F$7:$H$45,3,FALSE))," ",VLOOKUP(EDATE('Projektkostenkalkulation EP'!$B$8,2)+BD$9,Datenquellen!$F$7:$H$45,3,FALSE))="X"
                                    ),
                          "X",
                          ""
                          ),
               "X"
            )</f>
        <v/>
      </c>
      <c r="BF17" s="232" t="str">
        <f xml:space="preserve"> IF(TEXT((EDATE('Projektkostenkalkulation EP'!$B$8,2)+BE$9),"MM")=TEXT((EDATE('Projektkostenkalkulation EP'!$B$8,2)+(BE$9-1)),"MM"),
             IF(
                        OR(
                                    TEXT((EDATE('Projektkostenkalkulation EP'!$B$8,2)+BE$9),"TTT") = "Sa",
                                    TEXT((EDATE('Projektkostenkalkulation EP'!$B$8,2)+BE$9),"TTT") = "So",
                                    IF(ISNA(VLOOKUP(EDATE('Projektkostenkalkulation EP'!$B$8,2)+BE$9,Datenquellen!$F$7:$H$45,3,FALSE))," ",VLOOKUP(EDATE('Projektkostenkalkulation EP'!$B$8,2)+BE$9,Datenquellen!$F$7:$H$45,3,FALSE))="X"
                                    ),
                          "X",
                          ""
                          ),
               "X"
            )</f>
        <v/>
      </c>
      <c r="BG17" s="232" t="str">
        <f xml:space="preserve"> IF(TEXT((EDATE('Projektkostenkalkulation EP'!$B$8,2)+BF$9),"MM")=TEXT((EDATE('Projektkostenkalkulation EP'!$B$8,2)+(BF$9-1)),"MM"),
             IF(
                        OR(
                                    TEXT((EDATE('Projektkostenkalkulation EP'!$B$8,2)+BF$9),"TTT") = "Sa",
                                    TEXT((EDATE('Projektkostenkalkulation EP'!$B$8,2)+BF$9),"TTT") = "So",
                                    IF(ISNA(VLOOKUP(EDATE('Projektkostenkalkulation EP'!$B$8,2)+BF$9,Datenquellen!$F$7:$H$45,3,FALSE))," ",VLOOKUP(EDATE('Projektkostenkalkulation EP'!$B$8,2)+BF$9,Datenquellen!$F$7:$H$45,3,FALSE))="X"
                                    ),
                          "X",
                          ""
                          ),
               "X"
            )</f>
        <v/>
      </c>
      <c r="BH17" s="232" t="str">
        <f xml:space="preserve"> IF(TEXT((EDATE('Projektkostenkalkulation EP'!$B$8,2)+BG$9),"MM")=TEXT((EDATE('Projektkostenkalkulation EP'!$B$8,2)+(BG$9-1)),"MM"),
             IF(
                        OR(
                                    TEXT((EDATE('Projektkostenkalkulation EP'!$B$8,2)+BG$9),"TTT") = "Sa",
                                    TEXT((EDATE('Projektkostenkalkulation EP'!$B$8,2)+BG$9),"TTT") = "So",
                                    IF(ISNA(VLOOKUP(EDATE('Projektkostenkalkulation EP'!$B$8,2)+BG$9,Datenquellen!$F$7:$H$45,3,FALSE))," ",VLOOKUP(EDATE('Projektkostenkalkulation EP'!$B$8,2)+BG$9,Datenquellen!$F$7:$H$45,3,FALSE))="X"
                                    ),
                          "X",
                          ""
                          ),
               "X"
            )</f>
        <v/>
      </c>
      <c r="BI17" s="232" t="str">
        <f xml:space="preserve"> IF(TEXT((EDATE('Projektkostenkalkulation EP'!$B$8,2)+BH$9),"MM")=TEXT((EDATE('Projektkostenkalkulation EP'!$B$8,2)+(BH$9-1)),"MM"),
             IF(
                        OR(
                                    TEXT((EDATE('Projektkostenkalkulation EP'!$B$8,2)+BH$9),"TTT") = "Sa",
                                    TEXT((EDATE('Projektkostenkalkulation EP'!$B$8,2)+BH$9),"TTT") = "So",
                                    IF(ISNA(VLOOKUP(EDATE('Projektkostenkalkulation EP'!$B$8,2)+BH$9,Datenquellen!$F$7:$H$45,3,FALSE))," ",VLOOKUP(EDATE('Projektkostenkalkulation EP'!$B$8,2)+BH$9,Datenquellen!$F$7:$H$45,3,FALSE))="X"
                                    ),
                          "X",
                          ""
                          ),
               "X"
            )</f>
        <v>X</v>
      </c>
      <c r="BJ17" s="232" t="str">
        <f xml:space="preserve"> IF(TEXT((EDATE('Projektkostenkalkulation EP'!$B$8,2)+BI$9),"MM")=TEXT((EDATE('Projektkostenkalkulation EP'!$B$8,2)+(BI$9-1)),"MM"),
             IF(
                        OR(
                                    TEXT((EDATE('Projektkostenkalkulation EP'!$B$8,2)+BI$9),"TTT") = "Sa",
                                    TEXT((EDATE('Projektkostenkalkulation EP'!$B$8,2)+BI$9),"TTT") = "So",
                                    IF(ISNA(VLOOKUP(EDATE('Projektkostenkalkulation EP'!$B$8,2)+BI$9,Datenquellen!$F$7:$H$45,3,FALSE))," ",VLOOKUP(EDATE('Projektkostenkalkulation EP'!$B$8,2)+BI$9,Datenquellen!$F$7:$H$45,3,FALSE))="X"
                                    ),
                          "X",
                          ""
                          ),
               "X"
            )</f>
        <v>X</v>
      </c>
      <c r="BK17" s="232" t="str">
        <f xml:space="preserve"> IF(TEXT((EDATE('Projektkostenkalkulation EP'!$B$8,2)+BJ$9),"MM")=TEXT((EDATE('Projektkostenkalkulation EP'!$B$8,2)+(BJ$9-1)),"MM"),
             IF(
                        OR(
                                    TEXT((EDATE('Projektkostenkalkulation EP'!$B$8,2)+BJ$9),"TTT") = "Sa",
                                    TEXT((EDATE('Projektkostenkalkulation EP'!$B$8,2)+BJ$9),"TTT") = "So",
                                    IF(ISNA(VLOOKUP(EDATE('Projektkostenkalkulation EP'!$B$8,2)+BJ$9,Datenquellen!$F$7:$H$45,3,FALSE))," ",VLOOKUP(EDATE('Projektkostenkalkulation EP'!$B$8,2)+BJ$9,Datenquellen!$F$7:$H$45,3,FALSE))="X"
                                    ),
                          "X",
                          ""
                          ),
               "X"
            )</f>
        <v/>
      </c>
      <c r="BL17" s="232" t="str">
        <f xml:space="preserve"> IF(TEXT((EDATE('Projektkostenkalkulation EP'!$B$8,2)+BK$9),"MM")=TEXT((EDATE('Projektkostenkalkulation EP'!$B$8,2)+(BK$9-1)),"MM"),
             IF(
                        OR(
                                    TEXT((EDATE('Projektkostenkalkulation EP'!$B$8,2)+BK$9),"TTT") = "Sa",
                                    TEXT((EDATE('Projektkostenkalkulation EP'!$B$8,2)+BK$9),"TTT") = "So",
                                    IF(ISNA(VLOOKUP(EDATE('Projektkostenkalkulation EP'!$B$8,2)+BK$9,Datenquellen!$F$7:$H$45,3,FALSE))," ",VLOOKUP(EDATE('Projektkostenkalkulation EP'!$B$8,2)+BK$9,Datenquellen!$F$7:$H$45,3,FALSE))="X"
                                    ),
                          "X",
                          ""
                          ),
               "X"
            )</f>
        <v/>
      </c>
      <c r="BM17" s="232" t="str">
        <f xml:space="preserve"> IF(TEXT((EDATE('Projektkostenkalkulation EP'!$B$8,2)+BL$9),"MM")=TEXT((EDATE('Projektkostenkalkulation EP'!$B$8,2)+(BL$9-1)),"MM"),
             IF(
                        OR(
                                    TEXT((EDATE('Projektkostenkalkulation EP'!$B$8,2)+BL$9),"TTT") = "Sa",
                                    TEXT((EDATE('Projektkostenkalkulation EP'!$B$8,2)+BL$9),"TTT") = "So",
                                    IF(ISNA(VLOOKUP(EDATE('Projektkostenkalkulation EP'!$B$8,2)+BL$9,Datenquellen!$F$7:$H$45,3,FALSE))," ",VLOOKUP(EDATE('Projektkostenkalkulation EP'!$B$8,2)+BL$9,Datenquellen!$F$7:$H$45,3,FALSE))="X"
                                    ),
                          "X",
                          ""
                          ),
               "X"
            )</f>
        <v/>
      </c>
      <c r="BN17" s="232" t="str">
        <f xml:space="preserve"> IF(TEXT((EDATE('Projektkostenkalkulation EP'!$B$8,2)+BM$9),"MM")=TEXT((EDATE('Projektkostenkalkulation EP'!$B$8,2)+(BM$9-1)),"MM"),
             IF(
                        OR(
                                    TEXT((EDATE('Projektkostenkalkulation EP'!$B$8,2)+BM$9),"TTT") = "Sa",
                                    TEXT((EDATE('Projektkostenkalkulation EP'!$B$8,2)+BM$9),"TTT") = "So",
                                    IF(ISNA(VLOOKUP(EDATE('Projektkostenkalkulation EP'!$B$8,2)+BM$9,Datenquellen!$F$7:$H$45,3,FALSE))," ",VLOOKUP(EDATE('Projektkostenkalkulation EP'!$B$8,2)+BM$9,Datenquellen!$F$7:$H$45,3,FALSE))="X"
                                    ),
                          "X",
                          ""
                          ),
               "X"
            )</f>
        <v/>
      </c>
      <c r="BO17" s="232" t="str">
        <f xml:space="preserve"> IF(TEXT((EDATE('Projektkostenkalkulation EP'!$B$8,2)+BN$9),"MM")=TEXT((EDATE('Projektkostenkalkulation EP'!$B$8,2)+(BN$9-1)),"MM"),
             IF(
                        OR(
                                    TEXT((EDATE('Projektkostenkalkulation EP'!$B$8,2)+BN$9),"TTT") = "Sa",
                                    TEXT((EDATE('Projektkostenkalkulation EP'!$B$8,2)+BN$9),"TTT") = "So",
                                    IF(ISNA(VLOOKUP(EDATE('Projektkostenkalkulation EP'!$B$8,2)+BN$9,Datenquellen!$F$7:$H$45,3,FALSE))," ",VLOOKUP(EDATE('Projektkostenkalkulation EP'!$B$8,2)+BN$9,Datenquellen!$F$7:$H$45,3,FALSE))="X"
                                    ),
                          "X",
                          ""
                          ),
               "X"
            )</f>
        <v>X</v>
      </c>
      <c r="BP17" s="232" t="str">
        <f xml:space="preserve"> IF(TEXT((EDATE('Projektkostenkalkulation EP'!$B$8,2)+BO$9),"MM")=TEXT((EDATE('Projektkostenkalkulation EP'!$B$8,2)+(BO$9-1)),"MM"),
             IF(
                        OR(
                                    TEXT((EDATE('Projektkostenkalkulation EP'!$B$8,2)+BO$9),"TTT") = "Sa",
                                    TEXT((EDATE('Projektkostenkalkulation EP'!$B$8,2)+BO$9),"TTT") = "So",
                                    IF(ISNA(VLOOKUP(EDATE('Projektkostenkalkulation EP'!$B$8,2)+BO$9,Datenquellen!$F$7:$H$45,3,FALSE))," ",VLOOKUP(EDATE('Projektkostenkalkulation EP'!$B$8,2)+BO$9,Datenquellen!$F$7:$H$45,3,FALSE))="X"
                                    ),
                          "X",
                          ""
                          ),
               "X"
            )</f>
        <v>X</v>
      </c>
      <c r="BQ17" s="233" t="str">
        <f xml:space="preserve"> IF(TEXT((EDATE('Projektkostenkalkulation EP'!$B$8,2)+BP$9),"MM")=TEXT((EDATE('Projektkostenkalkulation EP'!$B$8,2)+(BP$9-1)),"MM"),
             IF(
                        OR(
                                    TEXT((EDATE('Projektkostenkalkulation EP'!$B$8,2)+BP$9),"TTT") = "Sa",
                                    TEXT((EDATE('Projektkostenkalkulation EP'!$B$8,2)+BP$9),"TTT") = "So",
                                    IF(ISNA(VLOOKUP(EDATE('Projektkostenkalkulation EP'!$B$8,2)+BP$9,Datenquellen!$F$7:$H$45,3,FALSE))," ",VLOOKUP(EDATE('Projektkostenkalkulation EP'!$B$8,2)+BP$9,Datenquellen!$F$7:$H$45,3,FALSE))="X"
                                    ),
                          "X",
                          ""
                          ),
               "X"
            )</f>
        <v>X</v>
      </c>
      <c r="BR17" s="234"/>
      <c r="BS17" s="235"/>
      <c r="BT17" s="409"/>
      <c r="BU17" s="406"/>
      <c r="BV17" s="231"/>
      <c r="BW17" s="232" t="str">
        <f>IF(
            OR(
                     TEXT(EDATE('Projektkostenkalkulation EP'!$B$8,2),"TTT") = "Sa",
                     TEXT(EDATE('Projektkostenkalkulation EP'!$B$8,2),"TTT") = "So",
                     IF(ISNA(VLOOKUP(EDATE('Projektkostenkalkulation EP'!$B$8,2),Datenquellen!$F$7:$H$45,3,FALSE))," ",VLOOKUP(EDATE('Projektkostenkalkulation EP'!$B$8,2),Datenquellen!$F$7:$H$45,3,FALSE))="X"
                            ),
                    "X",
                    ""
            )</f>
        <v/>
      </c>
      <c r="BX17" s="232" t="str">
        <f xml:space="preserve"> IF(TEXT((EDATE('Projektkostenkalkulation EP'!$B$8,2)+BW$9),"MM")=TEXT((EDATE('Projektkostenkalkulation EP'!$B$8,2)+(BW$9-1)),"MM"),
             IF(
                        OR(
                                    TEXT((EDATE('Projektkostenkalkulation EP'!$B$8,2)+BW$9),"TTT") = "Sa",
                                    TEXT((EDATE('Projektkostenkalkulation EP'!$B$8,2)+BW$9),"TTT") = "So",
                                    IF(ISNA(VLOOKUP(EDATE('Projektkostenkalkulation EP'!$B$8,2)+BW$9,Datenquellen!$F$7:$H$45,3,FALSE))," ",VLOOKUP(EDATE('Projektkostenkalkulation EP'!$B$8,2)+BW$9,Datenquellen!$F$7:$H$45,3,FALSE))="X"
                                    ),
                          "X",
                          ""
                          ),
               "X"
            )</f>
        <v>X</v>
      </c>
      <c r="BY17" s="232" t="str">
        <f xml:space="preserve"> IF(TEXT((EDATE('Projektkostenkalkulation EP'!$B$8,2)+BX$9),"MM")=TEXT((EDATE('Projektkostenkalkulation EP'!$B$8,2)+(BX$9-1)),"MM"),
             IF(
                        OR(
                                    TEXT((EDATE('Projektkostenkalkulation EP'!$B$8,2)+BX$9),"TTT") = "Sa",
                                    TEXT((EDATE('Projektkostenkalkulation EP'!$B$8,2)+BX$9),"TTT") = "So",
                                    IF(ISNA(VLOOKUP(EDATE('Projektkostenkalkulation EP'!$B$8,2)+BX$9,Datenquellen!$F$7:$H$45,3,FALSE))," ",VLOOKUP(EDATE('Projektkostenkalkulation EP'!$B$8,2)+BX$9,Datenquellen!$F$7:$H$45,3,FALSE))="X"
                                    ),
                          "X",
                          ""
                          ),
               "X"
            )</f>
        <v>X</v>
      </c>
      <c r="BZ17" s="232" t="str">
        <f xml:space="preserve"> IF(TEXT((EDATE('Projektkostenkalkulation EP'!$B$8,2)+BY$9),"MM")=TEXT((EDATE('Projektkostenkalkulation EP'!$B$8,2)+(BY$9-1)),"MM"),
             IF(
                        OR(
                                    TEXT((EDATE('Projektkostenkalkulation EP'!$B$8,2)+BY$9),"TTT") = "Sa",
                                    TEXT((EDATE('Projektkostenkalkulation EP'!$B$8,2)+BY$9),"TTT") = "So",
                                    IF(ISNA(VLOOKUP(EDATE('Projektkostenkalkulation EP'!$B$8,2)+BY$9,Datenquellen!$F$7:$H$45,3,FALSE))," ",VLOOKUP(EDATE('Projektkostenkalkulation EP'!$B$8,2)+BY$9,Datenquellen!$F$7:$H$45,3,FALSE))="X"
                                    ),
                          "X",
                          ""
                          ),
               "X"
            )</f>
        <v/>
      </c>
      <c r="CA17" s="232" t="str">
        <f xml:space="preserve"> IF(TEXT((EDATE('Projektkostenkalkulation EP'!$B$8,2)+BZ$9),"MM")=TEXT((EDATE('Projektkostenkalkulation EP'!$B$8,2)+(BZ$9-1)),"MM"),
             IF(
                        OR(
                                    TEXT((EDATE('Projektkostenkalkulation EP'!$B$8,2)+BZ$9),"TTT") = "Sa",
                                    TEXT((EDATE('Projektkostenkalkulation EP'!$B$8,2)+BZ$9),"TTT") = "So",
                                    IF(ISNA(VLOOKUP(EDATE('Projektkostenkalkulation EP'!$B$8,2)+BZ$9,Datenquellen!$F$7:$H$45,3,FALSE))," ",VLOOKUP(EDATE('Projektkostenkalkulation EP'!$B$8,2)+BZ$9,Datenquellen!$F$7:$H$45,3,FALSE))="X"
                                    ),
                          "X",
                          ""
                          ),
               "X"
            )</f>
        <v/>
      </c>
      <c r="CB17" s="232" t="str">
        <f xml:space="preserve"> IF(TEXT((EDATE('Projektkostenkalkulation EP'!$B$8,2)+CA$9),"MM")=TEXT((EDATE('Projektkostenkalkulation EP'!$B$8,2)+(CA$9-1)),"MM"),
             IF(
                        OR(
                                    TEXT((EDATE('Projektkostenkalkulation EP'!$B$8,2)+CA$9),"TTT") = "Sa",
                                    TEXT((EDATE('Projektkostenkalkulation EP'!$B$8,2)+CA$9),"TTT") = "So",
                                    IF(ISNA(VLOOKUP(EDATE('Projektkostenkalkulation EP'!$B$8,2)+CA$9,Datenquellen!$F$7:$H$45,3,FALSE))," ",VLOOKUP(EDATE('Projektkostenkalkulation EP'!$B$8,2)+CA$9,Datenquellen!$F$7:$H$45,3,FALSE))="X"
                                    ),
                          "X",
                          ""
                          ),
               "X"
            )</f>
        <v/>
      </c>
      <c r="CC17" s="232" t="str">
        <f xml:space="preserve"> IF(TEXT((EDATE('Projektkostenkalkulation EP'!$B$8,2)+CB$9),"MM")=TEXT((EDATE('Projektkostenkalkulation EP'!$B$8,2)+(CB$9-1)),"MM"),
             IF(
                        OR(
                                    TEXT((EDATE('Projektkostenkalkulation EP'!$B$8,2)+CB$9),"TTT") = "Sa",
                                    TEXT((EDATE('Projektkostenkalkulation EP'!$B$8,2)+CB$9),"TTT") = "So",
                                    IF(ISNA(VLOOKUP(EDATE('Projektkostenkalkulation EP'!$B$8,2)+CB$9,Datenquellen!$F$7:$H$45,3,FALSE))," ",VLOOKUP(EDATE('Projektkostenkalkulation EP'!$B$8,2)+CB$9,Datenquellen!$F$7:$H$45,3,FALSE))="X"
                                    ),
                          "X",
                          ""
                          ),
               "X"
            )</f>
        <v/>
      </c>
      <c r="CD17" s="232" t="str">
        <f xml:space="preserve"> IF(TEXT((EDATE('Projektkostenkalkulation EP'!$B$8,2)+CC$9),"MM")=TEXT((EDATE('Projektkostenkalkulation EP'!$B$8,2)+(CC$9-1)),"MM"),
             IF(
                        OR(
                                    TEXT((EDATE('Projektkostenkalkulation EP'!$B$8,2)+CC$9),"TTT") = "Sa",
                                    TEXT((EDATE('Projektkostenkalkulation EP'!$B$8,2)+CC$9),"TTT") = "So",
                                    IF(ISNA(VLOOKUP(EDATE('Projektkostenkalkulation EP'!$B$8,2)+CC$9,Datenquellen!$F$7:$H$45,3,FALSE))," ",VLOOKUP(EDATE('Projektkostenkalkulation EP'!$B$8,2)+CC$9,Datenquellen!$F$7:$H$45,3,FALSE))="X"
                                    ),
                          "X",
                          ""
                          ),
               "X"
            )</f>
        <v/>
      </c>
      <c r="CE17" s="232" t="str">
        <f xml:space="preserve"> IF(TEXT((EDATE('Projektkostenkalkulation EP'!$B$8,2)+CD$9),"MM")=TEXT((EDATE('Projektkostenkalkulation EP'!$B$8,2)+(CD$9-1)),"MM"),
             IF(
                        OR(
                                    TEXT((EDATE('Projektkostenkalkulation EP'!$B$8,2)+CD$9),"TTT") = "Sa",
                                    TEXT((EDATE('Projektkostenkalkulation EP'!$B$8,2)+CD$9),"TTT") = "So",
                                    IF(ISNA(VLOOKUP(EDATE('Projektkostenkalkulation EP'!$B$8,2)+CD$9,Datenquellen!$F$7:$H$45,3,FALSE))," ",VLOOKUP(EDATE('Projektkostenkalkulation EP'!$B$8,2)+CD$9,Datenquellen!$F$7:$H$45,3,FALSE))="X"
                                    ),
                          "X",
                          ""
                          ),
               "X"
            )</f>
        <v>X</v>
      </c>
      <c r="CF17" s="232" t="str">
        <f xml:space="preserve"> IF(TEXT((EDATE('Projektkostenkalkulation EP'!$B$8,2)+CE$9),"MM")=TEXT((EDATE('Projektkostenkalkulation EP'!$B$8,2)+(CE$9-1)),"MM"),
             IF(
                        OR(
                                    TEXT((EDATE('Projektkostenkalkulation EP'!$B$8,2)+CE$9),"TTT") = "Sa",
                                    TEXT((EDATE('Projektkostenkalkulation EP'!$B$8,2)+CE$9),"TTT") = "So",
                                    IF(ISNA(VLOOKUP(EDATE('Projektkostenkalkulation EP'!$B$8,2)+CE$9,Datenquellen!$F$7:$H$45,3,FALSE))," ",VLOOKUP(EDATE('Projektkostenkalkulation EP'!$B$8,2)+CE$9,Datenquellen!$F$7:$H$45,3,FALSE))="X"
                                    ),
                          "X",
                          ""
                          ),
               "X"
            )</f>
        <v>X</v>
      </c>
      <c r="CG17" s="232" t="str">
        <f xml:space="preserve"> IF(TEXT((EDATE('Projektkostenkalkulation EP'!$B$8,2)+CF$9),"MM")=TEXT((EDATE('Projektkostenkalkulation EP'!$B$8,2)+(CF$9-1)),"MM"),
             IF(
                        OR(
                                    TEXT((EDATE('Projektkostenkalkulation EP'!$B$8,2)+CF$9),"TTT") = "Sa",
                                    TEXT((EDATE('Projektkostenkalkulation EP'!$B$8,2)+CF$9),"TTT") = "So",
                                    IF(ISNA(VLOOKUP(EDATE('Projektkostenkalkulation EP'!$B$8,2)+CF$9,Datenquellen!$F$7:$H$45,3,FALSE))," ",VLOOKUP(EDATE('Projektkostenkalkulation EP'!$B$8,2)+CF$9,Datenquellen!$F$7:$H$45,3,FALSE))="X"
                                    ),
                          "X",
                          ""
                          ),
               "X"
            )</f>
        <v/>
      </c>
      <c r="CH17" s="232" t="str">
        <f xml:space="preserve"> IF(TEXT((EDATE('Projektkostenkalkulation EP'!$B$8,2)+CG$9),"MM")=TEXT((EDATE('Projektkostenkalkulation EP'!$B$8,2)+(CG$9-1)),"MM"),
             IF(
                        OR(
                                    TEXT((EDATE('Projektkostenkalkulation EP'!$B$8,2)+CG$9),"TTT") = "Sa",
                                    TEXT((EDATE('Projektkostenkalkulation EP'!$B$8,2)+CG$9),"TTT") = "So",
                                    IF(ISNA(VLOOKUP(EDATE('Projektkostenkalkulation EP'!$B$8,2)+CG$9,Datenquellen!$F$7:$H$45,3,FALSE))," ",VLOOKUP(EDATE('Projektkostenkalkulation EP'!$B$8,2)+CG$9,Datenquellen!$F$7:$H$45,3,FALSE))="X"
                                    ),
                          "X",
                          ""
                          ),
               "X"
            )</f>
        <v/>
      </c>
      <c r="CI17" s="232" t="str">
        <f xml:space="preserve"> IF(TEXT((EDATE('Projektkostenkalkulation EP'!$B$8,2)+CH$9),"MM")=TEXT((EDATE('Projektkostenkalkulation EP'!$B$8,2)+(CH$9-1)),"MM"),
             IF(
                        OR(
                                    TEXT((EDATE('Projektkostenkalkulation EP'!$B$8,2)+CH$9),"TTT") = "Sa",
                                    TEXT((EDATE('Projektkostenkalkulation EP'!$B$8,2)+CH$9),"TTT") = "So",
                                    IF(ISNA(VLOOKUP(EDATE('Projektkostenkalkulation EP'!$B$8,2)+CH$9,Datenquellen!$F$7:$H$45,3,FALSE))," ",VLOOKUP(EDATE('Projektkostenkalkulation EP'!$B$8,2)+CH$9,Datenquellen!$F$7:$H$45,3,FALSE))="X"
                                    ),
                          "X",
                          ""
                          ),
               "X"
            )</f>
        <v/>
      </c>
      <c r="CJ17" s="232" t="str">
        <f xml:space="preserve"> IF(TEXT((EDATE('Projektkostenkalkulation EP'!$B$8,2)+CI$9),"MM")=TEXT((EDATE('Projektkostenkalkulation EP'!$B$8,2)+(CI$9-1)),"MM"),
             IF(
                        OR(
                                    TEXT((EDATE('Projektkostenkalkulation EP'!$B$8,2)+CI$9),"TTT") = "Sa",
                                    TEXT((EDATE('Projektkostenkalkulation EP'!$B$8,2)+CI$9),"TTT") = "So",
                                    IF(ISNA(VLOOKUP(EDATE('Projektkostenkalkulation EP'!$B$8,2)+CI$9,Datenquellen!$F$7:$H$45,3,FALSE))," ",VLOOKUP(EDATE('Projektkostenkalkulation EP'!$B$8,2)+CI$9,Datenquellen!$F$7:$H$45,3,FALSE))="X"
                                    ),
                          "X",
                          ""
                          ),
               "X"
            )</f>
        <v/>
      </c>
      <c r="CK17" s="232" t="str">
        <f xml:space="preserve"> IF(TEXT((EDATE('Projektkostenkalkulation EP'!$B$8,2)+CJ$9),"MM")=TEXT((EDATE('Projektkostenkalkulation EP'!$B$8,2)+(CJ$9-1)),"MM"),
             IF(
                        OR(
                                    TEXT((EDATE('Projektkostenkalkulation EP'!$B$8,2)+CJ$9),"TTT") = "Sa",
                                    TEXT((EDATE('Projektkostenkalkulation EP'!$B$8,2)+CJ$9),"TTT") = "So",
                                    IF(ISNA(VLOOKUP(EDATE('Projektkostenkalkulation EP'!$B$8,2)+CJ$9,Datenquellen!$F$7:$H$45,3,FALSE))," ",VLOOKUP(EDATE('Projektkostenkalkulation EP'!$B$8,2)+CJ$9,Datenquellen!$F$7:$H$45,3,FALSE))="X"
                                    ),
                          "X",
                          ""
                          ),
               "X"
            )</f>
        <v/>
      </c>
      <c r="CL17" s="232" t="str">
        <f xml:space="preserve"> IF(TEXT((EDATE('Projektkostenkalkulation EP'!$B$8,2)+CK$9),"MM")=TEXT((EDATE('Projektkostenkalkulation EP'!$B$8,2)+(CK$9-1)),"MM"),
             IF(
                        OR(
                                    TEXT((EDATE('Projektkostenkalkulation EP'!$B$8,2)+CK$9),"TTT") = "Sa",
                                    TEXT((EDATE('Projektkostenkalkulation EP'!$B$8,2)+CK$9),"TTT") = "So",
                                    IF(ISNA(VLOOKUP(EDATE('Projektkostenkalkulation EP'!$B$8,2)+CK$9,Datenquellen!$F$7:$H$45,3,FALSE))," ",VLOOKUP(EDATE('Projektkostenkalkulation EP'!$B$8,2)+CK$9,Datenquellen!$F$7:$H$45,3,FALSE))="X"
                                    ),
                          "X",
                          ""
                          ),
               "X"
            )</f>
        <v>X</v>
      </c>
      <c r="CM17" s="232" t="str">
        <f xml:space="preserve"> IF(TEXT((EDATE('Projektkostenkalkulation EP'!$B$8,2)+CL$9),"MM")=TEXT((EDATE('Projektkostenkalkulation EP'!$B$8,2)+(CL$9-1)),"MM"),
             IF(
                        OR(
                                    TEXT((EDATE('Projektkostenkalkulation EP'!$B$8,2)+CL$9),"TTT") = "Sa",
                                    TEXT((EDATE('Projektkostenkalkulation EP'!$B$8,2)+CL$9),"TTT") = "So",
                                    IF(ISNA(VLOOKUP(EDATE('Projektkostenkalkulation EP'!$B$8,2)+CL$9,Datenquellen!$F$7:$H$45,3,FALSE))," ",VLOOKUP(EDATE('Projektkostenkalkulation EP'!$B$8,2)+CL$9,Datenquellen!$F$7:$H$45,3,FALSE))="X"
                                    ),
                          "X",
                          ""
                          ),
               "X"
            )</f>
        <v>X</v>
      </c>
      <c r="CN17" s="232" t="str">
        <f xml:space="preserve"> IF(TEXT((EDATE('Projektkostenkalkulation EP'!$B$8,2)+CM$9),"MM")=TEXT((EDATE('Projektkostenkalkulation EP'!$B$8,2)+(CM$9-1)),"MM"),
             IF(
                        OR(
                                    TEXT((EDATE('Projektkostenkalkulation EP'!$B$8,2)+CM$9),"TTT") = "Sa",
                                    TEXT((EDATE('Projektkostenkalkulation EP'!$B$8,2)+CM$9),"TTT") = "So",
                                    IF(ISNA(VLOOKUP(EDATE('Projektkostenkalkulation EP'!$B$8,2)+CM$9,Datenquellen!$F$7:$H$45,3,FALSE))," ",VLOOKUP(EDATE('Projektkostenkalkulation EP'!$B$8,2)+CM$9,Datenquellen!$F$7:$H$45,3,FALSE))="X"
                                    ),
                          "X",
                          ""
                          ),
               "X"
            )</f>
        <v/>
      </c>
      <c r="CO17" s="232" t="str">
        <f xml:space="preserve"> IF(TEXT((EDATE('Projektkostenkalkulation EP'!$B$8,2)+CN$9),"MM")=TEXT((EDATE('Projektkostenkalkulation EP'!$B$8,2)+(CN$9-1)),"MM"),
             IF(
                        OR(
                                    TEXT((EDATE('Projektkostenkalkulation EP'!$B$8,2)+CN$9),"TTT") = "Sa",
                                    TEXT((EDATE('Projektkostenkalkulation EP'!$B$8,2)+CN$9),"TTT") = "So",
                                    IF(ISNA(VLOOKUP(EDATE('Projektkostenkalkulation EP'!$B$8,2)+CN$9,Datenquellen!$F$7:$H$45,3,FALSE))," ",VLOOKUP(EDATE('Projektkostenkalkulation EP'!$B$8,2)+CN$9,Datenquellen!$F$7:$H$45,3,FALSE))="X"
                                    ),
                          "X",
                          ""
                          ),
               "X"
            )</f>
        <v/>
      </c>
      <c r="CP17" s="232" t="str">
        <f xml:space="preserve"> IF(TEXT((EDATE('Projektkostenkalkulation EP'!$B$8,2)+CO$9),"MM")=TEXT((EDATE('Projektkostenkalkulation EP'!$B$8,2)+(CO$9-1)),"MM"),
             IF(
                        OR(
                                    TEXT((EDATE('Projektkostenkalkulation EP'!$B$8,2)+CO$9),"TTT") = "Sa",
                                    TEXT((EDATE('Projektkostenkalkulation EP'!$B$8,2)+CO$9),"TTT") = "So",
                                    IF(ISNA(VLOOKUP(EDATE('Projektkostenkalkulation EP'!$B$8,2)+CO$9,Datenquellen!$F$7:$H$45,3,FALSE))," ",VLOOKUP(EDATE('Projektkostenkalkulation EP'!$B$8,2)+CO$9,Datenquellen!$F$7:$H$45,3,FALSE))="X"
                                    ),
                          "X",
                          ""
                          ),
               "X"
            )</f>
        <v/>
      </c>
      <c r="CQ17" s="232" t="str">
        <f xml:space="preserve"> IF(TEXT((EDATE('Projektkostenkalkulation EP'!$B$8,2)+CP$9),"MM")=TEXT((EDATE('Projektkostenkalkulation EP'!$B$8,2)+(CP$9-1)),"MM"),
             IF(
                        OR(
                                    TEXT((EDATE('Projektkostenkalkulation EP'!$B$8,2)+CP$9),"TTT") = "Sa",
                                    TEXT((EDATE('Projektkostenkalkulation EP'!$B$8,2)+CP$9),"TTT") = "So",
                                    IF(ISNA(VLOOKUP(EDATE('Projektkostenkalkulation EP'!$B$8,2)+CP$9,Datenquellen!$F$7:$H$45,3,FALSE))," ",VLOOKUP(EDATE('Projektkostenkalkulation EP'!$B$8,2)+CP$9,Datenquellen!$F$7:$H$45,3,FALSE))="X"
                                    ),
                          "X",
                          ""
                          ),
               "X"
            )</f>
        <v/>
      </c>
      <c r="CR17" s="232" t="str">
        <f xml:space="preserve"> IF(TEXT((EDATE('Projektkostenkalkulation EP'!$B$8,2)+CQ$9),"MM")=TEXT((EDATE('Projektkostenkalkulation EP'!$B$8,2)+(CQ$9-1)),"MM"),
             IF(
                        OR(
                                    TEXT((EDATE('Projektkostenkalkulation EP'!$B$8,2)+CQ$9),"TTT") = "Sa",
                                    TEXT((EDATE('Projektkostenkalkulation EP'!$B$8,2)+CQ$9),"TTT") = "So",
                                    IF(ISNA(VLOOKUP(EDATE('Projektkostenkalkulation EP'!$B$8,2)+CQ$9,Datenquellen!$F$7:$H$45,3,FALSE))," ",VLOOKUP(EDATE('Projektkostenkalkulation EP'!$B$8,2)+CQ$9,Datenquellen!$F$7:$H$45,3,FALSE))="X"
                                    ),
                          "X",
                          ""
                          ),
               "X"
            )</f>
        <v/>
      </c>
      <c r="CS17" s="232" t="str">
        <f xml:space="preserve"> IF(TEXT((EDATE('Projektkostenkalkulation EP'!$B$8,2)+CR$9),"MM")=TEXT((EDATE('Projektkostenkalkulation EP'!$B$8,2)+(CR$9-1)),"MM"),
             IF(
                        OR(
                                    TEXT((EDATE('Projektkostenkalkulation EP'!$B$8,2)+CR$9),"TTT") = "Sa",
                                    TEXT((EDATE('Projektkostenkalkulation EP'!$B$8,2)+CR$9),"TTT") = "So",
                                    IF(ISNA(VLOOKUP(EDATE('Projektkostenkalkulation EP'!$B$8,2)+CR$9,Datenquellen!$F$7:$H$45,3,FALSE))," ",VLOOKUP(EDATE('Projektkostenkalkulation EP'!$B$8,2)+CR$9,Datenquellen!$F$7:$H$45,3,FALSE))="X"
                                    ),
                          "X",
                          ""
                          ),
               "X"
            )</f>
        <v>X</v>
      </c>
      <c r="CT17" s="232" t="str">
        <f xml:space="preserve"> IF(TEXT((EDATE('Projektkostenkalkulation EP'!$B$8,2)+CS$9),"MM")=TEXT((EDATE('Projektkostenkalkulation EP'!$B$8,2)+(CS$9-1)),"MM"),
             IF(
                        OR(
                                    TEXT((EDATE('Projektkostenkalkulation EP'!$B$8,2)+CS$9),"TTT") = "Sa",
                                    TEXT((EDATE('Projektkostenkalkulation EP'!$B$8,2)+CS$9),"TTT") = "So",
                                    IF(ISNA(VLOOKUP(EDATE('Projektkostenkalkulation EP'!$B$8,2)+CS$9,Datenquellen!$F$7:$H$45,3,FALSE))," ",VLOOKUP(EDATE('Projektkostenkalkulation EP'!$B$8,2)+CS$9,Datenquellen!$F$7:$H$45,3,FALSE))="X"
                                    ),
                          "X",
                          ""
                          ),
               "X"
            )</f>
        <v>X</v>
      </c>
      <c r="CU17" s="232" t="str">
        <f xml:space="preserve"> IF(TEXT((EDATE('Projektkostenkalkulation EP'!$B$8,2)+CT$9),"MM")=TEXT((EDATE('Projektkostenkalkulation EP'!$B$8,2)+(CT$9-1)),"MM"),
             IF(
                        OR(
                                    TEXT((EDATE('Projektkostenkalkulation EP'!$B$8,2)+CT$9),"TTT") = "Sa",
                                    TEXT((EDATE('Projektkostenkalkulation EP'!$B$8,2)+CT$9),"TTT") = "So",
                                    IF(ISNA(VLOOKUP(EDATE('Projektkostenkalkulation EP'!$B$8,2)+CT$9,Datenquellen!$F$7:$H$45,3,FALSE))," ",VLOOKUP(EDATE('Projektkostenkalkulation EP'!$B$8,2)+CT$9,Datenquellen!$F$7:$H$45,3,FALSE))="X"
                                    ),
                          "X",
                          ""
                          ),
               "X"
            )</f>
        <v/>
      </c>
      <c r="CV17" s="232" t="str">
        <f xml:space="preserve"> IF(TEXT((EDATE('Projektkostenkalkulation EP'!$B$8,2)+CU$9),"MM")=TEXT((EDATE('Projektkostenkalkulation EP'!$B$8,2)+(CU$9-1)),"MM"),
             IF(
                        OR(
                                    TEXT((EDATE('Projektkostenkalkulation EP'!$B$8,2)+CU$9),"TTT") = "Sa",
                                    TEXT((EDATE('Projektkostenkalkulation EP'!$B$8,2)+CU$9),"TTT") = "So",
                                    IF(ISNA(VLOOKUP(EDATE('Projektkostenkalkulation EP'!$B$8,2)+CU$9,Datenquellen!$F$7:$H$45,3,FALSE))," ",VLOOKUP(EDATE('Projektkostenkalkulation EP'!$B$8,2)+CU$9,Datenquellen!$F$7:$H$45,3,FALSE))="X"
                                    ),
                          "X",
                          ""
                          ),
               "X"
            )</f>
        <v/>
      </c>
      <c r="CW17" s="232" t="str">
        <f xml:space="preserve"> IF(TEXT((EDATE('Projektkostenkalkulation EP'!$B$8,2)+CV$9),"MM")=TEXT((EDATE('Projektkostenkalkulation EP'!$B$8,2)+(CV$9-1)),"MM"),
             IF(
                        OR(
                                    TEXT((EDATE('Projektkostenkalkulation EP'!$B$8,2)+CV$9),"TTT") = "Sa",
                                    TEXT((EDATE('Projektkostenkalkulation EP'!$B$8,2)+CV$9),"TTT") = "So",
                                    IF(ISNA(VLOOKUP(EDATE('Projektkostenkalkulation EP'!$B$8,2)+CV$9,Datenquellen!$F$7:$H$45,3,FALSE))," ",VLOOKUP(EDATE('Projektkostenkalkulation EP'!$B$8,2)+CV$9,Datenquellen!$F$7:$H$45,3,FALSE))="X"
                                    ),
                          "X",
                          ""
                          ),
               "X"
            )</f>
        <v/>
      </c>
      <c r="CX17" s="232" t="str">
        <f xml:space="preserve"> IF(TEXT((EDATE('Projektkostenkalkulation EP'!$B$8,2)+CW$9),"MM")=TEXT((EDATE('Projektkostenkalkulation EP'!$B$8,2)+(CW$9-1)),"MM"),
             IF(
                        OR(
                                    TEXT((EDATE('Projektkostenkalkulation EP'!$B$8,2)+CW$9),"TTT") = "Sa",
                                    TEXT((EDATE('Projektkostenkalkulation EP'!$B$8,2)+CW$9),"TTT") = "So",
                                    IF(ISNA(VLOOKUP(EDATE('Projektkostenkalkulation EP'!$B$8,2)+CW$9,Datenquellen!$F$7:$H$45,3,FALSE))," ",VLOOKUP(EDATE('Projektkostenkalkulation EP'!$B$8,2)+CW$9,Datenquellen!$F$7:$H$45,3,FALSE))="X"
                                    ),
                          "X",
                          ""
                          ),
               "X"
            )</f>
        <v/>
      </c>
      <c r="CY17" s="232" t="str">
        <f xml:space="preserve"> IF(TEXT((EDATE('Projektkostenkalkulation EP'!$B$8,2)+CX$9),"MM")=TEXT((EDATE('Projektkostenkalkulation EP'!$B$8,2)+(CX$9-1)),"MM"),
             IF(
                        OR(
                                    TEXT((EDATE('Projektkostenkalkulation EP'!$B$8,2)+CX$9),"TTT") = "Sa",
                                    TEXT((EDATE('Projektkostenkalkulation EP'!$B$8,2)+CX$9),"TTT") = "So",
                                    IF(ISNA(VLOOKUP(EDATE('Projektkostenkalkulation EP'!$B$8,2)+CX$9,Datenquellen!$F$7:$H$45,3,FALSE))," ",VLOOKUP(EDATE('Projektkostenkalkulation EP'!$B$8,2)+CX$9,Datenquellen!$F$7:$H$45,3,FALSE))="X"
                                    ),
                          "X",
                          ""
                          ),
               "X"
            )</f>
        <v>X</v>
      </c>
      <c r="CZ17" s="232" t="str">
        <f xml:space="preserve"> IF(TEXT((EDATE('Projektkostenkalkulation EP'!$B$8,2)+CY$9),"MM")=TEXT((EDATE('Projektkostenkalkulation EP'!$B$8,2)+(CY$9-1)),"MM"),
             IF(
                        OR(
                                    TEXT((EDATE('Projektkostenkalkulation EP'!$B$8,2)+CY$9),"TTT") = "Sa",
                                    TEXT((EDATE('Projektkostenkalkulation EP'!$B$8,2)+CY$9),"TTT") = "So",
                                    IF(ISNA(VLOOKUP(EDATE('Projektkostenkalkulation EP'!$B$8,2)+CY$9,Datenquellen!$F$7:$H$45,3,FALSE))," ",VLOOKUP(EDATE('Projektkostenkalkulation EP'!$B$8,2)+CY$9,Datenquellen!$F$7:$H$45,3,FALSE))="X"
                                    ),
                          "X",
                          ""
                          ),
               "X"
            )</f>
        <v>X</v>
      </c>
      <c r="DA17" s="233" t="str">
        <f xml:space="preserve"> IF(TEXT((EDATE('Projektkostenkalkulation EP'!$B$8,2)+CZ$9),"MM")=TEXT((EDATE('Projektkostenkalkulation EP'!$B$8,2)+(CZ$9-1)),"MM"),
             IF(
                        OR(
                                    TEXT((EDATE('Projektkostenkalkulation EP'!$B$8,2)+CZ$9),"TTT") = "Sa",
                                    TEXT((EDATE('Projektkostenkalkulation EP'!$B$8,2)+CZ$9),"TTT") = "So",
                                    IF(ISNA(VLOOKUP(EDATE('Projektkostenkalkulation EP'!$B$8,2)+CZ$9,Datenquellen!$F$7:$H$45,3,FALSE))," ",VLOOKUP(EDATE('Projektkostenkalkulation EP'!$B$8,2)+CZ$9,Datenquellen!$F$7:$H$45,3,FALSE))="X"
                                    ),
                          "X",
                          ""
                          ),
               "X"
            )</f>
        <v>X</v>
      </c>
      <c r="DB17" s="234"/>
      <c r="DC17" s="235"/>
      <c r="DD17" s="409"/>
      <c r="DE17" s="406"/>
      <c r="DF17" s="231"/>
      <c r="DG17" s="232" t="str">
        <f>IF(
            OR(
                     TEXT(EDATE('Projektkostenkalkulation EP'!$B$8,2),"TTT") = "Sa",
                     TEXT(EDATE('Projektkostenkalkulation EP'!$B$8,2),"TTT") = "So",
                     IF(ISNA(VLOOKUP(EDATE('Projektkostenkalkulation EP'!$B$8,2),Datenquellen!$F$7:$H$45,3,FALSE))," ",VLOOKUP(EDATE('Projektkostenkalkulation EP'!$B$8,2),Datenquellen!$F$7:$H$45,3,FALSE))="X"
                            ),
                    "X",
                    ""
            )</f>
        <v/>
      </c>
      <c r="DH17" s="232" t="str">
        <f xml:space="preserve"> IF(TEXT((EDATE('Projektkostenkalkulation EP'!$B$8,2)+DG$9),"MM")=TEXT((EDATE('Projektkostenkalkulation EP'!$B$8,2)+(DG$9-1)),"MM"),
             IF(
                        OR(
                                    TEXT((EDATE('Projektkostenkalkulation EP'!$B$8,2)+DG$9),"TTT") = "Sa",
                                    TEXT((EDATE('Projektkostenkalkulation EP'!$B$8,2)+DG$9),"TTT") = "So",
                                    IF(ISNA(VLOOKUP(EDATE('Projektkostenkalkulation EP'!$B$8,2)+DG$9,Datenquellen!$F$7:$H$45,3,FALSE))," ",VLOOKUP(EDATE('Projektkostenkalkulation EP'!$B$8,2)+DG$9,Datenquellen!$F$7:$H$45,3,FALSE))="X"
                                    ),
                          "X",
                          ""
                          ),
               "X"
            )</f>
        <v>X</v>
      </c>
      <c r="DI17" s="232" t="str">
        <f xml:space="preserve"> IF(TEXT((EDATE('Projektkostenkalkulation EP'!$B$8,2)+DH$9),"MM")=TEXT((EDATE('Projektkostenkalkulation EP'!$B$8,2)+(DH$9-1)),"MM"),
             IF(
                        OR(
                                    TEXT((EDATE('Projektkostenkalkulation EP'!$B$8,2)+DH$9),"TTT") = "Sa",
                                    TEXT((EDATE('Projektkostenkalkulation EP'!$B$8,2)+DH$9),"TTT") = "So",
                                    IF(ISNA(VLOOKUP(EDATE('Projektkostenkalkulation EP'!$B$8,2)+DH$9,Datenquellen!$F$7:$H$45,3,FALSE))," ",VLOOKUP(EDATE('Projektkostenkalkulation EP'!$B$8,2)+DH$9,Datenquellen!$F$7:$H$45,3,FALSE))="X"
                                    ),
                          "X",
                          ""
                          ),
               "X"
            )</f>
        <v>X</v>
      </c>
      <c r="DJ17" s="232" t="str">
        <f xml:space="preserve"> IF(TEXT((EDATE('Projektkostenkalkulation EP'!$B$8,2)+DI$9),"MM")=TEXT((EDATE('Projektkostenkalkulation EP'!$B$8,2)+(DI$9-1)),"MM"),
             IF(
                        OR(
                                    TEXT((EDATE('Projektkostenkalkulation EP'!$B$8,2)+DI$9),"TTT") = "Sa",
                                    TEXT((EDATE('Projektkostenkalkulation EP'!$B$8,2)+DI$9),"TTT") = "So",
                                    IF(ISNA(VLOOKUP(EDATE('Projektkostenkalkulation EP'!$B$8,2)+DI$9,Datenquellen!$F$7:$H$45,3,FALSE))," ",VLOOKUP(EDATE('Projektkostenkalkulation EP'!$B$8,2)+DI$9,Datenquellen!$F$7:$H$45,3,FALSE))="X"
                                    ),
                          "X",
                          ""
                          ),
               "X"
            )</f>
        <v/>
      </c>
      <c r="DK17" s="232" t="str">
        <f xml:space="preserve"> IF(TEXT((EDATE('Projektkostenkalkulation EP'!$B$8,2)+DJ$9),"MM")=TEXT((EDATE('Projektkostenkalkulation EP'!$B$8,2)+(DJ$9-1)),"MM"),
             IF(
                        OR(
                                    TEXT((EDATE('Projektkostenkalkulation EP'!$B$8,2)+DJ$9),"TTT") = "Sa",
                                    TEXT((EDATE('Projektkostenkalkulation EP'!$B$8,2)+DJ$9),"TTT") = "So",
                                    IF(ISNA(VLOOKUP(EDATE('Projektkostenkalkulation EP'!$B$8,2)+DJ$9,Datenquellen!$F$7:$H$45,3,FALSE))," ",VLOOKUP(EDATE('Projektkostenkalkulation EP'!$B$8,2)+DJ$9,Datenquellen!$F$7:$H$45,3,FALSE))="X"
                                    ),
                          "X",
                          ""
                          ),
               "X"
            )</f>
        <v/>
      </c>
      <c r="DL17" s="232" t="str">
        <f xml:space="preserve"> IF(TEXT((EDATE('Projektkostenkalkulation EP'!$B$8,2)+DK$9),"MM")=TEXT((EDATE('Projektkostenkalkulation EP'!$B$8,2)+(DK$9-1)),"MM"),
             IF(
                        OR(
                                    TEXT((EDATE('Projektkostenkalkulation EP'!$B$8,2)+DK$9),"TTT") = "Sa",
                                    TEXT((EDATE('Projektkostenkalkulation EP'!$B$8,2)+DK$9),"TTT") = "So",
                                    IF(ISNA(VLOOKUP(EDATE('Projektkostenkalkulation EP'!$B$8,2)+DK$9,Datenquellen!$F$7:$H$45,3,FALSE))," ",VLOOKUP(EDATE('Projektkostenkalkulation EP'!$B$8,2)+DK$9,Datenquellen!$F$7:$H$45,3,FALSE))="X"
                                    ),
                          "X",
                          ""
                          ),
               "X"
            )</f>
        <v/>
      </c>
      <c r="DM17" s="232" t="str">
        <f xml:space="preserve"> IF(TEXT((EDATE('Projektkostenkalkulation EP'!$B$8,2)+DL$9),"MM")=TEXT((EDATE('Projektkostenkalkulation EP'!$B$8,2)+(DL$9-1)),"MM"),
             IF(
                        OR(
                                    TEXT((EDATE('Projektkostenkalkulation EP'!$B$8,2)+DL$9),"TTT") = "Sa",
                                    TEXT((EDATE('Projektkostenkalkulation EP'!$B$8,2)+DL$9),"TTT") = "So",
                                    IF(ISNA(VLOOKUP(EDATE('Projektkostenkalkulation EP'!$B$8,2)+DL$9,Datenquellen!$F$7:$H$45,3,FALSE))," ",VLOOKUP(EDATE('Projektkostenkalkulation EP'!$B$8,2)+DL$9,Datenquellen!$F$7:$H$45,3,FALSE))="X"
                                    ),
                          "X",
                          ""
                          ),
               "X"
            )</f>
        <v/>
      </c>
      <c r="DN17" s="232" t="str">
        <f xml:space="preserve"> IF(TEXT((EDATE('Projektkostenkalkulation EP'!$B$8,2)+DM$9),"MM")=TEXT((EDATE('Projektkostenkalkulation EP'!$B$8,2)+(DM$9-1)),"MM"),
             IF(
                        OR(
                                    TEXT((EDATE('Projektkostenkalkulation EP'!$B$8,2)+DM$9),"TTT") = "Sa",
                                    TEXT((EDATE('Projektkostenkalkulation EP'!$B$8,2)+DM$9),"TTT") = "So",
                                    IF(ISNA(VLOOKUP(EDATE('Projektkostenkalkulation EP'!$B$8,2)+DM$9,Datenquellen!$F$7:$H$45,3,FALSE))," ",VLOOKUP(EDATE('Projektkostenkalkulation EP'!$B$8,2)+DM$9,Datenquellen!$F$7:$H$45,3,FALSE))="X"
                                    ),
                          "X",
                          ""
                          ),
               "X"
            )</f>
        <v/>
      </c>
      <c r="DO17" s="232" t="str">
        <f xml:space="preserve"> IF(TEXT((EDATE('Projektkostenkalkulation EP'!$B$8,2)+DN$9),"MM")=TEXT((EDATE('Projektkostenkalkulation EP'!$B$8,2)+(DN$9-1)),"MM"),
             IF(
                        OR(
                                    TEXT((EDATE('Projektkostenkalkulation EP'!$B$8,2)+DN$9),"TTT") = "Sa",
                                    TEXT((EDATE('Projektkostenkalkulation EP'!$B$8,2)+DN$9),"TTT") = "So",
                                    IF(ISNA(VLOOKUP(EDATE('Projektkostenkalkulation EP'!$B$8,2)+DN$9,Datenquellen!$F$7:$H$45,3,FALSE))," ",VLOOKUP(EDATE('Projektkostenkalkulation EP'!$B$8,2)+DN$9,Datenquellen!$F$7:$H$45,3,FALSE))="X"
                                    ),
                          "X",
                          ""
                          ),
               "X"
            )</f>
        <v>X</v>
      </c>
      <c r="DP17" s="232" t="str">
        <f xml:space="preserve"> IF(TEXT((EDATE('Projektkostenkalkulation EP'!$B$8,2)+DO$9),"MM")=TEXT((EDATE('Projektkostenkalkulation EP'!$B$8,2)+(DO$9-1)),"MM"),
             IF(
                        OR(
                                    TEXT((EDATE('Projektkostenkalkulation EP'!$B$8,2)+DO$9),"TTT") = "Sa",
                                    TEXT((EDATE('Projektkostenkalkulation EP'!$B$8,2)+DO$9),"TTT") = "So",
                                    IF(ISNA(VLOOKUP(EDATE('Projektkostenkalkulation EP'!$B$8,2)+DO$9,Datenquellen!$F$7:$H$45,3,FALSE))," ",VLOOKUP(EDATE('Projektkostenkalkulation EP'!$B$8,2)+DO$9,Datenquellen!$F$7:$H$45,3,FALSE))="X"
                                    ),
                          "X",
                          ""
                          ),
               "X"
            )</f>
        <v>X</v>
      </c>
      <c r="DQ17" s="232" t="str">
        <f xml:space="preserve"> IF(TEXT((EDATE('Projektkostenkalkulation EP'!$B$8,2)+DP$9),"MM")=TEXT((EDATE('Projektkostenkalkulation EP'!$B$8,2)+(DP$9-1)),"MM"),
             IF(
                        OR(
                                    TEXT((EDATE('Projektkostenkalkulation EP'!$B$8,2)+DP$9),"TTT") = "Sa",
                                    TEXT((EDATE('Projektkostenkalkulation EP'!$B$8,2)+DP$9),"TTT") = "So",
                                    IF(ISNA(VLOOKUP(EDATE('Projektkostenkalkulation EP'!$B$8,2)+DP$9,Datenquellen!$F$7:$H$45,3,FALSE))," ",VLOOKUP(EDATE('Projektkostenkalkulation EP'!$B$8,2)+DP$9,Datenquellen!$F$7:$H$45,3,FALSE))="X"
                                    ),
                          "X",
                          ""
                          ),
               "X"
            )</f>
        <v/>
      </c>
      <c r="DR17" s="232" t="str">
        <f xml:space="preserve"> IF(TEXT((EDATE('Projektkostenkalkulation EP'!$B$8,2)+DQ$9),"MM")=TEXT((EDATE('Projektkostenkalkulation EP'!$B$8,2)+(DQ$9-1)),"MM"),
             IF(
                        OR(
                                    TEXT((EDATE('Projektkostenkalkulation EP'!$B$8,2)+DQ$9),"TTT") = "Sa",
                                    TEXT((EDATE('Projektkostenkalkulation EP'!$B$8,2)+DQ$9),"TTT") = "So",
                                    IF(ISNA(VLOOKUP(EDATE('Projektkostenkalkulation EP'!$B$8,2)+DQ$9,Datenquellen!$F$7:$H$45,3,FALSE))," ",VLOOKUP(EDATE('Projektkostenkalkulation EP'!$B$8,2)+DQ$9,Datenquellen!$F$7:$H$45,3,FALSE))="X"
                                    ),
                          "X",
                          ""
                          ),
               "X"
            )</f>
        <v/>
      </c>
      <c r="DS17" s="232" t="str">
        <f xml:space="preserve"> IF(TEXT((EDATE('Projektkostenkalkulation EP'!$B$8,2)+DR$9),"MM")=TEXT((EDATE('Projektkostenkalkulation EP'!$B$8,2)+(DR$9-1)),"MM"),
             IF(
                        OR(
                                    TEXT((EDATE('Projektkostenkalkulation EP'!$B$8,2)+DR$9),"TTT") = "Sa",
                                    TEXT((EDATE('Projektkostenkalkulation EP'!$B$8,2)+DR$9),"TTT") = "So",
                                    IF(ISNA(VLOOKUP(EDATE('Projektkostenkalkulation EP'!$B$8,2)+DR$9,Datenquellen!$F$7:$H$45,3,FALSE))," ",VLOOKUP(EDATE('Projektkostenkalkulation EP'!$B$8,2)+DR$9,Datenquellen!$F$7:$H$45,3,FALSE))="X"
                                    ),
                          "X",
                          ""
                          ),
               "X"
            )</f>
        <v/>
      </c>
      <c r="DT17" s="232" t="str">
        <f xml:space="preserve"> IF(TEXT((EDATE('Projektkostenkalkulation EP'!$B$8,2)+DS$9),"MM")=TEXT((EDATE('Projektkostenkalkulation EP'!$B$8,2)+(DS$9-1)),"MM"),
             IF(
                        OR(
                                    TEXT((EDATE('Projektkostenkalkulation EP'!$B$8,2)+DS$9),"TTT") = "Sa",
                                    TEXT((EDATE('Projektkostenkalkulation EP'!$B$8,2)+DS$9),"TTT") = "So",
                                    IF(ISNA(VLOOKUP(EDATE('Projektkostenkalkulation EP'!$B$8,2)+DS$9,Datenquellen!$F$7:$H$45,3,FALSE))," ",VLOOKUP(EDATE('Projektkostenkalkulation EP'!$B$8,2)+DS$9,Datenquellen!$F$7:$H$45,3,FALSE))="X"
                                    ),
                          "X",
                          ""
                          ),
               "X"
            )</f>
        <v/>
      </c>
      <c r="DU17" s="232" t="str">
        <f xml:space="preserve"> IF(TEXT((EDATE('Projektkostenkalkulation EP'!$B$8,2)+DT$9),"MM")=TEXT((EDATE('Projektkostenkalkulation EP'!$B$8,2)+(DT$9-1)),"MM"),
             IF(
                        OR(
                                    TEXT((EDATE('Projektkostenkalkulation EP'!$B$8,2)+DT$9),"TTT") = "Sa",
                                    TEXT((EDATE('Projektkostenkalkulation EP'!$B$8,2)+DT$9),"TTT") = "So",
                                    IF(ISNA(VLOOKUP(EDATE('Projektkostenkalkulation EP'!$B$8,2)+DT$9,Datenquellen!$F$7:$H$45,3,FALSE))," ",VLOOKUP(EDATE('Projektkostenkalkulation EP'!$B$8,2)+DT$9,Datenquellen!$F$7:$H$45,3,FALSE))="X"
                                    ),
                          "X",
                          ""
                          ),
               "X"
            )</f>
        <v/>
      </c>
      <c r="DV17" s="232" t="str">
        <f xml:space="preserve"> IF(TEXT((EDATE('Projektkostenkalkulation EP'!$B$8,2)+DU$9),"MM")=TEXT((EDATE('Projektkostenkalkulation EP'!$B$8,2)+(DU$9-1)),"MM"),
             IF(
                        OR(
                                    TEXT((EDATE('Projektkostenkalkulation EP'!$B$8,2)+DU$9),"TTT") = "Sa",
                                    TEXT((EDATE('Projektkostenkalkulation EP'!$B$8,2)+DU$9),"TTT") = "So",
                                    IF(ISNA(VLOOKUP(EDATE('Projektkostenkalkulation EP'!$B$8,2)+DU$9,Datenquellen!$F$7:$H$45,3,FALSE))," ",VLOOKUP(EDATE('Projektkostenkalkulation EP'!$B$8,2)+DU$9,Datenquellen!$F$7:$H$45,3,FALSE))="X"
                                    ),
                          "X",
                          ""
                          ),
               "X"
            )</f>
        <v>X</v>
      </c>
      <c r="DW17" s="232" t="str">
        <f xml:space="preserve"> IF(TEXT((EDATE('Projektkostenkalkulation EP'!$B$8,2)+DV$9),"MM")=TEXT((EDATE('Projektkostenkalkulation EP'!$B$8,2)+(DV$9-1)),"MM"),
             IF(
                        OR(
                                    TEXT((EDATE('Projektkostenkalkulation EP'!$B$8,2)+DV$9),"TTT") = "Sa",
                                    TEXT((EDATE('Projektkostenkalkulation EP'!$B$8,2)+DV$9),"TTT") = "So",
                                    IF(ISNA(VLOOKUP(EDATE('Projektkostenkalkulation EP'!$B$8,2)+DV$9,Datenquellen!$F$7:$H$45,3,FALSE))," ",VLOOKUP(EDATE('Projektkostenkalkulation EP'!$B$8,2)+DV$9,Datenquellen!$F$7:$H$45,3,FALSE))="X"
                                    ),
                          "X",
                          ""
                          ),
               "X"
            )</f>
        <v>X</v>
      </c>
      <c r="DX17" s="232" t="str">
        <f xml:space="preserve"> IF(TEXT((EDATE('Projektkostenkalkulation EP'!$B$8,2)+DW$9),"MM")=TEXT((EDATE('Projektkostenkalkulation EP'!$B$8,2)+(DW$9-1)),"MM"),
             IF(
                        OR(
                                    TEXT((EDATE('Projektkostenkalkulation EP'!$B$8,2)+DW$9),"TTT") = "Sa",
                                    TEXT((EDATE('Projektkostenkalkulation EP'!$B$8,2)+DW$9),"TTT") = "So",
                                    IF(ISNA(VLOOKUP(EDATE('Projektkostenkalkulation EP'!$B$8,2)+DW$9,Datenquellen!$F$7:$H$45,3,FALSE))," ",VLOOKUP(EDATE('Projektkostenkalkulation EP'!$B$8,2)+DW$9,Datenquellen!$F$7:$H$45,3,FALSE))="X"
                                    ),
                          "X",
                          ""
                          ),
               "X"
            )</f>
        <v/>
      </c>
      <c r="DY17" s="232" t="str">
        <f xml:space="preserve"> IF(TEXT((EDATE('Projektkostenkalkulation EP'!$B$8,2)+DX$9),"MM")=TEXT((EDATE('Projektkostenkalkulation EP'!$B$8,2)+(DX$9-1)),"MM"),
             IF(
                        OR(
                                    TEXT((EDATE('Projektkostenkalkulation EP'!$B$8,2)+DX$9),"TTT") = "Sa",
                                    TEXT((EDATE('Projektkostenkalkulation EP'!$B$8,2)+DX$9),"TTT") = "So",
                                    IF(ISNA(VLOOKUP(EDATE('Projektkostenkalkulation EP'!$B$8,2)+DX$9,Datenquellen!$F$7:$H$45,3,FALSE))," ",VLOOKUP(EDATE('Projektkostenkalkulation EP'!$B$8,2)+DX$9,Datenquellen!$F$7:$H$45,3,FALSE))="X"
                                    ),
                          "X",
                          ""
                          ),
               "X"
            )</f>
        <v/>
      </c>
      <c r="DZ17" s="232" t="str">
        <f xml:space="preserve"> IF(TEXT((EDATE('Projektkostenkalkulation EP'!$B$8,2)+DY$9),"MM")=TEXT((EDATE('Projektkostenkalkulation EP'!$B$8,2)+(DY$9-1)),"MM"),
             IF(
                        OR(
                                    TEXT((EDATE('Projektkostenkalkulation EP'!$B$8,2)+DY$9),"TTT") = "Sa",
                                    TEXT((EDATE('Projektkostenkalkulation EP'!$B$8,2)+DY$9),"TTT") = "So",
                                    IF(ISNA(VLOOKUP(EDATE('Projektkostenkalkulation EP'!$B$8,2)+DY$9,Datenquellen!$F$7:$H$45,3,FALSE))," ",VLOOKUP(EDATE('Projektkostenkalkulation EP'!$B$8,2)+DY$9,Datenquellen!$F$7:$H$45,3,FALSE))="X"
                                    ),
                          "X",
                          ""
                          ),
               "X"
            )</f>
        <v/>
      </c>
      <c r="EA17" s="232" t="str">
        <f xml:space="preserve"> IF(TEXT((EDATE('Projektkostenkalkulation EP'!$B$8,2)+DZ$9),"MM")=TEXT((EDATE('Projektkostenkalkulation EP'!$B$8,2)+(DZ$9-1)),"MM"),
             IF(
                        OR(
                                    TEXT((EDATE('Projektkostenkalkulation EP'!$B$8,2)+DZ$9),"TTT") = "Sa",
                                    TEXT((EDATE('Projektkostenkalkulation EP'!$B$8,2)+DZ$9),"TTT") = "So",
                                    IF(ISNA(VLOOKUP(EDATE('Projektkostenkalkulation EP'!$B$8,2)+DZ$9,Datenquellen!$F$7:$H$45,3,FALSE))," ",VLOOKUP(EDATE('Projektkostenkalkulation EP'!$B$8,2)+DZ$9,Datenquellen!$F$7:$H$45,3,FALSE))="X"
                                    ),
                          "X",
                          ""
                          ),
               "X"
            )</f>
        <v/>
      </c>
      <c r="EB17" s="232" t="str">
        <f xml:space="preserve"> IF(TEXT((EDATE('Projektkostenkalkulation EP'!$B$8,2)+EA$9),"MM")=TEXT((EDATE('Projektkostenkalkulation EP'!$B$8,2)+(EA$9-1)),"MM"),
             IF(
                        OR(
                                    TEXT((EDATE('Projektkostenkalkulation EP'!$B$8,2)+EA$9),"TTT") = "Sa",
                                    TEXT((EDATE('Projektkostenkalkulation EP'!$B$8,2)+EA$9),"TTT") = "So",
                                    IF(ISNA(VLOOKUP(EDATE('Projektkostenkalkulation EP'!$B$8,2)+EA$9,Datenquellen!$F$7:$H$45,3,FALSE))," ",VLOOKUP(EDATE('Projektkostenkalkulation EP'!$B$8,2)+EA$9,Datenquellen!$F$7:$H$45,3,FALSE))="X"
                                    ),
                          "X",
                          ""
                          ),
               "X"
            )</f>
        <v/>
      </c>
      <c r="EC17" s="232" t="str">
        <f xml:space="preserve"> IF(TEXT((EDATE('Projektkostenkalkulation EP'!$B$8,2)+EB$9),"MM")=TEXT((EDATE('Projektkostenkalkulation EP'!$B$8,2)+(EB$9-1)),"MM"),
             IF(
                        OR(
                                    TEXT((EDATE('Projektkostenkalkulation EP'!$B$8,2)+EB$9),"TTT") = "Sa",
                                    TEXT((EDATE('Projektkostenkalkulation EP'!$B$8,2)+EB$9),"TTT") = "So",
                                    IF(ISNA(VLOOKUP(EDATE('Projektkostenkalkulation EP'!$B$8,2)+EB$9,Datenquellen!$F$7:$H$45,3,FALSE))," ",VLOOKUP(EDATE('Projektkostenkalkulation EP'!$B$8,2)+EB$9,Datenquellen!$F$7:$H$45,3,FALSE))="X"
                                    ),
                          "X",
                          ""
                          ),
               "X"
            )</f>
        <v>X</v>
      </c>
      <c r="ED17" s="232" t="str">
        <f xml:space="preserve"> IF(TEXT((EDATE('Projektkostenkalkulation EP'!$B$8,2)+EC$9),"MM")=TEXT((EDATE('Projektkostenkalkulation EP'!$B$8,2)+(EC$9-1)),"MM"),
             IF(
                        OR(
                                    TEXT((EDATE('Projektkostenkalkulation EP'!$B$8,2)+EC$9),"TTT") = "Sa",
                                    TEXT((EDATE('Projektkostenkalkulation EP'!$B$8,2)+EC$9),"TTT") = "So",
                                    IF(ISNA(VLOOKUP(EDATE('Projektkostenkalkulation EP'!$B$8,2)+EC$9,Datenquellen!$F$7:$H$45,3,FALSE))," ",VLOOKUP(EDATE('Projektkostenkalkulation EP'!$B$8,2)+EC$9,Datenquellen!$F$7:$H$45,3,FALSE))="X"
                                    ),
                          "X",
                          ""
                          ),
               "X"
            )</f>
        <v>X</v>
      </c>
      <c r="EE17" s="232" t="str">
        <f xml:space="preserve"> IF(TEXT((EDATE('Projektkostenkalkulation EP'!$B$8,2)+ED$9),"MM")=TEXT((EDATE('Projektkostenkalkulation EP'!$B$8,2)+(ED$9-1)),"MM"),
             IF(
                        OR(
                                    TEXT((EDATE('Projektkostenkalkulation EP'!$B$8,2)+ED$9),"TTT") = "Sa",
                                    TEXT((EDATE('Projektkostenkalkulation EP'!$B$8,2)+ED$9),"TTT") = "So",
                                    IF(ISNA(VLOOKUP(EDATE('Projektkostenkalkulation EP'!$B$8,2)+ED$9,Datenquellen!$F$7:$H$45,3,FALSE))," ",VLOOKUP(EDATE('Projektkostenkalkulation EP'!$B$8,2)+ED$9,Datenquellen!$F$7:$H$45,3,FALSE))="X"
                                    ),
                          "X",
                          ""
                          ),
               "X"
            )</f>
        <v/>
      </c>
      <c r="EF17" s="232" t="str">
        <f xml:space="preserve"> IF(TEXT((EDATE('Projektkostenkalkulation EP'!$B$8,2)+EE$9),"MM")=TEXT((EDATE('Projektkostenkalkulation EP'!$B$8,2)+(EE$9-1)),"MM"),
             IF(
                        OR(
                                    TEXT((EDATE('Projektkostenkalkulation EP'!$B$8,2)+EE$9),"TTT") = "Sa",
                                    TEXT((EDATE('Projektkostenkalkulation EP'!$B$8,2)+EE$9),"TTT") = "So",
                                    IF(ISNA(VLOOKUP(EDATE('Projektkostenkalkulation EP'!$B$8,2)+EE$9,Datenquellen!$F$7:$H$45,3,FALSE))," ",VLOOKUP(EDATE('Projektkostenkalkulation EP'!$B$8,2)+EE$9,Datenquellen!$F$7:$H$45,3,FALSE))="X"
                                    ),
                          "X",
                          ""
                          ),
               "X"
            )</f>
        <v/>
      </c>
      <c r="EG17" s="232" t="str">
        <f xml:space="preserve"> IF(TEXT((EDATE('Projektkostenkalkulation EP'!$B$8,2)+EF$9),"MM")=TEXT((EDATE('Projektkostenkalkulation EP'!$B$8,2)+(EF$9-1)),"MM"),
             IF(
                        OR(
                                    TEXT((EDATE('Projektkostenkalkulation EP'!$B$8,2)+EF$9),"TTT") = "Sa",
                                    TEXT((EDATE('Projektkostenkalkulation EP'!$B$8,2)+EF$9),"TTT") = "So",
                                    IF(ISNA(VLOOKUP(EDATE('Projektkostenkalkulation EP'!$B$8,2)+EF$9,Datenquellen!$F$7:$H$45,3,FALSE))," ",VLOOKUP(EDATE('Projektkostenkalkulation EP'!$B$8,2)+EF$9,Datenquellen!$F$7:$H$45,3,FALSE))="X"
                                    ),
                          "X",
                          ""
                          ),
               "X"
            )</f>
        <v/>
      </c>
      <c r="EH17" s="232" t="str">
        <f xml:space="preserve"> IF(TEXT((EDATE('Projektkostenkalkulation EP'!$B$8,2)+EG$9),"MM")=TEXT((EDATE('Projektkostenkalkulation EP'!$B$8,2)+(EG$9-1)),"MM"),
             IF(
                        OR(
                                    TEXT((EDATE('Projektkostenkalkulation EP'!$B$8,2)+EG$9),"TTT") = "Sa",
                                    TEXT((EDATE('Projektkostenkalkulation EP'!$B$8,2)+EG$9),"TTT") = "So",
                                    IF(ISNA(VLOOKUP(EDATE('Projektkostenkalkulation EP'!$B$8,2)+EG$9,Datenquellen!$F$7:$H$45,3,FALSE))," ",VLOOKUP(EDATE('Projektkostenkalkulation EP'!$B$8,2)+EG$9,Datenquellen!$F$7:$H$45,3,FALSE))="X"
                                    ),
                          "X",
                          ""
                          ),
               "X"
            )</f>
        <v/>
      </c>
      <c r="EI17" s="232" t="str">
        <f xml:space="preserve"> IF(TEXT((EDATE('Projektkostenkalkulation EP'!$B$8,2)+EH$9),"MM")=TEXT((EDATE('Projektkostenkalkulation EP'!$B$8,2)+(EH$9-1)),"MM"),
             IF(
                        OR(
                                    TEXT((EDATE('Projektkostenkalkulation EP'!$B$8,2)+EH$9),"TTT") = "Sa",
                                    TEXT((EDATE('Projektkostenkalkulation EP'!$B$8,2)+EH$9),"TTT") = "So",
                                    IF(ISNA(VLOOKUP(EDATE('Projektkostenkalkulation EP'!$B$8,2)+EH$9,Datenquellen!$F$7:$H$45,3,FALSE))," ",VLOOKUP(EDATE('Projektkostenkalkulation EP'!$B$8,2)+EH$9,Datenquellen!$F$7:$H$45,3,FALSE))="X"
                                    ),
                          "X",
                          ""
                          ),
               "X"
            )</f>
        <v>X</v>
      </c>
      <c r="EJ17" s="232" t="str">
        <f xml:space="preserve"> IF(TEXT((EDATE('Projektkostenkalkulation EP'!$B$8,2)+EI$9),"MM")=TEXT((EDATE('Projektkostenkalkulation EP'!$B$8,2)+(EI$9-1)),"MM"),
             IF(
                        OR(
                                    TEXT((EDATE('Projektkostenkalkulation EP'!$B$8,2)+EI$9),"TTT") = "Sa",
                                    TEXT((EDATE('Projektkostenkalkulation EP'!$B$8,2)+EI$9),"TTT") = "So",
                                    IF(ISNA(VLOOKUP(EDATE('Projektkostenkalkulation EP'!$B$8,2)+EI$9,Datenquellen!$F$7:$H$45,3,FALSE))," ",VLOOKUP(EDATE('Projektkostenkalkulation EP'!$B$8,2)+EI$9,Datenquellen!$F$7:$H$45,3,FALSE))="X"
                                    ),
                          "X",
                          ""
                          ),
               "X"
            )</f>
        <v>X</v>
      </c>
      <c r="EK17" s="233" t="str">
        <f xml:space="preserve"> IF(TEXT((EDATE('Projektkostenkalkulation EP'!$B$8,2)+EJ$9),"MM")=TEXT((EDATE('Projektkostenkalkulation EP'!$B$8,2)+(EJ$9-1)),"MM"),
             IF(
                        OR(
                                    TEXT((EDATE('Projektkostenkalkulation EP'!$B$8,2)+EJ$9),"TTT") = "Sa",
                                    TEXT((EDATE('Projektkostenkalkulation EP'!$B$8,2)+EJ$9),"TTT") = "So",
                                    IF(ISNA(VLOOKUP(EDATE('Projektkostenkalkulation EP'!$B$8,2)+EJ$9,Datenquellen!$F$7:$H$45,3,FALSE))," ",VLOOKUP(EDATE('Projektkostenkalkulation EP'!$B$8,2)+EJ$9,Datenquellen!$F$7:$H$45,3,FALSE))="X"
                                    ),
                          "X",
                          ""
                          ),
               "X"
            )</f>
        <v>X</v>
      </c>
      <c r="EL17" s="234"/>
      <c r="EM17" s="235"/>
      <c r="EN17" s="409"/>
      <c r="EO17" s="406"/>
      <c r="EP17" s="231"/>
      <c r="EQ17" s="232" t="str">
        <f>IF(
            OR(
                     TEXT(EDATE('Projektkostenkalkulation EP'!$B$8,2),"TTT") = "Sa",
                     TEXT(EDATE('Projektkostenkalkulation EP'!$B$8,2),"TTT") = "So",
                     IF(ISNA(VLOOKUP(EDATE('Projektkostenkalkulation EP'!$B$8,2),Datenquellen!$F$7:$H$45,3,FALSE))," ",VLOOKUP(EDATE('Projektkostenkalkulation EP'!$B$8,2),Datenquellen!$F$7:$H$45,3,FALSE))="X"
                            ),
                    "X",
                    ""
            )</f>
        <v/>
      </c>
      <c r="ER17" s="232" t="str">
        <f xml:space="preserve"> IF(TEXT((EDATE('Projektkostenkalkulation EP'!$B$8,2)+EQ$9),"MM")=TEXT((EDATE('Projektkostenkalkulation EP'!$B$8,2)+(EQ$9-1)),"MM"),
             IF(
                        OR(
                                    TEXT((EDATE('Projektkostenkalkulation EP'!$B$8,2)+EQ$9),"TTT") = "Sa",
                                    TEXT((EDATE('Projektkostenkalkulation EP'!$B$8,2)+EQ$9),"TTT") = "So",
                                    IF(ISNA(VLOOKUP(EDATE('Projektkostenkalkulation EP'!$B$8,2)+EQ$9,Datenquellen!$F$7:$H$45,3,FALSE))," ",VLOOKUP(EDATE('Projektkostenkalkulation EP'!$B$8,2)+EQ$9,Datenquellen!$F$7:$H$45,3,FALSE))="X"
                                    ),
                          "X",
                          ""
                          ),
               "X"
            )</f>
        <v>X</v>
      </c>
      <c r="ES17" s="232" t="str">
        <f xml:space="preserve"> IF(TEXT((EDATE('Projektkostenkalkulation EP'!$B$8,2)+ER$9),"MM")=TEXT((EDATE('Projektkostenkalkulation EP'!$B$8,2)+(ER$9-1)),"MM"),
             IF(
                        OR(
                                    TEXT((EDATE('Projektkostenkalkulation EP'!$B$8,2)+ER$9),"TTT") = "Sa",
                                    TEXT((EDATE('Projektkostenkalkulation EP'!$B$8,2)+ER$9),"TTT") = "So",
                                    IF(ISNA(VLOOKUP(EDATE('Projektkostenkalkulation EP'!$B$8,2)+ER$9,Datenquellen!$F$7:$H$45,3,FALSE))," ",VLOOKUP(EDATE('Projektkostenkalkulation EP'!$B$8,2)+ER$9,Datenquellen!$F$7:$H$45,3,FALSE))="X"
                                    ),
                          "X",
                          ""
                          ),
               "X"
            )</f>
        <v>X</v>
      </c>
      <c r="ET17" s="232" t="str">
        <f xml:space="preserve"> IF(TEXT((EDATE('Projektkostenkalkulation EP'!$B$8,2)+ES$9),"MM")=TEXT((EDATE('Projektkostenkalkulation EP'!$B$8,2)+(ES$9-1)),"MM"),
             IF(
                        OR(
                                    TEXT((EDATE('Projektkostenkalkulation EP'!$B$8,2)+ES$9),"TTT") = "Sa",
                                    TEXT((EDATE('Projektkostenkalkulation EP'!$B$8,2)+ES$9),"TTT") = "So",
                                    IF(ISNA(VLOOKUP(EDATE('Projektkostenkalkulation EP'!$B$8,2)+ES$9,Datenquellen!$F$7:$H$45,3,FALSE))," ",VLOOKUP(EDATE('Projektkostenkalkulation EP'!$B$8,2)+ES$9,Datenquellen!$F$7:$H$45,3,FALSE))="X"
                                    ),
                          "X",
                          ""
                          ),
               "X"
            )</f>
        <v/>
      </c>
      <c r="EU17" s="232" t="str">
        <f xml:space="preserve"> IF(TEXT((EDATE('Projektkostenkalkulation EP'!$B$8,2)+ET$9),"MM")=TEXT((EDATE('Projektkostenkalkulation EP'!$B$8,2)+(ET$9-1)),"MM"),
             IF(
                        OR(
                                    TEXT((EDATE('Projektkostenkalkulation EP'!$B$8,2)+ET$9),"TTT") = "Sa",
                                    TEXT((EDATE('Projektkostenkalkulation EP'!$B$8,2)+ET$9),"TTT") = "So",
                                    IF(ISNA(VLOOKUP(EDATE('Projektkostenkalkulation EP'!$B$8,2)+ET$9,Datenquellen!$F$7:$H$45,3,FALSE))," ",VLOOKUP(EDATE('Projektkostenkalkulation EP'!$B$8,2)+ET$9,Datenquellen!$F$7:$H$45,3,FALSE))="X"
                                    ),
                          "X",
                          ""
                          ),
               "X"
            )</f>
        <v/>
      </c>
      <c r="EV17" s="232" t="str">
        <f xml:space="preserve"> IF(TEXT((EDATE('Projektkostenkalkulation EP'!$B$8,2)+EU$9),"MM")=TEXT((EDATE('Projektkostenkalkulation EP'!$B$8,2)+(EU$9-1)),"MM"),
             IF(
                        OR(
                                    TEXT((EDATE('Projektkostenkalkulation EP'!$B$8,2)+EU$9),"TTT") = "Sa",
                                    TEXT((EDATE('Projektkostenkalkulation EP'!$B$8,2)+EU$9),"TTT") = "So",
                                    IF(ISNA(VLOOKUP(EDATE('Projektkostenkalkulation EP'!$B$8,2)+EU$9,Datenquellen!$F$7:$H$45,3,FALSE))," ",VLOOKUP(EDATE('Projektkostenkalkulation EP'!$B$8,2)+EU$9,Datenquellen!$F$7:$H$45,3,FALSE))="X"
                                    ),
                          "X",
                          ""
                          ),
               "X"
            )</f>
        <v/>
      </c>
      <c r="EW17" s="232" t="str">
        <f xml:space="preserve"> IF(TEXT((EDATE('Projektkostenkalkulation EP'!$B$8,2)+EV$9),"MM")=TEXT((EDATE('Projektkostenkalkulation EP'!$B$8,2)+(EV$9-1)),"MM"),
             IF(
                        OR(
                                    TEXT((EDATE('Projektkostenkalkulation EP'!$B$8,2)+EV$9),"TTT") = "Sa",
                                    TEXT((EDATE('Projektkostenkalkulation EP'!$B$8,2)+EV$9),"TTT") = "So",
                                    IF(ISNA(VLOOKUP(EDATE('Projektkostenkalkulation EP'!$B$8,2)+EV$9,Datenquellen!$F$7:$H$45,3,FALSE))," ",VLOOKUP(EDATE('Projektkostenkalkulation EP'!$B$8,2)+EV$9,Datenquellen!$F$7:$H$45,3,FALSE))="X"
                                    ),
                          "X",
                          ""
                          ),
               "X"
            )</f>
        <v/>
      </c>
      <c r="EX17" s="232" t="str">
        <f xml:space="preserve"> IF(TEXT((EDATE('Projektkostenkalkulation EP'!$B$8,2)+EW$9),"MM")=TEXT((EDATE('Projektkostenkalkulation EP'!$B$8,2)+(EW$9-1)),"MM"),
             IF(
                        OR(
                                    TEXT((EDATE('Projektkostenkalkulation EP'!$B$8,2)+EW$9),"TTT") = "Sa",
                                    TEXT((EDATE('Projektkostenkalkulation EP'!$B$8,2)+EW$9),"TTT") = "So",
                                    IF(ISNA(VLOOKUP(EDATE('Projektkostenkalkulation EP'!$B$8,2)+EW$9,Datenquellen!$F$7:$H$45,3,FALSE))," ",VLOOKUP(EDATE('Projektkostenkalkulation EP'!$B$8,2)+EW$9,Datenquellen!$F$7:$H$45,3,FALSE))="X"
                                    ),
                          "X",
                          ""
                          ),
               "X"
            )</f>
        <v/>
      </c>
      <c r="EY17" s="232" t="str">
        <f xml:space="preserve"> IF(TEXT((EDATE('Projektkostenkalkulation EP'!$B$8,2)+EX$9),"MM")=TEXT((EDATE('Projektkostenkalkulation EP'!$B$8,2)+(EX$9-1)),"MM"),
             IF(
                        OR(
                                    TEXT((EDATE('Projektkostenkalkulation EP'!$B$8,2)+EX$9),"TTT") = "Sa",
                                    TEXT((EDATE('Projektkostenkalkulation EP'!$B$8,2)+EX$9),"TTT") = "So",
                                    IF(ISNA(VLOOKUP(EDATE('Projektkostenkalkulation EP'!$B$8,2)+EX$9,Datenquellen!$F$7:$H$45,3,FALSE))," ",VLOOKUP(EDATE('Projektkostenkalkulation EP'!$B$8,2)+EX$9,Datenquellen!$F$7:$H$45,3,FALSE))="X"
                                    ),
                          "X",
                          ""
                          ),
               "X"
            )</f>
        <v>X</v>
      </c>
      <c r="EZ17" s="232" t="str">
        <f xml:space="preserve"> IF(TEXT((EDATE('Projektkostenkalkulation EP'!$B$8,2)+EY$9),"MM")=TEXT((EDATE('Projektkostenkalkulation EP'!$B$8,2)+(EY$9-1)),"MM"),
             IF(
                        OR(
                                    TEXT((EDATE('Projektkostenkalkulation EP'!$B$8,2)+EY$9),"TTT") = "Sa",
                                    TEXT((EDATE('Projektkostenkalkulation EP'!$B$8,2)+EY$9),"TTT") = "So",
                                    IF(ISNA(VLOOKUP(EDATE('Projektkostenkalkulation EP'!$B$8,2)+EY$9,Datenquellen!$F$7:$H$45,3,FALSE))," ",VLOOKUP(EDATE('Projektkostenkalkulation EP'!$B$8,2)+EY$9,Datenquellen!$F$7:$H$45,3,FALSE))="X"
                                    ),
                          "X",
                          ""
                          ),
               "X"
            )</f>
        <v>X</v>
      </c>
      <c r="FA17" s="232" t="str">
        <f xml:space="preserve"> IF(TEXT((EDATE('Projektkostenkalkulation EP'!$B$8,2)+EZ$9),"MM")=TEXT((EDATE('Projektkostenkalkulation EP'!$B$8,2)+(EZ$9-1)),"MM"),
             IF(
                        OR(
                                    TEXT((EDATE('Projektkostenkalkulation EP'!$B$8,2)+EZ$9),"TTT") = "Sa",
                                    TEXT((EDATE('Projektkostenkalkulation EP'!$B$8,2)+EZ$9),"TTT") = "So",
                                    IF(ISNA(VLOOKUP(EDATE('Projektkostenkalkulation EP'!$B$8,2)+EZ$9,Datenquellen!$F$7:$H$45,3,FALSE))," ",VLOOKUP(EDATE('Projektkostenkalkulation EP'!$B$8,2)+EZ$9,Datenquellen!$F$7:$H$45,3,FALSE))="X"
                                    ),
                          "X",
                          ""
                          ),
               "X"
            )</f>
        <v/>
      </c>
      <c r="FB17" s="232" t="str">
        <f xml:space="preserve"> IF(TEXT((EDATE('Projektkostenkalkulation EP'!$B$8,2)+FA$9),"MM")=TEXT((EDATE('Projektkostenkalkulation EP'!$B$8,2)+(FA$9-1)),"MM"),
             IF(
                        OR(
                                    TEXT((EDATE('Projektkostenkalkulation EP'!$B$8,2)+FA$9),"TTT") = "Sa",
                                    TEXT((EDATE('Projektkostenkalkulation EP'!$B$8,2)+FA$9),"TTT") = "So",
                                    IF(ISNA(VLOOKUP(EDATE('Projektkostenkalkulation EP'!$B$8,2)+FA$9,Datenquellen!$F$7:$H$45,3,FALSE))," ",VLOOKUP(EDATE('Projektkostenkalkulation EP'!$B$8,2)+FA$9,Datenquellen!$F$7:$H$45,3,FALSE))="X"
                                    ),
                          "X",
                          ""
                          ),
               "X"
            )</f>
        <v/>
      </c>
      <c r="FC17" s="232" t="str">
        <f xml:space="preserve"> IF(TEXT((EDATE('Projektkostenkalkulation EP'!$B$8,2)+FB$9),"MM")=TEXT((EDATE('Projektkostenkalkulation EP'!$B$8,2)+(FB$9-1)),"MM"),
             IF(
                        OR(
                                    TEXT((EDATE('Projektkostenkalkulation EP'!$B$8,2)+FB$9),"TTT") = "Sa",
                                    TEXT((EDATE('Projektkostenkalkulation EP'!$B$8,2)+FB$9),"TTT") = "So",
                                    IF(ISNA(VLOOKUP(EDATE('Projektkostenkalkulation EP'!$B$8,2)+FB$9,Datenquellen!$F$7:$H$45,3,FALSE))," ",VLOOKUP(EDATE('Projektkostenkalkulation EP'!$B$8,2)+FB$9,Datenquellen!$F$7:$H$45,3,FALSE))="X"
                                    ),
                          "X",
                          ""
                          ),
               "X"
            )</f>
        <v/>
      </c>
      <c r="FD17" s="232" t="str">
        <f xml:space="preserve"> IF(TEXT((EDATE('Projektkostenkalkulation EP'!$B$8,2)+FC$9),"MM")=TEXT((EDATE('Projektkostenkalkulation EP'!$B$8,2)+(FC$9-1)),"MM"),
             IF(
                        OR(
                                    TEXT((EDATE('Projektkostenkalkulation EP'!$B$8,2)+FC$9),"TTT") = "Sa",
                                    TEXT((EDATE('Projektkostenkalkulation EP'!$B$8,2)+FC$9),"TTT") = "So",
                                    IF(ISNA(VLOOKUP(EDATE('Projektkostenkalkulation EP'!$B$8,2)+FC$9,Datenquellen!$F$7:$H$45,3,FALSE))," ",VLOOKUP(EDATE('Projektkostenkalkulation EP'!$B$8,2)+FC$9,Datenquellen!$F$7:$H$45,3,FALSE))="X"
                                    ),
                          "X",
                          ""
                          ),
               "X"
            )</f>
        <v/>
      </c>
      <c r="FE17" s="232" t="str">
        <f xml:space="preserve"> IF(TEXT((EDATE('Projektkostenkalkulation EP'!$B$8,2)+FD$9),"MM")=TEXT((EDATE('Projektkostenkalkulation EP'!$B$8,2)+(FD$9-1)),"MM"),
             IF(
                        OR(
                                    TEXT((EDATE('Projektkostenkalkulation EP'!$B$8,2)+FD$9),"TTT") = "Sa",
                                    TEXT((EDATE('Projektkostenkalkulation EP'!$B$8,2)+FD$9),"TTT") = "So",
                                    IF(ISNA(VLOOKUP(EDATE('Projektkostenkalkulation EP'!$B$8,2)+FD$9,Datenquellen!$F$7:$H$45,3,FALSE))," ",VLOOKUP(EDATE('Projektkostenkalkulation EP'!$B$8,2)+FD$9,Datenquellen!$F$7:$H$45,3,FALSE))="X"
                                    ),
                          "X",
                          ""
                          ),
               "X"
            )</f>
        <v/>
      </c>
      <c r="FF17" s="232" t="str">
        <f xml:space="preserve"> IF(TEXT((EDATE('Projektkostenkalkulation EP'!$B$8,2)+FE$9),"MM")=TEXT((EDATE('Projektkostenkalkulation EP'!$B$8,2)+(FE$9-1)),"MM"),
             IF(
                        OR(
                                    TEXT((EDATE('Projektkostenkalkulation EP'!$B$8,2)+FE$9),"TTT") = "Sa",
                                    TEXT((EDATE('Projektkostenkalkulation EP'!$B$8,2)+FE$9),"TTT") = "So",
                                    IF(ISNA(VLOOKUP(EDATE('Projektkostenkalkulation EP'!$B$8,2)+FE$9,Datenquellen!$F$7:$H$45,3,FALSE))," ",VLOOKUP(EDATE('Projektkostenkalkulation EP'!$B$8,2)+FE$9,Datenquellen!$F$7:$H$45,3,FALSE))="X"
                                    ),
                          "X",
                          ""
                          ),
               "X"
            )</f>
        <v>X</v>
      </c>
      <c r="FG17" s="232" t="str">
        <f xml:space="preserve"> IF(TEXT((EDATE('Projektkostenkalkulation EP'!$B$8,2)+FF$9),"MM")=TEXT((EDATE('Projektkostenkalkulation EP'!$B$8,2)+(FF$9-1)),"MM"),
             IF(
                        OR(
                                    TEXT((EDATE('Projektkostenkalkulation EP'!$B$8,2)+FF$9),"TTT") = "Sa",
                                    TEXT((EDATE('Projektkostenkalkulation EP'!$B$8,2)+FF$9),"TTT") = "So",
                                    IF(ISNA(VLOOKUP(EDATE('Projektkostenkalkulation EP'!$B$8,2)+FF$9,Datenquellen!$F$7:$H$45,3,FALSE))," ",VLOOKUP(EDATE('Projektkostenkalkulation EP'!$B$8,2)+FF$9,Datenquellen!$F$7:$H$45,3,FALSE))="X"
                                    ),
                          "X",
                          ""
                          ),
               "X"
            )</f>
        <v>X</v>
      </c>
      <c r="FH17" s="232" t="str">
        <f xml:space="preserve"> IF(TEXT((EDATE('Projektkostenkalkulation EP'!$B$8,2)+FG$9),"MM")=TEXT((EDATE('Projektkostenkalkulation EP'!$B$8,2)+(FG$9-1)),"MM"),
             IF(
                        OR(
                                    TEXT((EDATE('Projektkostenkalkulation EP'!$B$8,2)+FG$9),"TTT") = "Sa",
                                    TEXT((EDATE('Projektkostenkalkulation EP'!$B$8,2)+FG$9),"TTT") = "So",
                                    IF(ISNA(VLOOKUP(EDATE('Projektkostenkalkulation EP'!$B$8,2)+FG$9,Datenquellen!$F$7:$H$45,3,FALSE))," ",VLOOKUP(EDATE('Projektkostenkalkulation EP'!$B$8,2)+FG$9,Datenquellen!$F$7:$H$45,3,FALSE))="X"
                                    ),
                          "X",
                          ""
                          ),
               "X"
            )</f>
        <v/>
      </c>
      <c r="FI17" s="232" t="str">
        <f xml:space="preserve"> IF(TEXT((EDATE('Projektkostenkalkulation EP'!$B$8,2)+FH$9),"MM")=TEXT((EDATE('Projektkostenkalkulation EP'!$B$8,2)+(FH$9-1)),"MM"),
             IF(
                        OR(
                                    TEXT((EDATE('Projektkostenkalkulation EP'!$B$8,2)+FH$9),"TTT") = "Sa",
                                    TEXT((EDATE('Projektkostenkalkulation EP'!$B$8,2)+FH$9),"TTT") = "So",
                                    IF(ISNA(VLOOKUP(EDATE('Projektkostenkalkulation EP'!$B$8,2)+FH$9,Datenquellen!$F$7:$H$45,3,FALSE))," ",VLOOKUP(EDATE('Projektkostenkalkulation EP'!$B$8,2)+FH$9,Datenquellen!$F$7:$H$45,3,FALSE))="X"
                                    ),
                          "X",
                          ""
                          ),
               "X"
            )</f>
        <v/>
      </c>
      <c r="FJ17" s="232" t="str">
        <f xml:space="preserve"> IF(TEXT((EDATE('Projektkostenkalkulation EP'!$B$8,2)+FI$9),"MM")=TEXT((EDATE('Projektkostenkalkulation EP'!$B$8,2)+(FI$9-1)),"MM"),
             IF(
                        OR(
                                    TEXT((EDATE('Projektkostenkalkulation EP'!$B$8,2)+FI$9),"TTT") = "Sa",
                                    TEXT((EDATE('Projektkostenkalkulation EP'!$B$8,2)+FI$9),"TTT") = "So",
                                    IF(ISNA(VLOOKUP(EDATE('Projektkostenkalkulation EP'!$B$8,2)+FI$9,Datenquellen!$F$7:$H$45,3,FALSE))," ",VLOOKUP(EDATE('Projektkostenkalkulation EP'!$B$8,2)+FI$9,Datenquellen!$F$7:$H$45,3,FALSE))="X"
                                    ),
                          "X",
                          ""
                          ),
               "X"
            )</f>
        <v/>
      </c>
      <c r="FK17" s="232" t="str">
        <f xml:space="preserve"> IF(TEXT((EDATE('Projektkostenkalkulation EP'!$B$8,2)+FJ$9),"MM")=TEXT((EDATE('Projektkostenkalkulation EP'!$B$8,2)+(FJ$9-1)),"MM"),
             IF(
                        OR(
                                    TEXT((EDATE('Projektkostenkalkulation EP'!$B$8,2)+FJ$9),"TTT") = "Sa",
                                    TEXT((EDATE('Projektkostenkalkulation EP'!$B$8,2)+FJ$9),"TTT") = "So",
                                    IF(ISNA(VLOOKUP(EDATE('Projektkostenkalkulation EP'!$B$8,2)+FJ$9,Datenquellen!$F$7:$H$45,3,FALSE))," ",VLOOKUP(EDATE('Projektkostenkalkulation EP'!$B$8,2)+FJ$9,Datenquellen!$F$7:$H$45,3,FALSE))="X"
                                    ),
                          "X",
                          ""
                          ),
               "X"
            )</f>
        <v/>
      </c>
      <c r="FL17" s="232" t="str">
        <f xml:space="preserve"> IF(TEXT((EDATE('Projektkostenkalkulation EP'!$B$8,2)+FK$9),"MM")=TEXT((EDATE('Projektkostenkalkulation EP'!$B$8,2)+(FK$9-1)),"MM"),
             IF(
                        OR(
                                    TEXT((EDATE('Projektkostenkalkulation EP'!$B$8,2)+FK$9),"TTT") = "Sa",
                                    TEXT((EDATE('Projektkostenkalkulation EP'!$B$8,2)+FK$9),"TTT") = "So",
                                    IF(ISNA(VLOOKUP(EDATE('Projektkostenkalkulation EP'!$B$8,2)+FK$9,Datenquellen!$F$7:$H$45,3,FALSE))," ",VLOOKUP(EDATE('Projektkostenkalkulation EP'!$B$8,2)+FK$9,Datenquellen!$F$7:$H$45,3,FALSE))="X"
                                    ),
                          "X",
                          ""
                          ),
               "X"
            )</f>
        <v/>
      </c>
      <c r="FM17" s="232" t="str">
        <f xml:space="preserve"> IF(TEXT((EDATE('Projektkostenkalkulation EP'!$B$8,2)+FL$9),"MM")=TEXT((EDATE('Projektkostenkalkulation EP'!$B$8,2)+(FL$9-1)),"MM"),
             IF(
                        OR(
                                    TEXT((EDATE('Projektkostenkalkulation EP'!$B$8,2)+FL$9),"TTT") = "Sa",
                                    TEXT((EDATE('Projektkostenkalkulation EP'!$B$8,2)+FL$9),"TTT") = "So",
                                    IF(ISNA(VLOOKUP(EDATE('Projektkostenkalkulation EP'!$B$8,2)+FL$9,Datenquellen!$F$7:$H$45,3,FALSE))," ",VLOOKUP(EDATE('Projektkostenkalkulation EP'!$B$8,2)+FL$9,Datenquellen!$F$7:$H$45,3,FALSE))="X"
                                    ),
                          "X",
                          ""
                          ),
               "X"
            )</f>
        <v>X</v>
      </c>
      <c r="FN17" s="232" t="str">
        <f xml:space="preserve"> IF(TEXT((EDATE('Projektkostenkalkulation EP'!$B$8,2)+FM$9),"MM")=TEXT((EDATE('Projektkostenkalkulation EP'!$B$8,2)+(FM$9-1)),"MM"),
             IF(
                        OR(
                                    TEXT((EDATE('Projektkostenkalkulation EP'!$B$8,2)+FM$9),"TTT") = "Sa",
                                    TEXT((EDATE('Projektkostenkalkulation EP'!$B$8,2)+FM$9),"TTT") = "So",
                                    IF(ISNA(VLOOKUP(EDATE('Projektkostenkalkulation EP'!$B$8,2)+FM$9,Datenquellen!$F$7:$H$45,3,FALSE))," ",VLOOKUP(EDATE('Projektkostenkalkulation EP'!$B$8,2)+FM$9,Datenquellen!$F$7:$H$45,3,FALSE))="X"
                                    ),
                          "X",
                          ""
                          ),
               "X"
            )</f>
        <v>X</v>
      </c>
      <c r="FO17" s="232" t="str">
        <f xml:space="preserve"> IF(TEXT((EDATE('Projektkostenkalkulation EP'!$B$8,2)+FN$9),"MM")=TEXT((EDATE('Projektkostenkalkulation EP'!$B$8,2)+(FN$9-1)),"MM"),
             IF(
                        OR(
                                    TEXT((EDATE('Projektkostenkalkulation EP'!$B$8,2)+FN$9),"TTT") = "Sa",
                                    TEXT((EDATE('Projektkostenkalkulation EP'!$B$8,2)+FN$9),"TTT") = "So",
                                    IF(ISNA(VLOOKUP(EDATE('Projektkostenkalkulation EP'!$B$8,2)+FN$9,Datenquellen!$F$7:$H$45,3,FALSE))," ",VLOOKUP(EDATE('Projektkostenkalkulation EP'!$B$8,2)+FN$9,Datenquellen!$F$7:$H$45,3,FALSE))="X"
                                    ),
                          "X",
                          ""
                          ),
               "X"
            )</f>
        <v/>
      </c>
      <c r="FP17" s="232" t="str">
        <f xml:space="preserve"> IF(TEXT((EDATE('Projektkostenkalkulation EP'!$B$8,2)+FO$9),"MM")=TEXT((EDATE('Projektkostenkalkulation EP'!$B$8,2)+(FO$9-1)),"MM"),
             IF(
                        OR(
                                    TEXT((EDATE('Projektkostenkalkulation EP'!$B$8,2)+FO$9),"TTT") = "Sa",
                                    TEXT((EDATE('Projektkostenkalkulation EP'!$B$8,2)+FO$9),"TTT") = "So",
                                    IF(ISNA(VLOOKUP(EDATE('Projektkostenkalkulation EP'!$B$8,2)+FO$9,Datenquellen!$F$7:$H$45,3,FALSE))," ",VLOOKUP(EDATE('Projektkostenkalkulation EP'!$B$8,2)+FO$9,Datenquellen!$F$7:$H$45,3,FALSE))="X"
                                    ),
                          "X",
                          ""
                          ),
               "X"
            )</f>
        <v/>
      </c>
      <c r="FQ17" s="232" t="str">
        <f xml:space="preserve"> IF(TEXT((EDATE('Projektkostenkalkulation EP'!$B$8,2)+FP$9),"MM")=TEXT((EDATE('Projektkostenkalkulation EP'!$B$8,2)+(FP$9-1)),"MM"),
             IF(
                        OR(
                                    TEXT((EDATE('Projektkostenkalkulation EP'!$B$8,2)+FP$9),"TTT") = "Sa",
                                    TEXT((EDATE('Projektkostenkalkulation EP'!$B$8,2)+FP$9),"TTT") = "So",
                                    IF(ISNA(VLOOKUP(EDATE('Projektkostenkalkulation EP'!$B$8,2)+FP$9,Datenquellen!$F$7:$H$45,3,FALSE))," ",VLOOKUP(EDATE('Projektkostenkalkulation EP'!$B$8,2)+FP$9,Datenquellen!$F$7:$H$45,3,FALSE))="X"
                                    ),
                          "X",
                          ""
                          ),
               "X"
            )</f>
        <v/>
      </c>
      <c r="FR17" s="232" t="str">
        <f xml:space="preserve"> IF(TEXT((EDATE('Projektkostenkalkulation EP'!$B$8,2)+FQ$9),"MM")=TEXT((EDATE('Projektkostenkalkulation EP'!$B$8,2)+(FQ$9-1)),"MM"),
             IF(
                        OR(
                                    TEXT((EDATE('Projektkostenkalkulation EP'!$B$8,2)+FQ$9),"TTT") = "Sa",
                                    TEXT((EDATE('Projektkostenkalkulation EP'!$B$8,2)+FQ$9),"TTT") = "So",
                                    IF(ISNA(VLOOKUP(EDATE('Projektkostenkalkulation EP'!$B$8,2)+FQ$9,Datenquellen!$F$7:$H$45,3,FALSE))," ",VLOOKUP(EDATE('Projektkostenkalkulation EP'!$B$8,2)+FQ$9,Datenquellen!$F$7:$H$45,3,FALSE))="X"
                                    ),
                          "X",
                          ""
                          ),
               "X"
            )</f>
        <v/>
      </c>
      <c r="FS17" s="232" t="str">
        <f xml:space="preserve"> IF(TEXT((EDATE('Projektkostenkalkulation EP'!$B$8,2)+FR$9),"MM")=TEXT((EDATE('Projektkostenkalkulation EP'!$B$8,2)+(FR$9-1)),"MM"),
             IF(
                        OR(
                                    TEXT((EDATE('Projektkostenkalkulation EP'!$B$8,2)+FR$9),"TTT") = "Sa",
                                    TEXT((EDATE('Projektkostenkalkulation EP'!$B$8,2)+FR$9),"TTT") = "So",
                                    IF(ISNA(VLOOKUP(EDATE('Projektkostenkalkulation EP'!$B$8,2)+FR$9,Datenquellen!$F$7:$H$45,3,FALSE))," ",VLOOKUP(EDATE('Projektkostenkalkulation EP'!$B$8,2)+FR$9,Datenquellen!$F$7:$H$45,3,FALSE))="X"
                                    ),
                          "X",
                          ""
                          ),
               "X"
            )</f>
        <v>X</v>
      </c>
      <c r="FT17" s="232" t="str">
        <f xml:space="preserve"> IF(TEXT((EDATE('Projektkostenkalkulation EP'!$B$8,2)+FS$9),"MM")=TEXT((EDATE('Projektkostenkalkulation EP'!$B$8,2)+(FS$9-1)),"MM"),
             IF(
                        OR(
                                    TEXT((EDATE('Projektkostenkalkulation EP'!$B$8,2)+FS$9),"TTT") = "Sa",
                                    TEXT((EDATE('Projektkostenkalkulation EP'!$B$8,2)+FS$9),"TTT") = "So",
                                    IF(ISNA(VLOOKUP(EDATE('Projektkostenkalkulation EP'!$B$8,2)+FS$9,Datenquellen!$F$7:$H$45,3,FALSE))," ",VLOOKUP(EDATE('Projektkostenkalkulation EP'!$B$8,2)+FS$9,Datenquellen!$F$7:$H$45,3,FALSE))="X"
                                    ),
                          "X",
                          ""
                          ),
               "X"
            )</f>
        <v>X</v>
      </c>
      <c r="FU17" s="233" t="str">
        <f xml:space="preserve"> IF(TEXT((EDATE('Projektkostenkalkulation EP'!$B$8,2)+FT$9),"MM")=TEXT((EDATE('Projektkostenkalkulation EP'!$B$8,2)+(FT$9-1)),"MM"),
             IF(
                        OR(
                                    TEXT((EDATE('Projektkostenkalkulation EP'!$B$8,2)+FT$9),"TTT") = "Sa",
                                    TEXT((EDATE('Projektkostenkalkulation EP'!$B$8,2)+FT$9),"TTT") = "So",
                                    IF(ISNA(VLOOKUP(EDATE('Projektkostenkalkulation EP'!$B$8,2)+FT$9,Datenquellen!$F$7:$H$45,3,FALSE))," ",VLOOKUP(EDATE('Projektkostenkalkulation EP'!$B$8,2)+FT$9,Datenquellen!$F$7:$H$45,3,FALSE))="X"
                                    ),
                          "X",
                          ""
                          ),
               "X"
            )</f>
        <v>X</v>
      </c>
      <c r="FV17" s="234"/>
      <c r="FW17" s="235"/>
      <c r="FX17" s="409"/>
      <c r="FY17" s="406"/>
      <c r="FZ17" s="231"/>
      <c r="GA17" s="232" t="str">
        <f>IF(
            OR(
                     TEXT(EDATE('Projektkostenkalkulation EP'!$B$8,2),"TTT") = "Sa",
                     TEXT(EDATE('Projektkostenkalkulation EP'!$B$8,2),"TTT") = "So",
                     IF(ISNA(VLOOKUP(EDATE('Projektkostenkalkulation EP'!$B$8,2),Datenquellen!$F$7:$H$45,3,FALSE))," ",VLOOKUP(EDATE('Projektkostenkalkulation EP'!$B$8,2),Datenquellen!$F$7:$H$45,3,FALSE))="X"
                            ),
                    "X",
                    ""
            )</f>
        <v/>
      </c>
      <c r="GB17" s="232" t="str">
        <f xml:space="preserve"> IF(TEXT((EDATE('Projektkostenkalkulation EP'!$B$8,2)+GA$9),"MM")=TEXT((EDATE('Projektkostenkalkulation EP'!$B$8,2)+(GA$9-1)),"MM"),
             IF(
                        OR(
                                    TEXT((EDATE('Projektkostenkalkulation EP'!$B$8,2)+GA$9),"TTT") = "Sa",
                                    TEXT((EDATE('Projektkostenkalkulation EP'!$B$8,2)+GA$9),"TTT") = "So",
                                    IF(ISNA(VLOOKUP(EDATE('Projektkostenkalkulation EP'!$B$8,2)+GA$9,Datenquellen!$F$7:$H$45,3,FALSE))," ",VLOOKUP(EDATE('Projektkostenkalkulation EP'!$B$8,2)+GA$9,Datenquellen!$F$7:$H$45,3,FALSE))="X"
                                    ),
                          "X",
                          ""
                          ),
               "X"
            )</f>
        <v>X</v>
      </c>
      <c r="GC17" s="232" t="str">
        <f xml:space="preserve"> IF(TEXT((EDATE('Projektkostenkalkulation EP'!$B$8,2)+GB$9),"MM")=TEXT((EDATE('Projektkostenkalkulation EP'!$B$8,2)+(GB$9-1)),"MM"),
             IF(
                        OR(
                                    TEXT((EDATE('Projektkostenkalkulation EP'!$B$8,2)+GB$9),"TTT") = "Sa",
                                    TEXT((EDATE('Projektkostenkalkulation EP'!$B$8,2)+GB$9),"TTT") = "So",
                                    IF(ISNA(VLOOKUP(EDATE('Projektkostenkalkulation EP'!$B$8,2)+GB$9,Datenquellen!$F$7:$H$45,3,FALSE))," ",VLOOKUP(EDATE('Projektkostenkalkulation EP'!$B$8,2)+GB$9,Datenquellen!$F$7:$H$45,3,FALSE))="X"
                                    ),
                          "X",
                          ""
                          ),
               "X"
            )</f>
        <v>X</v>
      </c>
      <c r="GD17" s="232" t="str">
        <f xml:space="preserve"> IF(TEXT((EDATE('Projektkostenkalkulation EP'!$B$8,2)+GC$9),"MM")=TEXT((EDATE('Projektkostenkalkulation EP'!$B$8,2)+(GC$9-1)),"MM"),
             IF(
                        OR(
                                    TEXT((EDATE('Projektkostenkalkulation EP'!$B$8,2)+GC$9),"TTT") = "Sa",
                                    TEXT((EDATE('Projektkostenkalkulation EP'!$B$8,2)+GC$9),"TTT") = "So",
                                    IF(ISNA(VLOOKUP(EDATE('Projektkostenkalkulation EP'!$B$8,2)+GC$9,Datenquellen!$F$7:$H$45,3,FALSE))," ",VLOOKUP(EDATE('Projektkostenkalkulation EP'!$B$8,2)+GC$9,Datenquellen!$F$7:$H$45,3,FALSE))="X"
                                    ),
                          "X",
                          ""
                          ),
               "X"
            )</f>
        <v/>
      </c>
      <c r="GE17" s="232" t="str">
        <f xml:space="preserve"> IF(TEXT((EDATE('Projektkostenkalkulation EP'!$B$8,2)+GD$9),"MM")=TEXT((EDATE('Projektkostenkalkulation EP'!$B$8,2)+(GD$9-1)),"MM"),
             IF(
                        OR(
                                    TEXT((EDATE('Projektkostenkalkulation EP'!$B$8,2)+GD$9),"TTT") = "Sa",
                                    TEXT((EDATE('Projektkostenkalkulation EP'!$B$8,2)+GD$9),"TTT") = "So",
                                    IF(ISNA(VLOOKUP(EDATE('Projektkostenkalkulation EP'!$B$8,2)+GD$9,Datenquellen!$F$7:$H$45,3,FALSE))," ",VLOOKUP(EDATE('Projektkostenkalkulation EP'!$B$8,2)+GD$9,Datenquellen!$F$7:$H$45,3,FALSE))="X"
                                    ),
                          "X",
                          ""
                          ),
               "X"
            )</f>
        <v/>
      </c>
      <c r="GF17" s="232" t="str">
        <f xml:space="preserve"> IF(TEXT((EDATE('Projektkostenkalkulation EP'!$B$8,2)+GE$9),"MM")=TEXT((EDATE('Projektkostenkalkulation EP'!$B$8,2)+(GE$9-1)),"MM"),
             IF(
                        OR(
                                    TEXT((EDATE('Projektkostenkalkulation EP'!$B$8,2)+GE$9),"TTT") = "Sa",
                                    TEXT((EDATE('Projektkostenkalkulation EP'!$B$8,2)+GE$9),"TTT") = "So",
                                    IF(ISNA(VLOOKUP(EDATE('Projektkostenkalkulation EP'!$B$8,2)+GE$9,Datenquellen!$F$7:$H$45,3,FALSE))," ",VLOOKUP(EDATE('Projektkostenkalkulation EP'!$B$8,2)+GE$9,Datenquellen!$F$7:$H$45,3,FALSE))="X"
                                    ),
                          "X",
                          ""
                          ),
               "X"
            )</f>
        <v/>
      </c>
      <c r="GG17" s="232" t="str">
        <f xml:space="preserve"> IF(TEXT((EDATE('Projektkostenkalkulation EP'!$B$8,2)+GF$9),"MM")=TEXT((EDATE('Projektkostenkalkulation EP'!$B$8,2)+(GF$9-1)),"MM"),
             IF(
                        OR(
                                    TEXT((EDATE('Projektkostenkalkulation EP'!$B$8,2)+GF$9),"TTT") = "Sa",
                                    TEXT((EDATE('Projektkostenkalkulation EP'!$B$8,2)+GF$9),"TTT") = "So",
                                    IF(ISNA(VLOOKUP(EDATE('Projektkostenkalkulation EP'!$B$8,2)+GF$9,Datenquellen!$F$7:$H$45,3,FALSE))," ",VLOOKUP(EDATE('Projektkostenkalkulation EP'!$B$8,2)+GF$9,Datenquellen!$F$7:$H$45,3,FALSE))="X"
                                    ),
                          "X",
                          ""
                          ),
               "X"
            )</f>
        <v/>
      </c>
      <c r="GH17" s="232" t="str">
        <f xml:space="preserve"> IF(TEXT((EDATE('Projektkostenkalkulation EP'!$B$8,2)+GG$9),"MM")=TEXT((EDATE('Projektkostenkalkulation EP'!$B$8,2)+(GG$9-1)),"MM"),
             IF(
                        OR(
                                    TEXT((EDATE('Projektkostenkalkulation EP'!$B$8,2)+GG$9),"TTT") = "Sa",
                                    TEXT((EDATE('Projektkostenkalkulation EP'!$B$8,2)+GG$9),"TTT") = "So",
                                    IF(ISNA(VLOOKUP(EDATE('Projektkostenkalkulation EP'!$B$8,2)+GG$9,Datenquellen!$F$7:$H$45,3,FALSE))," ",VLOOKUP(EDATE('Projektkostenkalkulation EP'!$B$8,2)+GG$9,Datenquellen!$F$7:$H$45,3,FALSE))="X"
                                    ),
                          "X",
                          ""
                          ),
               "X"
            )</f>
        <v/>
      </c>
      <c r="GI17" s="232" t="str">
        <f xml:space="preserve"> IF(TEXT((EDATE('Projektkostenkalkulation EP'!$B$8,2)+GH$9),"MM")=TEXT((EDATE('Projektkostenkalkulation EP'!$B$8,2)+(GH$9-1)),"MM"),
             IF(
                        OR(
                                    TEXT((EDATE('Projektkostenkalkulation EP'!$B$8,2)+GH$9),"TTT") = "Sa",
                                    TEXT((EDATE('Projektkostenkalkulation EP'!$B$8,2)+GH$9),"TTT") = "So",
                                    IF(ISNA(VLOOKUP(EDATE('Projektkostenkalkulation EP'!$B$8,2)+GH$9,Datenquellen!$F$7:$H$45,3,FALSE))," ",VLOOKUP(EDATE('Projektkostenkalkulation EP'!$B$8,2)+GH$9,Datenquellen!$F$7:$H$45,3,FALSE))="X"
                                    ),
                          "X",
                          ""
                          ),
               "X"
            )</f>
        <v>X</v>
      </c>
      <c r="GJ17" s="232" t="str">
        <f xml:space="preserve"> IF(TEXT((EDATE('Projektkostenkalkulation EP'!$B$8,2)+GI$9),"MM")=TEXT((EDATE('Projektkostenkalkulation EP'!$B$8,2)+(GI$9-1)),"MM"),
             IF(
                        OR(
                                    TEXT((EDATE('Projektkostenkalkulation EP'!$B$8,2)+GI$9),"TTT") = "Sa",
                                    TEXT((EDATE('Projektkostenkalkulation EP'!$B$8,2)+GI$9),"TTT") = "So",
                                    IF(ISNA(VLOOKUP(EDATE('Projektkostenkalkulation EP'!$B$8,2)+GI$9,Datenquellen!$F$7:$H$45,3,FALSE))," ",VLOOKUP(EDATE('Projektkostenkalkulation EP'!$B$8,2)+GI$9,Datenquellen!$F$7:$H$45,3,FALSE))="X"
                                    ),
                          "X",
                          ""
                          ),
               "X"
            )</f>
        <v>X</v>
      </c>
      <c r="GK17" s="232" t="str">
        <f xml:space="preserve"> IF(TEXT((EDATE('Projektkostenkalkulation EP'!$B$8,2)+GJ$9),"MM")=TEXT((EDATE('Projektkostenkalkulation EP'!$B$8,2)+(GJ$9-1)),"MM"),
             IF(
                        OR(
                                    TEXT((EDATE('Projektkostenkalkulation EP'!$B$8,2)+GJ$9),"TTT") = "Sa",
                                    TEXT((EDATE('Projektkostenkalkulation EP'!$B$8,2)+GJ$9),"TTT") = "So",
                                    IF(ISNA(VLOOKUP(EDATE('Projektkostenkalkulation EP'!$B$8,2)+GJ$9,Datenquellen!$F$7:$H$45,3,FALSE))," ",VLOOKUP(EDATE('Projektkostenkalkulation EP'!$B$8,2)+GJ$9,Datenquellen!$F$7:$H$45,3,FALSE))="X"
                                    ),
                          "X",
                          ""
                          ),
               "X"
            )</f>
        <v/>
      </c>
      <c r="GL17" s="232" t="str">
        <f xml:space="preserve"> IF(TEXT((EDATE('Projektkostenkalkulation EP'!$B$8,2)+GK$9),"MM")=TEXT((EDATE('Projektkostenkalkulation EP'!$B$8,2)+(GK$9-1)),"MM"),
             IF(
                        OR(
                                    TEXT((EDATE('Projektkostenkalkulation EP'!$B$8,2)+GK$9),"TTT") = "Sa",
                                    TEXT((EDATE('Projektkostenkalkulation EP'!$B$8,2)+GK$9),"TTT") = "So",
                                    IF(ISNA(VLOOKUP(EDATE('Projektkostenkalkulation EP'!$B$8,2)+GK$9,Datenquellen!$F$7:$H$45,3,FALSE))," ",VLOOKUP(EDATE('Projektkostenkalkulation EP'!$B$8,2)+GK$9,Datenquellen!$F$7:$H$45,3,FALSE))="X"
                                    ),
                          "X",
                          ""
                          ),
               "X"
            )</f>
        <v/>
      </c>
      <c r="GM17" s="232" t="str">
        <f xml:space="preserve"> IF(TEXT((EDATE('Projektkostenkalkulation EP'!$B$8,2)+GL$9),"MM")=TEXT((EDATE('Projektkostenkalkulation EP'!$B$8,2)+(GL$9-1)),"MM"),
             IF(
                        OR(
                                    TEXT((EDATE('Projektkostenkalkulation EP'!$B$8,2)+GL$9),"TTT") = "Sa",
                                    TEXT((EDATE('Projektkostenkalkulation EP'!$B$8,2)+GL$9),"TTT") = "So",
                                    IF(ISNA(VLOOKUP(EDATE('Projektkostenkalkulation EP'!$B$8,2)+GL$9,Datenquellen!$F$7:$H$45,3,FALSE))," ",VLOOKUP(EDATE('Projektkostenkalkulation EP'!$B$8,2)+GL$9,Datenquellen!$F$7:$H$45,3,FALSE))="X"
                                    ),
                          "X",
                          ""
                          ),
               "X"
            )</f>
        <v/>
      </c>
      <c r="GN17" s="232" t="str">
        <f xml:space="preserve"> IF(TEXT((EDATE('Projektkostenkalkulation EP'!$B$8,2)+GM$9),"MM")=TEXT((EDATE('Projektkostenkalkulation EP'!$B$8,2)+(GM$9-1)),"MM"),
             IF(
                        OR(
                                    TEXT((EDATE('Projektkostenkalkulation EP'!$B$8,2)+GM$9),"TTT") = "Sa",
                                    TEXT((EDATE('Projektkostenkalkulation EP'!$B$8,2)+GM$9),"TTT") = "So",
                                    IF(ISNA(VLOOKUP(EDATE('Projektkostenkalkulation EP'!$B$8,2)+GM$9,Datenquellen!$F$7:$H$45,3,FALSE))," ",VLOOKUP(EDATE('Projektkostenkalkulation EP'!$B$8,2)+GM$9,Datenquellen!$F$7:$H$45,3,FALSE))="X"
                                    ),
                          "X",
                          ""
                          ),
               "X"
            )</f>
        <v/>
      </c>
      <c r="GO17" s="232" t="str">
        <f xml:space="preserve"> IF(TEXT((EDATE('Projektkostenkalkulation EP'!$B$8,2)+GN$9),"MM")=TEXT((EDATE('Projektkostenkalkulation EP'!$B$8,2)+(GN$9-1)),"MM"),
             IF(
                        OR(
                                    TEXT((EDATE('Projektkostenkalkulation EP'!$B$8,2)+GN$9),"TTT") = "Sa",
                                    TEXT((EDATE('Projektkostenkalkulation EP'!$B$8,2)+GN$9),"TTT") = "So",
                                    IF(ISNA(VLOOKUP(EDATE('Projektkostenkalkulation EP'!$B$8,2)+GN$9,Datenquellen!$F$7:$H$45,3,FALSE))," ",VLOOKUP(EDATE('Projektkostenkalkulation EP'!$B$8,2)+GN$9,Datenquellen!$F$7:$H$45,3,FALSE))="X"
                                    ),
                          "X",
                          ""
                          ),
               "X"
            )</f>
        <v/>
      </c>
      <c r="GP17" s="232" t="str">
        <f xml:space="preserve"> IF(TEXT((EDATE('Projektkostenkalkulation EP'!$B$8,2)+GO$9),"MM")=TEXT((EDATE('Projektkostenkalkulation EP'!$B$8,2)+(GO$9-1)),"MM"),
             IF(
                        OR(
                                    TEXT((EDATE('Projektkostenkalkulation EP'!$B$8,2)+GO$9),"TTT") = "Sa",
                                    TEXT((EDATE('Projektkostenkalkulation EP'!$B$8,2)+GO$9),"TTT") = "So",
                                    IF(ISNA(VLOOKUP(EDATE('Projektkostenkalkulation EP'!$B$8,2)+GO$9,Datenquellen!$F$7:$H$45,3,FALSE))," ",VLOOKUP(EDATE('Projektkostenkalkulation EP'!$B$8,2)+GO$9,Datenquellen!$F$7:$H$45,3,FALSE))="X"
                                    ),
                          "X",
                          ""
                          ),
               "X"
            )</f>
        <v>X</v>
      </c>
      <c r="GQ17" s="232" t="str">
        <f xml:space="preserve"> IF(TEXT((EDATE('Projektkostenkalkulation EP'!$B$8,2)+GP$9),"MM")=TEXT((EDATE('Projektkostenkalkulation EP'!$B$8,2)+(GP$9-1)),"MM"),
             IF(
                        OR(
                                    TEXT((EDATE('Projektkostenkalkulation EP'!$B$8,2)+GP$9),"TTT") = "Sa",
                                    TEXT((EDATE('Projektkostenkalkulation EP'!$B$8,2)+GP$9),"TTT") = "So",
                                    IF(ISNA(VLOOKUP(EDATE('Projektkostenkalkulation EP'!$B$8,2)+GP$9,Datenquellen!$F$7:$H$45,3,FALSE))," ",VLOOKUP(EDATE('Projektkostenkalkulation EP'!$B$8,2)+GP$9,Datenquellen!$F$7:$H$45,3,FALSE))="X"
                                    ),
                          "X",
                          ""
                          ),
               "X"
            )</f>
        <v>X</v>
      </c>
      <c r="GR17" s="232" t="str">
        <f xml:space="preserve"> IF(TEXT((EDATE('Projektkostenkalkulation EP'!$B$8,2)+GQ$9),"MM")=TEXT((EDATE('Projektkostenkalkulation EP'!$B$8,2)+(GQ$9-1)),"MM"),
             IF(
                        OR(
                                    TEXT((EDATE('Projektkostenkalkulation EP'!$B$8,2)+GQ$9),"TTT") = "Sa",
                                    TEXT((EDATE('Projektkostenkalkulation EP'!$B$8,2)+GQ$9),"TTT") = "So",
                                    IF(ISNA(VLOOKUP(EDATE('Projektkostenkalkulation EP'!$B$8,2)+GQ$9,Datenquellen!$F$7:$H$45,3,FALSE))," ",VLOOKUP(EDATE('Projektkostenkalkulation EP'!$B$8,2)+GQ$9,Datenquellen!$F$7:$H$45,3,FALSE))="X"
                                    ),
                          "X",
                          ""
                          ),
               "X"
            )</f>
        <v/>
      </c>
      <c r="GS17" s="232" t="str">
        <f xml:space="preserve"> IF(TEXT((EDATE('Projektkostenkalkulation EP'!$B$8,2)+GR$9),"MM")=TEXT((EDATE('Projektkostenkalkulation EP'!$B$8,2)+(GR$9-1)),"MM"),
             IF(
                        OR(
                                    TEXT((EDATE('Projektkostenkalkulation EP'!$B$8,2)+GR$9),"TTT") = "Sa",
                                    TEXT((EDATE('Projektkostenkalkulation EP'!$B$8,2)+GR$9),"TTT") = "So",
                                    IF(ISNA(VLOOKUP(EDATE('Projektkostenkalkulation EP'!$B$8,2)+GR$9,Datenquellen!$F$7:$H$45,3,FALSE))," ",VLOOKUP(EDATE('Projektkostenkalkulation EP'!$B$8,2)+GR$9,Datenquellen!$F$7:$H$45,3,FALSE))="X"
                                    ),
                          "X",
                          ""
                          ),
               "X"
            )</f>
        <v/>
      </c>
      <c r="GT17" s="232" t="str">
        <f xml:space="preserve"> IF(TEXT((EDATE('Projektkostenkalkulation EP'!$B$8,2)+GS$9),"MM")=TEXT((EDATE('Projektkostenkalkulation EP'!$B$8,2)+(GS$9-1)),"MM"),
             IF(
                        OR(
                                    TEXT((EDATE('Projektkostenkalkulation EP'!$B$8,2)+GS$9),"TTT") = "Sa",
                                    TEXT((EDATE('Projektkostenkalkulation EP'!$B$8,2)+GS$9),"TTT") = "So",
                                    IF(ISNA(VLOOKUP(EDATE('Projektkostenkalkulation EP'!$B$8,2)+GS$9,Datenquellen!$F$7:$H$45,3,FALSE))," ",VLOOKUP(EDATE('Projektkostenkalkulation EP'!$B$8,2)+GS$9,Datenquellen!$F$7:$H$45,3,FALSE))="X"
                                    ),
                          "X",
                          ""
                          ),
               "X"
            )</f>
        <v/>
      </c>
      <c r="GU17" s="232" t="str">
        <f xml:space="preserve"> IF(TEXT((EDATE('Projektkostenkalkulation EP'!$B$8,2)+GT$9),"MM")=TEXT((EDATE('Projektkostenkalkulation EP'!$B$8,2)+(GT$9-1)),"MM"),
             IF(
                        OR(
                                    TEXT((EDATE('Projektkostenkalkulation EP'!$B$8,2)+GT$9),"TTT") = "Sa",
                                    TEXT((EDATE('Projektkostenkalkulation EP'!$B$8,2)+GT$9),"TTT") = "So",
                                    IF(ISNA(VLOOKUP(EDATE('Projektkostenkalkulation EP'!$B$8,2)+GT$9,Datenquellen!$F$7:$H$45,3,FALSE))," ",VLOOKUP(EDATE('Projektkostenkalkulation EP'!$B$8,2)+GT$9,Datenquellen!$F$7:$H$45,3,FALSE))="X"
                                    ),
                          "X",
                          ""
                          ),
               "X"
            )</f>
        <v/>
      </c>
      <c r="GV17" s="232" t="str">
        <f xml:space="preserve"> IF(TEXT((EDATE('Projektkostenkalkulation EP'!$B$8,2)+GU$9),"MM")=TEXT((EDATE('Projektkostenkalkulation EP'!$B$8,2)+(GU$9-1)),"MM"),
             IF(
                        OR(
                                    TEXT((EDATE('Projektkostenkalkulation EP'!$B$8,2)+GU$9),"TTT") = "Sa",
                                    TEXT((EDATE('Projektkostenkalkulation EP'!$B$8,2)+GU$9),"TTT") = "So",
                                    IF(ISNA(VLOOKUP(EDATE('Projektkostenkalkulation EP'!$B$8,2)+GU$9,Datenquellen!$F$7:$H$45,3,FALSE))," ",VLOOKUP(EDATE('Projektkostenkalkulation EP'!$B$8,2)+GU$9,Datenquellen!$F$7:$H$45,3,FALSE))="X"
                                    ),
                          "X",
                          ""
                          ),
               "X"
            )</f>
        <v/>
      </c>
      <c r="GW17" s="232" t="str">
        <f xml:space="preserve"> IF(TEXT((EDATE('Projektkostenkalkulation EP'!$B$8,2)+GV$9),"MM")=TEXT((EDATE('Projektkostenkalkulation EP'!$B$8,2)+(GV$9-1)),"MM"),
             IF(
                        OR(
                                    TEXT((EDATE('Projektkostenkalkulation EP'!$B$8,2)+GV$9),"TTT") = "Sa",
                                    TEXT((EDATE('Projektkostenkalkulation EP'!$B$8,2)+GV$9),"TTT") = "So",
                                    IF(ISNA(VLOOKUP(EDATE('Projektkostenkalkulation EP'!$B$8,2)+GV$9,Datenquellen!$F$7:$H$45,3,FALSE))," ",VLOOKUP(EDATE('Projektkostenkalkulation EP'!$B$8,2)+GV$9,Datenquellen!$F$7:$H$45,3,FALSE))="X"
                                    ),
                          "X",
                          ""
                          ),
               "X"
            )</f>
        <v>X</v>
      </c>
      <c r="GX17" s="232" t="str">
        <f xml:space="preserve"> IF(TEXT((EDATE('Projektkostenkalkulation EP'!$B$8,2)+GW$9),"MM")=TEXT((EDATE('Projektkostenkalkulation EP'!$B$8,2)+(GW$9-1)),"MM"),
             IF(
                        OR(
                                    TEXT((EDATE('Projektkostenkalkulation EP'!$B$8,2)+GW$9),"TTT") = "Sa",
                                    TEXT((EDATE('Projektkostenkalkulation EP'!$B$8,2)+GW$9),"TTT") = "So",
                                    IF(ISNA(VLOOKUP(EDATE('Projektkostenkalkulation EP'!$B$8,2)+GW$9,Datenquellen!$F$7:$H$45,3,FALSE))," ",VLOOKUP(EDATE('Projektkostenkalkulation EP'!$B$8,2)+GW$9,Datenquellen!$F$7:$H$45,3,FALSE))="X"
                                    ),
                          "X",
                          ""
                          ),
               "X"
            )</f>
        <v>X</v>
      </c>
      <c r="GY17" s="232" t="str">
        <f xml:space="preserve"> IF(TEXT((EDATE('Projektkostenkalkulation EP'!$B$8,2)+GX$9),"MM")=TEXT((EDATE('Projektkostenkalkulation EP'!$B$8,2)+(GX$9-1)),"MM"),
             IF(
                        OR(
                                    TEXT((EDATE('Projektkostenkalkulation EP'!$B$8,2)+GX$9),"TTT") = "Sa",
                                    TEXT((EDATE('Projektkostenkalkulation EP'!$B$8,2)+GX$9),"TTT") = "So",
                                    IF(ISNA(VLOOKUP(EDATE('Projektkostenkalkulation EP'!$B$8,2)+GX$9,Datenquellen!$F$7:$H$45,3,FALSE))," ",VLOOKUP(EDATE('Projektkostenkalkulation EP'!$B$8,2)+GX$9,Datenquellen!$F$7:$H$45,3,FALSE))="X"
                                    ),
                          "X",
                          ""
                          ),
               "X"
            )</f>
        <v/>
      </c>
      <c r="GZ17" s="232" t="str">
        <f xml:space="preserve"> IF(TEXT((EDATE('Projektkostenkalkulation EP'!$B$8,2)+GY$9),"MM")=TEXT((EDATE('Projektkostenkalkulation EP'!$B$8,2)+(GY$9-1)),"MM"),
             IF(
                        OR(
                                    TEXT((EDATE('Projektkostenkalkulation EP'!$B$8,2)+GY$9),"TTT") = "Sa",
                                    TEXT((EDATE('Projektkostenkalkulation EP'!$B$8,2)+GY$9),"TTT") = "So",
                                    IF(ISNA(VLOOKUP(EDATE('Projektkostenkalkulation EP'!$B$8,2)+GY$9,Datenquellen!$F$7:$H$45,3,FALSE))," ",VLOOKUP(EDATE('Projektkostenkalkulation EP'!$B$8,2)+GY$9,Datenquellen!$F$7:$H$45,3,FALSE))="X"
                                    ),
                          "X",
                          ""
                          ),
               "X"
            )</f>
        <v/>
      </c>
      <c r="HA17" s="232" t="str">
        <f xml:space="preserve"> IF(TEXT((EDATE('Projektkostenkalkulation EP'!$B$8,2)+GZ$9),"MM")=TEXT((EDATE('Projektkostenkalkulation EP'!$B$8,2)+(GZ$9-1)),"MM"),
             IF(
                        OR(
                                    TEXT((EDATE('Projektkostenkalkulation EP'!$B$8,2)+GZ$9),"TTT") = "Sa",
                                    TEXT((EDATE('Projektkostenkalkulation EP'!$B$8,2)+GZ$9),"TTT") = "So",
                                    IF(ISNA(VLOOKUP(EDATE('Projektkostenkalkulation EP'!$B$8,2)+GZ$9,Datenquellen!$F$7:$H$45,3,FALSE))," ",VLOOKUP(EDATE('Projektkostenkalkulation EP'!$B$8,2)+GZ$9,Datenquellen!$F$7:$H$45,3,FALSE))="X"
                                    ),
                          "X",
                          ""
                          ),
               "X"
            )</f>
        <v/>
      </c>
      <c r="HB17" s="232" t="str">
        <f xml:space="preserve"> IF(TEXT((EDATE('Projektkostenkalkulation EP'!$B$8,2)+HA$9),"MM")=TEXT((EDATE('Projektkostenkalkulation EP'!$B$8,2)+(HA$9-1)),"MM"),
             IF(
                        OR(
                                    TEXT((EDATE('Projektkostenkalkulation EP'!$B$8,2)+HA$9),"TTT") = "Sa",
                                    TEXT((EDATE('Projektkostenkalkulation EP'!$B$8,2)+HA$9),"TTT") = "So",
                                    IF(ISNA(VLOOKUP(EDATE('Projektkostenkalkulation EP'!$B$8,2)+HA$9,Datenquellen!$F$7:$H$45,3,FALSE))," ",VLOOKUP(EDATE('Projektkostenkalkulation EP'!$B$8,2)+HA$9,Datenquellen!$F$7:$H$45,3,FALSE))="X"
                                    ),
                          "X",
                          ""
                          ),
               "X"
            )</f>
        <v/>
      </c>
      <c r="HC17" s="232" t="str">
        <f xml:space="preserve"> IF(TEXT((EDATE('Projektkostenkalkulation EP'!$B$8,2)+HB$9),"MM")=TEXT((EDATE('Projektkostenkalkulation EP'!$B$8,2)+(HB$9-1)),"MM"),
             IF(
                        OR(
                                    TEXT((EDATE('Projektkostenkalkulation EP'!$B$8,2)+HB$9),"TTT") = "Sa",
                                    TEXT((EDATE('Projektkostenkalkulation EP'!$B$8,2)+HB$9),"TTT") = "So",
                                    IF(ISNA(VLOOKUP(EDATE('Projektkostenkalkulation EP'!$B$8,2)+HB$9,Datenquellen!$F$7:$H$45,3,FALSE))," ",VLOOKUP(EDATE('Projektkostenkalkulation EP'!$B$8,2)+HB$9,Datenquellen!$F$7:$H$45,3,FALSE))="X"
                                    ),
                          "X",
                          ""
                          ),
               "X"
            )</f>
        <v>X</v>
      </c>
      <c r="HD17" s="232" t="str">
        <f xml:space="preserve"> IF(TEXT((EDATE('Projektkostenkalkulation EP'!$B$8,2)+HC$9),"MM")=TEXT((EDATE('Projektkostenkalkulation EP'!$B$8,2)+(HC$9-1)),"MM"),
             IF(
                        OR(
                                    TEXT((EDATE('Projektkostenkalkulation EP'!$B$8,2)+HC$9),"TTT") = "Sa",
                                    TEXT((EDATE('Projektkostenkalkulation EP'!$B$8,2)+HC$9),"TTT") = "So",
                                    IF(ISNA(VLOOKUP(EDATE('Projektkostenkalkulation EP'!$B$8,2)+HC$9,Datenquellen!$F$7:$H$45,3,FALSE))," ",VLOOKUP(EDATE('Projektkostenkalkulation EP'!$B$8,2)+HC$9,Datenquellen!$F$7:$H$45,3,FALSE))="X"
                                    ),
                          "X",
                          ""
                          ),
               "X"
            )</f>
        <v>X</v>
      </c>
      <c r="HE17" s="233" t="str">
        <f xml:space="preserve"> IF(TEXT((EDATE('Projektkostenkalkulation EP'!$B$8,2)+HD$9),"MM")=TEXT((EDATE('Projektkostenkalkulation EP'!$B$8,2)+(HD$9-1)),"MM"),
             IF(
                        OR(
                                    TEXT((EDATE('Projektkostenkalkulation EP'!$B$8,2)+HD$9),"TTT") = "Sa",
                                    TEXT((EDATE('Projektkostenkalkulation EP'!$B$8,2)+HD$9),"TTT") = "So",
                                    IF(ISNA(VLOOKUP(EDATE('Projektkostenkalkulation EP'!$B$8,2)+HD$9,Datenquellen!$F$7:$H$45,3,FALSE))," ",VLOOKUP(EDATE('Projektkostenkalkulation EP'!$B$8,2)+HD$9,Datenquellen!$F$7:$H$45,3,FALSE))="X"
                                    ),
                          "X",
                          ""
                          ),
               "X"
            )</f>
        <v>X</v>
      </c>
      <c r="HF17" s="234"/>
      <c r="HG17" s="235"/>
      <c r="HH17" s="409"/>
    </row>
    <row r="18" spans="1:216" ht="21" customHeight="1" thickBot="1" x14ac:dyDescent="0.25">
      <c r="A18" s="407"/>
      <c r="B18" s="236"/>
      <c r="C18" s="287" t="str">
        <f>IF(
            OR(
                     TEXT(EDATE('Projektkostenkalkulation EP'!$B$8,2),"TTT") = "Sa",
                     TEXT(EDATE('Projektkostenkalkulation EP'!$B$8,2),"TTT") = "So",
                     IF(ISNA(VLOOKUP(EDATE('Projektkostenkalkulation EP'!$B$8,2),Datenquellen!$F$7:$H$45,3,FALSE))," ",VLOOKUP(EDATE('Projektkostenkalkulation EP'!$B$8,2),Datenquellen!$F$7:$H$45,3,FALSE))="X"
                            ),
                    "X",
                    ""
            )</f>
        <v/>
      </c>
      <c r="D18" s="287" t="str">
        <f xml:space="preserve"> IF(TEXT((EDATE('Projektkostenkalkulation EP'!$B$8,2)+C$9),"MM")=TEXT((EDATE('Projektkostenkalkulation EP'!$B$8,2)+(C$9-1)),"MM"),
             IF(
                        OR(
                                    TEXT((EDATE('Projektkostenkalkulation EP'!$B$8,2)+C$9),"TTT") = "Sa",
                                    TEXT((EDATE('Projektkostenkalkulation EP'!$B$8,2)+C$9),"TTT") = "So",
                                    IF(ISNA(VLOOKUP(EDATE('Projektkostenkalkulation EP'!$B$8,2)+C$9,Datenquellen!$F$7:$H$45,3,FALSE))," ",VLOOKUP(EDATE('Projektkostenkalkulation EP'!$B$8,2)+C$9,Datenquellen!$F$7:$H$45,3,FALSE))="X"
                                    ),
                          "X",
                          ""
                          ),
               "X"
            )</f>
        <v>X</v>
      </c>
      <c r="E18" s="287" t="str">
        <f xml:space="preserve"> IF(TEXT((EDATE('Projektkostenkalkulation EP'!$B$8,2)+D$9),"MM")=TEXT((EDATE('Projektkostenkalkulation EP'!$B$8,2)+(D$9-1)),"MM"),
             IF(
                        OR(
                                    TEXT((EDATE('Projektkostenkalkulation EP'!$B$8,2)+D$9),"TTT") = "Sa",
                                    TEXT((EDATE('Projektkostenkalkulation EP'!$B$8,2)+D$9),"TTT") = "So",
                                    IF(ISNA(VLOOKUP(EDATE('Projektkostenkalkulation EP'!$B$8,2)+D$9,Datenquellen!$F$7:$H$45,3,FALSE))," ",VLOOKUP(EDATE('Projektkostenkalkulation EP'!$B$8,2)+D$9,Datenquellen!$F$7:$H$45,3,FALSE))="X"
                                    ),
                          "X",
                          ""
                          ),
               "X"
            )</f>
        <v>X</v>
      </c>
      <c r="F18" s="287" t="str">
        <f xml:space="preserve"> IF(TEXT((EDATE('Projektkostenkalkulation EP'!$B$8,2)+E$9),"MM")=TEXT((EDATE('Projektkostenkalkulation EP'!$B$8,2)+(E$9-1)),"MM"),
             IF(
                        OR(
                                    TEXT((EDATE('Projektkostenkalkulation EP'!$B$8,2)+E$9),"TTT") = "Sa",
                                    TEXT((EDATE('Projektkostenkalkulation EP'!$B$8,2)+E$9),"TTT") = "So",
                                    IF(ISNA(VLOOKUP(EDATE('Projektkostenkalkulation EP'!$B$8,2)+E$9,Datenquellen!$F$7:$H$45,3,FALSE))," ",VLOOKUP(EDATE('Projektkostenkalkulation EP'!$B$8,2)+E$9,Datenquellen!$F$7:$H$45,3,FALSE))="X"
                                    ),
                          "X",
                          ""
                          ),
               "X"
            )</f>
        <v/>
      </c>
      <c r="G18" s="287" t="str">
        <f xml:space="preserve"> IF(TEXT((EDATE('Projektkostenkalkulation EP'!$B$8,2)+F$9),"MM")=TEXT((EDATE('Projektkostenkalkulation EP'!$B$8,2)+(F$9-1)),"MM"),
             IF(
                        OR(
                                    TEXT((EDATE('Projektkostenkalkulation EP'!$B$8,2)+F$9),"TTT") = "Sa",
                                    TEXT((EDATE('Projektkostenkalkulation EP'!$B$8,2)+F$9),"TTT") = "So",
                                    IF(ISNA(VLOOKUP(EDATE('Projektkostenkalkulation EP'!$B$8,2)+F$9,Datenquellen!$F$7:$H$45,3,FALSE))," ",VLOOKUP(EDATE('Projektkostenkalkulation EP'!$B$8,2)+F$9,Datenquellen!$F$7:$H$45,3,FALSE))="X"
                                    ),
                          "X",
                          ""
                          ),
               "X"
            )</f>
        <v/>
      </c>
      <c r="H18" s="287" t="str">
        <f xml:space="preserve"> IF(TEXT((EDATE('Projektkostenkalkulation EP'!$B$8,2)+G$9),"MM")=TEXT((EDATE('Projektkostenkalkulation EP'!$B$8,2)+(G$9-1)),"MM"),
             IF(
                        OR(
                                    TEXT((EDATE('Projektkostenkalkulation EP'!$B$8,2)+G$9),"TTT") = "Sa",
                                    TEXT((EDATE('Projektkostenkalkulation EP'!$B$8,2)+G$9),"TTT") = "So",
                                    IF(ISNA(VLOOKUP(EDATE('Projektkostenkalkulation EP'!$B$8,2)+G$9,Datenquellen!$F$7:$H$45,3,FALSE))," ",VLOOKUP(EDATE('Projektkostenkalkulation EP'!$B$8,2)+G$9,Datenquellen!$F$7:$H$45,3,FALSE))="X"
                                    ),
                          "X",
                          ""
                          ),
               "X"
            )</f>
        <v/>
      </c>
      <c r="I18" s="287" t="str">
        <f xml:space="preserve"> IF(TEXT((EDATE('Projektkostenkalkulation EP'!$B$8,2)+H$9),"MM")=TEXT((EDATE('Projektkostenkalkulation EP'!$B$8,2)+(H$9-1)),"MM"),
             IF(
                        OR(
                                    TEXT((EDATE('Projektkostenkalkulation EP'!$B$8,2)+H$9),"TTT") = "Sa",
                                    TEXT((EDATE('Projektkostenkalkulation EP'!$B$8,2)+H$9),"TTT") = "So",
                                    IF(ISNA(VLOOKUP(EDATE('Projektkostenkalkulation EP'!$B$8,2)+H$9,Datenquellen!$F$7:$H$45,3,FALSE))," ",VLOOKUP(EDATE('Projektkostenkalkulation EP'!$B$8,2)+H$9,Datenquellen!$F$7:$H$45,3,FALSE))="X"
                                    ),
                          "X",
                          ""
                          ),
               "X"
            )</f>
        <v/>
      </c>
      <c r="J18" s="287" t="str">
        <f xml:space="preserve"> IF(TEXT((EDATE('Projektkostenkalkulation EP'!$B$8,2)+I$9),"MM")=TEXT((EDATE('Projektkostenkalkulation EP'!$B$8,2)+(I$9-1)),"MM"),
             IF(
                        OR(
                                    TEXT((EDATE('Projektkostenkalkulation EP'!$B$8,2)+I$9),"TTT") = "Sa",
                                    TEXT((EDATE('Projektkostenkalkulation EP'!$B$8,2)+I$9),"TTT") = "So",
                                    IF(ISNA(VLOOKUP(EDATE('Projektkostenkalkulation EP'!$B$8,2)+I$9,Datenquellen!$F$7:$H$45,3,FALSE))," ",VLOOKUP(EDATE('Projektkostenkalkulation EP'!$B$8,2)+I$9,Datenquellen!$F$7:$H$45,3,FALSE))="X"
                                    ),
                          "X",
                          ""
                          ),
               "X"
            )</f>
        <v/>
      </c>
      <c r="K18" s="287" t="str">
        <f xml:space="preserve"> IF(TEXT((EDATE('Projektkostenkalkulation EP'!$B$8,2)+J$9),"MM")=TEXT((EDATE('Projektkostenkalkulation EP'!$B$8,2)+(J$9-1)),"MM"),
             IF(
                        OR(
                                    TEXT((EDATE('Projektkostenkalkulation EP'!$B$8,2)+J$9),"TTT") = "Sa",
                                    TEXT((EDATE('Projektkostenkalkulation EP'!$B$8,2)+J$9),"TTT") = "So",
                                    IF(ISNA(VLOOKUP(EDATE('Projektkostenkalkulation EP'!$B$8,2)+J$9,Datenquellen!$F$7:$H$45,3,FALSE))," ",VLOOKUP(EDATE('Projektkostenkalkulation EP'!$B$8,2)+J$9,Datenquellen!$F$7:$H$45,3,FALSE))="X"
                                    ),
                          "X",
                          ""
                          ),
               "X"
            )</f>
        <v>X</v>
      </c>
      <c r="L18" s="287" t="str">
        <f xml:space="preserve"> IF(TEXT((EDATE('Projektkostenkalkulation EP'!$B$8,2)+K$9),"MM")=TEXT((EDATE('Projektkostenkalkulation EP'!$B$8,2)+(K$9-1)),"MM"),
             IF(
                        OR(
                                    TEXT((EDATE('Projektkostenkalkulation EP'!$B$8,2)+K$9),"TTT") = "Sa",
                                    TEXT((EDATE('Projektkostenkalkulation EP'!$B$8,2)+K$9),"TTT") = "So",
                                    IF(ISNA(VLOOKUP(EDATE('Projektkostenkalkulation EP'!$B$8,2)+K$9,Datenquellen!$F$7:$H$45,3,FALSE))," ",VLOOKUP(EDATE('Projektkostenkalkulation EP'!$B$8,2)+K$9,Datenquellen!$F$7:$H$45,3,FALSE))="X"
                                    ),
                          "X",
                          ""
                          ),
               "X"
            )</f>
        <v>X</v>
      </c>
      <c r="M18" s="287" t="str">
        <f xml:space="preserve"> IF(TEXT((EDATE('Projektkostenkalkulation EP'!$B$8,2)+L$9),"MM")=TEXT((EDATE('Projektkostenkalkulation EP'!$B$8,2)+(L$9-1)),"MM"),
             IF(
                        OR(
                                    TEXT((EDATE('Projektkostenkalkulation EP'!$B$8,2)+L$9),"TTT") = "Sa",
                                    TEXT((EDATE('Projektkostenkalkulation EP'!$B$8,2)+L$9),"TTT") = "So",
                                    IF(ISNA(VLOOKUP(EDATE('Projektkostenkalkulation EP'!$B$8,2)+L$9,Datenquellen!$F$7:$H$45,3,FALSE))," ",VLOOKUP(EDATE('Projektkostenkalkulation EP'!$B$8,2)+L$9,Datenquellen!$F$7:$H$45,3,FALSE))="X"
                                    ),
                          "X",
                          ""
                          ),
               "X"
            )</f>
        <v/>
      </c>
      <c r="N18" s="287" t="str">
        <f xml:space="preserve"> IF(TEXT((EDATE('Projektkostenkalkulation EP'!$B$8,2)+M$9),"MM")=TEXT((EDATE('Projektkostenkalkulation EP'!$B$8,2)+(M$9-1)),"MM"),
             IF(
                        OR(
                                    TEXT((EDATE('Projektkostenkalkulation EP'!$B$8,2)+M$9),"TTT") = "Sa",
                                    TEXT((EDATE('Projektkostenkalkulation EP'!$B$8,2)+M$9),"TTT") = "So",
                                    IF(ISNA(VLOOKUP(EDATE('Projektkostenkalkulation EP'!$B$8,2)+M$9,Datenquellen!$F$7:$H$45,3,FALSE))," ",VLOOKUP(EDATE('Projektkostenkalkulation EP'!$B$8,2)+M$9,Datenquellen!$F$7:$H$45,3,FALSE))="X"
                                    ),
                          "X",
                          ""
                          ),
               "X"
            )</f>
        <v/>
      </c>
      <c r="O18" s="287" t="str">
        <f xml:space="preserve"> IF(TEXT((EDATE('Projektkostenkalkulation EP'!$B$8,2)+N$9),"MM")=TEXT((EDATE('Projektkostenkalkulation EP'!$B$8,2)+(N$9-1)),"MM"),
             IF(
                        OR(
                                    TEXT((EDATE('Projektkostenkalkulation EP'!$B$8,2)+N$9),"TTT") = "Sa",
                                    TEXT((EDATE('Projektkostenkalkulation EP'!$B$8,2)+N$9),"TTT") = "So",
                                    IF(ISNA(VLOOKUP(EDATE('Projektkostenkalkulation EP'!$B$8,2)+N$9,Datenquellen!$F$7:$H$45,3,FALSE))," ",VLOOKUP(EDATE('Projektkostenkalkulation EP'!$B$8,2)+N$9,Datenquellen!$F$7:$H$45,3,FALSE))="X"
                                    ),
                          "X",
                          ""
                          ),
               "X"
            )</f>
        <v/>
      </c>
      <c r="P18" s="287" t="str">
        <f xml:space="preserve"> IF(TEXT((EDATE('Projektkostenkalkulation EP'!$B$8,2)+O$9),"MM")=TEXT((EDATE('Projektkostenkalkulation EP'!$B$8,2)+(O$9-1)),"MM"),
             IF(
                        OR(
                                    TEXT((EDATE('Projektkostenkalkulation EP'!$B$8,2)+O$9),"TTT") = "Sa",
                                    TEXT((EDATE('Projektkostenkalkulation EP'!$B$8,2)+O$9),"TTT") = "So",
                                    IF(ISNA(VLOOKUP(EDATE('Projektkostenkalkulation EP'!$B$8,2)+O$9,Datenquellen!$F$7:$H$45,3,FALSE))," ",VLOOKUP(EDATE('Projektkostenkalkulation EP'!$B$8,2)+O$9,Datenquellen!$F$7:$H$45,3,FALSE))="X"
                                    ),
                          "X",
                          ""
                          ),
               "X"
            )</f>
        <v/>
      </c>
      <c r="Q18" s="287" t="str">
        <f xml:space="preserve"> IF(TEXT((EDATE('Projektkostenkalkulation EP'!$B$8,2)+P$9),"MM")=TEXT((EDATE('Projektkostenkalkulation EP'!$B$8,2)+(P$9-1)),"MM"),
             IF(
                        OR(
                                    TEXT((EDATE('Projektkostenkalkulation EP'!$B$8,2)+P$9),"TTT") = "Sa",
                                    TEXT((EDATE('Projektkostenkalkulation EP'!$B$8,2)+P$9),"TTT") = "So",
                                    IF(ISNA(VLOOKUP(EDATE('Projektkostenkalkulation EP'!$B$8,2)+P$9,Datenquellen!$F$7:$H$45,3,FALSE))," ",VLOOKUP(EDATE('Projektkostenkalkulation EP'!$B$8,2)+P$9,Datenquellen!$F$7:$H$45,3,FALSE))="X"
                                    ),
                          "X",
                          ""
                          ),
               "X"
            )</f>
        <v/>
      </c>
      <c r="R18" s="287" t="str">
        <f xml:space="preserve"> IF(TEXT((EDATE('Projektkostenkalkulation EP'!$B$8,2)+Q$9),"MM")=TEXT((EDATE('Projektkostenkalkulation EP'!$B$8,2)+(Q$9-1)),"MM"),
             IF(
                        OR(
                                    TEXT((EDATE('Projektkostenkalkulation EP'!$B$8,2)+Q$9),"TTT") = "Sa",
                                    TEXT((EDATE('Projektkostenkalkulation EP'!$B$8,2)+Q$9),"TTT") = "So",
                                    IF(ISNA(VLOOKUP(EDATE('Projektkostenkalkulation EP'!$B$8,2)+Q$9,Datenquellen!$F$7:$H$45,3,FALSE))," ",VLOOKUP(EDATE('Projektkostenkalkulation EP'!$B$8,2)+Q$9,Datenquellen!$F$7:$H$45,3,FALSE))="X"
                                    ),
                          "X",
                          ""
                          ),
               "X"
            )</f>
        <v>X</v>
      </c>
      <c r="S18" s="287" t="str">
        <f xml:space="preserve"> IF(TEXT((EDATE('Projektkostenkalkulation EP'!$B$8,2)+R$9),"MM")=TEXT((EDATE('Projektkostenkalkulation EP'!$B$8,2)+(R$9-1)),"MM"),
             IF(
                        OR(
                                    TEXT((EDATE('Projektkostenkalkulation EP'!$B$8,2)+R$9),"TTT") = "Sa",
                                    TEXT((EDATE('Projektkostenkalkulation EP'!$B$8,2)+R$9),"TTT") = "So",
                                    IF(ISNA(VLOOKUP(EDATE('Projektkostenkalkulation EP'!$B$8,2)+R$9,Datenquellen!$F$7:$H$45,3,FALSE))," ",VLOOKUP(EDATE('Projektkostenkalkulation EP'!$B$8,2)+R$9,Datenquellen!$F$7:$H$45,3,FALSE))="X"
                                    ),
                          "X",
                          ""
                          ),
               "X"
            )</f>
        <v>X</v>
      </c>
      <c r="T18" s="287" t="str">
        <f xml:space="preserve"> IF(TEXT((EDATE('Projektkostenkalkulation EP'!$B$8,2)+S$9),"MM")=TEXT((EDATE('Projektkostenkalkulation EP'!$B$8,2)+(S$9-1)),"MM"),
             IF(
                        OR(
                                    TEXT((EDATE('Projektkostenkalkulation EP'!$B$8,2)+S$9),"TTT") = "Sa",
                                    TEXT((EDATE('Projektkostenkalkulation EP'!$B$8,2)+S$9),"TTT") = "So",
                                    IF(ISNA(VLOOKUP(EDATE('Projektkostenkalkulation EP'!$B$8,2)+S$9,Datenquellen!$F$7:$H$45,3,FALSE))," ",VLOOKUP(EDATE('Projektkostenkalkulation EP'!$B$8,2)+S$9,Datenquellen!$F$7:$H$45,3,FALSE))="X"
                                    ),
                          "X",
                          ""
                          ),
               "X"
            )</f>
        <v/>
      </c>
      <c r="U18" s="287" t="str">
        <f xml:space="preserve"> IF(TEXT((EDATE('Projektkostenkalkulation EP'!$B$8,2)+T$9),"MM")=TEXT((EDATE('Projektkostenkalkulation EP'!$B$8,2)+(T$9-1)),"MM"),
             IF(
                        OR(
                                    TEXT((EDATE('Projektkostenkalkulation EP'!$B$8,2)+T$9),"TTT") = "Sa",
                                    TEXT((EDATE('Projektkostenkalkulation EP'!$B$8,2)+T$9),"TTT") = "So",
                                    IF(ISNA(VLOOKUP(EDATE('Projektkostenkalkulation EP'!$B$8,2)+T$9,Datenquellen!$F$7:$H$45,3,FALSE))," ",VLOOKUP(EDATE('Projektkostenkalkulation EP'!$B$8,2)+T$9,Datenquellen!$F$7:$H$45,3,FALSE))="X"
                                    ),
                          "X",
                          ""
                          ),
               "X"
            )</f>
        <v/>
      </c>
      <c r="V18" s="287" t="str">
        <f xml:space="preserve"> IF(TEXT((EDATE('Projektkostenkalkulation EP'!$B$8,2)+U$9),"MM")=TEXT((EDATE('Projektkostenkalkulation EP'!$B$8,2)+(U$9-1)),"MM"),
             IF(
                        OR(
                                    TEXT((EDATE('Projektkostenkalkulation EP'!$B$8,2)+U$9),"TTT") = "Sa",
                                    TEXT((EDATE('Projektkostenkalkulation EP'!$B$8,2)+U$9),"TTT") = "So",
                                    IF(ISNA(VLOOKUP(EDATE('Projektkostenkalkulation EP'!$B$8,2)+U$9,Datenquellen!$F$7:$H$45,3,FALSE))," ",VLOOKUP(EDATE('Projektkostenkalkulation EP'!$B$8,2)+U$9,Datenquellen!$F$7:$H$45,3,FALSE))="X"
                                    ),
                          "X",
                          ""
                          ),
               "X"
            )</f>
        <v/>
      </c>
      <c r="W18" s="287" t="str">
        <f xml:space="preserve"> IF(TEXT((EDATE('Projektkostenkalkulation EP'!$B$8,2)+V$9),"MM")=TEXT((EDATE('Projektkostenkalkulation EP'!$B$8,2)+(V$9-1)),"MM"),
             IF(
                        OR(
                                    TEXT((EDATE('Projektkostenkalkulation EP'!$B$8,2)+V$9),"TTT") = "Sa",
                                    TEXT((EDATE('Projektkostenkalkulation EP'!$B$8,2)+V$9),"TTT") = "So",
                                    IF(ISNA(VLOOKUP(EDATE('Projektkostenkalkulation EP'!$B$8,2)+V$9,Datenquellen!$F$7:$H$45,3,FALSE))," ",VLOOKUP(EDATE('Projektkostenkalkulation EP'!$B$8,2)+V$9,Datenquellen!$F$7:$H$45,3,FALSE))="X"
                                    ),
                          "X",
                          ""
                          ),
               "X"
            )</f>
        <v/>
      </c>
      <c r="X18" s="287" t="str">
        <f xml:space="preserve"> IF(TEXT((EDATE('Projektkostenkalkulation EP'!$B$8,2)+W$9),"MM")=TEXT((EDATE('Projektkostenkalkulation EP'!$B$8,2)+(W$9-1)),"MM"),
             IF(
                        OR(
                                    TEXT((EDATE('Projektkostenkalkulation EP'!$B$8,2)+W$9),"TTT") = "Sa",
                                    TEXT((EDATE('Projektkostenkalkulation EP'!$B$8,2)+W$9),"TTT") = "So",
                                    IF(ISNA(VLOOKUP(EDATE('Projektkostenkalkulation EP'!$B$8,2)+W$9,Datenquellen!$F$7:$H$45,3,FALSE))," ",VLOOKUP(EDATE('Projektkostenkalkulation EP'!$B$8,2)+W$9,Datenquellen!$F$7:$H$45,3,FALSE))="X"
                                    ),
                          "X",
                          ""
                          ),
               "X"
            )</f>
        <v/>
      </c>
      <c r="Y18" s="287" t="str">
        <f xml:space="preserve"> IF(TEXT((EDATE('Projektkostenkalkulation EP'!$B$8,2)+X$9),"MM")=TEXT((EDATE('Projektkostenkalkulation EP'!$B$8,2)+(X$9-1)),"MM"),
             IF(
                        OR(
                                    TEXT((EDATE('Projektkostenkalkulation EP'!$B$8,2)+X$9),"TTT") = "Sa",
                                    TEXT((EDATE('Projektkostenkalkulation EP'!$B$8,2)+X$9),"TTT") = "So",
                                    IF(ISNA(VLOOKUP(EDATE('Projektkostenkalkulation EP'!$B$8,2)+X$9,Datenquellen!$F$7:$H$45,3,FALSE))," ",VLOOKUP(EDATE('Projektkostenkalkulation EP'!$B$8,2)+X$9,Datenquellen!$F$7:$H$45,3,FALSE))="X"
                                    ),
                          "X",
                          ""
                          ),
               "X"
            )</f>
        <v>X</v>
      </c>
      <c r="Z18" s="287" t="str">
        <f xml:space="preserve"> IF(TEXT((EDATE('Projektkostenkalkulation EP'!$B$8,2)+Y$9),"MM")=TEXT((EDATE('Projektkostenkalkulation EP'!$B$8,2)+(Y$9-1)),"MM"),
             IF(
                        OR(
                                    TEXT((EDATE('Projektkostenkalkulation EP'!$B$8,2)+Y$9),"TTT") = "Sa",
                                    TEXT((EDATE('Projektkostenkalkulation EP'!$B$8,2)+Y$9),"TTT") = "So",
                                    IF(ISNA(VLOOKUP(EDATE('Projektkostenkalkulation EP'!$B$8,2)+Y$9,Datenquellen!$F$7:$H$45,3,FALSE))," ",VLOOKUP(EDATE('Projektkostenkalkulation EP'!$B$8,2)+Y$9,Datenquellen!$F$7:$H$45,3,FALSE))="X"
                                    ),
                          "X",
                          ""
                          ),
               "X"
            )</f>
        <v>X</v>
      </c>
      <c r="AA18" s="287" t="str">
        <f xml:space="preserve"> IF(TEXT((EDATE('Projektkostenkalkulation EP'!$B$8,2)+Z$9),"MM")=TEXT((EDATE('Projektkostenkalkulation EP'!$B$8,2)+(Z$9-1)),"MM"),
             IF(
                        OR(
                                    TEXT((EDATE('Projektkostenkalkulation EP'!$B$8,2)+Z$9),"TTT") = "Sa",
                                    TEXT((EDATE('Projektkostenkalkulation EP'!$B$8,2)+Z$9),"TTT") = "So",
                                    IF(ISNA(VLOOKUP(EDATE('Projektkostenkalkulation EP'!$B$8,2)+Z$9,Datenquellen!$F$7:$H$45,3,FALSE))," ",VLOOKUP(EDATE('Projektkostenkalkulation EP'!$B$8,2)+Z$9,Datenquellen!$F$7:$H$45,3,FALSE))="X"
                                    ),
                          "X",
                          ""
                          ),
               "X"
            )</f>
        <v/>
      </c>
      <c r="AB18" s="287" t="str">
        <f xml:space="preserve"> IF(TEXT((EDATE('Projektkostenkalkulation EP'!$B$8,2)+AA$9),"MM")=TEXT((EDATE('Projektkostenkalkulation EP'!$B$8,2)+(AA$9-1)),"MM"),
             IF(
                        OR(
                                    TEXT((EDATE('Projektkostenkalkulation EP'!$B$8,2)+AA$9),"TTT") = "Sa",
                                    TEXT((EDATE('Projektkostenkalkulation EP'!$B$8,2)+AA$9),"TTT") = "So",
                                    IF(ISNA(VLOOKUP(EDATE('Projektkostenkalkulation EP'!$B$8,2)+AA$9,Datenquellen!$F$7:$H$45,3,FALSE))," ",VLOOKUP(EDATE('Projektkostenkalkulation EP'!$B$8,2)+AA$9,Datenquellen!$F$7:$H$45,3,FALSE))="X"
                                    ),
                          "X",
                          ""
                          ),
               "X"
            )</f>
        <v/>
      </c>
      <c r="AC18" s="287" t="str">
        <f xml:space="preserve"> IF(TEXT((EDATE('Projektkostenkalkulation EP'!$B$8,2)+AB$9),"MM")=TEXT((EDATE('Projektkostenkalkulation EP'!$B$8,2)+(AB$9-1)),"MM"),
             IF(
                        OR(
                                    TEXT((EDATE('Projektkostenkalkulation EP'!$B$8,2)+AB$9),"TTT") = "Sa",
                                    TEXT((EDATE('Projektkostenkalkulation EP'!$B$8,2)+AB$9),"TTT") = "So",
                                    IF(ISNA(VLOOKUP(EDATE('Projektkostenkalkulation EP'!$B$8,2)+AB$9,Datenquellen!$F$7:$H$45,3,FALSE))," ",VLOOKUP(EDATE('Projektkostenkalkulation EP'!$B$8,2)+AB$9,Datenquellen!$F$7:$H$45,3,FALSE))="X"
                                    ),
                          "X",
                          ""
                          ),
               "X"
            )</f>
        <v/>
      </c>
      <c r="AD18" s="287" t="str">
        <f xml:space="preserve"> IF(TEXT((EDATE('Projektkostenkalkulation EP'!$B$8,2)+AC$9),"MM")=TEXT((EDATE('Projektkostenkalkulation EP'!$B$8,2)+(AC$9-1)),"MM"),
             IF(
                        OR(
                                    TEXT((EDATE('Projektkostenkalkulation EP'!$B$8,2)+AC$9),"TTT") = "Sa",
                                    TEXT((EDATE('Projektkostenkalkulation EP'!$B$8,2)+AC$9),"TTT") = "So",
                                    IF(ISNA(VLOOKUP(EDATE('Projektkostenkalkulation EP'!$B$8,2)+AC$9,Datenquellen!$F$7:$H$45,3,FALSE))," ",VLOOKUP(EDATE('Projektkostenkalkulation EP'!$B$8,2)+AC$9,Datenquellen!$F$7:$H$45,3,FALSE))="X"
                                    ),
                          "X",
                          ""
                          ),
               "X"
            )</f>
        <v/>
      </c>
      <c r="AE18" s="287" t="str">
        <f xml:space="preserve"> IF(TEXT((EDATE('Projektkostenkalkulation EP'!$B$8,2)+AD$9),"MM")=TEXT((EDATE('Projektkostenkalkulation EP'!$B$8,2)+(AD$9-1)),"MM"),
             IF(
                        OR(
                                    TEXT((EDATE('Projektkostenkalkulation EP'!$B$8,2)+AD$9),"TTT") = "Sa",
                                    TEXT((EDATE('Projektkostenkalkulation EP'!$B$8,2)+AD$9),"TTT") = "So",
                                    IF(ISNA(VLOOKUP(EDATE('Projektkostenkalkulation EP'!$B$8,2)+AD$9,Datenquellen!$F$7:$H$45,3,FALSE))," ",VLOOKUP(EDATE('Projektkostenkalkulation EP'!$B$8,2)+AD$9,Datenquellen!$F$7:$H$45,3,FALSE))="X"
                                    ),
                          "X",
                          ""
                          ),
               "X"
            )</f>
        <v>X</v>
      </c>
      <c r="AF18" s="287" t="str">
        <f xml:space="preserve"> IF(TEXT((EDATE('Projektkostenkalkulation EP'!$B$8,2)+AE$9),"MM")=TEXT((EDATE('Projektkostenkalkulation EP'!$B$8,2)+(AE$9-1)),"MM"),
             IF(
                        OR(
                                    TEXT((EDATE('Projektkostenkalkulation EP'!$B$8,2)+AE$9),"TTT") = "Sa",
                                    TEXT((EDATE('Projektkostenkalkulation EP'!$B$8,2)+AE$9),"TTT") = "So",
                                    IF(ISNA(VLOOKUP(EDATE('Projektkostenkalkulation EP'!$B$8,2)+AE$9,Datenquellen!$F$7:$H$45,3,FALSE))," ",VLOOKUP(EDATE('Projektkostenkalkulation EP'!$B$8,2)+AE$9,Datenquellen!$F$7:$H$45,3,FALSE))="X"
                                    ),
                          "X",
                          ""
                          ),
               "X"
            )</f>
        <v>X</v>
      </c>
      <c r="AG18" s="288" t="str">
        <f xml:space="preserve"> IF(TEXT((EDATE('Projektkostenkalkulation EP'!$B$8,2)+AF$9),"MM")=TEXT((EDATE('Projektkostenkalkulation EP'!$B$8,2)+(AF$9-1)),"MM"),
             IF(
                        OR(
                                    TEXT((EDATE('Projektkostenkalkulation EP'!$B$8,2)+AF$9),"TTT") = "Sa",
                                    TEXT((EDATE('Projektkostenkalkulation EP'!$B$8,2)+AF$9),"TTT") = "So",
                                    IF(ISNA(VLOOKUP(EDATE('Projektkostenkalkulation EP'!$B$8,2)+AF$9,Datenquellen!$F$7:$H$45,3,FALSE))," ",VLOOKUP(EDATE('Projektkostenkalkulation EP'!$B$8,2)+AF$9,Datenquellen!$F$7:$H$45,3,FALSE))="X"
                                    ),
                          "X",
                          ""
                          ),
               "X"
            )</f>
        <v>X</v>
      </c>
      <c r="AH18" s="239"/>
      <c r="AI18" s="240"/>
      <c r="AJ18" s="241" t="s">
        <v>67</v>
      </c>
      <c r="AK18" s="407"/>
      <c r="AL18" s="236"/>
      <c r="AM18" s="237" t="str">
        <f>IF(
            OR(
                     TEXT(EDATE('Projektkostenkalkulation EP'!$B$8,2),"TTT") = "Sa",
                     TEXT(EDATE('Projektkostenkalkulation EP'!$B$8,2),"TTT") = "So",
                     IF(ISNA(VLOOKUP(EDATE('Projektkostenkalkulation EP'!$B$8,2),Datenquellen!$F$7:$H$45,3,FALSE))," ",VLOOKUP(EDATE('Projektkostenkalkulation EP'!$B$8,2),Datenquellen!$F$7:$H$45,3,FALSE))="X"
                            ),
                    "X",
                    ""
            )</f>
        <v/>
      </c>
      <c r="AN18" s="237" t="str">
        <f xml:space="preserve"> IF(TEXT((EDATE('Projektkostenkalkulation EP'!$B$8,2)+AM$9),"MM")=TEXT((EDATE('Projektkostenkalkulation EP'!$B$8,2)+(AM$9-1)),"MM"),
             IF(
                        OR(
                                    TEXT((EDATE('Projektkostenkalkulation EP'!$B$8,2)+AM$9),"TTT") = "Sa",
                                    TEXT((EDATE('Projektkostenkalkulation EP'!$B$8,2)+AM$9),"TTT") = "So",
                                    IF(ISNA(VLOOKUP(EDATE('Projektkostenkalkulation EP'!$B$8,2)+AM$9,Datenquellen!$F$7:$H$45,3,FALSE))," ",VLOOKUP(EDATE('Projektkostenkalkulation EP'!$B$8,2)+AM$9,Datenquellen!$F$7:$H$45,3,FALSE))="X"
                                    ),
                          "X",
                          ""
                          ),
               "X"
            )</f>
        <v>X</v>
      </c>
      <c r="AO18" s="237" t="str">
        <f xml:space="preserve"> IF(TEXT((EDATE('Projektkostenkalkulation EP'!$B$8,2)+AN$9),"MM")=TEXT((EDATE('Projektkostenkalkulation EP'!$B$8,2)+(AN$9-1)),"MM"),
             IF(
                        OR(
                                    TEXT((EDATE('Projektkostenkalkulation EP'!$B$8,2)+AN$9),"TTT") = "Sa",
                                    TEXT((EDATE('Projektkostenkalkulation EP'!$B$8,2)+AN$9),"TTT") = "So",
                                    IF(ISNA(VLOOKUP(EDATE('Projektkostenkalkulation EP'!$B$8,2)+AN$9,Datenquellen!$F$7:$H$45,3,FALSE))," ",VLOOKUP(EDATE('Projektkostenkalkulation EP'!$B$8,2)+AN$9,Datenquellen!$F$7:$H$45,3,FALSE))="X"
                                    ),
                          "X",
                          ""
                          ),
               "X"
            )</f>
        <v>X</v>
      </c>
      <c r="AP18" s="237" t="str">
        <f xml:space="preserve"> IF(TEXT((EDATE('Projektkostenkalkulation EP'!$B$8,2)+AO$9),"MM")=TEXT((EDATE('Projektkostenkalkulation EP'!$B$8,2)+(AO$9-1)),"MM"),
             IF(
                        OR(
                                    TEXT((EDATE('Projektkostenkalkulation EP'!$B$8,2)+AO$9),"TTT") = "Sa",
                                    TEXT((EDATE('Projektkostenkalkulation EP'!$B$8,2)+AO$9),"TTT") = "So",
                                    IF(ISNA(VLOOKUP(EDATE('Projektkostenkalkulation EP'!$B$8,2)+AO$9,Datenquellen!$F$7:$H$45,3,FALSE))," ",VLOOKUP(EDATE('Projektkostenkalkulation EP'!$B$8,2)+AO$9,Datenquellen!$F$7:$H$45,3,FALSE))="X"
                                    ),
                          "X",
                          ""
                          ),
               "X"
            )</f>
        <v/>
      </c>
      <c r="AQ18" s="237" t="str">
        <f xml:space="preserve"> IF(TEXT((EDATE('Projektkostenkalkulation EP'!$B$8,2)+AP$9),"MM")=TEXT((EDATE('Projektkostenkalkulation EP'!$B$8,2)+(AP$9-1)),"MM"),
             IF(
                        OR(
                                    TEXT((EDATE('Projektkostenkalkulation EP'!$B$8,2)+AP$9),"TTT") = "Sa",
                                    TEXT((EDATE('Projektkostenkalkulation EP'!$B$8,2)+AP$9),"TTT") = "So",
                                    IF(ISNA(VLOOKUP(EDATE('Projektkostenkalkulation EP'!$B$8,2)+AP$9,Datenquellen!$F$7:$H$45,3,FALSE))," ",VLOOKUP(EDATE('Projektkostenkalkulation EP'!$B$8,2)+AP$9,Datenquellen!$F$7:$H$45,3,FALSE))="X"
                                    ),
                          "X",
                          ""
                          ),
               "X"
            )</f>
        <v/>
      </c>
      <c r="AR18" s="237" t="str">
        <f xml:space="preserve"> IF(TEXT((EDATE('Projektkostenkalkulation EP'!$B$8,2)+AQ$9),"MM")=TEXT((EDATE('Projektkostenkalkulation EP'!$B$8,2)+(AQ$9-1)),"MM"),
             IF(
                        OR(
                                    TEXT((EDATE('Projektkostenkalkulation EP'!$B$8,2)+AQ$9),"TTT") = "Sa",
                                    TEXT((EDATE('Projektkostenkalkulation EP'!$B$8,2)+AQ$9),"TTT") = "So",
                                    IF(ISNA(VLOOKUP(EDATE('Projektkostenkalkulation EP'!$B$8,2)+AQ$9,Datenquellen!$F$7:$H$45,3,FALSE))," ",VLOOKUP(EDATE('Projektkostenkalkulation EP'!$B$8,2)+AQ$9,Datenquellen!$F$7:$H$45,3,FALSE))="X"
                                    ),
                          "X",
                          ""
                          ),
               "X"
            )</f>
        <v/>
      </c>
      <c r="AS18" s="237" t="str">
        <f xml:space="preserve"> IF(TEXT((EDATE('Projektkostenkalkulation EP'!$B$8,2)+AR$9),"MM")=TEXT((EDATE('Projektkostenkalkulation EP'!$B$8,2)+(AR$9-1)),"MM"),
             IF(
                        OR(
                                    TEXT((EDATE('Projektkostenkalkulation EP'!$B$8,2)+AR$9),"TTT") = "Sa",
                                    TEXT((EDATE('Projektkostenkalkulation EP'!$B$8,2)+AR$9),"TTT") = "So",
                                    IF(ISNA(VLOOKUP(EDATE('Projektkostenkalkulation EP'!$B$8,2)+AR$9,Datenquellen!$F$7:$H$45,3,FALSE))," ",VLOOKUP(EDATE('Projektkostenkalkulation EP'!$B$8,2)+AR$9,Datenquellen!$F$7:$H$45,3,FALSE))="X"
                                    ),
                          "X",
                          ""
                          ),
               "X"
            )</f>
        <v/>
      </c>
      <c r="AT18" s="237" t="str">
        <f xml:space="preserve"> IF(TEXT((EDATE('Projektkostenkalkulation EP'!$B$8,2)+AS$9),"MM")=TEXT((EDATE('Projektkostenkalkulation EP'!$B$8,2)+(AS$9-1)),"MM"),
             IF(
                        OR(
                                    TEXT((EDATE('Projektkostenkalkulation EP'!$B$8,2)+AS$9),"TTT") = "Sa",
                                    TEXT((EDATE('Projektkostenkalkulation EP'!$B$8,2)+AS$9),"TTT") = "So",
                                    IF(ISNA(VLOOKUP(EDATE('Projektkostenkalkulation EP'!$B$8,2)+AS$9,Datenquellen!$F$7:$H$45,3,FALSE))," ",VLOOKUP(EDATE('Projektkostenkalkulation EP'!$B$8,2)+AS$9,Datenquellen!$F$7:$H$45,3,FALSE))="X"
                                    ),
                          "X",
                          ""
                          ),
               "X"
            )</f>
        <v/>
      </c>
      <c r="AU18" s="237" t="str">
        <f xml:space="preserve"> IF(TEXT((EDATE('Projektkostenkalkulation EP'!$B$8,2)+AT$9),"MM")=TEXT((EDATE('Projektkostenkalkulation EP'!$B$8,2)+(AT$9-1)),"MM"),
             IF(
                        OR(
                                    TEXT((EDATE('Projektkostenkalkulation EP'!$B$8,2)+AT$9),"TTT") = "Sa",
                                    TEXT((EDATE('Projektkostenkalkulation EP'!$B$8,2)+AT$9),"TTT") = "So",
                                    IF(ISNA(VLOOKUP(EDATE('Projektkostenkalkulation EP'!$B$8,2)+AT$9,Datenquellen!$F$7:$H$45,3,FALSE))," ",VLOOKUP(EDATE('Projektkostenkalkulation EP'!$B$8,2)+AT$9,Datenquellen!$F$7:$H$45,3,FALSE))="X"
                                    ),
                          "X",
                          ""
                          ),
               "X"
            )</f>
        <v>X</v>
      </c>
      <c r="AV18" s="237" t="str">
        <f xml:space="preserve"> IF(TEXT((EDATE('Projektkostenkalkulation EP'!$B$8,2)+AU$9),"MM")=TEXT((EDATE('Projektkostenkalkulation EP'!$B$8,2)+(AU$9-1)),"MM"),
             IF(
                        OR(
                                    TEXT((EDATE('Projektkostenkalkulation EP'!$B$8,2)+AU$9),"TTT") = "Sa",
                                    TEXT((EDATE('Projektkostenkalkulation EP'!$B$8,2)+AU$9),"TTT") = "So",
                                    IF(ISNA(VLOOKUP(EDATE('Projektkostenkalkulation EP'!$B$8,2)+AU$9,Datenquellen!$F$7:$H$45,3,FALSE))," ",VLOOKUP(EDATE('Projektkostenkalkulation EP'!$B$8,2)+AU$9,Datenquellen!$F$7:$H$45,3,FALSE))="X"
                                    ),
                          "X",
                          ""
                          ),
               "X"
            )</f>
        <v>X</v>
      </c>
      <c r="AW18" s="237" t="str">
        <f xml:space="preserve"> IF(TEXT((EDATE('Projektkostenkalkulation EP'!$B$8,2)+AV$9),"MM")=TEXT((EDATE('Projektkostenkalkulation EP'!$B$8,2)+(AV$9-1)),"MM"),
             IF(
                        OR(
                                    TEXT((EDATE('Projektkostenkalkulation EP'!$B$8,2)+AV$9),"TTT") = "Sa",
                                    TEXT((EDATE('Projektkostenkalkulation EP'!$B$8,2)+AV$9),"TTT") = "So",
                                    IF(ISNA(VLOOKUP(EDATE('Projektkostenkalkulation EP'!$B$8,2)+AV$9,Datenquellen!$F$7:$H$45,3,FALSE))," ",VLOOKUP(EDATE('Projektkostenkalkulation EP'!$B$8,2)+AV$9,Datenquellen!$F$7:$H$45,3,FALSE))="X"
                                    ),
                          "X",
                          ""
                          ),
               "X"
            )</f>
        <v/>
      </c>
      <c r="AX18" s="237" t="str">
        <f xml:space="preserve"> IF(TEXT((EDATE('Projektkostenkalkulation EP'!$B$8,2)+AW$9),"MM")=TEXT((EDATE('Projektkostenkalkulation EP'!$B$8,2)+(AW$9-1)),"MM"),
             IF(
                        OR(
                                    TEXT((EDATE('Projektkostenkalkulation EP'!$B$8,2)+AW$9),"TTT") = "Sa",
                                    TEXT((EDATE('Projektkostenkalkulation EP'!$B$8,2)+AW$9),"TTT") = "So",
                                    IF(ISNA(VLOOKUP(EDATE('Projektkostenkalkulation EP'!$B$8,2)+AW$9,Datenquellen!$F$7:$H$45,3,FALSE))," ",VLOOKUP(EDATE('Projektkostenkalkulation EP'!$B$8,2)+AW$9,Datenquellen!$F$7:$H$45,3,FALSE))="X"
                                    ),
                          "X",
                          ""
                          ),
               "X"
            )</f>
        <v/>
      </c>
      <c r="AY18" s="237" t="str">
        <f xml:space="preserve"> IF(TEXT((EDATE('Projektkostenkalkulation EP'!$B$8,2)+AX$9),"MM")=TEXT((EDATE('Projektkostenkalkulation EP'!$B$8,2)+(AX$9-1)),"MM"),
             IF(
                        OR(
                                    TEXT((EDATE('Projektkostenkalkulation EP'!$B$8,2)+AX$9),"TTT") = "Sa",
                                    TEXT((EDATE('Projektkostenkalkulation EP'!$B$8,2)+AX$9),"TTT") = "So",
                                    IF(ISNA(VLOOKUP(EDATE('Projektkostenkalkulation EP'!$B$8,2)+AX$9,Datenquellen!$F$7:$H$45,3,FALSE))," ",VLOOKUP(EDATE('Projektkostenkalkulation EP'!$B$8,2)+AX$9,Datenquellen!$F$7:$H$45,3,FALSE))="X"
                                    ),
                          "X",
                          ""
                          ),
               "X"
            )</f>
        <v/>
      </c>
      <c r="AZ18" s="237" t="str">
        <f xml:space="preserve"> IF(TEXT((EDATE('Projektkostenkalkulation EP'!$B$8,2)+AY$9),"MM")=TEXT((EDATE('Projektkostenkalkulation EP'!$B$8,2)+(AY$9-1)),"MM"),
             IF(
                        OR(
                                    TEXT((EDATE('Projektkostenkalkulation EP'!$B$8,2)+AY$9),"TTT") = "Sa",
                                    TEXT((EDATE('Projektkostenkalkulation EP'!$B$8,2)+AY$9),"TTT") = "So",
                                    IF(ISNA(VLOOKUP(EDATE('Projektkostenkalkulation EP'!$B$8,2)+AY$9,Datenquellen!$F$7:$H$45,3,FALSE))," ",VLOOKUP(EDATE('Projektkostenkalkulation EP'!$B$8,2)+AY$9,Datenquellen!$F$7:$H$45,3,FALSE))="X"
                                    ),
                          "X",
                          ""
                          ),
               "X"
            )</f>
        <v/>
      </c>
      <c r="BA18" s="237" t="str">
        <f xml:space="preserve"> IF(TEXT((EDATE('Projektkostenkalkulation EP'!$B$8,2)+AZ$9),"MM")=TEXT((EDATE('Projektkostenkalkulation EP'!$B$8,2)+(AZ$9-1)),"MM"),
             IF(
                        OR(
                                    TEXT((EDATE('Projektkostenkalkulation EP'!$B$8,2)+AZ$9),"TTT") = "Sa",
                                    TEXT((EDATE('Projektkostenkalkulation EP'!$B$8,2)+AZ$9),"TTT") = "So",
                                    IF(ISNA(VLOOKUP(EDATE('Projektkostenkalkulation EP'!$B$8,2)+AZ$9,Datenquellen!$F$7:$H$45,3,FALSE))," ",VLOOKUP(EDATE('Projektkostenkalkulation EP'!$B$8,2)+AZ$9,Datenquellen!$F$7:$H$45,3,FALSE))="X"
                                    ),
                          "X",
                          ""
                          ),
               "X"
            )</f>
        <v/>
      </c>
      <c r="BB18" s="237" t="str">
        <f xml:space="preserve"> IF(TEXT((EDATE('Projektkostenkalkulation EP'!$B$8,2)+BA$9),"MM")=TEXT((EDATE('Projektkostenkalkulation EP'!$B$8,2)+(BA$9-1)),"MM"),
             IF(
                        OR(
                                    TEXT((EDATE('Projektkostenkalkulation EP'!$B$8,2)+BA$9),"TTT") = "Sa",
                                    TEXT((EDATE('Projektkostenkalkulation EP'!$B$8,2)+BA$9),"TTT") = "So",
                                    IF(ISNA(VLOOKUP(EDATE('Projektkostenkalkulation EP'!$B$8,2)+BA$9,Datenquellen!$F$7:$H$45,3,FALSE))," ",VLOOKUP(EDATE('Projektkostenkalkulation EP'!$B$8,2)+BA$9,Datenquellen!$F$7:$H$45,3,FALSE))="X"
                                    ),
                          "X",
                          ""
                          ),
               "X"
            )</f>
        <v>X</v>
      </c>
      <c r="BC18" s="237" t="str">
        <f xml:space="preserve"> IF(TEXT((EDATE('Projektkostenkalkulation EP'!$B$8,2)+BB$9),"MM")=TEXT((EDATE('Projektkostenkalkulation EP'!$B$8,2)+(BB$9-1)),"MM"),
             IF(
                        OR(
                                    TEXT((EDATE('Projektkostenkalkulation EP'!$B$8,2)+BB$9),"TTT") = "Sa",
                                    TEXT((EDATE('Projektkostenkalkulation EP'!$B$8,2)+BB$9),"TTT") = "So",
                                    IF(ISNA(VLOOKUP(EDATE('Projektkostenkalkulation EP'!$B$8,2)+BB$9,Datenquellen!$F$7:$H$45,3,FALSE))," ",VLOOKUP(EDATE('Projektkostenkalkulation EP'!$B$8,2)+BB$9,Datenquellen!$F$7:$H$45,3,FALSE))="X"
                                    ),
                          "X",
                          ""
                          ),
               "X"
            )</f>
        <v>X</v>
      </c>
      <c r="BD18" s="237" t="str">
        <f xml:space="preserve"> IF(TEXT((EDATE('Projektkostenkalkulation EP'!$B$8,2)+BC$9),"MM")=TEXT((EDATE('Projektkostenkalkulation EP'!$B$8,2)+(BC$9-1)),"MM"),
             IF(
                        OR(
                                    TEXT((EDATE('Projektkostenkalkulation EP'!$B$8,2)+BC$9),"TTT") = "Sa",
                                    TEXT((EDATE('Projektkostenkalkulation EP'!$B$8,2)+BC$9),"TTT") = "So",
                                    IF(ISNA(VLOOKUP(EDATE('Projektkostenkalkulation EP'!$B$8,2)+BC$9,Datenquellen!$F$7:$H$45,3,FALSE))," ",VLOOKUP(EDATE('Projektkostenkalkulation EP'!$B$8,2)+BC$9,Datenquellen!$F$7:$H$45,3,FALSE))="X"
                                    ),
                          "X",
                          ""
                          ),
               "X"
            )</f>
        <v/>
      </c>
      <c r="BE18" s="237" t="str">
        <f xml:space="preserve"> IF(TEXT((EDATE('Projektkostenkalkulation EP'!$B$8,2)+BD$9),"MM")=TEXT((EDATE('Projektkostenkalkulation EP'!$B$8,2)+(BD$9-1)),"MM"),
             IF(
                        OR(
                                    TEXT((EDATE('Projektkostenkalkulation EP'!$B$8,2)+BD$9),"TTT") = "Sa",
                                    TEXT((EDATE('Projektkostenkalkulation EP'!$B$8,2)+BD$9),"TTT") = "So",
                                    IF(ISNA(VLOOKUP(EDATE('Projektkostenkalkulation EP'!$B$8,2)+BD$9,Datenquellen!$F$7:$H$45,3,FALSE))," ",VLOOKUP(EDATE('Projektkostenkalkulation EP'!$B$8,2)+BD$9,Datenquellen!$F$7:$H$45,3,FALSE))="X"
                                    ),
                          "X",
                          ""
                          ),
               "X"
            )</f>
        <v/>
      </c>
      <c r="BF18" s="237" t="str">
        <f xml:space="preserve"> IF(TEXT((EDATE('Projektkostenkalkulation EP'!$B$8,2)+BE$9),"MM")=TEXT((EDATE('Projektkostenkalkulation EP'!$B$8,2)+(BE$9-1)),"MM"),
             IF(
                        OR(
                                    TEXT((EDATE('Projektkostenkalkulation EP'!$B$8,2)+BE$9),"TTT") = "Sa",
                                    TEXT((EDATE('Projektkostenkalkulation EP'!$B$8,2)+BE$9),"TTT") = "So",
                                    IF(ISNA(VLOOKUP(EDATE('Projektkostenkalkulation EP'!$B$8,2)+BE$9,Datenquellen!$F$7:$H$45,3,FALSE))," ",VLOOKUP(EDATE('Projektkostenkalkulation EP'!$B$8,2)+BE$9,Datenquellen!$F$7:$H$45,3,FALSE))="X"
                                    ),
                          "X",
                          ""
                          ),
               "X"
            )</f>
        <v/>
      </c>
      <c r="BG18" s="237" t="str">
        <f xml:space="preserve"> IF(TEXT((EDATE('Projektkostenkalkulation EP'!$B$8,2)+BF$9),"MM")=TEXT((EDATE('Projektkostenkalkulation EP'!$B$8,2)+(BF$9-1)),"MM"),
             IF(
                        OR(
                                    TEXT((EDATE('Projektkostenkalkulation EP'!$B$8,2)+BF$9),"TTT") = "Sa",
                                    TEXT((EDATE('Projektkostenkalkulation EP'!$B$8,2)+BF$9),"TTT") = "So",
                                    IF(ISNA(VLOOKUP(EDATE('Projektkostenkalkulation EP'!$B$8,2)+BF$9,Datenquellen!$F$7:$H$45,3,FALSE))," ",VLOOKUP(EDATE('Projektkostenkalkulation EP'!$B$8,2)+BF$9,Datenquellen!$F$7:$H$45,3,FALSE))="X"
                                    ),
                          "X",
                          ""
                          ),
               "X"
            )</f>
        <v/>
      </c>
      <c r="BH18" s="237" t="str">
        <f xml:space="preserve"> IF(TEXT((EDATE('Projektkostenkalkulation EP'!$B$8,2)+BG$9),"MM")=TEXT((EDATE('Projektkostenkalkulation EP'!$B$8,2)+(BG$9-1)),"MM"),
             IF(
                        OR(
                                    TEXT((EDATE('Projektkostenkalkulation EP'!$B$8,2)+BG$9),"TTT") = "Sa",
                                    TEXT((EDATE('Projektkostenkalkulation EP'!$B$8,2)+BG$9),"TTT") = "So",
                                    IF(ISNA(VLOOKUP(EDATE('Projektkostenkalkulation EP'!$B$8,2)+BG$9,Datenquellen!$F$7:$H$45,3,FALSE))," ",VLOOKUP(EDATE('Projektkostenkalkulation EP'!$B$8,2)+BG$9,Datenquellen!$F$7:$H$45,3,FALSE))="X"
                                    ),
                          "X",
                          ""
                          ),
               "X"
            )</f>
        <v/>
      </c>
      <c r="BI18" s="237" t="str">
        <f xml:space="preserve"> IF(TEXT((EDATE('Projektkostenkalkulation EP'!$B$8,2)+BH$9),"MM")=TEXT((EDATE('Projektkostenkalkulation EP'!$B$8,2)+(BH$9-1)),"MM"),
             IF(
                        OR(
                                    TEXT((EDATE('Projektkostenkalkulation EP'!$B$8,2)+BH$9),"TTT") = "Sa",
                                    TEXT((EDATE('Projektkostenkalkulation EP'!$B$8,2)+BH$9),"TTT") = "So",
                                    IF(ISNA(VLOOKUP(EDATE('Projektkostenkalkulation EP'!$B$8,2)+BH$9,Datenquellen!$F$7:$H$45,3,FALSE))," ",VLOOKUP(EDATE('Projektkostenkalkulation EP'!$B$8,2)+BH$9,Datenquellen!$F$7:$H$45,3,FALSE))="X"
                                    ),
                          "X",
                          ""
                          ),
               "X"
            )</f>
        <v>X</v>
      </c>
      <c r="BJ18" s="237" t="str">
        <f xml:space="preserve"> IF(TEXT((EDATE('Projektkostenkalkulation EP'!$B$8,2)+BI$9),"MM")=TEXT((EDATE('Projektkostenkalkulation EP'!$B$8,2)+(BI$9-1)),"MM"),
             IF(
                        OR(
                                    TEXT((EDATE('Projektkostenkalkulation EP'!$B$8,2)+BI$9),"TTT") = "Sa",
                                    TEXT((EDATE('Projektkostenkalkulation EP'!$B$8,2)+BI$9),"TTT") = "So",
                                    IF(ISNA(VLOOKUP(EDATE('Projektkostenkalkulation EP'!$B$8,2)+BI$9,Datenquellen!$F$7:$H$45,3,FALSE))," ",VLOOKUP(EDATE('Projektkostenkalkulation EP'!$B$8,2)+BI$9,Datenquellen!$F$7:$H$45,3,FALSE))="X"
                                    ),
                          "X",
                          ""
                          ),
               "X"
            )</f>
        <v>X</v>
      </c>
      <c r="BK18" s="237" t="str">
        <f xml:space="preserve"> IF(TEXT((EDATE('Projektkostenkalkulation EP'!$B$8,2)+BJ$9),"MM")=TEXT((EDATE('Projektkostenkalkulation EP'!$B$8,2)+(BJ$9-1)),"MM"),
             IF(
                        OR(
                                    TEXT((EDATE('Projektkostenkalkulation EP'!$B$8,2)+BJ$9),"TTT") = "Sa",
                                    TEXT((EDATE('Projektkostenkalkulation EP'!$B$8,2)+BJ$9),"TTT") = "So",
                                    IF(ISNA(VLOOKUP(EDATE('Projektkostenkalkulation EP'!$B$8,2)+BJ$9,Datenquellen!$F$7:$H$45,3,FALSE))," ",VLOOKUP(EDATE('Projektkostenkalkulation EP'!$B$8,2)+BJ$9,Datenquellen!$F$7:$H$45,3,FALSE))="X"
                                    ),
                          "X",
                          ""
                          ),
               "X"
            )</f>
        <v/>
      </c>
      <c r="BL18" s="237" t="str">
        <f xml:space="preserve"> IF(TEXT((EDATE('Projektkostenkalkulation EP'!$B$8,2)+BK$9),"MM")=TEXT((EDATE('Projektkostenkalkulation EP'!$B$8,2)+(BK$9-1)),"MM"),
             IF(
                        OR(
                                    TEXT((EDATE('Projektkostenkalkulation EP'!$B$8,2)+BK$9),"TTT") = "Sa",
                                    TEXT((EDATE('Projektkostenkalkulation EP'!$B$8,2)+BK$9),"TTT") = "So",
                                    IF(ISNA(VLOOKUP(EDATE('Projektkostenkalkulation EP'!$B$8,2)+BK$9,Datenquellen!$F$7:$H$45,3,FALSE))," ",VLOOKUP(EDATE('Projektkostenkalkulation EP'!$B$8,2)+BK$9,Datenquellen!$F$7:$H$45,3,FALSE))="X"
                                    ),
                          "X",
                          ""
                          ),
               "X"
            )</f>
        <v/>
      </c>
      <c r="BM18" s="237" t="str">
        <f xml:space="preserve"> IF(TEXT((EDATE('Projektkostenkalkulation EP'!$B$8,2)+BL$9),"MM")=TEXT((EDATE('Projektkostenkalkulation EP'!$B$8,2)+(BL$9-1)),"MM"),
             IF(
                        OR(
                                    TEXT((EDATE('Projektkostenkalkulation EP'!$B$8,2)+BL$9),"TTT") = "Sa",
                                    TEXT((EDATE('Projektkostenkalkulation EP'!$B$8,2)+BL$9),"TTT") = "So",
                                    IF(ISNA(VLOOKUP(EDATE('Projektkostenkalkulation EP'!$B$8,2)+BL$9,Datenquellen!$F$7:$H$45,3,FALSE))," ",VLOOKUP(EDATE('Projektkostenkalkulation EP'!$B$8,2)+BL$9,Datenquellen!$F$7:$H$45,3,FALSE))="X"
                                    ),
                          "X",
                          ""
                          ),
               "X"
            )</f>
        <v/>
      </c>
      <c r="BN18" s="237" t="str">
        <f xml:space="preserve"> IF(TEXT((EDATE('Projektkostenkalkulation EP'!$B$8,2)+BM$9),"MM")=TEXT((EDATE('Projektkostenkalkulation EP'!$B$8,2)+(BM$9-1)),"MM"),
             IF(
                        OR(
                                    TEXT((EDATE('Projektkostenkalkulation EP'!$B$8,2)+BM$9),"TTT") = "Sa",
                                    TEXT((EDATE('Projektkostenkalkulation EP'!$B$8,2)+BM$9),"TTT") = "So",
                                    IF(ISNA(VLOOKUP(EDATE('Projektkostenkalkulation EP'!$B$8,2)+BM$9,Datenquellen!$F$7:$H$45,3,FALSE))," ",VLOOKUP(EDATE('Projektkostenkalkulation EP'!$B$8,2)+BM$9,Datenquellen!$F$7:$H$45,3,FALSE))="X"
                                    ),
                          "X",
                          ""
                          ),
               "X"
            )</f>
        <v/>
      </c>
      <c r="BO18" s="237" t="str">
        <f xml:space="preserve"> IF(TEXT((EDATE('Projektkostenkalkulation EP'!$B$8,2)+BN$9),"MM")=TEXT((EDATE('Projektkostenkalkulation EP'!$B$8,2)+(BN$9-1)),"MM"),
             IF(
                        OR(
                                    TEXT((EDATE('Projektkostenkalkulation EP'!$B$8,2)+BN$9),"TTT") = "Sa",
                                    TEXT((EDATE('Projektkostenkalkulation EP'!$B$8,2)+BN$9),"TTT") = "So",
                                    IF(ISNA(VLOOKUP(EDATE('Projektkostenkalkulation EP'!$B$8,2)+BN$9,Datenquellen!$F$7:$H$45,3,FALSE))," ",VLOOKUP(EDATE('Projektkostenkalkulation EP'!$B$8,2)+BN$9,Datenquellen!$F$7:$H$45,3,FALSE))="X"
                                    ),
                          "X",
                          ""
                          ),
               "X"
            )</f>
        <v>X</v>
      </c>
      <c r="BP18" s="237" t="str">
        <f xml:space="preserve"> IF(TEXT((EDATE('Projektkostenkalkulation EP'!$B$8,2)+BO$9),"MM")=TEXT((EDATE('Projektkostenkalkulation EP'!$B$8,2)+(BO$9-1)),"MM"),
             IF(
                        OR(
                                    TEXT((EDATE('Projektkostenkalkulation EP'!$B$8,2)+BO$9),"TTT") = "Sa",
                                    TEXT((EDATE('Projektkostenkalkulation EP'!$B$8,2)+BO$9),"TTT") = "So",
                                    IF(ISNA(VLOOKUP(EDATE('Projektkostenkalkulation EP'!$B$8,2)+BO$9,Datenquellen!$F$7:$H$45,3,FALSE))," ",VLOOKUP(EDATE('Projektkostenkalkulation EP'!$B$8,2)+BO$9,Datenquellen!$F$7:$H$45,3,FALSE))="X"
                                    ),
                          "X",
                          ""
                          ),
               "X"
            )</f>
        <v>X</v>
      </c>
      <c r="BQ18" s="238" t="str">
        <f xml:space="preserve"> IF(TEXT((EDATE('Projektkostenkalkulation EP'!$B$8,2)+BP$9),"MM")=TEXT((EDATE('Projektkostenkalkulation EP'!$B$8,2)+(BP$9-1)),"MM"),
             IF(
                        OR(
                                    TEXT((EDATE('Projektkostenkalkulation EP'!$B$8,2)+BP$9),"TTT") = "Sa",
                                    TEXT((EDATE('Projektkostenkalkulation EP'!$B$8,2)+BP$9),"TTT") = "So",
                                    IF(ISNA(VLOOKUP(EDATE('Projektkostenkalkulation EP'!$B$8,2)+BP$9,Datenquellen!$F$7:$H$45,3,FALSE))," ",VLOOKUP(EDATE('Projektkostenkalkulation EP'!$B$8,2)+BP$9,Datenquellen!$F$7:$H$45,3,FALSE))="X"
                                    ),
                          "X",
                          ""
                          ),
               "X"
            )</f>
        <v>X</v>
      </c>
      <c r="BR18" s="239"/>
      <c r="BS18" s="240"/>
      <c r="BT18" s="241" t="s">
        <v>67</v>
      </c>
      <c r="BU18" s="407"/>
      <c r="BV18" s="236"/>
      <c r="BW18" s="237" t="str">
        <f>IF(
            OR(
                     TEXT(EDATE('Projektkostenkalkulation EP'!$B$8,2),"TTT") = "Sa",
                     TEXT(EDATE('Projektkostenkalkulation EP'!$B$8,2),"TTT") = "So",
                     IF(ISNA(VLOOKUP(EDATE('Projektkostenkalkulation EP'!$B$8,2),Datenquellen!$F$7:$H$45,3,FALSE))," ",VLOOKUP(EDATE('Projektkostenkalkulation EP'!$B$8,2),Datenquellen!$F$7:$H$45,3,FALSE))="X"
                            ),
                    "X",
                    ""
            )</f>
        <v/>
      </c>
      <c r="BX18" s="237" t="str">
        <f xml:space="preserve"> IF(TEXT((EDATE('Projektkostenkalkulation EP'!$B$8,2)+BW$9),"MM")=TEXT((EDATE('Projektkostenkalkulation EP'!$B$8,2)+(BW$9-1)),"MM"),
             IF(
                        OR(
                                    TEXT((EDATE('Projektkostenkalkulation EP'!$B$8,2)+BW$9),"TTT") = "Sa",
                                    TEXT((EDATE('Projektkostenkalkulation EP'!$B$8,2)+BW$9),"TTT") = "So",
                                    IF(ISNA(VLOOKUP(EDATE('Projektkostenkalkulation EP'!$B$8,2)+BW$9,Datenquellen!$F$7:$H$45,3,FALSE))," ",VLOOKUP(EDATE('Projektkostenkalkulation EP'!$B$8,2)+BW$9,Datenquellen!$F$7:$H$45,3,FALSE))="X"
                                    ),
                          "X",
                          ""
                          ),
               "X"
            )</f>
        <v>X</v>
      </c>
      <c r="BY18" s="237" t="str">
        <f xml:space="preserve"> IF(TEXT((EDATE('Projektkostenkalkulation EP'!$B$8,2)+BX$9),"MM")=TEXT((EDATE('Projektkostenkalkulation EP'!$B$8,2)+(BX$9-1)),"MM"),
             IF(
                        OR(
                                    TEXT((EDATE('Projektkostenkalkulation EP'!$B$8,2)+BX$9),"TTT") = "Sa",
                                    TEXT((EDATE('Projektkostenkalkulation EP'!$B$8,2)+BX$9),"TTT") = "So",
                                    IF(ISNA(VLOOKUP(EDATE('Projektkostenkalkulation EP'!$B$8,2)+BX$9,Datenquellen!$F$7:$H$45,3,FALSE))," ",VLOOKUP(EDATE('Projektkostenkalkulation EP'!$B$8,2)+BX$9,Datenquellen!$F$7:$H$45,3,FALSE))="X"
                                    ),
                          "X",
                          ""
                          ),
               "X"
            )</f>
        <v>X</v>
      </c>
      <c r="BZ18" s="237" t="str">
        <f xml:space="preserve"> IF(TEXT((EDATE('Projektkostenkalkulation EP'!$B$8,2)+BY$9),"MM")=TEXT((EDATE('Projektkostenkalkulation EP'!$B$8,2)+(BY$9-1)),"MM"),
             IF(
                        OR(
                                    TEXT((EDATE('Projektkostenkalkulation EP'!$B$8,2)+BY$9),"TTT") = "Sa",
                                    TEXT((EDATE('Projektkostenkalkulation EP'!$B$8,2)+BY$9),"TTT") = "So",
                                    IF(ISNA(VLOOKUP(EDATE('Projektkostenkalkulation EP'!$B$8,2)+BY$9,Datenquellen!$F$7:$H$45,3,FALSE))," ",VLOOKUP(EDATE('Projektkostenkalkulation EP'!$B$8,2)+BY$9,Datenquellen!$F$7:$H$45,3,FALSE))="X"
                                    ),
                          "X",
                          ""
                          ),
               "X"
            )</f>
        <v/>
      </c>
      <c r="CA18" s="237" t="str">
        <f xml:space="preserve"> IF(TEXT((EDATE('Projektkostenkalkulation EP'!$B$8,2)+BZ$9),"MM")=TEXT((EDATE('Projektkostenkalkulation EP'!$B$8,2)+(BZ$9-1)),"MM"),
             IF(
                        OR(
                                    TEXT((EDATE('Projektkostenkalkulation EP'!$B$8,2)+BZ$9),"TTT") = "Sa",
                                    TEXT((EDATE('Projektkostenkalkulation EP'!$B$8,2)+BZ$9),"TTT") = "So",
                                    IF(ISNA(VLOOKUP(EDATE('Projektkostenkalkulation EP'!$B$8,2)+BZ$9,Datenquellen!$F$7:$H$45,3,FALSE))," ",VLOOKUP(EDATE('Projektkostenkalkulation EP'!$B$8,2)+BZ$9,Datenquellen!$F$7:$H$45,3,FALSE))="X"
                                    ),
                          "X",
                          ""
                          ),
               "X"
            )</f>
        <v/>
      </c>
      <c r="CB18" s="237" t="str">
        <f xml:space="preserve"> IF(TEXT((EDATE('Projektkostenkalkulation EP'!$B$8,2)+CA$9),"MM")=TEXT((EDATE('Projektkostenkalkulation EP'!$B$8,2)+(CA$9-1)),"MM"),
             IF(
                        OR(
                                    TEXT((EDATE('Projektkostenkalkulation EP'!$B$8,2)+CA$9),"TTT") = "Sa",
                                    TEXT((EDATE('Projektkostenkalkulation EP'!$B$8,2)+CA$9),"TTT") = "So",
                                    IF(ISNA(VLOOKUP(EDATE('Projektkostenkalkulation EP'!$B$8,2)+CA$9,Datenquellen!$F$7:$H$45,3,FALSE))," ",VLOOKUP(EDATE('Projektkostenkalkulation EP'!$B$8,2)+CA$9,Datenquellen!$F$7:$H$45,3,FALSE))="X"
                                    ),
                          "X",
                          ""
                          ),
               "X"
            )</f>
        <v/>
      </c>
      <c r="CC18" s="237" t="str">
        <f xml:space="preserve"> IF(TEXT((EDATE('Projektkostenkalkulation EP'!$B$8,2)+CB$9),"MM")=TEXT((EDATE('Projektkostenkalkulation EP'!$B$8,2)+(CB$9-1)),"MM"),
             IF(
                        OR(
                                    TEXT((EDATE('Projektkostenkalkulation EP'!$B$8,2)+CB$9),"TTT") = "Sa",
                                    TEXT((EDATE('Projektkostenkalkulation EP'!$B$8,2)+CB$9),"TTT") = "So",
                                    IF(ISNA(VLOOKUP(EDATE('Projektkostenkalkulation EP'!$B$8,2)+CB$9,Datenquellen!$F$7:$H$45,3,FALSE))," ",VLOOKUP(EDATE('Projektkostenkalkulation EP'!$B$8,2)+CB$9,Datenquellen!$F$7:$H$45,3,FALSE))="X"
                                    ),
                          "X",
                          ""
                          ),
               "X"
            )</f>
        <v/>
      </c>
      <c r="CD18" s="237" t="str">
        <f xml:space="preserve"> IF(TEXT((EDATE('Projektkostenkalkulation EP'!$B$8,2)+CC$9),"MM")=TEXT((EDATE('Projektkostenkalkulation EP'!$B$8,2)+(CC$9-1)),"MM"),
             IF(
                        OR(
                                    TEXT((EDATE('Projektkostenkalkulation EP'!$B$8,2)+CC$9),"TTT") = "Sa",
                                    TEXT((EDATE('Projektkostenkalkulation EP'!$B$8,2)+CC$9),"TTT") = "So",
                                    IF(ISNA(VLOOKUP(EDATE('Projektkostenkalkulation EP'!$B$8,2)+CC$9,Datenquellen!$F$7:$H$45,3,FALSE))," ",VLOOKUP(EDATE('Projektkostenkalkulation EP'!$B$8,2)+CC$9,Datenquellen!$F$7:$H$45,3,FALSE))="X"
                                    ),
                          "X",
                          ""
                          ),
               "X"
            )</f>
        <v/>
      </c>
      <c r="CE18" s="237" t="str">
        <f xml:space="preserve"> IF(TEXT((EDATE('Projektkostenkalkulation EP'!$B$8,2)+CD$9),"MM")=TEXT((EDATE('Projektkostenkalkulation EP'!$B$8,2)+(CD$9-1)),"MM"),
             IF(
                        OR(
                                    TEXT((EDATE('Projektkostenkalkulation EP'!$B$8,2)+CD$9),"TTT") = "Sa",
                                    TEXT((EDATE('Projektkostenkalkulation EP'!$B$8,2)+CD$9),"TTT") = "So",
                                    IF(ISNA(VLOOKUP(EDATE('Projektkostenkalkulation EP'!$B$8,2)+CD$9,Datenquellen!$F$7:$H$45,3,FALSE))," ",VLOOKUP(EDATE('Projektkostenkalkulation EP'!$B$8,2)+CD$9,Datenquellen!$F$7:$H$45,3,FALSE))="X"
                                    ),
                          "X",
                          ""
                          ),
               "X"
            )</f>
        <v>X</v>
      </c>
      <c r="CF18" s="237" t="str">
        <f xml:space="preserve"> IF(TEXT((EDATE('Projektkostenkalkulation EP'!$B$8,2)+CE$9),"MM")=TEXT((EDATE('Projektkostenkalkulation EP'!$B$8,2)+(CE$9-1)),"MM"),
             IF(
                        OR(
                                    TEXT((EDATE('Projektkostenkalkulation EP'!$B$8,2)+CE$9),"TTT") = "Sa",
                                    TEXT((EDATE('Projektkostenkalkulation EP'!$B$8,2)+CE$9),"TTT") = "So",
                                    IF(ISNA(VLOOKUP(EDATE('Projektkostenkalkulation EP'!$B$8,2)+CE$9,Datenquellen!$F$7:$H$45,3,FALSE))," ",VLOOKUP(EDATE('Projektkostenkalkulation EP'!$B$8,2)+CE$9,Datenquellen!$F$7:$H$45,3,FALSE))="X"
                                    ),
                          "X",
                          ""
                          ),
               "X"
            )</f>
        <v>X</v>
      </c>
      <c r="CG18" s="237" t="str">
        <f xml:space="preserve"> IF(TEXT((EDATE('Projektkostenkalkulation EP'!$B$8,2)+CF$9),"MM")=TEXT((EDATE('Projektkostenkalkulation EP'!$B$8,2)+(CF$9-1)),"MM"),
             IF(
                        OR(
                                    TEXT((EDATE('Projektkostenkalkulation EP'!$B$8,2)+CF$9),"TTT") = "Sa",
                                    TEXT((EDATE('Projektkostenkalkulation EP'!$B$8,2)+CF$9),"TTT") = "So",
                                    IF(ISNA(VLOOKUP(EDATE('Projektkostenkalkulation EP'!$B$8,2)+CF$9,Datenquellen!$F$7:$H$45,3,FALSE))," ",VLOOKUP(EDATE('Projektkostenkalkulation EP'!$B$8,2)+CF$9,Datenquellen!$F$7:$H$45,3,FALSE))="X"
                                    ),
                          "X",
                          ""
                          ),
               "X"
            )</f>
        <v/>
      </c>
      <c r="CH18" s="237" t="str">
        <f xml:space="preserve"> IF(TEXT((EDATE('Projektkostenkalkulation EP'!$B$8,2)+CG$9),"MM")=TEXT((EDATE('Projektkostenkalkulation EP'!$B$8,2)+(CG$9-1)),"MM"),
             IF(
                        OR(
                                    TEXT((EDATE('Projektkostenkalkulation EP'!$B$8,2)+CG$9),"TTT") = "Sa",
                                    TEXT((EDATE('Projektkostenkalkulation EP'!$B$8,2)+CG$9),"TTT") = "So",
                                    IF(ISNA(VLOOKUP(EDATE('Projektkostenkalkulation EP'!$B$8,2)+CG$9,Datenquellen!$F$7:$H$45,3,FALSE))," ",VLOOKUP(EDATE('Projektkostenkalkulation EP'!$B$8,2)+CG$9,Datenquellen!$F$7:$H$45,3,FALSE))="X"
                                    ),
                          "X",
                          ""
                          ),
               "X"
            )</f>
        <v/>
      </c>
      <c r="CI18" s="237" t="str">
        <f xml:space="preserve"> IF(TEXT((EDATE('Projektkostenkalkulation EP'!$B$8,2)+CH$9),"MM")=TEXT((EDATE('Projektkostenkalkulation EP'!$B$8,2)+(CH$9-1)),"MM"),
             IF(
                        OR(
                                    TEXT((EDATE('Projektkostenkalkulation EP'!$B$8,2)+CH$9),"TTT") = "Sa",
                                    TEXT((EDATE('Projektkostenkalkulation EP'!$B$8,2)+CH$9),"TTT") = "So",
                                    IF(ISNA(VLOOKUP(EDATE('Projektkostenkalkulation EP'!$B$8,2)+CH$9,Datenquellen!$F$7:$H$45,3,FALSE))," ",VLOOKUP(EDATE('Projektkostenkalkulation EP'!$B$8,2)+CH$9,Datenquellen!$F$7:$H$45,3,FALSE))="X"
                                    ),
                          "X",
                          ""
                          ),
               "X"
            )</f>
        <v/>
      </c>
      <c r="CJ18" s="237" t="str">
        <f xml:space="preserve"> IF(TEXT((EDATE('Projektkostenkalkulation EP'!$B$8,2)+CI$9),"MM")=TEXT((EDATE('Projektkostenkalkulation EP'!$B$8,2)+(CI$9-1)),"MM"),
             IF(
                        OR(
                                    TEXT((EDATE('Projektkostenkalkulation EP'!$B$8,2)+CI$9),"TTT") = "Sa",
                                    TEXT((EDATE('Projektkostenkalkulation EP'!$B$8,2)+CI$9),"TTT") = "So",
                                    IF(ISNA(VLOOKUP(EDATE('Projektkostenkalkulation EP'!$B$8,2)+CI$9,Datenquellen!$F$7:$H$45,3,FALSE))," ",VLOOKUP(EDATE('Projektkostenkalkulation EP'!$B$8,2)+CI$9,Datenquellen!$F$7:$H$45,3,FALSE))="X"
                                    ),
                          "X",
                          ""
                          ),
               "X"
            )</f>
        <v/>
      </c>
      <c r="CK18" s="237" t="str">
        <f xml:space="preserve"> IF(TEXT((EDATE('Projektkostenkalkulation EP'!$B$8,2)+CJ$9),"MM")=TEXT((EDATE('Projektkostenkalkulation EP'!$B$8,2)+(CJ$9-1)),"MM"),
             IF(
                        OR(
                                    TEXT((EDATE('Projektkostenkalkulation EP'!$B$8,2)+CJ$9),"TTT") = "Sa",
                                    TEXT((EDATE('Projektkostenkalkulation EP'!$B$8,2)+CJ$9),"TTT") = "So",
                                    IF(ISNA(VLOOKUP(EDATE('Projektkostenkalkulation EP'!$B$8,2)+CJ$9,Datenquellen!$F$7:$H$45,3,FALSE))," ",VLOOKUP(EDATE('Projektkostenkalkulation EP'!$B$8,2)+CJ$9,Datenquellen!$F$7:$H$45,3,FALSE))="X"
                                    ),
                          "X",
                          ""
                          ),
               "X"
            )</f>
        <v/>
      </c>
      <c r="CL18" s="237" t="str">
        <f xml:space="preserve"> IF(TEXT((EDATE('Projektkostenkalkulation EP'!$B$8,2)+CK$9),"MM")=TEXT((EDATE('Projektkostenkalkulation EP'!$B$8,2)+(CK$9-1)),"MM"),
             IF(
                        OR(
                                    TEXT((EDATE('Projektkostenkalkulation EP'!$B$8,2)+CK$9),"TTT") = "Sa",
                                    TEXT((EDATE('Projektkostenkalkulation EP'!$B$8,2)+CK$9),"TTT") = "So",
                                    IF(ISNA(VLOOKUP(EDATE('Projektkostenkalkulation EP'!$B$8,2)+CK$9,Datenquellen!$F$7:$H$45,3,FALSE))," ",VLOOKUP(EDATE('Projektkostenkalkulation EP'!$B$8,2)+CK$9,Datenquellen!$F$7:$H$45,3,FALSE))="X"
                                    ),
                          "X",
                          ""
                          ),
               "X"
            )</f>
        <v>X</v>
      </c>
      <c r="CM18" s="237" t="str">
        <f xml:space="preserve"> IF(TEXT((EDATE('Projektkostenkalkulation EP'!$B$8,2)+CL$9),"MM")=TEXT((EDATE('Projektkostenkalkulation EP'!$B$8,2)+(CL$9-1)),"MM"),
             IF(
                        OR(
                                    TEXT((EDATE('Projektkostenkalkulation EP'!$B$8,2)+CL$9),"TTT") = "Sa",
                                    TEXT((EDATE('Projektkostenkalkulation EP'!$B$8,2)+CL$9),"TTT") = "So",
                                    IF(ISNA(VLOOKUP(EDATE('Projektkostenkalkulation EP'!$B$8,2)+CL$9,Datenquellen!$F$7:$H$45,3,FALSE))," ",VLOOKUP(EDATE('Projektkostenkalkulation EP'!$B$8,2)+CL$9,Datenquellen!$F$7:$H$45,3,FALSE))="X"
                                    ),
                          "X",
                          ""
                          ),
               "X"
            )</f>
        <v>X</v>
      </c>
      <c r="CN18" s="237" t="str">
        <f xml:space="preserve"> IF(TEXT((EDATE('Projektkostenkalkulation EP'!$B$8,2)+CM$9),"MM")=TEXT((EDATE('Projektkostenkalkulation EP'!$B$8,2)+(CM$9-1)),"MM"),
             IF(
                        OR(
                                    TEXT((EDATE('Projektkostenkalkulation EP'!$B$8,2)+CM$9),"TTT") = "Sa",
                                    TEXT((EDATE('Projektkostenkalkulation EP'!$B$8,2)+CM$9),"TTT") = "So",
                                    IF(ISNA(VLOOKUP(EDATE('Projektkostenkalkulation EP'!$B$8,2)+CM$9,Datenquellen!$F$7:$H$45,3,FALSE))," ",VLOOKUP(EDATE('Projektkostenkalkulation EP'!$B$8,2)+CM$9,Datenquellen!$F$7:$H$45,3,FALSE))="X"
                                    ),
                          "X",
                          ""
                          ),
               "X"
            )</f>
        <v/>
      </c>
      <c r="CO18" s="237" t="str">
        <f xml:space="preserve"> IF(TEXT((EDATE('Projektkostenkalkulation EP'!$B$8,2)+CN$9),"MM")=TEXT((EDATE('Projektkostenkalkulation EP'!$B$8,2)+(CN$9-1)),"MM"),
             IF(
                        OR(
                                    TEXT((EDATE('Projektkostenkalkulation EP'!$B$8,2)+CN$9),"TTT") = "Sa",
                                    TEXT((EDATE('Projektkostenkalkulation EP'!$B$8,2)+CN$9),"TTT") = "So",
                                    IF(ISNA(VLOOKUP(EDATE('Projektkostenkalkulation EP'!$B$8,2)+CN$9,Datenquellen!$F$7:$H$45,3,FALSE))," ",VLOOKUP(EDATE('Projektkostenkalkulation EP'!$B$8,2)+CN$9,Datenquellen!$F$7:$H$45,3,FALSE))="X"
                                    ),
                          "X",
                          ""
                          ),
               "X"
            )</f>
        <v/>
      </c>
      <c r="CP18" s="237" t="str">
        <f xml:space="preserve"> IF(TEXT((EDATE('Projektkostenkalkulation EP'!$B$8,2)+CO$9),"MM")=TEXT((EDATE('Projektkostenkalkulation EP'!$B$8,2)+(CO$9-1)),"MM"),
             IF(
                        OR(
                                    TEXT((EDATE('Projektkostenkalkulation EP'!$B$8,2)+CO$9),"TTT") = "Sa",
                                    TEXT((EDATE('Projektkostenkalkulation EP'!$B$8,2)+CO$9),"TTT") = "So",
                                    IF(ISNA(VLOOKUP(EDATE('Projektkostenkalkulation EP'!$B$8,2)+CO$9,Datenquellen!$F$7:$H$45,3,FALSE))," ",VLOOKUP(EDATE('Projektkostenkalkulation EP'!$B$8,2)+CO$9,Datenquellen!$F$7:$H$45,3,FALSE))="X"
                                    ),
                          "X",
                          ""
                          ),
               "X"
            )</f>
        <v/>
      </c>
      <c r="CQ18" s="237" t="str">
        <f xml:space="preserve"> IF(TEXT((EDATE('Projektkostenkalkulation EP'!$B$8,2)+CP$9),"MM")=TEXT((EDATE('Projektkostenkalkulation EP'!$B$8,2)+(CP$9-1)),"MM"),
             IF(
                        OR(
                                    TEXT((EDATE('Projektkostenkalkulation EP'!$B$8,2)+CP$9),"TTT") = "Sa",
                                    TEXT((EDATE('Projektkostenkalkulation EP'!$B$8,2)+CP$9),"TTT") = "So",
                                    IF(ISNA(VLOOKUP(EDATE('Projektkostenkalkulation EP'!$B$8,2)+CP$9,Datenquellen!$F$7:$H$45,3,FALSE))," ",VLOOKUP(EDATE('Projektkostenkalkulation EP'!$B$8,2)+CP$9,Datenquellen!$F$7:$H$45,3,FALSE))="X"
                                    ),
                          "X",
                          ""
                          ),
               "X"
            )</f>
        <v/>
      </c>
      <c r="CR18" s="237" t="str">
        <f xml:space="preserve"> IF(TEXT((EDATE('Projektkostenkalkulation EP'!$B$8,2)+CQ$9),"MM")=TEXT((EDATE('Projektkostenkalkulation EP'!$B$8,2)+(CQ$9-1)),"MM"),
             IF(
                        OR(
                                    TEXT((EDATE('Projektkostenkalkulation EP'!$B$8,2)+CQ$9),"TTT") = "Sa",
                                    TEXT((EDATE('Projektkostenkalkulation EP'!$B$8,2)+CQ$9),"TTT") = "So",
                                    IF(ISNA(VLOOKUP(EDATE('Projektkostenkalkulation EP'!$B$8,2)+CQ$9,Datenquellen!$F$7:$H$45,3,FALSE))," ",VLOOKUP(EDATE('Projektkostenkalkulation EP'!$B$8,2)+CQ$9,Datenquellen!$F$7:$H$45,3,FALSE))="X"
                                    ),
                          "X",
                          ""
                          ),
               "X"
            )</f>
        <v/>
      </c>
      <c r="CS18" s="237" t="str">
        <f xml:space="preserve"> IF(TEXT((EDATE('Projektkostenkalkulation EP'!$B$8,2)+CR$9),"MM")=TEXT((EDATE('Projektkostenkalkulation EP'!$B$8,2)+(CR$9-1)),"MM"),
             IF(
                        OR(
                                    TEXT((EDATE('Projektkostenkalkulation EP'!$B$8,2)+CR$9),"TTT") = "Sa",
                                    TEXT((EDATE('Projektkostenkalkulation EP'!$B$8,2)+CR$9),"TTT") = "So",
                                    IF(ISNA(VLOOKUP(EDATE('Projektkostenkalkulation EP'!$B$8,2)+CR$9,Datenquellen!$F$7:$H$45,3,FALSE))," ",VLOOKUP(EDATE('Projektkostenkalkulation EP'!$B$8,2)+CR$9,Datenquellen!$F$7:$H$45,3,FALSE))="X"
                                    ),
                          "X",
                          ""
                          ),
               "X"
            )</f>
        <v>X</v>
      </c>
      <c r="CT18" s="237" t="str">
        <f xml:space="preserve"> IF(TEXT((EDATE('Projektkostenkalkulation EP'!$B$8,2)+CS$9),"MM")=TEXT((EDATE('Projektkostenkalkulation EP'!$B$8,2)+(CS$9-1)),"MM"),
             IF(
                        OR(
                                    TEXT((EDATE('Projektkostenkalkulation EP'!$B$8,2)+CS$9),"TTT") = "Sa",
                                    TEXT((EDATE('Projektkostenkalkulation EP'!$B$8,2)+CS$9),"TTT") = "So",
                                    IF(ISNA(VLOOKUP(EDATE('Projektkostenkalkulation EP'!$B$8,2)+CS$9,Datenquellen!$F$7:$H$45,3,FALSE))," ",VLOOKUP(EDATE('Projektkostenkalkulation EP'!$B$8,2)+CS$9,Datenquellen!$F$7:$H$45,3,FALSE))="X"
                                    ),
                          "X",
                          ""
                          ),
               "X"
            )</f>
        <v>X</v>
      </c>
      <c r="CU18" s="237" t="str">
        <f xml:space="preserve"> IF(TEXT((EDATE('Projektkostenkalkulation EP'!$B$8,2)+CT$9),"MM")=TEXT((EDATE('Projektkostenkalkulation EP'!$B$8,2)+(CT$9-1)),"MM"),
             IF(
                        OR(
                                    TEXT((EDATE('Projektkostenkalkulation EP'!$B$8,2)+CT$9),"TTT") = "Sa",
                                    TEXT((EDATE('Projektkostenkalkulation EP'!$B$8,2)+CT$9),"TTT") = "So",
                                    IF(ISNA(VLOOKUP(EDATE('Projektkostenkalkulation EP'!$B$8,2)+CT$9,Datenquellen!$F$7:$H$45,3,FALSE))," ",VLOOKUP(EDATE('Projektkostenkalkulation EP'!$B$8,2)+CT$9,Datenquellen!$F$7:$H$45,3,FALSE))="X"
                                    ),
                          "X",
                          ""
                          ),
               "X"
            )</f>
        <v/>
      </c>
      <c r="CV18" s="237" t="str">
        <f xml:space="preserve"> IF(TEXT((EDATE('Projektkostenkalkulation EP'!$B$8,2)+CU$9),"MM")=TEXT((EDATE('Projektkostenkalkulation EP'!$B$8,2)+(CU$9-1)),"MM"),
             IF(
                        OR(
                                    TEXT((EDATE('Projektkostenkalkulation EP'!$B$8,2)+CU$9),"TTT") = "Sa",
                                    TEXT((EDATE('Projektkostenkalkulation EP'!$B$8,2)+CU$9),"TTT") = "So",
                                    IF(ISNA(VLOOKUP(EDATE('Projektkostenkalkulation EP'!$B$8,2)+CU$9,Datenquellen!$F$7:$H$45,3,FALSE))," ",VLOOKUP(EDATE('Projektkostenkalkulation EP'!$B$8,2)+CU$9,Datenquellen!$F$7:$H$45,3,FALSE))="X"
                                    ),
                          "X",
                          ""
                          ),
               "X"
            )</f>
        <v/>
      </c>
      <c r="CW18" s="237" t="str">
        <f xml:space="preserve"> IF(TEXT((EDATE('Projektkostenkalkulation EP'!$B$8,2)+CV$9),"MM")=TEXT((EDATE('Projektkostenkalkulation EP'!$B$8,2)+(CV$9-1)),"MM"),
             IF(
                        OR(
                                    TEXT((EDATE('Projektkostenkalkulation EP'!$B$8,2)+CV$9),"TTT") = "Sa",
                                    TEXT((EDATE('Projektkostenkalkulation EP'!$B$8,2)+CV$9),"TTT") = "So",
                                    IF(ISNA(VLOOKUP(EDATE('Projektkostenkalkulation EP'!$B$8,2)+CV$9,Datenquellen!$F$7:$H$45,3,FALSE))," ",VLOOKUP(EDATE('Projektkostenkalkulation EP'!$B$8,2)+CV$9,Datenquellen!$F$7:$H$45,3,FALSE))="X"
                                    ),
                          "X",
                          ""
                          ),
               "X"
            )</f>
        <v/>
      </c>
      <c r="CX18" s="237" t="str">
        <f xml:space="preserve"> IF(TEXT((EDATE('Projektkostenkalkulation EP'!$B$8,2)+CW$9),"MM")=TEXT((EDATE('Projektkostenkalkulation EP'!$B$8,2)+(CW$9-1)),"MM"),
             IF(
                        OR(
                                    TEXT((EDATE('Projektkostenkalkulation EP'!$B$8,2)+CW$9),"TTT") = "Sa",
                                    TEXT((EDATE('Projektkostenkalkulation EP'!$B$8,2)+CW$9),"TTT") = "So",
                                    IF(ISNA(VLOOKUP(EDATE('Projektkostenkalkulation EP'!$B$8,2)+CW$9,Datenquellen!$F$7:$H$45,3,FALSE))," ",VLOOKUP(EDATE('Projektkostenkalkulation EP'!$B$8,2)+CW$9,Datenquellen!$F$7:$H$45,3,FALSE))="X"
                                    ),
                          "X",
                          ""
                          ),
               "X"
            )</f>
        <v/>
      </c>
      <c r="CY18" s="237" t="str">
        <f xml:space="preserve"> IF(TEXT((EDATE('Projektkostenkalkulation EP'!$B$8,2)+CX$9),"MM")=TEXT((EDATE('Projektkostenkalkulation EP'!$B$8,2)+(CX$9-1)),"MM"),
             IF(
                        OR(
                                    TEXT((EDATE('Projektkostenkalkulation EP'!$B$8,2)+CX$9),"TTT") = "Sa",
                                    TEXT((EDATE('Projektkostenkalkulation EP'!$B$8,2)+CX$9),"TTT") = "So",
                                    IF(ISNA(VLOOKUP(EDATE('Projektkostenkalkulation EP'!$B$8,2)+CX$9,Datenquellen!$F$7:$H$45,3,FALSE))," ",VLOOKUP(EDATE('Projektkostenkalkulation EP'!$B$8,2)+CX$9,Datenquellen!$F$7:$H$45,3,FALSE))="X"
                                    ),
                          "X",
                          ""
                          ),
               "X"
            )</f>
        <v>X</v>
      </c>
      <c r="CZ18" s="237" t="str">
        <f xml:space="preserve"> IF(TEXT((EDATE('Projektkostenkalkulation EP'!$B$8,2)+CY$9),"MM")=TEXT((EDATE('Projektkostenkalkulation EP'!$B$8,2)+(CY$9-1)),"MM"),
             IF(
                        OR(
                                    TEXT((EDATE('Projektkostenkalkulation EP'!$B$8,2)+CY$9),"TTT") = "Sa",
                                    TEXT((EDATE('Projektkostenkalkulation EP'!$B$8,2)+CY$9),"TTT") = "So",
                                    IF(ISNA(VLOOKUP(EDATE('Projektkostenkalkulation EP'!$B$8,2)+CY$9,Datenquellen!$F$7:$H$45,3,FALSE))," ",VLOOKUP(EDATE('Projektkostenkalkulation EP'!$B$8,2)+CY$9,Datenquellen!$F$7:$H$45,3,FALSE))="X"
                                    ),
                          "X",
                          ""
                          ),
               "X"
            )</f>
        <v>X</v>
      </c>
      <c r="DA18" s="238" t="str">
        <f xml:space="preserve"> IF(TEXT((EDATE('Projektkostenkalkulation EP'!$B$8,2)+CZ$9),"MM")=TEXT((EDATE('Projektkostenkalkulation EP'!$B$8,2)+(CZ$9-1)),"MM"),
             IF(
                        OR(
                                    TEXT((EDATE('Projektkostenkalkulation EP'!$B$8,2)+CZ$9),"TTT") = "Sa",
                                    TEXT((EDATE('Projektkostenkalkulation EP'!$B$8,2)+CZ$9),"TTT") = "So",
                                    IF(ISNA(VLOOKUP(EDATE('Projektkostenkalkulation EP'!$B$8,2)+CZ$9,Datenquellen!$F$7:$H$45,3,FALSE))," ",VLOOKUP(EDATE('Projektkostenkalkulation EP'!$B$8,2)+CZ$9,Datenquellen!$F$7:$H$45,3,FALSE))="X"
                                    ),
                          "X",
                          ""
                          ),
               "X"
            )</f>
        <v>X</v>
      </c>
      <c r="DB18" s="239"/>
      <c r="DC18" s="240"/>
      <c r="DD18" s="241" t="s">
        <v>67</v>
      </c>
      <c r="DE18" s="407"/>
      <c r="DF18" s="236"/>
      <c r="DG18" s="237" t="str">
        <f>IF(
            OR(
                     TEXT(EDATE('Projektkostenkalkulation EP'!$B$8,2),"TTT") = "Sa",
                     TEXT(EDATE('Projektkostenkalkulation EP'!$B$8,2),"TTT") = "So",
                     IF(ISNA(VLOOKUP(EDATE('Projektkostenkalkulation EP'!$B$8,2),Datenquellen!$F$7:$H$45,3,FALSE))," ",VLOOKUP(EDATE('Projektkostenkalkulation EP'!$B$8,2),Datenquellen!$F$7:$H$45,3,FALSE))="X"
                            ),
                    "X",
                    ""
            )</f>
        <v/>
      </c>
      <c r="DH18" s="237" t="str">
        <f xml:space="preserve"> IF(TEXT((EDATE('Projektkostenkalkulation EP'!$B$8,2)+DG$9),"MM")=TEXT((EDATE('Projektkostenkalkulation EP'!$B$8,2)+(DG$9-1)),"MM"),
             IF(
                        OR(
                                    TEXT((EDATE('Projektkostenkalkulation EP'!$B$8,2)+DG$9),"TTT") = "Sa",
                                    TEXT((EDATE('Projektkostenkalkulation EP'!$B$8,2)+DG$9),"TTT") = "So",
                                    IF(ISNA(VLOOKUP(EDATE('Projektkostenkalkulation EP'!$B$8,2)+DG$9,Datenquellen!$F$7:$H$45,3,FALSE))," ",VLOOKUP(EDATE('Projektkostenkalkulation EP'!$B$8,2)+DG$9,Datenquellen!$F$7:$H$45,3,FALSE))="X"
                                    ),
                          "X",
                          ""
                          ),
               "X"
            )</f>
        <v>X</v>
      </c>
      <c r="DI18" s="237" t="str">
        <f xml:space="preserve"> IF(TEXT((EDATE('Projektkostenkalkulation EP'!$B$8,2)+DH$9),"MM")=TEXT((EDATE('Projektkostenkalkulation EP'!$B$8,2)+(DH$9-1)),"MM"),
             IF(
                        OR(
                                    TEXT((EDATE('Projektkostenkalkulation EP'!$B$8,2)+DH$9),"TTT") = "Sa",
                                    TEXT((EDATE('Projektkostenkalkulation EP'!$B$8,2)+DH$9),"TTT") = "So",
                                    IF(ISNA(VLOOKUP(EDATE('Projektkostenkalkulation EP'!$B$8,2)+DH$9,Datenquellen!$F$7:$H$45,3,FALSE))," ",VLOOKUP(EDATE('Projektkostenkalkulation EP'!$B$8,2)+DH$9,Datenquellen!$F$7:$H$45,3,FALSE))="X"
                                    ),
                          "X",
                          ""
                          ),
               "X"
            )</f>
        <v>X</v>
      </c>
      <c r="DJ18" s="237" t="str">
        <f xml:space="preserve"> IF(TEXT((EDATE('Projektkostenkalkulation EP'!$B$8,2)+DI$9),"MM")=TEXT((EDATE('Projektkostenkalkulation EP'!$B$8,2)+(DI$9-1)),"MM"),
             IF(
                        OR(
                                    TEXT((EDATE('Projektkostenkalkulation EP'!$B$8,2)+DI$9),"TTT") = "Sa",
                                    TEXT((EDATE('Projektkostenkalkulation EP'!$B$8,2)+DI$9),"TTT") = "So",
                                    IF(ISNA(VLOOKUP(EDATE('Projektkostenkalkulation EP'!$B$8,2)+DI$9,Datenquellen!$F$7:$H$45,3,FALSE))," ",VLOOKUP(EDATE('Projektkostenkalkulation EP'!$B$8,2)+DI$9,Datenquellen!$F$7:$H$45,3,FALSE))="X"
                                    ),
                          "X",
                          ""
                          ),
               "X"
            )</f>
        <v/>
      </c>
      <c r="DK18" s="237" t="str">
        <f xml:space="preserve"> IF(TEXT((EDATE('Projektkostenkalkulation EP'!$B$8,2)+DJ$9),"MM")=TEXT((EDATE('Projektkostenkalkulation EP'!$B$8,2)+(DJ$9-1)),"MM"),
             IF(
                        OR(
                                    TEXT((EDATE('Projektkostenkalkulation EP'!$B$8,2)+DJ$9),"TTT") = "Sa",
                                    TEXT((EDATE('Projektkostenkalkulation EP'!$B$8,2)+DJ$9),"TTT") = "So",
                                    IF(ISNA(VLOOKUP(EDATE('Projektkostenkalkulation EP'!$B$8,2)+DJ$9,Datenquellen!$F$7:$H$45,3,FALSE))," ",VLOOKUP(EDATE('Projektkostenkalkulation EP'!$B$8,2)+DJ$9,Datenquellen!$F$7:$H$45,3,FALSE))="X"
                                    ),
                          "X",
                          ""
                          ),
               "X"
            )</f>
        <v/>
      </c>
      <c r="DL18" s="237" t="str">
        <f xml:space="preserve"> IF(TEXT((EDATE('Projektkostenkalkulation EP'!$B$8,2)+DK$9),"MM")=TEXT((EDATE('Projektkostenkalkulation EP'!$B$8,2)+(DK$9-1)),"MM"),
             IF(
                        OR(
                                    TEXT((EDATE('Projektkostenkalkulation EP'!$B$8,2)+DK$9),"TTT") = "Sa",
                                    TEXT((EDATE('Projektkostenkalkulation EP'!$B$8,2)+DK$9),"TTT") = "So",
                                    IF(ISNA(VLOOKUP(EDATE('Projektkostenkalkulation EP'!$B$8,2)+DK$9,Datenquellen!$F$7:$H$45,3,FALSE))," ",VLOOKUP(EDATE('Projektkostenkalkulation EP'!$B$8,2)+DK$9,Datenquellen!$F$7:$H$45,3,FALSE))="X"
                                    ),
                          "X",
                          ""
                          ),
               "X"
            )</f>
        <v/>
      </c>
      <c r="DM18" s="237" t="str">
        <f xml:space="preserve"> IF(TEXT((EDATE('Projektkostenkalkulation EP'!$B$8,2)+DL$9),"MM")=TEXT((EDATE('Projektkostenkalkulation EP'!$B$8,2)+(DL$9-1)),"MM"),
             IF(
                        OR(
                                    TEXT((EDATE('Projektkostenkalkulation EP'!$B$8,2)+DL$9),"TTT") = "Sa",
                                    TEXT((EDATE('Projektkostenkalkulation EP'!$B$8,2)+DL$9),"TTT") = "So",
                                    IF(ISNA(VLOOKUP(EDATE('Projektkostenkalkulation EP'!$B$8,2)+DL$9,Datenquellen!$F$7:$H$45,3,FALSE))," ",VLOOKUP(EDATE('Projektkostenkalkulation EP'!$B$8,2)+DL$9,Datenquellen!$F$7:$H$45,3,FALSE))="X"
                                    ),
                          "X",
                          ""
                          ),
               "X"
            )</f>
        <v/>
      </c>
      <c r="DN18" s="237" t="str">
        <f xml:space="preserve"> IF(TEXT((EDATE('Projektkostenkalkulation EP'!$B$8,2)+DM$9),"MM")=TEXT((EDATE('Projektkostenkalkulation EP'!$B$8,2)+(DM$9-1)),"MM"),
             IF(
                        OR(
                                    TEXT((EDATE('Projektkostenkalkulation EP'!$B$8,2)+DM$9),"TTT") = "Sa",
                                    TEXT((EDATE('Projektkostenkalkulation EP'!$B$8,2)+DM$9),"TTT") = "So",
                                    IF(ISNA(VLOOKUP(EDATE('Projektkostenkalkulation EP'!$B$8,2)+DM$9,Datenquellen!$F$7:$H$45,3,FALSE))," ",VLOOKUP(EDATE('Projektkostenkalkulation EP'!$B$8,2)+DM$9,Datenquellen!$F$7:$H$45,3,FALSE))="X"
                                    ),
                          "X",
                          ""
                          ),
               "X"
            )</f>
        <v/>
      </c>
      <c r="DO18" s="237" t="str">
        <f xml:space="preserve"> IF(TEXT((EDATE('Projektkostenkalkulation EP'!$B$8,2)+DN$9),"MM")=TEXT((EDATE('Projektkostenkalkulation EP'!$B$8,2)+(DN$9-1)),"MM"),
             IF(
                        OR(
                                    TEXT((EDATE('Projektkostenkalkulation EP'!$B$8,2)+DN$9),"TTT") = "Sa",
                                    TEXT((EDATE('Projektkostenkalkulation EP'!$B$8,2)+DN$9),"TTT") = "So",
                                    IF(ISNA(VLOOKUP(EDATE('Projektkostenkalkulation EP'!$B$8,2)+DN$9,Datenquellen!$F$7:$H$45,3,FALSE))," ",VLOOKUP(EDATE('Projektkostenkalkulation EP'!$B$8,2)+DN$9,Datenquellen!$F$7:$H$45,3,FALSE))="X"
                                    ),
                          "X",
                          ""
                          ),
               "X"
            )</f>
        <v>X</v>
      </c>
      <c r="DP18" s="237" t="str">
        <f xml:space="preserve"> IF(TEXT((EDATE('Projektkostenkalkulation EP'!$B$8,2)+DO$9),"MM")=TEXT((EDATE('Projektkostenkalkulation EP'!$B$8,2)+(DO$9-1)),"MM"),
             IF(
                        OR(
                                    TEXT((EDATE('Projektkostenkalkulation EP'!$B$8,2)+DO$9),"TTT") = "Sa",
                                    TEXT((EDATE('Projektkostenkalkulation EP'!$B$8,2)+DO$9),"TTT") = "So",
                                    IF(ISNA(VLOOKUP(EDATE('Projektkostenkalkulation EP'!$B$8,2)+DO$9,Datenquellen!$F$7:$H$45,3,FALSE))," ",VLOOKUP(EDATE('Projektkostenkalkulation EP'!$B$8,2)+DO$9,Datenquellen!$F$7:$H$45,3,FALSE))="X"
                                    ),
                          "X",
                          ""
                          ),
               "X"
            )</f>
        <v>X</v>
      </c>
      <c r="DQ18" s="237" t="str">
        <f xml:space="preserve"> IF(TEXT((EDATE('Projektkostenkalkulation EP'!$B$8,2)+DP$9),"MM")=TEXT((EDATE('Projektkostenkalkulation EP'!$B$8,2)+(DP$9-1)),"MM"),
             IF(
                        OR(
                                    TEXT((EDATE('Projektkostenkalkulation EP'!$B$8,2)+DP$9),"TTT") = "Sa",
                                    TEXT((EDATE('Projektkostenkalkulation EP'!$B$8,2)+DP$9),"TTT") = "So",
                                    IF(ISNA(VLOOKUP(EDATE('Projektkostenkalkulation EP'!$B$8,2)+DP$9,Datenquellen!$F$7:$H$45,3,FALSE))," ",VLOOKUP(EDATE('Projektkostenkalkulation EP'!$B$8,2)+DP$9,Datenquellen!$F$7:$H$45,3,FALSE))="X"
                                    ),
                          "X",
                          ""
                          ),
               "X"
            )</f>
        <v/>
      </c>
      <c r="DR18" s="237" t="str">
        <f xml:space="preserve"> IF(TEXT((EDATE('Projektkostenkalkulation EP'!$B$8,2)+DQ$9),"MM")=TEXT((EDATE('Projektkostenkalkulation EP'!$B$8,2)+(DQ$9-1)),"MM"),
             IF(
                        OR(
                                    TEXT((EDATE('Projektkostenkalkulation EP'!$B$8,2)+DQ$9),"TTT") = "Sa",
                                    TEXT((EDATE('Projektkostenkalkulation EP'!$B$8,2)+DQ$9),"TTT") = "So",
                                    IF(ISNA(VLOOKUP(EDATE('Projektkostenkalkulation EP'!$B$8,2)+DQ$9,Datenquellen!$F$7:$H$45,3,FALSE))," ",VLOOKUP(EDATE('Projektkostenkalkulation EP'!$B$8,2)+DQ$9,Datenquellen!$F$7:$H$45,3,FALSE))="X"
                                    ),
                          "X",
                          ""
                          ),
               "X"
            )</f>
        <v/>
      </c>
      <c r="DS18" s="237" t="str">
        <f xml:space="preserve"> IF(TEXT((EDATE('Projektkostenkalkulation EP'!$B$8,2)+DR$9),"MM")=TEXT((EDATE('Projektkostenkalkulation EP'!$B$8,2)+(DR$9-1)),"MM"),
             IF(
                        OR(
                                    TEXT((EDATE('Projektkostenkalkulation EP'!$B$8,2)+DR$9),"TTT") = "Sa",
                                    TEXT((EDATE('Projektkostenkalkulation EP'!$B$8,2)+DR$9),"TTT") = "So",
                                    IF(ISNA(VLOOKUP(EDATE('Projektkostenkalkulation EP'!$B$8,2)+DR$9,Datenquellen!$F$7:$H$45,3,FALSE))," ",VLOOKUP(EDATE('Projektkostenkalkulation EP'!$B$8,2)+DR$9,Datenquellen!$F$7:$H$45,3,FALSE))="X"
                                    ),
                          "X",
                          ""
                          ),
               "X"
            )</f>
        <v/>
      </c>
      <c r="DT18" s="237" t="str">
        <f xml:space="preserve"> IF(TEXT((EDATE('Projektkostenkalkulation EP'!$B$8,2)+DS$9),"MM")=TEXT((EDATE('Projektkostenkalkulation EP'!$B$8,2)+(DS$9-1)),"MM"),
             IF(
                        OR(
                                    TEXT((EDATE('Projektkostenkalkulation EP'!$B$8,2)+DS$9),"TTT") = "Sa",
                                    TEXT((EDATE('Projektkostenkalkulation EP'!$B$8,2)+DS$9),"TTT") = "So",
                                    IF(ISNA(VLOOKUP(EDATE('Projektkostenkalkulation EP'!$B$8,2)+DS$9,Datenquellen!$F$7:$H$45,3,FALSE))," ",VLOOKUP(EDATE('Projektkostenkalkulation EP'!$B$8,2)+DS$9,Datenquellen!$F$7:$H$45,3,FALSE))="X"
                                    ),
                          "X",
                          ""
                          ),
               "X"
            )</f>
        <v/>
      </c>
      <c r="DU18" s="237" t="str">
        <f xml:space="preserve"> IF(TEXT((EDATE('Projektkostenkalkulation EP'!$B$8,2)+DT$9),"MM")=TEXT((EDATE('Projektkostenkalkulation EP'!$B$8,2)+(DT$9-1)),"MM"),
             IF(
                        OR(
                                    TEXT((EDATE('Projektkostenkalkulation EP'!$B$8,2)+DT$9),"TTT") = "Sa",
                                    TEXT((EDATE('Projektkostenkalkulation EP'!$B$8,2)+DT$9),"TTT") = "So",
                                    IF(ISNA(VLOOKUP(EDATE('Projektkostenkalkulation EP'!$B$8,2)+DT$9,Datenquellen!$F$7:$H$45,3,FALSE))," ",VLOOKUP(EDATE('Projektkostenkalkulation EP'!$B$8,2)+DT$9,Datenquellen!$F$7:$H$45,3,FALSE))="X"
                                    ),
                          "X",
                          ""
                          ),
               "X"
            )</f>
        <v/>
      </c>
      <c r="DV18" s="237" t="str">
        <f xml:space="preserve"> IF(TEXT((EDATE('Projektkostenkalkulation EP'!$B$8,2)+DU$9),"MM")=TEXT((EDATE('Projektkostenkalkulation EP'!$B$8,2)+(DU$9-1)),"MM"),
             IF(
                        OR(
                                    TEXT((EDATE('Projektkostenkalkulation EP'!$B$8,2)+DU$9),"TTT") = "Sa",
                                    TEXT((EDATE('Projektkostenkalkulation EP'!$B$8,2)+DU$9),"TTT") = "So",
                                    IF(ISNA(VLOOKUP(EDATE('Projektkostenkalkulation EP'!$B$8,2)+DU$9,Datenquellen!$F$7:$H$45,3,FALSE))," ",VLOOKUP(EDATE('Projektkostenkalkulation EP'!$B$8,2)+DU$9,Datenquellen!$F$7:$H$45,3,FALSE))="X"
                                    ),
                          "X",
                          ""
                          ),
               "X"
            )</f>
        <v>X</v>
      </c>
      <c r="DW18" s="237" t="str">
        <f xml:space="preserve"> IF(TEXT((EDATE('Projektkostenkalkulation EP'!$B$8,2)+DV$9),"MM")=TEXT((EDATE('Projektkostenkalkulation EP'!$B$8,2)+(DV$9-1)),"MM"),
             IF(
                        OR(
                                    TEXT((EDATE('Projektkostenkalkulation EP'!$B$8,2)+DV$9),"TTT") = "Sa",
                                    TEXT((EDATE('Projektkostenkalkulation EP'!$B$8,2)+DV$9),"TTT") = "So",
                                    IF(ISNA(VLOOKUP(EDATE('Projektkostenkalkulation EP'!$B$8,2)+DV$9,Datenquellen!$F$7:$H$45,3,FALSE))," ",VLOOKUP(EDATE('Projektkostenkalkulation EP'!$B$8,2)+DV$9,Datenquellen!$F$7:$H$45,3,FALSE))="X"
                                    ),
                          "X",
                          ""
                          ),
               "X"
            )</f>
        <v>X</v>
      </c>
      <c r="DX18" s="237" t="str">
        <f xml:space="preserve"> IF(TEXT((EDATE('Projektkostenkalkulation EP'!$B$8,2)+DW$9),"MM")=TEXT((EDATE('Projektkostenkalkulation EP'!$B$8,2)+(DW$9-1)),"MM"),
             IF(
                        OR(
                                    TEXT((EDATE('Projektkostenkalkulation EP'!$B$8,2)+DW$9),"TTT") = "Sa",
                                    TEXT((EDATE('Projektkostenkalkulation EP'!$B$8,2)+DW$9),"TTT") = "So",
                                    IF(ISNA(VLOOKUP(EDATE('Projektkostenkalkulation EP'!$B$8,2)+DW$9,Datenquellen!$F$7:$H$45,3,FALSE))," ",VLOOKUP(EDATE('Projektkostenkalkulation EP'!$B$8,2)+DW$9,Datenquellen!$F$7:$H$45,3,FALSE))="X"
                                    ),
                          "X",
                          ""
                          ),
               "X"
            )</f>
        <v/>
      </c>
      <c r="DY18" s="237" t="str">
        <f xml:space="preserve"> IF(TEXT((EDATE('Projektkostenkalkulation EP'!$B$8,2)+DX$9),"MM")=TEXT((EDATE('Projektkostenkalkulation EP'!$B$8,2)+(DX$9-1)),"MM"),
             IF(
                        OR(
                                    TEXT((EDATE('Projektkostenkalkulation EP'!$B$8,2)+DX$9),"TTT") = "Sa",
                                    TEXT((EDATE('Projektkostenkalkulation EP'!$B$8,2)+DX$9),"TTT") = "So",
                                    IF(ISNA(VLOOKUP(EDATE('Projektkostenkalkulation EP'!$B$8,2)+DX$9,Datenquellen!$F$7:$H$45,3,FALSE))," ",VLOOKUP(EDATE('Projektkostenkalkulation EP'!$B$8,2)+DX$9,Datenquellen!$F$7:$H$45,3,FALSE))="X"
                                    ),
                          "X",
                          ""
                          ),
               "X"
            )</f>
        <v/>
      </c>
      <c r="DZ18" s="237" t="str">
        <f xml:space="preserve"> IF(TEXT((EDATE('Projektkostenkalkulation EP'!$B$8,2)+DY$9),"MM")=TEXT((EDATE('Projektkostenkalkulation EP'!$B$8,2)+(DY$9-1)),"MM"),
             IF(
                        OR(
                                    TEXT((EDATE('Projektkostenkalkulation EP'!$B$8,2)+DY$9),"TTT") = "Sa",
                                    TEXT((EDATE('Projektkostenkalkulation EP'!$B$8,2)+DY$9),"TTT") = "So",
                                    IF(ISNA(VLOOKUP(EDATE('Projektkostenkalkulation EP'!$B$8,2)+DY$9,Datenquellen!$F$7:$H$45,3,FALSE))," ",VLOOKUP(EDATE('Projektkostenkalkulation EP'!$B$8,2)+DY$9,Datenquellen!$F$7:$H$45,3,FALSE))="X"
                                    ),
                          "X",
                          ""
                          ),
               "X"
            )</f>
        <v/>
      </c>
      <c r="EA18" s="237" t="str">
        <f xml:space="preserve"> IF(TEXT((EDATE('Projektkostenkalkulation EP'!$B$8,2)+DZ$9),"MM")=TEXT((EDATE('Projektkostenkalkulation EP'!$B$8,2)+(DZ$9-1)),"MM"),
             IF(
                        OR(
                                    TEXT((EDATE('Projektkostenkalkulation EP'!$B$8,2)+DZ$9),"TTT") = "Sa",
                                    TEXT((EDATE('Projektkostenkalkulation EP'!$B$8,2)+DZ$9),"TTT") = "So",
                                    IF(ISNA(VLOOKUP(EDATE('Projektkostenkalkulation EP'!$B$8,2)+DZ$9,Datenquellen!$F$7:$H$45,3,FALSE))," ",VLOOKUP(EDATE('Projektkostenkalkulation EP'!$B$8,2)+DZ$9,Datenquellen!$F$7:$H$45,3,FALSE))="X"
                                    ),
                          "X",
                          ""
                          ),
               "X"
            )</f>
        <v/>
      </c>
      <c r="EB18" s="237" t="str">
        <f xml:space="preserve"> IF(TEXT((EDATE('Projektkostenkalkulation EP'!$B$8,2)+EA$9),"MM")=TEXT((EDATE('Projektkostenkalkulation EP'!$B$8,2)+(EA$9-1)),"MM"),
             IF(
                        OR(
                                    TEXT((EDATE('Projektkostenkalkulation EP'!$B$8,2)+EA$9),"TTT") = "Sa",
                                    TEXT((EDATE('Projektkostenkalkulation EP'!$B$8,2)+EA$9),"TTT") = "So",
                                    IF(ISNA(VLOOKUP(EDATE('Projektkostenkalkulation EP'!$B$8,2)+EA$9,Datenquellen!$F$7:$H$45,3,FALSE))," ",VLOOKUP(EDATE('Projektkostenkalkulation EP'!$B$8,2)+EA$9,Datenquellen!$F$7:$H$45,3,FALSE))="X"
                                    ),
                          "X",
                          ""
                          ),
               "X"
            )</f>
        <v/>
      </c>
      <c r="EC18" s="237" t="str">
        <f xml:space="preserve"> IF(TEXT((EDATE('Projektkostenkalkulation EP'!$B$8,2)+EB$9),"MM")=TEXT((EDATE('Projektkostenkalkulation EP'!$B$8,2)+(EB$9-1)),"MM"),
             IF(
                        OR(
                                    TEXT((EDATE('Projektkostenkalkulation EP'!$B$8,2)+EB$9),"TTT") = "Sa",
                                    TEXT((EDATE('Projektkostenkalkulation EP'!$B$8,2)+EB$9),"TTT") = "So",
                                    IF(ISNA(VLOOKUP(EDATE('Projektkostenkalkulation EP'!$B$8,2)+EB$9,Datenquellen!$F$7:$H$45,3,FALSE))," ",VLOOKUP(EDATE('Projektkostenkalkulation EP'!$B$8,2)+EB$9,Datenquellen!$F$7:$H$45,3,FALSE))="X"
                                    ),
                          "X",
                          ""
                          ),
               "X"
            )</f>
        <v>X</v>
      </c>
      <c r="ED18" s="237" t="str">
        <f xml:space="preserve"> IF(TEXT((EDATE('Projektkostenkalkulation EP'!$B$8,2)+EC$9),"MM")=TEXT((EDATE('Projektkostenkalkulation EP'!$B$8,2)+(EC$9-1)),"MM"),
             IF(
                        OR(
                                    TEXT((EDATE('Projektkostenkalkulation EP'!$B$8,2)+EC$9),"TTT") = "Sa",
                                    TEXT((EDATE('Projektkostenkalkulation EP'!$B$8,2)+EC$9),"TTT") = "So",
                                    IF(ISNA(VLOOKUP(EDATE('Projektkostenkalkulation EP'!$B$8,2)+EC$9,Datenquellen!$F$7:$H$45,3,FALSE))," ",VLOOKUP(EDATE('Projektkostenkalkulation EP'!$B$8,2)+EC$9,Datenquellen!$F$7:$H$45,3,FALSE))="X"
                                    ),
                          "X",
                          ""
                          ),
               "X"
            )</f>
        <v>X</v>
      </c>
      <c r="EE18" s="237" t="str">
        <f xml:space="preserve"> IF(TEXT((EDATE('Projektkostenkalkulation EP'!$B$8,2)+ED$9),"MM")=TEXT((EDATE('Projektkostenkalkulation EP'!$B$8,2)+(ED$9-1)),"MM"),
             IF(
                        OR(
                                    TEXT((EDATE('Projektkostenkalkulation EP'!$B$8,2)+ED$9),"TTT") = "Sa",
                                    TEXT((EDATE('Projektkostenkalkulation EP'!$B$8,2)+ED$9),"TTT") = "So",
                                    IF(ISNA(VLOOKUP(EDATE('Projektkostenkalkulation EP'!$B$8,2)+ED$9,Datenquellen!$F$7:$H$45,3,FALSE))," ",VLOOKUP(EDATE('Projektkostenkalkulation EP'!$B$8,2)+ED$9,Datenquellen!$F$7:$H$45,3,FALSE))="X"
                                    ),
                          "X",
                          ""
                          ),
               "X"
            )</f>
        <v/>
      </c>
      <c r="EF18" s="237" t="str">
        <f xml:space="preserve"> IF(TEXT((EDATE('Projektkostenkalkulation EP'!$B$8,2)+EE$9),"MM")=TEXT((EDATE('Projektkostenkalkulation EP'!$B$8,2)+(EE$9-1)),"MM"),
             IF(
                        OR(
                                    TEXT((EDATE('Projektkostenkalkulation EP'!$B$8,2)+EE$9),"TTT") = "Sa",
                                    TEXT((EDATE('Projektkostenkalkulation EP'!$B$8,2)+EE$9),"TTT") = "So",
                                    IF(ISNA(VLOOKUP(EDATE('Projektkostenkalkulation EP'!$B$8,2)+EE$9,Datenquellen!$F$7:$H$45,3,FALSE))," ",VLOOKUP(EDATE('Projektkostenkalkulation EP'!$B$8,2)+EE$9,Datenquellen!$F$7:$H$45,3,FALSE))="X"
                                    ),
                          "X",
                          ""
                          ),
               "X"
            )</f>
        <v/>
      </c>
      <c r="EG18" s="237" t="str">
        <f xml:space="preserve"> IF(TEXT((EDATE('Projektkostenkalkulation EP'!$B$8,2)+EF$9),"MM")=TEXT((EDATE('Projektkostenkalkulation EP'!$B$8,2)+(EF$9-1)),"MM"),
             IF(
                        OR(
                                    TEXT((EDATE('Projektkostenkalkulation EP'!$B$8,2)+EF$9),"TTT") = "Sa",
                                    TEXT((EDATE('Projektkostenkalkulation EP'!$B$8,2)+EF$9),"TTT") = "So",
                                    IF(ISNA(VLOOKUP(EDATE('Projektkostenkalkulation EP'!$B$8,2)+EF$9,Datenquellen!$F$7:$H$45,3,FALSE))," ",VLOOKUP(EDATE('Projektkostenkalkulation EP'!$B$8,2)+EF$9,Datenquellen!$F$7:$H$45,3,FALSE))="X"
                                    ),
                          "X",
                          ""
                          ),
               "X"
            )</f>
        <v/>
      </c>
      <c r="EH18" s="237" t="str">
        <f xml:space="preserve"> IF(TEXT((EDATE('Projektkostenkalkulation EP'!$B$8,2)+EG$9),"MM")=TEXT((EDATE('Projektkostenkalkulation EP'!$B$8,2)+(EG$9-1)),"MM"),
             IF(
                        OR(
                                    TEXT((EDATE('Projektkostenkalkulation EP'!$B$8,2)+EG$9),"TTT") = "Sa",
                                    TEXT((EDATE('Projektkostenkalkulation EP'!$B$8,2)+EG$9),"TTT") = "So",
                                    IF(ISNA(VLOOKUP(EDATE('Projektkostenkalkulation EP'!$B$8,2)+EG$9,Datenquellen!$F$7:$H$45,3,FALSE))," ",VLOOKUP(EDATE('Projektkostenkalkulation EP'!$B$8,2)+EG$9,Datenquellen!$F$7:$H$45,3,FALSE))="X"
                                    ),
                          "X",
                          ""
                          ),
               "X"
            )</f>
        <v/>
      </c>
      <c r="EI18" s="237" t="str">
        <f xml:space="preserve"> IF(TEXT((EDATE('Projektkostenkalkulation EP'!$B$8,2)+EH$9),"MM")=TEXT((EDATE('Projektkostenkalkulation EP'!$B$8,2)+(EH$9-1)),"MM"),
             IF(
                        OR(
                                    TEXT((EDATE('Projektkostenkalkulation EP'!$B$8,2)+EH$9),"TTT") = "Sa",
                                    TEXT((EDATE('Projektkostenkalkulation EP'!$B$8,2)+EH$9),"TTT") = "So",
                                    IF(ISNA(VLOOKUP(EDATE('Projektkostenkalkulation EP'!$B$8,2)+EH$9,Datenquellen!$F$7:$H$45,3,FALSE))," ",VLOOKUP(EDATE('Projektkostenkalkulation EP'!$B$8,2)+EH$9,Datenquellen!$F$7:$H$45,3,FALSE))="X"
                                    ),
                          "X",
                          ""
                          ),
               "X"
            )</f>
        <v>X</v>
      </c>
      <c r="EJ18" s="237" t="str">
        <f xml:space="preserve"> IF(TEXT((EDATE('Projektkostenkalkulation EP'!$B$8,2)+EI$9),"MM")=TEXT((EDATE('Projektkostenkalkulation EP'!$B$8,2)+(EI$9-1)),"MM"),
             IF(
                        OR(
                                    TEXT((EDATE('Projektkostenkalkulation EP'!$B$8,2)+EI$9),"TTT") = "Sa",
                                    TEXT((EDATE('Projektkostenkalkulation EP'!$B$8,2)+EI$9),"TTT") = "So",
                                    IF(ISNA(VLOOKUP(EDATE('Projektkostenkalkulation EP'!$B$8,2)+EI$9,Datenquellen!$F$7:$H$45,3,FALSE))," ",VLOOKUP(EDATE('Projektkostenkalkulation EP'!$B$8,2)+EI$9,Datenquellen!$F$7:$H$45,3,FALSE))="X"
                                    ),
                          "X",
                          ""
                          ),
               "X"
            )</f>
        <v>X</v>
      </c>
      <c r="EK18" s="238" t="str">
        <f xml:space="preserve"> IF(TEXT((EDATE('Projektkostenkalkulation EP'!$B$8,2)+EJ$9),"MM")=TEXT((EDATE('Projektkostenkalkulation EP'!$B$8,2)+(EJ$9-1)),"MM"),
             IF(
                        OR(
                                    TEXT((EDATE('Projektkostenkalkulation EP'!$B$8,2)+EJ$9),"TTT") = "Sa",
                                    TEXT((EDATE('Projektkostenkalkulation EP'!$B$8,2)+EJ$9),"TTT") = "So",
                                    IF(ISNA(VLOOKUP(EDATE('Projektkostenkalkulation EP'!$B$8,2)+EJ$9,Datenquellen!$F$7:$H$45,3,FALSE))," ",VLOOKUP(EDATE('Projektkostenkalkulation EP'!$B$8,2)+EJ$9,Datenquellen!$F$7:$H$45,3,FALSE))="X"
                                    ),
                          "X",
                          ""
                          ),
               "X"
            )</f>
        <v>X</v>
      </c>
      <c r="EL18" s="239"/>
      <c r="EM18" s="240"/>
      <c r="EN18" s="241" t="s">
        <v>67</v>
      </c>
      <c r="EO18" s="407"/>
      <c r="EP18" s="236"/>
      <c r="EQ18" s="237" t="str">
        <f>IF(
            OR(
                     TEXT(EDATE('Projektkostenkalkulation EP'!$B$8,2),"TTT") = "Sa",
                     TEXT(EDATE('Projektkostenkalkulation EP'!$B$8,2),"TTT") = "So",
                     IF(ISNA(VLOOKUP(EDATE('Projektkostenkalkulation EP'!$B$8,2),Datenquellen!$F$7:$H$45,3,FALSE))," ",VLOOKUP(EDATE('Projektkostenkalkulation EP'!$B$8,2),Datenquellen!$F$7:$H$45,3,FALSE))="X"
                            ),
                    "X",
                    ""
            )</f>
        <v/>
      </c>
      <c r="ER18" s="237" t="str">
        <f xml:space="preserve"> IF(TEXT((EDATE('Projektkostenkalkulation EP'!$B$8,2)+EQ$9),"MM")=TEXT((EDATE('Projektkostenkalkulation EP'!$B$8,2)+(EQ$9-1)),"MM"),
             IF(
                        OR(
                                    TEXT((EDATE('Projektkostenkalkulation EP'!$B$8,2)+EQ$9),"TTT") = "Sa",
                                    TEXT((EDATE('Projektkostenkalkulation EP'!$B$8,2)+EQ$9),"TTT") = "So",
                                    IF(ISNA(VLOOKUP(EDATE('Projektkostenkalkulation EP'!$B$8,2)+EQ$9,Datenquellen!$F$7:$H$45,3,FALSE))," ",VLOOKUP(EDATE('Projektkostenkalkulation EP'!$B$8,2)+EQ$9,Datenquellen!$F$7:$H$45,3,FALSE))="X"
                                    ),
                          "X",
                          ""
                          ),
               "X"
            )</f>
        <v>X</v>
      </c>
      <c r="ES18" s="237" t="str">
        <f xml:space="preserve"> IF(TEXT((EDATE('Projektkostenkalkulation EP'!$B$8,2)+ER$9),"MM")=TEXT((EDATE('Projektkostenkalkulation EP'!$B$8,2)+(ER$9-1)),"MM"),
             IF(
                        OR(
                                    TEXT((EDATE('Projektkostenkalkulation EP'!$B$8,2)+ER$9),"TTT") = "Sa",
                                    TEXT((EDATE('Projektkostenkalkulation EP'!$B$8,2)+ER$9),"TTT") = "So",
                                    IF(ISNA(VLOOKUP(EDATE('Projektkostenkalkulation EP'!$B$8,2)+ER$9,Datenquellen!$F$7:$H$45,3,FALSE))," ",VLOOKUP(EDATE('Projektkostenkalkulation EP'!$B$8,2)+ER$9,Datenquellen!$F$7:$H$45,3,FALSE))="X"
                                    ),
                          "X",
                          ""
                          ),
               "X"
            )</f>
        <v>X</v>
      </c>
      <c r="ET18" s="237" t="str">
        <f xml:space="preserve"> IF(TEXT((EDATE('Projektkostenkalkulation EP'!$B$8,2)+ES$9),"MM")=TEXT((EDATE('Projektkostenkalkulation EP'!$B$8,2)+(ES$9-1)),"MM"),
             IF(
                        OR(
                                    TEXT((EDATE('Projektkostenkalkulation EP'!$B$8,2)+ES$9),"TTT") = "Sa",
                                    TEXT((EDATE('Projektkostenkalkulation EP'!$B$8,2)+ES$9),"TTT") = "So",
                                    IF(ISNA(VLOOKUP(EDATE('Projektkostenkalkulation EP'!$B$8,2)+ES$9,Datenquellen!$F$7:$H$45,3,FALSE))," ",VLOOKUP(EDATE('Projektkostenkalkulation EP'!$B$8,2)+ES$9,Datenquellen!$F$7:$H$45,3,FALSE))="X"
                                    ),
                          "X",
                          ""
                          ),
               "X"
            )</f>
        <v/>
      </c>
      <c r="EU18" s="237" t="str">
        <f xml:space="preserve"> IF(TEXT((EDATE('Projektkostenkalkulation EP'!$B$8,2)+ET$9),"MM")=TEXT((EDATE('Projektkostenkalkulation EP'!$B$8,2)+(ET$9-1)),"MM"),
             IF(
                        OR(
                                    TEXT((EDATE('Projektkostenkalkulation EP'!$B$8,2)+ET$9),"TTT") = "Sa",
                                    TEXT((EDATE('Projektkostenkalkulation EP'!$B$8,2)+ET$9),"TTT") = "So",
                                    IF(ISNA(VLOOKUP(EDATE('Projektkostenkalkulation EP'!$B$8,2)+ET$9,Datenquellen!$F$7:$H$45,3,FALSE))," ",VLOOKUP(EDATE('Projektkostenkalkulation EP'!$B$8,2)+ET$9,Datenquellen!$F$7:$H$45,3,FALSE))="X"
                                    ),
                          "X",
                          ""
                          ),
               "X"
            )</f>
        <v/>
      </c>
      <c r="EV18" s="237" t="str">
        <f xml:space="preserve"> IF(TEXT((EDATE('Projektkostenkalkulation EP'!$B$8,2)+EU$9),"MM")=TEXT((EDATE('Projektkostenkalkulation EP'!$B$8,2)+(EU$9-1)),"MM"),
             IF(
                        OR(
                                    TEXT((EDATE('Projektkostenkalkulation EP'!$B$8,2)+EU$9),"TTT") = "Sa",
                                    TEXT((EDATE('Projektkostenkalkulation EP'!$B$8,2)+EU$9),"TTT") = "So",
                                    IF(ISNA(VLOOKUP(EDATE('Projektkostenkalkulation EP'!$B$8,2)+EU$9,Datenquellen!$F$7:$H$45,3,FALSE))," ",VLOOKUP(EDATE('Projektkostenkalkulation EP'!$B$8,2)+EU$9,Datenquellen!$F$7:$H$45,3,FALSE))="X"
                                    ),
                          "X",
                          ""
                          ),
               "X"
            )</f>
        <v/>
      </c>
      <c r="EW18" s="237" t="str">
        <f xml:space="preserve"> IF(TEXT((EDATE('Projektkostenkalkulation EP'!$B$8,2)+EV$9),"MM")=TEXT((EDATE('Projektkostenkalkulation EP'!$B$8,2)+(EV$9-1)),"MM"),
             IF(
                        OR(
                                    TEXT((EDATE('Projektkostenkalkulation EP'!$B$8,2)+EV$9),"TTT") = "Sa",
                                    TEXT((EDATE('Projektkostenkalkulation EP'!$B$8,2)+EV$9),"TTT") = "So",
                                    IF(ISNA(VLOOKUP(EDATE('Projektkostenkalkulation EP'!$B$8,2)+EV$9,Datenquellen!$F$7:$H$45,3,FALSE))," ",VLOOKUP(EDATE('Projektkostenkalkulation EP'!$B$8,2)+EV$9,Datenquellen!$F$7:$H$45,3,FALSE))="X"
                                    ),
                          "X",
                          ""
                          ),
               "X"
            )</f>
        <v/>
      </c>
      <c r="EX18" s="237" t="str">
        <f xml:space="preserve"> IF(TEXT((EDATE('Projektkostenkalkulation EP'!$B$8,2)+EW$9),"MM")=TEXT((EDATE('Projektkostenkalkulation EP'!$B$8,2)+(EW$9-1)),"MM"),
             IF(
                        OR(
                                    TEXT((EDATE('Projektkostenkalkulation EP'!$B$8,2)+EW$9),"TTT") = "Sa",
                                    TEXT((EDATE('Projektkostenkalkulation EP'!$B$8,2)+EW$9),"TTT") = "So",
                                    IF(ISNA(VLOOKUP(EDATE('Projektkostenkalkulation EP'!$B$8,2)+EW$9,Datenquellen!$F$7:$H$45,3,FALSE))," ",VLOOKUP(EDATE('Projektkostenkalkulation EP'!$B$8,2)+EW$9,Datenquellen!$F$7:$H$45,3,FALSE))="X"
                                    ),
                          "X",
                          ""
                          ),
               "X"
            )</f>
        <v/>
      </c>
      <c r="EY18" s="237" t="str">
        <f xml:space="preserve"> IF(TEXT((EDATE('Projektkostenkalkulation EP'!$B$8,2)+EX$9),"MM")=TEXT((EDATE('Projektkostenkalkulation EP'!$B$8,2)+(EX$9-1)),"MM"),
             IF(
                        OR(
                                    TEXT((EDATE('Projektkostenkalkulation EP'!$B$8,2)+EX$9),"TTT") = "Sa",
                                    TEXT((EDATE('Projektkostenkalkulation EP'!$B$8,2)+EX$9),"TTT") = "So",
                                    IF(ISNA(VLOOKUP(EDATE('Projektkostenkalkulation EP'!$B$8,2)+EX$9,Datenquellen!$F$7:$H$45,3,FALSE))," ",VLOOKUP(EDATE('Projektkostenkalkulation EP'!$B$8,2)+EX$9,Datenquellen!$F$7:$H$45,3,FALSE))="X"
                                    ),
                          "X",
                          ""
                          ),
               "X"
            )</f>
        <v>X</v>
      </c>
      <c r="EZ18" s="237" t="str">
        <f xml:space="preserve"> IF(TEXT((EDATE('Projektkostenkalkulation EP'!$B$8,2)+EY$9),"MM")=TEXT((EDATE('Projektkostenkalkulation EP'!$B$8,2)+(EY$9-1)),"MM"),
             IF(
                        OR(
                                    TEXT((EDATE('Projektkostenkalkulation EP'!$B$8,2)+EY$9),"TTT") = "Sa",
                                    TEXT((EDATE('Projektkostenkalkulation EP'!$B$8,2)+EY$9),"TTT") = "So",
                                    IF(ISNA(VLOOKUP(EDATE('Projektkostenkalkulation EP'!$B$8,2)+EY$9,Datenquellen!$F$7:$H$45,3,FALSE))," ",VLOOKUP(EDATE('Projektkostenkalkulation EP'!$B$8,2)+EY$9,Datenquellen!$F$7:$H$45,3,FALSE))="X"
                                    ),
                          "X",
                          ""
                          ),
               "X"
            )</f>
        <v>X</v>
      </c>
      <c r="FA18" s="237" t="str">
        <f xml:space="preserve"> IF(TEXT((EDATE('Projektkostenkalkulation EP'!$B$8,2)+EZ$9),"MM")=TEXT((EDATE('Projektkostenkalkulation EP'!$B$8,2)+(EZ$9-1)),"MM"),
             IF(
                        OR(
                                    TEXT((EDATE('Projektkostenkalkulation EP'!$B$8,2)+EZ$9),"TTT") = "Sa",
                                    TEXT((EDATE('Projektkostenkalkulation EP'!$B$8,2)+EZ$9),"TTT") = "So",
                                    IF(ISNA(VLOOKUP(EDATE('Projektkostenkalkulation EP'!$B$8,2)+EZ$9,Datenquellen!$F$7:$H$45,3,FALSE))," ",VLOOKUP(EDATE('Projektkostenkalkulation EP'!$B$8,2)+EZ$9,Datenquellen!$F$7:$H$45,3,FALSE))="X"
                                    ),
                          "X",
                          ""
                          ),
               "X"
            )</f>
        <v/>
      </c>
      <c r="FB18" s="237" t="str">
        <f xml:space="preserve"> IF(TEXT((EDATE('Projektkostenkalkulation EP'!$B$8,2)+FA$9),"MM")=TEXT((EDATE('Projektkostenkalkulation EP'!$B$8,2)+(FA$9-1)),"MM"),
             IF(
                        OR(
                                    TEXT((EDATE('Projektkostenkalkulation EP'!$B$8,2)+FA$9),"TTT") = "Sa",
                                    TEXT((EDATE('Projektkostenkalkulation EP'!$B$8,2)+FA$9),"TTT") = "So",
                                    IF(ISNA(VLOOKUP(EDATE('Projektkostenkalkulation EP'!$B$8,2)+FA$9,Datenquellen!$F$7:$H$45,3,FALSE))," ",VLOOKUP(EDATE('Projektkostenkalkulation EP'!$B$8,2)+FA$9,Datenquellen!$F$7:$H$45,3,FALSE))="X"
                                    ),
                          "X",
                          ""
                          ),
               "X"
            )</f>
        <v/>
      </c>
      <c r="FC18" s="237" t="str">
        <f xml:space="preserve"> IF(TEXT((EDATE('Projektkostenkalkulation EP'!$B$8,2)+FB$9),"MM")=TEXT((EDATE('Projektkostenkalkulation EP'!$B$8,2)+(FB$9-1)),"MM"),
             IF(
                        OR(
                                    TEXT((EDATE('Projektkostenkalkulation EP'!$B$8,2)+FB$9),"TTT") = "Sa",
                                    TEXT((EDATE('Projektkostenkalkulation EP'!$B$8,2)+FB$9),"TTT") = "So",
                                    IF(ISNA(VLOOKUP(EDATE('Projektkostenkalkulation EP'!$B$8,2)+FB$9,Datenquellen!$F$7:$H$45,3,FALSE))," ",VLOOKUP(EDATE('Projektkostenkalkulation EP'!$B$8,2)+FB$9,Datenquellen!$F$7:$H$45,3,FALSE))="X"
                                    ),
                          "X",
                          ""
                          ),
               "X"
            )</f>
        <v/>
      </c>
      <c r="FD18" s="237" t="str">
        <f xml:space="preserve"> IF(TEXT((EDATE('Projektkostenkalkulation EP'!$B$8,2)+FC$9),"MM")=TEXT((EDATE('Projektkostenkalkulation EP'!$B$8,2)+(FC$9-1)),"MM"),
             IF(
                        OR(
                                    TEXT((EDATE('Projektkostenkalkulation EP'!$B$8,2)+FC$9),"TTT") = "Sa",
                                    TEXT((EDATE('Projektkostenkalkulation EP'!$B$8,2)+FC$9),"TTT") = "So",
                                    IF(ISNA(VLOOKUP(EDATE('Projektkostenkalkulation EP'!$B$8,2)+FC$9,Datenquellen!$F$7:$H$45,3,FALSE))," ",VLOOKUP(EDATE('Projektkostenkalkulation EP'!$B$8,2)+FC$9,Datenquellen!$F$7:$H$45,3,FALSE))="X"
                                    ),
                          "X",
                          ""
                          ),
               "X"
            )</f>
        <v/>
      </c>
      <c r="FE18" s="237" t="str">
        <f xml:space="preserve"> IF(TEXT((EDATE('Projektkostenkalkulation EP'!$B$8,2)+FD$9),"MM")=TEXT((EDATE('Projektkostenkalkulation EP'!$B$8,2)+(FD$9-1)),"MM"),
             IF(
                        OR(
                                    TEXT((EDATE('Projektkostenkalkulation EP'!$B$8,2)+FD$9),"TTT") = "Sa",
                                    TEXT((EDATE('Projektkostenkalkulation EP'!$B$8,2)+FD$9),"TTT") = "So",
                                    IF(ISNA(VLOOKUP(EDATE('Projektkostenkalkulation EP'!$B$8,2)+FD$9,Datenquellen!$F$7:$H$45,3,FALSE))," ",VLOOKUP(EDATE('Projektkostenkalkulation EP'!$B$8,2)+FD$9,Datenquellen!$F$7:$H$45,3,FALSE))="X"
                                    ),
                          "X",
                          ""
                          ),
               "X"
            )</f>
        <v/>
      </c>
      <c r="FF18" s="237" t="str">
        <f xml:space="preserve"> IF(TEXT((EDATE('Projektkostenkalkulation EP'!$B$8,2)+FE$9),"MM")=TEXT((EDATE('Projektkostenkalkulation EP'!$B$8,2)+(FE$9-1)),"MM"),
             IF(
                        OR(
                                    TEXT((EDATE('Projektkostenkalkulation EP'!$B$8,2)+FE$9),"TTT") = "Sa",
                                    TEXT((EDATE('Projektkostenkalkulation EP'!$B$8,2)+FE$9),"TTT") = "So",
                                    IF(ISNA(VLOOKUP(EDATE('Projektkostenkalkulation EP'!$B$8,2)+FE$9,Datenquellen!$F$7:$H$45,3,FALSE))," ",VLOOKUP(EDATE('Projektkostenkalkulation EP'!$B$8,2)+FE$9,Datenquellen!$F$7:$H$45,3,FALSE))="X"
                                    ),
                          "X",
                          ""
                          ),
               "X"
            )</f>
        <v>X</v>
      </c>
      <c r="FG18" s="237" t="str">
        <f xml:space="preserve"> IF(TEXT((EDATE('Projektkostenkalkulation EP'!$B$8,2)+FF$9),"MM")=TEXT((EDATE('Projektkostenkalkulation EP'!$B$8,2)+(FF$9-1)),"MM"),
             IF(
                        OR(
                                    TEXT((EDATE('Projektkostenkalkulation EP'!$B$8,2)+FF$9),"TTT") = "Sa",
                                    TEXT((EDATE('Projektkostenkalkulation EP'!$B$8,2)+FF$9),"TTT") = "So",
                                    IF(ISNA(VLOOKUP(EDATE('Projektkostenkalkulation EP'!$B$8,2)+FF$9,Datenquellen!$F$7:$H$45,3,FALSE))," ",VLOOKUP(EDATE('Projektkostenkalkulation EP'!$B$8,2)+FF$9,Datenquellen!$F$7:$H$45,3,FALSE))="X"
                                    ),
                          "X",
                          ""
                          ),
               "X"
            )</f>
        <v>X</v>
      </c>
      <c r="FH18" s="237" t="str">
        <f xml:space="preserve"> IF(TEXT((EDATE('Projektkostenkalkulation EP'!$B$8,2)+FG$9),"MM")=TEXT((EDATE('Projektkostenkalkulation EP'!$B$8,2)+(FG$9-1)),"MM"),
             IF(
                        OR(
                                    TEXT((EDATE('Projektkostenkalkulation EP'!$B$8,2)+FG$9),"TTT") = "Sa",
                                    TEXT((EDATE('Projektkostenkalkulation EP'!$B$8,2)+FG$9),"TTT") = "So",
                                    IF(ISNA(VLOOKUP(EDATE('Projektkostenkalkulation EP'!$B$8,2)+FG$9,Datenquellen!$F$7:$H$45,3,FALSE))," ",VLOOKUP(EDATE('Projektkostenkalkulation EP'!$B$8,2)+FG$9,Datenquellen!$F$7:$H$45,3,FALSE))="X"
                                    ),
                          "X",
                          ""
                          ),
               "X"
            )</f>
        <v/>
      </c>
      <c r="FI18" s="237" t="str">
        <f xml:space="preserve"> IF(TEXT((EDATE('Projektkostenkalkulation EP'!$B$8,2)+FH$9),"MM")=TEXT((EDATE('Projektkostenkalkulation EP'!$B$8,2)+(FH$9-1)),"MM"),
             IF(
                        OR(
                                    TEXT((EDATE('Projektkostenkalkulation EP'!$B$8,2)+FH$9),"TTT") = "Sa",
                                    TEXT((EDATE('Projektkostenkalkulation EP'!$B$8,2)+FH$9),"TTT") = "So",
                                    IF(ISNA(VLOOKUP(EDATE('Projektkostenkalkulation EP'!$B$8,2)+FH$9,Datenquellen!$F$7:$H$45,3,FALSE))," ",VLOOKUP(EDATE('Projektkostenkalkulation EP'!$B$8,2)+FH$9,Datenquellen!$F$7:$H$45,3,FALSE))="X"
                                    ),
                          "X",
                          ""
                          ),
               "X"
            )</f>
        <v/>
      </c>
      <c r="FJ18" s="237" t="str">
        <f xml:space="preserve"> IF(TEXT((EDATE('Projektkostenkalkulation EP'!$B$8,2)+FI$9),"MM")=TEXT((EDATE('Projektkostenkalkulation EP'!$B$8,2)+(FI$9-1)),"MM"),
             IF(
                        OR(
                                    TEXT((EDATE('Projektkostenkalkulation EP'!$B$8,2)+FI$9),"TTT") = "Sa",
                                    TEXT((EDATE('Projektkostenkalkulation EP'!$B$8,2)+FI$9),"TTT") = "So",
                                    IF(ISNA(VLOOKUP(EDATE('Projektkostenkalkulation EP'!$B$8,2)+FI$9,Datenquellen!$F$7:$H$45,3,FALSE))," ",VLOOKUP(EDATE('Projektkostenkalkulation EP'!$B$8,2)+FI$9,Datenquellen!$F$7:$H$45,3,FALSE))="X"
                                    ),
                          "X",
                          ""
                          ),
               "X"
            )</f>
        <v/>
      </c>
      <c r="FK18" s="237" t="str">
        <f xml:space="preserve"> IF(TEXT((EDATE('Projektkostenkalkulation EP'!$B$8,2)+FJ$9),"MM")=TEXT((EDATE('Projektkostenkalkulation EP'!$B$8,2)+(FJ$9-1)),"MM"),
             IF(
                        OR(
                                    TEXT((EDATE('Projektkostenkalkulation EP'!$B$8,2)+FJ$9),"TTT") = "Sa",
                                    TEXT((EDATE('Projektkostenkalkulation EP'!$B$8,2)+FJ$9),"TTT") = "So",
                                    IF(ISNA(VLOOKUP(EDATE('Projektkostenkalkulation EP'!$B$8,2)+FJ$9,Datenquellen!$F$7:$H$45,3,FALSE))," ",VLOOKUP(EDATE('Projektkostenkalkulation EP'!$B$8,2)+FJ$9,Datenquellen!$F$7:$H$45,3,FALSE))="X"
                                    ),
                          "X",
                          ""
                          ),
               "X"
            )</f>
        <v/>
      </c>
      <c r="FL18" s="237" t="str">
        <f xml:space="preserve"> IF(TEXT((EDATE('Projektkostenkalkulation EP'!$B$8,2)+FK$9),"MM")=TEXT((EDATE('Projektkostenkalkulation EP'!$B$8,2)+(FK$9-1)),"MM"),
             IF(
                        OR(
                                    TEXT((EDATE('Projektkostenkalkulation EP'!$B$8,2)+FK$9),"TTT") = "Sa",
                                    TEXT((EDATE('Projektkostenkalkulation EP'!$B$8,2)+FK$9),"TTT") = "So",
                                    IF(ISNA(VLOOKUP(EDATE('Projektkostenkalkulation EP'!$B$8,2)+FK$9,Datenquellen!$F$7:$H$45,3,FALSE))," ",VLOOKUP(EDATE('Projektkostenkalkulation EP'!$B$8,2)+FK$9,Datenquellen!$F$7:$H$45,3,FALSE))="X"
                                    ),
                          "X",
                          ""
                          ),
               "X"
            )</f>
        <v/>
      </c>
      <c r="FM18" s="237" t="str">
        <f xml:space="preserve"> IF(TEXT((EDATE('Projektkostenkalkulation EP'!$B$8,2)+FL$9),"MM")=TEXT((EDATE('Projektkostenkalkulation EP'!$B$8,2)+(FL$9-1)),"MM"),
             IF(
                        OR(
                                    TEXT((EDATE('Projektkostenkalkulation EP'!$B$8,2)+FL$9),"TTT") = "Sa",
                                    TEXT((EDATE('Projektkostenkalkulation EP'!$B$8,2)+FL$9),"TTT") = "So",
                                    IF(ISNA(VLOOKUP(EDATE('Projektkostenkalkulation EP'!$B$8,2)+FL$9,Datenquellen!$F$7:$H$45,3,FALSE))," ",VLOOKUP(EDATE('Projektkostenkalkulation EP'!$B$8,2)+FL$9,Datenquellen!$F$7:$H$45,3,FALSE))="X"
                                    ),
                          "X",
                          ""
                          ),
               "X"
            )</f>
        <v>X</v>
      </c>
      <c r="FN18" s="237" t="str">
        <f xml:space="preserve"> IF(TEXT((EDATE('Projektkostenkalkulation EP'!$B$8,2)+FM$9),"MM")=TEXT((EDATE('Projektkostenkalkulation EP'!$B$8,2)+(FM$9-1)),"MM"),
             IF(
                        OR(
                                    TEXT((EDATE('Projektkostenkalkulation EP'!$B$8,2)+FM$9),"TTT") = "Sa",
                                    TEXT((EDATE('Projektkostenkalkulation EP'!$B$8,2)+FM$9),"TTT") = "So",
                                    IF(ISNA(VLOOKUP(EDATE('Projektkostenkalkulation EP'!$B$8,2)+FM$9,Datenquellen!$F$7:$H$45,3,FALSE))," ",VLOOKUP(EDATE('Projektkostenkalkulation EP'!$B$8,2)+FM$9,Datenquellen!$F$7:$H$45,3,FALSE))="X"
                                    ),
                          "X",
                          ""
                          ),
               "X"
            )</f>
        <v>X</v>
      </c>
      <c r="FO18" s="237" t="str">
        <f xml:space="preserve"> IF(TEXT((EDATE('Projektkostenkalkulation EP'!$B$8,2)+FN$9),"MM")=TEXT((EDATE('Projektkostenkalkulation EP'!$B$8,2)+(FN$9-1)),"MM"),
             IF(
                        OR(
                                    TEXT((EDATE('Projektkostenkalkulation EP'!$B$8,2)+FN$9),"TTT") = "Sa",
                                    TEXT((EDATE('Projektkostenkalkulation EP'!$B$8,2)+FN$9),"TTT") = "So",
                                    IF(ISNA(VLOOKUP(EDATE('Projektkostenkalkulation EP'!$B$8,2)+FN$9,Datenquellen!$F$7:$H$45,3,FALSE))," ",VLOOKUP(EDATE('Projektkostenkalkulation EP'!$B$8,2)+FN$9,Datenquellen!$F$7:$H$45,3,FALSE))="X"
                                    ),
                          "X",
                          ""
                          ),
               "X"
            )</f>
        <v/>
      </c>
      <c r="FP18" s="237" t="str">
        <f xml:space="preserve"> IF(TEXT((EDATE('Projektkostenkalkulation EP'!$B$8,2)+FO$9),"MM")=TEXT((EDATE('Projektkostenkalkulation EP'!$B$8,2)+(FO$9-1)),"MM"),
             IF(
                        OR(
                                    TEXT((EDATE('Projektkostenkalkulation EP'!$B$8,2)+FO$9),"TTT") = "Sa",
                                    TEXT((EDATE('Projektkostenkalkulation EP'!$B$8,2)+FO$9),"TTT") = "So",
                                    IF(ISNA(VLOOKUP(EDATE('Projektkostenkalkulation EP'!$B$8,2)+FO$9,Datenquellen!$F$7:$H$45,3,FALSE))," ",VLOOKUP(EDATE('Projektkostenkalkulation EP'!$B$8,2)+FO$9,Datenquellen!$F$7:$H$45,3,FALSE))="X"
                                    ),
                          "X",
                          ""
                          ),
               "X"
            )</f>
        <v/>
      </c>
      <c r="FQ18" s="237" t="str">
        <f xml:space="preserve"> IF(TEXT((EDATE('Projektkostenkalkulation EP'!$B$8,2)+FP$9),"MM")=TEXT((EDATE('Projektkostenkalkulation EP'!$B$8,2)+(FP$9-1)),"MM"),
             IF(
                        OR(
                                    TEXT((EDATE('Projektkostenkalkulation EP'!$B$8,2)+FP$9),"TTT") = "Sa",
                                    TEXT((EDATE('Projektkostenkalkulation EP'!$B$8,2)+FP$9),"TTT") = "So",
                                    IF(ISNA(VLOOKUP(EDATE('Projektkostenkalkulation EP'!$B$8,2)+FP$9,Datenquellen!$F$7:$H$45,3,FALSE))," ",VLOOKUP(EDATE('Projektkostenkalkulation EP'!$B$8,2)+FP$9,Datenquellen!$F$7:$H$45,3,FALSE))="X"
                                    ),
                          "X",
                          ""
                          ),
               "X"
            )</f>
        <v/>
      </c>
      <c r="FR18" s="237" t="str">
        <f xml:space="preserve"> IF(TEXT((EDATE('Projektkostenkalkulation EP'!$B$8,2)+FQ$9),"MM")=TEXT((EDATE('Projektkostenkalkulation EP'!$B$8,2)+(FQ$9-1)),"MM"),
             IF(
                        OR(
                                    TEXT((EDATE('Projektkostenkalkulation EP'!$B$8,2)+FQ$9),"TTT") = "Sa",
                                    TEXT((EDATE('Projektkostenkalkulation EP'!$B$8,2)+FQ$9),"TTT") = "So",
                                    IF(ISNA(VLOOKUP(EDATE('Projektkostenkalkulation EP'!$B$8,2)+FQ$9,Datenquellen!$F$7:$H$45,3,FALSE))," ",VLOOKUP(EDATE('Projektkostenkalkulation EP'!$B$8,2)+FQ$9,Datenquellen!$F$7:$H$45,3,FALSE))="X"
                                    ),
                          "X",
                          ""
                          ),
               "X"
            )</f>
        <v/>
      </c>
      <c r="FS18" s="237" t="str">
        <f xml:space="preserve"> IF(TEXT((EDATE('Projektkostenkalkulation EP'!$B$8,2)+FR$9),"MM")=TEXT((EDATE('Projektkostenkalkulation EP'!$B$8,2)+(FR$9-1)),"MM"),
             IF(
                        OR(
                                    TEXT((EDATE('Projektkostenkalkulation EP'!$B$8,2)+FR$9),"TTT") = "Sa",
                                    TEXT((EDATE('Projektkostenkalkulation EP'!$B$8,2)+FR$9),"TTT") = "So",
                                    IF(ISNA(VLOOKUP(EDATE('Projektkostenkalkulation EP'!$B$8,2)+FR$9,Datenquellen!$F$7:$H$45,3,FALSE))," ",VLOOKUP(EDATE('Projektkostenkalkulation EP'!$B$8,2)+FR$9,Datenquellen!$F$7:$H$45,3,FALSE))="X"
                                    ),
                          "X",
                          ""
                          ),
               "X"
            )</f>
        <v>X</v>
      </c>
      <c r="FT18" s="237" t="str">
        <f xml:space="preserve"> IF(TEXT((EDATE('Projektkostenkalkulation EP'!$B$8,2)+FS$9),"MM")=TEXT((EDATE('Projektkostenkalkulation EP'!$B$8,2)+(FS$9-1)),"MM"),
             IF(
                        OR(
                                    TEXT((EDATE('Projektkostenkalkulation EP'!$B$8,2)+FS$9),"TTT") = "Sa",
                                    TEXT((EDATE('Projektkostenkalkulation EP'!$B$8,2)+FS$9),"TTT") = "So",
                                    IF(ISNA(VLOOKUP(EDATE('Projektkostenkalkulation EP'!$B$8,2)+FS$9,Datenquellen!$F$7:$H$45,3,FALSE))," ",VLOOKUP(EDATE('Projektkostenkalkulation EP'!$B$8,2)+FS$9,Datenquellen!$F$7:$H$45,3,FALSE))="X"
                                    ),
                          "X",
                          ""
                          ),
               "X"
            )</f>
        <v>X</v>
      </c>
      <c r="FU18" s="238" t="str">
        <f xml:space="preserve"> IF(TEXT((EDATE('Projektkostenkalkulation EP'!$B$8,2)+FT$9),"MM")=TEXT((EDATE('Projektkostenkalkulation EP'!$B$8,2)+(FT$9-1)),"MM"),
             IF(
                        OR(
                                    TEXT((EDATE('Projektkostenkalkulation EP'!$B$8,2)+FT$9),"TTT") = "Sa",
                                    TEXT((EDATE('Projektkostenkalkulation EP'!$B$8,2)+FT$9),"TTT") = "So",
                                    IF(ISNA(VLOOKUP(EDATE('Projektkostenkalkulation EP'!$B$8,2)+FT$9,Datenquellen!$F$7:$H$45,3,FALSE))," ",VLOOKUP(EDATE('Projektkostenkalkulation EP'!$B$8,2)+FT$9,Datenquellen!$F$7:$H$45,3,FALSE))="X"
                                    ),
                          "X",
                          ""
                          ),
               "X"
            )</f>
        <v>X</v>
      </c>
      <c r="FV18" s="239"/>
      <c r="FW18" s="240"/>
      <c r="FX18" s="241" t="s">
        <v>67</v>
      </c>
      <c r="FY18" s="407"/>
      <c r="FZ18" s="236"/>
      <c r="GA18" s="237" t="str">
        <f>IF(
            OR(
                     TEXT(EDATE('Projektkostenkalkulation EP'!$B$8,2),"TTT") = "Sa",
                     TEXT(EDATE('Projektkostenkalkulation EP'!$B$8,2),"TTT") = "So",
                     IF(ISNA(VLOOKUP(EDATE('Projektkostenkalkulation EP'!$B$8,2),Datenquellen!$F$7:$H$45,3,FALSE))," ",VLOOKUP(EDATE('Projektkostenkalkulation EP'!$B$8,2),Datenquellen!$F$7:$H$45,3,FALSE))="X"
                            ),
                    "X",
                    ""
            )</f>
        <v/>
      </c>
      <c r="GB18" s="237" t="str">
        <f xml:space="preserve"> IF(TEXT((EDATE('Projektkostenkalkulation EP'!$B$8,2)+GA$9),"MM")=TEXT((EDATE('Projektkostenkalkulation EP'!$B$8,2)+(GA$9-1)),"MM"),
             IF(
                        OR(
                                    TEXT((EDATE('Projektkostenkalkulation EP'!$B$8,2)+GA$9),"TTT") = "Sa",
                                    TEXT((EDATE('Projektkostenkalkulation EP'!$B$8,2)+GA$9),"TTT") = "So",
                                    IF(ISNA(VLOOKUP(EDATE('Projektkostenkalkulation EP'!$B$8,2)+GA$9,Datenquellen!$F$7:$H$45,3,FALSE))," ",VLOOKUP(EDATE('Projektkostenkalkulation EP'!$B$8,2)+GA$9,Datenquellen!$F$7:$H$45,3,FALSE))="X"
                                    ),
                          "X",
                          ""
                          ),
               "X"
            )</f>
        <v>X</v>
      </c>
      <c r="GC18" s="237" t="str">
        <f xml:space="preserve"> IF(TEXT((EDATE('Projektkostenkalkulation EP'!$B$8,2)+GB$9),"MM")=TEXT((EDATE('Projektkostenkalkulation EP'!$B$8,2)+(GB$9-1)),"MM"),
             IF(
                        OR(
                                    TEXT((EDATE('Projektkostenkalkulation EP'!$B$8,2)+GB$9),"TTT") = "Sa",
                                    TEXT((EDATE('Projektkostenkalkulation EP'!$B$8,2)+GB$9),"TTT") = "So",
                                    IF(ISNA(VLOOKUP(EDATE('Projektkostenkalkulation EP'!$B$8,2)+GB$9,Datenquellen!$F$7:$H$45,3,FALSE))," ",VLOOKUP(EDATE('Projektkostenkalkulation EP'!$B$8,2)+GB$9,Datenquellen!$F$7:$H$45,3,FALSE))="X"
                                    ),
                          "X",
                          ""
                          ),
               "X"
            )</f>
        <v>X</v>
      </c>
      <c r="GD18" s="237" t="str">
        <f xml:space="preserve"> IF(TEXT((EDATE('Projektkostenkalkulation EP'!$B$8,2)+GC$9),"MM")=TEXT((EDATE('Projektkostenkalkulation EP'!$B$8,2)+(GC$9-1)),"MM"),
             IF(
                        OR(
                                    TEXT((EDATE('Projektkostenkalkulation EP'!$B$8,2)+GC$9),"TTT") = "Sa",
                                    TEXT((EDATE('Projektkostenkalkulation EP'!$B$8,2)+GC$9),"TTT") = "So",
                                    IF(ISNA(VLOOKUP(EDATE('Projektkostenkalkulation EP'!$B$8,2)+GC$9,Datenquellen!$F$7:$H$45,3,FALSE))," ",VLOOKUP(EDATE('Projektkostenkalkulation EP'!$B$8,2)+GC$9,Datenquellen!$F$7:$H$45,3,FALSE))="X"
                                    ),
                          "X",
                          ""
                          ),
               "X"
            )</f>
        <v/>
      </c>
      <c r="GE18" s="237" t="str">
        <f xml:space="preserve"> IF(TEXT((EDATE('Projektkostenkalkulation EP'!$B$8,2)+GD$9),"MM")=TEXT((EDATE('Projektkostenkalkulation EP'!$B$8,2)+(GD$9-1)),"MM"),
             IF(
                        OR(
                                    TEXT((EDATE('Projektkostenkalkulation EP'!$B$8,2)+GD$9),"TTT") = "Sa",
                                    TEXT((EDATE('Projektkostenkalkulation EP'!$B$8,2)+GD$9),"TTT") = "So",
                                    IF(ISNA(VLOOKUP(EDATE('Projektkostenkalkulation EP'!$B$8,2)+GD$9,Datenquellen!$F$7:$H$45,3,FALSE))," ",VLOOKUP(EDATE('Projektkostenkalkulation EP'!$B$8,2)+GD$9,Datenquellen!$F$7:$H$45,3,FALSE))="X"
                                    ),
                          "X",
                          ""
                          ),
               "X"
            )</f>
        <v/>
      </c>
      <c r="GF18" s="237" t="str">
        <f xml:space="preserve"> IF(TEXT((EDATE('Projektkostenkalkulation EP'!$B$8,2)+GE$9),"MM")=TEXT((EDATE('Projektkostenkalkulation EP'!$B$8,2)+(GE$9-1)),"MM"),
             IF(
                        OR(
                                    TEXT((EDATE('Projektkostenkalkulation EP'!$B$8,2)+GE$9),"TTT") = "Sa",
                                    TEXT((EDATE('Projektkostenkalkulation EP'!$B$8,2)+GE$9),"TTT") = "So",
                                    IF(ISNA(VLOOKUP(EDATE('Projektkostenkalkulation EP'!$B$8,2)+GE$9,Datenquellen!$F$7:$H$45,3,FALSE))," ",VLOOKUP(EDATE('Projektkostenkalkulation EP'!$B$8,2)+GE$9,Datenquellen!$F$7:$H$45,3,FALSE))="X"
                                    ),
                          "X",
                          ""
                          ),
               "X"
            )</f>
        <v/>
      </c>
      <c r="GG18" s="237" t="str">
        <f xml:space="preserve"> IF(TEXT((EDATE('Projektkostenkalkulation EP'!$B$8,2)+GF$9),"MM")=TEXT((EDATE('Projektkostenkalkulation EP'!$B$8,2)+(GF$9-1)),"MM"),
             IF(
                        OR(
                                    TEXT((EDATE('Projektkostenkalkulation EP'!$B$8,2)+GF$9),"TTT") = "Sa",
                                    TEXT((EDATE('Projektkostenkalkulation EP'!$B$8,2)+GF$9),"TTT") = "So",
                                    IF(ISNA(VLOOKUP(EDATE('Projektkostenkalkulation EP'!$B$8,2)+GF$9,Datenquellen!$F$7:$H$45,3,FALSE))," ",VLOOKUP(EDATE('Projektkostenkalkulation EP'!$B$8,2)+GF$9,Datenquellen!$F$7:$H$45,3,FALSE))="X"
                                    ),
                          "X",
                          ""
                          ),
               "X"
            )</f>
        <v/>
      </c>
      <c r="GH18" s="237" t="str">
        <f xml:space="preserve"> IF(TEXT((EDATE('Projektkostenkalkulation EP'!$B$8,2)+GG$9),"MM")=TEXT((EDATE('Projektkostenkalkulation EP'!$B$8,2)+(GG$9-1)),"MM"),
             IF(
                        OR(
                                    TEXT((EDATE('Projektkostenkalkulation EP'!$B$8,2)+GG$9),"TTT") = "Sa",
                                    TEXT((EDATE('Projektkostenkalkulation EP'!$B$8,2)+GG$9),"TTT") = "So",
                                    IF(ISNA(VLOOKUP(EDATE('Projektkostenkalkulation EP'!$B$8,2)+GG$9,Datenquellen!$F$7:$H$45,3,FALSE))," ",VLOOKUP(EDATE('Projektkostenkalkulation EP'!$B$8,2)+GG$9,Datenquellen!$F$7:$H$45,3,FALSE))="X"
                                    ),
                          "X",
                          ""
                          ),
               "X"
            )</f>
        <v/>
      </c>
      <c r="GI18" s="237" t="str">
        <f xml:space="preserve"> IF(TEXT((EDATE('Projektkostenkalkulation EP'!$B$8,2)+GH$9),"MM")=TEXT((EDATE('Projektkostenkalkulation EP'!$B$8,2)+(GH$9-1)),"MM"),
             IF(
                        OR(
                                    TEXT((EDATE('Projektkostenkalkulation EP'!$B$8,2)+GH$9),"TTT") = "Sa",
                                    TEXT((EDATE('Projektkostenkalkulation EP'!$B$8,2)+GH$9),"TTT") = "So",
                                    IF(ISNA(VLOOKUP(EDATE('Projektkostenkalkulation EP'!$B$8,2)+GH$9,Datenquellen!$F$7:$H$45,3,FALSE))," ",VLOOKUP(EDATE('Projektkostenkalkulation EP'!$B$8,2)+GH$9,Datenquellen!$F$7:$H$45,3,FALSE))="X"
                                    ),
                          "X",
                          ""
                          ),
               "X"
            )</f>
        <v>X</v>
      </c>
      <c r="GJ18" s="237" t="str">
        <f xml:space="preserve"> IF(TEXT((EDATE('Projektkostenkalkulation EP'!$B$8,2)+GI$9),"MM")=TEXT((EDATE('Projektkostenkalkulation EP'!$B$8,2)+(GI$9-1)),"MM"),
             IF(
                        OR(
                                    TEXT((EDATE('Projektkostenkalkulation EP'!$B$8,2)+GI$9),"TTT") = "Sa",
                                    TEXT((EDATE('Projektkostenkalkulation EP'!$B$8,2)+GI$9),"TTT") = "So",
                                    IF(ISNA(VLOOKUP(EDATE('Projektkostenkalkulation EP'!$B$8,2)+GI$9,Datenquellen!$F$7:$H$45,3,FALSE))," ",VLOOKUP(EDATE('Projektkostenkalkulation EP'!$B$8,2)+GI$9,Datenquellen!$F$7:$H$45,3,FALSE))="X"
                                    ),
                          "X",
                          ""
                          ),
               "X"
            )</f>
        <v>X</v>
      </c>
      <c r="GK18" s="237" t="str">
        <f xml:space="preserve"> IF(TEXT((EDATE('Projektkostenkalkulation EP'!$B$8,2)+GJ$9),"MM")=TEXT((EDATE('Projektkostenkalkulation EP'!$B$8,2)+(GJ$9-1)),"MM"),
             IF(
                        OR(
                                    TEXT((EDATE('Projektkostenkalkulation EP'!$B$8,2)+GJ$9),"TTT") = "Sa",
                                    TEXT((EDATE('Projektkostenkalkulation EP'!$B$8,2)+GJ$9),"TTT") = "So",
                                    IF(ISNA(VLOOKUP(EDATE('Projektkostenkalkulation EP'!$B$8,2)+GJ$9,Datenquellen!$F$7:$H$45,3,FALSE))," ",VLOOKUP(EDATE('Projektkostenkalkulation EP'!$B$8,2)+GJ$9,Datenquellen!$F$7:$H$45,3,FALSE))="X"
                                    ),
                          "X",
                          ""
                          ),
               "X"
            )</f>
        <v/>
      </c>
      <c r="GL18" s="237" t="str">
        <f xml:space="preserve"> IF(TEXT((EDATE('Projektkostenkalkulation EP'!$B$8,2)+GK$9),"MM")=TEXT((EDATE('Projektkostenkalkulation EP'!$B$8,2)+(GK$9-1)),"MM"),
             IF(
                        OR(
                                    TEXT((EDATE('Projektkostenkalkulation EP'!$B$8,2)+GK$9),"TTT") = "Sa",
                                    TEXT((EDATE('Projektkostenkalkulation EP'!$B$8,2)+GK$9),"TTT") = "So",
                                    IF(ISNA(VLOOKUP(EDATE('Projektkostenkalkulation EP'!$B$8,2)+GK$9,Datenquellen!$F$7:$H$45,3,FALSE))," ",VLOOKUP(EDATE('Projektkostenkalkulation EP'!$B$8,2)+GK$9,Datenquellen!$F$7:$H$45,3,FALSE))="X"
                                    ),
                          "X",
                          ""
                          ),
               "X"
            )</f>
        <v/>
      </c>
      <c r="GM18" s="237" t="str">
        <f xml:space="preserve"> IF(TEXT((EDATE('Projektkostenkalkulation EP'!$B$8,2)+GL$9),"MM")=TEXT((EDATE('Projektkostenkalkulation EP'!$B$8,2)+(GL$9-1)),"MM"),
             IF(
                        OR(
                                    TEXT((EDATE('Projektkostenkalkulation EP'!$B$8,2)+GL$9),"TTT") = "Sa",
                                    TEXT((EDATE('Projektkostenkalkulation EP'!$B$8,2)+GL$9),"TTT") = "So",
                                    IF(ISNA(VLOOKUP(EDATE('Projektkostenkalkulation EP'!$B$8,2)+GL$9,Datenquellen!$F$7:$H$45,3,FALSE))," ",VLOOKUP(EDATE('Projektkostenkalkulation EP'!$B$8,2)+GL$9,Datenquellen!$F$7:$H$45,3,FALSE))="X"
                                    ),
                          "X",
                          ""
                          ),
               "X"
            )</f>
        <v/>
      </c>
      <c r="GN18" s="237" t="str">
        <f xml:space="preserve"> IF(TEXT((EDATE('Projektkostenkalkulation EP'!$B$8,2)+GM$9),"MM")=TEXT((EDATE('Projektkostenkalkulation EP'!$B$8,2)+(GM$9-1)),"MM"),
             IF(
                        OR(
                                    TEXT((EDATE('Projektkostenkalkulation EP'!$B$8,2)+GM$9),"TTT") = "Sa",
                                    TEXT((EDATE('Projektkostenkalkulation EP'!$B$8,2)+GM$9),"TTT") = "So",
                                    IF(ISNA(VLOOKUP(EDATE('Projektkostenkalkulation EP'!$B$8,2)+GM$9,Datenquellen!$F$7:$H$45,3,FALSE))," ",VLOOKUP(EDATE('Projektkostenkalkulation EP'!$B$8,2)+GM$9,Datenquellen!$F$7:$H$45,3,FALSE))="X"
                                    ),
                          "X",
                          ""
                          ),
               "X"
            )</f>
        <v/>
      </c>
      <c r="GO18" s="237" t="str">
        <f xml:space="preserve"> IF(TEXT((EDATE('Projektkostenkalkulation EP'!$B$8,2)+GN$9),"MM")=TEXT((EDATE('Projektkostenkalkulation EP'!$B$8,2)+(GN$9-1)),"MM"),
             IF(
                        OR(
                                    TEXT((EDATE('Projektkostenkalkulation EP'!$B$8,2)+GN$9),"TTT") = "Sa",
                                    TEXT((EDATE('Projektkostenkalkulation EP'!$B$8,2)+GN$9),"TTT") = "So",
                                    IF(ISNA(VLOOKUP(EDATE('Projektkostenkalkulation EP'!$B$8,2)+GN$9,Datenquellen!$F$7:$H$45,3,FALSE))," ",VLOOKUP(EDATE('Projektkostenkalkulation EP'!$B$8,2)+GN$9,Datenquellen!$F$7:$H$45,3,FALSE))="X"
                                    ),
                          "X",
                          ""
                          ),
               "X"
            )</f>
        <v/>
      </c>
      <c r="GP18" s="237" t="str">
        <f xml:space="preserve"> IF(TEXT((EDATE('Projektkostenkalkulation EP'!$B$8,2)+GO$9),"MM")=TEXT((EDATE('Projektkostenkalkulation EP'!$B$8,2)+(GO$9-1)),"MM"),
             IF(
                        OR(
                                    TEXT((EDATE('Projektkostenkalkulation EP'!$B$8,2)+GO$9),"TTT") = "Sa",
                                    TEXT((EDATE('Projektkostenkalkulation EP'!$B$8,2)+GO$9),"TTT") = "So",
                                    IF(ISNA(VLOOKUP(EDATE('Projektkostenkalkulation EP'!$B$8,2)+GO$9,Datenquellen!$F$7:$H$45,3,FALSE))," ",VLOOKUP(EDATE('Projektkostenkalkulation EP'!$B$8,2)+GO$9,Datenquellen!$F$7:$H$45,3,FALSE))="X"
                                    ),
                          "X",
                          ""
                          ),
               "X"
            )</f>
        <v>X</v>
      </c>
      <c r="GQ18" s="237" t="str">
        <f xml:space="preserve"> IF(TEXT((EDATE('Projektkostenkalkulation EP'!$B$8,2)+GP$9),"MM")=TEXT((EDATE('Projektkostenkalkulation EP'!$B$8,2)+(GP$9-1)),"MM"),
             IF(
                        OR(
                                    TEXT((EDATE('Projektkostenkalkulation EP'!$B$8,2)+GP$9),"TTT") = "Sa",
                                    TEXT((EDATE('Projektkostenkalkulation EP'!$B$8,2)+GP$9),"TTT") = "So",
                                    IF(ISNA(VLOOKUP(EDATE('Projektkostenkalkulation EP'!$B$8,2)+GP$9,Datenquellen!$F$7:$H$45,3,FALSE))," ",VLOOKUP(EDATE('Projektkostenkalkulation EP'!$B$8,2)+GP$9,Datenquellen!$F$7:$H$45,3,FALSE))="X"
                                    ),
                          "X",
                          ""
                          ),
               "X"
            )</f>
        <v>X</v>
      </c>
      <c r="GR18" s="237" t="str">
        <f xml:space="preserve"> IF(TEXT((EDATE('Projektkostenkalkulation EP'!$B$8,2)+GQ$9),"MM")=TEXT((EDATE('Projektkostenkalkulation EP'!$B$8,2)+(GQ$9-1)),"MM"),
             IF(
                        OR(
                                    TEXT((EDATE('Projektkostenkalkulation EP'!$B$8,2)+GQ$9),"TTT") = "Sa",
                                    TEXT((EDATE('Projektkostenkalkulation EP'!$B$8,2)+GQ$9),"TTT") = "So",
                                    IF(ISNA(VLOOKUP(EDATE('Projektkostenkalkulation EP'!$B$8,2)+GQ$9,Datenquellen!$F$7:$H$45,3,FALSE))," ",VLOOKUP(EDATE('Projektkostenkalkulation EP'!$B$8,2)+GQ$9,Datenquellen!$F$7:$H$45,3,FALSE))="X"
                                    ),
                          "X",
                          ""
                          ),
               "X"
            )</f>
        <v/>
      </c>
      <c r="GS18" s="237" t="str">
        <f xml:space="preserve"> IF(TEXT((EDATE('Projektkostenkalkulation EP'!$B$8,2)+GR$9),"MM")=TEXT((EDATE('Projektkostenkalkulation EP'!$B$8,2)+(GR$9-1)),"MM"),
             IF(
                        OR(
                                    TEXT((EDATE('Projektkostenkalkulation EP'!$B$8,2)+GR$9),"TTT") = "Sa",
                                    TEXT((EDATE('Projektkostenkalkulation EP'!$B$8,2)+GR$9),"TTT") = "So",
                                    IF(ISNA(VLOOKUP(EDATE('Projektkostenkalkulation EP'!$B$8,2)+GR$9,Datenquellen!$F$7:$H$45,3,FALSE))," ",VLOOKUP(EDATE('Projektkostenkalkulation EP'!$B$8,2)+GR$9,Datenquellen!$F$7:$H$45,3,FALSE))="X"
                                    ),
                          "X",
                          ""
                          ),
               "X"
            )</f>
        <v/>
      </c>
      <c r="GT18" s="237" t="str">
        <f xml:space="preserve"> IF(TEXT((EDATE('Projektkostenkalkulation EP'!$B$8,2)+GS$9),"MM")=TEXT((EDATE('Projektkostenkalkulation EP'!$B$8,2)+(GS$9-1)),"MM"),
             IF(
                        OR(
                                    TEXT((EDATE('Projektkostenkalkulation EP'!$B$8,2)+GS$9),"TTT") = "Sa",
                                    TEXT((EDATE('Projektkostenkalkulation EP'!$B$8,2)+GS$9),"TTT") = "So",
                                    IF(ISNA(VLOOKUP(EDATE('Projektkostenkalkulation EP'!$B$8,2)+GS$9,Datenquellen!$F$7:$H$45,3,FALSE))," ",VLOOKUP(EDATE('Projektkostenkalkulation EP'!$B$8,2)+GS$9,Datenquellen!$F$7:$H$45,3,FALSE))="X"
                                    ),
                          "X",
                          ""
                          ),
               "X"
            )</f>
        <v/>
      </c>
      <c r="GU18" s="237" t="str">
        <f xml:space="preserve"> IF(TEXT((EDATE('Projektkostenkalkulation EP'!$B$8,2)+GT$9),"MM")=TEXT((EDATE('Projektkostenkalkulation EP'!$B$8,2)+(GT$9-1)),"MM"),
             IF(
                        OR(
                                    TEXT((EDATE('Projektkostenkalkulation EP'!$B$8,2)+GT$9),"TTT") = "Sa",
                                    TEXT((EDATE('Projektkostenkalkulation EP'!$B$8,2)+GT$9),"TTT") = "So",
                                    IF(ISNA(VLOOKUP(EDATE('Projektkostenkalkulation EP'!$B$8,2)+GT$9,Datenquellen!$F$7:$H$45,3,FALSE))," ",VLOOKUP(EDATE('Projektkostenkalkulation EP'!$B$8,2)+GT$9,Datenquellen!$F$7:$H$45,3,FALSE))="X"
                                    ),
                          "X",
                          ""
                          ),
               "X"
            )</f>
        <v/>
      </c>
      <c r="GV18" s="237" t="str">
        <f xml:space="preserve"> IF(TEXT((EDATE('Projektkostenkalkulation EP'!$B$8,2)+GU$9),"MM")=TEXT((EDATE('Projektkostenkalkulation EP'!$B$8,2)+(GU$9-1)),"MM"),
             IF(
                        OR(
                                    TEXT((EDATE('Projektkostenkalkulation EP'!$B$8,2)+GU$9),"TTT") = "Sa",
                                    TEXT((EDATE('Projektkostenkalkulation EP'!$B$8,2)+GU$9),"TTT") = "So",
                                    IF(ISNA(VLOOKUP(EDATE('Projektkostenkalkulation EP'!$B$8,2)+GU$9,Datenquellen!$F$7:$H$45,3,FALSE))," ",VLOOKUP(EDATE('Projektkostenkalkulation EP'!$B$8,2)+GU$9,Datenquellen!$F$7:$H$45,3,FALSE))="X"
                                    ),
                          "X",
                          ""
                          ),
               "X"
            )</f>
        <v/>
      </c>
      <c r="GW18" s="237" t="str">
        <f xml:space="preserve"> IF(TEXT((EDATE('Projektkostenkalkulation EP'!$B$8,2)+GV$9),"MM")=TEXT((EDATE('Projektkostenkalkulation EP'!$B$8,2)+(GV$9-1)),"MM"),
             IF(
                        OR(
                                    TEXT((EDATE('Projektkostenkalkulation EP'!$B$8,2)+GV$9),"TTT") = "Sa",
                                    TEXT((EDATE('Projektkostenkalkulation EP'!$B$8,2)+GV$9),"TTT") = "So",
                                    IF(ISNA(VLOOKUP(EDATE('Projektkostenkalkulation EP'!$B$8,2)+GV$9,Datenquellen!$F$7:$H$45,3,FALSE))," ",VLOOKUP(EDATE('Projektkostenkalkulation EP'!$B$8,2)+GV$9,Datenquellen!$F$7:$H$45,3,FALSE))="X"
                                    ),
                          "X",
                          ""
                          ),
               "X"
            )</f>
        <v>X</v>
      </c>
      <c r="GX18" s="237" t="str">
        <f xml:space="preserve"> IF(TEXT((EDATE('Projektkostenkalkulation EP'!$B$8,2)+GW$9),"MM")=TEXT((EDATE('Projektkostenkalkulation EP'!$B$8,2)+(GW$9-1)),"MM"),
             IF(
                        OR(
                                    TEXT((EDATE('Projektkostenkalkulation EP'!$B$8,2)+GW$9),"TTT") = "Sa",
                                    TEXT((EDATE('Projektkostenkalkulation EP'!$B$8,2)+GW$9),"TTT") = "So",
                                    IF(ISNA(VLOOKUP(EDATE('Projektkostenkalkulation EP'!$B$8,2)+GW$9,Datenquellen!$F$7:$H$45,3,FALSE))," ",VLOOKUP(EDATE('Projektkostenkalkulation EP'!$B$8,2)+GW$9,Datenquellen!$F$7:$H$45,3,FALSE))="X"
                                    ),
                          "X",
                          ""
                          ),
               "X"
            )</f>
        <v>X</v>
      </c>
      <c r="GY18" s="237" t="str">
        <f xml:space="preserve"> IF(TEXT((EDATE('Projektkostenkalkulation EP'!$B$8,2)+GX$9),"MM")=TEXT((EDATE('Projektkostenkalkulation EP'!$B$8,2)+(GX$9-1)),"MM"),
             IF(
                        OR(
                                    TEXT((EDATE('Projektkostenkalkulation EP'!$B$8,2)+GX$9),"TTT") = "Sa",
                                    TEXT((EDATE('Projektkostenkalkulation EP'!$B$8,2)+GX$9),"TTT") = "So",
                                    IF(ISNA(VLOOKUP(EDATE('Projektkostenkalkulation EP'!$B$8,2)+GX$9,Datenquellen!$F$7:$H$45,3,FALSE))," ",VLOOKUP(EDATE('Projektkostenkalkulation EP'!$B$8,2)+GX$9,Datenquellen!$F$7:$H$45,3,FALSE))="X"
                                    ),
                          "X",
                          ""
                          ),
               "X"
            )</f>
        <v/>
      </c>
      <c r="GZ18" s="237" t="str">
        <f xml:space="preserve"> IF(TEXT((EDATE('Projektkostenkalkulation EP'!$B$8,2)+GY$9),"MM")=TEXT((EDATE('Projektkostenkalkulation EP'!$B$8,2)+(GY$9-1)),"MM"),
             IF(
                        OR(
                                    TEXT((EDATE('Projektkostenkalkulation EP'!$B$8,2)+GY$9),"TTT") = "Sa",
                                    TEXT((EDATE('Projektkostenkalkulation EP'!$B$8,2)+GY$9),"TTT") = "So",
                                    IF(ISNA(VLOOKUP(EDATE('Projektkostenkalkulation EP'!$B$8,2)+GY$9,Datenquellen!$F$7:$H$45,3,FALSE))," ",VLOOKUP(EDATE('Projektkostenkalkulation EP'!$B$8,2)+GY$9,Datenquellen!$F$7:$H$45,3,FALSE))="X"
                                    ),
                          "X",
                          ""
                          ),
               "X"
            )</f>
        <v/>
      </c>
      <c r="HA18" s="237" t="str">
        <f xml:space="preserve"> IF(TEXT((EDATE('Projektkostenkalkulation EP'!$B$8,2)+GZ$9),"MM")=TEXT((EDATE('Projektkostenkalkulation EP'!$B$8,2)+(GZ$9-1)),"MM"),
             IF(
                        OR(
                                    TEXT((EDATE('Projektkostenkalkulation EP'!$B$8,2)+GZ$9),"TTT") = "Sa",
                                    TEXT((EDATE('Projektkostenkalkulation EP'!$B$8,2)+GZ$9),"TTT") = "So",
                                    IF(ISNA(VLOOKUP(EDATE('Projektkostenkalkulation EP'!$B$8,2)+GZ$9,Datenquellen!$F$7:$H$45,3,FALSE))," ",VLOOKUP(EDATE('Projektkostenkalkulation EP'!$B$8,2)+GZ$9,Datenquellen!$F$7:$H$45,3,FALSE))="X"
                                    ),
                          "X",
                          ""
                          ),
               "X"
            )</f>
        <v/>
      </c>
      <c r="HB18" s="237" t="str">
        <f xml:space="preserve"> IF(TEXT((EDATE('Projektkostenkalkulation EP'!$B$8,2)+HA$9),"MM")=TEXT((EDATE('Projektkostenkalkulation EP'!$B$8,2)+(HA$9-1)),"MM"),
             IF(
                        OR(
                                    TEXT((EDATE('Projektkostenkalkulation EP'!$B$8,2)+HA$9),"TTT") = "Sa",
                                    TEXT((EDATE('Projektkostenkalkulation EP'!$B$8,2)+HA$9),"TTT") = "So",
                                    IF(ISNA(VLOOKUP(EDATE('Projektkostenkalkulation EP'!$B$8,2)+HA$9,Datenquellen!$F$7:$H$45,3,FALSE))," ",VLOOKUP(EDATE('Projektkostenkalkulation EP'!$B$8,2)+HA$9,Datenquellen!$F$7:$H$45,3,FALSE))="X"
                                    ),
                          "X",
                          ""
                          ),
               "X"
            )</f>
        <v/>
      </c>
      <c r="HC18" s="237" t="str">
        <f xml:space="preserve"> IF(TEXT((EDATE('Projektkostenkalkulation EP'!$B$8,2)+HB$9),"MM")=TEXT((EDATE('Projektkostenkalkulation EP'!$B$8,2)+(HB$9-1)),"MM"),
             IF(
                        OR(
                                    TEXT((EDATE('Projektkostenkalkulation EP'!$B$8,2)+HB$9),"TTT") = "Sa",
                                    TEXT((EDATE('Projektkostenkalkulation EP'!$B$8,2)+HB$9),"TTT") = "So",
                                    IF(ISNA(VLOOKUP(EDATE('Projektkostenkalkulation EP'!$B$8,2)+HB$9,Datenquellen!$F$7:$H$45,3,FALSE))," ",VLOOKUP(EDATE('Projektkostenkalkulation EP'!$B$8,2)+HB$9,Datenquellen!$F$7:$H$45,3,FALSE))="X"
                                    ),
                          "X",
                          ""
                          ),
               "X"
            )</f>
        <v>X</v>
      </c>
      <c r="HD18" s="237" t="str">
        <f xml:space="preserve"> IF(TEXT((EDATE('Projektkostenkalkulation EP'!$B$8,2)+HC$9),"MM")=TEXT((EDATE('Projektkostenkalkulation EP'!$B$8,2)+(HC$9-1)),"MM"),
             IF(
                        OR(
                                    TEXT((EDATE('Projektkostenkalkulation EP'!$B$8,2)+HC$9),"TTT") = "Sa",
                                    TEXT((EDATE('Projektkostenkalkulation EP'!$B$8,2)+HC$9),"TTT") = "So",
                                    IF(ISNA(VLOOKUP(EDATE('Projektkostenkalkulation EP'!$B$8,2)+HC$9,Datenquellen!$F$7:$H$45,3,FALSE))," ",VLOOKUP(EDATE('Projektkostenkalkulation EP'!$B$8,2)+HC$9,Datenquellen!$F$7:$H$45,3,FALSE))="X"
                                    ),
                          "X",
                          ""
                          ),
               "X"
            )</f>
        <v>X</v>
      </c>
      <c r="HE18" s="238" t="str">
        <f xml:space="preserve"> IF(TEXT((EDATE('Projektkostenkalkulation EP'!$B$8,2)+HD$9),"MM")=TEXT((EDATE('Projektkostenkalkulation EP'!$B$8,2)+(HD$9-1)),"MM"),
             IF(
                        OR(
                                    TEXT((EDATE('Projektkostenkalkulation EP'!$B$8,2)+HD$9),"TTT") = "Sa",
                                    TEXT((EDATE('Projektkostenkalkulation EP'!$B$8,2)+HD$9),"TTT") = "So",
                                    IF(ISNA(VLOOKUP(EDATE('Projektkostenkalkulation EP'!$B$8,2)+HD$9,Datenquellen!$F$7:$H$45,3,FALSE))," ",VLOOKUP(EDATE('Projektkostenkalkulation EP'!$B$8,2)+HD$9,Datenquellen!$F$7:$H$45,3,FALSE))="X"
                                    ),
                          "X",
                          ""
                          ),
               "X"
            )</f>
        <v>X</v>
      </c>
      <c r="HF18" s="239"/>
      <c r="HG18" s="240"/>
      <c r="HH18" s="241" t="s">
        <v>67</v>
      </c>
    </row>
    <row r="19" spans="1:216" x14ac:dyDescent="0.2">
      <c r="S19" s="463" t="s">
        <v>68</v>
      </c>
      <c r="T19" s="463"/>
      <c r="U19" s="463"/>
      <c r="V19" s="463"/>
      <c r="W19" s="463"/>
      <c r="X19" s="463"/>
      <c r="Y19" s="463"/>
      <c r="Z19" s="463"/>
      <c r="AA19" s="463"/>
      <c r="AB19" s="463"/>
      <c r="AC19" s="463"/>
      <c r="AD19" s="463"/>
      <c r="AE19" s="463"/>
      <c r="AF19" s="463"/>
      <c r="AG19" s="463"/>
      <c r="AH19" s="464"/>
      <c r="AI19" s="466"/>
      <c r="BC19" s="497" t="s">
        <v>68</v>
      </c>
      <c r="BD19" s="497"/>
      <c r="BE19" s="497"/>
      <c r="BF19" s="497"/>
      <c r="BG19" s="497"/>
      <c r="BH19" s="497"/>
      <c r="BI19" s="497"/>
      <c r="BJ19" s="497"/>
      <c r="BK19" s="497"/>
      <c r="BL19" s="497"/>
      <c r="BM19" s="497"/>
      <c r="BN19" s="497"/>
      <c r="BO19" s="497"/>
      <c r="BP19" s="497"/>
      <c r="BQ19" s="497"/>
      <c r="BR19" s="464"/>
      <c r="BS19" s="466"/>
      <c r="CM19" s="497" t="s">
        <v>68</v>
      </c>
      <c r="CN19" s="497"/>
      <c r="CO19" s="497"/>
      <c r="CP19" s="497"/>
      <c r="CQ19" s="497"/>
      <c r="CR19" s="497"/>
      <c r="CS19" s="497"/>
      <c r="CT19" s="497"/>
      <c r="CU19" s="497"/>
      <c r="CV19" s="497"/>
      <c r="CW19" s="497"/>
      <c r="CX19" s="497"/>
      <c r="CY19" s="497"/>
      <c r="CZ19" s="497"/>
      <c r="DA19" s="497"/>
      <c r="DB19" s="464"/>
      <c r="DC19" s="466"/>
      <c r="DW19" s="497" t="s">
        <v>68</v>
      </c>
      <c r="DX19" s="497"/>
      <c r="DY19" s="497"/>
      <c r="DZ19" s="497"/>
      <c r="EA19" s="497"/>
      <c r="EB19" s="497"/>
      <c r="EC19" s="497"/>
      <c r="ED19" s="497"/>
      <c r="EE19" s="497"/>
      <c r="EF19" s="497"/>
      <c r="EG19" s="497"/>
      <c r="EH19" s="497"/>
      <c r="EI19" s="497"/>
      <c r="EJ19" s="497"/>
      <c r="EK19" s="497"/>
      <c r="EL19" s="464"/>
      <c r="EM19" s="466"/>
      <c r="FG19" s="497" t="s">
        <v>68</v>
      </c>
      <c r="FH19" s="497"/>
      <c r="FI19" s="497"/>
      <c r="FJ19" s="497"/>
      <c r="FK19" s="497"/>
      <c r="FL19" s="497"/>
      <c r="FM19" s="497"/>
      <c r="FN19" s="497"/>
      <c r="FO19" s="497"/>
      <c r="FP19" s="497"/>
      <c r="FQ19" s="497"/>
      <c r="FR19" s="497"/>
      <c r="FS19" s="497"/>
      <c r="FT19" s="497"/>
      <c r="FU19" s="497"/>
      <c r="FV19" s="464"/>
      <c r="FW19" s="466"/>
      <c r="GQ19" s="497" t="s">
        <v>68</v>
      </c>
      <c r="GR19" s="497"/>
      <c r="GS19" s="497"/>
      <c r="GT19" s="497"/>
      <c r="GU19" s="497"/>
      <c r="GV19" s="497"/>
      <c r="GW19" s="497"/>
      <c r="GX19" s="497"/>
      <c r="GY19" s="497"/>
      <c r="GZ19" s="497"/>
      <c r="HA19" s="497"/>
      <c r="HB19" s="497"/>
      <c r="HC19" s="497"/>
      <c r="HD19" s="497"/>
      <c r="HE19" s="497"/>
      <c r="HF19" s="464"/>
      <c r="HG19" s="466"/>
    </row>
    <row r="20" spans="1:216" ht="15" thickBot="1" x14ac:dyDescent="0.25">
      <c r="S20" s="463"/>
      <c r="T20" s="463"/>
      <c r="U20" s="463"/>
      <c r="V20" s="463"/>
      <c r="W20" s="463"/>
      <c r="X20" s="463"/>
      <c r="Y20" s="463"/>
      <c r="Z20" s="463"/>
      <c r="AA20" s="463"/>
      <c r="AB20" s="463"/>
      <c r="AC20" s="463"/>
      <c r="AD20" s="463"/>
      <c r="AE20" s="463"/>
      <c r="AF20" s="463"/>
      <c r="AG20" s="463"/>
      <c r="AH20" s="465"/>
      <c r="AI20" s="467"/>
      <c r="BC20" s="463"/>
      <c r="BD20" s="463"/>
      <c r="BE20" s="463"/>
      <c r="BF20" s="463"/>
      <c r="BG20" s="463"/>
      <c r="BH20" s="463"/>
      <c r="BI20" s="463"/>
      <c r="BJ20" s="463"/>
      <c r="BK20" s="463"/>
      <c r="BL20" s="463"/>
      <c r="BM20" s="463"/>
      <c r="BN20" s="463"/>
      <c r="BO20" s="463"/>
      <c r="BP20" s="463"/>
      <c r="BQ20" s="463"/>
      <c r="BR20" s="465"/>
      <c r="BS20" s="467"/>
      <c r="CM20" s="463"/>
      <c r="CN20" s="463"/>
      <c r="CO20" s="463"/>
      <c r="CP20" s="463"/>
      <c r="CQ20" s="463"/>
      <c r="CR20" s="463"/>
      <c r="CS20" s="463"/>
      <c r="CT20" s="463"/>
      <c r="CU20" s="463"/>
      <c r="CV20" s="463"/>
      <c r="CW20" s="463"/>
      <c r="CX20" s="463"/>
      <c r="CY20" s="463"/>
      <c r="CZ20" s="463"/>
      <c r="DA20" s="463"/>
      <c r="DB20" s="465"/>
      <c r="DC20" s="467"/>
      <c r="DW20" s="463"/>
      <c r="DX20" s="463"/>
      <c r="DY20" s="463"/>
      <c r="DZ20" s="463"/>
      <c r="EA20" s="463"/>
      <c r="EB20" s="463"/>
      <c r="EC20" s="463"/>
      <c r="ED20" s="463"/>
      <c r="EE20" s="463"/>
      <c r="EF20" s="463"/>
      <c r="EG20" s="463"/>
      <c r="EH20" s="463"/>
      <c r="EI20" s="463"/>
      <c r="EJ20" s="463"/>
      <c r="EK20" s="463"/>
      <c r="EL20" s="465"/>
      <c r="EM20" s="467"/>
      <c r="FG20" s="463"/>
      <c r="FH20" s="463"/>
      <c r="FI20" s="463"/>
      <c r="FJ20" s="463"/>
      <c r="FK20" s="463"/>
      <c r="FL20" s="463"/>
      <c r="FM20" s="463"/>
      <c r="FN20" s="463"/>
      <c r="FO20" s="463"/>
      <c r="FP20" s="463"/>
      <c r="FQ20" s="463"/>
      <c r="FR20" s="463"/>
      <c r="FS20" s="463"/>
      <c r="FT20" s="463"/>
      <c r="FU20" s="463"/>
      <c r="FV20" s="465"/>
      <c r="FW20" s="467"/>
      <c r="GQ20" s="463"/>
      <c r="GR20" s="463"/>
      <c r="GS20" s="463"/>
      <c r="GT20" s="463"/>
      <c r="GU20" s="463"/>
      <c r="GV20" s="463"/>
      <c r="GW20" s="463"/>
      <c r="GX20" s="463"/>
      <c r="GY20" s="463"/>
      <c r="GZ20" s="463"/>
      <c r="HA20" s="463"/>
      <c r="HB20" s="463"/>
      <c r="HC20" s="463"/>
      <c r="HD20" s="463"/>
      <c r="HE20" s="463"/>
      <c r="HF20" s="465"/>
      <c r="HG20" s="467"/>
    </row>
    <row r="22" spans="1:216" x14ac:dyDescent="0.2">
      <c r="A22" s="243" t="s">
        <v>69</v>
      </c>
      <c r="B22" s="458" t="s">
        <v>70</v>
      </c>
      <c r="C22" s="458"/>
      <c r="D22" s="458"/>
      <c r="E22" s="458"/>
      <c r="F22" s="458"/>
      <c r="G22" s="458"/>
      <c r="H22" s="458"/>
      <c r="I22" s="458"/>
      <c r="J22" s="458"/>
      <c r="K22" s="458"/>
      <c r="L22" s="458"/>
      <c r="M22" s="458"/>
      <c r="N22" s="458"/>
      <c r="O22" s="458"/>
      <c r="P22" s="458"/>
      <c r="Q22" s="458"/>
      <c r="R22" s="458"/>
      <c r="S22" s="458"/>
      <c r="T22" s="458"/>
      <c r="U22" s="458"/>
      <c r="V22" s="458"/>
      <c r="W22" s="458"/>
      <c r="X22" s="458"/>
      <c r="Y22" s="458"/>
      <c r="Z22" s="458"/>
      <c r="AA22" s="458"/>
      <c r="AB22" s="458"/>
      <c r="AC22" s="458"/>
      <c r="AD22" s="458"/>
      <c r="AE22" s="458"/>
      <c r="AF22" s="458"/>
      <c r="AG22" s="458"/>
      <c r="AH22" s="458"/>
      <c r="AI22" s="458"/>
      <c r="AJ22" s="458"/>
      <c r="AK22" s="243" t="s">
        <v>69</v>
      </c>
      <c r="AL22" s="458" t="s">
        <v>70</v>
      </c>
      <c r="AM22" s="458"/>
      <c r="AN22" s="458"/>
      <c r="AO22" s="458"/>
      <c r="AP22" s="458"/>
      <c r="AQ22" s="458"/>
      <c r="AR22" s="458"/>
      <c r="AS22" s="458"/>
      <c r="AT22" s="458"/>
      <c r="AU22" s="458"/>
      <c r="AV22" s="458"/>
      <c r="AW22" s="458"/>
      <c r="AX22" s="458"/>
      <c r="AY22" s="458"/>
      <c r="AZ22" s="458"/>
      <c r="BA22" s="458"/>
      <c r="BB22" s="458"/>
      <c r="BC22" s="458"/>
      <c r="BD22" s="458"/>
      <c r="BE22" s="458"/>
      <c r="BF22" s="458"/>
      <c r="BG22" s="458"/>
      <c r="BH22" s="458"/>
      <c r="BI22" s="458"/>
      <c r="BJ22" s="458"/>
      <c r="BK22" s="458"/>
      <c r="BL22" s="458"/>
      <c r="BM22" s="458"/>
      <c r="BN22" s="458"/>
      <c r="BO22" s="458"/>
      <c r="BP22" s="458"/>
      <c r="BQ22" s="458"/>
      <c r="BR22" s="458"/>
      <c r="BS22" s="458"/>
      <c r="BT22" s="458"/>
      <c r="BU22" s="243" t="s">
        <v>69</v>
      </c>
      <c r="BV22" s="458" t="s">
        <v>70</v>
      </c>
      <c r="BW22" s="458"/>
      <c r="BX22" s="458"/>
      <c r="BY22" s="458"/>
      <c r="BZ22" s="458"/>
      <c r="CA22" s="458"/>
      <c r="CB22" s="458"/>
      <c r="CC22" s="458"/>
      <c r="CD22" s="458"/>
      <c r="CE22" s="458"/>
      <c r="CF22" s="458"/>
      <c r="CG22" s="458"/>
      <c r="CH22" s="458"/>
      <c r="CI22" s="458"/>
      <c r="CJ22" s="458"/>
      <c r="CK22" s="458"/>
      <c r="CL22" s="458"/>
      <c r="CM22" s="458"/>
      <c r="CN22" s="458"/>
      <c r="CO22" s="458"/>
      <c r="CP22" s="458"/>
      <c r="CQ22" s="458"/>
      <c r="CR22" s="458"/>
      <c r="CS22" s="458"/>
      <c r="CT22" s="458"/>
      <c r="CU22" s="458"/>
      <c r="CV22" s="458"/>
      <c r="CW22" s="458"/>
      <c r="CX22" s="458"/>
      <c r="CY22" s="458"/>
      <c r="CZ22" s="458"/>
      <c r="DA22" s="458"/>
      <c r="DB22" s="458"/>
      <c r="DC22" s="458"/>
      <c r="DD22" s="458"/>
      <c r="DE22" s="243" t="s">
        <v>69</v>
      </c>
      <c r="DF22" s="458" t="s">
        <v>70</v>
      </c>
      <c r="DG22" s="458"/>
      <c r="DH22" s="458"/>
      <c r="DI22" s="458"/>
      <c r="DJ22" s="458"/>
      <c r="DK22" s="458"/>
      <c r="DL22" s="458"/>
      <c r="DM22" s="458"/>
      <c r="DN22" s="458"/>
      <c r="DO22" s="458"/>
      <c r="DP22" s="458"/>
      <c r="DQ22" s="458"/>
      <c r="DR22" s="458"/>
      <c r="DS22" s="458"/>
      <c r="DT22" s="458"/>
      <c r="DU22" s="458"/>
      <c r="DV22" s="458"/>
      <c r="DW22" s="458"/>
      <c r="DX22" s="458"/>
      <c r="DY22" s="458"/>
      <c r="DZ22" s="458"/>
      <c r="EA22" s="458"/>
      <c r="EB22" s="458"/>
      <c r="EC22" s="458"/>
      <c r="ED22" s="458"/>
      <c r="EE22" s="458"/>
      <c r="EF22" s="458"/>
      <c r="EG22" s="458"/>
      <c r="EH22" s="458"/>
      <c r="EI22" s="458"/>
      <c r="EJ22" s="458"/>
      <c r="EK22" s="458"/>
      <c r="EL22" s="458"/>
      <c r="EM22" s="458"/>
      <c r="EN22" s="458"/>
      <c r="EO22" s="243" t="s">
        <v>69</v>
      </c>
      <c r="EP22" s="458" t="s">
        <v>70</v>
      </c>
      <c r="EQ22" s="458"/>
      <c r="ER22" s="458"/>
      <c r="ES22" s="458"/>
      <c r="ET22" s="458"/>
      <c r="EU22" s="458"/>
      <c r="EV22" s="458"/>
      <c r="EW22" s="458"/>
      <c r="EX22" s="458"/>
      <c r="EY22" s="458"/>
      <c r="EZ22" s="458"/>
      <c r="FA22" s="458"/>
      <c r="FB22" s="458"/>
      <c r="FC22" s="458"/>
      <c r="FD22" s="458"/>
      <c r="FE22" s="458"/>
      <c r="FF22" s="458"/>
      <c r="FG22" s="458"/>
      <c r="FH22" s="458"/>
      <c r="FI22" s="458"/>
      <c r="FJ22" s="458"/>
      <c r="FK22" s="458"/>
      <c r="FL22" s="458"/>
      <c r="FM22" s="458"/>
      <c r="FN22" s="458"/>
      <c r="FO22" s="458"/>
      <c r="FP22" s="458"/>
      <c r="FQ22" s="458"/>
      <c r="FR22" s="458"/>
      <c r="FS22" s="458"/>
      <c r="FT22" s="458"/>
      <c r="FU22" s="458"/>
      <c r="FV22" s="458"/>
      <c r="FW22" s="458"/>
      <c r="FX22" s="458"/>
      <c r="FY22" s="243" t="s">
        <v>69</v>
      </c>
      <c r="FZ22" s="458" t="s">
        <v>70</v>
      </c>
      <c r="GA22" s="458"/>
      <c r="GB22" s="458"/>
      <c r="GC22" s="458"/>
      <c r="GD22" s="458"/>
      <c r="GE22" s="458"/>
      <c r="GF22" s="458"/>
      <c r="GG22" s="458"/>
      <c r="GH22" s="458"/>
      <c r="GI22" s="458"/>
      <c r="GJ22" s="458"/>
      <c r="GK22" s="458"/>
      <c r="GL22" s="458"/>
      <c r="GM22" s="458"/>
      <c r="GN22" s="458"/>
      <c r="GO22" s="458"/>
      <c r="GP22" s="458"/>
      <c r="GQ22" s="458"/>
      <c r="GR22" s="458"/>
      <c r="GS22" s="458"/>
      <c r="GT22" s="458"/>
      <c r="GU22" s="458"/>
      <c r="GV22" s="458"/>
      <c r="GW22" s="458"/>
      <c r="GX22" s="458"/>
      <c r="GY22" s="458"/>
      <c r="GZ22" s="458"/>
      <c r="HA22" s="458"/>
      <c r="HB22" s="458"/>
      <c r="HC22" s="458"/>
      <c r="HD22" s="458"/>
      <c r="HE22" s="458"/>
      <c r="HF22" s="458"/>
      <c r="HG22" s="458"/>
      <c r="HH22" s="458"/>
    </row>
    <row r="23" spans="1:216" x14ac:dyDescent="0.2">
      <c r="B23" s="457" t="s">
        <v>71</v>
      </c>
      <c r="C23" s="457"/>
      <c r="D23" s="457"/>
      <c r="E23" s="457"/>
      <c r="F23" s="457"/>
      <c r="G23" s="457"/>
      <c r="H23" s="457"/>
      <c r="I23" s="457"/>
      <c r="J23" s="457"/>
      <c r="K23" s="457"/>
      <c r="L23" s="457"/>
      <c r="M23" s="457"/>
      <c r="N23" s="457"/>
      <c r="O23" s="457"/>
      <c r="P23" s="457"/>
      <c r="Q23" s="457"/>
      <c r="R23" s="457"/>
      <c r="S23" s="457"/>
      <c r="T23" s="457"/>
      <c r="U23" s="457"/>
      <c r="V23" s="457"/>
      <c r="W23" s="457"/>
      <c r="X23" s="244"/>
      <c r="Y23" s="244"/>
      <c r="Z23" s="244"/>
      <c r="AA23" s="244"/>
      <c r="AB23" s="244"/>
      <c r="AC23" s="244"/>
      <c r="AD23" s="244"/>
      <c r="AE23" s="244"/>
      <c r="AF23" s="244"/>
      <c r="AG23" s="244"/>
      <c r="AH23" s="244"/>
      <c r="AI23" s="244"/>
      <c r="AJ23" s="244"/>
      <c r="AL23" s="457" t="s">
        <v>71</v>
      </c>
      <c r="AM23" s="457"/>
      <c r="AN23" s="457"/>
      <c r="AO23" s="457"/>
      <c r="AP23" s="457"/>
      <c r="AQ23" s="457"/>
      <c r="AR23" s="457"/>
      <c r="AS23" s="457"/>
      <c r="AT23" s="457"/>
      <c r="AU23" s="457"/>
      <c r="AV23" s="457"/>
      <c r="AW23" s="457"/>
      <c r="AX23" s="457"/>
      <c r="AY23" s="457"/>
      <c r="AZ23" s="457"/>
      <c r="BA23" s="457"/>
      <c r="BB23" s="457"/>
      <c r="BC23" s="457"/>
      <c r="BD23" s="457"/>
      <c r="BE23" s="457"/>
      <c r="BF23" s="457"/>
      <c r="BG23" s="457"/>
      <c r="BH23" s="244"/>
      <c r="BI23" s="244"/>
      <c r="BJ23" s="244"/>
      <c r="BK23" s="244"/>
      <c r="BL23" s="244"/>
      <c r="BM23" s="244"/>
      <c r="BN23" s="244"/>
      <c r="BO23" s="244"/>
      <c r="BP23" s="244"/>
      <c r="BQ23" s="244"/>
      <c r="BR23" s="244"/>
      <c r="BS23" s="244"/>
      <c r="BT23" s="244"/>
      <c r="BV23" s="457" t="s">
        <v>71</v>
      </c>
      <c r="BW23" s="457"/>
      <c r="BX23" s="457"/>
      <c r="BY23" s="457"/>
      <c r="BZ23" s="457"/>
      <c r="CA23" s="457"/>
      <c r="CB23" s="457"/>
      <c r="CC23" s="457"/>
      <c r="CD23" s="457"/>
      <c r="CE23" s="457"/>
      <c r="CF23" s="457"/>
      <c r="CG23" s="457"/>
      <c r="CH23" s="457"/>
      <c r="CI23" s="457"/>
      <c r="CJ23" s="457"/>
      <c r="CK23" s="457"/>
      <c r="CL23" s="457"/>
      <c r="CM23" s="457"/>
      <c r="CN23" s="457"/>
      <c r="CO23" s="457"/>
      <c r="CP23" s="457"/>
      <c r="CQ23" s="457"/>
      <c r="CR23" s="244"/>
      <c r="CS23" s="244"/>
      <c r="CT23" s="244"/>
      <c r="CU23" s="244"/>
      <c r="CV23" s="244"/>
      <c r="CW23" s="244"/>
      <c r="CX23" s="244"/>
      <c r="CY23" s="244"/>
      <c r="CZ23" s="244"/>
      <c r="DA23" s="244"/>
      <c r="DB23" s="244"/>
      <c r="DC23" s="244"/>
      <c r="DD23" s="244"/>
      <c r="DF23" s="457" t="s">
        <v>71</v>
      </c>
      <c r="DG23" s="457"/>
      <c r="DH23" s="457"/>
      <c r="DI23" s="457"/>
      <c r="DJ23" s="457"/>
      <c r="DK23" s="457"/>
      <c r="DL23" s="457"/>
      <c r="DM23" s="457"/>
      <c r="DN23" s="457"/>
      <c r="DO23" s="457"/>
      <c r="DP23" s="457"/>
      <c r="DQ23" s="457"/>
      <c r="DR23" s="457"/>
      <c r="DS23" s="457"/>
      <c r="DT23" s="457"/>
      <c r="DU23" s="457"/>
      <c r="DV23" s="457"/>
      <c r="DW23" s="457"/>
      <c r="DX23" s="457"/>
      <c r="DY23" s="457"/>
      <c r="DZ23" s="457"/>
      <c r="EA23" s="457"/>
      <c r="EB23" s="244"/>
      <c r="EC23" s="244"/>
      <c r="ED23" s="244"/>
      <c r="EE23" s="244"/>
      <c r="EF23" s="244"/>
      <c r="EG23" s="244"/>
      <c r="EH23" s="244"/>
      <c r="EI23" s="244"/>
      <c r="EJ23" s="244"/>
      <c r="EK23" s="244"/>
      <c r="EL23" s="244"/>
      <c r="EM23" s="244"/>
      <c r="EN23" s="244"/>
      <c r="EP23" s="457" t="s">
        <v>71</v>
      </c>
      <c r="EQ23" s="457"/>
      <c r="ER23" s="457"/>
      <c r="ES23" s="457"/>
      <c r="ET23" s="457"/>
      <c r="EU23" s="457"/>
      <c r="EV23" s="457"/>
      <c r="EW23" s="457"/>
      <c r="EX23" s="457"/>
      <c r="EY23" s="457"/>
      <c r="EZ23" s="457"/>
      <c r="FA23" s="457"/>
      <c r="FB23" s="457"/>
      <c r="FC23" s="457"/>
      <c r="FD23" s="457"/>
      <c r="FE23" s="457"/>
      <c r="FF23" s="457"/>
      <c r="FG23" s="457"/>
      <c r="FH23" s="457"/>
      <c r="FI23" s="457"/>
      <c r="FJ23" s="457"/>
      <c r="FK23" s="457"/>
      <c r="FL23" s="244"/>
      <c r="FM23" s="244"/>
      <c r="FN23" s="244"/>
      <c r="FO23" s="244"/>
      <c r="FP23" s="244"/>
      <c r="FQ23" s="244"/>
      <c r="FR23" s="244"/>
      <c r="FS23" s="244"/>
      <c r="FT23" s="244"/>
      <c r="FU23" s="244"/>
      <c r="FV23" s="244"/>
      <c r="FW23" s="244"/>
      <c r="FX23" s="244"/>
      <c r="FZ23" s="457" t="s">
        <v>71</v>
      </c>
      <c r="GA23" s="457"/>
      <c r="GB23" s="457"/>
      <c r="GC23" s="457"/>
      <c r="GD23" s="457"/>
      <c r="GE23" s="457"/>
      <c r="GF23" s="457"/>
      <c r="GG23" s="457"/>
      <c r="GH23" s="457"/>
      <c r="GI23" s="457"/>
      <c r="GJ23" s="457"/>
      <c r="GK23" s="457"/>
      <c r="GL23" s="457"/>
      <c r="GM23" s="457"/>
      <c r="GN23" s="457"/>
      <c r="GO23" s="457"/>
      <c r="GP23" s="457"/>
      <c r="GQ23" s="457"/>
      <c r="GR23" s="457"/>
      <c r="GS23" s="457"/>
      <c r="GT23" s="457"/>
      <c r="GU23" s="457"/>
      <c r="GV23" s="244"/>
      <c r="GW23" s="244"/>
      <c r="GX23" s="244"/>
      <c r="GY23" s="244"/>
      <c r="GZ23" s="244"/>
      <c r="HA23" s="244"/>
      <c r="HB23" s="244"/>
      <c r="HC23" s="244"/>
      <c r="HD23" s="244"/>
      <c r="HE23" s="244"/>
      <c r="HF23" s="244"/>
      <c r="HG23" s="244"/>
      <c r="HH23" s="244"/>
    </row>
    <row r="24" spans="1:216" x14ac:dyDescent="0.2">
      <c r="A24" s="243" t="s">
        <v>72</v>
      </c>
      <c r="B24" s="457" t="s">
        <v>73</v>
      </c>
      <c r="C24" s="457"/>
      <c r="D24" s="457"/>
      <c r="E24" s="457"/>
      <c r="F24" s="457"/>
      <c r="G24" s="457"/>
      <c r="H24" s="457"/>
      <c r="I24" s="457"/>
      <c r="J24" s="457"/>
      <c r="K24" s="457"/>
      <c r="L24" s="457"/>
      <c r="M24" s="457"/>
      <c r="N24" s="457"/>
      <c r="O24" s="457"/>
      <c r="P24" s="457"/>
      <c r="Q24" s="457"/>
      <c r="R24" s="457"/>
      <c r="S24" s="457"/>
      <c r="T24" s="457"/>
      <c r="U24" s="457"/>
      <c r="V24" s="457"/>
      <c r="W24" s="457"/>
      <c r="X24" s="457"/>
      <c r="Y24" s="457"/>
      <c r="Z24" s="457"/>
      <c r="AA24" s="457"/>
      <c r="AB24" s="457"/>
      <c r="AC24" s="457"/>
      <c r="AD24" s="457"/>
      <c r="AE24" s="457"/>
      <c r="AF24" s="457"/>
      <c r="AG24" s="457"/>
      <c r="AH24" s="457"/>
      <c r="AI24" s="457"/>
      <c r="AJ24" s="457"/>
      <c r="AK24" s="243" t="s">
        <v>72</v>
      </c>
      <c r="AL24" s="457" t="s">
        <v>73</v>
      </c>
      <c r="AM24" s="457"/>
      <c r="AN24" s="457"/>
      <c r="AO24" s="457"/>
      <c r="AP24" s="457"/>
      <c r="AQ24" s="457"/>
      <c r="AR24" s="457"/>
      <c r="AS24" s="457"/>
      <c r="AT24" s="457"/>
      <c r="AU24" s="457"/>
      <c r="AV24" s="457"/>
      <c r="AW24" s="457"/>
      <c r="AX24" s="457"/>
      <c r="AY24" s="457"/>
      <c r="AZ24" s="457"/>
      <c r="BA24" s="457"/>
      <c r="BB24" s="457"/>
      <c r="BC24" s="457"/>
      <c r="BD24" s="457"/>
      <c r="BE24" s="457"/>
      <c r="BF24" s="457"/>
      <c r="BG24" s="457"/>
      <c r="BH24" s="457"/>
      <c r="BI24" s="457"/>
      <c r="BJ24" s="457"/>
      <c r="BK24" s="457"/>
      <c r="BL24" s="457"/>
      <c r="BM24" s="457"/>
      <c r="BN24" s="457"/>
      <c r="BO24" s="457"/>
      <c r="BP24" s="457"/>
      <c r="BQ24" s="457"/>
      <c r="BR24" s="457"/>
      <c r="BS24" s="457"/>
      <c r="BT24" s="457"/>
      <c r="BU24" s="243" t="s">
        <v>72</v>
      </c>
      <c r="BV24" s="457" t="s">
        <v>73</v>
      </c>
      <c r="BW24" s="457"/>
      <c r="BX24" s="457"/>
      <c r="BY24" s="457"/>
      <c r="BZ24" s="457"/>
      <c r="CA24" s="457"/>
      <c r="CB24" s="457"/>
      <c r="CC24" s="457"/>
      <c r="CD24" s="457"/>
      <c r="CE24" s="457"/>
      <c r="CF24" s="457"/>
      <c r="CG24" s="457"/>
      <c r="CH24" s="457"/>
      <c r="CI24" s="457"/>
      <c r="CJ24" s="457"/>
      <c r="CK24" s="457"/>
      <c r="CL24" s="457"/>
      <c r="CM24" s="457"/>
      <c r="CN24" s="457"/>
      <c r="CO24" s="457"/>
      <c r="CP24" s="457"/>
      <c r="CQ24" s="457"/>
      <c r="CR24" s="457"/>
      <c r="CS24" s="457"/>
      <c r="CT24" s="457"/>
      <c r="CU24" s="457"/>
      <c r="CV24" s="457"/>
      <c r="CW24" s="457"/>
      <c r="CX24" s="457"/>
      <c r="CY24" s="457"/>
      <c r="CZ24" s="457"/>
      <c r="DA24" s="457"/>
      <c r="DB24" s="457"/>
      <c r="DC24" s="457"/>
      <c r="DD24" s="457"/>
      <c r="DE24" s="243" t="s">
        <v>72</v>
      </c>
      <c r="DF24" s="457" t="s">
        <v>73</v>
      </c>
      <c r="DG24" s="457"/>
      <c r="DH24" s="457"/>
      <c r="DI24" s="457"/>
      <c r="DJ24" s="457"/>
      <c r="DK24" s="457"/>
      <c r="DL24" s="457"/>
      <c r="DM24" s="457"/>
      <c r="DN24" s="457"/>
      <c r="DO24" s="457"/>
      <c r="DP24" s="457"/>
      <c r="DQ24" s="457"/>
      <c r="DR24" s="457"/>
      <c r="DS24" s="457"/>
      <c r="DT24" s="457"/>
      <c r="DU24" s="457"/>
      <c r="DV24" s="457"/>
      <c r="DW24" s="457"/>
      <c r="DX24" s="457"/>
      <c r="DY24" s="457"/>
      <c r="DZ24" s="457"/>
      <c r="EA24" s="457"/>
      <c r="EB24" s="457"/>
      <c r="EC24" s="457"/>
      <c r="ED24" s="457"/>
      <c r="EE24" s="457"/>
      <c r="EF24" s="457"/>
      <c r="EG24" s="457"/>
      <c r="EH24" s="457"/>
      <c r="EI24" s="457"/>
      <c r="EJ24" s="457"/>
      <c r="EK24" s="457"/>
      <c r="EL24" s="457"/>
      <c r="EM24" s="457"/>
      <c r="EN24" s="457"/>
      <c r="EO24" s="243" t="s">
        <v>72</v>
      </c>
      <c r="EP24" s="457" t="s">
        <v>73</v>
      </c>
      <c r="EQ24" s="457"/>
      <c r="ER24" s="457"/>
      <c r="ES24" s="457"/>
      <c r="ET24" s="457"/>
      <c r="EU24" s="457"/>
      <c r="EV24" s="457"/>
      <c r="EW24" s="457"/>
      <c r="EX24" s="457"/>
      <c r="EY24" s="457"/>
      <c r="EZ24" s="457"/>
      <c r="FA24" s="457"/>
      <c r="FB24" s="457"/>
      <c r="FC24" s="457"/>
      <c r="FD24" s="457"/>
      <c r="FE24" s="457"/>
      <c r="FF24" s="457"/>
      <c r="FG24" s="457"/>
      <c r="FH24" s="457"/>
      <c r="FI24" s="457"/>
      <c r="FJ24" s="457"/>
      <c r="FK24" s="457"/>
      <c r="FL24" s="457"/>
      <c r="FM24" s="457"/>
      <c r="FN24" s="457"/>
      <c r="FO24" s="457"/>
      <c r="FP24" s="457"/>
      <c r="FQ24" s="457"/>
      <c r="FR24" s="457"/>
      <c r="FS24" s="457"/>
      <c r="FT24" s="457"/>
      <c r="FU24" s="457"/>
      <c r="FV24" s="457"/>
      <c r="FW24" s="457"/>
      <c r="FX24" s="457"/>
      <c r="FY24" s="243" t="s">
        <v>72</v>
      </c>
      <c r="FZ24" s="457" t="s">
        <v>73</v>
      </c>
      <c r="GA24" s="457"/>
      <c r="GB24" s="457"/>
      <c r="GC24" s="457"/>
      <c r="GD24" s="457"/>
      <c r="GE24" s="457"/>
      <c r="GF24" s="457"/>
      <c r="GG24" s="457"/>
      <c r="GH24" s="457"/>
      <c r="GI24" s="457"/>
      <c r="GJ24" s="457"/>
      <c r="GK24" s="457"/>
      <c r="GL24" s="457"/>
      <c r="GM24" s="457"/>
      <c r="GN24" s="457"/>
      <c r="GO24" s="457"/>
      <c r="GP24" s="457"/>
      <c r="GQ24" s="457"/>
      <c r="GR24" s="457"/>
      <c r="GS24" s="457"/>
      <c r="GT24" s="457"/>
      <c r="GU24" s="457"/>
      <c r="GV24" s="457"/>
      <c r="GW24" s="457"/>
      <c r="GX24" s="457"/>
      <c r="GY24" s="457"/>
      <c r="GZ24" s="457"/>
      <c r="HA24" s="457"/>
      <c r="HB24" s="457"/>
      <c r="HC24" s="457"/>
      <c r="HD24" s="457"/>
      <c r="HE24" s="457"/>
      <c r="HF24" s="457"/>
      <c r="HG24" s="457"/>
      <c r="HH24" s="457"/>
    </row>
    <row r="25" spans="1:216" x14ac:dyDescent="0.2">
      <c r="B25" s="457" t="s">
        <v>74</v>
      </c>
      <c r="C25" s="457"/>
      <c r="D25" s="457"/>
      <c r="E25" s="457"/>
      <c r="F25" s="457"/>
      <c r="G25" s="457"/>
      <c r="H25" s="457"/>
      <c r="I25" s="457"/>
      <c r="J25" s="457"/>
      <c r="K25" s="457"/>
      <c r="L25" s="457"/>
      <c r="M25" s="457"/>
      <c r="N25" s="457"/>
      <c r="O25" s="457"/>
      <c r="P25" s="457"/>
      <c r="Q25" s="457"/>
      <c r="R25" s="457"/>
      <c r="S25" s="457"/>
      <c r="T25" s="457"/>
      <c r="U25" s="457"/>
      <c r="V25" s="457"/>
      <c r="W25" s="457"/>
      <c r="X25" s="457"/>
      <c r="Y25" s="457"/>
      <c r="Z25" s="244"/>
      <c r="AA25" s="244"/>
      <c r="AB25" s="244"/>
      <c r="AC25" s="244"/>
      <c r="AD25" s="244"/>
      <c r="AE25" s="244"/>
      <c r="AF25" s="244"/>
      <c r="AG25" s="244"/>
      <c r="AH25" s="244"/>
      <c r="AI25" s="244"/>
      <c r="AJ25" s="244"/>
      <c r="AL25" s="457" t="s">
        <v>74</v>
      </c>
      <c r="AM25" s="457"/>
      <c r="AN25" s="457"/>
      <c r="AO25" s="457"/>
      <c r="AP25" s="457"/>
      <c r="AQ25" s="457"/>
      <c r="AR25" s="457"/>
      <c r="AS25" s="457"/>
      <c r="AT25" s="457"/>
      <c r="AU25" s="457"/>
      <c r="AV25" s="457"/>
      <c r="AW25" s="457"/>
      <c r="AX25" s="457"/>
      <c r="AY25" s="457"/>
      <c r="AZ25" s="457"/>
      <c r="BA25" s="457"/>
      <c r="BB25" s="457"/>
      <c r="BC25" s="457"/>
      <c r="BD25" s="457"/>
      <c r="BE25" s="457"/>
      <c r="BF25" s="457"/>
      <c r="BG25" s="457"/>
      <c r="BH25" s="457"/>
      <c r="BI25" s="457"/>
      <c r="BJ25" s="244"/>
      <c r="BK25" s="244"/>
      <c r="BL25" s="244"/>
      <c r="BM25" s="244"/>
      <c r="BN25" s="244"/>
      <c r="BO25" s="244"/>
      <c r="BP25" s="244"/>
      <c r="BQ25" s="244"/>
      <c r="BR25" s="244"/>
      <c r="BS25" s="244"/>
      <c r="BT25" s="244"/>
      <c r="BV25" s="457" t="s">
        <v>74</v>
      </c>
      <c r="BW25" s="457"/>
      <c r="BX25" s="457"/>
      <c r="BY25" s="457"/>
      <c r="BZ25" s="457"/>
      <c r="CA25" s="457"/>
      <c r="CB25" s="457"/>
      <c r="CC25" s="457"/>
      <c r="CD25" s="457"/>
      <c r="CE25" s="457"/>
      <c r="CF25" s="457"/>
      <c r="CG25" s="457"/>
      <c r="CH25" s="457"/>
      <c r="CI25" s="457"/>
      <c r="CJ25" s="457"/>
      <c r="CK25" s="457"/>
      <c r="CL25" s="457"/>
      <c r="CM25" s="457"/>
      <c r="CN25" s="457"/>
      <c r="CO25" s="457"/>
      <c r="CP25" s="457"/>
      <c r="CQ25" s="457"/>
      <c r="CR25" s="457"/>
      <c r="CS25" s="457"/>
      <c r="CT25" s="244"/>
      <c r="CU25" s="244"/>
      <c r="CV25" s="244"/>
      <c r="CW25" s="244"/>
      <c r="CX25" s="244"/>
      <c r="CY25" s="244"/>
      <c r="CZ25" s="244"/>
      <c r="DA25" s="244"/>
      <c r="DB25" s="244"/>
      <c r="DC25" s="244"/>
      <c r="DD25" s="244"/>
      <c r="DF25" s="457" t="s">
        <v>74</v>
      </c>
      <c r="DG25" s="457"/>
      <c r="DH25" s="457"/>
      <c r="DI25" s="457"/>
      <c r="DJ25" s="457"/>
      <c r="DK25" s="457"/>
      <c r="DL25" s="457"/>
      <c r="DM25" s="457"/>
      <c r="DN25" s="457"/>
      <c r="DO25" s="457"/>
      <c r="DP25" s="457"/>
      <c r="DQ25" s="457"/>
      <c r="DR25" s="457"/>
      <c r="DS25" s="457"/>
      <c r="DT25" s="457"/>
      <c r="DU25" s="457"/>
      <c r="DV25" s="457"/>
      <c r="DW25" s="457"/>
      <c r="DX25" s="457"/>
      <c r="DY25" s="457"/>
      <c r="DZ25" s="457"/>
      <c r="EA25" s="457"/>
      <c r="EB25" s="457"/>
      <c r="EC25" s="457"/>
      <c r="ED25" s="244"/>
      <c r="EE25" s="244"/>
      <c r="EF25" s="244"/>
      <c r="EG25" s="244"/>
      <c r="EH25" s="244"/>
      <c r="EI25" s="244"/>
      <c r="EJ25" s="244"/>
      <c r="EK25" s="244"/>
      <c r="EL25" s="244"/>
      <c r="EM25" s="244"/>
      <c r="EN25" s="244"/>
      <c r="EP25" s="457" t="s">
        <v>74</v>
      </c>
      <c r="EQ25" s="457"/>
      <c r="ER25" s="457"/>
      <c r="ES25" s="457"/>
      <c r="ET25" s="457"/>
      <c r="EU25" s="457"/>
      <c r="EV25" s="457"/>
      <c r="EW25" s="457"/>
      <c r="EX25" s="457"/>
      <c r="EY25" s="457"/>
      <c r="EZ25" s="457"/>
      <c r="FA25" s="457"/>
      <c r="FB25" s="457"/>
      <c r="FC25" s="457"/>
      <c r="FD25" s="457"/>
      <c r="FE25" s="457"/>
      <c r="FF25" s="457"/>
      <c r="FG25" s="457"/>
      <c r="FH25" s="457"/>
      <c r="FI25" s="457"/>
      <c r="FJ25" s="457"/>
      <c r="FK25" s="457"/>
      <c r="FL25" s="457"/>
      <c r="FM25" s="457"/>
      <c r="FN25" s="244"/>
      <c r="FO25" s="244"/>
      <c r="FP25" s="244"/>
      <c r="FQ25" s="244"/>
      <c r="FR25" s="244"/>
      <c r="FS25" s="244"/>
      <c r="FT25" s="244"/>
      <c r="FU25" s="244"/>
      <c r="FV25" s="244"/>
      <c r="FW25" s="244"/>
      <c r="FX25" s="244"/>
      <c r="FZ25" s="457" t="s">
        <v>74</v>
      </c>
      <c r="GA25" s="457"/>
      <c r="GB25" s="457"/>
      <c r="GC25" s="457"/>
      <c r="GD25" s="457"/>
      <c r="GE25" s="457"/>
      <c r="GF25" s="457"/>
      <c r="GG25" s="457"/>
      <c r="GH25" s="457"/>
      <c r="GI25" s="457"/>
      <c r="GJ25" s="457"/>
      <c r="GK25" s="457"/>
      <c r="GL25" s="457"/>
      <c r="GM25" s="457"/>
      <c r="GN25" s="457"/>
      <c r="GO25" s="457"/>
      <c r="GP25" s="457"/>
      <c r="GQ25" s="457"/>
      <c r="GR25" s="457"/>
      <c r="GS25" s="457"/>
      <c r="GT25" s="457"/>
      <c r="GU25" s="457"/>
      <c r="GV25" s="457"/>
      <c r="GW25" s="457"/>
      <c r="GX25" s="244"/>
      <c r="GY25" s="244"/>
      <c r="GZ25" s="244"/>
      <c r="HA25" s="244"/>
      <c r="HB25" s="244"/>
      <c r="HC25" s="244"/>
      <c r="HD25" s="244"/>
      <c r="HE25" s="244"/>
      <c r="HF25" s="244"/>
      <c r="HG25" s="244"/>
      <c r="HH25" s="244"/>
    </row>
    <row r="27" spans="1:216" x14ac:dyDescent="0.2">
      <c r="Q27" s="458" t="s">
        <v>75</v>
      </c>
      <c r="R27" s="458"/>
      <c r="S27" s="458"/>
      <c r="T27" s="458"/>
      <c r="U27" s="458"/>
      <c r="V27" s="458"/>
      <c r="W27" s="458"/>
      <c r="X27" s="458"/>
      <c r="Y27" s="458"/>
      <c r="Z27" s="458"/>
      <c r="AA27" s="458"/>
      <c r="AB27" s="458"/>
      <c r="AC27" s="458"/>
      <c r="AD27" s="458"/>
      <c r="AE27" s="458"/>
      <c r="AF27" s="458"/>
      <c r="AG27" s="458"/>
      <c r="AH27" s="458"/>
      <c r="AI27" s="458"/>
      <c r="AJ27" s="458"/>
      <c r="BA27" s="458" t="s">
        <v>75</v>
      </c>
      <c r="BB27" s="458"/>
      <c r="BC27" s="458"/>
      <c r="BD27" s="458"/>
      <c r="BE27" s="458"/>
      <c r="BF27" s="458"/>
      <c r="BG27" s="458"/>
      <c r="BH27" s="458"/>
      <c r="BI27" s="458"/>
      <c r="BJ27" s="458"/>
      <c r="BK27" s="458"/>
      <c r="BL27" s="458"/>
      <c r="BM27" s="458"/>
      <c r="BN27" s="458"/>
      <c r="BO27" s="458"/>
      <c r="BP27" s="458"/>
      <c r="BQ27" s="458"/>
      <c r="BR27" s="458"/>
      <c r="BS27" s="458"/>
      <c r="BT27" s="458"/>
      <c r="CK27" s="458" t="s">
        <v>75</v>
      </c>
      <c r="CL27" s="458"/>
      <c r="CM27" s="458"/>
      <c r="CN27" s="458"/>
      <c r="CO27" s="458"/>
      <c r="CP27" s="458"/>
      <c r="CQ27" s="458"/>
      <c r="CR27" s="458"/>
      <c r="CS27" s="458"/>
      <c r="CT27" s="458"/>
      <c r="CU27" s="458"/>
      <c r="CV27" s="458"/>
      <c r="CW27" s="458"/>
      <c r="CX27" s="458"/>
      <c r="CY27" s="458"/>
      <c r="CZ27" s="458"/>
      <c r="DA27" s="458"/>
      <c r="DB27" s="458"/>
      <c r="DC27" s="458"/>
      <c r="DD27" s="458"/>
      <c r="DU27" s="458" t="s">
        <v>75</v>
      </c>
      <c r="DV27" s="458"/>
      <c r="DW27" s="458"/>
      <c r="DX27" s="458"/>
      <c r="DY27" s="458"/>
      <c r="DZ27" s="458"/>
      <c r="EA27" s="458"/>
      <c r="EB27" s="458"/>
      <c r="EC27" s="458"/>
      <c r="ED27" s="458"/>
      <c r="EE27" s="458"/>
      <c r="EF27" s="458"/>
      <c r="EG27" s="458"/>
      <c r="EH27" s="458"/>
      <c r="EI27" s="458"/>
      <c r="EJ27" s="458"/>
      <c r="EK27" s="458"/>
      <c r="EL27" s="458"/>
      <c r="EM27" s="458"/>
      <c r="EN27" s="458"/>
      <c r="FE27" s="458" t="s">
        <v>75</v>
      </c>
      <c r="FF27" s="458"/>
      <c r="FG27" s="458"/>
      <c r="FH27" s="458"/>
      <c r="FI27" s="458"/>
      <c r="FJ27" s="458"/>
      <c r="FK27" s="458"/>
      <c r="FL27" s="458"/>
      <c r="FM27" s="458"/>
      <c r="FN27" s="458"/>
      <c r="FO27" s="458"/>
      <c r="FP27" s="458"/>
      <c r="FQ27" s="458"/>
      <c r="FR27" s="458"/>
      <c r="FS27" s="458"/>
      <c r="FT27" s="458"/>
      <c r="FU27" s="458"/>
      <c r="FV27" s="458"/>
      <c r="FW27" s="458"/>
      <c r="FX27" s="458"/>
      <c r="GO27" s="458" t="s">
        <v>75</v>
      </c>
      <c r="GP27" s="458"/>
      <c r="GQ27" s="458"/>
      <c r="GR27" s="458"/>
      <c r="GS27" s="458"/>
      <c r="GT27" s="458"/>
      <c r="GU27" s="458"/>
      <c r="GV27" s="458"/>
      <c r="GW27" s="458"/>
      <c r="GX27" s="458"/>
      <c r="GY27" s="458"/>
      <c r="GZ27" s="458"/>
      <c r="HA27" s="458"/>
      <c r="HB27" s="458"/>
      <c r="HC27" s="458"/>
      <c r="HD27" s="458"/>
      <c r="HE27" s="458"/>
      <c r="HF27" s="458"/>
      <c r="HG27" s="458"/>
      <c r="HH27" s="458"/>
    </row>
    <row r="28" spans="1:216" x14ac:dyDescent="0.2">
      <c r="Q28" s="458" t="s">
        <v>76</v>
      </c>
      <c r="R28" s="458"/>
      <c r="S28" s="458"/>
      <c r="T28" s="458"/>
      <c r="U28" s="458"/>
      <c r="V28" s="458"/>
      <c r="W28" s="458"/>
      <c r="X28" s="458"/>
      <c r="Y28" s="458"/>
      <c r="Z28" s="458"/>
      <c r="AA28" s="458"/>
      <c r="AB28" s="458"/>
      <c r="AC28" s="458"/>
      <c r="AD28" s="458"/>
      <c r="AE28" s="458"/>
      <c r="AF28" s="458"/>
      <c r="AG28" s="458"/>
      <c r="AH28" s="458"/>
      <c r="AI28" s="458"/>
      <c r="AJ28" s="458"/>
      <c r="BA28" s="458" t="s">
        <v>76</v>
      </c>
      <c r="BB28" s="458"/>
      <c r="BC28" s="458"/>
      <c r="BD28" s="458"/>
      <c r="BE28" s="458"/>
      <c r="BF28" s="458"/>
      <c r="BG28" s="458"/>
      <c r="BH28" s="458"/>
      <c r="BI28" s="458"/>
      <c r="BJ28" s="458"/>
      <c r="BK28" s="458"/>
      <c r="BL28" s="458"/>
      <c r="BM28" s="458"/>
      <c r="BN28" s="458"/>
      <c r="BO28" s="458"/>
      <c r="BP28" s="458"/>
      <c r="BQ28" s="458"/>
      <c r="BR28" s="458"/>
      <c r="BS28" s="458"/>
      <c r="BT28" s="458"/>
      <c r="CK28" s="458" t="s">
        <v>76</v>
      </c>
      <c r="CL28" s="458"/>
      <c r="CM28" s="458"/>
      <c r="CN28" s="458"/>
      <c r="CO28" s="458"/>
      <c r="CP28" s="458"/>
      <c r="CQ28" s="458"/>
      <c r="CR28" s="458"/>
      <c r="CS28" s="458"/>
      <c r="CT28" s="458"/>
      <c r="CU28" s="458"/>
      <c r="CV28" s="458"/>
      <c r="CW28" s="458"/>
      <c r="CX28" s="458"/>
      <c r="CY28" s="458"/>
      <c r="CZ28" s="458"/>
      <c r="DA28" s="458"/>
      <c r="DB28" s="458"/>
      <c r="DC28" s="458"/>
      <c r="DD28" s="458"/>
      <c r="DU28" s="458" t="s">
        <v>76</v>
      </c>
      <c r="DV28" s="458"/>
      <c r="DW28" s="458"/>
      <c r="DX28" s="458"/>
      <c r="DY28" s="458"/>
      <c r="DZ28" s="458"/>
      <c r="EA28" s="458"/>
      <c r="EB28" s="458"/>
      <c r="EC28" s="458"/>
      <c r="ED28" s="458"/>
      <c r="EE28" s="458"/>
      <c r="EF28" s="458"/>
      <c r="EG28" s="458"/>
      <c r="EH28" s="458"/>
      <c r="EI28" s="458"/>
      <c r="EJ28" s="458"/>
      <c r="EK28" s="458"/>
      <c r="EL28" s="458"/>
      <c r="EM28" s="458"/>
      <c r="EN28" s="458"/>
      <c r="FE28" s="458" t="s">
        <v>76</v>
      </c>
      <c r="FF28" s="458"/>
      <c r="FG28" s="458"/>
      <c r="FH28" s="458"/>
      <c r="FI28" s="458"/>
      <c r="FJ28" s="458"/>
      <c r="FK28" s="458"/>
      <c r="FL28" s="458"/>
      <c r="FM28" s="458"/>
      <c r="FN28" s="458"/>
      <c r="FO28" s="458"/>
      <c r="FP28" s="458"/>
      <c r="FQ28" s="458"/>
      <c r="FR28" s="458"/>
      <c r="FS28" s="458"/>
      <c r="FT28" s="458"/>
      <c r="FU28" s="458"/>
      <c r="FV28" s="458"/>
      <c r="FW28" s="458"/>
      <c r="FX28" s="458"/>
      <c r="GO28" s="458" t="s">
        <v>76</v>
      </c>
      <c r="GP28" s="458"/>
      <c r="GQ28" s="458"/>
      <c r="GR28" s="458"/>
      <c r="GS28" s="458"/>
      <c r="GT28" s="458"/>
      <c r="GU28" s="458"/>
      <c r="GV28" s="458"/>
      <c r="GW28" s="458"/>
      <c r="GX28" s="458"/>
      <c r="GY28" s="458"/>
      <c r="GZ28" s="458"/>
      <c r="HA28" s="458"/>
      <c r="HB28" s="458"/>
      <c r="HC28" s="458"/>
      <c r="HD28" s="458"/>
      <c r="HE28" s="458"/>
      <c r="HF28" s="458"/>
      <c r="HG28" s="458"/>
      <c r="HH28" s="458"/>
    </row>
    <row r="29" spans="1:216" x14ac:dyDescent="0.2">
      <c r="Q29" s="459"/>
      <c r="R29" s="459"/>
      <c r="S29" s="459"/>
      <c r="T29" s="459"/>
      <c r="U29" s="459"/>
      <c r="V29" s="459"/>
      <c r="W29" s="459"/>
      <c r="X29" s="459"/>
      <c r="Y29" s="459"/>
      <c r="Z29" s="459"/>
      <c r="AA29" s="459"/>
      <c r="AB29" s="459"/>
      <c r="AC29" s="459"/>
      <c r="AD29" s="459"/>
      <c r="AE29" s="459"/>
      <c r="AF29" s="459"/>
      <c r="AG29" s="459"/>
      <c r="AH29" s="459"/>
      <c r="AI29" s="459"/>
      <c r="AJ29" s="459"/>
      <c r="BA29" s="459"/>
      <c r="BB29" s="459"/>
      <c r="BC29" s="459"/>
      <c r="BD29" s="459"/>
      <c r="BE29" s="459"/>
      <c r="BF29" s="459"/>
      <c r="BG29" s="459"/>
      <c r="BH29" s="459"/>
      <c r="BI29" s="459"/>
      <c r="BJ29" s="459"/>
      <c r="BK29" s="459"/>
      <c r="BL29" s="459"/>
      <c r="BM29" s="459"/>
      <c r="BN29" s="459"/>
      <c r="BO29" s="459"/>
      <c r="BP29" s="459"/>
      <c r="BQ29" s="459"/>
      <c r="BR29" s="459"/>
      <c r="BS29" s="459"/>
      <c r="BT29" s="459"/>
      <c r="CK29" s="459"/>
      <c r="CL29" s="459"/>
      <c r="CM29" s="459"/>
      <c r="CN29" s="459"/>
      <c r="CO29" s="459"/>
      <c r="CP29" s="459"/>
      <c r="CQ29" s="459"/>
      <c r="CR29" s="459"/>
      <c r="CS29" s="459"/>
      <c r="CT29" s="459"/>
      <c r="CU29" s="459"/>
      <c r="CV29" s="459"/>
      <c r="CW29" s="459"/>
      <c r="CX29" s="459"/>
      <c r="CY29" s="459"/>
      <c r="CZ29" s="459"/>
      <c r="DA29" s="459"/>
      <c r="DB29" s="459"/>
      <c r="DC29" s="459"/>
      <c r="DD29" s="459"/>
      <c r="DU29" s="459"/>
      <c r="DV29" s="459"/>
      <c r="DW29" s="459"/>
      <c r="DX29" s="459"/>
      <c r="DY29" s="459"/>
      <c r="DZ29" s="459"/>
      <c r="EA29" s="459"/>
      <c r="EB29" s="459"/>
      <c r="EC29" s="459"/>
      <c r="ED29" s="459"/>
      <c r="EE29" s="459"/>
      <c r="EF29" s="459"/>
      <c r="EG29" s="459"/>
      <c r="EH29" s="459"/>
      <c r="EI29" s="459"/>
      <c r="EJ29" s="459"/>
      <c r="EK29" s="459"/>
      <c r="EL29" s="459"/>
      <c r="EM29" s="459"/>
      <c r="EN29" s="459"/>
      <c r="FE29" s="459"/>
      <c r="FF29" s="459"/>
      <c r="FG29" s="459"/>
      <c r="FH29" s="459"/>
      <c r="FI29" s="459"/>
      <c r="FJ29" s="459"/>
      <c r="FK29" s="459"/>
      <c r="FL29" s="459"/>
      <c r="FM29" s="459"/>
      <c r="FN29" s="459"/>
      <c r="FO29" s="459"/>
      <c r="FP29" s="459"/>
      <c r="FQ29" s="459"/>
      <c r="FR29" s="459"/>
      <c r="FS29" s="459"/>
      <c r="FT29" s="459"/>
      <c r="FU29" s="459"/>
      <c r="FV29" s="459"/>
      <c r="FW29" s="459"/>
      <c r="FX29" s="459"/>
      <c r="GO29" s="459"/>
      <c r="GP29" s="459"/>
      <c r="GQ29" s="459"/>
      <c r="GR29" s="459"/>
      <c r="GS29" s="459"/>
      <c r="GT29" s="459"/>
      <c r="GU29" s="459"/>
      <c r="GV29" s="459"/>
      <c r="GW29" s="459"/>
      <c r="GX29" s="459"/>
      <c r="GY29" s="459"/>
      <c r="GZ29" s="459"/>
      <c r="HA29" s="459"/>
      <c r="HB29" s="459"/>
      <c r="HC29" s="459"/>
      <c r="HD29" s="459"/>
      <c r="HE29" s="459"/>
      <c r="HF29" s="459"/>
      <c r="HG29" s="459"/>
      <c r="HH29" s="459"/>
    </row>
    <row r="30" spans="1:216" x14ac:dyDescent="0.2">
      <c r="Q30" s="460"/>
      <c r="R30" s="460"/>
      <c r="S30" s="460"/>
      <c r="T30" s="460"/>
      <c r="U30" s="460"/>
      <c r="V30" s="460"/>
      <c r="W30" s="460"/>
      <c r="X30" s="460"/>
      <c r="Y30" s="460"/>
      <c r="Z30" s="460"/>
      <c r="AA30" s="460"/>
      <c r="AB30" s="460"/>
      <c r="AC30" s="460"/>
      <c r="AD30" s="460"/>
      <c r="AE30" s="460"/>
      <c r="AF30" s="460"/>
      <c r="AG30" s="460"/>
      <c r="AH30" s="460"/>
      <c r="AI30" s="460"/>
      <c r="AJ30" s="460"/>
      <c r="BA30" s="460"/>
      <c r="BB30" s="460"/>
      <c r="BC30" s="460"/>
      <c r="BD30" s="460"/>
      <c r="BE30" s="460"/>
      <c r="BF30" s="460"/>
      <c r="BG30" s="460"/>
      <c r="BH30" s="460"/>
      <c r="BI30" s="460"/>
      <c r="BJ30" s="460"/>
      <c r="BK30" s="460"/>
      <c r="BL30" s="460"/>
      <c r="BM30" s="460"/>
      <c r="BN30" s="460"/>
      <c r="BO30" s="460"/>
      <c r="BP30" s="460"/>
      <c r="BQ30" s="460"/>
      <c r="BR30" s="460"/>
      <c r="BS30" s="460"/>
      <c r="BT30" s="460"/>
      <c r="CK30" s="460"/>
      <c r="CL30" s="460"/>
      <c r="CM30" s="460"/>
      <c r="CN30" s="460"/>
      <c r="CO30" s="460"/>
      <c r="CP30" s="460"/>
      <c r="CQ30" s="460"/>
      <c r="CR30" s="460"/>
      <c r="CS30" s="460"/>
      <c r="CT30" s="460"/>
      <c r="CU30" s="460"/>
      <c r="CV30" s="460"/>
      <c r="CW30" s="460"/>
      <c r="CX30" s="460"/>
      <c r="CY30" s="460"/>
      <c r="CZ30" s="460"/>
      <c r="DA30" s="460"/>
      <c r="DB30" s="460"/>
      <c r="DC30" s="460"/>
      <c r="DD30" s="460"/>
      <c r="DU30" s="460"/>
      <c r="DV30" s="460"/>
      <c r="DW30" s="460"/>
      <c r="DX30" s="460"/>
      <c r="DY30" s="460"/>
      <c r="DZ30" s="460"/>
      <c r="EA30" s="460"/>
      <c r="EB30" s="460"/>
      <c r="EC30" s="460"/>
      <c r="ED30" s="460"/>
      <c r="EE30" s="460"/>
      <c r="EF30" s="460"/>
      <c r="EG30" s="460"/>
      <c r="EH30" s="460"/>
      <c r="EI30" s="460"/>
      <c r="EJ30" s="460"/>
      <c r="EK30" s="460"/>
      <c r="EL30" s="460"/>
      <c r="EM30" s="460"/>
      <c r="EN30" s="460"/>
      <c r="FE30" s="460"/>
      <c r="FF30" s="460"/>
      <c r="FG30" s="460"/>
      <c r="FH30" s="460"/>
      <c r="FI30" s="460"/>
      <c r="FJ30" s="460"/>
      <c r="FK30" s="460"/>
      <c r="FL30" s="460"/>
      <c r="FM30" s="460"/>
      <c r="FN30" s="460"/>
      <c r="FO30" s="460"/>
      <c r="FP30" s="460"/>
      <c r="FQ30" s="460"/>
      <c r="FR30" s="460"/>
      <c r="FS30" s="460"/>
      <c r="FT30" s="460"/>
      <c r="FU30" s="460"/>
      <c r="FV30" s="460"/>
      <c r="FW30" s="460"/>
      <c r="FX30" s="460"/>
      <c r="GO30" s="460"/>
      <c r="GP30" s="460"/>
      <c r="GQ30" s="460"/>
      <c r="GR30" s="460"/>
      <c r="GS30" s="460"/>
      <c r="GT30" s="460"/>
      <c r="GU30" s="460"/>
      <c r="GV30" s="460"/>
      <c r="GW30" s="460"/>
      <c r="GX30" s="460"/>
      <c r="GY30" s="460"/>
      <c r="GZ30" s="460"/>
      <c r="HA30" s="460"/>
      <c r="HB30" s="460"/>
      <c r="HC30" s="460"/>
      <c r="HD30" s="460"/>
      <c r="HE30" s="460"/>
      <c r="HF30" s="460"/>
      <c r="HG30" s="460"/>
      <c r="HH30" s="460"/>
    </row>
    <row r="31" spans="1:216" x14ac:dyDescent="0.2">
      <c r="Q31" s="461" t="s">
        <v>77</v>
      </c>
      <c r="R31" s="461"/>
      <c r="S31" s="461"/>
      <c r="T31" s="461"/>
      <c r="U31" s="461"/>
      <c r="V31" s="461"/>
      <c r="W31" s="461"/>
      <c r="X31" s="461"/>
      <c r="Y31" s="461"/>
      <c r="Z31" s="461"/>
      <c r="AA31" s="461"/>
      <c r="AB31" s="461"/>
      <c r="AC31" s="461"/>
      <c r="AD31" s="461"/>
      <c r="AE31" s="461"/>
      <c r="AF31" s="461"/>
      <c r="AG31" s="461"/>
      <c r="AH31" s="461"/>
      <c r="AI31" s="461"/>
      <c r="AJ31" s="461"/>
      <c r="BA31" s="461" t="s">
        <v>77</v>
      </c>
      <c r="BB31" s="461"/>
      <c r="BC31" s="461"/>
      <c r="BD31" s="461"/>
      <c r="BE31" s="461"/>
      <c r="BF31" s="461"/>
      <c r="BG31" s="461"/>
      <c r="BH31" s="461"/>
      <c r="BI31" s="461"/>
      <c r="BJ31" s="461"/>
      <c r="BK31" s="461"/>
      <c r="BL31" s="461"/>
      <c r="BM31" s="461"/>
      <c r="BN31" s="461"/>
      <c r="BO31" s="461"/>
      <c r="BP31" s="461"/>
      <c r="BQ31" s="461"/>
      <c r="BR31" s="461"/>
      <c r="BS31" s="461"/>
      <c r="BT31" s="461"/>
      <c r="CK31" s="461" t="s">
        <v>77</v>
      </c>
      <c r="CL31" s="461"/>
      <c r="CM31" s="461"/>
      <c r="CN31" s="461"/>
      <c r="CO31" s="461"/>
      <c r="CP31" s="461"/>
      <c r="CQ31" s="461"/>
      <c r="CR31" s="461"/>
      <c r="CS31" s="461"/>
      <c r="CT31" s="461"/>
      <c r="CU31" s="461"/>
      <c r="CV31" s="461"/>
      <c r="CW31" s="461"/>
      <c r="CX31" s="461"/>
      <c r="CY31" s="461"/>
      <c r="CZ31" s="461"/>
      <c r="DA31" s="461"/>
      <c r="DB31" s="461"/>
      <c r="DC31" s="461"/>
      <c r="DD31" s="461"/>
      <c r="DU31" s="461" t="s">
        <v>77</v>
      </c>
      <c r="DV31" s="461"/>
      <c r="DW31" s="461"/>
      <c r="DX31" s="461"/>
      <c r="DY31" s="461"/>
      <c r="DZ31" s="461"/>
      <c r="EA31" s="461"/>
      <c r="EB31" s="461"/>
      <c r="EC31" s="461"/>
      <c r="ED31" s="461"/>
      <c r="EE31" s="461"/>
      <c r="EF31" s="461"/>
      <c r="EG31" s="461"/>
      <c r="EH31" s="461"/>
      <c r="EI31" s="461"/>
      <c r="EJ31" s="461"/>
      <c r="EK31" s="461"/>
      <c r="EL31" s="461"/>
      <c r="EM31" s="461"/>
      <c r="EN31" s="461"/>
      <c r="FE31" s="461" t="s">
        <v>77</v>
      </c>
      <c r="FF31" s="461"/>
      <c r="FG31" s="461"/>
      <c r="FH31" s="461"/>
      <c r="FI31" s="461"/>
      <c r="FJ31" s="461"/>
      <c r="FK31" s="461"/>
      <c r="FL31" s="461"/>
      <c r="FM31" s="461"/>
      <c r="FN31" s="461"/>
      <c r="FO31" s="461"/>
      <c r="FP31" s="461"/>
      <c r="FQ31" s="461"/>
      <c r="FR31" s="461"/>
      <c r="FS31" s="461"/>
      <c r="FT31" s="461"/>
      <c r="FU31" s="461"/>
      <c r="FV31" s="461"/>
      <c r="FW31" s="461"/>
      <c r="FX31" s="461"/>
      <c r="GO31" s="461" t="s">
        <v>77</v>
      </c>
      <c r="GP31" s="461"/>
      <c r="GQ31" s="461"/>
      <c r="GR31" s="461"/>
      <c r="GS31" s="461"/>
      <c r="GT31" s="461"/>
      <c r="GU31" s="461"/>
      <c r="GV31" s="461"/>
      <c r="GW31" s="461"/>
      <c r="GX31" s="461"/>
      <c r="GY31" s="461"/>
      <c r="GZ31" s="461"/>
      <c r="HA31" s="461"/>
      <c r="HB31" s="461"/>
      <c r="HC31" s="461"/>
      <c r="HD31" s="461"/>
      <c r="HE31" s="461"/>
      <c r="HF31" s="461"/>
      <c r="HG31" s="461"/>
      <c r="HH31" s="461"/>
    </row>
    <row r="32" spans="1:216" x14ac:dyDescent="0.2">
      <c r="A32" s="462"/>
      <c r="B32" s="462"/>
      <c r="C32" s="462"/>
      <c r="D32" s="462"/>
      <c r="E32" s="462"/>
      <c r="F32" s="462"/>
      <c r="G32" s="462"/>
      <c r="AJ32" s="245" t="s">
        <v>78</v>
      </c>
      <c r="AK32" s="462"/>
      <c r="AL32" s="462"/>
      <c r="AM32" s="462"/>
      <c r="AN32" s="462"/>
      <c r="AO32" s="462"/>
      <c r="AP32" s="462"/>
      <c r="AQ32" s="462"/>
      <c r="BT32" s="245" t="s">
        <v>78</v>
      </c>
      <c r="BU32" s="462"/>
      <c r="BV32" s="462"/>
      <c r="BW32" s="462"/>
      <c r="BX32" s="462"/>
      <c r="BY32" s="462"/>
      <c r="BZ32" s="462"/>
      <c r="CA32" s="462"/>
      <c r="DD32" s="245" t="s">
        <v>78</v>
      </c>
      <c r="DE32" s="462"/>
      <c r="DF32" s="462"/>
      <c r="DG32" s="462"/>
      <c r="DH32" s="462"/>
      <c r="DI32" s="462"/>
      <c r="DJ32" s="462"/>
      <c r="DK32" s="462"/>
      <c r="EN32" s="245" t="s">
        <v>78</v>
      </c>
      <c r="EO32" s="462"/>
      <c r="EP32" s="462"/>
      <c r="EQ32" s="462"/>
      <c r="ER32" s="462"/>
      <c r="ES32" s="462"/>
      <c r="ET32" s="462"/>
      <c r="EU32" s="462"/>
      <c r="FX32" s="245" t="s">
        <v>78</v>
      </c>
      <c r="FY32" s="462"/>
      <c r="FZ32" s="462"/>
      <c r="GA32" s="462"/>
      <c r="GB32" s="462"/>
      <c r="GC32" s="462"/>
      <c r="GD32" s="462"/>
      <c r="GE32" s="462"/>
      <c r="HH32" s="245" t="s">
        <v>78</v>
      </c>
    </row>
    <row r="33" spans="1:216" ht="15" customHeight="1" x14ac:dyDescent="0.2">
      <c r="A33" s="102"/>
      <c r="B33" s="102"/>
      <c r="C33" s="102"/>
      <c r="D33" s="102"/>
      <c r="AK33" s="102"/>
      <c r="AL33" s="102"/>
      <c r="AM33" s="102"/>
      <c r="AN33" s="102"/>
      <c r="BU33" s="102"/>
      <c r="BV33" s="102"/>
      <c r="BW33" s="102"/>
      <c r="BX33" s="102"/>
      <c r="DE33" s="102"/>
      <c r="DF33" s="102"/>
      <c r="DG33" s="102"/>
      <c r="DH33" s="102"/>
      <c r="EO33" s="102"/>
      <c r="EP33" s="102"/>
      <c r="EQ33" s="102"/>
      <c r="ER33" s="102"/>
      <c r="FY33" s="102"/>
      <c r="FZ33" s="102"/>
      <c r="GA33" s="102"/>
      <c r="GB33" s="102"/>
    </row>
    <row r="34" spans="1:216" x14ac:dyDescent="0.2">
      <c r="A34" s="43"/>
      <c r="B34" s="43"/>
      <c r="C34" s="43"/>
      <c r="D34" s="43"/>
      <c r="AK34" s="43"/>
      <c r="AL34" s="43"/>
      <c r="AM34" s="43"/>
      <c r="AN34" s="43"/>
      <c r="BU34" s="43"/>
      <c r="BV34" s="43"/>
      <c r="BW34" s="43"/>
      <c r="BX34" s="43"/>
      <c r="DE34" s="43"/>
      <c r="DF34" s="43"/>
      <c r="DG34" s="43"/>
      <c r="DH34" s="43"/>
      <c r="EO34" s="43"/>
      <c r="EP34" s="43"/>
      <c r="EQ34" s="43"/>
      <c r="ER34" s="43"/>
      <c r="FY34" s="43"/>
      <c r="FZ34" s="43"/>
      <c r="GA34" s="43"/>
      <c r="GB34" s="43"/>
    </row>
    <row r="35" spans="1:216" ht="14.25" customHeight="1" x14ac:dyDescent="0.2">
      <c r="A35" s="441" t="s">
        <v>57</v>
      </c>
      <c r="B35" s="452"/>
      <c r="C35" s="452"/>
      <c r="D35" s="452"/>
      <c r="E35" s="452"/>
      <c r="F35" s="452"/>
      <c r="G35" s="452"/>
      <c r="H35" s="452"/>
      <c r="I35" s="452"/>
      <c r="J35" s="452"/>
      <c r="K35" s="452"/>
      <c r="L35" s="452"/>
      <c r="M35" s="452"/>
      <c r="N35" s="452"/>
      <c r="O35" s="452"/>
      <c r="P35" s="452"/>
      <c r="Q35" s="452"/>
      <c r="AK35" s="441" t="s">
        <v>57</v>
      </c>
      <c r="AL35" s="452"/>
      <c r="AM35" s="452"/>
      <c r="AN35" s="452"/>
      <c r="AO35" s="452"/>
      <c r="AP35" s="452"/>
      <c r="AQ35" s="452"/>
      <c r="AR35" s="452"/>
      <c r="AS35" s="452"/>
      <c r="AT35" s="452"/>
      <c r="AU35" s="452"/>
      <c r="AV35" s="452"/>
      <c r="AW35" s="452"/>
      <c r="AX35" s="452"/>
      <c r="AY35" s="452"/>
      <c r="AZ35" s="452"/>
      <c r="BA35" s="452"/>
      <c r="BU35" s="441" t="s">
        <v>57</v>
      </c>
      <c r="BV35" s="452"/>
      <c r="BW35" s="452"/>
      <c r="BX35" s="452"/>
      <c r="BY35" s="452"/>
      <c r="BZ35" s="452"/>
      <c r="CA35" s="452"/>
      <c r="CB35" s="452"/>
      <c r="CC35" s="452"/>
      <c r="CD35" s="452"/>
      <c r="CE35" s="452"/>
      <c r="CF35" s="452"/>
      <c r="CG35" s="452"/>
      <c r="CH35" s="452"/>
      <c r="CI35" s="452"/>
      <c r="CJ35" s="452"/>
      <c r="CK35" s="452"/>
      <c r="DE35" s="441" t="s">
        <v>57</v>
      </c>
      <c r="DF35" s="452"/>
      <c r="DG35" s="452"/>
      <c r="DH35" s="452"/>
      <c r="DI35" s="452"/>
      <c r="DJ35" s="452"/>
      <c r="DK35" s="452"/>
      <c r="DL35" s="452"/>
      <c r="DM35" s="452"/>
      <c r="DN35" s="452"/>
      <c r="DO35" s="452"/>
      <c r="DP35" s="452"/>
      <c r="DQ35" s="452"/>
      <c r="DR35" s="452"/>
      <c r="DS35" s="452"/>
      <c r="DT35" s="452"/>
      <c r="DU35" s="452"/>
      <c r="EO35" s="441" t="s">
        <v>57</v>
      </c>
      <c r="EP35" s="452"/>
      <c r="EQ35" s="452"/>
      <c r="ER35" s="452"/>
      <c r="ES35" s="452"/>
      <c r="ET35" s="452"/>
      <c r="EU35" s="452"/>
      <c r="EV35" s="452"/>
      <c r="EW35" s="452"/>
      <c r="EX35" s="452"/>
      <c r="EY35" s="452"/>
      <c r="EZ35" s="452"/>
      <c r="FA35" s="452"/>
      <c r="FB35" s="452"/>
      <c r="FC35" s="452"/>
      <c r="FD35" s="452"/>
      <c r="FE35" s="452"/>
      <c r="FY35" s="441" t="s">
        <v>57</v>
      </c>
      <c r="FZ35" s="452"/>
      <c r="GA35" s="452"/>
      <c r="GB35" s="452"/>
      <c r="GC35" s="452"/>
      <c r="GD35" s="452"/>
      <c r="GE35" s="452"/>
      <c r="GF35" s="452"/>
      <c r="GG35" s="452"/>
      <c r="GH35" s="452"/>
      <c r="GI35" s="452"/>
      <c r="GJ35" s="452"/>
      <c r="GK35" s="452"/>
      <c r="GL35" s="452"/>
      <c r="GM35" s="452"/>
      <c r="GN35" s="452"/>
      <c r="GO35" s="452"/>
    </row>
    <row r="36" spans="1:216" ht="18" x14ac:dyDescent="0.25">
      <c r="A36" s="442" t="s">
        <v>58</v>
      </c>
      <c r="B36" s="453"/>
      <c r="C36" s="453"/>
      <c r="D36" s="453"/>
      <c r="E36" s="453"/>
      <c r="F36" s="453"/>
      <c r="G36" s="453"/>
      <c r="H36" s="453"/>
      <c r="I36" s="453"/>
      <c r="J36" s="453"/>
      <c r="K36" s="453"/>
      <c r="L36" s="453"/>
      <c r="M36" s="453"/>
      <c r="N36" s="453"/>
      <c r="O36" s="453"/>
      <c r="P36" s="453"/>
      <c r="Q36" s="453"/>
      <c r="AK36" s="442" t="s">
        <v>58</v>
      </c>
      <c r="AL36" s="453"/>
      <c r="AM36" s="453"/>
      <c r="AN36" s="453"/>
      <c r="AO36" s="453"/>
      <c r="AP36" s="453"/>
      <c r="AQ36" s="453"/>
      <c r="AR36" s="453"/>
      <c r="AS36" s="453"/>
      <c r="AT36" s="453"/>
      <c r="AU36" s="453"/>
      <c r="AV36" s="453"/>
      <c r="AW36" s="453"/>
      <c r="AX36" s="453"/>
      <c r="AY36" s="453"/>
      <c r="AZ36" s="453"/>
      <c r="BA36" s="453"/>
      <c r="BU36" s="442" t="s">
        <v>58</v>
      </c>
      <c r="BV36" s="453"/>
      <c r="BW36" s="453"/>
      <c r="BX36" s="453"/>
      <c r="BY36" s="453"/>
      <c r="BZ36" s="453"/>
      <c r="CA36" s="453"/>
      <c r="CB36" s="453"/>
      <c r="CC36" s="453"/>
      <c r="CD36" s="453"/>
      <c r="CE36" s="453"/>
      <c r="CF36" s="453"/>
      <c r="CG36" s="453"/>
      <c r="CH36" s="453"/>
      <c r="CI36" s="453"/>
      <c r="CJ36" s="453"/>
      <c r="CK36" s="453"/>
      <c r="DE36" s="442" t="s">
        <v>58</v>
      </c>
      <c r="DF36" s="453"/>
      <c r="DG36" s="453"/>
      <c r="DH36" s="453"/>
      <c r="DI36" s="453"/>
      <c r="DJ36" s="453"/>
      <c r="DK36" s="453"/>
      <c r="DL36" s="453"/>
      <c r="DM36" s="453"/>
      <c r="DN36" s="453"/>
      <c r="DO36" s="453"/>
      <c r="DP36" s="453"/>
      <c r="DQ36" s="453"/>
      <c r="DR36" s="453"/>
      <c r="DS36" s="453"/>
      <c r="DT36" s="453"/>
      <c r="DU36" s="453"/>
      <c r="EO36" s="442" t="s">
        <v>58</v>
      </c>
      <c r="EP36" s="453"/>
      <c r="EQ36" s="453"/>
      <c r="ER36" s="453"/>
      <c r="ES36" s="453"/>
      <c r="ET36" s="453"/>
      <c r="EU36" s="453"/>
      <c r="EV36" s="453"/>
      <c r="EW36" s="453"/>
      <c r="EX36" s="453"/>
      <c r="EY36" s="453"/>
      <c r="EZ36" s="453"/>
      <c r="FA36" s="453"/>
      <c r="FB36" s="453"/>
      <c r="FC36" s="453"/>
      <c r="FD36" s="453"/>
      <c r="FE36" s="453"/>
      <c r="FY36" s="442" t="s">
        <v>58</v>
      </c>
      <c r="FZ36" s="453"/>
      <c r="GA36" s="453"/>
      <c r="GB36" s="453"/>
      <c r="GC36" s="453"/>
      <c r="GD36" s="453"/>
      <c r="GE36" s="453"/>
      <c r="GF36" s="453"/>
      <c r="GG36" s="453"/>
      <c r="GH36" s="453"/>
      <c r="GI36" s="453"/>
      <c r="GJ36" s="453"/>
      <c r="GK36" s="453"/>
      <c r="GL36" s="453"/>
      <c r="GM36" s="453"/>
      <c r="GN36" s="453"/>
      <c r="GO36" s="453"/>
    </row>
    <row r="37" spans="1:216" ht="15" thickBot="1" x14ac:dyDescent="0.25">
      <c r="A37" s="454" t="s">
        <v>79</v>
      </c>
      <c r="B37" s="455"/>
      <c r="C37" s="455"/>
      <c r="D37" s="455"/>
      <c r="E37" s="455"/>
      <c r="F37" s="455"/>
      <c r="G37" s="455"/>
      <c r="H37" s="455"/>
      <c r="I37" s="455"/>
      <c r="J37" s="455"/>
      <c r="K37" s="455"/>
      <c r="L37" s="455"/>
      <c r="M37" s="455"/>
      <c r="N37" s="455"/>
      <c r="O37" s="455"/>
      <c r="P37" s="455"/>
      <c r="Q37" s="455"/>
      <c r="R37" s="455"/>
      <c r="S37" s="455"/>
      <c r="T37" s="455"/>
      <c r="U37" s="455"/>
      <c r="V37" s="455"/>
      <c r="W37" s="455"/>
      <c r="X37" s="455"/>
      <c r="Y37" s="455"/>
      <c r="Z37" s="455"/>
      <c r="AA37" s="455"/>
      <c r="AB37" s="455"/>
      <c r="AC37" s="455"/>
      <c r="AD37" s="455"/>
      <c r="AE37" s="455"/>
      <c r="AF37" s="455"/>
      <c r="AG37" s="455"/>
      <c r="AH37" s="455"/>
      <c r="AI37" s="455"/>
      <c r="AJ37" s="455"/>
      <c r="AK37" s="454" t="s">
        <v>79</v>
      </c>
      <c r="AL37" s="455"/>
      <c r="AM37" s="455"/>
      <c r="AN37" s="455"/>
      <c r="AO37" s="455"/>
      <c r="AP37" s="455"/>
      <c r="AQ37" s="455"/>
      <c r="AR37" s="455"/>
      <c r="AS37" s="455"/>
      <c r="AT37" s="455"/>
      <c r="AU37" s="455"/>
      <c r="AV37" s="455"/>
      <c r="AW37" s="455"/>
      <c r="AX37" s="455"/>
      <c r="AY37" s="455"/>
      <c r="AZ37" s="455"/>
      <c r="BA37" s="455"/>
      <c r="BB37" s="455"/>
      <c r="BC37" s="455"/>
      <c r="BD37" s="455"/>
      <c r="BE37" s="455"/>
      <c r="BF37" s="455"/>
      <c r="BG37" s="455"/>
      <c r="BH37" s="455"/>
      <c r="BI37" s="455"/>
      <c r="BJ37" s="455"/>
      <c r="BK37" s="455"/>
      <c r="BL37" s="455"/>
      <c r="BM37" s="455"/>
      <c r="BN37" s="455"/>
      <c r="BO37" s="455"/>
      <c r="BP37" s="455"/>
      <c r="BQ37" s="455"/>
      <c r="BR37" s="455"/>
      <c r="BS37" s="455"/>
      <c r="BT37" s="455"/>
      <c r="BU37" s="454" t="s">
        <v>79</v>
      </c>
      <c r="BV37" s="455"/>
      <c r="BW37" s="455"/>
      <c r="BX37" s="455"/>
      <c r="BY37" s="455"/>
      <c r="BZ37" s="455"/>
      <c r="CA37" s="455"/>
      <c r="CB37" s="455"/>
      <c r="CC37" s="455"/>
      <c r="CD37" s="455"/>
      <c r="CE37" s="455"/>
      <c r="CF37" s="455"/>
      <c r="CG37" s="455"/>
      <c r="CH37" s="455"/>
      <c r="CI37" s="455"/>
      <c r="CJ37" s="455"/>
      <c r="CK37" s="455"/>
      <c r="CL37" s="455"/>
      <c r="CM37" s="455"/>
      <c r="CN37" s="455"/>
      <c r="CO37" s="455"/>
      <c r="CP37" s="455"/>
      <c r="CQ37" s="455"/>
      <c r="CR37" s="455"/>
      <c r="CS37" s="455"/>
      <c r="CT37" s="455"/>
      <c r="CU37" s="455"/>
      <c r="CV37" s="455"/>
      <c r="CW37" s="455"/>
      <c r="CX37" s="455"/>
      <c r="CY37" s="455"/>
      <c r="CZ37" s="455"/>
      <c r="DA37" s="455"/>
      <c r="DB37" s="455"/>
      <c r="DC37" s="455"/>
      <c r="DD37" s="455"/>
      <c r="DE37" s="454" t="s">
        <v>79</v>
      </c>
      <c r="DF37" s="455"/>
      <c r="DG37" s="455"/>
      <c r="DH37" s="455"/>
      <c r="DI37" s="455"/>
      <c r="DJ37" s="455"/>
      <c r="DK37" s="455"/>
      <c r="DL37" s="455"/>
      <c r="DM37" s="455"/>
      <c r="DN37" s="455"/>
      <c r="DO37" s="455"/>
      <c r="DP37" s="455"/>
      <c r="DQ37" s="455"/>
      <c r="DR37" s="455"/>
      <c r="DS37" s="455"/>
      <c r="DT37" s="455"/>
      <c r="DU37" s="455"/>
      <c r="DV37" s="455"/>
      <c r="DW37" s="455"/>
      <c r="DX37" s="455"/>
      <c r="DY37" s="455"/>
      <c r="DZ37" s="455"/>
      <c r="EA37" s="455"/>
      <c r="EB37" s="455"/>
      <c r="EC37" s="455"/>
      <c r="ED37" s="455"/>
      <c r="EE37" s="455"/>
      <c r="EF37" s="455"/>
      <c r="EG37" s="455"/>
      <c r="EH37" s="455"/>
      <c r="EI37" s="455"/>
      <c r="EJ37" s="455"/>
      <c r="EK37" s="455"/>
      <c r="EL37" s="455"/>
      <c r="EM37" s="455"/>
      <c r="EN37" s="455"/>
      <c r="EO37" s="454" t="s">
        <v>79</v>
      </c>
      <c r="EP37" s="455"/>
      <c r="EQ37" s="455"/>
      <c r="ER37" s="455"/>
      <c r="ES37" s="455"/>
      <c r="ET37" s="455"/>
      <c r="EU37" s="455"/>
      <c r="EV37" s="455"/>
      <c r="EW37" s="455"/>
      <c r="EX37" s="455"/>
      <c r="EY37" s="455"/>
      <c r="EZ37" s="455"/>
      <c r="FA37" s="455"/>
      <c r="FB37" s="455"/>
      <c r="FC37" s="455"/>
      <c r="FD37" s="455"/>
      <c r="FE37" s="455"/>
      <c r="FF37" s="455"/>
      <c r="FG37" s="455"/>
      <c r="FH37" s="455"/>
      <c r="FI37" s="455"/>
      <c r="FJ37" s="455"/>
      <c r="FK37" s="455"/>
      <c r="FL37" s="455"/>
      <c r="FM37" s="455"/>
      <c r="FN37" s="455"/>
      <c r="FO37" s="455"/>
      <c r="FP37" s="455"/>
      <c r="FQ37" s="455"/>
      <c r="FR37" s="455"/>
      <c r="FS37" s="455"/>
      <c r="FT37" s="455"/>
      <c r="FU37" s="455"/>
      <c r="FV37" s="455"/>
      <c r="FW37" s="455"/>
      <c r="FX37" s="455"/>
      <c r="FY37" s="454" t="s">
        <v>79</v>
      </c>
      <c r="FZ37" s="455"/>
      <c r="GA37" s="455"/>
      <c r="GB37" s="455"/>
      <c r="GC37" s="455"/>
      <c r="GD37" s="455"/>
      <c r="GE37" s="455"/>
      <c r="GF37" s="455"/>
      <c r="GG37" s="455"/>
      <c r="GH37" s="455"/>
      <c r="GI37" s="455"/>
      <c r="GJ37" s="455"/>
      <c r="GK37" s="455"/>
      <c r="GL37" s="455"/>
      <c r="GM37" s="455"/>
      <c r="GN37" s="455"/>
      <c r="GO37" s="455"/>
      <c r="GP37" s="455"/>
      <c r="GQ37" s="455"/>
      <c r="GR37" s="455"/>
      <c r="GS37" s="455"/>
      <c r="GT37" s="455"/>
      <c r="GU37" s="455"/>
      <c r="GV37" s="455"/>
      <c r="GW37" s="455"/>
      <c r="GX37" s="455"/>
      <c r="GY37" s="455"/>
      <c r="GZ37" s="455"/>
      <c r="HA37" s="455"/>
      <c r="HB37" s="455"/>
      <c r="HC37" s="455"/>
      <c r="HD37" s="455"/>
      <c r="HE37" s="455"/>
      <c r="HF37" s="455"/>
      <c r="HG37" s="455"/>
      <c r="HH37" s="455"/>
    </row>
    <row r="38" spans="1:216" ht="25.5" customHeight="1" x14ac:dyDescent="0.2">
      <c r="A38" s="444" t="str">
        <f xml:space="preserve"> CONCATENATE("Förderkennzeichen: ",'Projektkostenkalkulation EP'!$B$6 )</f>
        <v xml:space="preserve">Förderkennzeichen: </v>
      </c>
      <c r="B38" s="445"/>
      <c r="C38" s="445"/>
      <c r="D38" s="445"/>
      <c r="E38" s="445"/>
      <c r="F38" s="445"/>
      <c r="G38" s="445"/>
      <c r="H38" s="445"/>
      <c r="I38" s="445"/>
      <c r="J38" s="445"/>
      <c r="K38" s="445"/>
      <c r="L38" s="445"/>
      <c r="M38" s="445"/>
      <c r="N38" s="445"/>
      <c r="O38" s="445"/>
      <c r="P38" s="445"/>
      <c r="Q38" s="445"/>
      <c r="R38" s="445"/>
      <c r="S38" s="446"/>
      <c r="T38" s="447" t="str">
        <f>"Projektmitarbeiter(in) Name: " &amp; RIGHT( 'Projektkostenkalkulation EP'!$A26, (LEN('Projektkostenkalkulation EP'!$A26)-SEARCH(" ",'Projektkostenkalkulation EP'!$A26)))</f>
        <v>Projektmitarbeiter(in) Name: Name 1 / GF</v>
      </c>
      <c r="U38" s="448"/>
      <c r="V38" s="448"/>
      <c r="W38" s="448"/>
      <c r="X38" s="448"/>
      <c r="Y38" s="448"/>
      <c r="Z38" s="448"/>
      <c r="AA38" s="448"/>
      <c r="AB38" s="448"/>
      <c r="AC38" s="448"/>
      <c r="AD38" s="448"/>
      <c r="AE38" s="448"/>
      <c r="AF38" s="448"/>
      <c r="AG38" s="449"/>
      <c r="AH38" s="450" t="str">
        <f>"Monat: "&amp;TEXT(EDATE('Projektkostenkalkulation EP'!$B$8,3),"MMMM")&amp;" / "&amp;TEXT(EDATE('Projektkostenkalkulation EP'!$B$8,4),"MMMM")&amp;" / "&amp;TEXT(EDATE('Projektkostenkalkulation EP'!$B$8,5),"MMMM")</f>
        <v>Monat: April / Mai / Juni</v>
      </c>
      <c r="AI38" s="445"/>
      <c r="AJ38" s="456"/>
      <c r="AK38" s="444" t="str">
        <f>CONCATENATE("Förderkennzeichen: ",'Projektkostenkalkulation EP'!$B$6 )</f>
        <v xml:space="preserve">Förderkennzeichen: </v>
      </c>
      <c r="AL38" s="445"/>
      <c r="AM38" s="445"/>
      <c r="AN38" s="445"/>
      <c r="AO38" s="445"/>
      <c r="AP38" s="445"/>
      <c r="AQ38" s="445"/>
      <c r="AR38" s="445"/>
      <c r="AS38" s="445"/>
      <c r="AT38" s="445"/>
      <c r="AU38" s="445"/>
      <c r="AV38" s="445"/>
      <c r="AW38" s="445"/>
      <c r="AX38" s="445"/>
      <c r="AY38" s="445"/>
      <c r="AZ38" s="445"/>
      <c r="BA38" s="445"/>
      <c r="BB38" s="445"/>
      <c r="BC38" s="446"/>
      <c r="BD38" s="447" t="str">
        <f>"Projektmitarbeiter(in) Name: " &amp; RIGHT( 'Projektkostenkalkulation EP'!$A27, (LEN('Projektkostenkalkulation EP'!$A27)-SEARCH(" ",'Projektkostenkalkulation EP'!$A27)))</f>
        <v>Projektmitarbeiter(in) Name: Name 2 / GF</v>
      </c>
      <c r="BE38" s="448"/>
      <c r="BF38" s="448"/>
      <c r="BG38" s="448"/>
      <c r="BH38" s="448"/>
      <c r="BI38" s="448"/>
      <c r="BJ38" s="448"/>
      <c r="BK38" s="448"/>
      <c r="BL38" s="448"/>
      <c r="BM38" s="448"/>
      <c r="BN38" s="448"/>
      <c r="BO38" s="448"/>
      <c r="BP38" s="448"/>
      <c r="BQ38" s="449"/>
      <c r="BR38" s="450" t="str">
        <f>"Monat: "&amp;TEXT(EDATE('Projektkostenkalkulation EP'!$B$8,3),"MMMM")&amp;" / "&amp;TEXT(EDATE('Projektkostenkalkulation EP'!$B$8,4),"MMMM")&amp;" / "&amp;TEXT(EDATE('Projektkostenkalkulation EP'!$B$8,5),"MMMM")</f>
        <v>Monat: April / Mai / Juni</v>
      </c>
      <c r="BS38" s="445"/>
      <c r="BT38" s="456"/>
      <c r="BU38" s="444" t="str">
        <f xml:space="preserve"> CONCATENATE("Förderkennzeichen: ",'Projektkostenkalkulation EP'!$B$6 )</f>
        <v xml:space="preserve">Förderkennzeichen: </v>
      </c>
      <c r="BV38" s="445"/>
      <c r="BW38" s="445"/>
      <c r="BX38" s="445"/>
      <c r="BY38" s="445"/>
      <c r="BZ38" s="445"/>
      <c r="CA38" s="445"/>
      <c r="CB38" s="445"/>
      <c r="CC38" s="445"/>
      <c r="CD38" s="445"/>
      <c r="CE38" s="445"/>
      <c r="CF38" s="445"/>
      <c r="CG38" s="445"/>
      <c r="CH38" s="445"/>
      <c r="CI38" s="445"/>
      <c r="CJ38" s="445"/>
      <c r="CK38" s="445"/>
      <c r="CL38" s="445"/>
      <c r="CM38" s="446"/>
      <c r="CN38" s="447" t="str">
        <f>"Projektmitarbeiter(in) Name: " &amp; RIGHT( 'Projektkostenkalkulation EP'!$A28, (LEN('Projektkostenkalkulation EP'!$A28)-SEARCH(" ",'Projektkostenkalkulation EP'!$A28)))</f>
        <v>Projektmitarbeiter(in) Name: Name 3</v>
      </c>
      <c r="CO38" s="448"/>
      <c r="CP38" s="448"/>
      <c r="CQ38" s="448"/>
      <c r="CR38" s="448"/>
      <c r="CS38" s="448"/>
      <c r="CT38" s="448"/>
      <c r="CU38" s="448"/>
      <c r="CV38" s="448"/>
      <c r="CW38" s="448"/>
      <c r="CX38" s="448"/>
      <c r="CY38" s="448"/>
      <c r="CZ38" s="448"/>
      <c r="DA38" s="449"/>
      <c r="DB38" s="450" t="str">
        <f>"Monat: "&amp;TEXT(EDATE('Projektkostenkalkulation EP'!$B$8,3),"MMMM")&amp;" / "&amp;TEXT(EDATE('Projektkostenkalkulation EP'!$B$8,4),"MMMM")&amp;" / "&amp;TEXT(EDATE('Projektkostenkalkulation EP'!$B$8,5),"MMMM")</f>
        <v>Monat: April / Mai / Juni</v>
      </c>
      <c r="DC38" s="445"/>
      <c r="DD38" s="456"/>
      <c r="DE38" s="444" t="str">
        <f xml:space="preserve"> CONCATENATE("Förderkennzeichen: ",'Projektkostenkalkulation EP'!$B$6 )</f>
        <v xml:space="preserve">Förderkennzeichen: </v>
      </c>
      <c r="DF38" s="445"/>
      <c r="DG38" s="445"/>
      <c r="DH38" s="445"/>
      <c r="DI38" s="445"/>
      <c r="DJ38" s="445"/>
      <c r="DK38" s="445"/>
      <c r="DL38" s="445"/>
      <c r="DM38" s="445"/>
      <c r="DN38" s="445"/>
      <c r="DO38" s="445"/>
      <c r="DP38" s="445"/>
      <c r="DQ38" s="445"/>
      <c r="DR38" s="445"/>
      <c r="DS38" s="445"/>
      <c r="DT38" s="445"/>
      <c r="DU38" s="445"/>
      <c r="DV38" s="445"/>
      <c r="DW38" s="446"/>
      <c r="DX38" s="447" t="str">
        <f>"Projektmitarbeiter(in) Name: " &amp; RIGHT( 'Projektkostenkalkulation EP'!$A29, (LEN('Projektkostenkalkulation EP'!$A29)-SEARCH(" ",'Projektkostenkalkulation EP'!$A29)))</f>
        <v>Projektmitarbeiter(in) Name: Name 4</v>
      </c>
      <c r="DY38" s="448"/>
      <c r="DZ38" s="448"/>
      <c r="EA38" s="448"/>
      <c r="EB38" s="448"/>
      <c r="EC38" s="448"/>
      <c r="ED38" s="448"/>
      <c r="EE38" s="448"/>
      <c r="EF38" s="448"/>
      <c r="EG38" s="448"/>
      <c r="EH38" s="448"/>
      <c r="EI38" s="448"/>
      <c r="EJ38" s="448"/>
      <c r="EK38" s="449"/>
      <c r="EL38" s="450" t="str">
        <f>"Monat: "&amp;TEXT(EDATE('Projektkostenkalkulation EP'!$B$8,3),"MMMM")&amp;" / "&amp;TEXT(EDATE('Projektkostenkalkulation EP'!$B$8,4),"MMMM")&amp;" / "&amp;TEXT(EDATE('Projektkostenkalkulation EP'!$B$8,5),"MMMM")</f>
        <v>Monat: April / Mai / Juni</v>
      </c>
      <c r="EM38" s="445"/>
      <c r="EN38" s="456"/>
      <c r="EO38" s="444" t="str">
        <f xml:space="preserve"> CONCATENATE("Förderkennzeichen: ",'Projektkostenkalkulation EP'!$B$6 )</f>
        <v xml:space="preserve">Förderkennzeichen: </v>
      </c>
      <c r="EP38" s="445"/>
      <c r="EQ38" s="445"/>
      <c r="ER38" s="445"/>
      <c r="ES38" s="445"/>
      <c r="ET38" s="445"/>
      <c r="EU38" s="445"/>
      <c r="EV38" s="445"/>
      <c r="EW38" s="445"/>
      <c r="EX38" s="445"/>
      <c r="EY38" s="445"/>
      <c r="EZ38" s="445"/>
      <c r="FA38" s="445"/>
      <c r="FB38" s="445"/>
      <c r="FC38" s="445"/>
      <c r="FD38" s="445"/>
      <c r="FE38" s="445"/>
      <c r="FF38" s="445"/>
      <c r="FG38" s="446"/>
      <c r="FH38" s="447" t="str">
        <f>"Projektmitarbeiter(in) Name: " &amp; RIGHT( 'Projektkostenkalkulation EP'!$A30, (LEN('Projektkostenkalkulation EP'!$A30)-SEARCH(" ",'Projektkostenkalkulation EP'!$A30)))</f>
        <v>Projektmitarbeiter(in) Name: Name 5</v>
      </c>
      <c r="FI38" s="448"/>
      <c r="FJ38" s="448"/>
      <c r="FK38" s="448"/>
      <c r="FL38" s="448"/>
      <c r="FM38" s="448"/>
      <c r="FN38" s="448"/>
      <c r="FO38" s="448"/>
      <c r="FP38" s="448"/>
      <c r="FQ38" s="448"/>
      <c r="FR38" s="448"/>
      <c r="FS38" s="448"/>
      <c r="FT38" s="448"/>
      <c r="FU38" s="449"/>
      <c r="FV38" s="450" t="str">
        <f>"Monat: "&amp;TEXT(EDATE('Projektkostenkalkulation EP'!$B$8,3),"MMMM")&amp;" / "&amp;TEXT(EDATE('Projektkostenkalkulation EP'!$B$8,4),"MMMM")&amp;" / "&amp;TEXT(EDATE('Projektkostenkalkulation EP'!$B$8,5),"MMMM")</f>
        <v>Monat: April / Mai / Juni</v>
      </c>
      <c r="FW38" s="445"/>
      <c r="FX38" s="456"/>
      <c r="FY38" s="444" t="str">
        <f xml:space="preserve"> CONCATENATE("Förderkennzeichen: ",'Projektkostenkalkulation EP'!$B$6 )</f>
        <v xml:space="preserve">Förderkennzeichen: </v>
      </c>
      <c r="FZ38" s="445"/>
      <c r="GA38" s="445"/>
      <c r="GB38" s="445"/>
      <c r="GC38" s="445"/>
      <c r="GD38" s="445"/>
      <c r="GE38" s="445"/>
      <c r="GF38" s="445"/>
      <c r="GG38" s="445"/>
      <c r="GH38" s="445"/>
      <c r="GI38" s="445"/>
      <c r="GJ38" s="445"/>
      <c r="GK38" s="445"/>
      <c r="GL38" s="445"/>
      <c r="GM38" s="445"/>
      <c r="GN38" s="445"/>
      <c r="GO38" s="445"/>
      <c r="GP38" s="445"/>
      <c r="GQ38" s="446"/>
      <c r="GR38" s="447" t="str">
        <f>"Projektmitarbeiter(in) Name: " &amp; RIGHT( 'Projektkostenkalkulation EP'!$A31, (LEN('Projektkostenkalkulation EP'!$A31)-SEARCH(" ",'Projektkostenkalkulation EP'!$A31)))</f>
        <v>Projektmitarbeiter(in) Name: Name 6</v>
      </c>
      <c r="GS38" s="448"/>
      <c r="GT38" s="448"/>
      <c r="GU38" s="448"/>
      <c r="GV38" s="448"/>
      <c r="GW38" s="448"/>
      <c r="GX38" s="448"/>
      <c r="GY38" s="448"/>
      <c r="GZ38" s="448"/>
      <c r="HA38" s="448"/>
      <c r="HB38" s="448"/>
      <c r="HC38" s="448"/>
      <c r="HD38" s="448"/>
      <c r="HE38" s="449"/>
      <c r="HF38" s="450" t="str">
        <f>"Monat: "&amp;TEXT(EDATE('Projektkostenkalkulation EP'!$B$8,3),"MMMM")&amp;" / "&amp;TEXT(EDATE('Projektkostenkalkulation EP'!$B$8,4),"MMMM")&amp;" / "&amp;TEXT(EDATE('Projektkostenkalkulation EP'!$B$8,5),"MMMM")</f>
        <v>Monat: April / Mai / Juni</v>
      </c>
      <c r="HG38" s="445"/>
      <c r="HH38" s="456"/>
    </row>
    <row r="39" spans="1:216" ht="14.25" customHeight="1" x14ac:dyDescent="0.2">
      <c r="A39" s="410" t="str">
        <f>"Kurzbezeichnung des FuE-Projekts: "&amp;'Projektkostenkalkulation EP'!$F$4</f>
        <v>Kurzbezeichnung des FuE-Projekts: Beispielprojekt</v>
      </c>
      <c r="B39" s="411"/>
      <c r="C39" s="411"/>
      <c r="D39" s="411"/>
      <c r="E39" s="411"/>
      <c r="F39" s="411"/>
      <c r="G39" s="411"/>
      <c r="H39" s="411"/>
      <c r="I39" s="411"/>
      <c r="J39" s="411"/>
      <c r="K39" s="411"/>
      <c r="L39" s="411"/>
      <c r="M39" s="411"/>
      <c r="N39" s="479"/>
      <c r="O39" s="479"/>
      <c r="P39" s="479"/>
      <c r="Q39" s="479"/>
      <c r="R39" s="479"/>
      <c r="S39" s="480"/>
      <c r="T39" s="416" t="str">
        <f>"Vorname: " &amp; LEFT( 'Projektkostenkalkulation EP'!A26, SEARCH(" ",'Projektkostenkalkulation EP'!A26))</f>
        <v xml:space="preserve">Vorname: Vorname </v>
      </c>
      <c r="U39" s="417"/>
      <c r="V39" s="417"/>
      <c r="W39" s="417"/>
      <c r="X39" s="417"/>
      <c r="Y39" s="417"/>
      <c r="Z39" s="417"/>
      <c r="AA39" s="417"/>
      <c r="AB39" s="417"/>
      <c r="AC39" s="417"/>
      <c r="AD39" s="417"/>
      <c r="AE39" s="417"/>
      <c r="AF39" s="417"/>
      <c r="AG39" s="418"/>
      <c r="AH39" s="483" t="str">
        <f>"Jahr: " &amp; TEXT(EDATE('Projektkostenkalkulation EP'!$B$8,5),"JJJJ")</f>
        <v>Jahr: 2024</v>
      </c>
      <c r="AI39" s="483"/>
      <c r="AJ39" s="484"/>
      <c r="AK39" s="410" t="str">
        <f>"Kurzbezeichnung des FuE-Projekts: "&amp;'Projektkostenkalkulation EP'!$F$4</f>
        <v>Kurzbezeichnung des FuE-Projekts: Beispielprojekt</v>
      </c>
      <c r="AL39" s="411"/>
      <c r="AM39" s="411"/>
      <c r="AN39" s="411"/>
      <c r="AO39" s="411"/>
      <c r="AP39" s="411"/>
      <c r="AQ39" s="411"/>
      <c r="AR39" s="411"/>
      <c r="AS39" s="411"/>
      <c r="AT39" s="411"/>
      <c r="AU39" s="411"/>
      <c r="AV39" s="411"/>
      <c r="AW39" s="411"/>
      <c r="AX39" s="479"/>
      <c r="AY39" s="479"/>
      <c r="AZ39" s="479"/>
      <c r="BA39" s="479"/>
      <c r="BB39" s="479"/>
      <c r="BC39" s="480"/>
      <c r="BD39" s="416" t="str">
        <f>"Vorname: " &amp; LEFT( 'Projektkostenkalkulation EP'!$A27, SEARCH(" ",'Projektkostenkalkulation EP'!$A27))</f>
        <v xml:space="preserve">Vorname: Vorname </v>
      </c>
      <c r="BE39" s="417"/>
      <c r="BF39" s="417"/>
      <c r="BG39" s="417"/>
      <c r="BH39" s="417"/>
      <c r="BI39" s="417"/>
      <c r="BJ39" s="417"/>
      <c r="BK39" s="417"/>
      <c r="BL39" s="417"/>
      <c r="BM39" s="417"/>
      <c r="BN39" s="417"/>
      <c r="BO39" s="417"/>
      <c r="BP39" s="417"/>
      <c r="BQ39" s="418"/>
      <c r="BR39" s="483" t="str">
        <f>"Jahr: " &amp; TEXT(EDATE('Projektkostenkalkulation EP'!$B$8,5),"JJJJ")</f>
        <v>Jahr: 2024</v>
      </c>
      <c r="BS39" s="483"/>
      <c r="BT39" s="484"/>
      <c r="BU39" s="410" t="str">
        <f>"Kurzbezeichnung des FuE-Projekts: "&amp;'Projektkostenkalkulation EP'!$F$4</f>
        <v>Kurzbezeichnung des FuE-Projekts: Beispielprojekt</v>
      </c>
      <c r="BV39" s="411"/>
      <c r="BW39" s="411"/>
      <c r="BX39" s="411"/>
      <c r="BY39" s="411"/>
      <c r="BZ39" s="411"/>
      <c r="CA39" s="411"/>
      <c r="CB39" s="411"/>
      <c r="CC39" s="411"/>
      <c r="CD39" s="411"/>
      <c r="CE39" s="411"/>
      <c r="CF39" s="411"/>
      <c r="CG39" s="411"/>
      <c r="CH39" s="479"/>
      <c r="CI39" s="479"/>
      <c r="CJ39" s="479"/>
      <c r="CK39" s="479"/>
      <c r="CL39" s="479"/>
      <c r="CM39" s="480"/>
      <c r="CN39" s="416" t="str">
        <f>"Vorname: " &amp; LEFT( 'Projektkostenkalkulation EP'!$A28, SEARCH(" ",'Projektkostenkalkulation EP'!$A28))</f>
        <v xml:space="preserve">Vorname: Vorname </v>
      </c>
      <c r="CO39" s="417"/>
      <c r="CP39" s="417"/>
      <c r="CQ39" s="417"/>
      <c r="CR39" s="417"/>
      <c r="CS39" s="417"/>
      <c r="CT39" s="417"/>
      <c r="CU39" s="417"/>
      <c r="CV39" s="417"/>
      <c r="CW39" s="417"/>
      <c r="CX39" s="417"/>
      <c r="CY39" s="417"/>
      <c r="CZ39" s="417"/>
      <c r="DA39" s="418"/>
      <c r="DB39" s="483" t="str">
        <f>"Jahr: " &amp; TEXT(EDATE('Projektkostenkalkulation EP'!$B$8,5),"JJJJ")</f>
        <v>Jahr: 2024</v>
      </c>
      <c r="DC39" s="483"/>
      <c r="DD39" s="484"/>
      <c r="DE39" s="410" t="str">
        <f>"Kurzbezeichnung des FuE-Projekts: "&amp;'Projektkostenkalkulation EP'!$F$4</f>
        <v>Kurzbezeichnung des FuE-Projekts: Beispielprojekt</v>
      </c>
      <c r="DF39" s="411"/>
      <c r="DG39" s="411"/>
      <c r="DH39" s="411"/>
      <c r="DI39" s="411"/>
      <c r="DJ39" s="411"/>
      <c r="DK39" s="411"/>
      <c r="DL39" s="411"/>
      <c r="DM39" s="411"/>
      <c r="DN39" s="411"/>
      <c r="DO39" s="411"/>
      <c r="DP39" s="411"/>
      <c r="DQ39" s="411"/>
      <c r="DR39" s="479"/>
      <c r="DS39" s="479"/>
      <c r="DT39" s="479"/>
      <c r="DU39" s="479"/>
      <c r="DV39" s="479"/>
      <c r="DW39" s="480"/>
      <c r="DX39" s="416" t="str">
        <f>"Vorname: " &amp; LEFT( 'Projektkostenkalkulation EP'!$A29, SEARCH(" ",'Projektkostenkalkulation EP'!$A29))</f>
        <v xml:space="preserve">Vorname: Vorname </v>
      </c>
      <c r="DY39" s="417"/>
      <c r="DZ39" s="417"/>
      <c r="EA39" s="417"/>
      <c r="EB39" s="417"/>
      <c r="EC39" s="417"/>
      <c r="ED39" s="417"/>
      <c r="EE39" s="417"/>
      <c r="EF39" s="417"/>
      <c r="EG39" s="417"/>
      <c r="EH39" s="417"/>
      <c r="EI39" s="417"/>
      <c r="EJ39" s="417"/>
      <c r="EK39" s="418"/>
      <c r="EL39" s="483" t="str">
        <f>"Jahr: " &amp; TEXT(EDATE('Projektkostenkalkulation EP'!$B$8,5),"JJJJ")</f>
        <v>Jahr: 2024</v>
      </c>
      <c r="EM39" s="483"/>
      <c r="EN39" s="484"/>
      <c r="EO39" s="410" t="str">
        <f>"Kurzbezeichnung des FuE-Projekts: "&amp;'Projektkostenkalkulation EP'!$F$4</f>
        <v>Kurzbezeichnung des FuE-Projekts: Beispielprojekt</v>
      </c>
      <c r="EP39" s="411"/>
      <c r="EQ39" s="411"/>
      <c r="ER39" s="411"/>
      <c r="ES39" s="411"/>
      <c r="ET39" s="411"/>
      <c r="EU39" s="411"/>
      <c r="EV39" s="411"/>
      <c r="EW39" s="411"/>
      <c r="EX39" s="411"/>
      <c r="EY39" s="411"/>
      <c r="EZ39" s="411"/>
      <c r="FA39" s="411"/>
      <c r="FB39" s="479"/>
      <c r="FC39" s="479"/>
      <c r="FD39" s="479"/>
      <c r="FE39" s="479"/>
      <c r="FF39" s="479"/>
      <c r="FG39" s="480"/>
      <c r="FH39" s="416" t="str">
        <f>"Vorname: " &amp; LEFT( 'Projektkostenkalkulation EP'!$A30, SEARCH(" ",'Projektkostenkalkulation EP'!$A30))</f>
        <v xml:space="preserve">Vorname: Vorname </v>
      </c>
      <c r="FI39" s="417"/>
      <c r="FJ39" s="417"/>
      <c r="FK39" s="417"/>
      <c r="FL39" s="417"/>
      <c r="FM39" s="417"/>
      <c r="FN39" s="417"/>
      <c r="FO39" s="417"/>
      <c r="FP39" s="417"/>
      <c r="FQ39" s="417"/>
      <c r="FR39" s="417"/>
      <c r="FS39" s="417"/>
      <c r="FT39" s="417"/>
      <c r="FU39" s="418"/>
      <c r="FV39" s="483" t="str">
        <f>"Jahr: " &amp; TEXT(EDATE('Projektkostenkalkulation EP'!$B$8,5),"JJJJ")</f>
        <v>Jahr: 2024</v>
      </c>
      <c r="FW39" s="483"/>
      <c r="FX39" s="484"/>
      <c r="FY39" s="410" t="str">
        <f>"Kurzbezeichnung des FuE-Projekts: "&amp;'Projektkostenkalkulation EP'!$F$4</f>
        <v>Kurzbezeichnung des FuE-Projekts: Beispielprojekt</v>
      </c>
      <c r="FZ39" s="411"/>
      <c r="GA39" s="411"/>
      <c r="GB39" s="411"/>
      <c r="GC39" s="411"/>
      <c r="GD39" s="411"/>
      <c r="GE39" s="411"/>
      <c r="GF39" s="411"/>
      <c r="GG39" s="411"/>
      <c r="GH39" s="411"/>
      <c r="GI39" s="411"/>
      <c r="GJ39" s="411"/>
      <c r="GK39" s="411"/>
      <c r="GL39" s="479"/>
      <c r="GM39" s="479"/>
      <c r="GN39" s="479"/>
      <c r="GO39" s="479"/>
      <c r="GP39" s="479"/>
      <c r="GQ39" s="480"/>
      <c r="GR39" s="416" t="str">
        <f>"Vorname: " &amp; LEFT( 'Projektkostenkalkulation EP'!$A31, SEARCH(" ",'Projektkostenkalkulation EP'!$A31))</f>
        <v xml:space="preserve">Vorname: Vorname </v>
      </c>
      <c r="GS39" s="417"/>
      <c r="GT39" s="417"/>
      <c r="GU39" s="417"/>
      <c r="GV39" s="417"/>
      <c r="GW39" s="417"/>
      <c r="GX39" s="417"/>
      <c r="GY39" s="417"/>
      <c r="GZ39" s="417"/>
      <c r="HA39" s="417"/>
      <c r="HB39" s="417"/>
      <c r="HC39" s="417"/>
      <c r="HD39" s="417"/>
      <c r="HE39" s="418"/>
      <c r="HF39" s="483" t="str">
        <f>"Jahr: " &amp; TEXT(EDATE('Projektkostenkalkulation EP'!$B$8,5),"JJJJ")</f>
        <v>Jahr: 2024</v>
      </c>
      <c r="HG39" s="483"/>
      <c r="HH39" s="484"/>
    </row>
    <row r="40" spans="1:216" ht="15.75" customHeight="1" thickBot="1" x14ac:dyDescent="0.25">
      <c r="A40" s="413"/>
      <c r="B40" s="414"/>
      <c r="C40" s="414"/>
      <c r="D40" s="414"/>
      <c r="E40" s="414"/>
      <c r="F40" s="414"/>
      <c r="G40" s="414"/>
      <c r="H40" s="414"/>
      <c r="I40" s="414"/>
      <c r="J40" s="414"/>
      <c r="K40" s="414"/>
      <c r="L40" s="414"/>
      <c r="M40" s="414"/>
      <c r="N40" s="481"/>
      <c r="O40" s="481"/>
      <c r="P40" s="481"/>
      <c r="Q40" s="481"/>
      <c r="R40" s="481"/>
      <c r="S40" s="482"/>
      <c r="T40" s="419"/>
      <c r="U40" s="420"/>
      <c r="V40" s="420"/>
      <c r="W40" s="420"/>
      <c r="X40" s="420"/>
      <c r="Y40" s="420"/>
      <c r="Z40" s="420"/>
      <c r="AA40" s="420"/>
      <c r="AB40" s="420"/>
      <c r="AC40" s="420"/>
      <c r="AD40" s="420"/>
      <c r="AE40" s="420"/>
      <c r="AF40" s="420"/>
      <c r="AG40" s="421"/>
      <c r="AH40" s="485"/>
      <c r="AI40" s="485"/>
      <c r="AJ40" s="486"/>
      <c r="AK40" s="413"/>
      <c r="AL40" s="414"/>
      <c r="AM40" s="414"/>
      <c r="AN40" s="414"/>
      <c r="AO40" s="414"/>
      <c r="AP40" s="414"/>
      <c r="AQ40" s="414"/>
      <c r="AR40" s="414"/>
      <c r="AS40" s="414"/>
      <c r="AT40" s="414"/>
      <c r="AU40" s="414"/>
      <c r="AV40" s="414"/>
      <c r="AW40" s="414"/>
      <c r="AX40" s="481"/>
      <c r="AY40" s="481"/>
      <c r="AZ40" s="481"/>
      <c r="BA40" s="481"/>
      <c r="BB40" s="481"/>
      <c r="BC40" s="482"/>
      <c r="BD40" s="419"/>
      <c r="BE40" s="420"/>
      <c r="BF40" s="420"/>
      <c r="BG40" s="420"/>
      <c r="BH40" s="420"/>
      <c r="BI40" s="420"/>
      <c r="BJ40" s="420"/>
      <c r="BK40" s="420"/>
      <c r="BL40" s="420"/>
      <c r="BM40" s="420"/>
      <c r="BN40" s="420"/>
      <c r="BO40" s="420"/>
      <c r="BP40" s="420"/>
      <c r="BQ40" s="421"/>
      <c r="BR40" s="485"/>
      <c r="BS40" s="485"/>
      <c r="BT40" s="486"/>
      <c r="BU40" s="413"/>
      <c r="BV40" s="414"/>
      <c r="BW40" s="414"/>
      <c r="BX40" s="414"/>
      <c r="BY40" s="414"/>
      <c r="BZ40" s="414"/>
      <c r="CA40" s="414"/>
      <c r="CB40" s="414"/>
      <c r="CC40" s="414"/>
      <c r="CD40" s="414"/>
      <c r="CE40" s="414"/>
      <c r="CF40" s="414"/>
      <c r="CG40" s="414"/>
      <c r="CH40" s="481"/>
      <c r="CI40" s="481"/>
      <c r="CJ40" s="481"/>
      <c r="CK40" s="481"/>
      <c r="CL40" s="481"/>
      <c r="CM40" s="482"/>
      <c r="CN40" s="419"/>
      <c r="CO40" s="420"/>
      <c r="CP40" s="420"/>
      <c r="CQ40" s="420"/>
      <c r="CR40" s="420"/>
      <c r="CS40" s="420"/>
      <c r="CT40" s="420"/>
      <c r="CU40" s="420"/>
      <c r="CV40" s="420"/>
      <c r="CW40" s="420"/>
      <c r="CX40" s="420"/>
      <c r="CY40" s="420"/>
      <c r="CZ40" s="420"/>
      <c r="DA40" s="421"/>
      <c r="DB40" s="485"/>
      <c r="DC40" s="485"/>
      <c r="DD40" s="486"/>
      <c r="DE40" s="413"/>
      <c r="DF40" s="414"/>
      <c r="DG40" s="414"/>
      <c r="DH40" s="414"/>
      <c r="DI40" s="414"/>
      <c r="DJ40" s="414"/>
      <c r="DK40" s="414"/>
      <c r="DL40" s="414"/>
      <c r="DM40" s="414"/>
      <c r="DN40" s="414"/>
      <c r="DO40" s="414"/>
      <c r="DP40" s="414"/>
      <c r="DQ40" s="414"/>
      <c r="DR40" s="481"/>
      <c r="DS40" s="481"/>
      <c r="DT40" s="481"/>
      <c r="DU40" s="481"/>
      <c r="DV40" s="481"/>
      <c r="DW40" s="482"/>
      <c r="DX40" s="419"/>
      <c r="DY40" s="420"/>
      <c r="DZ40" s="420"/>
      <c r="EA40" s="420"/>
      <c r="EB40" s="420"/>
      <c r="EC40" s="420"/>
      <c r="ED40" s="420"/>
      <c r="EE40" s="420"/>
      <c r="EF40" s="420"/>
      <c r="EG40" s="420"/>
      <c r="EH40" s="420"/>
      <c r="EI40" s="420"/>
      <c r="EJ40" s="420"/>
      <c r="EK40" s="421"/>
      <c r="EL40" s="485"/>
      <c r="EM40" s="485"/>
      <c r="EN40" s="486"/>
      <c r="EO40" s="413"/>
      <c r="EP40" s="414"/>
      <c r="EQ40" s="414"/>
      <c r="ER40" s="414"/>
      <c r="ES40" s="414"/>
      <c r="ET40" s="414"/>
      <c r="EU40" s="414"/>
      <c r="EV40" s="414"/>
      <c r="EW40" s="414"/>
      <c r="EX40" s="414"/>
      <c r="EY40" s="414"/>
      <c r="EZ40" s="414"/>
      <c r="FA40" s="414"/>
      <c r="FB40" s="481"/>
      <c r="FC40" s="481"/>
      <c r="FD40" s="481"/>
      <c r="FE40" s="481"/>
      <c r="FF40" s="481"/>
      <c r="FG40" s="482"/>
      <c r="FH40" s="419"/>
      <c r="FI40" s="420"/>
      <c r="FJ40" s="420"/>
      <c r="FK40" s="420"/>
      <c r="FL40" s="420"/>
      <c r="FM40" s="420"/>
      <c r="FN40" s="420"/>
      <c r="FO40" s="420"/>
      <c r="FP40" s="420"/>
      <c r="FQ40" s="420"/>
      <c r="FR40" s="420"/>
      <c r="FS40" s="420"/>
      <c r="FT40" s="420"/>
      <c r="FU40" s="421"/>
      <c r="FV40" s="485"/>
      <c r="FW40" s="485"/>
      <c r="FX40" s="486"/>
      <c r="FY40" s="413"/>
      <c r="FZ40" s="414"/>
      <c r="GA40" s="414"/>
      <c r="GB40" s="414"/>
      <c r="GC40" s="414"/>
      <c r="GD40" s="414"/>
      <c r="GE40" s="414"/>
      <c r="GF40" s="414"/>
      <c r="GG40" s="414"/>
      <c r="GH40" s="414"/>
      <c r="GI40" s="414"/>
      <c r="GJ40" s="414"/>
      <c r="GK40" s="414"/>
      <c r="GL40" s="481"/>
      <c r="GM40" s="481"/>
      <c r="GN40" s="481"/>
      <c r="GO40" s="481"/>
      <c r="GP40" s="481"/>
      <c r="GQ40" s="482"/>
      <c r="GR40" s="419"/>
      <c r="GS40" s="420"/>
      <c r="GT40" s="420"/>
      <c r="GU40" s="420"/>
      <c r="GV40" s="420"/>
      <c r="GW40" s="420"/>
      <c r="GX40" s="420"/>
      <c r="GY40" s="420"/>
      <c r="GZ40" s="420"/>
      <c r="HA40" s="420"/>
      <c r="HB40" s="420"/>
      <c r="HC40" s="420"/>
      <c r="HD40" s="420"/>
      <c r="HE40" s="421"/>
      <c r="HF40" s="485"/>
      <c r="HG40" s="485"/>
      <c r="HH40" s="486"/>
    </row>
    <row r="41" spans="1:216" ht="14.25" customHeight="1" x14ac:dyDescent="0.2">
      <c r="A41" s="424" t="s">
        <v>59</v>
      </c>
      <c r="B41" s="427" t="s">
        <v>60</v>
      </c>
      <c r="C41" s="430" t="s">
        <v>61</v>
      </c>
      <c r="D41" s="431"/>
      <c r="E41" s="431"/>
      <c r="F41" s="431"/>
      <c r="G41" s="431"/>
      <c r="H41" s="431"/>
      <c r="I41" s="431"/>
      <c r="J41" s="431"/>
      <c r="K41" s="431"/>
      <c r="L41" s="431"/>
      <c r="M41" s="431"/>
      <c r="N41" s="489"/>
      <c r="O41" s="489"/>
      <c r="P41" s="489"/>
      <c r="Q41" s="489"/>
      <c r="R41" s="489"/>
      <c r="S41" s="489"/>
      <c r="T41" s="489"/>
      <c r="U41" s="489"/>
      <c r="V41" s="489"/>
      <c r="W41" s="489"/>
      <c r="X41" s="489"/>
      <c r="Y41" s="489"/>
      <c r="Z41" s="489"/>
      <c r="AA41" s="489"/>
      <c r="AB41" s="489"/>
      <c r="AC41" s="489"/>
      <c r="AD41" s="489"/>
      <c r="AE41" s="489"/>
      <c r="AF41" s="489"/>
      <c r="AG41" s="489"/>
      <c r="AH41" s="489"/>
      <c r="AI41" s="489"/>
      <c r="AJ41" s="433" t="s">
        <v>62</v>
      </c>
      <c r="AK41" s="424" t="s">
        <v>59</v>
      </c>
      <c r="AL41" s="427" t="s">
        <v>60</v>
      </c>
      <c r="AM41" s="430" t="s">
        <v>61</v>
      </c>
      <c r="AN41" s="431"/>
      <c r="AO41" s="431"/>
      <c r="AP41" s="431"/>
      <c r="AQ41" s="431"/>
      <c r="AR41" s="431"/>
      <c r="AS41" s="431"/>
      <c r="AT41" s="431"/>
      <c r="AU41" s="431"/>
      <c r="AV41" s="431"/>
      <c r="AW41" s="431"/>
      <c r="AX41" s="489"/>
      <c r="AY41" s="489"/>
      <c r="AZ41" s="489"/>
      <c r="BA41" s="489"/>
      <c r="BB41" s="489"/>
      <c r="BC41" s="489"/>
      <c r="BD41" s="489"/>
      <c r="BE41" s="489"/>
      <c r="BF41" s="489"/>
      <c r="BG41" s="489"/>
      <c r="BH41" s="489"/>
      <c r="BI41" s="489"/>
      <c r="BJ41" s="489"/>
      <c r="BK41" s="489"/>
      <c r="BL41" s="489"/>
      <c r="BM41" s="489"/>
      <c r="BN41" s="489"/>
      <c r="BO41" s="489"/>
      <c r="BP41" s="489"/>
      <c r="BQ41" s="489"/>
      <c r="BR41" s="489"/>
      <c r="BS41" s="489"/>
      <c r="BT41" s="433" t="s">
        <v>62</v>
      </c>
      <c r="BU41" s="424" t="s">
        <v>59</v>
      </c>
      <c r="BV41" s="427" t="s">
        <v>60</v>
      </c>
      <c r="BW41" s="430" t="s">
        <v>61</v>
      </c>
      <c r="BX41" s="431"/>
      <c r="BY41" s="431"/>
      <c r="BZ41" s="431"/>
      <c r="CA41" s="431"/>
      <c r="CB41" s="431"/>
      <c r="CC41" s="431"/>
      <c r="CD41" s="431"/>
      <c r="CE41" s="431"/>
      <c r="CF41" s="431"/>
      <c r="CG41" s="431"/>
      <c r="CH41" s="489"/>
      <c r="CI41" s="489"/>
      <c r="CJ41" s="489"/>
      <c r="CK41" s="489"/>
      <c r="CL41" s="489"/>
      <c r="CM41" s="489"/>
      <c r="CN41" s="489"/>
      <c r="CO41" s="489"/>
      <c r="CP41" s="489"/>
      <c r="CQ41" s="489"/>
      <c r="CR41" s="489"/>
      <c r="CS41" s="489"/>
      <c r="CT41" s="489"/>
      <c r="CU41" s="489"/>
      <c r="CV41" s="489"/>
      <c r="CW41" s="489"/>
      <c r="CX41" s="489"/>
      <c r="CY41" s="489"/>
      <c r="CZ41" s="489"/>
      <c r="DA41" s="489"/>
      <c r="DB41" s="489"/>
      <c r="DC41" s="489"/>
      <c r="DD41" s="433" t="s">
        <v>62</v>
      </c>
      <c r="DE41" s="424" t="s">
        <v>59</v>
      </c>
      <c r="DF41" s="427" t="s">
        <v>60</v>
      </c>
      <c r="DG41" s="430" t="s">
        <v>61</v>
      </c>
      <c r="DH41" s="431"/>
      <c r="DI41" s="431"/>
      <c r="DJ41" s="431"/>
      <c r="DK41" s="431"/>
      <c r="DL41" s="431"/>
      <c r="DM41" s="431"/>
      <c r="DN41" s="431"/>
      <c r="DO41" s="431"/>
      <c r="DP41" s="431"/>
      <c r="DQ41" s="431"/>
      <c r="DR41" s="489"/>
      <c r="DS41" s="489"/>
      <c r="DT41" s="489"/>
      <c r="DU41" s="489"/>
      <c r="DV41" s="489"/>
      <c r="DW41" s="489"/>
      <c r="DX41" s="489"/>
      <c r="DY41" s="489"/>
      <c r="DZ41" s="489"/>
      <c r="EA41" s="489"/>
      <c r="EB41" s="489"/>
      <c r="EC41" s="489"/>
      <c r="ED41" s="489"/>
      <c r="EE41" s="489"/>
      <c r="EF41" s="489"/>
      <c r="EG41" s="489"/>
      <c r="EH41" s="489"/>
      <c r="EI41" s="489"/>
      <c r="EJ41" s="489"/>
      <c r="EK41" s="489"/>
      <c r="EL41" s="489"/>
      <c r="EM41" s="489"/>
      <c r="EN41" s="433" t="s">
        <v>62</v>
      </c>
      <c r="EO41" s="424" t="s">
        <v>59</v>
      </c>
      <c r="EP41" s="427" t="s">
        <v>60</v>
      </c>
      <c r="EQ41" s="430" t="s">
        <v>61</v>
      </c>
      <c r="ER41" s="431"/>
      <c r="ES41" s="431"/>
      <c r="ET41" s="431"/>
      <c r="EU41" s="431"/>
      <c r="EV41" s="431"/>
      <c r="EW41" s="431"/>
      <c r="EX41" s="431"/>
      <c r="EY41" s="431"/>
      <c r="EZ41" s="431"/>
      <c r="FA41" s="431"/>
      <c r="FB41" s="489"/>
      <c r="FC41" s="489"/>
      <c r="FD41" s="489"/>
      <c r="FE41" s="489"/>
      <c r="FF41" s="489"/>
      <c r="FG41" s="489"/>
      <c r="FH41" s="489"/>
      <c r="FI41" s="489"/>
      <c r="FJ41" s="489"/>
      <c r="FK41" s="489"/>
      <c r="FL41" s="489"/>
      <c r="FM41" s="489"/>
      <c r="FN41" s="489"/>
      <c r="FO41" s="489"/>
      <c r="FP41" s="489"/>
      <c r="FQ41" s="489"/>
      <c r="FR41" s="489"/>
      <c r="FS41" s="489"/>
      <c r="FT41" s="489"/>
      <c r="FU41" s="489"/>
      <c r="FV41" s="489"/>
      <c r="FW41" s="489"/>
      <c r="FX41" s="433" t="s">
        <v>62</v>
      </c>
      <c r="FY41" s="424" t="s">
        <v>59</v>
      </c>
      <c r="FZ41" s="427" t="s">
        <v>60</v>
      </c>
      <c r="GA41" s="430" t="s">
        <v>61</v>
      </c>
      <c r="GB41" s="431"/>
      <c r="GC41" s="431"/>
      <c r="GD41" s="431"/>
      <c r="GE41" s="431"/>
      <c r="GF41" s="431"/>
      <c r="GG41" s="431"/>
      <c r="GH41" s="431"/>
      <c r="GI41" s="431"/>
      <c r="GJ41" s="431"/>
      <c r="GK41" s="431"/>
      <c r="GL41" s="489"/>
      <c r="GM41" s="489"/>
      <c r="GN41" s="489"/>
      <c r="GO41" s="489"/>
      <c r="GP41" s="489"/>
      <c r="GQ41" s="489"/>
      <c r="GR41" s="489"/>
      <c r="GS41" s="489"/>
      <c r="GT41" s="489"/>
      <c r="GU41" s="489"/>
      <c r="GV41" s="489"/>
      <c r="GW41" s="489"/>
      <c r="GX41" s="489"/>
      <c r="GY41" s="489"/>
      <c r="GZ41" s="489"/>
      <c r="HA41" s="489"/>
      <c r="HB41" s="489"/>
      <c r="HC41" s="489"/>
      <c r="HD41" s="489"/>
      <c r="HE41" s="489"/>
      <c r="HF41" s="489"/>
      <c r="HG41" s="489"/>
      <c r="HH41" s="433" t="s">
        <v>62</v>
      </c>
    </row>
    <row r="42" spans="1:216" x14ac:dyDescent="0.2">
      <c r="A42" s="487"/>
      <c r="B42" s="488"/>
      <c r="C42" s="436" t="s">
        <v>63</v>
      </c>
      <c r="D42" s="437"/>
      <c r="E42" s="437"/>
      <c r="F42" s="437"/>
      <c r="G42" s="437"/>
      <c r="H42" s="437"/>
      <c r="I42" s="437"/>
      <c r="J42" s="437"/>
      <c r="K42" s="437"/>
      <c r="L42" s="437"/>
      <c r="M42" s="437"/>
      <c r="N42" s="490"/>
      <c r="O42" s="490"/>
      <c r="P42" s="490"/>
      <c r="Q42" s="490"/>
      <c r="R42" s="490"/>
      <c r="S42" s="490"/>
      <c r="T42" s="490"/>
      <c r="U42" s="490"/>
      <c r="V42" s="490"/>
      <c r="W42" s="490"/>
      <c r="X42" s="490"/>
      <c r="Y42" s="490"/>
      <c r="Z42" s="490"/>
      <c r="AA42" s="490"/>
      <c r="AB42" s="490"/>
      <c r="AC42" s="490"/>
      <c r="AD42" s="490"/>
      <c r="AE42" s="490"/>
      <c r="AF42" s="490"/>
      <c r="AG42" s="491"/>
      <c r="AH42" s="492" t="s">
        <v>64</v>
      </c>
      <c r="AI42" s="492"/>
      <c r="AJ42" s="434"/>
      <c r="AK42" s="487"/>
      <c r="AL42" s="488"/>
      <c r="AM42" s="436" t="s">
        <v>63</v>
      </c>
      <c r="AN42" s="437"/>
      <c r="AO42" s="437"/>
      <c r="AP42" s="437"/>
      <c r="AQ42" s="437"/>
      <c r="AR42" s="437"/>
      <c r="AS42" s="437"/>
      <c r="AT42" s="437"/>
      <c r="AU42" s="437"/>
      <c r="AV42" s="437"/>
      <c r="AW42" s="437"/>
      <c r="AX42" s="490"/>
      <c r="AY42" s="490"/>
      <c r="AZ42" s="490"/>
      <c r="BA42" s="490"/>
      <c r="BB42" s="490"/>
      <c r="BC42" s="490"/>
      <c r="BD42" s="490"/>
      <c r="BE42" s="490"/>
      <c r="BF42" s="490"/>
      <c r="BG42" s="490"/>
      <c r="BH42" s="490"/>
      <c r="BI42" s="490"/>
      <c r="BJ42" s="490"/>
      <c r="BK42" s="490"/>
      <c r="BL42" s="490"/>
      <c r="BM42" s="490"/>
      <c r="BN42" s="490"/>
      <c r="BO42" s="490"/>
      <c r="BP42" s="490"/>
      <c r="BQ42" s="491"/>
      <c r="BR42" s="492" t="s">
        <v>64</v>
      </c>
      <c r="BS42" s="492"/>
      <c r="BT42" s="434"/>
      <c r="BU42" s="487"/>
      <c r="BV42" s="488"/>
      <c r="BW42" s="436" t="s">
        <v>63</v>
      </c>
      <c r="BX42" s="437"/>
      <c r="BY42" s="437"/>
      <c r="BZ42" s="437"/>
      <c r="CA42" s="437"/>
      <c r="CB42" s="437"/>
      <c r="CC42" s="437"/>
      <c r="CD42" s="437"/>
      <c r="CE42" s="437"/>
      <c r="CF42" s="437"/>
      <c r="CG42" s="437"/>
      <c r="CH42" s="490"/>
      <c r="CI42" s="490"/>
      <c r="CJ42" s="490"/>
      <c r="CK42" s="490"/>
      <c r="CL42" s="490"/>
      <c r="CM42" s="490"/>
      <c r="CN42" s="490"/>
      <c r="CO42" s="490"/>
      <c r="CP42" s="490"/>
      <c r="CQ42" s="490"/>
      <c r="CR42" s="490"/>
      <c r="CS42" s="490"/>
      <c r="CT42" s="490"/>
      <c r="CU42" s="490"/>
      <c r="CV42" s="490"/>
      <c r="CW42" s="490"/>
      <c r="CX42" s="490"/>
      <c r="CY42" s="490"/>
      <c r="CZ42" s="490"/>
      <c r="DA42" s="491"/>
      <c r="DB42" s="492" t="s">
        <v>64</v>
      </c>
      <c r="DC42" s="492"/>
      <c r="DD42" s="434"/>
      <c r="DE42" s="487"/>
      <c r="DF42" s="488"/>
      <c r="DG42" s="436" t="s">
        <v>63</v>
      </c>
      <c r="DH42" s="437"/>
      <c r="DI42" s="437"/>
      <c r="DJ42" s="437"/>
      <c r="DK42" s="437"/>
      <c r="DL42" s="437"/>
      <c r="DM42" s="437"/>
      <c r="DN42" s="437"/>
      <c r="DO42" s="437"/>
      <c r="DP42" s="437"/>
      <c r="DQ42" s="437"/>
      <c r="DR42" s="490"/>
      <c r="DS42" s="490"/>
      <c r="DT42" s="490"/>
      <c r="DU42" s="490"/>
      <c r="DV42" s="490"/>
      <c r="DW42" s="490"/>
      <c r="DX42" s="490"/>
      <c r="DY42" s="490"/>
      <c r="DZ42" s="490"/>
      <c r="EA42" s="490"/>
      <c r="EB42" s="490"/>
      <c r="EC42" s="490"/>
      <c r="ED42" s="490"/>
      <c r="EE42" s="490"/>
      <c r="EF42" s="490"/>
      <c r="EG42" s="490"/>
      <c r="EH42" s="490"/>
      <c r="EI42" s="490"/>
      <c r="EJ42" s="490"/>
      <c r="EK42" s="491"/>
      <c r="EL42" s="492" t="s">
        <v>64</v>
      </c>
      <c r="EM42" s="492"/>
      <c r="EN42" s="434"/>
      <c r="EO42" s="487"/>
      <c r="EP42" s="488"/>
      <c r="EQ42" s="436" t="s">
        <v>63</v>
      </c>
      <c r="ER42" s="437"/>
      <c r="ES42" s="437"/>
      <c r="ET42" s="437"/>
      <c r="EU42" s="437"/>
      <c r="EV42" s="437"/>
      <c r="EW42" s="437"/>
      <c r="EX42" s="437"/>
      <c r="EY42" s="437"/>
      <c r="EZ42" s="437"/>
      <c r="FA42" s="437"/>
      <c r="FB42" s="490"/>
      <c r="FC42" s="490"/>
      <c r="FD42" s="490"/>
      <c r="FE42" s="490"/>
      <c r="FF42" s="490"/>
      <c r="FG42" s="490"/>
      <c r="FH42" s="490"/>
      <c r="FI42" s="490"/>
      <c r="FJ42" s="490"/>
      <c r="FK42" s="490"/>
      <c r="FL42" s="490"/>
      <c r="FM42" s="490"/>
      <c r="FN42" s="490"/>
      <c r="FO42" s="490"/>
      <c r="FP42" s="490"/>
      <c r="FQ42" s="490"/>
      <c r="FR42" s="490"/>
      <c r="FS42" s="490"/>
      <c r="FT42" s="490"/>
      <c r="FU42" s="491"/>
      <c r="FV42" s="492" t="s">
        <v>64</v>
      </c>
      <c r="FW42" s="492"/>
      <c r="FX42" s="434"/>
      <c r="FY42" s="487"/>
      <c r="FZ42" s="488"/>
      <c r="GA42" s="436" t="s">
        <v>63</v>
      </c>
      <c r="GB42" s="437"/>
      <c r="GC42" s="437"/>
      <c r="GD42" s="437"/>
      <c r="GE42" s="437"/>
      <c r="GF42" s="437"/>
      <c r="GG42" s="437"/>
      <c r="GH42" s="437"/>
      <c r="GI42" s="437"/>
      <c r="GJ42" s="437"/>
      <c r="GK42" s="437"/>
      <c r="GL42" s="490"/>
      <c r="GM42" s="490"/>
      <c r="GN42" s="490"/>
      <c r="GO42" s="490"/>
      <c r="GP42" s="490"/>
      <c r="GQ42" s="490"/>
      <c r="GR42" s="490"/>
      <c r="GS42" s="490"/>
      <c r="GT42" s="490"/>
      <c r="GU42" s="490"/>
      <c r="GV42" s="490"/>
      <c r="GW42" s="490"/>
      <c r="GX42" s="490"/>
      <c r="GY42" s="490"/>
      <c r="GZ42" s="490"/>
      <c r="HA42" s="490"/>
      <c r="HB42" s="490"/>
      <c r="HC42" s="490"/>
      <c r="HD42" s="490"/>
      <c r="HE42" s="491"/>
      <c r="HF42" s="492" t="s">
        <v>64</v>
      </c>
      <c r="HG42" s="492"/>
      <c r="HH42" s="434"/>
    </row>
    <row r="43" spans="1:216" ht="34.5" thickBot="1" x14ac:dyDescent="0.25">
      <c r="A43" s="487"/>
      <c r="B43" s="488"/>
      <c r="C43" s="223">
        <v>1</v>
      </c>
      <c r="D43" s="223">
        <v>2</v>
      </c>
      <c r="E43" s="223">
        <v>3</v>
      </c>
      <c r="F43" s="223">
        <v>4</v>
      </c>
      <c r="G43" s="223">
        <v>5</v>
      </c>
      <c r="H43" s="223">
        <v>6</v>
      </c>
      <c r="I43" s="223">
        <v>7</v>
      </c>
      <c r="J43" s="223">
        <v>8</v>
      </c>
      <c r="K43" s="223">
        <v>9</v>
      </c>
      <c r="L43" s="223">
        <v>10</v>
      </c>
      <c r="M43" s="223">
        <v>11</v>
      </c>
      <c r="N43" s="223">
        <v>12</v>
      </c>
      <c r="O43" s="223">
        <v>13</v>
      </c>
      <c r="P43" s="223">
        <v>14</v>
      </c>
      <c r="Q43" s="223">
        <v>15</v>
      </c>
      <c r="R43" s="223">
        <v>16</v>
      </c>
      <c r="S43" s="223">
        <v>17</v>
      </c>
      <c r="T43" s="223">
        <v>18</v>
      </c>
      <c r="U43" s="223">
        <v>19</v>
      </c>
      <c r="V43" s="223">
        <v>20</v>
      </c>
      <c r="W43" s="223">
        <v>21</v>
      </c>
      <c r="X43" s="223">
        <v>22</v>
      </c>
      <c r="Y43" s="223">
        <v>23</v>
      </c>
      <c r="Z43" s="223">
        <v>24</v>
      </c>
      <c r="AA43" s="223">
        <v>25</v>
      </c>
      <c r="AB43" s="223">
        <v>26</v>
      </c>
      <c r="AC43" s="223">
        <v>27</v>
      </c>
      <c r="AD43" s="223">
        <v>28</v>
      </c>
      <c r="AE43" s="223">
        <v>29</v>
      </c>
      <c r="AF43" s="223">
        <v>30</v>
      </c>
      <c r="AG43" s="223">
        <v>31</v>
      </c>
      <c r="AH43" s="224" t="s">
        <v>65</v>
      </c>
      <c r="AI43" s="225" t="s">
        <v>66</v>
      </c>
      <c r="AJ43" s="435"/>
      <c r="AK43" s="487"/>
      <c r="AL43" s="488"/>
      <c r="AM43" s="223">
        <v>1</v>
      </c>
      <c r="AN43" s="223">
        <v>2</v>
      </c>
      <c r="AO43" s="223">
        <v>3</v>
      </c>
      <c r="AP43" s="223">
        <v>4</v>
      </c>
      <c r="AQ43" s="223">
        <v>5</v>
      </c>
      <c r="AR43" s="223">
        <v>6</v>
      </c>
      <c r="AS43" s="223">
        <v>7</v>
      </c>
      <c r="AT43" s="223">
        <v>8</v>
      </c>
      <c r="AU43" s="223">
        <v>9</v>
      </c>
      <c r="AV43" s="223">
        <v>10</v>
      </c>
      <c r="AW43" s="223">
        <v>11</v>
      </c>
      <c r="AX43" s="223">
        <v>12</v>
      </c>
      <c r="AY43" s="223">
        <v>13</v>
      </c>
      <c r="AZ43" s="223">
        <v>14</v>
      </c>
      <c r="BA43" s="223">
        <v>15</v>
      </c>
      <c r="BB43" s="223">
        <v>16</v>
      </c>
      <c r="BC43" s="223">
        <v>17</v>
      </c>
      <c r="BD43" s="223">
        <v>18</v>
      </c>
      <c r="BE43" s="223">
        <v>19</v>
      </c>
      <c r="BF43" s="223">
        <v>20</v>
      </c>
      <c r="BG43" s="223">
        <v>21</v>
      </c>
      <c r="BH43" s="223">
        <v>22</v>
      </c>
      <c r="BI43" s="223">
        <v>23</v>
      </c>
      <c r="BJ43" s="223">
        <v>24</v>
      </c>
      <c r="BK43" s="223">
        <v>25</v>
      </c>
      <c r="BL43" s="223">
        <v>26</v>
      </c>
      <c r="BM43" s="223">
        <v>27</v>
      </c>
      <c r="BN43" s="223">
        <v>28</v>
      </c>
      <c r="BO43" s="223">
        <v>29</v>
      </c>
      <c r="BP43" s="223">
        <v>30</v>
      </c>
      <c r="BQ43" s="223">
        <v>31</v>
      </c>
      <c r="BR43" s="224" t="s">
        <v>65</v>
      </c>
      <c r="BS43" s="225" t="s">
        <v>66</v>
      </c>
      <c r="BT43" s="435"/>
      <c r="BU43" s="487"/>
      <c r="BV43" s="488"/>
      <c r="BW43" s="223">
        <v>1</v>
      </c>
      <c r="BX43" s="223">
        <v>2</v>
      </c>
      <c r="BY43" s="223">
        <v>3</v>
      </c>
      <c r="BZ43" s="223">
        <v>4</v>
      </c>
      <c r="CA43" s="223">
        <v>5</v>
      </c>
      <c r="CB43" s="223">
        <v>6</v>
      </c>
      <c r="CC43" s="223">
        <v>7</v>
      </c>
      <c r="CD43" s="223">
        <v>8</v>
      </c>
      <c r="CE43" s="223">
        <v>9</v>
      </c>
      <c r="CF43" s="223">
        <v>10</v>
      </c>
      <c r="CG43" s="223">
        <v>11</v>
      </c>
      <c r="CH43" s="223">
        <v>12</v>
      </c>
      <c r="CI43" s="223">
        <v>13</v>
      </c>
      <c r="CJ43" s="223">
        <v>14</v>
      </c>
      <c r="CK43" s="223">
        <v>15</v>
      </c>
      <c r="CL43" s="223">
        <v>16</v>
      </c>
      <c r="CM43" s="223">
        <v>17</v>
      </c>
      <c r="CN43" s="223">
        <v>18</v>
      </c>
      <c r="CO43" s="223">
        <v>19</v>
      </c>
      <c r="CP43" s="223">
        <v>20</v>
      </c>
      <c r="CQ43" s="223">
        <v>21</v>
      </c>
      <c r="CR43" s="223">
        <v>22</v>
      </c>
      <c r="CS43" s="223">
        <v>23</v>
      </c>
      <c r="CT43" s="223">
        <v>24</v>
      </c>
      <c r="CU43" s="223">
        <v>25</v>
      </c>
      <c r="CV43" s="223">
        <v>26</v>
      </c>
      <c r="CW43" s="223">
        <v>27</v>
      </c>
      <c r="CX43" s="223">
        <v>28</v>
      </c>
      <c r="CY43" s="223">
        <v>29</v>
      </c>
      <c r="CZ43" s="223">
        <v>30</v>
      </c>
      <c r="DA43" s="223">
        <v>31</v>
      </c>
      <c r="DB43" s="224" t="s">
        <v>65</v>
      </c>
      <c r="DC43" s="225" t="s">
        <v>66</v>
      </c>
      <c r="DD43" s="435"/>
      <c r="DE43" s="487"/>
      <c r="DF43" s="488"/>
      <c r="DG43" s="223">
        <v>1</v>
      </c>
      <c r="DH43" s="223">
        <v>2</v>
      </c>
      <c r="DI43" s="223">
        <v>3</v>
      </c>
      <c r="DJ43" s="223">
        <v>4</v>
      </c>
      <c r="DK43" s="223">
        <v>5</v>
      </c>
      <c r="DL43" s="223">
        <v>6</v>
      </c>
      <c r="DM43" s="223">
        <v>7</v>
      </c>
      <c r="DN43" s="223">
        <v>8</v>
      </c>
      <c r="DO43" s="223">
        <v>9</v>
      </c>
      <c r="DP43" s="223">
        <v>10</v>
      </c>
      <c r="DQ43" s="223">
        <v>11</v>
      </c>
      <c r="DR43" s="223">
        <v>12</v>
      </c>
      <c r="DS43" s="223">
        <v>13</v>
      </c>
      <c r="DT43" s="223">
        <v>14</v>
      </c>
      <c r="DU43" s="223">
        <v>15</v>
      </c>
      <c r="DV43" s="223">
        <v>16</v>
      </c>
      <c r="DW43" s="223">
        <v>17</v>
      </c>
      <c r="DX43" s="223">
        <v>18</v>
      </c>
      <c r="DY43" s="223">
        <v>19</v>
      </c>
      <c r="DZ43" s="223">
        <v>20</v>
      </c>
      <c r="EA43" s="223">
        <v>21</v>
      </c>
      <c r="EB43" s="223">
        <v>22</v>
      </c>
      <c r="EC43" s="223">
        <v>23</v>
      </c>
      <c r="ED43" s="223">
        <v>24</v>
      </c>
      <c r="EE43" s="223">
        <v>25</v>
      </c>
      <c r="EF43" s="223">
        <v>26</v>
      </c>
      <c r="EG43" s="223">
        <v>27</v>
      </c>
      <c r="EH43" s="223">
        <v>28</v>
      </c>
      <c r="EI43" s="223">
        <v>29</v>
      </c>
      <c r="EJ43" s="223">
        <v>30</v>
      </c>
      <c r="EK43" s="223">
        <v>31</v>
      </c>
      <c r="EL43" s="224" t="s">
        <v>65</v>
      </c>
      <c r="EM43" s="225" t="s">
        <v>66</v>
      </c>
      <c r="EN43" s="435"/>
      <c r="EO43" s="487"/>
      <c r="EP43" s="488"/>
      <c r="EQ43" s="223">
        <v>1</v>
      </c>
      <c r="ER43" s="223">
        <v>2</v>
      </c>
      <c r="ES43" s="223">
        <v>3</v>
      </c>
      <c r="ET43" s="223">
        <v>4</v>
      </c>
      <c r="EU43" s="223">
        <v>5</v>
      </c>
      <c r="EV43" s="223">
        <v>6</v>
      </c>
      <c r="EW43" s="223">
        <v>7</v>
      </c>
      <c r="EX43" s="223">
        <v>8</v>
      </c>
      <c r="EY43" s="223">
        <v>9</v>
      </c>
      <c r="EZ43" s="223">
        <v>10</v>
      </c>
      <c r="FA43" s="223">
        <v>11</v>
      </c>
      <c r="FB43" s="223">
        <v>12</v>
      </c>
      <c r="FC43" s="223">
        <v>13</v>
      </c>
      <c r="FD43" s="223">
        <v>14</v>
      </c>
      <c r="FE43" s="223">
        <v>15</v>
      </c>
      <c r="FF43" s="223">
        <v>16</v>
      </c>
      <c r="FG43" s="223">
        <v>17</v>
      </c>
      <c r="FH43" s="223">
        <v>18</v>
      </c>
      <c r="FI43" s="223">
        <v>19</v>
      </c>
      <c r="FJ43" s="223">
        <v>20</v>
      </c>
      <c r="FK43" s="223">
        <v>21</v>
      </c>
      <c r="FL43" s="223">
        <v>22</v>
      </c>
      <c r="FM43" s="223">
        <v>23</v>
      </c>
      <c r="FN43" s="223">
        <v>24</v>
      </c>
      <c r="FO43" s="223">
        <v>25</v>
      </c>
      <c r="FP43" s="223">
        <v>26</v>
      </c>
      <c r="FQ43" s="223">
        <v>27</v>
      </c>
      <c r="FR43" s="223">
        <v>28</v>
      </c>
      <c r="FS43" s="223">
        <v>29</v>
      </c>
      <c r="FT43" s="223">
        <v>30</v>
      </c>
      <c r="FU43" s="223">
        <v>31</v>
      </c>
      <c r="FV43" s="224" t="s">
        <v>65</v>
      </c>
      <c r="FW43" s="225" t="s">
        <v>66</v>
      </c>
      <c r="FX43" s="435"/>
      <c r="FY43" s="487"/>
      <c r="FZ43" s="488"/>
      <c r="GA43" s="223">
        <v>1</v>
      </c>
      <c r="GB43" s="223">
        <v>2</v>
      </c>
      <c r="GC43" s="223">
        <v>3</v>
      </c>
      <c r="GD43" s="223">
        <v>4</v>
      </c>
      <c r="GE43" s="223">
        <v>5</v>
      </c>
      <c r="GF43" s="223">
        <v>6</v>
      </c>
      <c r="GG43" s="223">
        <v>7</v>
      </c>
      <c r="GH43" s="223">
        <v>8</v>
      </c>
      <c r="GI43" s="223">
        <v>9</v>
      </c>
      <c r="GJ43" s="223">
        <v>10</v>
      </c>
      <c r="GK43" s="223">
        <v>11</v>
      </c>
      <c r="GL43" s="223">
        <v>12</v>
      </c>
      <c r="GM43" s="223">
        <v>13</v>
      </c>
      <c r="GN43" s="223">
        <v>14</v>
      </c>
      <c r="GO43" s="223">
        <v>15</v>
      </c>
      <c r="GP43" s="223">
        <v>16</v>
      </c>
      <c r="GQ43" s="223">
        <v>17</v>
      </c>
      <c r="GR43" s="223">
        <v>18</v>
      </c>
      <c r="GS43" s="223">
        <v>19</v>
      </c>
      <c r="GT43" s="223">
        <v>20</v>
      </c>
      <c r="GU43" s="223">
        <v>21</v>
      </c>
      <c r="GV43" s="223">
        <v>22</v>
      </c>
      <c r="GW43" s="223">
        <v>23</v>
      </c>
      <c r="GX43" s="223">
        <v>24</v>
      </c>
      <c r="GY43" s="223">
        <v>25</v>
      </c>
      <c r="GZ43" s="223">
        <v>26</v>
      </c>
      <c r="HA43" s="223">
        <v>27</v>
      </c>
      <c r="HB43" s="223">
        <v>28</v>
      </c>
      <c r="HC43" s="223">
        <v>29</v>
      </c>
      <c r="HD43" s="223">
        <v>30</v>
      </c>
      <c r="HE43" s="223">
        <v>31</v>
      </c>
      <c r="HF43" s="224" t="s">
        <v>65</v>
      </c>
      <c r="HG43" s="225" t="s">
        <v>66</v>
      </c>
      <c r="HH43" s="435"/>
    </row>
    <row r="44" spans="1:216" ht="21" customHeight="1" x14ac:dyDescent="0.2">
      <c r="A44" s="472" t="str">
        <f>TEXT(EDATE('Projektkostenkalkulation EP'!$B$8,3),"MMMM")</f>
        <v>April</v>
      </c>
      <c r="B44" s="226"/>
      <c r="C44" s="227" t="str">
        <f>IF(
            OR(
                     TEXT(EDATE('Projektkostenkalkulation EP'!$B$8,3),"TTT") = "Sa",
                     TEXT(EDATE('Projektkostenkalkulation EP'!$B$8,3),"TTT") = "So",
                     IF(ISNA(VLOOKUP(EDATE('Projektkostenkalkulation EP'!$B$8,3),Datenquellen!$F$7:$H$45,3,FALSE))," ",VLOOKUP(EDATE('Projektkostenkalkulation EP'!$B$8,3),Datenquellen!$F$7:$H$45,3,FALSE))="X"
                            ),
                    "X",
                    ""
            )</f>
        <v>X</v>
      </c>
      <c r="D44" s="227" t="str">
        <f xml:space="preserve"> IF(TEXT((EDATE('Projektkostenkalkulation EP'!$B$8,3)+C$9),"MM")=TEXT((EDATE('Projektkostenkalkulation EP'!$B$8,3)+(C$9-1)),"MM"),
             IF(
                        OR(
                                    TEXT((EDATE('Projektkostenkalkulation EP'!$B$8,3)+C$9),"TTT") = "Sa",
                                    TEXT((EDATE('Projektkostenkalkulation EP'!$B$8,3)+C$9),"TTT") = "So",
                                    IF(ISNA(VLOOKUP(EDATE('Projektkostenkalkulation EP'!$B$8,3)+C$9,Datenquellen!$F$7:$H$45,3,FALSE))," ",VLOOKUP(EDATE('Projektkostenkalkulation EP'!$B$8,3)+C$9,Datenquellen!$F$7:$H$45,3,FALSE))="X"
                                    ),
                          "X",
                          ""
                          ),
               "X"
            )</f>
        <v/>
      </c>
      <c r="E44" s="227" t="str">
        <f xml:space="preserve"> IF(TEXT((EDATE('Projektkostenkalkulation EP'!$B$8,3)+D$9),"MM")=TEXT((EDATE('Projektkostenkalkulation EP'!$B$8,3)+(D$9-1)),"MM"),
             IF(
                        OR(
                                    TEXT((EDATE('Projektkostenkalkulation EP'!$B$8,3)+D$9),"TTT") = "Sa",
                                    TEXT((EDATE('Projektkostenkalkulation EP'!$B$8,3)+D$9),"TTT") = "So",
                                    IF(ISNA(VLOOKUP(EDATE('Projektkostenkalkulation EP'!$B$8,3)+D$9,Datenquellen!$F$7:$H$45,3,FALSE))," ",VLOOKUP(EDATE('Projektkostenkalkulation EP'!$B$8,3)+D$9,Datenquellen!$F$7:$H$45,3,FALSE))="X"
                                    ),
                          "X",
                          ""
                          ),
               "X"
            )</f>
        <v/>
      </c>
      <c r="F44" s="227" t="str">
        <f xml:space="preserve"> IF(TEXT((EDATE('Projektkostenkalkulation EP'!$B$8,3)+E$9),"MM")=TEXT((EDATE('Projektkostenkalkulation EP'!$B$8,3)+(E$9-1)),"MM"),
             IF(
                        OR(
                                    TEXT((EDATE('Projektkostenkalkulation EP'!$B$8,3)+E$9),"TTT") = "Sa",
                                    TEXT((EDATE('Projektkostenkalkulation EP'!$B$8,3)+E$9),"TTT") = "So",
                                    IF(ISNA(VLOOKUP(EDATE('Projektkostenkalkulation EP'!$B$8,3)+E$9,Datenquellen!$F$7:$H$45,3,FALSE))," ",VLOOKUP(EDATE('Projektkostenkalkulation EP'!$B$8,3)+E$9,Datenquellen!$F$7:$H$45,3,FALSE))="X"
                                    ),
                          "X",
                          ""
                          ),
               "X"
            )</f>
        <v/>
      </c>
      <c r="G44" s="227" t="str">
        <f xml:space="preserve"> IF(TEXT((EDATE('Projektkostenkalkulation EP'!$B$8,3)+F$9),"MM")=TEXT((EDATE('Projektkostenkalkulation EP'!$B$8,3)+(F$9-1)),"MM"),
             IF(
                        OR(
                                    TEXT((EDATE('Projektkostenkalkulation EP'!$B$8,3)+F$9),"TTT") = "Sa",
                                    TEXT((EDATE('Projektkostenkalkulation EP'!$B$8,3)+F$9),"TTT") = "So",
                                    IF(ISNA(VLOOKUP(EDATE('Projektkostenkalkulation EP'!$B$8,3)+F$9,Datenquellen!$F$7:$H$45,3,FALSE))," ",VLOOKUP(EDATE('Projektkostenkalkulation EP'!$B$8,3)+F$9,Datenquellen!$F$7:$H$45,3,FALSE))="X"
                                    ),
                          "X",
                          ""
                          ),
               "X"
            )</f>
        <v/>
      </c>
      <c r="H44" s="227" t="str">
        <f xml:space="preserve"> IF(TEXT((EDATE('Projektkostenkalkulation EP'!$B$8,3)+G$9),"MM")=TEXT((EDATE('Projektkostenkalkulation EP'!$B$8,3)+(G$9-1)),"MM"),
             IF(
                        OR(
                                    TEXT((EDATE('Projektkostenkalkulation EP'!$B$8,3)+G$9),"TTT") = "Sa",
                                    TEXT((EDATE('Projektkostenkalkulation EP'!$B$8,3)+G$9),"TTT") = "So",
                                    IF(ISNA(VLOOKUP(EDATE('Projektkostenkalkulation EP'!$B$8,3)+G$9,Datenquellen!$F$7:$H$45,3,FALSE))," ",VLOOKUP(EDATE('Projektkostenkalkulation EP'!$B$8,3)+G$9,Datenquellen!$F$7:$H$45,3,FALSE))="X"
                                    ),
                          "X",
                          ""
                          ),
               "X"
            )</f>
        <v>X</v>
      </c>
      <c r="I44" s="227" t="str">
        <f xml:space="preserve"> IF(TEXT((EDATE('Projektkostenkalkulation EP'!$B$8,3)+H$9),"MM")=TEXT((EDATE('Projektkostenkalkulation EP'!$B$8,3)+(H$9-1)),"MM"),
             IF(
                        OR(
                                    TEXT((EDATE('Projektkostenkalkulation EP'!$B$8,3)+H$9),"TTT") = "Sa",
                                    TEXT((EDATE('Projektkostenkalkulation EP'!$B$8,3)+H$9),"TTT") = "So",
                                    IF(ISNA(VLOOKUP(EDATE('Projektkostenkalkulation EP'!$B$8,3)+H$9,Datenquellen!$F$7:$H$45,3,FALSE))," ",VLOOKUP(EDATE('Projektkostenkalkulation EP'!$B$8,3)+H$9,Datenquellen!$F$7:$H$45,3,FALSE))="X"
                                    ),
                          "X",
                          ""
                          ),
               "X"
            )</f>
        <v>X</v>
      </c>
      <c r="J44" s="227" t="str">
        <f xml:space="preserve"> IF(TEXT((EDATE('Projektkostenkalkulation EP'!$B$8,3)+I$9),"MM")=TEXT((EDATE('Projektkostenkalkulation EP'!$B$8,3)+(I$9-1)),"MM"),
             IF(
                        OR(
                                    TEXT((EDATE('Projektkostenkalkulation EP'!$B$8,3)+I$9),"TTT") = "Sa",
                                    TEXT((EDATE('Projektkostenkalkulation EP'!$B$8,3)+I$9),"TTT") = "So",
                                    IF(ISNA(VLOOKUP(EDATE('Projektkostenkalkulation EP'!$B$8,3)+I$9,Datenquellen!$F$7:$H$45,3,FALSE))," ",VLOOKUP(EDATE('Projektkostenkalkulation EP'!$B$8,3)+I$9,Datenquellen!$F$7:$H$45,3,FALSE))="X"
                                    ),
                          "X",
                          ""
                          ),
               "X"
            )</f>
        <v/>
      </c>
      <c r="K44" s="227" t="str">
        <f xml:space="preserve"> IF(TEXT((EDATE('Projektkostenkalkulation EP'!$B$8,3)+J$9),"MM")=TEXT((EDATE('Projektkostenkalkulation EP'!$B$8,3)+(J$9-1)),"MM"),
             IF(
                        OR(
                                    TEXT((EDATE('Projektkostenkalkulation EP'!$B$8,3)+J$9),"TTT") = "Sa",
                                    TEXT((EDATE('Projektkostenkalkulation EP'!$B$8,3)+J$9),"TTT") = "So",
                                    IF(ISNA(VLOOKUP(EDATE('Projektkostenkalkulation EP'!$B$8,3)+J$9,Datenquellen!$F$7:$H$45,3,FALSE))," ",VLOOKUP(EDATE('Projektkostenkalkulation EP'!$B$8,3)+J$9,Datenquellen!$F$7:$H$45,3,FALSE))="X"
                                    ),
                          "X",
                          ""
                          ),
               "X"
            )</f>
        <v/>
      </c>
      <c r="L44" s="227" t="str">
        <f xml:space="preserve"> IF(TEXT((EDATE('Projektkostenkalkulation EP'!$B$8,3)+K$9),"MM")=TEXT((EDATE('Projektkostenkalkulation EP'!$B$8,3)+(K$9-1)),"MM"),
             IF(
                        OR(
                                    TEXT((EDATE('Projektkostenkalkulation EP'!$B$8,3)+K$9),"TTT") = "Sa",
                                    TEXT((EDATE('Projektkostenkalkulation EP'!$B$8,3)+K$9),"TTT") = "So",
                                    IF(ISNA(VLOOKUP(EDATE('Projektkostenkalkulation EP'!$B$8,3)+K$9,Datenquellen!$F$7:$H$45,3,FALSE))," ",VLOOKUP(EDATE('Projektkostenkalkulation EP'!$B$8,3)+K$9,Datenquellen!$F$7:$H$45,3,FALSE))="X"
                                    ),
                          "X",
                          ""
                          ),
               "X"
            )</f>
        <v/>
      </c>
      <c r="M44" s="227" t="str">
        <f xml:space="preserve"> IF(TEXT((EDATE('Projektkostenkalkulation EP'!$B$8,3)+L$9),"MM")=TEXT((EDATE('Projektkostenkalkulation EP'!$B$8,3)+(L$9-1)),"MM"),
             IF(
                        OR(
                                    TEXT((EDATE('Projektkostenkalkulation EP'!$B$8,3)+L$9),"TTT") = "Sa",
                                    TEXT((EDATE('Projektkostenkalkulation EP'!$B$8,3)+L$9),"TTT") = "So",
                                    IF(ISNA(VLOOKUP(EDATE('Projektkostenkalkulation EP'!$B$8,3)+L$9,Datenquellen!$F$7:$H$45,3,FALSE))," ",VLOOKUP(EDATE('Projektkostenkalkulation EP'!$B$8,3)+L$9,Datenquellen!$F$7:$H$45,3,FALSE))="X"
                                    ),
                          "X",
                          ""
                          ),
               "X"
            )</f>
        <v/>
      </c>
      <c r="N44" s="227" t="str">
        <f xml:space="preserve"> IF(TEXT((EDATE('Projektkostenkalkulation EP'!$B$8,3)+M$9),"MM")=TEXT((EDATE('Projektkostenkalkulation EP'!$B$8,3)+(M$9-1)),"MM"),
             IF(
                        OR(
                                    TEXT((EDATE('Projektkostenkalkulation EP'!$B$8,3)+M$9),"TTT") = "Sa",
                                    TEXT((EDATE('Projektkostenkalkulation EP'!$B$8,3)+M$9),"TTT") = "So",
                                    IF(ISNA(VLOOKUP(EDATE('Projektkostenkalkulation EP'!$B$8,3)+M$9,Datenquellen!$F$7:$H$45,3,FALSE))," ",VLOOKUP(EDATE('Projektkostenkalkulation EP'!$B$8,3)+M$9,Datenquellen!$F$7:$H$45,3,FALSE))="X"
                                    ),
                          "X",
                          ""
                          ),
               "X"
            )</f>
        <v/>
      </c>
      <c r="O44" s="227" t="str">
        <f xml:space="preserve"> IF(TEXT((EDATE('Projektkostenkalkulation EP'!$B$8,3)+N$9),"MM")=TEXT((EDATE('Projektkostenkalkulation EP'!$B$8,3)+(N$9-1)),"MM"),
             IF(
                        OR(
                                    TEXT((EDATE('Projektkostenkalkulation EP'!$B$8,3)+N$9),"TTT") = "Sa",
                                    TEXT((EDATE('Projektkostenkalkulation EP'!$B$8,3)+N$9),"TTT") = "So",
                                    IF(ISNA(VLOOKUP(EDATE('Projektkostenkalkulation EP'!$B$8,3)+N$9,Datenquellen!$F$7:$H$45,3,FALSE))," ",VLOOKUP(EDATE('Projektkostenkalkulation EP'!$B$8,3)+N$9,Datenquellen!$F$7:$H$45,3,FALSE))="X"
                                    ),
                          "X",
                          ""
                          ),
               "X"
            )</f>
        <v>X</v>
      </c>
      <c r="P44" s="227" t="str">
        <f xml:space="preserve"> IF(TEXT((EDATE('Projektkostenkalkulation EP'!$B$8,3)+O$9),"MM")=TEXT((EDATE('Projektkostenkalkulation EP'!$B$8,3)+(O$9-1)),"MM"),
             IF(
                        OR(
                                    TEXT((EDATE('Projektkostenkalkulation EP'!$B$8,3)+O$9),"TTT") = "Sa",
                                    TEXT((EDATE('Projektkostenkalkulation EP'!$B$8,3)+O$9),"TTT") = "So",
                                    IF(ISNA(VLOOKUP(EDATE('Projektkostenkalkulation EP'!$B$8,3)+O$9,Datenquellen!$F$7:$H$45,3,FALSE))," ",VLOOKUP(EDATE('Projektkostenkalkulation EP'!$B$8,3)+O$9,Datenquellen!$F$7:$H$45,3,FALSE))="X"
                                    ),
                          "X",
                          ""
                          ),
               "X"
            )</f>
        <v>X</v>
      </c>
      <c r="Q44" s="227" t="str">
        <f xml:space="preserve"> IF(TEXT((EDATE('Projektkostenkalkulation EP'!$B$8,3)+P$9),"MM")=TEXT((EDATE('Projektkostenkalkulation EP'!$B$8,3)+(P$9-1)),"MM"),
             IF(
                        OR(
                                    TEXT((EDATE('Projektkostenkalkulation EP'!$B$8,3)+P$9),"TTT") = "Sa",
                                    TEXT((EDATE('Projektkostenkalkulation EP'!$B$8,3)+P$9),"TTT") = "So",
                                    IF(ISNA(VLOOKUP(EDATE('Projektkostenkalkulation EP'!$B$8,3)+P$9,Datenquellen!$F$7:$H$45,3,FALSE))," ",VLOOKUP(EDATE('Projektkostenkalkulation EP'!$B$8,3)+P$9,Datenquellen!$F$7:$H$45,3,FALSE))="X"
                                    ),
                          "X",
                          ""
                          ),
               "X"
            )</f>
        <v/>
      </c>
      <c r="R44" s="227" t="str">
        <f xml:space="preserve"> IF(TEXT((EDATE('Projektkostenkalkulation EP'!$B$8,3)+Q$9),"MM")=TEXT((EDATE('Projektkostenkalkulation EP'!$B$8,3)+(Q$9-1)),"MM"),
             IF(
                        OR(
                                    TEXT((EDATE('Projektkostenkalkulation EP'!$B$8,3)+Q$9),"TTT") = "Sa",
                                    TEXT((EDATE('Projektkostenkalkulation EP'!$B$8,3)+Q$9),"TTT") = "So",
                                    IF(ISNA(VLOOKUP(EDATE('Projektkostenkalkulation EP'!$B$8,3)+Q$9,Datenquellen!$F$7:$H$45,3,FALSE))," ",VLOOKUP(EDATE('Projektkostenkalkulation EP'!$B$8,3)+Q$9,Datenquellen!$F$7:$H$45,3,FALSE))="X"
                                    ),
                          "X",
                          ""
                          ),
               "X"
            )</f>
        <v/>
      </c>
      <c r="S44" s="227" t="str">
        <f xml:space="preserve"> IF(TEXT((EDATE('Projektkostenkalkulation EP'!$B$8,3)+R$9),"MM")=TEXT((EDATE('Projektkostenkalkulation EP'!$B$8,3)+(R$9-1)),"MM"),
             IF(
                        OR(
                                    TEXT((EDATE('Projektkostenkalkulation EP'!$B$8,3)+R$9),"TTT") = "Sa",
                                    TEXT((EDATE('Projektkostenkalkulation EP'!$B$8,3)+R$9),"TTT") = "So",
                                    IF(ISNA(VLOOKUP(EDATE('Projektkostenkalkulation EP'!$B$8,3)+R$9,Datenquellen!$F$7:$H$45,3,FALSE))," ",VLOOKUP(EDATE('Projektkostenkalkulation EP'!$B$8,3)+R$9,Datenquellen!$F$7:$H$45,3,FALSE))="X"
                                    ),
                          "X",
                          ""
                          ),
               "X"
            )</f>
        <v/>
      </c>
      <c r="T44" s="227" t="str">
        <f xml:space="preserve"> IF(TEXT((EDATE('Projektkostenkalkulation EP'!$B$8,3)+S$9),"MM")=TEXT((EDATE('Projektkostenkalkulation EP'!$B$8,3)+(S$9-1)),"MM"),
             IF(
                        OR(
                                    TEXT((EDATE('Projektkostenkalkulation EP'!$B$8,3)+S$9),"TTT") = "Sa",
                                    TEXT((EDATE('Projektkostenkalkulation EP'!$B$8,3)+S$9),"TTT") = "So",
                                    IF(ISNA(VLOOKUP(EDATE('Projektkostenkalkulation EP'!$B$8,3)+S$9,Datenquellen!$F$7:$H$45,3,FALSE))," ",VLOOKUP(EDATE('Projektkostenkalkulation EP'!$B$8,3)+S$9,Datenquellen!$F$7:$H$45,3,FALSE))="X"
                                    ),
                          "X",
                          ""
                          ),
               "X"
            )</f>
        <v/>
      </c>
      <c r="U44" s="227" t="str">
        <f xml:space="preserve"> IF(TEXT((EDATE('Projektkostenkalkulation EP'!$B$8,3)+T$9),"MM")=TEXT((EDATE('Projektkostenkalkulation EP'!$B$8,3)+(T$9-1)),"MM"),
             IF(
                        OR(
                                    TEXT((EDATE('Projektkostenkalkulation EP'!$B$8,3)+T$9),"TTT") = "Sa",
                                    TEXT((EDATE('Projektkostenkalkulation EP'!$B$8,3)+T$9),"TTT") = "So",
                                    IF(ISNA(VLOOKUP(EDATE('Projektkostenkalkulation EP'!$B$8,3)+T$9,Datenquellen!$F$7:$H$45,3,FALSE))," ",VLOOKUP(EDATE('Projektkostenkalkulation EP'!$B$8,3)+T$9,Datenquellen!$F$7:$H$45,3,FALSE))="X"
                                    ),
                          "X",
                          ""
                          ),
               "X"
            )</f>
        <v/>
      </c>
      <c r="V44" s="227" t="str">
        <f xml:space="preserve"> IF(TEXT((EDATE('Projektkostenkalkulation EP'!$B$8,3)+U$9),"MM")=TEXT((EDATE('Projektkostenkalkulation EP'!$B$8,3)+(U$9-1)),"MM"),
             IF(
                        OR(
                                    TEXT((EDATE('Projektkostenkalkulation EP'!$B$8,3)+U$9),"TTT") = "Sa",
                                    TEXT((EDATE('Projektkostenkalkulation EP'!$B$8,3)+U$9),"TTT") = "So",
                                    IF(ISNA(VLOOKUP(EDATE('Projektkostenkalkulation EP'!$B$8,3)+U$9,Datenquellen!$F$7:$H$45,3,FALSE))," ",VLOOKUP(EDATE('Projektkostenkalkulation EP'!$B$8,3)+U$9,Datenquellen!$F$7:$H$45,3,FALSE))="X"
                                    ),
                          "X",
                          ""
                          ),
               "X"
            )</f>
        <v>X</v>
      </c>
      <c r="W44" s="227" t="str">
        <f xml:space="preserve"> IF(TEXT((EDATE('Projektkostenkalkulation EP'!$B$8,3)+V$9),"MM")=TEXT((EDATE('Projektkostenkalkulation EP'!$B$8,3)+(V$9-1)),"MM"),
             IF(
                        OR(
                                    TEXT((EDATE('Projektkostenkalkulation EP'!$B$8,3)+V$9),"TTT") = "Sa",
                                    TEXT((EDATE('Projektkostenkalkulation EP'!$B$8,3)+V$9),"TTT") = "So",
                                    IF(ISNA(VLOOKUP(EDATE('Projektkostenkalkulation EP'!$B$8,3)+V$9,Datenquellen!$F$7:$H$45,3,FALSE))," ",VLOOKUP(EDATE('Projektkostenkalkulation EP'!$B$8,3)+V$9,Datenquellen!$F$7:$H$45,3,FALSE))="X"
                                    ),
                          "X",
                          ""
                          ),
               "X"
            )</f>
        <v>X</v>
      </c>
      <c r="X44" s="227" t="str">
        <f xml:space="preserve"> IF(TEXT((EDATE('Projektkostenkalkulation EP'!$B$8,3)+W$9),"MM")=TEXT((EDATE('Projektkostenkalkulation EP'!$B$8,3)+(W$9-1)),"MM"),
             IF(
                        OR(
                                    TEXT((EDATE('Projektkostenkalkulation EP'!$B$8,3)+W$9),"TTT") = "Sa",
                                    TEXT((EDATE('Projektkostenkalkulation EP'!$B$8,3)+W$9),"TTT") = "So",
                                    IF(ISNA(VLOOKUP(EDATE('Projektkostenkalkulation EP'!$B$8,3)+W$9,Datenquellen!$F$7:$H$45,3,FALSE))," ",VLOOKUP(EDATE('Projektkostenkalkulation EP'!$B$8,3)+W$9,Datenquellen!$F$7:$H$45,3,FALSE))="X"
                                    ),
                          "X",
                          ""
                          ),
               "X"
            )</f>
        <v/>
      </c>
      <c r="Y44" s="227" t="str">
        <f xml:space="preserve"> IF(TEXT((EDATE('Projektkostenkalkulation EP'!$B$8,3)+X$9),"MM")=TEXT((EDATE('Projektkostenkalkulation EP'!$B$8,3)+(X$9-1)),"MM"),
             IF(
                        OR(
                                    TEXT((EDATE('Projektkostenkalkulation EP'!$B$8,3)+X$9),"TTT") = "Sa",
                                    TEXT((EDATE('Projektkostenkalkulation EP'!$B$8,3)+X$9),"TTT") = "So",
                                    IF(ISNA(VLOOKUP(EDATE('Projektkostenkalkulation EP'!$B$8,3)+X$9,Datenquellen!$F$7:$H$45,3,FALSE))," ",VLOOKUP(EDATE('Projektkostenkalkulation EP'!$B$8,3)+X$9,Datenquellen!$F$7:$H$45,3,FALSE))="X"
                                    ),
                          "X",
                          ""
                          ),
               "X"
            )</f>
        <v/>
      </c>
      <c r="Z44" s="227" t="str">
        <f xml:space="preserve"> IF(TEXT((EDATE('Projektkostenkalkulation EP'!$B$8,3)+Y$9),"MM")=TEXT((EDATE('Projektkostenkalkulation EP'!$B$8,3)+(Y$9-1)),"MM"),
             IF(
                        OR(
                                    TEXT((EDATE('Projektkostenkalkulation EP'!$B$8,3)+Y$9),"TTT") = "Sa",
                                    TEXT((EDATE('Projektkostenkalkulation EP'!$B$8,3)+Y$9),"TTT") = "So",
                                    IF(ISNA(VLOOKUP(EDATE('Projektkostenkalkulation EP'!$B$8,3)+Y$9,Datenquellen!$F$7:$H$45,3,FALSE))," ",VLOOKUP(EDATE('Projektkostenkalkulation EP'!$B$8,3)+Y$9,Datenquellen!$F$7:$H$45,3,FALSE))="X"
                                    ),
                          "X",
                          ""
                          ),
               "X"
            )</f>
        <v/>
      </c>
      <c r="AA44" s="227" t="str">
        <f xml:space="preserve"> IF(TEXT((EDATE('Projektkostenkalkulation EP'!$B$8,3)+Z$9),"MM")=TEXT((EDATE('Projektkostenkalkulation EP'!$B$8,3)+(Z$9-1)),"MM"),
             IF(
                        OR(
                                    TEXT((EDATE('Projektkostenkalkulation EP'!$B$8,3)+Z$9),"TTT") = "Sa",
                                    TEXT((EDATE('Projektkostenkalkulation EP'!$B$8,3)+Z$9),"TTT") = "So",
                                    IF(ISNA(VLOOKUP(EDATE('Projektkostenkalkulation EP'!$B$8,3)+Z$9,Datenquellen!$F$7:$H$45,3,FALSE))," ",VLOOKUP(EDATE('Projektkostenkalkulation EP'!$B$8,3)+Z$9,Datenquellen!$F$7:$H$45,3,FALSE))="X"
                                    ),
                          "X",
                          ""
                          ),
               "X"
            )</f>
        <v/>
      </c>
      <c r="AB44" s="227" t="str">
        <f xml:space="preserve"> IF(TEXT((EDATE('Projektkostenkalkulation EP'!$B$8,3)+AA$9),"MM")=TEXT((EDATE('Projektkostenkalkulation EP'!$B$8,3)+(AA$9-1)),"MM"),
             IF(
                        OR(
                                    TEXT((EDATE('Projektkostenkalkulation EP'!$B$8,3)+AA$9),"TTT") = "Sa",
                                    TEXT((EDATE('Projektkostenkalkulation EP'!$B$8,3)+AA$9),"TTT") = "So",
                                    IF(ISNA(VLOOKUP(EDATE('Projektkostenkalkulation EP'!$B$8,3)+AA$9,Datenquellen!$F$7:$H$45,3,FALSE))," ",VLOOKUP(EDATE('Projektkostenkalkulation EP'!$B$8,3)+AA$9,Datenquellen!$F$7:$H$45,3,FALSE))="X"
                                    ),
                          "X",
                          ""
                          ),
               "X"
            )</f>
        <v/>
      </c>
      <c r="AC44" s="227" t="str">
        <f xml:space="preserve"> IF(TEXT((EDATE('Projektkostenkalkulation EP'!$B$8,3)+AB$9),"MM")=TEXT((EDATE('Projektkostenkalkulation EP'!$B$8,3)+(AB$9-1)),"MM"),
             IF(
                        OR(
                                    TEXT((EDATE('Projektkostenkalkulation EP'!$B$8,3)+AB$9),"TTT") = "Sa",
                                    TEXT((EDATE('Projektkostenkalkulation EP'!$B$8,3)+AB$9),"TTT") = "So",
                                    IF(ISNA(VLOOKUP(EDATE('Projektkostenkalkulation EP'!$B$8,3)+AB$9,Datenquellen!$F$7:$H$45,3,FALSE))," ",VLOOKUP(EDATE('Projektkostenkalkulation EP'!$B$8,3)+AB$9,Datenquellen!$F$7:$H$45,3,FALSE))="X"
                                    ),
                          "X",
                          ""
                          ),
               "X"
            )</f>
        <v>X</v>
      </c>
      <c r="AD44" s="227" t="str">
        <f xml:space="preserve"> IF(TEXT((EDATE('Projektkostenkalkulation EP'!$B$8,3)+AC$9),"MM")=TEXT((EDATE('Projektkostenkalkulation EP'!$B$8,3)+(AC$9-1)),"MM"),
             IF(
                        OR(
                                    TEXT((EDATE('Projektkostenkalkulation EP'!$B$8,3)+AC$9),"TTT") = "Sa",
                                    TEXT((EDATE('Projektkostenkalkulation EP'!$B$8,3)+AC$9),"TTT") = "So",
                                    IF(ISNA(VLOOKUP(EDATE('Projektkostenkalkulation EP'!$B$8,3)+AC$9,Datenquellen!$F$7:$H$45,3,FALSE))," ",VLOOKUP(EDATE('Projektkostenkalkulation EP'!$B$8,3)+AC$9,Datenquellen!$F$7:$H$45,3,FALSE))="X"
                                    ),
                          "X",
                          ""
                          ),
               "X"
            )</f>
        <v>X</v>
      </c>
      <c r="AE44" s="227" t="str">
        <f xml:space="preserve"> IF(TEXT((EDATE('Projektkostenkalkulation EP'!$B$8,3)+AD$9),"MM")=TEXT((EDATE('Projektkostenkalkulation EP'!$B$8,3)+(AD$9-1)),"MM"),
             IF(
                        OR(
                                    TEXT((EDATE('Projektkostenkalkulation EP'!$B$8,3)+AD$9),"TTT") = "Sa",
                                    TEXT((EDATE('Projektkostenkalkulation EP'!$B$8,3)+AD$9),"TTT") = "So",
                                    IF(ISNA(VLOOKUP(EDATE('Projektkostenkalkulation EP'!$B$8,3)+AD$9,Datenquellen!$F$7:$H$45,3,FALSE))," ",VLOOKUP(EDATE('Projektkostenkalkulation EP'!$B$8,3)+AD$9,Datenquellen!$F$7:$H$45,3,FALSE))="X"
                                    ),
                          "X",
                          ""
                          ),
               "X"
            )</f>
        <v/>
      </c>
      <c r="AF44" s="227" t="str">
        <f xml:space="preserve"> IF(TEXT((EDATE('Projektkostenkalkulation EP'!$B$8,3)+AE$9),"MM")=TEXT((EDATE('Projektkostenkalkulation EP'!$B$8,3)+(AE$9-1)),"MM"),
             IF(
                        OR(
                                    TEXT((EDATE('Projektkostenkalkulation EP'!$B$8,3)+AE$9),"TTT") = "Sa",
                                    TEXT((EDATE('Projektkostenkalkulation EP'!$B$8,3)+AE$9),"TTT") = "So",
                                    IF(ISNA(VLOOKUP(EDATE('Projektkostenkalkulation EP'!$B$8,3)+AE$9,Datenquellen!$F$7:$H$45,3,FALSE))," ",VLOOKUP(EDATE('Projektkostenkalkulation EP'!$B$8,3)+AE$9,Datenquellen!$F$7:$H$45,3,FALSE))="X"
                                    ),
                          "X",
                          ""
                          ),
               "X"
            )</f>
        <v/>
      </c>
      <c r="AG44" s="228" t="str">
        <f xml:space="preserve"> IF(TEXT((EDATE('Projektkostenkalkulation EP'!$B$8,3)+AF$9),"MM")=TEXT((EDATE('Projektkostenkalkulation EP'!$B$8,3)+(AF$9-1)),"MM"),
             IF(
                        OR(
                                    TEXT((EDATE('Projektkostenkalkulation EP'!$B$8,3)+AF$9),"TTT") = "Sa",
                                    TEXT((EDATE('Projektkostenkalkulation EP'!$B$8,3)+AF$9),"TTT") = "So",
                                    IF(ISNA(VLOOKUP(EDATE('Projektkostenkalkulation EP'!$B$8,3)+AF$9,Datenquellen!$F$7:$H$45,3,FALSE))," ",VLOOKUP(EDATE('Projektkostenkalkulation EP'!$B$8,3)+AF$9,Datenquellen!$F$7:$H$45,3,FALSE))="X"
                                    ),
                          "X",
                          ""
                          ),
               "X"
            )</f>
        <v>X</v>
      </c>
      <c r="AH44" s="229"/>
      <c r="AI44" s="230"/>
      <c r="AJ44" s="475"/>
      <c r="AK44" s="472" t="str">
        <f>TEXT(EDATE('Projektkostenkalkulation EP'!$B$8,3),"MMMM")</f>
        <v>April</v>
      </c>
      <c r="AL44" s="226"/>
      <c r="AM44" s="227" t="str">
        <f>IF(
            OR(
                     TEXT(EDATE('Projektkostenkalkulation EP'!$B$8,3),"TTT") = "Sa",
                     TEXT(EDATE('Projektkostenkalkulation EP'!$B$8,3),"TTT") = "So",
                     IF(ISNA(VLOOKUP(EDATE('Projektkostenkalkulation EP'!$B$8,3),Datenquellen!$F$7:$H$45,3,FALSE))," ",VLOOKUP(EDATE('Projektkostenkalkulation EP'!$B$8,3),Datenquellen!$F$7:$H$45,3,FALSE))="X"
                            ),
                    "X",
                    ""
            )</f>
        <v>X</v>
      </c>
      <c r="AN44" s="227" t="str">
        <f xml:space="preserve"> IF(TEXT((EDATE('Projektkostenkalkulation EP'!$B$8,3)+AM$9),"MM")=TEXT((EDATE('Projektkostenkalkulation EP'!$B$8,3)+(AM$9-1)),"MM"),
             IF(
                        OR(
                                    TEXT((EDATE('Projektkostenkalkulation EP'!$B$8,3)+AM$9),"TTT") = "Sa",
                                    TEXT((EDATE('Projektkostenkalkulation EP'!$B$8,3)+AM$9),"TTT") = "So",
                                    IF(ISNA(VLOOKUP(EDATE('Projektkostenkalkulation EP'!$B$8,3)+AM$9,Datenquellen!$F$7:$H$45,3,FALSE))," ",VLOOKUP(EDATE('Projektkostenkalkulation EP'!$B$8,3)+AM$9,Datenquellen!$F$7:$H$45,3,FALSE))="X"
                                    ),
                          "X",
                          ""
                          ),
               "X"
            )</f>
        <v/>
      </c>
      <c r="AO44" s="227" t="str">
        <f xml:space="preserve"> IF(TEXT((EDATE('Projektkostenkalkulation EP'!$B$8,3)+AN$9),"MM")=TEXT((EDATE('Projektkostenkalkulation EP'!$B$8,3)+(AN$9-1)),"MM"),
             IF(
                        OR(
                                    TEXT((EDATE('Projektkostenkalkulation EP'!$B$8,3)+AN$9),"TTT") = "Sa",
                                    TEXT((EDATE('Projektkostenkalkulation EP'!$B$8,3)+AN$9),"TTT") = "So",
                                    IF(ISNA(VLOOKUP(EDATE('Projektkostenkalkulation EP'!$B$8,3)+AN$9,Datenquellen!$F$7:$H$45,3,FALSE))," ",VLOOKUP(EDATE('Projektkostenkalkulation EP'!$B$8,3)+AN$9,Datenquellen!$F$7:$H$45,3,FALSE))="X"
                                    ),
                          "X",
                          ""
                          ),
               "X"
            )</f>
        <v/>
      </c>
      <c r="AP44" s="227" t="str">
        <f xml:space="preserve"> IF(TEXT((EDATE('Projektkostenkalkulation EP'!$B$8,3)+AO$9),"MM")=TEXT((EDATE('Projektkostenkalkulation EP'!$B$8,3)+(AO$9-1)),"MM"),
             IF(
                        OR(
                                    TEXT((EDATE('Projektkostenkalkulation EP'!$B$8,3)+AO$9),"TTT") = "Sa",
                                    TEXT((EDATE('Projektkostenkalkulation EP'!$B$8,3)+AO$9),"TTT") = "So",
                                    IF(ISNA(VLOOKUP(EDATE('Projektkostenkalkulation EP'!$B$8,3)+AO$9,Datenquellen!$F$7:$H$45,3,FALSE))," ",VLOOKUP(EDATE('Projektkostenkalkulation EP'!$B$8,3)+AO$9,Datenquellen!$F$7:$H$45,3,FALSE))="X"
                                    ),
                          "X",
                          ""
                          ),
               "X"
            )</f>
        <v/>
      </c>
      <c r="AQ44" s="227" t="str">
        <f xml:space="preserve"> IF(TEXT((EDATE('Projektkostenkalkulation EP'!$B$8,3)+AP$9),"MM")=TEXT((EDATE('Projektkostenkalkulation EP'!$B$8,3)+(AP$9-1)),"MM"),
             IF(
                        OR(
                                    TEXT((EDATE('Projektkostenkalkulation EP'!$B$8,3)+AP$9),"TTT") = "Sa",
                                    TEXT((EDATE('Projektkostenkalkulation EP'!$B$8,3)+AP$9),"TTT") = "So",
                                    IF(ISNA(VLOOKUP(EDATE('Projektkostenkalkulation EP'!$B$8,3)+AP$9,Datenquellen!$F$7:$H$45,3,FALSE))," ",VLOOKUP(EDATE('Projektkostenkalkulation EP'!$B$8,3)+AP$9,Datenquellen!$F$7:$H$45,3,FALSE))="X"
                                    ),
                          "X",
                          ""
                          ),
               "X"
            )</f>
        <v/>
      </c>
      <c r="AR44" s="227" t="str">
        <f xml:space="preserve"> IF(TEXT((EDATE('Projektkostenkalkulation EP'!$B$8,3)+AQ$9),"MM")=TEXT((EDATE('Projektkostenkalkulation EP'!$B$8,3)+(AQ$9-1)),"MM"),
             IF(
                        OR(
                                    TEXT((EDATE('Projektkostenkalkulation EP'!$B$8,3)+AQ$9),"TTT") = "Sa",
                                    TEXT((EDATE('Projektkostenkalkulation EP'!$B$8,3)+AQ$9),"TTT") = "So",
                                    IF(ISNA(VLOOKUP(EDATE('Projektkostenkalkulation EP'!$B$8,3)+AQ$9,Datenquellen!$F$7:$H$45,3,FALSE))," ",VLOOKUP(EDATE('Projektkostenkalkulation EP'!$B$8,3)+AQ$9,Datenquellen!$F$7:$H$45,3,FALSE))="X"
                                    ),
                          "X",
                          ""
                          ),
               "X"
            )</f>
        <v>X</v>
      </c>
      <c r="AS44" s="227" t="str">
        <f xml:space="preserve"> IF(TEXT((EDATE('Projektkostenkalkulation EP'!$B$8,3)+AR$9),"MM")=TEXT((EDATE('Projektkostenkalkulation EP'!$B$8,3)+(AR$9-1)),"MM"),
             IF(
                        OR(
                                    TEXT((EDATE('Projektkostenkalkulation EP'!$B$8,3)+AR$9),"TTT") = "Sa",
                                    TEXT((EDATE('Projektkostenkalkulation EP'!$B$8,3)+AR$9),"TTT") = "So",
                                    IF(ISNA(VLOOKUP(EDATE('Projektkostenkalkulation EP'!$B$8,3)+AR$9,Datenquellen!$F$7:$H$45,3,FALSE))," ",VLOOKUP(EDATE('Projektkostenkalkulation EP'!$B$8,3)+AR$9,Datenquellen!$F$7:$H$45,3,FALSE))="X"
                                    ),
                          "X",
                          ""
                          ),
               "X"
            )</f>
        <v>X</v>
      </c>
      <c r="AT44" s="227" t="str">
        <f xml:space="preserve"> IF(TEXT((EDATE('Projektkostenkalkulation EP'!$B$8,3)+AS$9),"MM")=TEXT((EDATE('Projektkostenkalkulation EP'!$B$8,3)+(AS$9-1)),"MM"),
             IF(
                        OR(
                                    TEXT((EDATE('Projektkostenkalkulation EP'!$B$8,3)+AS$9),"TTT") = "Sa",
                                    TEXT((EDATE('Projektkostenkalkulation EP'!$B$8,3)+AS$9),"TTT") = "So",
                                    IF(ISNA(VLOOKUP(EDATE('Projektkostenkalkulation EP'!$B$8,3)+AS$9,Datenquellen!$F$7:$H$45,3,FALSE))," ",VLOOKUP(EDATE('Projektkostenkalkulation EP'!$B$8,3)+AS$9,Datenquellen!$F$7:$H$45,3,FALSE))="X"
                                    ),
                          "X",
                          ""
                          ),
               "X"
            )</f>
        <v/>
      </c>
      <c r="AU44" s="227" t="str">
        <f xml:space="preserve"> IF(TEXT((EDATE('Projektkostenkalkulation EP'!$B$8,3)+AT$9),"MM")=TEXT((EDATE('Projektkostenkalkulation EP'!$B$8,3)+(AT$9-1)),"MM"),
             IF(
                        OR(
                                    TEXT((EDATE('Projektkostenkalkulation EP'!$B$8,3)+AT$9),"TTT") = "Sa",
                                    TEXT((EDATE('Projektkostenkalkulation EP'!$B$8,3)+AT$9),"TTT") = "So",
                                    IF(ISNA(VLOOKUP(EDATE('Projektkostenkalkulation EP'!$B$8,3)+AT$9,Datenquellen!$F$7:$H$45,3,FALSE))," ",VLOOKUP(EDATE('Projektkostenkalkulation EP'!$B$8,3)+AT$9,Datenquellen!$F$7:$H$45,3,FALSE))="X"
                                    ),
                          "X",
                          ""
                          ),
               "X"
            )</f>
        <v/>
      </c>
      <c r="AV44" s="227" t="str">
        <f xml:space="preserve"> IF(TEXT((EDATE('Projektkostenkalkulation EP'!$B$8,3)+AU$9),"MM")=TEXT((EDATE('Projektkostenkalkulation EP'!$B$8,3)+(AU$9-1)),"MM"),
             IF(
                        OR(
                                    TEXT((EDATE('Projektkostenkalkulation EP'!$B$8,3)+AU$9),"TTT") = "Sa",
                                    TEXT((EDATE('Projektkostenkalkulation EP'!$B$8,3)+AU$9),"TTT") = "So",
                                    IF(ISNA(VLOOKUP(EDATE('Projektkostenkalkulation EP'!$B$8,3)+AU$9,Datenquellen!$F$7:$H$45,3,FALSE))," ",VLOOKUP(EDATE('Projektkostenkalkulation EP'!$B$8,3)+AU$9,Datenquellen!$F$7:$H$45,3,FALSE))="X"
                                    ),
                          "X",
                          ""
                          ),
               "X"
            )</f>
        <v/>
      </c>
      <c r="AW44" s="227" t="str">
        <f xml:space="preserve"> IF(TEXT((EDATE('Projektkostenkalkulation EP'!$B$8,3)+AV$9),"MM")=TEXT((EDATE('Projektkostenkalkulation EP'!$B$8,3)+(AV$9-1)),"MM"),
             IF(
                        OR(
                                    TEXT((EDATE('Projektkostenkalkulation EP'!$B$8,3)+AV$9),"TTT") = "Sa",
                                    TEXT((EDATE('Projektkostenkalkulation EP'!$B$8,3)+AV$9),"TTT") = "So",
                                    IF(ISNA(VLOOKUP(EDATE('Projektkostenkalkulation EP'!$B$8,3)+AV$9,Datenquellen!$F$7:$H$45,3,FALSE))," ",VLOOKUP(EDATE('Projektkostenkalkulation EP'!$B$8,3)+AV$9,Datenquellen!$F$7:$H$45,3,FALSE))="X"
                                    ),
                          "X",
                          ""
                          ),
               "X"
            )</f>
        <v/>
      </c>
      <c r="AX44" s="227" t="str">
        <f xml:space="preserve"> IF(TEXT((EDATE('Projektkostenkalkulation EP'!$B$8,3)+AW$9),"MM")=TEXT((EDATE('Projektkostenkalkulation EP'!$B$8,3)+(AW$9-1)),"MM"),
             IF(
                        OR(
                                    TEXT((EDATE('Projektkostenkalkulation EP'!$B$8,3)+AW$9),"TTT") = "Sa",
                                    TEXT((EDATE('Projektkostenkalkulation EP'!$B$8,3)+AW$9),"TTT") = "So",
                                    IF(ISNA(VLOOKUP(EDATE('Projektkostenkalkulation EP'!$B$8,3)+AW$9,Datenquellen!$F$7:$H$45,3,FALSE))," ",VLOOKUP(EDATE('Projektkostenkalkulation EP'!$B$8,3)+AW$9,Datenquellen!$F$7:$H$45,3,FALSE))="X"
                                    ),
                          "X",
                          ""
                          ),
               "X"
            )</f>
        <v/>
      </c>
      <c r="AY44" s="227" t="str">
        <f xml:space="preserve"> IF(TEXT((EDATE('Projektkostenkalkulation EP'!$B$8,3)+AX$9),"MM")=TEXT((EDATE('Projektkostenkalkulation EP'!$B$8,3)+(AX$9-1)),"MM"),
             IF(
                        OR(
                                    TEXT((EDATE('Projektkostenkalkulation EP'!$B$8,3)+AX$9),"TTT") = "Sa",
                                    TEXT((EDATE('Projektkostenkalkulation EP'!$B$8,3)+AX$9),"TTT") = "So",
                                    IF(ISNA(VLOOKUP(EDATE('Projektkostenkalkulation EP'!$B$8,3)+AX$9,Datenquellen!$F$7:$H$45,3,FALSE))," ",VLOOKUP(EDATE('Projektkostenkalkulation EP'!$B$8,3)+AX$9,Datenquellen!$F$7:$H$45,3,FALSE))="X"
                                    ),
                          "X",
                          ""
                          ),
               "X"
            )</f>
        <v>X</v>
      </c>
      <c r="AZ44" s="227" t="str">
        <f xml:space="preserve"> IF(TEXT((EDATE('Projektkostenkalkulation EP'!$B$8,3)+AY$9),"MM")=TEXT((EDATE('Projektkostenkalkulation EP'!$B$8,3)+(AY$9-1)),"MM"),
             IF(
                        OR(
                                    TEXT((EDATE('Projektkostenkalkulation EP'!$B$8,3)+AY$9),"TTT") = "Sa",
                                    TEXT((EDATE('Projektkostenkalkulation EP'!$B$8,3)+AY$9),"TTT") = "So",
                                    IF(ISNA(VLOOKUP(EDATE('Projektkostenkalkulation EP'!$B$8,3)+AY$9,Datenquellen!$F$7:$H$45,3,FALSE))," ",VLOOKUP(EDATE('Projektkostenkalkulation EP'!$B$8,3)+AY$9,Datenquellen!$F$7:$H$45,3,FALSE))="X"
                                    ),
                          "X",
                          ""
                          ),
               "X"
            )</f>
        <v>X</v>
      </c>
      <c r="BA44" s="227" t="str">
        <f xml:space="preserve"> IF(TEXT((EDATE('Projektkostenkalkulation EP'!$B$8,3)+AZ$9),"MM")=TEXT((EDATE('Projektkostenkalkulation EP'!$B$8,3)+(AZ$9-1)),"MM"),
             IF(
                        OR(
                                    TEXT((EDATE('Projektkostenkalkulation EP'!$B$8,3)+AZ$9),"TTT") = "Sa",
                                    TEXT((EDATE('Projektkostenkalkulation EP'!$B$8,3)+AZ$9),"TTT") = "So",
                                    IF(ISNA(VLOOKUP(EDATE('Projektkostenkalkulation EP'!$B$8,3)+AZ$9,Datenquellen!$F$7:$H$45,3,FALSE))," ",VLOOKUP(EDATE('Projektkostenkalkulation EP'!$B$8,3)+AZ$9,Datenquellen!$F$7:$H$45,3,FALSE))="X"
                                    ),
                          "X",
                          ""
                          ),
               "X"
            )</f>
        <v/>
      </c>
      <c r="BB44" s="227" t="str">
        <f xml:space="preserve"> IF(TEXT((EDATE('Projektkostenkalkulation EP'!$B$8,3)+BA$9),"MM")=TEXT((EDATE('Projektkostenkalkulation EP'!$B$8,3)+(BA$9-1)),"MM"),
             IF(
                        OR(
                                    TEXT((EDATE('Projektkostenkalkulation EP'!$B$8,3)+BA$9),"TTT") = "Sa",
                                    TEXT((EDATE('Projektkostenkalkulation EP'!$B$8,3)+BA$9),"TTT") = "So",
                                    IF(ISNA(VLOOKUP(EDATE('Projektkostenkalkulation EP'!$B$8,3)+BA$9,Datenquellen!$F$7:$H$45,3,FALSE))," ",VLOOKUP(EDATE('Projektkostenkalkulation EP'!$B$8,3)+BA$9,Datenquellen!$F$7:$H$45,3,FALSE))="X"
                                    ),
                          "X",
                          ""
                          ),
               "X"
            )</f>
        <v/>
      </c>
      <c r="BC44" s="227" t="str">
        <f xml:space="preserve"> IF(TEXT((EDATE('Projektkostenkalkulation EP'!$B$8,3)+BB$9),"MM")=TEXT((EDATE('Projektkostenkalkulation EP'!$B$8,3)+(BB$9-1)),"MM"),
             IF(
                        OR(
                                    TEXT((EDATE('Projektkostenkalkulation EP'!$B$8,3)+BB$9),"TTT") = "Sa",
                                    TEXT((EDATE('Projektkostenkalkulation EP'!$B$8,3)+BB$9),"TTT") = "So",
                                    IF(ISNA(VLOOKUP(EDATE('Projektkostenkalkulation EP'!$B$8,3)+BB$9,Datenquellen!$F$7:$H$45,3,FALSE))," ",VLOOKUP(EDATE('Projektkostenkalkulation EP'!$B$8,3)+BB$9,Datenquellen!$F$7:$H$45,3,FALSE))="X"
                                    ),
                          "X",
                          ""
                          ),
               "X"
            )</f>
        <v/>
      </c>
      <c r="BD44" s="227" t="str">
        <f xml:space="preserve"> IF(TEXT((EDATE('Projektkostenkalkulation EP'!$B$8,3)+BC$9),"MM")=TEXT((EDATE('Projektkostenkalkulation EP'!$B$8,3)+(BC$9-1)),"MM"),
             IF(
                        OR(
                                    TEXT((EDATE('Projektkostenkalkulation EP'!$B$8,3)+BC$9),"TTT") = "Sa",
                                    TEXT((EDATE('Projektkostenkalkulation EP'!$B$8,3)+BC$9),"TTT") = "So",
                                    IF(ISNA(VLOOKUP(EDATE('Projektkostenkalkulation EP'!$B$8,3)+BC$9,Datenquellen!$F$7:$H$45,3,FALSE))," ",VLOOKUP(EDATE('Projektkostenkalkulation EP'!$B$8,3)+BC$9,Datenquellen!$F$7:$H$45,3,FALSE))="X"
                                    ),
                          "X",
                          ""
                          ),
               "X"
            )</f>
        <v/>
      </c>
      <c r="BE44" s="227" t="str">
        <f xml:space="preserve"> IF(TEXT((EDATE('Projektkostenkalkulation EP'!$B$8,3)+BD$9),"MM")=TEXT((EDATE('Projektkostenkalkulation EP'!$B$8,3)+(BD$9-1)),"MM"),
             IF(
                        OR(
                                    TEXT((EDATE('Projektkostenkalkulation EP'!$B$8,3)+BD$9),"TTT") = "Sa",
                                    TEXT((EDATE('Projektkostenkalkulation EP'!$B$8,3)+BD$9),"TTT") = "So",
                                    IF(ISNA(VLOOKUP(EDATE('Projektkostenkalkulation EP'!$B$8,3)+BD$9,Datenquellen!$F$7:$H$45,3,FALSE))," ",VLOOKUP(EDATE('Projektkostenkalkulation EP'!$B$8,3)+BD$9,Datenquellen!$F$7:$H$45,3,FALSE))="X"
                                    ),
                          "X",
                          ""
                          ),
               "X"
            )</f>
        <v/>
      </c>
      <c r="BF44" s="227" t="str">
        <f xml:space="preserve"> IF(TEXT((EDATE('Projektkostenkalkulation EP'!$B$8,3)+BE$9),"MM")=TEXT((EDATE('Projektkostenkalkulation EP'!$B$8,3)+(BE$9-1)),"MM"),
             IF(
                        OR(
                                    TEXT((EDATE('Projektkostenkalkulation EP'!$B$8,3)+BE$9),"TTT") = "Sa",
                                    TEXT((EDATE('Projektkostenkalkulation EP'!$B$8,3)+BE$9),"TTT") = "So",
                                    IF(ISNA(VLOOKUP(EDATE('Projektkostenkalkulation EP'!$B$8,3)+BE$9,Datenquellen!$F$7:$H$45,3,FALSE))," ",VLOOKUP(EDATE('Projektkostenkalkulation EP'!$B$8,3)+BE$9,Datenquellen!$F$7:$H$45,3,FALSE))="X"
                                    ),
                          "X",
                          ""
                          ),
               "X"
            )</f>
        <v>X</v>
      </c>
      <c r="BG44" s="227" t="str">
        <f xml:space="preserve"> IF(TEXT((EDATE('Projektkostenkalkulation EP'!$B$8,3)+BF$9),"MM")=TEXT((EDATE('Projektkostenkalkulation EP'!$B$8,3)+(BF$9-1)),"MM"),
             IF(
                        OR(
                                    TEXT((EDATE('Projektkostenkalkulation EP'!$B$8,3)+BF$9),"TTT") = "Sa",
                                    TEXT((EDATE('Projektkostenkalkulation EP'!$B$8,3)+BF$9),"TTT") = "So",
                                    IF(ISNA(VLOOKUP(EDATE('Projektkostenkalkulation EP'!$B$8,3)+BF$9,Datenquellen!$F$7:$H$45,3,FALSE))," ",VLOOKUP(EDATE('Projektkostenkalkulation EP'!$B$8,3)+BF$9,Datenquellen!$F$7:$H$45,3,FALSE))="X"
                                    ),
                          "X",
                          ""
                          ),
               "X"
            )</f>
        <v>X</v>
      </c>
      <c r="BH44" s="227" t="str">
        <f xml:space="preserve"> IF(TEXT((EDATE('Projektkostenkalkulation EP'!$B$8,3)+BG$9),"MM")=TEXT((EDATE('Projektkostenkalkulation EP'!$B$8,3)+(BG$9-1)),"MM"),
             IF(
                        OR(
                                    TEXT((EDATE('Projektkostenkalkulation EP'!$B$8,3)+BG$9),"TTT") = "Sa",
                                    TEXT((EDATE('Projektkostenkalkulation EP'!$B$8,3)+BG$9),"TTT") = "So",
                                    IF(ISNA(VLOOKUP(EDATE('Projektkostenkalkulation EP'!$B$8,3)+BG$9,Datenquellen!$F$7:$H$45,3,FALSE))," ",VLOOKUP(EDATE('Projektkostenkalkulation EP'!$B$8,3)+BG$9,Datenquellen!$F$7:$H$45,3,FALSE))="X"
                                    ),
                          "X",
                          ""
                          ),
               "X"
            )</f>
        <v/>
      </c>
      <c r="BI44" s="227" t="str">
        <f xml:space="preserve"> IF(TEXT((EDATE('Projektkostenkalkulation EP'!$B$8,3)+BH$9),"MM")=TEXT((EDATE('Projektkostenkalkulation EP'!$B$8,3)+(BH$9-1)),"MM"),
             IF(
                        OR(
                                    TEXT((EDATE('Projektkostenkalkulation EP'!$B$8,3)+BH$9),"TTT") = "Sa",
                                    TEXT((EDATE('Projektkostenkalkulation EP'!$B$8,3)+BH$9),"TTT") = "So",
                                    IF(ISNA(VLOOKUP(EDATE('Projektkostenkalkulation EP'!$B$8,3)+BH$9,Datenquellen!$F$7:$H$45,3,FALSE))," ",VLOOKUP(EDATE('Projektkostenkalkulation EP'!$B$8,3)+BH$9,Datenquellen!$F$7:$H$45,3,FALSE))="X"
                                    ),
                          "X",
                          ""
                          ),
               "X"
            )</f>
        <v/>
      </c>
      <c r="BJ44" s="227" t="str">
        <f xml:space="preserve"> IF(TEXT((EDATE('Projektkostenkalkulation EP'!$B$8,3)+BI$9),"MM")=TEXT((EDATE('Projektkostenkalkulation EP'!$B$8,3)+(BI$9-1)),"MM"),
             IF(
                        OR(
                                    TEXT((EDATE('Projektkostenkalkulation EP'!$B$8,3)+BI$9),"TTT") = "Sa",
                                    TEXT((EDATE('Projektkostenkalkulation EP'!$B$8,3)+BI$9),"TTT") = "So",
                                    IF(ISNA(VLOOKUP(EDATE('Projektkostenkalkulation EP'!$B$8,3)+BI$9,Datenquellen!$F$7:$H$45,3,FALSE))," ",VLOOKUP(EDATE('Projektkostenkalkulation EP'!$B$8,3)+BI$9,Datenquellen!$F$7:$H$45,3,FALSE))="X"
                                    ),
                          "X",
                          ""
                          ),
               "X"
            )</f>
        <v/>
      </c>
      <c r="BK44" s="227" t="str">
        <f xml:space="preserve"> IF(TEXT((EDATE('Projektkostenkalkulation EP'!$B$8,3)+BJ$9),"MM")=TEXT((EDATE('Projektkostenkalkulation EP'!$B$8,3)+(BJ$9-1)),"MM"),
             IF(
                        OR(
                                    TEXT((EDATE('Projektkostenkalkulation EP'!$B$8,3)+BJ$9),"TTT") = "Sa",
                                    TEXT((EDATE('Projektkostenkalkulation EP'!$B$8,3)+BJ$9),"TTT") = "So",
                                    IF(ISNA(VLOOKUP(EDATE('Projektkostenkalkulation EP'!$B$8,3)+BJ$9,Datenquellen!$F$7:$H$45,3,FALSE))," ",VLOOKUP(EDATE('Projektkostenkalkulation EP'!$B$8,3)+BJ$9,Datenquellen!$F$7:$H$45,3,FALSE))="X"
                                    ),
                          "X",
                          ""
                          ),
               "X"
            )</f>
        <v/>
      </c>
      <c r="BL44" s="227" t="str">
        <f xml:space="preserve"> IF(TEXT((EDATE('Projektkostenkalkulation EP'!$B$8,3)+BK$9),"MM")=TEXT((EDATE('Projektkostenkalkulation EP'!$B$8,3)+(BK$9-1)),"MM"),
             IF(
                        OR(
                                    TEXT((EDATE('Projektkostenkalkulation EP'!$B$8,3)+BK$9),"TTT") = "Sa",
                                    TEXT((EDATE('Projektkostenkalkulation EP'!$B$8,3)+BK$9),"TTT") = "So",
                                    IF(ISNA(VLOOKUP(EDATE('Projektkostenkalkulation EP'!$B$8,3)+BK$9,Datenquellen!$F$7:$H$45,3,FALSE))," ",VLOOKUP(EDATE('Projektkostenkalkulation EP'!$B$8,3)+BK$9,Datenquellen!$F$7:$H$45,3,FALSE))="X"
                                    ),
                          "X",
                          ""
                          ),
               "X"
            )</f>
        <v/>
      </c>
      <c r="BM44" s="227" t="str">
        <f xml:space="preserve"> IF(TEXT((EDATE('Projektkostenkalkulation EP'!$B$8,3)+BL$9),"MM")=TEXT((EDATE('Projektkostenkalkulation EP'!$B$8,3)+(BL$9-1)),"MM"),
             IF(
                        OR(
                                    TEXT((EDATE('Projektkostenkalkulation EP'!$B$8,3)+BL$9),"TTT") = "Sa",
                                    TEXT((EDATE('Projektkostenkalkulation EP'!$B$8,3)+BL$9),"TTT") = "So",
                                    IF(ISNA(VLOOKUP(EDATE('Projektkostenkalkulation EP'!$B$8,3)+BL$9,Datenquellen!$F$7:$H$45,3,FALSE))," ",VLOOKUP(EDATE('Projektkostenkalkulation EP'!$B$8,3)+BL$9,Datenquellen!$F$7:$H$45,3,FALSE))="X"
                                    ),
                          "X",
                          ""
                          ),
               "X"
            )</f>
        <v>X</v>
      </c>
      <c r="BN44" s="227" t="str">
        <f xml:space="preserve"> IF(TEXT((EDATE('Projektkostenkalkulation EP'!$B$8,3)+BM$9),"MM")=TEXT((EDATE('Projektkostenkalkulation EP'!$B$8,3)+(BM$9-1)),"MM"),
             IF(
                        OR(
                                    TEXT((EDATE('Projektkostenkalkulation EP'!$B$8,3)+BM$9),"TTT") = "Sa",
                                    TEXT((EDATE('Projektkostenkalkulation EP'!$B$8,3)+BM$9),"TTT") = "So",
                                    IF(ISNA(VLOOKUP(EDATE('Projektkostenkalkulation EP'!$B$8,3)+BM$9,Datenquellen!$F$7:$H$45,3,FALSE))," ",VLOOKUP(EDATE('Projektkostenkalkulation EP'!$B$8,3)+BM$9,Datenquellen!$F$7:$H$45,3,FALSE))="X"
                                    ),
                          "X",
                          ""
                          ),
               "X"
            )</f>
        <v>X</v>
      </c>
      <c r="BO44" s="227" t="str">
        <f xml:space="preserve"> IF(TEXT((EDATE('Projektkostenkalkulation EP'!$B$8,3)+BN$9),"MM")=TEXT((EDATE('Projektkostenkalkulation EP'!$B$8,3)+(BN$9-1)),"MM"),
             IF(
                        OR(
                                    TEXT((EDATE('Projektkostenkalkulation EP'!$B$8,3)+BN$9),"TTT") = "Sa",
                                    TEXT((EDATE('Projektkostenkalkulation EP'!$B$8,3)+BN$9),"TTT") = "So",
                                    IF(ISNA(VLOOKUP(EDATE('Projektkostenkalkulation EP'!$B$8,3)+BN$9,Datenquellen!$F$7:$H$45,3,FALSE))," ",VLOOKUP(EDATE('Projektkostenkalkulation EP'!$B$8,3)+BN$9,Datenquellen!$F$7:$H$45,3,FALSE))="X"
                                    ),
                          "X",
                          ""
                          ),
               "X"
            )</f>
        <v/>
      </c>
      <c r="BP44" s="227" t="str">
        <f xml:space="preserve"> IF(TEXT((EDATE('Projektkostenkalkulation EP'!$B$8,3)+BO$9),"MM")=TEXT((EDATE('Projektkostenkalkulation EP'!$B$8,3)+(BO$9-1)),"MM"),
             IF(
                        OR(
                                    TEXT((EDATE('Projektkostenkalkulation EP'!$B$8,3)+BO$9),"TTT") = "Sa",
                                    TEXT((EDATE('Projektkostenkalkulation EP'!$B$8,3)+BO$9),"TTT") = "So",
                                    IF(ISNA(VLOOKUP(EDATE('Projektkostenkalkulation EP'!$B$8,3)+BO$9,Datenquellen!$F$7:$H$45,3,FALSE))," ",VLOOKUP(EDATE('Projektkostenkalkulation EP'!$B$8,3)+BO$9,Datenquellen!$F$7:$H$45,3,FALSE))="X"
                                    ),
                          "X",
                          ""
                          ),
               "X"
            )</f>
        <v/>
      </c>
      <c r="BQ44" s="228" t="str">
        <f xml:space="preserve"> IF(TEXT((EDATE('Projektkostenkalkulation EP'!$B$8,3)+BP$9),"MM")=TEXT((EDATE('Projektkostenkalkulation EP'!$B$8,3)+(BP$9-1)),"MM"),
             IF(
                        OR(
                                    TEXT((EDATE('Projektkostenkalkulation EP'!$B$8,3)+BP$9),"TTT") = "Sa",
                                    TEXT((EDATE('Projektkostenkalkulation EP'!$B$8,3)+BP$9),"TTT") = "So",
                                    IF(ISNA(VLOOKUP(EDATE('Projektkostenkalkulation EP'!$B$8,3)+BP$9,Datenquellen!$F$7:$H$45,3,FALSE))," ",VLOOKUP(EDATE('Projektkostenkalkulation EP'!$B$8,3)+BP$9,Datenquellen!$F$7:$H$45,3,FALSE))="X"
                                    ),
                          "X",
                          ""
                          ),
               "X"
            )</f>
        <v>X</v>
      </c>
      <c r="BR44" s="229"/>
      <c r="BS44" s="230"/>
      <c r="BT44" s="475"/>
      <c r="BU44" s="472" t="str">
        <f>TEXT(EDATE('Projektkostenkalkulation EP'!$B$8,3),"MMMM")</f>
        <v>April</v>
      </c>
      <c r="BV44" s="226"/>
      <c r="BW44" s="227" t="str">
        <f>IF(
            OR(
                     TEXT(EDATE('Projektkostenkalkulation EP'!$B$8,3),"TTT") = "Sa",
                     TEXT(EDATE('Projektkostenkalkulation EP'!$B$8,3),"TTT") = "So",
                     IF(ISNA(VLOOKUP(EDATE('Projektkostenkalkulation EP'!$B$8,3),Datenquellen!$F$7:$H$45,3,FALSE))," ",VLOOKUP(EDATE('Projektkostenkalkulation EP'!$B$8,3),Datenquellen!$F$7:$H$45,3,FALSE))="X"
                            ),
                    "X",
                    ""
            )</f>
        <v>X</v>
      </c>
      <c r="BX44" s="227" t="str">
        <f xml:space="preserve"> IF(TEXT((EDATE('Projektkostenkalkulation EP'!$B$8,3)+BW$9),"MM")=TEXT((EDATE('Projektkostenkalkulation EP'!$B$8,3)+(BW$9-1)),"MM"),
             IF(
                        OR(
                                    TEXT((EDATE('Projektkostenkalkulation EP'!$B$8,3)+BW$9),"TTT") = "Sa",
                                    TEXT((EDATE('Projektkostenkalkulation EP'!$B$8,3)+BW$9),"TTT") = "So",
                                    IF(ISNA(VLOOKUP(EDATE('Projektkostenkalkulation EP'!$B$8,3)+BW$9,Datenquellen!$F$7:$H$45,3,FALSE))," ",VLOOKUP(EDATE('Projektkostenkalkulation EP'!$B$8,3)+BW$9,Datenquellen!$F$7:$H$45,3,FALSE))="X"
                                    ),
                          "X",
                          ""
                          ),
               "X"
            )</f>
        <v/>
      </c>
      <c r="BY44" s="227" t="str">
        <f xml:space="preserve"> IF(TEXT((EDATE('Projektkostenkalkulation EP'!$B$8,3)+BX$9),"MM")=TEXT((EDATE('Projektkostenkalkulation EP'!$B$8,3)+(BX$9-1)),"MM"),
             IF(
                        OR(
                                    TEXT((EDATE('Projektkostenkalkulation EP'!$B$8,3)+BX$9),"TTT") = "Sa",
                                    TEXT((EDATE('Projektkostenkalkulation EP'!$B$8,3)+BX$9),"TTT") = "So",
                                    IF(ISNA(VLOOKUP(EDATE('Projektkostenkalkulation EP'!$B$8,3)+BX$9,Datenquellen!$F$7:$H$45,3,FALSE))," ",VLOOKUP(EDATE('Projektkostenkalkulation EP'!$B$8,3)+BX$9,Datenquellen!$F$7:$H$45,3,FALSE))="X"
                                    ),
                          "X",
                          ""
                          ),
               "X"
            )</f>
        <v/>
      </c>
      <c r="BZ44" s="227" t="str">
        <f xml:space="preserve"> IF(TEXT((EDATE('Projektkostenkalkulation EP'!$B$8,3)+BY$9),"MM")=TEXT((EDATE('Projektkostenkalkulation EP'!$B$8,3)+(BY$9-1)),"MM"),
             IF(
                        OR(
                                    TEXT((EDATE('Projektkostenkalkulation EP'!$B$8,3)+BY$9),"TTT") = "Sa",
                                    TEXT((EDATE('Projektkostenkalkulation EP'!$B$8,3)+BY$9),"TTT") = "So",
                                    IF(ISNA(VLOOKUP(EDATE('Projektkostenkalkulation EP'!$B$8,3)+BY$9,Datenquellen!$F$7:$H$45,3,FALSE))," ",VLOOKUP(EDATE('Projektkostenkalkulation EP'!$B$8,3)+BY$9,Datenquellen!$F$7:$H$45,3,FALSE))="X"
                                    ),
                          "X",
                          ""
                          ),
               "X"
            )</f>
        <v/>
      </c>
      <c r="CA44" s="227" t="str">
        <f xml:space="preserve"> IF(TEXT((EDATE('Projektkostenkalkulation EP'!$B$8,3)+BZ$9),"MM")=TEXT((EDATE('Projektkostenkalkulation EP'!$B$8,3)+(BZ$9-1)),"MM"),
             IF(
                        OR(
                                    TEXT((EDATE('Projektkostenkalkulation EP'!$B$8,3)+BZ$9),"TTT") = "Sa",
                                    TEXT((EDATE('Projektkostenkalkulation EP'!$B$8,3)+BZ$9),"TTT") = "So",
                                    IF(ISNA(VLOOKUP(EDATE('Projektkostenkalkulation EP'!$B$8,3)+BZ$9,Datenquellen!$F$7:$H$45,3,FALSE))," ",VLOOKUP(EDATE('Projektkostenkalkulation EP'!$B$8,3)+BZ$9,Datenquellen!$F$7:$H$45,3,FALSE))="X"
                                    ),
                          "X",
                          ""
                          ),
               "X"
            )</f>
        <v/>
      </c>
      <c r="CB44" s="227" t="str">
        <f xml:space="preserve"> IF(TEXT((EDATE('Projektkostenkalkulation EP'!$B$8,3)+CA$9),"MM")=TEXT((EDATE('Projektkostenkalkulation EP'!$B$8,3)+(CA$9-1)),"MM"),
             IF(
                        OR(
                                    TEXT((EDATE('Projektkostenkalkulation EP'!$B$8,3)+CA$9),"TTT") = "Sa",
                                    TEXT((EDATE('Projektkostenkalkulation EP'!$B$8,3)+CA$9),"TTT") = "So",
                                    IF(ISNA(VLOOKUP(EDATE('Projektkostenkalkulation EP'!$B$8,3)+CA$9,Datenquellen!$F$7:$H$45,3,FALSE))," ",VLOOKUP(EDATE('Projektkostenkalkulation EP'!$B$8,3)+CA$9,Datenquellen!$F$7:$H$45,3,FALSE))="X"
                                    ),
                          "X",
                          ""
                          ),
               "X"
            )</f>
        <v>X</v>
      </c>
      <c r="CC44" s="227" t="str">
        <f xml:space="preserve"> IF(TEXT((EDATE('Projektkostenkalkulation EP'!$B$8,3)+CB$9),"MM")=TEXT((EDATE('Projektkostenkalkulation EP'!$B$8,3)+(CB$9-1)),"MM"),
             IF(
                        OR(
                                    TEXT((EDATE('Projektkostenkalkulation EP'!$B$8,3)+CB$9),"TTT") = "Sa",
                                    TEXT((EDATE('Projektkostenkalkulation EP'!$B$8,3)+CB$9),"TTT") = "So",
                                    IF(ISNA(VLOOKUP(EDATE('Projektkostenkalkulation EP'!$B$8,3)+CB$9,Datenquellen!$F$7:$H$45,3,FALSE))," ",VLOOKUP(EDATE('Projektkostenkalkulation EP'!$B$8,3)+CB$9,Datenquellen!$F$7:$H$45,3,FALSE))="X"
                                    ),
                          "X",
                          ""
                          ),
               "X"
            )</f>
        <v>X</v>
      </c>
      <c r="CD44" s="227" t="str">
        <f xml:space="preserve"> IF(TEXT((EDATE('Projektkostenkalkulation EP'!$B$8,3)+CC$9),"MM")=TEXT((EDATE('Projektkostenkalkulation EP'!$B$8,3)+(CC$9-1)),"MM"),
             IF(
                        OR(
                                    TEXT((EDATE('Projektkostenkalkulation EP'!$B$8,3)+CC$9),"TTT") = "Sa",
                                    TEXT((EDATE('Projektkostenkalkulation EP'!$B$8,3)+CC$9),"TTT") = "So",
                                    IF(ISNA(VLOOKUP(EDATE('Projektkostenkalkulation EP'!$B$8,3)+CC$9,Datenquellen!$F$7:$H$45,3,FALSE))," ",VLOOKUP(EDATE('Projektkostenkalkulation EP'!$B$8,3)+CC$9,Datenquellen!$F$7:$H$45,3,FALSE))="X"
                                    ),
                          "X",
                          ""
                          ),
               "X"
            )</f>
        <v/>
      </c>
      <c r="CE44" s="227" t="str">
        <f xml:space="preserve"> IF(TEXT((EDATE('Projektkostenkalkulation EP'!$B$8,3)+CD$9),"MM")=TEXT((EDATE('Projektkostenkalkulation EP'!$B$8,3)+(CD$9-1)),"MM"),
             IF(
                        OR(
                                    TEXT((EDATE('Projektkostenkalkulation EP'!$B$8,3)+CD$9),"TTT") = "Sa",
                                    TEXT((EDATE('Projektkostenkalkulation EP'!$B$8,3)+CD$9),"TTT") = "So",
                                    IF(ISNA(VLOOKUP(EDATE('Projektkostenkalkulation EP'!$B$8,3)+CD$9,Datenquellen!$F$7:$H$45,3,FALSE))," ",VLOOKUP(EDATE('Projektkostenkalkulation EP'!$B$8,3)+CD$9,Datenquellen!$F$7:$H$45,3,FALSE))="X"
                                    ),
                          "X",
                          ""
                          ),
               "X"
            )</f>
        <v/>
      </c>
      <c r="CF44" s="227" t="str">
        <f xml:space="preserve"> IF(TEXT((EDATE('Projektkostenkalkulation EP'!$B$8,3)+CE$9),"MM")=TEXT((EDATE('Projektkostenkalkulation EP'!$B$8,3)+(CE$9-1)),"MM"),
             IF(
                        OR(
                                    TEXT((EDATE('Projektkostenkalkulation EP'!$B$8,3)+CE$9),"TTT") = "Sa",
                                    TEXT((EDATE('Projektkostenkalkulation EP'!$B$8,3)+CE$9),"TTT") = "So",
                                    IF(ISNA(VLOOKUP(EDATE('Projektkostenkalkulation EP'!$B$8,3)+CE$9,Datenquellen!$F$7:$H$45,3,FALSE))," ",VLOOKUP(EDATE('Projektkostenkalkulation EP'!$B$8,3)+CE$9,Datenquellen!$F$7:$H$45,3,FALSE))="X"
                                    ),
                          "X",
                          ""
                          ),
               "X"
            )</f>
        <v/>
      </c>
      <c r="CG44" s="227" t="str">
        <f xml:space="preserve"> IF(TEXT((EDATE('Projektkostenkalkulation EP'!$B$8,3)+CF$9),"MM")=TEXT((EDATE('Projektkostenkalkulation EP'!$B$8,3)+(CF$9-1)),"MM"),
             IF(
                        OR(
                                    TEXT((EDATE('Projektkostenkalkulation EP'!$B$8,3)+CF$9),"TTT") = "Sa",
                                    TEXT((EDATE('Projektkostenkalkulation EP'!$B$8,3)+CF$9),"TTT") = "So",
                                    IF(ISNA(VLOOKUP(EDATE('Projektkostenkalkulation EP'!$B$8,3)+CF$9,Datenquellen!$F$7:$H$45,3,FALSE))," ",VLOOKUP(EDATE('Projektkostenkalkulation EP'!$B$8,3)+CF$9,Datenquellen!$F$7:$H$45,3,FALSE))="X"
                                    ),
                          "X",
                          ""
                          ),
               "X"
            )</f>
        <v/>
      </c>
      <c r="CH44" s="227" t="str">
        <f xml:space="preserve"> IF(TEXT((EDATE('Projektkostenkalkulation EP'!$B$8,3)+CG$9),"MM")=TEXT((EDATE('Projektkostenkalkulation EP'!$B$8,3)+(CG$9-1)),"MM"),
             IF(
                        OR(
                                    TEXT((EDATE('Projektkostenkalkulation EP'!$B$8,3)+CG$9),"TTT") = "Sa",
                                    TEXT((EDATE('Projektkostenkalkulation EP'!$B$8,3)+CG$9),"TTT") = "So",
                                    IF(ISNA(VLOOKUP(EDATE('Projektkostenkalkulation EP'!$B$8,3)+CG$9,Datenquellen!$F$7:$H$45,3,FALSE))," ",VLOOKUP(EDATE('Projektkostenkalkulation EP'!$B$8,3)+CG$9,Datenquellen!$F$7:$H$45,3,FALSE))="X"
                                    ),
                          "X",
                          ""
                          ),
               "X"
            )</f>
        <v/>
      </c>
      <c r="CI44" s="227" t="str">
        <f xml:space="preserve"> IF(TEXT((EDATE('Projektkostenkalkulation EP'!$B$8,3)+CH$9),"MM")=TEXT((EDATE('Projektkostenkalkulation EP'!$B$8,3)+(CH$9-1)),"MM"),
             IF(
                        OR(
                                    TEXT((EDATE('Projektkostenkalkulation EP'!$B$8,3)+CH$9),"TTT") = "Sa",
                                    TEXT((EDATE('Projektkostenkalkulation EP'!$B$8,3)+CH$9),"TTT") = "So",
                                    IF(ISNA(VLOOKUP(EDATE('Projektkostenkalkulation EP'!$B$8,3)+CH$9,Datenquellen!$F$7:$H$45,3,FALSE))," ",VLOOKUP(EDATE('Projektkostenkalkulation EP'!$B$8,3)+CH$9,Datenquellen!$F$7:$H$45,3,FALSE))="X"
                                    ),
                          "X",
                          ""
                          ),
               "X"
            )</f>
        <v>X</v>
      </c>
      <c r="CJ44" s="227" t="str">
        <f xml:space="preserve"> IF(TEXT((EDATE('Projektkostenkalkulation EP'!$B$8,3)+CI$9),"MM")=TEXT((EDATE('Projektkostenkalkulation EP'!$B$8,3)+(CI$9-1)),"MM"),
             IF(
                        OR(
                                    TEXT((EDATE('Projektkostenkalkulation EP'!$B$8,3)+CI$9),"TTT") = "Sa",
                                    TEXT((EDATE('Projektkostenkalkulation EP'!$B$8,3)+CI$9),"TTT") = "So",
                                    IF(ISNA(VLOOKUP(EDATE('Projektkostenkalkulation EP'!$B$8,3)+CI$9,Datenquellen!$F$7:$H$45,3,FALSE))," ",VLOOKUP(EDATE('Projektkostenkalkulation EP'!$B$8,3)+CI$9,Datenquellen!$F$7:$H$45,3,FALSE))="X"
                                    ),
                          "X",
                          ""
                          ),
               "X"
            )</f>
        <v>X</v>
      </c>
      <c r="CK44" s="227" t="str">
        <f xml:space="preserve"> IF(TEXT((EDATE('Projektkostenkalkulation EP'!$B$8,3)+CJ$9),"MM")=TEXT((EDATE('Projektkostenkalkulation EP'!$B$8,3)+(CJ$9-1)),"MM"),
             IF(
                        OR(
                                    TEXT((EDATE('Projektkostenkalkulation EP'!$B$8,3)+CJ$9),"TTT") = "Sa",
                                    TEXT((EDATE('Projektkostenkalkulation EP'!$B$8,3)+CJ$9),"TTT") = "So",
                                    IF(ISNA(VLOOKUP(EDATE('Projektkostenkalkulation EP'!$B$8,3)+CJ$9,Datenquellen!$F$7:$H$45,3,FALSE))," ",VLOOKUP(EDATE('Projektkostenkalkulation EP'!$B$8,3)+CJ$9,Datenquellen!$F$7:$H$45,3,FALSE))="X"
                                    ),
                          "X",
                          ""
                          ),
               "X"
            )</f>
        <v/>
      </c>
      <c r="CL44" s="227" t="str">
        <f xml:space="preserve"> IF(TEXT((EDATE('Projektkostenkalkulation EP'!$B$8,3)+CK$9),"MM")=TEXT((EDATE('Projektkostenkalkulation EP'!$B$8,3)+(CK$9-1)),"MM"),
             IF(
                        OR(
                                    TEXT((EDATE('Projektkostenkalkulation EP'!$B$8,3)+CK$9),"TTT") = "Sa",
                                    TEXT((EDATE('Projektkostenkalkulation EP'!$B$8,3)+CK$9),"TTT") = "So",
                                    IF(ISNA(VLOOKUP(EDATE('Projektkostenkalkulation EP'!$B$8,3)+CK$9,Datenquellen!$F$7:$H$45,3,FALSE))," ",VLOOKUP(EDATE('Projektkostenkalkulation EP'!$B$8,3)+CK$9,Datenquellen!$F$7:$H$45,3,FALSE))="X"
                                    ),
                          "X",
                          ""
                          ),
               "X"
            )</f>
        <v/>
      </c>
      <c r="CM44" s="227" t="str">
        <f xml:space="preserve"> IF(TEXT((EDATE('Projektkostenkalkulation EP'!$B$8,3)+CL$9),"MM")=TEXT((EDATE('Projektkostenkalkulation EP'!$B$8,3)+(CL$9-1)),"MM"),
             IF(
                        OR(
                                    TEXT((EDATE('Projektkostenkalkulation EP'!$B$8,3)+CL$9),"TTT") = "Sa",
                                    TEXT((EDATE('Projektkostenkalkulation EP'!$B$8,3)+CL$9),"TTT") = "So",
                                    IF(ISNA(VLOOKUP(EDATE('Projektkostenkalkulation EP'!$B$8,3)+CL$9,Datenquellen!$F$7:$H$45,3,FALSE))," ",VLOOKUP(EDATE('Projektkostenkalkulation EP'!$B$8,3)+CL$9,Datenquellen!$F$7:$H$45,3,FALSE))="X"
                                    ),
                          "X",
                          ""
                          ),
               "X"
            )</f>
        <v/>
      </c>
      <c r="CN44" s="227" t="str">
        <f xml:space="preserve"> IF(TEXT((EDATE('Projektkostenkalkulation EP'!$B$8,3)+CM$9),"MM")=TEXT((EDATE('Projektkostenkalkulation EP'!$B$8,3)+(CM$9-1)),"MM"),
             IF(
                        OR(
                                    TEXT((EDATE('Projektkostenkalkulation EP'!$B$8,3)+CM$9),"TTT") = "Sa",
                                    TEXT((EDATE('Projektkostenkalkulation EP'!$B$8,3)+CM$9),"TTT") = "So",
                                    IF(ISNA(VLOOKUP(EDATE('Projektkostenkalkulation EP'!$B$8,3)+CM$9,Datenquellen!$F$7:$H$45,3,FALSE))," ",VLOOKUP(EDATE('Projektkostenkalkulation EP'!$B$8,3)+CM$9,Datenquellen!$F$7:$H$45,3,FALSE))="X"
                                    ),
                          "X",
                          ""
                          ),
               "X"
            )</f>
        <v/>
      </c>
      <c r="CO44" s="227" t="str">
        <f xml:space="preserve"> IF(TEXT((EDATE('Projektkostenkalkulation EP'!$B$8,3)+CN$9),"MM")=TEXT((EDATE('Projektkostenkalkulation EP'!$B$8,3)+(CN$9-1)),"MM"),
             IF(
                        OR(
                                    TEXT((EDATE('Projektkostenkalkulation EP'!$B$8,3)+CN$9),"TTT") = "Sa",
                                    TEXT((EDATE('Projektkostenkalkulation EP'!$B$8,3)+CN$9),"TTT") = "So",
                                    IF(ISNA(VLOOKUP(EDATE('Projektkostenkalkulation EP'!$B$8,3)+CN$9,Datenquellen!$F$7:$H$45,3,FALSE))," ",VLOOKUP(EDATE('Projektkostenkalkulation EP'!$B$8,3)+CN$9,Datenquellen!$F$7:$H$45,3,FALSE))="X"
                                    ),
                          "X",
                          ""
                          ),
               "X"
            )</f>
        <v/>
      </c>
      <c r="CP44" s="227" t="str">
        <f xml:space="preserve"> IF(TEXT((EDATE('Projektkostenkalkulation EP'!$B$8,3)+CO$9),"MM")=TEXT((EDATE('Projektkostenkalkulation EP'!$B$8,3)+(CO$9-1)),"MM"),
             IF(
                        OR(
                                    TEXT((EDATE('Projektkostenkalkulation EP'!$B$8,3)+CO$9),"TTT") = "Sa",
                                    TEXT((EDATE('Projektkostenkalkulation EP'!$B$8,3)+CO$9),"TTT") = "So",
                                    IF(ISNA(VLOOKUP(EDATE('Projektkostenkalkulation EP'!$B$8,3)+CO$9,Datenquellen!$F$7:$H$45,3,FALSE))," ",VLOOKUP(EDATE('Projektkostenkalkulation EP'!$B$8,3)+CO$9,Datenquellen!$F$7:$H$45,3,FALSE))="X"
                                    ),
                          "X",
                          ""
                          ),
               "X"
            )</f>
        <v>X</v>
      </c>
      <c r="CQ44" s="227" t="str">
        <f xml:space="preserve"> IF(TEXT((EDATE('Projektkostenkalkulation EP'!$B$8,3)+CP$9),"MM")=TEXT((EDATE('Projektkostenkalkulation EP'!$B$8,3)+(CP$9-1)),"MM"),
             IF(
                        OR(
                                    TEXT((EDATE('Projektkostenkalkulation EP'!$B$8,3)+CP$9),"TTT") = "Sa",
                                    TEXT((EDATE('Projektkostenkalkulation EP'!$B$8,3)+CP$9),"TTT") = "So",
                                    IF(ISNA(VLOOKUP(EDATE('Projektkostenkalkulation EP'!$B$8,3)+CP$9,Datenquellen!$F$7:$H$45,3,FALSE))," ",VLOOKUP(EDATE('Projektkostenkalkulation EP'!$B$8,3)+CP$9,Datenquellen!$F$7:$H$45,3,FALSE))="X"
                                    ),
                          "X",
                          ""
                          ),
               "X"
            )</f>
        <v>X</v>
      </c>
      <c r="CR44" s="227" t="str">
        <f xml:space="preserve"> IF(TEXT((EDATE('Projektkostenkalkulation EP'!$B$8,3)+CQ$9),"MM")=TEXT((EDATE('Projektkostenkalkulation EP'!$B$8,3)+(CQ$9-1)),"MM"),
             IF(
                        OR(
                                    TEXT((EDATE('Projektkostenkalkulation EP'!$B$8,3)+CQ$9),"TTT") = "Sa",
                                    TEXT((EDATE('Projektkostenkalkulation EP'!$B$8,3)+CQ$9),"TTT") = "So",
                                    IF(ISNA(VLOOKUP(EDATE('Projektkostenkalkulation EP'!$B$8,3)+CQ$9,Datenquellen!$F$7:$H$45,3,FALSE))," ",VLOOKUP(EDATE('Projektkostenkalkulation EP'!$B$8,3)+CQ$9,Datenquellen!$F$7:$H$45,3,FALSE))="X"
                                    ),
                          "X",
                          ""
                          ),
               "X"
            )</f>
        <v/>
      </c>
      <c r="CS44" s="227" t="str">
        <f xml:space="preserve"> IF(TEXT((EDATE('Projektkostenkalkulation EP'!$B$8,3)+CR$9),"MM")=TEXT((EDATE('Projektkostenkalkulation EP'!$B$8,3)+(CR$9-1)),"MM"),
             IF(
                        OR(
                                    TEXT((EDATE('Projektkostenkalkulation EP'!$B$8,3)+CR$9),"TTT") = "Sa",
                                    TEXT((EDATE('Projektkostenkalkulation EP'!$B$8,3)+CR$9),"TTT") = "So",
                                    IF(ISNA(VLOOKUP(EDATE('Projektkostenkalkulation EP'!$B$8,3)+CR$9,Datenquellen!$F$7:$H$45,3,FALSE))," ",VLOOKUP(EDATE('Projektkostenkalkulation EP'!$B$8,3)+CR$9,Datenquellen!$F$7:$H$45,3,FALSE))="X"
                                    ),
                          "X",
                          ""
                          ),
               "X"
            )</f>
        <v/>
      </c>
      <c r="CT44" s="227" t="str">
        <f xml:space="preserve"> IF(TEXT((EDATE('Projektkostenkalkulation EP'!$B$8,3)+CS$9),"MM")=TEXT((EDATE('Projektkostenkalkulation EP'!$B$8,3)+(CS$9-1)),"MM"),
             IF(
                        OR(
                                    TEXT((EDATE('Projektkostenkalkulation EP'!$B$8,3)+CS$9),"TTT") = "Sa",
                                    TEXT((EDATE('Projektkostenkalkulation EP'!$B$8,3)+CS$9),"TTT") = "So",
                                    IF(ISNA(VLOOKUP(EDATE('Projektkostenkalkulation EP'!$B$8,3)+CS$9,Datenquellen!$F$7:$H$45,3,FALSE))," ",VLOOKUP(EDATE('Projektkostenkalkulation EP'!$B$8,3)+CS$9,Datenquellen!$F$7:$H$45,3,FALSE))="X"
                                    ),
                          "X",
                          ""
                          ),
               "X"
            )</f>
        <v/>
      </c>
      <c r="CU44" s="227" t="str">
        <f xml:space="preserve"> IF(TEXT((EDATE('Projektkostenkalkulation EP'!$B$8,3)+CT$9),"MM")=TEXT((EDATE('Projektkostenkalkulation EP'!$B$8,3)+(CT$9-1)),"MM"),
             IF(
                        OR(
                                    TEXT((EDATE('Projektkostenkalkulation EP'!$B$8,3)+CT$9),"TTT") = "Sa",
                                    TEXT((EDATE('Projektkostenkalkulation EP'!$B$8,3)+CT$9),"TTT") = "So",
                                    IF(ISNA(VLOOKUP(EDATE('Projektkostenkalkulation EP'!$B$8,3)+CT$9,Datenquellen!$F$7:$H$45,3,FALSE))," ",VLOOKUP(EDATE('Projektkostenkalkulation EP'!$B$8,3)+CT$9,Datenquellen!$F$7:$H$45,3,FALSE))="X"
                                    ),
                          "X",
                          ""
                          ),
               "X"
            )</f>
        <v/>
      </c>
      <c r="CV44" s="227" t="str">
        <f xml:space="preserve"> IF(TEXT((EDATE('Projektkostenkalkulation EP'!$B$8,3)+CU$9),"MM")=TEXT((EDATE('Projektkostenkalkulation EP'!$B$8,3)+(CU$9-1)),"MM"),
             IF(
                        OR(
                                    TEXT((EDATE('Projektkostenkalkulation EP'!$B$8,3)+CU$9),"TTT") = "Sa",
                                    TEXT((EDATE('Projektkostenkalkulation EP'!$B$8,3)+CU$9),"TTT") = "So",
                                    IF(ISNA(VLOOKUP(EDATE('Projektkostenkalkulation EP'!$B$8,3)+CU$9,Datenquellen!$F$7:$H$45,3,FALSE))," ",VLOOKUP(EDATE('Projektkostenkalkulation EP'!$B$8,3)+CU$9,Datenquellen!$F$7:$H$45,3,FALSE))="X"
                                    ),
                          "X",
                          ""
                          ),
               "X"
            )</f>
        <v/>
      </c>
      <c r="CW44" s="227" t="str">
        <f xml:space="preserve"> IF(TEXT((EDATE('Projektkostenkalkulation EP'!$B$8,3)+CV$9),"MM")=TEXT((EDATE('Projektkostenkalkulation EP'!$B$8,3)+(CV$9-1)),"MM"),
             IF(
                        OR(
                                    TEXT((EDATE('Projektkostenkalkulation EP'!$B$8,3)+CV$9),"TTT") = "Sa",
                                    TEXT((EDATE('Projektkostenkalkulation EP'!$B$8,3)+CV$9),"TTT") = "So",
                                    IF(ISNA(VLOOKUP(EDATE('Projektkostenkalkulation EP'!$B$8,3)+CV$9,Datenquellen!$F$7:$H$45,3,FALSE))," ",VLOOKUP(EDATE('Projektkostenkalkulation EP'!$B$8,3)+CV$9,Datenquellen!$F$7:$H$45,3,FALSE))="X"
                                    ),
                          "X",
                          ""
                          ),
               "X"
            )</f>
        <v>X</v>
      </c>
      <c r="CX44" s="227" t="str">
        <f xml:space="preserve"> IF(TEXT((EDATE('Projektkostenkalkulation EP'!$B$8,3)+CW$9),"MM")=TEXT((EDATE('Projektkostenkalkulation EP'!$B$8,3)+(CW$9-1)),"MM"),
             IF(
                        OR(
                                    TEXT((EDATE('Projektkostenkalkulation EP'!$B$8,3)+CW$9),"TTT") = "Sa",
                                    TEXT((EDATE('Projektkostenkalkulation EP'!$B$8,3)+CW$9),"TTT") = "So",
                                    IF(ISNA(VLOOKUP(EDATE('Projektkostenkalkulation EP'!$B$8,3)+CW$9,Datenquellen!$F$7:$H$45,3,FALSE))," ",VLOOKUP(EDATE('Projektkostenkalkulation EP'!$B$8,3)+CW$9,Datenquellen!$F$7:$H$45,3,FALSE))="X"
                                    ),
                          "X",
                          ""
                          ),
               "X"
            )</f>
        <v>X</v>
      </c>
      <c r="CY44" s="227" t="str">
        <f xml:space="preserve"> IF(TEXT((EDATE('Projektkostenkalkulation EP'!$B$8,3)+CX$9),"MM")=TEXT((EDATE('Projektkostenkalkulation EP'!$B$8,3)+(CX$9-1)),"MM"),
             IF(
                        OR(
                                    TEXT((EDATE('Projektkostenkalkulation EP'!$B$8,3)+CX$9),"TTT") = "Sa",
                                    TEXT((EDATE('Projektkostenkalkulation EP'!$B$8,3)+CX$9),"TTT") = "So",
                                    IF(ISNA(VLOOKUP(EDATE('Projektkostenkalkulation EP'!$B$8,3)+CX$9,Datenquellen!$F$7:$H$45,3,FALSE))," ",VLOOKUP(EDATE('Projektkostenkalkulation EP'!$B$8,3)+CX$9,Datenquellen!$F$7:$H$45,3,FALSE))="X"
                                    ),
                          "X",
                          ""
                          ),
               "X"
            )</f>
        <v/>
      </c>
      <c r="CZ44" s="227" t="str">
        <f xml:space="preserve"> IF(TEXT((EDATE('Projektkostenkalkulation EP'!$B$8,3)+CY$9),"MM")=TEXT((EDATE('Projektkostenkalkulation EP'!$B$8,3)+(CY$9-1)),"MM"),
             IF(
                        OR(
                                    TEXT((EDATE('Projektkostenkalkulation EP'!$B$8,3)+CY$9),"TTT") = "Sa",
                                    TEXT((EDATE('Projektkostenkalkulation EP'!$B$8,3)+CY$9),"TTT") = "So",
                                    IF(ISNA(VLOOKUP(EDATE('Projektkostenkalkulation EP'!$B$8,3)+CY$9,Datenquellen!$F$7:$H$45,3,FALSE))," ",VLOOKUP(EDATE('Projektkostenkalkulation EP'!$B$8,3)+CY$9,Datenquellen!$F$7:$H$45,3,FALSE))="X"
                                    ),
                          "X",
                          ""
                          ),
               "X"
            )</f>
        <v/>
      </c>
      <c r="DA44" s="228" t="str">
        <f xml:space="preserve"> IF(TEXT((EDATE('Projektkostenkalkulation EP'!$B$8,3)+CZ$9),"MM")=TEXT((EDATE('Projektkostenkalkulation EP'!$B$8,3)+(CZ$9-1)),"MM"),
             IF(
                        OR(
                                    TEXT((EDATE('Projektkostenkalkulation EP'!$B$8,3)+CZ$9),"TTT") = "Sa",
                                    TEXT((EDATE('Projektkostenkalkulation EP'!$B$8,3)+CZ$9),"TTT") = "So",
                                    IF(ISNA(VLOOKUP(EDATE('Projektkostenkalkulation EP'!$B$8,3)+CZ$9,Datenquellen!$F$7:$H$45,3,FALSE))," ",VLOOKUP(EDATE('Projektkostenkalkulation EP'!$B$8,3)+CZ$9,Datenquellen!$F$7:$H$45,3,FALSE))="X"
                                    ),
                          "X",
                          ""
                          ),
               "X"
            )</f>
        <v>X</v>
      </c>
      <c r="DB44" s="229"/>
      <c r="DC44" s="230"/>
      <c r="DD44" s="475"/>
      <c r="DE44" s="472" t="str">
        <f>TEXT(EDATE('Projektkostenkalkulation EP'!$B$8,3),"MMMM")</f>
        <v>April</v>
      </c>
      <c r="DF44" s="226"/>
      <c r="DG44" s="227" t="str">
        <f>IF(
            OR(
                     TEXT(EDATE('Projektkostenkalkulation EP'!$B$8,3),"TTT") = "Sa",
                     TEXT(EDATE('Projektkostenkalkulation EP'!$B$8,3),"TTT") = "So",
                     IF(ISNA(VLOOKUP(EDATE('Projektkostenkalkulation EP'!$B$8,3),Datenquellen!$F$7:$H$45,3,FALSE))," ",VLOOKUP(EDATE('Projektkostenkalkulation EP'!$B$8,3),Datenquellen!$F$7:$H$45,3,FALSE))="X"
                            ),
                    "X",
                    ""
            )</f>
        <v>X</v>
      </c>
      <c r="DH44" s="227" t="str">
        <f xml:space="preserve"> IF(TEXT((EDATE('Projektkostenkalkulation EP'!$B$8,3)+DG$9),"MM")=TEXT((EDATE('Projektkostenkalkulation EP'!$B$8,3)+(DG$9-1)),"MM"),
             IF(
                        OR(
                                    TEXT((EDATE('Projektkostenkalkulation EP'!$B$8,3)+DG$9),"TTT") = "Sa",
                                    TEXT((EDATE('Projektkostenkalkulation EP'!$B$8,3)+DG$9),"TTT") = "So",
                                    IF(ISNA(VLOOKUP(EDATE('Projektkostenkalkulation EP'!$B$8,3)+DG$9,Datenquellen!$F$7:$H$45,3,FALSE))," ",VLOOKUP(EDATE('Projektkostenkalkulation EP'!$B$8,3)+DG$9,Datenquellen!$F$7:$H$45,3,FALSE))="X"
                                    ),
                          "X",
                          ""
                          ),
               "X"
            )</f>
        <v/>
      </c>
      <c r="DI44" s="227" t="str">
        <f xml:space="preserve"> IF(TEXT((EDATE('Projektkostenkalkulation EP'!$B$8,3)+DH$9),"MM")=TEXT((EDATE('Projektkostenkalkulation EP'!$B$8,3)+(DH$9-1)),"MM"),
             IF(
                        OR(
                                    TEXT((EDATE('Projektkostenkalkulation EP'!$B$8,3)+DH$9),"TTT") = "Sa",
                                    TEXT((EDATE('Projektkostenkalkulation EP'!$B$8,3)+DH$9),"TTT") = "So",
                                    IF(ISNA(VLOOKUP(EDATE('Projektkostenkalkulation EP'!$B$8,3)+DH$9,Datenquellen!$F$7:$H$45,3,FALSE))," ",VLOOKUP(EDATE('Projektkostenkalkulation EP'!$B$8,3)+DH$9,Datenquellen!$F$7:$H$45,3,FALSE))="X"
                                    ),
                          "X",
                          ""
                          ),
               "X"
            )</f>
        <v/>
      </c>
      <c r="DJ44" s="227" t="str">
        <f xml:space="preserve"> IF(TEXT((EDATE('Projektkostenkalkulation EP'!$B$8,3)+DI$9),"MM")=TEXT((EDATE('Projektkostenkalkulation EP'!$B$8,3)+(DI$9-1)),"MM"),
             IF(
                        OR(
                                    TEXT((EDATE('Projektkostenkalkulation EP'!$B$8,3)+DI$9),"TTT") = "Sa",
                                    TEXT((EDATE('Projektkostenkalkulation EP'!$B$8,3)+DI$9),"TTT") = "So",
                                    IF(ISNA(VLOOKUP(EDATE('Projektkostenkalkulation EP'!$B$8,3)+DI$9,Datenquellen!$F$7:$H$45,3,FALSE))," ",VLOOKUP(EDATE('Projektkostenkalkulation EP'!$B$8,3)+DI$9,Datenquellen!$F$7:$H$45,3,FALSE))="X"
                                    ),
                          "X",
                          ""
                          ),
               "X"
            )</f>
        <v/>
      </c>
      <c r="DK44" s="227" t="str">
        <f xml:space="preserve"> IF(TEXT((EDATE('Projektkostenkalkulation EP'!$B$8,3)+DJ$9),"MM")=TEXT((EDATE('Projektkostenkalkulation EP'!$B$8,3)+(DJ$9-1)),"MM"),
             IF(
                        OR(
                                    TEXT((EDATE('Projektkostenkalkulation EP'!$B$8,3)+DJ$9),"TTT") = "Sa",
                                    TEXT((EDATE('Projektkostenkalkulation EP'!$B$8,3)+DJ$9),"TTT") = "So",
                                    IF(ISNA(VLOOKUP(EDATE('Projektkostenkalkulation EP'!$B$8,3)+DJ$9,Datenquellen!$F$7:$H$45,3,FALSE))," ",VLOOKUP(EDATE('Projektkostenkalkulation EP'!$B$8,3)+DJ$9,Datenquellen!$F$7:$H$45,3,FALSE))="X"
                                    ),
                          "X",
                          ""
                          ),
               "X"
            )</f>
        <v/>
      </c>
      <c r="DL44" s="227" t="str">
        <f xml:space="preserve"> IF(TEXT((EDATE('Projektkostenkalkulation EP'!$B$8,3)+DK$9),"MM")=TEXT((EDATE('Projektkostenkalkulation EP'!$B$8,3)+(DK$9-1)),"MM"),
             IF(
                        OR(
                                    TEXT((EDATE('Projektkostenkalkulation EP'!$B$8,3)+DK$9),"TTT") = "Sa",
                                    TEXT((EDATE('Projektkostenkalkulation EP'!$B$8,3)+DK$9),"TTT") = "So",
                                    IF(ISNA(VLOOKUP(EDATE('Projektkostenkalkulation EP'!$B$8,3)+DK$9,Datenquellen!$F$7:$H$45,3,FALSE))," ",VLOOKUP(EDATE('Projektkostenkalkulation EP'!$B$8,3)+DK$9,Datenquellen!$F$7:$H$45,3,FALSE))="X"
                                    ),
                          "X",
                          ""
                          ),
               "X"
            )</f>
        <v>X</v>
      </c>
      <c r="DM44" s="227" t="str">
        <f xml:space="preserve"> IF(TEXT((EDATE('Projektkostenkalkulation EP'!$B$8,3)+DL$9),"MM")=TEXT((EDATE('Projektkostenkalkulation EP'!$B$8,3)+(DL$9-1)),"MM"),
             IF(
                        OR(
                                    TEXT((EDATE('Projektkostenkalkulation EP'!$B$8,3)+DL$9),"TTT") = "Sa",
                                    TEXT((EDATE('Projektkostenkalkulation EP'!$B$8,3)+DL$9),"TTT") = "So",
                                    IF(ISNA(VLOOKUP(EDATE('Projektkostenkalkulation EP'!$B$8,3)+DL$9,Datenquellen!$F$7:$H$45,3,FALSE))," ",VLOOKUP(EDATE('Projektkostenkalkulation EP'!$B$8,3)+DL$9,Datenquellen!$F$7:$H$45,3,FALSE))="X"
                                    ),
                          "X",
                          ""
                          ),
               "X"
            )</f>
        <v>X</v>
      </c>
      <c r="DN44" s="227" t="str">
        <f xml:space="preserve"> IF(TEXT((EDATE('Projektkostenkalkulation EP'!$B$8,3)+DM$9),"MM")=TEXT((EDATE('Projektkostenkalkulation EP'!$B$8,3)+(DM$9-1)),"MM"),
             IF(
                        OR(
                                    TEXT((EDATE('Projektkostenkalkulation EP'!$B$8,3)+DM$9),"TTT") = "Sa",
                                    TEXT((EDATE('Projektkostenkalkulation EP'!$B$8,3)+DM$9),"TTT") = "So",
                                    IF(ISNA(VLOOKUP(EDATE('Projektkostenkalkulation EP'!$B$8,3)+DM$9,Datenquellen!$F$7:$H$45,3,FALSE))," ",VLOOKUP(EDATE('Projektkostenkalkulation EP'!$B$8,3)+DM$9,Datenquellen!$F$7:$H$45,3,FALSE))="X"
                                    ),
                          "X",
                          ""
                          ),
               "X"
            )</f>
        <v/>
      </c>
      <c r="DO44" s="227" t="str">
        <f xml:space="preserve"> IF(TEXT((EDATE('Projektkostenkalkulation EP'!$B$8,3)+DN$9),"MM")=TEXT((EDATE('Projektkostenkalkulation EP'!$B$8,3)+(DN$9-1)),"MM"),
             IF(
                        OR(
                                    TEXT((EDATE('Projektkostenkalkulation EP'!$B$8,3)+DN$9),"TTT") = "Sa",
                                    TEXT((EDATE('Projektkostenkalkulation EP'!$B$8,3)+DN$9),"TTT") = "So",
                                    IF(ISNA(VLOOKUP(EDATE('Projektkostenkalkulation EP'!$B$8,3)+DN$9,Datenquellen!$F$7:$H$45,3,FALSE))," ",VLOOKUP(EDATE('Projektkostenkalkulation EP'!$B$8,3)+DN$9,Datenquellen!$F$7:$H$45,3,FALSE))="X"
                                    ),
                          "X",
                          ""
                          ),
               "X"
            )</f>
        <v/>
      </c>
      <c r="DP44" s="227" t="str">
        <f xml:space="preserve"> IF(TEXT((EDATE('Projektkostenkalkulation EP'!$B$8,3)+DO$9),"MM")=TEXT((EDATE('Projektkostenkalkulation EP'!$B$8,3)+(DO$9-1)),"MM"),
             IF(
                        OR(
                                    TEXT((EDATE('Projektkostenkalkulation EP'!$B$8,3)+DO$9),"TTT") = "Sa",
                                    TEXT((EDATE('Projektkostenkalkulation EP'!$B$8,3)+DO$9),"TTT") = "So",
                                    IF(ISNA(VLOOKUP(EDATE('Projektkostenkalkulation EP'!$B$8,3)+DO$9,Datenquellen!$F$7:$H$45,3,FALSE))," ",VLOOKUP(EDATE('Projektkostenkalkulation EP'!$B$8,3)+DO$9,Datenquellen!$F$7:$H$45,3,FALSE))="X"
                                    ),
                          "X",
                          ""
                          ),
               "X"
            )</f>
        <v/>
      </c>
      <c r="DQ44" s="227" t="str">
        <f xml:space="preserve"> IF(TEXT((EDATE('Projektkostenkalkulation EP'!$B$8,3)+DP$9),"MM")=TEXT((EDATE('Projektkostenkalkulation EP'!$B$8,3)+(DP$9-1)),"MM"),
             IF(
                        OR(
                                    TEXT((EDATE('Projektkostenkalkulation EP'!$B$8,3)+DP$9),"TTT") = "Sa",
                                    TEXT((EDATE('Projektkostenkalkulation EP'!$B$8,3)+DP$9),"TTT") = "So",
                                    IF(ISNA(VLOOKUP(EDATE('Projektkostenkalkulation EP'!$B$8,3)+DP$9,Datenquellen!$F$7:$H$45,3,FALSE))," ",VLOOKUP(EDATE('Projektkostenkalkulation EP'!$B$8,3)+DP$9,Datenquellen!$F$7:$H$45,3,FALSE))="X"
                                    ),
                          "X",
                          ""
                          ),
               "X"
            )</f>
        <v/>
      </c>
      <c r="DR44" s="227" t="str">
        <f xml:space="preserve"> IF(TEXT((EDATE('Projektkostenkalkulation EP'!$B$8,3)+DQ$9),"MM")=TEXT((EDATE('Projektkostenkalkulation EP'!$B$8,3)+(DQ$9-1)),"MM"),
             IF(
                        OR(
                                    TEXT((EDATE('Projektkostenkalkulation EP'!$B$8,3)+DQ$9),"TTT") = "Sa",
                                    TEXT((EDATE('Projektkostenkalkulation EP'!$B$8,3)+DQ$9),"TTT") = "So",
                                    IF(ISNA(VLOOKUP(EDATE('Projektkostenkalkulation EP'!$B$8,3)+DQ$9,Datenquellen!$F$7:$H$45,3,FALSE))," ",VLOOKUP(EDATE('Projektkostenkalkulation EP'!$B$8,3)+DQ$9,Datenquellen!$F$7:$H$45,3,FALSE))="X"
                                    ),
                          "X",
                          ""
                          ),
               "X"
            )</f>
        <v/>
      </c>
      <c r="DS44" s="227" t="str">
        <f xml:space="preserve"> IF(TEXT((EDATE('Projektkostenkalkulation EP'!$B$8,3)+DR$9),"MM")=TEXT((EDATE('Projektkostenkalkulation EP'!$B$8,3)+(DR$9-1)),"MM"),
             IF(
                        OR(
                                    TEXT((EDATE('Projektkostenkalkulation EP'!$B$8,3)+DR$9),"TTT") = "Sa",
                                    TEXT((EDATE('Projektkostenkalkulation EP'!$B$8,3)+DR$9),"TTT") = "So",
                                    IF(ISNA(VLOOKUP(EDATE('Projektkostenkalkulation EP'!$B$8,3)+DR$9,Datenquellen!$F$7:$H$45,3,FALSE))," ",VLOOKUP(EDATE('Projektkostenkalkulation EP'!$B$8,3)+DR$9,Datenquellen!$F$7:$H$45,3,FALSE))="X"
                                    ),
                          "X",
                          ""
                          ),
               "X"
            )</f>
        <v>X</v>
      </c>
      <c r="DT44" s="227" t="str">
        <f xml:space="preserve"> IF(TEXT((EDATE('Projektkostenkalkulation EP'!$B$8,3)+DS$9),"MM")=TEXT((EDATE('Projektkostenkalkulation EP'!$B$8,3)+(DS$9-1)),"MM"),
             IF(
                        OR(
                                    TEXT((EDATE('Projektkostenkalkulation EP'!$B$8,3)+DS$9),"TTT") = "Sa",
                                    TEXT((EDATE('Projektkostenkalkulation EP'!$B$8,3)+DS$9),"TTT") = "So",
                                    IF(ISNA(VLOOKUP(EDATE('Projektkostenkalkulation EP'!$B$8,3)+DS$9,Datenquellen!$F$7:$H$45,3,FALSE))," ",VLOOKUP(EDATE('Projektkostenkalkulation EP'!$B$8,3)+DS$9,Datenquellen!$F$7:$H$45,3,FALSE))="X"
                                    ),
                          "X",
                          ""
                          ),
               "X"
            )</f>
        <v>X</v>
      </c>
      <c r="DU44" s="227" t="str">
        <f xml:space="preserve"> IF(TEXT((EDATE('Projektkostenkalkulation EP'!$B$8,3)+DT$9),"MM")=TEXT((EDATE('Projektkostenkalkulation EP'!$B$8,3)+(DT$9-1)),"MM"),
             IF(
                        OR(
                                    TEXT((EDATE('Projektkostenkalkulation EP'!$B$8,3)+DT$9),"TTT") = "Sa",
                                    TEXT((EDATE('Projektkostenkalkulation EP'!$B$8,3)+DT$9),"TTT") = "So",
                                    IF(ISNA(VLOOKUP(EDATE('Projektkostenkalkulation EP'!$B$8,3)+DT$9,Datenquellen!$F$7:$H$45,3,FALSE))," ",VLOOKUP(EDATE('Projektkostenkalkulation EP'!$B$8,3)+DT$9,Datenquellen!$F$7:$H$45,3,FALSE))="X"
                                    ),
                          "X",
                          ""
                          ),
               "X"
            )</f>
        <v/>
      </c>
      <c r="DV44" s="227" t="str">
        <f xml:space="preserve"> IF(TEXT((EDATE('Projektkostenkalkulation EP'!$B$8,3)+DU$9),"MM")=TEXT((EDATE('Projektkostenkalkulation EP'!$B$8,3)+(DU$9-1)),"MM"),
             IF(
                        OR(
                                    TEXT((EDATE('Projektkostenkalkulation EP'!$B$8,3)+DU$9),"TTT") = "Sa",
                                    TEXT((EDATE('Projektkostenkalkulation EP'!$B$8,3)+DU$9),"TTT") = "So",
                                    IF(ISNA(VLOOKUP(EDATE('Projektkostenkalkulation EP'!$B$8,3)+DU$9,Datenquellen!$F$7:$H$45,3,FALSE))," ",VLOOKUP(EDATE('Projektkostenkalkulation EP'!$B$8,3)+DU$9,Datenquellen!$F$7:$H$45,3,FALSE))="X"
                                    ),
                          "X",
                          ""
                          ),
               "X"
            )</f>
        <v/>
      </c>
      <c r="DW44" s="227" t="str">
        <f xml:space="preserve"> IF(TEXT((EDATE('Projektkostenkalkulation EP'!$B$8,3)+DV$9),"MM")=TEXT((EDATE('Projektkostenkalkulation EP'!$B$8,3)+(DV$9-1)),"MM"),
             IF(
                        OR(
                                    TEXT((EDATE('Projektkostenkalkulation EP'!$B$8,3)+DV$9),"TTT") = "Sa",
                                    TEXT((EDATE('Projektkostenkalkulation EP'!$B$8,3)+DV$9),"TTT") = "So",
                                    IF(ISNA(VLOOKUP(EDATE('Projektkostenkalkulation EP'!$B$8,3)+DV$9,Datenquellen!$F$7:$H$45,3,FALSE))," ",VLOOKUP(EDATE('Projektkostenkalkulation EP'!$B$8,3)+DV$9,Datenquellen!$F$7:$H$45,3,FALSE))="X"
                                    ),
                          "X",
                          ""
                          ),
               "X"
            )</f>
        <v/>
      </c>
      <c r="DX44" s="227" t="str">
        <f xml:space="preserve"> IF(TEXT((EDATE('Projektkostenkalkulation EP'!$B$8,3)+DW$9),"MM")=TEXT((EDATE('Projektkostenkalkulation EP'!$B$8,3)+(DW$9-1)),"MM"),
             IF(
                        OR(
                                    TEXT((EDATE('Projektkostenkalkulation EP'!$B$8,3)+DW$9),"TTT") = "Sa",
                                    TEXT((EDATE('Projektkostenkalkulation EP'!$B$8,3)+DW$9),"TTT") = "So",
                                    IF(ISNA(VLOOKUP(EDATE('Projektkostenkalkulation EP'!$B$8,3)+DW$9,Datenquellen!$F$7:$H$45,3,FALSE))," ",VLOOKUP(EDATE('Projektkostenkalkulation EP'!$B$8,3)+DW$9,Datenquellen!$F$7:$H$45,3,FALSE))="X"
                                    ),
                          "X",
                          ""
                          ),
               "X"
            )</f>
        <v/>
      </c>
      <c r="DY44" s="227" t="str">
        <f xml:space="preserve"> IF(TEXT((EDATE('Projektkostenkalkulation EP'!$B$8,3)+DX$9),"MM")=TEXT((EDATE('Projektkostenkalkulation EP'!$B$8,3)+(DX$9-1)),"MM"),
             IF(
                        OR(
                                    TEXT((EDATE('Projektkostenkalkulation EP'!$B$8,3)+DX$9),"TTT") = "Sa",
                                    TEXT((EDATE('Projektkostenkalkulation EP'!$B$8,3)+DX$9),"TTT") = "So",
                                    IF(ISNA(VLOOKUP(EDATE('Projektkostenkalkulation EP'!$B$8,3)+DX$9,Datenquellen!$F$7:$H$45,3,FALSE))," ",VLOOKUP(EDATE('Projektkostenkalkulation EP'!$B$8,3)+DX$9,Datenquellen!$F$7:$H$45,3,FALSE))="X"
                                    ),
                          "X",
                          ""
                          ),
               "X"
            )</f>
        <v/>
      </c>
      <c r="DZ44" s="227" t="str">
        <f xml:space="preserve"> IF(TEXT((EDATE('Projektkostenkalkulation EP'!$B$8,3)+DY$9),"MM")=TEXT((EDATE('Projektkostenkalkulation EP'!$B$8,3)+(DY$9-1)),"MM"),
             IF(
                        OR(
                                    TEXT((EDATE('Projektkostenkalkulation EP'!$B$8,3)+DY$9),"TTT") = "Sa",
                                    TEXT((EDATE('Projektkostenkalkulation EP'!$B$8,3)+DY$9),"TTT") = "So",
                                    IF(ISNA(VLOOKUP(EDATE('Projektkostenkalkulation EP'!$B$8,3)+DY$9,Datenquellen!$F$7:$H$45,3,FALSE))," ",VLOOKUP(EDATE('Projektkostenkalkulation EP'!$B$8,3)+DY$9,Datenquellen!$F$7:$H$45,3,FALSE))="X"
                                    ),
                          "X",
                          ""
                          ),
               "X"
            )</f>
        <v>X</v>
      </c>
      <c r="EA44" s="227" t="str">
        <f xml:space="preserve"> IF(TEXT((EDATE('Projektkostenkalkulation EP'!$B$8,3)+DZ$9),"MM")=TEXT((EDATE('Projektkostenkalkulation EP'!$B$8,3)+(DZ$9-1)),"MM"),
             IF(
                        OR(
                                    TEXT((EDATE('Projektkostenkalkulation EP'!$B$8,3)+DZ$9),"TTT") = "Sa",
                                    TEXT((EDATE('Projektkostenkalkulation EP'!$B$8,3)+DZ$9),"TTT") = "So",
                                    IF(ISNA(VLOOKUP(EDATE('Projektkostenkalkulation EP'!$B$8,3)+DZ$9,Datenquellen!$F$7:$H$45,3,FALSE))," ",VLOOKUP(EDATE('Projektkostenkalkulation EP'!$B$8,3)+DZ$9,Datenquellen!$F$7:$H$45,3,FALSE))="X"
                                    ),
                          "X",
                          ""
                          ),
               "X"
            )</f>
        <v>X</v>
      </c>
      <c r="EB44" s="227" t="str">
        <f xml:space="preserve"> IF(TEXT((EDATE('Projektkostenkalkulation EP'!$B$8,3)+EA$9),"MM")=TEXT((EDATE('Projektkostenkalkulation EP'!$B$8,3)+(EA$9-1)),"MM"),
             IF(
                        OR(
                                    TEXT((EDATE('Projektkostenkalkulation EP'!$B$8,3)+EA$9),"TTT") = "Sa",
                                    TEXT((EDATE('Projektkostenkalkulation EP'!$B$8,3)+EA$9),"TTT") = "So",
                                    IF(ISNA(VLOOKUP(EDATE('Projektkostenkalkulation EP'!$B$8,3)+EA$9,Datenquellen!$F$7:$H$45,3,FALSE))," ",VLOOKUP(EDATE('Projektkostenkalkulation EP'!$B$8,3)+EA$9,Datenquellen!$F$7:$H$45,3,FALSE))="X"
                                    ),
                          "X",
                          ""
                          ),
               "X"
            )</f>
        <v/>
      </c>
      <c r="EC44" s="227" t="str">
        <f xml:space="preserve"> IF(TEXT((EDATE('Projektkostenkalkulation EP'!$B$8,3)+EB$9),"MM")=TEXT((EDATE('Projektkostenkalkulation EP'!$B$8,3)+(EB$9-1)),"MM"),
             IF(
                        OR(
                                    TEXT((EDATE('Projektkostenkalkulation EP'!$B$8,3)+EB$9),"TTT") = "Sa",
                                    TEXT((EDATE('Projektkostenkalkulation EP'!$B$8,3)+EB$9),"TTT") = "So",
                                    IF(ISNA(VLOOKUP(EDATE('Projektkostenkalkulation EP'!$B$8,3)+EB$9,Datenquellen!$F$7:$H$45,3,FALSE))," ",VLOOKUP(EDATE('Projektkostenkalkulation EP'!$B$8,3)+EB$9,Datenquellen!$F$7:$H$45,3,FALSE))="X"
                                    ),
                          "X",
                          ""
                          ),
               "X"
            )</f>
        <v/>
      </c>
      <c r="ED44" s="227" t="str">
        <f xml:space="preserve"> IF(TEXT((EDATE('Projektkostenkalkulation EP'!$B$8,3)+EC$9),"MM")=TEXT((EDATE('Projektkostenkalkulation EP'!$B$8,3)+(EC$9-1)),"MM"),
             IF(
                        OR(
                                    TEXT((EDATE('Projektkostenkalkulation EP'!$B$8,3)+EC$9),"TTT") = "Sa",
                                    TEXT((EDATE('Projektkostenkalkulation EP'!$B$8,3)+EC$9),"TTT") = "So",
                                    IF(ISNA(VLOOKUP(EDATE('Projektkostenkalkulation EP'!$B$8,3)+EC$9,Datenquellen!$F$7:$H$45,3,FALSE))," ",VLOOKUP(EDATE('Projektkostenkalkulation EP'!$B$8,3)+EC$9,Datenquellen!$F$7:$H$45,3,FALSE))="X"
                                    ),
                          "X",
                          ""
                          ),
               "X"
            )</f>
        <v/>
      </c>
      <c r="EE44" s="227" t="str">
        <f xml:space="preserve"> IF(TEXT((EDATE('Projektkostenkalkulation EP'!$B$8,3)+ED$9),"MM")=TEXT((EDATE('Projektkostenkalkulation EP'!$B$8,3)+(ED$9-1)),"MM"),
             IF(
                        OR(
                                    TEXT((EDATE('Projektkostenkalkulation EP'!$B$8,3)+ED$9),"TTT") = "Sa",
                                    TEXT((EDATE('Projektkostenkalkulation EP'!$B$8,3)+ED$9),"TTT") = "So",
                                    IF(ISNA(VLOOKUP(EDATE('Projektkostenkalkulation EP'!$B$8,3)+ED$9,Datenquellen!$F$7:$H$45,3,FALSE))," ",VLOOKUP(EDATE('Projektkostenkalkulation EP'!$B$8,3)+ED$9,Datenquellen!$F$7:$H$45,3,FALSE))="X"
                                    ),
                          "X",
                          ""
                          ),
               "X"
            )</f>
        <v/>
      </c>
      <c r="EF44" s="227" t="str">
        <f xml:space="preserve"> IF(TEXT((EDATE('Projektkostenkalkulation EP'!$B$8,3)+EE$9),"MM")=TEXT((EDATE('Projektkostenkalkulation EP'!$B$8,3)+(EE$9-1)),"MM"),
             IF(
                        OR(
                                    TEXT((EDATE('Projektkostenkalkulation EP'!$B$8,3)+EE$9),"TTT") = "Sa",
                                    TEXT((EDATE('Projektkostenkalkulation EP'!$B$8,3)+EE$9),"TTT") = "So",
                                    IF(ISNA(VLOOKUP(EDATE('Projektkostenkalkulation EP'!$B$8,3)+EE$9,Datenquellen!$F$7:$H$45,3,FALSE))," ",VLOOKUP(EDATE('Projektkostenkalkulation EP'!$B$8,3)+EE$9,Datenquellen!$F$7:$H$45,3,FALSE))="X"
                                    ),
                          "X",
                          ""
                          ),
               "X"
            )</f>
        <v/>
      </c>
      <c r="EG44" s="227" t="str">
        <f xml:space="preserve"> IF(TEXT((EDATE('Projektkostenkalkulation EP'!$B$8,3)+EF$9),"MM")=TEXT((EDATE('Projektkostenkalkulation EP'!$B$8,3)+(EF$9-1)),"MM"),
             IF(
                        OR(
                                    TEXT((EDATE('Projektkostenkalkulation EP'!$B$8,3)+EF$9),"TTT") = "Sa",
                                    TEXT((EDATE('Projektkostenkalkulation EP'!$B$8,3)+EF$9),"TTT") = "So",
                                    IF(ISNA(VLOOKUP(EDATE('Projektkostenkalkulation EP'!$B$8,3)+EF$9,Datenquellen!$F$7:$H$45,3,FALSE))," ",VLOOKUP(EDATE('Projektkostenkalkulation EP'!$B$8,3)+EF$9,Datenquellen!$F$7:$H$45,3,FALSE))="X"
                                    ),
                          "X",
                          ""
                          ),
               "X"
            )</f>
        <v>X</v>
      </c>
      <c r="EH44" s="227" t="str">
        <f xml:space="preserve"> IF(TEXT((EDATE('Projektkostenkalkulation EP'!$B$8,3)+EG$9),"MM")=TEXT((EDATE('Projektkostenkalkulation EP'!$B$8,3)+(EG$9-1)),"MM"),
             IF(
                        OR(
                                    TEXT((EDATE('Projektkostenkalkulation EP'!$B$8,3)+EG$9),"TTT") = "Sa",
                                    TEXT((EDATE('Projektkostenkalkulation EP'!$B$8,3)+EG$9),"TTT") = "So",
                                    IF(ISNA(VLOOKUP(EDATE('Projektkostenkalkulation EP'!$B$8,3)+EG$9,Datenquellen!$F$7:$H$45,3,FALSE))," ",VLOOKUP(EDATE('Projektkostenkalkulation EP'!$B$8,3)+EG$9,Datenquellen!$F$7:$H$45,3,FALSE))="X"
                                    ),
                          "X",
                          ""
                          ),
               "X"
            )</f>
        <v>X</v>
      </c>
      <c r="EI44" s="227" t="str">
        <f xml:space="preserve"> IF(TEXT((EDATE('Projektkostenkalkulation EP'!$B$8,3)+EH$9),"MM")=TEXT((EDATE('Projektkostenkalkulation EP'!$B$8,3)+(EH$9-1)),"MM"),
             IF(
                        OR(
                                    TEXT((EDATE('Projektkostenkalkulation EP'!$B$8,3)+EH$9),"TTT") = "Sa",
                                    TEXT((EDATE('Projektkostenkalkulation EP'!$B$8,3)+EH$9),"TTT") = "So",
                                    IF(ISNA(VLOOKUP(EDATE('Projektkostenkalkulation EP'!$B$8,3)+EH$9,Datenquellen!$F$7:$H$45,3,FALSE))," ",VLOOKUP(EDATE('Projektkostenkalkulation EP'!$B$8,3)+EH$9,Datenquellen!$F$7:$H$45,3,FALSE))="X"
                                    ),
                          "X",
                          ""
                          ),
               "X"
            )</f>
        <v/>
      </c>
      <c r="EJ44" s="227" t="str">
        <f xml:space="preserve"> IF(TEXT((EDATE('Projektkostenkalkulation EP'!$B$8,3)+EI$9),"MM")=TEXT((EDATE('Projektkostenkalkulation EP'!$B$8,3)+(EI$9-1)),"MM"),
             IF(
                        OR(
                                    TEXT((EDATE('Projektkostenkalkulation EP'!$B$8,3)+EI$9),"TTT") = "Sa",
                                    TEXT((EDATE('Projektkostenkalkulation EP'!$B$8,3)+EI$9),"TTT") = "So",
                                    IF(ISNA(VLOOKUP(EDATE('Projektkostenkalkulation EP'!$B$8,3)+EI$9,Datenquellen!$F$7:$H$45,3,FALSE))," ",VLOOKUP(EDATE('Projektkostenkalkulation EP'!$B$8,3)+EI$9,Datenquellen!$F$7:$H$45,3,FALSE))="X"
                                    ),
                          "X",
                          ""
                          ),
               "X"
            )</f>
        <v/>
      </c>
      <c r="EK44" s="246" t="str">
        <f xml:space="preserve"> IF(TEXT((EDATE('Projektkostenkalkulation EP'!$B$8,3)+EJ$9),"MM")=TEXT((EDATE('Projektkostenkalkulation EP'!$B$8,3)+(EJ$9-1)),"MM"),
             IF(
                        OR(
                                    TEXT((EDATE('Projektkostenkalkulation EP'!$B$8,3)+EJ$9),"TTT") = "Sa",
                                    TEXT((EDATE('Projektkostenkalkulation EP'!$B$8,3)+EJ$9),"TTT") = "So",
                                    IF(ISNA(VLOOKUP(EDATE('Projektkostenkalkulation EP'!$B$8,3)+EJ$9,Datenquellen!$F$7:$H$45,3,FALSE))," ",VLOOKUP(EDATE('Projektkostenkalkulation EP'!$B$8,3)+EJ$9,Datenquellen!$F$7:$H$45,3,FALSE))="X"
                                    ),
                          "X",
                          ""
                          ),
               "X"
            )</f>
        <v>X</v>
      </c>
      <c r="EL44" s="247"/>
      <c r="EM44" s="230"/>
      <c r="EN44" s="475"/>
      <c r="EO44" s="472" t="str">
        <f>TEXT(EDATE('Projektkostenkalkulation EP'!$B$8,3),"MMMM")</f>
        <v>April</v>
      </c>
      <c r="EP44" s="226"/>
      <c r="EQ44" s="227" t="str">
        <f>IF(
            OR(
                     TEXT(EDATE('Projektkostenkalkulation EP'!$B$8,3),"TTT") = "Sa",
                     TEXT(EDATE('Projektkostenkalkulation EP'!$B$8,3),"TTT") = "So",
                     IF(ISNA(VLOOKUP(EDATE('Projektkostenkalkulation EP'!$B$8,3),Datenquellen!$F$7:$H$45,3,FALSE))," ",VLOOKUP(EDATE('Projektkostenkalkulation EP'!$B$8,3),Datenquellen!$F$7:$H$45,3,FALSE))="X"
                            ),
                    "X",
                    ""
            )</f>
        <v>X</v>
      </c>
      <c r="ER44" s="227" t="str">
        <f xml:space="preserve"> IF(TEXT((EDATE('Projektkostenkalkulation EP'!$B$8,3)+EQ$9),"MM")=TEXT((EDATE('Projektkostenkalkulation EP'!$B$8,3)+(EQ$9-1)),"MM"),
             IF(
                        OR(
                                    TEXT((EDATE('Projektkostenkalkulation EP'!$B$8,3)+EQ$9),"TTT") = "Sa",
                                    TEXT((EDATE('Projektkostenkalkulation EP'!$B$8,3)+EQ$9),"TTT") = "So",
                                    IF(ISNA(VLOOKUP(EDATE('Projektkostenkalkulation EP'!$B$8,3)+EQ$9,Datenquellen!$F$7:$H$45,3,FALSE))," ",VLOOKUP(EDATE('Projektkostenkalkulation EP'!$B$8,3)+EQ$9,Datenquellen!$F$7:$H$45,3,FALSE))="X"
                                    ),
                          "X",
                          ""
                          ),
               "X"
            )</f>
        <v/>
      </c>
      <c r="ES44" s="227" t="str">
        <f xml:space="preserve"> IF(TEXT((EDATE('Projektkostenkalkulation EP'!$B$8,3)+ER$9),"MM")=TEXT((EDATE('Projektkostenkalkulation EP'!$B$8,3)+(ER$9-1)),"MM"),
             IF(
                        OR(
                                    TEXT((EDATE('Projektkostenkalkulation EP'!$B$8,3)+ER$9),"TTT") = "Sa",
                                    TEXT((EDATE('Projektkostenkalkulation EP'!$B$8,3)+ER$9),"TTT") = "So",
                                    IF(ISNA(VLOOKUP(EDATE('Projektkostenkalkulation EP'!$B$8,3)+ER$9,Datenquellen!$F$7:$H$45,3,FALSE))," ",VLOOKUP(EDATE('Projektkostenkalkulation EP'!$B$8,3)+ER$9,Datenquellen!$F$7:$H$45,3,FALSE))="X"
                                    ),
                          "X",
                          ""
                          ),
               "X"
            )</f>
        <v/>
      </c>
      <c r="ET44" s="227" t="str">
        <f xml:space="preserve"> IF(TEXT((EDATE('Projektkostenkalkulation EP'!$B$8,3)+ES$9),"MM")=TEXT((EDATE('Projektkostenkalkulation EP'!$B$8,3)+(ES$9-1)),"MM"),
             IF(
                        OR(
                                    TEXT((EDATE('Projektkostenkalkulation EP'!$B$8,3)+ES$9),"TTT") = "Sa",
                                    TEXT((EDATE('Projektkostenkalkulation EP'!$B$8,3)+ES$9),"TTT") = "So",
                                    IF(ISNA(VLOOKUP(EDATE('Projektkostenkalkulation EP'!$B$8,3)+ES$9,Datenquellen!$F$7:$H$45,3,FALSE))," ",VLOOKUP(EDATE('Projektkostenkalkulation EP'!$B$8,3)+ES$9,Datenquellen!$F$7:$H$45,3,FALSE))="X"
                                    ),
                          "X",
                          ""
                          ),
               "X"
            )</f>
        <v/>
      </c>
      <c r="EU44" s="227" t="str">
        <f xml:space="preserve"> IF(TEXT((EDATE('Projektkostenkalkulation EP'!$B$8,3)+ET$9),"MM")=TEXT((EDATE('Projektkostenkalkulation EP'!$B$8,3)+(ET$9-1)),"MM"),
             IF(
                        OR(
                                    TEXT((EDATE('Projektkostenkalkulation EP'!$B$8,3)+ET$9),"TTT") = "Sa",
                                    TEXT((EDATE('Projektkostenkalkulation EP'!$B$8,3)+ET$9),"TTT") = "So",
                                    IF(ISNA(VLOOKUP(EDATE('Projektkostenkalkulation EP'!$B$8,3)+ET$9,Datenquellen!$F$7:$H$45,3,FALSE))," ",VLOOKUP(EDATE('Projektkostenkalkulation EP'!$B$8,3)+ET$9,Datenquellen!$F$7:$H$45,3,FALSE))="X"
                                    ),
                          "X",
                          ""
                          ),
               "X"
            )</f>
        <v/>
      </c>
      <c r="EV44" s="227" t="str">
        <f xml:space="preserve"> IF(TEXT((EDATE('Projektkostenkalkulation EP'!$B$8,3)+EU$9),"MM")=TEXT((EDATE('Projektkostenkalkulation EP'!$B$8,3)+(EU$9-1)),"MM"),
             IF(
                        OR(
                                    TEXT((EDATE('Projektkostenkalkulation EP'!$B$8,3)+EU$9),"TTT") = "Sa",
                                    TEXT((EDATE('Projektkostenkalkulation EP'!$B$8,3)+EU$9),"TTT") = "So",
                                    IF(ISNA(VLOOKUP(EDATE('Projektkostenkalkulation EP'!$B$8,3)+EU$9,Datenquellen!$F$7:$H$45,3,FALSE))," ",VLOOKUP(EDATE('Projektkostenkalkulation EP'!$B$8,3)+EU$9,Datenquellen!$F$7:$H$45,3,FALSE))="X"
                                    ),
                          "X",
                          ""
                          ),
               "X"
            )</f>
        <v>X</v>
      </c>
      <c r="EW44" s="227" t="str">
        <f xml:space="preserve"> IF(TEXT((EDATE('Projektkostenkalkulation EP'!$B$8,3)+EV$9),"MM")=TEXT((EDATE('Projektkostenkalkulation EP'!$B$8,3)+(EV$9-1)),"MM"),
             IF(
                        OR(
                                    TEXT((EDATE('Projektkostenkalkulation EP'!$B$8,3)+EV$9),"TTT") = "Sa",
                                    TEXT((EDATE('Projektkostenkalkulation EP'!$B$8,3)+EV$9),"TTT") = "So",
                                    IF(ISNA(VLOOKUP(EDATE('Projektkostenkalkulation EP'!$B$8,3)+EV$9,Datenquellen!$F$7:$H$45,3,FALSE))," ",VLOOKUP(EDATE('Projektkostenkalkulation EP'!$B$8,3)+EV$9,Datenquellen!$F$7:$H$45,3,FALSE))="X"
                                    ),
                          "X",
                          ""
                          ),
               "X"
            )</f>
        <v>X</v>
      </c>
      <c r="EX44" s="227" t="str">
        <f xml:space="preserve"> IF(TEXT((EDATE('Projektkostenkalkulation EP'!$B$8,3)+EW$9),"MM")=TEXT((EDATE('Projektkostenkalkulation EP'!$B$8,3)+(EW$9-1)),"MM"),
             IF(
                        OR(
                                    TEXT((EDATE('Projektkostenkalkulation EP'!$B$8,3)+EW$9),"TTT") = "Sa",
                                    TEXT((EDATE('Projektkostenkalkulation EP'!$B$8,3)+EW$9),"TTT") = "So",
                                    IF(ISNA(VLOOKUP(EDATE('Projektkostenkalkulation EP'!$B$8,3)+EW$9,Datenquellen!$F$7:$H$45,3,FALSE))," ",VLOOKUP(EDATE('Projektkostenkalkulation EP'!$B$8,3)+EW$9,Datenquellen!$F$7:$H$45,3,FALSE))="X"
                                    ),
                          "X",
                          ""
                          ),
               "X"
            )</f>
        <v/>
      </c>
      <c r="EY44" s="227" t="str">
        <f xml:space="preserve"> IF(TEXT((EDATE('Projektkostenkalkulation EP'!$B$8,3)+EX$9),"MM")=TEXT((EDATE('Projektkostenkalkulation EP'!$B$8,3)+(EX$9-1)),"MM"),
             IF(
                        OR(
                                    TEXT((EDATE('Projektkostenkalkulation EP'!$B$8,3)+EX$9),"TTT") = "Sa",
                                    TEXT((EDATE('Projektkostenkalkulation EP'!$B$8,3)+EX$9),"TTT") = "So",
                                    IF(ISNA(VLOOKUP(EDATE('Projektkostenkalkulation EP'!$B$8,3)+EX$9,Datenquellen!$F$7:$H$45,3,FALSE))," ",VLOOKUP(EDATE('Projektkostenkalkulation EP'!$B$8,3)+EX$9,Datenquellen!$F$7:$H$45,3,FALSE))="X"
                                    ),
                          "X",
                          ""
                          ),
               "X"
            )</f>
        <v/>
      </c>
      <c r="EZ44" s="227" t="str">
        <f xml:space="preserve"> IF(TEXT((EDATE('Projektkostenkalkulation EP'!$B$8,3)+EY$9),"MM")=TEXT((EDATE('Projektkostenkalkulation EP'!$B$8,3)+(EY$9-1)),"MM"),
             IF(
                        OR(
                                    TEXT((EDATE('Projektkostenkalkulation EP'!$B$8,3)+EY$9),"TTT") = "Sa",
                                    TEXT((EDATE('Projektkostenkalkulation EP'!$B$8,3)+EY$9),"TTT") = "So",
                                    IF(ISNA(VLOOKUP(EDATE('Projektkostenkalkulation EP'!$B$8,3)+EY$9,Datenquellen!$F$7:$H$45,3,FALSE))," ",VLOOKUP(EDATE('Projektkostenkalkulation EP'!$B$8,3)+EY$9,Datenquellen!$F$7:$H$45,3,FALSE))="X"
                                    ),
                          "X",
                          ""
                          ),
               "X"
            )</f>
        <v/>
      </c>
      <c r="FA44" s="227" t="str">
        <f xml:space="preserve"> IF(TEXT((EDATE('Projektkostenkalkulation EP'!$B$8,3)+EZ$9),"MM")=TEXT((EDATE('Projektkostenkalkulation EP'!$B$8,3)+(EZ$9-1)),"MM"),
             IF(
                        OR(
                                    TEXT((EDATE('Projektkostenkalkulation EP'!$B$8,3)+EZ$9),"TTT") = "Sa",
                                    TEXT((EDATE('Projektkostenkalkulation EP'!$B$8,3)+EZ$9),"TTT") = "So",
                                    IF(ISNA(VLOOKUP(EDATE('Projektkostenkalkulation EP'!$B$8,3)+EZ$9,Datenquellen!$F$7:$H$45,3,FALSE))," ",VLOOKUP(EDATE('Projektkostenkalkulation EP'!$B$8,3)+EZ$9,Datenquellen!$F$7:$H$45,3,FALSE))="X"
                                    ),
                          "X",
                          ""
                          ),
               "X"
            )</f>
        <v/>
      </c>
      <c r="FB44" s="227" t="str">
        <f xml:space="preserve"> IF(TEXT((EDATE('Projektkostenkalkulation EP'!$B$8,3)+FA$9),"MM")=TEXT((EDATE('Projektkostenkalkulation EP'!$B$8,3)+(FA$9-1)),"MM"),
             IF(
                        OR(
                                    TEXT((EDATE('Projektkostenkalkulation EP'!$B$8,3)+FA$9),"TTT") = "Sa",
                                    TEXT((EDATE('Projektkostenkalkulation EP'!$B$8,3)+FA$9),"TTT") = "So",
                                    IF(ISNA(VLOOKUP(EDATE('Projektkostenkalkulation EP'!$B$8,3)+FA$9,Datenquellen!$F$7:$H$45,3,FALSE))," ",VLOOKUP(EDATE('Projektkostenkalkulation EP'!$B$8,3)+FA$9,Datenquellen!$F$7:$H$45,3,FALSE))="X"
                                    ),
                          "X",
                          ""
                          ),
               "X"
            )</f>
        <v/>
      </c>
      <c r="FC44" s="227" t="str">
        <f xml:space="preserve"> IF(TEXT((EDATE('Projektkostenkalkulation EP'!$B$8,3)+FB$9),"MM")=TEXT((EDATE('Projektkostenkalkulation EP'!$B$8,3)+(FB$9-1)),"MM"),
             IF(
                        OR(
                                    TEXT((EDATE('Projektkostenkalkulation EP'!$B$8,3)+FB$9),"TTT") = "Sa",
                                    TEXT((EDATE('Projektkostenkalkulation EP'!$B$8,3)+FB$9),"TTT") = "So",
                                    IF(ISNA(VLOOKUP(EDATE('Projektkostenkalkulation EP'!$B$8,3)+FB$9,Datenquellen!$F$7:$H$45,3,FALSE))," ",VLOOKUP(EDATE('Projektkostenkalkulation EP'!$B$8,3)+FB$9,Datenquellen!$F$7:$H$45,3,FALSE))="X"
                                    ),
                          "X",
                          ""
                          ),
               "X"
            )</f>
        <v>X</v>
      </c>
      <c r="FD44" s="227" t="str">
        <f xml:space="preserve"> IF(TEXT((EDATE('Projektkostenkalkulation EP'!$B$8,3)+FC$9),"MM")=TEXT((EDATE('Projektkostenkalkulation EP'!$B$8,3)+(FC$9-1)),"MM"),
             IF(
                        OR(
                                    TEXT((EDATE('Projektkostenkalkulation EP'!$B$8,3)+FC$9),"TTT") = "Sa",
                                    TEXT((EDATE('Projektkostenkalkulation EP'!$B$8,3)+FC$9),"TTT") = "So",
                                    IF(ISNA(VLOOKUP(EDATE('Projektkostenkalkulation EP'!$B$8,3)+FC$9,Datenquellen!$F$7:$H$45,3,FALSE))," ",VLOOKUP(EDATE('Projektkostenkalkulation EP'!$B$8,3)+FC$9,Datenquellen!$F$7:$H$45,3,FALSE))="X"
                                    ),
                          "X",
                          ""
                          ),
               "X"
            )</f>
        <v>X</v>
      </c>
      <c r="FE44" s="227" t="str">
        <f xml:space="preserve"> IF(TEXT((EDATE('Projektkostenkalkulation EP'!$B$8,3)+FD$9),"MM")=TEXT((EDATE('Projektkostenkalkulation EP'!$B$8,3)+(FD$9-1)),"MM"),
             IF(
                        OR(
                                    TEXT((EDATE('Projektkostenkalkulation EP'!$B$8,3)+FD$9),"TTT") = "Sa",
                                    TEXT((EDATE('Projektkostenkalkulation EP'!$B$8,3)+FD$9),"TTT") = "So",
                                    IF(ISNA(VLOOKUP(EDATE('Projektkostenkalkulation EP'!$B$8,3)+FD$9,Datenquellen!$F$7:$H$45,3,FALSE))," ",VLOOKUP(EDATE('Projektkostenkalkulation EP'!$B$8,3)+FD$9,Datenquellen!$F$7:$H$45,3,FALSE))="X"
                                    ),
                          "X",
                          ""
                          ),
               "X"
            )</f>
        <v/>
      </c>
      <c r="FF44" s="227" t="str">
        <f xml:space="preserve"> IF(TEXT((EDATE('Projektkostenkalkulation EP'!$B$8,3)+FE$9),"MM")=TEXT((EDATE('Projektkostenkalkulation EP'!$B$8,3)+(FE$9-1)),"MM"),
             IF(
                        OR(
                                    TEXT((EDATE('Projektkostenkalkulation EP'!$B$8,3)+FE$9),"TTT") = "Sa",
                                    TEXT((EDATE('Projektkostenkalkulation EP'!$B$8,3)+FE$9),"TTT") = "So",
                                    IF(ISNA(VLOOKUP(EDATE('Projektkostenkalkulation EP'!$B$8,3)+FE$9,Datenquellen!$F$7:$H$45,3,FALSE))," ",VLOOKUP(EDATE('Projektkostenkalkulation EP'!$B$8,3)+FE$9,Datenquellen!$F$7:$H$45,3,FALSE))="X"
                                    ),
                          "X",
                          ""
                          ),
               "X"
            )</f>
        <v/>
      </c>
      <c r="FG44" s="227" t="str">
        <f xml:space="preserve"> IF(TEXT((EDATE('Projektkostenkalkulation EP'!$B$8,3)+FF$9),"MM")=TEXT((EDATE('Projektkostenkalkulation EP'!$B$8,3)+(FF$9-1)),"MM"),
             IF(
                        OR(
                                    TEXT((EDATE('Projektkostenkalkulation EP'!$B$8,3)+FF$9),"TTT") = "Sa",
                                    TEXT((EDATE('Projektkostenkalkulation EP'!$B$8,3)+FF$9),"TTT") = "So",
                                    IF(ISNA(VLOOKUP(EDATE('Projektkostenkalkulation EP'!$B$8,3)+FF$9,Datenquellen!$F$7:$H$45,3,FALSE))," ",VLOOKUP(EDATE('Projektkostenkalkulation EP'!$B$8,3)+FF$9,Datenquellen!$F$7:$H$45,3,FALSE))="X"
                                    ),
                          "X",
                          ""
                          ),
               "X"
            )</f>
        <v/>
      </c>
      <c r="FH44" s="227" t="str">
        <f xml:space="preserve"> IF(TEXT((EDATE('Projektkostenkalkulation EP'!$B$8,3)+FG$9),"MM")=TEXT((EDATE('Projektkostenkalkulation EP'!$B$8,3)+(FG$9-1)),"MM"),
             IF(
                        OR(
                                    TEXT((EDATE('Projektkostenkalkulation EP'!$B$8,3)+FG$9),"TTT") = "Sa",
                                    TEXT((EDATE('Projektkostenkalkulation EP'!$B$8,3)+FG$9),"TTT") = "So",
                                    IF(ISNA(VLOOKUP(EDATE('Projektkostenkalkulation EP'!$B$8,3)+FG$9,Datenquellen!$F$7:$H$45,3,FALSE))," ",VLOOKUP(EDATE('Projektkostenkalkulation EP'!$B$8,3)+FG$9,Datenquellen!$F$7:$H$45,3,FALSE))="X"
                                    ),
                          "X",
                          ""
                          ),
               "X"
            )</f>
        <v/>
      </c>
      <c r="FI44" s="227" t="str">
        <f xml:space="preserve"> IF(TEXT((EDATE('Projektkostenkalkulation EP'!$B$8,3)+FH$9),"MM")=TEXT((EDATE('Projektkostenkalkulation EP'!$B$8,3)+(FH$9-1)),"MM"),
             IF(
                        OR(
                                    TEXT((EDATE('Projektkostenkalkulation EP'!$B$8,3)+FH$9),"TTT") = "Sa",
                                    TEXT((EDATE('Projektkostenkalkulation EP'!$B$8,3)+FH$9),"TTT") = "So",
                                    IF(ISNA(VLOOKUP(EDATE('Projektkostenkalkulation EP'!$B$8,3)+FH$9,Datenquellen!$F$7:$H$45,3,FALSE))," ",VLOOKUP(EDATE('Projektkostenkalkulation EP'!$B$8,3)+FH$9,Datenquellen!$F$7:$H$45,3,FALSE))="X"
                                    ),
                          "X",
                          ""
                          ),
               "X"
            )</f>
        <v/>
      </c>
      <c r="FJ44" s="227" t="str">
        <f xml:space="preserve"> IF(TEXT((EDATE('Projektkostenkalkulation EP'!$B$8,3)+FI$9),"MM")=TEXT((EDATE('Projektkostenkalkulation EP'!$B$8,3)+(FI$9-1)),"MM"),
             IF(
                        OR(
                                    TEXT((EDATE('Projektkostenkalkulation EP'!$B$8,3)+FI$9),"TTT") = "Sa",
                                    TEXT((EDATE('Projektkostenkalkulation EP'!$B$8,3)+FI$9),"TTT") = "So",
                                    IF(ISNA(VLOOKUP(EDATE('Projektkostenkalkulation EP'!$B$8,3)+FI$9,Datenquellen!$F$7:$H$45,3,FALSE))," ",VLOOKUP(EDATE('Projektkostenkalkulation EP'!$B$8,3)+FI$9,Datenquellen!$F$7:$H$45,3,FALSE))="X"
                                    ),
                          "X",
                          ""
                          ),
               "X"
            )</f>
        <v>X</v>
      </c>
      <c r="FK44" s="227" t="str">
        <f xml:space="preserve"> IF(TEXT((EDATE('Projektkostenkalkulation EP'!$B$8,3)+FJ$9),"MM")=TEXT((EDATE('Projektkostenkalkulation EP'!$B$8,3)+(FJ$9-1)),"MM"),
             IF(
                        OR(
                                    TEXT((EDATE('Projektkostenkalkulation EP'!$B$8,3)+FJ$9),"TTT") = "Sa",
                                    TEXT((EDATE('Projektkostenkalkulation EP'!$B$8,3)+FJ$9),"TTT") = "So",
                                    IF(ISNA(VLOOKUP(EDATE('Projektkostenkalkulation EP'!$B$8,3)+FJ$9,Datenquellen!$F$7:$H$45,3,FALSE))," ",VLOOKUP(EDATE('Projektkostenkalkulation EP'!$B$8,3)+FJ$9,Datenquellen!$F$7:$H$45,3,FALSE))="X"
                                    ),
                          "X",
                          ""
                          ),
               "X"
            )</f>
        <v>X</v>
      </c>
      <c r="FL44" s="227" t="str">
        <f xml:space="preserve"> IF(TEXT((EDATE('Projektkostenkalkulation EP'!$B$8,3)+FK$9),"MM")=TEXT((EDATE('Projektkostenkalkulation EP'!$B$8,3)+(FK$9-1)),"MM"),
             IF(
                        OR(
                                    TEXT((EDATE('Projektkostenkalkulation EP'!$B$8,3)+FK$9),"TTT") = "Sa",
                                    TEXT((EDATE('Projektkostenkalkulation EP'!$B$8,3)+FK$9),"TTT") = "So",
                                    IF(ISNA(VLOOKUP(EDATE('Projektkostenkalkulation EP'!$B$8,3)+FK$9,Datenquellen!$F$7:$H$45,3,FALSE))," ",VLOOKUP(EDATE('Projektkostenkalkulation EP'!$B$8,3)+FK$9,Datenquellen!$F$7:$H$45,3,FALSE))="X"
                                    ),
                          "X",
                          ""
                          ),
               "X"
            )</f>
        <v/>
      </c>
      <c r="FM44" s="227" t="str">
        <f xml:space="preserve"> IF(TEXT((EDATE('Projektkostenkalkulation EP'!$B$8,3)+FL$9),"MM")=TEXT((EDATE('Projektkostenkalkulation EP'!$B$8,3)+(FL$9-1)),"MM"),
             IF(
                        OR(
                                    TEXT((EDATE('Projektkostenkalkulation EP'!$B$8,3)+FL$9),"TTT") = "Sa",
                                    TEXT((EDATE('Projektkostenkalkulation EP'!$B$8,3)+FL$9),"TTT") = "So",
                                    IF(ISNA(VLOOKUP(EDATE('Projektkostenkalkulation EP'!$B$8,3)+FL$9,Datenquellen!$F$7:$H$45,3,FALSE))," ",VLOOKUP(EDATE('Projektkostenkalkulation EP'!$B$8,3)+FL$9,Datenquellen!$F$7:$H$45,3,FALSE))="X"
                                    ),
                          "X",
                          ""
                          ),
               "X"
            )</f>
        <v/>
      </c>
      <c r="FN44" s="227" t="str">
        <f xml:space="preserve"> IF(TEXT((EDATE('Projektkostenkalkulation EP'!$B$8,3)+FM$9),"MM")=TEXT((EDATE('Projektkostenkalkulation EP'!$B$8,3)+(FM$9-1)),"MM"),
             IF(
                        OR(
                                    TEXT((EDATE('Projektkostenkalkulation EP'!$B$8,3)+FM$9),"TTT") = "Sa",
                                    TEXT((EDATE('Projektkostenkalkulation EP'!$B$8,3)+FM$9),"TTT") = "So",
                                    IF(ISNA(VLOOKUP(EDATE('Projektkostenkalkulation EP'!$B$8,3)+FM$9,Datenquellen!$F$7:$H$45,3,FALSE))," ",VLOOKUP(EDATE('Projektkostenkalkulation EP'!$B$8,3)+FM$9,Datenquellen!$F$7:$H$45,3,FALSE))="X"
                                    ),
                          "X",
                          ""
                          ),
               "X"
            )</f>
        <v/>
      </c>
      <c r="FO44" s="227" t="str">
        <f xml:space="preserve"> IF(TEXT((EDATE('Projektkostenkalkulation EP'!$B$8,3)+FN$9),"MM")=TEXT((EDATE('Projektkostenkalkulation EP'!$B$8,3)+(FN$9-1)),"MM"),
             IF(
                        OR(
                                    TEXT((EDATE('Projektkostenkalkulation EP'!$B$8,3)+FN$9),"TTT") = "Sa",
                                    TEXT((EDATE('Projektkostenkalkulation EP'!$B$8,3)+FN$9),"TTT") = "So",
                                    IF(ISNA(VLOOKUP(EDATE('Projektkostenkalkulation EP'!$B$8,3)+FN$9,Datenquellen!$F$7:$H$45,3,FALSE))," ",VLOOKUP(EDATE('Projektkostenkalkulation EP'!$B$8,3)+FN$9,Datenquellen!$F$7:$H$45,3,FALSE))="X"
                                    ),
                          "X",
                          ""
                          ),
               "X"
            )</f>
        <v/>
      </c>
      <c r="FP44" s="227" t="str">
        <f xml:space="preserve"> IF(TEXT((EDATE('Projektkostenkalkulation EP'!$B$8,3)+FO$9),"MM")=TEXT((EDATE('Projektkostenkalkulation EP'!$B$8,3)+(FO$9-1)),"MM"),
             IF(
                        OR(
                                    TEXT((EDATE('Projektkostenkalkulation EP'!$B$8,3)+FO$9),"TTT") = "Sa",
                                    TEXT((EDATE('Projektkostenkalkulation EP'!$B$8,3)+FO$9),"TTT") = "So",
                                    IF(ISNA(VLOOKUP(EDATE('Projektkostenkalkulation EP'!$B$8,3)+FO$9,Datenquellen!$F$7:$H$45,3,FALSE))," ",VLOOKUP(EDATE('Projektkostenkalkulation EP'!$B$8,3)+FO$9,Datenquellen!$F$7:$H$45,3,FALSE))="X"
                                    ),
                          "X",
                          ""
                          ),
               "X"
            )</f>
        <v/>
      </c>
      <c r="FQ44" s="227" t="str">
        <f xml:space="preserve"> IF(TEXT((EDATE('Projektkostenkalkulation EP'!$B$8,3)+FP$9),"MM")=TEXT((EDATE('Projektkostenkalkulation EP'!$B$8,3)+(FP$9-1)),"MM"),
             IF(
                        OR(
                                    TEXT((EDATE('Projektkostenkalkulation EP'!$B$8,3)+FP$9),"TTT") = "Sa",
                                    TEXT((EDATE('Projektkostenkalkulation EP'!$B$8,3)+FP$9),"TTT") = "So",
                                    IF(ISNA(VLOOKUP(EDATE('Projektkostenkalkulation EP'!$B$8,3)+FP$9,Datenquellen!$F$7:$H$45,3,FALSE))," ",VLOOKUP(EDATE('Projektkostenkalkulation EP'!$B$8,3)+FP$9,Datenquellen!$F$7:$H$45,3,FALSE))="X"
                                    ),
                          "X",
                          ""
                          ),
               "X"
            )</f>
        <v>X</v>
      </c>
      <c r="FR44" s="227" t="str">
        <f xml:space="preserve"> IF(TEXT((EDATE('Projektkostenkalkulation EP'!$B$8,3)+FQ$9),"MM")=TEXT((EDATE('Projektkostenkalkulation EP'!$B$8,3)+(FQ$9-1)),"MM"),
             IF(
                        OR(
                                    TEXT((EDATE('Projektkostenkalkulation EP'!$B$8,3)+FQ$9),"TTT") = "Sa",
                                    TEXT((EDATE('Projektkostenkalkulation EP'!$B$8,3)+FQ$9),"TTT") = "So",
                                    IF(ISNA(VLOOKUP(EDATE('Projektkostenkalkulation EP'!$B$8,3)+FQ$9,Datenquellen!$F$7:$H$45,3,FALSE))," ",VLOOKUP(EDATE('Projektkostenkalkulation EP'!$B$8,3)+FQ$9,Datenquellen!$F$7:$H$45,3,FALSE))="X"
                                    ),
                          "X",
                          ""
                          ),
               "X"
            )</f>
        <v>X</v>
      </c>
      <c r="FS44" s="227" t="str">
        <f xml:space="preserve"> IF(TEXT((EDATE('Projektkostenkalkulation EP'!$B$8,3)+FR$9),"MM")=TEXT((EDATE('Projektkostenkalkulation EP'!$B$8,3)+(FR$9-1)),"MM"),
             IF(
                        OR(
                                    TEXT((EDATE('Projektkostenkalkulation EP'!$B$8,3)+FR$9),"TTT") = "Sa",
                                    TEXT((EDATE('Projektkostenkalkulation EP'!$B$8,3)+FR$9),"TTT") = "So",
                                    IF(ISNA(VLOOKUP(EDATE('Projektkostenkalkulation EP'!$B$8,3)+FR$9,Datenquellen!$F$7:$H$45,3,FALSE))," ",VLOOKUP(EDATE('Projektkostenkalkulation EP'!$B$8,3)+FR$9,Datenquellen!$F$7:$H$45,3,FALSE))="X"
                                    ),
                          "X",
                          ""
                          ),
               "X"
            )</f>
        <v/>
      </c>
      <c r="FT44" s="227" t="str">
        <f xml:space="preserve"> IF(TEXT((EDATE('Projektkostenkalkulation EP'!$B$8,3)+FS$9),"MM")=TEXT((EDATE('Projektkostenkalkulation EP'!$B$8,3)+(FS$9-1)),"MM"),
             IF(
                        OR(
                                    TEXT((EDATE('Projektkostenkalkulation EP'!$B$8,3)+FS$9),"TTT") = "Sa",
                                    TEXT((EDATE('Projektkostenkalkulation EP'!$B$8,3)+FS$9),"TTT") = "So",
                                    IF(ISNA(VLOOKUP(EDATE('Projektkostenkalkulation EP'!$B$8,3)+FS$9,Datenquellen!$F$7:$H$45,3,FALSE))," ",VLOOKUP(EDATE('Projektkostenkalkulation EP'!$B$8,3)+FS$9,Datenquellen!$F$7:$H$45,3,FALSE))="X"
                                    ),
                          "X",
                          ""
                          ),
               "X"
            )</f>
        <v/>
      </c>
      <c r="FU44" s="228" t="str">
        <f xml:space="preserve"> IF(TEXT((EDATE('Projektkostenkalkulation EP'!$B$8,3)+FT$9),"MM")=TEXT((EDATE('Projektkostenkalkulation EP'!$B$8,3)+(FT$9-1)),"MM"),
             IF(
                        OR(
                                    TEXT((EDATE('Projektkostenkalkulation EP'!$B$8,3)+FT$9),"TTT") = "Sa",
                                    TEXT((EDATE('Projektkostenkalkulation EP'!$B$8,3)+FT$9),"TTT") = "So",
                                    IF(ISNA(VLOOKUP(EDATE('Projektkostenkalkulation EP'!$B$8,3)+FT$9,Datenquellen!$F$7:$H$45,3,FALSE))," ",VLOOKUP(EDATE('Projektkostenkalkulation EP'!$B$8,3)+FT$9,Datenquellen!$F$7:$H$45,3,FALSE))="X"
                                    ),
                          "X",
                          ""
                          ),
               "X"
            )</f>
        <v>X</v>
      </c>
      <c r="FV44" s="229"/>
      <c r="FW44" s="230"/>
      <c r="FX44" s="475"/>
      <c r="FY44" s="472" t="str">
        <f>TEXT(EDATE('Projektkostenkalkulation EP'!$B$8,3),"MMMM")</f>
        <v>April</v>
      </c>
      <c r="FZ44" s="226"/>
      <c r="GA44" s="227" t="str">
        <f>IF(
            OR(
                     TEXT(EDATE('Projektkostenkalkulation EP'!$B$8,3),"TTT") = "Sa",
                     TEXT(EDATE('Projektkostenkalkulation EP'!$B$8,3),"TTT") = "So",
                     IF(ISNA(VLOOKUP(EDATE('Projektkostenkalkulation EP'!$B$8,3),Datenquellen!$F$7:$H$45,3,FALSE))," ",VLOOKUP(EDATE('Projektkostenkalkulation EP'!$B$8,3),Datenquellen!$F$7:$H$45,3,FALSE))="X"
                            ),
                    "X",
                    ""
            )</f>
        <v>X</v>
      </c>
      <c r="GB44" s="227" t="str">
        <f xml:space="preserve"> IF(TEXT((EDATE('Projektkostenkalkulation EP'!$B$8,3)+GA$9),"MM")=TEXT((EDATE('Projektkostenkalkulation EP'!$B$8,3)+(GA$9-1)),"MM"),
             IF(
                        OR(
                                    TEXT((EDATE('Projektkostenkalkulation EP'!$B$8,3)+GA$9),"TTT") = "Sa",
                                    TEXT((EDATE('Projektkostenkalkulation EP'!$B$8,3)+GA$9),"TTT") = "So",
                                    IF(ISNA(VLOOKUP(EDATE('Projektkostenkalkulation EP'!$B$8,3)+GA$9,Datenquellen!$F$7:$H$45,3,FALSE))," ",VLOOKUP(EDATE('Projektkostenkalkulation EP'!$B$8,3)+GA$9,Datenquellen!$F$7:$H$45,3,FALSE))="X"
                                    ),
                          "X",
                          ""
                          ),
               "X"
            )</f>
        <v/>
      </c>
      <c r="GC44" s="227" t="str">
        <f xml:space="preserve"> IF(TEXT((EDATE('Projektkostenkalkulation EP'!$B$8,3)+GB$9),"MM")=TEXT((EDATE('Projektkostenkalkulation EP'!$B$8,3)+(GB$9-1)),"MM"),
             IF(
                        OR(
                                    TEXT((EDATE('Projektkostenkalkulation EP'!$B$8,3)+GB$9),"TTT") = "Sa",
                                    TEXT((EDATE('Projektkostenkalkulation EP'!$B$8,3)+GB$9),"TTT") = "So",
                                    IF(ISNA(VLOOKUP(EDATE('Projektkostenkalkulation EP'!$B$8,3)+GB$9,Datenquellen!$F$7:$H$45,3,FALSE))," ",VLOOKUP(EDATE('Projektkostenkalkulation EP'!$B$8,3)+GB$9,Datenquellen!$F$7:$H$45,3,FALSE))="X"
                                    ),
                          "X",
                          ""
                          ),
               "X"
            )</f>
        <v/>
      </c>
      <c r="GD44" s="227" t="str">
        <f xml:space="preserve"> IF(TEXT((EDATE('Projektkostenkalkulation EP'!$B$8,3)+GC$9),"MM")=TEXT((EDATE('Projektkostenkalkulation EP'!$B$8,3)+(GC$9-1)),"MM"),
             IF(
                        OR(
                                    TEXT((EDATE('Projektkostenkalkulation EP'!$B$8,3)+GC$9),"TTT") = "Sa",
                                    TEXT((EDATE('Projektkostenkalkulation EP'!$B$8,3)+GC$9),"TTT") = "So",
                                    IF(ISNA(VLOOKUP(EDATE('Projektkostenkalkulation EP'!$B$8,3)+GC$9,Datenquellen!$F$7:$H$45,3,FALSE))," ",VLOOKUP(EDATE('Projektkostenkalkulation EP'!$B$8,3)+GC$9,Datenquellen!$F$7:$H$45,3,FALSE))="X"
                                    ),
                          "X",
                          ""
                          ),
               "X"
            )</f>
        <v/>
      </c>
      <c r="GE44" s="227" t="str">
        <f xml:space="preserve"> IF(TEXT((EDATE('Projektkostenkalkulation EP'!$B$8,3)+GD$9),"MM")=TEXT((EDATE('Projektkostenkalkulation EP'!$B$8,3)+(GD$9-1)),"MM"),
             IF(
                        OR(
                                    TEXT((EDATE('Projektkostenkalkulation EP'!$B$8,3)+GD$9),"TTT") = "Sa",
                                    TEXT((EDATE('Projektkostenkalkulation EP'!$B$8,3)+GD$9),"TTT") = "So",
                                    IF(ISNA(VLOOKUP(EDATE('Projektkostenkalkulation EP'!$B$8,3)+GD$9,Datenquellen!$F$7:$H$45,3,FALSE))," ",VLOOKUP(EDATE('Projektkostenkalkulation EP'!$B$8,3)+GD$9,Datenquellen!$F$7:$H$45,3,FALSE))="X"
                                    ),
                          "X",
                          ""
                          ),
               "X"
            )</f>
        <v/>
      </c>
      <c r="GF44" s="227" t="str">
        <f xml:space="preserve"> IF(TEXT((EDATE('Projektkostenkalkulation EP'!$B$8,3)+GE$9),"MM")=TEXT((EDATE('Projektkostenkalkulation EP'!$B$8,3)+(GE$9-1)),"MM"),
             IF(
                        OR(
                                    TEXT((EDATE('Projektkostenkalkulation EP'!$B$8,3)+GE$9),"TTT") = "Sa",
                                    TEXT((EDATE('Projektkostenkalkulation EP'!$B$8,3)+GE$9),"TTT") = "So",
                                    IF(ISNA(VLOOKUP(EDATE('Projektkostenkalkulation EP'!$B$8,3)+GE$9,Datenquellen!$F$7:$H$45,3,FALSE))," ",VLOOKUP(EDATE('Projektkostenkalkulation EP'!$B$8,3)+GE$9,Datenquellen!$F$7:$H$45,3,FALSE))="X"
                                    ),
                          "X",
                          ""
                          ),
               "X"
            )</f>
        <v>X</v>
      </c>
      <c r="GG44" s="227" t="str">
        <f xml:space="preserve"> IF(TEXT((EDATE('Projektkostenkalkulation EP'!$B$8,3)+GF$9),"MM")=TEXT((EDATE('Projektkostenkalkulation EP'!$B$8,3)+(GF$9-1)),"MM"),
             IF(
                        OR(
                                    TEXT((EDATE('Projektkostenkalkulation EP'!$B$8,3)+GF$9),"TTT") = "Sa",
                                    TEXT((EDATE('Projektkostenkalkulation EP'!$B$8,3)+GF$9),"TTT") = "So",
                                    IF(ISNA(VLOOKUP(EDATE('Projektkostenkalkulation EP'!$B$8,3)+GF$9,Datenquellen!$F$7:$H$45,3,FALSE))," ",VLOOKUP(EDATE('Projektkostenkalkulation EP'!$B$8,3)+GF$9,Datenquellen!$F$7:$H$45,3,FALSE))="X"
                                    ),
                          "X",
                          ""
                          ),
               "X"
            )</f>
        <v>X</v>
      </c>
      <c r="GH44" s="227" t="str">
        <f xml:space="preserve"> IF(TEXT((EDATE('Projektkostenkalkulation EP'!$B$8,3)+GG$9),"MM")=TEXT((EDATE('Projektkostenkalkulation EP'!$B$8,3)+(GG$9-1)),"MM"),
             IF(
                        OR(
                                    TEXT((EDATE('Projektkostenkalkulation EP'!$B$8,3)+GG$9),"TTT") = "Sa",
                                    TEXT((EDATE('Projektkostenkalkulation EP'!$B$8,3)+GG$9),"TTT") = "So",
                                    IF(ISNA(VLOOKUP(EDATE('Projektkostenkalkulation EP'!$B$8,3)+GG$9,Datenquellen!$F$7:$H$45,3,FALSE))," ",VLOOKUP(EDATE('Projektkostenkalkulation EP'!$B$8,3)+GG$9,Datenquellen!$F$7:$H$45,3,FALSE))="X"
                                    ),
                          "X",
                          ""
                          ),
               "X"
            )</f>
        <v/>
      </c>
      <c r="GI44" s="227" t="str">
        <f xml:space="preserve"> IF(TEXT((EDATE('Projektkostenkalkulation EP'!$B$8,3)+GH$9),"MM")=TEXT((EDATE('Projektkostenkalkulation EP'!$B$8,3)+(GH$9-1)),"MM"),
             IF(
                        OR(
                                    TEXT((EDATE('Projektkostenkalkulation EP'!$B$8,3)+GH$9),"TTT") = "Sa",
                                    TEXT((EDATE('Projektkostenkalkulation EP'!$B$8,3)+GH$9),"TTT") = "So",
                                    IF(ISNA(VLOOKUP(EDATE('Projektkostenkalkulation EP'!$B$8,3)+GH$9,Datenquellen!$F$7:$H$45,3,FALSE))," ",VLOOKUP(EDATE('Projektkostenkalkulation EP'!$B$8,3)+GH$9,Datenquellen!$F$7:$H$45,3,FALSE))="X"
                                    ),
                          "X",
                          ""
                          ),
               "X"
            )</f>
        <v/>
      </c>
      <c r="GJ44" s="227" t="str">
        <f xml:space="preserve"> IF(TEXT((EDATE('Projektkostenkalkulation EP'!$B$8,3)+GI$9),"MM")=TEXT((EDATE('Projektkostenkalkulation EP'!$B$8,3)+(GI$9-1)),"MM"),
             IF(
                        OR(
                                    TEXT((EDATE('Projektkostenkalkulation EP'!$B$8,3)+GI$9),"TTT") = "Sa",
                                    TEXT((EDATE('Projektkostenkalkulation EP'!$B$8,3)+GI$9),"TTT") = "So",
                                    IF(ISNA(VLOOKUP(EDATE('Projektkostenkalkulation EP'!$B$8,3)+GI$9,Datenquellen!$F$7:$H$45,3,FALSE))," ",VLOOKUP(EDATE('Projektkostenkalkulation EP'!$B$8,3)+GI$9,Datenquellen!$F$7:$H$45,3,FALSE))="X"
                                    ),
                          "X",
                          ""
                          ),
               "X"
            )</f>
        <v/>
      </c>
      <c r="GK44" s="227" t="str">
        <f xml:space="preserve"> IF(TEXT((EDATE('Projektkostenkalkulation EP'!$B$8,3)+GJ$9),"MM")=TEXT((EDATE('Projektkostenkalkulation EP'!$B$8,3)+(GJ$9-1)),"MM"),
             IF(
                        OR(
                                    TEXT((EDATE('Projektkostenkalkulation EP'!$B$8,3)+GJ$9),"TTT") = "Sa",
                                    TEXT((EDATE('Projektkostenkalkulation EP'!$B$8,3)+GJ$9),"TTT") = "So",
                                    IF(ISNA(VLOOKUP(EDATE('Projektkostenkalkulation EP'!$B$8,3)+GJ$9,Datenquellen!$F$7:$H$45,3,FALSE))," ",VLOOKUP(EDATE('Projektkostenkalkulation EP'!$B$8,3)+GJ$9,Datenquellen!$F$7:$H$45,3,FALSE))="X"
                                    ),
                          "X",
                          ""
                          ),
               "X"
            )</f>
        <v/>
      </c>
      <c r="GL44" s="227" t="str">
        <f xml:space="preserve"> IF(TEXT((EDATE('Projektkostenkalkulation EP'!$B$8,3)+GK$9),"MM")=TEXT((EDATE('Projektkostenkalkulation EP'!$B$8,3)+(GK$9-1)),"MM"),
             IF(
                        OR(
                                    TEXT((EDATE('Projektkostenkalkulation EP'!$B$8,3)+GK$9),"TTT") = "Sa",
                                    TEXT((EDATE('Projektkostenkalkulation EP'!$B$8,3)+GK$9),"TTT") = "So",
                                    IF(ISNA(VLOOKUP(EDATE('Projektkostenkalkulation EP'!$B$8,3)+GK$9,Datenquellen!$F$7:$H$45,3,FALSE))," ",VLOOKUP(EDATE('Projektkostenkalkulation EP'!$B$8,3)+GK$9,Datenquellen!$F$7:$H$45,3,FALSE))="X"
                                    ),
                          "X",
                          ""
                          ),
               "X"
            )</f>
        <v/>
      </c>
      <c r="GM44" s="227" t="str">
        <f xml:space="preserve"> IF(TEXT((EDATE('Projektkostenkalkulation EP'!$B$8,3)+GL$9),"MM")=TEXT((EDATE('Projektkostenkalkulation EP'!$B$8,3)+(GL$9-1)),"MM"),
             IF(
                        OR(
                                    TEXT((EDATE('Projektkostenkalkulation EP'!$B$8,3)+GL$9),"TTT") = "Sa",
                                    TEXT((EDATE('Projektkostenkalkulation EP'!$B$8,3)+GL$9),"TTT") = "So",
                                    IF(ISNA(VLOOKUP(EDATE('Projektkostenkalkulation EP'!$B$8,3)+GL$9,Datenquellen!$F$7:$H$45,3,FALSE))," ",VLOOKUP(EDATE('Projektkostenkalkulation EP'!$B$8,3)+GL$9,Datenquellen!$F$7:$H$45,3,FALSE))="X"
                                    ),
                          "X",
                          ""
                          ),
               "X"
            )</f>
        <v>X</v>
      </c>
      <c r="GN44" s="227" t="str">
        <f xml:space="preserve"> IF(TEXT((EDATE('Projektkostenkalkulation EP'!$B$8,3)+GM$9),"MM")=TEXT((EDATE('Projektkostenkalkulation EP'!$B$8,3)+(GM$9-1)),"MM"),
             IF(
                        OR(
                                    TEXT((EDATE('Projektkostenkalkulation EP'!$B$8,3)+GM$9),"TTT") = "Sa",
                                    TEXT((EDATE('Projektkostenkalkulation EP'!$B$8,3)+GM$9),"TTT") = "So",
                                    IF(ISNA(VLOOKUP(EDATE('Projektkostenkalkulation EP'!$B$8,3)+GM$9,Datenquellen!$F$7:$H$45,3,FALSE))," ",VLOOKUP(EDATE('Projektkostenkalkulation EP'!$B$8,3)+GM$9,Datenquellen!$F$7:$H$45,3,FALSE))="X"
                                    ),
                          "X",
                          ""
                          ),
               "X"
            )</f>
        <v>X</v>
      </c>
      <c r="GO44" s="227" t="str">
        <f xml:space="preserve"> IF(TEXT((EDATE('Projektkostenkalkulation EP'!$B$8,3)+GN$9),"MM")=TEXT((EDATE('Projektkostenkalkulation EP'!$B$8,3)+(GN$9-1)),"MM"),
             IF(
                        OR(
                                    TEXT((EDATE('Projektkostenkalkulation EP'!$B$8,3)+GN$9),"TTT") = "Sa",
                                    TEXT((EDATE('Projektkostenkalkulation EP'!$B$8,3)+GN$9),"TTT") = "So",
                                    IF(ISNA(VLOOKUP(EDATE('Projektkostenkalkulation EP'!$B$8,3)+GN$9,Datenquellen!$F$7:$H$45,3,FALSE))," ",VLOOKUP(EDATE('Projektkostenkalkulation EP'!$B$8,3)+GN$9,Datenquellen!$F$7:$H$45,3,FALSE))="X"
                                    ),
                          "X",
                          ""
                          ),
               "X"
            )</f>
        <v/>
      </c>
      <c r="GP44" s="227" t="str">
        <f xml:space="preserve"> IF(TEXT((EDATE('Projektkostenkalkulation EP'!$B$8,3)+GO$9),"MM")=TEXT((EDATE('Projektkostenkalkulation EP'!$B$8,3)+(GO$9-1)),"MM"),
             IF(
                        OR(
                                    TEXT((EDATE('Projektkostenkalkulation EP'!$B$8,3)+GO$9),"TTT") = "Sa",
                                    TEXT((EDATE('Projektkostenkalkulation EP'!$B$8,3)+GO$9),"TTT") = "So",
                                    IF(ISNA(VLOOKUP(EDATE('Projektkostenkalkulation EP'!$B$8,3)+GO$9,Datenquellen!$F$7:$H$45,3,FALSE))," ",VLOOKUP(EDATE('Projektkostenkalkulation EP'!$B$8,3)+GO$9,Datenquellen!$F$7:$H$45,3,FALSE))="X"
                                    ),
                          "X",
                          ""
                          ),
               "X"
            )</f>
        <v/>
      </c>
      <c r="GQ44" s="227" t="str">
        <f xml:space="preserve"> IF(TEXT((EDATE('Projektkostenkalkulation EP'!$B$8,3)+GP$9),"MM")=TEXT((EDATE('Projektkostenkalkulation EP'!$B$8,3)+(GP$9-1)),"MM"),
             IF(
                        OR(
                                    TEXT((EDATE('Projektkostenkalkulation EP'!$B$8,3)+GP$9),"TTT") = "Sa",
                                    TEXT((EDATE('Projektkostenkalkulation EP'!$B$8,3)+GP$9),"TTT") = "So",
                                    IF(ISNA(VLOOKUP(EDATE('Projektkostenkalkulation EP'!$B$8,3)+GP$9,Datenquellen!$F$7:$H$45,3,FALSE))," ",VLOOKUP(EDATE('Projektkostenkalkulation EP'!$B$8,3)+GP$9,Datenquellen!$F$7:$H$45,3,FALSE))="X"
                                    ),
                          "X",
                          ""
                          ),
               "X"
            )</f>
        <v/>
      </c>
      <c r="GR44" s="227" t="str">
        <f xml:space="preserve"> IF(TEXT((EDATE('Projektkostenkalkulation EP'!$B$8,3)+GQ$9),"MM")=TEXT((EDATE('Projektkostenkalkulation EP'!$B$8,3)+(GQ$9-1)),"MM"),
             IF(
                        OR(
                                    TEXT((EDATE('Projektkostenkalkulation EP'!$B$8,3)+GQ$9),"TTT") = "Sa",
                                    TEXT((EDATE('Projektkostenkalkulation EP'!$B$8,3)+GQ$9),"TTT") = "So",
                                    IF(ISNA(VLOOKUP(EDATE('Projektkostenkalkulation EP'!$B$8,3)+GQ$9,Datenquellen!$F$7:$H$45,3,FALSE))," ",VLOOKUP(EDATE('Projektkostenkalkulation EP'!$B$8,3)+GQ$9,Datenquellen!$F$7:$H$45,3,FALSE))="X"
                                    ),
                          "X",
                          ""
                          ),
               "X"
            )</f>
        <v/>
      </c>
      <c r="GS44" s="227" t="str">
        <f xml:space="preserve"> IF(TEXT((EDATE('Projektkostenkalkulation EP'!$B$8,3)+GR$9),"MM")=TEXT((EDATE('Projektkostenkalkulation EP'!$B$8,3)+(GR$9-1)),"MM"),
             IF(
                        OR(
                                    TEXT((EDATE('Projektkostenkalkulation EP'!$B$8,3)+GR$9),"TTT") = "Sa",
                                    TEXT((EDATE('Projektkostenkalkulation EP'!$B$8,3)+GR$9),"TTT") = "So",
                                    IF(ISNA(VLOOKUP(EDATE('Projektkostenkalkulation EP'!$B$8,3)+GR$9,Datenquellen!$F$7:$H$45,3,FALSE))," ",VLOOKUP(EDATE('Projektkostenkalkulation EP'!$B$8,3)+GR$9,Datenquellen!$F$7:$H$45,3,FALSE))="X"
                                    ),
                          "X",
                          ""
                          ),
               "X"
            )</f>
        <v/>
      </c>
      <c r="GT44" s="227" t="str">
        <f xml:space="preserve"> IF(TEXT((EDATE('Projektkostenkalkulation EP'!$B$8,3)+GS$9),"MM")=TEXT((EDATE('Projektkostenkalkulation EP'!$B$8,3)+(GS$9-1)),"MM"),
             IF(
                        OR(
                                    TEXT((EDATE('Projektkostenkalkulation EP'!$B$8,3)+GS$9),"TTT") = "Sa",
                                    TEXT((EDATE('Projektkostenkalkulation EP'!$B$8,3)+GS$9),"TTT") = "So",
                                    IF(ISNA(VLOOKUP(EDATE('Projektkostenkalkulation EP'!$B$8,3)+GS$9,Datenquellen!$F$7:$H$45,3,FALSE))," ",VLOOKUP(EDATE('Projektkostenkalkulation EP'!$B$8,3)+GS$9,Datenquellen!$F$7:$H$45,3,FALSE))="X"
                                    ),
                          "X",
                          ""
                          ),
               "X"
            )</f>
        <v>X</v>
      </c>
      <c r="GU44" s="227" t="str">
        <f xml:space="preserve"> IF(TEXT((EDATE('Projektkostenkalkulation EP'!$B$8,3)+GT$9),"MM")=TEXT((EDATE('Projektkostenkalkulation EP'!$B$8,3)+(GT$9-1)),"MM"),
             IF(
                        OR(
                                    TEXT((EDATE('Projektkostenkalkulation EP'!$B$8,3)+GT$9),"TTT") = "Sa",
                                    TEXT((EDATE('Projektkostenkalkulation EP'!$B$8,3)+GT$9),"TTT") = "So",
                                    IF(ISNA(VLOOKUP(EDATE('Projektkostenkalkulation EP'!$B$8,3)+GT$9,Datenquellen!$F$7:$H$45,3,FALSE))," ",VLOOKUP(EDATE('Projektkostenkalkulation EP'!$B$8,3)+GT$9,Datenquellen!$F$7:$H$45,3,FALSE))="X"
                                    ),
                          "X",
                          ""
                          ),
               "X"
            )</f>
        <v>X</v>
      </c>
      <c r="GV44" s="227" t="str">
        <f xml:space="preserve"> IF(TEXT((EDATE('Projektkostenkalkulation EP'!$B$8,3)+GU$9),"MM")=TEXT((EDATE('Projektkostenkalkulation EP'!$B$8,3)+(GU$9-1)),"MM"),
             IF(
                        OR(
                                    TEXT((EDATE('Projektkostenkalkulation EP'!$B$8,3)+GU$9),"TTT") = "Sa",
                                    TEXT((EDATE('Projektkostenkalkulation EP'!$B$8,3)+GU$9),"TTT") = "So",
                                    IF(ISNA(VLOOKUP(EDATE('Projektkostenkalkulation EP'!$B$8,3)+GU$9,Datenquellen!$F$7:$H$45,3,FALSE))," ",VLOOKUP(EDATE('Projektkostenkalkulation EP'!$B$8,3)+GU$9,Datenquellen!$F$7:$H$45,3,FALSE))="X"
                                    ),
                          "X",
                          ""
                          ),
               "X"
            )</f>
        <v/>
      </c>
      <c r="GW44" s="227" t="str">
        <f xml:space="preserve"> IF(TEXT((EDATE('Projektkostenkalkulation EP'!$B$8,3)+GV$9),"MM")=TEXT((EDATE('Projektkostenkalkulation EP'!$B$8,3)+(GV$9-1)),"MM"),
             IF(
                        OR(
                                    TEXT((EDATE('Projektkostenkalkulation EP'!$B$8,3)+GV$9),"TTT") = "Sa",
                                    TEXT((EDATE('Projektkostenkalkulation EP'!$B$8,3)+GV$9),"TTT") = "So",
                                    IF(ISNA(VLOOKUP(EDATE('Projektkostenkalkulation EP'!$B$8,3)+GV$9,Datenquellen!$F$7:$H$45,3,FALSE))," ",VLOOKUP(EDATE('Projektkostenkalkulation EP'!$B$8,3)+GV$9,Datenquellen!$F$7:$H$45,3,FALSE))="X"
                                    ),
                          "X",
                          ""
                          ),
               "X"
            )</f>
        <v/>
      </c>
      <c r="GX44" s="227" t="str">
        <f xml:space="preserve"> IF(TEXT((EDATE('Projektkostenkalkulation EP'!$B$8,3)+GW$9),"MM")=TEXT((EDATE('Projektkostenkalkulation EP'!$B$8,3)+(GW$9-1)),"MM"),
             IF(
                        OR(
                                    TEXT((EDATE('Projektkostenkalkulation EP'!$B$8,3)+GW$9),"TTT") = "Sa",
                                    TEXT((EDATE('Projektkostenkalkulation EP'!$B$8,3)+GW$9),"TTT") = "So",
                                    IF(ISNA(VLOOKUP(EDATE('Projektkostenkalkulation EP'!$B$8,3)+GW$9,Datenquellen!$F$7:$H$45,3,FALSE))," ",VLOOKUP(EDATE('Projektkostenkalkulation EP'!$B$8,3)+GW$9,Datenquellen!$F$7:$H$45,3,FALSE))="X"
                                    ),
                          "X",
                          ""
                          ),
               "X"
            )</f>
        <v/>
      </c>
      <c r="GY44" s="227" t="str">
        <f xml:space="preserve"> IF(TEXT((EDATE('Projektkostenkalkulation EP'!$B$8,3)+GX$9),"MM")=TEXT((EDATE('Projektkostenkalkulation EP'!$B$8,3)+(GX$9-1)),"MM"),
             IF(
                        OR(
                                    TEXT((EDATE('Projektkostenkalkulation EP'!$B$8,3)+GX$9),"TTT") = "Sa",
                                    TEXT((EDATE('Projektkostenkalkulation EP'!$B$8,3)+GX$9),"TTT") = "So",
                                    IF(ISNA(VLOOKUP(EDATE('Projektkostenkalkulation EP'!$B$8,3)+GX$9,Datenquellen!$F$7:$H$45,3,FALSE))," ",VLOOKUP(EDATE('Projektkostenkalkulation EP'!$B$8,3)+GX$9,Datenquellen!$F$7:$H$45,3,FALSE))="X"
                                    ),
                          "X",
                          ""
                          ),
               "X"
            )</f>
        <v/>
      </c>
      <c r="GZ44" s="227" t="str">
        <f xml:space="preserve"> IF(TEXT((EDATE('Projektkostenkalkulation EP'!$B$8,3)+GY$9),"MM")=TEXT((EDATE('Projektkostenkalkulation EP'!$B$8,3)+(GY$9-1)),"MM"),
             IF(
                        OR(
                                    TEXT((EDATE('Projektkostenkalkulation EP'!$B$8,3)+GY$9),"TTT") = "Sa",
                                    TEXT((EDATE('Projektkostenkalkulation EP'!$B$8,3)+GY$9),"TTT") = "So",
                                    IF(ISNA(VLOOKUP(EDATE('Projektkostenkalkulation EP'!$B$8,3)+GY$9,Datenquellen!$F$7:$H$45,3,FALSE))," ",VLOOKUP(EDATE('Projektkostenkalkulation EP'!$B$8,3)+GY$9,Datenquellen!$F$7:$H$45,3,FALSE))="X"
                                    ),
                          "X",
                          ""
                          ),
               "X"
            )</f>
        <v/>
      </c>
      <c r="HA44" s="227" t="str">
        <f xml:space="preserve"> IF(TEXT((EDATE('Projektkostenkalkulation EP'!$B$8,3)+GZ$9),"MM")=TEXT((EDATE('Projektkostenkalkulation EP'!$B$8,3)+(GZ$9-1)),"MM"),
             IF(
                        OR(
                                    TEXT((EDATE('Projektkostenkalkulation EP'!$B$8,3)+GZ$9),"TTT") = "Sa",
                                    TEXT((EDATE('Projektkostenkalkulation EP'!$B$8,3)+GZ$9),"TTT") = "So",
                                    IF(ISNA(VLOOKUP(EDATE('Projektkostenkalkulation EP'!$B$8,3)+GZ$9,Datenquellen!$F$7:$H$45,3,FALSE))," ",VLOOKUP(EDATE('Projektkostenkalkulation EP'!$B$8,3)+GZ$9,Datenquellen!$F$7:$H$45,3,FALSE))="X"
                                    ),
                          "X",
                          ""
                          ),
               "X"
            )</f>
        <v>X</v>
      </c>
      <c r="HB44" s="227" t="str">
        <f xml:space="preserve"> IF(TEXT((EDATE('Projektkostenkalkulation EP'!$B$8,3)+HA$9),"MM")=TEXT((EDATE('Projektkostenkalkulation EP'!$B$8,3)+(HA$9-1)),"MM"),
             IF(
                        OR(
                                    TEXT((EDATE('Projektkostenkalkulation EP'!$B$8,3)+HA$9),"TTT") = "Sa",
                                    TEXT((EDATE('Projektkostenkalkulation EP'!$B$8,3)+HA$9),"TTT") = "So",
                                    IF(ISNA(VLOOKUP(EDATE('Projektkostenkalkulation EP'!$B$8,3)+HA$9,Datenquellen!$F$7:$H$45,3,FALSE))," ",VLOOKUP(EDATE('Projektkostenkalkulation EP'!$B$8,3)+HA$9,Datenquellen!$F$7:$H$45,3,FALSE))="X"
                                    ),
                          "X",
                          ""
                          ),
               "X"
            )</f>
        <v>X</v>
      </c>
      <c r="HC44" s="227" t="str">
        <f xml:space="preserve"> IF(TEXT((EDATE('Projektkostenkalkulation EP'!$B$8,3)+HB$9),"MM")=TEXT((EDATE('Projektkostenkalkulation EP'!$B$8,3)+(HB$9-1)),"MM"),
             IF(
                        OR(
                                    TEXT((EDATE('Projektkostenkalkulation EP'!$B$8,3)+HB$9),"TTT") = "Sa",
                                    TEXT((EDATE('Projektkostenkalkulation EP'!$B$8,3)+HB$9),"TTT") = "So",
                                    IF(ISNA(VLOOKUP(EDATE('Projektkostenkalkulation EP'!$B$8,3)+HB$9,Datenquellen!$F$7:$H$45,3,FALSE))," ",VLOOKUP(EDATE('Projektkostenkalkulation EP'!$B$8,3)+HB$9,Datenquellen!$F$7:$H$45,3,FALSE))="X"
                                    ),
                          "X",
                          ""
                          ),
               "X"
            )</f>
        <v/>
      </c>
      <c r="HD44" s="227" t="str">
        <f xml:space="preserve"> IF(TEXT((EDATE('Projektkostenkalkulation EP'!$B$8,3)+HC$9),"MM")=TEXT((EDATE('Projektkostenkalkulation EP'!$B$8,3)+(HC$9-1)),"MM"),
             IF(
                        OR(
                                    TEXT((EDATE('Projektkostenkalkulation EP'!$B$8,3)+HC$9),"TTT") = "Sa",
                                    TEXT((EDATE('Projektkostenkalkulation EP'!$B$8,3)+HC$9),"TTT") = "So",
                                    IF(ISNA(VLOOKUP(EDATE('Projektkostenkalkulation EP'!$B$8,3)+HC$9,Datenquellen!$F$7:$H$45,3,FALSE))," ",VLOOKUP(EDATE('Projektkostenkalkulation EP'!$B$8,3)+HC$9,Datenquellen!$F$7:$H$45,3,FALSE))="X"
                                    ),
                          "X",
                          ""
                          ),
               "X"
            )</f>
        <v/>
      </c>
      <c r="HE44" s="228" t="str">
        <f xml:space="preserve"> IF(TEXT((EDATE('Projektkostenkalkulation EP'!$B$8,3)+HD$9),"MM")=TEXT((EDATE('Projektkostenkalkulation EP'!$B$8,3)+(HD$9-1)),"MM"),
             IF(
                        OR(
                                    TEXT((EDATE('Projektkostenkalkulation EP'!$B$8,3)+HD$9),"TTT") = "Sa",
                                    TEXT((EDATE('Projektkostenkalkulation EP'!$B$8,3)+HD$9),"TTT") = "So",
                                    IF(ISNA(VLOOKUP(EDATE('Projektkostenkalkulation EP'!$B$8,3)+HD$9,Datenquellen!$F$7:$H$45,3,FALSE))," ",VLOOKUP(EDATE('Projektkostenkalkulation EP'!$B$8,3)+HD$9,Datenquellen!$F$7:$H$45,3,FALSE))="X"
                                    ),
                          "X",
                          ""
                          ),
               "X"
            )</f>
        <v>X</v>
      </c>
      <c r="HF44" s="229"/>
      <c r="HG44" s="230"/>
      <c r="HH44" s="475"/>
    </row>
    <row r="45" spans="1:216" ht="21" customHeight="1" x14ac:dyDescent="0.2">
      <c r="A45" s="473"/>
      <c r="B45" s="231"/>
      <c r="C45" s="232" t="str">
        <f>IF(
            OR(
                     TEXT(EDATE('Projektkostenkalkulation EP'!$B$8,3),"TTT") = "Sa",
                     TEXT(EDATE('Projektkostenkalkulation EP'!$B$8,3),"TTT") = "So",
                     IF(ISNA(VLOOKUP(EDATE('Projektkostenkalkulation EP'!$B$8,3),Datenquellen!$F$7:$H$45,3,FALSE))," ",VLOOKUP(EDATE('Projektkostenkalkulation EP'!$B$8,3),Datenquellen!$F$7:$H$45,3,FALSE))="X"
                            ),
                    "X",
                    ""
            )</f>
        <v>X</v>
      </c>
      <c r="D45" s="232" t="str">
        <f xml:space="preserve"> IF(TEXT((EDATE('Projektkostenkalkulation EP'!$B$8,3)+C$9),"MM")=TEXT((EDATE('Projektkostenkalkulation EP'!$B$8,3)+(C$9-1)),"MM"),
             IF(
                        OR(
                                    TEXT((EDATE('Projektkostenkalkulation EP'!$B$8,3)+C$9),"TTT") = "Sa",
                                    TEXT((EDATE('Projektkostenkalkulation EP'!$B$8,3)+C$9),"TTT") = "So",
                                    IF(ISNA(VLOOKUP(EDATE('Projektkostenkalkulation EP'!$B$8,3)+C$9,Datenquellen!$F$7:$H$45,3,FALSE))," ",VLOOKUP(EDATE('Projektkostenkalkulation EP'!$B$8,3)+C$9,Datenquellen!$F$7:$H$45,3,FALSE))="X"
                                    ),
                          "X",
                          ""
                          ),
               "X"
            )</f>
        <v/>
      </c>
      <c r="E45" s="232" t="str">
        <f xml:space="preserve"> IF(TEXT((EDATE('Projektkostenkalkulation EP'!$B$8,3)+D$9),"MM")=TEXT((EDATE('Projektkostenkalkulation EP'!$B$8,3)+(D$9-1)),"MM"),
             IF(
                        OR(
                                    TEXT((EDATE('Projektkostenkalkulation EP'!$B$8,3)+D$9),"TTT") = "Sa",
                                    TEXT((EDATE('Projektkostenkalkulation EP'!$B$8,3)+D$9),"TTT") = "So",
                                    IF(ISNA(VLOOKUP(EDATE('Projektkostenkalkulation EP'!$B$8,3)+D$9,Datenquellen!$F$7:$H$45,3,FALSE))," ",VLOOKUP(EDATE('Projektkostenkalkulation EP'!$B$8,3)+D$9,Datenquellen!$F$7:$H$45,3,FALSE))="X"
                                    ),
                          "X",
                          ""
                          ),
               "X"
            )</f>
        <v/>
      </c>
      <c r="F45" s="232" t="str">
        <f xml:space="preserve"> IF(TEXT((EDATE('Projektkostenkalkulation EP'!$B$8,3)+E$9),"MM")=TEXT((EDATE('Projektkostenkalkulation EP'!$B$8,3)+(E$9-1)),"MM"),
             IF(
                        OR(
                                    TEXT((EDATE('Projektkostenkalkulation EP'!$B$8,3)+E$9),"TTT") = "Sa",
                                    TEXT((EDATE('Projektkostenkalkulation EP'!$B$8,3)+E$9),"TTT") = "So",
                                    IF(ISNA(VLOOKUP(EDATE('Projektkostenkalkulation EP'!$B$8,3)+E$9,Datenquellen!$F$7:$H$45,3,FALSE))," ",VLOOKUP(EDATE('Projektkostenkalkulation EP'!$B$8,3)+E$9,Datenquellen!$F$7:$H$45,3,FALSE))="X"
                                    ),
                          "X",
                          ""
                          ),
               "X"
            )</f>
        <v/>
      </c>
      <c r="G45" s="232" t="str">
        <f xml:space="preserve"> IF(TEXT((EDATE('Projektkostenkalkulation EP'!$B$8,3)+F$9),"MM")=TEXT((EDATE('Projektkostenkalkulation EP'!$B$8,3)+(F$9-1)),"MM"),
             IF(
                        OR(
                                    TEXT((EDATE('Projektkostenkalkulation EP'!$B$8,3)+F$9),"TTT") = "Sa",
                                    TEXT((EDATE('Projektkostenkalkulation EP'!$B$8,3)+F$9),"TTT") = "So",
                                    IF(ISNA(VLOOKUP(EDATE('Projektkostenkalkulation EP'!$B$8,3)+F$9,Datenquellen!$F$7:$H$45,3,FALSE))," ",VLOOKUP(EDATE('Projektkostenkalkulation EP'!$B$8,3)+F$9,Datenquellen!$F$7:$H$45,3,FALSE))="X"
                                    ),
                          "X",
                          ""
                          ),
               "X"
            )</f>
        <v/>
      </c>
      <c r="H45" s="232" t="str">
        <f xml:space="preserve"> IF(TEXT((EDATE('Projektkostenkalkulation EP'!$B$8,3)+G$9),"MM")=TEXT((EDATE('Projektkostenkalkulation EP'!$B$8,3)+(G$9-1)),"MM"),
             IF(
                        OR(
                                    TEXT((EDATE('Projektkostenkalkulation EP'!$B$8,3)+G$9),"TTT") = "Sa",
                                    TEXT((EDATE('Projektkostenkalkulation EP'!$B$8,3)+G$9),"TTT") = "So",
                                    IF(ISNA(VLOOKUP(EDATE('Projektkostenkalkulation EP'!$B$8,3)+G$9,Datenquellen!$F$7:$H$45,3,FALSE))," ",VLOOKUP(EDATE('Projektkostenkalkulation EP'!$B$8,3)+G$9,Datenquellen!$F$7:$H$45,3,FALSE))="X"
                                    ),
                          "X",
                          ""
                          ),
               "X"
            )</f>
        <v>X</v>
      </c>
      <c r="I45" s="232" t="str">
        <f xml:space="preserve"> IF(TEXT((EDATE('Projektkostenkalkulation EP'!$B$8,3)+H$9),"MM")=TEXT((EDATE('Projektkostenkalkulation EP'!$B$8,3)+(H$9-1)),"MM"),
             IF(
                        OR(
                                    TEXT((EDATE('Projektkostenkalkulation EP'!$B$8,3)+H$9),"TTT") = "Sa",
                                    TEXT((EDATE('Projektkostenkalkulation EP'!$B$8,3)+H$9),"TTT") = "So",
                                    IF(ISNA(VLOOKUP(EDATE('Projektkostenkalkulation EP'!$B$8,3)+H$9,Datenquellen!$F$7:$H$45,3,FALSE))," ",VLOOKUP(EDATE('Projektkostenkalkulation EP'!$B$8,3)+H$9,Datenquellen!$F$7:$H$45,3,FALSE))="X"
                                    ),
                          "X",
                          ""
                          ),
               "X"
            )</f>
        <v>X</v>
      </c>
      <c r="J45" s="232" t="str">
        <f xml:space="preserve"> IF(TEXT((EDATE('Projektkostenkalkulation EP'!$B$8,3)+I$9),"MM")=TEXT((EDATE('Projektkostenkalkulation EP'!$B$8,3)+(I$9-1)),"MM"),
             IF(
                        OR(
                                    TEXT((EDATE('Projektkostenkalkulation EP'!$B$8,3)+I$9),"TTT") = "Sa",
                                    TEXT((EDATE('Projektkostenkalkulation EP'!$B$8,3)+I$9),"TTT") = "So",
                                    IF(ISNA(VLOOKUP(EDATE('Projektkostenkalkulation EP'!$B$8,3)+I$9,Datenquellen!$F$7:$H$45,3,FALSE))," ",VLOOKUP(EDATE('Projektkostenkalkulation EP'!$B$8,3)+I$9,Datenquellen!$F$7:$H$45,3,FALSE))="X"
                                    ),
                          "X",
                          ""
                          ),
               "X"
            )</f>
        <v/>
      </c>
      <c r="K45" s="232" t="str">
        <f xml:space="preserve"> IF(TEXT((EDATE('Projektkostenkalkulation EP'!$B$8,3)+J$9),"MM")=TEXT((EDATE('Projektkostenkalkulation EP'!$B$8,3)+(J$9-1)),"MM"),
             IF(
                        OR(
                                    TEXT((EDATE('Projektkostenkalkulation EP'!$B$8,3)+J$9),"TTT") = "Sa",
                                    TEXT((EDATE('Projektkostenkalkulation EP'!$B$8,3)+J$9),"TTT") = "So",
                                    IF(ISNA(VLOOKUP(EDATE('Projektkostenkalkulation EP'!$B$8,3)+J$9,Datenquellen!$F$7:$H$45,3,FALSE))," ",VLOOKUP(EDATE('Projektkostenkalkulation EP'!$B$8,3)+J$9,Datenquellen!$F$7:$H$45,3,FALSE))="X"
                                    ),
                          "X",
                          ""
                          ),
               "X"
            )</f>
        <v/>
      </c>
      <c r="L45" s="232" t="str">
        <f xml:space="preserve"> IF(TEXT((EDATE('Projektkostenkalkulation EP'!$B$8,3)+K$9),"MM")=TEXT((EDATE('Projektkostenkalkulation EP'!$B$8,3)+(K$9-1)),"MM"),
             IF(
                        OR(
                                    TEXT((EDATE('Projektkostenkalkulation EP'!$B$8,3)+K$9),"TTT") = "Sa",
                                    TEXT((EDATE('Projektkostenkalkulation EP'!$B$8,3)+K$9),"TTT") = "So",
                                    IF(ISNA(VLOOKUP(EDATE('Projektkostenkalkulation EP'!$B$8,3)+K$9,Datenquellen!$F$7:$H$45,3,FALSE))," ",VLOOKUP(EDATE('Projektkostenkalkulation EP'!$B$8,3)+K$9,Datenquellen!$F$7:$H$45,3,FALSE))="X"
                                    ),
                          "X",
                          ""
                          ),
               "X"
            )</f>
        <v/>
      </c>
      <c r="M45" s="232" t="str">
        <f xml:space="preserve"> IF(TEXT((EDATE('Projektkostenkalkulation EP'!$B$8,3)+L$9),"MM")=TEXT((EDATE('Projektkostenkalkulation EP'!$B$8,3)+(L$9-1)),"MM"),
             IF(
                        OR(
                                    TEXT((EDATE('Projektkostenkalkulation EP'!$B$8,3)+L$9),"TTT") = "Sa",
                                    TEXT((EDATE('Projektkostenkalkulation EP'!$B$8,3)+L$9),"TTT") = "So",
                                    IF(ISNA(VLOOKUP(EDATE('Projektkostenkalkulation EP'!$B$8,3)+L$9,Datenquellen!$F$7:$H$45,3,FALSE))," ",VLOOKUP(EDATE('Projektkostenkalkulation EP'!$B$8,3)+L$9,Datenquellen!$F$7:$H$45,3,FALSE))="X"
                                    ),
                          "X",
                          ""
                          ),
               "X"
            )</f>
        <v/>
      </c>
      <c r="N45" s="232" t="str">
        <f xml:space="preserve"> IF(TEXT((EDATE('Projektkostenkalkulation EP'!$B$8,3)+M$9),"MM")=TEXT((EDATE('Projektkostenkalkulation EP'!$B$8,3)+(M$9-1)),"MM"),
             IF(
                        OR(
                                    TEXT((EDATE('Projektkostenkalkulation EP'!$B$8,3)+M$9),"TTT") = "Sa",
                                    TEXT((EDATE('Projektkostenkalkulation EP'!$B$8,3)+M$9),"TTT") = "So",
                                    IF(ISNA(VLOOKUP(EDATE('Projektkostenkalkulation EP'!$B$8,3)+M$9,Datenquellen!$F$7:$H$45,3,FALSE))," ",VLOOKUP(EDATE('Projektkostenkalkulation EP'!$B$8,3)+M$9,Datenquellen!$F$7:$H$45,3,FALSE))="X"
                                    ),
                          "X",
                          ""
                          ),
               "X"
            )</f>
        <v/>
      </c>
      <c r="O45" s="232" t="str">
        <f xml:space="preserve"> IF(TEXT((EDATE('Projektkostenkalkulation EP'!$B$8,3)+N$9),"MM")=TEXT((EDATE('Projektkostenkalkulation EP'!$B$8,3)+(N$9-1)),"MM"),
             IF(
                        OR(
                                    TEXT((EDATE('Projektkostenkalkulation EP'!$B$8,3)+N$9),"TTT") = "Sa",
                                    TEXT((EDATE('Projektkostenkalkulation EP'!$B$8,3)+N$9),"TTT") = "So",
                                    IF(ISNA(VLOOKUP(EDATE('Projektkostenkalkulation EP'!$B$8,3)+N$9,Datenquellen!$F$7:$H$45,3,FALSE))," ",VLOOKUP(EDATE('Projektkostenkalkulation EP'!$B$8,3)+N$9,Datenquellen!$F$7:$H$45,3,FALSE))="X"
                                    ),
                          "X",
                          ""
                          ),
               "X"
            )</f>
        <v>X</v>
      </c>
      <c r="P45" s="232" t="str">
        <f xml:space="preserve"> IF(TEXT((EDATE('Projektkostenkalkulation EP'!$B$8,3)+O$9),"MM")=TEXT((EDATE('Projektkostenkalkulation EP'!$B$8,3)+(O$9-1)),"MM"),
             IF(
                        OR(
                                    TEXT((EDATE('Projektkostenkalkulation EP'!$B$8,3)+O$9),"TTT") = "Sa",
                                    TEXT((EDATE('Projektkostenkalkulation EP'!$B$8,3)+O$9),"TTT") = "So",
                                    IF(ISNA(VLOOKUP(EDATE('Projektkostenkalkulation EP'!$B$8,3)+O$9,Datenquellen!$F$7:$H$45,3,FALSE))," ",VLOOKUP(EDATE('Projektkostenkalkulation EP'!$B$8,3)+O$9,Datenquellen!$F$7:$H$45,3,FALSE))="X"
                                    ),
                          "X",
                          ""
                          ),
               "X"
            )</f>
        <v>X</v>
      </c>
      <c r="Q45" s="232" t="str">
        <f xml:space="preserve"> IF(TEXT((EDATE('Projektkostenkalkulation EP'!$B$8,3)+P$9),"MM")=TEXT((EDATE('Projektkostenkalkulation EP'!$B$8,3)+(P$9-1)),"MM"),
             IF(
                        OR(
                                    TEXT((EDATE('Projektkostenkalkulation EP'!$B$8,3)+P$9),"TTT") = "Sa",
                                    TEXT((EDATE('Projektkostenkalkulation EP'!$B$8,3)+P$9),"TTT") = "So",
                                    IF(ISNA(VLOOKUP(EDATE('Projektkostenkalkulation EP'!$B$8,3)+P$9,Datenquellen!$F$7:$H$45,3,FALSE))," ",VLOOKUP(EDATE('Projektkostenkalkulation EP'!$B$8,3)+P$9,Datenquellen!$F$7:$H$45,3,FALSE))="X"
                                    ),
                          "X",
                          ""
                          ),
               "X"
            )</f>
        <v/>
      </c>
      <c r="R45" s="232" t="str">
        <f xml:space="preserve"> IF(TEXT((EDATE('Projektkostenkalkulation EP'!$B$8,3)+Q$9),"MM")=TEXT((EDATE('Projektkostenkalkulation EP'!$B$8,3)+(Q$9-1)),"MM"),
             IF(
                        OR(
                                    TEXT((EDATE('Projektkostenkalkulation EP'!$B$8,3)+Q$9),"TTT") = "Sa",
                                    TEXT((EDATE('Projektkostenkalkulation EP'!$B$8,3)+Q$9),"TTT") = "So",
                                    IF(ISNA(VLOOKUP(EDATE('Projektkostenkalkulation EP'!$B$8,3)+Q$9,Datenquellen!$F$7:$H$45,3,FALSE))," ",VLOOKUP(EDATE('Projektkostenkalkulation EP'!$B$8,3)+Q$9,Datenquellen!$F$7:$H$45,3,FALSE))="X"
                                    ),
                          "X",
                          ""
                          ),
               "X"
            )</f>
        <v/>
      </c>
      <c r="S45" s="232" t="str">
        <f xml:space="preserve"> IF(TEXT((EDATE('Projektkostenkalkulation EP'!$B$8,3)+R$9),"MM")=TEXT((EDATE('Projektkostenkalkulation EP'!$B$8,3)+(R$9-1)),"MM"),
             IF(
                        OR(
                                    TEXT((EDATE('Projektkostenkalkulation EP'!$B$8,3)+R$9),"TTT") = "Sa",
                                    TEXT((EDATE('Projektkostenkalkulation EP'!$B$8,3)+R$9),"TTT") = "So",
                                    IF(ISNA(VLOOKUP(EDATE('Projektkostenkalkulation EP'!$B$8,3)+R$9,Datenquellen!$F$7:$H$45,3,FALSE))," ",VLOOKUP(EDATE('Projektkostenkalkulation EP'!$B$8,3)+R$9,Datenquellen!$F$7:$H$45,3,FALSE))="X"
                                    ),
                          "X",
                          ""
                          ),
               "X"
            )</f>
        <v/>
      </c>
      <c r="T45" s="232" t="str">
        <f xml:space="preserve"> IF(TEXT((EDATE('Projektkostenkalkulation EP'!$B$8,3)+S$9),"MM")=TEXT((EDATE('Projektkostenkalkulation EP'!$B$8,3)+(S$9-1)),"MM"),
             IF(
                        OR(
                                    TEXT((EDATE('Projektkostenkalkulation EP'!$B$8,3)+S$9),"TTT") = "Sa",
                                    TEXT((EDATE('Projektkostenkalkulation EP'!$B$8,3)+S$9),"TTT") = "So",
                                    IF(ISNA(VLOOKUP(EDATE('Projektkostenkalkulation EP'!$B$8,3)+S$9,Datenquellen!$F$7:$H$45,3,FALSE))," ",VLOOKUP(EDATE('Projektkostenkalkulation EP'!$B$8,3)+S$9,Datenquellen!$F$7:$H$45,3,FALSE))="X"
                                    ),
                          "X",
                          ""
                          ),
               "X"
            )</f>
        <v/>
      </c>
      <c r="U45" s="232" t="str">
        <f xml:space="preserve"> IF(TEXT((EDATE('Projektkostenkalkulation EP'!$B$8,3)+T$9),"MM")=TEXT((EDATE('Projektkostenkalkulation EP'!$B$8,3)+(T$9-1)),"MM"),
             IF(
                        OR(
                                    TEXT((EDATE('Projektkostenkalkulation EP'!$B$8,3)+T$9),"TTT") = "Sa",
                                    TEXT((EDATE('Projektkostenkalkulation EP'!$B$8,3)+T$9),"TTT") = "So",
                                    IF(ISNA(VLOOKUP(EDATE('Projektkostenkalkulation EP'!$B$8,3)+T$9,Datenquellen!$F$7:$H$45,3,FALSE))," ",VLOOKUP(EDATE('Projektkostenkalkulation EP'!$B$8,3)+T$9,Datenquellen!$F$7:$H$45,3,FALSE))="X"
                                    ),
                          "X",
                          ""
                          ),
               "X"
            )</f>
        <v/>
      </c>
      <c r="V45" s="232" t="str">
        <f xml:space="preserve"> IF(TEXT((EDATE('Projektkostenkalkulation EP'!$B$8,3)+U$9),"MM")=TEXT((EDATE('Projektkostenkalkulation EP'!$B$8,3)+(U$9-1)),"MM"),
             IF(
                        OR(
                                    TEXT((EDATE('Projektkostenkalkulation EP'!$B$8,3)+U$9),"TTT") = "Sa",
                                    TEXT((EDATE('Projektkostenkalkulation EP'!$B$8,3)+U$9),"TTT") = "So",
                                    IF(ISNA(VLOOKUP(EDATE('Projektkostenkalkulation EP'!$B$8,3)+U$9,Datenquellen!$F$7:$H$45,3,FALSE))," ",VLOOKUP(EDATE('Projektkostenkalkulation EP'!$B$8,3)+U$9,Datenquellen!$F$7:$H$45,3,FALSE))="X"
                                    ),
                          "X",
                          ""
                          ),
               "X"
            )</f>
        <v>X</v>
      </c>
      <c r="W45" s="232" t="str">
        <f xml:space="preserve"> IF(TEXT((EDATE('Projektkostenkalkulation EP'!$B$8,3)+V$9),"MM")=TEXT((EDATE('Projektkostenkalkulation EP'!$B$8,3)+(V$9-1)),"MM"),
             IF(
                        OR(
                                    TEXT((EDATE('Projektkostenkalkulation EP'!$B$8,3)+V$9),"TTT") = "Sa",
                                    TEXT((EDATE('Projektkostenkalkulation EP'!$B$8,3)+V$9),"TTT") = "So",
                                    IF(ISNA(VLOOKUP(EDATE('Projektkostenkalkulation EP'!$B$8,3)+V$9,Datenquellen!$F$7:$H$45,3,FALSE))," ",VLOOKUP(EDATE('Projektkostenkalkulation EP'!$B$8,3)+V$9,Datenquellen!$F$7:$H$45,3,FALSE))="X"
                                    ),
                          "X",
                          ""
                          ),
               "X"
            )</f>
        <v>X</v>
      </c>
      <c r="X45" s="232" t="str">
        <f xml:space="preserve"> IF(TEXT((EDATE('Projektkostenkalkulation EP'!$B$8,3)+W$9),"MM")=TEXT((EDATE('Projektkostenkalkulation EP'!$B$8,3)+(W$9-1)),"MM"),
             IF(
                        OR(
                                    TEXT((EDATE('Projektkostenkalkulation EP'!$B$8,3)+W$9),"TTT") = "Sa",
                                    TEXT((EDATE('Projektkostenkalkulation EP'!$B$8,3)+W$9),"TTT") = "So",
                                    IF(ISNA(VLOOKUP(EDATE('Projektkostenkalkulation EP'!$B$8,3)+W$9,Datenquellen!$F$7:$H$45,3,FALSE))," ",VLOOKUP(EDATE('Projektkostenkalkulation EP'!$B$8,3)+W$9,Datenquellen!$F$7:$H$45,3,FALSE))="X"
                                    ),
                          "X",
                          ""
                          ),
               "X"
            )</f>
        <v/>
      </c>
      <c r="Y45" s="232" t="str">
        <f xml:space="preserve"> IF(TEXT((EDATE('Projektkostenkalkulation EP'!$B$8,3)+X$9),"MM")=TEXT((EDATE('Projektkostenkalkulation EP'!$B$8,3)+(X$9-1)),"MM"),
             IF(
                        OR(
                                    TEXT((EDATE('Projektkostenkalkulation EP'!$B$8,3)+X$9),"TTT") = "Sa",
                                    TEXT((EDATE('Projektkostenkalkulation EP'!$B$8,3)+X$9),"TTT") = "So",
                                    IF(ISNA(VLOOKUP(EDATE('Projektkostenkalkulation EP'!$B$8,3)+X$9,Datenquellen!$F$7:$H$45,3,FALSE))," ",VLOOKUP(EDATE('Projektkostenkalkulation EP'!$B$8,3)+X$9,Datenquellen!$F$7:$H$45,3,FALSE))="X"
                                    ),
                          "X",
                          ""
                          ),
               "X"
            )</f>
        <v/>
      </c>
      <c r="Z45" s="232" t="str">
        <f xml:space="preserve"> IF(TEXT((EDATE('Projektkostenkalkulation EP'!$B$8,3)+Y$9),"MM")=TEXT((EDATE('Projektkostenkalkulation EP'!$B$8,3)+(Y$9-1)),"MM"),
             IF(
                        OR(
                                    TEXT((EDATE('Projektkostenkalkulation EP'!$B$8,3)+Y$9),"TTT") = "Sa",
                                    TEXT((EDATE('Projektkostenkalkulation EP'!$B$8,3)+Y$9),"TTT") = "So",
                                    IF(ISNA(VLOOKUP(EDATE('Projektkostenkalkulation EP'!$B$8,3)+Y$9,Datenquellen!$F$7:$H$45,3,FALSE))," ",VLOOKUP(EDATE('Projektkostenkalkulation EP'!$B$8,3)+Y$9,Datenquellen!$F$7:$H$45,3,FALSE))="X"
                                    ),
                          "X",
                          ""
                          ),
               "X"
            )</f>
        <v/>
      </c>
      <c r="AA45" s="232" t="str">
        <f xml:space="preserve"> IF(TEXT((EDATE('Projektkostenkalkulation EP'!$B$8,3)+Z$9),"MM")=TEXT((EDATE('Projektkostenkalkulation EP'!$B$8,3)+(Z$9-1)),"MM"),
             IF(
                        OR(
                                    TEXT((EDATE('Projektkostenkalkulation EP'!$B$8,3)+Z$9),"TTT") = "Sa",
                                    TEXT((EDATE('Projektkostenkalkulation EP'!$B$8,3)+Z$9),"TTT") = "So",
                                    IF(ISNA(VLOOKUP(EDATE('Projektkostenkalkulation EP'!$B$8,3)+Z$9,Datenquellen!$F$7:$H$45,3,FALSE))," ",VLOOKUP(EDATE('Projektkostenkalkulation EP'!$B$8,3)+Z$9,Datenquellen!$F$7:$H$45,3,FALSE))="X"
                                    ),
                          "X",
                          ""
                          ),
               "X"
            )</f>
        <v/>
      </c>
      <c r="AB45" s="232" t="str">
        <f xml:space="preserve"> IF(TEXT((EDATE('Projektkostenkalkulation EP'!$B$8,3)+AA$9),"MM")=TEXT((EDATE('Projektkostenkalkulation EP'!$B$8,3)+(AA$9-1)),"MM"),
             IF(
                        OR(
                                    TEXT((EDATE('Projektkostenkalkulation EP'!$B$8,3)+AA$9),"TTT") = "Sa",
                                    TEXT((EDATE('Projektkostenkalkulation EP'!$B$8,3)+AA$9),"TTT") = "So",
                                    IF(ISNA(VLOOKUP(EDATE('Projektkostenkalkulation EP'!$B$8,3)+AA$9,Datenquellen!$F$7:$H$45,3,FALSE))," ",VLOOKUP(EDATE('Projektkostenkalkulation EP'!$B$8,3)+AA$9,Datenquellen!$F$7:$H$45,3,FALSE))="X"
                                    ),
                          "X",
                          ""
                          ),
               "X"
            )</f>
        <v/>
      </c>
      <c r="AC45" s="232" t="str">
        <f xml:space="preserve"> IF(TEXT((EDATE('Projektkostenkalkulation EP'!$B$8,3)+AB$9),"MM")=TEXT((EDATE('Projektkostenkalkulation EP'!$B$8,3)+(AB$9-1)),"MM"),
             IF(
                        OR(
                                    TEXT((EDATE('Projektkostenkalkulation EP'!$B$8,3)+AB$9),"TTT") = "Sa",
                                    TEXT((EDATE('Projektkostenkalkulation EP'!$B$8,3)+AB$9),"TTT") = "So",
                                    IF(ISNA(VLOOKUP(EDATE('Projektkostenkalkulation EP'!$B$8,3)+AB$9,Datenquellen!$F$7:$H$45,3,FALSE))," ",VLOOKUP(EDATE('Projektkostenkalkulation EP'!$B$8,3)+AB$9,Datenquellen!$F$7:$H$45,3,FALSE))="X"
                                    ),
                          "X",
                          ""
                          ),
               "X"
            )</f>
        <v>X</v>
      </c>
      <c r="AD45" s="232" t="str">
        <f xml:space="preserve"> IF(TEXT((EDATE('Projektkostenkalkulation EP'!$B$8,3)+AC$9),"MM")=TEXT((EDATE('Projektkostenkalkulation EP'!$B$8,3)+(AC$9-1)),"MM"),
             IF(
                        OR(
                                    TEXT((EDATE('Projektkostenkalkulation EP'!$B$8,3)+AC$9),"TTT") = "Sa",
                                    TEXT((EDATE('Projektkostenkalkulation EP'!$B$8,3)+AC$9),"TTT") = "So",
                                    IF(ISNA(VLOOKUP(EDATE('Projektkostenkalkulation EP'!$B$8,3)+AC$9,Datenquellen!$F$7:$H$45,3,FALSE))," ",VLOOKUP(EDATE('Projektkostenkalkulation EP'!$B$8,3)+AC$9,Datenquellen!$F$7:$H$45,3,FALSE))="X"
                                    ),
                          "X",
                          ""
                          ),
               "X"
            )</f>
        <v>X</v>
      </c>
      <c r="AE45" s="232" t="str">
        <f xml:space="preserve"> IF(TEXT((EDATE('Projektkostenkalkulation EP'!$B$8,3)+AD$9),"MM")=TEXT((EDATE('Projektkostenkalkulation EP'!$B$8,3)+(AD$9-1)),"MM"),
             IF(
                        OR(
                                    TEXT((EDATE('Projektkostenkalkulation EP'!$B$8,3)+AD$9),"TTT") = "Sa",
                                    TEXT((EDATE('Projektkostenkalkulation EP'!$B$8,3)+AD$9),"TTT") = "So",
                                    IF(ISNA(VLOOKUP(EDATE('Projektkostenkalkulation EP'!$B$8,3)+AD$9,Datenquellen!$F$7:$H$45,3,FALSE))," ",VLOOKUP(EDATE('Projektkostenkalkulation EP'!$B$8,3)+AD$9,Datenquellen!$F$7:$H$45,3,FALSE))="X"
                                    ),
                          "X",
                          ""
                          ),
               "X"
            )</f>
        <v/>
      </c>
      <c r="AF45" s="232" t="str">
        <f xml:space="preserve"> IF(TEXT((EDATE('Projektkostenkalkulation EP'!$B$8,3)+AE$9),"MM")=TEXT((EDATE('Projektkostenkalkulation EP'!$B$8,3)+(AE$9-1)),"MM"),
             IF(
                        OR(
                                    TEXT((EDATE('Projektkostenkalkulation EP'!$B$8,3)+AE$9),"TTT") = "Sa",
                                    TEXT((EDATE('Projektkostenkalkulation EP'!$B$8,3)+AE$9),"TTT") = "So",
                                    IF(ISNA(VLOOKUP(EDATE('Projektkostenkalkulation EP'!$B$8,3)+AE$9,Datenquellen!$F$7:$H$45,3,FALSE))," ",VLOOKUP(EDATE('Projektkostenkalkulation EP'!$B$8,3)+AE$9,Datenquellen!$F$7:$H$45,3,FALSE))="X"
                                    ),
                          "X",
                          ""
                          ),
               "X"
            )</f>
        <v/>
      </c>
      <c r="AG45" s="233" t="str">
        <f xml:space="preserve"> IF(TEXT((EDATE('Projektkostenkalkulation EP'!$B$8,3)+AF$9),"MM")=TEXT((EDATE('Projektkostenkalkulation EP'!$B$8,3)+(AF$9-1)),"MM"),
             IF(
                        OR(
                                    TEXT((EDATE('Projektkostenkalkulation EP'!$B$8,3)+AF$9),"TTT") = "Sa",
                                    TEXT((EDATE('Projektkostenkalkulation EP'!$B$8,3)+AF$9),"TTT") = "So",
                                    IF(ISNA(VLOOKUP(EDATE('Projektkostenkalkulation EP'!$B$8,3)+AF$9,Datenquellen!$F$7:$H$45,3,FALSE))," ",VLOOKUP(EDATE('Projektkostenkalkulation EP'!$B$8,3)+AF$9,Datenquellen!$F$7:$H$45,3,FALSE))="X"
                                    ),
                          "X",
                          ""
                          ),
               "X"
            )</f>
        <v>X</v>
      </c>
      <c r="AH45" s="234"/>
      <c r="AI45" s="235"/>
      <c r="AJ45" s="476"/>
      <c r="AK45" s="473"/>
      <c r="AL45" s="231"/>
      <c r="AM45" s="232" t="str">
        <f>IF(
            OR(
                     TEXT(EDATE('Projektkostenkalkulation EP'!$B$8,3),"TTT") = "Sa",
                     TEXT(EDATE('Projektkostenkalkulation EP'!$B$8,3),"TTT") = "So",
                     IF(ISNA(VLOOKUP(EDATE('Projektkostenkalkulation EP'!$B$8,3),Datenquellen!$F$7:$H$45,3,FALSE))," ",VLOOKUP(EDATE('Projektkostenkalkulation EP'!$B$8,3),Datenquellen!$F$7:$H$45,3,FALSE))="X"
                            ),
                    "X",
                    ""
            )</f>
        <v>X</v>
      </c>
      <c r="AN45" s="232" t="str">
        <f xml:space="preserve"> IF(TEXT((EDATE('Projektkostenkalkulation EP'!$B$8,3)+AM$9),"MM")=TEXT((EDATE('Projektkostenkalkulation EP'!$B$8,3)+(AM$9-1)),"MM"),
             IF(
                        OR(
                                    TEXT((EDATE('Projektkostenkalkulation EP'!$B$8,3)+AM$9),"TTT") = "Sa",
                                    TEXT((EDATE('Projektkostenkalkulation EP'!$B$8,3)+AM$9),"TTT") = "So",
                                    IF(ISNA(VLOOKUP(EDATE('Projektkostenkalkulation EP'!$B$8,3)+AM$9,Datenquellen!$F$7:$H$45,3,FALSE))," ",VLOOKUP(EDATE('Projektkostenkalkulation EP'!$B$8,3)+AM$9,Datenquellen!$F$7:$H$45,3,FALSE))="X"
                                    ),
                          "X",
                          ""
                          ),
               "X"
            )</f>
        <v/>
      </c>
      <c r="AO45" s="232" t="str">
        <f xml:space="preserve"> IF(TEXT((EDATE('Projektkostenkalkulation EP'!$B$8,3)+AN$9),"MM")=TEXT((EDATE('Projektkostenkalkulation EP'!$B$8,3)+(AN$9-1)),"MM"),
             IF(
                        OR(
                                    TEXT((EDATE('Projektkostenkalkulation EP'!$B$8,3)+AN$9),"TTT") = "Sa",
                                    TEXT((EDATE('Projektkostenkalkulation EP'!$B$8,3)+AN$9),"TTT") = "So",
                                    IF(ISNA(VLOOKUP(EDATE('Projektkostenkalkulation EP'!$B$8,3)+AN$9,Datenquellen!$F$7:$H$45,3,FALSE))," ",VLOOKUP(EDATE('Projektkostenkalkulation EP'!$B$8,3)+AN$9,Datenquellen!$F$7:$H$45,3,FALSE))="X"
                                    ),
                          "X",
                          ""
                          ),
               "X"
            )</f>
        <v/>
      </c>
      <c r="AP45" s="232" t="str">
        <f xml:space="preserve"> IF(TEXT((EDATE('Projektkostenkalkulation EP'!$B$8,3)+AO$9),"MM")=TEXT((EDATE('Projektkostenkalkulation EP'!$B$8,3)+(AO$9-1)),"MM"),
             IF(
                        OR(
                                    TEXT((EDATE('Projektkostenkalkulation EP'!$B$8,3)+AO$9),"TTT") = "Sa",
                                    TEXT((EDATE('Projektkostenkalkulation EP'!$B$8,3)+AO$9),"TTT") = "So",
                                    IF(ISNA(VLOOKUP(EDATE('Projektkostenkalkulation EP'!$B$8,3)+AO$9,Datenquellen!$F$7:$H$45,3,FALSE))," ",VLOOKUP(EDATE('Projektkostenkalkulation EP'!$B$8,3)+AO$9,Datenquellen!$F$7:$H$45,3,FALSE))="X"
                                    ),
                          "X",
                          ""
                          ),
               "X"
            )</f>
        <v/>
      </c>
      <c r="AQ45" s="232" t="str">
        <f xml:space="preserve"> IF(TEXT((EDATE('Projektkostenkalkulation EP'!$B$8,3)+AP$9),"MM")=TEXT((EDATE('Projektkostenkalkulation EP'!$B$8,3)+(AP$9-1)),"MM"),
             IF(
                        OR(
                                    TEXT((EDATE('Projektkostenkalkulation EP'!$B$8,3)+AP$9),"TTT") = "Sa",
                                    TEXT((EDATE('Projektkostenkalkulation EP'!$B$8,3)+AP$9),"TTT") = "So",
                                    IF(ISNA(VLOOKUP(EDATE('Projektkostenkalkulation EP'!$B$8,3)+AP$9,Datenquellen!$F$7:$H$45,3,FALSE))," ",VLOOKUP(EDATE('Projektkostenkalkulation EP'!$B$8,3)+AP$9,Datenquellen!$F$7:$H$45,3,FALSE))="X"
                                    ),
                          "X",
                          ""
                          ),
               "X"
            )</f>
        <v/>
      </c>
      <c r="AR45" s="232" t="str">
        <f xml:space="preserve"> IF(TEXT((EDATE('Projektkostenkalkulation EP'!$B$8,3)+AQ$9),"MM")=TEXT((EDATE('Projektkostenkalkulation EP'!$B$8,3)+(AQ$9-1)),"MM"),
             IF(
                        OR(
                                    TEXT((EDATE('Projektkostenkalkulation EP'!$B$8,3)+AQ$9),"TTT") = "Sa",
                                    TEXT((EDATE('Projektkostenkalkulation EP'!$B$8,3)+AQ$9),"TTT") = "So",
                                    IF(ISNA(VLOOKUP(EDATE('Projektkostenkalkulation EP'!$B$8,3)+AQ$9,Datenquellen!$F$7:$H$45,3,FALSE))," ",VLOOKUP(EDATE('Projektkostenkalkulation EP'!$B$8,3)+AQ$9,Datenquellen!$F$7:$H$45,3,FALSE))="X"
                                    ),
                          "X",
                          ""
                          ),
               "X"
            )</f>
        <v>X</v>
      </c>
      <c r="AS45" s="232" t="str">
        <f xml:space="preserve"> IF(TEXT((EDATE('Projektkostenkalkulation EP'!$B$8,3)+AR$9),"MM")=TEXT((EDATE('Projektkostenkalkulation EP'!$B$8,3)+(AR$9-1)),"MM"),
             IF(
                        OR(
                                    TEXT((EDATE('Projektkostenkalkulation EP'!$B$8,3)+AR$9),"TTT") = "Sa",
                                    TEXT((EDATE('Projektkostenkalkulation EP'!$B$8,3)+AR$9),"TTT") = "So",
                                    IF(ISNA(VLOOKUP(EDATE('Projektkostenkalkulation EP'!$B$8,3)+AR$9,Datenquellen!$F$7:$H$45,3,FALSE))," ",VLOOKUP(EDATE('Projektkostenkalkulation EP'!$B$8,3)+AR$9,Datenquellen!$F$7:$H$45,3,FALSE))="X"
                                    ),
                          "X",
                          ""
                          ),
               "X"
            )</f>
        <v>X</v>
      </c>
      <c r="AT45" s="232" t="str">
        <f xml:space="preserve"> IF(TEXT((EDATE('Projektkostenkalkulation EP'!$B$8,3)+AS$9),"MM")=TEXT((EDATE('Projektkostenkalkulation EP'!$B$8,3)+(AS$9-1)),"MM"),
             IF(
                        OR(
                                    TEXT((EDATE('Projektkostenkalkulation EP'!$B$8,3)+AS$9),"TTT") = "Sa",
                                    TEXT((EDATE('Projektkostenkalkulation EP'!$B$8,3)+AS$9),"TTT") = "So",
                                    IF(ISNA(VLOOKUP(EDATE('Projektkostenkalkulation EP'!$B$8,3)+AS$9,Datenquellen!$F$7:$H$45,3,FALSE))," ",VLOOKUP(EDATE('Projektkostenkalkulation EP'!$B$8,3)+AS$9,Datenquellen!$F$7:$H$45,3,FALSE))="X"
                                    ),
                          "X",
                          ""
                          ),
               "X"
            )</f>
        <v/>
      </c>
      <c r="AU45" s="232" t="str">
        <f xml:space="preserve"> IF(TEXT((EDATE('Projektkostenkalkulation EP'!$B$8,3)+AT$9),"MM")=TEXT((EDATE('Projektkostenkalkulation EP'!$B$8,3)+(AT$9-1)),"MM"),
             IF(
                        OR(
                                    TEXT((EDATE('Projektkostenkalkulation EP'!$B$8,3)+AT$9),"TTT") = "Sa",
                                    TEXT((EDATE('Projektkostenkalkulation EP'!$B$8,3)+AT$9),"TTT") = "So",
                                    IF(ISNA(VLOOKUP(EDATE('Projektkostenkalkulation EP'!$B$8,3)+AT$9,Datenquellen!$F$7:$H$45,3,FALSE))," ",VLOOKUP(EDATE('Projektkostenkalkulation EP'!$B$8,3)+AT$9,Datenquellen!$F$7:$H$45,3,FALSE))="X"
                                    ),
                          "X",
                          ""
                          ),
               "X"
            )</f>
        <v/>
      </c>
      <c r="AV45" s="232" t="str">
        <f xml:space="preserve"> IF(TEXT((EDATE('Projektkostenkalkulation EP'!$B$8,3)+AU$9),"MM")=TEXT((EDATE('Projektkostenkalkulation EP'!$B$8,3)+(AU$9-1)),"MM"),
             IF(
                        OR(
                                    TEXT((EDATE('Projektkostenkalkulation EP'!$B$8,3)+AU$9),"TTT") = "Sa",
                                    TEXT((EDATE('Projektkostenkalkulation EP'!$B$8,3)+AU$9),"TTT") = "So",
                                    IF(ISNA(VLOOKUP(EDATE('Projektkostenkalkulation EP'!$B$8,3)+AU$9,Datenquellen!$F$7:$H$45,3,FALSE))," ",VLOOKUP(EDATE('Projektkostenkalkulation EP'!$B$8,3)+AU$9,Datenquellen!$F$7:$H$45,3,FALSE))="X"
                                    ),
                          "X",
                          ""
                          ),
               "X"
            )</f>
        <v/>
      </c>
      <c r="AW45" s="232" t="str">
        <f xml:space="preserve"> IF(TEXT((EDATE('Projektkostenkalkulation EP'!$B$8,3)+AV$9),"MM")=TEXT((EDATE('Projektkostenkalkulation EP'!$B$8,3)+(AV$9-1)),"MM"),
             IF(
                        OR(
                                    TEXT((EDATE('Projektkostenkalkulation EP'!$B$8,3)+AV$9),"TTT") = "Sa",
                                    TEXT((EDATE('Projektkostenkalkulation EP'!$B$8,3)+AV$9),"TTT") = "So",
                                    IF(ISNA(VLOOKUP(EDATE('Projektkostenkalkulation EP'!$B$8,3)+AV$9,Datenquellen!$F$7:$H$45,3,FALSE))," ",VLOOKUP(EDATE('Projektkostenkalkulation EP'!$B$8,3)+AV$9,Datenquellen!$F$7:$H$45,3,FALSE))="X"
                                    ),
                          "X",
                          ""
                          ),
               "X"
            )</f>
        <v/>
      </c>
      <c r="AX45" s="232" t="str">
        <f xml:space="preserve"> IF(TEXT((EDATE('Projektkostenkalkulation EP'!$B$8,3)+AW$9),"MM")=TEXT((EDATE('Projektkostenkalkulation EP'!$B$8,3)+(AW$9-1)),"MM"),
             IF(
                        OR(
                                    TEXT((EDATE('Projektkostenkalkulation EP'!$B$8,3)+AW$9),"TTT") = "Sa",
                                    TEXT((EDATE('Projektkostenkalkulation EP'!$B$8,3)+AW$9),"TTT") = "So",
                                    IF(ISNA(VLOOKUP(EDATE('Projektkostenkalkulation EP'!$B$8,3)+AW$9,Datenquellen!$F$7:$H$45,3,FALSE))," ",VLOOKUP(EDATE('Projektkostenkalkulation EP'!$B$8,3)+AW$9,Datenquellen!$F$7:$H$45,3,FALSE))="X"
                                    ),
                          "X",
                          ""
                          ),
               "X"
            )</f>
        <v/>
      </c>
      <c r="AY45" s="232" t="str">
        <f xml:space="preserve"> IF(TEXT((EDATE('Projektkostenkalkulation EP'!$B$8,3)+AX$9),"MM")=TEXT((EDATE('Projektkostenkalkulation EP'!$B$8,3)+(AX$9-1)),"MM"),
             IF(
                        OR(
                                    TEXT((EDATE('Projektkostenkalkulation EP'!$B$8,3)+AX$9),"TTT") = "Sa",
                                    TEXT((EDATE('Projektkostenkalkulation EP'!$B$8,3)+AX$9),"TTT") = "So",
                                    IF(ISNA(VLOOKUP(EDATE('Projektkostenkalkulation EP'!$B$8,3)+AX$9,Datenquellen!$F$7:$H$45,3,FALSE))," ",VLOOKUP(EDATE('Projektkostenkalkulation EP'!$B$8,3)+AX$9,Datenquellen!$F$7:$H$45,3,FALSE))="X"
                                    ),
                          "X",
                          ""
                          ),
               "X"
            )</f>
        <v>X</v>
      </c>
      <c r="AZ45" s="232" t="str">
        <f xml:space="preserve"> IF(TEXT((EDATE('Projektkostenkalkulation EP'!$B$8,3)+AY$9),"MM")=TEXT((EDATE('Projektkostenkalkulation EP'!$B$8,3)+(AY$9-1)),"MM"),
             IF(
                        OR(
                                    TEXT((EDATE('Projektkostenkalkulation EP'!$B$8,3)+AY$9),"TTT") = "Sa",
                                    TEXT((EDATE('Projektkostenkalkulation EP'!$B$8,3)+AY$9),"TTT") = "So",
                                    IF(ISNA(VLOOKUP(EDATE('Projektkostenkalkulation EP'!$B$8,3)+AY$9,Datenquellen!$F$7:$H$45,3,FALSE))," ",VLOOKUP(EDATE('Projektkostenkalkulation EP'!$B$8,3)+AY$9,Datenquellen!$F$7:$H$45,3,FALSE))="X"
                                    ),
                          "X",
                          ""
                          ),
               "X"
            )</f>
        <v>X</v>
      </c>
      <c r="BA45" s="232" t="str">
        <f xml:space="preserve"> IF(TEXT((EDATE('Projektkostenkalkulation EP'!$B$8,3)+AZ$9),"MM")=TEXT((EDATE('Projektkostenkalkulation EP'!$B$8,3)+(AZ$9-1)),"MM"),
             IF(
                        OR(
                                    TEXT((EDATE('Projektkostenkalkulation EP'!$B$8,3)+AZ$9),"TTT") = "Sa",
                                    TEXT((EDATE('Projektkostenkalkulation EP'!$B$8,3)+AZ$9),"TTT") = "So",
                                    IF(ISNA(VLOOKUP(EDATE('Projektkostenkalkulation EP'!$B$8,3)+AZ$9,Datenquellen!$F$7:$H$45,3,FALSE))," ",VLOOKUP(EDATE('Projektkostenkalkulation EP'!$B$8,3)+AZ$9,Datenquellen!$F$7:$H$45,3,FALSE))="X"
                                    ),
                          "X",
                          ""
                          ),
               "X"
            )</f>
        <v/>
      </c>
      <c r="BB45" s="232" t="str">
        <f xml:space="preserve"> IF(TEXT((EDATE('Projektkostenkalkulation EP'!$B$8,3)+BA$9),"MM")=TEXT((EDATE('Projektkostenkalkulation EP'!$B$8,3)+(BA$9-1)),"MM"),
             IF(
                        OR(
                                    TEXT((EDATE('Projektkostenkalkulation EP'!$B$8,3)+BA$9),"TTT") = "Sa",
                                    TEXT((EDATE('Projektkostenkalkulation EP'!$B$8,3)+BA$9),"TTT") = "So",
                                    IF(ISNA(VLOOKUP(EDATE('Projektkostenkalkulation EP'!$B$8,3)+BA$9,Datenquellen!$F$7:$H$45,3,FALSE))," ",VLOOKUP(EDATE('Projektkostenkalkulation EP'!$B$8,3)+BA$9,Datenquellen!$F$7:$H$45,3,FALSE))="X"
                                    ),
                          "X",
                          ""
                          ),
               "X"
            )</f>
        <v/>
      </c>
      <c r="BC45" s="232" t="str">
        <f xml:space="preserve"> IF(TEXT((EDATE('Projektkostenkalkulation EP'!$B$8,3)+BB$9),"MM")=TEXT((EDATE('Projektkostenkalkulation EP'!$B$8,3)+(BB$9-1)),"MM"),
             IF(
                        OR(
                                    TEXT((EDATE('Projektkostenkalkulation EP'!$B$8,3)+BB$9),"TTT") = "Sa",
                                    TEXT((EDATE('Projektkostenkalkulation EP'!$B$8,3)+BB$9),"TTT") = "So",
                                    IF(ISNA(VLOOKUP(EDATE('Projektkostenkalkulation EP'!$B$8,3)+BB$9,Datenquellen!$F$7:$H$45,3,FALSE))," ",VLOOKUP(EDATE('Projektkostenkalkulation EP'!$B$8,3)+BB$9,Datenquellen!$F$7:$H$45,3,FALSE))="X"
                                    ),
                          "X",
                          ""
                          ),
               "X"
            )</f>
        <v/>
      </c>
      <c r="BD45" s="232" t="str">
        <f xml:space="preserve"> IF(TEXT((EDATE('Projektkostenkalkulation EP'!$B$8,3)+BC$9),"MM")=TEXT((EDATE('Projektkostenkalkulation EP'!$B$8,3)+(BC$9-1)),"MM"),
             IF(
                        OR(
                                    TEXT((EDATE('Projektkostenkalkulation EP'!$B$8,3)+BC$9),"TTT") = "Sa",
                                    TEXT((EDATE('Projektkostenkalkulation EP'!$B$8,3)+BC$9),"TTT") = "So",
                                    IF(ISNA(VLOOKUP(EDATE('Projektkostenkalkulation EP'!$B$8,3)+BC$9,Datenquellen!$F$7:$H$45,3,FALSE))," ",VLOOKUP(EDATE('Projektkostenkalkulation EP'!$B$8,3)+BC$9,Datenquellen!$F$7:$H$45,3,FALSE))="X"
                                    ),
                          "X",
                          ""
                          ),
               "X"
            )</f>
        <v/>
      </c>
      <c r="BE45" s="232" t="str">
        <f xml:space="preserve"> IF(TEXT((EDATE('Projektkostenkalkulation EP'!$B$8,3)+BD$9),"MM")=TEXT((EDATE('Projektkostenkalkulation EP'!$B$8,3)+(BD$9-1)),"MM"),
             IF(
                        OR(
                                    TEXT((EDATE('Projektkostenkalkulation EP'!$B$8,3)+BD$9),"TTT") = "Sa",
                                    TEXT((EDATE('Projektkostenkalkulation EP'!$B$8,3)+BD$9),"TTT") = "So",
                                    IF(ISNA(VLOOKUP(EDATE('Projektkostenkalkulation EP'!$B$8,3)+BD$9,Datenquellen!$F$7:$H$45,3,FALSE))," ",VLOOKUP(EDATE('Projektkostenkalkulation EP'!$B$8,3)+BD$9,Datenquellen!$F$7:$H$45,3,FALSE))="X"
                                    ),
                          "X",
                          ""
                          ),
               "X"
            )</f>
        <v/>
      </c>
      <c r="BF45" s="232" t="str">
        <f xml:space="preserve"> IF(TEXT((EDATE('Projektkostenkalkulation EP'!$B$8,3)+BE$9),"MM")=TEXT((EDATE('Projektkostenkalkulation EP'!$B$8,3)+(BE$9-1)),"MM"),
             IF(
                        OR(
                                    TEXT((EDATE('Projektkostenkalkulation EP'!$B$8,3)+BE$9),"TTT") = "Sa",
                                    TEXT((EDATE('Projektkostenkalkulation EP'!$B$8,3)+BE$9),"TTT") = "So",
                                    IF(ISNA(VLOOKUP(EDATE('Projektkostenkalkulation EP'!$B$8,3)+BE$9,Datenquellen!$F$7:$H$45,3,FALSE))," ",VLOOKUP(EDATE('Projektkostenkalkulation EP'!$B$8,3)+BE$9,Datenquellen!$F$7:$H$45,3,FALSE))="X"
                                    ),
                          "X",
                          ""
                          ),
               "X"
            )</f>
        <v>X</v>
      </c>
      <c r="BG45" s="232" t="str">
        <f xml:space="preserve"> IF(TEXT((EDATE('Projektkostenkalkulation EP'!$B$8,3)+BF$9),"MM")=TEXT((EDATE('Projektkostenkalkulation EP'!$B$8,3)+(BF$9-1)),"MM"),
             IF(
                        OR(
                                    TEXT((EDATE('Projektkostenkalkulation EP'!$B$8,3)+BF$9),"TTT") = "Sa",
                                    TEXT((EDATE('Projektkostenkalkulation EP'!$B$8,3)+BF$9),"TTT") = "So",
                                    IF(ISNA(VLOOKUP(EDATE('Projektkostenkalkulation EP'!$B$8,3)+BF$9,Datenquellen!$F$7:$H$45,3,FALSE))," ",VLOOKUP(EDATE('Projektkostenkalkulation EP'!$B$8,3)+BF$9,Datenquellen!$F$7:$H$45,3,FALSE))="X"
                                    ),
                          "X",
                          ""
                          ),
               "X"
            )</f>
        <v>X</v>
      </c>
      <c r="BH45" s="232" t="str">
        <f xml:space="preserve"> IF(TEXT((EDATE('Projektkostenkalkulation EP'!$B$8,3)+BG$9),"MM")=TEXT((EDATE('Projektkostenkalkulation EP'!$B$8,3)+(BG$9-1)),"MM"),
             IF(
                        OR(
                                    TEXT((EDATE('Projektkostenkalkulation EP'!$B$8,3)+BG$9),"TTT") = "Sa",
                                    TEXT((EDATE('Projektkostenkalkulation EP'!$B$8,3)+BG$9),"TTT") = "So",
                                    IF(ISNA(VLOOKUP(EDATE('Projektkostenkalkulation EP'!$B$8,3)+BG$9,Datenquellen!$F$7:$H$45,3,FALSE))," ",VLOOKUP(EDATE('Projektkostenkalkulation EP'!$B$8,3)+BG$9,Datenquellen!$F$7:$H$45,3,FALSE))="X"
                                    ),
                          "X",
                          ""
                          ),
               "X"
            )</f>
        <v/>
      </c>
      <c r="BI45" s="232" t="str">
        <f xml:space="preserve"> IF(TEXT((EDATE('Projektkostenkalkulation EP'!$B$8,3)+BH$9),"MM")=TEXT((EDATE('Projektkostenkalkulation EP'!$B$8,3)+(BH$9-1)),"MM"),
             IF(
                        OR(
                                    TEXT((EDATE('Projektkostenkalkulation EP'!$B$8,3)+BH$9),"TTT") = "Sa",
                                    TEXT((EDATE('Projektkostenkalkulation EP'!$B$8,3)+BH$9),"TTT") = "So",
                                    IF(ISNA(VLOOKUP(EDATE('Projektkostenkalkulation EP'!$B$8,3)+BH$9,Datenquellen!$F$7:$H$45,3,FALSE))," ",VLOOKUP(EDATE('Projektkostenkalkulation EP'!$B$8,3)+BH$9,Datenquellen!$F$7:$H$45,3,FALSE))="X"
                                    ),
                          "X",
                          ""
                          ),
               "X"
            )</f>
        <v/>
      </c>
      <c r="BJ45" s="232" t="str">
        <f xml:space="preserve"> IF(TEXT((EDATE('Projektkostenkalkulation EP'!$B$8,3)+BI$9),"MM")=TEXT((EDATE('Projektkostenkalkulation EP'!$B$8,3)+(BI$9-1)),"MM"),
             IF(
                        OR(
                                    TEXT((EDATE('Projektkostenkalkulation EP'!$B$8,3)+BI$9),"TTT") = "Sa",
                                    TEXT((EDATE('Projektkostenkalkulation EP'!$B$8,3)+BI$9),"TTT") = "So",
                                    IF(ISNA(VLOOKUP(EDATE('Projektkostenkalkulation EP'!$B$8,3)+BI$9,Datenquellen!$F$7:$H$45,3,FALSE))," ",VLOOKUP(EDATE('Projektkostenkalkulation EP'!$B$8,3)+BI$9,Datenquellen!$F$7:$H$45,3,FALSE))="X"
                                    ),
                          "X",
                          ""
                          ),
               "X"
            )</f>
        <v/>
      </c>
      <c r="BK45" s="232" t="str">
        <f xml:space="preserve"> IF(TEXT((EDATE('Projektkostenkalkulation EP'!$B$8,3)+BJ$9),"MM")=TEXT((EDATE('Projektkostenkalkulation EP'!$B$8,3)+(BJ$9-1)),"MM"),
             IF(
                        OR(
                                    TEXT((EDATE('Projektkostenkalkulation EP'!$B$8,3)+BJ$9),"TTT") = "Sa",
                                    TEXT((EDATE('Projektkostenkalkulation EP'!$B$8,3)+BJ$9),"TTT") = "So",
                                    IF(ISNA(VLOOKUP(EDATE('Projektkostenkalkulation EP'!$B$8,3)+BJ$9,Datenquellen!$F$7:$H$45,3,FALSE))," ",VLOOKUP(EDATE('Projektkostenkalkulation EP'!$B$8,3)+BJ$9,Datenquellen!$F$7:$H$45,3,FALSE))="X"
                                    ),
                          "X",
                          ""
                          ),
               "X"
            )</f>
        <v/>
      </c>
      <c r="BL45" s="232" t="str">
        <f xml:space="preserve"> IF(TEXT((EDATE('Projektkostenkalkulation EP'!$B$8,3)+BK$9),"MM")=TEXT((EDATE('Projektkostenkalkulation EP'!$B$8,3)+(BK$9-1)),"MM"),
             IF(
                        OR(
                                    TEXT((EDATE('Projektkostenkalkulation EP'!$B$8,3)+BK$9),"TTT") = "Sa",
                                    TEXT((EDATE('Projektkostenkalkulation EP'!$B$8,3)+BK$9),"TTT") = "So",
                                    IF(ISNA(VLOOKUP(EDATE('Projektkostenkalkulation EP'!$B$8,3)+BK$9,Datenquellen!$F$7:$H$45,3,FALSE))," ",VLOOKUP(EDATE('Projektkostenkalkulation EP'!$B$8,3)+BK$9,Datenquellen!$F$7:$H$45,3,FALSE))="X"
                                    ),
                          "X",
                          ""
                          ),
               "X"
            )</f>
        <v/>
      </c>
      <c r="BM45" s="232" t="str">
        <f xml:space="preserve"> IF(TEXT((EDATE('Projektkostenkalkulation EP'!$B$8,3)+BL$9),"MM")=TEXT((EDATE('Projektkostenkalkulation EP'!$B$8,3)+(BL$9-1)),"MM"),
             IF(
                        OR(
                                    TEXT((EDATE('Projektkostenkalkulation EP'!$B$8,3)+BL$9),"TTT") = "Sa",
                                    TEXT((EDATE('Projektkostenkalkulation EP'!$B$8,3)+BL$9),"TTT") = "So",
                                    IF(ISNA(VLOOKUP(EDATE('Projektkostenkalkulation EP'!$B$8,3)+BL$9,Datenquellen!$F$7:$H$45,3,FALSE))," ",VLOOKUP(EDATE('Projektkostenkalkulation EP'!$B$8,3)+BL$9,Datenquellen!$F$7:$H$45,3,FALSE))="X"
                                    ),
                          "X",
                          ""
                          ),
               "X"
            )</f>
        <v>X</v>
      </c>
      <c r="BN45" s="232" t="str">
        <f xml:space="preserve"> IF(TEXT((EDATE('Projektkostenkalkulation EP'!$B$8,3)+BM$9),"MM")=TEXT((EDATE('Projektkostenkalkulation EP'!$B$8,3)+(BM$9-1)),"MM"),
             IF(
                        OR(
                                    TEXT((EDATE('Projektkostenkalkulation EP'!$B$8,3)+BM$9),"TTT") = "Sa",
                                    TEXT((EDATE('Projektkostenkalkulation EP'!$B$8,3)+BM$9),"TTT") = "So",
                                    IF(ISNA(VLOOKUP(EDATE('Projektkostenkalkulation EP'!$B$8,3)+BM$9,Datenquellen!$F$7:$H$45,3,FALSE))," ",VLOOKUP(EDATE('Projektkostenkalkulation EP'!$B$8,3)+BM$9,Datenquellen!$F$7:$H$45,3,FALSE))="X"
                                    ),
                          "X",
                          ""
                          ),
               "X"
            )</f>
        <v>X</v>
      </c>
      <c r="BO45" s="232" t="str">
        <f xml:space="preserve"> IF(TEXT((EDATE('Projektkostenkalkulation EP'!$B$8,3)+BN$9),"MM")=TEXT((EDATE('Projektkostenkalkulation EP'!$B$8,3)+(BN$9-1)),"MM"),
             IF(
                        OR(
                                    TEXT((EDATE('Projektkostenkalkulation EP'!$B$8,3)+BN$9),"TTT") = "Sa",
                                    TEXT((EDATE('Projektkostenkalkulation EP'!$B$8,3)+BN$9),"TTT") = "So",
                                    IF(ISNA(VLOOKUP(EDATE('Projektkostenkalkulation EP'!$B$8,3)+BN$9,Datenquellen!$F$7:$H$45,3,FALSE))," ",VLOOKUP(EDATE('Projektkostenkalkulation EP'!$B$8,3)+BN$9,Datenquellen!$F$7:$H$45,3,FALSE))="X"
                                    ),
                          "X",
                          ""
                          ),
               "X"
            )</f>
        <v/>
      </c>
      <c r="BP45" s="232" t="str">
        <f xml:space="preserve"> IF(TEXT((EDATE('Projektkostenkalkulation EP'!$B$8,3)+BO$9),"MM")=TEXT((EDATE('Projektkostenkalkulation EP'!$B$8,3)+(BO$9-1)),"MM"),
             IF(
                        OR(
                                    TEXT((EDATE('Projektkostenkalkulation EP'!$B$8,3)+BO$9),"TTT") = "Sa",
                                    TEXT((EDATE('Projektkostenkalkulation EP'!$B$8,3)+BO$9),"TTT") = "So",
                                    IF(ISNA(VLOOKUP(EDATE('Projektkostenkalkulation EP'!$B$8,3)+BO$9,Datenquellen!$F$7:$H$45,3,FALSE))," ",VLOOKUP(EDATE('Projektkostenkalkulation EP'!$B$8,3)+BO$9,Datenquellen!$F$7:$H$45,3,FALSE))="X"
                                    ),
                          "X",
                          ""
                          ),
               "X"
            )</f>
        <v/>
      </c>
      <c r="BQ45" s="233" t="str">
        <f xml:space="preserve"> IF(TEXT((EDATE('Projektkostenkalkulation EP'!$B$8,3)+BP$9),"MM")=TEXT((EDATE('Projektkostenkalkulation EP'!$B$8,3)+(BP$9-1)),"MM"),
             IF(
                        OR(
                                    TEXT((EDATE('Projektkostenkalkulation EP'!$B$8,3)+BP$9),"TTT") = "Sa",
                                    TEXT((EDATE('Projektkostenkalkulation EP'!$B$8,3)+BP$9),"TTT") = "So",
                                    IF(ISNA(VLOOKUP(EDATE('Projektkostenkalkulation EP'!$B$8,3)+BP$9,Datenquellen!$F$7:$H$45,3,FALSE))," ",VLOOKUP(EDATE('Projektkostenkalkulation EP'!$B$8,3)+BP$9,Datenquellen!$F$7:$H$45,3,FALSE))="X"
                                    ),
                          "X",
                          ""
                          ),
               "X"
            )</f>
        <v>X</v>
      </c>
      <c r="BR45" s="234"/>
      <c r="BS45" s="235"/>
      <c r="BT45" s="476"/>
      <c r="BU45" s="473"/>
      <c r="BV45" s="231"/>
      <c r="BW45" s="232" t="str">
        <f>IF(
            OR(
                     TEXT(EDATE('Projektkostenkalkulation EP'!$B$8,3),"TTT") = "Sa",
                     TEXT(EDATE('Projektkostenkalkulation EP'!$B$8,3),"TTT") = "So",
                     IF(ISNA(VLOOKUP(EDATE('Projektkostenkalkulation EP'!$B$8,3),Datenquellen!$F$7:$H$45,3,FALSE))," ",VLOOKUP(EDATE('Projektkostenkalkulation EP'!$B$8,3),Datenquellen!$F$7:$H$45,3,FALSE))="X"
                            ),
                    "X",
                    ""
            )</f>
        <v>X</v>
      </c>
      <c r="BX45" s="232" t="str">
        <f xml:space="preserve"> IF(TEXT((EDATE('Projektkostenkalkulation EP'!$B$8,3)+BW$9),"MM")=TEXT((EDATE('Projektkostenkalkulation EP'!$B$8,3)+(BW$9-1)),"MM"),
             IF(
                        OR(
                                    TEXT((EDATE('Projektkostenkalkulation EP'!$B$8,3)+BW$9),"TTT") = "Sa",
                                    TEXT((EDATE('Projektkostenkalkulation EP'!$B$8,3)+BW$9),"TTT") = "So",
                                    IF(ISNA(VLOOKUP(EDATE('Projektkostenkalkulation EP'!$B$8,3)+BW$9,Datenquellen!$F$7:$H$45,3,FALSE))," ",VLOOKUP(EDATE('Projektkostenkalkulation EP'!$B$8,3)+BW$9,Datenquellen!$F$7:$H$45,3,FALSE))="X"
                                    ),
                          "X",
                          ""
                          ),
               "X"
            )</f>
        <v/>
      </c>
      <c r="BY45" s="232" t="str">
        <f xml:space="preserve"> IF(TEXT((EDATE('Projektkostenkalkulation EP'!$B$8,3)+BX$9),"MM")=TEXT((EDATE('Projektkostenkalkulation EP'!$B$8,3)+(BX$9-1)),"MM"),
             IF(
                        OR(
                                    TEXT((EDATE('Projektkostenkalkulation EP'!$B$8,3)+BX$9),"TTT") = "Sa",
                                    TEXT((EDATE('Projektkostenkalkulation EP'!$B$8,3)+BX$9),"TTT") = "So",
                                    IF(ISNA(VLOOKUP(EDATE('Projektkostenkalkulation EP'!$B$8,3)+BX$9,Datenquellen!$F$7:$H$45,3,FALSE))," ",VLOOKUP(EDATE('Projektkostenkalkulation EP'!$B$8,3)+BX$9,Datenquellen!$F$7:$H$45,3,FALSE))="X"
                                    ),
                          "X",
                          ""
                          ),
               "X"
            )</f>
        <v/>
      </c>
      <c r="BZ45" s="232" t="str">
        <f xml:space="preserve"> IF(TEXT((EDATE('Projektkostenkalkulation EP'!$B$8,3)+BY$9),"MM")=TEXT((EDATE('Projektkostenkalkulation EP'!$B$8,3)+(BY$9-1)),"MM"),
             IF(
                        OR(
                                    TEXT((EDATE('Projektkostenkalkulation EP'!$B$8,3)+BY$9),"TTT") = "Sa",
                                    TEXT((EDATE('Projektkostenkalkulation EP'!$B$8,3)+BY$9),"TTT") = "So",
                                    IF(ISNA(VLOOKUP(EDATE('Projektkostenkalkulation EP'!$B$8,3)+BY$9,Datenquellen!$F$7:$H$45,3,FALSE))," ",VLOOKUP(EDATE('Projektkostenkalkulation EP'!$B$8,3)+BY$9,Datenquellen!$F$7:$H$45,3,FALSE))="X"
                                    ),
                          "X",
                          ""
                          ),
               "X"
            )</f>
        <v/>
      </c>
      <c r="CA45" s="232" t="str">
        <f xml:space="preserve"> IF(TEXT((EDATE('Projektkostenkalkulation EP'!$B$8,3)+BZ$9),"MM")=TEXT((EDATE('Projektkostenkalkulation EP'!$B$8,3)+(BZ$9-1)),"MM"),
             IF(
                        OR(
                                    TEXT((EDATE('Projektkostenkalkulation EP'!$B$8,3)+BZ$9),"TTT") = "Sa",
                                    TEXT((EDATE('Projektkostenkalkulation EP'!$B$8,3)+BZ$9),"TTT") = "So",
                                    IF(ISNA(VLOOKUP(EDATE('Projektkostenkalkulation EP'!$B$8,3)+BZ$9,Datenquellen!$F$7:$H$45,3,FALSE))," ",VLOOKUP(EDATE('Projektkostenkalkulation EP'!$B$8,3)+BZ$9,Datenquellen!$F$7:$H$45,3,FALSE))="X"
                                    ),
                          "X",
                          ""
                          ),
               "X"
            )</f>
        <v/>
      </c>
      <c r="CB45" s="232" t="str">
        <f xml:space="preserve"> IF(TEXT((EDATE('Projektkostenkalkulation EP'!$B$8,3)+CA$9),"MM")=TEXT((EDATE('Projektkostenkalkulation EP'!$B$8,3)+(CA$9-1)),"MM"),
             IF(
                        OR(
                                    TEXT((EDATE('Projektkostenkalkulation EP'!$B$8,3)+CA$9),"TTT") = "Sa",
                                    TEXT((EDATE('Projektkostenkalkulation EP'!$B$8,3)+CA$9),"TTT") = "So",
                                    IF(ISNA(VLOOKUP(EDATE('Projektkostenkalkulation EP'!$B$8,3)+CA$9,Datenquellen!$F$7:$H$45,3,FALSE))," ",VLOOKUP(EDATE('Projektkostenkalkulation EP'!$B$8,3)+CA$9,Datenquellen!$F$7:$H$45,3,FALSE))="X"
                                    ),
                          "X",
                          ""
                          ),
               "X"
            )</f>
        <v>X</v>
      </c>
      <c r="CC45" s="232" t="str">
        <f xml:space="preserve"> IF(TEXT((EDATE('Projektkostenkalkulation EP'!$B$8,3)+CB$9),"MM")=TEXT((EDATE('Projektkostenkalkulation EP'!$B$8,3)+(CB$9-1)),"MM"),
             IF(
                        OR(
                                    TEXT((EDATE('Projektkostenkalkulation EP'!$B$8,3)+CB$9),"TTT") = "Sa",
                                    TEXT((EDATE('Projektkostenkalkulation EP'!$B$8,3)+CB$9),"TTT") = "So",
                                    IF(ISNA(VLOOKUP(EDATE('Projektkostenkalkulation EP'!$B$8,3)+CB$9,Datenquellen!$F$7:$H$45,3,FALSE))," ",VLOOKUP(EDATE('Projektkostenkalkulation EP'!$B$8,3)+CB$9,Datenquellen!$F$7:$H$45,3,FALSE))="X"
                                    ),
                          "X",
                          ""
                          ),
               "X"
            )</f>
        <v>X</v>
      </c>
      <c r="CD45" s="232" t="str">
        <f xml:space="preserve"> IF(TEXT((EDATE('Projektkostenkalkulation EP'!$B$8,3)+CC$9),"MM")=TEXT((EDATE('Projektkostenkalkulation EP'!$B$8,3)+(CC$9-1)),"MM"),
             IF(
                        OR(
                                    TEXT((EDATE('Projektkostenkalkulation EP'!$B$8,3)+CC$9),"TTT") = "Sa",
                                    TEXT((EDATE('Projektkostenkalkulation EP'!$B$8,3)+CC$9),"TTT") = "So",
                                    IF(ISNA(VLOOKUP(EDATE('Projektkostenkalkulation EP'!$B$8,3)+CC$9,Datenquellen!$F$7:$H$45,3,FALSE))," ",VLOOKUP(EDATE('Projektkostenkalkulation EP'!$B$8,3)+CC$9,Datenquellen!$F$7:$H$45,3,FALSE))="X"
                                    ),
                          "X",
                          ""
                          ),
               "X"
            )</f>
        <v/>
      </c>
      <c r="CE45" s="232" t="str">
        <f xml:space="preserve"> IF(TEXT((EDATE('Projektkostenkalkulation EP'!$B$8,3)+CD$9),"MM")=TEXT((EDATE('Projektkostenkalkulation EP'!$B$8,3)+(CD$9-1)),"MM"),
             IF(
                        OR(
                                    TEXT((EDATE('Projektkostenkalkulation EP'!$B$8,3)+CD$9),"TTT") = "Sa",
                                    TEXT((EDATE('Projektkostenkalkulation EP'!$B$8,3)+CD$9),"TTT") = "So",
                                    IF(ISNA(VLOOKUP(EDATE('Projektkostenkalkulation EP'!$B$8,3)+CD$9,Datenquellen!$F$7:$H$45,3,FALSE))," ",VLOOKUP(EDATE('Projektkostenkalkulation EP'!$B$8,3)+CD$9,Datenquellen!$F$7:$H$45,3,FALSE))="X"
                                    ),
                          "X",
                          ""
                          ),
               "X"
            )</f>
        <v/>
      </c>
      <c r="CF45" s="232" t="str">
        <f xml:space="preserve"> IF(TEXT((EDATE('Projektkostenkalkulation EP'!$B$8,3)+CE$9),"MM")=TEXT((EDATE('Projektkostenkalkulation EP'!$B$8,3)+(CE$9-1)),"MM"),
             IF(
                        OR(
                                    TEXT((EDATE('Projektkostenkalkulation EP'!$B$8,3)+CE$9),"TTT") = "Sa",
                                    TEXT((EDATE('Projektkostenkalkulation EP'!$B$8,3)+CE$9),"TTT") = "So",
                                    IF(ISNA(VLOOKUP(EDATE('Projektkostenkalkulation EP'!$B$8,3)+CE$9,Datenquellen!$F$7:$H$45,3,FALSE))," ",VLOOKUP(EDATE('Projektkostenkalkulation EP'!$B$8,3)+CE$9,Datenquellen!$F$7:$H$45,3,FALSE))="X"
                                    ),
                          "X",
                          ""
                          ),
               "X"
            )</f>
        <v/>
      </c>
      <c r="CG45" s="232" t="str">
        <f xml:space="preserve"> IF(TEXT((EDATE('Projektkostenkalkulation EP'!$B$8,3)+CF$9),"MM")=TEXT((EDATE('Projektkostenkalkulation EP'!$B$8,3)+(CF$9-1)),"MM"),
             IF(
                        OR(
                                    TEXT((EDATE('Projektkostenkalkulation EP'!$B$8,3)+CF$9),"TTT") = "Sa",
                                    TEXT((EDATE('Projektkostenkalkulation EP'!$B$8,3)+CF$9),"TTT") = "So",
                                    IF(ISNA(VLOOKUP(EDATE('Projektkostenkalkulation EP'!$B$8,3)+CF$9,Datenquellen!$F$7:$H$45,3,FALSE))," ",VLOOKUP(EDATE('Projektkostenkalkulation EP'!$B$8,3)+CF$9,Datenquellen!$F$7:$H$45,3,FALSE))="X"
                                    ),
                          "X",
                          ""
                          ),
               "X"
            )</f>
        <v/>
      </c>
      <c r="CH45" s="232" t="str">
        <f xml:space="preserve"> IF(TEXT((EDATE('Projektkostenkalkulation EP'!$B$8,3)+CG$9),"MM")=TEXT((EDATE('Projektkostenkalkulation EP'!$B$8,3)+(CG$9-1)),"MM"),
             IF(
                        OR(
                                    TEXT((EDATE('Projektkostenkalkulation EP'!$B$8,3)+CG$9),"TTT") = "Sa",
                                    TEXT((EDATE('Projektkostenkalkulation EP'!$B$8,3)+CG$9),"TTT") = "So",
                                    IF(ISNA(VLOOKUP(EDATE('Projektkostenkalkulation EP'!$B$8,3)+CG$9,Datenquellen!$F$7:$H$45,3,FALSE))," ",VLOOKUP(EDATE('Projektkostenkalkulation EP'!$B$8,3)+CG$9,Datenquellen!$F$7:$H$45,3,FALSE))="X"
                                    ),
                          "X",
                          ""
                          ),
               "X"
            )</f>
        <v/>
      </c>
      <c r="CI45" s="232" t="str">
        <f xml:space="preserve"> IF(TEXT((EDATE('Projektkostenkalkulation EP'!$B$8,3)+CH$9),"MM")=TEXT((EDATE('Projektkostenkalkulation EP'!$B$8,3)+(CH$9-1)),"MM"),
             IF(
                        OR(
                                    TEXT((EDATE('Projektkostenkalkulation EP'!$B$8,3)+CH$9),"TTT") = "Sa",
                                    TEXT((EDATE('Projektkostenkalkulation EP'!$B$8,3)+CH$9),"TTT") = "So",
                                    IF(ISNA(VLOOKUP(EDATE('Projektkostenkalkulation EP'!$B$8,3)+CH$9,Datenquellen!$F$7:$H$45,3,FALSE))," ",VLOOKUP(EDATE('Projektkostenkalkulation EP'!$B$8,3)+CH$9,Datenquellen!$F$7:$H$45,3,FALSE))="X"
                                    ),
                          "X",
                          ""
                          ),
               "X"
            )</f>
        <v>X</v>
      </c>
      <c r="CJ45" s="232" t="str">
        <f xml:space="preserve"> IF(TEXT((EDATE('Projektkostenkalkulation EP'!$B$8,3)+CI$9),"MM")=TEXT((EDATE('Projektkostenkalkulation EP'!$B$8,3)+(CI$9-1)),"MM"),
             IF(
                        OR(
                                    TEXT((EDATE('Projektkostenkalkulation EP'!$B$8,3)+CI$9),"TTT") = "Sa",
                                    TEXT((EDATE('Projektkostenkalkulation EP'!$B$8,3)+CI$9),"TTT") = "So",
                                    IF(ISNA(VLOOKUP(EDATE('Projektkostenkalkulation EP'!$B$8,3)+CI$9,Datenquellen!$F$7:$H$45,3,FALSE))," ",VLOOKUP(EDATE('Projektkostenkalkulation EP'!$B$8,3)+CI$9,Datenquellen!$F$7:$H$45,3,FALSE))="X"
                                    ),
                          "X",
                          ""
                          ),
               "X"
            )</f>
        <v>X</v>
      </c>
      <c r="CK45" s="232" t="str">
        <f xml:space="preserve"> IF(TEXT((EDATE('Projektkostenkalkulation EP'!$B$8,3)+CJ$9),"MM")=TEXT((EDATE('Projektkostenkalkulation EP'!$B$8,3)+(CJ$9-1)),"MM"),
             IF(
                        OR(
                                    TEXT((EDATE('Projektkostenkalkulation EP'!$B$8,3)+CJ$9),"TTT") = "Sa",
                                    TEXT((EDATE('Projektkostenkalkulation EP'!$B$8,3)+CJ$9),"TTT") = "So",
                                    IF(ISNA(VLOOKUP(EDATE('Projektkostenkalkulation EP'!$B$8,3)+CJ$9,Datenquellen!$F$7:$H$45,3,FALSE))," ",VLOOKUP(EDATE('Projektkostenkalkulation EP'!$B$8,3)+CJ$9,Datenquellen!$F$7:$H$45,3,FALSE))="X"
                                    ),
                          "X",
                          ""
                          ),
               "X"
            )</f>
        <v/>
      </c>
      <c r="CL45" s="232" t="str">
        <f xml:space="preserve"> IF(TEXT((EDATE('Projektkostenkalkulation EP'!$B$8,3)+CK$9),"MM")=TEXT((EDATE('Projektkostenkalkulation EP'!$B$8,3)+(CK$9-1)),"MM"),
             IF(
                        OR(
                                    TEXT((EDATE('Projektkostenkalkulation EP'!$B$8,3)+CK$9),"TTT") = "Sa",
                                    TEXT((EDATE('Projektkostenkalkulation EP'!$B$8,3)+CK$9),"TTT") = "So",
                                    IF(ISNA(VLOOKUP(EDATE('Projektkostenkalkulation EP'!$B$8,3)+CK$9,Datenquellen!$F$7:$H$45,3,FALSE))," ",VLOOKUP(EDATE('Projektkostenkalkulation EP'!$B$8,3)+CK$9,Datenquellen!$F$7:$H$45,3,FALSE))="X"
                                    ),
                          "X",
                          ""
                          ),
               "X"
            )</f>
        <v/>
      </c>
      <c r="CM45" s="232" t="str">
        <f xml:space="preserve"> IF(TEXT((EDATE('Projektkostenkalkulation EP'!$B$8,3)+CL$9),"MM")=TEXT((EDATE('Projektkostenkalkulation EP'!$B$8,3)+(CL$9-1)),"MM"),
             IF(
                        OR(
                                    TEXT((EDATE('Projektkostenkalkulation EP'!$B$8,3)+CL$9),"TTT") = "Sa",
                                    TEXT((EDATE('Projektkostenkalkulation EP'!$B$8,3)+CL$9),"TTT") = "So",
                                    IF(ISNA(VLOOKUP(EDATE('Projektkostenkalkulation EP'!$B$8,3)+CL$9,Datenquellen!$F$7:$H$45,3,FALSE))," ",VLOOKUP(EDATE('Projektkostenkalkulation EP'!$B$8,3)+CL$9,Datenquellen!$F$7:$H$45,3,FALSE))="X"
                                    ),
                          "X",
                          ""
                          ),
               "X"
            )</f>
        <v/>
      </c>
      <c r="CN45" s="232" t="str">
        <f xml:space="preserve"> IF(TEXT((EDATE('Projektkostenkalkulation EP'!$B$8,3)+CM$9),"MM")=TEXT((EDATE('Projektkostenkalkulation EP'!$B$8,3)+(CM$9-1)),"MM"),
             IF(
                        OR(
                                    TEXT((EDATE('Projektkostenkalkulation EP'!$B$8,3)+CM$9),"TTT") = "Sa",
                                    TEXT((EDATE('Projektkostenkalkulation EP'!$B$8,3)+CM$9),"TTT") = "So",
                                    IF(ISNA(VLOOKUP(EDATE('Projektkostenkalkulation EP'!$B$8,3)+CM$9,Datenquellen!$F$7:$H$45,3,FALSE))," ",VLOOKUP(EDATE('Projektkostenkalkulation EP'!$B$8,3)+CM$9,Datenquellen!$F$7:$H$45,3,FALSE))="X"
                                    ),
                          "X",
                          ""
                          ),
               "X"
            )</f>
        <v/>
      </c>
      <c r="CO45" s="232" t="str">
        <f xml:space="preserve"> IF(TEXT((EDATE('Projektkostenkalkulation EP'!$B$8,3)+CN$9),"MM")=TEXT((EDATE('Projektkostenkalkulation EP'!$B$8,3)+(CN$9-1)),"MM"),
             IF(
                        OR(
                                    TEXT((EDATE('Projektkostenkalkulation EP'!$B$8,3)+CN$9),"TTT") = "Sa",
                                    TEXT((EDATE('Projektkostenkalkulation EP'!$B$8,3)+CN$9),"TTT") = "So",
                                    IF(ISNA(VLOOKUP(EDATE('Projektkostenkalkulation EP'!$B$8,3)+CN$9,Datenquellen!$F$7:$H$45,3,FALSE))," ",VLOOKUP(EDATE('Projektkostenkalkulation EP'!$B$8,3)+CN$9,Datenquellen!$F$7:$H$45,3,FALSE))="X"
                                    ),
                          "X",
                          ""
                          ),
               "X"
            )</f>
        <v/>
      </c>
      <c r="CP45" s="232" t="str">
        <f xml:space="preserve"> IF(TEXT((EDATE('Projektkostenkalkulation EP'!$B$8,3)+CO$9),"MM")=TEXT((EDATE('Projektkostenkalkulation EP'!$B$8,3)+(CO$9-1)),"MM"),
             IF(
                        OR(
                                    TEXT((EDATE('Projektkostenkalkulation EP'!$B$8,3)+CO$9),"TTT") = "Sa",
                                    TEXT((EDATE('Projektkostenkalkulation EP'!$B$8,3)+CO$9),"TTT") = "So",
                                    IF(ISNA(VLOOKUP(EDATE('Projektkostenkalkulation EP'!$B$8,3)+CO$9,Datenquellen!$F$7:$H$45,3,FALSE))," ",VLOOKUP(EDATE('Projektkostenkalkulation EP'!$B$8,3)+CO$9,Datenquellen!$F$7:$H$45,3,FALSE))="X"
                                    ),
                          "X",
                          ""
                          ),
               "X"
            )</f>
        <v>X</v>
      </c>
      <c r="CQ45" s="232" t="str">
        <f xml:space="preserve"> IF(TEXT((EDATE('Projektkostenkalkulation EP'!$B$8,3)+CP$9),"MM")=TEXT((EDATE('Projektkostenkalkulation EP'!$B$8,3)+(CP$9-1)),"MM"),
             IF(
                        OR(
                                    TEXT((EDATE('Projektkostenkalkulation EP'!$B$8,3)+CP$9),"TTT") = "Sa",
                                    TEXT((EDATE('Projektkostenkalkulation EP'!$B$8,3)+CP$9),"TTT") = "So",
                                    IF(ISNA(VLOOKUP(EDATE('Projektkostenkalkulation EP'!$B$8,3)+CP$9,Datenquellen!$F$7:$H$45,3,FALSE))," ",VLOOKUP(EDATE('Projektkostenkalkulation EP'!$B$8,3)+CP$9,Datenquellen!$F$7:$H$45,3,FALSE))="X"
                                    ),
                          "X",
                          ""
                          ),
               "X"
            )</f>
        <v>X</v>
      </c>
      <c r="CR45" s="232" t="str">
        <f xml:space="preserve"> IF(TEXT((EDATE('Projektkostenkalkulation EP'!$B$8,3)+CQ$9),"MM")=TEXT((EDATE('Projektkostenkalkulation EP'!$B$8,3)+(CQ$9-1)),"MM"),
             IF(
                        OR(
                                    TEXT((EDATE('Projektkostenkalkulation EP'!$B$8,3)+CQ$9),"TTT") = "Sa",
                                    TEXT((EDATE('Projektkostenkalkulation EP'!$B$8,3)+CQ$9),"TTT") = "So",
                                    IF(ISNA(VLOOKUP(EDATE('Projektkostenkalkulation EP'!$B$8,3)+CQ$9,Datenquellen!$F$7:$H$45,3,FALSE))," ",VLOOKUP(EDATE('Projektkostenkalkulation EP'!$B$8,3)+CQ$9,Datenquellen!$F$7:$H$45,3,FALSE))="X"
                                    ),
                          "X",
                          ""
                          ),
               "X"
            )</f>
        <v/>
      </c>
      <c r="CS45" s="232" t="str">
        <f xml:space="preserve"> IF(TEXT((EDATE('Projektkostenkalkulation EP'!$B$8,3)+CR$9),"MM")=TEXT((EDATE('Projektkostenkalkulation EP'!$B$8,3)+(CR$9-1)),"MM"),
             IF(
                        OR(
                                    TEXT((EDATE('Projektkostenkalkulation EP'!$B$8,3)+CR$9),"TTT") = "Sa",
                                    TEXT((EDATE('Projektkostenkalkulation EP'!$B$8,3)+CR$9),"TTT") = "So",
                                    IF(ISNA(VLOOKUP(EDATE('Projektkostenkalkulation EP'!$B$8,3)+CR$9,Datenquellen!$F$7:$H$45,3,FALSE))," ",VLOOKUP(EDATE('Projektkostenkalkulation EP'!$B$8,3)+CR$9,Datenquellen!$F$7:$H$45,3,FALSE))="X"
                                    ),
                          "X",
                          ""
                          ),
               "X"
            )</f>
        <v/>
      </c>
      <c r="CT45" s="232" t="str">
        <f xml:space="preserve"> IF(TEXT((EDATE('Projektkostenkalkulation EP'!$B$8,3)+CS$9),"MM")=TEXT((EDATE('Projektkostenkalkulation EP'!$B$8,3)+(CS$9-1)),"MM"),
             IF(
                        OR(
                                    TEXT((EDATE('Projektkostenkalkulation EP'!$B$8,3)+CS$9),"TTT") = "Sa",
                                    TEXT((EDATE('Projektkostenkalkulation EP'!$B$8,3)+CS$9),"TTT") = "So",
                                    IF(ISNA(VLOOKUP(EDATE('Projektkostenkalkulation EP'!$B$8,3)+CS$9,Datenquellen!$F$7:$H$45,3,FALSE))," ",VLOOKUP(EDATE('Projektkostenkalkulation EP'!$B$8,3)+CS$9,Datenquellen!$F$7:$H$45,3,FALSE))="X"
                                    ),
                          "X",
                          ""
                          ),
               "X"
            )</f>
        <v/>
      </c>
      <c r="CU45" s="232" t="str">
        <f xml:space="preserve"> IF(TEXT((EDATE('Projektkostenkalkulation EP'!$B$8,3)+CT$9),"MM")=TEXT((EDATE('Projektkostenkalkulation EP'!$B$8,3)+(CT$9-1)),"MM"),
             IF(
                        OR(
                                    TEXT((EDATE('Projektkostenkalkulation EP'!$B$8,3)+CT$9),"TTT") = "Sa",
                                    TEXT((EDATE('Projektkostenkalkulation EP'!$B$8,3)+CT$9),"TTT") = "So",
                                    IF(ISNA(VLOOKUP(EDATE('Projektkostenkalkulation EP'!$B$8,3)+CT$9,Datenquellen!$F$7:$H$45,3,FALSE))," ",VLOOKUP(EDATE('Projektkostenkalkulation EP'!$B$8,3)+CT$9,Datenquellen!$F$7:$H$45,3,FALSE))="X"
                                    ),
                          "X",
                          ""
                          ),
               "X"
            )</f>
        <v/>
      </c>
      <c r="CV45" s="232" t="str">
        <f xml:space="preserve"> IF(TEXT((EDATE('Projektkostenkalkulation EP'!$B$8,3)+CU$9),"MM")=TEXT((EDATE('Projektkostenkalkulation EP'!$B$8,3)+(CU$9-1)),"MM"),
             IF(
                        OR(
                                    TEXT((EDATE('Projektkostenkalkulation EP'!$B$8,3)+CU$9),"TTT") = "Sa",
                                    TEXT((EDATE('Projektkostenkalkulation EP'!$B$8,3)+CU$9),"TTT") = "So",
                                    IF(ISNA(VLOOKUP(EDATE('Projektkostenkalkulation EP'!$B$8,3)+CU$9,Datenquellen!$F$7:$H$45,3,FALSE))," ",VLOOKUP(EDATE('Projektkostenkalkulation EP'!$B$8,3)+CU$9,Datenquellen!$F$7:$H$45,3,FALSE))="X"
                                    ),
                          "X",
                          ""
                          ),
               "X"
            )</f>
        <v/>
      </c>
      <c r="CW45" s="232" t="str">
        <f xml:space="preserve"> IF(TEXT((EDATE('Projektkostenkalkulation EP'!$B$8,3)+CV$9),"MM")=TEXT((EDATE('Projektkostenkalkulation EP'!$B$8,3)+(CV$9-1)),"MM"),
             IF(
                        OR(
                                    TEXT((EDATE('Projektkostenkalkulation EP'!$B$8,3)+CV$9),"TTT") = "Sa",
                                    TEXT((EDATE('Projektkostenkalkulation EP'!$B$8,3)+CV$9),"TTT") = "So",
                                    IF(ISNA(VLOOKUP(EDATE('Projektkostenkalkulation EP'!$B$8,3)+CV$9,Datenquellen!$F$7:$H$45,3,FALSE))," ",VLOOKUP(EDATE('Projektkostenkalkulation EP'!$B$8,3)+CV$9,Datenquellen!$F$7:$H$45,3,FALSE))="X"
                                    ),
                          "X",
                          ""
                          ),
               "X"
            )</f>
        <v>X</v>
      </c>
      <c r="CX45" s="232" t="str">
        <f xml:space="preserve"> IF(TEXT((EDATE('Projektkostenkalkulation EP'!$B$8,3)+CW$9),"MM")=TEXT((EDATE('Projektkostenkalkulation EP'!$B$8,3)+(CW$9-1)),"MM"),
             IF(
                        OR(
                                    TEXT((EDATE('Projektkostenkalkulation EP'!$B$8,3)+CW$9),"TTT") = "Sa",
                                    TEXT((EDATE('Projektkostenkalkulation EP'!$B$8,3)+CW$9),"TTT") = "So",
                                    IF(ISNA(VLOOKUP(EDATE('Projektkostenkalkulation EP'!$B$8,3)+CW$9,Datenquellen!$F$7:$H$45,3,FALSE))," ",VLOOKUP(EDATE('Projektkostenkalkulation EP'!$B$8,3)+CW$9,Datenquellen!$F$7:$H$45,3,FALSE))="X"
                                    ),
                          "X",
                          ""
                          ),
               "X"
            )</f>
        <v>X</v>
      </c>
      <c r="CY45" s="232" t="str">
        <f xml:space="preserve"> IF(TEXT((EDATE('Projektkostenkalkulation EP'!$B$8,3)+CX$9),"MM")=TEXT((EDATE('Projektkostenkalkulation EP'!$B$8,3)+(CX$9-1)),"MM"),
             IF(
                        OR(
                                    TEXT((EDATE('Projektkostenkalkulation EP'!$B$8,3)+CX$9),"TTT") = "Sa",
                                    TEXT((EDATE('Projektkostenkalkulation EP'!$B$8,3)+CX$9),"TTT") = "So",
                                    IF(ISNA(VLOOKUP(EDATE('Projektkostenkalkulation EP'!$B$8,3)+CX$9,Datenquellen!$F$7:$H$45,3,FALSE))," ",VLOOKUP(EDATE('Projektkostenkalkulation EP'!$B$8,3)+CX$9,Datenquellen!$F$7:$H$45,3,FALSE))="X"
                                    ),
                          "X",
                          ""
                          ),
               "X"
            )</f>
        <v/>
      </c>
      <c r="CZ45" s="232" t="str">
        <f xml:space="preserve"> IF(TEXT((EDATE('Projektkostenkalkulation EP'!$B$8,3)+CY$9),"MM")=TEXT((EDATE('Projektkostenkalkulation EP'!$B$8,3)+(CY$9-1)),"MM"),
             IF(
                        OR(
                                    TEXT((EDATE('Projektkostenkalkulation EP'!$B$8,3)+CY$9),"TTT") = "Sa",
                                    TEXT((EDATE('Projektkostenkalkulation EP'!$B$8,3)+CY$9),"TTT") = "So",
                                    IF(ISNA(VLOOKUP(EDATE('Projektkostenkalkulation EP'!$B$8,3)+CY$9,Datenquellen!$F$7:$H$45,3,FALSE))," ",VLOOKUP(EDATE('Projektkostenkalkulation EP'!$B$8,3)+CY$9,Datenquellen!$F$7:$H$45,3,FALSE))="X"
                                    ),
                          "X",
                          ""
                          ),
               "X"
            )</f>
        <v/>
      </c>
      <c r="DA45" s="233" t="str">
        <f xml:space="preserve"> IF(TEXT((EDATE('Projektkostenkalkulation EP'!$B$8,3)+CZ$9),"MM")=TEXT((EDATE('Projektkostenkalkulation EP'!$B$8,3)+(CZ$9-1)),"MM"),
             IF(
                        OR(
                                    TEXT((EDATE('Projektkostenkalkulation EP'!$B$8,3)+CZ$9),"TTT") = "Sa",
                                    TEXT((EDATE('Projektkostenkalkulation EP'!$B$8,3)+CZ$9),"TTT") = "So",
                                    IF(ISNA(VLOOKUP(EDATE('Projektkostenkalkulation EP'!$B$8,3)+CZ$9,Datenquellen!$F$7:$H$45,3,FALSE))," ",VLOOKUP(EDATE('Projektkostenkalkulation EP'!$B$8,3)+CZ$9,Datenquellen!$F$7:$H$45,3,FALSE))="X"
                                    ),
                          "X",
                          ""
                          ),
               "X"
            )</f>
        <v>X</v>
      </c>
      <c r="DB45" s="234"/>
      <c r="DC45" s="235"/>
      <c r="DD45" s="476"/>
      <c r="DE45" s="473"/>
      <c r="DF45" s="231"/>
      <c r="DG45" s="232" t="str">
        <f>IF(
            OR(
                     TEXT(EDATE('Projektkostenkalkulation EP'!$B$8,3),"TTT") = "Sa",
                     TEXT(EDATE('Projektkostenkalkulation EP'!$B$8,3),"TTT") = "So",
                     IF(ISNA(VLOOKUP(EDATE('Projektkostenkalkulation EP'!$B$8,3),Datenquellen!$F$7:$H$45,3,FALSE))," ",VLOOKUP(EDATE('Projektkostenkalkulation EP'!$B$8,3),Datenquellen!$F$7:$H$45,3,FALSE))="X"
                            ),
                    "X",
                    ""
            )</f>
        <v>X</v>
      </c>
      <c r="DH45" s="232" t="str">
        <f xml:space="preserve"> IF(TEXT((EDATE('Projektkostenkalkulation EP'!$B$8,3)+DG$9),"MM")=TEXT((EDATE('Projektkostenkalkulation EP'!$B$8,3)+(DG$9-1)),"MM"),
             IF(
                        OR(
                                    TEXT((EDATE('Projektkostenkalkulation EP'!$B$8,3)+DG$9),"TTT") = "Sa",
                                    TEXT((EDATE('Projektkostenkalkulation EP'!$B$8,3)+DG$9),"TTT") = "So",
                                    IF(ISNA(VLOOKUP(EDATE('Projektkostenkalkulation EP'!$B$8,3)+DG$9,Datenquellen!$F$7:$H$45,3,FALSE))," ",VLOOKUP(EDATE('Projektkostenkalkulation EP'!$B$8,3)+DG$9,Datenquellen!$F$7:$H$45,3,FALSE))="X"
                                    ),
                          "X",
                          ""
                          ),
               "X"
            )</f>
        <v/>
      </c>
      <c r="DI45" s="232" t="str">
        <f xml:space="preserve"> IF(TEXT((EDATE('Projektkostenkalkulation EP'!$B$8,3)+DH$9),"MM")=TEXT((EDATE('Projektkostenkalkulation EP'!$B$8,3)+(DH$9-1)),"MM"),
             IF(
                        OR(
                                    TEXT((EDATE('Projektkostenkalkulation EP'!$B$8,3)+DH$9),"TTT") = "Sa",
                                    TEXT((EDATE('Projektkostenkalkulation EP'!$B$8,3)+DH$9),"TTT") = "So",
                                    IF(ISNA(VLOOKUP(EDATE('Projektkostenkalkulation EP'!$B$8,3)+DH$9,Datenquellen!$F$7:$H$45,3,FALSE))," ",VLOOKUP(EDATE('Projektkostenkalkulation EP'!$B$8,3)+DH$9,Datenquellen!$F$7:$H$45,3,FALSE))="X"
                                    ),
                          "X",
                          ""
                          ),
               "X"
            )</f>
        <v/>
      </c>
      <c r="DJ45" s="232" t="str">
        <f xml:space="preserve"> IF(TEXT((EDATE('Projektkostenkalkulation EP'!$B$8,3)+DI$9),"MM")=TEXT((EDATE('Projektkostenkalkulation EP'!$B$8,3)+(DI$9-1)),"MM"),
             IF(
                        OR(
                                    TEXT((EDATE('Projektkostenkalkulation EP'!$B$8,3)+DI$9),"TTT") = "Sa",
                                    TEXT((EDATE('Projektkostenkalkulation EP'!$B$8,3)+DI$9),"TTT") = "So",
                                    IF(ISNA(VLOOKUP(EDATE('Projektkostenkalkulation EP'!$B$8,3)+DI$9,Datenquellen!$F$7:$H$45,3,FALSE))," ",VLOOKUP(EDATE('Projektkostenkalkulation EP'!$B$8,3)+DI$9,Datenquellen!$F$7:$H$45,3,FALSE))="X"
                                    ),
                          "X",
                          ""
                          ),
               "X"
            )</f>
        <v/>
      </c>
      <c r="DK45" s="232" t="str">
        <f xml:space="preserve"> IF(TEXT((EDATE('Projektkostenkalkulation EP'!$B$8,3)+DJ$9),"MM")=TEXT((EDATE('Projektkostenkalkulation EP'!$B$8,3)+(DJ$9-1)),"MM"),
             IF(
                        OR(
                                    TEXT((EDATE('Projektkostenkalkulation EP'!$B$8,3)+DJ$9),"TTT") = "Sa",
                                    TEXT((EDATE('Projektkostenkalkulation EP'!$B$8,3)+DJ$9),"TTT") = "So",
                                    IF(ISNA(VLOOKUP(EDATE('Projektkostenkalkulation EP'!$B$8,3)+DJ$9,Datenquellen!$F$7:$H$45,3,FALSE))," ",VLOOKUP(EDATE('Projektkostenkalkulation EP'!$B$8,3)+DJ$9,Datenquellen!$F$7:$H$45,3,FALSE))="X"
                                    ),
                          "X",
                          ""
                          ),
               "X"
            )</f>
        <v/>
      </c>
      <c r="DL45" s="232" t="str">
        <f xml:space="preserve"> IF(TEXT((EDATE('Projektkostenkalkulation EP'!$B$8,3)+DK$9),"MM")=TEXT((EDATE('Projektkostenkalkulation EP'!$B$8,3)+(DK$9-1)),"MM"),
             IF(
                        OR(
                                    TEXT((EDATE('Projektkostenkalkulation EP'!$B$8,3)+DK$9),"TTT") = "Sa",
                                    TEXT((EDATE('Projektkostenkalkulation EP'!$B$8,3)+DK$9),"TTT") = "So",
                                    IF(ISNA(VLOOKUP(EDATE('Projektkostenkalkulation EP'!$B$8,3)+DK$9,Datenquellen!$F$7:$H$45,3,FALSE))," ",VLOOKUP(EDATE('Projektkostenkalkulation EP'!$B$8,3)+DK$9,Datenquellen!$F$7:$H$45,3,FALSE))="X"
                                    ),
                          "X",
                          ""
                          ),
               "X"
            )</f>
        <v>X</v>
      </c>
      <c r="DM45" s="232" t="str">
        <f xml:space="preserve"> IF(TEXT((EDATE('Projektkostenkalkulation EP'!$B$8,3)+DL$9),"MM")=TEXT((EDATE('Projektkostenkalkulation EP'!$B$8,3)+(DL$9-1)),"MM"),
             IF(
                        OR(
                                    TEXT((EDATE('Projektkostenkalkulation EP'!$B$8,3)+DL$9),"TTT") = "Sa",
                                    TEXT((EDATE('Projektkostenkalkulation EP'!$B$8,3)+DL$9),"TTT") = "So",
                                    IF(ISNA(VLOOKUP(EDATE('Projektkostenkalkulation EP'!$B$8,3)+DL$9,Datenquellen!$F$7:$H$45,3,FALSE))," ",VLOOKUP(EDATE('Projektkostenkalkulation EP'!$B$8,3)+DL$9,Datenquellen!$F$7:$H$45,3,FALSE))="X"
                                    ),
                          "X",
                          ""
                          ),
               "X"
            )</f>
        <v>X</v>
      </c>
      <c r="DN45" s="232" t="str">
        <f xml:space="preserve"> IF(TEXT((EDATE('Projektkostenkalkulation EP'!$B$8,3)+DM$9),"MM")=TEXT((EDATE('Projektkostenkalkulation EP'!$B$8,3)+(DM$9-1)),"MM"),
             IF(
                        OR(
                                    TEXT((EDATE('Projektkostenkalkulation EP'!$B$8,3)+DM$9),"TTT") = "Sa",
                                    TEXT((EDATE('Projektkostenkalkulation EP'!$B$8,3)+DM$9),"TTT") = "So",
                                    IF(ISNA(VLOOKUP(EDATE('Projektkostenkalkulation EP'!$B$8,3)+DM$9,Datenquellen!$F$7:$H$45,3,FALSE))," ",VLOOKUP(EDATE('Projektkostenkalkulation EP'!$B$8,3)+DM$9,Datenquellen!$F$7:$H$45,3,FALSE))="X"
                                    ),
                          "X",
                          ""
                          ),
               "X"
            )</f>
        <v/>
      </c>
      <c r="DO45" s="232" t="str">
        <f xml:space="preserve"> IF(TEXT((EDATE('Projektkostenkalkulation EP'!$B$8,3)+DN$9),"MM")=TEXT((EDATE('Projektkostenkalkulation EP'!$B$8,3)+(DN$9-1)),"MM"),
             IF(
                        OR(
                                    TEXT((EDATE('Projektkostenkalkulation EP'!$B$8,3)+DN$9),"TTT") = "Sa",
                                    TEXT((EDATE('Projektkostenkalkulation EP'!$B$8,3)+DN$9),"TTT") = "So",
                                    IF(ISNA(VLOOKUP(EDATE('Projektkostenkalkulation EP'!$B$8,3)+DN$9,Datenquellen!$F$7:$H$45,3,FALSE))," ",VLOOKUP(EDATE('Projektkostenkalkulation EP'!$B$8,3)+DN$9,Datenquellen!$F$7:$H$45,3,FALSE))="X"
                                    ),
                          "X",
                          ""
                          ),
               "X"
            )</f>
        <v/>
      </c>
      <c r="DP45" s="232" t="str">
        <f xml:space="preserve"> IF(TEXT((EDATE('Projektkostenkalkulation EP'!$B$8,3)+DO$9),"MM")=TEXT((EDATE('Projektkostenkalkulation EP'!$B$8,3)+(DO$9-1)),"MM"),
             IF(
                        OR(
                                    TEXT((EDATE('Projektkostenkalkulation EP'!$B$8,3)+DO$9),"TTT") = "Sa",
                                    TEXT((EDATE('Projektkostenkalkulation EP'!$B$8,3)+DO$9),"TTT") = "So",
                                    IF(ISNA(VLOOKUP(EDATE('Projektkostenkalkulation EP'!$B$8,3)+DO$9,Datenquellen!$F$7:$H$45,3,FALSE))," ",VLOOKUP(EDATE('Projektkostenkalkulation EP'!$B$8,3)+DO$9,Datenquellen!$F$7:$H$45,3,FALSE))="X"
                                    ),
                          "X",
                          ""
                          ),
               "X"
            )</f>
        <v/>
      </c>
      <c r="DQ45" s="232" t="str">
        <f xml:space="preserve"> IF(TEXT((EDATE('Projektkostenkalkulation EP'!$B$8,3)+DP$9),"MM")=TEXT((EDATE('Projektkostenkalkulation EP'!$B$8,3)+(DP$9-1)),"MM"),
             IF(
                        OR(
                                    TEXT((EDATE('Projektkostenkalkulation EP'!$B$8,3)+DP$9),"TTT") = "Sa",
                                    TEXT((EDATE('Projektkostenkalkulation EP'!$B$8,3)+DP$9),"TTT") = "So",
                                    IF(ISNA(VLOOKUP(EDATE('Projektkostenkalkulation EP'!$B$8,3)+DP$9,Datenquellen!$F$7:$H$45,3,FALSE))," ",VLOOKUP(EDATE('Projektkostenkalkulation EP'!$B$8,3)+DP$9,Datenquellen!$F$7:$H$45,3,FALSE))="X"
                                    ),
                          "X",
                          ""
                          ),
               "X"
            )</f>
        <v/>
      </c>
      <c r="DR45" s="232" t="str">
        <f xml:space="preserve"> IF(TEXT((EDATE('Projektkostenkalkulation EP'!$B$8,3)+DQ$9),"MM")=TEXT((EDATE('Projektkostenkalkulation EP'!$B$8,3)+(DQ$9-1)),"MM"),
             IF(
                        OR(
                                    TEXT((EDATE('Projektkostenkalkulation EP'!$B$8,3)+DQ$9),"TTT") = "Sa",
                                    TEXT((EDATE('Projektkostenkalkulation EP'!$B$8,3)+DQ$9),"TTT") = "So",
                                    IF(ISNA(VLOOKUP(EDATE('Projektkostenkalkulation EP'!$B$8,3)+DQ$9,Datenquellen!$F$7:$H$45,3,FALSE))," ",VLOOKUP(EDATE('Projektkostenkalkulation EP'!$B$8,3)+DQ$9,Datenquellen!$F$7:$H$45,3,FALSE))="X"
                                    ),
                          "X",
                          ""
                          ),
               "X"
            )</f>
        <v/>
      </c>
      <c r="DS45" s="232" t="str">
        <f xml:space="preserve"> IF(TEXT((EDATE('Projektkostenkalkulation EP'!$B$8,3)+DR$9),"MM")=TEXT((EDATE('Projektkostenkalkulation EP'!$B$8,3)+(DR$9-1)),"MM"),
             IF(
                        OR(
                                    TEXT((EDATE('Projektkostenkalkulation EP'!$B$8,3)+DR$9),"TTT") = "Sa",
                                    TEXT((EDATE('Projektkostenkalkulation EP'!$B$8,3)+DR$9),"TTT") = "So",
                                    IF(ISNA(VLOOKUP(EDATE('Projektkostenkalkulation EP'!$B$8,3)+DR$9,Datenquellen!$F$7:$H$45,3,FALSE))," ",VLOOKUP(EDATE('Projektkostenkalkulation EP'!$B$8,3)+DR$9,Datenquellen!$F$7:$H$45,3,FALSE))="X"
                                    ),
                          "X",
                          ""
                          ),
               "X"
            )</f>
        <v>X</v>
      </c>
      <c r="DT45" s="232" t="str">
        <f xml:space="preserve"> IF(TEXT((EDATE('Projektkostenkalkulation EP'!$B$8,3)+DS$9),"MM")=TEXT((EDATE('Projektkostenkalkulation EP'!$B$8,3)+(DS$9-1)),"MM"),
             IF(
                        OR(
                                    TEXT((EDATE('Projektkostenkalkulation EP'!$B$8,3)+DS$9),"TTT") = "Sa",
                                    TEXT((EDATE('Projektkostenkalkulation EP'!$B$8,3)+DS$9),"TTT") = "So",
                                    IF(ISNA(VLOOKUP(EDATE('Projektkostenkalkulation EP'!$B$8,3)+DS$9,Datenquellen!$F$7:$H$45,3,FALSE))," ",VLOOKUP(EDATE('Projektkostenkalkulation EP'!$B$8,3)+DS$9,Datenquellen!$F$7:$H$45,3,FALSE))="X"
                                    ),
                          "X",
                          ""
                          ),
               "X"
            )</f>
        <v>X</v>
      </c>
      <c r="DU45" s="232" t="str">
        <f xml:space="preserve"> IF(TEXT((EDATE('Projektkostenkalkulation EP'!$B$8,3)+DT$9),"MM")=TEXT((EDATE('Projektkostenkalkulation EP'!$B$8,3)+(DT$9-1)),"MM"),
             IF(
                        OR(
                                    TEXT((EDATE('Projektkostenkalkulation EP'!$B$8,3)+DT$9),"TTT") = "Sa",
                                    TEXT((EDATE('Projektkostenkalkulation EP'!$B$8,3)+DT$9),"TTT") = "So",
                                    IF(ISNA(VLOOKUP(EDATE('Projektkostenkalkulation EP'!$B$8,3)+DT$9,Datenquellen!$F$7:$H$45,3,FALSE))," ",VLOOKUP(EDATE('Projektkostenkalkulation EP'!$B$8,3)+DT$9,Datenquellen!$F$7:$H$45,3,FALSE))="X"
                                    ),
                          "X",
                          ""
                          ),
               "X"
            )</f>
        <v/>
      </c>
      <c r="DV45" s="232" t="str">
        <f xml:space="preserve"> IF(TEXT((EDATE('Projektkostenkalkulation EP'!$B$8,3)+DU$9),"MM")=TEXT((EDATE('Projektkostenkalkulation EP'!$B$8,3)+(DU$9-1)),"MM"),
             IF(
                        OR(
                                    TEXT((EDATE('Projektkostenkalkulation EP'!$B$8,3)+DU$9),"TTT") = "Sa",
                                    TEXT((EDATE('Projektkostenkalkulation EP'!$B$8,3)+DU$9),"TTT") = "So",
                                    IF(ISNA(VLOOKUP(EDATE('Projektkostenkalkulation EP'!$B$8,3)+DU$9,Datenquellen!$F$7:$H$45,3,FALSE))," ",VLOOKUP(EDATE('Projektkostenkalkulation EP'!$B$8,3)+DU$9,Datenquellen!$F$7:$H$45,3,FALSE))="X"
                                    ),
                          "X",
                          ""
                          ),
               "X"
            )</f>
        <v/>
      </c>
      <c r="DW45" s="232" t="str">
        <f xml:space="preserve"> IF(TEXT((EDATE('Projektkostenkalkulation EP'!$B$8,3)+DV$9),"MM")=TEXT((EDATE('Projektkostenkalkulation EP'!$B$8,3)+(DV$9-1)),"MM"),
             IF(
                        OR(
                                    TEXT((EDATE('Projektkostenkalkulation EP'!$B$8,3)+DV$9),"TTT") = "Sa",
                                    TEXT((EDATE('Projektkostenkalkulation EP'!$B$8,3)+DV$9),"TTT") = "So",
                                    IF(ISNA(VLOOKUP(EDATE('Projektkostenkalkulation EP'!$B$8,3)+DV$9,Datenquellen!$F$7:$H$45,3,FALSE))," ",VLOOKUP(EDATE('Projektkostenkalkulation EP'!$B$8,3)+DV$9,Datenquellen!$F$7:$H$45,3,FALSE))="X"
                                    ),
                          "X",
                          ""
                          ),
               "X"
            )</f>
        <v/>
      </c>
      <c r="DX45" s="232" t="str">
        <f xml:space="preserve"> IF(TEXT((EDATE('Projektkostenkalkulation EP'!$B$8,3)+DW$9),"MM")=TEXT((EDATE('Projektkostenkalkulation EP'!$B$8,3)+(DW$9-1)),"MM"),
             IF(
                        OR(
                                    TEXT((EDATE('Projektkostenkalkulation EP'!$B$8,3)+DW$9),"TTT") = "Sa",
                                    TEXT((EDATE('Projektkostenkalkulation EP'!$B$8,3)+DW$9),"TTT") = "So",
                                    IF(ISNA(VLOOKUP(EDATE('Projektkostenkalkulation EP'!$B$8,3)+DW$9,Datenquellen!$F$7:$H$45,3,FALSE))," ",VLOOKUP(EDATE('Projektkostenkalkulation EP'!$B$8,3)+DW$9,Datenquellen!$F$7:$H$45,3,FALSE))="X"
                                    ),
                          "X",
                          ""
                          ),
               "X"
            )</f>
        <v/>
      </c>
      <c r="DY45" s="232" t="str">
        <f xml:space="preserve"> IF(TEXT((EDATE('Projektkostenkalkulation EP'!$B$8,3)+DX$9),"MM")=TEXT((EDATE('Projektkostenkalkulation EP'!$B$8,3)+(DX$9-1)),"MM"),
             IF(
                        OR(
                                    TEXT((EDATE('Projektkostenkalkulation EP'!$B$8,3)+DX$9),"TTT") = "Sa",
                                    TEXT((EDATE('Projektkostenkalkulation EP'!$B$8,3)+DX$9),"TTT") = "So",
                                    IF(ISNA(VLOOKUP(EDATE('Projektkostenkalkulation EP'!$B$8,3)+DX$9,Datenquellen!$F$7:$H$45,3,FALSE))," ",VLOOKUP(EDATE('Projektkostenkalkulation EP'!$B$8,3)+DX$9,Datenquellen!$F$7:$H$45,3,FALSE))="X"
                                    ),
                          "X",
                          ""
                          ),
               "X"
            )</f>
        <v/>
      </c>
      <c r="DZ45" s="232" t="str">
        <f xml:space="preserve"> IF(TEXT((EDATE('Projektkostenkalkulation EP'!$B$8,3)+DY$9),"MM")=TEXT((EDATE('Projektkostenkalkulation EP'!$B$8,3)+(DY$9-1)),"MM"),
             IF(
                        OR(
                                    TEXT((EDATE('Projektkostenkalkulation EP'!$B$8,3)+DY$9),"TTT") = "Sa",
                                    TEXT((EDATE('Projektkostenkalkulation EP'!$B$8,3)+DY$9),"TTT") = "So",
                                    IF(ISNA(VLOOKUP(EDATE('Projektkostenkalkulation EP'!$B$8,3)+DY$9,Datenquellen!$F$7:$H$45,3,FALSE))," ",VLOOKUP(EDATE('Projektkostenkalkulation EP'!$B$8,3)+DY$9,Datenquellen!$F$7:$H$45,3,FALSE))="X"
                                    ),
                          "X",
                          ""
                          ),
               "X"
            )</f>
        <v>X</v>
      </c>
      <c r="EA45" s="232" t="str">
        <f xml:space="preserve"> IF(TEXT((EDATE('Projektkostenkalkulation EP'!$B$8,3)+DZ$9),"MM")=TEXT((EDATE('Projektkostenkalkulation EP'!$B$8,3)+(DZ$9-1)),"MM"),
             IF(
                        OR(
                                    TEXT((EDATE('Projektkostenkalkulation EP'!$B$8,3)+DZ$9),"TTT") = "Sa",
                                    TEXT((EDATE('Projektkostenkalkulation EP'!$B$8,3)+DZ$9),"TTT") = "So",
                                    IF(ISNA(VLOOKUP(EDATE('Projektkostenkalkulation EP'!$B$8,3)+DZ$9,Datenquellen!$F$7:$H$45,3,FALSE))," ",VLOOKUP(EDATE('Projektkostenkalkulation EP'!$B$8,3)+DZ$9,Datenquellen!$F$7:$H$45,3,FALSE))="X"
                                    ),
                          "X",
                          ""
                          ),
               "X"
            )</f>
        <v>X</v>
      </c>
      <c r="EB45" s="232" t="str">
        <f xml:space="preserve"> IF(TEXT((EDATE('Projektkostenkalkulation EP'!$B$8,3)+EA$9),"MM")=TEXT((EDATE('Projektkostenkalkulation EP'!$B$8,3)+(EA$9-1)),"MM"),
             IF(
                        OR(
                                    TEXT((EDATE('Projektkostenkalkulation EP'!$B$8,3)+EA$9),"TTT") = "Sa",
                                    TEXT((EDATE('Projektkostenkalkulation EP'!$B$8,3)+EA$9),"TTT") = "So",
                                    IF(ISNA(VLOOKUP(EDATE('Projektkostenkalkulation EP'!$B$8,3)+EA$9,Datenquellen!$F$7:$H$45,3,FALSE))," ",VLOOKUP(EDATE('Projektkostenkalkulation EP'!$B$8,3)+EA$9,Datenquellen!$F$7:$H$45,3,FALSE))="X"
                                    ),
                          "X",
                          ""
                          ),
               "X"
            )</f>
        <v/>
      </c>
      <c r="EC45" s="232" t="str">
        <f xml:space="preserve"> IF(TEXT((EDATE('Projektkostenkalkulation EP'!$B$8,3)+EB$9),"MM")=TEXT((EDATE('Projektkostenkalkulation EP'!$B$8,3)+(EB$9-1)),"MM"),
             IF(
                        OR(
                                    TEXT((EDATE('Projektkostenkalkulation EP'!$B$8,3)+EB$9),"TTT") = "Sa",
                                    TEXT((EDATE('Projektkostenkalkulation EP'!$B$8,3)+EB$9),"TTT") = "So",
                                    IF(ISNA(VLOOKUP(EDATE('Projektkostenkalkulation EP'!$B$8,3)+EB$9,Datenquellen!$F$7:$H$45,3,FALSE))," ",VLOOKUP(EDATE('Projektkostenkalkulation EP'!$B$8,3)+EB$9,Datenquellen!$F$7:$H$45,3,FALSE))="X"
                                    ),
                          "X",
                          ""
                          ),
               "X"
            )</f>
        <v/>
      </c>
      <c r="ED45" s="232" t="str">
        <f xml:space="preserve"> IF(TEXT((EDATE('Projektkostenkalkulation EP'!$B$8,3)+EC$9),"MM")=TEXT((EDATE('Projektkostenkalkulation EP'!$B$8,3)+(EC$9-1)),"MM"),
             IF(
                        OR(
                                    TEXT((EDATE('Projektkostenkalkulation EP'!$B$8,3)+EC$9),"TTT") = "Sa",
                                    TEXT((EDATE('Projektkostenkalkulation EP'!$B$8,3)+EC$9),"TTT") = "So",
                                    IF(ISNA(VLOOKUP(EDATE('Projektkostenkalkulation EP'!$B$8,3)+EC$9,Datenquellen!$F$7:$H$45,3,FALSE))," ",VLOOKUP(EDATE('Projektkostenkalkulation EP'!$B$8,3)+EC$9,Datenquellen!$F$7:$H$45,3,FALSE))="X"
                                    ),
                          "X",
                          ""
                          ),
               "X"
            )</f>
        <v/>
      </c>
      <c r="EE45" s="232" t="str">
        <f xml:space="preserve"> IF(TEXT((EDATE('Projektkostenkalkulation EP'!$B$8,3)+ED$9),"MM")=TEXT((EDATE('Projektkostenkalkulation EP'!$B$8,3)+(ED$9-1)),"MM"),
             IF(
                        OR(
                                    TEXT((EDATE('Projektkostenkalkulation EP'!$B$8,3)+ED$9),"TTT") = "Sa",
                                    TEXT((EDATE('Projektkostenkalkulation EP'!$B$8,3)+ED$9),"TTT") = "So",
                                    IF(ISNA(VLOOKUP(EDATE('Projektkostenkalkulation EP'!$B$8,3)+ED$9,Datenquellen!$F$7:$H$45,3,FALSE))," ",VLOOKUP(EDATE('Projektkostenkalkulation EP'!$B$8,3)+ED$9,Datenquellen!$F$7:$H$45,3,FALSE))="X"
                                    ),
                          "X",
                          ""
                          ),
               "X"
            )</f>
        <v/>
      </c>
      <c r="EF45" s="232" t="str">
        <f xml:space="preserve"> IF(TEXT((EDATE('Projektkostenkalkulation EP'!$B$8,3)+EE$9),"MM")=TEXT((EDATE('Projektkostenkalkulation EP'!$B$8,3)+(EE$9-1)),"MM"),
             IF(
                        OR(
                                    TEXT((EDATE('Projektkostenkalkulation EP'!$B$8,3)+EE$9),"TTT") = "Sa",
                                    TEXT((EDATE('Projektkostenkalkulation EP'!$B$8,3)+EE$9),"TTT") = "So",
                                    IF(ISNA(VLOOKUP(EDATE('Projektkostenkalkulation EP'!$B$8,3)+EE$9,Datenquellen!$F$7:$H$45,3,FALSE))," ",VLOOKUP(EDATE('Projektkostenkalkulation EP'!$B$8,3)+EE$9,Datenquellen!$F$7:$H$45,3,FALSE))="X"
                                    ),
                          "X",
                          ""
                          ),
               "X"
            )</f>
        <v/>
      </c>
      <c r="EG45" s="232" t="str">
        <f xml:space="preserve"> IF(TEXT((EDATE('Projektkostenkalkulation EP'!$B$8,3)+EF$9),"MM")=TEXT((EDATE('Projektkostenkalkulation EP'!$B$8,3)+(EF$9-1)),"MM"),
             IF(
                        OR(
                                    TEXT((EDATE('Projektkostenkalkulation EP'!$B$8,3)+EF$9),"TTT") = "Sa",
                                    TEXT((EDATE('Projektkostenkalkulation EP'!$B$8,3)+EF$9),"TTT") = "So",
                                    IF(ISNA(VLOOKUP(EDATE('Projektkostenkalkulation EP'!$B$8,3)+EF$9,Datenquellen!$F$7:$H$45,3,FALSE))," ",VLOOKUP(EDATE('Projektkostenkalkulation EP'!$B$8,3)+EF$9,Datenquellen!$F$7:$H$45,3,FALSE))="X"
                                    ),
                          "X",
                          ""
                          ),
               "X"
            )</f>
        <v>X</v>
      </c>
      <c r="EH45" s="232" t="str">
        <f xml:space="preserve"> IF(TEXT((EDATE('Projektkostenkalkulation EP'!$B$8,3)+EG$9),"MM")=TEXT((EDATE('Projektkostenkalkulation EP'!$B$8,3)+(EG$9-1)),"MM"),
             IF(
                        OR(
                                    TEXT((EDATE('Projektkostenkalkulation EP'!$B$8,3)+EG$9),"TTT") = "Sa",
                                    TEXT((EDATE('Projektkostenkalkulation EP'!$B$8,3)+EG$9),"TTT") = "So",
                                    IF(ISNA(VLOOKUP(EDATE('Projektkostenkalkulation EP'!$B$8,3)+EG$9,Datenquellen!$F$7:$H$45,3,FALSE))," ",VLOOKUP(EDATE('Projektkostenkalkulation EP'!$B$8,3)+EG$9,Datenquellen!$F$7:$H$45,3,FALSE))="X"
                                    ),
                          "X",
                          ""
                          ),
               "X"
            )</f>
        <v>X</v>
      </c>
      <c r="EI45" s="232" t="str">
        <f xml:space="preserve"> IF(TEXT((EDATE('Projektkostenkalkulation EP'!$B$8,3)+EH$9),"MM")=TEXT((EDATE('Projektkostenkalkulation EP'!$B$8,3)+(EH$9-1)),"MM"),
             IF(
                        OR(
                                    TEXT((EDATE('Projektkostenkalkulation EP'!$B$8,3)+EH$9),"TTT") = "Sa",
                                    TEXT((EDATE('Projektkostenkalkulation EP'!$B$8,3)+EH$9),"TTT") = "So",
                                    IF(ISNA(VLOOKUP(EDATE('Projektkostenkalkulation EP'!$B$8,3)+EH$9,Datenquellen!$F$7:$H$45,3,FALSE))," ",VLOOKUP(EDATE('Projektkostenkalkulation EP'!$B$8,3)+EH$9,Datenquellen!$F$7:$H$45,3,FALSE))="X"
                                    ),
                          "X",
                          ""
                          ),
               "X"
            )</f>
        <v/>
      </c>
      <c r="EJ45" s="232" t="str">
        <f xml:space="preserve"> IF(TEXT((EDATE('Projektkostenkalkulation EP'!$B$8,3)+EI$9),"MM")=TEXT((EDATE('Projektkostenkalkulation EP'!$B$8,3)+(EI$9-1)),"MM"),
             IF(
                        OR(
                                    TEXT((EDATE('Projektkostenkalkulation EP'!$B$8,3)+EI$9),"TTT") = "Sa",
                                    TEXT((EDATE('Projektkostenkalkulation EP'!$B$8,3)+EI$9),"TTT") = "So",
                                    IF(ISNA(VLOOKUP(EDATE('Projektkostenkalkulation EP'!$B$8,3)+EI$9,Datenquellen!$F$7:$H$45,3,FALSE))," ",VLOOKUP(EDATE('Projektkostenkalkulation EP'!$B$8,3)+EI$9,Datenquellen!$F$7:$H$45,3,FALSE))="X"
                                    ),
                          "X",
                          ""
                          ),
               "X"
            )</f>
        <v/>
      </c>
      <c r="EK45" s="248" t="str">
        <f xml:space="preserve"> IF(TEXT((EDATE('Projektkostenkalkulation EP'!$B$8,3)+EJ$9),"MM")=TEXT((EDATE('Projektkostenkalkulation EP'!$B$8,3)+(EJ$9-1)),"MM"),
             IF(
                        OR(
                                    TEXT((EDATE('Projektkostenkalkulation EP'!$B$8,3)+EJ$9),"TTT") = "Sa",
                                    TEXT((EDATE('Projektkostenkalkulation EP'!$B$8,3)+EJ$9),"TTT") = "So",
                                    IF(ISNA(VLOOKUP(EDATE('Projektkostenkalkulation EP'!$B$8,3)+EJ$9,Datenquellen!$F$7:$H$45,3,FALSE))," ",VLOOKUP(EDATE('Projektkostenkalkulation EP'!$B$8,3)+EJ$9,Datenquellen!$F$7:$H$45,3,FALSE))="X"
                                    ),
                          "X",
                          ""
                          ),
               "X"
            )</f>
        <v>X</v>
      </c>
      <c r="EL45" s="249"/>
      <c r="EM45" s="235"/>
      <c r="EN45" s="476"/>
      <c r="EO45" s="473"/>
      <c r="EP45" s="231"/>
      <c r="EQ45" s="232" t="str">
        <f>IF(
            OR(
                     TEXT(EDATE('Projektkostenkalkulation EP'!$B$8,3),"TTT") = "Sa",
                     TEXT(EDATE('Projektkostenkalkulation EP'!$B$8,3),"TTT") = "So",
                     IF(ISNA(VLOOKUP(EDATE('Projektkostenkalkulation EP'!$B$8,3),Datenquellen!$F$7:$H$45,3,FALSE))," ",VLOOKUP(EDATE('Projektkostenkalkulation EP'!$B$8,3),Datenquellen!$F$7:$H$45,3,FALSE))="X"
                            ),
                    "X",
                    ""
            )</f>
        <v>X</v>
      </c>
      <c r="ER45" s="232" t="str">
        <f xml:space="preserve"> IF(TEXT((EDATE('Projektkostenkalkulation EP'!$B$8,3)+EQ$9),"MM")=TEXT((EDATE('Projektkostenkalkulation EP'!$B$8,3)+(EQ$9-1)),"MM"),
             IF(
                        OR(
                                    TEXT((EDATE('Projektkostenkalkulation EP'!$B$8,3)+EQ$9),"TTT") = "Sa",
                                    TEXT((EDATE('Projektkostenkalkulation EP'!$B$8,3)+EQ$9),"TTT") = "So",
                                    IF(ISNA(VLOOKUP(EDATE('Projektkostenkalkulation EP'!$B$8,3)+EQ$9,Datenquellen!$F$7:$H$45,3,FALSE))," ",VLOOKUP(EDATE('Projektkostenkalkulation EP'!$B$8,3)+EQ$9,Datenquellen!$F$7:$H$45,3,FALSE))="X"
                                    ),
                          "X",
                          ""
                          ),
               "X"
            )</f>
        <v/>
      </c>
      <c r="ES45" s="232" t="str">
        <f xml:space="preserve"> IF(TEXT((EDATE('Projektkostenkalkulation EP'!$B$8,3)+ER$9),"MM")=TEXT((EDATE('Projektkostenkalkulation EP'!$B$8,3)+(ER$9-1)),"MM"),
             IF(
                        OR(
                                    TEXT((EDATE('Projektkostenkalkulation EP'!$B$8,3)+ER$9),"TTT") = "Sa",
                                    TEXT((EDATE('Projektkostenkalkulation EP'!$B$8,3)+ER$9),"TTT") = "So",
                                    IF(ISNA(VLOOKUP(EDATE('Projektkostenkalkulation EP'!$B$8,3)+ER$9,Datenquellen!$F$7:$H$45,3,FALSE))," ",VLOOKUP(EDATE('Projektkostenkalkulation EP'!$B$8,3)+ER$9,Datenquellen!$F$7:$H$45,3,FALSE))="X"
                                    ),
                          "X",
                          ""
                          ),
               "X"
            )</f>
        <v/>
      </c>
      <c r="ET45" s="232" t="str">
        <f xml:space="preserve"> IF(TEXT((EDATE('Projektkostenkalkulation EP'!$B$8,3)+ES$9),"MM")=TEXT((EDATE('Projektkostenkalkulation EP'!$B$8,3)+(ES$9-1)),"MM"),
             IF(
                        OR(
                                    TEXT((EDATE('Projektkostenkalkulation EP'!$B$8,3)+ES$9),"TTT") = "Sa",
                                    TEXT((EDATE('Projektkostenkalkulation EP'!$B$8,3)+ES$9),"TTT") = "So",
                                    IF(ISNA(VLOOKUP(EDATE('Projektkostenkalkulation EP'!$B$8,3)+ES$9,Datenquellen!$F$7:$H$45,3,FALSE))," ",VLOOKUP(EDATE('Projektkostenkalkulation EP'!$B$8,3)+ES$9,Datenquellen!$F$7:$H$45,3,FALSE))="X"
                                    ),
                          "X",
                          ""
                          ),
               "X"
            )</f>
        <v/>
      </c>
      <c r="EU45" s="232" t="str">
        <f xml:space="preserve"> IF(TEXT((EDATE('Projektkostenkalkulation EP'!$B$8,3)+ET$9),"MM")=TEXT((EDATE('Projektkostenkalkulation EP'!$B$8,3)+(ET$9-1)),"MM"),
             IF(
                        OR(
                                    TEXT((EDATE('Projektkostenkalkulation EP'!$B$8,3)+ET$9),"TTT") = "Sa",
                                    TEXT((EDATE('Projektkostenkalkulation EP'!$B$8,3)+ET$9),"TTT") = "So",
                                    IF(ISNA(VLOOKUP(EDATE('Projektkostenkalkulation EP'!$B$8,3)+ET$9,Datenquellen!$F$7:$H$45,3,FALSE))," ",VLOOKUP(EDATE('Projektkostenkalkulation EP'!$B$8,3)+ET$9,Datenquellen!$F$7:$H$45,3,FALSE))="X"
                                    ),
                          "X",
                          ""
                          ),
               "X"
            )</f>
        <v/>
      </c>
      <c r="EV45" s="232" t="str">
        <f xml:space="preserve"> IF(TEXT((EDATE('Projektkostenkalkulation EP'!$B$8,3)+EU$9),"MM")=TEXT((EDATE('Projektkostenkalkulation EP'!$B$8,3)+(EU$9-1)),"MM"),
             IF(
                        OR(
                                    TEXT((EDATE('Projektkostenkalkulation EP'!$B$8,3)+EU$9),"TTT") = "Sa",
                                    TEXT((EDATE('Projektkostenkalkulation EP'!$B$8,3)+EU$9),"TTT") = "So",
                                    IF(ISNA(VLOOKUP(EDATE('Projektkostenkalkulation EP'!$B$8,3)+EU$9,Datenquellen!$F$7:$H$45,3,FALSE))," ",VLOOKUP(EDATE('Projektkostenkalkulation EP'!$B$8,3)+EU$9,Datenquellen!$F$7:$H$45,3,FALSE))="X"
                                    ),
                          "X",
                          ""
                          ),
               "X"
            )</f>
        <v>X</v>
      </c>
      <c r="EW45" s="232" t="str">
        <f xml:space="preserve"> IF(TEXT((EDATE('Projektkostenkalkulation EP'!$B$8,3)+EV$9),"MM")=TEXT((EDATE('Projektkostenkalkulation EP'!$B$8,3)+(EV$9-1)),"MM"),
             IF(
                        OR(
                                    TEXT((EDATE('Projektkostenkalkulation EP'!$B$8,3)+EV$9),"TTT") = "Sa",
                                    TEXT((EDATE('Projektkostenkalkulation EP'!$B$8,3)+EV$9),"TTT") = "So",
                                    IF(ISNA(VLOOKUP(EDATE('Projektkostenkalkulation EP'!$B$8,3)+EV$9,Datenquellen!$F$7:$H$45,3,FALSE))," ",VLOOKUP(EDATE('Projektkostenkalkulation EP'!$B$8,3)+EV$9,Datenquellen!$F$7:$H$45,3,FALSE))="X"
                                    ),
                          "X",
                          ""
                          ),
               "X"
            )</f>
        <v>X</v>
      </c>
      <c r="EX45" s="232" t="str">
        <f xml:space="preserve"> IF(TEXT((EDATE('Projektkostenkalkulation EP'!$B$8,3)+EW$9),"MM")=TEXT((EDATE('Projektkostenkalkulation EP'!$B$8,3)+(EW$9-1)),"MM"),
             IF(
                        OR(
                                    TEXT((EDATE('Projektkostenkalkulation EP'!$B$8,3)+EW$9),"TTT") = "Sa",
                                    TEXT((EDATE('Projektkostenkalkulation EP'!$B$8,3)+EW$9),"TTT") = "So",
                                    IF(ISNA(VLOOKUP(EDATE('Projektkostenkalkulation EP'!$B$8,3)+EW$9,Datenquellen!$F$7:$H$45,3,FALSE))," ",VLOOKUP(EDATE('Projektkostenkalkulation EP'!$B$8,3)+EW$9,Datenquellen!$F$7:$H$45,3,FALSE))="X"
                                    ),
                          "X",
                          ""
                          ),
               "X"
            )</f>
        <v/>
      </c>
      <c r="EY45" s="232" t="str">
        <f xml:space="preserve"> IF(TEXT((EDATE('Projektkostenkalkulation EP'!$B$8,3)+EX$9),"MM")=TEXT((EDATE('Projektkostenkalkulation EP'!$B$8,3)+(EX$9-1)),"MM"),
             IF(
                        OR(
                                    TEXT((EDATE('Projektkostenkalkulation EP'!$B$8,3)+EX$9),"TTT") = "Sa",
                                    TEXT((EDATE('Projektkostenkalkulation EP'!$B$8,3)+EX$9),"TTT") = "So",
                                    IF(ISNA(VLOOKUP(EDATE('Projektkostenkalkulation EP'!$B$8,3)+EX$9,Datenquellen!$F$7:$H$45,3,FALSE))," ",VLOOKUP(EDATE('Projektkostenkalkulation EP'!$B$8,3)+EX$9,Datenquellen!$F$7:$H$45,3,FALSE))="X"
                                    ),
                          "X",
                          ""
                          ),
               "X"
            )</f>
        <v/>
      </c>
      <c r="EZ45" s="232" t="str">
        <f xml:space="preserve"> IF(TEXT((EDATE('Projektkostenkalkulation EP'!$B$8,3)+EY$9),"MM")=TEXT((EDATE('Projektkostenkalkulation EP'!$B$8,3)+(EY$9-1)),"MM"),
             IF(
                        OR(
                                    TEXT((EDATE('Projektkostenkalkulation EP'!$B$8,3)+EY$9),"TTT") = "Sa",
                                    TEXT((EDATE('Projektkostenkalkulation EP'!$B$8,3)+EY$9),"TTT") = "So",
                                    IF(ISNA(VLOOKUP(EDATE('Projektkostenkalkulation EP'!$B$8,3)+EY$9,Datenquellen!$F$7:$H$45,3,FALSE))," ",VLOOKUP(EDATE('Projektkostenkalkulation EP'!$B$8,3)+EY$9,Datenquellen!$F$7:$H$45,3,FALSE))="X"
                                    ),
                          "X",
                          ""
                          ),
               "X"
            )</f>
        <v/>
      </c>
      <c r="FA45" s="232" t="str">
        <f xml:space="preserve"> IF(TEXT((EDATE('Projektkostenkalkulation EP'!$B$8,3)+EZ$9),"MM")=TEXT((EDATE('Projektkostenkalkulation EP'!$B$8,3)+(EZ$9-1)),"MM"),
             IF(
                        OR(
                                    TEXT((EDATE('Projektkostenkalkulation EP'!$B$8,3)+EZ$9),"TTT") = "Sa",
                                    TEXT((EDATE('Projektkostenkalkulation EP'!$B$8,3)+EZ$9),"TTT") = "So",
                                    IF(ISNA(VLOOKUP(EDATE('Projektkostenkalkulation EP'!$B$8,3)+EZ$9,Datenquellen!$F$7:$H$45,3,FALSE))," ",VLOOKUP(EDATE('Projektkostenkalkulation EP'!$B$8,3)+EZ$9,Datenquellen!$F$7:$H$45,3,FALSE))="X"
                                    ),
                          "X",
                          ""
                          ),
               "X"
            )</f>
        <v/>
      </c>
      <c r="FB45" s="232" t="str">
        <f xml:space="preserve"> IF(TEXT((EDATE('Projektkostenkalkulation EP'!$B$8,3)+FA$9),"MM")=TEXT((EDATE('Projektkostenkalkulation EP'!$B$8,3)+(FA$9-1)),"MM"),
             IF(
                        OR(
                                    TEXT((EDATE('Projektkostenkalkulation EP'!$B$8,3)+FA$9),"TTT") = "Sa",
                                    TEXT((EDATE('Projektkostenkalkulation EP'!$B$8,3)+FA$9),"TTT") = "So",
                                    IF(ISNA(VLOOKUP(EDATE('Projektkostenkalkulation EP'!$B$8,3)+FA$9,Datenquellen!$F$7:$H$45,3,FALSE))," ",VLOOKUP(EDATE('Projektkostenkalkulation EP'!$B$8,3)+FA$9,Datenquellen!$F$7:$H$45,3,FALSE))="X"
                                    ),
                          "X",
                          ""
                          ),
               "X"
            )</f>
        <v/>
      </c>
      <c r="FC45" s="232" t="str">
        <f xml:space="preserve"> IF(TEXT((EDATE('Projektkostenkalkulation EP'!$B$8,3)+FB$9),"MM")=TEXT((EDATE('Projektkostenkalkulation EP'!$B$8,3)+(FB$9-1)),"MM"),
             IF(
                        OR(
                                    TEXT((EDATE('Projektkostenkalkulation EP'!$B$8,3)+FB$9),"TTT") = "Sa",
                                    TEXT((EDATE('Projektkostenkalkulation EP'!$B$8,3)+FB$9),"TTT") = "So",
                                    IF(ISNA(VLOOKUP(EDATE('Projektkostenkalkulation EP'!$B$8,3)+FB$9,Datenquellen!$F$7:$H$45,3,FALSE))," ",VLOOKUP(EDATE('Projektkostenkalkulation EP'!$B$8,3)+FB$9,Datenquellen!$F$7:$H$45,3,FALSE))="X"
                                    ),
                          "X",
                          ""
                          ),
               "X"
            )</f>
        <v>X</v>
      </c>
      <c r="FD45" s="232" t="str">
        <f xml:space="preserve"> IF(TEXT((EDATE('Projektkostenkalkulation EP'!$B$8,3)+FC$9),"MM")=TEXT((EDATE('Projektkostenkalkulation EP'!$B$8,3)+(FC$9-1)),"MM"),
             IF(
                        OR(
                                    TEXT((EDATE('Projektkostenkalkulation EP'!$B$8,3)+FC$9),"TTT") = "Sa",
                                    TEXT((EDATE('Projektkostenkalkulation EP'!$B$8,3)+FC$9),"TTT") = "So",
                                    IF(ISNA(VLOOKUP(EDATE('Projektkostenkalkulation EP'!$B$8,3)+FC$9,Datenquellen!$F$7:$H$45,3,FALSE))," ",VLOOKUP(EDATE('Projektkostenkalkulation EP'!$B$8,3)+FC$9,Datenquellen!$F$7:$H$45,3,FALSE))="X"
                                    ),
                          "X",
                          ""
                          ),
               "X"
            )</f>
        <v>X</v>
      </c>
      <c r="FE45" s="232" t="str">
        <f xml:space="preserve"> IF(TEXT((EDATE('Projektkostenkalkulation EP'!$B$8,3)+FD$9),"MM")=TEXT((EDATE('Projektkostenkalkulation EP'!$B$8,3)+(FD$9-1)),"MM"),
             IF(
                        OR(
                                    TEXT((EDATE('Projektkostenkalkulation EP'!$B$8,3)+FD$9),"TTT") = "Sa",
                                    TEXT((EDATE('Projektkostenkalkulation EP'!$B$8,3)+FD$9),"TTT") = "So",
                                    IF(ISNA(VLOOKUP(EDATE('Projektkostenkalkulation EP'!$B$8,3)+FD$9,Datenquellen!$F$7:$H$45,3,FALSE))," ",VLOOKUP(EDATE('Projektkostenkalkulation EP'!$B$8,3)+FD$9,Datenquellen!$F$7:$H$45,3,FALSE))="X"
                                    ),
                          "X",
                          ""
                          ),
               "X"
            )</f>
        <v/>
      </c>
      <c r="FF45" s="232" t="str">
        <f xml:space="preserve"> IF(TEXT((EDATE('Projektkostenkalkulation EP'!$B$8,3)+FE$9),"MM")=TEXT((EDATE('Projektkostenkalkulation EP'!$B$8,3)+(FE$9-1)),"MM"),
             IF(
                        OR(
                                    TEXT((EDATE('Projektkostenkalkulation EP'!$B$8,3)+FE$9),"TTT") = "Sa",
                                    TEXT((EDATE('Projektkostenkalkulation EP'!$B$8,3)+FE$9),"TTT") = "So",
                                    IF(ISNA(VLOOKUP(EDATE('Projektkostenkalkulation EP'!$B$8,3)+FE$9,Datenquellen!$F$7:$H$45,3,FALSE))," ",VLOOKUP(EDATE('Projektkostenkalkulation EP'!$B$8,3)+FE$9,Datenquellen!$F$7:$H$45,3,FALSE))="X"
                                    ),
                          "X",
                          ""
                          ),
               "X"
            )</f>
        <v/>
      </c>
      <c r="FG45" s="232" t="str">
        <f xml:space="preserve"> IF(TEXT((EDATE('Projektkostenkalkulation EP'!$B$8,3)+FF$9),"MM")=TEXT((EDATE('Projektkostenkalkulation EP'!$B$8,3)+(FF$9-1)),"MM"),
             IF(
                        OR(
                                    TEXT((EDATE('Projektkostenkalkulation EP'!$B$8,3)+FF$9),"TTT") = "Sa",
                                    TEXT((EDATE('Projektkostenkalkulation EP'!$B$8,3)+FF$9),"TTT") = "So",
                                    IF(ISNA(VLOOKUP(EDATE('Projektkostenkalkulation EP'!$B$8,3)+FF$9,Datenquellen!$F$7:$H$45,3,FALSE))," ",VLOOKUP(EDATE('Projektkostenkalkulation EP'!$B$8,3)+FF$9,Datenquellen!$F$7:$H$45,3,FALSE))="X"
                                    ),
                          "X",
                          ""
                          ),
               "X"
            )</f>
        <v/>
      </c>
      <c r="FH45" s="232" t="str">
        <f xml:space="preserve"> IF(TEXT((EDATE('Projektkostenkalkulation EP'!$B$8,3)+FG$9),"MM")=TEXT((EDATE('Projektkostenkalkulation EP'!$B$8,3)+(FG$9-1)),"MM"),
             IF(
                        OR(
                                    TEXT((EDATE('Projektkostenkalkulation EP'!$B$8,3)+FG$9),"TTT") = "Sa",
                                    TEXT((EDATE('Projektkostenkalkulation EP'!$B$8,3)+FG$9),"TTT") = "So",
                                    IF(ISNA(VLOOKUP(EDATE('Projektkostenkalkulation EP'!$B$8,3)+FG$9,Datenquellen!$F$7:$H$45,3,FALSE))," ",VLOOKUP(EDATE('Projektkostenkalkulation EP'!$B$8,3)+FG$9,Datenquellen!$F$7:$H$45,3,FALSE))="X"
                                    ),
                          "X",
                          ""
                          ),
               "X"
            )</f>
        <v/>
      </c>
      <c r="FI45" s="232" t="str">
        <f xml:space="preserve"> IF(TEXT((EDATE('Projektkostenkalkulation EP'!$B$8,3)+FH$9),"MM")=TEXT((EDATE('Projektkostenkalkulation EP'!$B$8,3)+(FH$9-1)),"MM"),
             IF(
                        OR(
                                    TEXT((EDATE('Projektkostenkalkulation EP'!$B$8,3)+FH$9),"TTT") = "Sa",
                                    TEXT((EDATE('Projektkostenkalkulation EP'!$B$8,3)+FH$9),"TTT") = "So",
                                    IF(ISNA(VLOOKUP(EDATE('Projektkostenkalkulation EP'!$B$8,3)+FH$9,Datenquellen!$F$7:$H$45,3,FALSE))," ",VLOOKUP(EDATE('Projektkostenkalkulation EP'!$B$8,3)+FH$9,Datenquellen!$F$7:$H$45,3,FALSE))="X"
                                    ),
                          "X",
                          ""
                          ),
               "X"
            )</f>
        <v/>
      </c>
      <c r="FJ45" s="232" t="str">
        <f xml:space="preserve"> IF(TEXT((EDATE('Projektkostenkalkulation EP'!$B$8,3)+FI$9),"MM")=TEXT((EDATE('Projektkostenkalkulation EP'!$B$8,3)+(FI$9-1)),"MM"),
             IF(
                        OR(
                                    TEXT((EDATE('Projektkostenkalkulation EP'!$B$8,3)+FI$9),"TTT") = "Sa",
                                    TEXT((EDATE('Projektkostenkalkulation EP'!$B$8,3)+FI$9),"TTT") = "So",
                                    IF(ISNA(VLOOKUP(EDATE('Projektkostenkalkulation EP'!$B$8,3)+FI$9,Datenquellen!$F$7:$H$45,3,FALSE))," ",VLOOKUP(EDATE('Projektkostenkalkulation EP'!$B$8,3)+FI$9,Datenquellen!$F$7:$H$45,3,FALSE))="X"
                                    ),
                          "X",
                          ""
                          ),
               "X"
            )</f>
        <v>X</v>
      </c>
      <c r="FK45" s="232" t="str">
        <f xml:space="preserve"> IF(TEXT((EDATE('Projektkostenkalkulation EP'!$B$8,3)+FJ$9),"MM")=TEXT((EDATE('Projektkostenkalkulation EP'!$B$8,3)+(FJ$9-1)),"MM"),
             IF(
                        OR(
                                    TEXT((EDATE('Projektkostenkalkulation EP'!$B$8,3)+FJ$9),"TTT") = "Sa",
                                    TEXT((EDATE('Projektkostenkalkulation EP'!$B$8,3)+FJ$9),"TTT") = "So",
                                    IF(ISNA(VLOOKUP(EDATE('Projektkostenkalkulation EP'!$B$8,3)+FJ$9,Datenquellen!$F$7:$H$45,3,FALSE))," ",VLOOKUP(EDATE('Projektkostenkalkulation EP'!$B$8,3)+FJ$9,Datenquellen!$F$7:$H$45,3,FALSE))="X"
                                    ),
                          "X",
                          ""
                          ),
               "X"
            )</f>
        <v>X</v>
      </c>
      <c r="FL45" s="232" t="str">
        <f xml:space="preserve"> IF(TEXT((EDATE('Projektkostenkalkulation EP'!$B$8,3)+FK$9),"MM")=TEXT((EDATE('Projektkostenkalkulation EP'!$B$8,3)+(FK$9-1)),"MM"),
             IF(
                        OR(
                                    TEXT((EDATE('Projektkostenkalkulation EP'!$B$8,3)+FK$9),"TTT") = "Sa",
                                    TEXT((EDATE('Projektkostenkalkulation EP'!$B$8,3)+FK$9),"TTT") = "So",
                                    IF(ISNA(VLOOKUP(EDATE('Projektkostenkalkulation EP'!$B$8,3)+FK$9,Datenquellen!$F$7:$H$45,3,FALSE))," ",VLOOKUP(EDATE('Projektkostenkalkulation EP'!$B$8,3)+FK$9,Datenquellen!$F$7:$H$45,3,FALSE))="X"
                                    ),
                          "X",
                          ""
                          ),
               "X"
            )</f>
        <v/>
      </c>
      <c r="FM45" s="232" t="str">
        <f xml:space="preserve"> IF(TEXT((EDATE('Projektkostenkalkulation EP'!$B$8,3)+FL$9),"MM")=TEXT((EDATE('Projektkostenkalkulation EP'!$B$8,3)+(FL$9-1)),"MM"),
             IF(
                        OR(
                                    TEXT((EDATE('Projektkostenkalkulation EP'!$B$8,3)+FL$9),"TTT") = "Sa",
                                    TEXT((EDATE('Projektkostenkalkulation EP'!$B$8,3)+FL$9),"TTT") = "So",
                                    IF(ISNA(VLOOKUP(EDATE('Projektkostenkalkulation EP'!$B$8,3)+FL$9,Datenquellen!$F$7:$H$45,3,FALSE))," ",VLOOKUP(EDATE('Projektkostenkalkulation EP'!$B$8,3)+FL$9,Datenquellen!$F$7:$H$45,3,FALSE))="X"
                                    ),
                          "X",
                          ""
                          ),
               "X"
            )</f>
        <v/>
      </c>
      <c r="FN45" s="232" t="str">
        <f xml:space="preserve"> IF(TEXT((EDATE('Projektkostenkalkulation EP'!$B$8,3)+FM$9),"MM")=TEXT((EDATE('Projektkostenkalkulation EP'!$B$8,3)+(FM$9-1)),"MM"),
             IF(
                        OR(
                                    TEXT((EDATE('Projektkostenkalkulation EP'!$B$8,3)+FM$9),"TTT") = "Sa",
                                    TEXT((EDATE('Projektkostenkalkulation EP'!$B$8,3)+FM$9),"TTT") = "So",
                                    IF(ISNA(VLOOKUP(EDATE('Projektkostenkalkulation EP'!$B$8,3)+FM$9,Datenquellen!$F$7:$H$45,3,FALSE))," ",VLOOKUP(EDATE('Projektkostenkalkulation EP'!$B$8,3)+FM$9,Datenquellen!$F$7:$H$45,3,FALSE))="X"
                                    ),
                          "X",
                          ""
                          ),
               "X"
            )</f>
        <v/>
      </c>
      <c r="FO45" s="232" t="str">
        <f xml:space="preserve"> IF(TEXT((EDATE('Projektkostenkalkulation EP'!$B$8,3)+FN$9),"MM")=TEXT((EDATE('Projektkostenkalkulation EP'!$B$8,3)+(FN$9-1)),"MM"),
             IF(
                        OR(
                                    TEXT((EDATE('Projektkostenkalkulation EP'!$B$8,3)+FN$9),"TTT") = "Sa",
                                    TEXT((EDATE('Projektkostenkalkulation EP'!$B$8,3)+FN$9),"TTT") = "So",
                                    IF(ISNA(VLOOKUP(EDATE('Projektkostenkalkulation EP'!$B$8,3)+FN$9,Datenquellen!$F$7:$H$45,3,FALSE))," ",VLOOKUP(EDATE('Projektkostenkalkulation EP'!$B$8,3)+FN$9,Datenquellen!$F$7:$H$45,3,FALSE))="X"
                                    ),
                          "X",
                          ""
                          ),
               "X"
            )</f>
        <v/>
      </c>
      <c r="FP45" s="232" t="str">
        <f xml:space="preserve"> IF(TEXT((EDATE('Projektkostenkalkulation EP'!$B$8,3)+FO$9),"MM")=TEXT((EDATE('Projektkostenkalkulation EP'!$B$8,3)+(FO$9-1)),"MM"),
             IF(
                        OR(
                                    TEXT((EDATE('Projektkostenkalkulation EP'!$B$8,3)+FO$9),"TTT") = "Sa",
                                    TEXT((EDATE('Projektkostenkalkulation EP'!$B$8,3)+FO$9),"TTT") = "So",
                                    IF(ISNA(VLOOKUP(EDATE('Projektkostenkalkulation EP'!$B$8,3)+FO$9,Datenquellen!$F$7:$H$45,3,FALSE))," ",VLOOKUP(EDATE('Projektkostenkalkulation EP'!$B$8,3)+FO$9,Datenquellen!$F$7:$H$45,3,FALSE))="X"
                                    ),
                          "X",
                          ""
                          ),
               "X"
            )</f>
        <v/>
      </c>
      <c r="FQ45" s="232" t="str">
        <f xml:space="preserve"> IF(TEXT((EDATE('Projektkostenkalkulation EP'!$B$8,3)+FP$9),"MM")=TEXT((EDATE('Projektkostenkalkulation EP'!$B$8,3)+(FP$9-1)),"MM"),
             IF(
                        OR(
                                    TEXT((EDATE('Projektkostenkalkulation EP'!$B$8,3)+FP$9),"TTT") = "Sa",
                                    TEXT((EDATE('Projektkostenkalkulation EP'!$B$8,3)+FP$9),"TTT") = "So",
                                    IF(ISNA(VLOOKUP(EDATE('Projektkostenkalkulation EP'!$B$8,3)+FP$9,Datenquellen!$F$7:$H$45,3,FALSE))," ",VLOOKUP(EDATE('Projektkostenkalkulation EP'!$B$8,3)+FP$9,Datenquellen!$F$7:$H$45,3,FALSE))="X"
                                    ),
                          "X",
                          ""
                          ),
               "X"
            )</f>
        <v>X</v>
      </c>
      <c r="FR45" s="232" t="str">
        <f xml:space="preserve"> IF(TEXT((EDATE('Projektkostenkalkulation EP'!$B$8,3)+FQ$9),"MM")=TEXT((EDATE('Projektkostenkalkulation EP'!$B$8,3)+(FQ$9-1)),"MM"),
             IF(
                        OR(
                                    TEXT((EDATE('Projektkostenkalkulation EP'!$B$8,3)+FQ$9),"TTT") = "Sa",
                                    TEXT((EDATE('Projektkostenkalkulation EP'!$B$8,3)+FQ$9),"TTT") = "So",
                                    IF(ISNA(VLOOKUP(EDATE('Projektkostenkalkulation EP'!$B$8,3)+FQ$9,Datenquellen!$F$7:$H$45,3,FALSE))," ",VLOOKUP(EDATE('Projektkostenkalkulation EP'!$B$8,3)+FQ$9,Datenquellen!$F$7:$H$45,3,FALSE))="X"
                                    ),
                          "X",
                          ""
                          ),
               "X"
            )</f>
        <v>X</v>
      </c>
      <c r="FS45" s="232" t="str">
        <f xml:space="preserve"> IF(TEXT((EDATE('Projektkostenkalkulation EP'!$B$8,3)+FR$9),"MM")=TEXT((EDATE('Projektkostenkalkulation EP'!$B$8,3)+(FR$9-1)),"MM"),
             IF(
                        OR(
                                    TEXT((EDATE('Projektkostenkalkulation EP'!$B$8,3)+FR$9),"TTT") = "Sa",
                                    TEXT((EDATE('Projektkostenkalkulation EP'!$B$8,3)+FR$9),"TTT") = "So",
                                    IF(ISNA(VLOOKUP(EDATE('Projektkostenkalkulation EP'!$B$8,3)+FR$9,Datenquellen!$F$7:$H$45,3,FALSE))," ",VLOOKUP(EDATE('Projektkostenkalkulation EP'!$B$8,3)+FR$9,Datenquellen!$F$7:$H$45,3,FALSE))="X"
                                    ),
                          "X",
                          ""
                          ),
               "X"
            )</f>
        <v/>
      </c>
      <c r="FT45" s="232" t="str">
        <f xml:space="preserve"> IF(TEXT((EDATE('Projektkostenkalkulation EP'!$B$8,3)+FS$9),"MM")=TEXT((EDATE('Projektkostenkalkulation EP'!$B$8,3)+(FS$9-1)),"MM"),
             IF(
                        OR(
                                    TEXT((EDATE('Projektkostenkalkulation EP'!$B$8,3)+FS$9),"TTT") = "Sa",
                                    TEXT((EDATE('Projektkostenkalkulation EP'!$B$8,3)+FS$9),"TTT") = "So",
                                    IF(ISNA(VLOOKUP(EDATE('Projektkostenkalkulation EP'!$B$8,3)+FS$9,Datenquellen!$F$7:$H$45,3,FALSE))," ",VLOOKUP(EDATE('Projektkostenkalkulation EP'!$B$8,3)+FS$9,Datenquellen!$F$7:$H$45,3,FALSE))="X"
                                    ),
                          "X",
                          ""
                          ),
               "X"
            )</f>
        <v/>
      </c>
      <c r="FU45" s="233" t="str">
        <f xml:space="preserve"> IF(TEXT((EDATE('Projektkostenkalkulation EP'!$B$8,3)+FT$9),"MM")=TEXT((EDATE('Projektkostenkalkulation EP'!$B$8,3)+(FT$9-1)),"MM"),
             IF(
                        OR(
                                    TEXT((EDATE('Projektkostenkalkulation EP'!$B$8,3)+FT$9),"TTT") = "Sa",
                                    TEXT((EDATE('Projektkostenkalkulation EP'!$B$8,3)+FT$9),"TTT") = "So",
                                    IF(ISNA(VLOOKUP(EDATE('Projektkostenkalkulation EP'!$B$8,3)+FT$9,Datenquellen!$F$7:$H$45,3,FALSE))," ",VLOOKUP(EDATE('Projektkostenkalkulation EP'!$B$8,3)+FT$9,Datenquellen!$F$7:$H$45,3,FALSE))="X"
                                    ),
                          "X",
                          ""
                          ),
               "X"
            )</f>
        <v>X</v>
      </c>
      <c r="FV45" s="234"/>
      <c r="FW45" s="235"/>
      <c r="FX45" s="476"/>
      <c r="FY45" s="473"/>
      <c r="FZ45" s="231"/>
      <c r="GA45" s="232" t="str">
        <f>IF(
            OR(
                     TEXT(EDATE('Projektkostenkalkulation EP'!$B$8,3),"TTT") = "Sa",
                     TEXT(EDATE('Projektkostenkalkulation EP'!$B$8,3),"TTT") = "So",
                     IF(ISNA(VLOOKUP(EDATE('Projektkostenkalkulation EP'!$B$8,3),Datenquellen!$F$7:$H$45,3,FALSE))," ",VLOOKUP(EDATE('Projektkostenkalkulation EP'!$B$8,3),Datenquellen!$F$7:$H$45,3,FALSE))="X"
                            ),
                    "X",
                    ""
            )</f>
        <v>X</v>
      </c>
      <c r="GB45" s="232" t="str">
        <f xml:space="preserve"> IF(TEXT((EDATE('Projektkostenkalkulation EP'!$B$8,3)+GA$9),"MM")=TEXT((EDATE('Projektkostenkalkulation EP'!$B$8,3)+(GA$9-1)),"MM"),
             IF(
                        OR(
                                    TEXT((EDATE('Projektkostenkalkulation EP'!$B$8,3)+GA$9),"TTT") = "Sa",
                                    TEXT((EDATE('Projektkostenkalkulation EP'!$B$8,3)+GA$9),"TTT") = "So",
                                    IF(ISNA(VLOOKUP(EDATE('Projektkostenkalkulation EP'!$B$8,3)+GA$9,Datenquellen!$F$7:$H$45,3,FALSE))," ",VLOOKUP(EDATE('Projektkostenkalkulation EP'!$B$8,3)+GA$9,Datenquellen!$F$7:$H$45,3,FALSE))="X"
                                    ),
                          "X",
                          ""
                          ),
               "X"
            )</f>
        <v/>
      </c>
      <c r="GC45" s="232" t="str">
        <f xml:space="preserve"> IF(TEXT((EDATE('Projektkostenkalkulation EP'!$B$8,3)+GB$9),"MM")=TEXT((EDATE('Projektkostenkalkulation EP'!$B$8,3)+(GB$9-1)),"MM"),
             IF(
                        OR(
                                    TEXT((EDATE('Projektkostenkalkulation EP'!$B$8,3)+GB$9),"TTT") = "Sa",
                                    TEXT((EDATE('Projektkostenkalkulation EP'!$B$8,3)+GB$9),"TTT") = "So",
                                    IF(ISNA(VLOOKUP(EDATE('Projektkostenkalkulation EP'!$B$8,3)+GB$9,Datenquellen!$F$7:$H$45,3,FALSE))," ",VLOOKUP(EDATE('Projektkostenkalkulation EP'!$B$8,3)+GB$9,Datenquellen!$F$7:$H$45,3,FALSE))="X"
                                    ),
                          "X",
                          ""
                          ),
               "X"
            )</f>
        <v/>
      </c>
      <c r="GD45" s="232" t="str">
        <f xml:space="preserve"> IF(TEXT((EDATE('Projektkostenkalkulation EP'!$B$8,3)+GC$9),"MM")=TEXT((EDATE('Projektkostenkalkulation EP'!$B$8,3)+(GC$9-1)),"MM"),
             IF(
                        OR(
                                    TEXT((EDATE('Projektkostenkalkulation EP'!$B$8,3)+GC$9),"TTT") = "Sa",
                                    TEXT((EDATE('Projektkostenkalkulation EP'!$B$8,3)+GC$9),"TTT") = "So",
                                    IF(ISNA(VLOOKUP(EDATE('Projektkostenkalkulation EP'!$B$8,3)+GC$9,Datenquellen!$F$7:$H$45,3,FALSE))," ",VLOOKUP(EDATE('Projektkostenkalkulation EP'!$B$8,3)+GC$9,Datenquellen!$F$7:$H$45,3,FALSE))="X"
                                    ),
                          "X",
                          ""
                          ),
               "X"
            )</f>
        <v/>
      </c>
      <c r="GE45" s="232" t="str">
        <f xml:space="preserve"> IF(TEXT((EDATE('Projektkostenkalkulation EP'!$B$8,3)+GD$9),"MM")=TEXT((EDATE('Projektkostenkalkulation EP'!$B$8,3)+(GD$9-1)),"MM"),
             IF(
                        OR(
                                    TEXT((EDATE('Projektkostenkalkulation EP'!$B$8,3)+GD$9),"TTT") = "Sa",
                                    TEXT((EDATE('Projektkostenkalkulation EP'!$B$8,3)+GD$9),"TTT") = "So",
                                    IF(ISNA(VLOOKUP(EDATE('Projektkostenkalkulation EP'!$B$8,3)+GD$9,Datenquellen!$F$7:$H$45,3,FALSE))," ",VLOOKUP(EDATE('Projektkostenkalkulation EP'!$B$8,3)+GD$9,Datenquellen!$F$7:$H$45,3,FALSE))="X"
                                    ),
                          "X",
                          ""
                          ),
               "X"
            )</f>
        <v/>
      </c>
      <c r="GF45" s="232" t="str">
        <f xml:space="preserve"> IF(TEXT((EDATE('Projektkostenkalkulation EP'!$B$8,3)+GE$9),"MM")=TEXT((EDATE('Projektkostenkalkulation EP'!$B$8,3)+(GE$9-1)),"MM"),
             IF(
                        OR(
                                    TEXT((EDATE('Projektkostenkalkulation EP'!$B$8,3)+GE$9),"TTT") = "Sa",
                                    TEXT((EDATE('Projektkostenkalkulation EP'!$B$8,3)+GE$9),"TTT") = "So",
                                    IF(ISNA(VLOOKUP(EDATE('Projektkostenkalkulation EP'!$B$8,3)+GE$9,Datenquellen!$F$7:$H$45,3,FALSE))," ",VLOOKUP(EDATE('Projektkostenkalkulation EP'!$B$8,3)+GE$9,Datenquellen!$F$7:$H$45,3,FALSE))="X"
                                    ),
                          "X",
                          ""
                          ),
               "X"
            )</f>
        <v>X</v>
      </c>
      <c r="GG45" s="232" t="str">
        <f xml:space="preserve"> IF(TEXT((EDATE('Projektkostenkalkulation EP'!$B$8,3)+GF$9),"MM")=TEXT((EDATE('Projektkostenkalkulation EP'!$B$8,3)+(GF$9-1)),"MM"),
             IF(
                        OR(
                                    TEXT((EDATE('Projektkostenkalkulation EP'!$B$8,3)+GF$9),"TTT") = "Sa",
                                    TEXT((EDATE('Projektkostenkalkulation EP'!$B$8,3)+GF$9),"TTT") = "So",
                                    IF(ISNA(VLOOKUP(EDATE('Projektkostenkalkulation EP'!$B$8,3)+GF$9,Datenquellen!$F$7:$H$45,3,FALSE))," ",VLOOKUP(EDATE('Projektkostenkalkulation EP'!$B$8,3)+GF$9,Datenquellen!$F$7:$H$45,3,FALSE))="X"
                                    ),
                          "X",
                          ""
                          ),
               "X"
            )</f>
        <v>X</v>
      </c>
      <c r="GH45" s="232" t="str">
        <f xml:space="preserve"> IF(TEXT((EDATE('Projektkostenkalkulation EP'!$B$8,3)+GG$9),"MM")=TEXT((EDATE('Projektkostenkalkulation EP'!$B$8,3)+(GG$9-1)),"MM"),
             IF(
                        OR(
                                    TEXT((EDATE('Projektkostenkalkulation EP'!$B$8,3)+GG$9),"TTT") = "Sa",
                                    TEXT((EDATE('Projektkostenkalkulation EP'!$B$8,3)+GG$9),"TTT") = "So",
                                    IF(ISNA(VLOOKUP(EDATE('Projektkostenkalkulation EP'!$B$8,3)+GG$9,Datenquellen!$F$7:$H$45,3,FALSE))," ",VLOOKUP(EDATE('Projektkostenkalkulation EP'!$B$8,3)+GG$9,Datenquellen!$F$7:$H$45,3,FALSE))="X"
                                    ),
                          "X",
                          ""
                          ),
               "X"
            )</f>
        <v/>
      </c>
      <c r="GI45" s="232" t="str">
        <f xml:space="preserve"> IF(TEXT((EDATE('Projektkostenkalkulation EP'!$B$8,3)+GH$9),"MM")=TEXT((EDATE('Projektkostenkalkulation EP'!$B$8,3)+(GH$9-1)),"MM"),
             IF(
                        OR(
                                    TEXT((EDATE('Projektkostenkalkulation EP'!$B$8,3)+GH$9),"TTT") = "Sa",
                                    TEXT((EDATE('Projektkostenkalkulation EP'!$B$8,3)+GH$9),"TTT") = "So",
                                    IF(ISNA(VLOOKUP(EDATE('Projektkostenkalkulation EP'!$B$8,3)+GH$9,Datenquellen!$F$7:$H$45,3,FALSE))," ",VLOOKUP(EDATE('Projektkostenkalkulation EP'!$B$8,3)+GH$9,Datenquellen!$F$7:$H$45,3,FALSE))="X"
                                    ),
                          "X",
                          ""
                          ),
               "X"
            )</f>
        <v/>
      </c>
      <c r="GJ45" s="232" t="str">
        <f xml:space="preserve"> IF(TEXT((EDATE('Projektkostenkalkulation EP'!$B$8,3)+GI$9),"MM")=TEXT((EDATE('Projektkostenkalkulation EP'!$B$8,3)+(GI$9-1)),"MM"),
             IF(
                        OR(
                                    TEXT((EDATE('Projektkostenkalkulation EP'!$B$8,3)+GI$9),"TTT") = "Sa",
                                    TEXT((EDATE('Projektkostenkalkulation EP'!$B$8,3)+GI$9),"TTT") = "So",
                                    IF(ISNA(VLOOKUP(EDATE('Projektkostenkalkulation EP'!$B$8,3)+GI$9,Datenquellen!$F$7:$H$45,3,FALSE))," ",VLOOKUP(EDATE('Projektkostenkalkulation EP'!$B$8,3)+GI$9,Datenquellen!$F$7:$H$45,3,FALSE))="X"
                                    ),
                          "X",
                          ""
                          ),
               "X"
            )</f>
        <v/>
      </c>
      <c r="GK45" s="232" t="str">
        <f xml:space="preserve"> IF(TEXT((EDATE('Projektkostenkalkulation EP'!$B$8,3)+GJ$9),"MM")=TEXT((EDATE('Projektkostenkalkulation EP'!$B$8,3)+(GJ$9-1)),"MM"),
             IF(
                        OR(
                                    TEXT((EDATE('Projektkostenkalkulation EP'!$B$8,3)+GJ$9),"TTT") = "Sa",
                                    TEXT((EDATE('Projektkostenkalkulation EP'!$B$8,3)+GJ$9),"TTT") = "So",
                                    IF(ISNA(VLOOKUP(EDATE('Projektkostenkalkulation EP'!$B$8,3)+GJ$9,Datenquellen!$F$7:$H$45,3,FALSE))," ",VLOOKUP(EDATE('Projektkostenkalkulation EP'!$B$8,3)+GJ$9,Datenquellen!$F$7:$H$45,3,FALSE))="X"
                                    ),
                          "X",
                          ""
                          ),
               "X"
            )</f>
        <v/>
      </c>
      <c r="GL45" s="232" t="str">
        <f xml:space="preserve"> IF(TEXT((EDATE('Projektkostenkalkulation EP'!$B$8,3)+GK$9),"MM")=TEXT((EDATE('Projektkostenkalkulation EP'!$B$8,3)+(GK$9-1)),"MM"),
             IF(
                        OR(
                                    TEXT((EDATE('Projektkostenkalkulation EP'!$B$8,3)+GK$9),"TTT") = "Sa",
                                    TEXT((EDATE('Projektkostenkalkulation EP'!$B$8,3)+GK$9),"TTT") = "So",
                                    IF(ISNA(VLOOKUP(EDATE('Projektkostenkalkulation EP'!$B$8,3)+GK$9,Datenquellen!$F$7:$H$45,3,FALSE))," ",VLOOKUP(EDATE('Projektkostenkalkulation EP'!$B$8,3)+GK$9,Datenquellen!$F$7:$H$45,3,FALSE))="X"
                                    ),
                          "X",
                          ""
                          ),
               "X"
            )</f>
        <v/>
      </c>
      <c r="GM45" s="232" t="str">
        <f xml:space="preserve"> IF(TEXT((EDATE('Projektkostenkalkulation EP'!$B$8,3)+GL$9),"MM")=TEXT((EDATE('Projektkostenkalkulation EP'!$B$8,3)+(GL$9-1)),"MM"),
             IF(
                        OR(
                                    TEXT((EDATE('Projektkostenkalkulation EP'!$B$8,3)+GL$9),"TTT") = "Sa",
                                    TEXT((EDATE('Projektkostenkalkulation EP'!$B$8,3)+GL$9),"TTT") = "So",
                                    IF(ISNA(VLOOKUP(EDATE('Projektkostenkalkulation EP'!$B$8,3)+GL$9,Datenquellen!$F$7:$H$45,3,FALSE))," ",VLOOKUP(EDATE('Projektkostenkalkulation EP'!$B$8,3)+GL$9,Datenquellen!$F$7:$H$45,3,FALSE))="X"
                                    ),
                          "X",
                          ""
                          ),
               "X"
            )</f>
        <v>X</v>
      </c>
      <c r="GN45" s="232" t="str">
        <f xml:space="preserve"> IF(TEXT((EDATE('Projektkostenkalkulation EP'!$B$8,3)+GM$9),"MM")=TEXT((EDATE('Projektkostenkalkulation EP'!$B$8,3)+(GM$9-1)),"MM"),
             IF(
                        OR(
                                    TEXT((EDATE('Projektkostenkalkulation EP'!$B$8,3)+GM$9),"TTT") = "Sa",
                                    TEXT((EDATE('Projektkostenkalkulation EP'!$B$8,3)+GM$9),"TTT") = "So",
                                    IF(ISNA(VLOOKUP(EDATE('Projektkostenkalkulation EP'!$B$8,3)+GM$9,Datenquellen!$F$7:$H$45,3,FALSE))," ",VLOOKUP(EDATE('Projektkostenkalkulation EP'!$B$8,3)+GM$9,Datenquellen!$F$7:$H$45,3,FALSE))="X"
                                    ),
                          "X",
                          ""
                          ),
               "X"
            )</f>
        <v>X</v>
      </c>
      <c r="GO45" s="232" t="str">
        <f xml:space="preserve"> IF(TEXT((EDATE('Projektkostenkalkulation EP'!$B$8,3)+GN$9),"MM")=TEXT((EDATE('Projektkostenkalkulation EP'!$B$8,3)+(GN$9-1)),"MM"),
             IF(
                        OR(
                                    TEXT((EDATE('Projektkostenkalkulation EP'!$B$8,3)+GN$9),"TTT") = "Sa",
                                    TEXT((EDATE('Projektkostenkalkulation EP'!$B$8,3)+GN$9),"TTT") = "So",
                                    IF(ISNA(VLOOKUP(EDATE('Projektkostenkalkulation EP'!$B$8,3)+GN$9,Datenquellen!$F$7:$H$45,3,FALSE))," ",VLOOKUP(EDATE('Projektkostenkalkulation EP'!$B$8,3)+GN$9,Datenquellen!$F$7:$H$45,3,FALSE))="X"
                                    ),
                          "X",
                          ""
                          ),
               "X"
            )</f>
        <v/>
      </c>
      <c r="GP45" s="232" t="str">
        <f xml:space="preserve"> IF(TEXT((EDATE('Projektkostenkalkulation EP'!$B$8,3)+GO$9),"MM")=TEXT((EDATE('Projektkostenkalkulation EP'!$B$8,3)+(GO$9-1)),"MM"),
             IF(
                        OR(
                                    TEXT((EDATE('Projektkostenkalkulation EP'!$B$8,3)+GO$9),"TTT") = "Sa",
                                    TEXT((EDATE('Projektkostenkalkulation EP'!$B$8,3)+GO$9),"TTT") = "So",
                                    IF(ISNA(VLOOKUP(EDATE('Projektkostenkalkulation EP'!$B$8,3)+GO$9,Datenquellen!$F$7:$H$45,3,FALSE))," ",VLOOKUP(EDATE('Projektkostenkalkulation EP'!$B$8,3)+GO$9,Datenquellen!$F$7:$H$45,3,FALSE))="X"
                                    ),
                          "X",
                          ""
                          ),
               "X"
            )</f>
        <v/>
      </c>
      <c r="GQ45" s="232" t="str">
        <f xml:space="preserve"> IF(TEXT((EDATE('Projektkostenkalkulation EP'!$B$8,3)+GP$9),"MM")=TEXT((EDATE('Projektkostenkalkulation EP'!$B$8,3)+(GP$9-1)),"MM"),
             IF(
                        OR(
                                    TEXT((EDATE('Projektkostenkalkulation EP'!$B$8,3)+GP$9),"TTT") = "Sa",
                                    TEXT((EDATE('Projektkostenkalkulation EP'!$B$8,3)+GP$9),"TTT") = "So",
                                    IF(ISNA(VLOOKUP(EDATE('Projektkostenkalkulation EP'!$B$8,3)+GP$9,Datenquellen!$F$7:$H$45,3,FALSE))," ",VLOOKUP(EDATE('Projektkostenkalkulation EP'!$B$8,3)+GP$9,Datenquellen!$F$7:$H$45,3,FALSE))="X"
                                    ),
                          "X",
                          ""
                          ),
               "X"
            )</f>
        <v/>
      </c>
      <c r="GR45" s="232" t="str">
        <f xml:space="preserve"> IF(TEXT((EDATE('Projektkostenkalkulation EP'!$B$8,3)+GQ$9),"MM")=TEXT((EDATE('Projektkostenkalkulation EP'!$B$8,3)+(GQ$9-1)),"MM"),
             IF(
                        OR(
                                    TEXT((EDATE('Projektkostenkalkulation EP'!$B$8,3)+GQ$9),"TTT") = "Sa",
                                    TEXT((EDATE('Projektkostenkalkulation EP'!$B$8,3)+GQ$9),"TTT") = "So",
                                    IF(ISNA(VLOOKUP(EDATE('Projektkostenkalkulation EP'!$B$8,3)+GQ$9,Datenquellen!$F$7:$H$45,3,FALSE))," ",VLOOKUP(EDATE('Projektkostenkalkulation EP'!$B$8,3)+GQ$9,Datenquellen!$F$7:$H$45,3,FALSE))="X"
                                    ),
                          "X",
                          ""
                          ),
               "X"
            )</f>
        <v/>
      </c>
      <c r="GS45" s="232" t="str">
        <f xml:space="preserve"> IF(TEXT((EDATE('Projektkostenkalkulation EP'!$B$8,3)+GR$9),"MM")=TEXT((EDATE('Projektkostenkalkulation EP'!$B$8,3)+(GR$9-1)),"MM"),
             IF(
                        OR(
                                    TEXT((EDATE('Projektkostenkalkulation EP'!$B$8,3)+GR$9),"TTT") = "Sa",
                                    TEXT((EDATE('Projektkostenkalkulation EP'!$B$8,3)+GR$9),"TTT") = "So",
                                    IF(ISNA(VLOOKUP(EDATE('Projektkostenkalkulation EP'!$B$8,3)+GR$9,Datenquellen!$F$7:$H$45,3,FALSE))," ",VLOOKUP(EDATE('Projektkostenkalkulation EP'!$B$8,3)+GR$9,Datenquellen!$F$7:$H$45,3,FALSE))="X"
                                    ),
                          "X",
                          ""
                          ),
               "X"
            )</f>
        <v/>
      </c>
      <c r="GT45" s="232" t="str">
        <f xml:space="preserve"> IF(TEXT((EDATE('Projektkostenkalkulation EP'!$B$8,3)+GS$9),"MM")=TEXT((EDATE('Projektkostenkalkulation EP'!$B$8,3)+(GS$9-1)),"MM"),
             IF(
                        OR(
                                    TEXT((EDATE('Projektkostenkalkulation EP'!$B$8,3)+GS$9),"TTT") = "Sa",
                                    TEXT((EDATE('Projektkostenkalkulation EP'!$B$8,3)+GS$9),"TTT") = "So",
                                    IF(ISNA(VLOOKUP(EDATE('Projektkostenkalkulation EP'!$B$8,3)+GS$9,Datenquellen!$F$7:$H$45,3,FALSE))," ",VLOOKUP(EDATE('Projektkostenkalkulation EP'!$B$8,3)+GS$9,Datenquellen!$F$7:$H$45,3,FALSE))="X"
                                    ),
                          "X",
                          ""
                          ),
               "X"
            )</f>
        <v>X</v>
      </c>
      <c r="GU45" s="232" t="str">
        <f xml:space="preserve"> IF(TEXT((EDATE('Projektkostenkalkulation EP'!$B$8,3)+GT$9),"MM")=TEXT((EDATE('Projektkostenkalkulation EP'!$B$8,3)+(GT$9-1)),"MM"),
             IF(
                        OR(
                                    TEXT((EDATE('Projektkostenkalkulation EP'!$B$8,3)+GT$9),"TTT") = "Sa",
                                    TEXT((EDATE('Projektkostenkalkulation EP'!$B$8,3)+GT$9),"TTT") = "So",
                                    IF(ISNA(VLOOKUP(EDATE('Projektkostenkalkulation EP'!$B$8,3)+GT$9,Datenquellen!$F$7:$H$45,3,FALSE))," ",VLOOKUP(EDATE('Projektkostenkalkulation EP'!$B$8,3)+GT$9,Datenquellen!$F$7:$H$45,3,FALSE))="X"
                                    ),
                          "X",
                          ""
                          ),
               "X"
            )</f>
        <v>X</v>
      </c>
      <c r="GV45" s="232" t="str">
        <f xml:space="preserve"> IF(TEXT((EDATE('Projektkostenkalkulation EP'!$B$8,3)+GU$9),"MM")=TEXT((EDATE('Projektkostenkalkulation EP'!$B$8,3)+(GU$9-1)),"MM"),
             IF(
                        OR(
                                    TEXT((EDATE('Projektkostenkalkulation EP'!$B$8,3)+GU$9),"TTT") = "Sa",
                                    TEXT((EDATE('Projektkostenkalkulation EP'!$B$8,3)+GU$9),"TTT") = "So",
                                    IF(ISNA(VLOOKUP(EDATE('Projektkostenkalkulation EP'!$B$8,3)+GU$9,Datenquellen!$F$7:$H$45,3,FALSE))," ",VLOOKUP(EDATE('Projektkostenkalkulation EP'!$B$8,3)+GU$9,Datenquellen!$F$7:$H$45,3,FALSE))="X"
                                    ),
                          "X",
                          ""
                          ),
               "X"
            )</f>
        <v/>
      </c>
      <c r="GW45" s="232" t="str">
        <f xml:space="preserve"> IF(TEXT((EDATE('Projektkostenkalkulation EP'!$B$8,3)+GV$9),"MM")=TEXT((EDATE('Projektkostenkalkulation EP'!$B$8,3)+(GV$9-1)),"MM"),
             IF(
                        OR(
                                    TEXT((EDATE('Projektkostenkalkulation EP'!$B$8,3)+GV$9),"TTT") = "Sa",
                                    TEXT((EDATE('Projektkostenkalkulation EP'!$B$8,3)+GV$9),"TTT") = "So",
                                    IF(ISNA(VLOOKUP(EDATE('Projektkostenkalkulation EP'!$B$8,3)+GV$9,Datenquellen!$F$7:$H$45,3,FALSE))," ",VLOOKUP(EDATE('Projektkostenkalkulation EP'!$B$8,3)+GV$9,Datenquellen!$F$7:$H$45,3,FALSE))="X"
                                    ),
                          "X",
                          ""
                          ),
               "X"
            )</f>
        <v/>
      </c>
      <c r="GX45" s="232" t="str">
        <f xml:space="preserve"> IF(TEXT((EDATE('Projektkostenkalkulation EP'!$B$8,3)+GW$9),"MM")=TEXT((EDATE('Projektkostenkalkulation EP'!$B$8,3)+(GW$9-1)),"MM"),
             IF(
                        OR(
                                    TEXT((EDATE('Projektkostenkalkulation EP'!$B$8,3)+GW$9),"TTT") = "Sa",
                                    TEXT((EDATE('Projektkostenkalkulation EP'!$B$8,3)+GW$9),"TTT") = "So",
                                    IF(ISNA(VLOOKUP(EDATE('Projektkostenkalkulation EP'!$B$8,3)+GW$9,Datenquellen!$F$7:$H$45,3,FALSE))," ",VLOOKUP(EDATE('Projektkostenkalkulation EP'!$B$8,3)+GW$9,Datenquellen!$F$7:$H$45,3,FALSE))="X"
                                    ),
                          "X",
                          ""
                          ),
               "X"
            )</f>
        <v/>
      </c>
      <c r="GY45" s="232" t="str">
        <f xml:space="preserve"> IF(TEXT((EDATE('Projektkostenkalkulation EP'!$B$8,3)+GX$9),"MM")=TEXT((EDATE('Projektkostenkalkulation EP'!$B$8,3)+(GX$9-1)),"MM"),
             IF(
                        OR(
                                    TEXT((EDATE('Projektkostenkalkulation EP'!$B$8,3)+GX$9),"TTT") = "Sa",
                                    TEXT((EDATE('Projektkostenkalkulation EP'!$B$8,3)+GX$9),"TTT") = "So",
                                    IF(ISNA(VLOOKUP(EDATE('Projektkostenkalkulation EP'!$B$8,3)+GX$9,Datenquellen!$F$7:$H$45,3,FALSE))," ",VLOOKUP(EDATE('Projektkostenkalkulation EP'!$B$8,3)+GX$9,Datenquellen!$F$7:$H$45,3,FALSE))="X"
                                    ),
                          "X",
                          ""
                          ),
               "X"
            )</f>
        <v/>
      </c>
      <c r="GZ45" s="232" t="str">
        <f xml:space="preserve"> IF(TEXT((EDATE('Projektkostenkalkulation EP'!$B$8,3)+GY$9),"MM")=TEXT((EDATE('Projektkostenkalkulation EP'!$B$8,3)+(GY$9-1)),"MM"),
             IF(
                        OR(
                                    TEXT((EDATE('Projektkostenkalkulation EP'!$B$8,3)+GY$9),"TTT") = "Sa",
                                    TEXT((EDATE('Projektkostenkalkulation EP'!$B$8,3)+GY$9),"TTT") = "So",
                                    IF(ISNA(VLOOKUP(EDATE('Projektkostenkalkulation EP'!$B$8,3)+GY$9,Datenquellen!$F$7:$H$45,3,FALSE))," ",VLOOKUP(EDATE('Projektkostenkalkulation EP'!$B$8,3)+GY$9,Datenquellen!$F$7:$H$45,3,FALSE))="X"
                                    ),
                          "X",
                          ""
                          ),
               "X"
            )</f>
        <v/>
      </c>
      <c r="HA45" s="232" t="str">
        <f xml:space="preserve"> IF(TEXT((EDATE('Projektkostenkalkulation EP'!$B$8,3)+GZ$9),"MM")=TEXT((EDATE('Projektkostenkalkulation EP'!$B$8,3)+(GZ$9-1)),"MM"),
             IF(
                        OR(
                                    TEXT((EDATE('Projektkostenkalkulation EP'!$B$8,3)+GZ$9),"TTT") = "Sa",
                                    TEXT((EDATE('Projektkostenkalkulation EP'!$B$8,3)+GZ$9),"TTT") = "So",
                                    IF(ISNA(VLOOKUP(EDATE('Projektkostenkalkulation EP'!$B$8,3)+GZ$9,Datenquellen!$F$7:$H$45,3,FALSE))," ",VLOOKUP(EDATE('Projektkostenkalkulation EP'!$B$8,3)+GZ$9,Datenquellen!$F$7:$H$45,3,FALSE))="X"
                                    ),
                          "X",
                          ""
                          ),
               "X"
            )</f>
        <v>X</v>
      </c>
      <c r="HB45" s="232" t="str">
        <f xml:space="preserve"> IF(TEXT((EDATE('Projektkostenkalkulation EP'!$B$8,3)+HA$9),"MM")=TEXT((EDATE('Projektkostenkalkulation EP'!$B$8,3)+(HA$9-1)),"MM"),
             IF(
                        OR(
                                    TEXT((EDATE('Projektkostenkalkulation EP'!$B$8,3)+HA$9),"TTT") = "Sa",
                                    TEXT((EDATE('Projektkostenkalkulation EP'!$B$8,3)+HA$9),"TTT") = "So",
                                    IF(ISNA(VLOOKUP(EDATE('Projektkostenkalkulation EP'!$B$8,3)+HA$9,Datenquellen!$F$7:$H$45,3,FALSE))," ",VLOOKUP(EDATE('Projektkostenkalkulation EP'!$B$8,3)+HA$9,Datenquellen!$F$7:$H$45,3,FALSE))="X"
                                    ),
                          "X",
                          ""
                          ),
               "X"
            )</f>
        <v>X</v>
      </c>
      <c r="HC45" s="232" t="str">
        <f xml:space="preserve"> IF(TEXT((EDATE('Projektkostenkalkulation EP'!$B$8,3)+HB$9),"MM")=TEXT((EDATE('Projektkostenkalkulation EP'!$B$8,3)+(HB$9-1)),"MM"),
             IF(
                        OR(
                                    TEXT((EDATE('Projektkostenkalkulation EP'!$B$8,3)+HB$9),"TTT") = "Sa",
                                    TEXT((EDATE('Projektkostenkalkulation EP'!$B$8,3)+HB$9),"TTT") = "So",
                                    IF(ISNA(VLOOKUP(EDATE('Projektkostenkalkulation EP'!$B$8,3)+HB$9,Datenquellen!$F$7:$H$45,3,FALSE))," ",VLOOKUP(EDATE('Projektkostenkalkulation EP'!$B$8,3)+HB$9,Datenquellen!$F$7:$H$45,3,FALSE))="X"
                                    ),
                          "X",
                          ""
                          ),
               "X"
            )</f>
        <v/>
      </c>
      <c r="HD45" s="232" t="str">
        <f xml:space="preserve"> IF(TEXT((EDATE('Projektkostenkalkulation EP'!$B$8,3)+HC$9),"MM")=TEXT((EDATE('Projektkostenkalkulation EP'!$B$8,3)+(HC$9-1)),"MM"),
             IF(
                        OR(
                                    TEXT((EDATE('Projektkostenkalkulation EP'!$B$8,3)+HC$9),"TTT") = "Sa",
                                    TEXT((EDATE('Projektkostenkalkulation EP'!$B$8,3)+HC$9),"TTT") = "So",
                                    IF(ISNA(VLOOKUP(EDATE('Projektkostenkalkulation EP'!$B$8,3)+HC$9,Datenquellen!$F$7:$H$45,3,FALSE))," ",VLOOKUP(EDATE('Projektkostenkalkulation EP'!$B$8,3)+HC$9,Datenquellen!$F$7:$H$45,3,FALSE))="X"
                                    ),
                          "X",
                          ""
                          ),
               "X"
            )</f>
        <v/>
      </c>
      <c r="HE45" s="233" t="str">
        <f xml:space="preserve"> IF(TEXT((EDATE('Projektkostenkalkulation EP'!$B$8,3)+HD$9),"MM")=TEXT((EDATE('Projektkostenkalkulation EP'!$B$8,3)+(HD$9-1)),"MM"),
             IF(
                        OR(
                                    TEXT((EDATE('Projektkostenkalkulation EP'!$B$8,3)+HD$9),"TTT") = "Sa",
                                    TEXT((EDATE('Projektkostenkalkulation EP'!$B$8,3)+HD$9),"TTT") = "So",
                                    IF(ISNA(VLOOKUP(EDATE('Projektkostenkalkulation EP'!$B$8,3)+HD$9,Datenquellen!$F$7:$H$45,3,FALSE))," ",VLOOKUP(EDATE('Projektkostenkalkulation EP'!$B$8,3)+HD$9,Datenquellen!$F$7:$H$45,3,FALSE))="X"
                                    ),
                          "X",
                          ""
                          ),
               "X"
            )</f>
        <v>X</v>
      </c>
      <c r="HF45" s="234"/>
      <c r="HG45" s="235"/>
      <c r="HH45" s="476"/>
    </row>
    <row r="46" spans="1:216" ht="21" customHeight="1" thickBot="1" x14ac:dyDescent="0.25">
      <c r="A46" s="474"/>
      <c r="B46" s="236"/>
      <c r="C46" s="237" t="str">
        <f>IF(
            OR(
                     TEXT(EDATE('Projektkostenkalkulation EP'!$B$8,3),"TTT") = "Sa",
                     TEXT(EDATE('Projektkostenkalkulation EP'!$B$8,3),"TTT") = "So",
                     IF(ISNA(VLOOKUP(EDATE('Projektkostenkalkulation EP'!$B$8,3),Datenquellen!$F$7:$H$45,3,FALSE))," ",VLOOKUP(EDATE('Projektkostenkalkulation EP'!$B$8,3),Datenquellen!$F$7:$H$45,3,FALSE))="X"
                            ),
                    "X",
                    ""
            )</f>
        <v>X</v>
      </c>
      <c r="D46" s="237" t="str">
        <f xml:space="preserve"> IF(TEXT((EDATE('Projektkostenkalkulation EP'!$B$8,3)+C$9),"MM")=TEXT((EDATE('Projektkostenkalkulation EP'!$B$8,3)+(C$9-1)),"MM"),
             IF(
                        OR(
                                    TEXT((EDATE('Projektkostenkalkulation EP'!$B$8,3)+C$9),"TTT") = "Sa",
                                    TEXT((EDATE('Projektkostenkalkulation EP'!$B$8,3)+C$9),"TTT") = "So",
                                    IF(ISNA(VLOOKUP(EDATE('Projektkostenkalkulation EP'!$B$8,3)+C$9,Datenquellen!$F$7:$H$45,3,FALSE))," ",VLOOKUP(EDATE('Projektkostenkalkulation EP'!$B$8,3)+C$9,Datenquellen!$F$7:$H$45,3,FALSE))="X"
                                    ),
                          "X",
                          ""
                          ),
               "X"
            )</f>
        <v/>
      </c>
      <c r="E46" s="237" t="str">
        <f xml:space="preserve"> IF(TEXT((EDATE('Projektkostenkalkulation EP'!$B$8,3)+D$9),"MM")=TEXT((EDATE('Projektkostenkalkulation EP'!$B$8,3)+(D$9-1)),"MM"),
             IF(
                        OR(
                                    TEXT((EDATE('Projektkostenkalkulation EP'!$B$8,3)+D$9),"TTT") = "Sa",
                                    TEXT((EDATE('Projektkostenkalkulation EP'!$B$8,3)+D$9),"TTT") = "So",
                                    IF(ISNA(VLOOKUP(EDATE('Projektkostenkalkulation EP'!$B$8,3)+D$9,Datenquellen!$F$7:$H$45,3,FALSE))," ",VLOOKUP(EDATE('Projektkostenkalkulation EP'!$B$8,3)+D$9,Datenquellen!$F$7:$H$45,3,FALSE))="X"
                                    ),
                          "X",
                          ""
                          ),
               "X"
            )</f>
        <v/>
      </c>
      <c r="F46" s="237" t="str">
        <f xml:space="preserve"> IF(TEXT((EDATE('Projektkostenkalkulation EP'!$B$8,3)+E$9),"MM")=TEXT((EDATE('Projektkostenkalkulation EP'!$B$8,3)+(E$9-1)),"MM"),
             IF(
                        OR(
                                    TEXT((EDATE('Projektkostenkalkulation EP'!$B$8,3)+E$9),"TTT") = "Sa",
                                    TEXT((EDATE('Projektkostenkalkulation EP'!$B$8,3)+E$9),"TTT") = "So",
                                    IF(ISNA(VLOOKUP(EDATE('Projektkostenkalkulation EP'!$B$8,3)+E$9,Datenquellen!$F$7:$H$45,3,FALSE))," ",VLOOKUP(EDATE('Projektkostenkalkulation EP'!$B$8,3)+E$9,Datenquellen!$F$7:$H$45,3,FALSE))="X"
                                    ),
                          "X",
                          ""
                          ),
               "X"
            )</f>
        <v/>
      </c>
      <c r="G46" s="237" t="str">
        <f xml:space="preserve"> IF(TEXT((EDATE('Projektkostenkalkulation EP'!$B$8,3)+F$9),"MM")=TEXT((EDATE('Projektkostenkalkulation EP'!$B$8,3)+(F$9-1)),"MM"),
             IF(
                        OR(
                                    TEXT((EDATE('Projektkostenkalkulation EP'!$B$8,3)+F$9),"TTT") = "Sa",
                                    TEXT((EDATE('Projektkostenkalkulation EP'!$B$8,3)+F$9),"TTT") = "So",
                                    IF(ISNA(VLOOKUP(EDATE('Projektkostenkalkulation EP'!$B$8,3)+F$9,Datenquellen!$F$7:$H$45,3,FALSE))," ",VLOOKUP(EDATE('Projektkostenkalkulation EP'!$B$8,3)+F$9,Datenquellen!$F$7:$H$45,3,FALSE))="X"
                                    ),
                          "X",
                          ""
                          ),
               "X"
            )</f>
        <v/>
      </c>
      <c r="H46" s="237" t="str">
        <f xml:space="preserve"> IF(TEXT((EDATE('Projektkostenkalkulation EP'!$B$8,3)+G$9),"MM")=TEXT((EDATE('Projektkostenkalkulation EP'!$B$8,3)+(G$9-1)),"MM"),
             IF(
                        OR(
                                    TEXT((EDATE('Projektkostenkalkulation EP'!$B$8,3)+G$9),"TTT") = "Sa",
                                    TEXT((EDATE('Projektkostenkalkulation EP'!$B$8,3)+G$9),"TTT") = "So",
                                    IF(ISNA(VLOOKUP(EDATE('Projektkostenkalkulation EP'!$B$8,3)+G$9,Datenquellen!$F$7:$H$45,3,FALSE))," ",VLOOKUP(EDATE('Projektkostenkalkulation EP'!$B$8,3)+G$9,Datenquellen!$F$7:$H$45,3,FALSE))="X"
                                    ),
                          "X",
                          ""
                          ),
               "X"
            )</f>
        <v>X</v>
      </c>
      <c r="I46" s="237" t="str">
        <f xml:space="preserve"> IF(TEXT((EDATE('Projektkostenkalkulation EP'!$B$8,3)+H$9),"MM")=TEXT((EDATE('Projektkostenkalkulation EP'!$B$8,3)+(H$9-1)),"MM"),
             IF(
                        OR(
                                    TEXT((EDATE('Projektkostenkalkulation EP'!$B$8,3)+H$9),"TTT") = "Sa",
                                    TEXT((EDATE('Projektkostenkalkulation EP'!$B$8,3)+H$9),"TTT") = "So",
                                    IF(ISNA(VLOOKUP(EDATE('Projektkostenkalkulation EP'!$B$8,3)+H$9,Datenquellen!$F$7:$H$45,3,FALSE))," ",VLOOKUP(EDATE('Projektkostenkalkulation EP'!$B$8,3)+H$9,Datenquellen!$F$7:$H$45,3,FALSE))="X"
                                    ),
                          "X",
                          ""
                          ),
               "X"
            )</f>
        <v>X</v>
      </c>
      <c r="J46" s="237" t="str">
        <f xml:space="preserve"> IF(TEXT((EDATE('Projektkostenkalkulation EP'!$B$8,3)+I$9),"MM")=TEXT((EDATE('Projektkostenkalkulation EP'!$B$8,3)+(I$9-1)),"MM"),
             IF(
                        OR(
                                    TEXT((EDATE('Projektkostenkalkulation EP'!$B$8,3)+I$9),"TTT") = "Sa",
                                    TEXT((EDATE('Projektkostenkalkulation EP'!$B$8,3)+I$9),"TTT") = "So",
                                    IF(ISNA(VLOOKUP(EDATE('Projektkostenkalkulation EP'!$B$8,3)+I$9,Datenquellen!$F$7:$H$45,3,FALSE))," ",VLOOKUP(EDATE('Projektkostenkalkulation EP'!$B$8,3)+I$9,Datenquellen!$F$7:$H$45,3,FALSE))="X"
                                    ),
                          "X",
                          ""
                          ),
               "X"
            )</f>
        <v/>
      </c>
      <c r="K46" s="237" t="str">
        <f xml:space="preserve"> IF(TEXT((EDATE('Projektkostenkalkulation EP'!$B$8,3)+J$9),"MM")=TEXT((EDATE('Projektkostenkalkulation EP'!$B$8,3)+(J$9-1)),"MM"),
             IF(
                        OR(
                                    TEXT((EDATE('Projektkostenkalkulation EP'!$B$8,3)+J$9),"TTT") = "Sa",
                                    TEXT((EDATE('Projektkostenkalkulation EP'!$B$8,3)+J$9),"TTT") = "So",
                                    IF(ISNA(VLOOKUP(EDATE('Projektkostenkalkulation EP'!$B$8,3)+J$9,Datenquellen!$F$7:$H$45,3,FALSE))," ",VLOOKUP(EDATE('Projektkostenkalkulation EP'!$B$8,3)+J$9,Datenquellen!$F$7:$H$45,3,FALSE))="X"
                                    ),
                          "X",
                          ""
                          ),
               "X"
            )</f>
        <v/>
      </c>
      <c r="L46" s="237" t="str">
        <f xml:space="preserve"> IF(TEXT((EDATE('Projektkostenkalkulation EP'!$B$8,3)+K$9),"MM")=TEXT((EDATE('Projektkostenkalkulation EP'!$B$8,3)+(K$9-1)),"MM"),
             IF(
                        OR(
                                    TEXT((EDATE('Projektkostenkalkulation EP'!$B$8,3)+K$9),"TTT") = "Sa",
                                    TEXT((EDATE('Projektkostenkalkulation EP'!$B$8,3)+K$9),"TTT") = "So",
                                    IF(ISNA(VLOOKUP(EDATE('Projektkostenkalkulation EP'!$B$8,3)+K$9,Datenquellen!$F$7:$H$45,3,FALSE))," ",VLOOKUP(EDATE('Projektkostenkalkulation EP'!$B$8,3)+K$9,Datenquellen!$F$7:$H$45,3,FALSE))="X"
                                    ),
                          "X",
                          ""
                          ),
               "X"
            )</f>
        <v/>
      </c>
      <c r="M46" s="237" t="str">
        <f xml:space="preserve"> IF(TEXT((EDATE('Projektkostenkalkulation EP'!$B$8,3)+L$9),"MM")=TEXT((EDATE('Projektkostenkalkulation EP'!$B$8,3)+(L$9-1)),"MM"),
             IF(
                        OR(
                                    TEXT((EDATE('Projektkostenkalkulation EP'!$B$8,3)+L$9),"TTT") = "Sa",
                                    TEXT((EDATE('Projektkostenkalkulation EP'!$B$8,3)+L$9),"TTT") = "So",
                                    IF(ISNA(VLOOKUP(EDATE('Projektkostenkalkulation EP'!$B$8,3)+L$9,Datenquellen!$F$7:$H$45,3,FALSE))," ",VLOOKUP(EDATE('Projektkostenkalkulation EP'!$B$8,3)+L$9,Datenquellen!$F$7:$H$45,3,FALSE))="X"
                                    ),
                          "X",
                          ""
                          ),
               "X"
            )</f>
        <v/>
      </c>
      <c r="N46" s="237" t="str">
        <f xml:space="preserve"> IF(TEXT((EDATE('Projektkostenkalkulation EP'!$B$8,3)+M$9),"MM")=TEXT((EDATE('Projektkostenkalkulation EP'!$B$8,3)+(M$9-1)),"MM"),
             IF(
                        OR(
                                    TEXT((EDATE('Projektkostenkalkulation EP'!$B$8,3)+M$9),"TTT") = "Sa",
                                    TEXT((EDATE('Projektkostenkalkulation EP'!$B$8,3)+M$9),"TTT") = "So",
                                    IF(ISNA(VLOOKUP(EDATE('Projektkostenkalkulation EP'!$B$8,3)+M$9,Datenquellen!$F$7:$H$45,3,FALSE))," ",VLOOKUP(EDATE('Projektkostenkalkulation EP'!$B$8,3)+M$9,Datenquellen!$F$7:$H$45,3,FALSE))="X"
                                    ),
                          "X",
                          ""
                          ),
               "X"
            )</f>
        <v/>
      </c>
      <c r="O46" s="237" t="str">
        <f xml:space="preserve"> IF(TEXT((EDATE('Projektkostenkalkulation EP'!$B$8,3)+N$9),"MM")=TEXT((EDATE('Projektkostenkalkulation EP'!$B$8,3)+(N$9-1)),"MM"),
             IF(
                        OR(
                                    TEXT((EDATE('Projektkostenkalkulation EP'!$B$8,3)+N$9),"TTT") = "Sa",
                                    TEXT((EDATE('Projektkostenkalkulation EP'!$B$8,3)+N$9),"TTT") = "So",
                                    IF(ISNA(VLOOKUP(EDATE('Projektkostenkalkulation EP'!$B$8,3)+N$9,Datenquellen!$F$7:$H$45,3,FALSE))," ",VLOOKUP(EDATE('Projektkostenkalkulation EP'!$B$8,3)+N$9,Datenquellen!$F$7:$H$45,3,FALSE))="X"
                                    ),
                          "X",
                          ""
                          ),
               "X"
            )</f>
        <v>X</v>
      </c>
      <c r="P46" s="237" t="str">
        <f xml:space="preserve"> IF(TEXT((EDATE('Projektkostenkalkulation EP'!$B$8,3)+O$9),"MM")=TEXT((EDATE('Projektkostenkalkulation EP'!$B$8,3)+(O$9-1)),"MM"),
             IF(
                        OR(
                                    TEXT((EDATE('Projektkostenkalkulation EP'!$B$8,3)+O$9),"TTT") = "Sa",
                                    TEXT((EDATE('Projektkostenkalkulation EP'!$B$8,3)+O$9),"TTT") = "So",
                                    IF(ISNA(VLOOKUP(EDATE('Projektkostenkalkulation EP'!$B$8,3)+O$9,Datenquellen!$F$7:$H$45,3,FALSE))," ",VLOOKUP(EDATE('Projektkostenkalkulation EP'!$B$8,3)+O$9,Datenquellen!$F$7:$H$45,3,FALSE))="X"
                                    ),
                          "X",
                          ""
                          ),
               "X"
            )</f>
        <v>X</v>
      </c>
      <c r="Q46" s="237" t="str">
        <f xml:space="preserve"> IF(TEXT((EDATE('Projektkostenkalkulation EP'!$B$8,3)+P$9),"MM")=TEXT((EDATE('Projektkostenkalkulation EP'!$B$8,3)+(P$9-1)),"MM"),
             IF(
                        OR(
                                    TEXT((EDATE('Projektkostenkalkulation EP'!$B$8,3)+P$9),"TTT") = "Sa",
                                    TEXT((EDATE('Projektkostenkalkulation EP'!$B$8,3)+P$9),"TTT") = "So",
                                    IF(ISNA(VLOOKUP(EDATE('Projektkostenkalkulation EP'!$B$8,3)+P$9,Datenquellen!$F$7:$H$45,3,FALSE))," ",VLOOKUP(EDATE('Projektkostenkalkulation EP'!$B$8,3)+P$9,Datenquellen!$F$7:$H$45,3,FALSE))="X"
                                    ),
                          "X",
                          ""
                          ),
               "X"
            )</f>
        <v/>
      </c>
      <c r="R46" s="237" t="str">
        <f xml:space="preserve"> IF(TEXT((EDATE('Projektkostenkalkulation EP'!$B$8,3)+Q$9),"MM")=TEXT((EDATE('Projektkostenkalkulation EP'!$B$8,3)+(Q$9-1)),"MM"),
             IF(
                        OR(
                                    TEXT((EDATE('Projektkostenkalkulation EP'!$B$8,3)+Q$9),"TTT") = "Sa",
                                    TEXT((EDATE('Projektkostenkalkulation EP'!$B$8,3)+Q$9),"TTT") = "So",
                                    IF(ISNA(VLOOKUP(EDATE('Projektkostenkalkulation EP'!$B$8,3)+Q$9,Datenquellen!$F$7:$H$45,3,FALSE))," ",VLOOKUP(EDATE('Projektkostenkalkulation EP'!$B$8,3)+Q$9,Datenquellen!$F$7:$H$45,3,FALSE))="X"
                                    ),
                          "X",
                          ""
                          ),
               "X"
            )</f>
        <v/>
      </c>
      <c r="S46" s="237" t="str">
        <f xml:space="preserve"> IF(TEXT((EDATE('Projektkostenkalkulation EP'!$B$8,3)+R$9),"MM")=TEXT((EDATE('Projektkostenkalkulation EP'!$B$8,3)+(R$9-1)),"MM"),
             IF(
                        OR(
                                    TEXT((EDATE('Projektkostenkalkulation EP'!$B$8,3)+R$9),"TTT") = "Sa",
                                    TEXT((EDATE('Projektkostenkalkulation EP'!$B$8,3)+R$9),"TTT") = "So",
                                    IF(ISNA(VLOOKUP(EDATE('Projektkostenkalkulation EP'!$B$8,3)+R$9,Datenquellen!$F$7:$H$45,3,FALSE))," ",VLOOKUP(EDATE('Projektkostenkalkulation EP'!$B$8,3)+R$9,Datenquellen!$F$7:$H$45,3,FALSE))="X"
                                    ),
                          "X",
                          ""
                          ),
               "X"
            )</f>
        <v/>
      </c>
      <c r="T46" s="237" t="str">
        <f xml:space="preserve"> IF(TEXT((EDATE('Projektkostenkalkulation EP'!$B$8,3)+S$9),"MM")=TEXT((EDATE('Projektkostenkalkulation EP'!$B$8,3)+(S$9-1)),"MM"),
             IF(
                        OR(
                                    TEXT((EDATE('Projektkostenkalkulation EP'!$B$8,3)+S$9),"TTT") = "Sa",
                                    TEXT((EDATE('Projektkostenkalkulation EP'!$B$8,3)+S$9),"TTT") = "So",
                                    IF(ISNA(VLOOKUP(EDATE('Projektkostenkalkulation EP'!$B$8,3)+S$9,Datenquellen!$F$7:$H$45,3,FALSE))," ",VLOOKUP(EDATE('Projektkostenkalkulation EP'!$B$8,3)+S$9,Datenquellen!$F$7:$H$45,3,FALSE))="X"
                                    ),
                          "X",
                          ""
                          ),
               "X"
            )</f>
        <v/>
      </c>
      <c r="U46" s="237" t="str">
        <f xml:space="preserve"> IF(TEXT((EDATE('Projektkostenkalkulation EP'!$B$8,3)+T$9),"MM")=TEXT((EDATE('Projektkostenkalkulation EP'!$B$8,3)+(T$9-1)),"MM"),
             IF(
                        OR(
                                    TEXT((EDATE('Projektkostenkalkulation EP'!$B$8,3)+T$9),"TTT") = "Sa",
                                    TEXT((EDATE('Projektkostenkalkulation EP'!$B$8,3)+T$9),"TTT") = "So",
                                    IF(ISNA(VLOOKUP(EDATE('Projektkostenkalkulation EP'!$B$8,3)+T$9,Datenquellen!$F$7:$H$45,3,FALSE))," ",VLOOKUP(EDATE('Projektkostenkalkulation EP'!$B$8,3)+T$9,Datenquellen!$F$7:$H$45,3,FALSE))="X"
                                    ),
                          "X",
                          ""
                          ),
               "X"
            )</f>
        <v/>
      </c>
      <c r="V46" s="237" t="str">
        <f xml:space="preserve"> IF(TEXT((EDATE('Projektkostenkalkulation EP'!$B$8,3)+U$9),"MM")=TEXT((EDATE('Projektkostenkalkulation EP'!$B$8,3)+(U$9-1)),"MM"),
             IF(
                        OR(
                                    TEXT((EDATE('Projektkostenkalkulation EP'!$B$8,3)+U$9),"TTT") = "Sa",
                                    TEXT((EDATE('Projektkostenkalkulation EP'!$B$8,3)+U$9),"TTT") = "So",
                                    IF(ISNA(VLOOKUP(EDATE('Projektkostenkalkulation EP'!$B$8,3)+U$9,Datenquellen!$F$7:$H$45,3,FALSE))," ",VLOOKUP(EDATE('Projektkostenkalkulation EP'!$B$8,3)+U$9,Datenquellen!$F$7:$H$45,3,FALSE))="X"
                                    ),
                          "X",
                          ""
                          ),
               "X"
            )</f>
        <v>X</v>
      </c>
      <c r="W46" s="237" t="str">
        <f xml:space="preserve"> IF(TEXT((EDATE('Projektkostenkalkulation EP'!$B$8,3)+V$9),"MM")=TEXT((EDATE('Projektkostenkalkulation EP'!$B$8,3)+(V$9-1)),"MM"),
             IF(
                        OR(
                                    TEXT((EDATE('Projektkostenkalkulation EP'!$B$8,3)+V$9),"TTT") = "Sa",
                                    TEXT((EDATE('Projektkostenkalkulation EP'!$B$8,3)+V$9),"TTT") = "So",
                                    IF(ISNA(VLOOKUP(EDATE('Projektkostenkalkulation EP'!$B$8,3)+V$9,Datenquellen!$F$7:$H$45,3,FALSE))," ",VLOOKUP(EDATE('Projektkostenkalkulation EP'!$B$8,3)+V$9,Datenquellen!$F$7:$H$45,3,FALSE))="X"
                                    ),
                          "X",
                          ""
                          ),
               "X"
            )</f>
        <v>X</v>
      </c>
      <c r="X46" s="237" t="str">
        <f xml:space="preserve"> IF(TEXT((EDATE('Projektkostenkalkulation EP'!$B$8,3)+W$9),"MM")=TEXT((EDATE('Projektkostenkalkulation EP'!$B$8,3)+(W$9-1)),"MM"),
             IF(
                        OR(
                                    TEXT((EDATE('Projektkostenkalkulation EP'!$B$8,3)+W$9),"TTT") = "Sa",
                                    TEXT((EDATE('Projektkostenkalkulation EP'!$B$8,3)+W$9),"TTT") = "So",
                                    IF(ISNA(VLOOKUP(EDATE('Projektkostenkalkulation EP'!$B$8,3)+W$9,Datenquellen!$F$7:$H$45,3,FALSE))," ",VLOOKUP(EDATE('Projektkostenkalkulation EP'!$B$8,3)+W$9,Datenquellen!$F$7:$H$45,3,FALSE))="X"
                                    ),
                          "X",
                          ""
                          ),
               "X"
            )</f>
        <v/>
      </c>
      <c r="Y46" s="237" t="str">
        <f xml:space="preserve"> IF(TEXT((EDATE('Projektkostenkalkulation EP'!$B$8,3)+X$9),"MM")=TEXT((EDATE('Projektkostenkalkulation EP'!$B$8,3)+(X$9-1)),"MM"),
             IF(
                        OR(
                                    TEXT((EDATE('Projektkostenkalkulation EP'!$B$8,3)+X$9),"TTT") = "Sa",
                                    TEXT((EDATE('Projektkostenkalkulation EP'!$B$8,3)+X$9),"TTT") = "So",
                                    IF(ISNA(VLOOKUP(EDATE('Projektkostenkalkulation EP'!$B$8,3)+X$9,Datenquellen!$F$7:$H$45,3,FALSE))," ",VLOOKUP(EDATE('Projektkostenkalkulation EP'!$B$8,3)+X$9,Datenquellen!$F$7:$H$45,3,FALSE))="X"
                                    ),
                          "X",
                          ""
                          ),
               "X"
            )</f>
        <v/>
      </c>
      <c r="Z46" s="237" t="str">
        <f xml:space="preserve"> IF(TEXT((EDATE('Projektkostenkalkulation EP'!$B$8,3)+Y$9),"MM")=TEXT((EDATE('Projektkostenkalkulation EP'!$B$8,3)+(Y$9-1)),"MM"),
             IF(
                        OR(
                                    TEXT((EDATE('Projektkostenkalkulation EP'!$B$8,3)+Y$9),"TTT") = "Sa",
                                    TEXT((EDATE('Projektkostenkalkulation EP'!$B$8,3)+Y$9),"TTT") = "So",
                                    IF(ISNA(VLOOKUP(EDATE('Projektkostenkalkulation EP'!$B$8,3)+Y$9,Datenquellen!$F$7:$H$45,3,FALSE))," ",VLOOKUP(EDATE('Projektkostenkalkulation EP'!$B$8,3)+Y$9,Datenquellen!$F$7:$H$45,3,FALSE))="X"
                                    ),
                          "X",
                          ""
                          ),
               "X"
            )</f>
        <v/>
      </c>
      <c r="AA46" s="237" t="str">
        <f xml:space="preserve"> IF(TEXT((EDATE('Projektkostenkalkulation EP'!$B$8,3)+Z$9),"MM")=TEXT((EDATE('Projektkostenkalkulation EP'!$B$8,3)+(Z$9-1)),"MM"),
             IF(
                        OR(
                                    TEXT((EDATE('Projektkostenkalkulation EP'!$B$8,3)+Z$9),"TTT") = "Sa",
                                    TEXT((EDATE('Projektkostenkalkulation EP'!$B$8,3)+Z$9),"TTT") = "So",
                                    IF(ISNA(VLOOKUP(EDATE('Projektkostenkalkulation EP'!$B$8,3)+Z$9,Datenquellen!$F$7:$H$45,3,FALSE))," ",VLOOKUP(EDATE('Projektkostenkalkulation EP'!$B$8,3)+Z$9,Datenquellen!$F$7:$H$45,3,FALSE))="X"
                                    ),
                          "X",
                          ""
                          ),
               "X"
            )</f>
        <v/>
      </c>
      <c r="AB46" s="237" t="str">
        <f xml:space="preserve"> IF(TEXT((EDATE('Projektkostenkalkulation EP'!$B$8,3)+AA$9),"MM")=TEXT((EDATE('Projektkostenkalkulation EP'!$B$8,3)+(AA$9-1)),"MM"),
             IF(
                        OR(
                                    TEXT((EDATE('Projektkostenkalkulation EP'!$B$8,3)+AA$9),"TTT") = "Sa",
                                    TEXT((EDATE('Projektkostenkalkulation EP'!$B$8,3)+AA$9),"TTT") = "So",
                                    IF(ISNA(VLOOKUP(EDATE('Projektkostenkalkulation EP'!$B$8,3)+AA$9,Datenquellen!$F$7:$H$45,3,FALSE))," ",VLOOKUP(EDATE('Projektkostenkalkulation EP'!$B$8,3)+AA$9,Datenquellen!$F$7:$H$45,3,FALSE))="X"
                                    ),
                          "X",
                          ""
                          ),
               "X"
            )</f>
        <v/>
      </c>
      <c r="AC46" s="237" t="str">
        <f xml:space="preserve"> IF(TEXT((EDATE('Projektkostenkalkulation EP'!$B$8,3)+AB$9),"MM")=TEXT((EDATE('Projektkostenkalkulation EP'!$B$8,3)+(AB$9-1)),"MM"),
             IF(
                        OR(
                                    TEXT((EDATE('Projektkostenkalkulation EP'!$B$8,3)+AB$9),"TTT") = "Sa",
                                    TEXT((EDATE('Projektkostenkalkulation EP'!$B$8,3)+AB$9),"TTT") = "So",
                                    IF(ISNA(VLOOKUP(EDATE('Projektkostenkalkulation EP'!$B$8,3)+AB$9,Datenquellen!$F$7:$H$45,3,FALSE))," ",VLOOKUP(EDATE('Projektkostenkalkulation EP'!$B$8,3)+AB$9,Datenquellen!$F$7:$H$45,3,FALSE))="X"
                                    ),
                          "X",
                          ""
                          ),
               "X"
            )</f>
        <v>X</v>
      </c>
      <c r="AD46" s="237" t="str">
        <f xml:space="preserve"> IF(TEXT((EDATE('Projektkostenkalkulation EP'!$B$8,3)+AC$9),"MM")=TEXT((EDATE('Projektkostenkalkulation EP'!$B$8,3)+(AC$9-1)),"MM"),
             IF(
                        OR(
                                    TEXT((EDATE('Projektkostenkalkulation EP'!$B$8,3)+AC$9),"TTT") = "Sa",
                                    TEXT((EDATE('Projektkostenkalkulation EP'!$B$8,3)+AC$9),"TTT") = "So",
                                    IF(ISNA(VLOOKUP(EDATE('Projektkostenkalkulation EP'!$B$8,3)+AC$9,Datenquellen!$F$7:$H$45,3,FALSE))," ",VLOOKUP(EDATE('Projektkostenkalkulation EP'!$B$8,3)+AC$9,Datenquellen!$F$7:$H$45,3,FALSE))="X"
                                    ),
                          "X",
                          ""
                          ),
               "X"
            )</f>
        <v>X</v>
      </c>
      <c r="AE46" s="237" t="str">
        <f xml:space="preserve"> IF(TEXT((EDATE('Projektkostenkalkulation EP'!$B$8,3)+AD$9),"MM")=TEXT((EDATE('Projektkostenkalkulation EP'!$B$8,3)+(AD$9-1)),"MM"),
             IF(
                        OR(
                                    TEXT((EDATE('Projektkostenkalkulation EP'!$B$8,3)+AD$9),"TTT") = "Sa",
                                    TEXT((EDATE('Projektkostenkalkulation EP'!$B$8,3)+AD$9),"TTT") = "So",
                                    IF(ISNA(VLOOKUP(EDATE('Projektkostenkalkulation EP'!$B$8,3)+AD$9,Datenquellen!$F$7:$H$45,3,FALSE))," ",VLOOKUP(EDATE('Projektkostenkalkulation EP'!$B$8,3)+AD$9,Datenquellen!$F$7:$H$45,3,FALSE))="X"
                                    ),
                          "X",
                          ""
                          ),
               "X"
            )</f>
        <v/>
      </c>
      <c r="AF46" s="237" t="str">
        <f xml:space="preserve"> IF(TEXT((EDATE('Projektkostenkalkulation EP'!$B$8,3)+AE$9),"MM")=TEXT((EDATE('Projektkostenkalkulation EP'!$B$8,3)+(AE$9-1)),"MM"),
             IF(
                        OR(
                                    TEXT((EDATE('Projektkostenkalkulation EP'!$B$8,3)+AE$9),"TTT") = "Sa",
                                    TEXT((EDATE('Projektkostenkalkulation EP'!$B$8,3)+AE$9),"TTT") = "So",
                                    IF(ISNA(VLOOKUP(EDATE('Projektkostenkalkulation EP'!$B$8,3)+AE$9,Datenquellen!$F$7:$H$45,3,FALSE))," ",VLOOKUP(EDATE('Projektkostenkalkulation EP'!$B$8,3)+AE$9,Datenquellen!$F$7:$H$45,3,FALSE))="X"
                                    ),
                          "X",
                          ""
                          ),
               "X"
            )</f>
        <v/>
      </c>
      <c r="AG46" s="238" t="str">
        <f xml:space="preserve"> IF(TEXT((EDATE('Projektkostenkalkulation EP'!$B$8,3)+AF$9),"MM")=TEXT((EDATE('Projektkostenkalkulation EP'!$B$8,3)+(AF$9-1)),"MM"),
             IF(
                        OR(
                                    TEXT((EDATE('Projektkostenkalkulation EP'!$B$8,3)+AF$9),"TTT") = "Sa",
                                    TEXT((EDATE('Projektkostenkalkulation EP'!$B$8,3)+AF$9),"TTT") = "So",
                                    IF(ISNA(VLOOKUP(EDATE('Projektkostenkalkulation EP'!$B$8,3)+AF$9,Datenquellen!$F$7:$H$45,3,FALSE))," ",VLOOKUP(EDATE('Projektkostenkalkulation EP'!$B$8,3)+AF$9,Datenquellen!$F$7:$H$45,3,FALSE))="X"
                                    ),
                          "X",
                          ""
                          ),
               "X"
            )</f>
        <v>X</v>
      </c>
      <c r="AH46" s="239"/>
      <c r="AI46" s="240"/>
      <c r="AJ46" s="241" t="s">
        <v>67</v>
      </c>
      <c r="AK46" s="474"/>
      <c r="AL46" s="236"/>
      <c r="AM46" s="237" t="str">
        <f>IF(
            OR(
                     TEXT(EDATE('Projektkostenkalkulation EP'!$B$8,3),"TTT") = "Sa",
                     TEXT(EDATE('Projektkostenkalkulation EP'!$B$8,3),"TTT") = "So",
                     IF(ISNA(VLOOKUP(EDATE('Projektkostenkalkulation EP'!$B$8,3),Datenquellen!$F$7:$H$45,3,FALSE))," ",VLOOKUP(EDATE('Projektkostenkalkulation EP'!$B$8,3),Datenquellen!$F$7:$H$45,3,FALSE))="X"
                            ),
                    "X",
                    ""
            )</f>
        <v>X</v>
      </c>
      <c r="AN46" s="237" t="str">
        <f xml:space="preserve"> IF(TEXT((EDATE('Projektkostenkalkulation EP'!$B$8,3)+AM$9),"MM")=TEXT((EDATE('Projektkostenkalkulation EP'!$B$8,3)+(AM$9-1)),"MM"),
             IF(
                        OR(
                                    TEXT((EDATE('Projektkostenkalkulation EP'!$B$8,3)+AM$9),"TTT") = "Sa",
                                    TEXT((EDATE('Projektkostenkalkulation EP'!$B$8,3)+AM$9),"TTT") = "So",
                                    IF(ISNA(VLOOKUP(EDATE('Projektkostenkalkulation EP'!$B$8,3)+AM$9,Datenquellen!$F$7:$H$45,3,FALSE))," ",VLOOKUP(EDATE('Projektkostenkalkulation EP'!$B$8,3)+AM$9,Datenquellen!$F$7:$H$45,3,FALSE))="X"
                                    ),
                          "X",
                          ""
                          ),
               "X"
            )</f>
        <v/>
      </c>
      <c r="AO46" s="237" t="str">
        <f xml:space="preserve"> IF(TEXT((EDATE('Projektkostenkalkulation EP'!$B$8,3)+AN$9),"MM")=TEXT((EDATE('Projektkostenkalkulation EP'!$B$8,3)+(AN$9-1)),"MM"),
             IF(
                        OR(
                                    TEXT((EDATE('Projektkostenkalkulation EP'!$B$8,3)+AN$9),"TTT") = "Sa",
                                    TEXT((EDATE('Projektkostenkalkulation EP'!$B$8,3)+AN$9),"TTT") = "So",
                                    IF(ISNA(VLOOKUP(EDATE('Projektkostenkalkulation EP'!$B$8,3)+AN$9,Datenquellen!$F$7:$H$45,3,FALSE))," ",VLOOKUP(EDATE('Projektkostenkalkulation EP'!$B$8,3)+AN$9,Datenquellen!$F$7:$H$45,3,FALSE))="X"
                                    ),
                          "X",
                          ""
                          ),
               "X"
            )</f>
        <v/>
      </c>
      <c r="AP46" s="237" t="str">
        <f xml:space="preserve"> IF(TEXT((EDATE('Projektkostenkalkulation EP'!$B$8,3)+AO$9),"MM")=TEXT((EDATE('Projektkostenkalkulation EP'!$B$8,3)+(AO$9-1)),"MM"),
             IF(
                        OR(
                                    TEXT((EDATE('Projektkostenkalkulation EP'!$B$8,3)+AO$9),"TTT") = "Sa",
                                    TEXT((EDATE('Projektkostenkalkulation EP'!$B$8,3)+AO$9),"TTT") = "So",
                                    IF(ISNA(VLOOKUP(EDATE('Projektkostenkalkulation EP'!$B$8,3)+AO$9,Datenquellen!$F$7:$H$45,3,FALSE))," ",VLOOKUP(EDATE('Projektkostenkalkulation EP'!$B$8,3)+AO$9,Datenquellen!$F$7:$H$45,3,FALSE))="X"
                                    ),
                          "X",
                          ""
                          ),
               "X"
            )</f>
        <v/>
      </c>
      <c r="AQ46" s="237" t="str">
        <f xml:space="preserve"> IF(TEXT((EDATE('Projektkostenkalkulation EP'!$B$8,3)+AP$9),"MM")=TEXT((EDATE('Projektkostenkalkulation EP'!$B$8,3)+(AP$9-1)),"MM"),
             IF(
                        OR(
                                    TEXT((EDATE('Projektkostenkalkulation EP'!$B$8,3)+AP$9),"TTT") = "Sa",
                                    TEXT((EDATE('Projektkostenkalkulation EP'!$B$8,3)+AP$9),"TTT") = "So",
                                    IF(ISNA(VLOOKUP(EDATE('Projektkostenkalkulation EP'!$B$8,3)+AP$9,Datenquellen!$F$7:$H$45,3,FALSE))," ",VLOOKUP(EDATE('Projektkostenkalkulation EP'!$B$8,3)+AP$9,Datenquellen!$F$7:$H$45,3,FALSE))="X"
                                    ),
                          "X",
                          ""
                          ),
               "X"
            )</f>
        <v/>
      </c>
      <c r="AR46" s="237" t="str">
        <f xml:space="preserve"> IF(TEXT((EDATE('Projektkostenkalkulation EP'!$B$8,3)+AQ$9),"MM")=TEXT((EDATE('Projektkostenkalkulation EP'!$B$8,3)+(AQ$9-1)),"MM"),
             IF(
                        OR(
                                    TEXT((EDATE('Projektkostenkalkulation EP'!$B$8,3)+AQ$9),"TTT") = "Sa",
                                    TEXT((EDATE('Projektkostenkalkulation EP'!$B$8,3)+AQ$9),"TTT") = "So",
                                    IF(ISNA(VLOOKUP(EDATE('Projektkostenkalkulation EP'!$B$8,3)+AQ$9,Datenquellen!$F$7:$H$45,3,FALSE))," ",VLOOKUP(EDATE('Projektkostenkalkulation EP'!$B$8,3)+AQ$9,Datenquellen!$F$7:$H$45,3,FALSE))="X"
                                    ),
                          "X",
                          ""
                          ),
               "X"
            )</f>
        <v>X</v>
      </c>
      <c r="AS46" s="237" t="str">
        <f xml:space="preserve"> IF(TEXT((EDATE('Projektkostenkalkulation EP'!$B$8,3)+AR$9),"MM")=TEXT((EDATE('Projektkostenkalkulation EP'!$B$8,3)+(AR$9-1)),"MM"),
             IF(
                        OR(
                                    TEXT((EDATE('Projektkostenkalkulation EP'!$B$8,3)+AR$9),"TTT") = "Sa",
                                    TEXT((EDATE('Projektkostenkalkulation EP'!$B$8,3)+AR$9),"TTT") = "So",
                                    IF(ISNA(VLOOKUP(EDATE('Projektkostenkalkulation EP'!$B$8,3)+AR$9,Datenquellen!$F$7:$H$45,3,FALSE))," ",VLOOKUP(EDATE('Projektkostenkalkulation EP'!$B$8,3)+AR$9,Datenquellen!$F$7:$H$45,3,FALSE))="X"
                                    ),
                          "X",
                          ""
                          ),
               "X"
            )</f>
        <v>X</v>
      </c>
      <c r="AT46" s="237" t="str">
        <f xml:space="preserve"> IF(TEXT((EDATE('Projektkostenkalkulation EP'!$B$8,3)+AS$9),"MM")=TEXT((EDATE('Projektkostenkalkulation EP'!$B$8,3)+(AS$9-1)),"MM"),
             IF(
                        OR(
                                    TEXT((EDATE('Projektkostenkalkulation EP'!$B$8,3)+AS$9),"TTT") = "Sa",
                                    TEXT((EDATE('Projektkostenkalkulation EP'!$B$8,3)+AS$9),"TTT") = "So",
                                    IF(ISNA(VLOOKUP(EDATE('Projektkostenkalkulation EP'!$B$8,3)+AS$9,Datenquellen!$F$7:$H$45,3,FALSE))," ",VLOOKUP(EDATE('Projektkostenkalkulation EP'!$B$8,3)+AS$9,Datenquellen!$F$7:$H$45,3,FALSE))="X"
                                    ),
                          "X",
                          ""
                          ),
               "X"
            )</f>
        <v/>
      </c>
      <c r="AU46" s="237" t="str">
        <f xml:space="preserve"> IF(TEXT((EDATE('Projektkostenkalkulation EP'!$B$8,3)+AT$9),"MM")=TEXT((EDATE('Projektkostenkalkulation EP'!$B$8,3)+(AT$9-1)),"MM"),
             IF(
                        OR(
                                    TEXT((EDATE('Projektkostenkalkulation EP'!$B$8,3)+AT$9),"TTT") = "Sa",
                                    TEXT((EDATE('Projektkostenkalkulation EP'!$B$8,3)+AT$9),"TTT") = "So",
                                    IF(ISNA(VLOOKUP(EDATE('Projektkostenkalkulation EP'!$B$8,3)+AT$9,Datenquellen!$F$7:$H$45,3,FALSE))," ",VLOOKUP(EDATE('Projektkostenkalkulation EP'!$B$8,3)+AT$9,Datenquellen!$F$7:$H$45,3,FALSE))="X"
                                    ),
                          "X",
                          ""
                          ),
               "X"
            )</f>
        <v/>
      </c>
      <c r="AV46" s="237" t="str">
        <f xml:space="preserve"> IF(TEXT((EDATE('Projektkostenkalkulation EP'!$B$8,3)+AU$9),"MM")=TEXT((EDATE('Projektkostenkalkulation EP'!$B$8,3)+(AU$9-1)),"MM"),
             IF(
                        OR(
                                    TEXT((EDATE('Projektkostenkalkulation EP'!$B$8,3)+AU$9),"TTT") = "Sa",
                                    TEXT((EDATE('Projektkostenkalkulation EP'!$B$8,3)+AU$9),"TTT") = "So",
                                    IF(ISNA(VLOOKUP(EDATE('Projektkostenkalkulation EP'!$B$8,3)+AU$9,Datenquellen!$F$7:$H$45,3,FALSE))," ",VLOOKUP(EDATE('Projektkostenkalkulation EP'!$B$8,3)+AU$9,Datenquellen!$F$7:$H$45,3,FALSE))="X"
                                    ),
                          "X",
                          ""
                          ),
               "X"
            )</f>
        <v/>
      </c>
      <c r="AW46" s="237" t="str">
        <f xml:space="preserve"> IF(TEXT((EDATE('Projektkostenkalkulation EP'!$B$8,3)+AV$9),"MM")=TEXT((EDATE('Projektkostenkalkulation EP'!$B$8,3)+(AV$9-1)),"MM"),
             IF(
                        OR(
                                    TEXT((EDATE('Projektkostenkalkulation EP'!$B$8,3)+AV$9),"TTT") = "Sa",
                                    TEXT((EDATE('Projektkostenkalkulation EP'!$B$8,3)+AV$9),"TTT") = "So",
                                    IF(ISNA(VLOOKUP(EDATE('Projektkostenkalkulation EP'!$B$8,3)+AV$9,Datenquellen!$F$7:$H$45,3,FALSE))," ",VLOOKUP(EDATE('Projektkostenkalkulation EP'!$B$8,3)+AV$9,Datenquellen!$F$7:$H$45,3,FALSE))="X"
                                    ),
                          "X",
                          ""
                          ),
               "X"
            )</f>
        <v/>
      </c>
      <c r="AX46" s="237" t="str">
        <f xml:space="preserve"> IF(TEXT((EDATE('Projektkostenkalkulation EP'!$B$8,3)+AW$9),"MM")=TEXT((EDATE('Projektkostenkalkulation EP'!$B$8,3)+(AW$9-1)),"MM"),
             IF(
                        OR(
                                    TEXT((EDATE('Projektkostenkalkulation EP'!$B$8,3)+AW$9),"TTT") = "Sa",
                                    TEXT((EDATE('Projektkostenkalkulation EP'!$B$8,3)+AW$9),"TTT") = "So",
                                    IF(ISNA(VLOOKUP(EDATE('Projektkostenkalkulation EP'!$B$8,3)+AW$9,Datenquellen!$F$7:$H$45,3,FALSE))," ",VLOOKUP(EDATE('Projektkostenkalkulation EP'!$B$8,3)+AW$9,Datenquellen!$F$7:$H$45,3,FALSE))="X"
                                    ),
                          "X",
                          ""
                          ),
               "X"
            )</f>
        <v/>
      </c>
      <c r="AY46" s="237" t="str">
        <f xml:space="preserve"> IF(TEXT((EDATE('Projektkostenkalkulation EP'!$B$8,3)+AX$9),"MM")=TEXT((EDATE('Projektkostenkalkulation EP'!$B$8,3)+(AX$9-1)),"MM"),
             IF(
                        OR(
                                    TEXT((EDATE('Projektkostenkalkulation EP'!$B$8,3)+AX$9),"TTT") = "Sa",
                                    TEXT((EDATE('Projektkostenkalkulation EP'!$B$8,3)+AX$9),"TTT") = "So",
                                    IF(ISNA(VLOOKUP(EDATE('Projektkostenkalkulation EP'!$B$8,3)+AX$9,Datenquellen!$F$7:$H$45,3,FALSE))," ",VLOOKUP(EDATE('Projektkostenkalkulation EP'!$B$8,3)+AX$9,Datenquellen!$F$7:$H$45,3,FALSE))="X"
                                    ),
                          "X",
                          ""
                          ),
               "X"
            )</f>
        <v>X</v>
      </c>
      <c r="AZ46" s="237" t="str">
        <f xml:space="preserve"> IF(TEXT((EDATE('Projektkostenkalkulation EP'!$B$8,3)+AY$9),"MM")=TEXT((EDATE('Projektkostenkalkulation EP'!$B$8,3)+(AY$9-1)),"MM"),
             IF(
                        OR(
                                    TEXT((EDATE('Projektkostenkalkulation EP'!$B$8,3)+AY$9),"TTT") = "Sa",
                                    TEXT((EDATE('Projektkostenkalkulation EP'!$B$8,3)+AY$9),"TTT") = "So",
                                    IF(ISNA(VLOOKUP(EDATE('Projektkostenkalkulation EP'!$B$8,3)+AY$9,Datenquellen!$F$7:$H$45,3,FALSE))," ",VLOOKUP(EDATE('Projektkostenkalkulation EP'!$B$8,3)+AY$9,Datenquellen!$F$7:$H$45,3,FALSE))="X"
                                    ),
                          "X",
                          ""
                          ),
               "X"
            )</f>
        <v>X</v>
      </c>
      <c r="BA46" s="237" t="str">
        <f xml:space="preserve"> IF(TEXT((EDATE('Projektkostenkalkulation EP'!$B$8,3)+AZ$9),"MM")=TEXT((EDATE('Projektkostenkalkulation EP'!$B$8,3)+(AZ$9-1)),"MM"),
             IF(
                        OR(
                                    TEXT((EDATE('Projektkostenkalkulation EP'!$B$8,3)+AZ$9),"TTT") = "Sa",
                                    TEXT((EDATE('Projektkostenkalkulation EP'!$B$8,3)+AZ$9),"TTT") = "So",
                                    IF(ISNA(VLOOKUP(EDATE('Projektkostenkalkulation EP'!$B$8,3)+AZ$9,Datenquellen!$F$7:$H$45,3,FALSE))," ",VLOOKUP(EDATE('Projektkostenkalkulation EP'!$B$8,3)+AZ$9,Datenquellen!$F$7:$H$45,3,FALSE))="X"
                                    ),
                          "X",
                          ""
                          ),
               "X"
            )</f>
        <v/>
      </c>
      <c r="BB46" s="237" t="str">
        <f xml:space="preserve"> IF(TEXT((EDATE('Projektkostenkalkulation EP'!$B$8,3)+BA$9),"MM")=TEXT((EDATE('Projektkostenkalkulation EP'!$B$8,3)+(BA$9-1)),"MM"),
             IF(
                        OR(
                                    TEXT((EDATE('Projektkostenkalkulation EP'!$B$8,3)+BA$9),"TTT") = "Sa",
                                    TEXT((EDATE('Projektkostenkalkulation EP'!$B$8,3)+BA$9),"TTT") = "So",
                                    IF(ISNA(VLOOKUP(EDATE('Projektkostenkalkulation EP'!$B$8,3)+BA$9,Datenquellen!$F$7:$H$45,3,FALSE))," ",VLOOKUP(EDATE('Projektkostenkalkulation EP'!$B$8,3)+BA$9,Datenquellen!$F$7:$H$45,3,FALSE))="X"
                                    ),
                          "X",
                          ""
                          ),
               "X"
            )</f>
        <v/>
      </c>
      <c r="BC46" s="237" t="str">
        <f xml:space="preserve"> IF(TEXT((EDATE('Projektkostenkalkulation EP'!$B$8,3)+BB$9),"MM")=TEXT((EDATE('Projektkostenkalkulation EP'!$B$8,3)+(BB$9-1)),"MM"),
             IF(
                        OR(
                                    TEXT((EDATE('Projektkostenkalkulation EP'!$B$8,3)+BB$9),"TTT") = "Sa",
                                    TEXT((EDATE('Projektkostenkalkulation EP'!$B$8,3)+BB$9),"TTT") = "So",
                                    IF(ISNA(VLOOKUP(EDATE('Projektkostenkalkulation EP'!$B$8,3)+BB$9,Datenquellen!$F$7:$H$45,3,FALSE))," ",VLOOKUP(EDATE('Projektkostenkalkulation EP'!$B$8,3)+BB$9,Datenquellen!$F$7:$H$45,3,FALSE))="X"
                                    ),
                          "X",
                          ""
                          ),
               "X"
            )</f>
        <v/>
      </c>
      <c r="BD46" s="237" t="str">
        <f xml:space="preserve"> IF(TEXT((EDATE('Projektkostenkalkulation EP'!$B$8,3)+BC$9),"MM")=TEXT((EDATE('Projektkostenkalkulation EP'!$B$8,3)+(BC$9-1)),"MM"),
             IF(
                        OR(
                                    TEXT((EDATE('Projektkostenkalkulation EP'!$B$8,3)+BC$9),"TTT") = "Sa",
                                    TEXT((EDATE('Projektkostenkalkulation EP'!$B$8,3)+BC$9),"TTT") = "So",
                                    IF(ISNA(VLOOKUP(EDATE('Projektkostenkalkulation EP'!$B$8,3)+BC$9,Datenquellen!$F$7:$H$45,3,FALSE))," ",VLOOKUP(EDATE('Projektkostenkalkulation EP'!$B$8,3)+BC$9,Datenquellen!$F$7:$H$45,3,FALSE))="X"
                                    ),
                          "X",
                          ""
                          ),
               "X"
            )</f>
        <v/>
      </c>
      <c r="BE46" s="237" t="str">
        <f xml:space="preserve"> IF(TEXT((EDATE('Projektkostenkalkulation EP'!$B$8,3)+BD$9),"MM")=TEXT((EDATE('Projektkostenkalkulation EP'!$B$8,3)+(BD$9-1)),"MM"),
             IF(
                        OR(
                                    TEXT((EDATE('Projektkostenkalkulation EP'!$B$8,3)+BD$9),"TTT") = "Sa",
                                    TEXT((EDATE('Projektkostenkalkulation EP'!$B$8,3)+BD$9),"TTT") = "So",
                                    IF(ISNA(VLOOKUP(EDATE('Projektkostenkalkulation EP'!$B$8,3)+BD$9,Datenquellen!$F$7:$H$45,3,FALSE))," ",VLOOKUP(EDATE('Projektkostenkalkulation EP'!$B$8,3)+BD$9,Datenquellen!$F$7:$H$45,3,FALSE))="X"
                                    ),
                          "X",
                          ""
                          ),
               "X"
            )</f>
        <v/>
      </c>
      <c r="BF46" s="237" t="str">
        <f xml:space="preserve"> IF(TEXT((EDATE('Projektkostenkalkulation EP'!$B$8,3)+BE$9),"MM")=TEXT((EDATE('Projektkostenkalkulation EP'!$B$8,3)+(BE$9-1)),"MM"),
             IF(
                        OR(
                                    TEXT((EDATE('Projektkostenkalkulation EP'!$B$8,3)+BE$9),"TTT") = "Sa",
                                    TEXT((EDATE('Projektkostenkalkulation EP'!$B$8,3)+BE$9),"TTT") = "So",
                                    IF(ISNA(VLOOKUP(EDATE('Projektkostenkalkulation EP'!$B$8,3)+BE$9,Datenquellen!$F$7:$H$45,3,FALSE))," ",VLOOKUP(EDATE('Projektkostenkalkulation EP'!$B$8,3)+BE$9,Datenquellen!$F$7:$H$45,3,FALSE))="X"
                                    ),
                          "X",
                          ""
                          ),
               "X"
            )</f>
        <v>X</v>
      </c>
      <c r="BG46" s="237" t="str">
        <f xml:space="preserve"> IF(TEXT((EDATE('Projektkostenkalkulation EP'!$B$8,3)+BF$9),"MM")=TEXT((EDATE('Projektkostenkalkulation EP'!$B$8,3)+(BF$9-1)),"MM"),
             IF(
                        OR(
                                    TEXT((EDATE('Projektkostenkalkulation EP'!$B$8,3)+BF$9),"TTT") = "Sa",
                                    TEXT((EDATE('Projektkostenkalkulation EP'!$B$8,3)+BF$9),"TTT") = "So",
                                    IF(ISNA(VLOOKUP(EDATE('Projektkostenkalkulation EP'!$B$8,3)+BF$9,Datenquellen!$F$7:$H$45,3,FALSE))," ",VLOOKUP(EDATE('Projektkostenkalkulation EP'!$B$8,3)+BF$9,Datenquellen!$F$7:$H$45,3,FALSE))="X"
                                    ),
                          "X",
                          ""
                          ),
               "X"
            )</f>
        <v>X</v>
      </c>
      <c r="BH46" s="237" t="str">
        <f xml:space="preserve"> IF(TEXT((EDATE('Projektkostenkalkulation EP'!$B$8,3)+BG$9),"MM")=TEXT((EDATE('Projektkostenkalkulation EP'!$B$8,3)+(BG$9-1)),"MM"),
             IF(
                        OR(
                                    TEXT((EDATE('Projektkostenkalkulation EP'!$B$8,3)+BG$9),"TTT") = "Sa",
                                    TEXT((EDATE('Projektkostenkalkulation EP'!$B$8,3)+BG$9),"TTT") = "So",
                                    IF(ISNA(VLOOKUP(EDATE('Projektkostenkalkulation EP'!$B$8,3)+BG$9,Datenquellen!$F$7:$H$45,3,FALSE))," ",VLOOKUP(EDATE('Projektkostenkalkulation EP'!$B$8,3)+BG$9,Datenquellen!$F$7:$H$45,3,FALSE))="X"
                                    ),
                          "X",
                          ""
                          ),
               "X"
            )</f>
        <v/>
      </c>
      <c r="BI46" s="237" t="str">
        <f xml:space="preserve"> IF(TEXT((EDATE('Projektkostenkalkulation EP'!$B$8,3)+BH$9),"MM")=TEXT((EDATE('Projektkostenkalkulation EP'!$B$8,3)+(BH$9-1)),"MM"),
             IF(
                        OR(
                                    TEXT((EDATE('Projektkostenkalkulation EP'!$B$8,3)+BH$9),"TTT") = "Sa",
                                    TEXT((EDATE('Projektkostenkalkulation EP'!$B$8,3)+BH$9),"TTT") = "So",
                                    IF(ISNA(VLOOKUP(EDATE('Projektkostenkalkulation EP'!$B$8,3)+BH$9,Datenquellen!$F$7:$H$45,3,FALSE))," ",VLOOKUP(EDATE('Projektkostenkalkulation EP'!$B$8,3)+BH$9,Datenquellen!$F$7:$H$45,3,FALSE))="X"
                                    ),
                          "X",
                          ""
                          ),
               "X"
            )</f>
        <v/>
      </c>
      <c r="BJ46" s="237" t="str">
        <f xml:space="preserve"> IF(TEXT((EDATE('Projektkostenkalkulation EP'!$B$8,3)+BI$9),"MM")=TEXT((EDATE('Projektkostenkalkulation EP'!$B$8,3)+(BI$9-1)),"MM"),
             IF(
                        OR(
                                    TEXT((EDATE('Projektkostenkalkulation EP'!$B$8,3)+BI$9),"TTT") = "Sa",
                                    TEXT((EDATE('Projektkostenkalkulation EP'!$B$8,3)+BI$9),"TTT") = "So",
                                    IF(ISNA(VLOOKUP(EDATE('Projektkostenkalkulation EP'!$B$8,3)+BI$9,Datenquellen!$F$7:$H$45,3,FALSE))," ",VLOOKUP(EDATE('Projektkostenkalkulation EP'!$B$8,3)+BI$9,Datenquellen!$F$7:$H$45,3,FALSE))="X"
                                    ),
                          "X",
                          ""
                          ),
               "X"
            )</f>
        <v/>
      </c>
      <c r="BK46" s="237" t="str">
        <f xml:space="preserve"> IF(TEXT((EDATE('Projektkostenkalkulation EP'!$B$8,3)+BJ$9),"MM")=TEXT((EDATE('Projektkostenkalkulation EP'!$B$8,3)+(BJ$9-1)),"MM"),
             IF(
                        OR(
                                    TEXT((EDATE('Projektkostenkalkulation EP'!$B$8,3)+BJ$9),"TTT") = "Sa",
                                    TEXT((EDATE('Projektkostenkalkulation EP'!$B$8,3)+BJ$9),"TTT") = "So",
                                    IF(ISNA(VLOOKUP(EDATE('Projektkostenkalkulation EP'!$B$8,3)+BJ$9,Datenquellen!$F$7:$H$45,3,FALSE))," ",VLOOKUP(EDATE('Projektkostenkalkulation EP'!$B$8,3)+BJ$9,Datenquellen!$F$7:$H$45,3,FALSE))="X"
                                    ),
                          "X",
                          ""
                          ),
               "X"
            )</f>
        <v/>
      </c>
      <c r="BL46" s="237" t="str">
        <f xml:space="preserve"> IF(TEXT((EDATE('Projektkostenkalkulation EP'!$B$8,3)+BK$9),"MM")=TEXT((EDATE('Projektkostenkalkulation EP'!$B$8,3)+(BK$9-1)),"MM"),
             IF(
                        OR(
                                    TEXT((EDATE('Projektkostenkalkulation EP'!$B$8,3)+BK$9),"TTT") = "Sa",
                                    TEXT((EDATE('Projektkostenkalkulation EP'!$B$8,3)+BK$9),"TTT") = "So",
                                    IF(ISNA(VLOOKUP(EDATE('Projektkostenkalkulation EP'!$B$8,3)+BK$9,Datenquellen!$F$7:$H$45,3,FALSE))," ",VLOOKUP(EDATE('Projektkostenkalkulation EP'!$B$8,3)+BK$9,Datenquellen!$F$7:$H$45,3,FALSE))="X"
                                    ),
                          "X",
                          ""
                          ),
               "X"
            )</f>
        <v/>
      </c>
      <c r="BM46" s="237" t="str">
        <f xml:space="preserve"> IF(TEXT((EDATE('Projektkostenkalkulation EP'!$B$8,3)+BL$9),"MM")=TEXT((EDATE('Projektkostenkalkulation EP'!$B$8,3)+(BL$9-1)),"MM"),
             IF(
                        OR(
                                    TEXT((EDATE('Projektkostenkalkulation EP'!$B$8,3)+BL$9),"TTT") = "Sa",
                                    TEXT((EDATE('Projektkostenkalkulation EP'!$B$8,3)+BL$9),"TTT") = "So",
                                    IF(ISNA(VLOOKUP(EDATE('Projektkostenkalkulation EP'!$B$8,3)+BL$9,Datenquellen!$F$7:$H$45,3,FALSE))," ",VLOOKUP(EDATE('Projektkostenkalkulation EP'!$B$8,3)+BL$9,Datenquellen!$F$7:$H$45,3,FALSE))="X"
                                    ),
                          "X",
                          ""
                          ),
               "X"
            )</f>
        <v>X</v>
      </c>
      <c r="BN46" s="237" t="str">
        <f xml:space="preserve"> IF(TEXT((EDATE('Projektkostenkalkulation EP'!$B$8,3)+BM$9),"MM")=TEXT((EDATE('Projektkostenkalkulation EP'!$B$8,3)+(BM$9-1)),"MM"),
             IF(
                        OR(
                                    TEXT((EDATE('Projektkostenkalkulation EP'!$B$8,3)+BM$9),"TTT") = "Sa",
                                    TEXT((EDATE('Projektkostenkalkulation EP'!$B$8,3)+BM$9),"TTT") = "So",
                                    IF(ISNA(VLOOKUP(EDATE('Projektkostenkalkulation EP'!$B$8,3)+BM$9,Datenquellen!$F$7:$H$45,3,FALSE))," ",VLOOKUP(EDATE('Projektkostenkalkulation EP'!$B$8,3)+BM$9,Datenquellen!$F$7:$H$45,3,FALSE))="X"
                                    ),
                          "X",
                          ""
                          ),
               "X"
            )</f>
        <v>X</v>
      </c>
      <c r="BO46" s="237" t="str">
        <f xml:space="preserve"> IF(TEXT((EDATE('Projektkostenkalkulation EP'!$B$8,3)+BN$9),"MM")=TEXT((EDATE('Projektkostenkalkulation EP'!$B$8,3)+(BN$9-1)),"MM"),
             IF(
                        OR(
                                    TEXT((EDATE('Projektkostenkalkulation EP'!$B$8,3)+BN$9),"TTT") = "Sa",
                                    TEXT((EDATE('Projektkostenkalkulation EP'!$B$8,3)+BN$9),"TTT") = "So",
                                    IF(ISNA(VLOOKUP(EDATE('Projektkostenkalkulation EP'!$B$8,3)+BN$9,Datenquellen!$F$7:$H$45,3,FALSE))," ",VLOOKUP(EDATE('Projektkostenkalkulation EP'!$B$8,3)+BN$9,Datenquellen!$F$7:$H$45,3,FALSE))="X"
                                    ),
                          "X",
                          ""
                          ),
               "X"
            )</f>
        <v/>
      </c>
      <c r="BP46" s="237" t="str">
        <f xml:space="preserve"> IF(TEXT((EDATE('Projektkostenkalkulation EP'!$B$8,3)+BO$9),"MM")=TEXT((EDATE('Projektkostenkalkulation EP'!$B$8,3)+(BO$9-1)),"MM"),
             IF(
                        OR(
                                    TEXT((EDATE('Projektkostenkalkulation EP'!$B$8,3)+BO$9),"TTT") = "Sa",
                                    TEXT((EDATE('Projektkostenkalkulation EP'!$B$8,3)+BO$9),"TTT") = "So",
                                    IF(ISNA(VLOOKUP(EDATE('Projektkostenkalkulation EP'!$B$8,3)+BO$9,Datenquellen!$F$7:$H$45,3,FALSE))," ",VLOOKUP(EDATE('Projektkostenkalkulation EP'!$B$8,3)+BO$9,Datenquellen!$F$7:$H$45,3,FALSE))="X"
                                    ),
                          "X",
                          ""
                          ),
               "X"
            )</f>
        <v/>
      </c>
      <c r="BQ46" s="238" t="str">
        <f xml:space="preserve"> IF(TEXT((EDATE('Projektkostenkalkulation EP'!$B$8,3)+BP$9),"MM")=TEXT((EDATE('Projektkostenkalkulation EP'!$B$8,3)+(BP$9-1)),"MM"),
             IF(
                        OR(
                                    TEXT((EDATE('Projektkostenkalkulation EP'!$B$8,3)+BP$9),"TTT") = "Sa",
                                    TEXT((EDATE('Projektkostenkalkulation EP'!$B$8,3)+BP$9),"TTT") = "So",
                                    IF(ISNA(VLOOKUP(EDATE('Projektkostenkalkulation EP'!$B$8,3)+BP$9,Datenquellen!$F$7:$H$45,3,FALSE))," ",VLOOKUP(EDATE('Projektkostenkalkulation EP'!$B$8,3)+BP$9,Datenquellen!$F$7:$H$45,3,FALSE))="X"
                                    ),
                          "X",
                          ""
                          ),
               "X"
            )</f>
        <v>X</v>
      </c>
      <c r="BR46" s="239"/>
      <c r="BS46" s="240"/>
      <c r="BT46" s="241" t="s">
        <v>67</v>
      </c>
      <c r="BU46" s="474"/>
      <c r="BV46" s="236"/>
      <c r="BW46" s="237" t="str">
        <f>IF(
            OR(
                     TEXT(EDATE('Projektkostenkalkulation EP'!$B$8,3),"TTT") = "Sa",
                     TEXT(EDATE('Projektkostenkalkulation EP'!$B$8,3),"TTT") = "So",
                     IF(ISNA(VLOOKUP(EDATE('Projektkostenkalkulation EP'!$B$8,3),Datenquellen!$F$7:$H$45,3,FALSE))," ",VLOOKUP(EDATE('Projektkostenkalkulation EP'!$B$8,3),Datenquellen!$F$7:$H$45,3,FALSE))="X"
                            ),
                    "X",
                    ""
            )</f>
        <v>X</v>
      </c>
      <c r="BX46" s="237" t="str">
        <f xml:space="preserve"> IF(TEXT((EDATE('Projektkostenkalkulation EP'!$B$8,3)+BW$9),"MM")=TEXT((EDATE('Projektkostenkalkulation EP'!$B$8,3)+(BW$9-1)),"MM"),
             IF(
                        OR(
                                    TEXT((EDATE('Projektkostenkalkulation EP'!$B$8,3)+BW$9),"TTT") = "Sa",
                                    TEXT((EDATE('Projektkostenkalkulation EP'!$B$8,3)+BW$9),"TTT") = "So",
                                    IF(ISNA(VLOOKUP(EDATE('Projektkostenkalkulation EP'!$B$8,3)+BW$9,Datenquellen!$F$7:$H$45,3,FALSE))," ",VLOOKUP(EDATE('Projektkostenkalkulation EP'!$B$8,3)+BW$9,Datenquellen!$F$7:$H$45,3,FALSE))="X"
                                    ),
                          "X",
                          ""
                          ),
               "X"
            )</f>
        <v/>
      </c>
      <c r="BY46" s="237" t="str">
        <f xml:space="preserve"> IF(TEXT((EDATE('Projektkostenkalkulation EP'!$B$8,3)+BX$9),"MM")=TEXT((EDATE('Projektkostenkalkulation EP'!$B$8,3)+(BX$9-1)),"MM"),
             IF(
                        OR(
                                    TEXT((EDATE('Projektkostenkalkulation EP'!$B$8,3)+BX$9),"TTT") = "Sa",
                                    TEXT((EDATE('Projektkostenkalkulation EP'!$B$8,3)+BX$9),"TTT") = "So",
                                    IF(ISNA(VLOOKUP(EDATE('Projektkostenkalkulation EP'!$B$8,3)+BX$9,Datenquellen!$F$7:$H$45,3,FALSE))," ",VLOOKUP(EDATE('Projektkostenkalkulation EP'!$B$8,3)+BX$9,Datenquellen!$F$7:$H$45,3,FALSE))="X"
                                    ),
                          "X",
                          ""
                          ),
               "X"
            )</f>
        <v/>
      </c>
      <c r="BZ46" s="237" t="str">
        <f xml:space="preserve"> IF(TEXT((EDATE('Projektkostenkalkulation EP'!$B$8,3)+BY$9),"MM")=TEXT((EDATE('Projektkostenkalkulation EP'!$B$8,3)+(BY$9-1)),"MM"),
             IF(
                        OR(
                                    TEXT((EDATE('Projektkostenkalkulation EP'!$B$8,3)+BY$9),"TTT") = "Sa",
                                    TEXT((EDATE('Projektkostenkalkulation EP'!$B$8,3)+BY$9),"TTT") = "So",
                                    IF(ISNA(VLOOKUP(EDATE('Projektkostenkalkulation EP'!$B$8,3)+BY$9,Datenquellen!$F$7:$H$45,3,FALSE))," ",VLOOKUP(EDATE('Projektkostenkalkulation EP'!$B$8,3)+BY$9,Datenquellen!$F$7:$H$45,3,FALSE))="X"
                                    ),
                          "X",
                          ""
                          ),
               "X"
            )</f>
        <v/>
      </c>
      <c r="CA46" s="237" t="str">
        <f xml:space="preserve"> IF(TEXT((EDATE('Projektkostenkalkulation EP'!$B$8,3)+BZ$9),"MM")=TEXT((EDATE('Projektkostenkalkulation EP'!$B$8,3)+(BZ$9-1)),"MM"),
             IF(
                        OR(
                                    TEXT((EDATE('Projektkostenkalkulation EP'!$B$8,3)+BZ$9),"TTT") = "Sa",
                                    TEXT((EDATE('Projektkostenkalkulation EP'!$B$8,3)+BZ$9),"TTT") = "So",
                                    IF(ISNA(VLOOKUP(EDATE('Projektkostenkalkulation EP'!$B$8,3)+BZ$9,Datenquellen!$F$7:$H$45,3,FALSE))," ",VLOOKUP(EDATE('Projektkostenkalkulation EP'!$B$8,3)+BZ$9,Datenquellen!$F$7:$H$45,3,FALSE))="X"
                                    ),
                          "X",
                          ""
                          ),
               "X"
            )</f>
        <v/>
      </c>
      <c r="CB46" s="237" t="str">
        <f xml:space="preserve"> IF(TEXT((EDATE('Projektkostenkalkulation EP'!$B$8,3)+CA$9),"MM")=TEXT((EDATE('Projektkostenkalkulation EP'!$B$8,3)+(CA$9-1)),"MM"),
             IF(
                        OR(
                                    TEXT((EDATE('Projektkostenkalkulation EP'!$B$8,3)+CA$9),"TTT") = "Sa",
                                    TEXT((EDATE('Projektkostenkalkulation EP'!$B$8,3)+CA$9),"TTT") = "So",
                                    IF(ISNA(VLOOKUP(EDATE('Projektkostenkalkulation EP'!$B$8,3)+CA$9,Datenquellen!$F$7:$H$45,3,FALSE))," ",VLOOKUP(EDATE('Projektkostenkalkulation EP'!$B$8,3)+CA$9,Datenquellen!$F$7:$H$45,3,FALSE))="X"
                                    ),
                          "X",
                          ""
                          ),
               "X"
            )</f>
        <v>X</v>
      </c>
      <c r="CC46" s="237" t="str">
        <f xml:space="preserve"> IF(TEXT((EDATE('Projektkostenkalkulation EP'!$B$8,3)+CB$9),"MM")=TEXT((EDATE('Projektkostenkalkulation EP'!$B$8,3)+(CB$9-1)),"MM"),
             IF(
                        OR(
                                    TEXT((EDATE('Projektkostenkalkulation EP'!$B$8,3)+CB$9),"TTT") = "Sa",
                                    TEXT((EDATE('Projektkostenkalkulation EP'!$B$8,3)+CB$9),"TTT") = "So",
                                    IF(ISNA(VLOOKUP(EDATE('Projektkostenkalkulation EP'!$B$8,3)+CB$9,Datenquellen!$F$7:$H$45,3,FALSE))," ",VLOOKUP(EDATE('Projektkostenkalkulation EP'!$B$8,3)+CB$9,Datenquellen!$F$7:$H$45,3,FALSE))="X"
                                    ),
                          "X",
                          ""
                          ),
               "X"
            )</f>
        <v>X</v>
      </c>
      <c r="CD46" s="237" t="str">
        <f xml:space="preserve"> IF(TEXT((EDATE('Projektkostenkalkulation EP'!$B$8,3)+CC$9),"MM")=TEXT((EDATE('Projektkostenkalkulation EP'!$B$8,3)+(CC$9-1)),"MM"),
             IF(
                        OR(
                                    TEXT((EDATE('Projektkostenkalkulation EP'!$B$8,3)+CC$9),"TTT") = "Sa",
                                    TEXT((EDATE('Projektkostenkalkulation EP'!$B$8,3)+CC$9),"TTT") = "So",
                                    IF(ISNA(VLOOKUP(EDATE('Projektkostenkalkulation EP'!$B$8,3)+CC$9,Datenquellen!$F$7:$H$45,3,FALSE))," ",VLOOKUP(EDATE('Projektkostenkalkulation EP'!$B$8,3)+CC$9,Datenquellen!$F$7:$H$45,3,FALSE))="X"
                                    ),
                          "X",
                          ""
                          ),
               "X"
            )</f>
        <v/>
      </c>
      <c r="CE46" s="237" t="str">
        <f xml:space="preserve"> IF(TEXT((EDATE('Projektkostenkalkulation EP'!$B$8,3)+CD$9),"MM")=TEXT((EDATE('Projektkostenkalkulation EP'!$B$8,3)+(CD$9-1)),"MM"),
             IF(
                        OR(
                                    TEXT((EDATE('Projektkostenkalkulation EP'!$B$8,3)+CD$9),"TTT") = "Sa",
                                    TEXT((EDATE('Projektkostenkalkulation EP'!$B$8,3)+CD$9),"TTT") = "So",
                                    IF(ISNA(VLOOKUP(EDATE('Projektkostenkalkulation EP'!$B$8,3)+CD$9,Datenquellen!$F$7:$H$45,3,FALSE))," ",VLOOKUP(EDATE('Projektkostenkalkulation EP'!$B$8,3)+CD$9,Datenquellen!$F$7:$H$45,3,FALSE))="X"
                                    ),
                          "X",
                          ""
                          ),
               "X"
            )</f>
        <v/>
      </c>
      <c r="CF46" s="237" t="str">
        <f xml:space="preserve"> IF(TEXT((EDATE('Projektkostenkalkulation EP'!$B$8,3)+CE$9),"MM")=TEXT((EDATE('Projektkostenkalkulation EP'!$B$8,3)+(CE$9-1)),"MM"),
             IF(
                        OR(
                                    TEXT((EDATE('Projektkostenkalkulation EP'!$B$8,3)+CE$9),"TTT") = "Sa",
                                    TEXT((EDATE('Projektkostenkalkulation EP'!$B$8,3)+CE$9),"TTT") = "So",
                                    IF(ISNA(VLOOKUP(EDATE('Projektkostenkalkulation EP'!$B$8,3)+CE$9,Datenquellen!$F$7:$H$45,3,FALSE))," ",VLOOKUP(EDATE('Projektkostenkalkulation EP'!$B$8,3)+CE$9,Datenquellen!$F$7:$H$45,3,FALSE))="X"
                                    ),
                          "X",
                          ""
                          ),
               "X"
            )</f>
        <v/>
      </c>
      <c r="CG46" s="237" t="str">
        <f xml:space="preserve"> IF(TEXT((EDATE('Projektkostenkalkulation EP'!$B$8,3)+CF$9),"MM")=TEXT((EDATE('Projektkostenkalkulation EP'!$B$8,3)+(CF$9-1)),"MM"),
             IF(
                        OR(
                                    TEXT((EDATE('Projektkostenkalkulation EP'!$B$8,3)+CF$9),"TTT") = "Sa",
                                    TEXT((EDATE('Projektkostenkalkulation EP'!$B$8,3)+CF$9),"TTT") = "So",
                                    IF(ISNA(VLOOKUP(EDATE('Projektkostenkalkulation EP'!$B$8,3)+CF$9,Datenquellen!$F$7:$H$45,3,FALSE))," ",VLOOKUP(EDATE('Projektkostenkalkulation EP'!$B$8,3)+CF$9,Datenquellen!$F$7:$H$45,3,FALSE))="X"
                                    ),
                          "X",
                          ""
                          ),
               "X"
            )</f>
        <v/>
      </c>
      <c r="CH46" s="237" t="str">
        <f xml:space="preserve"> IF(TEXT((EDATE('Projektkostenkalkulation EP'!$B$8,3)+CG$9),"MM")=TEXT((EDATE('Projektkostenkalkulation EP'!$B$8,3)+(CG$9-1)),"MM"),
             IF(
                        OR(
                                    TEXT((EDATE('Projektkostenkalkulation EP'!$B$8,3)+CG$9),"TTT") = "Sa",
                                    TEXT((EDATE('Projektkostenkalkulation EP'!$B$8,3)+CG$9),"TTT") = "So",
                                    IF(ISNA(VLOOKUP(EDATE('Projektkostenkalkulation EP'!$B$8,3)+CG$9,Datenquellen!$F$7:$H$45,3,FALSE))," ",VLOOKUP(EDATE('Projektkostenkalkulation EP'!$B$8,3)+CG$9,Datenquellen!$F$7:$H$45,3,FALSE))="X"
                                    ),
                          "X",
                          ""
                          ),
               "X"
            )</f>
        <v/>
      </c>
      <c r="CI46" s="237" t="str">
        <f xml:space="preserve"> IF(TEXT((EDATE('Projektkostenkalkulation EP'!$B$8,3)+CH$9),"MM")=TEXT((EDATE('Projektkostenkalkulation EP'!$B$8,3)+(CH$9-1)),"MM"),
             IF(
                        OR(
                                    TEXT((EDATE('Projektkostenkalkulation EP'!$B$8,3)+CH$9),"TTT") = "Sa",
                                    TEXT((EDATE('Projektkostenkalkulation EP'!$B$8,3)+CH$9),"TTT") = "So",
                                    IF(ISNA(VLOOKUP(EDATE('Projektkostenkalkulation EP'!$B$8,3)+CH$9,Datenquellen!$F$7:$H$45,3,FALSE))," ",VLOOKUP(EDATE('Projektkostenkalkulation EP'!$B$8,3)+CH$9,Datenquellen!$F$7:$H$45,3,FALSE))="X"
                                    ),
                          "X",
                          ""
                          ),
               "X"
            )</f>
        <v>X</v>
      </c>
      <c r="CJ46" s="237" t="str">
        <f xml:space="preserve"> IF(TEXT((EDATE('Projektkostenkalkulation EP'!$B$8,3)+CI$9),"MM")=TEXT((EDATE('Projektkostenkalkulation EP'!$B$8,3)+(CI$9-1)),"MM"),
             IF(
                        OR(
                                    TEXT((EDATE('Projektkostenkalkulation EP'!$B$8,3)+CI$9),"TTT") = "Sa",
                                    TEXT((EDATE('Projektkostenkalkulation EP'!$B$8,3)+CI$9),"TTT") = "So",
                                    IF(ISNA(VLOOKUP(EDATE('Projektkostenkalkulation EP'!$B$8,3)+CI$9,Datenquellen!$F$7:$H$45,3,FALSE))," ",VLOOKUP(EDATE('Projektkostenkalkulation EP'!$B$8,3)+CI$9,Datenquellen!$F$7:$H$45,3,FALSE))="X"
                                    ),
                          "X",
                          ""
                          ),
               "X"
            )</f>
        <v>X</v>
      </c>
      <c r="CK46" s="237" t="str">
        <f xml:space="preserve"> IF(TEXT((EDATE('Projektkostenkalkulation EP'!$B$8,3)+CJ$9),"MM")=TEXT((EDATE('Projektkostenkalkulation EP'!$B$8,3)+(CJ$9-1)),"MM"),
             IF(
                        OR(
                                    TEXT((EDATE('Projektkostenkalkulation EP'!$B$8,3)+CJ$9),"TTT") = "Sa",
                                    TEXT((EDATE('Projektkostenkalkulation EP'!$B$8,3)+CJ$9),"TTT") = "So",
                                    IF(ISNA(VLOOKUP(EDATE('Projektkostenkalkulation EP'!$B$8,3)+CJ$9,Datenquellen!$F$7:$H$45,3,FALSE))," ",VLOOKUP(EDATE('Projektkostenkalkulation EP'!$B$8,3)+CJ$9,Datenquellen!$F$7:$H$45,3,FALSE))="X"
                                    ),
                          "X",
                          ""
                          ),
               "X"
            )</f>
        <v/>
      </c>
      <c r="CL46" s="237" t="str">
        <f xml:space="preserve"> IF(TEXT((EDATE('Projektkostenkalkulation EP'!$B$8,3)+CK$9),"MM")=TEXT((EDATE('Projektkostenkalkulation EP'!$B$8,3)+(CK$9-1)),"MM"),
             IF(
                        OR(
                                    TEXT((EDATE('Projektkostenkalkulation EP'!$B$8,3)+CK$9),"TTT") = "Sa",
                                    TEXT((EDATE('Projektkostenkalkulation EP'!$B$8,3)+CK$9),"TTT") = "So",
                                    IF(ISNA(VLOOKUP(EDATE('Projektkostenkalkulation EP'!$B$8,3)+CK$9,Datenquellen!$F$7:$H$45,3,FALSE))," ",VLOOKUP(EDATE('Projektkostenkalkulation EP'!$B$8,3)+CK$9,Datenquellen!$F$7:$H$45,3,FALSE))="X"
                                    ),
                          "X",
                          ""
                          ),
               "X"
            )</f>
        <v/>
      </c>
      <c r="CM46" s="237" t="str">
        <f xml:space="preserve"> IF(TEXT((EDATE('Projektkostenkalkulation EP'!$B$8,3)+CL$9),"MM")=TEXT((EDATE('Projektkostenkalkulation EP'!$B$8,3)+(CL$9-1)),"MM"),
             IF(
                        OR(
                                    TEXT((EDATE('Projektkostenkalkulation EP'!$B$8,3)+CL$9),"TTT") = "Sa",
                                    TEXT((EDATE('Projektkostenkalkulation EP'!$B$8,3)+CL$9),"TTT") = "So",
                                    IF(ISNA(VLOOKUP(EDATE('Projektkostenkalkulation EP'!$B$8,3)+CL$9,Datenquellen!$F$7:$H$45,3,FALSE))," ",VLOOKUP(EDATE('Projektkostenkalkulation EP'!$B$8,3)+CL$9,Datenquellen!$F$7:$H$45,3,FALSE))="X"
                                    ),
                          "X",
                          ""
                          ),
               "X"
            )</f>
        <v/>
      </c>
      <c r="CN46" s="237" t="str">
        <f xml:space="preserve"> IF(TEXT((EDATE('Projektkostenkalkulation EP'!$B$8,3)+CM$9),"MM")=TEXT((EDATE('Projektkostenkalkulation EP'!$B$8,3)+(CM$9-1)),"MM"),
             IF(
                        OR(
                                    TEXT((EDATE('Projektkostenkalkulation EP'!$B$8,3)+CM$9),"TTT") = "Sa",
                                    TEXT((EDATE('Projektkostenkalkulation EP'!$B$8,3)+CM$9),"TTT") = "So",
                                    IF(ISNA(VLOOKUP(EDATE('Projektkostenkalkulation EP'!$B$8,3)+CM$9,Datenquellen!$F$7:$H$45,3,FALSE))," ",VLOOKUP(EDATE('Projektkostenkalkulation EP'!$B$8,3)+CM$9,Datenquellen!$F$7:$H$45,3,FALSE))="X"
                                    ),
                          "X",
                          ""
                          ),
               "X"
            )</f>
        <v/>
      </c>
      <c r="CO46" s="237" t="str">
        <f xml:space="preserve"> IF(TEXT((EDATE('Projektkostenkalkulation EP'!$B$8,3)+CN$9),"MM")=TEXT((EDATE('Projektkostenkalkulation EP'!$B$8,3)+(CN$9-1)),"MM"),
             IF(
                        OR(
                                    TEXT((EDATE('Projektkostenkalkulation EP'!$B$8,3)+CN$9),"TTT") = "Sa",
                                    TEXT((EDATE('Projektkostenkalkulation EP'!$B$8,3)+CN$9),"TTT") = "So",
                                    IF(ISNA(VLOOKUP(EDATE('Projektkostenkalkulation EP'!$B$8,3)+CN$9,Datenquellen!$F$7:$H$45,3,FALSE))," ",VLOOKUP(EDATE('Projektkostenkalkulation EP'!$B$8,3)+CN$9,Datenquellen!$F$7:$H$45,3,FALSE))="X"
                                    ),
                          "X",
                          ""
                          ),
               "X"
            )</f>
        <v/>
      </c>
      <c r="CP46" s="237" t="str">
        <f xml:space="preserve"> IF(TEXT((EDATE('Projektkostenkalkulation EP'!$B$8,3)+CO$9),"MM")=TEXT((EDATE('Projektkostenkalkulation EP'!$B$8,3)+(CO$9-1)),"MM"),
             IF(
                        OR(
                                    TEXT((EDATE('Projektkostenkalkulation EP'!$B$8,3)+CO$9),"TTT") = "Sa",
                                    TEXT((EDATE('Projektkostenkalkulation EP'!$B$8,3)+CO$9),"TTT") = "So",
                                    IF(ISNA(VLOOKUP(EDATE('Projektkostenkalkulation EP'!$B$8,3)+CO$9,Datenquellen!$F$7:$H$45,3,FALSE))," ",VLOOKUP(EDATE('Projektkostenkalkulation EP'!$B$8,3)+CO$9,Datenquellen!$F$7:$H$45,3,FALSE))="X"
                                    ),
                          "X",
                          ""
                          ),
               "X"
            )</f>
        <v>X</v>
      </c>
      <c r="CQ46" s="237" t="str">
        <f xml:space="preserve"> IF(TEXT((EDATE('Projektkostenkalkulation EP'!$B$8,3)+CP$9),"MM")=TEXT((EDATE('Projektkostenkalkulation EP'!$B$8,3)+(CP$9-1)),"MM"),
             IF(
                        OR(
                                    TEXT((EDATE('Projektkostenkalkulation EP'!$B$8,3)+CP$9),"TTT") = "Sa",
                                    TEXT((EDATE('Projektkostenkalkulation EP'!$B$8,3)+CP$9),"TTT") = "So",
                                    IF(ISNA(VLOOKUP(EDATE('Projektkostenkalkulation EP'!$B$8,3)+CP$9,Datenquellen!$F$7:$H$45,3,FALSE))," ",VLOOKUP(EDATE('Projektkostenkalkulation EP'!$B$8,3)+CP$9,Datenquellen!$F$7:$H$45,3,FALSE))="X"
                                    ),
                          "X",
                          ""
                          ),
               "X"
            )</f>
        <v>X</v>
      </c>
      <c r="CR46" s="237" t="str">
        <f xml:space="preserve"> IF(TEXT((EDATE('Projektkostenkalkulation EP'!$B$8,3)+CQ$9),"MM")=TEXT((EDATE('Projektkostenkalkulation EP'!$B$8,3)+(CQ$9-1)),"MM"),
             IF(
                        OR(
                                    TEXT((EDATE('Projektkostenkalkulation EP'!$B$8,3)+CQ$9),"TTT") = "Sa",
                                    TEXT((EDATE('Projektkostenkalkulation EP'!$B$8,3)+CQ$9),"TTT") = "So",
                                    IF(ISNA(VLOOKUP(EDATE('Projektkostenkalkulation EP'!$B$8,3)+CQ$9,Datenquellen!$F$7:$H$45,3,FALSE))," ",VLOOKUP(EDATE('Projektkostenkalkulation EP'!$B$8,3)+CQ$9,Datenquellen!$F$7:$H$45,3,FALSE))="X"
                                    ),
                          "X",
                          ""
                          ),
               "X"
            )</f>
        <v/>
      </c>
      <c r="CS46" s="237" t="str">
        <f xml:space="preserve"> IF(TEXT((EDATE('Projektkostenkalkulation EP'!$B$8,3)+CR$9),"MM")=TEXT((EDATE('Projektkostenkalkulation EP'!$B$8,3)+(CR$9-1)),"MM"),
             IF(
                        OR(
                                    TEXT((EDATE('Projektkostenkalkulation EP'!$B$8,3)+CR$9),"TTT") = "Sa",
                                    TEXT((EDATE('Projektkostenkalkulation EP'!$B$8,3)+CR$9),"TTT") = "So",
                                    IF(ISNA(VLOOKUP(EDATE('Projektkostenkalkulation EP'!$B$8,3)+CR$9,Datenquellen!$F$7:$H$45,3,FALSE))," ",VLOOKUP(EDATE('Projektkostenkalkulation EP'!$B$8,3)+CR$9,Datenquellen!$F$7:$H$45,3,FALSE))="X"
                                    ),
                          "X",
                          ""
                          ),
               "X"
            )</f>
        <v/>
      </c>
      <c r="CT46" s="237" t="str">
        <f xml:space="preserve"> IF(TEXT((EDATE('Projektkostenkalkulation EP'!$B$8,3)+CS$9),"MM")=TEXT((EDATE('Projektkostenkalkulation EP'!$B$8,3)+(CS$9-1)),"MM"),
             IF(
                        OR(
                                    TEXT((EDATE('Projektkostenkalkulation EP'!$B$8,3)+CS$9),"TTT") = "Sa",
                                    TEXT((EDATE('Projektkostenkalkulation EP'!$B$8,3)+CS$9),"TTT") = "So",
                                    IF(ISNA(VLOOKUP(EDATE('Projektkostenkalkulation EP'!$B$8,3)+CS$9,Datenquellen!$F$7:$H$45,3,FALSE))," ",VLOOKUP(EDATE('Projektkostenkalkulation EP'!$B$8,3)+CS$9,Datenquellen!$F$7:$H$45,3,FALSE))="X"
                                    ),
                          "X",
                          ""
                          ),
               "X"
            )</f>
        <v/>
      </c>
      <c r="CU46" s="237" t="str">
        <f xml:space="preserve"> IF(TEXT((EDATE('Projektkostenkalkulation EP'!$B$8,3)+CT$9),"MM")=TEXT((EDATE('Projektkostenkalkulation EP'!$B$8,3)+(CT$9-1)),"MM"),
             IF(
                        OR(
                                    TEXT((EDATE('Projektkostenkalkulation EP'!$B$8,3)+CT$9),"TTT") = "Sa",
                                    TEXT((EDATE('Projektkostenkalkulation EP'!$B$8,3)+CT$9),"TTT") = "So",
                                    IF(ISNA(VLOOKUP(EDATE('Projektkostenkalkulation EP'!$B$8,3)+CT$9,Datenquellen!$F$7:$H$45,3,FALSE))," ",VLOOKUP(EDATE('Projektkostenkalkulation EP'!$B$8,3)+CT$9,Datenquellen!$F$7:$H$45,3,FALSE))="X"
                                    ),
                          "X",
                          ""
                          ),
               "X"
            )</f>
        <v/>
      </c>
      <c r="CV46" s="237" t="str">
        <f xml:space="preserve"> IF(TEXT((EDATE('Projektkostenkalkulation EP'!$B$8,3)+CU$9),"MM")=TEXT((EDATE('Projektkostenkalkulation EP'!$B$8,3)+(CU$9-1)),"MM"),
             IF(
                        OR(
                                    TEXT((EDATE('Projektkostenkalkulation EP'!$B$8,3)+CU$9),"TTT") = "Sa",
                                    TEXT((EDATE('Projektkostenkalkulation EP'!$B$8,3)+CU$9),"TTT") = "So",
                                    IF(ISNA(VLOOKUP(EDATE('Projektkostenkalkulation EP'!$B$8,3)+CU$9,Datenquellen!$F$7:$H$45,3,FALSE))," ",VLOOKUP(EDATE('Projektkostenkalkulation EP'!$B$8,3)+CU$9,Datenquellen!$F$7:$H$45,3,FALSE))="X"
                                    ),
                          "X",
                          ""
                          ),
               "X"
            )</f>
        <v/>
      </c>
      <c r="CW46" s="237" t="str">
        <f xml:space="preserve"> IF(TEXT((EDATE('Projektkostenkalkulation EP'!$B$8,3)+CV$9),"MM")=TEXT((EDATE('Projektkostenkalkulation EP'!$B$8,3)+(CV$9-1)),"MM"),
             IF(
                        OR(
                                    TEXT((EDATE('Projektkostenkalkulation EP'!$B$8,3)+CV$9),"TTT") = "Sa",
                                    TEXT((EDATE('Projektkostenkalkulation EP'!$B$8,3)+CV$9),"TTT") = "So",
                                    IF(ISNA(VLOOKUP(EDATE('Projektkostenkalkulation EP'!$B$8,3)+CV$9,Datenquellen!$F$7:$H$45,3,FALSE))," ",VLOOKUP(EDATE('Projektkostenkalkulation EP'!$B$8,3)+CV$9,Datenquellen!$F$7:$H$45,3,FALSE))="X"
                                    ),
                          "X",
                          ""
                          ),
               "X"
            )</f>
        <v>X</v>
      </c>
      <c r="CX46" s="237" t="str">
        <f xml:space="preserve"> IF(TEXT((EDATE('Projektkostenkalkulation EP'!$B$8,3)+CW$9),"MM")=TEXT((EDATE('Projektkostenkalkulation EP'!$B$8,3)+(CW$9-1)),"MM"),
             IF(
                        OR(
                                    TEXT((EDATE('Projektkostenkalkulation EP'!$B$8,3)+CW$9),"TTT") = "Sa",
                                    TEXT((EDATE('Projektkostenkalkulation EP'!$B$8,3)+CW$9),"TTT") = "So",
                                    IF(ISNA(VLOOKUP(EDATE('Projektkostenkalkulation EP'!$B$8,3)+CW$9,Datenquellen!$F$7:$H$45,3,FALSE))," ",VLOOKUP(EDATE('Projektkostenkalkulation EP'!$B$8,3)+CW$9,Datenquellen!$F$7:$H$45,3,FALSE))="X"
                                    ),
                          "X",
                          ""
                          ),
               "X"
            )</f>
        <v>X</v>
      </c>
      <c r="CY46" s="237" t="str">
        <f xml:space="preserve"> IF(TEXT((EDATE('Projektkostenkalkulation EP'!$B$8,3)+CX$9),"MM")=TEXT((EDATE('Projektkostenkalkulation EP'!$B$8,3)+(CX$9-1)),"MM"),
             IF(
                        OR(
                                    TEXT((EDATE('Projektkostenkalkulation EP'!$B$8,3)+CX$9),"TTT") = "Sa",
                                    TEXT((EDATE('Projektkostenkalkulation EP'!$B$8,3)+CX$9),"TTT") = "So",
                                    IF(ISNA(VLOOKUP(EDATE('Projektkostenkalkulation EP'!$B$8,3)+CX$9,Datenquellen!$F$7:$H$45,3,FALSE))," ",VLOOKUP(EDATE('Projektkostenkalkulation EP'!$B$8,3)+CX$9,Datenquellen!$F$7:$H$45,3,FALSE))="X"
                                    ),
                          "X",
                          ""
                          ),
               "X"
            )</f>
        <v/>
      </c>
      <c r="CZ46" s="237" t="str">
        <f xml:space="preserve"> IF(TEXT((EDATE('Projektkostenkalkulation EP'!$B$8,3)+CY$9),"MM")=TEXT((EDATE('Projektkostenkalkulation EP'!$B$8,3)+(CY$9-1)),"MM"),
             IF(
                        OR(
                                    TEXT((EDATE('Projektkostenkalkulation EP'!$B$8,3)+CY$9),"TTT") = "Sa",
                                    TEXT((EDATE('Projektkostenkalkulation EP'!$B$8,3)+CY$9),"TTT") = "So",
                                    IF(ISNA(VLOOKUP(EDATE('Projektkostenkalkulation EP'!$B$8,3)+CY$9,Datenquellen!$F$7:$H$45,3,FALSE))," ",VLOOKUP(EDATE('Projektkostenkalkulation EP'!$B$8,3)+CY$9,Datenquellen!$F$7:$H$45,3,FALSE))="X"
                                    ),
                          "X",
                          ""
                          ),
               "X"
            )</f>
        <v/>
      </c>
      <c r="DA46" s="238" t="str">
        <f xml:space="preserve"> IF(TEXT((EDATE('Projektkostenkalkulation EP'!$B$8,3)+CZ$9),"MM")=TEXT((EDATE('Projektkostenkalkulation EP'!$B$8,3)+(CZ$9-1)),"MM"),
             IF(
                        OR(
                                    TEXT((EDATE('Projektkostenkalkulation EP'!$B$8,3)+CZ$9),"TTT") = "Sa",
                                    TEXT((EDATE('Projektkostenkalkulation EP'!$B$8,3)+CZ$9),"TTT") = "So",
                                    IF(ISNA(VLOOKUP(EDATE('Projektkostenkalkulation EP'!$B$8,3)+CZ$9,Datenquellen!$F$7:$H$45,3,FALSE))," ",VLOOKUP(EDATE('Projektkostenkalkulation EP'!$B$8,3)+CZ$9,Datenquellen!$F$7:$H$45,3,FALSE))="X"
                                    ),
                          "X",
                          ""
                          ),
               "X"
            )</f>
        <v>X</v>
      </c>
      <c r="DB46" s="239"/>
      <c r="DC46" s="240"/>
      <c r="DD46" s="241" t="s">
        <v>67</v>
      </c>
      <c r="DE46" s="474"/>
      <c r="DF46" s="236"/>
      <c r="DG46" s="237" t="str">
        <f>IF(
            OR(
                     TEXT(EDATE('Projektkostenkalkulation EP'!$B$8,3),"TTT") = "Sa",
                     TEXT(EDATE('Projektkostenkalkulation EP'!$B$8,3),"TTT") = "So",
                     IF(ISNA(VLOOKUP(EDATE('Projektkostenkalkulation EP'!$B$8,3),Datenquellen!$F$7:$H$45,3,FALSE))," ",VLOOKUP(EDATE('Projektkostenkalkulation EP'!$B$8,3),Datenquellen!$F$7:$H$45,3,FALSE))="X"
                            ),
                    "X",
                    ""
            )</f>
        <v>X</v>
      </c>
      <c r="DH46" s="237" t="str">
        <f xml:space="preserve"> IF(TEXT((EDATE('Projektkostenkalkulation EP'!$B$8,3)+DG$9),"MM")=TEXT((EDATE('Projektkostenkalkulation EP'!$B$8,3)+(DG$9-1)),"MM"),
             IF(
                        OR(
                                    TEXT((EDATE('Projektkostenkalkulation EP'!$B$8,3)+DG$9),"TTT") = "Sa",
                                    TEXT((EDATE('Projektkostenkalkulation EP'!$B$8,3)+DG$9),"TTT") = "So",
                                    IF(ISNA(VLOOKUP(EDATE('Projektkostenkalkulation EP'!$B$8,3)+DG$9,Datenquellen!$F$7:$H$45,3,FALSE))," ",VLOOKUP(EDATE('Projektkostenkalkulation EP'!$B$8,3)+DG$9,Datenquellen!$F$7:$H$45,3,FALSE))="X"
                                    ),
                          "X",
                          ""
                          ),
               "X"
            )</f>
        <v/>
      </c>
      <c r="DI46" s="237" t="str">
        <f xml:space="preserve"> IF(TEXT((EDATE('Projektkostenkalkulation EP'!$B$8,3)+DH$9),"MM")=TEXT((EDATE('Projektkostenkalkulation EP'!$B$8,3)+(DH$9-1)),"MM"),
             IF(
                        OR(
                                    TEXT((EDATE('Projektkostenkalkulation EP'!$B$8,3)+DH$9),"TTT") = "Sa",
                                    TEXT((EDATE('Projektkostenkalkulation EP'!$B$8,3)+DH$9),"TTT") = "So",
                                    IF(ISNA(VLOOKUP(EDATE('Projektkostenkalkulation EP'!$B$8,3)+DH$9,Datenquellen!$F$7:$H$45,3,FALSE))," ",VLOOKUP(EDATE('Projektkostenkalkulation EP'!$B$8,3)+DH$9,Datenquellen!$F$7:$H$45,3,FALSE))="X"
                                    ),
                          "X",
                          ""
                          ),
               "X"
            )</f>
        <v/>
      </c>
      <c r="DJ46" s="237" t="str">
        <f xml:space="preserve"> IF(TEXT((EDATE('Projektkostenkalkulation EP'!$B$8,3)+DI$9),"MM")=TEXT((EDATE('Projektkostenkalkulation EP'!$B$8,3)+(DI$9-1)),"MM"),
             IF(
                        OR(
                                    TEXT((EDATE('Projektkostenkalkulation EP'!$B$8,3)+DI$9),"TTT") = "Sa",
                                    TEXT((EDATE('Projektkostenkalkulation EP'!$B$8,3)+DI$9),"TTT") = "So",
                                    IF(ISNA(VLOOKUP(EDATE('Projektkostenkalkulation EP'!$B$8,3)+DI$9,Datenquellen!$F$7:$H$45,3,FALSE))," ",VLOOKUP(EDATE('Projektkostenkalkulation EP'!$B$8,3)+DI$9,Datenquellen!$F$7:$H$45,3,FALSE))="X"
                                    ),
                          "X",
                          ""
                          ),
               "X"
            )</f>
        <v/>
      </c>
      <c r="DK46" s="237" t="str">
        <f xml:space="preserve"> IF(TEXT((EDATE('Projektkostenkalkulation EP'!$B$8,3)+DJ$9),"MM")=TEXT((EDATE('Projektkostenkalkulation EP'!$B$8,3)+(DJ$9-1)),"MM"),
             IF(
                        OR(
                                    TEXT((EDATE('Projektkostenkalkulation EP'!$B$8,3)+DJ$9),"TTT") = "Sa",
                                    TEXT((EDATE('Projektkostenkalkulation EP'!$B$8,3)+DJ$9),"TTT") = "So",
                                    IF(ISNA(VLOOKUP(EDATE('Projektkostenkalkulation EP'!$B$8,3)+DJ$9,Datenquellen!$F$7:$H$45,3,FALSE))," ",VLOOKUP(EDATE('Projektkostenkalkulation EP'!$B$8,3)+DJ$9,Datenquellen!$F$7:$H$45,3,FALSE))="X"
                                    ),
                          "X",
                          ""
                          ),
               "X"
            )</f>
        <v/>
      </c>
      <c r="DL46" s="237" t="str">
        <f xml:space="preserve"> IF(TEXT((EDATE('Projektkostenkalkulation EP'!$B$8,3)+DK$9),"MM")=TEXT((EDATE('Projektkostenkalkulation EP'!$B$8,3)+(DK$9-1)),"MM"),
             IF(
                        OR(
                                    TEXT((EDATE('Projektkostenkalkulation EP'!$B$8,3)+DK$9),"TTT") = "Sa",
                                    TEXT((EDATE('Projektkostenkalkulation EP'!$B$8,3)+DK$9),"TTT") = "So",
                                    IF(ISNA(VLOOKUP(EDATE('Projektkostenkalkulation EP'!$B$8,3)+DK$9,Datenquellen!$F$7:$H$45,3,FALSE))," ",VLOOKUP(EDATE('Projektkostenkalkulation EP'!$B$8,3)+DK$9,Datenquellen!$F$7:$H$45,3,FALSE))="X"
                                    ),
                          "X",
                          ""
                          ),
               "X"
            )</f>
        <v>X</v>
      </c>
      <c r="DM46" s="237" t="str">
        <f xml:space="preserve"> IF(TEXT((EDATE('Projektkostenkalkulation EP'!$B$8,3)+DL$9),"MM")=TEXT((EDATE('Projektkostenkalkulation EP'!$B$8,3)+(DL$9-1)),"MM"),
             IF(
                        OR(
                                    TEXT((EDATE('Projektkostenkalkulation EP'!$B$8,3)+DL$9),"TTT") = "Sa",
                                    TEXT((EDATE('Projektkostenkalkulation EP'!$B$8,3)+DL$9),"TTT") = "So",
                                    IF(ISNA(VLOOKUP(EDATE('Projektkostenkalkulation EP'!$B$8,3)+DL$9,Datenquellen!$F$7:$H$45,3,FALSE))," ",VLOOKUP(EDATE('Projektkostenkalkulation EP'!$B$8,3)+DL$9,Datenquellen!$F$7:$H$45,3,FALSE))="X"
                                    ),
                          "X",
                          ""
                          ),
               "X"
            )</f>
        <v>X</v>
      </c>
      <c r="DN46" s="237" t="str">
        <f xml:space="preserve"> IF(TEXT((EDATE('Projektkostenkalkulation EP'!$B$8,3)+DM$9),"MM")=TEXT((EDATE('Projektkostenkalkulation EP'!$B$8,3)+(DM$9-1)),"MM"),
             IF(
                        OR(
                                    TEXT((EDATE('Projektkostenkalkulation EP'!$B$8,3)+DM$9),"TTT") = "Sa",
                                    TEXT((EDATE('Projektkostenkalkulation EP'!$B$8,3)+DM$9),"TTT") = "So",
                                    IF(ISNA(VLOOKUP(EDATE('Projektkostenkalkulation EP'!$B$8,3)+DM$9,Datenquellen!$F$7:$H$45,3,FALSE))," ",VLOOKUP(EDATE('Projektkostenkalkulation EP'!$B$8,3)+DM$9,Datenquellen!$F$7:$H$45,3,FALSE))="X"
                                    ),
                          "X",
                          ""
                          ),
               "X"
            )</f>
        <v/>
      </c>
      <c r="DO46" s="237" t="str">
        <f xml:space="preserve"> IF(TEXT((EDATE('Projektkostenkalkulation EP'!$B$8,3)+DN$9),"MM")=TEXT((EDATE('Projektkostenkalkulation EP'!$B$8,3)+(DN$9-1)),"MM"),
             IF(
                        OR(
                                    TEXT((EDATE('Projektkostenkalkulation EP'!$B$8,3)+DN$9),"TTT") = "Sa",
                                    TEXT((EDATE('Projektkostenkalkulation EP'!$B$8,3)+DN$9),"TTT") = "So",
                                    IF(ISNA(VLOOKUP(EDATE('Projektkostenkalkulation EP'!$B$8,3)+DN$9,Datenquellen!$F$7:$H$45,3,FALSE))," ",VLOOKUP(EDATE('Projektkostenkalkulation EP'!$B$8,3)+DN$9,Datenquellen!$F$7:$H$45,3,FALSE))="X"
                                    ),
                          "X",
                          ""
                          ),
               "X"
            )</f>
        <v/>
      </c>
      <c r="DP46" s="237" t="str">
        <f xml:space="preserve"> IF(TEXT((EDATE('Projektkostenkalkulation EP'!$B$8,3)+DO$9),"MM")=TEXT((EDATE('Projektkostenkalkulation EP'!$B$8,3)+(DO$9-1)),"MM"),
             IF(
                        OR(
                                    TEXT((EDATE('Projektkostenkalkulation EP'!$B$8,3)+DO$9),"TTT") = "Sa",
                                    TEXT((EDATE('Projektkostenkalkulation EP'!$B$8,3)+DO$9),"TTT") = "So",
                                    IF(ISNA(VLOOKUP(EDATE('Projektkostenkalkulation EP'!$B$8,3)+DO$9,Datenquellen!$F$7:$H$45,3,FALSE))," ",VLOOKUP(EDATE('Projektkostenkalkulation EP'!$B$8,3)+DO$9,Datenquellen!$F$7:$H$45,3,FALSE))="X"
                                    ),
                          "X",
                          ""
                          ),
               "X"
            )</f>
        <v/>
      </c>
      <c r="DQ46" s="237" t="str">
        <f xml:space="preserve"> IF(TEXT((EDATE('Projektkostenkalkulation EP'!$B$8,3)+DP$9),"MM")=TEXT((EDATE('Projektkostenkalkulation EP'!$B$8,3)+(DP$9-1)),"MM"),
             IF(
                        OR(
                                    TEXT((EDATE('Projektkostenkalkulation EP'!$B$8,3)+DP$9),"TTT") = "Sa",
                                    TEXT((EDATE('Projektkostenkalkulation EP'!$B$8,3)+DP$9),"TTT") = "So",
                                    IF(ISNA(VLOOKUP(EDATE('Projektkostenkalkulation EP'!$B$8,3)+DP$9,Datenquellen!$F$7:$H$45,3,FALSE))," ",VLOOKUP(EDATE('Projektkostenkalkulation EP'!$B$8,3)+DP$9,Datenquellen!$F$7:$H$45,3,FALSE))="X"
                                    ),
                          "X",
                          ""
                          ),
               "X"
            )</f>
        <v/>
      </c>
      <c r="DR46" s="237" t="str">
        <f xml:space="preserve"> IF(TEXT((EDATE('Projektkostenkalkulation EP'!$B$8,3)+DQ$9),"MM")=TEXT((EDATE('Projektkostenkalkulation EP'!$B$8,3)+(DQ$9-1)),"MM"),
             IF(
                        OR(
                                    TEXT((EDATE('Projektkostenkalkulation EP'!$B$8,3)+DQ$9),"TTT") = "Sa",
                                    TEXT((EDATE('Projektkostenkalkulation EP'!$B$8,3)+DQ$9),"TTT") = "So",
                                    IF(ISNA(VLOOKUP(EDATE('Projektkostenkalkulation EP'!$B$8,3)+DQ$9,Datenquellen!$F$7:$H$45,3,FALSE))," ",VLOOKUP(EDATE('Projektkostenkalkulation EP'!$B$8,3)+DQ$9,Datenquellen!$F$7:$H$45,3,FALSE))="X"
                                    ),
                          "X",
                          ""
                          ),
               "X"
            )</f>
        <v/>
      </c>
      <c r="DS46" s="237" t="str">
        <f xml:space="preserve"> IF(TEXT((EDATE('Projektkostenkalkulation EP'!$B$8,3)+DR$9),"MM")=TEXT((EDATE('Projektkostenkalkulation EP'!$B$8,3)+(DR$9-1)),"MM"),
             IF(
                        OR(
                                    TEXT((EDATE('Projektkostenkalkulation EP'!$B$8,3)+DR$9),"TTT") = "Sa",
                                    TEXT((EDATE('Projektkostenkalkulation EP'!$B$8,3)+DR$9),"TTT") = "So",
                                    IF(ISNA(VLOOKUP(EDATE('Projektkostenkalkulation EP'!$B$8,3)+DR$9,Datenquellen!$F$7:$H$45,3,FALSE))," ",VLOOKUP(EDATE('Projektkostenkalkulation EP'!$B$8,3)+DR$9,Datenquellen!$F$7:$H$45,3,FALSE))="X"
                                    ),
                          "X",
                          ""
                          ),
               "X"
            )</f>
        <v>X</v>
      </c>
      <c r="DT46" s="237" t="str">
        <f xml:space="preserve"> IF(TEXT((EDATE('Projektkostenkalkulation EP'!$B$8,3)+DS$9),"MM")=TEXT((EDATE('Projektkostenkalkulation EP'!$B$8,3)+(DS$9-1)),"MM"),
             IF(
                        OR(
                                    TEXT((EDATE('Projektkostenkalkulation EP'!$B$8,3)+DS$9),"TTT") = "Sa",
                                    TEXT((EDATE('Projektkostenkalkulation EP'!$B$8,3)+DS$9),"TTT") = "So",
                                    IF(ISNA(VLOOKUP(EDATE('Projektkostenkalkulation EP'!$B$8,3)+DS$9,Datenquellen!$F$7:$H$45,3,FALSE))," ",VLOOKUP(EDATE('Projektkostenkalkulation EP'!$B$8,3)+DS$9,Datenquellen!$F$7:$H$45,3,FALSE))="X"
                                    ),
                          "X",
                          ""
                          ),
               "X"
            )</f>
        <v>X</v>
      </c>
      <c r="DU46" s="237" t="str">
        <f xml:space="preserve"> IF(TEXT((EDATE('Projektkostenkalkulation EP'!$B$8,3)+DT$9),"MM")=TEXT((EDATE('Projektkostenkalkulation EP'!$B$8,3)+(DT$9-1)),"MM"),
             IF(
                        OR(
                                    TEXT((EDATE('Projektkostenkalkulation EP'!$B$8,3)+DT$9),"TTT") = "Sa",
                                    TEXT((EDATE('Projektkostenkalkulation EP'!$B$8,3)+DT$9),"TTT") = "So",
                                    IF(ISNA(VLOOKUP(EDATE('Projektkostenkalkulation EP'!$B$8,3)+DT$9,Datenquellen!$F$7:$H$45,3,FALSE))," ",VLOOKUP(EDATE('Projektkostenkalkulation EP'!$B$8,3)+DT$9,Datenquellen!$F$7:$H$45,3,FALSE))="X"
                                    ),
                          "X",
                          ""
                          ),
               "X"
            )</f>
        <v/>
      </c>
      <c r="DV46" s="237" t="str">
        <f xml:space="preserve"> IF(TEXT((EDATE('Projektkostenkalkulation EP'!$B$8,3)+DU$9),"MM")=TEXT((EDATE('Projektkostenkalkulation EP'!$B$8,3)+(DU$9-1)),"MM"),
             IF(
                        OR(
                                    TEXT((EDATE('Projektkostenkalkulation EP'!$B$8,3)+DU$9),"TTT") = "Sa",
                                    TEXT((EDATE('Projektkostenkalkulation EP'!$B$8,3)+DU$9),"TTT") = "So",
                                    IF(ISNA(VLOOKUP(EDATE('Projektkostenkalkulation EP'!$B$8,3)+DU$9,Datenquellen!$F$7:$H$45,3,FALSE))," ",VLOOKUP(EDATE('Projektkostenkalkulation EP'!$B$8,3)+DU$9,Datenquellen!$F$7:$H$45,3,FALSE))="X"
                                    ),
                          "X",
                          ""
                          ),
               "X"
            )</f>
        <v/>
      </c>
      <c r="DW46" s="237" t="str">
        <f xml:space="preserve"> IF(TEXT((EDATE('Projektkostenkalkulation EP'!$B$8,3)+DV$9),"MM")=TEXT((EDATE('Projektkostenkalkulation EP'!$B$8,3)+(DV$9-1)),"MM"),
             IF(
                        OR(
                                    TEXT((EDATE('Projektkostenkalkulation EP'!$B$8,3)+DV$9),"TTT") = "Sa",
                                    TEXT((EDATE('Projektkostenkalkulation EP'!$B$8,3)+DV$9),"TTT") = "So",
                                    IF(ISNA(VLOOKUP(EDATE('Projektkostenkalkulation EP'!$B$8,3)+DV$9,Datenquellen!$F$7:$H$45,3,FALSE))," ",VLOOKUP(EDATE('Projektkostenkalkulation EP'!$B$8,3)+DV$9,Datenquellen!$F$7:$H$45,3,FALSE))="X"
                                    ),
                          "X",
                          ""
                          ),
               "X"
            )</f>
        <v/>
      </c>
      <c r="DX46" s="237" t="str">
        <f xml:space="preserve"> IF(TEXT((EDATE('Projektkostenkalkulation EP'!$B$8,3)+DW$9),"MM")=TEXT((EDATE('Projektkostenkalkulation EP'!$B$8,3)+(DW$9-1)),"MM"),
             IF(
                        OR(
                                    TEXT((EDATE('Projektkostenkalkulation EP'!$B$8,3)+DW$9),"TTT") = "Sa",
                                    TEXT((EDATE('Projektkostenkalkulation EP'!$B$8,3)+DW$9),"TTT") = "So",
                                    IF(ISNA(VLOOKUP(EDATE('Projektkostenkalkulation EP'!$B$8,3)+DW$9,Datenquellen!$F$7:$H$45,3,FALSE))," ",VLOOKUP(EDATE('Projektkostenkalkulation EP'!$B$8,3)+DW$9,Datenquellen!$F$7:$H$45,3,FALSE))="X"
                                    ),
                          "X",
                          ""
                          ),
               "X"
            )</f>
        <v/>
      </c>
      <c r="DY46" s="237" t="str">
        <f xml:space="preserve"> IF(TEXT((EDATE('Projektkostenkalkulation EP'!$B$8,3)+DX$9),"MM")=TEXT((EDATE('Projektkostenkalkulation EP'!$B$8,3)+(DX$9-1)),"MM"),
             IF(
                        OR(
                                    TEXT((EDATE('Projektkostenkalkulation EP'!$B$8,3)+DX$9),"TTT") = "Sa",
                                    TEXT((EDATE('Projektkostenkalkulation EP'!$B$8,3)+DX$9),"TTT") = "So",
                                    IF(ISNA(VLOOKUP(EDATE('Projektkostenkalkulation EP'!$B$8,3)+DX$9,Datenquellen!$F$7:$H$45,3,FALSE))," ",VLOOKUP(EDATE('Projektkostenkalkulation EP'!$B$8,3)+DX$9,Datenquellen!$F$7:$H$45,3,FALSE))="X"
                                    ),
                          "X",
                          ""
                          ),
               "X"
            )</f>
        <v/>
      </c>
      <c r="DZ46" s="237" t="str">
        <f xml:space="preserve"> IF(TEXT((EDATE('Projektkostenkalkulation EP'!$B$8,3)+DY$9),"MM")=TEXT((EDATE('Projektkostenkalkulation EP'!$B$8,3)+(DY$9-1)),"MM"),
             IF(
                        OR(
                                    TEXT((EDATE('Projektkostenkalkulation EP'!$B$8,3)+DY$9),"TTT") = "Sa",
                                    TEXT((EDATE('Projektkostenkalkulation EP'!$B$8,3)+DY$9),"TTT") = "So",
                                    IF(ISNA(VLOOKUP(EDATE('Projektkostenkalkulation EP'!$B$8,3)+DY$9,Datenquellen!$F$7:$H$45,3,FALSE))," ",VLOOKUP(EDATE('Projektkostenkalkulation EP'!$B$8,3)+DY$9,Datenquellen!$F$7:$H$45,3,FALSE))="X"
                                    ),
                          "X",
                          ""
                          ),
               "X"
            )</f>
        <v>X</v>
      </c>
      <c r="EA46" s="237" t="str">
        <f xml:space="preserve"> IF(TEXT((EDATE('Projektkostenkalkulation EP'!$B$8,3)+DZ$9),"MM")=TEXT((EDATE('Projektkostenkalkulation EP'!$B$8,3)+(DZ$9-1)),"MM"),
             IF(
                        OR(
                                    TEXT((EDATE('Projektkostenkalkulation EP'!$B$8,3)+DZ$9),"TTT") = "Sa",
                                    TEXT((EDATE('Projektkostenkalkulation EP'!$B$8,3)+DZ$9),"TTT") = "So",
                                    IF(ISNA(VLOOKUP(EDATE('Projektkostenkalkulation EP'!$B$8,3)+DZ$9,Datenquellen!$F$7:$H$45,3,FALSE))," ",VLOOKUP(EDATE('Projektkostenkalkulation EP'!$B$8,3)+DZ$9,Datenquellen!$F$7:$H$45,3,FALSE))="X"
                                    ),
                          "X",
                          ""
                          ),
               "X"
            )</f>
        <v>X</v>
      </c>
      <c r="EB46" s="237" t="str">
        <f xml:space="preserve"> IF(TEXT((EDATE('Projektkostenkalkulation EP'!$B$8,3)+EA$9),"MM")=TEXT((EDATE('Projektkostenkalkulation EP'!$B$8,3)+(EA$9-1)),"MM"),
             IF(
                        OR(
                                    TEXT((EDATE('Projektkostenkalkulation EP'!$B$8,3)+EA$9),"TTT") = "Sa",
                                    TEXT((EDATE('Projektkostenkalkulation EP'!$B$8,3)+EA$9),"TTT") = "So",
                                    IF(ISNA(VLOOKUP(EDATE('Projektkostenkalkulation EP'!$B$8,3)+EA$9,Datenquellen!$F$7:$H$45,3,FALSE))," ",VLOOKUP(EDATE('Projektkostenkalkulation EP'!$B$8,3)+EA$9,Datenquellen!$F$7:$H$45,3,FALSE))="X"
                                    ),
                          "X",
                          ""
                          ),
               "X"
            )</f>
        <v/>
      </c>
      <c r="EC46" s="237" t="str">
        <f xml:space="preserve"> IF(TEXT((EDATE('Projektkostenkalkulation EP'!$B$8,3)+EB$9),"MM")=TEXT((EDATE('Projektkostenkalkulation EP'!$B$8,3)+(EB$9-1)),"MM"),
             IF(
                        OR(
                                    TEXT((EDATE('Projektkostenkalkulation EP'!$B$8,3)+EB$9),"TTT") = "Sa",
                                    TEXT((EDATE('Projektkostenkalkulation EP'!$B$8,3)+EB$9),"TTT") = "So",
                                    IF(ISNA(VLOOKUP(EDATE('Projektkostenkalkulation EP'!$B$8,3)+EB$9,Datenquellen!$F$7:$H$45,3,FALSE))," ",VLOOKUP(EDATE('Projektkostenkalkulation EP'!$B$8,3)+EB$9,Datenquellen!$F$7:$H$45,3,FALSE))="X"
                                    ),
                          "X",
                          ""
                          ),
               "X"
            )</f>
        <v/>
      </c>
      <c r="ED46" s="237" t="str">
        <f xml:space="preserve"> IF(TEXT((EDATE('Projektkostenkalkulation EP'!$B$8,3)+EC$9),"MM")=TEXT((EDATE('Projektkostenkalkulation EP'!$B$8,3)+(EC$9-1)),"MM"),
             IF(
                        OR(
                                    TEXT((EDATE('Projektkostenkalkulation EP'!$B$8,3)+EC$9),"TTT") = "Sa",
                                    TEXT((EDATE('Projektkostenkalkulation EP'!$B$8,3)+EC$9),"TTT") = "So",
                                    IF(ISNA(VLOOKUP(EDATE('Projektkostenkalkulation EP'!$B$8,3)+EC$9,Datenquellen!$F$7:$H$45,3,FALSE))," ",VLOOKUP(EDATE('Projektkostenkalkulation EP'!$B$8,3)+EC$9,Datenquellen!$F$7:$H$45,3,FALSE))="X"
                                    ),
                          "X",
                          ""
                          ),
               "X"
            )</f>
        <v/>
      </c>
      <c r="EE46" s="237" t="str">
        <f xml:space="preserve"> IF(TEXT((EDATE('Projektkostenkalkulation EP'!$B$8,3)+ED$9),"MM")=TEXT((EDATE('Projektkostenkalkulation EP'!$B$8,3)+(ED$9-1)),"MM"),
             IF(
                        OR(
                                    TEXT((EDATE('Projektkostenkalkulation EP'!$B$8,3)+ED$9),"TTT") = "Sa",
                                    TEXT((EDATE('Projektkostenkalkulation EP'!$B$8,3)+ED$9),"TTT") = "So",
                                    IF(ISNA(VLOOKUP(EDATE('Projektkostenkalkulation EP'!$B$8,3)+ED$9,Datenquellen!$F$7:$H$45,3,FALSE))," ",VLOOKUP(EDATE('Projektkostenkalkulation EP'!$B$8,3)+ED$9,Datenquellen!$F$7:$H$45,3,FALSE))="X"
                                    ),
                          "X",
                          ""
                          ),
               "X"
            )</f>
        <v/>
      </c>
      <c r="EF46" s="237" t="str">
        <f xml:space="preserve"> IF(TEXT((EDATE('Projektkostenkalkulation EP'!$B$8,3)+EE$9),"MM")=TEXT((EDATE('Projektkostenkalkulation EP'!$B$8,3)+(EE$9-1)),"MM"),
             IF(
                        OR(
                                    TEXT((EDATE('Projektkostenkalkulation EP'!$B$8,3)+EE$9),"TTT") = "Sa",
                                    TEXT((EDATE('Projektkostenkalkulation EP'!$B$8,3)+EE$9),"TTT") = "So",
                                    IF(ISNA(VLOOKUP(EDATE('Projektkostenkalkulation EP'!$B$8,3)+EE$9,Datenquellen!$F$7:$H$45,3,FALSE))," ",VLOOKUP(EDATE('Projektkostenkalkulation EP'!$B$8,3)+EE$9,Datenquellen!$F$7:$H$45,3,FALSE))="X"
                                    ),
                          "X",
                          ""
                          ),
               "X"
            )</f>
        <v/>
      </c>
      <c r="EG46" s="237" t="str">
        <f xml:space="preserve"> IF(TEXT((EDATE('Projektkostenkalkulation EP'!$B$8,3)+EF$9),"MM")=TEXT((EDATE('Projektkostenkalkulation EP'!$B$8,3)+(EF$9-1)),"MM"),
             IF(
                        OR(
                                    TEXT((EDATE('Projektkostenkalkulation EP'!$B$8,3)+EF$9),"TTT") = "Sa",
                                    TEXT((EDATE('Projektkostenkalkulation EP'!$B$8,3)+EF$9),"TTT") = "So",
                                    IF(ISNA(VLOOKUP(EDATE('Projektkostenkalkulation EP'!$B$8,3)+EF$9,Datenquellen!$F$7:$H$45,3,FALSE))," ",VLOOKUP(EDATE('Projektkostenkalkulation EP'!$B$8,3)+EF$9,Datenquellen!$F$7:$H$45,3,FALSE))="X"
                                    ),
                          "X",
                          ""
                          ),
               "X"
            )</f>
        <v>X</v>
      </c>
      <c r="EH46" s="237" t="str">
        <f xml:space="preserve"> IF(TEXT((EDATE('Projektkostenkalkulation EP'!$B$8,3)+EG$9),"MM")=TEXT((EDATE('Projektkostenkalkulation EP'!$B$8,3)+(EG$9-1)),"MM"),
             IF(
                        OR(
                                    TEXT((EDATE('Projektkostenkalkulation EP'!$B$8,3)+EG$9),"TTT") = "Sa",
                                    TEXT((EDATE('Projektkostenkalkulation EP'!$B$8,3)+EG$9),"TTT") = "So",
                                    IF(ISNA(VLOOKUP(EDATE('Projektkostenkalkulation EP'!$B$8,3)+EG$9,Datenquellen!$F$7:$H$45,3,FALSE))," ",VLOOKUP(EDATE('Projektkostenkalkulation EP'!$B$8,3)+EG$9,Datenquellen!$F$7:$H$45,3,FALSE))="X"
                                    ),
                          "X",
                          ""
                          ),
               "X"
            )</f>
        <v>X</v>
      </c>
      <c r="EI46" s="237" t="str">
        <f xml:space="preserve"> IF(TEXT((EDATE('Projektkostenkalkulation EP'!$B$8,3)+EH$9),"MM")=TEXT((EDATE('Projektkostenkalkulation EP'!$B$8,3)+(EH$9-1)),"MM"),
             IF(
                        OR(
                                    TEXT((EDATE('Projektkostenkalkulation EP'!$B$8,3)+EH$9),"TTT") = "Sa",
                                    TEXT((EDATE('Projektkostenkalkulation EP'!$B$8,3)+EH$9),"TTT") = "So",
                                    IF(ISNA(VLOOKUP(EDATE('Projektkostenkalkulation EP'!$B$8,3)+EH$9,Datenquellen!$F$7:$H$45,3,FALSE))," ",VLOOKUP(EDATE('Projektkostenkalkulation EP'!$B$8,3)+EH$9,Datenquellen!$F$7:$H$45,3,FALSE))="X"
                                    ),
                          "X",
                          ""
                          ),
               "X"
            )</f>
        <v/>
      </c>
      <c r="EJ46" s="237" t="str">
        <f xml:space="preserve"> IF(TEXT((EDATE('Projektkostenkalkulation EP'!$B$8,3)+EI$9),"MM")=TEXT((EDATE('Projektkostenkalkulation EP'!$B$8,3)+(EI$9-1)),"MM"),
             IF(
                        OR(
                                    TEXT((EDATE('Projektkostenkalkulation EP'!$B$8,3)+EI$9),"TTT") = "Sa",
                                    TEXT((EDATE('Projektkostenkalkulation EP'!$B$8,3)+EI$9),"TTT") = "So",
                                    IF(ISNA(VLOOKUP(EDATE('Projektkostenkalkulation EP'!$B$8,3)+EI$9,Datenquellen!$F$7:$H$45,3,FALSE))," ",VLOOKUP(EDATE('Projektkostenkalkulation EP'!$B$8,3)+EI$9,Datenquellen!$F$7:$H$45,3,FALSE))="X"
                                    ),
                          "X",
                          ""
                          ),
               "X"
            )</f>
        <v/>
      </c>
      <c r="EK46" s="250" t="str">
        <f xml:space="preserve"> IF(TEXT((EDATE('Projektkostenkalkulation EP'!$B$8,3)+EJ$9),"MM")=TEXT((EDATE('Projektkostenkalkulation EP'!$B$8,3)+(EJ$9-1)),"MM"),
             IF(
                        OR(
                                    TEXT((EDATE('Projektkostenkalkulation EP'!$B$8,3)+EJ$9),"TTT") = "Sa",
                                    TEXT((EDATE('Projektkostenkalkulation EP'!$B$8,3)+EJ$9),"TTT") = "So",
                                    IF(ISNA(VLOOKUP(EDATE('Projektkostenkalkulation EP'!$B$8,3)+EJ$9,Datenquellen!$F$7:$H$45,3,FALSE))," ",VLOOKUP(EDATE('Projektkostenkalkulation EP'!$B$8,3)+EJ$9,Datenquellen!$F$7:$H$45,3,FALSE))="X"
                                    ),
                          "X",
                          ""
                          ),
               "X"
            )</f>
        <v>X</v>
      </c>
      <c r="EL46" s="251"/>
      <c r="EM46" s="252"/>
      <c r="EN46" s="253" t="s">
        <v>67</v>
      </c>
      <c r="EO46" s="474"/>
      <c r="EP46" s="236"/>
      <c r="EQ46" s="237" t="str">
        <f>IF(
            OR(
                     TEXT(EDATE('Projektkostenkalkulation EP'!$B$8,3),"TTT") = "Sa",
                     TEXT(EDATE('Projektkostenkalkulation EP'!$B$8,3),"TTT") = "So",
                     IF(ISNA(VLOOKUP(EDATE('Projektkostenkalkulation EP'!$B$8,3),Datenquellen!$F$7:$H$45,3,FALSE))," ",VLOOKUP(EDATE('Projektkostenkalkulation EP'!$B$8,3),Datenquellen!$F$7:$H$45,3,FALSE))="X"
                            ),
                    "X",
                    ""
            )</f>
        <v>X</v>
      </c>
      <c r="ER46" s="237" t="str">
        <f xml:space="preserve"> IF(TEXT((EDATE('Projektkostenkalkulation EP'!$B$8,3)+EQ$9),"MM")=TEXT((EDATE('Projektkostenkalkulation EP'!$B$8,3)+(EQ$9-1)),"MM"),
             IF(
                        OR(
                                    TEXT((EDATE('Projektkostenkalkulation EP'!$B$8,3)+EQ$9),"TTT") = "Sa",
                                    TEXT((EDATE('Projektkostenkalkulation EP'!$B$8,3)+EQ$9),"TTT") = "So",
                                    IF(ISNA(VLOOKUP(EDATE('Projektkostenkalkulation EP'!$B$8,3)+EQ$9,Datenquellen!$F$7:$H$45,3,FALSE))," ",VLOOKUP(EDATE('Projektkostenkalkulation EP'!$B$8,3)+EQ$9,Datenquellen!$F$7:$H$45,3,FALSE))="X"
                                    ),
                          "X",
                          ""
                          ),
               "X"
            )</f>
        <v/>
      </c>
      <c r="ES46" s="237" t="str">
        <f xml:space="preserve"> IF(TEXT((EDATE('Projektkostenkalkulation EP'!$B$8,3)+ER$9),"MM")=TEXT((EDATE('Projektkostenkalkulation EP'!$B$8,3)+(ER$9-1)),"MM"),
             IF(
                        OR(
                                    TEXT((EDATE('Projektkostenkalkulation EP'!$B$8,3)+ER$9),"TTT") = "Sa",
                                    TEXT((EDATE('Projektkostenkalkulation EP'!$B$8,3)+ER$9),"TTT") = "So",
                                    IF(ISNA(VLOOKUP(EDATE('Projektkostenkalkulation EP'!$B$8,3)+ER$9,Datenquellen!$F$7:$H$45,3,FALSE))," ",VLOOKUP(EDATE('Projektkostenkalkulation EP'!$B$8,3)+ER$9,Datenquellen!$F$7:$H$45,3,FALSE))="X"
                                    ),
                          "X",
                          ""
                          ),
               "X"
            )</f>
        <v/>
      </c>
      <c r="ET46" s="237" t="str">
        <f xml:space="preserve"> IF(TEXT((EDATE('Projektkostenkalkulation EP'!$B$8,3)+ES$9),"MM")=TEXT((EDATE('Projektkostenkalkulation EP'!$B$8,3)+(ES$9-1)),"MM"),
             IF(
                        OR(
                                    TEXT((EDATE('Projektkostenkalkulation EP'!$B$8,3)+ES$9),"TTT") = "Sa",
                                    TEXT((EDATE('Projektkostenkalkulation EP'!$B$8,3)+ES$9),"TTT") = "So",
                                    IF(ISNA(VLOOKUP(EDATE('Projektkostenkalkulation EP'!$B$8,3)+ES$9,Datenquellen!$F$7:$H$45,3,FALSE))," ",VLOOKUP(EDATE('Projektkostenkalkulation EP'!$B$8,3)+ES$9,Datenquellen!$F$7:$H$45,3,FALSE))="X"
                                    ),
                          "X",
                          ""
                          ),
               "X"
            )</f>
        <v/>
      </c>
      <c r="EU46" s="237" t="str">
        <f xml:space="preserve"> IF(TEXT((EDATE('Projektkostenkalkulation EP'!$B$8,3)+ET$9),"MM")=TEXT((EDATE('Projektkostenkalkulation EP'!$B$8,3)+(ET$9-1)),"MM"),
             IF(
                        OR(
                                    TEXT((EDATE('Projektkostenkalkulation EP'!$B$8,3)+ET$9),"TTT") = "Sa",
                                    TEXT((EDATE('Projektkostenkalkulation EP'!$B$8,3)+ET$9),"TTT") = "So",
                                    IF(ISNA(VLOOKUP(EDATE('Projektkostenkalkulation EP'!$B$8,3)+ET$9,Datenquellen!$F$7:$H$45,3,FALSE))," ",VLOOKUP(EDATE('Projektkostenkalkulation EP'!$B$8,3)+ET$9,Datenquellen!$F$7:$H$45,3,FALSE))="X"
                                    ),
                          "X",
                          ""
                          ),
               "X"
            )</f>
        <v/>
      </c>
      <c r="EV46" s="237" t="str">
        <f xml:space="preserve"> IF(TEXT((EDATE('Projektkostenkalkulation EP'!$B$8,3)+EU$9),"MM")=TEXT((EDATE('Projektkostenkalkulation EP'!$B$8,3)+(EU$9-1)),"MM"),
             IF(
                        OR(
                                    TEXT((EDATE('Projektkostenkalkulation EP'!$B$8,3)+EU$9),"TTT") = "Sa",
                                    TEXT((EDATE('Projektkostenkalkulation EP'!$B$8,3)+EU$9),"TTT") = "So",
                                    IF(ISNA(VLOOKUP(EDATE('Projektkostenkalkulation EP'!$B$8,3)+EU$9,Datenquellen!$F$7:$H$45,3,FALSE))," ",VLOOKUP(EDATE('Projektkostenkalkulation EP'!$B$8,3)+EU$9,Datenquellen!$F$7:$H$45,3,FALSE))="X"
                                    ),
                          "X",
                          ""
                          ),
               "X"
            )</f>
        <v>X</v>
      </c>
      <c r="EW46" s="237" t="str">
        <f xml:space="preserve"> IF(TEXT((EDATE('Projektkostenkalkulation EP'!$B$8,3)+EV$9),"MM")=TEXT((EDATE('Projektkostenkalkulation EP'!$B$8,3)+(EV$9-1)),"MM"),
             IF(
                        OR(
                                    TEXT((EDATE('Projektkostenkalkulation EP'!$B$8,3)+EV$9),"TTT") = "Sa",
                                    TEXT((EDATE('Projektkostenkalkulation EP'!$B$8,3)+EV$9),"TTT") = "So",
                                    IF(ISNA(VLOOKUP(EDATE('Projektkostenkalkulation EP'!$B$8,3)+EV$9,Datenquellen!$F$7:$H$45,3,FALSE))," ",VLOOKUP(EDATE('Projektkostenkalkulation EP'!$B$8,3)+EV$9,Datenquellen!$F$7:$H$45,3,FALSE))="X"
                                    ),
                          "X",
                          ""
                          ),
               "X"
            )</f>
        <v>X</v>
      </c>
      <c r="EX46" s="237" t="str">
        <f xml:space="preserve"> IF(TEXT((EDATE('Projektkostenkalkulation EP'!$B$8,3)+EW$9),"MM")=TEXT((EDATE('Projektkostenkalkulation EP'!$B$8,3)+(EW$9-1)),"MM"),
             IF(
                        OR(
                                    TEXT((EDATE('Projektkostenkalkulation EP'!$B$8,3)+EW$9),"TTT") = "Sa",
                                    TEXT((EDATE('Projektkostenkalkulation EP'!$B$8,3)+EW$9),"TTT") = "So",
                                    IF(ISNA(VLOOKUP(EDATE('Projektkostenkalkulation EP'!$B$8,3)+EW$9,Datenquellen!$F$7:$H$45,3,FALSE))," ",VLOOKUP(EDATE('Projektkostenkalkulation EP'!$B$8,3)+EW$9,Datenquellen!$F$7:$H$45,3,FALSE))="X"
                                    ),
                          "X",
                          ""
                          ),
               "X"
            )</f>
        <v/>
      </c>
      <c r="EY46" s="237" t="str">
        <f xml:space="preserve"> IF(TEXT((EDATE('Projektkostenkalkulation EP'!$B$8,3)+EX$9),"MM")=TEXT((EDATE('Projektkostenkalkulation EP'!$B$8,3)+(EX$9-1)),"MM"),
             IF(
                        OR(
                                    TEXT((EDATE('Projektkostenkalkulation EP'!$B$8,3)+EX$9),"TTT") = "Sa",
                                    TEXT((EDATE('Projektkostenkalkulation EP'!$B$8,3)+EX$9),"TTT") = "So",
                                    IF(ISNA(VLOOKUP(EDATE('Projektkostenkalkulation EP'!$B$8,3)+EX$9,Datenquellen!$F$7:$H$45,3,FALSE))," ",VLOOKUP(EDATE('Projektkostenkalkulation EP'!$B$8,3)+EX$9,Datenquellen!$F$7:$H$45,3,FALSE))="X"
                                    ),
                          "X",
                          ""
                          ),
               "X"
            )</f>
        <v/>
      </c>
      <c r="EZ46" s="237" t="str">
        <f xml:space="preserve"> IF(TEXT((EDATE('Projektkostenkalkulation EP'!$B$8,3)+EY$9),"MM")=TEXT((EDATE('Projektkostenkalkulation EP'!$B$8,3)+(EY$9-1)),"MM"),
             IF(
                        OR(
                                    TEXT((EDATE('Projektkostenkalkulation EP'!$B$8,3)+EY$9),"TTT") = "Sa",
                                    TEXT((EDATE('Projektkostenkalkulation EP'!$B$8,3)+EY$9),"TTT") = "So",
                                    IF(ISNA(VLOOKUP(EDATE('Projektkostenkalkulation EP'!$B$8,3)+EY$9,Datenquellen!$F$7:$H$45,3,FALSE))," ",VLOOKUP(EDATE('Projektkostenkalkulation EP'!$B$8,3)+EY$9,Datenquellen!$F$7:$H$45,3,FALSE))="X"
                                    ),
                          "X",
                          ""
                          ),
               "X"
            )</f>
        <v/>
      </c>
      <c r="FA46" s="237" t="str">
        <f xml:space="preserve"> IF(TEXT((EDATE('Projektkostenkalkulation EP'!$B$8,3)+EZ$9),"MM")=TEXT((EDATE('Projektkostenkalkulation EP'!$B$8,3)+(EZ$9-1)),"MM"),
             IF(
                        OR(
                                    TEXT((EDATE('Projektkostenkalkulation EP'!$B$8,3)+EZ$9),"TTT") = "Sa",
                                    TEXT((EDATE('Projektkostenkalkulation EP'!$B$8,3)+EZ$9),"TTT") = "So",
                                    IF(ISNA(VLOOKUP(EDATE('Projektkostenkalkulation EP'!$B$8,3)+EZ$9,Datenquellen!$F$7:$H$45,3,FALSE))," ",VLOOKUP(EDATE('Projektkostenkalkulation EP'!$B$8,3)+EZ$9,Datenquellen!$F$7:$H$45,3,FALSE))="X"
                                    ),
                          "X",
                          ""
                          ),
               "X"
            )</f>
        <v/>
      </c>
      <c r="FB46" s="237" t="str">
        <f xml:space="preserve"> IF(TEXT((EDATE('Projektkostenkalkulation EP'!$B$8,3)+FA$9),"MM")=TEXT((EDATE('Projektkostenkalkulation EP'!$B$8,3)+(FA$9-1)),"MM"),
             IF(
                        OR(
                                    TEXT((EDATE('Projektkostenkalkulation EP'!$B$8,3)+FA$9),"TTT") = "Sa",
                                    TEXT((EDATE('Projektkostenkalkulation EP'!$B$8,3)+FA$9),"TTT") = "So",
                                    IF(ISNA(VLOOKUP(EDATE('Projektkostenkalkulation EP'!$B$8,3)+FA$9,Datenquellen!$F$7:$H$45,3,FALSE))," ",VLOOKUP(EDATE('Projektkostenkalkulation EP'!$B$8,3)+FA$9,Datenquellen!$F$7:$H$45,3,FALSE))="X"
                                    ),
                          "X",
                          ""
                          ),
               "X"
            )</f>
        <v/>
      </c>
      <c r="FC46" s="237" t="str">
        <f xml:space="preserve"> IF(TEXT((EDATE('Projektkostenkalkulation EP'!$B$8,3)+FB$9),"MM")=TEXT((EDATE('Projektkostenkalkulation EP'!$B$8,3)+(FB$9-1)),"MM"),
             IF(
                        OR(
                                    TEXT((EDATE('Projektkostenkalkulation EP'!$B$8,3)+FB$9),"TTT") = "Sa",
                                    TEXT((EDATE('Projektkostenkalkulation EP'!$B$8,3)+FB$9),"TTT") = "So",
                                    IF(ISNA(VLOOKUP(EDATE('Projektkostenkalkulation EP'!$B$8,3)+FB$9,Datenquellen!$F$7:$H$45,3,FALSE))," ",VLOOKUP(EDATE('Projektkostenkalkulation EP'!$B$8,3)+FB$9,Datenquellen!$F$7:$H$45,3,FALSE))="X"
                                    ),
                          "X",
                          ""
                          ),
               "X"
            )</f>
        <v>X</v>
      </c>
      <c r="FD46" s="237" t="str">
        <f xml:space="preserve"> IF(TEXT((EDATE('Projektkostenkalkulation EP'!$B$8,3)+FC$9),"MM")=TEXT((EDATE('Projektkostenkalkulation EP'!$B$8,3)+(FC$9-1)),"MM"),
             IF(
                        OR(
                                    TEXT((EDATE('Projektkostenkalkulation EP'!$B$8,3)+FC$9),"TTT") = "Sa",
                                    TEXT((EDATE('Projektkostenkalkulation EP'!$B$8,3)+FC$9),"TTT") = "So",
                                    IF(ISNA(VLOOKUP(EDATE('Projektkostenkalkulation EP'!$B$8,3)+FC$9,Datenquellen!$F$7:$H$45,3,FALSE))," ",VLOOKUP(EDATE('Projektkostenkalkulation EP'!$B$8,3)+FC$9,Datenquellen!$F$7:$H$45,3,FALSE))="X"
                                    ),
                          "X",
                          ""
                          ),
               "X"
            )</f>
        <v>X</v>
      </c>
      <c r="FE46" s="237" t="str">
        <f xml:space="preserve"> IF(TEXT((EDATE('Projektkostenkalkulation EP'!$B$8,3)+FD$9),"MM")=TEXT((EDATE('Projektkostenkalkulation EP'!$B$8,3)+(FD$9-1)),"MM"),
             IF(
                        OR(
                                    TEXT((EDATE('Projektkostenkalkulation EP'!$B$8,3)+FD$9),"TTT") = "Sa",
                                    TEXT((EDATE('Projektkostenkalkulation EP'!$B$8,3)+FD$9),"TTT") = "So",
                                    IF(ISNA(VLOOKUP(EDATE('Projektkostenkalkulation EP'!$B$8,3)+FD$9,Datenquellen!$F$7:$H$45,3,FALSE))," ",VLOOKUP(EDATE('Projektkostenkalkulation EP'!$B$8,3)+FD$9,Datenquellen!$F$7:$H$45,3,FALSE))="X"
                                    ),
                          "X",
                          ""
                          ),
               "X"
            )</f>
        <v/>
      </c>
      <c r="FF46" s="237" t="str">
        <f xml:space="preserve"> IF(TEXT((EDATE('Projektkostenkalkulation EP'!$B$8,3)+FE$9),"MM")=TEXT((EDATE('Projektkostenkalkulation EP'!$B$8,3)+(FE$9-1)),"MM"),
             IF(
                        OR(
                                    TEXT((EDATE('Projektkostenkalkulation EP'!$B$8,3)+FE$9),"TTT") = "Sa",
                                    TEXT((EDATE('Projektkostenkalkulation EP'!$B$8,3)+FE$9),"TTT") = "So",
                                    IF(ISNA(VLOOKUP(EDATE('Projektkostenkalkulation EP'!$B$8,3)+FE$9,Datenquellen!$F$7:$H$45,3,FALSE))," ",VLOOKUP(EDATE('Projektkostenkalkulation EP'!$B$8,3)+FE$9,Datenquellen!$F$7:$H$45,3,FALSE))="X"
                                    ),
                          "X",
                          ""
                          ),
               "X"
            )</f>
        <v/>
      </c>
      <c r="FG46" s="237" t="str">
        <f xml:space="preserve"> IF(TEXT((EDATE('Projektkostenkalkulation EP'!$B$8,3)+FF$9),"MM")=TEXT((EDATE('Projektkostenkalkulation EP'!$B$8,3)+(FF$9-1)),"MM"),
             IF(
                        OR(
                                    TEXT((EDATE('Projektkostenkalkulation EP'!$B$8,3)+FF$9),"TTT") = "Sa",
                                    TEXT((EDATE('Projektkostenkalkulation EP'!$B$8,3)+FF$9),"TTT") = "So",
                                    IF(ISNA(VLOOKUP(EDATE('Projektkostenkalkulation EP'!$B$8,3)+FF$9,Datenquellen!$F$7:$H$45,3,FALSE))," ",VLOOKUP(EDATE('Projektkostenkalkulation EP'!$B$8,3)+FF$9,Datenquellen!$F$7:$H$45,3,FALSE))="X"
                                    ),
                          "X",
                          ""
                          ),
               "X"
            )</f>
        <v/>
      </c>
      <c r="FH46" s="237" t="str">
        <f xml:space="preserve"> IF(TEXT((EDATE('Projektkostenkalkulation EP'!$B$8,3)+FG$9),"MM")=TEXT((EDATE('Projektkostenkalkulation EP'!$B$8,3)+(FG$9-1)),"MM"),
             IF(
                        OR(
                                    TEXT((EDATE('Projektkostenkalkulation EP'!$B$8,3)+FG$9),"TTT") = "Sa",
                                    TEXT((EDATE('Projektkostenkalkulation EP'!$B$8,3)+FG$9),"TTT") = "So",
                                    IF(ISNA(VLOOKUP(EDATE('Projektkostenkalkulation EP'!$B$8,3)+FG$9,Datenquellen!$F$7:$H$45,3,FALSE))," ",VLOOKUP(EDATE('Projektkostenkalkulation EP'!$B$8,3)+FG$9,Datenquellen!$F$7:$H$45,3,FALSE))="X"
                                    ),
                          "X",
                          ""
                          ),
               "X"
            )</f>
        <v/>
      </c>
      <c r="FI46" s="237" t="str">
        <f xml:space="preserve"> IF(TEXT((EDATE('Projektkostenkalkulation EP'!$B$8,3)+FH$9),"MM")=TEXT((EDATE('Projektkostenkalkulation EP'!$B$8,3)+(FH$9-1)),"MM"),
             IF(
                        OR(
                                    TEXT((EDATE('Projektkostenkalkulation EP'!$B$8,3)+FH$9),"TTT") = "Sa",
                                    TEXT((EDATE('Projektkostenkalkulation EP'!$B$8,3)+FH$9),"TTT") = "So",
                                    IF(ISNA(VLOOKUP(EDATE('Projektkostenkalkulation EP'!$B$8,3)+FH$9,Datenquellen!$F$7:$H$45,3,FALSE))," ",VLOOKUP(EDATE('Projektkostenkalkulation EP'!$B$8,3)+FH$9,Datenquellen!$F$7:$H$45,3,FALSE))="X"
                                    ),
                          "X",
                          ""
                          ),
               "X"
            )</f>
        <v/>
      </c>
      <c r="FJ46" s="237" t="str">
        <f xml:space="preserve"> IF(TEXT((EDATE('Projektkostenkalkulation EP'!$B$8,3)+FI$9),"MM")=TEXT((EDATE('Projektkostenkalkulation EP'!$B$8,3)+(FI$9-1)),"MM"),
             IF(
                        OR(
                                    TEXT((EDATE('Projektkostenkalkulation EP'!$B$8,3)+FI$9),"TTT") = "Sa",
                                    TEXT((EDATE('Projektkostenkalkulation EP'!$B$8,3)+FI$9),"TTT") = "So",
                                    IF(ISNA(VLOOKUP(EDATE('Projektkostenkalkulation EP'!$B$8,3)+FI$9,Datenquellen!$F$7:$H$45,3,FALSE))," ",VLOOKUP(EDATE('Projektkostenkalkulation EP'!$B$8,3)+FI$9,Datenquellen!$F$7:$H$45,3,FALSE))="X"
                                    ),
                          "X",
                          ""
                          ),
               "X"
            )</f>
        <v>X</v>
      </c>
      <c r="FK46" s="237" t="str">
        <f xml:space="preserve"> IF(TEXT((EDATE('Projektkostenkalkulation EP'!$B$8,3)+FJ$9),"MM")=TEXT((EDATE('Projektkostenkalkulation EP'!$B$8,3)+(FJ$9-1)),"MM"),
             IF(
                        OR(
                                    TEXT((EDATE('Projektkostenkalkulation EP'!$B$8,3)+FJ$9),"TTT") = "Sa",
                                    TEXT((EDATE('Projektkostenkalkulation EP'!$B$8,3)+FJ$9),"TTT") = "So",
                                    IF(ISNA(VLOOKUP(EDATE('Projektkostenkalkulation EP'!$B$8,3)+FJ$9,Datenquellen!$F$7:$H$45,3,FALSE))," ",VLOOKUP(EDATE('Projektkostenkalkulation EP'!$B$8,3)+FJ$9,Datenquellen!$F$7:$H$45,3,FALSE))="X"
                                    ),
                          "X",
                          ""
                          ),
               "X"
            )</f>
        <v>X</v>
      </c>
      <c r="FL46" s="237" t="str">
        <f xml:space="preserve"> IF(TEXT((EDATE('Projektkostenkalkulation EP'!$B$8,3)+FK$9),"MM")=TEXT((EDATE('Projektkostenkalkulation EP'!$B$8,3)+(FK$9-1)),"MM"),
             IF(
                        OR(
                                    TEXT((EDATE('Projektkostenkalkulation EP'!$B$8,3)+FK$9),"TTT") = "Sa",
                                    TEXT((EDATE('Projektkostenkalkulation EP'!$B$8,3)+FK$9),"TTT") = "So",
                                    IF(ISNA(VLOOKUP(EDATE('Projektkostenkalkulation EP'!$B$8,3)+FK$9,Datenquellen!$F$7:$H$45,3,FALSE))," ",VLOOKUP(EDATE('Projektkostenkalkulation EP'!$B$8,3)+FK$9,Datenquellen!$F$7:$H$45,3,FALSE))="X"
                                    ),
                          "X",
                          ""
                          ),
               "X"
            )</f>
        <v/>
      </c>
      <c r="FM46" s="237" t="str">
        <f xml:space="preserve"> IF(TEXT((EDATE('Projektkostenkalkulation EP'!$B$8,3)+FL$9),"MM")=TEXT((EDATE('Projektkostenkalkulation EP'!$B$8,3)+(FL$9-1)),"MM"),
             IF(
                        OR(
                                    TEXT((EDATE('Projektkostenkalkulation EP'!$B$8,3)+FL$9),"TTT") = "Sa",
                                    TEXT((EDATE('Projektkostenkalkulation EP'!$B$8,3)+FL$9),"TTT") = "So",
                                    IF(ISNA(VLOOKUP(EDATE('Projektkostenkalkulation EP'!$B$8,3)+FL$9,Datenquellen!$F$7:$H$45,3,FALSE))," ",VLOOKUP(EDATE('Projektkostenkalkulation EP'!$B$8,3)+FL$9,Datenquellen!$F$7:$H$45,3,FALSE))="X"
                                    ),
                          "X",
                          ""
                          ),
               "X"
            )</f>
        <v/>
      </c>
      <c r="FN46" s="237" t="str">
        <f xml:space="preserve"> IF(TEXT((EDATE('Projektkostenkalkulation EP'!$B$8,3)+FM$9),"MM")=TEXT((EDATE('Projektkostenkalkulation EP'!$B$8,3)+(FM$9-1)),"MM"),
             IF(
                        OR(
                                    TEXT((EDATE('Projektkostenkalkulation EP'!$B$8,3)+FM$9),"TTT") = "Sa",
                                    TEXT((EDATE('Projektkostenkalkulation EP'!$B$8,3)+FM$9),"TTT") = "So",
                                    IF(ISNA(VLOOKUP(EDATE('Projektkostenkalkulation EP'!$B$8,3)+FM$9,Datenquellen!$F$7:$H$45,3,FALSE))," ",VLOOKUP(EDATE('Projektkostenkalkulation EP'!$B$8,3)+FM$9,Datenquellen!$F$7:$H$45,3,FALSE))="X"
                                    ),
                          "X",
                          ""
                          ),
               "X"
            )</f>
        <v/>
      </c>
      <c r="FO46" s="237" t="str">
        <f xml:space="preserve"> IF(TEXT((EDATE('Projektkostenkalkulation EP'!$B$8,3)+FN$9),"MM")=TEXT((EDATE('Projektkostenkalkulation EP'!$B$8,3)+(FN$9-1)),"MM"),
             IF(
                        OR(
                                    TEXT((EDATE('Projektkostenkalkulation EP'!$B$8,3)+FN$9),"TTT") = "Sa",
                                    TEXT((EDATE('Projektkostenkalkulation EP'!$B$8,3)+FN$9),"TTT") = "So",
                                    IF(ISNA(VLOOKUP(EDATE('Projektkostenkalkulation EP'!$B$8,3)+FN$9,Datenquellen!$F$7:$H$45,3,FALSE))," ",VLOOKUP(EDATE('Projektkostenkalkulation EP'!$B$8,3)+FN$9,Datenquellen!$F$7:$H$45,3,FALSE))="X"
                                    ),
                          "X",
                          ""
                          ),
               "X"
            )</f>
        <v/>
      </c>
      <c r="FP46" s="237" t="str">
        <f xml:space="preserve"> IF(TEXT((EDATE('Projektkostenkalkulation EP'!$B$8,3)+FO$9),"MM")=TEXT((EDATE('Projektkostenkalkulation EP'!$B$8,3)+(FO$9-1)),"MM"),
             IF(
                        OR(
                                    TEXT((EDATE('Projektkostenkalkulation EP'!$B$8,3)+FO$9),"TTT") = "Sa",
                                    TEXT((EDATE('Projektkostenkalkulation EP'!$B$8,3)+FO$9),"TTT") = "So",
                                    IF(ISNA(VLOOKUP(EDATE('Projektkostenkalkulation EP'!$B$8,3)+FO$9,Datenquellen!$F$7:$H$45,3,FALSE))," ",VLOOKUP(EDATE('Projektkostenkalkulation EP'!$B$8,3)+FO$9,Datenquellen!$F$7:$H$45,3,FALSE))="X"
                                    ),
                          "X",
                          ""
                          ),
               "X"
            )</f>
        <v/>
      </c>
      <c r="FQ46" s="237" t="str">
        <f xml:space="preserve"> IF(TEXT((EDATE('Projektkostenkalkulation EP'!$B$8,3)+FP$9),"MM")=TEXT((EDATE('Projektkostenkalkulation EP'!$B$8,3)+(FP$9-1)),"MM"),
             IF(
                        OR(
                                    TEXT((EDATE('Projektkostenkalkulation EP'!$B$8,3)+FP$9),"TTT") = "Sa",
                                    TEXT((EDATE('Projektkostenkalkulation EP'!$B$8,3)+FP$9),"TTT") = "So",
                                    IF(ISNA(VLOOKUP(EDATE('Projektkostenkalkulation EP'!$B$8,3)+FP$9,Datenquellen!$F$7:$H$45,3,FALSE))," ",VLOOKUP(EDATE('Projektkostenkalkulation EP'!$B$8,3)+FP$9,Datenquellen!$F$7:$H$45,3,FALSE))="X"
                                    ),
                          "X",
                          ""
                          ),
               "X"
            )</f>
        <v>X</v>
      </c>
      <c r="FR46" s="237" t="str">
        <f xml:space="preserve"> IF(TEXT((EDATE('Projektkostenkalkulation EP'!$B$8,3)+FQ$9),"MM")=TEXT((EDATE('Projektkostenkalkulation EP'!$B$8,3)+(FQ$9-1)),"MM"),
             IF(
                        OR(
                                    TEXT((EDATE('Projektkostenkalkulation EP'!$B$8,3)+FQ$9),"TTT") = "Sa",
                                    TEXT((EDATE('Projektkostenkalkulation EP'!$B$8,3)+FQ$9),"TTT") = "So",
                                    IF(ISNA(VLOOKUP(EDATE('Projektkostenkalkulation EP'!$B$8,3)+FQ$9,Datenquellen!$F$7:$H$45,3,FALSE))," ",VLOOKUP(EDATE('Projektkostenkalkulation EP'!$B$8,3)+FQ$9,Datenquellen!$F$7:$H$45,3,FALSE))="X"
                                    ),
                          "X",
                          ""
                          ),
               "X"
            )</f>
        <v>X</v>
      </c>
      <c r="FS46" s="237" t="str">
        <f xml:space="preserve"> IF(TEXT((EDATE('Projektkostenkalkulation EP'!$B$8,3)+FR$9),"MM")=TEXT((EDATE('Projektkostenkalkulation EP'!$B$8,3)+(FR$9-1)),"MM"),
             IF(
                        OR(
                                    TEXT((EDATE('Projektkostenkalkulation EP'!$B$8,3)+FR$9),"TTT") = "Sa",
                                    TEXT((EDATE('Projektkostenkalkulation EP'!$B$8,3)+FR$9),"TTT") = "So",
                                    IF(ISNA(VLOOKUP(EDATE('Projektkostenkalkulation EP'!$B$8,3)+FR$9,Datenquellen!$F$7:$H$45,3,FALSE))," ",VLOOKUP(EDATE('Projektkostenkalkulation EP'!$B$8,3)+FR$9,Datenquellen!$F$7:$H$45,3,FALSE))="X"
                                    ),
                          "X",
                          ""
                          ),
               "X"
            )</f>
        <v/>
      </c>
      <c r="FT46" s="237" t="str">
        <f xml:space="preserve"> IF(TEXT((EDATE('Projektkostenkalkulation EP'!$B$8,3)+FS$9),"MM")=TEXT((EDATE('Projektkostenkalkulation EP'!$B$8,3)+(FS$9-1)),"MM"),
             IF(
                        OR(
                                    TEXT((EDATE('Projektkostenkalkulation EP'!$B$8,3)+FS$9),"TTT") = "Sa",
                                    TEXT((EDATE('Projektkostenkalkulation EP'!$B$8,3)+FS$9),"TTT") = "So",
                                    IF(ISNA(VLOOKUP(EDATE('Projektkostenkalkulation EP'!$B$8,3)+FS$9,Datenquellen!$F$7:$H$45,3,FALSE))," ",VLOOKUP(EDATE('Projektkostenkalkulation EP'!$B$8,3)+FS$9,Datenquellen!$F$7:$H$45,3,FALSE))="X"
                                    ),
                          "X",
                          ""
                          ),
               "X"
            )</f>
        <v/>
      </c>
      <c r="FU46" s="238" t="str">
        <f xml:space="preserve"> IF(TEXT((EDATE('Projektkostenkalkulation EP'!$B$8,3)+FT$9),"MM")=TEXT((EDATE('Projektkostenkalkulation EP'!$B$8,3)+(FT$9-1)),"MM"),
             IF(
                        OR(
                                    TEXT((EDATE('Projektkostenkalkulation EP'!$B$8,3)+FT$9),"TTT") = "Sa",
                                    TEXT((EDATE('Projektkostenkalkulation EP'!$B$8,3)+FT$9),"TTT") = "So",
                                    IF(ISNA(VLOOKUP(EDATE('Projektkostenkalkulation EP'!$B$8,3)+FT$9,Datenquellen!$F$7:$H$45,3,FALSE))," ",VLOOKUP(EDATE('Projektkostenkalkulation EP'!$B$8,3)+FT$9,Datenquellen!$F$7:$H$45,3,FALSE))="X"
                                    ),
                          "X",
                          ""
                          ),
               "X"
            )</f>
        <v>X</v>
      </c>
      <c r="FV46" s="239"/>
      <c r="FW46" s="240"/>
      <c r="FX46" s="241" t="s">
        <v>67</v>
      </c>
      <c r="FY46" s="474"/>
      <c r="FZ46" s="236"/>
      <c r="GA46" s="237" t="str">
        <f>IF(
            OR(
                     TEXT(EDATE('Projektkostenkalkulation EP'!$B$8,3),"TTT") = "Sa",
                     TEXT(EDATE('Projektkostenkalkulation EP'!$B$8,3),"TTT") = "So",
                     IF(ISNA(VLOOKUP(EDATE('Projektkostenkalkulation EP'!$B$8,3),Datenquellen!$F$7:$H$45,3,FALSE))," ",VLOOKUP(EDATE('Projektkostenkalkulation EP'!$B$8,3),Datenquellen!$F$7:$H$45,3,FALSE))="X"
                            ),
                    "X",
                    ""
            )</f>
        <v>X</v>
      </c>
      <c r="GB46" s="237" t="str">
        <f xml:space="preserve"> IF(TEXT((EDATE('Projektkostenkalkulation EP'!$B$8,3)+GA$9),"MM")=TEXT((EDATE('Projektkostenkalkulation EP'!$B$8,3)+(GA$9-1)),"MM"),
             IF(
                        OR(
                                    TEXT((EDATE('Projektkostenkalkulation EP'!$B$8,3)+GA$9),"TTT") = "Sa",
                                    TEXT((EDATE('Projektkostenkalkulation EP'!$B$8,3)+GA$9),"TTT") = "So",
                                    IF(ISNA(VLOOKUP(EDATE('Projektkostenkalkulation EP'!$B$8,3)+GA$9,Datenquellen!$F$7:$H$45,3,FALSE))," ",VLOOKUP(EDATE('Projektkostenkalkulation EP'!$B$8,3)+GA$9,Datenquellen!$F$7:$H$45,3,FALSE))="X"
                                    ),
                          "X",
                          ""
                          ),
               "X"
            )</f>
        <v/>
      </c>
      <c r="GC46" s="237" t="str">
        <f xml:space="preserve"> IF(TEXT((EDATE('Projektkostenkalkulation EP'!$B$8,3)+GB$9),"MM")=TEXT((EDATE('Projektkostenkalkulation EP'!$B$8,3)+(GB$9-1)),"MM"),
             IF(
                        OR(
                                    TEXT((EDATE('Projektkostenkalkulation EP'!$B$8,3)+GB$9),"TTT") = "Sa",
                                    TEXT((EDATE('Projektkostenkalkulation EP'!$B$8,3)+GB$9),"TTT") = "So",
                                    IF(ISNA(VLOOKUP(EDATE('Projektkostenkalkulation EP'!$B$8,3)+GB$9,Datenquellen!$F$7:$H$45,3,FALSE))," ",VLOOKUP(EDATE('Projektkostenkalkulation EP'!$B$8,3)+GB$9,Datenquellen!$F$7:$H$45,3,FALSE))="X"
                                    ),
                          "X",
                          ""
                          ),
               "X"
            )</f>
        <v/>
      </c>
      <c r="GD46" s="237" t="str">
        <f xml:space="preserve"> IF(TEXT((EDATE('Projektkostenkalkulation EP'!$B$8,3)+GC$9),"MM")=TEXT((EDATE('Projektkostenkalkulation EP'!$B$8,3)+(GC$9-1)),"MM"),
             IF(
                        OR(
                                    TEXT((EDATE('Projektkostenkalkulation EP'!$B$8,3)+GC$9),"TTT") = "Sa",
                                    TEXT((EDATE('Projektkostenkalkulation EP'!$B$8,3)+GC$9),"TTT") = "So",
                                    IF(ISNA(VLOOKUP(EDATE('Projektkostenkalkulation EP'!$B$8,3)+GC$9,Datenquellen!$F$7:$H$45,3,FALSE))," ",VLOOKUP(EDATE('Projektkostenkalkulation EP'!$B$8,3)+GC$9,Datenquellen!$F$7:$H$45,3,FALSE))="X"
                                    ),
                          "X",
                          ""
                          ),
               "X"
            )</f>
        <v/>
      </c>
      <c r="GE46" s="237" t="str">
        <f xml:space="preserve"> IF(TEXT((EDATE('Projektkostenkalkulation EP'!$B$8,3)+GD$9),"MM")=TEXT((EDATE('Projektkostenkalkulation EP'!$B$8,3)+(GD$9-1)),"MM"),
             IF(
                        OR(
                                    TEXT((EDATE('Projektkostenkalkulation EP'!$B$8,3)+GD$9),"TTT") = "Sa",
                                    TEXT((EDATE('Projektkostenkalkulation EP'!$B$8,3)+GD$9),"TTT") = "So",
                                    IF(ISNA(VLOOKUP(EDATE('Projektkostenkalkulation EP'!$B$8,3)+GD$9,Datenquellen!$F$7:$H$45,3,FALSE))," ",VLOOKUP(EDATE('Projektkostenkalkulation EP'!$B$8,3)+GD$9,Datenquellen!$F$7:$H$45,3,FALSE))="X"
                                    ),
                          "X",
                          ""
                          ),
               "X"
            )</f>
        <v/>
      </c>
      <c r="GF46" s="237" t="str">
        <f xml:space="preserve"> IF(TEXT((EDATE('Projektkostenkalkulation EP'!$B$8,3)+GE$9),"MM")=TEXT((EDATE('Projektkostenkalkulation EP'!$B$8,3)+(GE$9-1)),"MM"),
             IF(
                        OR(
                                    TEXT((EDATE('Projektkostenkalkulation EP'!$B$8,3)+GE$9),"TTT") = "Sa",
                                    TEXT((EDATE('Projektkostenkalkulation EP'!$B$8,3)+GE$9),"TTT") = "So",
                                    IF(ISNA(VLOOKUP(EDATE('Projektkostenkalkulation EP'!$B$8,3)+GE$9,Datenquellen!$F$7:$H$45,3,FALSE))," ",VLOOKUP(EDATE('Projektkostenkalkulation EP'!$B$8,3)+GE$9,Datenquellen!$F$7:$H$45,3,FALSE))="X"
                                    ),
                          "X",
                          ""
                          ),
               "X"
            )</f>
        <v>X</v>
      </c>
      <c r="GG46" s="237" t="str">
        <f xml:space="preserve"> IF(TEXT((EDATE('Projektkostenkalkulation EP'!$B$8,3)+GF$9),"MM")=TEXT((EDATE('Projektkostenkalkulation EP'!$B$8,3)+(GF$9-1)),"MM"),
             IF(
                        OR(
                                    TEXT((EDATE('Projektkostenkalkulation EP'!$B$8,3)+GF$9),"TTT") = "Sa",
                                    TEXT((EDATE('Projektkostenkalkulation EP'!$B$8,3)+GF$9),"TTT") = "So",
                                    IF(ISNA(VLOOKUP(EDATE('Projektkostenkalkulation EP'!$B$8,3)+GF$9,Datenquellen!$F$7:$H$45,3,FALSE))," ",VLOOKUP(EDATE('Projektkostenkalkulation EP'!$B$8,3)+GF$9,Datenquellen!$F$7:$H$45,3,FALSE))="X"
                                    ),
                          "X",
                          ""
                          ),
               "X"
            )</f>
        <v>X</v>
      </c>
      <c r="GH46" s="237" t="str">
        <f xml:space="preserve"> IF(TEXT((EDATE('Projektkostenkalkulation EP'!$B$8,3)+GG$9),"MM")=TEXT((EDATE('Projektkostenkalkulation EP'!$B$8,3)+(GG$9-1)),"MM"),
             IF(
                        OR(
                                    TEXT((EDATE('Projektkostenkalkulation EP'!$B$8,3)+GG$9),"TTT") = "Sa",
                                    TEXT((EDATE('Projektkostenkalkulation EP'!$B$8,3)+GG$9),"TTT") = "So",
                                    IF(ISNA(VLOOKUP(EDATE('Projektkostenkalkulation EP'!$B$8,3)+GG$9,Datenquellen!$F$7:$H$45,3,FALSE))," ",VLOOKUP(EDATE('Projektkostenkalkulation EP'!$B$8,3)+GG$9,Datenquellen!$F$7:$H$45,3,FALSE))="X"
                                    ),
                          "X",
                          ""
                          ),
               "X"
            )</f>
        <v/>
      </c>
      <c r="GI46" s="237" t="str">
        <f xml:space="preserve"> IF(TEXT((EDATE('Projektkostenkalkulation EP'!$B$8,3)+GH$9),"MM")=TEXT((EDATE('Projektkostenkalkulation EP'!$B$8,3)+(GH$9-1)),"MM"),
             IF(
                        OR(
                                    TEXT((EDATE('Projektkostenkalkulation EP'!$B$8,3)+GH$9),"TTT") = "Sa",
                                    TEXT((EDATE('Projektkostenkalkulation EP'!$B$8,3)+GH$9),"TTT") = "So",
                                    IF(ISNA(VLOOKUP(EDATE('Projektkostenkalkulation EP'!$B$8,3)+GH$9,Datenquellen!$F$7:$H$45,3,FALSE))," ",VLOOKUP(EDATE('Projektkostenkalkulation EP'!$B$8,3)+GH$9,Datenquellen!$F$7:$H$45,3,FALSE))="X"
                                    ),
                          "X",
                          ""
                          ),
               "X"
            )</f>
        <v/>
      </c>
      <c r="GJ46" s="237" t="str">
        <f xml:space="preserve"> IF(TEXT((EDATE('Projektkostenkalkulation EP'!$B$8,3)+GI$9),"MM")=TEXT((EDATE('Projektkostenkalkulation EP'!$B$8,3)+(GI$9-1)),"MM"),
             IF(
                        OR(
                                    TEXT((EDATE('Projektkostenkalkulation EP'!$B$8,3)+GI$9),"TTT") = "Sa",
                                    TEXT((EDATE('Projektkostenkalkulation EP'!$B$8,3)+GI$9),"TTT") = "So",
                                    IF(ISNA(VLOOKUP(EDATE('Projektkostenkalkulation EP'!$B$8,3)+GI$9,Datenquellen!$F$7:$H$45,3,FALSE))," ",VLOOKUP(EDATE('Projektkostenkalkulation EP'!$B$8,3)+GI$9,Datenquellen!$F$7:$H$45,3,FALSE))="X"
                                    ),
                          "X",
                          ""
                          ),
               "X"
            )</f>
        <v/>
      </c>
      <c r="GK46" s="237" t="str">
        <f xml:space="preserve"> IF(TEXT((EDATE('Projektkostenkalkulation EP'!$B$8,3)+GJ$9),"MM")=TEXT((EDATE('Projektkostenkalkulation EP'!$B$8,3)+(GJ$9-1)),"MM"),
             IF(
                        OR(
                                    TEXT((EDATE('Projektkostenkalkulation EP'!$B$8,3)+GJ$9),"TTT") = "Sa",
                                    TEXT((EDATE('Projektkostenkalkulation EP'!$B$8,3)+GJ$9),"TTT") = "So",
                                    IF(ISNA(VLOOKUP(EDATE('Projektkostenkalkulation EP'!$B$8,3)+GJ$9,Datenquellen!$F$7:$H$45,3,FALSE))," ",VLOOKUP(EDATE('Projektkostenkalkulation EP'!$B$8,3)+GJ$9,Datenquellen!$F$7:$H$45,3,FALSE))="X"
                                    ),
                          "X",
                          ""
                          ),
               "X"
            )</f>
        <v/>
      </c>
      <c r="GL46" s="237" t="str">
        <f xml:space="preserve"> IF(TEXT((EDATE('Projektkostenkalkulation EP'!$B$8,3)+GK$9),"MM")=TEXT((EDATE('Projektkostenkalkulation EP'!$B$8,3)+(GK$9-1)),"MM"),
             IF(
                        OR(
                                    TEXT((EDATE('Projektkostenkalkulation EP'!$B$8,3)+GK$9),"TTT") = "Sa",
                                    TEXT((EDATE('Projektkostenkalkulation EP'!$B$8,3)+GK$9),"TTT") = "So",
                                    IF(ISNA(VLOOKUP(EDATE('Projektkostenkalkulation EP'!$B$8,3)+GK$9,Datenquellen!$F$7:$H$45,3,FALSE))," ",VLOOKUP(EDATE('Projektkostenkalkulation EP'!$B$8,3)+GK$9,Datenquellen!$F$7:$H$45,3,FALSE))="X"
                                    ),
                          "X",
                          ""
                          ),
               "X"
            )</f>
        <v/>
      </c>
      <c r="GM46" s="237" t="str">
        <f xml:space="preserve"> IF(TEXT((EDATE('Projektkostenkalkulation EP'!$B$8,3)+GL$9),"MM")=TEXT((EDATE('Projektkostenkalkulation EP'!$B$8,3)+(GL$9-1)),"MM"),
             IF(
                        OR(
                                    TEXT((EDATE('Projektkostenkalkulation EP'!$B$8,3)+GL$9),"TTT") = "Sa",
                                    TEXT((EDATE('Projektkostenkalkulation EP'!$B$8,3)+GL$9),"TTT") = "So",
                                    IF(ISNA(VLOOKUP(EDATE('Projektkostenkalkulation EP'!$B$8,3)+GL$9,Datenquellen!$F$7:$H$45,3,FALSE))," ",VLOOKUP(EDATE('Projektkostenkalkulation EP'!$B$8,3)+GL$9,Datenquellen!$F$7:$H$45,3,FALSE))="X"
                                    ),
                          "X",
                          ""
                          ),
               "X"
            )</f>
        <v>X</v>
      </c>
      <c r="GN46" s="237" t="str">
        <f xml:space="preserve"> IF(TEXT((EDATE('Projektkostenkalkulation EP'!$B$8,3)+GM$9),"MM")=TEXT((EDATE('Projektkostenkalkulation EP'!$B$8,3)+(GM$9-1)),"MM"),
             IF(
                        OR(
                                    TEXT((EDATE('Projektkostenkalkulation EP'!$B$8,3)+GM$9),"TTT") = "Sa",
                                    TEXT((EDATE('Projektkostenkalkulation EP'!$B$8,3)+GM$9),"TTT") = "So",
                                    IF(ISNA(VLOOKUP(EDATE('Projektkostenkalkulation EP'!$B$8,3)+GM$9,Datenquellen!$F$7:$H$45,3,FALSE))," ",VLOOKUP(EDATE('Projektkostenkalkulation EP'!$B$8,3)+GM$9,Datenquellen!$F$7:$H$45,3,FALSE))="X"
                                    ),
                          "X",
                          ""
                          ),
               "X"
            )</f>
        <v>X</v>
      </c>
      <c r="GO46" s="237" t="str">
        <f xml:space="preserve"> IF(TEXT((EDATE('Projektkostenkalkulation EP'!$B$8,3)+GN$9),"MM")=TEXT((EDATE('Projektkostenkalkulation EP'!$B$8,3)+(GN$9-1)),"MM"),
             IF(
                        OR(
                                    TEXT((EDATE('Projektkostenkalkulation EP'!$B$8,3)+GN$9),"TTT") = "Sa",
                                    TEXT((EDATE('Projektkostenkalkulation EP'!$B$8,3)+GN$9),"TTT") = "So",
                                    IF(ISNA(VLOOKUP(EDATE('Projektkostenkalkulation EP'!$B$8,3)+GN$9,Datenquellen!$F$7:$H$45,3,FALSE))," ",VLOOKUP(EDATE('Projektkostenkalkulation EP'!$B$8,3)+GN$9,Datenquellen!$F$7:$H$45,3,FALSE))="X"
                                    ),
                          "X",
                          ""
                          ),
               "X"
            )</f>
        <v/>
      </c>
      <c r="GP46" s="237" t="str">
        <f xml:space="preserve"> IF(TEXT((EDATE('Projektkostenkalkulation EP'!$B$8,3)+GO$9),"MM")=TEXT((EDATE('Projektkostenkalkulation EP'!$B$8,3)+(GO$9-1)),"MM"),
             IF(
                        OR(
                                    TEXT((EDATE('Projektkostenkalkulation EP'!$B$8,3)+GO$9),"TTT") = "Sa",
                                    TEXT((EDATE('Projektkostenkalkulation EP'!$B$8,3)+GO$9),"TTT") = "So",
                                    IF(ISNA(VLOOKUP(EDATE('Projektkostenkalkulation EP'!$B$8,3)+GO$9,Datenquellen!$F$7:$H$45,3,FALSE))," ",VLOOKUP(EDATE('Projektkostenkalkulation EP'!$B$8,3)+GO$9,Datenquellen!$F$7:$H$45,3,FALSE))="X"
                                    ),
                          "X",
                          ""
                          ),
               "X"
            )</f>
        <v/>
      </c>
      <c r="GQ46" s="237" t="str">
        <f xml:space="preserve"> IF(TEXT((EDATE('Projektkostenkalkulation EP'!$B$8,3)+GP$9),"MM")=TEXT((EDATE('Projektkostenkalkulation EP'!$B$8,3)+(GP$9-1)),"MM"),
             IF(
                        OR(
                                    TEXT((EDATE('Projektkostenkalkulation EP'!$B$8,3)+GP$9),"TTT") = "Sa",
                                    TEXT((EDATE('Projektkostenkalkulation EP'!$B$8,3)+GP$9),"TTT") = "So",
                                    IF(ISNA(VLOOKUP(EDATE('Projektkostenkalkulation EP'!$B$8,3)+GP$9,Datenquellen!$F$7:$H$45,3,FALSE))," ",VLOOKUP(EDATE('Projektkostenkalkulation EP'!$B$8,3)+GP$9,Datenquellen!$F$7:$H$45,3,FALSE))="X"
                                    ),
                          "X",
                          ""
                          ),
               "X"
            )</f>
        <v/>
      </c>
      <c r="GR46" s="237" t="str">
        <f xml:space="preserve"> IF(TEXT((EDATE('Projektkostenkalkulation EP'!$B$8,3)+GQ$9),"MM")=TEXT((EDATE('Projektkostenkalkulation EP'!$B$8,3)+(GQ$9-1)),"MM"),
             IF(
                        OR(
                                    TEXT((EDATE('Projektkostenkalkulation EP'!$B$8,3)+GQ$9),"TTT") = "Sa",
                                    TEXT((EDATE('Projektkostenkalkulation EP'!$B$8,3)+GQ$9),"TTT") = "So",
                                    IF(ISNA(VLOOKUP(EDATE('Projektkostenkalkulation EP'!$B$8,3)+GQ$9,Datenquellen!$F$7:$H$45,3,FALSE))," ",VLOOKUP(EDATE('Projektkostenkalkulation EP'!$B$8,3)+GQ$9,Datenquellen!$F$7:$H$45,3,FALSE))="X"
                                    ),
                          "X",
                          ""
                          ),
               "X"
            )</f>
        <v/>
      </c>
      <c r="GS46" s="237" t="str">
        <f xml:space="preserve"> IF(TEXT((EDATE('Projektkostenkalkulation EP'!$B$8,3)+GR$9),"MM")=TEXT((EDATE('Projektkostenkalkulation EP'!$B$8,3)+(GR$9-1)),"MM"),
             IF(
                        OR(
                                    TEXT((EDATE('Projektkostenkalkulation EP'!$B$8,3)+GR$9),"TTT") = "Sa",
                                    TEXT((EDATE('Projektkostenkalkulation EP'!$B$8,3)+GR$9),"TTT") = "So",
                                    IF(ISNA(VLOOKUP(EDATE('Projektkostenkalkulation EP'!$B$8,3)+GR$9,Datenquellen!$F$7:$H$45,3,FALSE))," ",VLOOKUP(EDATE('Projektkostenkalkulation EP'!$B$8,3)+GR$9,Datenquellen!$F$7:$H$45,3,FALSE))="X"
                                    ),
                          "X",
                          ""
                          ),
               "X"
            )</f>
        <v/>
      </c>
      <c r="GT46" s="237" t="str">
        <f xml:space="preserve"> IF(TEXT((EDATE('Projektkostenkalkulation EP'!$B$8,3)+GS$9),"MM")=TEXT((EDATE('Projektkostenkalkulation EP'!$B$8,3)+(GS$9-1)),"MM"),
             IF(
                        OR(
                                    TEXT((EDATE('Projektkostenkalkulation EP'!$B$8,3)+GS$9),"TTT") = "Sa",
                                    TEXT((EDATE('Projektkostenkalkulation EP'!$B$8,3)+GS$9),"TTT") = "So",
                                    IF(ISNA(VLOOKUP(EDATE('Projektkostenkalkulation EP'!$B$8,3)+GS$9,Datenquellen!$F$7:$H$45,3,FALSE))," ",VLOOKUP(EDATE('Projektkostenkalkulation EP'!$B$8,3)+GS$9,Datenquellen!$F$7:$H$45,3,FALSE))="X"
                                    ),
                          "X",
                          ""
                          ),
               "X"
            )</f>
        <v>X</v>
      </c>
      <c r="GU46" s="237" t="str">
        <f xml:space="preserve"> IF(TEXT((EDATE('Projektkostenkalkulation EP'!$B$8,3)+GT$9),"MM")=TEXT((EDATE('Projektkostenkalkulation EP'!$B$8,3)+(GT$9-1)),"MM"),
             IF(
                        OR(
                                    TEXT((EDATE('Projektkostenkalkulation EP'!$B$8,3)+GT$9),"TTT") = "Sa",
                                    TEXT((EDATE('Projektkostenkalkulation EP'!$B$8,3)+GT$9),"TTT") = "So",
                                    IF(ISNA(VLOOKUP(EDATE('Projektkostenkalkulation EP'!$B$8,3)+GT$9,Datenquellen!$F$7:$H$45,3,FALSE))," ",VLOOKUP(EDATE('Projektkostenkalkulation EP'!$B$8,3)+GT$9,Datenquellen!$F$7:$H$45,3,FALSE))="X"
                                    ),
                          "X",
                          ""
                          ),
               "X"
            )</f>
        <v>X</v>
      </c>
      <c r="GV46" s="237" t="str">
        <f xml:space="preserve"> IF(TEXT((EDATE('Projektkostenkalkulation EP'!$B$8,3)+GU$9),"MM")=TEXT((EDATE('Projektkostenkalkulation EP'!$B$8,3)+(GU$9-1)),"MM"),
             IF(
                        OR(
                                    TEXT((EDATE('Projektkostenkalkulation EP'!$B$8,3)+GU$9),"TTT") = "Sa",
                                    TEXT((EDATE('Projektkostenkalkulation EP'!$B$8,3)+GU$9),"TTT") = "So",
                                    IF(ISNA(VLOOKUP(EDATE('Projektkostenkalkulation EP'!$B$8,3)+GU$9,Datenquellen!$F$7:$H$45,3,FALSE))," ",VLOOKUP(EDATE('Projektkostenkalkulation EP'!$B$8,3)+GU$9,Datenquellen!$F$7:$H$45,3,FALSE))="X"
                                    ),
                          "X",
                          ""
                          ),
               "X"
            )</f>
        <v/>
      </c>
      <c r="GW46" s="237" t="str">
        <f xml:space="preserve"> IF(TEXT((EDATE('Projektkostenkalkulation EP'!$B$8,3)+GV$9),"MM")=TEXT((EDATE('Projektkostenkalkulation EP'!$B$8,3)+(GV$9-1)),"MM"),
             IF(
                        OR(
                                    TEXT((EDATE('Projektkostenkalkulation EP'!$B$8,3)+GV$9),"TTT") = "Sa",
                                    TEXT((EDATE('Projektkostenkalkulation EP'!$B$8,3)+GV$9),"TTT") = "So",
                                    IF(ISNA(VLOOKUP(EDATE('Projektkostenkalkulation EP'!$B$8,3)+GV$9,Datenquellen!$F$7:$H$45,3,FALSE))," ",VLOOKUP(EDATE('Projektkostenkalkulation EP'!$B$8,3)+GV$9,Datenquellen!$F$7:$H$45,3,FALSE))="X"
                                    ),
                          "X",
                          ""
                          ),
               "X"
            )</f>
        <v/>
      </c>
      <c r="GX46" s="237" t="str">
        <f xml:space="preserve"> IF(TEXT((EDATE('Projektkostenkalkulation EP'!$B$8,3)+GW$9),"MM")=TEXT((EDATE('Projektkostenkalkulation EP'!$B$8,3)+(GW$9-1)),"MM"),
             IF(
                        OR(
                                    TEXT((EDATE('Projektkostenkalkulation EP'!$B$8,3)+GW$9),"TTT") = "Sa",
                                    TEXT((EDATE('Projektkostenkalkulation EP'!$B$8,3)+GW$9),"TTT") = "So",
                                    IF(ISNA(VLOOKUP(EDATE('Projektkostenkalkulation EP'!$B$8,3)+GW$9,Datenquellen!$F$7:$H$45,3,FALSE))," ",VLOOKUP(EDATE('Projektkostenkalkulation EP'!$B$8,3)+GW$9,Datenquellen!$F$7:$H$45,3,FALSE))="X"
                                    ),
                          "X",
                          ""
                          ),
               "X"
            )</f>
        <v/>
      </c>
      <c r="GY46" s="237" t="str">
        <f xml:space="preserve"> IF(TEXT((EDATE('Projektkostenkalkulation EP'!$B$8,3)+GX$9),"MM")=TEXT((EDATE('Projektkostenkalkulation EP'!$B$8,3)+(GX$9-1)),"MM"),
             IF(
                        OR(
                                    TEXT((EDATE('Projektkostenkalkulation EP'!$B$8,3)+GX$9),"TTT") = "Sa",
                                    TEXT((EDATE('Projektkostenkalkulation EP'!$B$8,3)+GX$9),"TTT") = "So",
                                    IF(ISNA(VLOOKUP(EDATE('Projektkostenkalkulation EP'!$B$8,3)+GX$9,Datenquellen!$F$7:$H$45,3,FALSE))," ",VLOOKUP(EDATE('Projektkostenkalkulation EP'!$B$8,3)+GX$9,Datenquellen!$F$7:$H$45,3,FALSE))="X"
                                    ),
                          "X",
                          ""
                          ),
               "X"
            )</f>
        <v/>
      </c>
      <c r="GZ46" s="237" t="str">
        <f xml:space="preserve"> IF(TEXT((EDATE('Projektkostenkalkulation EP'!$B$8,3)+GY$9),"MM")=TEXT((EDATE('Projektkostenkalkulation EP'!$B$8,3)+(GY$9-1)),"MM"),
             IF(
                        OR(
                                    TEXT((EDATE('Projektkostenkalkulation EP'!$B$8,3)+GY$9),"TTT") = "Sa",
                                    TEXT((EDATE('Projektkostenkalkulation EP'!$B$8,3)+GY$9),"TTT") = "So",
                                    IF(ISNA(VLOOKUP(EDATE('Projektkostenkalkulation EP'!$B$8,3)+GY$9,Datenquellen!$F$7:$H$45,3,FALSE))," ",VLOOKUP(EDATE('Projektkostenkalkulation EP'!$B$8,3)+GY$9,Datenquellen!$F$7:$H$45,3,FALSE))="X"
                                    ),
                          "X",
                          ""
                          ),
               "X"
            )</f>
        <v/>
      </c>
      <c r="HA46" s="237" t="str">
        <f xml:space="preserve"> IF(TEXT((EDATE('Projektkostenkalkulation EP'!$B$8,3)+GZ$9),"MM")=TEXT((EDATE('Projektkostenkalkulation EP'!$B$8,3)+(GZ$9-1)),"MM"),
             IF(
                        OR(
                                    TEXT((EDATE('Projektkostenkalkulation EP'!$B$8,3)+GZ$9),"TTT") = "Sa",
                                    TEXT((EDATE('Projektkostenkalkulation EP'!$B$8,3)+GZ$9),"TTT") = "So",
                                    IF(ISNA(VLOOKUP(EDATE('Projektkostenkalkulation EP'!$B$8,3)+GZ$9,Datenquellen!$F$7:$H$45,3,FALSE))," ",VLOOKUP(EDATE('Projektkostenkalkulation EP'!$B$8,3)+GZ$9,Datenquellen!$F$7:$H$45,3,FALSE))="X"
                                    ),
                          "X",
                          ""
                          ),
               "X"
            )</f>
        <v>X</v>
      </c>
      <c r="HB46" s="237" t="str">
        <f xml:space="preserve"> IF(TEXT((EDATE('Projektkostenkalkulation EP'!$B$8,3)+HA$9),"MM")=TEXT((EDATE('Projektkostenkalkulation EP'!$B$8,3)+(HA$9-1)),"MM"),
             IF(
                        OR(
                                    TEXT((EDATE('Projektkostenkalkulation EP'!$B$8,3)+HA$9),"TTT") = "Sa",
                                    TEXT((EDATE('Projektkostenkalkulation EP'!$B$8,3)+HA$9),"TTT") = "So",
                                    IF(ISNA(VLOOKUP(EDATE('Projektkostenkalkulation EP'!$B$8,3)+HA$9,Datenquellen!$F$7:$H$45,3,FALSE))," ",VLOOKUP(EDATE('Projektkostenkalkulation EP'!$B$8,3)+HA$9,Datenquellen!$F$7:$H$45,3,FALSE))="X"
                                    ),
                          "X",
                          ""
                          ),
               "X"
            )</f>
        <v>X</v>
      </c>
      <c r="HC46" s="237" t="str">
        <f xml:space="preserve"> IF(TEXT((EDATE('Projektkostenkalkulation EP'!$B$8,3)+HB$9),"MM")=TEXT((EDATE('Projektkostenkalkulation EP'!$B$8,3)+(HB$9-1)),"MM"),
             IF(
                        OR(
                                    TEXT((EDATE('Projektkostenkalkulation EP'!$B$8,3)+HB$9),"TTT") = "Sa",
                                    TEXT((EDATE('Projektkostenkalkulation EP'!$B$8,3)+HB$9),"TTT") = "So",
                                    IF(ISNA(VLOOKUP(EDATE('Projektkostenkalkulation EP'!$B$8,3)+HB$9,Datenquellen!$F$7:$H$45,3,FALSE))," ",VLOOKUP(EDATE('Projektkostenkalkulation EP'!$B$8,3)+HB$9,Datenquellen!$F$7:$H$45,3,FALSE))="X"
                                    ),
                          "X",
                          ""
                          ),
               "X"
            )</f>
        <v/>
      </c>
      <c r="HD46" s="237" t="str">
        <f xml:space="preserve"> IF(TEXT((EDATE('Projektkostenkalkulation EP'!$B$8,3)+HC$9),"MM")=TEXT((EDATE('Projektkostenkalkulation EP'!$B$8,3)+(HC$9-1)),"MM"),
             IF(
                        OR(
                                    TEXT((EDATE('Projektkostenkalkulation EP'!$B$8,3)+HC$9),"TTT") = "Sa",
                                    TEXT((EDATE('Projektkostenkalkulation EP'!$B$8,3)+HC$9),"TTT") = "So",
                                    IF(ISNA(VLOOKUP(EDATE('Projektkostenkalkulation EP'!$B$8,3)+HC$9,Datenquellen!$F$7:$H$45,3,FALSE))," ",VLOOKUP(EDATE('Projektkostenkalkulation EP'!$B$8,3)+HC$9,Datenquellen!$F$7:$H$45,3,FALSE))="X"
                                    ),
                          "X",
                          ""
                          ),
               "X"
            )</f>
        <v/>
      </c>
      <c r="HE46" s="238" t="str">
        <f xml:space="preserve"> IF(TEXT((EDATE('Projektkostenkalkulation EP'!$B$8,3)+HD$9),"MM")=TEXT((EDATE('Projektkostenkalkulation EP'!$B$8,3)+(HD$9-1)),"MM"),
             IF(
                        OR(
                                    TEXT((EDATE('Projektkostenkalkulation EP'!$B$8,3)+HD$9),"TTT") = "Sa",
                                    TEXT((EDATE('Projektkostenkalkulation EP'!$B$8,3)+HD$9),"TTT") = "So",
                                    IF(ISNA(VLOOKUP(EDATE('Projektkostenkalkulation EP'!$B$8,3)+HD$9,Datenquellen!$F$7:$H$45,3,FALSE))," ",VLOOKUP(EDATE('Projektkostenkalkulation EP'!$B$8,3)+HD$9,Datenquellen!$F$7:$H$45,3,FALSE))="X"
                                    ),
                          "X",
                          ""
                          ),
               "X"
            )</f>
        <v>X</v>
      </c>
      <c r="HF46" s="239"/>
      <c r="HG46" s="240"/>
      <c r="HH46" s="241" t="s">
        <v>67</v>
      </c>
    </row>
    <row r="47" spans="1:216" ht="21" customHeight="1" x14ac:dyDescent="0.2">
      <c r="A47" s="477" t="str">
        <f>TEXT(EDATE('Projektkostenkalkulation EP'!$B$8,4),"MMMM")</f>
        <v>Mai</v>
      </c>
      <c r="B47" s="263"/>
      <c r="C47" s="264" t="str">
        <f>IF(
            OR(
                     TEXT(EDATE('Projektkostenkalkulation EP'!$B$8,4),"TTT") = "Sa",
                     TEXT(EDATE('Projektkostenkalkulation EP'!$B$8,4),"TTT") = "So",
                     IF(ISNA(VLOOKUP(EDATE('Projektkostenkalkulation EP'!$B$8,4),Datenquellen!$F$7:$H$45,3,FALSE))," ",VLOOKUP(EDATE('Projektkostenkalkulation EP'!$B$8,4),Datenquellen!$F$7:$H$45,3,FALSE))="X"
                            ),
                    "X",
                    ""
            )</f>
        <v>X</v>
      </c>
      <c r="D47" s="264" t="str">
        <f xml:space="preserve"> IF(TEXT((EDATE('Projektkostenkalkulation EP'!$B$8,4)+C$9),"MM")=TEXT((EDATE('Projektkostenkalkulation EP'!$B$8,4)+(C$9-1)),"MM"),
             IF(
                        OR(
                                    TEXT((EDATE('Projektkostenkalkulation EP'!$B$8,4)+C$9),"TTT") = "Sa",
                                    TEXT((EDATE('Projektkostenkalkulation EP'!$B$8,4)+C$9),"TTT") = "So",
                                    IF(ISNA(VLOOKUP(EDATE('Projektkostenkalkulation EP'!$B$8,4)+C$9,Datenquellen!$F$7:$H$45,3,FALSE))," ",VLOOKUP(EDATE('Projektkostenkalkulation EP'!$B$8,4)+C$9,Datenquellen!$F$7:$H$45,3,FALSE))="X"
                                    ),
                          "X",
                          ""
                          ),
               "X"
            )</f>
        <v/>
      </c>
      <c r="E47" s="264" t="str">
        <f xml:space="preserve"> IF(TEXT((EDATE('Projektkostenkalkulation EP'!$B$8,4)+D$9),"MM")=TEXT((EDATE('Projektkostenkalkulation EP'!$B$8,4)+(D$9-1)),"MM"),
             IF(
                        OR(
                                    TEXT((EDATE('Projektkostenkalkulation EP'!$B$8,4)+D$9),"TTT") = "Sa",
                                    TEXT((EDATE('Projektkostenkalkulation EP'!$B$8,4)+D$9),"TTT") = "So",
                                    IF(ISNA(VLOOKUP(EDATE('Projektkostenkalkulation EP'!$B$8,4)+D$9,Datenquellen!$F$7:$H$45,3,FALSE))," ",VLOOKUP(EDATE('Projektkostenkalkulation EP'!$B$8,4)+D$9,Datenquellen!$F$7:$H$45,3,FALSE))="X"
                                    ),
                          "X",
                          ""
                          ),
               "X"
            )</f>
        <v/>
      </c>
      <c r="F47" s="264" t="str">
        <f xml:space="preserve"> IF(TEXT((EDATE('Projektkostenkalkulation EP'!$B$8,4)+E$9),"MM")=TEXT((EDATE('Projektkostenkalkulation EP'!$B$8,4)+(E$9-1)),"MM"),
             IF(
                        OR(
                                    TEXT((EDATE('Projektkostenkalkulation EP'!$B$8,4)+E$9),"TTT") = "Sa",
                                    TEXT((EDATE('Projektkostenkalkulation EP'!$B$8,4)+E$9),"TTT") = "So",
                                    IF(ISNA(VLOOKUP(EDATE('Projektkostenkalkulation EP'!$B$8,4)+E$9,Datenquellen!$F$7:$H$45,3,FALSE))," ",VLOOKUP(EDATE('Projektkostenkalkulation EP'!$B$8,4)+E$9,Datenquellen!$F$7:$H$45,3,FALSE))="X"
                                    ),
                          "X",
                          ""
                          ),
               "X"
            )</f>
        <v>X</v>
      </c>
      <c r="G47" s="264" t="str">
        <f xml:space="preserve"> IF(TEXT((EDATE('Projektkostenkalkulation EP'!$B$8,4)+F$9),"MM")=TEXT((EDATE('Projektkostenkalkulation EP'!$B$8,4)+(F$9-1)),"MM"),
             IF(
                        OR(
                                    TEXT((EDATE('Projektkostenkalkulation EP'!$B$8,4)+F$9),"TTT") = "Sa",
                                    TEXT((EDATE('Projektkostenkalkulation EP'!$B$8,4)+F$9),"TTT") = "So",
                                    IF(ISNA(VLOOKUP(EDATE('Projektkostenkalkulation EP'!$B$8,4)+F$9,Datenquellen!$F$7:$H$45,3,FALSE))," ",VLOOKUP(EDATE('Projektkostenkalkulation EP'!$B$8,4)+F$9,Datenquellen!$F$7:$H$45,3,FALSE))="X"
                                    ),
                          "X",
                          ""
                          ),
               "X"
            )</f>
        <v>X</v>
      </c>
      <c r="H47" s="264" t="str">
        <f xml:space="preserve"> IF(TEXT((EDATE('Projektkostenkalkulation EP'!$B$8,4)+G$9),"MM")=TEXT((EDATE('Projektkostenkalkulation EP'!$B$8,4)+(G$9-1)),"MM"),
             IF(
                        OR(
                                    TEXT((EDATE('Projektkostenkalkulation EP'!$B$8,4)+G$9),"TTT") = "Sa",
                                    TEXT((EDATE('Projektkostenkalkulation EP'!$B$8,4)+G$9),"TTT") = "So",
                                    IF(ISNA(VLOOKUP(EDATE('Projektkostenkalkulation EP'!$B$8,4)+G$9,Datenquellen!$F$7:$H$45,3,FALSE))," ",VLOOKUP(EDATE('Projektkostenkalkulation EP'!$B$8,4)+G$9,Datenquellen!$F$7:$H$45,3,FALSE))="X"
                                    ),
                          "X",
                          ""
                          ),
               "X"
            )</f>
        <v/>
      </c>
      <c r="I47" s="264" t="str">
        <f xml:space="preserve"> IF(TEXT((EDATE('Projektkostenkalkulation EP'!$B$8,4)+H$9),"MM")=TEXT((EDATE('Projektkostenkalkulation EP'!$B$8,4)+(H$9-1)),"MM"),
             IF(
                        OR(
                                    TEXT((EDATE('Projektkostenkalkulation EP'!$B$8,4)+H$9),"TTT") = "Sa",
                                    TEXT((EDATE('Projektkostenkalkulation EP'!$B$8,4)+H$9),"TTT") = "So",
                                    IF(ISNA(VLOOKUP(EDATE('Projektkostenkalkulation EP'!$B$8,4)+H$9,Datenquellen!$F$7:$H$45,3,FALSE))," ",VLOOKUP(EDATE('Projektkostenkalkulation EP'!$B$8,4)+H$9,Datenquellen!$F$7:$H$45,3,FALSE))="X"
                                    ),
                          "X",
                          ""
                          ),
               "X"
            )</f>
        <v/>
      </c>
      <c r="J47" s="264" t="str">
        <f xml:space="preserve"> IF(TEXT((EDATE('Projektkostenkalkulation EP'!$B$8,4)+I$9),"MM")=TEXT((EDATE('Projektkostenkalkulation EP'!$B$8,4)+(I$9-1)),"MM"),
             IF(
                        OR(
                                    TEXT((EDATE('Projektkostenkalkulation EP'!$B$8,4)+I$9),"TTT") = "Sa",
                                    TEXT((EDATE('Projektkostenkalkulation EP'!$B$8,4)+I$9),"TTT") = "So",
                                    IF(ISNA(VLOOKUP(EDATE('Projektkostenkalkulation EP'!$B$8,4)+I$9,Datenquellen!$F$7:$H$45,3,FALSE))," ",VLOOKUP(EDATE('Projektkostenkalkulation EP'!$B$8,4)+I$9,Datenquellen!$F$7:$H$45,3,FALSE))="X"
                                    ),
                          "X",
                          ""
                          ),
               "X"
            )</f>
        <v/>
      </c>
      <c r="K47" s="264" t="str">
        <f xml:space="preserve"> IF(TEXT((EDATE('Projektkostenkalkulation EP'!$B$8,4)+J$9),"MM")=TEXT((EDATE('Projektkostenkalkulation EP'!$B$8,4)+(J$9-1)),"MM"),
             IF(
                        OR(
                                    TEXT((EDATE('Projektkostenkalkulation EP'!$B$8,4)+J$9),"TTT") = "Sa",
                                    TEXT((EDATE('Projektkostenkalkulation EP'!$B$8,4)+J$9),"TTT") = "So",
                                    IF(ISNA(VLOOKUP(EDATE('Projektkostenkalkulation EP'!$B$8,4)+J$9,Datenquellen!$F$7:$H$45,3,FALSE))," ",VLOOKUP(EDATE('Projektkostenkalkulation EP'!$B$8,4)+J$9,Datenquellen!$F$7:$H$45,3,FALSE))="X"
                                    ),
                          "X",
                          ""
                          ),
               "X"
            )</f>
        <v>X</v>
      </c>
      <c r="L47" s="264" t="str">
        <f xml:space="preserve"> IF(TEXT((EDATE('Projektkostenkalkulation EP'!$B$8,4)+K$9),"MM")=TEXT((EDATE('Projektkostenkalkulation EP'!$B$8,4)+(K$9-1)),"MM"),
             IF(
                        OR(
                                    TEXT((EDATE('Projektkostenkalkulation EP'!$B$8,4)+K$9),"TTT") = "Sa",
                                    TEXT((EDATE('Projektkostenkalkulation EP'!$B$8,4)+K$9),"TTT") = "So",
                                    IF(ISNA(VLOOKUP(EDATE('Projektkostenkalkulation EP'!$B$8,4)+K$9,Datenquellen!$F$7:$H$45,3,FALSE))," ",VLOOKUP(EDATE('Projektkostenkalkulation EP'!$B$8,4)+K$9,Datenquellen!$F$7:$H$45,3,FALSE))="X"
                                    ),
                          "X",
                          ""
                          ),
               "X"
            )</f>
        <v/>
      </c>
      <c r="M47" s="264" t="str">
        <f xml:space="preserve"> IF(TEXT((EDATE('Projektkostenkalkulation EP'!$B$8,4)+L$9),"MM")=TEXT((EDATE('Projektkostenkalkulation EP'!$B$8,4)+(L$9-1)),"MM"),
             IF(
                        OR(
                                    TEXT((EDATE('Projektkostenkalkulation EP'!$B$8,4)+L$9),"TTT") = "Sa",
                                    TEXT((EDATE('Projektkostenkalkulation EP'!$B$8,4)+L$9),"TTT") = "So",
                                    IF(ISNA(VLOOKUP(EDATE('Projektkostenkalkulation EP'!$B$8,4)+L$9,Datenquellen!$F$7:$H$45,3,FALSE))," ",VLOOKUP(EDATE('Projektkostenkalkulation EP'!$B$8,4)+L$9,Datenquellen!$F$7:$H$45,3,FALSE))="X"
                                    ),
                          "X",
                          ""
                          ),
               "X"
            )</f>
        <v>X</v>
      </c>
      <c r="N47" s="264" t="str">
        <f xml:space="preserve"> IF(TEXT((EDATE('Projektkostenkalkulation EP'!$B$8,4)+M$9),"MM")=TEXT((EDATE('Projektkostenkalkulation EP'!$B$8,4)+(M$9-1)),"MM"),
             IF(
                        OR(
                                    TEXT((EDATE('Projektkostenkalkulation EP'!$B$8,4)+M$9),"TTT") = "Sa",
                                    TEXT((EDATE('Projektkostenkalkulation EP'!$B$8,4)+M$9),"TTT") = "So",
                                    IF(ISNA(VLOOKUP(EDATE('Projektkostenkalkulation EP'!$B$8,4)+M$9,Datenquellen!$F$7:$H$45,3,FALSE))," ",VLOOKUP(EDATE('Projektkostenkalkulation EP'!$B$8,4)+M$9,Datenquellen!$F$7:$H$45,3,FALSE))="X"
                                    ),
                          "X",
                          ""
                          ),
               "X"
            )</f>
        <v>X</v>
      </c>
      <c r="O47" s="264" t="str">
        <f xml:space="preserve"> IF(TEXT((EDATE('Projektkostenkalkulation EP'!$B$8,4)+N$9),"MM")=TEXT((EDATE('Projektkostenkalkulation EP'!$B$8,4)+(N$9-1)),"MM"),
             IF(
                        OR(
                                    TEXT((EDATE('Projektkostenkalkulation EP'!$B$8,4)+N$9),"TTT") = "Sa",
                                    TEXT((EDATE('Projektkostenkalkulation EP'!$B$8,4)+N$9),"TTT") = "So",
                                    IF(ISNA(VLOOKUP(EDATE('Projektkostenkalkulation EP'!$B$8,4)+N$9,Datenquellen!$F$7:$H$45,3,FALSE))," ",VLOOKUP(EDATE('Projektkostenkalkulation EP'!$B$8,4)+N$9,Datenquellen!$F$7:$H$45,3,FALSE))="X"
                                    ),
                          "X",
                          ""
                          ),
               "X"
            )</f>
        <v/>
      </c>
      <c r="P47" s="264" t="str">
        <f xml:space="preserve"> IF(TEXT((EDATE('Projektkostenkalkulation EP'!$B$8,4)+O$9),"MM")=TEXT((EDATE('Projektkostenkalkulation EP'!$B$8,4)+(O$9-1)),"MM"),
             IF(
                        OR(
                                    TEXT((EDATE('Projektkostenkalkulation EP'!$B$8,4)+O$9),"TTT") = "Sa",
                                    TEXT((EDATE('Projektkostenkalkulation EP'!$B$8,4)+O$9),"TTT") = "So",
                                    IF(ISNA(VLOOKUP(EDATE('Projektkostenkalkulation EP'!$B$8,4)+O$9,Datenquellen!$F$7:$H$45,3,FALSE))," ",VLOOKUP(EDATE('Projektkostenkalkulation EP'!$B$8,4)+O$9,Datenquellen!$F$7:$H$45,3,FALSE))="X"
                                    ),
                          "X",
                          ""
                          ),
               "X"
            )</f>
        <v/>
      </c>
      <c r="Q47" s="264" t="str">
        <f xml:space="preserve"> IF(TEXT((EDATE('Projektkostenkalkulation EP'!$B$8,4)+P$9),"MM")=TEXT((EDATE('Projektkostenkalkulation EP'!$B$8,4)+(P$9-1)),"MM"),
             IF(
                        OR(
                                    TEXT((EDATE('Projektkostenkalkulation EP'!$B$8,4)+P$9),"TTT") = "Sa",
                                    TEXT((EDATE('Projektkostenkalkulation EP'!$B$8,4)+P$9),"TTT") = "So",
                                    IF(ISNA(VLOOKUP(EDATE('Projektkostenkalkulation EP'!$B$8,4)+P$9,Datenquellen!$F$7:$H$45,3,FALSE))," ",VLOOKUP(EDATE('Projektkostenkalkulation EP'!$B$8,4)+P$9,Datenquellen!$F$7:$H$45,3,FALSE))="X"
                                    ),
                          "X",
                          ""
                          ),
               "X"
            )</f>
        <v/>
      </c>
      <c r="R47" s="264" t="str">
        <f xml:space="preserve"> IF(TEXT((EDATE('Projektkostenkalkulation EP'!$B$8,4)+Q$9),"MM")=TEXT((EDATE('Projektkostenkalkulation EP'!$B$8,4)+(Q$9-1)),"MM"),
             IF(
                        OR(
                                    TEXT((EDATE('Projektkostenkalkulation EP'!$B$8,4)+Q$9),"TTT") = "Sa",
                                    TEXT((EDATE('Projektkostenkalkulation EP'!$B$8,4)+Q$9),"TTT") = "So",
                                    IF(ISNA(VLOOKUP(EDATE('Projektkostenkalkulation EP'!$B$8,4)+Q$9,Datenquellen!$F$7:$H$45,3,FALSE))," ",VLOOKUP(EDATE('Projektkostenkalkulation EP'!$B$8,4)+Q$9,Datenquellen!$F$7:$H$45,3,FALSE))="X"
                                    ),
                          "X",
                          ""
                          ),
               "X"
            )</f>
        <v/>
      </c>
      <c r="S47" s="264" t="str">
        <f xml:space="preserve"> IF(TEXT((EDATE('Projektkostenkalkulation EP'!$B$8,4)+R$9),"MM")=TEXT((EDATE('Projektkostenkalkulation EP'!$B$8,4)+(R$9-1)),"MM"),
             IF(
                        OR(
                                    TEXT((EDATE('Projektkostenkalkulation EP'!$B$8,4)+R$9),"TTT") = "Sa",
                                    TEXT((EDATE('Projektkostenkalkulation EP'!$B$8,4)+R$9),"TTT") = "So",
                                    IF(ISNA(VLOOKUP(EDATE('Projektkostenkalkulation EP'!$B$8,4)+R$9,Datenquellen!$F$7:$H$45,3,FALSE))," ",VLOOKUP(EDATE('Projektkostenkalkulation EP'!$B$8,4)+R$9,Datenquellen!$F$7:$H$45,3,FALSE))="X"
                                    ),
                          "X",
                          ""
                          ),
               "X"
            )</f>
        <v/>
      </c>
      <c r="T47" s="264" t="str">
        <f xml:space="preserve"> IF(TEXT((EDATE('Projektkostenkalkulation EP'!$B$8,4)+S$9),"MM")=TEXT((EDATE('Projektkostenkalkulation EP'!$B$8,4)+(S$9-1)),"MM"),
             IF(
                        OR(
                                    TEXT((EDATE('Projektkostenkalkulation EP'!$B$8,4)+S$9),"TTT") = "Sa",
                                    TEXT((EDATE('Projektkostenkalkulation EP'!$B$8,4)+S$9),"TTT") = "So",
                                    IF(ISNA(VLOOKUP(EDATE('Projektkostenkalkulation EP'!$B$8,4)+S$9,Datenquellen!$F$7:$H$45,3,FALSE))," ",VLOOKUP(EDATE('Projektkostenkalkulation EP'!$B$8,4)+S$9,Datenquellen!$F$7:$H$45,3,FALSE))="X"
                                    ),
                          "X",
                          ""
                          ),
               "X"
            )</f>
        <v>X</v>
      </c>
      <c r="U47" s="264" t="str">
        <f xml:space="preserve"> IF(TEXT((EDATE('Projektkostenkalkulation EP'!$B$8,4)+T$9),"MM")=TEXT((EDATE('Projektkostenkalkulation EP'!$B$8,4)+(T$9-1)),"MM"),
             IF(
                        OR(
                                    TEXT((EDATE('Projektkostenkalkulation EP'!$B$8,4)+T$9),"TTT") = "Sa",
                                    TEXT((EDATE('Projektkostenkalkulation EP'!$B$8,4)+T$9),"TTT") = "So",
                                    IF(ISNA(VLOOKUP(EDATE('Projektkostenkalkulation EP'!$B$8,4)+T$9,Datenquellen!$F$7:$H$45,3,FALSE))," ",VLOOKUP(EDATE('Projektkostenkalkulation EP'!$B$8,4)+T$9,Datenquellen!$F$7:$H$45,3,FALSE))="X"
                                    ),
                          "X",
                          ""
                          ),
               "X"
            )</f>
        <v>X</v>
      </c>
      <c r="V47" s="264" t="str">
        <f xml:space="preserve"> IF(TEXT((EDATE('Projektkostenkalkulation EP'!$B$8,4)+U$9),"MM")=TEXT((EDATE('Projektkostenkalkulation EP'!$B$8,4)+(U$9-1)),"MM"),
             IF(
                        OR(
                                    TEXT((EDATE('Projektkostenkalkulation EP'!$B$8,4)+U$9),"TTT") = "Sa",
                                    TEXT((EDATE('Projektkostenkalkulation EP'!$B$8,4)+U$9),"TTT") = "So",
                                    IF(ISNA(VLOOKUP(EDATE('Projektkostenkalkulation EP'!$B$8,4)+U$9,Datenquellen!$F$7:$H$45,3,FALSE))," ",VLOOKUP(EDATE('Projektkostenkalkulation EP'!$B$8,4)+U$9,Datenquellen!$F$7:$H$45,3,FALSE))="X"
                                    ),
                          "X",
                          ""
                          ),
               "X"
            )</f>
        <v>X</v>
      </c>
      <c r="W47" s="264" t="str">
        <f xml:space="preserve"> IF(TEXT((EDATE('Projektkostenkalkulation EP'!$B$8,4)+V$9),"MM")=TEXT((EDATE('Projektkostenkalkulation EP'!$B$8,4)+(V$9-1)),"MM"),
             IF(
                        OR(
                                    TEXT((EDATE('Projektkostenkalkulation EP'!$B$8,4)+V$9),"TTT") = "Sa",
                                    TEXT((EDATE('Projektkostenkalkulation EP'!$B$8,4)+V$9),"TTT") = "So",
                                    IF(ISNA(VLOOKUP(EDATE('Projektkostenkalkulation EP'!$B$8,4)+V$9,Datenquellen!$F$7:$H$45,3,FALSE))," ",VLOOKUP(EDATE('Projektkostenkalkulation EP'!$B$8,4)+V$9,Datenquellen!$F$7:$H$45,3,FALSE))="X"
                                    ),
                          "X",
                          ""
                          ),
               "X"
            )</f>
        <v/>
      </c>
      <c r="X47" s="264" t="str">
        <f xml:space="preserve"> IF(TEXT((EDATE('Projektkostenkalkulation EP'!$B$8,4)+W$9),"MM")=TEXT((EDATE('Projektkostenkalkulation EP'!$B$8,4)+(W$9-1)),"MM"),
             IF(
                        OR(
                                    TEXT((EDATE('Projektkostenkalkulation EP'!$B$8,4)+W$9),"TTT") = "Sa",
                                    TEXT((EDATE('Projektkostenkalkulation EP'!$B$8,4)+W$9),"TTT") = "So",
                                    IF(ISNA(VLOOKUP(EDATE('Projektkostenkalkulation EP'!$B$8,4)+W$9,Datenquellen!$F$7:$H$45,3,FALSE))," ",VLOOKUP(EDATE('Projektkostenkalkulation EP'!$B$8,4)+W$9,Datenquellen!$F$7:$H$45,3,FALSE))="X"
                                    ),
                          "X",
                          ""
                          ),
               "X"
            )</f>
        <v/>
      </c>
      <c r="Y47" s="264" t="str">
        <f xml:space="preserve"> IF(TEXT((EDATE('Projektkostenkalkulation EP'!$B$8,4)+X$9),"MM")=TEXT((EDATE('Projektkostenkalkulation EP'!$B$8,4)+(X$9-1)),"MM"),
             IF(
                        OR(
                                    TEXT((EDATE('Projektkostenkalkulation EP'!$B$8,4)+X$9),"TTT") = "Sa",
                                    TEXT((EDATE('Projektkostenkalkulation EP'!$B$8,4)+X$9),"TTT") = "So",
                                    IF(ISNA(VLOOKUP(EDATE('Projektkostenkalkulation EP'!$B$8,4)+X$9,Datenquellen!$F$7:$H$45,3,FALSE))," ",VLOOKUP(EDATE('Projektkostenkalkulation EP'!$B$8,4)+X$9,Datenquellen!$F$7:$H$45,3,FALSE))="X"
                                    ),
                          "X",
                          ""
                          ),
               "X"
            )</f>
        <v/>
      </c>
      <c r="Z47" s="264" t="str">
        <f xml:space="preserve"> IF(TEXT((EDATE('Projektkostenkalkulation EP'!$B$8,4)+Y$9),"MM")=TEXT((EDATE('Projektkostenkalkulation EP'!$B$8,4)+(Y$9-1)),"MM"),
             IF(
                        OR(
                                    TEXT((EDATE('Projektkostenkalkulation EP'!$B$8,4)+Y$9),"TTT") = "Sa",
                                    TEXT((EDATE('Projektkostenkalkulation EP'!$B$8,4)+Y$9),"TTT") = "So",
                                    IF(ISNA(VLOOKUP(EDATE('Projektkostenkalkulation EP'!$B$8,4)+Y$9,Datenquellen!$F$7:$H$45,3,FALSE))," ",VLOOKUP(EDATE('Projektkostenkalkulation EP'!$B$8,4)+Y$9,Datenquellen!$F$7:$H$45,3,FALSE))="X"
                                    ),
                          "X",
                          ""
                          ),
               "X"
            )</f>
        <v/>
      </c>
      <c r="AA47" s="264" t="str">
        <f xml:space="preserve"> IF(TEXT((EDATE('Projektkostenkalkulation EP'!$B$8,4)+Z$9),"MM")=TEXT((EDATE('Projektkostenkalkulation EP'!$B$8,4)+(Z$9-1)),"MM"),
             IF(
                        OR(
                                    TEXT((EDATE('Projektkostenkalkulation EP'!$B$8,4)+Z$9),"TTT") = "Sa",
                                    TEXT((EDATE('Projektkostenkalkulation EP'!$B$8,4)+Z$9),"TTT") = "So",
                                    IF(ISNA(VLOOKUP(EDATE('Projektkostenkalkulation EP'!$B$8,4)+Z$9,Datenquellen!$F$7:$H$45,3,FALSE))," ",VLOOKUP(EDATE('Projektkostenkalkulation EP'!$B$8,4)+Z$9,Datenquellen!$F$7:$H$45,3,FALSE))="X"
                                    ),
                          "X",
                          ""
                          ),
               "X"
            )</f>
        <v>X</v>
      </c>
      <c r="AB47" s="264" t="str">
        <f xml:space="preserve"> IF(TEXT((EDATE('Projektkostenkalkulation EP'!$B$8,4)+AA$9),"MM")=TEXT((EDATE('Projektkostenkalkulation EP'!$B$8,4)+(AA$9-1)),"MM"),
             IF(
                        OR(
                                    TEXT((EDATE('Projektkostenkalkulation EP'!$B$8,4)+AA$9),"TTT") = "Sa",
                                    TEXT((EDATE('Projektkostenkalkulation EP'!$B$8,4)+AA$9),"TTT") = "So",
                                    IF(ISNA(VLOOKUP(EDATE('Projektkostenkalkulation EP'!$B$8,4)+AA$9,Datenquellen!$F$7:$H$45,3,FALSE))," ",VLOOKUP(EDATE('Projektkostenkalkulation EP'!$B$8,4)+AA$9,Datenquellen!$F$7:$H$45,3,FALSE))="X"
                                    ),
                          "X",
                          ""
                          ),
               "X"
            )</f>
        <v>X</v>
      </c>
      <c r="AC47" s="264" t="str">
        <f xml:space="preserve"> IF(TEXT((EDATE('Projektkostenkalkulation EP'!$B$8,4)+AB$9),"MM")=TEXT((EDATE('Projektkostenkalkulation EP'!$B$8,4)+(AB$9-1)),"MM"),
             IF(
                        OR(
                                    TEXT((EDATE('Projektkostenkalkulation EP'!$B$8,4)+AB$9),"TTT") = "Sa",
                                    TEXT((EDATE('Projektkostenkalkulation EP'!$B$8,4)+AB$9),"TTT") = "So",
                                    IF(ISNA(VLOOKUP(EDATE('Projektkostenkalkulation EP'!$B$8,4)+AB$9,Datenquellen!$F$7:$H$45,3,FALSE))," ",VLOOKUP(EDATE('Projektkostenkalkulation EP'!$B$8,4)+AB$9,Datenquellen!$F$7:$H$45,3,FALSE))="X"
                                    ),
                          "X",
                          ""
                          ),
               "X"
            )</f>
        <v/>
      </c>
      <c r="AD47" s="264" t="str">
        <f xml:space="preserve"> IF(TEXT((EDATE('Projektkostenkalkulation EP'!$B$8,4)+AC$9),"MM")=TEXT((EDATE('Projektkostenkalkulation EP'!$B$8,4)+(AC$9-1)),"MM"),
             IF(
                        OR(
                                    TEXT((EDATE('Projektkostenkalkulation EP'!$B$8,4)+AC$9),"TTT") = "Sa",
                                    TEXT((EDATE('Projektkostenkalkulation EP'!$B$8,4)+AC$9),"TTT") = "So",
                                    IF(ISNA(VLOOKUP(EDATE('Projektkostenkalkulation EP'!$B$8,4)+AC$9,Datenquellen!$F$7:$H$45,3,FALSE))," ",VLOOKUP(EDATE('Projektkostenkalkulation EP'!$B$8,4)+AC$9,Datenquellen!$F$7:$H$45,3,FALSE))="X"
                                    ),
                          "X",
                          ""
                          ),
               "X"
            )</f>
        <v/>
      </c>
      <c r="AE47" s="264" t="str">
        <f xml:space="preserve"> IF(TEXT((EDATE('Projektkostenkalkulation EP'!$B$8,4)+AD$9),"MM")=TEXT((EDATE('Projektkostenkalkulation EP'!$B$8,4)+(AD$9-1)),"MM"),
             IF(
                        OR(
                                    TEXT((EDATE('Projektkostenkalkulation EP'!$B$8,4)+AD$9),"TTT") = "Sa",
                                    TEXT((EDATE('Projektkostenkalkulation EP'!$B$8,4)+AD$9),"TTT") = "So",
                                    IF(ISNA(VLOOKUP(EDATE('Projektkostenkalkulation EP'!$B$8,4)+AD$9,Datenquellen!$F$7:$H$45,3,FALSE))," ",VLOOKUP(EDATE('Projektkostenkalkulation EP'!$B$8,4)+AD$9,Datenquellen!$F$7:$H$45,3,FALSE))="X"
                                    ),
                          "X",
                          ""
                          ),
               "X"
            )</f>
        <v/>
      </c>
      <c r="AF47" s="264" t="str">
        <f xml:space="preserve"> IF(TEXT((EDATE('Projektkostenkalkulation EP'!$B$8,4)+AE$9),"MM")=TEXT((EDATE('Projektkostenkalkulation EP'!$B$8,4)+(AE$9-1)),"MM"),
             IF(
                        OR(
                                    TEXT((EDATE('Projektkostenkalkulation EP'!$B$8,4)+AE$9),"TTT") = "Sa",
                                    TEXT((EDATE('Projektkostenkalkulation EP'!$B$8,4)+AE$9),"TTT") = "So",
                                    IF(ISNA(VLOOKUP(EDATE('Projektkostenkalkulation EP'!$B$8,4)+AE$9,Datenquellen!$F$7:$H$45,3,FALSE))," ",VLOOKUP(EDATE('Projektkostenkalkulation EP'!$B$8,4)+AE$9,Datenquellen!$F$7:$H$45,3,FALSE))="X"
                                    ),
                          "X",
                          ""
                          ),
               "X"
            )</f>
        <v>X</v>
      </c>
      <c r="AG47" s="264" t="str">
        <f xml:space="preserve"> IF(TEXT((EDATE('Projektkostenkalkulation EP'!$B$8,4)+AF$9),"MM")=TEXT((EDATE('Projektkostenkalkulation EP'!$B$8,4)+(AF$9-1)),"MM"),
             IF(
                        OR(
                                    TEXT((EDATE('Projektkostenkalkulation EP'!$B$8,4)+AF$9),"TTT") = "Sa",
                                    TEXT((EDATE('Projektkostenkalkulation EP'!$B$8,4)+AF$9),"TTT") = "So",
                                    IF(ISNA(VLOOKUP(EDATE('Projektkostenkalkulation EP'!$B$8,4)+AF$9,Datenquellen!$F$7:$H$45,3,FALSE))," ",VLOOKUP(EDATE('Projektkostenkalkulation EP'!$B$8,4)+AF$9,Datenquellen!$F$7:$H$45,3,FALSE))="X"
                                    ),
                          "X",
                          ""
                          ),
               "X"
            )</f>
        <v/>
      </c>
      <c r="AH47" s="229"/>
      <c r="AI47" s="230"/>
      <c r="AJ47" s="475"/>
      <c r="AK47" s="472" t="str">
        <f>TEXT(EDATE('Projektkostenkalkulation EP'!$B$8,4),"MMMM")</f>
        <v>Mai</v>
      </c>
      <c r="AL47" s="226"/>
      <c r="AM47" s="227" t="str">
        <f>IF(
            OR(
                     TEXT(EDATE('Projektkostenkalkulation EP'!$B$8,4),"TTT") = "Sa",
                     TEXT(EDATE('Projektkostenkalkulation EP'!$B$8,4),"TTT") = "So",
                     IF(ISNA(VLOOKUP(EDATE('Projektkostenkalkulation EP'!$B$8,4),Datenquellen!$F$7:$H$45,3,FALSE))," ",VLOOKUP(EDATE('Projektkostenkalkulation EP'!$B$8,4),Datenquellen!$F$7:$H$45,3,FALSE))="X"
                            ),
                    "X",
                    ""
            )</f>
        <v>X</v>
      </c>
      <c r="AN47" s="227" t="str">
        <f xml:space="preserve"> IF(TEXT((EDATE('Projektkostenkalkulation EP'!$B$8,4)+AM$9),"MM")=TEXT((EDATE('Projektkostenkalkulation EP'!$B$8,4)+(AM$9-1)),"MM"),
             IF(
                        OR(
                                    TEXT((EDATE('Projektkostenkalkulation EP'!$B$8,4)+AM$9),"TTT") = "Sa",
                                    TEXT((EDATE('Projektkostenkalkulation EP'!$B$8,4)+AM$9),"TTT") = "So",
                                    IF(ISNA(VLOOKUP(EDATE('Projektkostenkalkulation EP'!$B$8,4)+AM$9,Datenquellen!$F$7:$H$45,3,FALSE))," ",VLOOKUP(EDATE('Projektkostenkalkulation EP'!$B$8,4)+AM$9,Datenquellen!$F$7:$H$45,3,FALSE))="X"
                                    ),
                          "X",
                          ""
                          ),
               "X"
            )</f>
        <v/>
      </c>
      <c r="AO47" s="227" t="str">
        <f xml:space="preserve"> IF(TEXT((EDATE('Projektkostenkalkulation EP'!$B$8,4)+AN$9),"MM")=TEXT((EDATE('Projektkostenkalkulation EP'!$B$8,4)+(AN$9-1)),"MM"),
             IF(
                        OR(
                                    TEXT((EDATE('Projektkostenkalkulation EP'!$B$8,4)+AN$9),"TTT") = "Sa",
                                    TEXT((EDATE('Projektkostenkalkulation EP'!$B$8,4)+AN$9),"TTT") = "So",
                                    IF(ISNA(VLOOKUP(EDATE('Projektkostenkalkulation EP'!$B$8,4)+AN$9,Datenquellen!$F$7:$H$45,3,FALSE))," ",VLOOKUP(EDATE('Projektkostenkalkulation EP'!$B$8,4)+AN$9,Datenquellen!$F$7:$H$45,3,FALSE))="X"
                                    ),
                          "X",
                          ""
                          ),
               "X"
            )</f>
        <v/>
      </c>
      <c r="AP47" s="227" t="str">
        <f xml:space="preserve"> IF(TEXT((EDATE('Projektkostenkalkulation EP'!$B$8,4)+AO$9),"MM")=TEXT((EDATE('Projektkostenkalkulation EP'!$B$8,4)+(AO$9-1)),"MM"),
             IF(
                        OR(
                                    TEXT((EDATE('Projektkostenkalkulation EP'!$B$8,4)+AO$9),"TTT") = "Sa",
                                    TEXT((EDATE('Projektkostenkalkulation EP'!$B$8,4)+AO$9),"TTT") = "So",
                                    IF(ISNA(VLOOKUP(EDATE('Projektkostenkalkulation EP'!$B$8,4)+AO$9,Datenquellen!$F$7:$H$45,3,FALSE))," ",VLOOKUP(EDATE('Projektkostenkalkulation EP'!$B$8,4)+AO$9,Datenquellen!$F$7:$H$45,3,FALSE))="X"
                                    ),
                          "X",
                          ""
                          ),
               "X"
            )</f>
        <v>X</v>
      </c>
      <c r="AQ47" s="227" t="str">
        <f xml:space="preserve"> IF(TEXT((EDATE('Projektkostenkalkulation EP'!$B$8,4)+AP$9),"MM")=TEXT((EDATE('Projektkostenkalkulation EP'!$B$8,4)+(AP$9-1)),"MM"),
             IF(
                        OR(
                                    TEXT((EDATE('Projektkostenkalkulation EP'!$B$8,4)+AP$9),"TTT") = "Sa",
                                    TEXT((EDATE('Projektkostenkalkulation EP'!$B$8,4)+AP$9),"TTT") = "So",
                                    IF(ISNA(VLOOKUP(EDATE('Projektkostenkalkulation EP'!$B$8,4)+AP$9,Datenquellen!$F$7:$H$45,3,FALSE))," ",VLOOKUP(EDATE('Projektkostenkalkulation EP'!$B$8,4)+AP$9,Datenquellen!$F$7:$H$45,3,FALSE))="X"
                                    ),
                          "X",
                          ""
                          ),
               "X"
            )</f>
        <v>X</v>
      </c>
      <c r="AR47" s="227" t="str">
        <f xml:space="preserve"> IF(TEXT((EDATE('Projektkostenkalkulation EP'!$B$8,4)+AQ$9),"MM")=TEXT((EDATE('Projektkostenkalkulation EP'!$B$8,4)+(AQ$9-1)),"MM"),
             IF(
                        OR(
                                    TEXT((EDATE('Projektkostenkalkulation EP'!$B$8,4)+AQ$9),"TTT") = "Sa",
                                    TEXT((EDATE('Projektkostenkalkulation EP'!$B$8,4)+AQ$9),"TTT") = "So",
                                    IF(ISNA(VLOOKUP(EDATE('Projektkostenkalkulation EP'!$B$8,4)+AQ$9,Datenquellen!$F$7:$H$45,3,FALSE))," ",VLOOKUP(EDATE('Projektkostenkalkulation EP'!$B$8,4)+AQ$9,Datenquellen!$F$7:$H$45,3,FALSE))="X"
                                    ),
                          "X",
                          ""
                          ),
               "X"
            )</f>
        <v/>
      </c>
      <c r="AS47" s="227" t="str">
        <f xml:space="preserve"> IF(TEXT((EDATE('Projektkostenkalkulation EP'!$B$8,4)+AR$9),"MM")=TEXT((EDATE('Projektkostenkalkulation EP'!$B$8,4)+(AR$9-1)),"MM"),
             IF(
                        OR(
                                    TEXT((EDATE('Projektkostenkalkulation EP'!$B$8,4)+AR$9),"TTT") = "Sa",
                                    TEXT((EDATE('Projektkostenkalkulation EP'!$B$8,4)+AR$9),"TTT") = "So",
                                    IF(ISNA(VLOOKUP(EDATE('Projektkostenkalkulation EP'!$B$8,4)+AR$9,Datenquellen!$F$7:$H$45,3,FALSE))," ",VLOOKUP(EDATE('Projektkostenkalkulation EP'!$B$8,4)+AR$9,Datenquellen!$F$7:$H$45,3,FALSE))="X"
                                    ),
                          "X",
                          ""
                          ),
               "X"
            )</f>
        <v/>
      </c>
      <c r="AT47" s="227" t="str">
        <f xml:space="preserve"> IF(TEXT((EDATE('Projektkostenkalkulation EP'!$B$8,4)+AS$9),"MM")=TEXT((EDATE('Projektkostenkalkulation EP'!$B$8,4)+(AS$9-1)),"MM"),
             IF(
                        OR(
                                    TEXT((EDATE('Projektkostenkalkulation EP'!$B$8,4)+AS$9),"TTT") = "Sa",
                                    TEXT((EDATE('Projektkostenkalkulation EP'!$B$8,4)+AS$9),"TTT") = "So",
                                    IF(ISNA(VLOOKUP(EDATE('Projektkostenkalkulation EP'!$B$8,4)+AS$9,Datenquellen!$F$7:$H$45,3,FALSE))," ",VLOOKUP(EDATE('Projektkostenkalkulation EP'!$B$8,4)+AS$9,Datenquellen!$F$7:$H$45,3,FALSE))="X"
                                    ),
                          "X",
                          ""
                          ),
               "X"
            )</f>
        <v/>
      </c>
      <c r="AU47" s="227" t="str">
        <f xml:space="preserve"> IF(TEXT((EDATE('Projektkostenkalkulation EP'!$B$8,4)+AT$9),"MM")=TEXT((EDATE('Projektkostenkalkulation EP'!$B$8,4)+(AT$9-1)),"MM"),
             IF(
                        OR(
                                    TEXT((EDATE('Projektkostenkalkulation EP'!$B$8,4)+AT$9),"TTT") = "Sa",
                                    TEXT((EDATE('Projektkostenkalkulation EP'!$B$8,4)+AT$9),"TTT") = "So",
                                    IF(ISNA(VLOOKUP(EDATE('Projektkostenkalkulation EP'!$B$8,4)+AT$9,Datenquellen!$F$7:$H$45,3,FALSE))," ",VLOOKUP(EDATE('Projektkostenkalkulation EP'!$B$8,4)+AT$9,Datenquellen!$F$7:$H$45,3,FALSE))="X"
                                    ),
                          "X",
                          ""
                          ),
               "X"
            )</f>
        <v>X</v>
      </c>
      <c r="AV47" s="227" t="str">
        <f xml:space="preserve"> IF(TEXT((EDATE('Projektkostenkalkulation EP'!$B$8,4)+AU$9),"MM")=TEXT((EDATE('Projektkostenkalkulation EP'!$B$8,4)+(AU$9-1)),"MM"),
             IF(
                        OR(
                                    TEXT((EDATE('Projektkostenkalkulation EP'!$B$8,4)+AU$9),"TTT") = "Sa",
                                    TEXT((EDATE('Projektkostenkalkulation EP'!$B$8,4)+AU$9),"TTT") = "So",
                                    IF(ISNA(VLOOKUP(EDATE('Projektkostenkalkulation EP'!$B$8,4)+AU$9,Datenquellen!$F$7:$H$45,3,FALSE))," ",VLOOKUP(EDATE('Projektkostenkalkulation EP'!$B$8,4)+AU$9,Datenquellen!$F$7:$H$45,3,FALSE))="X"
                                    ),
                          "X",
                          ""
                          ),
               "X"
            )</f>
        <v/>
      </c>
      <c r="AW47" s="227" t="str">
        <f xml:space="preserve"> IF(TEXT((EDATE('Projektkostenkalkulation EP'!$B$8,4)+AV$9),"MM")=TEXT((EDATE('Projektkostenkalkulation EP'!$B$8,4)+(AV$9-1)),"MM"),
             IF(
                        OR(
                                    TEXT((EDATE('Projektkostenkalkulation EP'!$B$8,4)+AV$9),"TTT") = "Sa",
                                    TEXT((EDATE('Projektkostenkalkulation EP'!$B$8,4)+AV$9),"TTT") = "So",
                                    IF(ISNA(VLOOKUP(EDATE('Projektkostenkalkulation EP'!$B$8,4)+AV$9,Datenquellen!$F$7:$H$45,3,FALSE))," ",VLOOKUP(EDATE('Projektkostenkalkulation EP'!$B$8,4)+AV$9,Datenquellen!$F$7:$H$45,3,FALSE))="X"
                                    ),
                          "X",
                          ""
                          ),
               "X"
            )</f>
        <v>X</v>
      </c>
      <c r="AX47" s="227" t="str">
        <f xml:space="preserve"> IF(TEXT((EDATE('Projektkostenkalkulation EP'!$B$8,4)+AW$9),"MM")=TEXT((EDATE('Projektkostenkalkulation EP'!$B$8,4)+(AW$9-1)),"MM"),
             IF(
                        OR(
                                    TEXT((EDATE('Projektkostenkalkulation EP'!$B$8,4)+AW$9),"TTT") = "Sa",
                                    TEXT((EDATE('Projektkostenkalkulation EP'!$B$8,4)+AW$9),"TTT") = "So",
                                    IF(ISNA(VLOOKUP(EDATE('Projektkostenkalkulation EP'!$B$8,4)+AW$9,Datenquellen!$F$7:$H$45,3,FALSE))," ",VLOOKUP(EDATE('Projektkostenkalkulation EP'!$B$8,4)+AW$9,Datenquellen!$F$7:$H$45,3,FALSE))="X"
                                    ),
                          "X",
                          ""
                          ),
               "X"
            )</f>
        <v>X</v>
      </c>
      <c r="AY47" s="227" t="str">
        <f xml:space="preserve"> IF(TEXT((EDATE('Projektkostenkalkulation EP'!$B$8,4)+AX$9),"MM")=TEXT((EDATE('Projektkostenkalkulation EP'!$B$8,4)+(AX$9-1)),"MM"),
             IF(
                        OR(
                                    TEXT((EDATE('Projektkostenkalkulation EP'!$B$8,4)+AX$9),"TTT") = "Sa",
                                    TEXT((EDATE('Projektkostenkalkulation EP'!$B$8,4)+AX$9),"TTT") = "So",
                                    IF(ISNA(VLOOKUP(EDATE('Projektkostenkalkulation EP'!$B$8,4)+AX$9,Datenquellen!$F$7:$H$45,3,FALSE))," ",VLOOKUP(EDATE('Projektkostenkalkulation EP'!$B$8,4)+AX$9,Datenquellen!$F$7:$H$45,3,FALSE))="X"
                                    ),
                          "X",
                          ""
                          ),
               "X"
            )</f>
        <v/>
      </c>
      <c r="AZ47" s="227" t="str">
        <f xml:space="preserve"> IF(TEXT((EDATE('Projektkostenkalkulation EP'!$B$8,4)+AY$9),"MM")=TEXT((EDATE('Projektkostenkalkulation EP'!$B$8,4)+(AY$9-1)),"MM"),
             IF(
                        OR(
                                    TEXT((EDATE('Projektkostenkalkulation EP'!$B$8,4)+AY$9),"TTT") = "Sa",
                                    TEXT((EDATE('Projektkostenkalkulation EP'!$B$8,4)+AY$9),"TTT") = "So",
                                    IF(ISNA(VLOOKUP(EDATE('Projektkostenkalkulation EP'!$B$8,4)+AY$9,Datenquellen!$F$7:$H$45,3,FALSE))," ",VLOOKUP(EDATE('Projektkostenkalkulation EP'!$B$8,4)+AY$9,Datenquellen!$F$7:$H$45,3,FALSE))="X"
                                    ),
                          "X",
                          ""
                          ),
               "X"
            )</f>
        <v/>
      </c>
      <c r="BA47" s="227" t="str">
        <f xml:space="preserve"> IF(TEXT((EDATE('Projektkostenkalkulation EP'!$B$8,4)+AZ$9),"MM")=TEXT((EDATE('Projektkostenkalkulation EP'!$B$8,4)+(AZ$9-1)),"MM"),
             IF(
                        OR(
                                    TEXT((EDATE('Projektkostenkalkulation EP'!$B$8,4)+AZ$9),"TTT") = "Sa",
                                    TEXT((EDATE('Projektkostenkalkulation EP'!$B$8,4)+AZ$9),"TTT") = "So",
                                    IF(ISNA(VLOOKUP(EDATE('Projektkostenkalkulation EP'!$B$8,4)+AZ$9,Datenquellen!$F$7:$H$45,3,FALSE))," ",VLOOKUP(EDATE('Projektkostenkalkulation EP'!$B$8,4)+AZ$9,Datenquellen!$F$7:$H$45,3,FALSE))="X"
                                    ),
                          "X",
                          ""
                          ),
               "X"
            )</f>
        <v/>
      </c>
      <c r="BB47" s="227" t="str">
        <f xml:space="preserve"> IF(TEXT((EDATE('Projektkostenkalkulation EP'!$B$8,4)+BA$9),"MM")=TEXT((EDATE('Projektkostenkalkulation EP'!$B$8,4)+(BA$9-1)),"MM"),
             IF(
                        OR(
                                    TEXT((EDATE('Projektkostenkalkulation EP'!$B$8,4)+BA$9),"TTT") = "Sa",
                                    TEXT((EDATE('Projektkostenkalkulation EP'!$B$8,4)+BA$9),"TTT") = "So",
                                    IF(ISNA(VLOOKUP(EDATE('Projektkostenkalkulation EP'!$B$8,4)+BA$9,Datenquellen!$F$7:$H$45,3,FALSE))," ",VLOOKUP(EDATE('Projektkostenkalkulation EP'!$B$8,4)+BA$9,Datenquellen!$F$7:$H$45,3,FALSE))="X"
                                    ),
                          "X",
                          ""
                          ),
               "X"
            )</f>
        <v/>
      </c>
      <c r="BC47" s="227" t="str">
        <f xml:space="preserve"> IF(TEXT((EDATE('Projektkostenkalkulation EP'!$B$8,4)+BB$9),"MM")=TEXT((EDATE('Projektkostenkalkulation EP'!$B$8,4)+(BB$9-1)),"MM"),
             IF(
                        OR(
                                    TEXT((EDATE('Projektkostenkalkulation EP'!$B$8,4)+BB$9),"TTT") = "Sa",
                                    TEXT((EDATE('Projektkostenkalkulation EP'!$B$8,4)+BB$9),"TTT") = "So",
                                    IF(ISNA(VLOOKUP(EDATE('Projektkostenkalkulation EP'!$B$8,4)+BB$9,Datenquellen!$F$7:$H$45,3,FALSE))," ",VLOOKUP(EDATE('Projektkostenkalkulation EP'!$B$8,4)+BB$9,Datenquellen!$F$7:$H$45,3,FALSE))="X"
                                    ),
                          "X",
                          ""
                          ),
               "X"
            )</f>
        <v/>
      </c>
      <c r="BD47" s="227" t="str">
        <f xml:space="preserve"> IF(TEXT((EDATE('Projektkostenkalkulation EP'!$B$8,4)+BC$9),"MM")=TEXT((EDATE('Projektkostenkalkulation EP'!$B$8,4)+(BC$9-1)),"MM"),
             IF(
                        OR(
                                    TEXT((EDATE('Projektkostenkalkulation EP'!$B$8,4)+BC$9),"TTT") = "Sa",
                                    TEXT((EDATE('Projektkostenkalkulation EP'!$B$8,4)+BC$9),"TTT") = "So",
                                    IF(ISNA(VLOOKUP(EDATE('Projektkostenkalkulation EP'!$B$8,4)+BC$9,Datenquellen!$F$7:$H$45,3,FALSE))," ",VLOOKUP(EDATE('Projektkostenkalkulation EP'!$B$8,4)+BC$9,Datenquellen!$F$7:$H$45,3,FALSE))="X"
                                    ),
                          "X",
                          ""
                          ),
               "X"
            )</f>
        <v>X</v>
      </c>
      <c r="BE47" s="227" t="str">
        <f xml:space="preserve"> IF(TEXT((EDATE('Projektkostenkalkulation EP'!$B$8,4)+BD$9),"MM")=TEXT((EDATE('Projektkostenkalkulation EP'!$B$8,4)+(BD$9-1)),"MM"),
             IF(
                        OR(
                                    TEXT((EDATE('Projektkostenkalkulation EP'!$B$8,4)+BD$9),"TTT") = "Sa",
                                    TEXT((EDATE('Projektkostenkalkulation EP'!$B$8,4)+BD$9),"TTT") = "So",
                                    IF(ISNA(VLOOKUP(EDATE('Projektkostenkalkulation EP'!$B$8,4)+BD$9,Datenquellen!$F$7:$H$45,3,FALSE))," ",VLOOKUP(EDATE('Projektkostenkalkulation EP'!$B$8,4)+BD$9,Datenquellen!$F$7:$H$45,3,FALSE))="X"
                                    ),
                          "X",
                          ""
                          ),
               "X"
            )</f>
        <v>X</v>
      </c>
      <c r="BF47" s="227" t="str">
        <f xml:space="preserve"> IF(TEXT((EDATE('Projektkostenkalkulation EP'!$B$8,4)+BE$9),"MM")=TEXT((EDATE('Projektkostenkalkulation EP'!$B$8,4)+(BE$9-1)),"MM"),
             IF(
                        OR(
                                    TEXT((EDATE('Projektkostenkalkulation EP'!$B$8,4)+BE$9),"TTT") = "Sa",
                                    TEXT((EDATE('Projektkostenkalkulation EP'!$B$8,4)+BE$9),"TTT") = "So",
                                    IF(ISNA(VLOOKUP(EDATE('Projektkostenkalkulation EP'!$B$8,4)+BE$9,Datenquellen!$F$7:$H$45,3,FALSE))," ",VLOOKUP(EDATE('Projektkostenkalkulation EP'!$B$8,4)+BE$9,Datenquellen!$F$7:$H$45,3,FALSE))="X"
                                    ),
                          "X",
                          ""
                          ),
               "X"
            )</f>
        <v>X</v>
      </c>
      <c r="BG47" s="227" t="str">
        <f xml:space="preserve"> IF(TEXT((EDATE('Projektkostenkalkulation EP'!$B$8,4)+BF$9),"MM")=TEXT((EDATE('Projektkostenkalkulation EP'!$B$8,4)+(BF$9-1)),"MM"),
             IF(
                        OR(
                                    TEXT((EDATE('Projektkostenkalkulation EP'!$B$8,4)+BF$9),"TTT") = "Sa",
                                    TEXT((EDATE('Projektkostenkalkulation EP'!$B$8,4)+BF$9),"TTT") = "So",
                                    IF(ISNA(VLOOKUP(EDATE('Projektkostenkalkulation EP'!$B$8,4)+BF$9,Datenquellen!$F$7:$H$45,3,FALSE))," ",VLOOKUP(EDATE('Projektkostenkalkulation EP'!$B$8,4)+BF$9,Datenquellen!$F$7:$H$45,3,FALSE))="X"
                                    ),
                          "X",
                          ""
                          ),
               "X"
            )</f>
        <v/>
      </c>
      <c r="BH47" s="227" t="str">
        <f xml:space="preserve"> IF(TEXT((EDATE('Projektkostenkalkulation EP'!$B$8,4)+BG$9),"MM")=TEXT((EDATE('Projektkostenkalkulation EP'!$B$8,4)+(BG$9-1)),"MM"),
             IF(
                        OR(
                                    TEXT((EDATE('Projektkostenkalkulation EP'!$B$8,4)+BG$9),"TTT") = "Sa",
                                    TEXT((EDATE('Projektkostenkalkulation EP'!$B$8,4)+BG$9),"TTT") = "So",
                                    IF(ISNA(VLOOKUP(EDATE('Projektkostenkalkulation EP'!$B$8,4)+BG$9,Datenquellen!$F$7:$H$45,3,FALSE))," ",VLOOKUP(EDATE('Projektkostenkalkulation EP'!$B$8,4)+BG$9,Datenquellen!$F$7:$H$45,3,FALSE))="X"
                                    ),
                          "X",
                          ""
                          ),
               "X"
            )</f>
        <v/>
      </c>
      <c r="BI47" s="227" t="str">
        <f xml:space="preserve"> IF(TEXT((EDATE('Projektkostenkalkulation EP'!$B$8,4)+BH$9),"MM")=TEXT((EDATE('Projektkostenkalkulation EP'!$B$8,4)+(BH$9-1)),"MM"),
             IF(
                        OR(
                                    TEXT((EDATE('Projektkostenkalkulation EP'!$B$8,4)+BH$9),"TTT") = "Sa",
                                    TEXT((EDATE('Projektkostenkalkulation EP'!$B$8,4)+BH$9),"TTT") = "So",
                                    IF(ISNA(VLOOKUP(EDATE('Projektkostenkalkulation EP'!$B$8,4)+BH$9,Datenquellen!$F$7:$H$45,3,FALSE))," ",VLOOKUP(EDATE('Projektkostenkalkulation EP'!$B$8,4)+BH$9,Datenquellen!$F$7:$H$45,3,FALSE))="X"
                                    ),
                          "X",
                          ""
                          ),
               "X"
            )</f>
        <v/>
      </c>
      <c r="BJ47" s="227" t="str">
        <f xml:space="preserve"> IF(TEXT((EDATE('Projektkostenkalkulation EP'!$B$8,4)+BI$9),"MM")=TEXT((EDATE('Projektkostenkalkulation EP'!$B$8,4)+(BI$9-1)),"MM"),
             IF(
                        OR(
                                    TEXT((EDATE('Projektkostenkalkulation EP'!$B$8,4)+BI$9),"TTT") = "Sa",
                                    TEXT((EDATE('Projektkostenkalkulation EP'!$B$8,4)+BI$9),"TTT") = "So",
                                    IF(ISNA(VLOOKUP(EDATE('Projektkostenkalkulation EP'!$B$8,4)+BI$9,Datenquellen!$F$7:$H$45,3,FALSE))," ",VLOOKUP(EDATE('Projektkostenkalkulation EP'!$B$8,4)+BI$9,Datenquellen!$F$7:$H$45,3,FALSE))="X"
                                    ),
                          "X",
                          ""
                          ),
               "X"
            )</f>
        <v/>
      </c>
      <c r="BK47" s="227" t="str">
        <f xml:space="preserve"> IF(TEXT((EDATE('Projektkostenkalkulation EP'!$B$8,4)+BJ$9),"MM")=TEXT((EDATE('Projektkostenkalkulation EP'!$B$8,4)+(BJ$9-1)),"MM"),
             IF(
                        OR(
                                    TEXT((EDATE('Projektkostenkalkulation EP'!$B$8,4)+BJ$9),"TTT") = "Sa",
                                    TEXT((EDATE('Projektkostenkalkulation EP'!$B$8,4)+BJ$9),"TTT") = "So",
                                    IF(ISNA(VLOOKUP(EDATE('Projektkostenkalkulation EP'!$B$8,4)+BJ$9,Datenquellen!$F$7:$H$45,3,FALSE))," ",VLOOKUP(EDATE('Projektkostenkalkulation EP'!$B$8,4)+BJ$9,Datenquellen!$F$7:$H$45,3,FALSE))="X"
                                    ),
                          "X",
                          ""
                          ),
               "X"
            )</f>
        <v>X</v>
      </c>
      <c r="BL47" s="227" t="str">
        <f xml:space="preserve"> IF(TEXT((EDATE('Projektkostenkalkulation EP'!$B$8,4)+BK$9),"MM")=TEXT((EDATE('Projektkostenkalkulation EP'!$B$8,4)+(BK$9-1)),"MM"),
             IF(
                        OR(
                                    TEXT((EDATE('Projektkostenkalkulation EP'!$B$8,4)+BK$9),"TTT") = "Sa",
                                    TEXT((EDATE('Projektkostenkalkulation EP'!$B$8,4)+BK$9),"TTT") = "So",
                                    IF(ISNA(VLOOKUP(EDATE('Projektkostenkalkulation EP'!$B$8,4)+BK$9,Datenquellen!$F$7:$H$45,3,FALSE))," ",VLOOKUP(EDATE('Projektkostenkalkulation EP'!$B$8,4)+BK$9,Datenquellen!$F$7:$H$45,3,FALSE))="X"
                                    ),
                          "X",
                          ""
                          ),
               "X"
            )</f>
        <v>X</v>
      </c>
      <c r="BM47" s="227" t="str">
        <f xml:space="preserve"> IF(TEXT((EDATE('Projektkostenkalkulation EP'!$B$8,4)+BL$9),"MM")=TEXT((EDATE('Projektkostenkalkulation EP'!$B$8,4)+(BL$9-1)),"MM"),
             IF(
                        OR(
                                    TEXT((EDATE('Projektkostenkalkulation EP'!$B$8,4)+BL$9),"TTT") = "Sa",
                                    TEXT((EDATE('Projektkostenkalkulation EP'!$B$8,4)+BL$9),"TTT") = "So",
                                    IF(ISNA(VLOOKUP(EDATE('Projektkostenkalkulation EP'!$B$8,4)+BL$9,Datenquellen!$F$7:$H$45,3,FALSE))," ",VLOOKUP(EDATE('Projektkostenkalkulation EP'!$B$8,4)+BL$9,Datenquellen!$F$7:$H$45,3,FALSE))="X"
                                    ),
                          "X",
                          ""
                          ),
               "X"
            )</f>
        <v/>
      </c>
      <c r="BN47" s="227" t="str">
        <f xml:space="preserve"> IF(TEXT((EDATE('Projektkostenkalkulation EP'!$B$8,4)+BM$9),"MM")=TEXT((EDATE('Projektkostenkalkulation EP'!$B$8,4)+(BM$9-1)),"MM"),
             IF(
                        OR(
                                    TEXT((EDATE('Projektkostenkalkulation EP'!$B$8,4)+BM$9),"TTT") = "Sa",
                                    TEXT((EDATE('Projektkostenkalkulation EP'!$B$8,4)+BM$9),"TTT") = "So",
                                    IF(ISNA(VLOOKUP(EDATE('Projektkostenkalkulation EP'!$B$8,4)+BM$9,Datenquellen!$F$7:$H$45,3,FALSE))," ",VLOOKUP(EDATE('Projektkostenkalkulation EP'!$B$8,4)+BM$9,Datenquellen!$F$7:$H$45,3,FALSE))="X"
                                    ),
                          "X",
                          ""
                          ),
               "X"
            )</f>
        <v/>
      </c>
      <c r="BO47" s="227" t="str">
        <f xml:space="preserve"> IF(TEXT((EDATE('Projektkostenkalkulation EP'!$B$8,4)+BN$9),"MM")=TEXT((EDATE('Projektkostenkalkulation EP'!$B$8,4)+(BN$9-1)),"MM"),
             IF(
                        OR(
                                    TEXT((EDATE('Projektkostenkalkulation EP'!$B$8,4)+BN$9),"TTT") = "Sa",
                                    TEXT((EDATE('Projektkostenkalkulation EP'!$B$8,4)+BN$9),"TTT") = "So",
                                    IF(ISNA(VLOOKUP(EDATE('Projektkostenkalkulation EP'!$B$8,4)+BN$9,Datenquellen!$F$7:$H$45,3,FALSE))," ",VLOOKUP(EDATE('Projektkostenkalkulation EP'!$B$8,4)+BN$9,Datenquellen!$F$7:$H$45,3,FALSE))="X"
                                    ),
                          "X",
                          ""
                          ),
               "X"
            )</f>
        <v/>
      </c>
      <c r="BP47" s="227" t="str">
        <f xml:space="preserve"> IF(TEXT((EDATE('Projektkostenkalkulation EP'!$B$8,4)+BO$9),"MM")=TEXT((EDATE('Projektkostenkalkulation EP'!$B$8,4)+(BO$9-1)),"MM"),
             IF(
                        OR(
                                    TEXT((EDATE('Projektkostenkalkulation EP'!$B$8,4)+BO$9),"TTT") = "Sa",
                                    TEXT((EDATE('Projektkostenkalkulation EP'!$B$8,4)+BO$9),"TTT") = "So",
                                    IF(ISNA(VLOOKUP(EDATE('Projektkostenkalkulation EP'!$B$8,4)+BO$9,Datenquellen!$F$7:$H$45,3,FALSE))," ",VLOOKUP(EDATE('Projektkostenkalkulation EP'!$B$8,4)+BO$9,Datenquellen!$F$7:$H$45,3,FALSE))="X"
                                    ),
                          "X",
                          ""
                          ),
               "X"
            )</f>
        <v>X</v>
      </c>
      <c r="BQ47" s="228" t="str">
        <f xml:space="preserve"> IF(TEXT((EDATE('Projektkostenkalkulation EP'!$B$8,4)+BP$9),"MM")=TEXT((EDATE('Projektkostenkalkulation EP'!$B$8,4)+(BP$9-1)),"MM"),
             IF(
                        OR(
                                    TEXT((EDATE('Projektkostenkalkulation EP'!$B$8,4)+BP$9),"TTT") = "Sa",
                                    TEXT((EDATE('Projektkostenkalkulation EP'!$B$8,4)+BP$9),"TTT") = "So",
                                    IF(ISNA(VLOOKUP(EDATE('Projektkostenkalkulation EP'!$B$8,4)+BP$9,Datenquellen!$F$7:$H$45,3,FALSE))," ",VLOOKUP(EDATE('Projektkostenkalkulation EP'!$B$8,4)+BP$9,Datenquellen!$F$7:$H$45,3,FALSE))="X"
                                    ),
                          "X",
                          ""
                          ),
               "X"
            )</f>
        <v/>
      </c>
      <c r="BR47" s="229"/>
      <c r="BS47" s="230"/>
      <c r="BT47" s="475"/>
      <c r="BU47" s="472" t="str">
        <f>TEXT(EDATE('Projektkostenkalkulation EP'!$B$8,4),"MMMM")</f>
        <v>Mai</v>
      </c>
      <c r="BV47" s="226"/>
      <c r="BW47" s="227" t="str">
        <f>IF(
            OR(
                     TEXT(EDATE('Projektkostenkalkulation EP'!$B$8,4),"TTT") = "Sa",
                     TEXT(EDATE('Projektkostenkalkulation EP'!$B$8,4),"TTT") = "So",
                     IF(ISNA(VLOOKUP(EDATE('Projektkostenkalkulation EP'!$B$8,4),Datenquellen!$F$7:$H$45,3,FALSE))," ",VLOOKUP(EDATE('Projektkostenkalkulation EP'!$B$8,4),Datenquellen!$F$7:$H$45,3,FALSE))="X"
                            ),
                    "X",
                    ""
            )</f>
        <v>X</v>
      </c>
      <c r="BX47" s="227" t="str">
        <f xml:space="preserve"> IF(TEXT((EDATE('Projektkostenkalkulation EP'!$B$8,4)+BW$9),"MM")=TEXT((EDATE('Projektkostenkalkulation EP'!$B$8,4)+(BW$9-1)),"MM"),
             IF(
                        OR(
                                    TEXT((EDATE('Projektkostenkalkulation EP'!$B$8,4)+BW$9),"TTT") = "Sa",
                                    TEXT((EDATE('Projektkostenkalkulation EP'!$B$8,4)+BW$9),"TTT") = "So",
                                    IF(ISNA(VLOOKUP(EDATE('Projektkostenkalkulation EP'!$B$8,4)+BW$9,Datenquellen!$F$7:$H$45,3,FALSE))," ",VLOOKUP(EDATE('Projektkostenkalkulation EP'!$B$8,4)+BW$9,Datenquellen!$F$7:$H$45,3,FALSE))="X"
                                    ),
                          "X",
                          ""
                          ),
               "X"
            )</f>
        <v/>
      </c>
      <c r="BY47" s="227" t="str">
        <f xml:space="preserve"> IF(TEXT((EDATE('Projektkostenkalkulation EP'!$B$8,4)+BX$9),"MM")=TEXT((EDATE('Projektkostenkalkulation EP'!$B$8,4)+(BX$9-1)),"MM"),
             IF(
                        OR(
                                    TEXT((EDATE('Projektkostenkalkulation EP'!$B$8,4)+BX$9),"TTT") = "Sa",
                                    TEXT((EDATE('Projektkostenkalkulation EP'!$B$8,4)+BX$9),"TTT") = "So",
                                    IF(ISNA(VLOOKUP(EDATE('Projektkostenkalkulation EP'!$B$8,4)+BX$9,Datenquellen!$F$7:$H$45,3,FALSE))," ",VLOOKUP(EDATE('Projektkostenkalkulation EP'!$B$8,4)+BX$9,Datenquellen!$F$7:$H$45,3,FALSE))="X"
                                    ),
                          "X",
                          ""
                          ),
               "X"
            )</f>
        <v/>
      </c>
      <c r="BZ47" s="227" t="str">
        <f xml:space="preserve"> IF(TEXT((EDATE('Projektkostenkalkulation EP'!$B$8,4)+BY$9),"MM")=TEXT((EDATE('Projektkostenkalkulation EP'!$B$8,4)+(BY$9-1)),"MM"),
             IF(
                        OR(
                                    TEXT((EDATE('Projektkostenkalkulation EP'!$B$8,4)+BY$9),"TTT") = "Sa",
                                    TEXT((EDATE('Projektkostenkalkulation EP'!$B$8,4)+BY$9),"TTT") = "So",
                                    IF(ISNA(VLOOKUP(EDATE('Projektkostenkalkulation EP'!$B$8,4)+BY$9,Datenquellen!$F$7:$H$45,3,FALSE))," ",VLOOKUP(EDATE('Projektkostenkalkulation EP'!$B$8,4)+BY$9,Datenquellen!$F$7:$H$45,3,FALSE))="X"
                                    ),
                          "X",
                          ""
                          ),
               "X"
            )</f>
        <v>X</v>
      </c>
      <c r="CA47" s="227" t="str">
        <f xml:space="preserve"> IF(TEXT((EDATE('Projektkostenkalkulation EP'!$B$8,4)+BZ$9),"MM")=TEXT((EDATE('Projektkostenkalkulation EP'!$B$8,4)+(BZ$9-1)),"MM"),
             IF(
                        OR(
                                    TEXT((EDATE('Projektkostenkalkulation EP'!$B$8,4)+BZ$9),"TTT") = "Sa",
                                    TEXT((EDATE('Projektkostenkalkulation EP'!$B$8,4)+BZ$9),"TTT") = "So",
                                    IF(ISNA(VLOOKUP(EDATE('Projektkostenkalkulation EP'!$B$8,4)+BZ$9,Datenquellen!$F$7:$H$45,3,FALSE))," ",VLOOKUP(EDATE('Projektkostenkalkulation EP'!$B$8,4)+BZ$9,Datenquellen!$F$7:$H$45,3,FALSE))="X"
                                    ),
                          "X",
                          ""
                          ),
               "X"
            )</f>
        <v>X</v>
      </c>
      <c r="CB47" s="227" t="str">
        <f xml:space="preserve"> IF(TEXT((EDATE('Projektkostenkalkulation EP'!$B$8,4)+CA$9),"MM")=TEXT((EDATE('Projektkostenkalkulation EP'!$B$8,4)+(CA$9-1)),"MM"),
             IF(
                        OR(
                                    TEXT((EDATE('Projektkostenkalkulation EP'!$B$8,4)+CA$9),"TTT") = "Sa",
                                    TEXT((EDATE('Projektkostenkalkulation EP'!$B$8,4)+CA$9),"TTT") = "So",
                                    IF(ISNA(VLOOKUP(EDATE('Projektkostenkalkulation EP'!$B$8,4)+CA$9,Datenquellen!$F$7:$H$45,3,FALSE))," ",VLOOKUP(EDATE('Projektkostenkalkulation EP'!$B$8,4)+CA$9,Datenquellen!$F$7:$H$45,3,FALSE))="X"
                                    ),
                          "X",
                          ""
                          ),
               "X"
            )</f>
        <v/>
      </c>
      <c r="CC47" s="227" t="str">
        <f xml:space="preserve"> IF(TEXT((EDATE('Projektkostenkalkulation EP'!$B$8,4)+CB$9),"MM")=TEXT((EDATE('Projektkostenkalkulation EP'!$B$8,4)+(CB$9-1)),"MM"),
             IF(
                        OR(
                                    TEXT((EDATE('Projektkostenkalkulation EP'!$B$8,4)+CB$9),"TTT") = "Sa",
                                    TEXT((EDATE('Projektkostenkalkulation EP'!$B$8,4)+CB$9),"TTT") = "So",
                                    IF(ISNA(VLOOKUP(EDATE('Projektkostenkalkulation EP'!$B$8,4)+CB$9,Datenquellen!$F$7:$H$45,3,FALSE))," ",VLOOKUP(EDATE('Projektkostenkalkulation EP'!$B$8,4)+CB$9,Datenquellen!$F$7:$H$45,3,FALSE))="X"
                                    ),
                          "X",
                          ""
                          ),
               "X"
            )</f>
        <v/>
      </c>
      <c r="CD47" s="227" t="str">
        <f xml:space="preserve"> IF(TEXT((EDATE('Projektkostenkalkulation EP'!$B$8,4)+CC$9),"MM")=TEXT((EDATE('Projektkostenkalkulation EP'!$B$8,4)+(CC$9-1)),"MM"),
             IF(
                        OR(
                                    TEXT((EDATE('Projektkostenkalkulation EP'!$B$8,4)+CC$9),"TTT") = "Sa",
                                    TEXT((EDATE('Projektkostenkalkulation EP'!$B$8,4)+CC$9),"TTT") = "So",
                                    IF(ISNA(VLOOKUP(EDATE('Projektkostenkalkulation EP'!$B$8,4)+CC$9,Datenquellen!$F$7:$H$45,3,FALSE))," ",VLOOKUP(EDATE('Projektkostenkalkulation EP'!$B$8,4)+CC$9,Datenquellen!$F$7:$H$45,3,FALSE))="X"
                                    ),
                          "X",
                          ""
                          ),
               "X"
            )</f>
        <v/>
      </c>
      <c r="CE47" s="227" t="str">
        <f xml:space="preserve"> IF(TEXT((EDATE('Projektkostenkalkulation EP'!$B$8,4)+CD$9),"MM")=TEXT((EDATE('Projektkostenkalkulation EP'!$B$8,4)+(CD$9-1)),"MM"),
             IF(
                        OR(
                                    TEXT((EDATE('Projektkostenkalkulation EP'!$B$8,4)+CD$9),"TTT") = "Sa",
                                    TEXT((EDATE('Projektkostenkalkulation EP'!$B$8,4)+CD$9),"TTT") = "So",
                                    IF(ISNA(VLOOKUP(EDATE('Projektkostenkalkulation EP'!$B$8,4)+CD$9,Datenquellen!$F$7:$H$45,3,FALSE))," ",VLOOKUP(EDATE('Projektkostenkalkulation EP'!$B$8,4)+CD$9,Datenquellen!$F$7:$H$45,3,FALSE))="X"
                                    ),
                          "X",
                          ""
                          ),
               "X"
            )</f>
        <v>X</v>
      </c>
      <c r="CF47" s="227" t="str">
        <f xml:space="preserve"> IF(TEXT((EDATE('Projektkostenkalkulation EP'!$B$8,4)+CE$9),"MM")=TEXT((EDATE('Projektkostenkalkulation EP'!$B$8,4)+(CE$9-1)),"MM"),
             IF(
                        OR(
                                    TEXT((EDATE('Projektkostenkalkulation EP'!$B$8,4)+CE$9),"TTT") = "Sa",
                                    TEXT((EDATE('Projektkostenkalkulation EP'!$B$8,4)+CE$9),"TTT") = "So",
                                    IF(ISNA(VLOOKUP(EDATE('Projektkostenkalkulation EP'!$B$8,4)+CE$9,Datenquellen!$F$7:$H$45,3,FALSE))," ",VLOOKUP(EDATE('Projektkostenkalkulation EP'!$B$8,4)+CE$9,Datenquellen!$F$7:$H$45,3,FALSE))="X"
                                    ),
                          "X",
                          ""
                          ),
               "X"
            )</f>
        <v/>
      </c>
      <c r="CG47" s="227" t="str">
        <f xml:space="preserve"> IF(TEXT((EDATE('Projektkostenkalkulation EP'!$B$8,4)+CF$9),"MM")=TEXT((EDATE('Projektkostenkalkulation EP'!$B$8,4)+(CF$9-1)),"MM"),
             IF(
                        OR(
                                    TEXT((EDATE('Projektkostenkalkulation EP'!$B$8,4)+CF$9),"TTT") = "Sa",
                                    TEXT((EDATE('Projektkostenkalkulation EP'!$B$8,4)+CF$9),"TTT") = "So",
                                    IF(ISNA(VLOOKUP(EDATE('Projektkostenkalkulation EP'!$B$8,4)+CF$9,Datenquellen!$F$7:$H$45,3,FALSE))," ",VLOOKUP(EDATE('Projektkostenkalkulation EP'!$B$8,4)+CF$9,Datenquellen!$F$7:$H$45,3,FALSE))="X"
                                    ),
                          "X",
                          ""
                          ),
               "X"
            )</f>
        <v>X</v>
      </c>
      <c r="CH47" s="227" t="str">
        <f xml:space="preserve"> IF(TEXT((EDATE('Projektkostenkalkulation EP'!$B$8,4)+CG$9),"MM")=TEXT((EDATE('Projektkostenkalkulation EP'!$B$8,4)+(CG$9-1)),"MM"),
             IF(
                        OR(
                                    TEXT((EDATE('Projektkostenkalkulation EP'!$B$8,4)+CG$9),"TTT") = "Sa",
                                    TEXT((EDATE('Projektkostenkalkulation EP'!$B$8,4)+CG$9),"TTT") = "So",
                                    IF(ISNA(VLOOKUP(EDATE('Projektkostenkalkulation EP'!$B$8,4)+CG$9,Datenquellen!$F$7:$H$45,3,FALSE))," ",VLOOKUP(EDATE('Projektkostenkalkulation EP'!$B$8,4)+CG$9,Datenquellen!$F$7:$H$45,3,FALSE))="X"
                                    ),
                          "X",
                          ""
                          ),
               "X"
            )</f>
        <v>X</v>
      </c>
      <c r="CI47" s="227" t="str">
        <f xml:space="preserve"> IF(TEXT((EDATE('Projektkostenkalkulation EP'!$B$8,4)+CH$9),"MM")=TEXT((EDATE('Projektkostenkalkulation EP'!$B$8,4)+(CH$9-1)),"MM"),
             IF(
                        OR(
                                    TEXT((EDATE('Projektkostenkalkulation EP'!$B$8,4)+CH$9),"TTT") = "Sa",
                                    TEXT((EDATE('Projektkostenkalkulation EP'!$B$8,4)+CH$9),"TTT") = "So",
                                    IF(ISNA(VLOOKUP(EDATE('Projektkostenkalkulation EP'!$B$8,4)+CH$9,Datenquellen!$F$7:$H$45,3,FALSE))," ",VLOOKUP(EDATE('Projektkostenkalkulation EP'!$B$8,4)+CH$9,Datenquellen!$F$7:$H$45,3,FALSE))="X"
                                    ),
                          "X",
                          ""
                          ),
               "X"
            )</f>
        <v/>
      </c>
      <c r="CJ47" s="227" t="str">
        <f xml:space="preserve"> IF(TEXT((EDATE('Projektkostenkalkulation EP'!$B$8,4)+CI$9),"MM")=TEXT((EDATE('Projektkostenkalkulation EP'!$B$8,4)+(CI$9-1)),"MM"),
             IF(
                        OR(
                                    TEXT((EDATE('Projektkostenkalkulation EP'!$B$8,4)+CI$9),"TTT") = "Sa",
                                    TEXT((EDATE('Projektkostenkalkulation EP'!$B$8,4)+CI$9),"TTT") = "So",
                                    IF(ISNA(VLOOKUP(EDATE('Projektkostenkalkulation EP'!$B$8,4)+CI$9,Datenquellen!$F$7:$H$45,3,FALSE))," ",VLOOKUP(EDATE('Projektkostenkalkulation EP'!$B$8,4)+CI$9,Datenquellen!$F$7:$H$45,3,FALSE))="X"
                                    ),
                          "X",
                          ""
                          ),
               "X"
            )</f>
        <v/>
      </c>
      <c r="CK47" s="227" t="str">
        <f xml:space="preserve"> IF(TEXT((EDATE('Projektkostenkalkulation EP'!$B$8,4)+CJ$9),"MM")=TEXT((EDATE('Projektkostenkalkulation EP'!$B$8,4)+(CJ$9-1)),"MM"),
             IF(
                        OR(
                                    TEXT((EDATE('Projektkostenkalkulation EP'!$B$8,4)+CJ$9),"TTT") = "Sa",
                                    TEXT((EDATE('Projektkostenkalkulation EP'!$B$8,4)+CJ$9),"TTT") = "So",
                                    IF(ISNA(VLOOKUP(EDATE('Projektkostenkalkulation EP'!$B$8,4)+CJ$9,Datenquellen!$F$7:$H$45,3,FALSE))," ",VLOOKUP(EDATE('Projektkostenkalkulation EP'!$B$8,4)+CJ$9,Datenquellen!$F$7:$H$45,3,FALSE))="X"
                                    ),
                          "X",
                          ""
                          ),
               "X"
            )</f>
        <v/>
      </c>
      <c r="CL47" s="227" t="str">
        <f xml:space="preserve"> IF(TEXT((EDATE('Projektkostenkalkulation EP'!$B$8,4)+CK$9),"MM")=TEXT((EDATE('Projektkostenkalkulation EP'!$B$8,4)+(CK$9-1)),"MM"),
             IF(
                        OR(
                                    TEXT((EDATE('Projektkostenkalkulation EP'!$B$8,4)+CK$9),"TTT") = "Sa",
                                    TEXT((EDATE('Projektkostenkalkulation EP'!$B$8,4)+CK$9),"TTT") = "So",
                                    IF(ISNA(VLOOKUP(EDATE('Projektkostenkalkulation EP'!$B$8,4)+CK$9,Datenquellen!$F$7:$H$45,3,FALSE))," ",VLOOKUP(EDATE('Projektkostenkalkulation EP'!$B$8,4)+CK$9,Datenquellen!$F$7:$H$45,3,FALSE))="X"
                                    ),
                          "X",
                          ""
                          ),
               "X"
            )</f>
        <v/>
      </c>
      <c r="CM47" s="227" t="str">
        <f xml:space="preserve"> IF(TEXT((EDATE('Projektkostenkalkulation EP'!$B$8,4)+CL$9),"MM")=TEXT((EDATE('Projektkostenkalkulation EP'!$B$8,4)+(CL$9-1)),"MM"),
             IF(
                        OR(
                                    TEXT((EDATE('Projektkostenkalkulation EP'!$B$8,4)+CL$9),"TTT") = "Sa",
                                    TEXT((EDATE('Projektkostenkalkulation EP'!$B$8,4)+CL$9),"TTT") = "So",
                                    IF(ISNA(VLOOKUP(EDATE('Projektkostenkalkulation EP'!$B$8,4)+CL$9,Datenquellen!$F$7:$H$45,3,FALSE))," ",VLOOKUP(EDATE('Projektkostenkalkulation EP'!$B$8,4)+CL$9,Datenquellen!$F$7:$H$45,3,FALSE))="X"
                                    ),
                          "X",
                          ""
                          ),
               "X"
            )</f>
        <v/>
      </c>
      <c r="CN47" s="227" t="str">
        <f xml:space="preserve"> IF(TEXT((EDATE('Projektkostenkalkulation EP'!$B$8,4)+CM$9),"MM")=TEXT((EDATE('Projektkostenkalkulation EP'!$B$8,4)+(CM$9-1)),"MM"),
             IF(
                        OR(
                                    TEXT((EDATE('Projektkostenkalkulation EP'!$B$8,4)+CM$9),"TTT") = "Sa",
                                    TEXT((EDATE('Projektkostenkalkulation EP'!$B$8,4)+CM$9),"TTT") = "So",
                                    IF(ISNA(VLOOKUP(EDATE('Projektkostenkalkulation EP'!$B$8,4)+CM$9,Datenquellen!$F$7:$H$45,3,FALSE))," ",VLOOKUP(EDATE('Projektkostenkalkulation EP'!$B$8,4)+CM$9,Datenquellen!$F$7:$H$45,3,FALSE))="X"
                                    ),
                          "X",
                          ""
                          ),
               "X"
            )</f>
        <v>X</v>
      </c>
      <c r="CO47" s="227" t="str">
        <f xml:space="preserve"> IF(TEXT((EDATE('Projektkostenkalkulation EP'!$B$8,4)+CN$9),"MM")=TEXT((EDATE('Projektkostenkalkulation EP'!$B$8,4)+(CN$9-1)),"MM"),
             IF(
                        OR(
                                    TEXT((EDATE('Projektkostenkalkulation EP'!$B$8,4)+CN$9),"TTT") = "Sa",
                                    TEXT((EDATE('Projektkostenkalkulation EP'!$B$8,4)+CN$9),"TTT") = "So",
                                    IF(ISNA(VLOOKUP(EDATE('Projektkostenkalkulation EP'!$B$8,4)+CN$9,Datenquellen!$F$7:$H$45,3,FALSE))," ",VLOOKUP(EDATE('Projektkostenkalkulation EP'!$B$8,4)+CN$9,Datenquellen!$F$7:$H$45,3,FALSE))="X"
                                    ),
                          "X",
                          ""
                          ),
               "X"
            )</f>
        <v>X</v>
      </c>
      <c r="CP47" s="227" t="str">
        <f xml:space="preserve"> IF(TEXT((EDATE('Projektkostenkalkulation EP'!$B$8,4)+CO$9),"MM")=TEXT((EDATE('Projektkostenkalkulation EP'!$B$8,4)+(CO$9-1)),"MM"),
             IF(
                        OR(
                                    TEXT((EDATE('Projektkostenkalkulation EP'!$B$8,4)+CO$9),"TTT") = "Sa",
                                    TEXT((EDATE('Projektkostenkalkulation EP'!$B$8,4)+CO$9),"TTT") = "So",
                                    IF(ISNA(VLOOKUP(EDATE('Projektkostenkalkulation EP'!$B$8,4)+CO$9,Datenquellen!$F$7:$H$45,3,FALSE))," ",VLOOKUP(EDATE('Projektkostenkalkulation EP'!$B$8,4)+CO$9,Datenquellen!$F$7:$H$45,3,FALSE))="X"
                                    ),
                          "X",
                          ""
                          ),
               "X"
            )</f>
        <v>X</v>
      </c>
      <c r="CQ47" s="227" t="str">
        <f xml:space="preserve"> IF(TEXT((EDATE('Projektkostenkalkulation EP'!$B$8,4)+CP$9),"MM")=TEXT((EDATE('Projektkostenkalkulation EP'!$B$8,4)+(CP$9-1)),"MM"),
             IF(
                        OR(
                                    TEXT((EDATE('Projektkostenkalkulation EP'!$B$8,4)+CP$9),"TTT") = "Sa",
                                    TEXT((EDATE('Projektkostenkalkulation EP'!$B$8,4)+CP$9),"TTT") = "So",
                                    IF(ISNA(VLOOKUP(EDATE('Projektkostenkalkulation EP'!$B$8,4)+CP$9,Datenquellen!$F$7:$H$45,3,FALSE))," ",VLOOKUP(EDATE('Projektkostenkalkulation EP'!$B$8,4)+CP$9,Datenquellen!$F$7:$H$45,3,FALSE))="X"
                                    ),
                          "X",
                          ""
                          ),
               "X"
            )</f>
        <v/>
      </c>
      <c r="CR47" s="227" t="str">
        <f xml:space="preserve"> IF(TEXT((EDATE('Projektkostenkalkulation EP'!$B$8,4)+CQ$9),"MM")=TEXT((EDATE('Projektkostenkalkulation EP'!$B$8,4)+(CQ$9-1)),"MM"),
             IF(
                        OR(
                                    TEXT((EDATE('Projektkostenkalkulation EP'!$B$8,4)+CQ$9),"TTT") = "Sa",
                                    TEXT((EDATE('Projektkostenkalkulation EP'!$B$8,4)+CQ$9),"TTT") = "So",
                                    IF(ISNA(VLOOKUP(EDATE('Projektkostenkalkulation EP'!$B$8,4)+CQ$9,Datenquellen!$F$7:$H$45,3,FALSE))," ",VLOOKUP(EDATE('Projektkostenkalkulation EP'!$B$8,4)+CQ$9,Datenquellen!$F$7:$H$45,3,FALSE))="X"
                                    ),
                          "X",
                          ""
                          ),
               "X"
            )</f>
        <v/>
      </c>
      <c r="CS47" s="227" t="str">
        <f xml:space="preserve"> IF(TEXT((EDATE('Projektkostenkalkulation EP'!$B$8,4)+CR$9),"MM")=TEXT((EDATE('Projektkostenkalkulation EP'!$B$8,4)+(CR$9-1)),"MM"),
             IF(
                        OR(
                                    TEXT((EDATE('Projektkostenkalkulation EP'!$B$8,4)+CR$9),"TTT") = "Sa",
                                    TEXT((EDATE('Projektkostenkalkulation EP'!$B$8,4)+CR$9),"TTT") = "So",
                                    IF(ISNA(VLOOKUP(EDATE('Projektkostenkalkulation EP'!$B$8,4)+CR$9,Datenquellen!$F$7:$H$45,3,FALSE))," ",VLOOKUP(EDATE('Projektkostenkalkulation EP'!$B$8,4)+CR$9,Datenquellen!$F$7:$H$45,3,FALSE))="X"
                                    ),
                          "X",
                          ""
                          ),
               "X"
            )</f>
        <v/>
      </c>
      <c r="CT47" s="227" t="str">
        <f xml:space="preserve"> IF(TEXT((EDATE('Projektkostenkalkulation EP'!$B$8,4)+CS$9),"MM")=TEXT((EDATE('Projektkostenkalkulation EP'!$B$8,4)+(CS$9-1)),"MM"),
             IF(
                        OR(
                                    TEXT((EDATE('Projektkostenkalkulation EP'!$B$8,4)+CS$9),"TTT") = "Sa",
                                    TEXT((EDATE('Projektkostenkalkulation EP'!$B$8,4)+CS$9),"TTT") = "So",
                                    IF(ISNA(VLOOKUP(EDATE('Projektkostenkalkulation EP'!$B$8,4)+CS$9,Datenquellen!$F$7:$H$45,3,FALSE))," ",VLOOKUP(EDATE('Projektkostenkalkulation EP'!$B$8,4)+CS$9,Datenquellen!$F$7:$H$45,3,FALSE))="X"
                                    ),
                          "X",
                          ""
                          ),
               "X"
            )</f>
        <v/>
      </c>
      <c r="CU47" s="227" t="str">
        <f xml:space="preserve"> IF(TEXT((EDATE('Projektkostenkalkulation EP'!$B$8,4)+CT$9),"MM")=TEXT((EDATE('Projektkostenkalkulation EP'!$B$8,4)+(CT$9-1)),"MM"),
             IF(
                        OR(
                                    TEXT((EDATE('Projektkostenkalkulation EP'!$B$8,4)+CT$9),"TTT") = "Sa",
                                    TEXT((EDATE('Projektkostenkalkulation EP'!$B$8,4)+CT$9),"TTT") = "So",
                                    IF(ISNA(VLOOKUP(EDATE('Projektkostenkalkulation EP'!$B$8,4)+CT$9,Datenquellen!$F$7:$H$45,3,FALSE))," ",VLOOKUP(EDATE('Projektkostenkalkulation EP'!$B$8,4)+CT$9,Datenquellen!$F$7:$H$45,3,FALSE))="X"
                                    ),
                          "X",
                          ""
                          ),
               "X"
            )</f>
        <v>X</v>
      </c>
      <c r="CV47" s="227" t="str">
        <f xml:space="preserve"> IF(TEXT((EDATE('Projektkostenkalkulation EP'!$B$8,4)+CU$9),"MM")=TEXT((EDATE('Projektkostenkalkulation EP'!$B$8,4)+(CU$9-1)),"MM"),
             IF(
                        OR(
                                    TEXT((EDATE('Projektkostenkalkulation EP'!$B$8,4)+CU$9),"TTT") = "Sa",
                                    TEXT((EDATE('Projektkostenkalkulation EP'!$B$8,4)+CU$9),"TTT") = "So",
                                    IF(ISNA(VLOOKUP(EDATE('Projektkostenkalkulation EP'!$B$8,4)+CU$9,Datenquellen!$F$7:$H$45,3,FALSE))," ",VLOOKUP(EDATE('Projektkostenkalkulation EP'!$B$8,4)+CU$9,Datenquellen!$F$7:$H$45,3,FALSE))="X"
                                    ),
                          "X",
                          ""
                          ),
               "X"
            )</f>
        <v>X</v>
      </c>
      <c r="CW47" s="227" t="str">
        <f xml:space="preserve"> IF(TEXT((EDATE('Projektkostenkalkulation EP'!$B$8,4)+CV$9),"MM")=TEXT((EDATE('Projektkostenkalkulation EP'!$B$8,4)+(CV$9-1)),"MM"),
             IF(
                        OR(
                                    TEXT((EDATE('Projektkostenkalkulation EP'!$B$8,4)+CV$9),"TTT") = "Sa",
                                    TEXT((EDATE('Projektkostenkalkulation EP'!$B$8,4)+CV$9),"TTT") = "So",
                                    IF(ISNA(VLOOKUP(EDATE('Projektkostenkalkulation EP'!$B$8,4)+CV$9,Datenquellen!$F$7:$H$45,3,FALSE))," ",VLOOKUP(EDATE('Projektkostenkalkulation EP'!$B$8,4)+CV$9,Datenquellen!$F$7:$H$45,3,FALSE))="X"
                                    ),
                          "X",
                          ""
                          ),
               "X"
            )</f>
        <v/>
      </c>
      <c r="CX47" s="227" t="str">
        <f xml:space="preserve"> IF(TEXT((EDATE('Projektkostenkalkulation EP'!$B$8,4)+CW$9),"MM")=TEXT((EDATE('Projektkostenkalkulation EP'!$B$8,4)+(CW$9-1)),"MM"),
             IF(
                        OR(
                                    TEXT((EDATE('Projektkostenkalkulation EP'!$B$8,4)+CW$9),"TTT") = "Sa",
                                    TEXT((EDATE('Projektkostenkalkulation EP'!$B$8,4)+CW$9),"TTT") = "So",
                                    IF(ISNA(VLOOKUP(EDATE('Projektkostenkalkulation EP'!$B$8,4)+CW$9,Datenquellen!$F$7:$H$45,3,FALSE))," ",VLOOKUP(EDATE('Projektkostenkalkulation EP'!$B$8,4)+CW$9,Datenquellen!$F$7:$H$45,3,FALSE))="X"
                                    ),
                          "X",
                          ""
                          ),
               "X"
            )</f>
        <v/>
      </c>
      <c r="CY47" s="227" t="str">
        <f xml:space="preserve"> IF(TEXT((EDATE('Projektkostenkalkulation EP'!$B$8,4)+CX$9),"MM")=TEXT((EDATE('Projektkostenkalkulation EP'!$B$8,4)+(CX$9-1)),"MM"),
             IF(
                        OR(
                                    TEXT((EDATE('Projektkostenkalkulation EP'!$B$8,4)+CX$9),"TTT") = "Sa",
                                    TEXT((EDATE('Projektkostenkalkulation EP'!$B$8,4)+CX$9),"TTT") = "So",
                                    IF(ISNA(VLOOKUP(EDATE('Projektkostenkalkulation EP'!$B$8,4)+CX$9,Datenquellen!$F$7:$H$45,3,FALSE))," ",VLOOKUP(EDATE('Projektkostenkalkulation EP'!$B$8,4)+CX$9,Datenquellen!$F$7:$H$45,3,FALSE))="X"
                                    ),
                          "X",
                          ""
                          ),
               "X"
            )</f>
        <v/>
      </c>
      <c r="CZ47" s="227" t="str">
        <f xml:space="preserve"> IF(TEXT((EDATE('Projektkostenkalkulation EP'!$B$8,4)+CY$9),"MM")=TEXT((EDATE('Projektkostenkalkulation EP'!$B$8,4)+(CY$9-1)),"MM"),
             IF(
                        OR(
                                    TEXT((EDATE('Projektkostenkalkulation EP'!$B$8,4)+CY$9),"TTT") = "Sa",
                                    TEXT((EDATE('Projektkostenkalkulation EP'!$B$8,4)+CY$9),"TTT") = "So",
                                    IF(ISNA(VLOOKUP(EDATE('Projektkostenkalkulation EP'!$B$8,4)+CY$9,Datenquellen!$F$7:$H$45,3,FALSE))," ",VLOOKUP(EDATE('Projektkostenkalkulation EP'!$B$8,4)+CY$9,Datenquellen!$F$7:$H$45,3,FALSE))="X"
                                    ),
                          "X",
                          ""
                          ),
               "X"
            )</f>
        <v>X</v>
      </c>
      <c r="DA47" s="228" t="str">
        <f xml:space="preserve"> IF(TEXT((EDATE('Projektkostenkalkulation EP'!$B$8,4)+CZ$9),"MM")=TEXT((EDATE('Projektkostenkalkulation EP'!$B$8,4)+(CZ$9-1)),"MM"),
             IF(
                        OR(
                                    TEXT((EDATE('Projektkostenkalkulation EP'!$B$8,4)+CZ$9),"TTT") = "Sa",
                                    TEXT((EDATE('Projektkostenkalkulation EP'!$B$8,4)+CZ$9),"TTT") = "So",
                                    IF(ISNA(VLOOKUP(EDATE('Projektkostenkalkulation EP'!$B$8,4)+CZ$9,Datenquellen!$F$7:$H$45,3,FALSE))," ",VLOOKUP(EDATE('Projektkostenkalkulation EP'!$B$8,4)+CZ$9,Datenquellen!$F$7:$H$45,3,FALSE))="X"
                                    ),
                          "X",
                          ""
                          ),
               "X"
            )</f>
        <v/>
      </c>
      <c r="DB47" s="229"/>
      <c r="DC47" s="230"/>
      <c r="DD47" s="495"/>
      <c r="DE47" s="472" t="str">
        <f>TEXT(EDATE('Projektkostenkalkulation EP'!$B$8,4),"MMMM")</f>
        <v>Mai</v>
      </c>
      <c r="DF47" s="226"/>
      <c r="DG47" s="227" t="str">
        <f>IF(
            OR(
                     TEXT(EDATE('Projektkostenkalkulation EP'!$B$8,4),"TTT") = "Sa",
                     TEXT(EDATE('Projektkostenkalkulation EP'!$B$8,4),"TTT") = "So",
                     IF(ISNA(VLOOKUP(EDATE('Projektkostenkalkulation EP'!$B$8,4),Datenquellen!$F$7:$H$45,3,FALSE))," ",VLOOKUP(EDATE('Projektkostenkalkulation EP'!$B$8,4),Datenquellen!$F$7:$H$45,3,FALSE))="X"
                            ),
                    "X",
                    ""
            )</f>
        <v>X</v>
      </c>
      <c r="DH47" s="227" t="str">
        <f xml:space="preserve"> IF(TEXT((EDATE('Projektkostenkalkulation EP'!$B$8,4)+DG$9),"MM")=TEXT((EDATE('Projektkostenkalkulation EP'!$B$8,4)+(DG$9-1)),"MM"),
             IF(
                        OR(
                                    TEXT((EDATE('Projektkostenkalkulation EP'!$B$8,4)+DG$9),"TTT") = "Sa",
                                    TEXT((EDATE('Projektkostenkalkulation EP'!$B$8,4)+DG$9),"TTT") = "So",
                                    IF(ISNA(VLOOKUP(EDATE('Projektkostenkalkulation EP'!$B$8,4)+DG$9,Datenquellen!$F$7:$H$45,3,FALSE))," ",VLOOKUP(EDATE('Projektkostenkalkulation EP'!$B$8,4)+DG$9,Datenquellen!$F$7:$H$45,3,FALSE))="X"
                                    ),
                          "X",
                          ""
                          ),
               "X"
            )</f>
        <v/>
      </c>
      <c r="DI47" s="227" t="str">
        <f xml:space="preserve"> IF(TEXT((EDATE('Projektkostenkalkulation EP'!$B$8,4)+DH$9),"MM")=TEXT((EDATE('Projektkostenkalkulation EP'!$B$8,4)+(DH$9-1)),"MM"),
             IF(
                        OR(
                                    TEXT((EDATE('Projektkostenkalkulation EP'!$B$8,4)+DH$9),"TTT") = "Sa",
                                    TEXT((EDATE('Projektkostenkalkulation EP'!$B$8,4)+DH$9),"TTT") = "So",
                                    IF(ISNA(VLOOKUP(EDATE('Projektkostenkalkulation EP'!$B$8,4)+DH$9,Datenquellen!$F$7:$H$45,3,FALSE))," ",VLOOKUP(EDATE('Projektkostenkalkulation EP'!$B$8,4)+DH$9,Datenquellen!$F$7:$H$45,3,FALSE))="X"
                                    ),
                          "X",
                          ""
                          ),
               "X"
            )</f>
        <v/>
      </c>
      <c r="DJ47" s="227" t="str">
        <f xml:space="preserve"> IF(TEXT((EDATE('Projektkostenkalkulation EP'!$B$8,4)+DI$9),"MM")=TEXT((EDATE('Projektkostenkalkulation EP'!$B$8,4)+(DI$9-1)),"MM"),
             IF(
                        OR(
                                    TEXT((EDATE('Projektkostenkalkulation EP'!$B$8,4)+DI$9),"TTT") = "Sa",
                                    TEXT((EDATE('Projektkostenkalkulation EP'!$B$8,4)+DI$9),"TTT") = "So",
                                    IF(ISNA(VLOOKUP(EDATE('Projektkostenkalkulation EP'!$B$8,4)+DI$9,Datenquellen!$F$7:$H$45,3,FALSE))," ",VLOOKUP(EDATE('Projektkostenkalkulation EP'!$B$8,4)+DI$9,Datenquellen!$F$7:$H$45,3,FALSE))="X"
                                    ),
                          "X",
                          ""
                          ),
               "X"
            )</f>
        <v>X</v>
      </c>
      <c r="DK47" s="227" t="str">
        <f xml:space="preserve"> IF(TEXT((EDATE('Projektkostenkalkulation EP'!$B$8,4)+DJ$9),"MM")=TEXT((EDATE('Projektkostenkalkulation EP'!$B$8,4)+(DJ$9-1)),"MM"),
             IF(
                        OR(
                                    TEXT((EDATE('Projektkostenkalkulation EP'!$B$8,4)+DJ$9),"TTT") = "Sa",
                                    TEXT((EDATE('Projektkostenkalkulation EP'!$B$8,4)+DJ$9),"TTT") = "So",
                                    IF(ISNA(VLOOKUP(EDATE('Projektkostenkalkulation EP'!$B$8,4)+DJ$9,Datenquellen!$F$7:$H$45,3,FALSE))," ",VLOOKUP(EDATE('Projektkostenkalkulation EP'!$B$8,4)+DJ$9,Datenquellen!$F$7:$H$45,3,FALSE))="X"
                                    ),
                          "X",
                          ""
                          ),
               "X"
            )</f>
        <v>X</v>
      </c>
      <c r="DL47" s="227" t="str">
        <f xml:space="preserve"> IF(TEXT((EDATE('Projektkostenkalkulation EP'!$B$8,4)+DK$9),"MM")=TEXT((EDATE('Projektkostenkalkulation EP'!$B$8,4)+(DK$9-1)),"MM"),
             IF(
                        OR(
                                    TEXT((EDATE('Projektkostenkalkulation EP'!$B$8,4)+DK$9),"TTT") = "Sa",
                                    TEXT((EDATE('Projektkostenkalkulation EP'!$B$8,4)+DK$9),"TTT") = "So",
                                    IF(ISNA(VLOOKUP(EDATE('Projektkostenkalkulation EP'!$B$8,4)+DK$9,Datenquellen!$F$7:$H$45,3,FALSE))," ",VLOOKUP(EDATE('Projektkostenkalkulation EP'!$B$8,4)+DK$9,Datenquellen!$F$7:$H$45,3,FALSE))="X"
                                    ),
                          "X",
                          ""
                          ),
               "X"
            )</f>
        <v/>
      </c>
      <c r="DM47" s="227" t="str">
        <f xml:space="preserve"> IF(TEXT((EDATE('Projektkostenkalkulation EP'!$B$8,4)+DL$9),"MM")=TEXT((EDATE('Projektkostenkalkulation EP'!$B$8,4)+(DL$9-1)),"MM"),
             IF(
                        OR(
                                    TEXT((EDATE('Projektkostenkalkulation EP'!$B$8,4)+DL$9),"TTT") = "Sa",
                                    TEXT((EDATE('Projektkostenkalkulation EP'!$B$8,4)+DL$9),"TTT") = "So",
                                    IF(ISNA(VLOOKUP(EDATE('Projektkostenkalkulation EP'!$B$8,4)+DL$9,Datenquellen!$F$7:$H$45,3,FALSE))," ",VLOOKUP(EDATE('Projektkostenkalkulation EP'!$B$8,4)+DL$9,Datenquellen!$F$7:$H$45,3,FALSE))="X"
                                    ),
                          "X",
                          ""
                          ),
               "X"
            )</f>
        <v/>
      </c>
      <c r="DN47" s="227" t="str">
        <f xml:space="preserve"> IF(TEXT((EDATE('Projektkostenkalkulation EP'!$B$8,4)+DM$9),"MM")=TEXT((EDATE('Projektkostenkalkulation EP'!$B$8,4)+(DM$9-1)),"MM"),
             IF(
                        OR(
                                    TEXT((EDATE('Projektkostenkalkulation EP'!$B$8,4)+DM$9),"TTT") = "Sa",
                                    TEXT((EDATE('Projektkostenkalkulation EP'!$B$8,4)+DM$9),"TTT") = "So",
                                    IF(ISNA(VLOOKUP(EDATE('Projektkostenkalkulation EP'!$B$8,4)+DM$9,Datenquellen!$F$7:$H$45,3,FALSE))," ",VLOOKUP(EDATE('Projektkostenkalkulation EP'!$B$8,4)+DM$9,Datenquellen!$F$7:$H$45,3,FALSE))="X"
                                    ),
                          "X",
                          ""
                          ),
               "X"
            )</f>
        <v/>
      </c>
      <c r="DO47" s="227" t="str">
        <f xml:space="preserve"> IF(TEXT((EDATE('Projektkostenkalkulation EP'!$B$8,4)+DN$9),"MM")=TEXT((EDATE('Projektkostenkalkulation EP'!$B$8,4)+(DN$9-1)),"MM"),
             IF(
                        OR(
                                    TEXT((EDATE('Projektkostenkalkulation EP'!$B$8,4)+DN$9),"TTT") = "Sa",
                                    TEXT((EDATE('Projektkostenkalkulation EP'!$B$8,4)+DN$9),"TTT") = "So",
                                    IF(ISNA(VLOOKUP(EDATE('Projektkostenkalkulation EP'!$B$8,4)+DN$9,Datenquellen!$F$7:$H$45,3,FALSE))," ",VLOOKUP(EDATE('Projektkostenkalkulation EP'!$B$8,4)+DN$9,Datenquellen!$F$7:$H$45,3,FALSE))="X"
                                    ),
                          "X",
                          ""
                          ),
               "X"
            )</f>
        <v>X</v>
      </c>
      <c r="DP47" s="227" t="str">
        <f xml:space="preserve"> IF(TEXT((EDATE('Projektkostenkalkulation EP'!$B$8,4)+DO$9),"MM")=TEXT((EDATE('Projektkostenkalkulation EP'!$B$8,4)+(DO$9-1)),"MM"),
             IF(
                        OR(
                                    TEXT((EDATE('Projektkostenkalkulation EP'!$B$8,4)+DO$9),"TTT") = "Sa",
                                    TEXT((EDATE('Projektkostenkalkulation EP'!$B$8,4)+DO$9),"TTT") = "So",
                                    IF(ISNA(VLOOKUP(EDATE('Projektkostenkalkulation EP'!$B$8,4)+DO$9,Datenquellen!$F$7:$H$45,3,FALSE))," ",VLOOKUP(EDATE('Projektkostenkalkulation EP'!$B$8,4)+DO$9,Datenquellen!$F$7:$H$45,3,FALSE))="X"
                                    ),
                          "X",
                          ""
                          ),
               "X"
            )</f>
        <v/>
      </c>
      <c r="DQ47" s="227" t="str">
        <f xml:space="preserve"> IF(TEXT((EDATE('Projektkostenkalkulation EP'!$B$8,4)+DP$9),"MM")=TEXT((EDATE('Projektkostenkalkulation EP'!$B$8,4)+(DP$9-1)),"MM"),
             IF(
                        OR(
                                    TEXT((EDATE('Projektkostenkalkulation EP'!$B$8,4)+DP$9),"TTT") = "Sa",
                                    TEXT((EDATE('Projektkostenkalkulation EP'!$B$8,4)+DP$9),"TTT") = "So",
                                    IF(ISNA(VLOOKUP(EDATE('Projektkostenkalkulation EP'!$B$8,4)+DP$9,Datenquellen!$F$7:$H$45,3,FALSE))," ",VLOOKUP(EDATE('Projektkostenkalkulation EP'!$B$8,4)+DP$9,Datenquellen!$F$7:$H$45,3,FALSE))="X"
                                    ),
                          "X",
                          ""
                          ),
               "X"
            )</f>
        <v>X</v>
      </c>
      <c r="DR47" s="227" t="str">
        <f xml:space="preserve"> IF(TEXT((EDATE('Projektkostenkalkulation EP'!$B$8,4)+DQ$9),"MM")=TEXT((EDATE('Projektkostenkalkulation EP'!$B$8,4)+(DQ$9-1)),"MM"),
             IF(
                        OR(
                                    TEXT((EDATE('Projektkostenkalkulation EP'!$B$8,4)+DQ$9),"TTT") = "Sa",
                                    TEXT((EDATE('Projektkostenkalkulation EP'!$B$8,4)+DQ$9),"TTT") = "So",
                                    IF(ISNA(VLOOKUP(EDATE('Projektkostenkalkulation EP'!$B$8,4)+DQ$9,Datenquellen!$F$7:$H$45,3,FALSE))," ",VLOOKUP(EDATE('Projektkostenkalkulation EP'!$B$8,4)+DQ$9,Datenquellen!$F$7:$H$45,3,FALSE))="X"
                                    ),
                          "X",
                          ""
                          ),
               "X"
            )</f>
        <v>X</v>
      </c>
      <c r="DS47" s="227" t="str">
        <f xml:space="preserve"> IF(TEXT((EDATE('Projektkostenkalkulation EP'!$B$8,4)+DR$9),"MM")=TEXT((EDATE('Projektkostenkalkulation EP'!$B$8,4)+(DR$9-1)),"MM"),
             IF(
                        OR(
                                    TEXT((EDATE('Projektkostenkalkulation EP'!$B$8,4)+DR$9),"TTT") = "Sa",
                                    TEXT((EDATE('Projektkostenkalkulation EP'!$B$8,4)+DR$9),"TTT") = "So",
                                    IF(ISNA(VLOOKUP(EDATE('Projektkostenkalkulation EP'!$B$8,4)+DR$9,Datenquellen!$F$7:$H$45,3,FALSE))," ",VLOOKUP(EDATE('Projektkostenkalkulation EP'!$B$8,4)+DR$9,Datenquellen!$F$7:$H$45,3,FALSE))="X"
                                    ),
                          "X",
                          ""
                          ),
               "X"
            )</f>
        <v/>
      </c>
      <c r="DT47" s="227" t="str">
        <f xml:space="preserve"> IF(TEXT((EDATE('Projektkostenkalkulation EP'!$B$8,4)+DS$9),"MM")=TEXT((EDATE('Projektkostenkalkulation EP'!$B$8,4)+(DS$9-1)),"MM"),
             IF(
                        OR(
                                    TEXT((EDATE('Projektkostenkalkulation EP'!$B$8,4)+DS$9),"TTT") = "Sa",
                                    TEXT((EDATE('Projektkostenkalkulation EP'!$B$8,4)+DS$9),"TTT") = "So",
                                    IF(ISNA(VLOOKUP(EDATE('Projektkostenkalkulation EP'!$B$8,4)+DS$9,Datenquellen!$F$7:$H$45,3,FALSE))," ",VLOOKUP(EDATE('Projektkostenkalkulation EP'!$B$8,4)+DS$9,Datenquellen!$F$7:$H$45,3,FALSE))="X"
                                    ),
                          "X",
                          ""
                          ),
               "X"
            )</f>
        <v/>
      </c>
      <c r="DU47" s="227" t="str">
        <f xml:space="preserve"> IF(TEXT((EDATE('Projektkostenkalkulation EP'!$B$8,4)+DT$9),"MM")=TEXT((EDATE('Projektkostenkalkulation EP'!$B$8,4)+(DT$9-1)),"MM"),
             IF(
                        OR(
                                    TEXT((EDATE('Projektkostenkalkulation EP'!$B$8,4)+DT$9),"TTT") = "Sa",
                                    TEXT((EDATE('Projektkostenkalkulation EP'!$B$8,4)+DT$9),"TTT") = "So",
                                    IF(ISNA(VLOOKUP(EDATE('Projektkostenkalkulation EP'!$B$8,4)+DT$9,Datenquellen!$F$7:$H$45,3,FALSE))," ",VLOOKUP(EDATE('Projektkostenkalkulation EP'!$B$8,4)+DT$9,Datenquellen!$F$7:$H$45,3,FALSE))="X"
                                    ),
                          "X",
                          ""
                          ),
               "X"
            )</f>
        <v/>
      </c>
      <c r="DV47" s="227" t="str">
        <f xml:space="preserve"> IF(TEXT((EDATE('Projektkostenkalkulation EP'!$B$8,4)+DU$9),"MM")=TEXT((EDATE('Projektkostenkalkulation EP'!$B$8,4)+(DU$9-1)),"MM"),
             IF(
                        OR(
                                    TEXT((EDATE('Projektkostenkalkulation EP'!$B$8,4)+DU$9),"TTT") = "Sa",
                                    TEXT((EDATE('Projektkostenkalkulation EP'!$B$8,4)+DU$9),"TTT") = "So",
                                    IF(ISNA(VLOOKUP(EDATE('Projektkostenkalkulation EP'!$B$8,4)+DU$9,Datenquellen!$F$7:$H$45,3,FALSE))," ",VLOOKUP(EDATE('Projektkostenkalkulation EP'!$B$8,4)+DU$9,Datenquellen!$F$7:$H$45,3,FALSE))="X"
                                    ),
                          "X",
                          ""
                          ),
               "X"
            )</f>
        <v/>
      </c>
      <c r="DW47" s="227" t="str">
        <f xml:space="preserve"> IF(TEXT((EDATE('Projektkostenkalkulation EP'!$B$8,4)+DV$9),"MM")=TEXT((EDATE('Projektkostenkalkulation EP'!$B$8,4)+(DV$9-1)),"MM"),
             IF(
                        OR(
                                    TEXT((EDATE('Projektkostenkalkulation EP'!$B$8,4)+DV$9),"TTT") = "Sa",
                                    TEXT((EDATE('Projektkostenkalkulation EP'!$B$8,4)+DV$9),"TTT") = "So",
                                    IF(ISNA(VLOOKUP(EDATE('Projektkostenkalkulation EP'!$B$8,4)+DV$9,Datenquellen!$F$7:$H$45,3,FALSE))," ",VLOOKUP(EDATE('Projektkostenkalkulation EP'!$B$8,4)+DV$9,Datenquellen!$F$7:$H$45,3,FALSE))="X"
                                    ),
                          "X",
                          ""
                          ),
               "X"
            )</f>
        <v/>
      </c>
      <c r="DX47" s="227" t="str">
        <f xml:space="preserve"> IF(TEXT((EDATE('Projektkostenkalkulation EP'!$B$8,4)+DW$9),"MM")=TEXT((EDATE('Projektkostenkalkulation EP'!$B$8,4)+(DW$9-1)),"MM"),
             IF(
                        OR(
                                    TEXT((EDATE('Projektkostenkalkulation EP'!$B$8,4)+DW$9),"TTT") = "Sa",
                                    TEXT((EDATE('Projektkostenkalkulation EP'!$B$8,4)+DW$9),"TTT") = "So",
                                    IF(ISNA(VLOOKUP(EDATE('Projektkostenkalkulation EP'!$B$8,4)+DW$9,Datenquellen!$F$7:$H$45,3,FALSE))," ",VLOOKUP(EDATE('Projektkostenkalkulation EP'!$B$8,4)+DW$9,Datenquellen!$F$7:$H$45,3,FALSE))="X"
                                    ),
                          "X",
                          ""
                          ),
               "X"
            )</f>
        <v>X</v>
      </c>
      <c r="DY47" s="227" t="str">
        <f xml:space="preserve"> IF(TEXT((EDATE('Projektkostenkalkulation EP'!$B$8,4)+DX$9),"MM")=TEXT((EDATE('Projektkostenkalkulation EP'!$B$8,4)+(DX$9-1)),"MM"),
             IF(
                        OR(
                                    TEXT((EDATE('Projektkostenkalkulation EP'!$B$8,4)+DX$9),"TTT") = "Sa",
                                    TEXT((EDATE('Projektkostenkalkulation EP'!$B$8,4)+DX$9),"TTT") = "So",
                                    IF(ISNA(VLOOKUP(EDATE('Projektkostenkalkulation EP'!$B$8,4)+DX$9,Datenquellen!$F$7:$H$45,3,FALSE))," ",VLOOKUP(EDATE('Projektkostenkalkulation EP'!$B$8,4)+DX$9,Datenquellen!$F$7:$H$45,3,FALSE))="X"
                                    ),
                          "X",
                          ""
                          ),
               "X"
            )</f>
        <v>X</v>
      </c>
      <c r="DZ47" s="227" t="str">
        <f xml:space="preserve"> IF(TEXT((EDATE('Projektkostenkalkulation EP'!$B$8,4)+DY$9),"MM")=TEXT((EDATE('Projektkostenkalkulation EP'!$B$8,4)+(DY$9-1)),"MM"),
             IF(
                        OR(
                                    TEXT((EDATE('Projektkostenkalkulation EP'!$B$8,4)+DY$9),"TTT") = "Sa",
                                    TEXT((EDATE('Projektkostenkalkulation EP'!$B$8,4)+DY$9),"TTT") = "So",
                                    IF(ISNA(VLOOKUP(EDATE('Projektkostenkalkulation EP'!$B$8,4)+DY$9,Datenquellen!$F$7:$H$45,3,FALSE))," ",VLOOKUP(EDATE('Projektkostenkalkulation EP'!$B$8,4)+DY$9,Datenquellen!$F$7:$H$45,3,FALSE))="X"
                                    ),
                          "X",
                          ""
                          ),
               "X"
            )</f>
        <v>X</v>
      </c>
      <c r="EA47" s="227" t="str">
        <f xml:space="preserve"> IF(TEXT((EDATE('Projektkostenkalkulation EP'!$B$8,4)+DZ$9),"MM")=TEXT((EDATE('Projektkostenkalkulation EP'!$B$8,4)+(DZ$9-1)),"MM"),
             IF(
                        OR(
                                    TEXT((EDATE('Projektkostenkalkulation EP'!$B$8,4)+DZ$9),"TTT") = "Sa",
                                    TEXT((EDATE('Projektkostenkalkulation EP'!$B$8,4)+DZ$9),"TTT") = "So",
                                    IF(ISNA(VLOOKUP(EDATE('Projektkostenkalkulation EP'!$B$8,4)+DZ$9,Datenquellen!$F$7:$H$45,3,FALSE))," ",VLOOKUP(EDATE('Projektkostenkalkulation EP'!$B$8,4)+DZ$9,Datenquellen!$F$7:$H$45,3,FALSE))="X"
                                    ),
                          "X",
                          ""
                          ),
               "X"
            )</f>
        <v/>
      </c>
      <c r="EB47" s="227" t="str">
        <f xml:space="preserve"> IF(TEXT((EDATE('Projektkostenkalkulation EP'!$B$8,4)+EA$9),"MM")=TEXT((EDATE('Projektkostenkalkulation EP'!$B$8,4)+(EA$9-1)),"MM"),
             IF(
                        OR(
                                    TEXT((EDATE('Projektkostenkalkulation EP'!$B$8,4)+EA$9),"TTT") = "Sa",
                                    TEXT((EDATE('Projektkostenkalkulation EP'!$B$8,4)+EA$9),"TTT") = "So",
                                    IF(ISNA(VLOOKUP(EDATE('Projektkostenkalkulation EP'!$B$8,4)+EA$9,Datenquellen!$F$7:$H$45,3,FALSE))," ",VLOOKUP(EDATE('Projektkostenkalkulation EP'!$B$8,4)+EA$9,Datenquellen!$F$7:$H$45,3,FALSE))="X"
                                    ),
                          "X",
                          ""
                          ),
               "X"
            )</f>
        <v/>
      </c>
      <c r="EC47" s="227" t="str">
        <f xml:space="preserve"> IF(TEXT((EDATE('Projektkostenkalkulation EP'!$B$8,4)+EB$9),"MM")=TEXT((EDATE('Projektkostenkalkulation EP'!$B$8,4)+(EB$9-1)),"MM"),
             IF(
                        OR(
                                    TEXT((EDATE('Projektkostenkalkulation EP'!$B$8,4)+EB$9),"TTT") = "Sa",
                                    TEXT((EDATE('Projektkostenkalkulation EP'!$B$8,4)+EB$9),"TTT") = "So",
                                    IF(ISNA(VLOOKUP(EDATE('Projektkostenkalkulation EP'!$B$8,4)+EB$9,Datenquellen!$F$7:$H$45,3,FALSE))," ",VLOOKUP(EDATE('Projektkostenkalkulation EP'!$B$8,4)+EB$9,Datenquellen!$F$7:$H$45,3,FALSE))="X"
                                    ),
                          "X",
                          ""
                          ),
               "X"
            )</f>
        <v/>
      </c>
      <c r="ED47" s="227" t="str">
        <f xml:space="preserve"> IF(TEXT((EDATE('Projektkostenkalkulation EP'!$B$8,4)+EC$9),"MM")=TEXT((EDATE('Projektkostenkalkulation EP'!$B$8,4)+(EC$9-1)),"MM"),
             IF(
                        OR(
                                    TEXT((EDATE('Projektkostenkalkulation EP'!$B$8,4)+EC$9),"TTT") = "Sa",
                                    TEXT((EDATE('Projektkostenkalkulation EP'!$B$8,4)+EC$9),"TTT") = "So",
                                    IF(ISNA(VLOOKUP(EDATE('Projektkostenkalkulation EP'!$B$8,4)+EC$9,Datenquellen!$F$7:$H$45,3,FALSE))," ",VLOOKUP(EDATE('Projektkostenkalkulation EP'!$B$8,4)+EC$9,Datenquellen!$F$7:$H$45,3,FALSE))="X"
                                    ),
                          "X",
                          ""
                          ),
               "X"
            )</f>
        <v/>
      </c>
      <c r="EE47" s="227" t="str">
        <f xml:space="preserve"> IF(TEXT((EDATE('Projektkostenkalkulation EP'!$B$8,4)+ED$9),"MM")=TEXT((EDATE('Projektkostenkalkulation EP'!$B$8,4)+(ED$9-1)),"MM"),
             IF(
                        OR(
                                    TEXT((EDATE('Projektkostenkalkulation EP'!$B$8,4)+ED$9),"TTT") = "Sa",
                                    TEXT((EDATE('Projektkostenkalkulation EP'!$B$8,4)+ED$9),"TTT") = "So",
                                    IF(ISNA(VLOOKUP(EDATE('Projektkostenkalkulation EP'!$B$8,4)+ED$9,Datenquellen!$F$7:$H$45,3,FALSE))," ",VLOOKUP(EDATE('Projektkostenkalkulation EP'!$B$8,4)+ED$9,Datenquellen!$F$7:$H$45,3,FALSE))="X"
                                    ),
                          "X",
                          ""
                          ),
               "X"
            )</f>
        <v>X</v>
      </c>
      <c r="EF47" s="227" t="str">
        <f xml:space="preserve"> IF(TEXT((EDATE('Projektkostenkalkulation EP'!$B$8,4)+EE$9),"MM")=TEXT((EDATE('Projektkostenkalkulation EP'!$B$8,4)+(EE$9-1)),"MM"),
             IF(
                        OR(
                                    TEXT((EDATE('Projektkostenkalkulation EP'!$B$8,4)+EE$9),"TTT") = "Sa",
                                    TEXT((EDATE('Projektkostenkalkulation EP'!$B$8,4)+EE$9),"TTT") = "So",
                                    IF(ISNA(VLOOKUP(EDATE('Projektkostenkalkulation EP'!$B$8,4)+EE$9,Datenquellen!$F$7:$H$45,3,FALSE))," ",VLOOKUP(EDATE('Projektkostenkalkulation EP'!$B$8,4)+EE$9,Datenquellen!$F$7:$H$45,3,FALSE))="X"
                                    ),
                          "X",
                          ""
                          ),
               "X"
            )</f>
        <v>X</v>
      </c>
      <c r="EG47" s="227" t="str">
        <f xml:space="preserve"> IF(TEXT((EDATE('Projektkostenkalkulation EP'!$B$8,4)+EF$9),"MM")=TEXT((EDATE('Projektkostenkalkulation EP'!$B$8,4)+(EF$9-1)),"MM"),
             IF(
                        OR(
                                    TEXT((EDATE('Projektkostenkalkulation EP'!$B$8,4)+EF$9),"TTT") = "Sa",
                                    TEXT((EDATE('Projektkostenkalkulation EP'!$B$8,4)+EF$9),"TTT") = "So",
                                    IF(ISNA(VLOOKUP(EDATE('Projektkostenkalkulation EP'!$B$8,4)+EF$9,Datenquellen!$F$7:$H$45,3,FALSE))," ",VLOOKUP(EDATE('Projektkostenkalkulation EP'!$B$8,4)+EF$9,Datenquellen!$F$7:$H$45,3,FALSE))="X"
                                    ),
                          "X",
                          ""
                          ),
               "X"
            )</f>
        <v/>
      </c>
      <c r="EH47" s="227" t="str">
        <f xml:space="preserve"> IF(TEXT((EDATE('Projektkostenkalkulation EP'!$B$8,4)+EG$9),"MM")=TEXT((EDATE('Projektkostenkalkulation EP'!$B$8,4)+(EG$9-1)),"MM"),
             IF(
                        OR(
                                    TEXT((EDATE('Projektkostenkalkulation EP'!$B$8,4)+EG$9),"TTT") = "Sa",
                                    TEXT((EDATE('Projektkostenkalkulation EP'!$B$8,4)+EG$9),"TTT") = "So",
                                    IF(ISNA(VLOOKUP(EDATE('Projektkostenkalkulation EP'!$B$8,4)+EG$9,Datenquellen!$F$7:$H$45,3,FALSE))," ",VLOOKUP(EDATE('Projektkostenkalkulation EP'!$B$8,4)+EG$9,Datenquellen!$F$7:$H$45,3,FALSE))="X"
                                    ),
                          "X",
                          ""
                          ),
               "X"
            )</f>
        <v/>
      </c>
      <c r="EI47" s="227" t="str">
        <f xml:space="preserve"> IF(TEXT((EDATE('Projektkostenkalkulation EP'!$B$8,4)+EH$9),"MM")=TEXT((EDATE('Projektkostenkalkulation EP'!$B$8,4)+(EH$9-1)),"MM"),
             IF(
                        OR(
                                    TEXT((EDATE('Projektkostenkalkulation EP'!$B$8,4)+EH$9),"TTT") = "Sa",
                                    TEXT((EDATE('Projektkostenkalkulation EP'!$B$8,4)+EH$9),"TTT") = "So",
                                    IF(ISNA(VLOOKUP(EDATE('Projektkostenkalkulation EP'!$B$8,4)+EH$9,Datenquellen!$F$7:$H$45,3,FALSE))," ",VLOOKUP(EDATE('Projektkostenkalkulation EP'!$B$8,4)+EH$9,Datenquellen!$F$7:$H$45,3,FALSE))="X"
                                    ),
                          "X",
                          ""
                          ),
               "X"
            )</f>
        <v/>
      </c>
      <c r="EJ47" s="227" t="str">
        <f xml:space="preserve"> IF(TEXT((EDATE('Projektkostenkalkulation EP'!$B$8,4)+EI$9),"MM")=TEXT((EDATE('Projektkostenkalkulation EP'!$B$8,4)+(EI$9-1)),"MM"),
             IF(
                        OR(
                                    TEXT((EDATE('Projektkostenkalkulation EP'!$B$8,4)+EI$9),"TTT") = "Sa",
                                    TEXT((EDATE('Projektkostenkalkulation EP'!$B$8,4)+EI$9),"TTT") = "So",
                                    IF(ISNA(VLOOKUP(EDATE('Projektkostenkalkulation EP'!$B$8,4)+EI$9,Datenquellen!$F$7:$H$45,3,FALSE))," ",VLOOKUP(EDATE('Projektkostenkalkulation EP'!$B$8,4)+EI$9,Datenquellen!$F$7:$H$45,3,FALSE))="X"
                                    ),
                          "X",
                          ""
                          ),
               "X"
            )</f>
        <v>X</v>
      </c>
      <c r="EK47" s="246" t="str">
        <f xml:space="preserve"> IF(TEXT((EDATE('Projektkostenkalkulation EP'!$B$8,4)+EJ$9),"MM")=TEXT((EDATE('Projektkostenkalkulation EP'!$B$8,4)+(EJ$9-1)),"MM"),
             IF(
                        OR(
                                    TEXT((EDATE('Projektkostenkalkulation EP'!$B$8,4)+EJ$9),"TTT") = "Sa",
                                    TEXT((EDATE('Projektkostenkalkulation EP'!$B$8,4)+EJ$9),"TTT") = "So",
                                    IF(ISNA(VLOOKUP(EDATE('Projektkostenkalkulation EP'!$B$8,4)+EJ$9,Datenquellen!$F$7:$H$45,3,FALSE))," ",VLOOKUP(EDATE('Projektkostenkalkulation EP'!$B$8,4)+EJ$9,Datenquellen!$F$7:$H$45,3,FALSE))="X"
                                    ),
                          "X",
                          ""
                          ),
               "X"
            )</f>
        <v/>
      </c>
      <c r="EL47" s="247"/>
      <c r="EM47" s="254"/>
      <c r="EN47" s="475"/>
      <c r="EO47" s="472" t="str">
        <f>TEXT(EDATE('Projektkostenkalkulation EP'!$B$8,4),"MMMM")</f>
        <v>Mai</v>
      </c>
      <c r="EP47" s="226"/>
      <c r="EQ47" s="227" t="str">
        <f>IF(
            OR(
                     TEXT(EDATE('Projektkostenkalkulation EP'!$B$8,4),"TTT") = "Sa",
                     TEXT(EDATE('Projektkostenkalkulation EP'!$B$8,4),"TTT") = "So",
                     IF(ISNA(VLOOKUP(EDATE('Projektkostenkalkulation EP'!$B$8,4),Datenquellen!$F$7:$H$45,3,FALSE))," ",VLOOKUP(EDATE('Projektkostenkalkulation EP'!$B$8,4),Datenquellen!$F$7:$H$45,3,FALSE))="X"
                            ),
                    "X",
                    ""
            )</f>
        <v>X</v>
      </c>
      <c r="ER47" s="227" t="str">
        <f xml:space="preserve"> IF(TEXT((EDATE('Projektkostenkalkulation EP'!$B$8,4)+EQ$9),"MM")=TEXT((EDATE('Projektkostenkalkulation EP'!$B$8,4)+(EQ$9-1)),"MM"),
             IF(
                        OR(
                                    TEXT((EDATE('Projektkostenkalkulation EP'!$B$8,4)+EQ$9),"TTT") = "Sa",
                                    TEXT((EDATE('Projektkostenkalkulation EP'!$B$8,4)+EQ$9),"TTT") = "So",
                                    IF(ISNA(VLOOKUP(EDATE('Projektkostenkalkulation EP'!$B$8,4)+EQ$9,Datenquellen!$F$7:$H$45,3,FALSE))," ",VLOOKUP(EDATE('Projektkostenkalkulation EP'!$B$8,4)+EQ$9,Datenquellen!$F$7:$H$45,3,FALSE))="X"
                                    ),
                          "X",
                          ""
                          ),
               "X"
            )</f>
        <v/>
      </c>
      <c r="ES47" s="227" t="str">
        <f xml:space="preserve"> IF(TEXT((EDATE('Projektkostenkalkulation EP'!$B$8,4)+ER$9),"MM")=TEXT((EDATE('Projektkostenkalkulation EP'!$B$8,4)+(ER$9-1)),"MM"),
             IF(
                        OR(
                                    TEXT((EDATE('Projektkostenkalkulation EP'!$B$8,4)+ER$9),"TTT") = "Sa",
                                    TEXT((EDATE('Projektkostenkalkulation EP'!$B$8,4)+ER$9),"TTT") = "So",
                                    IF(ISNA(VLOOKUP(EDATE('Projektkostenkalkulation EP'!$B$8,4)+ER$9,Datenquellen!$F$7:$H$45,3,FALSE))," ",VLOOKUP(EDATE('Projektkostenkalkulation EP'!$B$8,4)+ER$9,Datenquellen!$F$7:$H$45,3,FALSE))="X"
                                    ),
                          "X",
                          ""
                          ),
               "X"
            )</f>
        <v/>
      </c>
      <c r="ET47" s="227" t="str">
        <f xml:space="preserve"> IF(TEXT((EDATE('Projektkostenkalkulation EP'!$B$8,4)+ES$9),"MM")=TEXT((EDATE('Projektkostenkalkulation EP'!$B$8,4)+(ES$9-1)),"MM"),
             IF(
                        OR(
                                    TEXT((EDATE('Projektkostenkalkulation EP'!$B$8,4)+ES$9),"TTT") = "Sa",
                                    TEXT((EDATE('Projektkostenkalkulation EP'!$B$8,4)+ES$9),"TTT") = "So",
                                    IF(ISNA(VLOOKUP(EDATE('Projektkostenkalkulation EP'!$B$8,4)+ES$9,Datenquellen!$F$7:$H$45,3,FALSE))," ",VLOOKUP(EDATE('Projektkostenkalkulation EP'!$B$8,4)+ES$9,Datenquellen!$F$7:$H$45,3,FALSE))="X"
                                    ),
                          "X",
                          ""
                          ),
               "X"
            )</f>
        <v>X</v>
      </c>
      <c r="EU47" s="227" t="str">
        <f xml:space="preserve"> IF(TEXT((EDATE('Projektkostenkalkulation EP'!$B$8,4)+ET$9),"MM")=TEXT((EDATE('Projektkostenkalkulation EP'!$B$8,4)+(ET$9-1)),"MM"),
             IF(
                        OR(
                                    TEXT((EDATE('Projektkostenkalkulation EP'!$B$8,4)+ET$9),"TTT") = "Sa",
                                    TEXT((EDATE('Projektkostenkalkulation EP'!$B$8,4)+ET$9),"TTT") = "So",
                                    IF(ISNA(VLOOKUP(EDATE('Projektkostenkalkulation EP'!$B$8,4)+ET$9,Datenquellen!$F$7:$H$45,3,FALSE))," ",VLOOKUP(EDATE('Projektkostenkalkulation EP'!$B$8,4)+ET$9,Datenquellen!$F$7:$H$45,3,FALSE))="X"
                                    ),
                          "X",
                          ""
                          ),
               "X"
            )</f>
        <v>X</v>
      </c>
      <c r="EV47" s="227" t="str">
        <f xml:space="preserve"> IF(TEXT((EDATE('Projektkostenkalkulation EP'!$B$8,4)+EU$9),"MM")=TEXT((EDATE('Projektkostenkalkulation EP'!$B$8,4)+(EU$9-1)),"MM"),
             IF(
                        OR(
                                    TEXT((EDATE('Projektkostenkalkulation EP'!$B$8,4)+EU$9),"TTT") = "Sa",
                                    TEXT((EDATE('Projektkostenkalkulation EP'!$B$8,4)+EU$9),"TTT") = "So",
                                    IF(ISNA(VLOOKUP(EDATE('Projektkostenkalkulation EP'!$B$8,4)+EU$9,Datenquellen!$F$7:$H$45,3,FALSE))," ",VLOOKUP(EDATE('Projektkostenkalkulation EP'!$B$8,4)+EU$9,Datenquellen!$F$7:$H$45,3,FALSE))="X"
                                    ),
                          "X",
                          ""
                          ),
               "X"
            )</f>
        <v/>
      </c>
      <c r="EW47" s="227" t="str">
        <f xml:space="preserve"> IF(TEXT((EDATE('Projektkostenkalkulation EP'!$B$8,4)+EV$9),"MM")=TEXT((EDATE('Projektkostenkalkulation EP'!$B$8,4)+(EV$9-1)),"MM"),
             IF(
                        OR(
                                    TEXT((EDATE('Projektkostenkalkulation EP'!$B$8,4)+EV$9),"TTT") = "Sa",
                                    TEXT((EDATE('Projektkostenkalkulation EP'!$B$8,4)+EV$9),"TTT") = "So",
                                    IF(ISNA(VLOOKUP(EDATE('Projektkostenkalkulation EP'!$B$8,4)+EV$9,Datenquellen!$F$7:$H$45,3,FALSE))," ",VLOOKUP(EDATE('Projektkostenkalkulation EP'!$B$8,4)+EV$9,Datenquellen!$F$7:$H$45,3,FALSE))="X"
                                    ),
                          "X",
                          ""
                          ),
               "X"
            )</f>
        <v/>
      </c>
      <c r="EX47" s="227" t="str">
        <f xml:space="preserve"> IF(TEXT((EDATE('Projektkostenkalkulation EP'!$B$8,4)+EW$9),"MM")=TEXT((EDATE('Projektkostenkalkulation EP'!$B$8,4)+(EW$9-1)),"MM"),
             IF(
                        OR(
                                    TEXT((EDATE('Projektkostenkalkulation EP'!$B$8,4)+EW$9),"TTT") = "Sa",
                                    TEXT((EDATE('Projektkostenkalkulation EP'!$B$8,4)+EW$9),"TTT") = "So",
                                    IF(ISNA(VLOOKUP(EDATE('Projektkostenkalkulation EP'!$B$8,4)+EW$9,Datenquellen!$F$7:$H$45,3,FALSE))," ",VLOOKUP(EDATE('Projektkostenkalkulation EP'!$B$8,4)+EW$9,Datenquellen!$F$7:$H$45,3,FALSE))="X"
                                    ),
                          "X",
                          ""
                          ),
               "X"
            )</f>
        <v/>
      </c>
      <c r="EY47" s="227" t="str">
        <f xml:space="preserve"> IF(TEXT((EDATE('Projektkostenkalkulation EP'!$B$8,4)+EX$9),"MM")=TEXT((EDATE('Projektkostenkalkulation EP'!$B$8,4)+(EX$9-1)),"MM"),
             IF(
                        OR(
                                    TEXT((EDATE('Projektkostenkalkulation EP'!$B$8,4)+EX$9),"TTT") = "Sa",
                                    TEXT((EDATE('Projektkostenkalkulation EP'!$B$8,4)+EX$9),"TTT") = "So",
                                    IF(ISNA(VLOOKUP(EDATE('Projektkostenkalkulation EP'!$B$8,4)+EX$9,Datenquellen!$F$7:$H$45,3,FALSE))," ",VLOOKUP(EDATE('Projektkostenkalkulation EP'!$B$8,4)+EX$9,Datenquellen!$F$7:$H$45,3,FALSE))="X"
                                    ),
                          "X",
                          ""
                          ),
               "X"
            )</f>
        <v>X</v>
      </c>
      <c r="EZ47" s="227" t="str">
        <f xml:space="preserve"> IF(TEXT((EDATE('Projektkostenkalkulation EP'!$B$8,4)+EY$9),"MM")=TEXT((EDATE('Projektkostenkalkulation EP'!$B$8,4)+(EY$9-1)),"MM"),
             IF(
                        OR(
                                    TEXT((EDATE('Projektkostenkalkulation EP'!$B$8,4)+EY$9),"TTT") = "Sa",
                                    TEXT((EDATE('Projektkostenkalkulation EP'!$B$8,4)+EY$9),"TTT") = "So",
                                    IF(ISNA(VLOOKUP(EDATE('Projektkostenkalkulation EP'!$B$8,4)+EY$9,Datenquellen!$F$7:$H$45,3,FALSE))," ",VLOOKUP(EDATE('Projektkostenkalkulation EP'!$B$8,4)+EY$9,Datenquellen!$F$7:$H$45,3,FALSE))="X"
                                    ),
                          "X",
                          ""
                          ),
               "X"
            )</f>
        <v/>
      </c>
      <c r="FA47" s="227" t="str">
        <f xml:space="preserve"> IF(TEXT((EDATE('Projektkostenkalkulation EP'!$B$8,4)+EZ$9),"MM")=TEXT((EDATE('Projektkostenkalkulation EP'!$B$8,4)+(EZ$9-1)),"MM"),
             IF(
                        OR(
                                    TEXT((EDATE('Projektkostenkalkulation EP'!$B$8,4)+EZ$9),"TTT") = "Sa",
                                    TEXT((EDATE('Projektkostenkalkulation EP'!$B$8,4)+EZ$9),"TTT") = "So",
                                    IF(ISNA(VLOOKUP(EDATE('Projektkostenkalkulation EP'!$B$8,4)+EZ$9,Datenquellen!$F$7:$H$45,3,FALSE))," ",VLOOKUP(EDATE('Projektkostenkalkulation EP'!$B$8,4)+EZ$9,Datenquellen!$F$7:$H$45,3,FALSE))="X"
                                    ),
                          "X",
                          ""
                          ),
               "X"
            )</f>
        <v>X</v>
      </c>
      <c r="FB47" s="227" t="str">
        <f xml:space="preserve"> IF(TEXT((EDATE('Projektkostenkalkulation EP'!$B$8,4)+FA$9),"MM")=TEXT((EDATE('Projektkostenkalkulation EP'!$B$8,4)+(FA$9-1)),"MM"),
             IF(
                        OR(
                                    TEXT((EDATE('Projektkostenkalkulation EP'!$B$8,4)+FA$9),"TTT") = "Sa",
                                    TEXT((EDATE('Projektkostenkalkulation EP'!$B$8,4)+FA$9),"TTT") = "So",
                                    IF(ISNA(VLOOKUP(EDATE('Projektkostenkalkulation EP'!$B$8,4)+FA$9,Datenquellen!$F$7:$H$45,3,FALSE))," ",VLOOKUP(EDATE('Projektkostenkalkulation EP'!$B$8,4)+FA$9,Datenquellen!$F$7:$H$45,3,FALSE))="X"
                                    ),
                          "X",
                          ""
                          ),
               "X"
            )</f>
        <v>X</v>
      </c>
      <c r="FC47" s="227" t="str">
        <f xml:space="preserve"> IF(TEXT((EDATE('Projektkostenkalkulation EP'!$B$8,4)+FB$9),"MM")=TEXT((EDATE('Projektkostenkalkulation EP'!$B$8,4)+(FB$9-1)),"MM"),
             IF(
                        OR(
                                    TEXT((EDATE('Projektkostenkalkulation EP'!$B$8,4)+FB$9),"TTT") = "Sa",
                                    TEXT((EDATE('Projektkostenkalkulation EP'!$B$8,4)+FB$9),"TTT") = "So",
                                    IF(ISNA(VLOOKUP(EDATE('Projektkostenkalkulation EP'!$B$8,4)+FB$9,Datenquellen!$F$7:$H$45,3,FALSE))," ",VLOOKUP(EDATE('Projektkostenkalkulation EP'!$B$8,4)+FB$9,Datenquellen!$F$7:$H$45,3,FALSE))="X"
                                    ),
                          "X",
                          ""
                          ),
               "X"
            )</f>
        <v/>
      </c>
      <c r="FD47" s="227" t="str">
        <f xml:space="preserve"> IF(TEXT((EDATE('Projektkostenkalkulation EP'!$B$8,4)+FC$9),"MM")=TEXT((EDATE('Projektkostenkalkulation EP'!$B$8,4)+(FC$9-1)),"MM"),
             IF(
                        OR(
                                    TEXT((EDATE('Projektkostenkalkulation EP'!$B$8,4)+FC$9),"TTT") = "Sa",
                                    TEXT((EDATE('Projektkostenkalkulation EP'!$B$8,4)+FC$9),"TTT") = "So",
                                    IF(ISNA(VLOOKUP(EDATE('Projektkostenkalkulation EP'!$B$8,4)+FC$9,Datenquellen!$F$7:$H$45,3,FALSE))," ",VLOOKUP(EDATE('Projektkostenkalkulation EP'!$B$8,4)+FC$9,Datenquellen!$F$7:$H$45,3,FALSE))="X"
                                    ),
                          "X",
                          ""
                          ),
               "X"
            )</f>
        <v/>
      </c>
      <c r="FE47" s="227" t="str">
        <f xml:space="preserve"> IF(TEXT((EDATE('Projektkostenkalkulation EP'!$B$8,4)+FD$9),"MM")=TEXT((EDATE('Projektkostenkalkulation EP'!$B$8,4)+(FD$9-1)),"MM"),
             IF(
                        OR(
                                    TEXT((EDATE('Projektkostenkalkulation EP'!$B$8,4)+FD$9),"TTT") = "Sa",
                                    TEXT((EDATE('Projektkostenkalkulation EP'!$B$8,4)+FD$9),"TTT") = "So",
                                    IF(ISNA(VLOOKUP(EDATE('Projektkostenkalkulation EP'!$B$8,4)+FD$9,Datenquellen!$F$7:$H$45,3,FALSE))," ",VLOOKUP(EDATE('Projektkostenkalkulation EP'!$B$8,4)+FD$9,Datenquellen!$F$7:$H$45,3,FALSE))="X"
                                    ),
                          "X",
                          ""
                          ),
               "X"
            )</f>
        <v/>
      </c>
      <c r="FF47" s="227" t="str">
        <f xml:space="preserve"> IF(TEXT((EDATE('Projektkostenkalkulation EP'!$B$8,4)+FE$9),"MM")=TEXT((EDATE('Projektkostenkalkulation EP'!$B$8,4)+(FE$9-1)),"MM"),
             IF(
                        OR(
                                    TEXT((EDATE('Projektkostenkalkulation EP'!$B$8,4)+FE$9),"TTT") = "Sa",
                                    TEXT((EDATE('Projektkostenkalkulation EP'!$B$8,4)+FE$9),"TTT") = "So",
                                    IF(ISNA(VLOOKUP(EDATE('Projektkostenkalkulation EP'!$B$8,4)+FE$9,Datenquellen!$F$7:$H$45,3,FALSE))," ",VLOOKUP(EDATE('Projektkostenkalkulation EP'!$B$8,4)+FE$9,Datenquellen!$F$7:$H$45,3,FALSE))="X"
                                    ),
                          "X",
                          ""
                          ),
               "X"
            )</f>
        <v/>
      </c>
      <c r="FG47" s="227" t="str">
        <f xml:space="preserve"> IF(TEXT((EDATE('Projektkostenkalkulation EP'!$B$8,4)+FF$9),"MM")=TEXT((EDATE('Projektkostenkalkulation EP'!$B$8,4)+(FF$9-1)),"MM"),
             IF(
                        OR(
                                    TEXT((EDATE('Projektkostenkalkulation EP'!$B$8,4)+FF$9),"TTT") = "Sa",
                                    TEXT((EDATE('Projektkostenkalkulation EP'!$B$8,4)+FF$9),"TTT") = "So",
                                    IF(ISNA(VLOOKUP(EDATE('Projektkostenkalkulation EP'!$B$8,4)+FF$9,Datenquellen!$F$7:$H$45,3,FALSE))," ",VLOOKUP(EDATE('Projektkostenkalkulation EP'!$B$8,4)+FF$9,Datenquellen!$F$7:$H$45,3,FALSE))="X"
                                    ),
                          "X",
                          ""
                          ),
               "X"
            )</f>
        <v/>
      </c>
      <c r="FH47" s="227" t="str">
        <f xml:space="preserve"> IF(TEXT((EDATE('Projektkostenkalkulation EP'!$B$8,4)+FG$9),"MM")=TEXT((EDATE('Projektkostenkalkulation EP'!$B$8,4)+(FG$9-1)),"MM"),
             IF(
                        OR(
                                    TEXT((EDATE('Projektkostenkalkulation EP'!$B$8,4)+FG$9),"TTT") = "Sa",
                                    TEXT((EDATE('Projektkostenkalkulation EP'!$B$8,4)+FG$9),"TTT") = "So",
                                    IF(ISNA(VLOOKUP(EDATE('Projektkostenkalkulation EP'!$B$8,4)+FG$9,Datenquellen!$F$7:$H$45,3,FALSE))," ",VLOOKUP(EDATE('Projektkostenkalkulation EP'!$B$8,4)+FG$9,Datenquellen!$F$7:$H$45,3,FALSE))="X"
                                    ),
                          "X",
                          ""
                          ),
               "X"
            )</f>
        <v>X</v>
      </c>
      <c r="FI47" s="227" t="str">
        <f xml:space="preserve"> IF(TEXT((EDATE('Projektkostenkalkulation EP'!$B$8,4)+FH$9),"MM")=TEXT((EDATE('Projektkostenkalkulation EP'!$B$8,4)+(FH$9-1)),"MM"),
             IF(
                        OR(
                                    TEXT((EDATE('Projektkostenkalkulation EP'!$B$8,4)+FH$9),"TTT") = "Sa",
                                    TEXT((EDATE('Projektkostenkalkulation EP'!$B$8,4)+FH$9),"TTT") = "So",
                                    IF(ISNA(VLOOKUP(EDATE('Projektkostenkalkulation EP'!$B$8,4)+FH$9,Datenquellen!$F$7:$H$45,3,FALSE))," ",VLOOKUP(EDATE('Projektkostenkalkulation EP'!$B$8,4)+FH$9,Datenquellen!$F$7:$H$45,3,FALSE))="X"
                                    ),
                          "X",
                          ""
                          ),
               "X"
            )</f>
        <v>X</v>
      </c>
      <c r="FJ47" s="227" t="str">
        <f xml:space="preserve"> IF(TEXT((EDATE('Projektkostenkalkulation EP'!$B$8,4)+FI$9),"MM")=TEXT((EDATE('Projektkostenkalkulation EP'!$B$8,4)+(FI$9-1)),"MM"),
             IF(
                        OR(
                                    TEXT((EDATE('Projektkostenkalkulation EP'!$B$8,4)+FI$9),"TTT") = "Sa",
                                    TEXT((EDATE('Projektkostenkalkulation EP'!$B$8,4)+FI$9),"TTT") = "So",
                                    IF(ISNA(VLOOKUP(EDATE('Projektkostenkalkulation EP'!$B$8,4)+FI$9,Datenquellen!$F$7:$H$45,3,FALSE))," ",VLOOKUP(EDATE('Projektkostenkalkulation EP'!$B$8,4)+FI$9,Datenquellen!$F$7:$H$45,3,FALSE))="X"
                                    ),
                          "X",
                          ""
                          ),
               "X"
            )</f>
        <v>X</v>
      </c>
      <c r="FK47" s="227" t="str">
        <f xml:space="preserve"> IF(TEXT((EDATE('Projektkostenkalkulation EP'!$B$8,4)+FJ$9),"MM")=TEXT((EDATE('Projektkostenkalkulation EP'!$B$8,4)+(FJ$9-1)),"MM"),
             IF(
                        OR(
                                    TEXT((EDATE('Projektkostenkalkulation EP'!$B$8,4)+FJ$9),"TTT") = "Sa",
                                    TEXT((EDATE('Projektkostenkalkulation EP'!$B$8,4)+FJ$9),"TTT") = "So",
                                    IF(ISNA(VLOOKUP(EDATE('Projektkostenkalkulation EP'!$B$8,4)+FJ$9,Datenquellen!$F$7:$H$45,3,FALSE))," ",VLOOKUP(EDATE('Projektkostenkalkulation EP'!$B$8,4)+FJ$9,Datenquellen!$F$7:$H$45,3,FALSE))="X"
                                    ),
                          "X",
                          ""
                          ),
               "X"
            )</f>
        <v/>
      </c>
      <c r="FL47" s="227" t="str">
        <f xml:space="preserve"> IF(TEXT((EDATE('Projektkostenkalkulation EP'!$B$8,4)+FK$9),"MM")=TEXT((EDATE('Projektkostenkalkulation EP'!$B$8,4)+(FK$9-1)),"MM"),
             IF(
                        OR(
                                    TEXT((EDATE('Projektkostenkalkulation EP'!$B$8,4)+FK$9),"TTT") = "Sa",
                                    TEXT((EDATE('Projektkostenkalkulation EP'!$B$8,4)+FK$9),"TTT") = "So",
                                    IF(ISNA(VLOOKUP(EDATE('Projektkostenkalkulation EP'!$B$8,4)+FK$9,Datenquellen!$F$7:$H$45,3,FALSE))," ",VLOOKUP(EDATE('Projektkostenkalkulation EP'!$B$8,4)+FK$9,Datenquellen!$F$7:$H$45,3,FALSE))="X"
                                    ),
                          "X",
                          ""
                          ),
               "X"
            )</f>
        <v/>
      </c>
      <c r="FM47" s="227" t="str">
        <f xml:space="preserve"> IF(TEXT((EDATE('Projektkostenkalkulation EP'!$B$8,4)+FL$9),"MM")=TEXT((EDATE('Projektkostenkalkulation EP'!$B$8,4)+(FL$9-1)),"MM"),
             IF(
                        OR(
                                    TEXT((EDATE('Projektkostenkalkulation EP'!$B$8,4)+FL$9),"TTT") = "Sa",
                                    TEXT((EDATE('Projektkostenkalkulation EP'!$B$8,4)+FL$9),"TTT") = "So",
                                    IF(ISNA(VLOOKUP(EDATE('Projektkostenkalkulation EP'!$B$8,4)+FL$9,Datenquellen!$F$7:$H$45,3,FALSE))," ",VLOOKUP(EDATE('Projektkostenkalkulation EP'!$B$8,4)+FL$9,Datenquellen!$F$7:$H$45,3,FALSE))="X"
                                    ),
                          "X",
                          ""
                          ),
               "X"
            )</f>
        <v/>
      </c>
      <c r="FN47" s="227" t="str">
        <f xml:space="preserve"> IF(TEXT((EDATE('Projektkostenkalkulation EP'!$B$8,4)+FM$9),"MM")=TEXT((EDATE('Projektkostenkalkulation EP'!$B$8,4)+(FM$9-1)),"MM"),
             IF(
                        OR(
                                    TEXT((EDATE('Projektkostenkalkulation EP'!$B$8,4)+FM$9),"TTT") = "Sa",
                                    TEXT((EDATE('Projektkostenkalkulation EP'!$B$8,4)+FM$9),"TTT") = "So",
                                    IF(ISNA(VLOOKUP(EDATE('Projektkostenkalkulation EP'!$B$8,4)+FM$9,Datenquellen!$F$7:$H$45,3,FALSE))," ",VLOOKUP(EDATE('Projektkostenkalkulation EP'!$B$8,4)+FM$9,Datenquellen!$F$7:$H$45,3,FALSE))="X"
                                    ),
                          "X",
                          ""
                          ),
               "X"
            )</f>
        <v/>
      </c>
      <c r="FO47" s="227" t="str">
        <f xml:space="preserve"> IF(TEXT((EDATE('Projektkostenkalkulation EP'!$B$8,4)+FN$9),"MM")=TEXT((EDATE('Projektkostenkalkulation EP'!$B$8,4)+(FN$9-1)),"MM"),
             IF(
                        OR(
                                    TEXT((EDATE('Projektkostenkalkulation EP'!$B$8,4)+FN$9),"TTT") = "Sa",
                                    TEXT((EDATE('Projektkostenkalkulation EP'!$B$8,4)+FN$9),"TTT") = "So",
                                    IF(ISNA(VLOOKUP(EDATE('Projektkostenkalkulation EP'!$B$8,4)+FN$9,Datenquellen!$F$7:$H$45,3,FALSE))," ",VLOOKUP(EDATE('Projektkostenkalkulation EP'!$B$8,4)+FN$9,Datenquellen!$F$7:$H$45,3,FALSE))="X"
                                    ),
                          "X",
                          ""
                          ),
               "X"
            )</f>
        <v>X</v>
      </c>
      <c r="FP47" s="227" t="str">
        <f xml:space="preserve"> IF(TEXT((EDATE('Projektkostenkalkulation EP'!$B$8,4)+FO$9),"MM")=TEXT((EDATE('Projektkostenkalkulation EP'!$B$8,4)+(FO$9-1)),"MM"),
             IF(
                        OR(
                                    TEXT((EDATE('Projektkostenkalkulation EP'!$B$8,4)+FO$9),"TTT") = "Sa",
                                    TEXT((EDATE('Projektkostenkalkulation EP'!$B$8,4)+FO$9),"TTT") = "So",
                                    IF(ISNA(VLOOKUP(EDATE('Projektkostenkalkulation EP'!$B$8,4)+FO$9,Datenquellen!$F$7:$H$45,3,FALSE))," ",VLOOKUP(EDATE('Projektkostenkalkulation EP'!$B$8,4)+FO$9,Datenquellen!$F$7:$H$45,3,FALSE))="X"
                                    ),
                          "X",
                          ""
                          ),
               "X"
            )</f>
        <v>X</v>
      </c>
      <c r="FQ47" s="227" t="str">
        <f xml:space="preserve"> IF(TEXT((EDATE('Projektkostenkalkulation EP'!$B$8,4)+FP$9),"MM")=TEXT((EDATE('Projektkostenkalkulation EP'!$B$8,4)+(FP$9-1)),"MM"),
             IF(
                        OR(
                                    TEXT((EDATE('Projektkostenkalkulation EP'!$B$8,4)+FP$9),"TTT") = "Sa",
                                    TEXT((EDATE('Projektkostenkalkulation EP'!$B$8,4)+FP$9),"TTT") = "So",
                                    IF(ISNA(VLOOKUP(EDATE('Projektkostenkalkulation EP'!$B$8,4)+FP$9,Datenquellen!$F$7:$H$45,3,FALSE))," ",VLOOKUP(EDATE('Projektkostenkalkulation EP'!$B$8,4)+FP$9,Datenquellen!$F$7:$H$45,3,FALSE))="X"
                                    ),
                          "X",
                          ""
                          ),
               "X"
            )</f>
        <v/>
      </c>
      <c r="FR47" s="227" t="str">
        <f xml:space="preserve"> IF(TEXT((EDATE('Projektkostenkalkulation EP'!$B$8,4)+FQ$9),"MM")=TEXT((EDATE('Projektkostenkalkulation EP'!$B$8,4)+(FQ$9-1)),"MM"),
             IF(
                        OR(
                                    TEXT((EDATE('Projektkostenkalkulation EP'!$B$8,4)+FQ$9),"TTT") = "Sa",
                                    TEXT((EDATE('Projektkostenkalkulation EP'!$B$8,4)+FQ$9),"TTT") = "So",
                                    IF(ISNA(VLOOKUP(EDATE('Projektkostenkalkulation EP'!$B$8,4)+FQ$9,Datenquellen!$F$7:$H$45,3,FALSE))," ",VLOOKUP(EDATE('Projektkostenkalkulation EP'!$B$8,4)+FQ$9,Datenquellen!$F$7:$H$45,3,FALSE))="X"
                                    ),
                          "X",
                          ""
                          ),
               "X"
            )</f>
        <v/>
      </c>
      <c r="FS47" s="227" t="str">
        <f xml:space="preserve"> IF(TEXT((EDATE('Projektkostenkalkulation EP'!$B$8,4)+FR$9),"MM")=TEXT((EDATE('Projektkostenkalkulation EP'!$B$8,4)+(FR$9-1)),"MM"),
             IF(
                        OR(
                                    TEXT((EDATE('Projektkostenkalkulation EP'!$B$8,4)+FR$9),"TTT") = "Sa",
                                    TEXT((EDATE('Projektkostenkalkulation EP'!$B$8,4)+FR$9),"TTT") = "So",
                                    IF(ISNA(VLOOKUP(EDATE('Projektkostenkalkulation EP'!$B$8,4)+FR$9,Datenquellen!$F$7:$H$45,3,FALSE))," ",VLOOKUP(EDATE('Projektkostenkalkulation EP'!$B$8,4)+FR$9,Datenquellen!$F$7:$H$45,3,FALSE))="X"
                                    ),
                          "X",
                          ""
                          ),
               "X"
            )</f>
        <v/>
      </c>
      <c r="FT47" s="227" t="str">
        <f xml:space="preserve"> IF(TEXT((EDATE('Projektkostenkalkulation EP'!$B$8,4)+FS$9),"MM")=TEXT((EDATE('Projektkostenkalkulation EP'!$B$8,4)+(FS$9-1)),"MM"),
             IF(
                        OR(
                                    TEXT((EDATE('Projektkostenkalkulation EP'!$B$8,4)+FS$9),"TTT") = "Sa",
                                    TEXT((EDATE('Projektkostenkalkulation EP'!$B$8,4)+FS$9),"TTT") = "So",
                                    IF(ISNA(VLOOKUP(EDATE('Projektkostenkalkulation EP'!$B$8,4)+FS$9,Datenquellen!$F$7:$H$45,3,FALSE))," ",VLOOKUP(EDATE('Projektkostenkalkulation EP'!$B$8,4)+FS$9,Datenquellen!$F$7:$H$45,3,FALSE))="X"
                                    ),
                          "X",
                          ""
                          ),
               "X"
            )</f>
        <v>X</v>
      </c>
      <c r="FU47" s="228" t="str">
        <f xml:space="preserve"> IF(TEXT((EDATE('Projektkostenkalkulation EP'!$B$8,4)+FT$9),"MM")=TEXT((EDATE('Projektkostenkalkulation EP'!$B$8,4)+(FT$9-1)),"MM"),
             IF(
                        OR(
                                    TEXT((EDATE('Projektkostenkalkulation EP'!$B$8,4)+FT$9),"TTT") = "Sa",
                                    TEXT((EDATE('Projektkostenkalkulation EP'!$B$8,4)+FT$9),"TTT") = "So",
                                    IF(ISNA(VLOOKUP(EDATE('Projektkostenkalkulation EP'!$B$8,4)+FT$9,Datenquellen!$F$7:$H$45,3,FALSE))," ",VLOOKUP(EDATE('Projektkostenkalkulation EP'!$B$8,4)+FT$9,Datenquellen!$F$7:$H$45,3,FALSE))="X"
                                    ),
                          "X",
                          ""
                          ),
               "X"
            )</f>
        <v/>
      </c>
      <c r="FV47" s="229"/>
      <c r="FW47" s="230"/>
      <c r="FX47" s="495"/>
      <c r="FY47" s="472" t="str">
        <f>TEXT(EDATE('Projektkostenkalkulation EP'!$B$8,4),"MMMM")</f>
        <v>Mai</v>
      </c>
      <c r="FZ47" s="226"/>
      <c r="GA47" s="227" t="str">
        <f>IF(
            OR(
                     TEXT(EDATE('Projektkostenkalkulation EP'!$B$8,4),"TTT") = "Sa",
                     TEXT(EDATE('Projektkostenkalkulation EP'!$B$8,4),"TTT") = "So",
                     IF(ISNA(VLOOKUP(EDATE('Projektkostenkalkulation EP'!$B$8,4),Datenquellen!$F$7:$H$45,3,FALSE))," ",VLOOKUP(EDATE('Projektkostenkalkulation EP'!$B$8,4),Datenquellen!$F$7:$H$45,3,FALSE))="X"
                            ),
                    "X",
                    ""
            )</f>
        <v>X</v>
      </c>
      <c r="GB47" s="227" t="str">
        <f xml:space="preserve"> IF(TEXT((EDATE('Projektkostenkalkulation EP'!$B$8,4)+GA$9),"MM")=TEXT((EDATE('Projektkostenkalkulation EP'!$B$8,4)+(GA$9-1)),"MM"),
             IF(
                        OR(
                                    TEXT((EDATE('Projektkostenkalkulation EP'!$B$8,4)+GA$9),"TTT") = "Sa",
                                    TEXT((EDATE('Projektkostenkalkulation EP'!$B$8,4)+GA$9),"TTT") = "So",
                                    IF(ISNA(VLOOKUP(EDATE('Projektkostenkalkulation EP'!$B$8,4)+GA$9,Datenquellen!$F$7:$H$45,3,FALSE))," ",VLOOKUP(EDATE('Projektkostenkalkulation EP'!$B$8,4)+GA$9,Datenquellen!$F$7:$H$45,3,FALSE))="X"
                                    ),
                          "X",
                          ""
                          ),
               "X"
            )</f>
        <v/>
      </c>
      <c r="GC47" s="227" t="str">
        <f xml:space="preserve"> IF(TEXT((EDATE('Projektkostenkalkulation EP'!$B$8,4)+GB$9),"MM")=TEXT((EDATE('Projektkostenkalkulation EP'!$B$8,4)+(GB$9-1)),"MM"),
             IF(
                        OR(
                                    TEXT((EDATE('Projektkostenkalkulation EP'!$B$8,4)+GB$9),"TTT") = "Sa",
                                    TEXT((EDATE('Projektkostenkalkulation EP'!$B$8,4)+GB$9),"TTT") = "So",
                                    IF(ISNA(VLOOKUP(EDATE('Projektkostenkalkulation EP'!$B$8,4)+GB$9,Datenquellen!$F$7:$H$45,3,FALSE))," ",VLOOKUP(EDATE('Projektkostenkalkulation EP'!$B$8,4)+GB$9,Datenquellen!$F$7:$H$45,3,FALSE))="X"
                                    ),
                          "X",
                          ""
                          ),
               "X"
            )</f>
        <v/>
      </c>
      <c r="GD47" s="227" t="str">
        <f xml:space="preserve"> IF(TEXT((EDATE('Projektkostenkalkulation EP'!$B$8,4)+GC$9),"MM")=TEXT((EDATE('Projektkostenkalkulation EP'!$B$8,4)+(GC$9-1)),"MM"),
             IF(
                        OR(
                                    TEXT((EDATE('Projektkostenkalkulation EP'!$B$8,4)+GC$9),"TTT") = "Sa",
                                    TEXT((EDATE('Projektkostenkalkulation EP'!$B$8,4)+GC$9),"TTT") = "So",
                                    IF(ISNA(VLOOKUP(EDATE('Projektkostenkalkulation EP'!$B$8,4)+GC$9,Datenquellen!$F$7:$H$45,3,FALSE))," ",VLOOKUP(EDATE('Projektkostenkalkulation EP'!$B$8,4)+GC$9,Datenquellen!$F$7:$H$45,3,FALSE))="X"
                                    ),
                          "X",
                          ""
                          ),
               "X"
            )</f>
        <v>X</v>
      </c>
      <c r="GE47" s="227" t="str">
        <f xml:space="preserve"> IF(TEXT((EDATE('Projektkostenkalkulation EP'!$B$8,4)+GD$9),"MM")=TEXT((EDATE('Projektkostenkalkulation EP'!$B$8,4)+(GD$9-1)),"MM"),
             IF(
                        OR(
                                    TEXT((EDATE('Projektkostenkalkulation EP'!$B$8,4)+GD$9),"TTT") = "Sa",
                                    TEXT((EDATE('Projektkostenkalkulation EP'!$B$8,4)+GD$9),"TTT") = "So",
                                    IF(ISNA(VLOOKUP(EDATE('Projektkostenkalkulation EP'!$B$8,4)+GD$9,Datenquellen!$F$7:$H$45,3,FALSE))," ",VLOOKUP(EDATE('Projektkostenkalkulation EP'!$B$8,4)+GD$9,Datenquellen!$F$7:$H$45,3,FALSE))="X"
                                    ),
                          "X",
                          ""
                          ),
               "X"
            )</f>
        <v>X</v>
      </c>
      <c r="GF47" s="227" t="str">
        <f xml:space="preserve"> IF(TEXT((EDATE('Projektkostenkalkulation EP'!$B$8,4)+GE$9),"MM")=TEXT((EDATE('Projektkostenkalkulation EP'!$B$8,4)+(GE$9-1)),"MM"),
             IF(
                        OR(
                                    TEXT((EDATE('Projektkostenkalkulation EP'!$B$8,4)+GE$9),"TTT") = "Sa",
                                    TEXT((EDATE('Projektkostenkalkulation EP'!$B$8,4)+GE$9),"TTT") = "So",
                                    IF(ISNA(VLOOKUP(EDATE('Projektkostenkalkulation EP'!$B$8,4)+GE$9,Datenquellen!$F$7:$H$45,3,FALSE))," ",VLOOKUP(EDATE('Projektkostenkalkulation EP'!$B$8,4)+GE$9,Datenquellen!$F$7:$H$45,3,FALSE))="X"
                                    ),
                          "X",
                          ""
                          ),
               "X"
            )</f>
        <v/>
      </c>
      <c r="GG47" s="227" t="str">
        <f xml:space="preserve"> IF(TEXT((EDATE('Projektkostenkalkulation EP'!$B$8,4)+GF$9),"MM")=TEXT((EDATE('Projektkostenkalkulation EP'!$B$8,4)+(GF$9-1)),"MM"),
             IF(
                        OR(
                                    TEXT((EDATE('Projektkostenkalkulation EP'!$B$8,4)+GF$9),"TTT") = "Sa",
                                    TEXT((EDATE('Projektkostenkalkulation EP'!$B$8,4)+GF$9),"TTT") = "So",
                                    IF(ISNA(VLOOKUP(EDATE('Projektkostenkalkulation EP'!$B$8,4)+GF$9,Datenquellen!$F$7:$H$45,3,FALSE))," ",VLOOKUP(EDATE('Projektkostenkalkulation EP'!$B$8,4)+GF$9,Datenquellen!$F$7:$H$45,3,FALSE))="X"
                                    ),
                          "X",
                          ""
                          ),
               "X"
            )</f>
        <v/>
      </c>
      <c r="GH47" s="227" t="str">
        <f xml:space="preserve"> IF(TEXT((EDATE('Projektkostenkalkulation EP'!$B$8,4)+GG$9),"MM")=TEXT((EDATE('Projektkostenkalkulation EP'!$B$8,4)+(GG$9-1)),"MM"),
             IF(
                        OR(
                                    TEXT((EDATE('Projektkostenkalkulation EP'!$B$8,4)+GG$9),"TTT") = "Sa",
                                    TEXT((EDATE('Projektkostenkalkulation EP'!$B$8,4)+GG$9),"TTT") = "So",
                                    IF(ISNA(VLOOKUP(EDATE('Projektkostenkalkulation EP'!$B$8,4)+GG$9,Datenquellen!$F$7:$H$45,3,FALSE))," ",VLOOKUP(EDATE('Projektkostenkalkulation EP'!$B$8,4)+GG$9,Datenquellen!$F$7:$H$45,3,FALSE))="X"
                                    ),
                          "X",
                          ""
                          ),
               "X"
            )</f>
        <v/>
      </c>
      <c r="GI47" s="227" t="str">
        <f xml:space="preserve"> IF(TEXT((EDATE('Projektkostenkalkulation EP'!$B$8,4)+GH$9),"MM")=TEXT((EDATE('Projektkostenkalkulation EP'!$B$8,4)+(GH$9-1)),"MM"),
             IF(
                        OR(
                                    TEXT((EDATE('Projektkostenkalkulation EP'!$B$8,4)+GH$9),"TTT") = "Sa",
                                    TEXT((EDATE('Projektkostenkalkulation EP'!$B$8,4)+GH$9),"TTT") = "So",
                                    IF(ISNA(VLOOKUP(EDATE('Projektkostenkalkulation EP'!$B$8,4)+GH$9,Datenquellen!$F$7:$H$45,3,FALSE))," ",VLOOKUP(EDATE('Projektkostenkalkulation EP'!$B$8,4)+GH$9,Datenquellen!$F$7:$H$45,3,FALSE))="X"
                                    ),
                          "X",
                          ""
                          ),
               "X"
            )</f>
        <v>X</v>
      </c>
      <c r="GJ47" s="227" t="str">
        <f xml:space="preserve"> IF(TEXT((EDATE('Projektkostenkalkulation EP'!$B$8,4)+GI$9),"MM")=TEXT((EDATE('Projektkostenkalkulation EP'!$B$8,4)+(GI$9-1)),"MM"),
             IF(
                        OR(
                                    TEXT((EDATE('Projektkostenkalkulation EP'!$B$8,4)+GI$9),"TTT") = "Sa",
                                    TEXT((EDATE('Projektkostenkalkulation EP'!$B$8,4)+GI$9),"TTT") = "So",
                                    IF(ISNA(VLOOKUP(EDATE('Projektkostenkalkulation EP'!$B$8,4)+GI$9,Datenquellen!$F$7:$H$45,3,FALSE))," ",VLOOKUP(EDATE('Projektkostenkalkulation EP'!$B$8,4)+GI$9,Datenquellen!$F$7:$H$45,3,FALSE))="X"
                                    ),
                          "X",
                          ""
                          ),
               "X"
            )</f>
        <v/>
      </c>
      <c r="GK47" s="227" t="str">
        <f xml:space="preserve"> IF(TEXT((EDATE('Projektkostenkalkulation EP'!$B$8,4)+GJ$9),"MM")=TEXT((EDATE('Projektkostenkalkulation EP'!$B$8,4)+(GJ$9-1)),"MM"),
             IF(
                        OR(
                                    TEXT((EDATE('Projektkostenkalkulation EP'!$B$8,4)+GJ$9),"TTT") = "Sa",
                                    TEXT((EDATE('Projektkostenkalkulation EP'!$B$8,4)+GJ$9),"TTT") = "So",
                                    IF(ISNA(VLOOKUP(EDATE('Projektkostenkalkulation EP'!$B$8,4)+GJ$9,Datenquellen!$F$7:$H$45,3,FALSE))," ",VLOOKUP(EDATE('Projektkostenkalkulation EP'!$B$8,4)+GJ$9,Datenquellen!$F$7:$H$45,3,FALSE))="X"
                                    ),
                          "X",
                          ""
                          ),
               "X"
            )</f>
        <v>X</v>
      </c>
      <c r="GL47" s="227" t="str">
        <f xml:space="preserve"> IF(TEXT((EDATE('Projektkostenkalkulation EP'!$B$8,4)+GK$9),"MM")=TEXT((EDATE('Projektkostenkalkulation EP'!$B$8,4)+(GK$9-1)),"MM"),
             IF(
                        OR(
                                    TEXT((EDATE('Projektkostenkalkulation EP'!$B$8,4)+GK$9),"TTT") = "Sa",
                                    TEXT((EDATE('Projektkostenkalkulation EP'!$B$8,4)+GK$9),"TTT") = "So",
                                    IF(ISNA(VLOOKUP(EDATE('Projektkostenkalkulation EP'!$B$8,4)+GK$9,Datenquellen!$F$7:$H$45,3,FALSE))," ",VLOOKUP(EDATE('Projektkostenkalkulation EP'!$B$8,4)+GK$9,Datenquellen!$F$7:$H$45,3,FALSE))="X"
                                    ),
                          "X",
                          ""
                          ),
               "X"
            )</f>
        <v>X</v>
      </c>
      <c r="GM47" s="227" t="str">
        <f xml:space="preserve"> IF(TEXT((EDATE('Projektkostenkalkulation EP'!$B$8,4)+GL$9),"MM")=TEXT((EDATE('Projektkostenkalkulation EP'!$B$8,4)+(GL$9-1)),"MM"),
             IF(
                        OR(
                                    TEXT((EDATE('Projektkostenkalkulation EP'!$B$8,4)+GL$9),"TTT") = "Sa",
                                    TEXT((EDATE('Projektkostenkalkulation EP'!$B$8,4)+GL$9),"TTT") = "So",
                                    IF(ISNA(VLOOKUP(EDATE('Projektkostenkalkulation EP'!$B$8,4)+GL$9,Datenquellen!$F$7:$H$45,3,FALSE))," ",VLOOKUP(EDATE('Projektkostenkalkulation EP'!$B$8,4)+GL$9,Datenquellen!$F$7:$H$45,3,FALSE))="X"
                                    ),
                          "X",
                          ""
                          ),
               "X"
            )</f>
        <v/>
      </c>
      <c r="GN47" s="227" t="str">
        <f xml:space="preserve"> IF(TEXT((EDATE('Projektkostenkalkulation EP'!$B$8,4)+GM$9),"MM")=TEXT((EDATE('Projektkostenkalkulation EP'!$B$8,4)+(GM$9-1)),"MM"),
             IF(
                        OR(
                                    TEXT((EDATE('Projektkostenkalkulation EP'!$B$8,4)+GM$9),"TTT") = "Sa",
                                    TEXT((EDATE('Projektkostenkalkulation EP'!$B$8,4)+GM$9),"TTT") = "So",
                                    IF(ISNA(VLOOKUP(EDATE('Projektkostenkalkulation EP'!$B$8,4)+GM$9,Datenquellen!$F$7:$H$45,3,FALSE))," ",VLOOKUP(EDATE('Projektkostenkalkulation EP'!$B$8,4)+GM$9,Datenquellen!$F$7:$H$45,3,FALSE))="X"
                                    ),
                          "X",
                          ""
                          ),
               "X"
            )</f>
        <v/>
      </c>
      <c r="GO47" s="227" t="str">
        <f xml:space="preserve"> IF(TEXT((EDATE('Projektkostenkalkulation EP'!$B$8,4)+GN$9),"MM")=TEXT((EDATE('Projektkostenkalkulation EP'!$B$8,4)+(GN$9-1)),"MM"),
             IF(
                        OR(
                                    TEXT((EDATE('Projektkostenkalkulation EP'!$B$8,4)+GN$9),"TTT") = "Sa",
                                    TEXT((EDATE('Projektkostenkalkulation EP'!$B$8,4)+GN$9),"TTT") = "So",
                                    IF(ISNA(VLOOKUP(EDATE('Projektkostenkalkulation EP'!$B$8,4)+GN$9,Datenquellen!$F$7:$H$45,3,FALSE))," ",VLOOKUP(EDATE('Projektkostenkalkulation EP'!$B$8,4)+GN$9,Datenquellen!$F$7:$H$45,3,FALSE))="X"
                                    ),
                          "X",
                          ""
                          ),
               "X"
            )</f>
        <v/>
      </c>
      <c r="GP47" s="227" t="str">
        <f xml:space="preserve"> IF(TEXT((EDATE('Projektkostenkalkulation EP'!$B$8,4)+GO$9),"MM")=TEXT((EDATE('Projektkostenkalkulation EP'!$B$8,4)+(GO$9-1)),"MM"),
             IF(
                        OR(
                                    TEXT((EDATE('Projektkostenkalkulation EP'!$B$8,4)+GO$9),"TTT") = "Sa",
                                    TEXT((EDATE('Projektkostenkalkulation EP'!$B$8,4)+GO$9),"TTT") = "So",
                                    IF(ISNA(VLOOKUP(EDATE('Projektkostenkalkulation EP'!$B$8,4)+GO$9,Datenquellen!$F$7:$H$45,3,FALSE))," ",VLOOKUP(EDATE('Projektkostenkalkulation EP'!$B$8,4)+GO$9,Datenquellen!$F$7:$H$45,3,FALSE))="X"
                                    ),
                          "X",
                          ""
                          ),
               "X"
            )</f>
        <v/>
      </c>
      <c r="GQ47" s="227" t="str">
        <f xml:space="preserve"> IF(TEXT((EDATE('Projektkostenkalkulation EP'!$B$8,4)+GP$9),"MM")=TEXT((EDATE('Projektkostenkalkulation EP'!$B$8,4)+(GP$9-1)),"MM"),
             IF(
                        OR(
                                    TEXT((EDATE('Projektkostenkalkulation EP'!$B$8,4)+GP$9),"TTT") = "Sa",
                                    TEXT((EDATE('Projektkostenkalkulation EP'!$B$8,4)+GP$9),"TTT") = "So",
                                    IF(ISNA(VLOOKUP(EDATE('Projektkostenkalkulation EP'!$B$8,4)+GP$9,Datenquellen!$F$7:$H$45,3,FALSE))," ",VLOOKUP(EDATE('Projektkostenkalkulation EP'!$B$8,4)+GP$9,Datenquellen!$F$7:$H$45,3,FALSE))="X"
                                    ),
                          "X",
                          ""
                          ),
               "X"
            )</f>
        <v/>
      </c>
      <c r="GR47" s="227" t="str">
        <f xml:space="preserve"> IF(TEXT((EDATE('Projektkostenkalkulation EP'!$B$8,4)+GQ$9),"MM")=TEXT((EDATE('Projektkostenkalkulation EP'!$B$8,4)+(GQ$9-1)),"MM"),
             IF(
                        OR(
                                    TEXT((EDATE('Projektkostenkalkulation EP'!$B$8,4)+GQ$9),"TTT") = "Sa",
                                    TEXT((EDATE('Projektkostenkalkulation EP'!$B$8,4)+GQ$9),"TTT") = "So",
                                    IF(ISNA(VLOOKUP(EDATE('Projektkostenkalkulation EP'!$B$8,4)+GQ$9,Datenquellen!$F$7:$H$45,3,FALSE))," ",VLOOKUP(EDATE('Projektkostenkalkulation EP'!$B$8,4)+GQ$9,Datenquellen!$F$7:$H$45,3,FALSE))="X"
                                    ),
                          "X",
                          ""
                          ),
               "X"
            )</f>
        <v>X</v>
      </c>
      <c r="GS47" s="227" t="str">
        <f xml:space="preserve"> IF(TEXT((EDATE('Projektkostenkalkulation EP'!$B$8,4)+GR$9),"MM")=TEXT((EDATE('Projektkostenkalkulation EP'!$B$8,4)+(GR$9-1)),"MM"),
             IF(
                        OR(
                                    TEXT((EDATE('Projektkostenkalkulation EP'!$B$8,4)+GR$9),"TTT") = "Sa",
                                    TEXT((EDATE('Projektkostenkalkulation EP'!$B$8,4)+GR$9),"TTT") = "So",
                                    IF(ISNA(VLOOKUP(EDATE('Projektkostenkalkulation EP'!$B$8,4)+GR$9,Datenquellen!$F$7:$H$45,3,FALSE))," ",VLOOKUP(EDATE('Projektkostenkalkulation EP'!$B$8,4)+GR$9,Datenquellen!$F$7:$H$45,3,FALSE))="X"
                                    ),
                          "X",
                          ""
                          ),
               "X"
            )</f>
        <v>X</v>
      </c>
      <c r="GT47" s="227" t="str">
        <f xml:space="preserve"> IF(TEXT((EDATE('Projektkostenkalkulation EP'!$B$8,4)+GS$9),"MM")=TEXT((EDATE('Projektkostenkalkulation EP'!$B$8,4)+(GS$9-1)),"MM"),
             IF(
                        OR(
                                    TEXT((EDATE('Projektkostenkalkulation EP'!$B$8,4)+GS$9),"TTT") = "Sa",
                                    TEXT((EDATE('Projektkostenkalkulation EP'!$B$8,4)+GS$9),"TTT") = "So",
                                    IF(ISNA(VLOOKUP(EDATE('Projektkostenkalkulation EP'!$B$8,4)+GS$9,Datenquellen!$F$7:$H$45,3,FALSE))," ",VLOOKUP(EDATE('Projektkostenkalkulation EP'!$B$8,4)+GS$9,Datenquellen!$F$7:$H$45,3,FALSE))="X"
                                    ),
                          "X",
                          ""
                          ),
               "X"
            )</f>
        <v>X</v>
      </c>
      <c r="GU47" s="227" t="str">
        <f xml:space="preserve"> IF(TEXT((EDATE('Projektkostenkalkulation EP'!$B$8,4)+GT$9),"MM")=TEXT((EDATE('Projektkostenkalkulation EP'!$B$8,4)+(GT$9-1)),"MM"),
             IF(
                        OR(
                                    TEXT((EDATE('Projektkostenkalkulation EP'!$B$8,4)+GT$9),"TTT") = "Sa",
                                    TEXT((EDATE('Projektkostenkalkulation EP'!$B$8,4)+GT$9),"TTT") = "So",
                                    IF(ISNA(VLOOKUP(EDATE('Projektkostenkalkulation EP'!$B$8,4)+GT$9,Datenquellen!$F$7:$H$45,3,FALSE))," ",VLOOKUP(EDATE('Projektkostenkalkulation EP'!$B$8,4)+GT$9,Datenquellen!$F$7:$H$45,3,FALSE))="X"
                                    ),
                          "X",
                          ""
                          ),
               "X"
            )</f>
        <v/>
      </c>
      <c r="GV47" s="227" t="str">
        <f xml:space="preserve"> IF(TEXT((EDATE('Projektkostenkalkulation EP'!$B$8,4)+GU$9),"MM")=TEXT((EDATE('Projektkostenkalkulation EP'!$B$8,4)+(GU$9-1)),"MM"),
             IF(
                        OR(
                                    TEXT((EDATE('Projektkostenkalkulation EP'!$B$8,4)+GU$9),"TTT") = "Sa",
                                    TEXT((EDATE('Projektkostenkalkulation EP'!$B$8,4)+GU$9),"TTT") = "So",
                                    IF(ISNA(VLOOKUP(EDATE('Projektkostenkalkulation EP'!$B$8,4)+GU$9,Datenquellen!$F$7:$H$45,3,FALSE))," ",VLOOKUP(EDATE('Projektkostenkalkulation EP'!$B$8,4)+GU$9,Datenquellen!$F$7:$H$45,3,FALSE))="X"
                                    ),
                          "X",
                          ""
                          ),
               "X"
            )</f>
        <v/>
      </c>
      <c r="GW47" s="227" t="str">
        <f xml:space="preserve"> IF(TEXT((EDATE('Projektkostenkalkulation EP'!$B$8,4)+GV$9),"MM")=TEXT((EDATE('Projektkostenkalkulation EP'!$B$8,4)+(GV$9-1)),"MM"),
             IF(
                        OR(
                                    TEXT((EDATE('Projektkostenkalkulation EP'!$B$8,4)+GV$9),"TTT") = "Sa",
                                    TEXT((EDATE('Projektkostenkalkulation EP'!$B$8,4)+GV$9),"TTT") = "So",
                                    IF(ISNA(VLOOKUP(EDATE('Projektkostenkalkulation EP'!$B$8,4)+GV$9,Datenquellen!$F$7:$H$45,3,FALSE))," ",VLOOKUP(EDATE('Projektkostenkalkulation EP'!$B$8,4)+GV$9,Datenquellen!$F$7:$H$45,3,FALSE))="X"
                                    ),
                          "X",
                          ""
                          ),
               "X"
            )</f>
        <v/>
      </c>
      <c r="GX47" s="227" t="str">
        <f xml:space="preserve"> IF(TEXT((EDATE('Projektkostenkalkulation EP'!$B$8,4)+GW$9),"MM")=TEXT((EDATE('Projektkostenkalkulation EP'!$B$8,4)+(GW$9-1)),"MM"),
             IF(
                        OR(
                                    TEXT((EDATE('Projektkostenkalkulation EP'!$B$8,4)+GW$9),"TTT") = "Sa",
                                    TEXT((EDATE('Projektkostenkalkulation EP'!$B$8,4)+GW$9),"TTT") = "So",
                                    IF(ISNA(VLOOKUP(EDATE('Projektkostenkalkulation EP'!$B$8,4)+GW$9,Datenquellen!$F$7:$H$45,3,FALSE))," ",VLOOKUP(EDATE('Projektkostenkalkulation EP'!$B$8,4)+GW$9,Datenquellen!$F$7:$H$45,3,FALSE))="X"
                                    ),
                          "X",
                          ""
                          ),
               "X"
            )</f>
        <v/>
      </c>
      <c r="GY47" s="227" t="str">
        <f xml:space="preserve"> IF(TEXT((EDATE('Projektkostenkalkulation EP'!$B$8,4)+GX$9),"MM")=TEXT((EDATE('Projektkostenkalkulation EP'!$B$8,4)+(GX$9-1)),"MM"),
             IF(
                        OR(
                                    TEXT((EDATE('Projektkostenkalkulation EP'!$B$8,4)+GX$9),"TTT") = "Sa",
                                    TEXT((EDATE('Projektkostenkalkulation EP'!$B$8,4)+GX$9),"TTT") = "So",
                                    IF(ISNA(VLOOKUP(EDATE('Projektkostenkalkulation EP'!$B$8,4)+GX$9,Datenquellen!$F$7:$H$45,3,FALSE))," ",VLOOKUP(EDATE('Projektkostenkalkulation EP'!$B$8,4)+GX$9,Datenquellen!$F$7:$H$45,3,FALSE))="X"
                                    ),
                          "X",
                          ""
                          ),
               "X"
            )</f>
        <v>X</v>
      </c>
      <c r="GZ47" s="227" t="str">
        <f xml:space="preserve"> IF(TEXT((EDATE('Projektkostenkalkulation EP'!$B$8,4)+GY$9),"MM")=TEXT((EDATE('Projektkostenkalkulation EP'!$B$8,4)+(GY$9-1)),"MM"),
             IF(
                        OR(
                                    TEXT((EDATE('Projektkostenkalkulation EP'!$B$8,4)+GY$9),"TTT") = "Sa",
                                    TEXT((EDATE('Projektkostenkalkulation EP'!$B$8,4)+GY$9),"TTT") = "So",
                                    IF(ISNA(VLOOKUP(EDATE('Projektkostenkalkulation EP'!$B$8,4)+GY$9,Datenquellen!$F$7:$H$45,3,FALSE))," ",VLOOKUP(EDATE('Projektkostenkalkulation EP'!$B$8,4)+GY$9,Datenquellen!$F$7:$H$45,3,FALSE))="X"
                                    ),
                          "X",
                          ""
                          ),
               "X"
            )</f>
        <v>X</v>
      </c>
      <c r="HA47" s="227" t="str">
        <f xml:space="preserve"> IF(TEXT((EDATE('Projektkostenkalkulation EP'!$B$8,4)+GZ$9),"MM")=TEXT((EDATE('Projektkostenkalkulation EP'!$B$8,4)+(GZ$9-1)),"MM"),
             IF(
                        OR(
                                    TEXT((EDATE('Projektkostenkalkulation EP'!$B$8,4)+GZ$9),"TTT") = "Sa",
                                    TEXT((EDATE('Projektkostenkalkulation EP'!$B$8,4)+GZ$9),"TTT") = "So",
                                    IF(ISNA(VLOOKUP(EDATE('Projektkostenkalkulation EP'!$B$8,4)+GZ$9,Datenquellen!$F$7:$H$45,3,FALSE))," ",VLOOKUP(EDATE('Projektkostenkalkulation EP'!$B$8,4)+GZ$9,Datenquellen!$F$7:$H$45,3,FALSE))="X"
                                    ),
                          "X",
                          ""
                          ),
               "X"
            )</f>
        <v/>
      </c>
      <c r="HB47" s="227" t="str">
        <f xml:space="preserve"> IF(TEXT((EDATE('Projektkostenkalkulation EP'!$B$8,4)+HA$9),"MM")=TEXT((EDATE('Projektkostenkalkulation EP'!$B$8,4)+(HA$9-1)),"MM"),
             IF(
                        OR(
                                    TEXT((EDATE('Projektkostenkalkulation EP'!$B$8,4)+HA$9),"TTT") = "Sa",
                                    TEXT((EDATE('Projektkostenkalkulation EP'!$B$8,4)+HA$9),"TTT") = "So",
                                    IF(ISNA(VLOOKUP(EDATE('Projektkostenkalkulation EP'!$B$8,4)+HA$9,Datenquellen!$F$7:$H$45,3,FALSE))," ",VLOOKUP(EDATE('Projektkostenkalkulation EP'!$B$8,4)+HA$9,Datenquellen!$F$7:$H$45,3,FALSE))="X"
                                    ),
                          "X",
                          ""
                          ),
               "X"
            )</f>
        <v/>
      </c>
      <c r="HC47" s="227" t="str">
        <f xml:space="preserve"> IF(TEXT((EDATE('Projektkostenkalkulation EP'!$B$8,4)+HB$9),"MM")=TEXT((EDATE('Projektkostenkalkulation EP'!$B$8,4)+(HB$9-1)),"MM"),
             IF(
                        OR(
                                    TEXT((EDATE('Projektkostenkalkulation EP'!$B$8,4)+HB$9),"TTT") = "Sa",
                                    TEXT((EDATE('Projektkostenkalkulation EP'!$B$8,4)+HB$9),"TTT") = "So",
                                    IF(ISNA(VLOOKUP(EDATE('Projektkostenkalkulation EP'!$B$8,4)+HB$9,Datenquellen!$F$7:$H$45,3,FALSE))," ",VLOOKUP(EDATE('Projektkostenkalkulation EP'!$B$8,4)+HB$9,Datenquellen!$F$7:$H$45,3,FALSE))="X"
                                    ),
                          "X",
                          ""
                          ),
               "X"
            )</f>
        <v/>
      </c>
      <c r="HD47" s="227" t="str">
        <f xml:space="preserve"> IF(TEXT((EDATE('Projektkostenkalkulation EP'!$B$8,4)+HC$9),"MM")=TEXT((EDATE('Projektkostenkalkulation EP'!$B$8,4)+(HC$9-1)),"MM"),
             IF(
                        OR(
                                    TEXT((EDATE('Projektkostenkalkulation EP'!$B$8,4)+HC$9),"TTT") = "Sa",
                                    TEXT((EDATE('Projektkostenkalkulation EP'!$B$8,4)+HC$9),"TTT") = "So",
                                    IF(ISNA(VLOOKUP(EDATE('Projektkostenkalkulation EP'!$B$8,4)+HC$9,Datenquellen!$F$7:$H$45,3,FALSE))," ",VLOOKUP(EDATE('Projektkostenkalkulation EP'!$B$8,4)+HC$9,Datenquellen!$F$7:$H$45,3,FALSE))="X"
                                    ),
                          "X",
                          ""
                          ),
               "X"
            )</f>
        <v>X</v>
      </c>
      <c r="HE47" s="228" t="str">
        <f xml:space="preserve"> IF(TEXT((EDATE('Projektkostenkalkulation EP'!$B$8,4)+HD$9),"MM")=TEXT((EDATE('Projektkostenkalkulation EP'!$B$8,4)+(HD$9-1)),"MM"),
             IF(
                        OR(
                                    TEXT((EDATE('Projektkostenkalkulation EP'!$B$8,4)+HD$9),"TTT") = "Sa",
                                    TEXT((EDATE('Projektkostenkalkulation EP'!$B$8,4)+HD$9),"TTT") = "So",
                                    IF(ISNA(VLOOKUP(EDATE('Projektkostenkalkulation EP'!$B$8,4)+HD$9,Datenquellen!$F$7:$H$45,3,FALSE))," ",VLOOKUP(EDATE('Projektkostenkalkulation EP'!$B$8,4)+HD$9,Datenquellen!$F$7:$H$45,3,FALSE))="X"
                                    ),
                          "X",
                          ""
                          ),
               "X"
            )</f>
        <v/>
      </c>
      <c r="HF47" s="229"/>
      <c r="HG47" s="230"/>
      <c r="HH47" s="475"/>
    </row>
    <row r="48" spans="1:216" ht="21" customHeight="1" x14ac:dyDescent="0.2">
      <c r="A48" s="473"/>
      <c r="B48" s="231"/>
      <c r="C48" s="232" t="str">
        <f>IF(
            OR(
                     TEXT(EDATE('Projektkostenkalkulation EP'!$B$8,4),"TTT") = "Sa",
                     TEXT(EDATE('Projektkostenkalkulation EP'!$B$8,4),"TTT") = "So",
                     IF(ISNA(VLOOKUP(EDATE('Projektkostenkalkulation EP'!$B$8,4),Datenquellen!$F$7:$H$45,3,FALSE))," ",VLOOKUP(EDATE('Projektkostenkalkulation EP'!$B$8,4),Datenquellen!$F$7:$H$45,3,FALSE))="X"
                            ),
                    "X",
                    ""
            )</f>
        <v>X</v>
      </c>
      <c r="D48" s="232" t="str">
        <f xml:space="preserve"> IF(TEXT((EDATE('Projektkostenkalkulation EP'!$B$8,4)+C$9),"MM")=TEXT((EDATE('Projektkostenkalkulation EP'!$B$8,4)+(C$9-1)),"MM"),
             IF(
                        OR(
                                    TEXT((EDATE('Projektkostenkalkulation EP'!$B$8,4)+C$9),"TTT") = "Sa",
                                    TEXT((EDATE('Projektkostenkalkulation EP'!$B$8,4)+C$9),"TTT") = "So",
                                    IF(ISNA(VLOOKUP(EDATE('Projektkostenkalkulation EP'!$B$8,4)+C$9,Datenquellen!$F$7:$H$45,3,FALSE))," ",VLOOKUP(EDATE('Projektkostenkalkulation EP'!$B$8,4)+C$9,Datenquellen!$F$7:$H$45,3,FALSE))="X"
                                    ),
                          "X",
                          ""
                          ),
               "X"
            )</f>
        <v/>
      </c>
      <c r="E48" s="232" t="str">
        <f xml:space="preserve"> IF(TEXT((EDATE('Projektkostenkalkulation EP'!$B$8,4)+D$9),"MM")=TEXT((EDATE('Projektkostenkalkulation EP'!$B$8,4)+(D$9-1)),"MM"),
             IF(
                        OR(
                                    TEXT((EDATE('Projektkostenkalkulation EP'!$B$8,4)+D$9),"TTT") = "Sa",
                                    TEXT((EDATE('Projektkostenkalkulation EP'!$B$8,4)+D$9),"TTT") = "So",
                                    IF(ISNA(VLOOKUP(EDATE('Projektkostenkalkulation EP'!$B$8,4)+D$9,Datenquellen!$F$7:$H$45,3,FALSE))," ",VLOOKUP(EDATE('Projektkostenkalkulation EP'!$B$8,4)+D$9,Datenquellen!$F$7:$H$45,3,FALSE))="X"
                                    ),
                          "X",
                          ""
                          ),
               "X"
            )</f>
        <v/>
      </c>
      <c r="F48" s="232" t="str">
        <f xml:space="preserve"> IF(TEXT((EDATE('Projektkostenkalkulation EP'!$B$8,4)+E$9),"MM")=TEXT((EDATE('Projektkostenkalkulation EP'!$B$8,4)+(E$9-1)),"MM"),
             IF(
                        OR(
                                    TEXT((EDATE('Projektkostenkalkulation EP'!$B$8,4)+E$9),"TTT") = "Sa",
                                    TEXT((EDATE('Projektkostenkalkulation EP'!$B$8,4)+E$9),"TTT") = "So",
                                    IF(ISNA(VLOOKUP(EDATE('Projektkostenkalkulation EP'!$B$8,4)+E$9,Datenquellen!$F$7:$H$45,3,FALSE))," ",VLOOKUP(EDATE('Projektkostenkalkulation EP'!$B$8,4)+E$9,Datenquellen!$F$7:$H$45,3,FALSE))="X"
                                    ),
                          "X",
                          ""
                          ),
               "X"
            )</f>
        <v>X</v>
      </c>
      <c r="G48" s="232" t="str">
        <f xml:space="preserve"> IF(TEXT((EDATE('Projektkostenkalkulation EP'!$B$8,4)+F$9),"MM")=TEXT((EDATE('Projektkostenkalkulation EP'!$B$8,4)+(F$9-1)),"MM"),
             IF(
                        OR(
                                    TEXT((EDATE('Projektkostenkalkulation EP'!$B$8,4)+F$9),"TTT") = "Sa",
                                    TEXT((EDATE('Projektkostenkalkulation EP'!$B$8,4)+F$9),"TTT") = "So",
                                    IF(ISNA(VLOOKUP(EDATE('Projektkostenkalkulation EP'!$B$8,4)+F$9,Datenquellen!$F$7:$H$45,3,FALSE))," ",VLOOKUP(EDATE('Projektkostenkalkulation EP'!$B$8,4)+F$9,Datenquellen!$F$7:$H$45,3,FALSE))="X"
                                    ),
                          "X",
                          ""
                          ),
               "X"
            )</f>
        <v>X</v>
      </c>
      <c r="H48" s="232" t="str">
        <f xml:space="preserve"> IF(TEXT((EDATE('Projektkostenkalkulation EP'!$B$8,4)+G$9),"MM")=TEXT((EDATE('Projektkostenkalkulation EP'!$B$8,4)+(G$9-1)),"MM"),
             IF(
                        OR(
                                    TEXT((EDATE('Projektkostenkalkulation EP'!$B$8,4)+G$9),"TTT") = "Sa",
                                    TEXT((EDATE('Projektkostenkalkulation EP'!$B$8,4)+G$9),"TTT") = "So",
                                    IF(ISNA(VLOOKUP(EDATE('Projektkostenkalkulation EP'!$B$8,4)+G$9,Datenquellen!$F$7:$H$45,3,FALSE))," ",VLOOKUP(EDATE('Projektkostenkalkulation EP'!$B$8,4)+G$9,Datenquellen!$F$7:$H$45,3,FALSE))="X"
                                    ),
                          "X",
                          ""
                          ),
               "X"
            )</f>
        <v/>
      </c>
      <c r="I48" s="232" t="str">
        <f xml:space="preserve"> IF(TEXT((EDATE('Projektkostenkalkulation EP'!$B$8,4)+H$9),"MM")=TEXT((EDATE('Projektkostenkalkulation EP'!$B$8,4)+(H$9-1)),"MM"),
             IF(
                        OR(
                                    TEXT((EDATE('Projektkostenkalkulation EP'!$B$8,4)+H$9),"TTT") = "Sa",
                                    TEXT((EDATE('Projektkostenkalkulation EP'!$B$8,4)+H$9),"TTT") = "So",
                                    IF(ISNA(VLOOKUP(EDATE('Projektkostenkalkulation EP'!$B$8,4)+H$9,Datenquellen!$F$7:$H$45,3,FALSE))," ",VLOOKUP(EDATE('Projektkostenkalkulation EP'!$B$8,4)+H$9,Datenquellen!$F$7:$H$45,3,FALSE))="X"
                                    ),
                          "X",
                          ""
                          ),
               "X"
            )</f>
        <v/>
      </c>
      <c r="J48" s="232" t="str">
        <f xml:space="preserve"> IF(TEXT((EDATE('Projektkostenkalkulation EP'!$B$8,4)+I$9),"MM")=TEXT((EDATE('Projektkostenkalkulation EP'!$B$8,4)+(I$9-1)),"MM"),
             IF(
                        OR(
                                    TEXT((EDATE('Projektkostenkalkulation EP'!$B$8,4)+I$9),"TTT") = "Sa",
                                    TEXT((EDATE('Projektkostenkalkulation EP'!$B$8,4)+I$9),"TTT") = "So",
                                    IF(ISNA(VLOOKUP(EDATE('Projektkostenkalkulation EP'!$B$8,4)+I$9,Datenquellen!$F$7:$H$45,3,FALSE))," ",VLOOKUP(EDATE('Projektkostenkalkulation EP'!$B$8,4)+I$9,Datenquellen!$F$7:$H$45,3,FALSE))="X"
                                    ),
                          "X",
                          ""
                          ),
               "X"
            )</f>
        <v/>
      </c>
      <c r="K48" s="232" t="str">
        <f xml:space="preserve"> IF(TEXT((EDATE('Projektkostenkalkulation EP'!$B$8,4)+J$9),"MM")=TEXT((EDATE('Projektkostenkalkulation EP'!$B$8,4)+(J$9-1)),"MM"),
             IF(
                        OR(
                                    TEXT((EDATE('Projektkostenkalkulation EP'!$B$8,4)+J$9),"TTT") = "Sa",
                                    TEXT((EDATE('Projektkostenkalkulation EP'!$B$8,4)+J$9),"TTT") = "So",
                                    IF(ISNA(VLOOKUP(EDATE('Projektkostenkalkulation EP'!$B$8,4)+J$9,Datenquellen!$F$7:$H$45,3,FALSE))," ",VLOOKUP(EDATE('Projektkostenkalkulation EP'!$B$8,4)+J$9,Datenquellen!$F$7:$H$45,3,FALSE))="X"
                                    ),
                          "X",
                          ""
                          ),
               "X"
            )</f>
        <v>X</v>
      </c>
      <c r="L48" s="232" t="str">
        <f xml:space="preserve"> IF(TEXT((EDATE('Projektkostenkalkulation EP'!$B$8,4)+K$9),"MM")=TEXT((EDATE('Projektkostenkalkulation EP'!$B$8,4)+(K$9-1)),"MM"),
             IF(
                        OR(
                                    TEXT((EDATE('Projektkostenkalkulation EP'!$B$8,4)+K$9),"TTT") = "Sa",
                                    TEXT((EDATE('Projektkostenkalkulation EP'!$B$8,4)+K$9),"TTT") = "So",
                                    IF(ISNA(VLOOKUP(EDATE('Projektkostenkalkulation EP'!$B$8,4)+K$9,Datenquellen!$F$7:$H$45,3,FALSE))," ",VLOOKUP(EDATE('Projektkostenkalkulation EP'!$B$8,4)+K$9,Datenquellen!$F$7:$H$45,3,FALSE))="X"
                                    ),
                          "X",
                          ""
                          ),
               "X"
            )</f>
        <v/>
      </c>
      <c r="M48" s="232" t="str">
        <f xml:space="preserve"> IF(TEXT((EDATE('Projektkostenkalkulation EP'!$B$8,4)+L$9),"MM")=TEXT((EDATE('Projektkostenkalkulation EP'!$B$8,4)+(L$9-1)),"MM"),
             IF(
                        OR(
                                    TEXT((EDATE('Projektkostenkalkulation EP'!$B$8,4)+L$9),"TTT") = "Sa",
                                    TEXT((EDATE('Projektkostenkalkulation EP'!$B$8,4)+L$9),"TTT") = "So",
                                    IF(ISNA(VLOOKUP(EDATE('Projektkostenkalkulation EP'!$B$8,4)+L$9,Datenquellen!$F$7:$H$45,3,FALSE))," ",VLOOKUP(EDATE('Projektkostenkalkulation EP'!$B$8,4)+L$9,Datenquellen!$F$7:$H$45,3,FALSE))="X"
                                    ),
                          "X",
                          ""
                          ),
               "X"
            )</f>
        <v>X</v>
      </c>
      <c r="N48" s="232" t="str">
        <f xml:space="preserve"> IF(TEXT((EDATE('Projektkostenkalkulation EP'!$B$8,4)+M$9),"MM")=TEXT((EDATE('Projektkostenkalkulation EP'!$B$8,4)+(M$9-1)),"MM"),
             IF(
                        OR(
                                    TEXT((EDATE('Projektkostenkalkulation EP'!$B$8,4)+M$9),"TTT") = "Sa",
                                    TEXT((EDATE('Projektkostenkalkulation EP'!$B$8,4)+M$9),"TTT") = "So",
                                    IF(ISNA(VLOOKUP(EDATE('Projektkostenkalkulation EP'!$B$8,4)+M$9,Datenquellen!$F$7:$H$45,3,FALSE))," ",VLOOKUP(EDATE('Projektkostenkalkulation EP'!$B$8,4)+M$9,Datenquellen!$F$7:$H$45,3,FALSE))="X"
                                    ),
                          "X",
                          ""
                          ),
               "X"
            )</f>
        <v>X</v>
      </c>
      <c r="O48" s="232" t="str">
        <f xml:space="preserve"> IF(TEXT((EDATE('Projektkostenkalkulation EP'!$B$8,4)+N$9),"MM")=TEXT((EDATE('Projektkostenkalkulation EP'!$B$8,4)+(N$9-1)),"MM"),
             IF(
                        OR(
                                    TEXT((EDATE('Projektkostenkalkulation EP'!$B$8,4)+N$9),"TTT") = "Sa",
                                    TEXT((EDATE('Projektkostenkalkulation EP'!$B$8,4)+N$9),"TTT") = "So",
                                    IF(ISNA(VLOOKUP(EDATE('Projektkostenkalkulation EP'!$B$8,4)+N$9,Datenquellen!$F$7:$H$45,3,FALSE))," ",VLOOKUP(EDATE('Projektkostenkalkulation EP'!$B$8,4)+N$9,Datenquellen!$F$7:$H$45,3,FALSE))="X"
                                    ),
                          "X",
                          ""
                          ),
               "X"
            )</f>
        <v/>
      </c>
      <c r="P48" s="232" t="str">
        <f xml:space="preserve"> IF(TEXT((EDATE('Projektkostenkalkulation EP'!$B$8,4)+O$9),"MM")=TEXT((EDATE('Projektkostenkalkulation EP'!$B$8,4)+(O$9-1)),"MM"),
             IF(
                        OR(
                                    TEXT((EDATE('Projektkostenkalkulation EP'!$B$8,4)+O$9),"TTT") = "Sa",
                                    TEXT((EDATE('Projektkostenkalkulation EP'!$B$8,4)+O$9),"TTT") = "So",
                                    IF(ISNA(VLOOKUP(EDATE('Projektkostenkalkulation EP'!$B$8,4)+O$9,Datenquellen!$F$7:$H$45,3,FALSE))," ",VLOOKUP(EDATE('Projektkostenkalkulation EP'!$B$8,4)+O$9,Datenquellen!$F$7:$H$45,3,FALSE))="X"
                                    ),
                          "X",
                          ""
                          ),
               "X"
            )</f>
        <v/>
      </c>
      <c r="Q48" s="232" t="str">
        <f xml:space="preserve"> IF(TEXT((EDATE('Projektkostenkalkulation EP'!$B$8,4)+P$9),"MM")=TEXT((EDATE('Projektkostenkalkulation EP'!$B$8,4)+(P$9-1)),"MM"),
             IF(
                        OR(
                                    TEXT((EDATE('Projektkostenkalkulation EP'!$B$8,4)+P$9),"TTT") = "Sa",
                                    TEXT((EDATE('Projektkostenkalkulation EP'!$B$8,4)+P$9),"TTT") = "So",
                                    IF(ISNA(VLOOKUP(EDATE('Projektkostenkalkulation EP'!$B$8,4)+P$9,Datenquellen!$F$7:$H$45,3,FALSE))," ",VLOOKUP(EDATE('Projektkostenkalkulation EP'!$B$8,4)+P$9,Datenquellen!$F$7:$H$45,3,FALSE))="X"
                                    ),
                          "X",
                          ""
                          ),
               "X"
            )</f>
        <v/>
      </c>
      <c r="R48" s="232" t="str">
        <f xml:space="preserve"> IF(TEXT((EDATE('Projektkostenkalkulation EP'!$B$8,4)+Q$9),"MM")=TEXT((EDATE('Projektkostenkalkulation EP'!$B$8,4)+(Q$9-1)),"MM"),
             IF(
                        OR(
                                    TEXT((EDATE('Projektkostenkalkulation EP'!$B$8,4)+Q$9),"TTT") = "Sa",
                                    TEXT((EDATE('Projektkostenkalkulation EP'!$B$8,4)+Q$9),"TTT") = "So",
                                    IF(ISNA(VLOOKUP(EDATE('Projektkostenkalkulation EP'!$B$8,4)+Q$9,Datenquellen!$F$7:$H$45,3,FALSE))," ",VLOOKUP(EDATE('Projektkostenkalkulation EP'!$B$8,4)+Q$9,Datenquellen!$F$7:$H$45,3,FALSE))="X"
                                    ),
                          "X",
                          ""
                          ),
               "X"
            )</f>
        <v/>
      </c>
      <c r="S48" s="232" t="str">
        <f xml:space="preserve"> IF(TEXT((EDATE('Projektkostenkalkulation EP'!$B$8,4)+R$9),"MM")=TEXT((EDATE('Projektkostenkalkulation EP'!$B$8,4)+(R$9-1)),"MM"),
             IF(
                        OR(
                                    TEXT((EDATE('Projektkostenkalkulation EP'!$B$8,4)+R$9),"TTT") = "Sa",
                                    TEXT((EDATE('Projektkostenkalkulation EP'!$B$8,4)+R$9),"TTT") = "So",
                                    IF(ISNA(VLOOKUP(EDATE('Projektkostenkalkulation EP'!$B$8,4)+R$9,Datenquellen!$F$7:$H$45,3,FALSE))," ",VLOOKUP(EDATE('Projektkostenkalkulation EP'!$B$8,4)+R$9,Datenquellen!$F$7:$H$45,3,FALSE))="X"
                                    ),
                          "X",
                          ""
                          ),
               "X"
            )</f>
        <v/>
      </c>
      <c r="T48" s="232" t="str">
        <f xml:space="preserve"> IF(TEXT((EDATE('Projektkostenkalkulation EP'!$B$8,4)+S$9),"MM")=TEXT((EDATE('Projektkostenkalkulation EP'!$B$8,4)+(S$9-1)),"MM"),
             IF(
                        OR(
                                    TEXT((EDATE('Projektkostenkalkulation EP'!$B$8,4)+S$9),"TTT") = "Sa",
                                    TEXT((EDATE('Projektkostenkalkulation EP'!$B$8,4)+S$9),"TTT") = "So",
                                    IF(ISNA(VLOOKUP(EDATE('Projektkostenkalkulation EP'!$B$8,4)+S$9,Datenquellen!$F$7:$H$45,3,FALSE))," ",VLOOKUP(EDATE('Projektkostenkalkulation EP'!$B$8,4)+S$9,Datenquellen!$F$7:$H$45,3,FALSE))="X"
                                    ),
                          "X",
                          ""
                          ),
               "X"
            )</f>
        <v>X</v>
      </c>
      <c r="U48" s="232" t="str">
        <f xml:space="preserve"> IF(TEXT((EDATE('Projektkostenkalkulation EP'!$B$8,4)+T$9),"MM")=TEXT((EDATE('Projektkostenkalkulation EP'!$B$8,4)+(T$9-1)),"MM"),
             IF(
                        OR(
                                    TEXT((EDATE('Projektkostenkalkulation EP'!$B$8,4)+T$9),"TTT") = "Sa",
                                    TEXT((EDATE('Projektkostenkalkulation EP'!$B$8,4)+T$9),"TTT") = "So",
                                    IF(ISNA(VLOOKUP(EDATE('Projektkostenkalkulation EP'!$B$8,4)+T$9,Datenquellen!$F$7:$H$45,3,FALSE))," ",VLOOKUP(EDATE('Projektkostenkalkulation EP'!$B$8,4)+T$9,Datenquellen!$F$7:$H$45,3,FALSE))="X"
                                    ),
                          "X",
                          ""
                          ),
               "X"
            )</f>
        <v>X</v>
      </c>
      <c r="V48" s="232" t="str">
        <f xml:space="preserve"> IF(TEXT((EDATE('Projektkostenkalkulation EP'!$B$8,4)+U$9),"MM")=TEXT((EDATE('Projektkostenkalkulation EP'!$B$8,4)+(U$9-1)),"MM"),
             IF(
                        OR(
                                    TEXT((EDATE('Projektkostenkalkulation EP'!$B$8,4)+U$9),"TTT") = "Sa",
                                    TEXT((EDATE('Projektkostenkalkulation EP'!$B$8,4)+U$9),"TTT") = "So",
                                    IF(ISNA(VLOOKUP(EDATE('Projektkostenkalkulation EP'!$B$8,4)+U$9,Datenquellen!$F$7:$H$45,3,FALSE))," ",VLOOKUP(EDATE('Projektkostenkalkulation EP'!$B$8,4)+U$9,Datenquellen!$F$7:$H$45,3,FALSE))="X"
                                    ),
                          "X",
                          ""
                          ),
               "X"
            )</f>
        <v>X</v>
      </c>
      <c r="W48" s="232" t="str">
        <f xml:space="preserve"> IF(TEXT((EDATE('Projektkostenkalkulation EP'!$B$8,4)+V$9),"MM")=TEXT((EDATE('Projektkostenkalkulation EP'!$B$8,4)+(V$9-1)),"MM"),
             IF(
                        OR(
                                    TEXT((EDATE('Projektkostenkalkulation EP'!$B$8,4)+V$9),"TTT") = "Sa",
                                    TEXT((EDATE('Projektkostenkalkulation EP'!$B$8,4)+V$9),"TTT") = "So",
                                    IF(ISNA(VLOOKUP(EDATE('Projektkostenkalkulation EP'!$B$8,4)+V$9,Datenquellen!$F$7:$H$45,3,FALSE))," ",VLOOKUP(EDATE('Projektkostenkalkulation EP'!$B$8,4)+V$9,Datenquellen!$F$7:$H$45,3,FALSE))="X"
                                    ),
                          "X",
                          ""
                          ),
               "X"
            )</f>
        <v/>
      </c>
      <c r="X48" s="232" t="str">
        <f xml:space="preserve"> IF(TEXT((EDATE('Projektkostenkalkulation EP'!$B$8,4)+W$9),"MM")=TEXT((EDATE('Projektkostenkalkulation EP'!$B$8,4)+(W$9-1)),"MM"),
             IF(
                        OR(
                                    TEXT((EDATE('Projektkostenkalkulation EP'!$B$8,4)+W$9),"TTT") = "Sa",
                                    TEXT((EDATE('Projektkostenkalkulation EP'!$B$8,4)+W$9),"TTT") = "So",
                                    IF(ISNA(VLOOKUP(EDATE('Projektkostenkalkulation EP'!$B$8,4)+W$9,Datenquellen!$F$7:$H$45,3,FALSE))," ",VLOOKUP(EDATE('Projektkostenkalkulation EP'!$B$8,4)+W$9,Datenquellen!$F$7:$H$45,3,FALSE))="X"
                                    ),
                          "X",
                          ""
                          ),
               "X"
            )</f>
        <v/>
      </c>
      <c r="Y48" s="232" t="str">
        <f xml:space="preserve"> IF(TEXT((EDATE('Projektkostenkalkulation EP'!$B$8,4)+X$9),"MM")=TEXT((EDATE('Projektkostenkalkulation EP'!$B$8,4)+(X$9-1)),"MM"),
             IF(
                        OR(
                                    TEXT((EDATE('Projektkostenkalkulation EP'!$B$8,4)+X$9),"TTT") = "Sa",
                                    TEXT((EDATE('Projektkostenkalkulation EP'!$B$8,4)+X$9),"TTT") = "So",
                                    IF(ISNA(VLOOKUP(EDATE('Projektkostenkalkulation EP'!$B$8,4)+X$9,Datenquellen!$F$7:$H$45,3,FALSE))," ",VLOOKUP(EDATE('Projektkostenkalkulation EP'!$B$8,4)+X$9,Datenquellen!$F$7:$H$45,3,FALSE))="X"
                                    ),
                          "X",
                          ""
                          ),
               "X"
            )</f>
        <v/>
      </c>
      <c r="Z48" s="232" t="str">
        <f xml:space="preserve"> IF(TEXT((EDATE('Projektkostenkalkulation EP'!$B$8,4)+Y$9),"MM")=TEXT((EDATE('Projektkostenkalkulation EP'!$B$8,4)+(Y$9-1)),"MM"),
             IF(
                        OR(
                                    TEXT((EDATE('Projektkostenkalkulation EP'!$B$8,4)+Y$9),"TTT") = "Sa",
                                    TEXT((EDATE('Projektkostenkalkulation EP'!$B$8,4)+Y$9),"TTT") = "So",
                                    IF(ISNA(VLOOKUP(EDATE('Projektkostenkalkulation EP'!$B$8,4)+Y$9,Datenquellen!$F$7:$H$45,3,FALSE))," ",VLOOKUP(EDATE('Projektkostenkalkulation EP'!$B$8,4)+Y$9,Datenquellen!$F$7:$H$45,3,FALSE))="X"
                                    ),
                          "X",
                          ""
                          ),
               "X"
            )</f>
        <v/>
      </c>
      <c r="AA48" s="232" t="str">
        <f xml:space="preserve"> IF(TEXT((EDATE('Projektkostenkalkulation EP'!$B$8,4)+Z$9),"MM")=TEXT((EDATE('Projektkostenkalkulation EP'!$B$8,4)+(Z$9-1)),"MM"),
             IF(
                        OR(
                                    TEXT((EDATE('Projektkostenkalkulation EP'!$B$8,4)+Z$9),"TTT") = "Sa",
                                    TEXT((EDATE('Projektkostenkalkulation EP'!$B$8,4)+Z$9),"TTT") = "So",
                                    IF(ISNA(VLOOKUP(EDATE('Projektkostenkalkulation EP'!$B$8,4)+Z$9,Datenquellen!$F$7:$H$45,3,FALSE))," ",VLOOKUP(EDATE('Projektkostenkalkulation EP'!$B$8,4)+Z$9,Datenquellen!$F$7:$H$45,3,FALSE))="X"
                                    ),
                          "X",
                          ""
                          ),
               "X"
            )</f>
        <v>X</v>
      </c>
      <c r="AB48" s="232" t="str">
        <f xml:space="preserve"> IF(TEXT((EDATE('Projektkostenkalkulation EP'!$B$8,4)+AA$9),"MM")=TEXT((EDATE('Projektkostenkalkulation EP'!$B$8,4)+(AA$9-1)),"MM"),
             IF(
                        OR(
                                    TEXT((EDATE('Projektkostenkalkulation EP'!$B$8,4)+AA$9),"TTT") = "Sa",
                                    TEXT((EDATE('Projektkostenkalkulation EP'!$B$8,4)+AA$9),"TTT") = "So",
                                    IF(ISNA(VLOOKUP(EDATE('Projektkostenkalkulation EP'!$B$8,4)+AA$9,Datenquellen!$F$7:$H$45,3,FALSE))," ",VLOOKUP(EDATE('Projektkostenkalkulation EP'!$B$8,4)+AA$9,Datenquellen!$F$7:$H$45,3,FALSE))="X"
                                    ),
                          "X",
                          ""
                          ),
               "X"
            )</f>
        <v>X</v>
      </c>
      <c r="AC48" s="232" t="str">
        <f xml:space="preserve"> IF(TEXT((EDATE('Projektkostenkalkulation EP'!$B$8,4)+AB$9),"MM")=TEXT((EDATE('Projektkostenkalkulation EP'!$B$8,4)+(AB$9-1)),"MM"),
             IF(
                        OR(
                                    TEXT((EDATE('Projektkostenkalkulation EP'!$B$8,4)+AB$9),"TTT") = "Sa",
                                    TEXT((EDATE('Projektkostenkalkulation EP'!$B$8,4)+AB$9),"TTT") = "So",
                                    IF(ISNA(VLOOKUP(EDATE('Projektkostenkalkulation EP'!$B$8,4)+AB$9,Datenquellen!$F$7:$H$45,3,FALSE))," ",VLOOKUP(EDATE('Projektkostenkalkulation EP'!$B$8,4)+AB$9,Datenquellen!$F$7:$H$45,3,FALSE))="X"
                                    ),
                          "X",
                          ""
                          ),
               "X"
            )</f>
        <v/>
      </c>
      <c r="AD48" s="232" t="str">
        <f xml:space="preserve"> IF(TEXT((EDATE('Projektkostenkalkulation EP'!$B$8,4)+AC$9),"MM")=TEXT((EDATE('Projektkostenkalkulation EP'!$B$8,4)+(AC$9-1)),"MM"),
             IF(
                        OR(
                                    TEXT((EDATE('Projektkostenkalkulation EP'!$B$8,4)+AC$9),"TTT") = "Sa",
                                    TEXT((EDATE('Projektkostenkalkulation EP'!$B$8,4)+AC$9),"TTT") = "So",
                                    IF(ISNA(VLOOKUP(EDATE('Projektkostenkalkulation EP'!$B$8,4)+AC$9,Datenquellen!$F$7:$H$45,3,FALSE))," ",VLOOKUP(EDATE('Projektkostenkalkulation EP'!$B$8,4)+AC$9,Datenquellen!$F$7:$H$45,3,FALSE))="X"
                                    ),
                          "X",
                          ""
                          ),
               "X"
            )</f>
        <v/>
      </c>
      <c r="AE48" s="232" t="str">
        <f xml:space="preserve"> IF(TEXT((EDATE('Projektkostenkalkulation EP'!$B$8,4)+AD$9),"MM")=TEXT((EDATE('Projektkostenkalkulation EP'!$B$8,4)+(AD$9-1)),"MM"),
             IF(
                        OR(
                                    TEXT((EDATE('Projektkostenkalkulation EP'!$B$8,4)+AD$9),"TTT") = "Sa",
                                    TEXT((EDATE('Projektkostenkalkulation EP'!$B$8,4)+AD$9),"TTT") = "So",
                                    IF(ISNA(VLOOKUP(EDATE('Projektkostenkalkulation EP'!$B$8,4)+AD$9,Datenquellen!$F$7:$H$45,3,FALSE))," ",VLOOKUP(EDATE('Projektkostenkalkulation EP'!$B$8,4)+AD$9,Datenquellen!$F$7:$H$45,3,FALSE))="X"
                                    ),
                          "X",
                          ""
                          ),
               "X"
            )</f>
        <v/>
      </c>
      <c r="AF48" s="232" t="str">
        <f xml:space="preserve"> IF(TEXT((EDATE('Projektkostenkalkulation EP'!$B$8,4)+AE$9),"MM")=TEXT((EDATE('Projektkostenkalkulation EP'!$B$8,4)+(AE$9-1)),"MM"),
             IF(
                        OR(
                                    TEXT((EDATE('Projektkostenkalkulation EP'!$B$8,4)+AE$9),"TTT") = "Sa",
                                    TEXT((EDATE('Projektkostenkalkulation EP'!$B$8,4)+AE$9),"TTT") = "So",
                                    IF(ISNA(VLOOKUP(EDATE('Projektkostenkalkulation EP'!$B$8,4)+AE$9,Datenquellen!$F$7:$H$45,3,FALSE))," ",VLOOKUP(EDATE('Projektkostenkalkulation EP'!$B$8,4)+AE$9,Datenquellen!$F$7:$H$45,3,FALSE))="X"
                                    ),
                          "X",
                          ""
                          ),
               "X"
            )</f>
        <v>X</v>
      </c>
      <c r="AG48" s="232" t="str">
        <f xml:space="preserve"> IF(TEXT((EDATE('Projektkostenkalkulation EP'!$B$8,4)+AF$9),"MM")=TEXT((EDATE('Projektkostenkalkulation EP'!$B$8,4)+(AF$9-1)),"MM"),
             IF(
                        OR(
                                    TEXT((EDATE('Projektkostenkalkulation EP'!$B$8,4)+AF$9),"TTT") = "Sa",
                                    TEXT((EDATE('Projektkostenkalkulation EP'!$B$8,4)+AF$9),"TTT") = "So",
                                    IF(ISNA(VLOOKUP(EDATE('Projektkostenkalkulation EP'!$B$8,4)+AF$9,Datenquellen!$F$7:$H$45,3,FALSE))," ",VLOOKUP(EDATE('Projektkostenkalkulation EP'!$B$8,4)+AF$9,Datenquellen!$F$7:$H$45,3,FALSE))="X"
                                    ),
                          "X",
                          ""
                          ),
               "X"
            )</f>
        <v/>
      </c>
      <c r="AH48" s="234"/>
      <c r="AI48" s="235"/>
      <c r="AJ48" s="476"/>
      <c r="AK48" s="473"/>
      <c r="AL48" s="231"/>
      <c r="AM48" s="232" t="str">
        <f>IF(
            OR(
                     TEXT(EDATE('Projektkostenkalkulation EP'!$B$8,4),"TTT") = "Sa",
                     TEXT(EDATE('Projektkostenkalkulation EP'!$B$8,4),"TTT") = "So",
                     IF(ISNA(VLOOKUP(EDATE('Projektkostenkalkulation EP'!$B$8,4),Datenquellen!$F$7:$H$45,3,FALSE))," ",VLOOKUP(EDATE('Projektkostenkalkulation EP'!$B$8,4),Datenquellen!$F$7:$H$45,3,FALSE))="X"
                            ),
                    "X",
                    ""
            )</f>
        <v>X</v>
      </c>
      <c r="AN48" s="232" t="str">
        <f xml:space="preserve"> IF(TEXT((EDATE('Projektkostenkalkulation EP'!$B$8,4)+AM$9),"MM")=TEXT((EDATE('Projektkostenkalkulation EP'!$B$8,4)+(AM$9-1)),"MM"),
             IF(
                        OR(
                                    TEXT((EDATE('Projektkostenkalkulation EP'!$B$8,4)+AM$9),"TTT") = "Sa",
                                    TEXT((EDATE('Projektkostenkalkulation EP'!$B$8,4)+AM$9),"TTT") = "So",
                                    IF(ISNA(VLOOKUP(EDATE('Projektkostenkalkulation EP'!$B$8,4)+AM$9,Datenquellen!$F$7:$H$45,3,FALSE))," ",VLOOKUP(EDATE('Projektkostenkalkulation EP'!$B$8,4)+AM$9,Datenquellen!$F$7:$H$45,3,FALSE))="X"
                                    ),
                          "X",
                          ""
                          ),
               "X"
            )</f>
        <v/>
      </c>
      <c r="AO48" s="232" t="str">
        <f xml:space="preserve"> IF(TEXT((EDATE('Projektkostenkalkulation EP'!$B$8,4)+AN$9),"MM")=TEXT((EDATE('Projektkostenkalkulation EP'!$B$8,4)+(AN$9-1)),"MM"),
             IF(
                        OR(
                                    TEXT((EDATE('Projektkostenkalkulation EP'!$B$8,4)+AN$9),"TTT") = "Sa",
                                    TEXT((EDATE('Projektkostenkalkulation EP'!$B$8,4)+AN$9),"TTT") = "So",
                                    IF(ISNA(VLOOKUP(EDATE('Projektkostenkalkulation EP'!$B$8,4)+AN$9,Datenquellen!$F$7:$H$45,3,FALSE))," ",VLOOKUP(EDATE('Projektkostenkalkulation EP'!$B$8,4)+AN$9,Datenquellen!$F$7:$H$45,3,FALSE))="X"
                                    ),
                          "X",
                          ""
                          ),
               "X"
            )</f>
        <v/>
      </c>
      <c r="AP48" s="232" t="str">
        <f xml:space="preserve"> IF(TEXT((EDATE('Projektkostenkalkulation EP'!$B$8,4)+AO$9),"MM")=TEXT((EDATE('Projektkostenkalkulation EP'!$B$8,4)+(AO$9-1)),"MM"),
             IF(
                        OR(
                                    TEXT((EDATE('Projektkostenkalkulation EP'!$B$8,4)+AO$9),"TTT") = "Sa",
                                    TEXT((EDATE('Projektkostenkalkulation EP'!$B$8,4)+AO$9),"TTT") = "So",
                                    IF(ISNA(VLOOKUP(EDATE('Projektkostenkalkulation EP'!$B$8,4)+AO$9,Datenquellen!$F$7:$H$45,3,FALSE))," ",VLOOKUP(EDATE('Projektkostenkalkulation EP'!$B$8,4)+AO$9,Datenquellen!$F$7:$H$45,3,FALSE))="X"
                                    ),
                          "X",
                          ""
                          ),
               "X"
            )</f>
        <v>X</v>
      </c>
      <c r="AQ48" s="232" t="str">
        <f xml:space="preserve"> IF(TEXT((EDATE('Projektkostenkalkulation EP'!$B$8,4)+AP$9),"MM")=TEXT((EDATE('Projektkostenkalkulation EP'!$B$8,4)+(AP$9-1)),"MM"),
             IF(
                        OR(
                                    TEXT((EDATE('Projektkostenkalkulation EP'!$B$8,4)+AP$9),"TTT") = "Sa",
                                    TEXT((EDATE('Projektkostenkalkulation EP'!$B$8,4)+AP$9),"TTT") = "So",
                                    IF(ISNA(VLOOKUP(EDATE('Projektkostenkalkulation EP'!$B$8,4)+AP$9,Datenquellen!$F$7:$H$45,3,FALSE))," ",VLOOKUP(EDATE('Projektkostenkalkulation EP'!$B$8,4)+AP$9,Datenquellen!$F$7:$H$45,3,FALSE))="X"
                                    ),
                          "X",
                          ""
                          ),
               "X"
            )</f>
        <v>X</v>
      </c>
      <c r="AR48" s="232" t="str">
        <f xml:space="preserve"> IF(TEXT((EDATE('Projektkostenkalkulation EP'!$B$8,4)+AQ$9),"MM")=TEXT((EDATE('Projektkostenkalkulation EP'!$B$8,4)+(AQ$9-1)),"MM"),
             IF(
                        OR(
                                    TEXT((EDATE('Projektkostenkalkulation EP'!$B$8,4)+AQ$9),"TTT") = "Sa",
                                    TEXT((EDATE('Projektkostenkalkulation EP'!$B$8,4)+AQ$9),"TTT") = "So",
                                    IF(ISNA(VLOOKUP(EDATE('Projektkostenkalkulation EP'!$B$8,4)+AQ$9,Datenquellen!$F$7:$H$45,3,FALSE))," ",VLOOKUP(EDATE('Projektkostenkalkulation EP'!$B$8,4)+AQ$9,Datenquellen!$F$7:$H$45,3,FALSE))="X"
                                    ),
                          "X",
                          ""
                          ),
               "X"
            )</f>
        <v/>
      </c>
      <c r="AS48" s="232" t="str">
        <f xml:space="preserve"> IF(TEXT((EDATE('Projektkostenkalkulation EP'!$B$8,4)+AR$9),"MM")=TEXT((EDATE('Projektkostenkalkulation EP'!$B$8,4)+(AR$9-1)),"MM"),
             IF(
                        OR(
                                    TEXT((EDATE('Projektkostenkalkulation EP'!$B$8,4)+AR$9),"TTT") = "Sa",
                                    TEXT((EDATE('Projektkostenkalkulation EP'!$B$8,4)+AR$9),"TTT") = "So",
                                    IF(ISNA(VLOOKUP(EDATE('Projektkostenkalkulation EP'!$B$8,4)+AR$9,Datenquellen!$F$7:$H$45,3,FALSE))," ",VLOOKUP(EDATE('Projektkostenkalkulation EP'!$B$8,4)+AR$9,Datenquellen!$F$7:$H$45,3,FALSE))="X"
                                    ),
                          "X",
                          ""
                          ),
               "X"
            )</f>
        <v/>
      </c>
      <c r="AT48" s="232" t="str">
        <f xml:space="preserve"> IF(TEXT((EDATE('Projektkostenkalkulation EP'!$B$8,4)+AS$9),"MM")=TEXT((EDATE('Projektkostenkalkulation EP'!$B$8,4)+(AS$9-1)),"MM"),
             IF(
                        OR(
                                    TEXT((EDATE('Projektkostenkalkulation EP'!$B$8,4)+AS$9),"TTT") = "Sa",
                                    TEXT((EDATE('Projektkostenkalkulation EP'!$B$8,4)+AS$9),"TTT") = "So",
                                    IF(ISNA(VLOOKUP(EDATE('Projektkostenkalkulation EP'!$B$8,4)+AS$9,Datenquellen!$F$7:$H$45,3,FALSE))," ",VLOOKUP(EDATE('Projektkostenkalkulation EP'!$B$8,4)+AS$9,Datenquellen!$F$7:$H$45,3,FALSE))="X"
                                    ),
                          "X",
                          ""
                          ),
               "X"
            )</f>
        <v/>
      </c>
      <c r="AU48" s="232" t="str">
        <f xml:space="preserve"> IF(TEXT((EDATE('Projektkostenkalkulation EP'!$B$8,4)+AT$9),"MM")=TEXT((EDATE('Projektkostenkalkulation EP'!$B$8,4)+(AT$9-1)),"MM"),
             IF(
                        OR(
                                    TEXT((EDATE('Projektkostenkalkulation EP'!$B$8,4)+AT$9),"TTT") = "Sa",
                                    TEXT((EDATE('Projektkostenkalkulation EP'!$B$8,4)+AT$9),"TTT") = "So",
                                    IF(ISNA(VLOOKUP(EDATE('Projektkostenkalkulation EP'!$B$8,4)+AT$9,Datenquellen!$F$7:$H$45,3,FALSE))," ",VLOOKUP(EDATE('Projektkostenkalkulation EP'!$B$8,4)+AT$9,Datenquellen!$F$7:$H$45,3,FALSE))="X"
                                    ),
                          "X",
                          ""
                          ),
               "X"
            )</f>
        <v>X</v>
      </c>
      <c r="AV48" s="232" t="str">
        <f xml:space="preserve"> IF(TEXT((EDATE('Projektkostenkalkulation EP'!$B$8,4)+AU$9),"MM")=TEXT((EDATE('Projektkostenkalkulation EP'!$B$8,4)+(AU$9-1)),"MM"),
             IF(
                        OR(
                                    TEXT((EDATE('Projektkostenkalkulation EP'!$B$8,4)+AU$9),"TTT") = "Sa",
                                    TEXT((EDATE('Projektkostenkalkulation EP'!$B$8,4)+AU$9),"TTT") = "So",
                                    IF(ISNA(VLOOKUP(EDATE('Projektkostenkalkulation EP'!$B$8,4)+AU$9,Datenquellen!$F$7:$H$45,3,FALSE))," ",VLOOKUP(EDATE('Projektkostenkalkulation EP'!$B$8,4)+AU$9,Datenquellen!$F$7:$H$45,3,FALSE))="X"
                                    ),
                          "X",
                          ""
                          ),
               "X"
            )</f>
        <v/>
      </c>
      <c r="AW48" s="232" t="str">
        <f xml:space="preserve"> IF(TEXT((EDATE('Projektkostenkalkulation EP'!$B$8,4)+AV$9),"MM")=TEXT((EDATE('Projektkostenkalkulation EP'!$B$8,4)+(AV$9-1)),"MM"),
             IF(
                        OR(
                                    TEXT((EDATE('Projektkostenkalkulation EP'!$B$8,4)+AV$9),"TTT") = "Sa",
                                    TEXT((EDATE('Projektkostenkalkulation EP'!$B$8,4)+AV$9),"TTT") = "So",
                                    IF(ISNA(VLOOKUP(EDATE('Projektkostenkalkulation EP'!$B$8,4)+AV$9,Datenquellen!$F$7:$H$45,3,FALSE))," ",VLOOKUP(EDATE('Projektkostenkalkulation EP'!$B$8,4)+AV$9,Datenquellen!$F$7:$H$45,3,FALSE))="X"
                                    ),
                          "X",
                          ""
                          ),
               "X"
            )</f>
        <v>X</v>
      </c>
      <c r="AX48" s="232" t="str">
        <f xml:space="preserve"> IF(TEXT((EDATE('Projektkostenkalkulation EP'!$B$8,4)+AW$9),"MM")=TEXT((EDATE('Projektkostenkalkulation EP'!$B$8,4)+(AW$9-1)),"MM"),
             IF(
                        OR(
                                    TEXT((EDATE('Projektkostenkalkulation EP'!$B$8,4)+AW$9),"TTT") = "Sa",
                                    TEXT((EDATE('Projektkostenkalkulation EP'!$B$8,4)+AW$9),"TTT") = "So",
                                    IF(ISNA(VLOOKUP(EDATE('Projektkostenkalkulation EP'!$B$8,4)+AW$9,Datenquellen!$F$7:$H$45,3,FALSE))," ",VLOOKUP(EDATE('Projektkostenkalkulation EP'!$B$8,4)+AW$9,Datenquellen!$F$7:$H$45,3,FALSE))="X"
                                    ),
                          "X",
                          ""
                          ),
               "X"
            )</f>
        <v>X</v>
      </c>
      <c r="AY48" s="232" t="str">
        <f xml:space="preserve"> IF(TEXT((EDATE('Projektkostenkalkulation EP'!$B$8,4)+AX$9),"MM")=TEXT((EDATE('Projektkostenkalkulation EP'!$B$8,4)+(AX$9-1)),"MM"),
             IF(
                        OR(
                                    TEXT((EDATE('Projektkostenkalkulation EP'!$B$8,4)+AX$9),"TTT") = "Sa",
                                    TEXT((EDATE('Projektkostenkalkulation EP'!$B$8,4)+AX$9),"TTT") = "So",
                                    IF(ISNA(VLOOKUP(EDATE('Projektkostenkalkulation EP'!$B$8,4)+AX$9,Datenquellen!$F$7:$H$45,3,FALSE))," ",VLOOKUP(EDATE('Projektkostenkalkulation EP'!$B$8,4)+AX$9,Datenquellen!$F$7:$H$45,3,FALSE))="X"
                                    ),
                          "X",
                          ""
                          ),
               "X"
            )</f>
        <v/>
      </c>
      <c r="AZ48" s="232" t="str">
        <f xml:space="preserve"> IF(TEXT((EDATE('Projektkostenkalkulation EP'!$B$8,4)+AY$9),"MM")=TEXT((EDATE('Projektkostenkalkulation EP'!$B$8,4)+(AY$9-1)),"MM"),
             IF(
                        OR(
                                    TEXT((EDATE('Projektkostenkalkulation EP'!$B$8,4)+AY$9),"TTT") = "Sa",
                                    TEXT((EDATE('Projektkostenkalkulation EP'!$B$8,4)+AY$9),"TTT") = "So",
                                    IF(ISNA(VLOOKUP(EDATE('Projektkostenkalkulation EP'!$B$8,4)+AY$9,Datenquellen!$F$7:$H$45,3,FALSE))," ",VLOOKUP(EDATE('Projektkostenkalkulation EP'!$B$8,4)+AY$9,Datenquellen!$F$7:$H$45,3,FALSE))="X"
                                    ),
                          "X",
                          ""
                          ),
               "X"
            )</f>
        <v/>
      </c>
      <c r="BA48" s="232" t="str">
        <f xml:space="preserve"> IF(TEXT((EDATE('Projektkostenkalkulation EP'!$B$8,4)+AZ$9),"MM")=TEXT((EDATE('Projektkostenkalkulation EP'!$B$8,4)+(AZ$9-1)),"MM"),
             IF(
                        OR(
                                    TEXT((EDATE('Projektkostenkalkulation EP'!$B$8,4)+AZ$9),"TTT") = "Sa",
                                    TEXT((EDATE('Projektkostenkalkulation EP'!$B$8,4)+AZ$9),"TTT") = "So",
                                    IF(ISNA(VLOOKUP(EDATE('Projektkostenkalkulation EP'!$B$8,4)+AZ$9,Datenquellen!$F$7:$H$45,3,FALSE))," ",VLOOKUP(EDATE('Projektkostenkalkulation EP'!$B$8,4)+AZ$9,Datenquellen!$F$7:$H$45,3,FALSE))="X"
                                    ),
                          "X",
                          ""
                          ),
               "X"
            )</f>
        <v/>
      </c>
      <c r="BB48" s="232" t="str">
        <f xml:space="preserve"> IF(TEXT((EDATE('Projektkostenkalkulation EP'!$B$8,4)+BA$9),"MM")=TEXT((EDATE('Projektkostenkalkulation EP'!$B$8,4)+(BA$9-1)),"MM"),
             IF(
                        OR(
                                    TEXT((EDATE('Projektkostenkalkulation EP'!$B$8,4)+BA$9),"TTT") = "Sa",
                                    TEXT((EDATE('Projektkostenkalkulation EP'!$B$8,4)+BA$9),"TTT") = "So",
                                    IF(ISNA(VLOOKUP(EDATE('Projektkostenkalkulation EP'!$B$8,4)+BA$9,Datenquellen!$F$7:$H$45,3,FALSE))," ",VLOOKUP(EDATE('Projektkostenkalkulation EP'!$B$8,4)+BA$9,Datenquellen!$F$7:$H$45,3,FALSE))="X"
                                    ),
                          "X",
                          ""
                          ),
               "X"
            )</f>
        <v/>
      </c>
      <c r="BC48" s="232" t="str">
        <f xml:space="preserve"> IF(TEXT((EDATE('Projektkostenkalkulation EP'!$B$8,4)+BB$9),"MM")=TEXT((EDATE('Projektkostenkalkulation EP'!$B$8,4)+(BB$9-1)),"MM"),
             IF(
                        OR(
                                    TEXT((EDATE('Projektkostenkalkulation EP'!$B$8,4)+BB$9),"TTT") = "Sa",
                                    TEXT((EDATE('Projektkostenkalkulation EP'!$B$8,4)+BB$9),"TTT") = "So",
                                    IF(ISNA(VLOOKUP(EDATE('Projektkostenkalkulation EP'!$B$8,4)+BB$9,Datenquellen!$F$7:$H$45,3,FALSE))," ",VLOOKUP(EDATE('Projektkostenkalkulation EP'!$B$8,4)+BB$9,Datenquellen!$F$7:$H$45,3,FALSE))="X"
                                    ),
                          "X",
                          ""
                          ),
               "X"
            )</f>
        <v/>
      </c>
      <c r="BD48" s="232" t="str">
        <f xml:space="preserve"> IF(TEXT((EDATE('Projektkostenkalkulation EP'!$B$8,4)+BC$9),"MM")=TEXT((EDATE('Projektkostenkalkulation EP'!$B$8,4)+(BC$9-1)),"MM"),
             IF(
                        OR(
                                    TEXT((EDATE('Projektkostenkalkulation EP'!$B$8,4)+BC$9),"TTT") = "Sa",
                                    TEXT((EDATE('Projektkostenkalkulation EP'!$B$8,4)+BC$9),"TTT") = "So",
                                    IF(ISNA(VLOOKUP(EDATE('Projektkostenkalkulation EP'!$B$8,4)+BC$9,Datenquellen!$F$7:$H$45,3,FALSE))," ",VLOOKUP(EDATE('Projektkostenkalkulation EP'!$B$8,4)+BC$9,Datenquellen!$F$7:$H$45,3,FALSE))="X"
                                    ),
                          "X",
                          ""
                          ),
               "X"
            )</f>
        <v>X</v>
      </c>
      <c r="BE48" s="232" t="str">
        <f xml:space="preserve"> IF(TEXT((EDATE('Projektkostenkalkulation EP'!$B$8,4)+BD$9),"MM")=TEXT((EDATE('Projektkostenkalkulation EP'!$B$8,4)+(BD$9-1)),"MM"),
             IF(
                        OR(
                                    TEXT((EDATE('Projektkostenkalkulation EP'!$B$8,4)+BD$9),"TTT") = "Sa",
                                    TEXT((EDATE('Projektkostenkalkulation EP'!$B$8,4)+BD$9),"TTT") = "So",
                                    IF(ISNA(VLOOKUP(EDATE('Projektkostenkalkulation EP'!$B$8,4)+BD$9,Datenquellen!$F$7:$H$45,3,FALSE))," ",VLOOKUP(EDATE('Projektkostenkalkulation EP'!$B$8,4)+BD$9,Datenquellen!$F$7:$H$45,3,FALSE))="X"
                                    ),
                          "X",
                          ""
                          ),
               "X"
            )</f>
        <v>X</v>
      </c>
      <c r="BF48" s="232" t="str">
        <f xml:space="preserve"> IF(TEXT((EDATE('Projektkostenkalkulation EP'!$B$8,4)+BE$9),"MM")=TEXT((EDATE('Projektkostenkalkulation EP'!$B$8,4)+(BE$9-1)),"MM"),
             IF(
                        OR(
                                    TEXT((EDATE('Projektkostenkalkulation EP'!$B$8,4)+BE$9),"TTT") = "Sa",
                                    TEXT((EDATE('Projektkostenkalkulation EP'!$B$8,4)+BE$9),"TTT") = "So",
                                    IF(ISNA(VLOOKUP(EDATE('Projektkostenkalkulation EP'!$B$8,4)+BE$9,Datenquellen!$F$7:$H$45,3,FALSE))," ",VLOOKUP(EDATE('Projektkostenkalkulation EP'!$B$8,4)+BE$9,Datenquellen!$F$7:$H$45,3,FALSE))="X"
                                    ),
                          "X",
                          ""
                          ),
               "X"
            )</f>
        <v>X</v>
      </c>
      <c r="BG48" s="232" t="str">
        <f xml:space="preserve"> IF(TEXT((EDATE('Projektkostenkalkulation EP'!$B$8,4)+BF$9),"MM")=TEXT((EDATE('Projektkostenkalkulation EP'!$B$8,4)+(BF$9-1)),"MM"),
             IF(
                        OR(
                                    TEXT((EDATE('Projektkostenkalkulation EP'!$B$8,4)+BF$9),"TTT") = "Sa",
                                    TEXT((EDATE('Projektkostenkalkulation EP'!$B$8,4)+BF$9),"TTT") = "So",
                                    IF(ISNA(VLOOKUP(EDATE('Projektkostenkalkulation EP'!$B$8,4)+BF$9,Datenquellen!$F$7:$H$45,3,FALSE))," ",VLOOKUP(EDATE('Projektkostenkalkulation EP'!$B$8,4)+BF$9,Datenquellen!$F$7:$H$45,3,FALSE))="X"
                                    ),
                          "X",
                          ""
                          ),
               "X"
            )</f>
        <v/>
      </c>
      <c r="BH48" s="232" t="str">
        <f xml:space="preserve"> IF(TEXT((EDATE('Projektkostenkalkulation EP'!$B$8,4)+BG$9),"MM")=TEXT((EDATE('Projektkostenkalkulation EP'!$B$8,4)+(BG$9-1)),"MM"),
             IF(
                        OR(
                                    TEXT((EDATE('Projektkostenkalkulation EP'!$B$8,4)+BG$9),"TTT") = "Sa",
                                    TEXT((EDATE('Projektkostenkalkulation EP'!$B$8,4)+BG$9),"TTT") = "So",
                                    IF(ISNA(VLOOKUP(EDATE('Projektkostenkalkulation EP'!$B$8,4)+BG$9,Datenquellen!$F$7:$H$45,3,FALSE))," ",VLOOKUP(EDATE('Projektkostenkalkulation EP'!$B$8,4)+BG$9,Datenquellen!$F$7:$H$45,3,FALSE))="X"
                                    ),
                          "X",
                          ""
                          ),
               "X"
            )</f>
        <v/>
      </c>
      <c r="BI48" s="232" t="str">
        <f xml:space="preserve"> IF(TEXT((EDATE('Projektkostenkalkulation EP'!$B$8,4)+BH$9),"MM")=TEXT((EDATE('Projektkostenkalkulation EP'!$B$8,4)+(BH$9-1)),"MM"),
             IF(
                        OR(
                                    TEXT((EDATE('Projektkostenkalkulation EP'!$B$8,4)+BH$9),"TTT") = "Sa",
                                    TEXT((EDATE('Projektkostenkalkulation EP'!$B$8,4)+BH$9),"TTT") = "So",
                                    IF(ISNA(VLOOKUP(EDATE('Projektkostenkalkulation EP'!$B$8,4)+BH$9,Datenquellen!$F$7:$H$45,3,FALSE))," ",VLOOKUP(EDATE('Projektkostenkalkulation EP'!$B$8,4)+BH$9,Datenquellen!$F$7:$H$45,3,FALSE))="X"
                                    ),
                          "X",
                          ""
                          ),
               "X"
            )</f>
        <v/>
      </c>
      <c r="BJ48" s="232" t="str">
        <f xml:space="preserve"> IF(TEXT((EDATE('Projektkostenkalkulation EP'!$B$8,4)+BI$9),"MM")=TEXT((EDATE('Projektkostenkalkulation EP'!$B$8,4)+(BI$9-1)),"MM"),
             IF(
                        OR(
                                    TEXT((EDATE('Projektkostenkalkulation EP'!$B$8,4)+BI$9),"TTT") = "Sa",
                                    TEXT((EDATE('Projektkostenkalkulation EP'!$B$8,4)+BI$9),"TTT") = "So",
                                    IF(ISNA(VLOOKUP(EDATE('Projektkostenkalkulation EP'!$B$8,4)+BI$9,Datenquellen!$F$7:$H$45,3,FALSE))," ",VLOOKUP(EDATE('Projektkostenkalkulation EP'!$B$8,4)+BI$9,Datenquellen!$F$7:$H$45,3,FALSE))="X"
                                    ),
                          "X",
                          ""
                          ),
               "X"
            )</f>
        <v/>
      </c>
      <c r="BK48" s="232" t="str">
        <f xml:space="preserve"> IF(TEXT((EDATE('Projektkostenkalkulation EP'!$B$8,4)+BJ$9),"MM")=TEXT((EDATE('Projektkostenkalkulation EP'!$B$8,4)+(BJ$9-1)),"MM"),
             IF(
                        OR(
                                    TEXT((EDATE('Projektkostenkalkulation EP'!$B$8,4)+BJ$9),"TTT") = "Sa",
                                    TEXT((EDATE('Projektkostenkalkulation EP'!$B$8,4)+BJ$9),"TTT") = "So",
                                    IF(ISNA(VLOOKUP(EDATE('Projektkostenkalkulation EP'!$B$8,4)+BJ$9,Datenquellen!$F$7:$H$45,3,FALSE))," ",VLOOKUP(EDATE('Projektkostenkalkulation EP'!$B$8,4)+BJ$9,Datenquellen!$F$7:$H$45,3,FALSE))="X"
                                    ),
                          "X",
                          ""
                          ),
               "X"
            )</f>
        <v>X</v>
      </c>
      <c r="BL48" s="232" t="str">
        <f xml:space="preserve"> IF(TEXT((EDATE('Projektkostenkalkulation EP'!$B$8,4)+BK$9),"MM")=TEXT((EDATE('Projektkostenkalkulation EP'!$B$8,4)+(BK$9-1)),"MM"),
             IF(
                        OR(
                                    TEXT((EDATE('Projektkostenkalkulation EP'!$B$8,4)+BK$9),"TTT") = "Sa",
                                    TEXT((EDATE('Projektkostenkalkulation EP'!$B$8,4)+BK$9),"TTT") = "So",
                                    IF(ISNA(VLOOKUP(EDATE('Projektkostenkalkulation EP'!$B$8,4)+BK$9,Datenquellen!$F$7:$H$45,3,FALSE))," ",VLOOKUP(EDATE('Projektkostenkalkulation EP'!$B$8,4)+BK$9,Datenquellen!$F$7:$H$45,3,FALSE))="X"
                                    ),
                          "X",
                          ""
                          ),
               "X"
            )</f>
        <v>X</v>
      </c>
      <c r="BM48" s="232" t="str">
        <f xml:space="preserve"> IF(TEXT((EDATE('Projektkostenkalkulation EP'!$B$8,4)+BL$9),"MM")=TEXT((EDATE('Projektkostenkalkulation EP'!$B$8,4)+(BL$9-1)),"MM"),
             IF(
                        OR(
                                    TEXT((EDATE('Projektkostenkalkulation EP'!$B$8,4)+BL$9),"TTT") = "Sa",
                                    TEXT((EDATE('Projektkostenkalkulation EP'!$B$8,4)+BL$9),"TTT") = "So",
                                    IF(ISNA(VLOOKUP(EDATE('Projektkostenkalkulation EP'!$B$8,4)+BL$9,Datenquellen!$F$7:$H$45,3,FALSE))," ",VLOOKUP(EDATE('Projektkostenkalkulation EP'!$B$8,4)+BL$9,Datenquellen!$F$7:$H$45,3,FALSE))="X"
                                    ),
                          "X",
                          ""
                          ),
               "X"
            )</f>
        <v/>
      </c>
      <c r="BN48" s="232" t="str">
        <f xml:space="preserve"> IF(TEXT((EDATE('Projektkostenkalkulation EP'!$B$8,4)+BM$9),"MM")=TEXT((EDATE('Projektkostenkalkulation EP'!$B$8,4)+(BM$9-1)),"MM"),
             IF(
                        OR(
                                    TEXT((EDATE('Projektkostenkalkulation EP'!$B$8,4)+BM$9),"TTT") = "Sa",
                                    TEXT((EDATE('Projektkostenkalkulation EP'!$B$8,4)+BM$9),"TTT") = "So",
                                    IF(ISNA(VLOOKUP(EDATE('Projektkostenkalkulation EP'!$B$8,4)+BM$9,Datenquellen!$F$7:$H$45,3,FALSE))," ",VLOOKUP(EDATE('Projektkostenkalkulation EP'!$B$8,4)+BM$9,Datenquellen!$F$7:$H$45,3,FALSE))="X"
                                    ),
                          "X",
                          ""
                          ),
               "X"
            )</f>
        <v/>
      </c>
      <c r="BO48" s="232" t="str">
        <f xml:space="preserve"> IF(TEXT((EDATE('Projektkostenkalkulation EP'!$B$8,4)+BN$9),"MM")=TEXT((EDATE('Projektkostenkalkulation EP'!$B$8,4)+(BN$9-1)),"MM"),
             IF(
                        OR(
                                    TEXT((EDATE('Projektkostenkalkulation EP'!$B$8,4)+BN$9),"TTT") = "Sa",
                                    TEXT((EDATE('Projektkostenkalkulation EP'!$B$8,4)+BN$9),"TTT") = "So",
                                    IF(ISNA(VLOOKUP(EDATE('Projektkostenkalkulation EP'!$B$8,4)+BN$9,Datenquellen!$F$7:$H$45,3,FALSE))," ",VLOOKUP(EDATE('Projektkostenkalkulation EP'!$B$8,4)+BN$9,Datenquellen!$F$7:$H$45,3,FALSE))="X"
                                    ),
                          "X",
                          ""
                          ),
               "X"
            )</f>
        <v/>
      </c>
      <c r="BP48" s="232" t="str">
        <f xml:space="preserve"> IF(TEXT((EDATE('Projektkostenkalkulation EP'!$B$8,4)+BO$9),"MM")=TEXT((EDATE('Projektkostenkalkulation EP'!$B$8,4)+(BO$9-1)),"MM"),
             IF(
                        OR(
                                    TEXT((EDATE('Projektkostenkalkulation EP'!$B$8,4)+BO$9),"TTT") = "Sa",
                                    TEXT((EDATE('Projektkostenkalkulation EP'!$B$8,4)+BO$9),"TTT") = "So",
                                    IF(ISNA(VLOOKUP(EDATE('Projektkostenkalkulation EP'!$B$8,4)+BO$9,Datenquellen!$F$7:$H$45,3,FALSE))," ",VLOOKUP(EDATE('Projektkostenkalkulation EP'!$B$8,4)+BO$9,Datenquellen!$F$7:$H$45,3,FALSE))="X"
                                    ),
                          "X",
                          ""
                          ),
               "X"
            )</f>
        <v>X</v>
      </c>
      <c r="BQ48" s="233" t="str">
        <f xml:space="preserve"> IF(TEXT((EDATE('Projektkostenkalkulation EP'!$B$8,4)+BP$9),"MM")=TEXT((EDATE('Projektkostenkalkulation EP'!$B$8,4)+(BP$9-1)),"MM"),
             IF(
                        OR(
                                    TEXT((EDATE('Projektkostenkalkulation EP'!$B$8,4)+BP$9),"TTT") = "Sa",
                                    TEXT((EDATE('Projektkostenkalkulation EP'!$B$8,4)+BP$9),"TTT") = "So",
                                    IF(ISNA(VLOOKUP(EDATE('Projektkostenkalkulation EP'!$B$8,4)+BP$9,Datenquellen!$F$7:$H$45,3,FALSE))," ",VLOOKUP(EDATE('Projektkostenkalkulation EP'!$B$8,4)+BP$9,Datenquellen!$F$7:$H$45,3,FALSE))="X"
                                    ),
                          "X",
                          ""
                          ),
               "X"
            )</f>
        <v/>
      </c>
      <c r="BR48" s="234"/>
      <c r="BS48" s="235"/>
      <c r="BT48" s="476"/>
      <c r="BU48" s="473"/>
      <c r="BV48" s="231"/>
      <c r="BW48" s="232" t="str">
        <f>IF(
            OR(
                     TEXT(EDATE('Projektkostenkalkulation EP'!$B$8,4),"TTT") = "Sa",
                     TEXT(EDATE('Projektkostenkalkulation EP'!$B$8,4),"TTT") = "So",
                     IF(ISNA(VLOOKUP(EDATE('Projektkostenkalkulation EP'!$B$8,4),Datenquellen!$F$7:$H$45,3,FALSE))," ",VLOOKUP(EDATE('Projektkostenkalkulation EP'!$B$8,4),Datenquellen!$F$7:$H$45,3,FALSE))="X"
                            ),
                    "X",
                    ""
            )</f>
        <v>X</v>
      </c>
      <c r="BX48" s="232" t="str">
        <f xml:space="preserve"> IF(TEXT((EDATE('Projektkostenkalkulation EP'!$B$8,4)+BW$9),"MM")=TEXT((EDATE('Projektkostenkalkulation EP'!$B$8,4)+(BW$9-1)),"MM"),
             IF(
                        OR(
                                    TEXT((EDATE('Projektkostenkalkulation EP'!$B$8,4)+BW$9),"TTT") = "Sa",
                                    TEXT((EDATE('Projektkostenkalkulation EP'!$B$8,4)+BW$9),"TTT") = "So",
                                    IF(ISNA(VLOOKUP(EDATE('Projektkostenkalkulation EP'!$B$8,4)+BW$9,Datenquellen!$F$7:$H$45,3,FALSE))," ",VLOOKUP(EDATE('Projektkostenkalkulation EP'!$B$8,4)+BW$9,Datenquellen!$F$7:$H$45,3,FALSE))="X"
                                    ),
                          "X",
                          ""
                          ),
               "X"
            )</f>
        <v/>
      </c>
      <c r="BY48" s="232" t="str">
        <f xml:space="preserve"> IF(TEXT((EDATE('Projektkostenkalkulation EP'!$B$8,4)+BX$9),"MM")=TEXT((EDATE('Projektkostenkalkulation EP'!$B$8,4)+(BX$9-1)),"MM"),
             IF(
                        OR(
                                    TEXT((EDATE('Projektkostenkalkulation EP'!$B$8,4)+BX$9),"TTT") = "Sa",
                                    TEXT((EDATE('Projektkostenkalkulation EP'!$B$8,4)+BX$9),"TTT") = "So",
                                    IF(ISNA(VLOOKUP(EDATE('Projektkostenkalkulation EP'!$B$8,4)+BX$9,Datenquellen!$F$7:$H$45,3,FALSE))," ",VLOOKUP(EDATE('Projektkostenkalkulation EP'!$B$8,4)+BX$9,Datenquellen!$F$7:$H$45,3,FALSE))="X"
                                    ),
                          "X",
                          ""
                          ),
               "X"
            )</f>
        <v/>
      </c>
      <c r="BZ48" s="232" t="str">
        <f xml:space="preserve"> IF(TEXT((EDATE('Projektkostenkalkulation EP'!$B$8,4)+BY$9),"MM")=TEXT((EDATE('Projektkostenkalkulation EP'!$B$8,4)+(BY$9-1)),"MM"),
             IF(
                        OR(
                                    TEXT((EDATE('Projektkostenkalkulation EP'!$B$8,4)+BY$9),"TTT") = "Sa",
                                    TEXT((EDATE('Projektkostenkalkulation EP'!$B$8,4)+BY$9),"TTT") = "So",
                                    IF(ISNA(VLOOKUP(EDATE('Projektkostenkalkulation EP'!$B$8,4)+BY$9,Datenquellen!$F$7:$H$45,3,FALSE))," ",VLOOKUP(EDATE('Projektkostenkalkulation EP'!$B$8,4)+BY$9,Datenquellen!$F$7:$H$45,3,FALSE))="X"
                                    ),
                          "X",
                          ""
                          ),
               "X"
            )</f>
        <v>X</v>
      </c>
      <c r="CA48" s="232" t="str">
        <f xml:space="preserve"> IF(TEXT((EDATE('Projektkostenkalkulation EP'!$B$8,4)+BZ$9),"MM")=TEXT((EDATE('Projektkostenkalkulation EP'!$B$8,4)+(BZ$9-1)),"MM"),
             IF(
                        OR(
                                    TEXT((EDATE('Projektkostenkalkulation EP'!$B$8,4)+BZ$9),"TTT") = "Sa",
                                    TEXT((EDATE('Projektkostenkalkulation EP'!$B$8,4)+BZ$9),"TTT") = "So",
                                    IF(ISNA(VLOOKUP(EDATE('Projektkostenkalkulation EP'!$B$8,4)+BZ$9,Datenquellen!$F$7:$H$45,3,FALSE))," ",VLOOKUP(EDATE('Projektkostenkalkulation EP'!$B$8,4)+BZ$9,Datenquellen!$F$7:$H$45,3,FALSE))="X"
                                    ),
                          "X",
                          ""
                          ),
               "X"
            )</f>
        <v>X</v>
      </c>
      <c r="CB48" s="232" t="str">
        <f xml:space="preserve"> IF(TEXT((EDATE('Projektkostenkalkulation EP'!$B$8,4)+CA$9),"MM")=TEXT((EDATE('Projektkostenkalkulation EP'!$B$8,4)+(CA$9-1)),"MM"),
             IF(
                        OR(
                                    TEXT((EDATE('Projektkostenkalkulation EP'!$B$8,4)+CA$9),"TTT") = "Sa",
                                    TEXT((EDATE('Projektkostenkalkulation EP'!$B$8,4)+CA$9),"TTT") = "So",
                                    IF(ISNA(VLOOKUP(EDATE('Projektkostenkalkulation EP'!$B$8,4)+CA$9,Datenquellen!$F$7:$H$45,3,FALSE))," ",VLOOKUP(EDATE('Projektkostenkalkulation EP'!$B$8,4)+CA$9,Datenquellen!$F$7:$H$45,3,FALSE))="X"
                                    ),
                          "X",
                          ""
                          ),
               "X"
            )</f>
        <v/>
      </c>
      <c r="CC48" s="232" t="str">
        <f xml:space="preserve"> IF(TEXT((EDATE('Projektkostenkalkulation EP'!$B$8,4)+CB$9),"MM")=TEXT((EDATE('Projektkostenkalkulation EP'!$B$8,4)+(CB$9-1)),"MM"),
             IF(
                        OR(
                                    TEXT((EDATE('Projektkostenkalkulation EP'!$B$8,4)+CB$9),"TTT") = "Sa",
                                    TEXT((EDATE('Projektkostenkalkulation EP'!$B$8,4)+CB$9),"TTT") = "So",
                                    IF(ISNA(VLOOKUP(EDATE('Projektkostenkalkulation EP'!$B$8,4)+CB$9,Datenquellen!$F$7:$H$45,3,FALSE))," ",VLOOKUP(EDATE('Projektkostenkalkulation EP'!$B$8,4)+CB$9,Datenquellen!$F$7:$H$45,3,FALSE))="X"
                                    ),
                          "X",
                          ""
                          ),
               "X"
            )</f>
        <v/>
      </c>
      <c r="CD48" s="232" t="str">
        <f xml:space="preserve"> IF(TEXT((EDATE('Projektkostenkalkulation EP'!$B$8,4)+CC$9),"MM")=TEXT((EDATE('Projektkostenkalkulation EP'!$B$8,4)+(CC$9-1)),"MM"),
             IF(
                        OR(
                                    TEXT((EDATE('Projektkostenkalkulation EP'!$B$8,4)+CC$9),"TTT") = "Sa",
                                    TEXT((EDATE('Projektkostenkalkulation EP'!$B$8,4)+CC$9),"TTT") = "So",
                                    IF(ISNA(VLOOKUP(EDATE('Projektkostenkalkulation EP'!$B$8,4)+CC$9,Datenquellen!$F$7:$H$45,3,FALSE))," ",VLOOKUP(EDATE('Projektkostenkalkulation EP'!$B$8,4)+CC$9,Datenquellen!$F$7:$H$45,3,FALSE))="X"
                                    ),
                          "X",
                          ""
                          ),
               "X"
            )</f>
        <v/>
      </c>
      <c r="CE48" s="232" t="str">
        <f xml:space="preserve"> IF(TEXT((EDATE('Projektkostenkalkulation EP'!$B$8,4)+CD$9),"MM")=TEXT((EDATE('Projektkostenkalkulation EP'!$B$8,4)+(CD$9-1)),"MM"),
             IF(
                        OR(
                                    TEXT((EDATE('Projektkostenkalkulation EP'!$B$8,4)+CD$9),"TTT") = "Sa",
                                    TEXT((EDATE('Projektkostenkalkulation EP'!$B$8,4)+CD$9),"TTT") = "So",
                                    IF(ISNA(VLOOKUP(EDATE('Projektkostenkalkulation EP'!$B$8,4)+CD$9,Datenquellen!$F$7:$H$45,3,FALSE))," ",VLOOKUP(EDATE('Projektkostenkalkulation EP'!$B$8,4)+CD$9,Datenquellen!$F$7:$H$45,3,FALSE))="X"
                                    ),
                          "X",
                          ""
                          ),
               "X"
            )</f>
        <v>X</v>
      </c>
      <c r="CF48" s="232" t="str">
        <f xml:space="preserve"> IF(TEXT((EDATE('Projektkostenkalkulation EP'!$B$8,4)+CE$9),"MM")=TEXT((EDATE('Projektkostenkalkulation EP'!$B$8,4)+(CE$9-1)),"MM"),
             IF(
                        OR(
                                    TEXT((EDATE('Projektkostenkalkulation EP'!$B$8,4)+CE$9),"TTT") = "Sa",
                                    TEXT((EDATE('Projektkostenkalkulation EP'!$B$8,4)+CE$9),"TTT") = "So",
                                    IF(ISNA(VLOOKUP(EDATE('Projektkostenkalkulation EP'!$B$8,4)+CE$9,Datenquellen!$F$7:$H$45,3,FALSE))," ",VLOOKUP(EDATE('Projektkostenkalkulation EP'!$B$8,4)+CE$9,Datenquellen!$F$7:$H$45,3,FALSE))="X"
                                    ),
                          "X",
                          ""
                          ),
               "X"
            )</f>
        <v/>
      </c>
      <c r="CG48" s="232" t="str">
        <f xml:space="preserve"> IF(TEXT((EDATE('Projektkostenkalkulation EP'!$B$8,4)+CF$9),"MM")=TEXT((EDATE('Projektkostenkalkulation EP'!$B$8,4)+(CF$9-1)),"MM"),
             IF(
                        OR(
                                    TEXT((EDATE('Projektkostenkalkulation EP'!$B$8,4)+CF$9),"TTT") = "Sa",
                                    TEXT((EDATE('Projektkostenkalkulation EP'!$B$8,4)+CF$9),"TTT") = "So",
                                    IF(ISNA(VLOOKUP(EDATE('Projektkostenkalkulation EP'!$B$8,4)+CF$9,Datenquellen!$F$7:$H$45,3,FALSE))," ",VLOOKUP(EDATE('Projektkostenkalkulation EP'!$B$8,4)+CF$9,Datenquellen!$F$7:$H$45,3,FALSE))="X"
                                    ),
                          "X",
                          ""
                          ),
               "X"
            )</f>
        <v>X</v>
      </c>
      <c r="CH48" s="232" t="str">
        <f xml:space="preserve"> IF(TEXT((EDATE('Projektkostenkalkulation EP'!$B$8,4)+CG$9),"MM")=TEXT((EDATE('Projektkostenkalkulation EP'!$B$8,4)+(CG$9-1)),"MM"),
             IF(
                        OR(
                                    TEXT((EDATE('Projektkostenkalkulation EP'!$B$8,4)+CG$9),"TTT") = "Sa",
                                    TEXT((EDATE('Projektkostenkalkulation EP'!$B$8,4)+CG$9),"TTT") = "So",
                                    IF(ISNA(VLOOKUP(EDATE('Projektkostenkalkulation EP'!$B$8,4)+CG$9,Datenquellen!$F$7:$H$45,3,FALSE))," ",VLOOKUP(EDATE('Projektkostenkalkulation EP'!$B$8,4)+CG$9,Datenquellen!$F$7:$H$45,3,FALSE))="X"
                                    ),
                          "X",
                          ""
                          ),
               "X"
            )</f>
        <v>X</v>
      </c>
      <c r="CI48" s="232" t="str">
        <f xml:space="preserve"> IF(TEXT((EDATE('Projektkostenkalkulation EP'!$B$8,4)+CH$9),"MM")=TEXT((EDATE('Projektkostenkalkulation EP'!$B$8,4)+(CH$9-1)),"MM"),
             IF(
                        OR(
                                    TEXT((EDATE('Projektkostenkalkulation EP'!$B$8,4)+CH$9),"TTT") = "Sa",
                                    TEXT((EDATE('Projektkostenkalkulation EP'!$B$8,4)+CH$9),"TTT") = "So",
                                    IF(ISNA(VLOOKUP(EDATE('Projektkostenkalkulation EP'!$B$8,4)+CH$9,Datenquellen!$F$7:$H$45,3,FALSE))," ",VLOOKUP(EDATE('Projektkostenkalkulation EP'!$B$8,4)+CH$9,Datenquellen!$F$7:$H$45,3,FALSE))="X"
                                    ),
                          "X",
                          ""
                          ),
               "X"
            )</f>
        <v/>
      </c>
      <c r="CJ48" s="232" t="str">
        <f xml:space="preserve"> IF(TEXT((EDATE('Projektkostenkalkulation EP'!$B$8,4)+CI$9),"MM")=TEXT((EDATE('Projektkostenkalkulation EP'!$B$8,4)+(CI$9-1)),"MM"),
             IF(
                        OR(
                                    TEXT((EDATE('Projektkostenkalkulation EP'!$B$8,4)+CI$9),"TTT") = "Sa",
                                    TEXT((EDATE('Projektkostenkalkulation EP'!$B$8,4)+CI$9),"TTT") = "So",
                                    IF(ISNA(VLOOKUP(EDATE('Projektkostenkalkulation EP'!$B$8,4)+CI$9,Datenquellen!$F$7:$H$45,3,FALSE))," ",VLOOKUP(EDATE('Projektkostenkalkulation EP'!$B$8,4)+CI$9,Datenquellen!$F$7:$H$45,3,FALSE))="X"
                                    ),
                          "X",
                          ""
                          ),
               "X"
            )</f>
        <v/>
      </c>
      <c r="CK48" s="232" t="str">
        <f xml:space="preserve"> IF(TEXT((EDATE('Projektkostenkalkulation EP'!$B$8,4)+CJ$9),"MM")=TEXT((EDATE('Projektkostenkalkulation EP'!$B$8,4)+(CJ$9-1)),"MM"),
             IF(
                        OR(
                                    TEXT((EDATE('Projektkostenkalkulation EP'!$B$8,4)+CJ$9),"TTT") = "Sa",
                                    TEXT((EDATE('Projektkostenkalkulation EP'!$B$8,4)+CJ$9),"TTT") = "So",
                                    IF(ISNA(VLOOKUP(EDATE('Projektkostenkalkulation EP'!$B$8,4)+CJ$9,Datenquellen!$F$7:$H$45,3,FALSE))," ",VLOOKUP(EDATE('Projektkostenkalkulation EP'!$B$8,4)+CJ$9,Datenquellen!$F$7:$H$45,3,FALSE))="X"
                                    ),
                          "X",
                          ""
                          ),
               "X"
            )</f>
        <v/>
      </c>
      <c r="CL48" s="232" t="str">
        <f xml:space="preserve"> IF(TEXT((EDATE('Projektkostenkalkulation EP'!$B$8,4)+CK$9),"MM")=TEXT((EDATE('Projektkostenkalkulation EP'!$B$8,4)+(CK$9-1)),"MM"),
             IF(
                        OR(
                                    TEXT((EDATE('Projektkostenkalkulation EP'!$B$8,4)+CK$9),"TTT") = "Sa",
                                    TEXT((EDATE('Projektkostenkalkulation EP'!$B$8,4)+CK$9),"TTT") = "So",
                                    IF(ISNA(VLOOKUP(EDATE('Projektkostenkalkulation EP'!$B$8,4)+CK$9,Datenquellen!$F$7:$H$45,3,FALSE))," ",VLOOKUP(EDATE('Projektkostenkalkulation EP'!$B$8,4)+CK$9,Datenquellen!$F$7:$H$45,3,FALSE))="X"
                                    ),
                          "X",
                          ""
                          ),
               "X"
            )</f>
        <v/>
      </c>
      <c r="CM48" s="232" t="str">
        <f xml:space="preserve"> IF(TEXT((EDATE('Projektkostenkalkulation EP'!$B$8,4)+CL$9),"MM")=TEXT((EDATE('Projektkostenkalkulation EP'!$B$8,4)+(CL$9-1)),"MM"),
             IF(
                        OR(
                                    TEXT((EDATE('Projektkostenkalkulation EP'!$B$8,4)+CL$9),"TTT") = "Sa",
                                    TEXT((EDATE('Projektkostenkalkulation EP'!$B$8,4)+CL$9),"TTT") = "So",
                                    IF(ISNA(VLOOKUP(EDATE('Projektkostenkalkulation EP'!$B$8,4)+CL$9,Datenquellen!$F$7:$H$45,3,FALSE))," ",VLOOKUP(EDATE('Projektkostenkalkulation EP'!$B$8,4)+CL$9,Datenquellen!$F$7:$H$45,3,FALSE))="X"
                                    ),
                          "X",
                          ""
                          ),
               "X"
            )</f>
        <v/>
      </c>
      <c r="CN48" s="232" t="str">
        <f xml:space="preserve"> IF(TEXT((EDATE('Projektkostenkalkulation EP'!$B$8,4)+CM$9),"MM")=TEXT((EDATE('Projektkostenkalkulation EP'!$B$8,4)+(CM$9-1)),"MM"),
             IF(
                        OR(
                                    TEXT((EDATE('Projektkostenkalkulation EP'!$B$8,4)+CM$9),"TTT") = "Sa",
                                    TEXT((EDATE('Projektkostenkalkulation EP'!$B$8,4)+CM$9),"TTT") = "So",
                                    IF(ISNA(VLOOKUP(EDATE('Projektkostenkalkulation EP'!$B$8,4)+CM$9,Datenquellen!$F$7:$H$45,3,FALSE))," ",VLOOKUP(EDATE('Projektkostenkalkulation EP'!$B$8,4)+CM$9,Datenquellen!$F$7:$H$45,3,FALSE))="X"
                                    ),
                          "X",
                          ""
                          ),
               "X"
            )</f>
        <v>X</v>
      </c>
      <c r="CO48" s="232" t="str">
        <f xml:space="preserve"> IF(TEXT((EDATE('Projektkostenkalkulation EP'!$B$8,4)+CN$9),"MM")=TEXT((EDATE('Projektkostenkalkulation EP'!$B$8,4)+(CN$9-1)),"MM"),
             IF(
                        OR(
                                    TEXT((EDATE('Projektkostenkalkulation EP'!$B$8,4)+CN$9),"TTT") = "Sa",
                                    TEXT((EDATE('Projektkostenkalkulation EP'!$B$8,4)+CN$9),"TTT") = "So",
                                    IF(ISNA(VLOOKUP(EDATE('Projektkostenkalkulation EP'!$B$8,4)+CN$9,Datenquellen!$F$7:$H$45,3,FALSE))," ",VLOOKUP(EDATE('Projektkostenkalkulation EP'!$B$8,4)+CN$9,Datenquellen!$F$7:$H$45,3,FALSE))="X"
                                    ),
                          "X",
                          ""
                          ),
               "X"
            )</f>
        <v>X</v>
      </c>
      <c r="CP48" s="232" t="str">
        <f xml:space="preserve"> IF(TEXT((EDATE('Projektkostenkalkulation EP'!$B$8,4)+CO$9),"MM")=TEXT((EDATE('Projektkostenkalkulation EP'!$B$8,4)+(CO$9-1)),"MM"),
             IF(
                        OR(
                                    TEXT((EDATE('Projektkostenkalkulation EP'!$B$8,4)+CO$9),"TTT") = "Sa",
                                    TEXT((EDATE('Projektkostenkalkulation EP'!$B$8,4)+CO$9),"TTT") = "So",
                                    IF(ISNA(VLOOKUP(EDATE('Projektkostenkalkulation EP'!$B$8,4)+CO$9,Datenquellen!$F$7:$H$45,3,FALSE))," ",VLOOKUP(EDATE('Projektkostenkalkulation EP'!$B$8,4)+CO$9,Datenquellen!$F$7:$H$45,3,FALSE))="X"
                                    ),
                          "X",
                          ""
                          ),
               "X"
            )</f>
        <v>X</v>
      </c>
      <c r="CQ48" s="232" t="str">
        <f xml:space="preserve"> IF(TEXT((EDATE('Projektkostenkalkulation EP'!$B$8,4)+CP$9),"MM")=TEXT((EDATE('Projektkostenkalkulation EP'!$B$8,4)+(CP$9-1)),"MM"),
             IF(
                        OR(
                                    TEXT((EDATE('Projektkostenkalkulation EP'!$B$8,4)+CP$9),"TTT") = "Sa",
                                    TEXT((EDATE('Projektkostenkalkulation EP'!$B$8,4)+CP$9),"TTT") = "So",
                                    IF(ISNA(VLOOKUP(EDATE('Projektkostenkalkulation EP'!$B$8,4)+CP$9,Datenquellen!$F$7:$H$45,3,FALSE))," ",VLOOKUP(EDATE('Projektkostenkalkulation EP'!$B$8,4)+CP$9,Datenquellen!$F$7:$H$45,3,FALSE))="X"
                                    ),
                          "X",
                          ""
                          ),
               "X"
            )</f>
        <v/>
      </c>
      <c r="CR48" s="232" t="str">
        <f xml:space="preserve"> IF(TEXT((EDATE('Projektkostenkalkulation EP'!$B$8,4)+CQ$9),"MM")=TEXT((EDATE('Projektkostenkalkulation EP'!$B$8,4)+(CQ$9-1)),"MM"),
             IF(
                        OR(
                                    TEXT((EDATE('Projektkostenkalkulation EP'!$B$8,4)+CQ$9),"TTT") = "Sa",
                                    TEXT((EDATE('Projektkostenkalkulation EP'!$B$8,4)+CQ$9),"TTT") = "So",
                                    IF(ISNA(VLOOKUP(EDATE('Projektkostenkalkulation EP'!$B$8,4)+CQ$9,Datenquellen!$F$7:$H$45,3,FALSE))," ",VLOOKUP(EDATE('Projektkostenkalkulation EP'!$B$8,4)+CQ$9,Datenquellen!$F$7:$H$45,3,FALSE))="X"
                                    ),
                          "X",
                          ""
                          ),
               "X"
            )</f>
        <v/>
      </c>
      <c r="CS48" s="232" t="str">
        <f xml:space="preserve"> IF(TEXT((EDATE('Projektkostenkalkulation EP'!$B$8,4)+CR$9),"MM")=TEXT((EDATE('Projektkostenkalkulation EP'!$B$8,4)+(CR$9-1)),"MM"),
             IF(
                        OR(
                                    TEXT((EDATE('Projektkostenkalkulation EP'!$B$8,4)+CR$9),"TTT") = "Sa",
                                    TEXT((EDATE('Projektkostenkalkulation EP'!$B$8,4)+CR$9),"TTT") = "So",
                                    IF(ISNA(VLOOKUP(EDATE('Projektkostenkalkulation EP'!$B$8,4)+CR$9,Datenquellen!$F$7:$H$45,3,FALSE))," ",VLOOKUP(EDATE('Projektkostenkalkulation EP'!$B$8,4)+CR$9,Datenquellen!$F$7:$H$45,3,FALSE))="X"
                                    ),
                          "X",
                          ""
                          ),
               "X"
            )</f>
        <v/>
      </c>
      <c r="CT48" s="232" t="str">
        <f xml:space="preserve"> IF(TEXT((EDATE('Projektkostenkalkulation EP'!$B$8,4)+CS$9),"MM")=TEXT((EDATE('Projektkostenkalkulation EP'!$B$8,4)+(CS$9-1)),"MM"),
             IF(
                        OR(
                                    TEXT((EDATE('Projektkostenkalkulation EP'!$B$8,4)+CS$9),"TTT") = "Sa",
                                    TEXT((EDATE('Projektkostenkalkulation EP'!$B$8,4)+CS$9),"TTT") = "So",
                                    IF(ISNA(VLOOKUP(EDATE('Projektkostenkalkulation EP'!$B$8,4)+CS$9,Datenquellen!$F$7:$H$45,3,FALSE))," ",VLOOKUP(EDATE('Projektkostenkalkulation EP'!$B$8,4)+CS$9,Datenquellen!$F$7:$H$45,3,FALSE))="X"
                                    ),
                          "X",
                          ""
                          ),
               "X"
            )</f>
        <v/>
      </c>
      <c r="CU48" s="232" t="str">
        <f xml:space="preserve"> IF(TEXT((EDATE('Projektkostenkalkulation EP'!$B$8,4)+CT$9),"MM")=TEXT((EDATE('Projektkostenkalkulation EP'!$B$8,4)+(CT$9-1)),"MM"),
             IF(
                        OR(
                                    TEXT((EDATE('Projektkostenkalkulation EP'!$B$8,4)+CT$9),"TTT") = "Sa",
                                    TEXT((EDATE('Projektkostenkalkulation EP'!$B$8,4)+CT$9),"TTT") = "So",
                                    IF(ISNA(VLOOKUP(EDATE('Projektkostenkalkulation EP'!$B$8,4)+CT$9,Datenquellen!$F$7:$H$45,3,FALSE))," ",VLOOKUP(EDATE('Projektkostenkalkulation EP'!$B$8,4)+CT$9,Datenquellen!$F$7:$H$45,3,FALSE))="X"
                                    ),
                          "X",
                          ""
                          ),
               "X"
            )</f>
        <v>X</v>
      </c>
      <c r="CV48" s="232" t="str">
        <f xml:space="preserve"> IF(TEXT((EDATE('Projektkostenkalkulation EP'!$B$8,4)+CU$9),"MM")=TEXT((EDATE('Projektkostenkalkulation EP'!$B$8,4)+(CU$9-1)),"MM"),
             IF(
                        OR(
                                    TEXT((EDATE('Projektkostenkalkulation EP'!$B$8,4)+CU$9),"TTT") = "Sa",
                                    TEXT((EDATE('Projektkostenkalkulation EP'!$B$8,4)+CU$9),"TTT") = "So",
                                    IF(ISNA(VLOOKUP(EDATE('Projektkostenkalkulation EP'!$B$8,4)+CU$9,Datenquellen!$F$7:$H$45,3,FALSE))," ",VLOOKUP(EDATE('Projektkostenkalkulation EP'!$B$8,4)+CU$9,Datenquellen!$F$7:$H$45,3,FALSE))="X"
                                    ),
                          "X",
                          ""
                          ),
               "X"
            )</f>
        <v>X</v>
      </c>
      <c r="CW48" s="232" t="str">
        <f xml:space="preserve"> IF(TEXT((EDATE('Projektkostenkalkulation EP'!$B$8,4)+CV$9),"MM")=TEXT((EDATE('Projektkostenkalkulation EP'!$B$8,4)+(CV$9-1)),"MM"),
             IF(
                        OR(
                                    TEXT((EDATE('Projektkostenkalkulation EP'!$B$8,4)+CV$9),"TTT") = "Sa",
                                    TEXT((EDATE('Projektkostenkalkulation EP'!$B$8,4)+CV$9),"TTT") = "So",
                                    IF(ISNA(VLOOKUP(EDATE('Projektkostenkalkulation EP'!$B$8,4)+CV$9,Datenquellen!$F$7:$H$45,3,FALSE))," ",VLOOKUP(EDATE('Projektkostenkalkulation EP'!$B$8,4)+CV$9,Datenquellen!$F$7:$H$45,3,FALSE))="X"
                                    ),
                          "X",
                          ""
                          ),
               "X"
            )</f>
        <v/>
      </c>
      <c r="CX48" s="232" t="str">
        <f xml:space="preserve"> IF(TEXT((EDATE('Projektkostenkalkulation EP'!$B$8,4)+CW$9),"MM")=TEXT((EDATE('Projektkostenkalkulation EP'!$B$8,4)+(CW$9-1)),"MM"),
             IF(
                        OR(
                                    TEXT((EDATE('Projektkostenkalkulation EP'!$B$8,4)+CW$9),"TTT") = "Sa",
                                    TEXT((EDATE('Projektkostenkalkulation EP'!$B$8,4)+CW$9),"TTT") = "So",
                                    IF(ISNA(VLOOKUP(EDATE('Projektkostenkalkulation EP'!$B$8,4)+CW$9,Datenquellen!$F$7:$H$45,3,FALSE))," ",VLOOKUP(EDATE('Projektkostenkalkulation EP'!$B$8,4)+CW$9,Datenquellen!$F$7:$H$45,3,FALSE))="X"
                                    ),
                          "X",
                          ""
                          ),
               "X"
            )</f>
        <v/>
      </c>
      <c r="CY48" s="232" t="str">
        <f xml:space="preserve"> IF(TEXT((EDATE('Projektkostenkalkulation EP'!$B$8,4)+CX$9),"MM")=TEXT((EDATE('Projektkostenkalkulation EP'!$B$8,4)+(CX$9-1)),"MM"),
             IF(
                        OR(
                                    TEXT((EDATE('Projektkostenkalkulation EP'!$B$8,4)+CX$9),"TTT") = "Sa",
                                    TEXT((EDATE('Projektkostenkalkulation EP'!$B$8,4)+CX$9),"TTT") = "So",
                                    IF(ISNA(VLOOKUP(EDATE('Projektkostenkalkulation EP'!$B$8,4)+CX$9,Datenquellen!$F$7:$H$45,3,FALSE))," ",VLOOKUP(EDATE('Projektkostenkalkulation EP'!$B$8,4)+CX$9,Datenquellen!$F$7:$H$45,3,FALSE))="X"
                                    ),
                          "X",
                          ""
                          ),
               "X"
            )</f>
        <v/>
      </c>
      <c r="CZ48" s="232" t="str">
        <f xml:space="preserve"> IF(TEXT((EDATE('Projektkostenkalkulation EP'!$B$8,4)+CY$9),"MM")=TEXT((EDATE('Projektkostenkalkulation EP'!$B$8,4)+(CY$9-1)),"MM"),
             IF(
                        OR(
                                    TEXT((EDATE('Projektkostenkalkulation EP'!$B$8,4)+CY$9),"TTT") = "Sa",
                                    TEXT((EDATE('Projektkostenkalkulation EP'!$B$8,4)+CY$9),"TTT") = "So",
                                    IF(ISNA(VLOOKUP(EDATE('Projektkostenkalkulation EP'!$B$8,4)+CY$9,Datenquellen!$F$7:$H$45,3,FALSE))," ",VLOOKUP(EDATE('Projektkostenkalkulation EP'!$B$8,4)+CY$9,Datenquellen!$F$7:$H$45,3,FALSE))="X"
                                    ),
                          "X",
                          ""
                          ),
               "X"
            )</f>
        <v>X</v>
      </c>
      <c r="DA48" s="233" t="str">
        <f xml:space="preserve"> IF(TEXT((EDATE('Projektkostenkalkulation EP'!$B$8,4)+CZ$9),"MM")=TEXT((EDATE('Projektkostenkalkulation EP'!$B$8,4)+(CZ$9-1)),"MM"),
             IF(
                        OR(
                                    TEXT((EDATE('Projektkostenkalkulation EP'!$B$8,4)+CZ$9),"TTT") = "Sa",
                                    TEXT((EDATE('Projektkostenkalkulation EP'!$B$8,4)+CZ$9),"TTT") = "So",
                                    IF(ISNA(VLOOKUP(EDATE('Projektkostenkalkulation EP'!$B$8,4)+CZ$9,Datenquellen!$F$7:$H$45,3,FALSE))," ",VLOOKUP(EDATE('Projektkostenkalkulation EP'!$B$8,4)+CZ$9,Datenquellen!$F$7:$H$45,3,FALSE))="X"
                                    ),
                          "X",
                          ""
                          ),
               "X"
            )</f>
        <v/>
      </c>
      <c r="DB48" s="234"/>
      <c r="DC48" s="235"/>
      <c r="DD48" s="496"/>
      <c r="DE48" s="473"/>
      <c r="DF48" s="231"/>
      <c r="DG48" s="232" t="str">
        <f>IF(
            OR(
                     TEXT(EDATE('Projektkostenkalkulation EP'!$B$8,4),"TTT") = "Sa",
                     TEXT(EDATE('Projektkostenkalkulation EP'!$B$8,4),"TTT") = "So",
                     IF(ISNA(VLOOKUP(EDATE('Projektkostenkalkulation EP'!$B$8,4),Datenquellen!$F$7:$H$45,3,FALSE))," ",VLOOKUP(EDATE('Projektkostenkalkulation EP'!$B$8,4),Datenquellen!$F$7:$H$45,3,FALSE))="X"
                            ),
                    "X",
                    ""
            )</f>
        <v>X</v>
      </c>
      <c r="DH48" s="232" t="str">
        <f xml:space="preserve"> IF(TEXT((EDATE('Projektkostenkalkulation EP'!$B$8,4)+DG$9),"MM")=TEXT((EDATE('Projektkostenkalkulation EP'!$B$8,4)+(DG$9-1)),"MM"),
             IF(
                        OR(
                                    TEXT((EDATE('Projektkostenkalkulation EP'!$B$8,4)+DG$9),"TTT") = "Sa",
                                    TEXT((EDATE('Projektkostenkalkulation EP'!$B$8,4)+DG$9),"TTT") = "So",
                                    IF(ISNA(VLOOKUP(EDATE('Projektkostenkalkulation EP'!$B$8,4)+DG$9,Datenquellen!$F$7:$H$45,3,FALSE))," ",VLOOKUP(EDATE('Projektkostenkalkulation EP'!$B$8,4)+DG$9,Datenquellen!$F$7:$H$45,3,FALSE))="X"
                                    ),
                          "X",
                          ""
                          ),
               "X"
            )</f>
        <v/>
      </c>
      <c r="DI48" s="232" t="str">
        <f xml:space="preserve"> IF(TEXT((EDATE('Projektkostenkalkulation EP'!$B$8,4)+DH$9),"MM")=TEXT((EDATE('Projektkostenkalkulation EP'!$B$8,4)+(DH$9-1)),"MM"),
             IF(
                        OR(
                                    TEXT((EDATE('Projektkostenkalkulation EP'!$B$8,4)+DH$9),"TTT") = "Sa",
                                    TEXT((EDATE('Projektkostenkalkulation EP'!$B$8,4)+DH$9),"TTT") = "So",
                                    IF(ISNA(VLOOKUP(EDATE('Projektkostenkalkulation EP'!$B$8,4)+DH$9,Datenquellen!$F$7:$H$45,3,FALSE))," ",VLOOKUP(EDATE('Projektkostenkalkulation EP'!$B$8,4)+DH$9,Datenquellen!$F$7:$H$45,3,FALSE))="X"
                                    ),
                          "X",
                          ""
                          ),
               "X"
            )</f>
        <v/>
      </c>
      <c r="DJ48" s="232" t="str">
        <f xml:space="preserve"> IF(TEXT((EDATE('Projektkostenkalkulation EP'!$B$8,4)+DI$9),"MM")=TEXT((EDATE('Projektkostenkalkulation EP'!$B$8,4)+(DI$9-1)),"MM"),
             IF(
                        OR(
                                    TEXT((EDATE('Projektkostenkalkulation EP'!$B$8,4)+DI$9),"TTT") = "Sa",
                                    TEXT((EDATE('Projektkostenkalkulation EP'!$B$8,4)+DI$9),"TTT") = "So",
                                    IF(ISNA(VLOOKUP(EDATE('Projektkostenkalkulation EP'!$B$8,4)+DI$9,Datenquellen!$F$7:$H$45,3,FALSE))," ",VLOOKUP(EDATE('Projektkostenkalkulation EP'!$B$8,4)+DI$9,Datenquellen!$F$7:$H$45,3,FALSE))="X"
                                    ),
                          "X",
                          ""
                          ),
               "X"
            )</f>
        <v>X</v>
      </c>
      <c r="DK48" s="232" t="str">
        <f xml:space="preserve"> IF(TEXT((EDATE('Projektkostenkalkulation EP'!$B$8,4)+DJ$9),"MM")=TEXT((EDATE('Projektkostenkalkulation EP'!$B$8,4)+(DJ$9-1)),"MM"),
             IF(
                        OR(
                                    TEXT((EDATE('Projektkostenkalkulation EP'!$B$8,4)+DJ$9),"TTT") = "Sa",
                                    TEXT((EDATE('Projektkostenkalkulation EP'!$B$8,4)+DJ$9),"TTT") = "So",
                                    IF(ISNA(VLOOKUP(EDATE('Projektkostenkalkulation EP'!$B$8,4)+DJ$9,Datenquellen!$F$7:$H$45,3,FALSE))," ",VLOOKUP(EDATE('Projektkostenkalkulation EP'!$B$8,4)+DJ$9,Datenquellen!$F$7:$H$45,3,FALSE))="X"
                                    ),
                          "X",
                          ""
                          ),
               "X"
            )</f>
        <v>X</v>
      </c>
      <c r="DL48" s="232" t="str">
        <f xml:space="preserve"> IF(TEXT((EDATE('Projektkostenkalkulation EP'!$B$8,4)+DK$9),"MM")=TEXT((EDATE('Projektkostenkalkulation EP'!$B$8,4)+(DK$9-1)),"MM"),
             IF(
                        OR(
                                    TEXT((EDATE('Projektkostenkalkulation EP'!$B$8,4)+DK$9),"TTT") = "Sa",
                                    TEXT((EDATE('Projektkostenkalkulation EP'!$B$8,4)+DK$9),"TTT") = "So",
                                    IF(ISNA(VLOOKUP(EDATE('Projektkostenkalkulation EP'!$B$8,4)+DK$9,Datenquellen!$F$7:$H$45,3,FALSE))," ",VLOOKUP(EDATE('Projektkostenkalkulation EP'!$B$8,4)+DK$9,Datenquellen!$F$7:$H$45,3,FALSE))="X"
                                    ),
                          "X",
                          ""
                          ),
               "X"
            )</f>
        <v/>
      </c>
      <c r="DM48" s="232" t="str">
        <f xml:space="preserve"> IF(TEXT((EDATE('Projektkostenkalkulation EP'!$B$8,4)+DL$9),"MM")=TEXT((EDATE('Projektkostenkalkulation EP'!$B$8,4)+(DL$9-1)),"MM"),
             IF(
                        OR(
                                    TEXT((EDATE('Projektkostenkalkulation EP'!$B$8,4)+DL$9),"TTT") = "Sa",
                                    TEXT((EDATE('Projektkostenkalkulation EP'!$B$8,4)+DL$9),"TTT") = "So",
                                    IF(ISNA(VLOOKUP(EDATE('Projektkostenkalkulation EP'!$B$8,4)+DL$9,Datenquellen!$F$7:$H$45,3,FALSE))," ",VLOOKUP(EDATE('Projektkostenkalkulation EP'!$B$8,4)+DL$9,Datenquellen!$F$7:$H$45,3,FALSE))="X"
                                    ),
                          "X",
                          ""
                          ),
               "X"
            )</f>
        <v/>
      </c>
      <c r="DN48" s="232" t="str">
        <f xml:space="preserve"> IF(TEXT((EDATE('Projektkostenkalkulation EP'!$B$8,4)+DM$9),"MM")=TEXT((EDATE('Projektkostenkalkulation EP'!$B$8,4)+(DM$9-1)),"MM"),
             IF(
                        OR(
                                    TEXT((EDATE('Projektkostenkalkulation EP'!$B$8,4)+DM$9),"TTT") = "Sa",
                                    TEXT((EDATE('Projektkostenkalkulation EP'!$B$8,4)+DM$9),"TTT") = "So",
                                    IF(ISNA(VLOOKUP(EDATE('Projektkostenkalkulation EP'!$B$8,4)+DM$9,Datenquellen!$F$7:$H$45,3,FALSE))," ",VLOOKUP(EDATE('Projektkostenkalkulation EP'!$B$8,4)+DM$9,Datenquellen!$F$7:$H$45,3,FALSE))="X"
                                    ),
                          "X",
                          ""
                          ),
               "X"
            )</f>
        <v/>
      </c>
      <c r="DO48" s="232" t="str">
        <f xml:space="preserve"> IF(TEXT((EDATE('Projektkostenkalkulation EP'!$B$8,4)+DN$9),"MM")=TEXT((EDATE('Projektkostenkalkulation EP'!$B$8,4)+(DN$9-1)),"MM"),
             IF(
                        OR(
                                    TEXT((EDATE('Projektkostenkalkulation EP'!$B$8,4)+DN$9),"TTT") = "Sa",
                                    TEXT((EDATE('Projektkostenkalkulation EP'!$B$8,4)+DN$9),"TTT") = "So",
                                    IF(ISNA(VLOOKUP(EDATE('Projektkostenkalkulation EP'!$B$8,4)+DN$9,Datenquellen!$F$7:$H$45,3,FALSE))," ",VLOOKUP(EDATE('Projektkostenkalkulation EP'!$B$8,4)+DN$9,Datenquellen!$F$7:$H$45,3,FALSE))="X"
                                    ),
                          "X",
                          ""
                          ),
               "X"
            )</f>
        <v>X</v>
      </c>
      <c r="DP48" s="232" t="str">
        <f xml:space="preserve"> IF(TEXT((EDATE('Projektkostenkalkulation EP'!$B$8,4)+DO$9),"MM")=TEXT((EDATE('Projektkostenkalkulation EP'!$B$8,4)+(DO$9-1)),"MM"),
             IF(
                        OR(
                                    TEXT((EDATE('Projektkostenkalkulation EP'!$B$8,4)+DO$9),"TTT") = "Sa",
                                    TEXT((EDATE('Projektkostenkalkulation EP'!$B$8,4)+DO$9),"TTT") = "So",
                                    IF(ISNA(VLOOKUP(EDATE('Projektkostenkalkulation EP'!$B$8,4)+DO$9,Datenquellen!$F$7:$H$45,3,FALSE))," ",VLOOKUP(EDATE('Projektkostenkalkulation EP'!$B$8,4)+DO$9,Datenquellen!$F$7:$H$45,3,FALSE))="X"
                                    ),
                          "X",
                          ""
                          ),
               "X"
            )</f>
        <v/>
      </c>
      <c r="DQ48" s="232" t="str">
        <f xml:space="preserve"> IF(TEXT((EDATE('Projektkostenkalkulation EP'!$B$8,4)+DP$9),"MM")=TEXT((EDATE('Projektkostenkalkulation EP'!$B$8,4)+(DP$9-1)),"MM"),
             IF(
                        OR(
                                    TEXT((EDATE('Projektkostenkalkulation EP'!$B$8,4)+DP$9),"TTT") = "Sa",
                                    TEXT((EDATE('Projektkostenkalkulation EP'!$B$8,4)+DP$9),"TTT") = "So",
                                    IF(ISNA(VLOOKUP(EDATE('Projektkostenkalkulation EP'!$B$8,4)+DP$9,Datenquellen!$F$7:$H$45,3,FALSE))," ",VLOOKUP(EDATE('Projektkostenkalkulation EP'!$B$8,4)+DP$9,Datenquellen!$F$7:$H$45,3,FALSE))="X"
                                    ),
                          "X",
                          ""
                          ),
               "X"
            )</f>
        <v>X</v>
      </c>
      <c r="DR48" s="232" t="str">
        <f xml:space="preserve"> IF(TEXT((EDATE('Projektkostenkalkulation EP'!$B$8,4)+DQ$9),"MM")=TEXT((EDATE('Projektkostenkalkulation EP'!$B$8,4)+(DQ$9-1)),"MM"),
             IF(
                        OR(
                                    TEXT((EDATE('Projektkostenkalkulation EP'!$B$8,4)+DQ$9),"TTT") = "Sa",
                                    TEXT((EDATE('Projektkostenkalkulation EP'!$B$8,4)+DQ$9),"TTT") = "So",
                                    IF(ISNA(VLOOKUP(EDATE('Projektkostenkalkulation EP'!$B$8,4)+DQ$9,Datenquellen!$F$7:$H$45,3,FALSE))," ",VLOOKUP(EDATE('Projektkostenkalkulation EP'!$B$8,4)+DQ$9,Datenquellen!$F$7:$H$45,3,FALSE))="X"
                                    ),
                          "X",
                          ""
                          ),
               "X"
            )</f>
        <v>X</v>
      </c>
      <c r="DS48" s="232" t="str">
        <f xml:space="preserve"> IF(TEXT((EDATE('Projektkostenkalkulation EP'!$B$8,4)+DR$9),"MM")=TEXT((EDATE('Projektkostenkalkulation EP'!$B$8,4)+(DR$9-1)),"MM"),
             IF(
                        OR(
                                    TEXT((EDATE('Projektkostenkalkulation EP'!$B$8,4)+DR$9),"TTT") = "Sa",
                                    TEXT((EDATE('Projektkostenkalkulation EP'!$B$8,4)+DR$9),"TTT") = "So",
                                    IF(ISNA(VLOOKUP(EDATE('Projektkostenkalkulation EP'!$B$8,4)+DR$9,Datenquellen!$F$7:$H$45,3,FALSE))," ",VLOOKUP(EDATE('Projektkostenkalkulation EP'!$B$8,4)+DR$9,Datenquellen!$F$7:$H$45,3,FALSE))="X"
                                    ),
                          "X",
                          ""
                          ),
               "X"
            )</f>
        <v/>
      </c>
      <c r="DT48" s="232" t="str">
        <f xml:space="preserve"> IF(TEXT((EDATE('Projektkostenkalkulation EP'!$B$8,4)+DS$9),"MM")=TEXT((EDATE('Projektkostenkalkulation EP'!$B$8,4)+(DS$9-1)),"MM"),
             IF(
                        OR(
                                    TEXT((EDATE('Projektkostenkalkulation EP'!$B$8,4)+DS$9),"TTT") = "Sa",
                                    TEXT((EDATE('Projektkostenkalkulation EP'!$B$8,4)+DS$9),"TTT") = "So",
                                    IF(ISNA(VLOOKUP(EDATE('Projektkostenkalkulation EP'!$B$8,4)+DS$9,Datenquellen!$F$7:$H$45,3,FALSE))," ",VLOOKUP(EDATE('Projektkostenkalkulation EP'!$B$8,4)+DS$9,Datenquellen!$F$7:$H$45,3,FALSE))="X"
                                    ),
                          "X",
                          ""
                          ),
               "X"
            )</f>
        <v/>
      </c>
      <c r="DU48" s="232" t="str">
        <f xml:space="preserve"> IF(TEXT((EDATE('Projektkostenkalkulation EP'!$B$8,4)+DT$9),"MM")=TEXT((EDATE('Projektkostenkalkulation EP'!$B$8,4)+(DT$9-1)),"MM"),
             IF(
                        OR(
                                    TEXT((EDATE('Projektkostenkalkulation EP'!$B$8,4)+DT$9),"TTT") = "Sa",
                                    TEXT((EDATE('Projektkostenkalkulation EP'!$B$8,4)+DT$9),"TTT") = "So",
                                    IF(ISNA(VLOOKUP(EDATE('Projektkostenkalkulation EP'!$B$8,4)+DT$9,Datenquellen!$F$7:$H$45,3,FALSE))," ",VLOOKUP(EDATE('Projektkostenkalkulation EP'!$B$8,4)+DT$9,Datenquellen!$F$7:$H$45,3,FALSE))="X"
                                    ),
                          "X",
                          ""
                          ),
               "X"
            )</f>
        <v/>
      </c>
      <c r="DV48" s="232" t="str">
        <f xml:space="preserve"> IF(TEXT((EDATE('Projektkostenkalkulation EP'!$B$8,4)+DU$9),"MM")=TEXT((EDATE('Projektkostenkalkulation EP'!$B$8,4)+(DU$9-1)),"MM"),
             IF(
                        OR(
                                    TEXT((EDATE('Projektkostenkalkulation EP'!$B$8,4)+DU$9),"TTT") = "Sa",
                                    TEXT((EDATE('Projektkostenkalkulation EP'!$B$8,4)+DU$9),"TTT") = "So",
                                    IF(ISNA(VLOOKUP(EDATE('Projektkostenkalkulation EP'!$B$8,4)+DU$9,Datenquellen!$F$7:$H$45,3,FALSE))," ",VLOOKUP(EDATE('Projektkostenkalkulation EP'!$B$8,4)+DU$9,Datenquellen!$F$7:$H$45,3,FALSE))="X"
                                    ),
                          "X",
                          ""
                          ),
               "X"
            )</f>
        <v/>
      </c>
      <c r="DW48" s="232" t="str">
        <f xml:space="preserve"> IF(TEXT((EDATE('Projektkostenkalkulation EP'!$B$8,4)+DV$9),"MM")=TEXT((EDATE('Projektkostenkalkulation EP'!$B$8,4)+(DV$9-1)),"MM"),
             IF(
                        OR(
                                    TEXT((EDATE('Projektkostenkalkulation EP'!$B$8,4)+DV$9),"TTT") = "Sa",
                                    TEXT((EDATE('Projektkostenkalkulation EP'!$B$8,4)+DV$9),"TTT") = "So",
                                    IF(ISNA(VLOOKUP(EDATE('Projektkostenkalkulation EP'!$B$8,4)+DV$9,Datenquellen!$F$7:$H$45,3,FALSE))," ",VLOOKUP(EDATE('Projektkostenkalkulation EP'!$B$8,4)+DV$9,Datenquellen!$F$7:$H$45,3,FALSE))="X"
                                    ),
                          "X",
                          ""
                          ),
               "X"
            )</f>
        <v/>
      </c>
      <c r="DX48" s="232" t="str">
        <f xml:space="preserve"> IF(TEXT((EDATE('Projektkostenkalkulation EP'!$B$8,4)+DW$9),"MM")=TEXT((EDATE('Projektkostenkalkulation EP'!$B$8,4)+(DW$9-1)),"MM"),
             IF(
                        OR(
                                    TEXT((EDATE('Projektkostenkalkulation EP'!$B$8,4)+DW$9),"TTT") = "Sa",
                                    TEXT((EDATE('Projektkostenkalkulation EP'!$B$8,4)+DW$9),"TTT") = "So",
                                    IF(ISNA(VLOOKUP(EDATE('Projektkostenkalkulation EP'!$B$8,4)+DW$9,Datenquellen!$F$7:$H$45,3,FALSE))," ",VLOOKUP(EDATE('Projektkostenkalkulation EP'!$B$8,4)+DW$9,Datenquellen!$F$7:$H$45,3,FALSE))="X"
                                    ),
                          "X",
                          ""
                          ),
               "X"
            )</f>
        <v>X</v>
      </c>
      <c r="DY48" s="232" t="str">
        <f xml:space="preserve"> IF(TEXT((EDATE('Projektkostenkalkulation EP'!$B$8,4)+DX$9),"MM")=TEXT((EDATE('Projektkostenkalkulation EP'!$B$8,4)+(DX$9-1)),"MM"),
             IF(
                        OR(
                                    TEXT((EDATE('Projektkostenkalkulation EP'!$B$8,4)+DX$9),"TTT") = "Sa",
                                    TEXT((EDATE('Projektkostenkalkulation EP'!$B$8,4)+DX$9),"TTT") = "So",
                                    IF(ISNA(VLOOKUP(EDATE('Projektkostenkalkulation EP'!$B$8,4)+DX$9,Datenquellen!$F$7:$H$45,3,FALSE))," ",VLOOKUP(EDATE('Projektkostenkalkulation EP'!$B$8,4)+DX$9,Datenquellen!$F$7:$H$45,3,FALSE))="X"
                                    ),
                          "X",
                          ""
                          ),
               "X"
            )</f>
        <v>X</v>
      </c>
      <c r="DZ48" s="232" t="str">
        <f xml:space="preserve"> IF(TEXT((EDATE('Projektkostenkalkulation EP'!$B$8,4)+DY$9),"MM")=TEXT((EDATE('Projektkostenkalkulation EP'!$B$8,4)+(DY$9-1)),"MM"),
             IF(
                        OR(
                                    TEXT((EDATE('Projektkostenkalkulation EP'!$B$8,4)+DY$9),"TTT") = "Sa",
                                    TEXT((EDATE('Projektkostenkalkulation EP'!$B$8,4)+DY$9),"TTT") = "So",
                                    IF(ISNA(VLOOKUP(EDATE('Projektkostenkalkulation EP'!$B$8,4)+DY$9,Datenquellen!$F$7:$H$45,3,FALSE))," ",VLOOKUP(EDATE('Projektkostenkalkulation EP'!$B$8,4)+DY$9,Datenquellen!$F$7:$H$45,3,FALSE))="X"
                                    ),
                          "X",
                          ""
                          ),
               "X"
            )</f>
        <v>X</v>
      </c>
      <c r="EA48" s="232" t="str">
        <f xml:space="preserve"> IF(TEXT((EDATE('Projektkostenkalkulation EP'!$B$8,4)+DZ$9),"MM")=TEXT((EDATE('Projektkostenkalkulation EP'!$B$8,4)+(DZ$9-1)),"MM"),
             IF(
                        OR(
                                    TEXT((EDATE('Projektkostenkalkulation EP'!$B$8,4)+DZ$9),"TTT") = "Sa",
                                    TEXT((EDATE('Projektkostenkalkulation EP'!$B$8,4)+DZ$9),"TTT") = "So",
                                    IF(ISNA(VLOOKUP(EDATE('Projektkostenkalkulation EP'!$B$8,4)+DZ$9,Datenquellen!$F$7:$H$45,3,FALSE))," ",VLOOKUP(EDATE('Projektkostenkalkulation EP'!$B$8,4)+DZ$9,Datenquellen!$F$7:$H$45,3,FALSE))="X"
                                    ),
                          "X",
                          ""
                          ),
               "X"
            )</f>
        <v/>
      </c>
      <c r="EB48" s="232" t="str">
        <f xml:space="preserve"> IF(TEXT((EDATE('Projektkostenkalkulation EP'!$B$8,4)+EA$9),"MM")=TEXT((EDATE('Projektkostenkalkulation EP'!$B$8,4)+(EA$9-1)),"MM"),
             IF(
                        OR(
                                    TEXT((EDATE('Projektkostenkalkulation EP'!$B$8,4)+EA$9),"TTT") = "Sa",
                                    TEXT((EDATE('Projektkostenkalkulation EP'!$B$8,4)+EA$9),"TTT") = "So",
                                    IF(ISNA(VLOOKUP(EDATE('Projektkostenkalkulation EP'!$B$8,4)+EA$9,Datenquellen!$F$7:$H$45,3,FALSE))," ",VLOOKUP(EDATE('Projektkostenkalkulation EP'!$B$8,4)+EA$9,Datenquellen!$F$7:$H$45,3,FALSE))="X"
                                    ),
                          "X",
                          ""
                          ),
               "X"
            )</f>
        <v/>
      </c>
      <c r="EC48" s="232" t="str">
        <f xml:space="preserve"> IF(TEXT((EDATE('Projektkostenkalkulation EP'!$B$8,4)+EB$9),"MM")=TEXT((EDATE('Projektkostenkalkulation EP'!$B$8,4)+(EB$9-1)),"MM"),
             IF(
                        OR(
                                    TEXT((EDATE('Projektkostenkalkulation EP'!$B$8,4)+EB$9),"TTT") = "Sa",
                                    TEXT((EDATE('Projektkostenkalkulation EP'!$B$8,4)+EB$9),"TTT") = "So",
                                    IF(ISNA(VLOOKUP(EDATE('Projektkostenkalkulation EP'!$B$8,4)+EB$9,Datenquellen!$F$7:$H$45,3,FALSE))," ",VLOOKUP(EDATE('Projektkostenkalkulation EP'!$B$8,4)+EB$9,Datenquellen!$F$7:$H$45,3,FALSE))="X"
                                    ),
                          "X",
                          ""
                          ),
               "X"
            )</f>
        <v/>
      </c>
      <c r="ED48" s="232" t="str">
        <f xml:space="preserve"> IF(TEXT((EDATE('Projektkostenkalkulation EP'!$B$8,4)+EC$9),"MM")=TEXT((EDATE('Projektkostenkalkulation EP'!$B$8,4)+(EC$9-1)),"MM"),
             IF(
                        OR(
                                    TEXT((EDATE('Projektkostenkalkulation EP'!$B$8,4)+EC$9),"TTT") = "Sa",
                                    TEXT((EDATE('Projektkostenkalkulation EP'!$B$8,4)+EC$9),"TTT") = "So",
                                    IF(ISNA(VLOOKUP(EDATE('Projektkostenkalkulation EP'!$B$8,4)+EC$9,Datenquellen!$F$7:$H$45,3,FALSE))," ",VLOOKUP(EDATE('Projektkostenkalkulation EP'!$B$8,4)+EC$9,Datenquellen!$F$7:$H$45,3,FALSE))="X"
                                    ),
                          "X",
                          ""
                          ),
               "X"
            )</f>
        <v/>
      </c>
      <c r="EE48" s="232" t="str">
        <f xml:space="preserve"> IF(TEXT((EDATE('Projektkostenkalkulation EP'!$B$8,4)+ED$9),"MM")=TEXT((EDATE('Projektkostenkalkulation EP'!$B$8,4)+(ED$9-1)),"MM"),
             IF(
                        OR(
                                    TEXT((EDATE('Projektkostenkalkulation EP'!$B$8,4)+ED$9),"TTT") = "Sa",
                                    TEXT((EDATE('Projektkostenkalkulation EP'!$B$8,4)+ED$9),"TTT") = "So",
                                    IF(ISNA(VLOOKUP(EDATE('Projektkostenkalkulation EP'!$B$8,4)+ED$9,Datenquellen!$F$7:$H$45,3,FALSE))," ",VLOOKUP(EDATE('Projektkostenkalkulation EP'!$B$8,4)+ED$9,Datenquellen!$F$7:$H$45,3,FALSE))="X"
                                    ),
                          "X",
                          ""
                          ),
               "X"
            )</f>
        <v>X</v>
      </c>
      <c r="EF48" s="232" t="str">
        <f xml:space="preserve"> IF(TEXT((EDATE('Projektkostenkalkulation EP'!$B$8,4)+EE$9),"MM")=TEXT((EDATE('Projektkostenkalkulation EP'!$B$8,4)+(EE$9-1)),"MM"),
             IF(
                        OR(
                                    TEXT((EDATE('Projektkostenkalkulation EP'!$B$8,4)+EE$9),"TTT") = "Sa",
                                    TEXT((EDATE('Projektkostenkalkulation EP'!$B$8,4)+EE$9),"TTT") = "So",
                                    IF(ISNA(VLOOKUP(EDATE('Projektkostenkalkulation EP'!$B$8,4)+EE$9,Datenquellen!$F$7:$H$45,3,FALSE))," ",VLOOKUP(EDATE('Projektkostenkalkulation EP'!$B$8,4)+EE$9,Datenquellen!$F$7:$H$45,3,FALSE))="X"
                                    ),
                          "X",
                          ""
                          ),
               "X"
            )</f>
        <v>X</v>
      </c>
      <c r="EG48" s="232" t="str">
        <f xml:space="preserve"> IF(TEXT((EDATE('Projektkostenkalkulation EP'!$B$8,4)+EF$9),"MM")=TEXT((EDATE('Projektkostenkalkulation EP'!$B$8,4)+(EF$9-1)),"MM"),
             IF(
                        OR(
                                    TEXT((EDATE('Projektkostenkalkulation EP'!$B$8,4)+EF$9),"TTT") = "Sa",
                                    TEXT((EDATE('Projektkostenkalkulation EP'!$B$8,4)+EF$9),"TTT") = "So",
                                    IF(ISNA(VLOOKUP(EDATE('Projektkostenkalkulation EP'!$B$8,4)+EF$9,Datenquellen!$F$7:$H$45,3,FALSE))," ",VLOOKUP(EDATE('Projektkostenkalkulation EP'!$B$8,4)+EF$9,Datenquellen!$F$7:$H$45,3,FALSE))="X"
                                    ),
                          "X",
                          ""
                          ),
               "X"
            )</f>
        <v/>
      </c>
      <c r="EH48" s="232" t="str">
        <f xml:space="preserve"> IF(TEXT((EDATE('Projektkostenkalkulation EP'!$B$8,4)+EG$9),"MM")=TEXT((EDATE('Projektkostenkalkulation EP'!$B$8,4)+(EG$9-1)),"MM"),
             IF(
                        OR(
                                    TEXT((EDATE('Projektkostenkalkulation EP'!$B$8,4)+EG$9),"TTT") = "Sa",
                                    TEXT((EDATE('Projektkostenkalkulation EP'!$B$8,4)+EG$9),"TTT") = "So",
                                    IF(ISNA(VLOOKUP(EDATE('Projektkostenkalkulation EP'!$B$8,4)+EG$9,Datenquellen!$F$7:$H$45,3,FALSE))," ",VLOOKUP(EDATE('Projektkostenkalkulation EP'!$B$8,4)+EG$9,Datenquellen!$F$7:$H$45,3,FALSE))="X"
                                    ),
                          "X",
                          ""
                          ),
               "X"
            )</f>
        <v/>
      </c>
      <c r="EI48" s="232" t="str">
        <f xml:space="preserve"> IF(TEXT((EDATE('Projektkostenkalkulation EP'!$B$8,4)+EH$9),"MM")=TEXT((EDATE('Projektkostenkalkulation EP'!$B$8,4)+(EH$9-1)),"MM"),
             IF(
                        OR(
                                    TEXT((EDATE('Projektkostenkalkulation EP'!$B$8,4)+EH$9),"TTT") = "Sa",
                                    TEXT((EDATE('Projektkostenkalkulation EP'!$B$8,4)+EH$9),"TTT") = "So",
                                    IF(ISNA(VLOOKUP(EDATE('Projektkostenkalkulation EP'!$B$8,4)+EH$9,Datenquellen!$F$7:$H$45,3,FALSE))," ",VLOOKUP(EDATE('Projektkostenkalkulation EP'!$B$8,4)+EH$9,Datenquellen!$F$7:$H$45,3,FALSE))="X"
                                    ),
                          "X",
                          ""
                          ),
               "X"
            )</f>
        <v/>
      </c>
      <c r="EJ48" s="232" t="str">
        <f xml:space="preserve"> IF(TEXT((EDATE('Projektkostenkalkulation EP'!$B$8,4)+EI$9),"MM")=TEXT((EDATE('Projektkostenkalkulation EP'!$B$8,4)+(EI$9-1)),"MM"),
             IF(
                        OR(
                                    TEXT((EDATE('Projektkostenkalkulation EP'!$B$8,4)+EI$9),"TTT") = "Sa",
                                    TEXT((EDATE('Projektkostenkalkulation EP'!$B$8,4)+EI$9),"TTT") = "So",
                                    IF(ISNA(VLOOKUP(EDATE('Projektkostenkalkulation EP'!$B$8,4)+EI$9,Datenquellen!$F$7:$H$45,3,FALSE))," ",VLOOKUP(EDATE('Projektkostenkalkulation EP'!$B$8,4)+EI$9,Datenquellen!$F$7:$H$45,3,FALSE))="X"
                                    ),
                          "X",
                          ""
                          ),
               "X"
            )</f>
        <v>X</v>
      </c>
      <c r="EK48" s="248" t="str">
        <f xml:space="preserve"> IF(TEXT((EDATE('Projektkostenkalkulation EP'!$B$8,4)+EJ$9),"MM")=TEXT((EDATE('Projektkostenkalkulation EP'!$B$8,4)+(EJ$9-1)),"MM"),
             IF(
                        OR(
                                    TEXT((EDATE('Projektkostenkalkulation EP'!$B$8,4)+EJ$9),"TTT") = "Sa",
                                    TEXT((EDATE('Projektkostenkalkulation EP'!$B$8,4)+EJ$9),"TTT") = "So",
                                    IF(ISNA(VLOOKUP(EDATE('Projektkostenkalkulation EP'!$B$8,4)+EJ$9,Datenquellen!$F$7:$H$45,3,FALSE))," ",VLOOKUP(EDATE('Projektkostenkalkulation EP'!$B$8,4)+EJ$9,Datenquellen!$F$7:$H$45,3,FALSE))="X"
                                    ),
                          "X",
                          ""
                          ),
               "X"
            )</f>
        <v/>
      </c>
      <c r="EL48" s="249"/>
      <c r="EM48" s="255"/>
      <c r="EN48" s="476"/>
      <c r="EO48" s="473"/>
      <c r="EP48" s="231"/>
      <c r="EQ48" s="232" t="str">
        <f>IF(
            OR(
                     TEXT(EDATE('Projektkostenkalkulation EP'!$B$8,4),"TTT") = "Sa",
                     TEXT(EDATE('Projektkostenkalkulation EP'!$B$8,4),"TTT") = "So",
                     IF(ISNA(VLOOKUP(EDATE('Projektkostenkalkulation EP'!$B$8,4),Datenquellen!$F$7:$H$45,3,FALSE))," ",VLOOKUP(EDATE('Projektkostenkalkulation EP'!$B$8,4),Datenquellen!$F$7:$H$45,3,FALSE))="X"
                            ),
                    "X",
                    ""
            )</f>
        <v>X</v>
      </c>
      <c r="ER48" s="232" t="str">
        <f xml:space="preserve"> IF(TEXT((EDATE('Projektkostenkalkulation EP'!$B$8,4)+EQ$9),"MM")=TEXT((EDATE('Projektkostenkalkulation EP'!$B$8,4)+(EQ$9-1)),"MM"),
             IF(
                        OR(
                                    TEXT((EDATE('Projektkostenkalkulation EP'!$B$8,4)+EQ$9),"TTT") = "Sa",
                                    TEXT((EDATE('Projektkostenkalkulation EP'!$B$8,4)+EQ$9),"TTT") = "So",
                                    IF(ISNA(VLOOKUP(EDATE('Projektkostenkalkulation EP'!$B$8,4)+EQ$9,Datenquellen!$F$7:$H$45,3,FALSE))," ",VLOOKUP(EDATE('Projektkostenkalkulation EP'!$B$8,4)+EQ$9,Datenquellen!$F$7:$H$45,3,FALSE))="X"
                                    ),
                          "X",
                          ""
                          ),
               "X"
            )</f>
        <v/>
      </c>
      <c r="ES48" s="232" t="str">
        <f xml:space="preserve"> IF(TEXT((EDATE('Projektkostenkalkulation EP'!$B$8,4)+ER$9),"MM")=TEXT((EDATE('Projektkostenkalkulation EP'!$B$8,4)+(ER$9-1)),"MM"),
             IF(
                        OR(
                                    TEXT((EDATE('Projektkostenkalkulation EP'!$B$8,4)+ER$9),"TTT") = "Sa",
                                    TEXT((EDATE('Projektkostenkalkulation EP'!$B$8,4)+ER$9),"TTT") = "So",
                                    IF(ISNA(VLOOKUP(EDATE('Projektkostenkalkulation EP'!$B$8,4)+ER$9,Datenquellen!$F$7:$H$45,3,FALSE))," ",VLOOKUP(EDATE('Projektkostenkalkulation EP'!$B$8,4)+ER$9,Datenquellen!$F$7:$H$45,3,FALSE))="X"
                                    ),
                          "X",
                          ""
                          ),
               "X"
            )</f>
        <v/>
      </c>
      <c r="ET48" s="232" t="str">
        <f xml:space="preserve"> IF(TEXT((EDATE('Projektkostenkalkulation EP'!$B$8,4)+ES$9),"MM")=TEXT((EDATE('Projektkostenkalkulation EP'!$B$8,4)+(ES$9-1)),"MM"),
             IF(
                        OR(
                                    TEXT((EDATE('Projektkostenkalkulation EP'!$B$8,4)+ES$9),"TTT") = "Sa",
                                    TEXT((EDATE('Projektkostenkalkulation EP'!$B$8,4)+ES$9),"TTT") = "So",
                                    IF(ISNA(VLOOKUP(EDATE('Projektkostenkalkulation EP'!$B$8,4)+ES$9,Datenquellen!$F$7:$H$45,3,FALSE))," ",VLOOKUP(EDATE('Projektkostenkalkulation EP'!$B$8,4)+ES$9,Datenquellen!$F$7:$H$45,3,FALSE))="X"
                                    ),
                          "X",
                          ""
                          ),
               "X"
            )</f>
        <v>X</v>
      </c>
      <c r="EU48" s="232" t="str">
        <f xml:space="preserve"> IF(TEXT((EDATE('Projektkostenkalkulation EP'!$B$8,4)+ET$9),"MM")=TEXT((EDATE('Projektkostenkalkulation EP'!$B$8,4)+(ET$9-1)),"MM"),
             IF(
                        OR(
                                    TEXT((EDATE('Projektkostenkalkulation EP'!$B$8,4)+ET$9),"TTT") = "Sa",
                                    TEXT((EDATE('Projektkostenkalkulation EP'!$B$8,4)+ET$9),"TTT") = "So",
                                    IF(ISNA(VLOOKUP(EDATE('Projektkostenkalkulation EP'!$B$8,4)+ET$9,Datenquellen!$F$7:$H$45,3,FALSE))," ",VLOOKUP(EDATE('Projektkostenkalkulation EP'!$B$8,4)+ET$9,Datenquellen!$F$7:$H$45,3,FALSE))="X"
                                    ),
                          "X",
                          ""
                          ),
               "X"
            )</f>
        <v>X</v>
      </c>
      <c r="EV48" s="232" t="str">
        <f xml:space="preserve"> IF(TEXT((EDATE('Projektkostenkalkulation EP'!$B$8,4)+EU$9),"MM")=TEXT((EDATE('Projektkostenkalkulation EP'!$B$8,4)+(EU$9-1)),"MM"),
             IF(
                        OR(
                                    TEXT((EDATE('Projektkostenkalkulation EP'!$B$8,4)+EU$9),"TTT") = "Sa",
                                    TEXT((EDATE('Projektkostenkalkulation EP'!$B$8,4)+EU$9),"TTT") = "So",
                                    IF(ISNA(VLOOKUP(EDATE('Projektkostenkalkulation EP'!$B$8,4)+EU$9,Datenquellen!$F$7:$H$45,3,FALSE))," ",VLOOKUP(EDATE('Projektkostenkalkulation EP'!$B$8,4)+EU$9,Datenquellen!$F$7:$H$45,3,FALSE))="X"
                                    ),
                          "X",
                          ""
                          ),
               "X"
            )</f>
        <v/>
      </c>
      <c r="EW48" s="232" t="str">
        <f xml:space="preserve"> IF(TEXT((EDATE('Projektkostenkalkulation EP'!$B$8,4)+EV$9),"MM")=TEXT((EDATE('Projektkostenkalkulation EP'!$B$8,4)+(EV$9-1)),"MM"),
             IF(
                        OR(
                                    TEXT((EDATE('Projektkostenkalkulation EP'!$B$8,4)+EV$9),"TTT") = "Sa",
                                    TEXT((EDATE('Projektkostenkalkulation EP'!$B$8,4)+EV$9),"TTT") = "So",
                                    IF(ISNA(VLOOKUP(EDATE('Projektkostenkalkulation EP'!$B$8,4)+EV$9,Datenquellen!$F$7:$H$45,3,FALSE))," ",VLOOKUP(EDATE('Projektkostenkalkulation EP'!$B$8,4)+EV$9,Datenquellen!$F$7:$H$45,3,FALSE))="X"
                                    ),
                          "X",
                          ""
                          ),
               "X"
            )</f>
        <v/>
      </c>
      <c r="EX48" s="232" t="str">
        <f xml:space="preserve"> IF(TEXT((EDATE('Projektkostenkalkulation EP'!$B$8,4)+EW$9),"MM")=TEXT((EDATE('Projektkostenkalkulation EP'!$B$8,4)+(EW$9-1)),"MM"),
             IF(
                        OR(
                                    TEXT((EDATE('Projektkostenkalkulation EP'!$B$8,4)+EW$9),"TTT") = "Sa",
                                    TEXT((EDATE('Projektkostenkalkulation EP'!$B$8,4)+EW$9),"TTT") = "So",
                                    IF(ISNA(VLOOKUP(EDATE('Projektkostenkalkulation EP'!$B$8,4)+EW$9,Datenquellen!$F$7:$H$45,3,FALSE))," ",VLOOKUP(EDATE('Projektkostenkalkulation EP'!$B$8,4)+EW$9,Datenquellen!$F$7:$H$45,3,FALSE))="X"
                                    ),
                          "X",
                          ""
                          ),
               "X"
            )</f>
        <v/>
      </c>
      <c r="EY48" s="232" t="str">
        <f xml:space="preserve"> IF(TEXT((EDATE('Projektkostenkalkulation EP'!$B$8,4)+EX$9),"MM")=TEXT((EDATE('Projektkostenkalkulation EP'!$B$8,4)+(EX$9-1)),"MM"),
             IF(
                        OR(
                                    TEXT((EDATE('Projektkostenkalkulation EP'!$B$8,4)+EX$9),"TTT") = "Sa",
                                    TEXT((EDATE('Projektkostenkalkulation EP'!$B$8,4)+EX$9),"TTT") = "So",
                                    IF(ISNA(VLOOKUP(EDATE('Projektkostenkalkulation EP'!$B$8,4)+EX$9,Datenquellen!$F$7:$H$45,3,FALSE))," ",VLOOKUP(EDATE('Projektkostenkalkulation EP'!$B$8,4)+EX$9,Datenquellen!$F$7:$H$45,3,FALSE))="X"
                                    ),
                          "X",
                          ""
                          ),
               "X"
            )</f>
        <v>X</v>
      </c>
      <c r="EZ48" s="232" t="str">
        <f xml:space="preserve"> IF(TEXT((EDATE('Projektkostenkalkulation EP'!$B$8,4)+EY$9),"MM")=TEXT((EDATE('Projektkostenkalkulation EP'!$B$8,4)+(EY$9-1)),"MM"),
             IF(
                        OR(
                                    TEXT((EDATE('Projektkostenkalkulation EP'!$B$8,4)+EY$9),"TTT") = "Sa",
                                    TEXT((EDATE('Projektkostenkalkulation EP'!$B$8,4)+EY$9),"TTT") = "So",
                                    IF(ISNA(VLOOKUP(EDATE('Projektkostenkalkulation EP'!$B$8,4)+EY$9,Datenquellen!$F$7:$H$45,3,FALSE))," ",VLOOKUP(EDATE('Projektkostenkalkulation EP'!$B$8,4)+EY$9,Datenquellen!$F$7:$H$45,3,FALSE))="X"
                                    ),
                          "X",
                          ""
                          ),
               "X"
            )</f>
        <v/>
      </c>
      <c r="FA48" s="232" t="str">
        <f xml:space="preserve"> IF(TEXT((EDATE('Projektkostenkalkulation EP'!$B$8,4)+EZ$9),"MM")=TEXT((EDATE('Projektkostenkalkulation EP'!$B$8,4)+(EZ$9-1)),"MM"),
             IF(
                        OR(
                                    TEXT((EDATE('Projektkostenkalkulation EP'!$B$8,4)+EZ$9),"TTT") = "Sa",
                                    TEXT((EDATE('Projektkostenkalkulation EP'!$B$8,4)+EZ$9),"TTT") = "So",
                                    IF(ISNA(VLOOKUP(EDATE('Projektkostenkalkulation EP'!$B$8,4)+EZ$9,Datenquellen!$F$7:$H$45,3,FALSE))," ",VLOOKUP(EDATE('Projektkostenkalkulation EP'!$B$8,4)+EZ$9,Datenquellen!$F$7:$H$45,3,FALSE))="X"
                                    ),
                          "X",
                          ""
                          ),
               "X"
            )</f>
        <v>X</v>
      </c>
      <c r="FB48" s="232" t="str">
        <f xml:space="preserve"> IF(TEXT((EDATE('Projektkostenkalkulation EP'!$B$8,4)+FA$9),"MM")=TEXT((EDATE('Projektkostenkalkulation EP'!$B$8,4)+(FA$9-1)),"MM"),
             IF(
                        OR(
                                    TEXT((EDATE('Projektkostenkalkulation EP'!$B$8,4)+FA$9),"TTT") = "Sa",
                                    TEXT((EDATE('Projektkostenkalkulation EP'!$B$8,4)+FA$9),"TTT") = "So",
                                    IF(ISNA(VLOOKUP(EDATE('Projektkostenkalkulation EP'!$B$8,4)+FA$9,Datenquellen!$F$7:$H$45,3,FALSE))," ",VLOOKUP(EDATE('Projektkostenkalkulation EP'!$B$8,4)+FA$9,Datenquellen!$F$7:$H$45,3,FALSE))="X"
                                    ),
                          "X",
                          ""
                          ),
               "X"
            )</f>
        <v>X</v>
      </c>
      <c r="FC48" s="232" t="str">
        <f xml:space="preserve"> IF(TEXT((EDATE('Projektkostenkalkulation EP'!$B$8,4)+FB$9),"MM")=TEXT((EDATE('Projektkostenkalkulation EP'!$B$8,4)+(FB$9-1)),"MM"),
             IF(
                        OR(
                                    TEXT((EDATE('Projektkostenkalkulation EP'!$B$8,4)+FB$9),"TTT") = "Sa",
                                    TEXT((EDATE('Projektkostenkalkulation EP'!$B$8,4)+FB$9),"TTT") = "So",
                                    IF(ISNA(VLOOKUP(EDATE('Projektkostenkalkulation EP'!$B$8,4)+FB$9,Datenquellen!$F$7:$H$45,3,FALSE))," ",VLOOKUP(EDATE('Projektkostenkalkulation EP'!$B$8,4)+FB$9,Datenquellen!$F$7:$H$45,3,FALSE))="X"
                                    ),
                          "X",
                          ""
                          ),
               "X"
            )</f>
        <v/>
      </c>
      <c r="FD48" s="232" t="str">
        <f xml:space="preserve"> IF(TEXT((EDATE('Projektkostenkalkulation EP'!$B$8,4)+FC$9),"MM")=TEXT((EDATE('Projektkostenkalkulation EP'!$B$8,4)+(FC$9-1)),"MM"),
             IF(
                        OR(
                                    TEXT((EDATE('Projektkostenkalkulation EP'!$B$8,4)+FC$9),"TTT") = "Sa",
                                    TEXT((EDATE('Projektkostenkalkulation EP'!$B$8,4)+FC$9),"TTT") = "So",
                                    IF(ISNA(VLOOKUP(EDATE('Projektkostenkalkulation EP'!$B$8,4)+FC$9,Datenquellen!$F$7:$H$45,3,FALSE))," ",VLOOKUP(EDATE('Projektkostenkalkulation EP'!$B$8,4)+FC$9,Datenquellen!$F$7:$H$45,3,FALSE))="X"
                                    ),
                          "X",
                          ""
                          ),
               "X"
            )</f>
        <v/>
      </c>
      <c r="FE48" s="232" t="str">
        <f xml:space="preserve"> IF(TEXT((EDATE('Projektkostenkalkulation EP'!$B$8,4)+FD$9),"MM")=TEXT((EDATE('Projektkostenkalkulation EP'!$B$8,4)+(FD$9-1)),"MM"),
             IF(
                        OR(
                                    TEXT((EDATE('Projektkostenkalkulation EP'!$B$8,4)+FD$9),"TTT") = "Sa",
                                    TEXT((EDATE('Projektkostenkalkulation EP'!$B$8,4)+FD$9),"TTT") = "So",
                                    IF(ISNA(VLOOKUP(EDATE('Projektkostenkalkulation EP'!$B$8,4)+FD$9,Datenquellen!$F$7:$H$45,3,FALSE))," ",VLOOKUP(EDATE('Projektkostenkalkulation EP'!$B$8,4)+FD$9,Datenquellen!$F$7:$H$45,3,FALSE))="X"
                                    ),
                          "X",
                          ""
                          ),
               "X"
            )</f>
        <v/>
      </c>
      <c r="FF48" s="232" t="str">
        <f xml:space="preserve"> IF(TEXT((EDATE('Projektkostenkalkulation EP'!$B$8,4)+FE$9),"MM")=TEXT((EDATE('Projektkostenkalkulation EP'!$B$8,4)+(FE$9-1)),"MM"),
             IF(
                        OR(
                                    TEXT((EDATE('Projektkostenkalkulation EP'!$B$8,4)+FE$9),"TTT") = "Sa",
                                    TEXT((EDATE('Projektkostenkalkulation EP'!$B$8,4)+FE$9),"TTT") = "So",
                                    IF(ISNA(VLOOKUP(EDATE('Projektkostenkalkulation EP'!$B$8,4)+FE$9,Datenquellen!$F$7:$H$45,3,FALSE))," ",VLOOKUP(EDATE('Projektkostenkalkulation EP'!$B$8,4)+FE$9,Datenquellen!$F$7:$H$45,3,FALSE))="X"
                                    ),
                          "X",
                          ""
                          ),
               "X"
            )</f>
        <v/>
      </c>
      <c r="FG48" s="232" t="str">
        <f xml:space="preserve"> IF(TEXT((EDATE('Projektkostenkalkulation EP'!$B$8,4)+FF$9),"MM")=TEXT((EDATE('Projektkostenkalkulation EP'!$B$8,4)+(FF$9-1)),"MM"),
             IF(
                        OR(
                                    TEXT((EDATE('Projektkostenkalkulation EP'!$B$8,4)+FF$9),"TTT") = "Sa",
                                    TEXT((EDATE('Projektkostenkalkulation EP'!$B$8,4)+FF$9),"TTT") = "So",
                                    IF(ISNA(VLOOKUP(EDATE('Projektkostenkalkulation EP'!$B$8,4)+FF$9,Datenquellen!$F$7:$H$45,3,FALSE))," ",VLOOKUP(EDATE('Projektkostenkalkulation EP'!$B$8,4)+FF$9,Datenquellen!$F$7:$H$45,3,FALSE))="X"
                                    ),
                          "X",
                          ""
                          ),
               "X"
            )</f>
        <v/>
      </c>
      <c r="FH48" s="232" t="str">
        <f xml:space="preserve"> IF(TEXT((EDATE('Projektkostenkalkulation EP'!$B$8,4)+FG$9),"MM")=TEXT((EDATE('Projektkostenkalkulation EP'!$B$8,4)+(FG$9-1)),"MM"),
             IF(
                        OR(
                                    TEXT((EDATE('Projektkostenkalkulation EP'!$B$8,4)+FG$9),"TTT") = "Sa",
                                    TEXT((EDATE('Projektkostenkalkulation EP'!$B$8,4)+FG$9),"TTT") = "So",
                                    IF(ISNA(VLOOKUP(EDATE('Projektkostenkalkulation EP'!$B$8,4)+FG$9,Datenquellen!$F$7:$H$45,3,FALSE))," ",VLOOKUP(EDATE('Projektkostenkalkulation EP'!$B$8,4)+FG$9,Datenquellen!$F$7:$H$45,3,FALSE))="X"
                                    ),
                          "X",
                          ""
                          ),
               "X"
            )</f>
        <v>X</v>
      </c>
      <c r="FI48" s="232" t="str">
        <f xml:space="preserve"> IF(TEXT((EDATE('Projektkostenkalkulation EP'!$B$8,4)+FH$9),"MM")=TEXT((EDATE('Projektkostenkalkulation EP'!$B$8,4)+(FH$9-1)),"MM"),
             IF(
                        OR(
                                    TEXT((EDATE('Projektkostenkalkulation EP'!$B$8,4)+FH$9),"TTT") = "Sa",
                                    TEXT((EDATE('Projektkostenkalkulation EP'!$B$8,4)+FH$9),"TTT") = "So",
                                    IF(ISNA(VLOOKUP(EDATE('Projektkostenkalkulation EP'!$B$8,4)+FH$9,Datenquellen!$F$7:$H$45,3,FALSE))," ",VLOOKUP(EDATE('Projektkostenkalkulation EP'!$B$8,4)+FH$9,Datenquellen!$F$7:$H$45,3,FALSE))="X"
                                    ),
                          "X",
                          ""
                          ),
               "X"
            )</f>
        <v>X</v>
      </c>
      <c r="FJ48" s="232" t="str">
        <f xml:space="preserve"> IF(TEXT((EDATE('Projektkostenkalkulation EP'!$B$8,4)+FI$9),"MM")=TEXT((EDATE('Projektkostenkalkulation EP'!$B$8,4)+(FI$9-1)),"MM"),
             IF(
                        OR(
                                    TEXT((EDATE('Projektkostenkalkulation EP'!$B$8,4)+FI$9),"TTT") = "Sa",
                                    TEXT((EDATE('Projektkostenkalkulation EP'!$B$8,4)+FI$9),"TTT") = "So",
                                    IF(ISNA(VLOOKUP(EDATE('Projektkostenkalkulation EP'!$B$8,4)+FI$9,Datenquellen!$F$7:$H$45,3,FALSE))," ",VLOOKUP(EDATE('Projektkostenkalkulation EP'!$B$8,4)+FI$9,Datenquellen!$F$7:$H$45,3,FALSE))="X"
                                    ),
                          "X",
                          ""
                          ),
               "X"
            )</f>
        <v>X</v>
      </c>
      <c r="FK48" s="232" t="str">
        <f xml:space="preserve"> IF(TEXT((EDATE('Projektkostenkalkulation EP'!$B$8,4)+FJ$9),"MM")=TEXT((EDATE('Projektkostenkalkulation EP'!$B$8,4)+(FJ$9-1)),"MM"),
             IF(
                        OR(
                                    TEXT((EDATE('Projektkostenkalkulation EP'!$B$8,4)+FJ$9),"TTT") = "Sa",
                                    TEXT((EDATE('Projektkostenkalkulation EP'!$B$8,4)+FJ$9),"TTT") = "So",
                                    IF(ISNA(VLOOKUP(EDATE('Projektkostenkalkulation EP'!$B$8,4)+FJ$9,Datenquellen!$F$7:$H$45,3,FALSE))," ",VLOOKUP(EDATE('Projektkostenkalkulation EP'!$B$8,4)+FJ$9,Datenquellen!$F$7:$H$45,3,FALSE))="X"
                                    ),
                          "X",
                          ""
                          ),
               "X"
            )</f>
        <v/>
      </c>
      <c r="FL48" s="232" t="str">
        <f xml:space="preserve"> IF(TEXT((EDATE('Projektkostenkalkulation EP'!$B$8,4)+FK$9),"MM")=TEXT((EDATE('Projektkostenkalkulation EP'!$B$8,4)+(FK$9-1)),"MM"),
             IF(
                        OR(
                                    TEXT((EDATE('Projektkostenkalkulation EP'!$B$8,4)+FK$9),"TTT") = "Sa",
                                    TEXT((EDATE('Projektkostenkalkulation EP'!$B$8,4)+FK$9),"TTT") = "So",
                                    IF(ISNA(VLOOKUP(EDATE('Projektkostenkalkulation EP'!$B$8,4)+FK$9,Datenquellen!$F$7:$H$45,3,FALSE))," ",VLOOKUP(EDATE('Projektkostenkalkulation EP'!$B$8,4)+FK$9,Datenquellen!$F$7:$H$45,3,FALSE))="X"
                                    ),
                          "X",
                          ""
                          ),
               "X"
            )</f>
        <v/>
      </c>
      <c r="FM48" s="232" t="str">
        <f xml:space="preserve"> IF(TEXT((EDATE('Projektkostenkalkulation EP'!$B$8,4)+FL$9),"MM")=TEXT((EDATE('Projektkostenkalkulation EP'!$B$8,4)+(FL$9-1)),"MM"),
             IF(
                        OR(
                                    TEXT((EDATE('Projektkostenkalkulation EP'!$B$8,4)+FL$9),"TTT") = "Sa",
                                    TEXT((EDATE('Projektkostenkalkulation EP'!$B$8,4)+FL$9),"TTT") = "So",
                                    IF(ISNA(VLOOKUP(EDATE('Projektkostenkalkulation EP'!$B$8,4)+FL$9,Datenquellen!$F$7:$H$45,3,FALSE))," ",VLOOKUP(EDATE('Projektkostenkalkulation EP'!$B$8,4)+FL$9,Datenquellen!$F$7:$H$45,3,FALSE))="X"
                                    ),
                          "X",
                          ""
                          ),
               "X"
            )</f>
        <v/>
      </c>
      <c r="FN48" s="232" t="str">
        <f xml:space="preserve"> IF(TEXT((EDATE('Projektkostenkalkulation EP'!$B$8,4)+FM$9),"MM")=TEXT((EDATE('Projektkostenkalkulation EP'!$B$8,4)+(FM$9-1)),"MM"),
             IF(
                        OR(
                                    TEXT((EDATE('Projektkostenkalkulation EP'!$B$8,4)+FM$9),"TTT") = "Sa",
                                    TEXT((EDATE('Projektkostenkalkulation EP'!$B$8,4)+FM$9),"TTT") = "So",
                                    IF(ISNA(VLOOKUP(EDATE('Projektkostenkalkulation EP'!$B$8,4)+FM$9,Datenquellen!$F$7:$H$45,3,FALSE))," ",VLOOKUP(EDATE('Projektkostenkalkulation EP'!$B$8,4)+FM$9,Datenquellen!$F$7:$H$45,3,FALSE))="X"
                                    ),
                          "X",
                          ""
                          ),
               "X"
            )</f>
        <v/>
      </c>
      <c r="FO48" s="232" t="str">
        <f xml:space="preserve"> IF(TEXT((EDATE('Projektkostenkalkulation EP'!$B$8,4)+FN$9),"MM")=TEXT((EDATE('Projektkostenkalkulation EP'!$B$8,4)+(FN$9-1)),"MM"),
             IF(
                        OR(
                                    TEXT((EDATE('Projektkostenkalkulation EP'!$B$8,4)+FN$9),"TTT") = "Sa",
                                    TEXT((EDATE('Projektkostenkalkulation EP'!$B$8,4)+FN$9),"TTT") = "So",
                                    IF(ISNA(VLOOKUP(EDATE('Projektkostenkalkulation EP'!$B$8,4)+FN$9,Datenquellen!$F$7:$H$45,3,FALSE))," ",VLOOKUP(EDATE('Projektkostenkalkulation EP'!$B$8,4)+FN$9,Datenquellen!$F$7:$H$45,3,FALSE))="X"
                                    ),
                          "X",
                          ""
                          ),
               "X"
            )</f>
        <v>X</v>
      </c>
      <c r="FP48" s="232" t="str">
        <f xml:space="preserve"> IF(TEXT((EDATE('Projektkostenkalkulation EP'!$B$8,4)+FO$9),"MM")=TEXT((EDATE('Projektkostenkalkulation EP'!$B$8,4)+(FO$9-1)),"MM"),
             IF(
                        OR(
                                    TEXT((EDATE('Projektkostenkalkulation EP'!$B$8,4)+FO$9),"TTT") = "Sa",
                                    TEXT((EDATE('Projektkostenkalkulation EP'!$B$8,4)+FO$9),"TTT") = "So",
                                    IF(ISNA(VLOOKUP(EDATE('Projektkostenkalkulation EP'!$B$8,4)+FO$9,Datenquellen!$F$7:$H$45,3,FALSE))," ",VLOOKUP(EDATE('Projektkostenkalkulation EP'!$B$8,4)+FO$9,Datenquellen!$F$7:$H$45,3,FALSE))="X"
                                    ),
                          "X",
                          ""
                          ),
               "X"
            )</f>
        <v>X</v>
      </c>
      <c r="FQ48" s="232" t="str">
        <f xml:space="preserve"> IF(TEXT((EDATE('Projektkostenkalkulation EP'!$B$8,4)+FP$9),"MM")=TEXT((EDATE('Projektkostenkalkulation EP'!$B$8,4)+(FP$9-1)),"MM"),
             IF(
                        OR(
                                    TEXT((EDATE('Projektkostenkalkulation EP'!$B$8,4)+FP$9),"TTT") = "Sa",
                                    TEXT((EDATE('Projektkostenkalkulation EP'!$B$8,4)+FP$9),"TTT") = "So",
                                    IF(ISNA(VLOOKUP(EDATE('Projektkostenkalkulation EP'!$B$8,4)+FP$9,Datenquellen!$F$7:$H$45,3,FALSE))," ",VLOOKUP(EDATE('Projektkostenkalkulation EP'!$B$8,4)+FP$9,Datenquellen!$F$7:$H$45,3,FALSE))="X"
                                    ),
                          "X",
                          ""
                          ),
               "X"
            )</f>
        <v/>
      </c>
      <c r="FR48" s="232" t="str">
        <f xml:space="preserve"> IF(TEXT((EDATE('Projektkostenkalkulation EP'!$B$8,4)+FQ$9),"MM")=TEXT((EDATE('Projektkostenkalkulation EP'!$B$8,4)+(FQ$9-1)),"MM"),
             IF(
                        OR(
                                    TEXT((EDATE('Projektkostenkalkulation EP'!$B$8,4)+FQ$9),"TTT") = "Sa",
                                    TEXT((EDATE('Projektkostenkalkulation EP'!$B$8,4)+FQ$9),"TTT") = "So",
                                    IF(ISNA(VLOOKUP(EDATE('Projektkostenkalkulation EP'!$B$8,4)+FQ$9,Datenquellen!$F$7:$H$45,3,FALSE))," ",VLOOKUP(EDATE('Projektkostenkalkulation EP'!$B$8,4)+FQ$9,Datenquellen!$F$7:$H$45,3,FALSE))="X"
                                    ),
                          "X",
                          ""
                          ),
               "X"
            )</f>
        <v/>
      </c>
      <c r="FS48" s="232" t="str">
        <f xml:space="preserve"> IF(TEXT((EDATE('Projektkostenkalkulation EP'!$B$8,4)+FR$9),"MM")=TEXT((EDATE('Projektkostenkalkulation EP'!$B$8,4)+(FR$9-1)),"MM"),
             IF(
                        OR(
                                    TEXT((EDATE('Projektkostenkalkulation EP'!$B$8,4)+FR$9),"TTT") = "Sa",
                                    TEXT((EDATE('Projektkostenkalkulation EP'!$B$8,4)+FR$9),"TTT") = "So",
                                    IF(ISNA(VLOOKUP(EDATE('Projektkostenkalkulation EP'!$B$8,4)+FR$9,Datenquellen!$F$7:$H$45,3,FALSE))," ",VLOOKUP(EDATE('Projektkostenkalkulation EP'!$B$8,4)+FR$9,Datenquellen!$F$7:$H$45,3,FALSE))="X"
                                    ),
                          "X",
                          ""
                          ),
               "X"
            )</f>
        <v/>
      </c>
      <c r="FT48" s="232" t="str">
        <f xml:space="preserve"> IF(TEXT((EDATE('Projektkostenkalkulation EP'!$B$8,4)+FS$9),"MM")=TEXT((EDATE('Projektkostenkalkulation EP'!$B$8,4)+(FS$9-1)),"MM"),
             IF(
                        OR(
                                    TEXT((EDATE('Projektkostenkalkulation EP'!$B$8,4)+FS$9),"TTT") = "Sa",
                                    TEXT((EDATE('Projektkostenkalkulation EP'!$B$8,4)+FS$9),"TTT") = "So",
                                    IF(ISNA(VLOOKUP(EDATE('Projektkostenkalkulation EP'!$B$8,4)+FS$9,Datenquellen!$F$7:$H$45,3,FALSE))," ",VLOOKUP(EDATE('Projektkostenkalkulation EP'!$B$8,4)+FS$9,Datenquellen!$F$7:$H$45,3,FALSE))="X"
                                    ),
                          "X",
                          ""
                          ),
               "X"
            )</f>
        <v>X</v>
      </c>
      <c r="FU48" s="233" t="str">
        <f xml:space="preserve"> IF(TEXT((EDATE('Projektkostenkalkulation EP'!$B$8,4)+FT$9),"MM")=TEXT((EDATE('Projektkostenkalkulation EP'!$B$8,4)+(FT$9-1)),"MM"),
             IF(
                        OR(
                                    TEXT((EDATE('Projektkostenkalkulation EP'!$B$8,4)+FT$9),"TTT") = "Sa",
                                    TEXT((EDATE('Projektkostenkalkulation EP'!$B$8,4)+FT$9),"TTT") = "So",
                                    IF(ISNA(VLOOKUP(EDATE('Projektkostenkalkulation EP'!$B$8,4)+FT$9,Datenquellen!$F$7:$H$45,3,FALSE))," ",VLOOKUP(EDATE('Projektkostenkalkulation EP'!$B$8,4)+FT$9,Datenquellen!$F$7:$H$45,3,FALSE))="X"
                                    ),
                          "X",
                          ""
                          ),
               "X"
            )</f>
        <v/>
      </c>
      <c r="FV48" s="234"/>
      <c r="FW48" s="235"/>
      <c r="FX48" s="496"/>
      <c r="FY48" s="473"/>
      <c r="FZ48" s="231"/>
      <c r="GA48" s="232" t="str">
        <f>IF(
            OR(
                     TEXT(EDATE('Projektkostenkalkulation EP'!$B$8,4),"TTT") = "Sa",
                     TEXT(EDATE('Projektkostenkalkulation EP'!$B$8,4),"TTT") = "So",
                     IF(ISNA(VLOOKUP(EDATE('Projektkostenkalkulation EP'!$B$8,4),Datenquellen!$F$7:$H$45,3,FALSE))," ",VLOOKUP(EDATE('Projektkostenkalkulation EP'!$B$8,4),Datenquellen!$F$7:$H$45,3,FALSE))="X"
                            ),
                    "X",
                    ""
            )</f>
        <v>X</v>
      </c>
      <c r="GB48" s="232" t="str">
        <f xml:space="preserve"> IF(TEXT((EDATE('Projektkostenkalkulation EP'!$B$8,4)+GA$9),"MM")=TEXT((EDATE('Projektkostenkalkulation EP'!$B$8,4)+(GA$9-1)),"MM"),
             IF(
                        OR(
                                    TEXT((EDATE('Projektkostenkalkulation EP'!$B$8,4)+GA$9),"TTT") = "Sa",
                                    TEXT((EDATE('Projektkostenkalkulation EP'!$B$8,4)+GA$9),"TTT") = "So",
                                    IF(ISNA(VLOOKUP(EDATE('Projektkostenkalkulation EP'!$B$8,4)+GA$9,Datenquellen!$F$7:$H$45,3,FALSE))," ",VLOOKUP(EDATE('Projektkostenkalkulation EP'!$B$8,4)+GA$9,Datenquellen!$F$7:$H$45,3,FALSE))="X"
                                    ),
                          "X",
                          ""
                          ),
               "X"
            )</f>
        <v/>
      </c>
      <c r="GC48" s="232" t="str">
        <f xml:space="preserve"> IF(TEXT((EDATE('Projektkostenkalkulation EP'!$B$8,4)+GB$9),"MM")=TEXT((EDATE('Projektkostenkalkulation EP'!$B$8,4)+(GB$9-1)),"MM"),
             IF(
                        OR(
                                    TEXT((EDATE('Projektkostenkalkulation EP'!$B$8,4)+GB$9),"TTT") = "Sa",
                                    TEXT((EDATE('Projektkostenkalkulation EP'!$B$8,4)+GB$9),"TTT") = "So",
                                    IF(ISNA(VLOOKUP(EDATE('Projektkostenkalkulation EP'!$B$8,4)+GB$9,Datenquellen!$F$7:$H$45,3,FALSE))," ",VLOOKUP(EDATE('Projektkostenkalkulation EP'!$B$8,4)+GB$9,Datenquellen!$F$7:$H$45,3,FALSE))="X"
                                    ),
                          "X",
                          ""
                          ),
               "X"
            )</f>
        <v/>
      </c>
      <c r="GD48" s="232" t="str">
        <f xml:space="preserve"> IF(TEXT((EDATE('Projektkostenkalkulation EP'!$B$8,4)+GC$9),"MM")=TEXT((EDATE('Projektkostenkalkulation EP'!$B$8,4)+(GC$9-1)),"MM"),
             IF(
                        OR(
                                    TEXT((EDATE('Projektkostenkalkulation EP'!$B$8,4)+GC$9),"TTT") = "Sa",
                                    TEXT((EDATE('Projektkostenkalkulation EP'!$B$8,4)+GC$9),"TTT") = "So",
                                    IF(ISNA(VLOOKUP(EDATE('Projektkostenkalkulation EP'!$B$8,4)+GC$9,Datenquellen!$F$7:$H$45,3,FALSE))," ",VLOOKUP(EDATE('Projektkostenkalkulation EP'!$B$8,4)+GC$9,Datenquellen!$F$7:$H$45,3,FALSE))="X"
                                    ),
                          "X",
                          ""
                          ),
               "X"
            )</f>
        <v>X</v>
      </c>
      <c r="GE48" s="232" t="str">
        <f xml:space="preserve"> IF(TEXT((EDATE('Projektkostenkalkulation EP'!$B$8,4)+GD$9),"MM")=TEXT((EDATE('Projektkostenkalkulation EP'!$B$8,4)+(GD$9-1)),"MM"),
             IF(
                        OR(
                                    TEXT((EDATE('Projektkostenkalkulation EP'!$B$8,4)+GD$9),"TTT") = "Sa",
                                    TEXT((EDATE('Projektkostenkalkulation EP'!$B$8,4)+GD$9),"TTT") = "So",
                                    IF(ISNA(VLOOKUP(EDATE('Projektkostenkalkulation EP'!$B$8,4)+GD$9,Datenquellen!$F$7:$H$45,3,FALSE))," ",VLOOKUP(EDATE('Projektkostenkalkulation EP'!$B$8,4)+GD$9,Datenquellen!$F$7:$H$45,3,FALSE))="X"
                                    ),
                          "X",
                          ""
                          ),
               "X"
            )</f>
        <v>X</v>
      </c>
      <c r="GF48" s="232" t="str">
        <f xml:space="preserve"> IF(TEXT((EDATE('Projektkostenkalkulation EP'!$B$8,4)+GE$9),"MM")=TEXT((EDATE('Projektkostenkalkulation EP'!$B$8,4)+(GE$9-1)),"MM"),
             IF(
                        OR(
                                    TEXT((EDATE('Projektkostenkalkulation EP'!$B$8,4)+GE$9),"TTT") = "Sa",
                                    TEXT((EDATE('Projektkostenkalkulation EP'!$B$8,4)+GE$9),"TTT") = "So",
                                    IF(ISNA(VLOOKUP(EDATE('Projektkostenkalkulation EP'!$B$8,4)+GE$9,Datenquellen!$F$7:$H$45,3,FALSE))," ",VLOOKUP(EDATE('Projektkostenkalkulation EP'!$B$8,4)+GE$9,Datenquellen!$F$7:$H$45,3,FALSE))="X"
                                    ),
                          "X",
                          ""
                          ),
               "X"
            )</f>
        <v/>
      </c>
      <c r="GG48" s="232" t="str">
        <f xml:space="preserve"> IF(TEXT((EDATE('Projektkostenkalkulation EP'!$B$8,4)+GF$9),"MM")=TEXT((EDATE('Projektkostenkalkulation EP'!$B$8,4)+(GF$9-1)),"MM"),
             IF(
                        OR(
                                    TEXT((EDATE('Projektkostenkalkulation EP'!$B$8,4)+GF$9),"TTT") = "Sa",
                                    TEXT((EDATE('Projektkostenkalkulation EP'!$B$8,4)+GF$9),"TTT") = "So",
                                    IF(ISNA(VLOOKUP(EDATE('Projektkostenkalkulation EP'!$B$8,4)+GF$9,Datenquellen!$F$7:$H$45,3,FALSE))," ",VLOOKUP(EDATE('Projektkostenkalkulation EP'!$B$8,4)+GF$9,Datenquellen!$F$7:$H$45,3,FALSE))="X"
                                    ),
                          "X",
                          ""
                          ),
               "X"
            )</f>
        <v/>
      </c>
      <c r="GH48" s="232" t="str">
        <f xml:space="preserve"> IF(TEXT((EDATE('Projektkostenkalkulation EP'!$B$8,4)+GG$9),"MM")=TEXT((EDATE('Projektkostenkalkulation EP'!$B$8,4)+(GG$9-1)),"MM"),
             IF(
                        OR(
                                    TEXT((EDATE('Projektkostenkalkulation EP'!$B$8,4)+GG$9),"TTT") = "Sa",
                                    TEXT((EDATE('Projektkostenkalkulation EP'!$B$8,4)+GG$9),"TTT") = "So",
                                    IF(ISNA(VLOOKUP(EDATE('Projektkostenkalkulation EP'!$B$8,4)+GG$9,Datenquellen!$F$7:$H$45,3,FALSE))," ",VLOOKUP(EDATE('Projektkostenkalkulation EP'!$B$8,4)+GG$9,Datenquellen!$F$7:$H$45,3,FALSE))="X"
                                    ),
                          "X",
                          ""
                          ),
               "X"
            )</f>
        <v/>
      </c>
      <c r="GI48" s="232" t="str">
        <f xml:space="preserve"> IF(TEXT((EDATE('Projektkostenkalkulation EP'!$B$8,4)+GH$9),"MM")=TEXT((EDATE('Projektkostenkalkulation EP'!$B$8,4)+(GH$9-1)),"MM"),
             IF(
                        OR(
                                    TEXT((EDATE('Projektkostenkalkulation EP'!$B$8,4)+GH$9),"TTT") = "Sa",
                                    TEXT((EDATE('Projektkostenkalkulation EP'!$B$8,4)+GH$9),"TTT") = "So",
                                    IF(ISNA(VLOOKUP(EDATE('Projektkostenkalkulation EP'!$B$8,4)+GH$9,Datenquellen!$F$7:$H$45,3,FALSE))," ",VLOOKUP(EDATE('Projektkostenkalkulation EP'!$B$8,4)+GH$9,Datenquellen!$F$7:$H$45,3,FALSE))="X"
                                    ),
                          "X",
                          ""
                          ),
               "X"
            )</f>
        <v>X</v>
      </c>
      <c r="GJ48" s="232" t="str">
        <f xml:space="preserve"> IF(TEXT((EDATE('Projektkostenkalkulation EP'!$B$8,4)+GI$9),"MM")=TEXT((EDATE('Projektkostenkalkulation EP'!$B$8,4)+(GI$9-1)),"MM"),
             IF(
                        OR(
                                    TEXT((EDATE('Projektkostenkalkulation EP'!$B$8,4)+GI$9),"TTT") = "Sa",
                                    TEXT((EDATE('Projektkostenkalkulation EP'!$B$8,4)+GI$9),"TTT") = "So",
                                    IF(ISNA(VLOOKUP(EDATE('Projektkostenkalkulation EP'!$B$8,4)+GI$9,Datenquellen!$F$7:$H$45,3,FALSE))," ",VLOOKUP(EDATE('Projektkostenkalkulation EP'!$B$8,4)+GI$9,Datenquellen!$F$7:$H$45,3,FALSE))="X"
                                    ),
                          "X",
                          ""
                          ),
               "X"
            )</f>
        <v/>
      </c>
      <c r="GK48" s="232" t="str">
        <f xml:space="preserve"> IF(TEXT((EDATE('Projektkostenkalkulation EP'!$B$8,4)+GJ$9),"MM")=TEXT((EDATE('Projektkostenkalkulation EP'!$B$8,4)+(GJ$9-1)),"MM"),
             IF(
                        OR(
                                    TEXT((EDATE('Projektkostenkalkulation EP'!$B$8,4)+GJ$9),"TTT") = "Sa",
                                    TEXT((EDATE('Projektkostenkalkulation EP'!$B$8,4)+GJ$9),"TTT") = "So",
                                    IF(ISNA(VLOOKUP(EDATE('Projektkostenkalkulation EP'!$B$8,4)+GJ$9,Datenquellen!$F$7:$H$45,3,FALSE))," ",VLOOKUP(EDATE('Projektkostenkalkulation EP'!$B$8,4)+GJ$9,Datenquellen!$F$7:$H$45,3,FALSE))="X"
                                    ),
                          "X",
                          ""
                          ),
               "X"
            )</f>
        <v>X</v>
      </c>
      <c r="GL48" s="232" t="str">
        <f xml:space="preserve"> IF(TEXT((EDATE('Projektkostenkalkulation EP'!$B$8,4)+GK$9),"MM")=TEXT((EDATE('Projektkostenkalkulation EP'!$B$8,4)+(GK$9-1)),"MM"),
             IF(
                        OR(
                                    TEXT((EDATE('Projektkostenkalkulation EP'!$B$8,4)+GK$9),"TTT") = "Sa",
                                    TEXT((EDATE('Projektkostenkalkulation EP'!$B$8,4)+GK$9),"TTT") = "So",
                                    IF(ISNA(VLOOKUP(EDATE('Projektkostenkalkulation EP'!$B$8,4)+GK$9,Datenquellen!$F$7:$H$45,3,FALSE))," ",VLOOKUP(EDATE('Projektkostenkalkulation EP'!$B$8,4)+GK$9,Datenquellen!$F$7:$H$45,3,FALSE))="X"
                                    ),
                          "X",
                          ""
                          ),
               "X"
            )</f>
        <v>X</v>
      </c>
      <c r="GM48" s="232" t="str">
        <f xml:space="preserve"> IF(TEXT((EDATE('Projektkostenkalkulation EP'!$B$8,4)+GL$9),"MM")=TEXT((EDATE('Projektkostenkalkulation EP'!$B$8,4)+(GL$9-1)),"MM"),
             IF(
                        OR(
                                    TEXT((EDATE('Projektkostenkalkulation EP'!$B$8,4)+GL$9),"TTT") = "Sa",
                                    TEXT((EDATE('Projektkostenkalkulation EP'!$B$8,4)+GL$9),"TTT") = "So",
                                    IF(ISNA(VLOOKUP(EDATE('Projektkostenkalkulation EP'!$B$8,4)+GL$9,Datenquellen!$F$7:$H$45,3,FALSE))," ",VLOOKUP(EDATE('Projektkostenkalkulation EP'!$B$8,4)+GL$9,Datenquellen!$F$7:$H$45,3,FALSE))="X"
                                    ),
                          "X",
                          ""
                          ),
               "X"
            )</f>
        <v/>
      </c>
      <c r="GN48" s="232" t="str">
        <f xml:space="preserve"> IF(TEXT((EDATE('Projektkostenkalkulation EP'!$B$8,4)+GM$9),"MM")=TEXT((EDATE('Projektkostenkalkulation EP'!$B$8,4)+(GM$9-1)),"MM"),
             IF(
                        OR(
                                    TEXT((EDATE('Projektkostenkalkulation EP'!$B$8,4)+GM$9),"TTT") = "Sa",
                                    TEXT((EDATE('Projektkostenkalkulation EP'!$B$8,4)+GM$9),"TTT") = "So",
                                    IF(ISNA(VLOOKUP(EDATE('Projektkostenkalkulation EP'!$B$8,4)+GM$9,Datenquellen!$F$7:$H$45,3,FALSE))," ",VLOOKUP(EDATE('Projektkostenkalkulation EP'!$B$8,4)+GM$9,Datenquellen!$F$7:$H$45,3,FALSE))="X"
                                    ),
                          "X",
                          ""
                          ),
               "X"
            )</f>
        <v/>
      </c>
      <c r="GO48" s="232" t="str">
        <f xml:space="preserve"> IF(TEXT((EDATE('Projektkostenkalkulation EP'!$B$8,4)+GN$9),"MM")=TEXT((EDATE('Projektkostenkalkulation EP'!$B$8,4)+(GN$9-1)),"MM"),
             IF(
                        OR(
                                    TEXT((EDATE('Projektkostenkalkulation EP'!$B$8,4)+GN$9),"TTT") = "Sa",
                                    TEXT((EDATE('Projektkostenkalkulation EP'!$B$8,4)+GN$9),"TTT") = "So",
                                    IF(ISNA(VLOOKUP(EDATE('Projektkostenkalkulation EP'!$B$8,4)+GN$9,Datenquellen!$F$7:$H$45,3,FALSE))," ",VLOOKUP(EDATE('Projektkostenkalkulation EP'!$B$8,4)+GN$9,Datenquellen!$F$7:$H$45,3,FALSE))="X"
                                    ),
                          "X",
                          ""
                          ),
               "X"
            )</f>
        <v/>
      </c>
      <c r="GP48" s="232" t="str">
        <f xml:space="preserve"> IF(TEXT((EDATE('Projektkostenkalkulation EP'!$B$8,4)+GO$9),"MM")=TEXT((EDATE('Projektkostenkalkulation EP'!$B$8,4)+(GO$9-1)),"MM"),
             IF(
                        OR(
                                    TEXT((EDATE('Projektkostenkalkulation EP'!$B$8,4)+GO$9),"TTT") = "Sa",
                                    TEXT((EDATE('Projektkostenkalkulation EP'!$B$8,4)+GO$9),"TTT") = "So",
                                    IF(ISNA(VLOOKUP(EDATE('Projektkostenkalkulation EP'!$B$8,4)+GO$9,Datenquellen!$F$7:$H$45,3,FALSE))," ",VLOOKUP(EDATE('Projektkostenkalkulation EP'!$B$8,4)+GO$9,Datenquellen!$F$7:$H$45,3,FALSE))="X"
                                    ),
                          "X",
                          ""
                          ),
               "X"
            )</f>
        <v/>
      </c>
      <c r="GQ48" s="232" t="str">
        <f xml:space="preserve"> IF(TEXT((EDATE('Projektkostenkalkulation EP'!$B$8,4)+GP$9),"MM")=TEXT((EDATE('Projektkostenkalkulation EP'!$B$8,4)+(GP$9-1)),"MM"),
             IF(
                        OR(
                                    TEXT((EDATE('Projektkostenkalkulation EP'!$B$8,4)+GP$9),"TTT") = "Sa",
                                    TEXT((EDATE('Projektkostenkalkulation EP'!$B$8,4)+GP$9),"TTT") = "So",
                                    IF(ISNA(VLOOKUP(EDATE('Projektkostenkalkulation EP'!$B$8,4)+GP$9,Datenquellen!$F$7:$H$45,3,FALSE))," ",VLOOKUP(EDATE('Projektkostenkalkulation EP'!$B$8,4)+GP$9,Datenquellen!$F$7:$H$45,3,FALSE))="X"
                                    ),
                          "X",
                          ""
                          ),
               "X"
            )</f>
        <v/>
      </c>
      <c r="GR48" s="232" t="str">
        <f xml:space="preserve"> IF(TEXT((EDATE('Projektkostenkalkulation EP'!$B$8,4)+GQ$9),"MM")=TEXT((EDATE('Projektkostenkalkulation EP'!$B$8,4)+(GQ$9-1)),"MM"),
             IF(
                        OR(
                                    TEXT((EDATE('Projektkostenkalkulation EP'!$B$8,4)+GQ$9),"TTT") = "Sa",
                                    TEXT((EDATE('Projektkostenkalkulation EP'!$B$8,4)+GQ$9),"TTT") = "So",
                                    IF(ISNA(VLOOKUP(EDATE('Projektkostenkalkulation EP'!$B$8,4)+GQ$9,Datenquellen!$F$7:$H$45,3,FALSE))," ",VLOOKUP(EDATE('Projektkostenkalkulation EP'!$B$8,4)+GQ$9,Datenquellen!$F$7:$H$45,3,FALSE))="X"
                                    ),
                          "X",
                          ""
                          ),
               "X"
            )</f>
        <v>X</v>
      </c>
      <c r="GS48" s="232" t="str">
        <f xml:space="preserve"> IF(TEXT((EDATE('Projektkostenkalkulation EP'!$B$8,4)+GR$9),"MM")=TEXT((EDATE('Projektkostenkalkulation EP'!$B$8,4)+(GR$9-1)),"MM"),
             IF(
                        OR(
                                    TEXT((EDATE('Projektkostenkalkulation EP'!$B$8,4)+GR$9),"TTT") = "Sa",
                                    TEXT((EDATE('Projektkostenkalkulation EP'!$B$8,4)+GR$9),"TTT") = "So",
                                    IF(ISNA(VLOOKUP(EDATE('Projektkostenkalkulation EP'!$B$8,4)+GR$9,Datenquellen!$F$7:$H$45,3,FALSE))," ",VLOOKUP(EDATE('Projektkostenkalkulation EP'!$B$8,4)+GR$9,Datenquellen!$F$7:$H$45,3,FALSE))="X"
                                    ),
                          "X",
                          ""
                          ),
               "X"
            )</f>
        <v>X</v>
      </c>
      <c r="GT48" s="232" t="str">
        <f xml:space="preserve"> IF(TEXT((EDATE('Projektkostenkalkulation EP'!$B$8,4)+GS$9),"MM")=TEXT((EDATE('Projektkostenkalkulation EP'!$B$8,4)+(GS$9-1)),"MM"),
             IF(
                        OR(
                                    TEXT((EDATE('Projektkostenkalkulation EP'!$B$8,4)+GS$9),"TTT") = "Sa",
                                    TEXT((EDATE('Projektkostenkalkulation EP'!$B$8,4)+GS$9),"TTT") = "So",
                                    IF(ISNA(VLOOKUP(EDATE('Projektkostenkalkulation EP'!$B$8,4)+GS$9,Datenquellen!$F$7:$H$45,3,FALSE))," ",VLOOKUP(EDATE('Projektkostenkalkulation EP'!$B$8,4)+GS$9,Datenquellen!$F$7:$H$45,3,FALSE))="X"
                                    ),
                          "X",
                          ""
                          ),
               "X"
            )</f>
        <v>X</v>
      </c>
      <c r="GU48" s="232" t="str">
        <f xml:space="preserve"> IF(TEXT((EDATE('Projektkostenkalkulation EP'!$B$8,4)+GT$9),"MM")=TEXT((EDATE('Projektkostenkalkulation EP'!$B$8,4)+(GT$9-1)),"MM"),
             IF(
                        OR(
                                    TEXT((EDATE('Projektkostenkalkulation EP'!$B$8,4)+GT$9),"TTT") = "Sa",
                                    TEXT((EDATE('Projektkostenkalkulation EP'!$B$8,4)+GT$9),"TTT") = "So",
                                    IF(ISNA(VLOOKUP(EDATE('Projektkostenkalkulation EP'!$B$8,4)+GT$9,Datenquellen!$F$7:$H$45,3,FALSE))," ",VLOOKUP(EDATE('Projektkostenkalkulation EP'!$B$8,4)+GT$9,Datenquellen!$F$7:$H$45,3,FALSE))="X"
                                    ),
                          "X",
                          ""
                          ),
               "X"
            )</f>
        <v/>
      </c>
      <c r="GV48" s="232" t="str">
        <f xml:space="preserve"> IF(TEXT((EDATE('Projektkostenkalkulation EP'!$B$8,4)+GU$9),"MM")=TEXT((EDATE('Projektkostenkalkulation EP'!$B$8,4)+(GU$9-1)),"MM"),
             IF(
                        OR(
                                    TEXT((EDATE('Projektkostenkalkulation EP'!$B$8,4)+GU$9),"TTT") = "Sa",
                                    TEXT((EDATE('Projektkostenkalkulation EP'!$B$8,4)+GU$9),"TTT") = "So",
                                    IF(ISNA(VLOOKUP(EDATE('Projektkostenkalkulation EP'!$B$8,4)+GU$9,Datenquellen!$F$7:$H$45,3,FALSE))," ",VLOOKUP(EDATE('Projektkostenkalkulation EP'!$B$8,4)+GU$9,Datenquellen!$F$7:$H$45,3,FALSE))="X"
                                    ),
                          "X",
                          ""
                          ),
               "X"
            )</f>
        <v/>
      </c>
      <c r="GW48" s="232" t="str">
        <f xml:space="preserve"> IF(TEXT((EDATE('Projektkostenkalkulation EP'!$B$8,4)+GV$9),"MM")=TEXT((EDATE('Projektkostenkalkulation EP'!$B$8,4)+(GV$9-1)),"MM"),
             IF(
                        OR(
                                    TEXT((EDATE('Projektkostenkalkulation EP'!$B$8,4)+GV$9),"TTT") = "Sa",
                                    TEXT((EDATE('Projektkostenkalkulation EP'!$B$8,4)+GV$9),"TTT") = "So",
                                    IF(ISNA(VLOOKUP(EDATE('Projektkostenkalkulation EP'!$B$8,4)+GV$9,Datenquellen!$F$7:$H$45,3,FALSE))," ",VLOOKUP(EDATE('Projektkostenkalkulation EP'!$B$8,4)+GV$9,Datenquellen!$F$7:$H$45,3,FALSE))="X"
                                    ),
                          "X",
                          ""
                          ),
               "X"
            )</f>
        <v/>
      </c>
      <c r="GX48" s="232" t="str">
        <f xml:space="preserve"> IF(TEXT((EDATE('Projektkostenkalkulation EP'!$B$8,4)+GW$9),"MM")=TEXT((EDATE('Projektkostenkalkulation EP'!$B$8,4)+(GW$9-1)),"MM"),
             IF(
                        OR(
                                    TEXT((EDATE('Projektkostenkalkulation EP'!$B$8,4)+GW$9),"TTT") = "Sa",
                                    TEXT((EDATE('Projektkostenkalkulation EP'!$B$8,4)+GW$9),"TTT") = "So",
                                    IF(ISNA(VLOOKUP(EDATE('Projektkostenkalkulation EP'!$B$8,4)+GW$9,Datenquellen!$F$7:$H$45,3,FALSE))," ",VLOOKUP(EDATE('Projektkostenkalkulation EP'!$B$8,4)+GW$9,Datenquellen!$F$7:$H$45,3,FALSE))="X"
                                    ),
                          "X",
                          ""
                          ),
               "X"
            )</f>
        <v/>
      </c>
      <c r="GY48" s="232" t="str">
        <f xml:space="preserve"> IF(TEXT((EDATE('Projektkostenkalkulation EP'!$B$8,4)+GX$9),"MM")=TEXT((EDATE('Projektkostenkalkulation EP'!$B$8,4)+(GX$9-1)),"MM"),
             IF(
                        OR(
                                    TEXT((EDATE('Projektkostenkalkulation EP'!$B$8,4)+GX$9),"TTT") = "Sa",
                                    TEXT((EDATE('Projektkostenkalkulation EP'!$B$8,4)+GX$9),"TTT") = "So",
                                    IF(ISNA(VLOOKUP(EDATE('Projektkostenkalkulation EP'!$B$8,4)+GX$9,Datenquellen!$F$7:$H$45,3,FALSE))," ",VLOOKUP(EDATE('Projektkostenkalkulation EP'!$B$8,4)+GX$9,Datenquellen!$F$7:$H$45,3,FALSE))="X"
                                    ),
                          "X",
                          ""
                          ),
               "X"
            )</f>
        <v>X</v>
      </c>
      <c r="GZ48" s="232" t="str">
        <f xml:space="preserve"> IF(TEXT((EDATE('Projektkostenkalkulation EP'!$B$8,4)+GY$9),"MM")=TEXT((EDATE('Projektkostenkalkulation EP'!$B$8,4)+(GY$9-1)),"MM"),
             IF(
                        OR(
                                    TEXT((EDATE('Projektkostenkalkulation EP'!$B$8,4)+GY$9),"TTT") = "Sa",
                                    TEXT((EDATE('Projektkostenkalkulation EP'!$B$8,4)+GY$9),"TTT") = "So",
                                    IF(ISNA(VLOOKUP(EDATE('Projektkostenkalkulation EP'!$B$8,4)+GY$9,Datenquellen!$F$7:$H$45,3,FALSE))," ",VLOOKUP(EDATE('Projektkostenkalkulation EP'!$B$8,4)+GY$9,Datenquellen!$F$7:$H$45,3,FALSE))="X"
                                    ),
                          "X",
                          ""
                          ),
               "X"
            )</f>
        <v>X</v>
      </c>
      <c r="HA48" s="232" t="str">
        <f xml:space="preserve"> IF(TEXT((EDATE('Projektkostenkalkulation EP'!$B$8,4)+GZ$9),"MM")=TEXT((EDATE('Projektkostenkalkulation EP'!$B$8,4)+(GZ$9-1)),"MM"),
             IF(
                        OR(
                                    TEXT((EDATE('Projektkostenkalkulation EP'!$B$8,4)+GZ$9),"TTT") = "Sa",
                                    TEXT((EDATE('Projektkostenkalkulation EP'!$B$8,4)+GZ$9),"TTT") = "So",
                                    IF(ISNA(VLOOKUP(EDATE('Projektkostenkalkulation EP'!$B$8,4)+GZ$9,Datenquellen!$F$7:$H$45,3,FALSE))," ",VLOOKUP(EDATE('Projektkostenkalkulation EP'!$B$8,4)+GZ$9,Datenquellen!$F$7:$H$45,3,FALSE))="X"
                                    ),
                          "X",
                          ""
                          ),
               "X"
            )</f>
        <v/>
      </c>
      <c r="HB48" s="232" t="str">
        <f xml:space="preserve"> IF(TEXT((EDATE('Projektkostenkalkulation EP'!$B$8,4)+HA$9),"MM")=TEXT((EDATE('Projektkostenkalkulation EP'!$B$8,4)+(HA$9-1)),"MM"),
             IF(
                        OR(
                                    TEXT((EDATE('Projektkostenkalkulation EP'!$B$8,4)+HA$9),"TTT") = "Sa",
                                    TEXT((EDATE('Projektkostenkalkulation EP'!$B$8,4)+HA$9),"TTT") = "So",
                                    IF(ISNA(VLOOKUP(EDATE('Projektkostenkalkulation EP'!$B$8,4)+HA$9,Datenquellen!$F$7:$H$45,3,FALSE))," ",VLOOKUP(EDATE('Projektkostenkalkulation EP'!$B$8,4)+HA$9,Datenquellen!$F$7:$H$45,3,FALSE))="X"
                                    ),
                          "X",
                          ""
                          ),
               "X"
            )</f>
        <v/>
      </c>
      <c r="HC48" s="232" t="str">
        <f xml:space="preserve"> IF(TEXT((EDATE('Projektkostenkalkulation EP'!$B$8,4)+HB$9),"MM")=TEXT((EDATE('Projektkostenkalkulation EP'!$B$8,4)+(HB$9-1)),"MM"),
             IF(
                        OR(
                                    TEXT((EDATE('Projektkostenkalkulation EP'!$B$8,4)+HB$9),"TTT") = "Sa",
                                    TEXT((EDATE('Projektkostenkalkulation EP'!$B$8,4)+HB$9),"TTT") = "So",
                                    IF(ISNA(VLOOKUP(EDATE('Projektkostenkalkulation EP'!$B$8,4)+HB$9,Datenquellen!$F$7:$H$45,3,FALSE))," ",VLOOKUP(EDATE('Projektkostenkalkulation EP'!$B$8,4)+HB$9,Datenquellen!$F$7:$H$45,3,FALSE))="X"
                                    ),
                          "X",
                          ""
                          ),
               "X"
            )</f>
        <v/>
      </c>
      <c r="HD48" s="232" t="str">
        <f xml:space="preserve"> IF(TEXT((EDATE('Projektkostenkalkulation EP'!$B$8,4)+HC$9),"MM")=TEXT((EDATE('Projektkostenkalkulation EP'!$B$8,4)+(HC$9-1)),"MM"),
             IF(
                        OR(
                                    TEXT((EDATE('Projektkostenkalkulation EP'!$B$8,4)+HC$9),"TTT") = "Sa",
                                    TEXT((EDATE('Projektkostenkalkulation EP'!$B$8,4)+HC$9),"TTT") = "So",
                                    IF(ISNA(VLOOKUP(EDATE('Projektkostenkalkulation EP'!$B$8,4)+HC$9,Datenquellen!$F$7:$H$45,3,FALSE))," ",VLOOKUP(EDATE('Projektkostenkalkulation EP'!$B$8,4)+HC$9,Datenquellen!$F$7:$H$45,3,FALSE))="X"
                                    ),
                          "X",
                          ""
                          ),
               "X"
            )</f>
        <v>X</v>
      </c>
      <c r="HE48" s="233" t="str">
        <f xml:space="preserve"> IF(TEXT((EDATE('Projektkostenkalkulation EP'!$B$8,4)+HD$9),"MM")=TEXT((EDATE('Projektkostenkalkulation EP'!$B$8,4)+(HD$9-1)),"MM"),
             IF(
                        OR(
                                    TEXT((EDATE('Projektkostenkalkulation EP'!$B$8,4)+HD$9),"TTT") = "Sa",
                                    TEXT((EDATE('Projektkostenkalkulation EP'!$B$8,4)+HD$9),"TTT") = "So",
                                    IF(ISNA(VLOOKUP(EDATE('Projektkostenkalkulation EP'!$B$8,4)+HD$9,Datenquellen!$F$7:$H$45,3,FALSE))," ",VLOOKUP(EDATE('Projektkostenkalkulation EP'!$B$8,4)+HD$9,Datenquellen!$F$7:$H$45,3,FALSE))="X"
                                    ),
                          "X",
                          ""
                          ),
               "X"
            )</f>
        <v/>
      </c>
      <c r="HF48" s="234"/>
      <c r="HG48" s="235"/>
      <c r="HH48" s="476"/>
    </row>
    <row r="49" spans="1:216" ht="21" customHeight="1" thickBot="1" x14ac:dyDescent="0.25">
      <c r="A49" s="478"/>
      <c r="B49" s="259"/>
      <c r="C49" s="260" t="str">
        <f>IF(
            OR(
                     TEXT(EDATE('Projektkostenkalkulation EP'!$B$8,4),"TTT") = "Sa",
                     TEXT(EDATE('Projektkostenkalkulation EP'!$B$8,4),"TTT") = "So",
                     IF(ISNA(VLOOKUP(EDATE('Projektkostenkalkulation EP'!$B$8,4),Datenquellen!$F$7:$H$45,3,FALSE))," ",VLOOKUP(EDATE('Projektkostenkalkulation EP'!$B$8,4),Datenquellen!$F$7:$H$45,3,FALSE))="X"
                            ),
                    "X",
                    ""
            )</f>
        <v>X</v>
      </c>
      <c r="D49" s="260" t="str">
        <f xml:space="preserve"> IF(TEXT((EDATE('Projektkostenkalkulation EP'!$B$8,4)+C$9),"MM")=TEXT((EDATE('Projektkostenkalkulation EP'!$B$8,4)+(C$9-1)),"MM"),
             IF(
                        OR(
                                    TEXT((EDATE('Projektkostenkalkulation EP'!$B$8,4)+C$9),"TTT") = "Sa",
                                    TEXT((EDATE('Projektkostenkalkulation EP'!$B$8,4)+C$9),"TTT") = "So",
                                    IF(ISNA(VLOOKUP(EDATE('Projektkostenkalkulation EP'!$B$8,4)+C$9,Datenquellen!$F$7:$H$45,3,FALSE))," ",VLOOKUP(EDATE('Projektkostenkalkulation EP'!$B$8,4)+C$9,Datenquellen!$F$7:$H$45,3,FALSE))="X"
                                    ),
                          "X",
                          ""
                          ),
               "X"
            )</f>
        <v/>
      </c>
      <c r="E49" s="260" t="str">
        <f xml:space="preserve"> IF(TEXT((EDATE('Projektkostenkalkulation EP'!$B$8,4)+D$9),"MM")=TEXT((EDATE('Projektkostenkalkulation EP'!$B$8,4)+(D$9-1)),"MM"),
             IF(
                        OR(
                                    TEXT((EDATE('Projektkostenkalkulation EP'!$B$8,4)+D$9),"TTT") = "Sa",
                                    TEXT((EDATE('Projektkostenkalkulation EP'!$B$8,4)+D$9),"TTT") = "So",
                                    IF(ISNA(VLOOKUP(EDATE('Projektkostenkalkulation EP'!$B$8,4)+D$9,Datenquellen!$F$7:$H$45,3,FALSE))," ",VLOOKUP(EDATE('Projektkostenkalkulation EP'!$B$8,4)+D$9,Datenquellen!$F$7:$H$45,3,FALSE))="X"
                                    ),
                          "X",
                          ""
                          ),
               "X"
            )</f>
        <v/>
      </c>
      <c r="F49" s="260" t="str">
        <f xml:space="preserve"> IF(TEXT((EDATE('Projektkostenkalkulation EP'!$B$8,4)+E$9),"MM")=TEXT((EDATE('Projektkostenkalkulation EP'!$B$8,4)+(E$9-1)),"MM"),
             IF(
                        OR(
                                    TEXT((EDATE('Projektkostenkalkulation EP'!$B$8,4)+E$9),"TTT") = "Sa",
                                    TEXT((EDATE('Projektkostenkalkulation EP'!$B$8,4)+E$9),"TTT") = "So",
                                    IF(ISNA(VLOOKUP(EDATE('Projektkostenkalkulation EP'!$B$8,4)+E$9,Datenquellen!$F$7:$H$45,3,FALSE))," ",VLOOKUP(EDATE('Projektkostenkalkulation EP'!$B$8,4)+E$9,Datenquellen!$F$7:$H$45,3,FALSE))="X"
                                    ),
                          "X",
                          ""
                          ),
               "X"
            )</f>
        <v>X</v>
      </c>
      <c r="G49" s="260" t="str">
        <f xml:space="preserve"> IF(TEXT((EDATE('Projektkostenkalkulation EP'!$B$8,4)+F$9),"MM")=TEXT((EDATE('Projektkostenkalkulation EP'!$B$8,4)+(F$9-1)),"MM"),
             IF(
                        OR(
                                    TEXT((EDATE('Projektkostenkalkulation EP'!$B$8,4)+F$9),"TTT") = "Sa",
                                    TEXT((EDATE('Projektkostenkalkulation EP'!$B$8,4)+F$9),"TTT") = "So",
                                    IF(ISNA(VLOOKUP(EDATE('Projektkostenkalkulation EP'!$B$8,4)+F$9,Datenquellen!$F$7:$H$45,3,FALSE))," ",VLOOKUP(EDATE('Projektkostenkalkulation EP'!$B$8,4)+F$9,Datenquellen!$F$7:$H$45,3,FALSE))="X"
                                    ),
                          "X",
                          ""
                          ),
               "X"
            )</f>
        <v>X</v>
      </c>
      <c r="H49" s="260" t="str">
        <f xml:space="preserve"> IF(TEXT((EDATE('Projektkostenkalkulation EP'!$B$8,4)+G$9),"MM")=TEXT((EDATE('Projektkostenkalkulation EP'!$B$8,4)+(G$9-1)),"MM"),
             IF(
                        OR(
                                    TEXT((EDATE('Projektkostenkalkulation EP'!$B$8,4)+G$9),"TTT") = "Sa",
                                    TEXT((EDATE('Projektkostenkalkulation EP'!$B$8,4)+G$9),"TTT") = "So",
                                    IF(ISNA(VLOOKUP(EDATE('Projektkostenkalkulation EP'!$B$8,4)+G$9,Datenquellen!$F$7:$H$45,3,FALSE))," ",VLOOKUP(EDATE('Projektkostenkalkulation EP'!$B$8,4)+G$9,Datenquellen!$F$7:$H$45,3,FALSE))="X"
                                    ),
                          "X",
                          ""
                          ),
               "X"
            )</f>
        <v/>
      </c>
      <c r="I49" s="260" t="str">
        <f xml:space="preserve"> IF(TEXT((EDATE('Projektkostenkalkulation EP'!$B$8,4)+H$9),"MM")=TEXT((EDATE('Projektkostenkalkulation EP'!$B$8,4)+(H$9-1)),"MM"),
             IF(
                        OR(
                                    TEXT((EDATE('Projektkostenkalkulation EP'!$B$8,4)+H$9),"TTT") = "Sa",
                                    TEXT((EDATE('Projektkostenkalkulation EP'!$B$8,4)+H$9),"TTT") = "So",
                                    IF(ISNA(VLOOKUP(EDATE('Projektkostenkalkulation EP'!$B$8,4)+H$9,Datenquellen!$F$7:$H$45,3,FALSE))," ",VLOOKUP(EDATE('Projektkostenkalkulation EP'!$B$8,4)+H$9,Datenquellen!$F$7:$H$45,3,FALSE))="X"
                                    ),
                          "X",
                          ""
                          ),
               "X"
            )</f>
        <v/>
      </c>
      <c r="J49" s="260" t="str">
        <f xml:space="preserve"> IF(TEXT((EDATE('Projektkostenkalkulation EP'!$B$8,4)+I$9),"MM")=TEXT((EDATE('Projektkostenkalkulation EP'!$B$8,4)+(I$9-1)),"MM"),
             IF(
                        OR(
                                    TEXT((EDATE('Projektkostenkalkulation EP'!$B$8,4)+I$9),"TTT") = "Sa",
                                    TEXT((EDATE('Projektkostenkalkulation EP'!$B$8,4)+I$9),"TTT") = "So",
                                    IF(ISNA(VLOOKUP(EDATE('Projektkostenkalkulation EP'!$B$8,4)+I$9,Datenquellen!$F$7:$H$45,3,FALSE))," ",VLOOKUP(EDATE('Projektkostenkalkulation EP'!$B$8,4)+I$9,Datenquellen!$F$7:$H$45,3,FALSE))="X"
                                    ),
                          "X",
                          ""
                          ),
               "X"
            )</f>
        <v/>
      </c>
      <c r="K49" s="260" t="str">
        <f xml:space="preserve"> IF(TEXT((EDATE('Projektkostenkalkulation EP'!$B$8,4)+J$9),"MM")=TEXT((EDATE('Projektkostenkalkulation EP'!$B$8,4)+(J$9-1)),"MM"),
             IF(
                        OR(
                                    TEXT((EDATE('Projektkostenkalkulation EP'!$B$8,4)+J$9),"TTT") = "Sa",
                                    TEXT((EDATE('Projektkostenkalkulation EP'!$B$8,4)+J$9),"TTT") = "So",
                                    IF(ISNA(VLOOKUP(EDATE('Projektkostenkalkulation EP'!$B$8,4)+J$9,Datenquellen!$F$7:$H$45,3,FALSE))," ",VLOOKUP(EDATE('Projektkostenkalkulation EP'!$B$8,4)+J$9,Datenquellen!$F$7:$H$45,3,FALSE))="X"
                                    ),
                          "X",
                          ""
                          ),
               "X"
            )</f>
        <v>X</v>
      </c>
      <c r="L49" s="260" t="str">
        <f xml:space="preserve"> IF(TEXT((EDATE('Projektkostenkalkulation EP'!$B$8,4)+K$9),"MM")=TEXT((EDATE('Projektkostenkalkulation EP'!$B$8,4)+(K$9-1)),"MM"),
             IF(
                        OR(
                                    TEXT((EDATE('Projektkostenkalkulation EP'!$B$8,4)+K$9),"TTT") = "Sa",
                                    TEXT((EDATE('Projektkostenkalkulation EP'!$B$8,4)+K$9),"TTT") = "So",
                                    IF(ISNA(VLOOKUP(EDATE('Projektkostenkalkulation EP'!$B$8,4)+K$9,Datenquellen!$F$7:$H$45,3,FALSE))," ",VLOOKUP(EDATE('Projektkostenkalkulation EP'!$B$8,4)+K$9,Datenquellen!$F$7:$H$45,3,FALSE))="X"
                                    ),
                          "X",
                          ""
                          ),
               "X"
            )</f>
        <v/>
      </c>
      <c r="M49" s="260" t="str">
        <f xml:space="preserve"> IF(TEXT((EDATE('Projektkostenkalkulation EP'!$B$8,4)+L$9),"MM")=TEXT((EDATE('Projektkostenkalkulation EP'!$B$8,4)+(L$9-1)),"MM"),
             IF(
                        OR(
                                    TEXT((EDATE('Projektkostenkalkulation EP'!$B$8,4)+L$9),"TTT") = "Sa",
                                    TEXT((EDATE('Projektkostenkalkulation EP'!$B$8,4)+L$9),"TTT") = "So",
                                    IF(ISNA(VLOOKUP(EDATE('Projektkostenkalkulation EP'!$B$8,4)+L$9,Datenquellen!$F$7:$H$45,3,FALSE))," ",VLOOKUP(EDATE('Projektkostenkalkulation EP'!$B$8,4)+L$9,Datenquellen!$F$7:$H$45,3,FALSE))="X"
                                    ),
                          "X",
                          ""
                          ),
               "X"
            )</f>
        <v>X</v>
      </c>
      <c r="N49" s="260" t="str">
        <f xml:space="preserve"> IF(TEXT((EDATE('Projektkostenkalkulation EP'!$B$8,4)+M$9),"MM")=TEXT((EDATE('Projektkostenkalkulation EP'!$B$8,4)+(M$9-1)),"MM"),
             IF(
                        OR(
                                    TEXT((EDATE('Projektkostenkalkulation EP'!$B$8,4)+M$9),"TTT") = "Sa",
                                    TEXT((EDATE('Projektkostenkalkulation EP'!$B$8,4)+M$9),"TTT") = "So",
                                    IF(ISNA(VLOOKUP(EDATE('Projektkostenkalkulation EP'!$B$8,4)+M$9,Datenquellen!$F$7:$H$45,3,FALSE))," ",VLOOKUP(EDATE('Projektkostenkalkulation EP'!$B$8,4)+M$9,Datenquellen!$F$7:$H$45,3,FALSE))="X"
                                    ),
                          "X",
                          ""
                          ),
               "X"
            )</f>
        <v>X</v>
      </c>
      <c r="O49" s="260" t="str">
        <f xml:space="preserve"> IF(TEXT((EDATE('Projektkostenkalkulation EP'!$B$8,4)+N$9),"MM")=TEXT((EDATE('Projektkostenkalkulation EP'!$B$8,4)+(N$9-1)),"MM"),
             IF(
                        OR(
                                    TEXT((EDATE('Projektkostenkalkulation EP'!$B$8,4)+N$9),"TTT") = "Sa",
                                    TEXT((EDATE('Projektkostenkalkulation EP'!$B$8,4)+N$9),"TTT") = "So",
                                    IF(ISNA(VLOOKUP(EDATE('Projektkostenkalkulation EP'!$B$8,4)+N$9,Datenquellen!$F$7:$H$45,3,FALSE))," ",VLOOKUP(EDATE('Projektkostenkalkulation EP'!$B$8,4)+N$9,Datenquellen!$F$7:$H$45,3,FALSE))="X"
                                    ),
                          "X",
                          ""
                          ),
               "X"
            )</f>
        <v/>
      </c>
      <c r="P49" s="260" t="str">
        <f xml:space="preserve"> IF(TEXT((EDATE('Projektkostenkalkulation EP'!$B$8,4)+O$9),"MM")=TEXT((EDATE('Projektkostenkalkulation EP'!$B$8,4)+(O$9-1)),"MM"),
             IF(
                        OR(
                                    TEXT((EDATE('Projektkostenkalkulation EP'!$B$8,4)+O$9),"TTT") = "Sa",
                                    TEXT((EDATE('Projektkostenkalkulation EP'!$B$8,4)+O$9),"TTT") = "So",
                                    IF(ISNA(VLOOKUP(EDATE('Projektkostenkalkulation EP'!$B$8,4)+O$9,Datenquellen!$F$7:$H$45,3,FALSE))," ",VLOOKUP(EDATE('Projektkostenkalkulation EP'!$B$8,4)+O$9,Datenquellen!$F$7:$H$45,3,FALSE))="X"
                                    ),
                          "X",
                          ""
                          ),
               "X"
            )</f>
        <v/>
      </c>
      <c r="Q49" s="260" t="str">
        <f xml:space="preserve"> IF(TEXT((EDATE('Projektkostenkalkulation EP'!$B$8,4)+P$9),"MM")=TEXT((EDATE('Projektkostenkalkulation EP'!$B$8,4)+(P$9-1)),"MM"),
             IF(
                        OR(
                                    TEXT((EDATE('Projektkostenkalkulation EP'!$B$8,4)+P$9),"TTT") = "Sa",
                                    TEXT((EDATE('Projektkostenkalkulation EP'!$B$8,4)+P$9),"TTT") = "So",
                                    IF(ISNA(VLOOKUP(EDATE('Projektkostenkalkulation EP'!$B$8,4)+P$9,Datenquellen!$F$7:$H$45,3,FALSE))," ",VLOOKUP(EDATE('Projektkostenkalkulation EP'!$B$8,4)+P$9,Datenquellen!$F$7:$H$45,3,FALSE))="X"
                                    ),
                          "X",
                          ""
                          ),
               "X"
            )</f>
        <v/>
      </c>
      <c r="R49" s="260" t="str">
        <f xml:space="preserve"> IF(TEXT((EDATE('Projektkostenkalkulation EP'!$B$8,4)+Q$9),"MM")=TEXT((EDATE('Projektkostenkalkulation EP'!$B$8,4)+(Q$9-1)),"MM"),
             IF(
                        OR(
                                    TEXT((EDATE('Projektkostenkalkulation EP'!$B$8,4)+Q$9),"TTT") = "Sa",
                                    TEXT((EDATE('Projektkostenkalkulation EP'!$B$8,4)+Q$9),"TTT") = "So",
                                    IF(ISNA(VLOOKUP(EDATE('Projektkostenkalkulation EP'!$B$8,4)+Q$9,Datenquellen!$F$7:$H$45,3,FALSE))," ",VLOOKUP(EDATE('Projektkostenkalkulation EP'!$B$8,4)+Q$9,Datenquellen!$F$7:$H$45,3,FALSE))="X"
                                    ),
                          "X",
                          ""
                          ),
               "X"
            )</f>
        <v/>
      </c>
      <c r="S49" s="260" t="str">
        <f xml:space="preserve"> IF(TEXT((EDATE('Projektkostenkalkulation EP'!$B$8,4)+R$9),"MM")=TEXT((EDATE('Projektkostenkalkulation EP'!$B$8,4)+(R$9-1)),"MM"),
             IF(
                        OR(
                                    TEXT((EDATE('Projektkostenkalkulation EP'!$B$8,4)+R$9),"TTT") = "Sa",
                                    TEXT((EDATE('Projektkostenkalkulation EP'!$B$8,4)+R$9),"TTT") = "So",
                                    IF(ISNA(VLOOKUP(EDATE('Projektkostenkalkulation EP'!$B$8,4)+R$9,Datenquellen!$F$7:$H$45,3,FALSE))," ",VLOOKUP(EDATE('Projektkostenkalkulation EP'!$B$8,4)+R$9,Datenquellen!$F$7:$H$45,3,FALSE))="X"
                                    ),
                          "X",
                          ""
                          ),
               "X"
            )</f>
        <v/>
      </c>
      <c r="T49" s="260" t="str">
        <f xml:space="preserve"> IF(TEXT((EDATE('Projektkostenkalkulation EP'!$B$8,4)+S$9),"MM")=TEXT((EDATE('Projektkostenkalkulation EP'!$B$8,4)+(S$9-1)),"MM"),
             IF(
                        OR(
                                    TEXT((EDATE('Projektkostenkalkulation EP'!$B$8,4)+S$9),"TTT") = "Sa",
                                    TEXT((EDATE('Projektkostenkalkulation EP'!$B$8,4)+S$9),"TTT") = "So",
                                    IF(ISNA(VLOOKUP(EDATE('Projektkostenkalkulation EP'!$B$8,4)+S$9,Datenquellen!$F$7:$H$45,3,FALSE))," ",VLOOKUP(EDATE('Projektkostenkalkulation EP'!$B$8,4)+S$9,Datenquellen!$F$7:$H$45,3,FALSE))="X"
                                    ),
                          "X",
                          ""
                          ),
               "X"
            )</f>
        <v>X</v>
      </c>
      <c r="U49" s="260" t="str">
        <f xml:space="preserve"> IF(TEXT((EDATE('Projektkostenkalkulation EP'!$B$8,4)+T$9),"MM")=TEXT((EDATE('Projektkostenkalkulation EP'!$B$8,4)+(T$9-1)),"MM"),
             IF(
                        OR(
                                    TEXT((EDATE('Projektkostenkalkulation EP'!$B$8,4)+T$9),"TTT") = "Sa",
                                    TEXT((EDATE('Projektkostenkalkulation EP'!$B$8,4)+T$9),"TTT") = "So",
                                    IF(ISNA(VLOOKUP(EDATE('Projektkostenkalkulation EP'!$B$8,4)+T$9,Datenquellen!$F$7:$H$45,3,FALSE))," ",VLOOKUP(EDATE('Projektkostenkalkulation EP'!$B$8,4)+T$9,Datenquellen!$F$7:$H$45,3,FALSE))="X"
                                    ),
                          "X",
                          ""
                          ),
               "X"
            )</f>
        <v>X</v>
      </c>
      <c r="V49" s="260" t="str">
        <f xml:space="preserve"> IF(TEXT((EDATE('Projektkostenkalkulation EP'!$B$8,4)+U$9),"MM")=TEXT((EDATE('Projektkostenkalkulation EP'!$B$8,4)+(U$9-1)),"MM"),
             IF(
                        OR(
                                    TEXT((EDATE('Projektkostenkalkulation EP'!$B$8,4)+U$9),"TTT") = "Sa",
                                    TEXT((EDATE('Projektkostenkalkulation EP'!$B$8,4)+U$9),"TTT") = "So",
                                    IF(ISNA(VLOOKUP(EDATE('Projektkostenkalkulation EP'!$B$8,4)+U$9,Datenquellen!$F$7:$H$45,3,FALSE))," ",VLOOKUP(EDATE('Projektkostenkalkulation EP'!$B$8,4)+U$9,Datenquellen!$F$7:$H$45,3,FALSE))="X"
                                    ),
                          "X",
                          ""
                          ),
               "X"
            )</f>
        <v>X</v>
      </c>
      <c r="W49" s="260" t="str">
        <f xml:space="preserve"> IF(TEXT((EDATE('Projektkostenkalkulation EP'!$B$8,4)+V$9),"MM")=TEXT((EDATE('Projektkostenkalkulation EP'!$B$8,4)+(V$9-1)),"MM"),
             IF(
                        OR(
                                    TEXT((EDATE('Projektkostenkalkulation EP'!$B$8,4)+V$9),"TTT") = "Sa",
                                    TEXT((EDATE('Projektkostenkalkulation EP'!$B$8,4)+V$9),"TTT") = "So",
                                    IF(ISNA(VLOOKUP(EDATE('Projektkostenkalkulation EP'!$B$8,4)+V$9,Datenquellen!$F$7:$H$45,3,FALSE))," ",VLOOKUP(EDATE('Projektkostenkalkulation EP'!$B$8,4)+V$9,Datenquellen!$F$7:$H$45,3,FALSE))="X"
                                    ),
                          "X",
                          ""
                          ),
               "X"
            )</f>
        <v/>
      </c>
      <c r="X49" s="260" t="str">
        <f xml:space="preserve"> IF(TEXT((EDATE('Projektkostenkalkulation EP'!$B$8,4)+W$9),"MM")=TEXT((EDATE('Projektkostenkalkulation EP'!$B$8,4)+(W$9-1)),"MM"),
             IF(
                        OR(
                                    TEXT((EDATE('Projektkostenkalkulation EP'!$B$8,4)+W$9),"TTT") = "Sa",
                                    TEXT((EDATE('Projektkostenkalkulation EP'!$B$8,4)+W$9),"TTT") = "So",
                                    IF(ISNA(VLOOKUP(EDATE('Projektkostenkalkulation EP'!$B$8,4)+W$9,Datenquellen!$F$7:$H$45,3,FALSE))," ",VLOOKUP(EDATE('Projektkostenkalkulation EP'!$B$8,4)+W$9,Datenquellen!$F$7:$H$45,3,FALSE))="X"
                                    ),
                          "X",
                          ""
                          ),
               "X"
            )</f>
        <v/>
      </c>
      <c r="Y49" s="260" t="str">
        <f xml:space="preserve"> IF(TEXT((EDATE('Projektkostenkalkulation EP'!$B$8,4)+X$9),"MM")=TEXT((EDATE('Projektkostenkalkulation EP'!$B$8,4)+(X$9-1)),"MM"),
             IF(
                        OR(
                                    TEXT((EDATE('Projektkostenkalkulation EP'!$B$8,4)+X$9),"TTT") = "Sa",
                                    TEXT((EDATE('Projektkostenkalkulation EP'!$B$8,4)+X$9),"TTT") = "So",
                                    IF(ISNA(VLOOKUP(EDATE('Projektkostenkalkulation EP'!$B$8,4)+X$9,Datenquellen!$F$7:$H$45,3,FALSE))," ",VLOOKUP(EDATE('Projektkostenkalkulation EP'!$B$8,4)+X$9,Datenquellen!$F$7:$H$45,3,FALSE))="X"
                                    ),
                          "X",
                          ""
                          ),
               "X"
            )</f>
        <v/>
      </c>
      <c r="Z49" s="260" t="str">
        <f xml:space="preserve"> IF(TEXT((EDATE('Projektkostenkalkulation EP'!$B$8,4)+Y$9),"MM")=TEXT((EDATE('Projektkostenkalkulation EP'!$B$8,4)+(Y$9-1)),"MM"),
             IF(
                        OR(
                                    TEXT((EDATE('Projektkostenkalkulation EP'!$B$8,4)+Y$9),"TTT") = "Sa",
                                    TEXT((EDATE('Projektkostenkalkulation EP'!$B$8,4)+Y$9),"TTT") = "So",
                                    IF(ISNA(VLOOKUP(EDATE('Projektkostenkalkulation EP'!$B$8,4)+Y$9,Datenquellen!$F$7:$H$45,3,FALSE))," ",VLOOKUP(EDATE('Projektkostenkalkulation EP'!$B$8,4)+Y$9,Datenquellen!$F$7:$H$45,3,FALSE))="X"
                                    ),
                          "X",
                          ""
                          ),
               "X"
            )</f>
        <v/>
      </c>
      <c r="AA49" s="260" t="str">
        <f xml:space="preserve"> IF(TEXT((EDATE('Projektkostenkalkulation EP'!$B$8,4)+Z$9),"MM")=TEXT((EDATE('Projektkostenkalkulation EP'!$B$8,4)+(Z$9-1)),"MM"),
             IF(
                        OR(
                                    TEXT((EDATE('Projektkostenkalkulation EP'!$B$8,4)+Z$9),"TTT") = "Sa",
                                    TEXT((EDATE('Projektkostenkalkulation EP'!$B$8,4)+Z$9),"TTT") = "So",
                                    IF(ISNA(VLOOKUP(EDATE('Projektkostenkalkulation EP'!$B$8,4)+Z$9,Datenquellen!$F$7:$H$45,3,FALSE))," ",VLOOKUP(EDATE('Projektkostenkalkulation EP'!$B$8,4)+Z$9,Datenquellen!$F$7:$H$45,3,FALSE))="X"
                                    ),
                          "X",
                          ""
                          ),
               "X"
            )</f>
        <v>X</v>
      </c>
      <c r="AB49" s="260" t="str">
        <f xml:space="preserve"> IF(TEXT((EDATE('Projektkostenkalkulation EP'!$B$8,4)+AA$9),"MM")=TEXT((EDATE('Projektkostenkalkulation EP'!$B$8,4)+(AA$9-1)),"MM"),
             IF(
                        OR(
                                    TEXT((EDATE('Projektkostenkalkulation EP'!$B$8,4)+AA$9),"TTT") = "Sa",
                                    TEXT((EDATE('Projektkostenkalkulation EP'!$B$8,4)+AA$9),"TTT") = "So",
                                    IF(ISNA(VLOOKUP(EDATE('Projektkostenkalkulation EP'!$B$8,4)+AA$9,Datenquellen!$F$7:$H$45,3,FALSE))," ",VLOOKUP(EDATE('Projektkostenkalkulation EP'!$B$8,4)+AA$9,Datenquellen!$F$7:$H$45,3,FALSE))="X"
                                    ),
                          "X",
                          ""
                          ),
               "X"
            )</f>
        <v>X</v>
      </c>
      <c r="AC49" s="260" t="str">
        <f xml:space="preserve"> IF(TEXT((EDATE('Projektkostenkalkulation EP'!$B$8,4)+AB$9),"MM")=TEXT((EDATE('Projektkostenkalkulation EP'!$B$8,4)+(AB$9-1)),"MM"),
             IF(
                        OR(
                                    TEXT((EDATE('Projektkostenkalkulation EP'!$B$8,4)+AB$9),"TTT") = "Sa",
                                    TEXT((EDATE('Projektkostenkalkulation EP'!$B$8,4)+AB$9),"TTT") = "So",
                                    IF(ISNA(VLOOKUP(EDATE('Projektkostenkalkulation EP'!$B$8,4)+AB$9,Datenquellen!$F$7:$H$45,3,FALSE))," ",VLOOKUP(EDATE('Projektkostenkalkulation EP'!$B$8,4)+AB$9,Datenquellen!$F$7:$H$45,3,FALSE))="X"
                                    ),
                          "X",
                          ""
                          ),
               "X"
            )</f>
        <v/>
      </c>
      <c r="AD49" s="260" t="str">
        <f xml:space="preserve"> IF(TEXT((EDATE('Projektkostenkalkulation EP'!$B$8,4)+AC$9),"MM")=TEXT((EDATE('Projektkostenkalkulation EP'!$B$8,4)+(AC$9-1)),"MM"),
             IF(
                        OR(
                                    TEXT((EDATE('Projektkostenkalkulation EP'!$B$8,4)+AC$9),"TTT") = "Sa",
                                    TEXT((EDATE('Projektkostenkalkulation EP'!$B$8,4)+AC$9),"TTT") = "So",
                                    IF(ISNA(VLOOKUP(EDATE('Projektkostenkalkulation EP'!$B$8,4)+AC$9,Datenquellen!$F$7:$H$45,3,FALSE))," ",VLOOKUP(EDATE('Projektkostenkalkulation EP'!$B$8,4)+AC$9,Datenquellen!$F$7:$H$45,3,FALSE))="X"
                                    ),
                          "X",
                          ""
                          ),
               "X"
            )</f>
        <v/>
      </c>
      <c r="AE49" s="260" t="str">
        <f xml:space="preserve"> IF(TEXT((EDATE('Projektkostenkalkulation EP'!$B$8,4)+AD$9),"MM")=TEXT((EDATE('Projektkostenkalkulation EP'!$B$8,4)+(AD$9-1)),"MM"),
             IF(
                        OR(
                                    TEXT((EDATE('Projektkostenkalkulation EP'!$B$8,4)+AD$9),"TTT") = "Sa",
                                    TEXT((EDATE('Projektkostenkalkulation EP'!$B$8,4)+AD$9),"TTT") = "So",
                                    IF(ISNA(VLOOKUP(EDATE('Projektkostenkalkulation EP'!$B$8,4)+AD$9,Datenquellen!$F$7:$H$45,3,FALSE))," ",VLOOKUP(EDATE('Projektkostenkalkulation EP'!$B$8,4)+AD$9,Datenquellen!$F$7:$H$45,3,FALSE))="X"
                                    ),
                          "X",
                          ""
                          ),
               "X"
            )</f>
        <v/>
      </c>
      <c r="AF49" s="260" t="str">
        <f xml:space="preserve"> IF(TEXT((EDATE('Projektkostenkalkulation EP'!$B$8,4)+AE$9),"MM")=TEXT((EDATE('Projektkostenkalkulation EP'!$B$8,4)+(AE$9-1)),"MM"),
             IF(
                        OR(
                                    TEXT((EDATE('Projektkostenkalkulation EP'!$B$8,4)+AE$9),"TTT") = "Sa",
                                    TEXT((EDATE('Projektkostenkalkulation EP'!$B$8,4)+AE$9),"TTT") = "So",
                                    IF(ISNA(VLOOKUP(EDATE('Projektkostenkalkulation EP'!$B$8,4)+AE$9,Datenquellen!$F$7:$H$45,3,FALSE))," ",VLOOKUP(EDATE('Projektkostenkalkulation EP'!$B$8,4)+AE$9,Datenquellen!$F$7:$H$45,3,FALSE))="X"
                                    ),
                          "X",
                          ""
                          ),
               "X"
            )</f>
        <v>X</v>
      </c>
      <c r="AG49" s="260" t="str">
        <f xml:space="preserve"> IF(TEXT((EDATE('Projektkostenkalkulation EP'!$B$8,4)+AF$9),"MM")=TEXT((EDATE('Projektkostenkalkulation EP'!$B$8,4)+(AF$9-1)),"MM"),
             IF(
                        OR(
                                    TEXT((EDATE('Projektkostenkalkulation EP'!$B$8,4)+AF$9),"TTT") = "Sa",
                                    TEXT((EDATE('Projektkostenkalkulation EP'!$B$8,4)+AF$9),"TTT") = "So",
                                    IF(ISNA(VLOOKUP(EDATE('Projektkostenkalkulation EP'!$B$8,4)+AF$9,Datenquellen!$F$7:$H$45,3,FALSE))," ",VLOOKUP(EDATE('Projektkostenkalkulation EP'!$B$8,4)+AF$9,Datenquellen!$F$7:$H$45,3,FALSE))="X"
                                    ),
                          "X",
                          ""
                          ),
               "X"
            )</f>
        <v/>
      </c>
      <c r="AH49" s="239"/>
      <c r="AI49" s="240"/>
      <c r="AJ49" s="241" t="s">
        <v>67</v>
      </c>
      <c r="AK49" s="474"/>
      <c r="AL49" s="236"/>
      <c r="AM49" s="237" t="str">
        <f>IF(
            OR(
                     TEXT(EDATE('Projektkostenkalkulation EP'!$B$8,4),"TTT") = "Sa",
                     TEXT(EDATE('Projektkostenkalkulation EP'!$B$8,4),"TTT") = "So",
                     IF(ISNA(VLOOKUP(EDATE('Projektkostenkalkulation EP'!$B$8,4),Datenquellen!$F$7:$H$45,3,FALSE))," ",VLOOKUP(EDATE('Projektkostenkalkulation EP'!$B$8,4),Datenquellen!$F$7:$H$45,3,FALSE))="X"
                            ),
                    "X",
                    ""
            )</f>
        <v>X</v>
      </c>
      <c r="AN49" s="237" t="str">
        <f xml:space="preserve"> IF(TEXT((EDATE('Projektkostenkalkulation EP'!$B$8,4)+AM$9),"MM")=TEXT((EDATE('Projektkostenkalkulation EP'!$B$8,4)+(AM$9-1)),"MM"),
             IF(
                        OR(
                                    TEXT((EDATE('Projektkostenkalkulation EP'!$B$8,4)+AM$9),"TTT") = "Sa",
                                    TEXT((EDATE('Projektkostenkalkulation EP'!$B$8,4)+AM$9),"TTT") = "So",
                                    IF(ISNA(VLOOKUP(EDATE('Projektkostenkalkulation EP'!$B$8,4)+AM$9,Datenquellen!$F$7:$H$45,3,FALSE))," ",VLOOKUP(EDATE('Projektkostenkalkulation EP'!$B$8,4)+AM$9,Datenquellen!$F$7:$H$45,3,FALSE))="X"
                                    ),
                          "X",
                          ""
                          ),
               "X"
            )</f>
        <v/>
      </c>
      <c r="AO49" s="237" t="str">
        <f xml:space="preserve"> IF(TEXT((EDATE('Projektkostenkalkulation EP'!$B$8,4)+AN$9),"MM")=TEXT((EDATE('Projektkostenkalkulation EP'!$B$8,4)+(AN$9-1)),"MM"),
             IF(
                        OR(
                                    TEXT((EDATE('Projektkostenkalkulation EP'!$B$8,4)+AN$9),"TTT") = "Sa",
                                    TEXT((EDATE('Projektkostenkalkulation EP'!$B$8,4)+AN$9),"TTT") = "So",
                                    IF(ISNA(VLOOKUP(EDATE('Projektkostenkalkulation EP'!$B$8,4)+AN$9,Datenquellen!$F$7:$H$45,3,FALSE))," ",VLOOKUP(EDATE('Projektkostenkalkulation EP'!$B$8,4)+AN$9,Datenquellen!$F$7:$H$45,3,FALSE))="X"
                                    ),
                          "X",
                          ""
                          ),
               "X"
            )</f>
        <v/>
      </c>
      <c r="AP49" s="237" t="str">
        <f xml:space="preserve"> IF(TEXT((EDATE('Projektkostenkalkulation EP'!$B$8,4)+AO$9),"MM")=TEXT((EDATE('Projektkostenkalkulation EP'!$B$8,4)+(AO$9-1)),"MM"),
             IF(
                        OR(
                                    TEXT((EDATE('Projektkostenkalkulation EP'!$B$8,4)+AO$9),"TTT") = "Sa",
                                    TEXT((EDATE('Projektkostenkalkulation EP'!$B$8,4)+AO$9),"TTT") = "So",
                                    IF(ISNA(VLOOKUP(EDATE('Projektkostenkalkulation EP'!$B$8,4)+AO$9,Datenquellen!$F$7:$H$45,3,FALSE))," ",VLOOKUP(EDATE('Projektkostenkalkulation EP'!$B$8,4)+AO$9,Datenquellen!$F$7:$H$45,3,FALSE))="X"
                                    ),
                          "X",
                          ""
                          ),
               "X"
            )</f>
        <v>X</v>
      </c>
      <c r="AQ49" s="237" t="str">
        <f xml:space="preserve"> IF(TEXT((EDATE('Projektkostenkalkulation EP'!$B$8,4)+AP$9),"MM")=TEXT((EDATE('Projektkostenkalkulation EP'!$B$8,4)+(AP$9-1)),"MM"),
             IF(
                        OR(
                                    TEXT((EDATE('Projektkostenkalkulation EP'!$B$8,4)+AP$9),"TTT") = "Sa",
                                    TEXT((EDATE('Projektkostenkalkulation EP'!$B$8,4)+AP$9),"TTT") = "So",
                                    IF(ISNA(VLOOKUP(EDATE('Projektkostenkalkulation EP'!$B$8,4)+AP$9,Datenquellen!$F$7:$H$45,3,FALSE))," ",VLOOKUP(EDATE('Projektkostenkalkulation EP'!$B$8,4)+AP$9,Datenquellen!$F$7:$H$45,3,FALSE))="X"
                                    ),
                          "X",
                          ""
                          ),
               "X"
            )</f>
        <v>X</v>
      </c>
      <c r="AR49" s="237" t="str">
        <f xml:space="preserve"> IF(TEXT((EDATE('Projektkostenkalkulation EP'!$B$8,4)+AQ$9),"MM")=TEXT((EDATE('Projektkostenkalkulation EP'!$B$8,4)+(AQ$9-1)),"MM"),
             IF(
                        OR(
                                    TEXT((EDATE('Projektkostenkalkulation EP'!$B$8,4)+AQ$9),"TTT") = "Sa",
                                    TEXT((EDATE('Projektkostenkalkulation EP'!$B$8,4)+AQ$9),"TTT") = "So",
                                    IF(ISNA(VLOOKUP(EDATE('Projektkostenkalkulation EP'!$B$8,4)+AQ$9,Datenquellen!$F$7:$H$45,3,FALSE))," ",VLOOKUP(EDATE('Projektkostenkalkulation EP'!$B$8,4)+AQ$9,Datenquellen!$F$7:$H$45,3,FALSE))="X"
                                    ),
                          "X",
                          ""
                          ),
               "X"
            )</f>
        <v/>
      </c>
      <c r="AS49" s="237" t="str">
        <f xml:space="preserve"> IF(TEXT((EDATE('Projektkostenkalkulation EP'!$B$8,4)+AR$9),"MM")=TEXT((EDATE('Projektkostenkalkulation EP'!$B$8,4)+(AR$9-1)),"MM"),
             IF(
                        OR(
                                    TEXT((EDATE('Projektkostenkalkulation EP'!$B$8,4)+AR$9),"TTT") = "Sa",
                                    TEXT((EDATE('Projektkostenkalkulation EP'!$B$8,4)+AR$9),"TTT") = "So",
                                    IF(ISNA(VLOOKUP(EDATE('Projektkostenkalkulation EP'!$B$8,4)+AR$9,Datenquellen!$F$7:$H$45,3,FALSE))," ",VLOOKUP(EDATE('Projektkostenkalkulation EP'!$B$8,4)+AR$9,Datenquellen!$F$7:$H$45,3,FALSE))="X"
                                    ),
                          "X",
                          ""
                          ),
               "X"
            )</f>
        <v/>
      </c>
      <c r="AT49" s="237" t="str">
        <f xml:space="preserve"> IF(TEXT((EDATE('Projektkostenkalkulation EP'!$B$8,4)+AS$9),"MM")=TEXT((EDATE('Projektkostenkalkulation EP'!$B$8,4)+(AS$9-1)),"MM"),
             IF(
                        OR(
                                    TEXT((EDATE('Projektkostenkalkulation EP'!$B$8,4)+AS$9),"TTT") = "Sa",
                                    TEXT((EDATE('Projektkostenkalkulation EP'!$B$8,4)+AS$9),"TTT") = "So",
                                    IF(ISNA(VLOOKUP(EDATE('Projektkostenkalkulation EP'!$B$8,4)+AS$9,Datenquellen!$F$7:$H$45,3,FALSE))," ",VLOOKUP(EDATE('Projektkostenkalkulation EP'!$B$8,4)+AS$9,Datenquellen!$F$7:$H$45,3,FALSE))="X"
                                    ),
                          "X",
                          ""
                          ),
               "X"
            )</f>
        <v/>
      </c>
      <c r="AU49" s="237" t="str">
        <f xml:space="preserve"> IF(TEXT((EDATE('Projektkostenkalkulation EP'!$B$8,4)+AT$9),"MM")=TEXT((EDATE('Projektkostenkalkulation EP'!$B$8,4)+(AT$9-1)),"MM"),
             IF(
                        OR(
                                    TEXT((EDATE('Projektkostenkalkulation EP'!$B$8,4)+AT$9),"TTT") = "Sa",
                                    TEXT((EDATE('Projektkostenkalkulation EP'!$B$8,4)+AT$9),"TTT") = "So",
                                    IF(ISNA(VLOOKUP(EDATE('Projektkostenkalkulation EP'!$B$8,4)+AT$9,Datenquellen!$F$7:$H$45,3,FALSE))," ",VLOOKUP(EDATE('Projektkostenkalkulation EP'!$B$8,4)+AT$9,Datenquellen!$F$7:$H$45,3,FALSE))="X"
                                    ),
                          "X",
                          ""
                          ),
               "X"
            )</f>
        <v>X</v>
      </c>
      <c r="AV49" s="237" t="str">
        <f xml:space="preserve"> IF(TEXT((EDATE('Projektkostenkalkulation EP'!$B$8,4)+AU$9),"MM")=TEXT((EDATE('Projektkostenkalkulation EP'!$B$8,4)+(AU$9-1)),"MM"),
             IF(
                        OR(
                                    TEXT((EDATE('Projektkostenkalkulation EP'!$B$8,4)+AU$9),"TTT") = "Sa",
                                    TEXT((EDATE('Projektkostenkalkulation EP'!$B$8,4)+AU$9),"TTT") = "So",
                                    IF(ISNA(VLOOKUP(EDATE('Projektkostenkalkulation EP'!$B$8,4)+AU$9,Datenquellen!$F$7:$H$45,3,FALSE))," ",VLOOKUP(EDATE('Projektkostenkalkulation EP'!$B$8,4)+AU$9,Datenquellen!$F$7:$H$45,3,FALSE))="X"
                                    ),
                          "X",
                          ""
                          ),
               "X"
            )</f>
        <v/>
      </c>
      <c r="AW49" s="237" t="str">
        <f xml:space="preserve"> IF(TEXT((EDATE('Projektkostenkalkulation EP'!$B$8,4)+AV$9),"MM")=TEXT((EDATE('Projektkostenkalkulation EP'!$B$8,4)+(AV$9-1)),"MM"),
             IF(
                        OR(
                                    TEXT((EDATE('Projektkostenkalkulation EP'!$B$8,4)+AV$9),"TTT") = "Sa",
                                    TEXT((EDATE('Projektkostenkalkulation EP'!$B$8,4)+AV$9),"TTT") = "So",
                                    IF(ISNA(VLOOKUP(EDATE('Projektkostenkalkulation EP'!$B$8,4)+AV$9,Datenquellen!$F$7:$H$45,3,FALSE))," ",VLOOKUP(EDATE('Projektkostenkalkulation EP'!$B$8,4)+AV$9,Datenquellen!$F$7:$H$45,3,FALSE))="X"
                                    ),
                          "X",
                          ""
                          ),
               "X"
            )</f>
        <v>X</v>
      </c>
      <c r="AX49" s="237" t="str">
        <f xml:space="preserve"> IF(TEXT((EDATE('Projektkostenkalkulation EP'!$B$8,4)+AW$9),"MM")=TEXT((EDATE('Projektkostenkalkulation EP'!$B$8,4)+(AW$9-1)),"MM"),
             IF(
                        OR(
                                    TEXT((EDATE('Projektkostenkalkulation EP'!$B$8,4)+AW$9),"TTT") = "Sa",
                                    TEXT((EDATE('Projektkostenkalkulation EP'!$B$8,4)+AW$9),"TTT") = "So",
                                    IF(ISNA(VLOOKUP(EDATE('Projektkostenkalkulation EP'!$B$8,4)+AW$9,Datenquellen!$F$7:$H$45,3,FALSE))," ",VLOOKUP(EDATE('Projektkostenkalkulation EP'!$B$8,4)+AW$9,Datenquellen!$F$7:$H$45,3,FALSE))="X"
                                    ),
                          "X",
                          ""
                          ),
               "X"
            )</f>
        <v>X</v>
      </c>
      <c r="AY49" s="237" t="str">
        <f xml:space="preserve"> IF(TEXT((EDATE('Projektkostenkalkulation EP'!$B$8,4)+AX$9),"MM")=TEXT((EDATE('Projektkostenkalkulation EP'!$B$8,4)+(AX$9-1)),"MM"),
             IF(
                        OR(
                                    TEXT((EDATE('Projektkostenkalkulation EP'!$B$8,4)+AX$9),"TTT") = "Sa",
                                    TEXT((EDATE('Projektkostenkalkulation EP'!$B$8,4)+AX$9),"TTT") = "So",
                                    IF(ISNA(VLOOKUP(EDATE('Projektkostenkalkulation EP'!$B$8,4)+AX$9,Datenquellen!$F$7:$H$45,3,FALSE))," ",VLOOKUP(EDATE('Projektkostenkalkulation EP'!$B$8,4)+AX$9,Datenquellen!$F$7:$H$45,3,FALSE))="X"
                                    ),
                          "X",
                          ""
                          ),
               "X"
            )</f>
        <v/>
      </c>
      <c r="AZ49" s="237" t="str">
        <f xml:space="preserve"> IF(TEXT((EDATE('Projektkostenkalkulation EP'!$B$8,4)+AY$9),"MM")=TEXT((EDATE('Projektkostenkalkulation EP'!$B$8,4)+(AY$9-1)),"MM"),
             IF(
                        OR(
                                    TEXT((EDATE('Projektkostenkalkulation EP'!$B$8,4)+AY$9),"TTT") = "Sa",
                                    TEXT((EDATE('Projektkostenkalkulation EP'!$B$8,4)+AY$9),"TTT") = "So",
                                    IF(ISNA(VLOOKUP(EDATE('Projektkostenkalkulation EP'!$B$8,4)+AY$9,Datenquellen!$F$7:$H$45,3,FALSE))," ",VLOOKUP(EDATE('Projektkostenkalkulation EP'!$B$8,4)+AY$9,Datenquellen!$F$7:$H$45,3,FALSE))="X"
                                    ),
                          "X",
                          ""
                          ),
               "X"
            )</f>
        <v/>
      </c>
      <c r="BA49" s="237" t="str">
        <f xml:space="preserve"> IF(TEXT((EDATE('Projektkostenkalkulation EP'!$B$8,4)+AZ$9),"MM")=TEXT((EDATE('Projektkostenkalkulation EP'!$B$8,4)+(AZ$9-1)),"MM"),
             IF(
                        OR(
                                    TEXT((EDATE('Projektkostenkalkulation EP'!$B$8,4)+AZ$9),"TTT") = "Sa",
                                    TEXT((EDATE('Projektkostenkalkulation EP'!$B$8,4)+AZ$9),"TTT") = "So",
                                    IF(ISNA(VLOOKUP(EDATE('Projektkostenkalkulation EP'!$B$8,4)+AZ$9,Datenquellen!$F$7:$H$45,3,FALSE))," ",VLOOKUP(EDATE('Projektkostenkalkulation EP'!$B$8,4)+AZ$9,Datenquellen!$F$7:$H$45,3,FALSE))="X"
                                    ),
                          "X",
                          ""
                          ),
               "X"
            )</f>
        <v/>
      </c>
      <c r="BB49" s="237" t="str">
        <f xml:space="preserve"> IF(TEXT((EDATE('Projektkostenkalkulation EP'!$B$8,4)+BA$9),"MM")=TEXT((EDATE('Projektkostenkalkulation EP'!$B$8,4)+(BA$9-1)),"MM"),
             IF(
                        OR(
                                    TEXT((EDATE('Projektkostenkalkulation EP'!$B$8,4)+BA$9),"TTT") = "Sa",
                                    TEXT((EDATE('Projektkostenkalkulation EP'!$B$8,4)+BA$9),"TTT") = "So",
                                    IF(ISNA(VLOOKUP(EDATE('Projektkostenkalkulation EP'!$B$8,4)+BA$9,Datenquellen!$F$7:$H$45,3,FALSE))," ",VLOOKUP(EDATE('Projektkostenkalkulation EP'!$B$8,4)+BA$9,Datenquellen!$F$7:$H$45,3,FALSE))="X"
                                    ),
                          "X",
                          ""
                          ),
               "X"
            )</f>
        <v/>
      </c>
      <c r="BC49" s="237" t="str">
        <f xml:space="preserve"> IF(TEXT((EDATE('Projektkostenkalkulation EP'!$B$8,4)+BB$9),"MM")=TEXT((EDATE('Projektkostenkalkulation EP'!$B$8,4)+(BB$9-1)),"MM"),
             IF(
                        OR(
                                    TEXT((EDATE('Projektkostenkalkulation EP'!$B$8,4)+BB$9),"TTT") = "Sa",
                                    TEXT((EDATE('Projektkostenkalkulation EP'!$B$8,4)+BB$9),"TTT") = "So",
                                    IF(ISNA(VLOOKUP(EDATE('Projektkostenkalkulation EP'!$B$8,4)+BB$9,Datenquellen!$F$7:$H$45,3,FALSE))," ",VLOOKUP(EDATE('Projektkostenkalkulation EP'!$B$8,4)+BB$9,Datenquellen!$F$7:$H$45,3,FALSE))="X"
                                    ),
                          "X",
                          ""
                          ),
               "X"
            )</f>
        <v/>
      </c>
      <c r="BD49" s="237" t="str">
        <f xml:space="preserve"> IF(TEXT((EDATE('Projektkostenkalkulation EP'!$B$8,4)+BC$9),"MM")=TEXT((EDATE('Projektkostenkalkulation EP'!$B$8,4)+(BC$9-1)),"MM"),
             IF(
                        OR(
                                    TEXT((EDATE('Projektkostenkalkulation EP'!$B$8,4)+BC$9),"TTT") = "Sa",
                                    TEXT((EDATE('Projektkostenkalkulation EP'!$B$8,4)+BC$9),"TTT") = "So",
                                    IF(ISNA(VLOOKUP(EDATE('Projektkostenkalkulation EP'!$B$8,4)+BC$9,Datenquellen!$F$7:$H$45,3,FALSE))," ",VLOOKUP(EDATE('Projektkostenkalkulation EP'!$B$8,4)+BC$9,Datenquellen!$F$7:$H$45,3,FALSE))="X"
                                    ),
                          "X",
                          ""
                          ),
               "X"
            )</f>
        <v>X</v>
      </c>
      <c r="BE49" s="237" t="str">
        <f xml:space="preserve"> IF(TEXT((EDATE('Projektkostenkalkulation EP'!$B$8,4)+BD$9),"MM")=TEXT((EDATE('Projektkostenkalkulation EP'!$B$8,4)+(BD$9-1)),"MM"),
             IF(
                        OR(
                                    TEXT((EDATE('Projektkostenkalkulation EP'!$B$8,4)+BD$9),"TTT") = "Sa",
                                    TEXT((EDATE('Projektkostenkalkulation EP'!$B$8,4)+BD$9),"TTT") = "So",
                                    IF(ISNA(VLOOKUP(EDATE('Projektkostenkalkulation EP'!$B$8,4)+BD$9,Datenquellen!$F$7:$H$45,3,FALSE))," ",VLOOKUP(EDATE('Projektkostenkalkulation EP'!$B$8,4)+BD$9,Datenquellen!$F$7:$H$45,3,FALSE))="X"
                                    ),
                          "X",
                          ""
                          ),
               "X"
            )</f>
        <v>X</v>
      </c>
      <c r="BF49" s="237" t="str">
        <f xml:space="preserve"> IF(TEXT((EDATE('Projektkostenkalkulation EP'!$B$8,4)+BE$9),"MM")=TEXT((EDATE('Projektkostenkalkulation EP'!$B$8,4)+(BE$9-1)),"MM"),
             IF(
                        OR(
                                    TEXT((EDATE('Projektkostenkalkulation EP'!$B$8,4)+BE$9),"TTT") = "Sa",
                                    TEXT((EDATE('Projektkostenkalkulation EP'!$B$8,4)+BE$9),"TTT") = "So",
                                    IF(ISNA(VLOOKUP(EDATE('Projektkostenkalkulation EP'!$B$8,4)+BE$9,Datenquellen!$F$7:$H$45,3,FALSE))," ",VLOOKUP(EDATE('Projektkostenkalkulation EP'!$B$8,4)+BE$9,Datenquellen!$F$7:$H$45,3,FALSE))="X"
                                    ),
                          "X",
                          ""
                          ),
               "X"
            )</f>
        <v>X</v>
      </c>
      <c r="BG49" s="237" t="str">
        <f xml:space="preserve"> IF(TEXT((EDATE('Projektkostenkalkulation EP'!$B$8,4)+BF$9),"MM")=TEXT((EDATE('Projektkostenkalkulation EP'!$B$8,4)+(BF$9-1)),"MM"),
             IF(
                        OR(
                                    TEXT((EDATE('Projektkostenkalkulation EP'!$B$8,4)+BF$9),"TTT") = "Sa",
                                    TEXT((EDATE('Projektkostenkalkulation EP'!$B$8,4)+BF$9),"TTT") = "So",
                                    IF(ISNA(VLOOKUP(EDATE('Projektkostenkalkulation EP'!$B$8,4)+BF$9,Datenquellen!$F$7:$H$45,3,FALSE))," ",VLOOKUP(EDATE('Projektkostenkalkulation EP'!$B$8,4)+BF$9,Datenquellen!$F$7:$H$45,3,FALSE))="X"
                                    ),
                          "X",
                          ""
                          ),
               "X"
            )</f>
        <v/>
      </c>
      <c r="BH49" s="237" t="str">
        <f xml:space="preserve"> IF(TEXT((EDATE('Projektkostenkalkulation EP'!$B$8,4)+BG$9),"MM")=TEXT((EDATE('Projektkostenkalkulation EP'!$B$8,4)+(BG$9-1)),"MM"),
             IF(
                        OR(
                                    TEXT((EDATE('Projektkostenkalkulation EP'!$B$8,4)+BG$9),"TTT") = "Sa",
                                    TEXT((EDATE('Projektkostenkalkulation EP'!$B$8,4)+BG$9),"TTT") = "So",
                                    IF(ISNA(VLOOKUP(EDATE('Projektkostenkalkulation EP'!$B$8,4)+BG$9,Datenquellen!$F$7:$H$45,3,FALSE))," ",VLOOKUP(EDATE('Projektkostenkalkulation EP'!$B$8,4)+BG$9,Datenquellen!$F$7:$H$45,3,FALSE))="X"
                                    ),
                          "X",
                          ""
                          ),
               "X"
            )</f>
        <v/>
      </c>
      <c r="BI49" s="237" t="str">
        <f xml:space="preserve"> IF(TEXT((EDATE('Projektkostenkalkulation EP'!$B$8,4)+BH$9),"MM")=TEXT((EDATE('Projektkostenkalkulation EP'!$B$8,4)+(BH$9-1)),"MM"),
             IF(
                        OR(
                                    TEXT((EDATE('Projektkostenkalkulation EP'!$B$8,4)+BH$9),"TTT") = "Sa",
                                    TEXT((EDATE('Projektkostenkalkulation EP'!$B$8,4)+BH$9),"TTT") = "So",
                                    IF(ISNA(VLOOKUP(EDATE('Projektkostenkalkulation EP'!$B$8,4)+BH$9,Datenquellen!$F$7:$H$45,3,FALSE))," ",VLOOKUP(EDATE('Projektkostenkalkulation EP'!$B$8,4)+BH$9,Datenquellen!$F$7:$H$45,3,FALSE))="X"
                                    ),
                          "X",
                          ""
                          ),
               "X"
            )</f>
        <v/>
      </c>
      <c r="BJ49" s="237" t="str">
        <f xml:space="preserve"> IF(TEXT((EDATE('Projektkostenkalkulation EP'!$B$8,4)+BI$9),"MM")=TEXT((EDATE('Projektkostenkalkulation EP'!$B$8,4)+(BI$9-1)),"MM"),
             IF(
                        OR(
                                    TEXT((EDATE('Projektkostenkalkulation EP'!$B$8,4)+BI$9),"TTT") = "Sa",
                                    TEXT((EDATE('Projektkostenkalkulation EP'!$B$8,4)+BI$9),"TTT") = "So",
                                    IF(ISNA(VLOOKUP(EDATE('Projektkostenkalkulation EP'!$B$8,4)+BI$9,Datenquellen!$F$7:$H$45,3,FALSE))," ",VLOOKUP(EDATE('Projektkostenkalkulation EP'!$B$8,4)+BI$9,Datenquellen!$F$7:$H$45,3,FALSE))="X"
                                    ),
                          "X",
                          ""
                          ),
               "X"
            )</f>
        <v/>
      </c>
      <c r="BK49" s="237" t="str">
        <f xml:space="preserve"> IF(TEXT((EDATE('Projektkostenkalkulation EP'!$B$8,4)+BJ$9),"MM")=TEXT((EDATE('Projektkostenkalkulation EP'!$B$8,4)+(BJ$9-1)),"MM"),
             IF(
                        OR(
                                    TEXT((EDATE('Projektkostenkalkulation EP'!$B$8,4)+BJ$9),"TTT") = "Sa",
                                    TEXT((EDATE('Projektkostenkalkulation EP'!$B$8,4)+BJ$9),"TTT") = "So",
                                    IF(ISNA(VLOOKUP(EDATE('Projektkostenkalkulation EP'!$B$8,4)+BJ$9,Datenquellen!$F$7:$H$45,3,FALSE))," ",VLOOKUP(EDATE('Projektkostenkalkulation EP'!$B$8,4)+BJ$9,Datenquellen!$F$7:$H$45,3,FALSE))="X"
                                    ),
                          "X",
                          ""
                          ),
               "X"
            )</f>
        <v>X</v>
      </c>
      <c r="BL49" s="237" t="str">
        <f xml:space="preserve"> IF(TEXT((EDATE('Projektkostenkalkulation EP'!$B$8,4)+BK$9),"MM")=TEXT((EDATE('Projektkostenkalkulation EP'!$B$8,4)+(BK$9-1)),"MM"),
             IF(
                        OR(
                                    TEXT((EDATE('Projektkostenkalkulation EP'!$B$8,4)+BK$9),"TTT") = "Sa",
                                    TEXT((EDATE('Projektkostenkalkulation EP'!$B$8,4)+BK$9),"TTT") = "So",
                                    IF(ISNA(VLOOKUP(EDATE('Projektkostenkalkulation EP'!$B$8,4)+BK$9,Datenquellen!$F$7:$H$45,3,FALSE))," ",VLOOKUP(EDATE('Projektkostenkalkulation EP'!$B$8,4)+BK$9,Datenquellen!$F$7:$H$45,3,FALSE))="X"
                                    ),
                          "X",
                          ""
                          ),
               "X"
            )</f>
        <v>X</v>
      </c>
      <c r="BM49" s="237" t="str">
        <f xml:space="preserve"> IF(TEXT((EDATE('Projektkostenkalkulation EP'!$B$8,4)+BL$9),"MM")=TEXT((EDATE('Projektkostenkalkulation EP'!$B$8,4)+(BL$9-1)),"MM"),
             IF(
                        OR(
                                    TEXT((EDATE('Projektkostenkalkulation EP'!$B$8,4)+BL$9),"TTT") = "Sa",
                                    TEXT((EDATE('Projektkostenkalkulation EP'!$B$8,4)+BL$9),"TTT") = "So",
                                    IF(ISNA(VLOOKUP(EDATE('Projektkostenkalkulation EP'!$B$8,4)+BL$9,Datenquellen!$F$7:$H$45,3,FALSE))," ",VLOOKUP(EDATE('Projektkostenkalkulation EP'!$B$8,4)+BL$9,Datenquellen!$F$7:$H$45,3,FALSE))="X"
                                    ),
                          "X",
                          ""
                          ),
               "X"
            )</f>
        <v/>
      </c>
      <c r="BN49" s="237" t="str">
        <f xml:space="preserve"> IF(TEXT((EDATE('Projektkostenkalkulation EP'!$B$8,4)+BM$9),"MM")=TEXT((EDATE('Projektkostenkalkulation EP'!$B$8,4)+(BM$9-1)),"MM"),
             IF(
                        OR(
                                    TEXT((EDATE('Projektkostenkalkulation EP'!$B$8,4)+BM$9),"TTT") = "Sa",
                                    TEXT((EDATE('Projektkostenkalkulation EP'!$B$8,4)+BM$9),"TTT") = "So",
                                    IF(ISNA(VLOOKUP(EDATE('Projektkostenkalkulation EP'!$B$8,4)+BM$9,Datenquellen!$F$7:$H$45,3,FALSE))," ",VLOOKUP(EDATE('Projektkostenkalkulation EP'!$B$8,4)+BM$9,Datenquellen!$F$7:$H$45,3,FALSE))="X"
                                    ),
                          "X",
                          ""
                          ),
               "X"
            )</f>
        <v/>
      </c>
      <c r="BO49" s="237" t="str">
        <f xml:space="preserve"> IF(TEXT((EDATE('Projektkostenkalkulation EP'!$B$8,4)+BN$9),"MM")=TEXT((EDATE('Projektkostenkalkulation EP'!$B$8,4)+(BN$9-1)),"MM"),
             IF(
                        OR(
                                    TEXT((EDATE('Projektkostenkalkulation EP'!$B$8,4)+BN$9),"TTT") = "Sa",
                                    TEXT((EDATE('Projektkostenkalkulation EP'!$B$8,4)+BN$9),"TTT") = "So",
                                    IF(ISNA(VLOOKUP(EDATE('Projektkostenkalkulation EP'!$B$8,4)+BN$9,Datenquellen!$F$7:$H$45,3,FALSE))," ",VLOOKUP(EDATE('Projektkostenkalkulation EP'!$B$8,4)+BN$9,Datenquellen!$F$7:$H$45,3,FALSE))="X"
                                    ),
                          "X",
                          ""
                          ),
               "X"
            )</f>
        <v/>
      </c>
      <c r="BP49" s="237" t="str">
        <f xml:space="preserve"> IF(TEXT((EDATE('Projektkostenkalkulation EP'!$B$8,4)+BO$9),"MM")=TEXT((EDATE('Projektkostenkalkulation EP'!$B$8,4)+(BO$9-1)),"MM"),
             IF(
                        OR(
                                    TEXT((EDATE('Projektkostenkalkulation EP'!$B$8,4)+BO$9),"TTT") = "Sa",
                                    TEXT((EDATE('Projektkostenkalkulation EP'!$B$8,4)+BO$9),"TTT") = "So",
                                    IF(ISNA(VLOOKUP(EDATE('Projektkostenkalkulation EP'!$B$8,4)+BO$9,Datenquellen!$F$7:$H$45,3,FALSE))," ",VLOOKUP(EDATE('Projektkostenkalkulation EP'!$B$8,4)+BO$9,Datenquellen!$F$7:$H$45,3,FALSE))="X"
                                    ),
                          "X",
                          ""
                          ),
               "X"
            )</f>
        <v>X</v>
      </c>
      <c r="BQ49" s="238" t="str">
        <f xml:space="preserve"> IF(TEXT((EDATE('Projektkostenkalkulation EP'!$B$8,4)+BP$9),"MM")=TEXT((EDATE('Projektkostenkalkulation EP'!$B$8,4)+(BP$9-1)),"MM"),
             IF(
                        OR(
                                    TEXT((EDATE('Projektkostenkalkulation EP'!$B$8,4)+BP$9),"TTT") = "Sa",
                                    TEXT((EDATE('Projektkostenkalkulation EP'!$B$8,4)+BP$9),"TTT") = "So",
                                    IF(ISNA(VLOOKUP(EDATE('Projektkostenkalkulation EP'!$B$8,4)+BP$9,Datenquellen!$F$7:$H$45,3,FALSE))," ",VLOOKUP(EDATE('Projektkostenkalkulation EP'!$B$8,4)+BP$9,Datenquellen!$F$7:$H$45,3,FALSE))="X"
                                    ),
                          "X",
                          ""
                          ),
               "X"
            )</f>
        <v/>
      </c>
      <c r="BR49" s="239"/>
      <c r="BS49" s="240"/>
      <c r="BT49" s="241" t="s">
        <v>67</v>
      </c>
      <c r="BU49" s="474"/>
      <c r="BV49" s="236"/>
      <c r="BW49" s="237" t="str">
        <f>IF(
            OR(
                     TEXT(EDATE('Projektkostenkalkulation EP'!$B$8,4),"TTT") = "Sa",
                     TEXT(EDATE('Projektkostenkalkulation EP'!$B$8,4),"TTT") = "So",
                     IF(ISNA(VLOOKUP(EDATE('Projektkostenkalkulation EP'!$B$8,4),Datenquellen!$F$7:$H$45,3,FALSE))," ",VLOOKUP(EDATE('Projektkostenkalkulation EP'!$B$8,4),Datenquellen!$F$7:$H$45,3,FALSE))="X"
                            ),
                    "X",
                    ""
            )</f>
        <v>X</v>
      </c>
      <c r="BX49" s="237" t="str">
        <f xml:space="preserve"> IF(TEXT((EDATE('Projektkostenkalkulation EP'!$B$8,4)+BW$9),"MM")=TEXT((EDATE('Projektkostenkalkulation EP'!$B$8,4)+(BW$9-1)),"MM"),
             IF(
                        OR(
                                    TEXT((EDATE('Projektkostenkalkulation EP'!$B$8,4)+BW$9),"TTT") = "Sa",
                                    TEXT((EDATE('Projektkostenkalkulation EP'!$B$8,4)+BW$9),"TTT") = "So",
                                    IF(ISNA(VLOOKUP(EDATE('Projektkostenkalkulation EP'!$B$8,4)+BW$9,Datenquellen!$F$7:$H$45,3,FALSE))," ",VLOOKUP(EDATE('Projektkostenkalkulation EP'!$B$8,4)+BW$9,Datenquellen!$F$7:$H$45,3,FALSE))="X"
                                    ),
                          "X",
                          ""
                          ),
               "X"
            )</f>
        <v/>
      </c>
      <c r="BY49" s="237" t="str">
        <f xml:space="preserve"> IF(TEXT((EDATE('Projektkostenkalkulation EP'!$B$8,4)+BX$9),"MM")=TEXT((EDATE('Projektkostenkalkulation EP'!$B$8,4)+(BX$9-1)),"MM"),
             IF(
                        OR(
                                    TEXT((EDATE('Projektkostenkalkulation EP'!$B$8,4)+BX$9),"TTT") = "Sa",
                                    TEXT((EDATE('Projektkostenkalkulation EP'!$B$8,4)+BX$9),"TTT") = "So",
                                    IF(ISNA(VLOOKUP(EDATE('Projektkostenkalkulation EP'!$B$8,4)+BX$9,Datenquellen!$F$7:$H$45,3,FALSE))," ",VLOOKUP(EDATE('Projektkostenkalkulation EP'!$B$8,4)+BX$9,Datenquellen!$F$7:$H$45,3,FALSE))="X"
                                    ),
                          "X",
                          ""
                          ),
               "X"
            )</f>
        <v/>
      </c>
      <c r="BZ49" s="237" t="str">
        <f xml:space="preserve"> IF(TEXT((EDATE('Projektkostenkalkulation EP'!$B$8,4)+BY$9),"MM")=TEXT((EDATE('Projektkostenkalkulation EP'!$B$8,4)+(BY$9-1)),"MM"),
             IF(
                        OR(
                                    TEXT((EDATE('Projektkostenkalkulation EP'!$B$8,4)+BY$9),"TTT") = "Sa",
                                    TEXT((EDATE('Projektkostenkalkulation EP'!$B$8,4)+BY$9),"TTT") = "So",
                                    IF(ISNA(VLOOKUP(EDATE('Projektkostenkalkulation EP'!$B$8,4)+BY$9,Datenquellen!$F$7:$H$45,3,FALSE))," ",VLOOKUP(EDATE('Projektkostenkalkulation EP'!$B$8,4)+BY$9,Datenquellen!$F$7:$H$45,3,FALSE))="X"
                                    ),
                          "X",
                          ""
                          ),
               "X"
            )</f>
        <v>X</v>
      </c>
      <c r="CA49" s="237" t="str">
        <f xml:space="preserve"> IF(TEXT((EDATE('Projektkostenkalkulation EP'!$B$8,4)+BZ$9),"MM")=TEXT((EDATE('Projektkostenkalkulation EP'!$B$8,4)+(BZ$9-1)),"MM"),
             IF(
                        OR(
                                    TEXT((EDATE('Projektkostenkalkulation EP'!$B$8,4)+BZ$9),"TTT") = "Sa",
                                    TEXT((EDATE('Projektkostenkalkulation EP'!$B$8,4)+BZ$9),"TTT") = "So",
                                    IF(ISNA(VLOOKUP(EDATE('Projektkostenkalkulation EP'!$B$8,4)+BZ$9,Datenquellen!$F$7:$H$45,3,FALSE))," ",VLOOKUP(EDATE('Projektkostenkalkulation EP'!$B$8,4)+BZ$9,Datenquellen!$F$7:$H$45,3,FALSE))="X"
                                    ),
                          "X",
                          ""
                          ),
               "X"
            )</f>
        <v>X</v>
      </c>
      <c r="CB49" s="237" t="str">
        <f xml:space="preserve"> IF(TEXT((EDATE('Projektkostenkalkulation EP'!$B$8,4)+CA$9),"MM")=TEXT((EDATE('Projektkostenkalkulation EP'!$B$8,4)+(CA$9-1)),"MM"),
             IF(
                        OR(
                                    TEXT((EDATE('Projektkostenkalkulation EP'!$B$8,4)+CA$9),"TTT") = "Sa",
                                    TEXT((EDATE('Projektkostenkalkulation EP'!$B$8,4)+CA$9),"TTT") = "So",
                                    IF(ISNA(VLOOKUP(EDATE('Projektkostenkalkulation EP'!$B$8,4)+CA$9,Datenquellen!$F$7:$H$45,3,FALSE))," ",VLOOKUP(EDATE('Projektkostenkalkulation EP'!$B$8,4)+CA$9,Datenquellen!$F$7:$H$45,3,FALSE))="X"
                                    ),
                          "X",
                          ""
                          ),
               "X"
            )</f>
        <v/>
      </c>
      <c r="CC49" s="237" t="str">
        <f xml:space="preserve"> IF(TEXT((EDATE('Projektkostenkalkulation EP'!$B$8,4)+CB$9),"MM")=TEXT((EDATE('Projektkostenkalkulation EP'!$B$8,4)+(CB$9-1)),"MM"),
             IF(
                        OR(
                                    TEXT((EDATE('Projektkostenkalkulation EP'!$B$8,4)+CB$9),"TTT") = "Sa",
                                    TEXT((EDATE('Projektkostenkalkulation EP'!$B$8,4)+CB$9),"TTT") = "So",
                                    IF(ISNA(VLOOKUP(EDATE('Projektkostenkalkulation EP'!$B$8,4)+CB$9,Datenquellen!$F$7:$H$45,3,FALSE))," ",VLOOKUP(EDATE('Projektkostenkalkulation EP'!$B$8,4)+CB$9,Datenquellen!$F$7:$H$45,3,FALSE))="X"
                                    ),
                          "X",
                          ""
                          ),
               "X"
            )</f>
        <v/>
      </c>
      <c r="CD49" s="237" t="str">
        <f xml:space="preserve"> IF(TEXT((EDATE('Projektkostenkalkulation EP'!$B$8,4)+CC$9),"MM")=TEXT((EDATE('Projektkostenkalkulation EP'!$B$8,4)+(CC$9-1)),"MM"),
             IF(
                        OR(
                                    TEXT((EDATE('Projektkostenkalkulation EP'!$B$8,4)+CC$9),"TTT") = "Sa",
                                    TEXT((EDATE('Projektkostenkalkulation EP'!$B$8,4)+CC$9),"TTT") = "So",
                                    IF(ISNA(VLOOKUP(EDATE('Projektkostenkalkulation EP'!$B$8,4)+CC$9,Datenquellen!$F$7:$H$45,3,FALSE))," ",VLOOKUP(EDATE('Projektkostenkalkulation EP'!$B$8,4)+CC$9,Datenquellen!$F$7:$H$45,3,FALSE))="X"
                                    ),
                          "X",
                          ""
                          ),
               "X"
            )</f>
        <v/>
      </c>
      <c r="CE49" s="237" t="str">
        <f xml:space="preserve"> IF(TEXT((EDATE('Projektkostenkalkulation EP'!$B$8,4)+CD$9),"MM")=TEXT((EDATE('Projektkostenkalkulation EP'!$B$8,4)+(CD$9-1)),"MM"),
             IF(
                        OR(
                                    TEXT((EDATE('Projektkostenkalkulation EP'!$B$8,4)+CD$9),"TTT") = "Sa",
                                    TEXT((EDATE('Projektkostenkalkulation EP'!$B$8,4)+CD$9),"TTT") = "So",
                                    IF(ISNA(VLOOKUP(EDATE('Projektkostenkalkulation EP'!$B$8,4)+CD$9,Datenquellen!$F$7:$H$45,3,FALSE))," ",VLOOKUP(EDATE('Projektkostenkalkulation EP'!$B$8,4)+CD$9,Datenquellen!$F$7:$H$45,3,FALSE))="X"
                                    ),
                          "X",
                          ""
                          ),
               "X"
            )</f>
        <v>X</v>
      </c>
      <c r="CF49" s="237" t="str">
        <f xml:space="preserve"> IF(TEXT((EDATE('Projektkostenkalkulation EP'!$B$8,4)+CE$9),"MM")=TEXT((EDATE('Projektkostenkalkulation EP'!$B$8,4)+(CE$9-1)),"MM"),
             IF(
                        OR(
                                    TEXT((EDATE('Projektkostenkalkulation EP'!$B$8,4)+CE$9),"TTT") = "Sa",
                                    TEXT((EDATE('Projektkostenkalkulation EP'!$B$8,4)+CE$9),"TTT") = "So",
                                    IF(ISNA(VLOOKUP(EDATE('Projektkostenkalkulation EP'!$B$8,4)+CE$9,Datenquellen!$F$7:$H$45,3,FALSE))," ",VLOOKUP(EDATE('Projektkostenkalkulation EP'!$B$8,4)+CE$9,Datenquellen!$F$7:$H$45,3,FALSE))="X"
                                    ),
                          "X",
                          ""
                          ),
               "X"
            )</f>
        <v/>
      </c>
      <c r="CG49" s="237" t="str">
        <f xml:space="preserve"> IF(TEXT((EDATE('Projektkostenkalkulation EP'!$B$8,4)+CF$9),"MM")=TEXT((EDATE('Projektkostenkalkulation EP'!$B$8,4)+(CF$9-1)),"MM"),
             IF(
                        OR(
                                    TEXT((EDATE('Projektkostenkalkulation EP'!$B$8,4)+CF$9),"TTT") = "Sa",
                                    TEXT((EDATE('Projektkostenkalkulation EP'!$B$8,4)+CF$9),"TTT") = "So",
                                    IF(ISNA(VLOOKUP(EDATE('Projektkostenkalkulation EP'!$B$8,4)+CF$9,Datenquellen!$F$7:$H$45,3,FALSE))," ",VLOOKUP(EDATE('Projektkostenkalkulation EP'!$B$8,4)+CF$9,Datenquellen!$F$7:$H$45,3,FALSE))="X"
                                    ),
                          "X",
                          ""
                          ),
               "X"
            )</f>
        <v>X</v>
      </c>
      <c r="CH49" s="237" t="str">
        <f xml:space="preserve"> IF(TEXT((EDATE('Projektkostenkalkulation EP'!$B$8,4)+CG$9),"MM")=TEXT((EDATE('Projektkostenkalkulation EP'!$B$8,4)+(CG$9-1)),"MM"),
             IF(
                        OR(
                                    TEXT((EDATE('Projektkostenkalkulation EP'!$B$8,4)+CG$9),"TTT") = "Sa",
                                    TEXT((EDATE('Projektkostenkalkulation EP'!$B$8,4)+CG$9),"TTT") = "So",
                                    IF(ISNA(VLOOKUP(EDATE('Projektkostenkalkulation EP'!$B$8,4)+CG$9,Datenquellen!$F$7:$H$45,3,FALSE))," ",VLOOKUP(EDATE('Projektkostenkalkulation EP'!$B$8,4)+CG$9,Datenquellen!$F$7:$H$45,3,FALSE))="X"
                                    ),
                          "X",
                          ""
                          ),
               "X"
            )</f>
        <v>X</v>
      </c>
      <c r="CI49" s="237" t="str">
        <f xml:space="preserve"> IF(TEXT((EDATE('Projektkostenkalkulation EP'!$B$8,4)+CH$9),"MM")=TEXT((EDATE('Projektkostenkalkulation EP'!$B$8,4)+(CH$9-1)),"MM"),
             IF(
                        OR(
                                    TEXT((EDATE('Projektkostenkalkulation EP'!$B$8,4)+CH$9),"TTT") = "Sa",
                                    TEXT((EDATE('Projektkostenkalkulation EP'!$B$8,4)+CH$9),"TTT") = "So",
                                    IF(ISNA(VLOOKUP(EDATE('Projektkostenkalkulation EP'!$B$8,4)+CH$9,Datenquellen!$F$7:$H$45,3,FALSE))," ",VLOOKUP(EDATE('Projektkostenkalkulation EP'!$B$8,4)+CH$9,Datenquellen!$F$7:$H$45,3,FALSE))="X"
                                    ),
                          "X",
                          ""
                          ),
               "X"
            )</f>
        <v/>
      </c>
      <c r="CJ49" s="237" t="str">
        <f xml:space="preserve"> IF(TEXT((EDATE('Projektkostenkalkulation EP'!$B$8,4)+CI$9),"MM")=TEXT((EDATE('Projektkostenkalkulation EP'!$B$8,4)+(CI$9-1)),"MM"),
             IF(
                        OR(
                                    TEXT((EDATE('Projektkostenkalkulation EP'!$B$8,4)+CI$9),"TTT") = "Sa",
                                    TEXT((EDATE('Projektkostenkalkulation EP'!$B$8,4)+CI$9),"TTT") = "So",
                                    IF(ISNA(VLOOKUP(EDATE('Projektkostenkalkulation EP'!$B$8,4)+CI$9,Datenquellen!$F$7:$H$45,3,FALSE))," ",VLOOKUP(EDATE('Projektkostenkalkulation EP'!$B$8,4)+CI$9,Datenquellen!$F$7:$H$45,3,FALSE))="X"
                                    ),
                          "X",
                          ""
                          ),
               "X"
            )</f>
        <v/>
      </c>
      <c r="CK49" s="237" t="str">
        <f xml:space="preserve"> IF(TEXT((EDATE('Projektkostenkalkulation EP'!$B$8,4)+CJ$9),"MM")=TEXT((EDATE('Projektkostenkalkulation EP'!$B$8,4)+(CJ$9-1)),"MM"),
             IF(
                        OR(
                                    TEXT((EDATE('Projektkostenkalkulation EP'!$B$8,4)+CJ$9),"TTT") = "Sa",
                                    TEXT((EDATE('Projektkostenkalkulation EP'!$B$8,4)+CJ$9),"TTT") = "So",
                                    IF(ISNA(VLOOKUP(EDATE('Projektkostenkalkulation EP'!$B$8,4)+CJ$9,Datenquellen!$F$7:$H$45,3,FALSE))," ",VLOOKUP(EDATE('Projektkostenkalkulation EP'!$B$8,4)+CJ$9,Datenquellen!$F$7:$H$45,3,FALSE))="X"
                                    ),
                          "X",
                          ""
                          ),
               "X"
            )</f>
        <v/>
      </c>
      <c r="CL49" s="237" t="str">
        <f xml:space="preserve"> IF(TEXT((EDATE('Projektkostenkalkulation EP'!$B$8,4)+CK$9),"MM")=TEXT((EDATE('Projektkostenkalkulation EP'!$B$8,4)+(CK$9-1)),"MM"),
             IF(
                        OR(
                                    TEXT((EDATE('Projektkostenkalkulation EP'!$B$8,4)+CK$9),"TTT") = "Sa",
                                    TEXT((EDATE('Projektkostenkalkulation EP'!$B$8,4)+CK$9),"TTT") = "So",
                                    IF(ISNA(VLOOKUP(EDATE('Projektkostenkalkulation EP'!$B$8,4)+CK$9,Datenquellen!$F$7:$H$45,3,FALSE))," ",VLOOKUP(EDATE('Projektkostenkalkulation EP'!$B$8,4)+CK$9,Datenquellen!$F$7:$H$45,3,FALSE))="X"
                                    ),
                          "X",
                          ""
                          ),
               "X"
            )</f>
        <v/>
      </c>
      <c r="CM49" s="237" t="str">
        <f xml:space="preserve"> IF(TEXT((EDATE('Projektkostenkalkulation EP'!$B$8,4)+CL$9),"MM")=TEXT((EDATE('Projektkostenkalkulation EP'!$B$8,4)+(CL$9-1)),"MM"),
             IF(
                        OR(
                                    TEXT((EDATE('Projektkostenkalkulation EP'!$B$8,4)+CL$9),"TTT") = "Sa",
                                    TEXT((EDATE('Projektkostenkalkulation EP'!$B$8,4)+CL$9),"TTT") = "So",
                                    IF(ISNA(VLOOKUP(EDATE('Projektkostenkalkulation EP'!$B$8,4)+CL$9,Datenquellen!$F$7:$H$45,3,FALSE))," ",VLOOKUP(EDATE('Projektkostenkalkulation EP'!$B$8,4)+CL$9,Datenquellen!$F$7:$H$45,3,FALSE))="X"
                                    ),
                          "X",
                          ""
                          ),
               "X"
            )</f>
        <v/>
      </c>
      <c r="CN49" s="237" t="str">
        <f xml:space="preserve"> IF(TEXT((EDATE('Projektkostenkalkulation EP'!$B$8,4)+CM$9),"MM")=TEXT((EDATE('Projektkostenkalkulation EP'!$B$8,4)+(CM$9-1)),"MM"),
             IF(
                        OR(
                                    TEXT((EDATE('Projektkostenkalkulation EP'!$B$8,4)+CM$9),"TTT") = "Sa",
                                    TEXT((EDATE('Projektkostenkalkulation EP'!$B$8,4)+CM$9),"TTT") = "So",
                                    IF(ISNA(VLOOKUP(EDATE('Projektkostenkalkulation EP'!$B$8,4)+CM$9,Datenquellen!$F$7:$H$45,3,FALSE))," ",VLOOKUP(EDATE('Projektkostenkalkulation EP'!$B$8,4)+CM$9,Datenquellen!$F$7:$H$45,3,FALSE))="X"
                                    ),
                          "X",
                          ""
                          ),
               "X"
            )</f>
        <v>X</v>
      </c>
      <c r="CO49" s="237" t="str">
        <f xml:space="preserve"> IF(TEXT((EDATE('Projektkostenkalkulation EP'!$B$8,4)+CN$9),"MM")=TEXT((EDATE('Projektkostenkalkulation EP'!$B$8,4)+(CN$9-1)),"MM"),
             IF(
                        OR(
                                    TEXT((EDATE('Projektkostenkalkulation EP'!$B$8,4)+CN$9),"TTT") = "Sa",
                                    TEXT((EDATE('Projektkostenkalkulation EP'!$B$8,4)+CN$9),"TTT") = "So",
                                    IF(ISNA(VLOOKUP(EDATE('Projektkostenkalkulation EP'!$B$8,4)+CN$9,Datenquellen!$F$7:$H$45,3,FALSE))," ",VLOOKUP(EDATE('Projektkostenkalkulation EP'!$B$8,4)+CN$9,Datenquellen!$F$7:$H$45,3,FALSE))="X"
                                    ),
                          "X",
                          ""
                          ),
               "X"
            )</f>
        <v>X</v>
      </c>
      <c r="CP49" s="237" t="str">
        <f xml:space="preserve"> IF(TEXT((EDATE('Projektkostenkalkulation EP'!$B$8,4)+CO$9),"MM")=TEXT((EDATE('Projektkostenkalkulation EP'!$B$8,4)+(CO$9-1)),"MM"),
             IF(
                        OR(
                                    TEXT((EDATE('Projektkostenkalkulation EP'!$B$8,4)+CO$9),"TTT") = "Sa",
                                    TEXT((EDATE('Projektkostenkalkulation EP'!$B$8,4)+CO$9),"TTT") = "So",
                                    IF(ISNA(VLOOKUP(EDATE('Projektkostenkalkulation EP'!$B$8,4)+CO$9,Datenquellen!$F$7:$H$45,3,FALSE))," ",VLOOKUP(EDATE('Projektkostenkalkulation EP'!$B$8,4)+CO$9,Datenquellen!$F$7:$H$45,3,FALSE))="X"
                                    ),
                          "X",
                          ""
                          ),
               "X"
            )</f>
        <v>X</v>
      </c>
      <c r="CQ49" s="237" t="str">
        <f xml:space="preserve"> IF(TEXT((EDATE('Projektkostenkalkulation EP'!$B$8,4)+CP$9),"MM")=TEXT((EDATE('Projektkostenkalkulation EP'!$B$8,4)+(CP$9-1)),"MM"),
             IF(
                        OR(
                                    TEXT((EDATE('Projektkostenkalkulation EP'!$B$8,4)+CP$9),"TTT") = "Sa",
                                    TEXT((EDATE('Projektkostenkalkulation EP'!$B$8,4)+CP$9),"TTT") = "So",
                                    IF(ISNA(VLOOKUP(EDATE('Projektkostenkalkulation EP'!$B$8,4)+CP$9,Datenquellen!$F$7:$H$45,3,FALSE))," ",VLOOKUP(EDATE('Projektkostenkalkulation EP'!$B$8,4)+CP$9,Datenquellen!$F$7:$H$45,3,FALSE))="X"
                                    ),
                          "X",
                          ""
                          ),
               "X"
            )</f>
        <v/>
      </c>
      <c r="CR49" s="237" t="str">
        <f xml:space="preserve"> IF(TEXT((EDATE('Projektkostenkalkulation EP'!$B$8,4)+CQ$9),"MM")=TEXT((EDATE('Projektkostenkalkulation EP'!$B$8,4)+(CQ$9-1)),"MM"),
             IF(
                        OR(
                                    TEXT((EDATE('Projektkostenkalkulation EP'!$B$8,4)+CQ$9),"TTT") = "Sa",
                                    TEXT((EDATE('Projektkostenkalkulation EP'!$B$8,4)+CQ$9),"TTT") = "So",
                                    IF(ISNA(VLOOKUP(EDATE('Projektkostenkalkulation EP'!$B$8,4)+CQ$9,Datenquellen!$F$7:$H$45,3,FALSE))," ",VLOOKUP(EDATE('Projektkostenkalkulation EP'!$B$8,4)+CQ$9,Datenquellen!$F$7:$H$45,3,FALSE))="X"
                                    ),
                          "X",
                          ""
                          ),
               "X"
            )</f>
        <v/>
      </c>
      <c r="CS49" s="237" t="str">
        <f xml:space="preserve"> IF(TEXT((EDATE('Projektkostenkalkulation EP'!$B$8,4)+CR$9),"MM")=TEXT((EDATE('Projektkostenkalkulation EP'!$B$8,4)+(CR$9-1)),"MM"),
             IF(
                        OR(
                                    TEXT((EDATE('Projektkostenkalkulation EP'!$B$8,4)+CR$9),"TTT") = "Sa",
                                    TEXT((EDATE('Projektkostenkalkulation EP'!$B$8,4)+CR$9),"TTT") = "So",
                                    IF(ISNA(VLOOKUP(EDATE('Projektkostenkalkulation EP'!$B$8,4)+CR$9,Datenquellen!$F$7:$H$45,3,FALSE))," ",VLOOKUP(EDATE('Projektkostenkalkulation EP'!$B$8,4)+CR$9,Datenquellen!$F$7:$H$45,3,FALSE))="X"
                                    ),
                          "X",
                          ""
                          ),
               "X"
            )</f>
        <v/>
      </c>
      <c r="CT49" s="237" t="str">
        <f xml:space="preserve"> IF(TEXT((EDATE('Projektkostenkalkulation EP'!$B$8,4)+CS$9),"MM")=TEXT((EDATE('Projektkostenkalkulation EP'!$B$8,4)+(CS$9-1)),"MM"),
             IF(
                        OR(
                                    TEXT((EDATE('Projektkostenkalkulation EP'!$B$8,4)+CS$9),"TTT") = "Sa",
                                    TEXT((EDATE('Projektkostenkalkulation EP'!$B$8,4)+CS$9),"TTT") = "So",
                                    IF(ISNA(VLOOKUP(EDATE('Projektkostenkalkulation EP'!$B$8,4)+CS$9,Datenquellen!$F$7:$H$45,3,FALSE))," ",VLOOKUP(EDATE('Projektkostenkalkulation EP'!$B$8,4)+CS$9,Datenquellen!$F$7:$H$45,3,FALSE))="X"
                                    ),
                          "X",
                          ""
                          ),
               "X"
            )</f>
        <v/>
      </c>
      <c r="CU49" s="237" t="str">
        <f xml:space="preserve"> IF(TEXT((EDATE('Projektkostenkalkulation EP'!$B$8,4)+CT$9),"MM")=TEXT((EDATE('Projektkostenkalkulation EP'!$B$8,4)+(CT$9-1)),"MM"),
             IF(
                        OR(
                                    TEXT((EDATE('Projektkostenkalkulation EP'!$B$8,4)+CT$9),"TTT") = "Sa",
                                    TEXT((EDATE('Projektkostenkalkulation EP'!$B$8,4)+CT$9),"TTT") = "So",
                                    IF(ISNA(VLOOKUP(EDATE('Projektkostenkalkulation EP'!$B$8,4)+CT$9,Datenquellen!$F$7:$H$45,3,FALSE))," ",VLOOKUP(EDATE('Projektkostenkalkulation EP'!$B$8,4)+CT$9,Datenquellen!$F$7:$H$45,3,FALSE))="X"
                                    ),
                          "X",
                          ""
                          ),
               "X"
            )</f>
        <v>X</v>
      </c>
      <c r="CV49" s="237" t="str">
        <f xml:space="preserve"> IF(TEXT((EDATE('Projektkostenkalkulation EP'!$B$8,4)+CU$9),"MM")=TEXT((EDATE('Projektkostenkalkulation EP'!$B$8,4)+(CU$9-1)),"MM"),
             IF(
                        OR(
                                    TEXT((EDATE('Projektkostenkalkulation EP'!$B$8,4)+CU$9),"TTT") = "Sa",
                                    TEXT((EDATE('Projektkostenkalkulation EP'!$B$8,4)+CU$9),"TTT") = "So",
                                    IF(ISNA(VLOOKUP(EDATE('Projektkostenkalkulation EP'!$B$8,4)+CU$9,Datenquellen!$F$7:$H$45,3,FALSE))," ",VLOOKUP(EDATE('Projektkostenkalkulation EP'!$B$8,4)+CU$9,Datenquellen!$F$7:$H$45,3,FALSE))="X"
                                    ),
                          "X",
                          ""
                          ),
               "X"
            )</f>
        <v>X</v>
      </c>
      <c r="CW49" s="237" t="str">
        <f xml:space="preserve"> IF(TEXT((EDATE('Projektkostenkalkulation EP'!$B$8,4)+CV$9),"MM")=TEXT((EDATE('Projektkostenkalkulation EP'!$B$8,4)+(CV$9-1)),"MM"),
             IF(
                        OR(
                                    TEXT((EDATE('Projektkostenkalkulation EP'!$B$8,4)+CV$9),"TTT") = "Sa",
                                    TEXT((EDATE('Projektkostenkalkulation EP'!$B$8,4)+CV$9),"TTT") = "So",
                                    IF(ISNA(VLOOKUP(EDATE('Projektkostenkalkulation EP'!$B$8,4)+CV$9,Datenquellen!$F$7:$H$45,3,FALSE))," ",VLOOKUP(EDATE('Projektkostenkalkulation EP'!$B$8,4)+CV$9,Datenquellen!$F$7:$H$45,3,FALSE))="X"
                                    ),
                          "X",
                          ""
                          ),
               "X"
            )</f>
        <v/>
      </c>
      <c r="CX49" s="237" t="str">
        <f xml:space="preserve"> IF(TEXT((EDATE('Projektkostenkalkulation EP'!$B$8,4)+CW$9),"MM")=TEXT((EDATE('Projektkostenkalkulation EP'!$B$8,4)+(CW$9-1)),"MM"),
             IF(
                        OR(
                                    TEXT((EDATE('Projektkostenkalkulation EP'!$B$8,4)+CW$9),"TTT") = "Sa",
                                    TEXT((EDATE('Projektkostenkalkulation EP'!$B$8,4)+CW$9),"TTT") = "So",
                                    IF(ISNA(VLOOKUP(EDATE('Projektkostenkalkulation EP'!$B$8,4)+CW$9,Datenquellen!$F$7:$H$45,3,FALSE))," ",VLOOKUP(EDATE('Projektkostenkalkulation EP'!$B$8,4)+CW$9,Datenquellen!$F$7:$H$45,3,FALSE))="X"
                                    ),
                          "X",
                          ""
                          ),
               "X"
            )</f>
        <v/>
      </c>
      <c r="CY49" s="237" t="str">
        <f xml:space="preserve"> IF(TEXT((EDATE('Projektkostenkalkulation EP'!$B$8,4)+CX$9),"MM")=TEXT((EDATE('Projektkostenkalkulation EP'!$B$8,4)+(CX$9-1)),"MM"),
             IF(
                        OR(
                                    TEXT((EDATE('Projektkostenkalkulation EP'!$B$8,4)+CX$9),"TTT") = "Sa",
                                    TEXT((EDATE('Projektkostenkalkulation EP'!$B$8,4)+CX$9),"TTT") = "So",
                                    IF(ISNA(VLOOKUP(EDATE('Projektkostenkalkulation EP'!$B$8,4)+CX$9,Datenquellen!$F$7:$H$45,3,FALSE))," ",VLOOKUP(EDATE('Projektkostenkalkulation EP'!$B$8,4)+CX$9,Datenquellen!$F$7:$H$45,3,FALSE))="X"
                                    ),
                          "X",
                          ""
                          ),
               "X"
            )</f>
        <v/>
      </c>
      <c r="CZ49" s="237" t="str">
        <f xml:space="preserve"> IF(TEXT((EDATE('Projektkostenkalkulation EP'!$B$8,4)+CY$9),"MM")=TEXT((EDATE('Projektkostenkalkulation EP'!$B$8,4)+(CY$9-1)),"MM"),
             IF(
                        OR(
                                    TEXT((EDATE('Projektkostenkalkulation EP'!$B$8,4)+CY$9),"TTT") = "Sa",
                                    TEXT((EDATE('Projektkostenkalkulation EP'!$B$8,4)+CY$9),"TTT") = "So",
                                    IF(ISNA(VLOOKUP(EDATE('Projektkostenkalkulation EP'!$B$8,4)+CY$9,Datenquellen!$F$7:$H$45,3,FALSE))," ",VLOOKUP(EDATE('Projektkostenkalkulation EP'!$B$8,4)+CY$9,Datenquellen!$F$7:$H$45,3,FALSE))="X"
                                    ),
                          "X",
                          ""
                          ),
               "X"
            )</f>
        <v>X</v>
      </c>
      <c r="DA49" s="238" t="str">
        <f xml:space="preserve"> IF(TEXT((EDATE('Projektkostenkalkulation EP'!$B$8,4)+CZ$9),"MM")=TEXT((EDATE('Projektkostenkalkulation EP'!$B$8,4)+(CZ$9-1)),"MM"),
             IF(
                        OR(
                                    TEXT((EDATE('Projektkostenkalkulation EP'!$B$8,4)+CZ$9),"TTT") = "Sa",
                                    TEXT((EDATE('Projektkostenkalkulation EP'!$B$8,4)+CZ$9),"TTT") = "So",
                                    IF(ISNA(VLOOKUP(EDATE('Projektkostenkalkulation EP'!$B$8,4)+CZ$9,Datenquellen!$F$7:$H$45,3,FALSE))," ",VLOOKUP(EDATE('Projektkostenkalkulation EP'!$B$8,4)+CZ$9,Datenquellen!$F$7:$H$45,3,FALSE))="X"
                                    ),
                          "X",
                          ""
                          ),
               "X"
            )</f>
        <v/>
      </c>
      <c r="DB49" s="239"/>
      <c r="DC49" s="240"/>
      <c r="DD49" s="242" t="s">
        <v>67</v>
      </c>
      <c r="DE49" s="474"/>
      <c r="DF49" s="236"/>
      <c r="DG49" s="237" t="str">
        <f>IF(
            OR(
                     TEXT(EDATE('Projektkostenkalkulation EP'!$B$8,4),"TTT") = "Sa",
                     TEXT(EDATE('Projektkostenkalkulation EP'!$B$8,4),"TTT") = "So",
                     IF(ISNA(VLOOKUP(EDATE('Projektkostenkalkulation EP'!$B$8,4),Datenquellen!$F$7:$H$45,3,FALSE))," ",VLOOKUP(EDATE('Projektkostenkalkulation EP'!$B$8,4),Datenquellen!$F$7:$H$45,3,FALSE))="X"
                            ),
                    "X",
                    ""
            )</f>
        <v>X</v>
      </c>
      <c r="DH49" s="237" t="str">
        <f xml:space="preserve"> IF(TEXT((EDATE('Projektkostenkalkulation EP'!$B$8,4)+DG$9),"MM")=TEXT((EDATE('Projektkostenkalkulation EP'!$B$8,4)+(DG$9-1)),"MM"),
             IF(
                        OR(
                                    TEXT((EDATE('Projektkostenkalkulation EP'!$B$8,4)+DG$9),"TTT") = "Sa",
                                    TEXT((EDATE('Projektkostenkalkulation EP'!$B$8,4)+DG$9),"TTT") = "So",
                                    IF(ISNA(VLOOKUP(EDATE('Projektkostenkalkulation EP'!$B$8,4)+DG$9,Datenquellen!$F$7:$H$45,3,FALSE))," ",VLOOKUP(EDATE('Projektkostenkalkulation EP'!$B$8,4)+DG$9,Datenquellen!$F$7:$H$45,3,FALSE))="X"
                                    ),
                          "X",
                          ""
                          ),
               "X"
            )</f>
        <v/>
      </c>
      <c r="DI49" s="237" t="str">
        <f xml:space="preserve"> IF(TEXT((EDATE('Projektkostenkalkulation EP'!$B$8,4)+DH$9),"MM")=TEXT((EDATE('Projektkostenkalkulation EP'!$B$8,4)+(DH$9-1)),"MM"),
             IF(
                        OR(
                                    TEXT((EDATE('Projektkostenkalkulation EP'!$B$8,4)+DH$9),"TTT") = "Sa",
                                    TEXT((EDATE('Projektkostenkalkulation EP'!$B$8,4)+DH$9),"TTT") = "So",
                                    IF(ISNA(VLOOKUP(EDATE('Projektkostenkalkulation EP'!$B$8,4)+DH$9,Datenquellen!$F$7:$H$45,3,FALSE))," ",VLOOKUP(EDATE('Projektkostenkalkulation EP'!$B$8,4)+DH$9,Datenquellen!$F$7:$H$45,3,FALSE))="X"
                                    ),
                          "X",
                          ""
                          ),
               "X"
            )</f>
        <v/>
      </c>
      <c r="DJ49" s="237" t="str">
        <f xml:space="preserve"> IF(TEXT((EDATE('Projektkostenkalkulation EP'!$B$8,4)+DI$9),"MM")=TEXT((EDATE('Projektkostenkalkulation EP'!$B$8,4)+(DI$9-1)),"MM"),
             IF(
                        OR(
                                    TEXT((EDATE('Projektkostenkalkulation EP'!$B$8,4)+DI$9),"TTT") = "Sa",
                                    TEXT((EDATE('Projektkostenkalkulation EP'!$B$8,4)+DI$9),"TTT") = "So",
                                    IF(ISNA(VLOOKUP(EDATE('Projektkostenkalkulation EP'!$B$8,4)+DI$9,Datenquellen!$F$7:$H$45,3,FALSE))," ",VLOOKUP(EDATE('Projektkostenkalkulation EP'!$B$8,4)+DI$9,Datenquellen!$F$7:$H$45,3,FALSE))="X"
                                    ),
                          "X",
                          ""
                          ),
               "X"
            )</f>
        <v>X</v>
      </c>
      <c r="DK49" s="237" t="str">
        <f xml:space="preserve"> IF(TEXT((EDATE('Projektkostenkalkulation EP'!$B$8,4)+DJ$9),"MM")=TEXT((EDATE('Projektkostenkalkulation EP'!$B$8,4)+(DJ$9-1)),"MM"),
             IF(
                        OR(
                                    TEXT((EDATE('Projektkostenkalkulation EP'!$B$8,4)+DJ$9),"TTT") = "Sa",
                                    TEXT((EDATE('Projektkostenkalkulation EP'!$B$8,4)+DJ$9),"TTT") = "So",
                                    IF(ISNA(VLOOKUP(EDATE('Projektkostenkalkulation EP'!$B$8,4)+DJ$9,Datenquellen!$F$7:$H$45,3,FALSE))," ",VLOOKUP(EDATE('Projektkostenkalkulation EP'!$B$8,4)+DJ$9,Datenquellen!$F$7:$H$45,3,FALSE))="X"
                                    ),
                          "X",
                          ""
                          ),
               "X"
            )</f>
        <v>X</v>
      </c>
      <c r="DL49" s="237" t="str">
        <f xml:space="preserve"> IF(TEXT((EDATE('Projektkostenkalkulation EP'!$B$8,4)+DK$9),"MM")=TEXT((EDATE('Projektkostenkalkulation EP'!$B$8,4)+(DK$9-1)),"MM"),
             IF(
                        OR(
                                    TEXT((EDATE('Projektkostenkalkulation EP'!$B$8,4)+DK$9),"TTT") = "Sa",
                                    TEXT((EDATE('Projektkostenkalkulation EP'!$B$8,4)+DK$9),"TTT") = "So",
                                    IF(ISNA(VLOOKUP(EDATE('Projektkostenkalkulation EP'!$B$8,4)+DK$9,Datenquellen!$F$7:$H$45,3,FALSE))," ",VLOOKUP(EDATE('Projektkostenkalkulation EP'!$B$8,4)+DK$9,Datenquellen!$F$7:$H$45,3,FALSE))="X"
                                    ),
                          "X",
                          ""
                          ),
               "X"
            )</f>
        <v/>
      </c>
      <c r="DM49" s="237" t="str">
        <f xml:space="preserve"> IF(TEXT((EDATE('Projektkostenkalkulation EP'!$B$8,4)+DL$9),"MM")=TEXT((EDATE('Projektkostenkalkulation EP'!$B$8,4)+(DL$9-1)),"MM"),
             IF(
                        OR(
                                    TEXT((EDATE('Projektkostenkalkulation EP'!$B$8,4)+DL$9),"TTT") = "Sa",
                                    TEXT((EDATE('Projektkostenkalkulation EP'!$B$8,4)+DL$9),"TTT") = "So",
                                    IF(ISNA(VLOOKUP(EDATE('Projektkostenkalkulation EP'!$B$8,4)+DL$9,Datenquellen!$F$7:$H$45,3,FALSE))," ",VLOOKUP(EDATE('Projektkostenkalkulation EP'!$B$8,4)+DL$9,Datenquellen!$F$7:$H$45,3,FALSE))="X"
                                    ),
                          "X",
                          ""
                          ),
               "X"
            )</f>
        <v/>
      </c>
      <c r="DN49" s="237" t="str">
        <f xml:space="preserve"> IF(TEXT((EDATE('Projektkostenkalkulation EP'!$B$8,4)+DM$9),"MM")=TEXT((EDATE('Projektkostenkalkulation EP'!$B$8,4)+(DM$9-1)),"MM"),
             IF(
                        OR(
                                    TEXT((EDATE('Projektkostenkalkulation EP'!$B$8,4)+DM$9),"TTT") = "Sa",
                                    TEXT((EDATE('Projektkostenkalkulation EP'!$B$8,4)+DM$9),"TTT") = "So",
                                    IF(ISNA(VLOOKUP(EDATE('Projektkostenkalkulation EP'!$B$8,4)+DM$9,Datenquellen!$F$7:$H$45,3,FALSE))," ",VLOOKUP(EDATE('Projektkostenkalkulation EP'!$B$8,4)+DM$9,Datenquellen!$F$7:$H$45,3,FALSE))="X"
                                    ),
                          "X",
                          ""
                          ),
               "X"
            )</f>
        <v/>
      </c>
      <c r="DO49" s="237" t="str">
        <f xml:space="preserve"> IF(TEXT((EDATE('Projektkostenkalkulation EP'!$B$8,4)+DN$9),"MM")=TEXT((EDATE('Projektkostenkalkulation EP'!$B$8,4)+(DN$9-1)),"MM"),
             IF(
                        OR(
                                    TEXT((EDATE('Projektkostenkalkulation EP'!$B$8,4)+DN$9),"TTT") = "Sa",
                                    TEXT((EDATE('Projektkostenkalkulation EP'!$B$8,4)+DN$9),"TTT") = "So",
                                    IF(ISNA(VLOOKUP(EDATE('Projektkostenkalkulation EP'!$B$8,4)+DN$9,Datenquellen!$F$7:$H$45,3,FALSE))," ",VLOOKUP(EDATE('Projektkostenkalkulation EP'!$B$8,4)+DN$9,Datenquellen!$F$7:$H$45,3,FALSE))="X"
                                    ),
                          "X",
                          ""
                          ),
               "X"
            )</f>
        <v>X</v>
      </c>
      <c r="DP49" s="237" t="str">
        <f xml:space="preserve"> IF(TEXT((EDATE('Projektkostenkalkulation EP'!$B$8,4)+DO$9),"MM")=TEXT((EDATE('Projektkostenkalkulation EP'!$B$8,4)+(DO$9-1)),"MM"),
             IF(
                        OR(
                                    TEXT((EDATE('Projektkostenkalkulation EP'!$B$8,4)+DO$9),"TTT") = "Sa",
                                    TEXT((EDATE('Projektkostenkalkulation EP'!$B$8,4)+DO$9),"TTT") = "So",
                                    IF(ISNA(VLOOKUP(EDATE('Projektkostenkalkulation EP'!$B$8,4)+DO$9,Datenquellen!$F$7:$H$45,3,FALSE))," ",VLOOKUP(EDATE('Projektkostenkalkulation EP'!$B$8,4)+DO$9,Datenquellen!$F$7:$H$45,3,FALSE))="X"
                                    ),
                          "X",
                          ""
                          ),
               "X"
            )</f>
        <v/>
      </c>
      <c r="DQ49" s="237" t="str">
        <f xml:space="preserve"> IF(TEXT((EDATE('Projektkostenkalkulation EP'!$B$8,4)+DP$9),"MM")=TEXT((EDATE('Projektkostenkalkulation EP'!$B$8,4)+(DP$9-1)),"MM"),
             IF(
                        OR(
                                    TEXT((EDATE('Projektkostenkalkulation EP'!$B$8,4)+DP$9),"TTT") = "Sa",
                                    TEXT((EDATE('Projektkostenkalkulation EP'!$B$8,4)+DP$9),"TTT") = "So",
                                    IF(ISNA(VLOOKUP(EDATE('Projektkostenkalkulation EP'!$B$8,4)+DP$9,Datenquellen!$F$7:$H$45,3,FALSE))," ",VLOOKUP(EDATE('Projektkostenkalkulation EP'!$B$8,4)+DP$9,Datenquellen!$F$7:$H$45,3,FALSE))="X"
                                    ),
                          "X",
                          ""
                          ),
               "X"
            )</f>
        <v>X</v>
      </c>
      <c r="DR49" s="237" t="str">
        <f xml:space="preserve"> IF(TEXT((EDATE('Projektkostenkalkulation EP'!$B$8,4)+DQ$9),"MM")=TEXT((EDATE('Projektkostenkalkulation EP'!$B$8,4)+(DQ$9-1)),"MM"),
             IF(
                        OR(
                                    TEXT((EDATE('Projektkostenkalkulation EP'!$B$8,4)+DQ$9),"TTT") = "Sa",
                                    TEXT((EDATE('Projektkostenkalkulation EP'!$B$8,4)+DQ$9),"TTT") = "So",
                                    IF(ISNA(VLOOKUP(EDATE('Projektkostenkalkulation EP'!$B$8,4)+DQ$9,Datenquellen!$F$7:$H$45,3,FALSE))," ",VLOOKUP(EDATE('Projektkostenkalkulation EP'!$B$8,4)+DQ$9,Datenquellen!$F$7:$H$45,3,FALSE))="X"
                                    ),
                          "X",
                          ""
                          ),
               "X"
            )</f>
        <v>X</v>
      </c>
      <c r="DS49" s="237" t="str">
        <f xml:space="preserve"> IF(TEXT((EDATE('Projektkostenkalkulation EP'!$B$8,4)+DR$9),"MM")=TEXT((EDATE('Projektkostenkalkulation EP'!$B$8,4)+(DR$9-1)),"MM"),
             IF(
                        OR(
                                    TEXT((EDATE('Projektkostenkalkulation EP'!$B$8,4)+DR$9),"TTT") = "Sa",
                                    TEXT((EDATE('Projektkostenkalkulation EP'!$B$8,4)+DR$9),"TTT") = "So",
                                    IF(ISNA(VLOOKUP(EDATE('Projektkostenkalkulation EP'!$B$8,4)+DR$9,Datenquellen!$F$7:$H$45,3,FALSE))," ",VLOOKUP(EDATE('Projektkostenkalkulation EP'!$B$8,4)+DR$9,Datenquellen!$F$7:$H$45,3,FALSE))="X"
                                    ),
                          "X",
                          ""
                          ),
               "X"
            )</f>
        <v/>
      </c>
      <c r="DT49" s="237" t="str">
        <f xml:space="preserve"> IF(TEXT((EDATE('Projektkostenkalkulation EP'!$B$8,4)+DS$9),"MM")=TEXT((EDATE('Projektkostenkalkulation EP'!$B$8,4)+(DS$9-1)),"MM"),
             IF(
                        OR(
                                    TEXT((EDATE('Projektkostenkalkulation EP'!$B$8,4)+DS$9),"TTT") = "Sa",
                                    TEXT((EDATE('Projektkostenkalkulation EP'!$B$8,4)+DS$9),"TTT") = "So",
                                    IF(ISNA(VLOOKUP(EDATE('Projektkostenkalkulation EP'!$B$8,4)+DS$9,Datenquellen!$F$7:$H$45,3,FALSE))," ",VLOOKUP(EDATE('Projektkostenkalkulation EP'!$B$8,4)+DS$9,Datenquellen!$F$7:$H$45,3,FALSE))="X"
                                    ),
                          "X",
                          ""
                          ),
               "X"
            )</f>
        <v/>
      </c>
      <c r="DU49" s="237" t="str">
        <f xml:space="preserve"> IF(TEXT((EDATE('Projektkostenkalkulation EP'!$B$8,4)+DT$9),"MM")=TEXT((EDATE('Projektkostenkalkulation EP'!$B$8,4)+(DT$9-1)),"MM"),
             IF(
                        OR(
                                    TEXT((EDATE('Projektkostenkalkulation EP'!$B$8,4)+DT$9),"TTT") = "Sa",
                                    TEXT((EDATE('Projektkostenkalkulation EP'!$B$8,4)+DT$9),"TTT") = "So",
                                    IF(ISNA(VLOOKUP(EDATE('Projektkostenkalkulation EP'!$B$8,4)+DT$9,Datenquellen!$F$7:$H$45,3,FALSE))," ",VLOOKUP(EDATE('Projektkostenkalkulation EP'!$B$8,4)+DT$9,Datenquellen!$F$7:$H$45,3,FALSE))="X"
                                    ),
                          "X",
                          ""
                          ),
               "X"
            )</f>
        <v/>
      </c>
      <c r="DV49" s="237" t="str">
        <f xml:space="preserve"> IF(TEXT((EDATE('Projektkostenkalkulation EP'!$B$8,4)+DU$9),"MM")=TEXT((EDATE('Projektkostenkalkulation EP'!$B$8,4)+(DU$9-1)),"MM"),
             IF(
                        OR(
                                    TEXT((EDATE('Projektkostenkalkulation EP'!$B$8,4)+DU$9),"TTT") = "Sa",
                                    TEXT((EDATE('Projektkostenkalkulation EP'!$B$8,4)+DU$9),"TTT") = "So",
                                    IF(ISNA(VLOOKUP(EDATE('Projektkostenkalkulation EP'!$B$8,4)+DU$9,Datenquellen!$F$7:$H$45,3,FALSE))," ",VLOOKUP(EDATE('Projektkostenkalkulation EP'!$B$8,4)+DU$9,Datenquellen!$F$7:$H$45,3,FALSE))="X"
                                    ),
                          "X",
                          ""
                          ),
               "X"
            )</f>
        <v/>
      </c>
      <c r="DW49" s="237" t="str">
        <f xml:space="preserve"> IF(TEXT((EDATE('Projektkostenkalkulation EP'!$B$8,4)+DV$9),"MM")=TEXT((EDATE('Projektkostenkalkulation EP'!$B$8,4)+(DV$9-1)),"MM"),
             IF(
                        OR(
                                    TEXT((EDATE('Projektkostenkalkulation EP'!$B$8,4)+DV$9),"TTT") = "Sa",
                                    TEXT((EDATE('Projektkostenkalkulation EP'!$B$8,4)+DV$9),"TTT") = "So",
                                    IF(ISNA(VLOOKUP(EDATE('Projektkostenkalkulation EP'!$B$8,4)+DV$9,Datenquellen!$F$7:$H$45,3,FALSE))," ",VLOOKUP(EDATE('Projektkostenkalkulation EP'!$B$8,4)+DV$9,Datenquellen!$F$7:$H$45,3,FALSE))="X"
                                    ),
                          "X",
                          ""
                          ),
               "X"
            )</f>
        <v/>
      </c>
      <c r="DX49" s="237" t="str">
        <f xml:space="preserve"> IF(TEXT((EDATE('Projektkostenkalkulation EP'!$B$8,4)+DW$9),"MM")=TEXT((EDATE('Projektkostenkalkulation EP'!$B$8,4)+(DW$9-1)),"MM"),
             IF(
                        OR(
                                    TEXT((EDATE('Projektkostenkalkulation EP'!$B$8,4)+DW$9),"TTT") = "Sa",
                                    TEXT((EDATE('Projektkostenkalkulation EP'!$B$8,4)+DW$9),"TTT") = "So",
                                    IF(ISNA(VLOOKUP(EDATE('Projektkostenkalkulation EP'!$B$8,4)+DW$9,Datenquellen!$F$7:$H$45,3,FALSE))," ",VLOOKUP(EDATE('Projektkostenkalkulation EP'!$B$8,4)+DW$9,Datenquellen!$F$7:$H$45,3,FALSE))="X"
                                    ),
                          "X",
                          ""
                          ),
               "X"
            )</f>
        <v>X</v>
      </c>
      <c r="DY49" s="237" t="str">
        <f xml:space="preserve"> IF(TEXT((EDATE('Projektkostenkalkulation EP'!$B$8,4)+DX$9),"MM")=TEXT((EDATE('Projektkostenkalkulation EP'!$B$8,4)+(DX$9-1)),"MM"),
             IF(
                        OR(
                                    TEXT((EDATE('Projektkostenkalkulation EP'!$B$8,4)+DX$9),"TTT") = "Sa",
                                    TEXT((EDATE('Projektkostenkalkulation EP'!$B$8,4)+DX$9),"TTT") = "So",
                                    IF(ISNA(VLOOKUP(EDATE('Projektkostenkalkulation EP'!$B$8,4)+DX$9,Datenquellen!$F$7:$H$45,3,FALSE))," ",VLOOKUP(EDATE('Projektkostenkalkulation EP'!$B$8,4)+DX$9,Datenquellen!$F$7:$H$45,3,FALSE))="X"
                                    ),
                          "X",
                          ""
                          ),
               "X"
            )</f>
        <v>X</v>
      </c>
      <c r="DZ49" s="237" t="str">
        <f xml:space="preserve"> IF(TEXT((EDATE('Projektkostenkalkulation EP'!$B$8,4)+DY$9),"MM")=TEXT((EDATE('Projektkostenkalkulation EP'!$B$8,4)+(DY$9-1)),"MM"),
             IF(
                        OR(
                                    TEXT((EDATE('Projektkostenkalkulation EP'!$B$8,4)+DY$9),"TTT") = "Sa",
                                    TEXT((EDATE('Projektkostenkalkulation EP'!$B$8,4)+DY$9),"TTT") = "So",
                                    IF(ISNA(VLOOKUP(EDATE('Projektkostenkalkulation EP'!$B$8,4)+DY$9,Datenquellen!$F$7:$H$45,3,FALSE))," ",VLOOKUP(EDATE('Projektkostenkalkulation EP'!$B$8,4)+DY$9,Datenquellen!$F$7:$H$45,3,FALSE))="X"
                                    ),
                          "X",
                          ""
                          ),
               "X"
            )</f>
        <v>X</v>
      </c>
      <c r="EA49" s="237" t="str">
        <f xml:space="preserve"> IF(TEXT((EDATE('Projektkostenkalkulation EP'!$B$8,4)+DZ$9),"MM")=TEXT((EDATE('Projektkostenkalkulation EP'!$B$8,4)+(DZ$9-1)),"MM"),
             IF(
                        OR(
                                    TEXT((EDATE('Projektkostenkalkulation EP'!$B$8,4)+DZ$9),"TTT") = "Sa",
                                    TEXT((EDATE('Projektkostenkalkulation EP'!$B$8,4)+DZ$9),"TTT") = "So",
                                    IF(ISNA(VLOOKUP(EDATE('Projektkostenkalkulation EP'!$B$8,4)+DZ$9,Datenquellen!$F$7:$H$45,3,FALSE))," ",VLOOKUP(EDATE('Projektkostenkalkulation EP'!$B$8,4)+DZ$9,Datenquellen!$F$7:$H$45,3,FALSE))="X"
                                    ),
                          "X",
                          ""
                          ),
               "X"
            )</f>
        <v/>
      </c>
      <c r="EB49" s="237" t="str">
        <f xml:space="preserve"> IF(TEXT((EDATE('Projektkostenkalkulation EP'!$B$8,4)+EA$9),"MM")=TEXT((EDATE('Projektkostenkalkulation EP'!$B$8,4)+(EA$9-1)),"MM"),
             IF(
                        OR(
                                    TEXT((EDATE('Projektkostenkalkulation EP'!$B$8,4)+EA$9),"TTT") = "Sa",
                                    TEXT((EDATE('Projektkostenkalkulation EP'!$B$8,4)+EA$9),"TTT") = "So",
                                    IF(ISNA(VLOOKUP(EDATE('Projektkostenkalkulation EP'!$B$8,4)+EA$9,Datenquellen!$F$7:$H$45,3,FALSE))," ",VLOOKUP(EDATE('Projektkostenkalkulation EP'!$B$8,4)+EA$9,Datenquellen!$F$7:$H$45,3,FALSE))="X"
                                    ),
                          "X",
                          ""
                          ),
               "X"
            )</f>
        <v/>
      </c>
      <c r="EC49" s="237" t="str">
        <f xml:space="preserve"> IF(TEXT((EDATE('Projektkostenkalkulation EP'!$B$8,4)+EB$9),"MM")=TEXT((EDATE('Projektkostenkalkulation EP'!$B$8,4)+(EB$9-1)),"MM"),
             IF(
                        OR(
                                    TEXT((EDATE('Projektkostenkalkulation EP'!$B$8,4)+EB$9),"TTT") = "Sa",
                                    TEXT((EDATE('Projektkostenkalkulation EP'!$B$8,4)+EB$9),"TTT") = "So",
                                    IF(ISNA(VLOOKUP(EDATE('Projektkostenkalkulation EP'!$B$8,4)+EB$9,Datenquellen!$F$7:$H$45,3,FALSE))," ",VLOOKUP(EDATE('Projektkostenkalkulation EP'!$B$8,4)+EB$9,Datenquellen!$F$7:$H$45,3,FALSE))="X"
                                    ),
                          "X",
                          ""
                          ),
               "X"
            )</f>
        <v/>
      </c>
      <c r="ED49" s="237" t="str">
        <f xml:space="preserve"> IF(TEXT((EDATE('Projektkostenkalkulation EP'!$B$8,4)+EC$9),"MM")=TEXT((EDATE('Projektkostenkalkulation EP'!$B$8,4)+(EC$9-1)),"MM"),
             IF(
                        OR(
                                    TEXT((EDATE('Projektkostenkalkulation EP'!$B$8,4)+EC$9),"TTT") = "Sa",
                                    TEXT((EDATE('Projektkostenkalkulation EP'!$B$8,4)+EC$9),"TTT") = "So",
                                    IF(ISNA(VLOOKUP(EDATE('Projektkostenkalkulation EP'!$B$8,4)+EC$9,Datenquellen!$F$7:$H$45,3,FALSE))," ",VLOOKUP(EDATE('Projektkostenkalkulation EP'!$B$8,4)+EC$9,Datenquellen!$F$7:$H$45,3,FALSE))="X"
                                    ),
                          "X",
                          ""
                          ),
               "X"
            )</f>
        <v/>
      </c>
      <c r="EE49" s="237" t="str">
        <f xml:space="preserve"> IF(TEXT((EDATE('Projektkostenkalkulation EP'!$B$8,4)+ED$9),"MM")=TEXT((EDATE('Projektkostenkalkulation EP'!$B$8,4)+(ED$9-1)),"MM"),
             IF(
                        OR(
                                    TEXT((EDATE('Projektkostenkalkulation EP'!$B$8,4)+ED$9),"TTT") = "Sa",
                                    TEXT((EDATE('Projektkostenkalkulation EP'!$B$8,4)+ED$9),"TTT") = "So",
                                    IF(ISNA(VLOOKUP(EDATE('Projektkostenkalkulation EP'!$B$8,4)+ED$9,Datenquellen!$F$7:$H$45,3,FALSE))," ",VLOOKUP(EDATE('Projektkostenkalkulation EP'!$B$8,4)+ED$9,Datenquellen!$F$7:$H$45,3,FALSE))="X"
                                    ),
                          "X",
                          ""
                          ),
               "X"
            )</f>
        <v>X</v>
      </c>
      <c r="EF49" s="237" t="str">
        <f xml:space="preserve"> IF(TEXT((EDATE('Projektkostenkalkulation EP'!$B$8,4)+EE$9),"MM")=TEXT((EDATE('Projektkostenkalkulation EP'!$B$8,4)+(EE$9-1)),"MM"),
             IF(
                        OR(
                                    TEXT((EDATE('Projektkostenkalkulation EP'!$B$8,4)+EE$9),"TTT") = "Sa",
                                    TEXT((EDATE('Projektkostenkalkulation EP'!$B$8,4)+EE$9),"TTT") = "So",
                                    IF(ISNA(VLOOKUP(EDATE('Projektkostenkalkulation EP'!$B$8,4)+EE$9,Datenquellen!$F$7:$H$45,3,FALSE))," ",VLOOKUP(EDATE('Projektkostenkalkulation EP'!$B$8,4)+EE$9,Datenquellen!$F$7:$H$45,3,FALSE))="X"
                                    ),
                          "X",
                          ""
                          ),
               "X"
            )</f>
        <v>X</v>
      </c>
      <c r="EG49" s="237" t="str">
        <f xml:space="preserve"> IF(TEXT((EDATE('Projektkostenkalkulation EP'!$B$8,4)+EF$9),"MM")=TEXT((EDATE('Projektkostenkalkulation EP'!$B$8,4)+(EF$9-1)),"MM"),
             IF(
                        OR(
                                    TEXT((EDATE('Projektkostenkalkulation EP'!$B$8,4)+EF$9),"TTT") = "Sa",
                                    TEXT((EDATE('Projektkostenkalkulation EP'!$B$8,4)+EF$9),"TTT") = "So",
                                    IF(ISNA(VLOOKUP(EDATE('Projektkostenkalkulation EP'!$B$8,4)+EF$9,Datenquellen!$F$7:$H$45,3,FALSE))," ",VLOOKUP(EDATE('Projektkostenkalkulation EP'!$B$8,4)+EF$9,Datenquellen!$F$7:$H$45,3,FALSE))="X"
                                    ),
                          "X",
                          ""
                          ),
               "X"
            )</f>
        <v/>
      </c>
      <c r="EH49" s="237" t="str">
        <f xml:space="preserve"> IF(TEXT((EDATE('Projektkostenkalkulation EP'!$B$8,4)+EG$9),"MM")=TEXT((EDATE('Projektkostenkalkulation EP'!$B$8,4)+(EG$9-1)),"MM"),
             IF(
                        OR(
                                    TEXT((EDATE('Projektkostenkalkulation EP'!$B$8,4)+EG$9),"TTT") = "Sa",
                                    TEXT((EDATE('Projektkostenkalkulation EP'!$B$8,4)+EG$9),"TTT") = "So",
                                    IF(ISNA(VLOOKUP(EDATE('Projektkostenkalkulation EP'!$B$8,4)+EG$9,Datenquellen!$F$7:$H$45,3,FALSE))," ",VLOOKUP(EDATE('Projektkostenkalkulation EP'!$B$8,4)+EG$9,Datenquellen!$F$7:$H$45,3,FALSE))="X"
                                    ),
                          "X",
                          ""
                          ),
               "X"
            )</f>
        <v/>
      </c>
      <c r="EI49" s="237" t="str">
        <f xml:space="preserve"> IF(TEXT((EDATE('Projektkostenkalkulation EP'!$B$8,4)+EH$9),"MM")=TEXT((EDATE('Projektkostenkalkulation EP'!$B$8,4)+(EH$9-1)),"MM"),
             IF(
                        OR(
                                    TEXT((EDATE('Projektkostenkalkulation EP'!$B$8,4)+EH$9),"TTT") = "Sa",
                                    TEXT((EDATE('Projektkostenkalkulation EP'!$B$8,4)+EH$9),"TTT") = "So",
                                    IF(ISNA(VLOOKUP(EDATE('Projektkostenkalkulation EP'!$B$8,4)+EH$9,Datenquellen!$F$7:$H$45,3,FALSE))," ",VLOOKUP(EDATE('Projektkostenkalkulation EP'!$B$8,4)+EH$9,Datenquellen!$F$7:$H$45,3,FALSE))="X"
                                    ),
                          "X",
                          ""
                          ),
               "X"
            )</f>
        <v/>
      </c>
      <c r="EJ49" s="237" t="str">
        <f xml:space="preserve"> IF(TEXT((EDATE('Projektkostenkalkulation EP'!$B$8,4)+EI$9),"MM")=TEXT((EDATE('Projektkostenkalkulation EP'!$B$8,4)+(EI$9-1)),"MM"),
             IF(
                        OR(
                                    TEXT((EDATE('Projektkostenkalkulation EP'!$B$8,4)+EI$9),"TTT") = "Sa",
                                    TEXT((EDATE('Projektkostenkalkulation EP'!$B$8,4)+EI$9),"TTT") = "So",
                                    IF(ISNA(VLOOKUP(EDATE('Projektkostenkalkulation EP'!$B$8,4)+EI$9,Datenquellen!$F$7:$H$45,3,FALSE))," ",VLOOKUP(EDATE('Projektkostenkalkulation EP'!$B$8,4)+EI$9,Datenquellen!$F$7:$H$45,3,FALSE))="X"
                                    ),
                          "X",
                          ""
                          ),
               "X"
            )</f>
        <v>X</v>
      </c>
      <c r="EK49" s="250" t="str">
        <f xml:space="preserve"> IF(TEXT((EDATE('Projektkostenkalkulation EP'!$B$8,4)+EJ$9),"MM")=TEXT((EDATE('Projektkostenkalkulation EP'!$B$8,4)+(EJ$9-1)),"MM"),
             IF(
                        OR(
                                    TEXT((EDATE('Projektkostenkalkulation EP'!$B$8,4)+EJ$9),"TTT") = "Sa",
                                    TEXT((EDATE('Projektkostenkalkulation EP'!$B$8,4)+EJ$9),"TTT") = "So",
                                    IF(ISNA(VLOOKUP(EDATE('Projektkostenkalkulation EP'!$B$8,4)+EJ$9,Datenquellen!$F$7:$H$45,3,FALSE))," ",VLOOKUP(EDATE('Projektkostenkalkulation EP'!$B$8,4)+EJ$9,Datenquellen!$F$7:$H$45,3,FALSE))="X"
                                    ),
                          "X",
                          ""
                          ),
               "X"
            )</f>
        <v/>
      </c>
      <c r="EL49" s="256"/>
      <c r="EM49" s="257"/>
      <c r="EN49" s="241" t="s">
        <v>67</v>
      </c>
      <c r="EO49" s="474"/>
      <c r="EP49" s="236"/>
      <c r="EQ49" s="237" t="str">
        <f>IF(
            OR(
                     TEXT(EDATE('Projektkostenkalkulation EP'!$B$8,4),"TTT") = "Sa",
                     TEXT(EDATE('Projektkostenkalkulation EP'!$B$8,4),"TTT") = "So",
                     IF(ISNA(VLOOKUP(EDATE('Projektkostenkalkulation EP'!$B$8,4),Datenquellen!$F$7:$H$45,3,FALSE))," ",VLOOKUP(EDATE('Projektkostenkalkulation EP'!$B$8,4),Datenquellen!$F$7:$H$45,3,FALSE))="X"
                            ),
                    "X",
                    ""
            )</f>
        <v>X</v>
      </c>
      <c r="ER49" s="237" t="str">
        <f xml:space="preserve"> IF(TEXT((EDATE('Projektkostenkalkulation EP'!$B$8,4)+EQ$9),"MM")=TEXT((EDATE('Projektkostenkalkulation EP'!$B$8,4)+(EQ$9-1)),"MM"),
             IF(
                        OR(
                                    TEXT((EDATE('Projektkostenkalkulation EP'!$B$8,4)+EQ$9),"TTT") = "Sa",
                                    TEXT((EDATE('Projektkostenkalkulation EP'!$B$8,4)+EQ$9),"TTT") = "So",
                                    IF(ISNA(VLOOKUP(EDATE('Projektkostenkalkulation EP'!$B$8,4)+EQ$9,Datenquellen!$F$7:$H$45,3,FALSE))," ",VLOOKUP(EDATE('Projektkostenkalkulation EP'!$B$8,4)+EQ$9,Datenquellen!$F$7:$H$45,3,FALSE))="X"
                                    ),
                          "X",
                          ""
                          ),
               "X"
            )</f>
        <v/>
      </c>
      <c r="ES49" s="237" t="str">
        <f xml:space="preserve"> IF(TEXT((EDATE('Projektkostenkalkulation EP'!$B$8,4)+ER$9),"MM")=TEXT((EDATE('Projektkostenkalkulation EP'!$B$8,4)+(ER$9-1)),"MM"),
             IF(
                        OR(
                                    TEXT((EDATE('Projektkostenkalkulation EP'!$B$8,4)+ER$9),"TTT") = "Sa",
                                    TEXT((EDATE('Projektkostenkalkulation EP'!$B$8,4)+ER$9),"TTT") = "So",
                                    IF(ISNA(VLOOKUP(EDATE('Projektkostenkalkulation EP'!$B$8,4)+ER$9,Datenquellen!$F$7:$H$45,3,FALSE))," ",VLOOKUP(EDATE('Projektkostenkalkulation EP'!$B$8,4)+ER$9,Datenquellen!$F$7:$H$45,3,FALSE))="X"
                                    ),
                          "X",
                          ""
                          ),
               "X"
            )</f>
        <v/>
      </c>
      <c r="ET49" s="237" t="str">
        <f xml:space="preserve"> IF(TEXT((EDATE('Projektkostenkalkulation EP'!$B$8,4)+ES$9),"MM")=TEXT((EDATE('Projektkostenkalkulation EP'!$B$8,4)+(ES$9-1)),"MM"),
             IF(
                        OR(
                                    TEXT((EDATE('Projektkostenkalkulation EP'!$B$8,4)+ES$9),"TTT") = "Sa",
                                    TEXT((EDATE('Projektkostenkalkulation EP'!$B$8,4)+ES$9),"TTT") = "So",
                                    IF(ISNA(VLOOKUP(EDATE('Projektkostenkalkulation EP'!$B$8,4)+ES$9,Datenquellen!$F$7:$H$45,3,FALSE))," ",VLOOKUP(EDATE('Projektkostenkalkulation EP'!$B$8,4)+ES$9,Datenquellen!$F$7:$H$45,3,FALSE))="X"
                                    ),
                          "X",
                          ""
                          ),
               "X"
            )</f>
        <v>X</v>
      </c>
      <c r="EU49" s="237" t="str">
        <f xml:space="preserve"> IF(TEXT((EDATE('Projektkostenkalkulation EP'!$B$8,4)+ET$9),"MM")=TEXT((EDATE('Projektkostenkalkulation EP'!$B$8,4)+(ET$9-1)),"MM"),
             IF(
                        OR(
                                    TEXT((EDATE('Projektkostenkalkulation EP'!$B$8,4)+ET$9),"TTT") = "Sa",
                                    TEXT((EDATE('Projektkostenkalkulation EP'!$B$8,4)+ET$9),"TTT") = "So",
                                    IF(ISNA(VLOOKUP(EDATE('Projektkostenkalkulation EP'!$B$8,4)+ET$9,Datenquellen!$F$7:$H$45,3,FALSE))," ",VLOOKUP(EDATE('Projektkostenkalkulation EP'!$B$8,4)+ET$9,Datenquellen!$F$7:$H$45,3,FALSE))="X"
                                    ),
                          "X",
                          ""
                          ),
               "X"
            )</f>
        <v>X</v>
      </c>
      <c r="EV49" s="237" t="str">
        <f xml:space="preserve"> IF(TEXT((EDATE('Projektkostenkalkulation EP'!$B$8,4)+EU$9),"MM")=TEXT((EDATE('Projektkostenkalkulation EP'!$B$8,4)+(EU$9-1)),"MM"),
             IF(
                        OR(
                                    TEXT((EDATE('Projektkostenkalkulation EP'!$B$8,4)+EU$9),"TTT") = "Sa",
                                    TEXT((EDATE('Projektkostenkalkulation EP'!$B$8,4)+EU$9),"TTT") = "So",
                                    IF(ISNA(VLOOKUP(EDATE('Projektkostenkalkulation EP'!$B$8,4)+EU$9,Datenquellen!$F$7:$H$45,3,FALSE))," ",VLOOKUP(EDATE('Projektkostenkalkulation EP'!$B$8,4)+EU$9,Datenquellen!$F$7:$H$45,3,FALSE))="X"
                                    ),
                          "X",
                          ""
                          ),
               "X"
            )</f>
        <v/>
      </c>
      <c r="EW49" s="237" t="str">
        <f xml:space="preserve"> IF(TEXT((EDATE('Projektkostenkalkulation EP'!$B$8,4)+EV$9),"MM")=TEXT((EDATE('Projektkostenkalkulation EP'!$B$8,4)+(EV$9-1)),"MM"),
             IF(
                        OR(
                                    TEXT((EDATE('Projektkostenkalkulation EP'!$B$8,4)+EV$9),"TTT") = "Sa",
                                    TEXT((EDATE('Projektkostenkalkulation EP'!$B$8,4)+EV$9),"TTT") = "So",
                                    IF(ISNA(VLOOKUP(EDATE('Projektkostenkalkulation EP'!$B$8,4)+EV$9,Datenquellen!$F$7:$H$45,3,FALSE))," ",VLOOKUP(EDATE('Projektkostenkalkulation EP'!$B$8,4)+EV$9,Datenquellen!$F$7:$H$45,3,FALSE))="X"
                                    ),
                          "X",
                          ""
                          ),
               "X"
            )</f>
        <v/>
      </c>
      <c r="EX49" s="237" t="str">
        <f xml:space="preserve"> IF(TEXT((EDATE('Projektkostenkalkulation EP'!$B$8,4)+EW$9),"MM")=TEXT((EDATE('Projektkostenkalkulation EP'!$B$8,4)+(EW$9-1)),"MM"),
             IF(
                        OR(
                                    TEXT((EDATE('Projektkostenkalkulation EP'!$B$8,4)+EW$9),"TTT") = "Sa",
                                    TEXT((EDATE('Projektkostenkalkulation EP'!$B$8,4)+EW$9),"TTT") = "So",
                                    IF(ISNA(VLOOKUP(EDATE('Projektkostenkalkulation EP'!$B$8,4)+EW$9,Datenquellen!$F$7:$H$45,3,FALSE))," ",VLOOKUP(EDATE('Projektkostenkalkulation EP'!$B$8,4)+EW$9,Datenquellen!$F$7:$H$45,3,FALSE))="X"
                                    ),
                          "X",
                          ""
                          ),
               "X"
            )</f>
        <v/>
      </c>
      <c r="EY49" s="237" t="str">
        <f xml:space="preserve"> IF(TEXT((EDATE('Projektkostenkalkulation EP'!$B$8,4)+EX$9),"MM")=TEXT((EDATE('Projektkostenkalkulation EP'!$B$8,4)+(EX$9-1)),"MM"),
             IF(
                        OR(
                                    TEXT((EDATE('Projektkostenkalkulation EP'!$B$8,4)+EX$9),"TTT") = "Sa",
                                    TEXT((EDATE('Projektkostenkalkulation EP'!$B$8,4)+EX$9),"TTT") = "So",
                                    IF(ISNA(VLOOKUP(EDATE('Projektkostenkalkulation EP'!$B$8,4)+EX$9,Datenquellen!$F$7:$H$45,3,FALSE))," ",VLOOKUP(EDATE('Projektkostenkalkulation EP'!$B$8,4)+EX$9,Datenquellen!$F$7:$H$45,3,FALSE))="X"
                                    ),
                          "X",
                          ""
                          ),
               "X"
            )</f>
        <v>X</v>
      </c>
      <c r="EZ49" s="237" t="str">
        <f xml:space="preserve"> IF(TEXT((EDATE('Projektkostenkalkulation EP'!$B$8,4)+EY$9),"MM")=TEXT((EDATE('Projektkostenkalkulation EP'!$B$8,4)+(EY$9-1)),"MM"),
             IF(
                        OR(
                                    TEXT((EDATE('Projektkostenkalkulation EP'!$B$8,4)+EY$9),"TTT") = "Sa",
                                    TEXT((EDATE('Projektkostenkalkulation EP'!$B$8,4)+EY$9),"TTT") = "So",
                                    IF(ISNA(VLOOKUP(EDATE('Projektkostenkalkulation EP'!$B$8,4)+EY$9,Datenquellen!$F$7:$H$45,3,FALSE))," ",VLOOKUP(EDATE('Projektkostenkalkulation EP'!$B$8,4)+EY$9,Datenquellen!$F$7:$H$45,3,FALSE))="X"
                                    ),
                          "X",
                          ""
                          ),
               "X"
            )</f>
        <v/>
      </c>
      <c r="FA49" s="237" t="str">
        <f xml:space="preserve"> IF(TEXT((EDATE('Projektkostenkalkulation EP'!$B$8,4)+EZ$9),"MM")=TEXT((EDATE('Projektkostenkalkulation EP'!$B$8,4)+(EZ$9-1)),"MM"),
             IF(
                        OR(
                                    TEXT((EDATE('Projektkostenkalkulation EP'!$B$8,4)+EZ$9),"TTT") = "Sa",
                                    TEXT((EDATE('Projektkostenkalkulation EP'!$B$8,4)+EZ$9),"TTT") = "So",
                                    IF(ISNA(VLOOKUP(EDATE('Projektkostenkalkulation EP'!$B$8,4)+EZ$9,Datenquellen!$F$7:$H$45,3,FALSE))," ",VLOOKUP(EDATE('Projektkostenkalkulation EP'!$B$8,4)+EZ$9,Datenquellen!$F$7:$H$45,3,FALSE))="X"
                                    ),
                          "X",
                          ""
                          ),
               "X"
            )</f>
        <v>X</v>
      </c>
      <c r="FB49" s="237" t="str">
        <f xml:space="preserve"> IF(TEXT((EDATE('Projektkostenkalkulation EP'!$B$8,4)+FA$9),"MM")=TEXT((EDATE('Projektkostenkalkulation EP'!$B$8,4)+(FA$9-1)),"MM"),
             IF(
                        OR(
                                    TEXT((EDATE('Projektkostenkalkulation EP'!$B$8,4)+FA$9),"TTT") = "Sa",
                                    TEXT((EDATE('Projektkostenkalkulation EP'!$B$8,4)+FA$9),"TTT") = "So",
                                    IF(ISNA(VLOOKUP(EDATE('Projektkostenkalkulation EP'!$B$8,4)+FA$9,Datenquellen!$F$7:$H$45,3,FALSE))," ",VLOOKUP(EDATE('Projektkostenkalkulation EP'!$B$8,4)+FA$9,Datenquellen!$F$7:$H$45,3,FALSE))="X"
                                    ),
                          "X",
                          ""
                          ),
               "X"
            )</f>
        <v>X</v>
      </c>
      <c r="FC49" s="237" t="str">
        <f xml:space="preserve"> IF(TEXT((EDATE('Projektkostenkalkulation EP'!$B$8,4)+FB$9),"MM")=TEXT((EDATE('Projektkostenkalkulation EP'!$B$8,4)+(FB$9-1)),"MM"),
             IF(
                        OR(
                                    TEXT((EDATE('Projektkostenkalkulation EP'!$B$8,4)+FB$9),"TTT") = "Sa",
                                    TEXT((EDATE('Projektkostenkalkulation EP'!$B$8,4)+FB$9),"TTT") = "So",
                                    IF(ISNA(VLOOKUP(EDATE('Projektkostenkalkulation EP'!$B$8,4)+FB$9,Datenquellen!$F$7:$H$45,3,FALSE))," ",VLOOKUP(EDATE('Projektkostenkalkulation EP'!$B$8,4)+FB$9,Datenquellen!$F$7:$H$45,3,FALSE))="X"
                                    ),
                          "X",
                          ""
                          ),
               "X"
            )</f>
        <v/>
      </c>
      <c r="FD49" s="237" t="str">
        <f xml:space="preserve"> IF(TEXT((EDATE('Projektkostenkalkulation EP'!$B$8,4)+FC$9),"MM")=TEXT((EDATE('Projektkostenkalkulation EP'!$B$8,4)+(FC$9-1)),"MM"),
             IF(
                        OR(
                                    TEXT((EDATE('Projektkostenkalkulation EP'!$B$8,4)+FC$9),"TTT") = "Sa",
                                    TEXT((EDATE('Projektkostenkalkulation EP'!$B$8,4)+FC$9),"TTT") = "So",
                                    IF(ISNA(VLOOKUP(EDATE('Projektkostenkalkulation EP'!$B$8,4)+FC$9,Datenquellen!$F$7:$H$45,3,FALSE))," ",VLOOKUP(EDATE('Projektkostenkalkulation EP'!$B$8,4)+FC$9,Datenquellen!$F$7:$H$45,3,FALSE))="X"
                                    ),
                          "X",
                          ""
                          ),
               "X"
            )</f>
        <v/>
      </c>
      <c r="FE49" s="237" t="str">
        <f xml:space="preserve"> IF(TEXT((EDATE('Projektkostenkalkulation EP'!$B$8,4)+FD$9),"MM")=TEXT((EDATE('Projektkostenkalkulation EP'!$B$8,4)+(FD$9-1)),"MM"),
             IF(
                        OR(
                                    TEXT((EDATE('Projektkostenkalkulation EP'!$B$8,4)+FD$9),"TTT") = "Sa",
                                    TEXT((EDATE('Projektkostenkalkulation EP'!$B$8,4)+FD$9),"TTT") = "So",
                                    IF(ISNA(VLOOKUP(EDATE('Projektkostenkalkulation EP'!$B$8,4)+FD$9,Datenquellen!$F$7:$H$45,3,FALSE))," ",VLOOKUP(EDATE('Projektkostenkalkulation EP'!$B$8,4)+FD$9,Datenquellen!$F$7:$H$45,3,FALSE))="X"
                                    ),
                          "X",
                          ""
                          ),
               "X"
            )</f>
        <v/>
      </c>
      <c r="FF49" s="237" t="str">
        <f xml:space="preserve"> IF(TEXT((EDATE('Projektkostenkalkulation EP'!$B$8,4)+FE$9),"MM")=TEXT((EDATE('Projektkostenkalkulation EP'!$B$8,4)+(FE$9-1)),"MM"),
             IF(
                        OR(
                                    TEXT((EDATE('Projektkostenkalkulation EP'!$B$8,4)+FE$9),"TTT") = "Sa",
                                    TEXT((EDATE('Projektkostenkalkulation EP'!$B$8,4)+FE$9),"TTT") = "So",
                                    IF(ISNA(VLOOKUP(EDATE('Projektkostenkalkulation EP'!$B$8,4)+FE$9,Datenquellen!$F$7:$H$45,3,FALSE))," ",VLOOKUP(EDATE('Projektkostenkalkulation EP'!$B$8,4)+FE$9,Datenquellen!$F$7:$H$45,3,FALSE))="X"
                                    ),
                          "X",
                          ""
                          ),
               "X"
            )</f>
        <v/>
      </c>
      <c r="FG49" s="237" t="str">
        <f xml:space="preserve"> IF(TEXT((EDATE('Projektkostenkalkulation EP'!$B$8,4)+FF$9),"MM")=TEXT((EDATE('Projektkostenkalkulation EP'!$B$8,4)+(FF$9-1)),"MM"),
             IF(
                        OR(
                                    TEXT((EDATE('Projektkostenkalkulation EP'!$B$8,4)+FF$9),"TTT") = "Sa",
                                    TEXT((EDATE('Projektkostenkalkulation EP'!$B$8,4)+FF$9),"TTT") = "So",
                                    IF(ISNA(VLOOKUP(EDATE('Projektkostenkalkulation EP'!$B$8,4)+FF$9,Datenquellen!$F$7:$H$45,3,FALSE))," ",VLOOKUP(EDATE('Projektkostenkalkulation EP'!$B$8,4)+FF$9,Datenquellen!$F$7:$H$45,3,FALSE))="X"
                                    ),
                          "X",
                          ""
                          ),
               "X"
            )</f>
        <v/>
      </c>
      <c r="FH49" s="237" t="str">
        <f xml:space="preserve"> IF(TEXT((EDATE('Projektkostenkalkulation EP'!$B$8,4)+FG$9),"MM")=TEXT((EDATE('Projektkostenkalkulation EP'!$B$8,4)+(FG$9-1)),"MM"),
             IF(
                        OR(
                                    TEXT((EDATE('Projektkostenkalkulation EP'!$B$8,4)+FG$9),"TTT") = "Sa",
                                    TEXT((EDATE('Projektkostenkalkulation EP'!$B$8,4)+FG$9),"TTT") = "So",
                                    IF(ISNA(VLOOKUP(EDATE('Projektkostenkalkulation EP'!$B$8,4)+FG$9,Datenquellen!$F$7:$H$45,3,FALSE))," ",VLOOKUP(EDATE('Projektkostenkalkulation EP'!$B$8,4)+FG$9,Datenquellen!$F$7:$H$45,3,FALSE))="X"
                                    ),
                          "X",
                          ""
                          ),
               "X"
            )</f>
        <v>X</v>
      </c>
      <c r="FI49" s="237" t="str">
        <f xml:space="preserve"> IF(TEXT((EDATE('Projektkostenkalkulation EP'!$B$8,4)+FH$9),"MM")=TEXT((EDATE('Projektkostenkalkulation EP'!$B$8,4)+(FH$9-1)),"MM"),
             IF(
                        OR(
                                    TEXT((EDATE('Projektkostenkalkulation EP'!$B$8,4)+FH$9),"TTT") = "Sa",
                                    TEXT((EDATE('Projektkostenkalkulation EP'!$B$8,4)+FH$9),"TTT") = "So",
                                    IF(ISNA(VLOOKUP(EDATE('Projektkostenkalkulation EP'!$B$8,4)+FH$9,Datenquellen!$F$7:$H$45,3,FALSE))," ",VLOOKUP(EDATE('Projektkostenkalkulation EP'!$B$8,4)+FH$9,Datenquellen!$F$7:$H$45,3,FALSE))="X"
                                    ),
                          "X",
                          ""
                          ),
               "X"
            )</f>
        <v>X</v>
      </c>
      <c r="FJ49" s="237" t="str">
        <f xml:space="preserve"> IF(TEXT((EDATE('Projektkostenkalkulation EP'!$B$8,4)+FI$9),"MM")=TEXT((EDATE('Projektkostenkalkulation EP'!$B$8,4)+(FI$9-1)),"MM"),
             IF(
                        OR(
                                    TEXT((EDATE('Projektkostenkalkulation EP'!$B$8,4)+FI$9),"TTT") = "Sa",
                                    TEXT((EDATE('Projektkostenkalkulation EP'!$B$8,4)+FI$9),"TTT") = "So",
                                    IF(ISNA(VLOOKUP(EDATE('Projektkostenkalkulation EP'!$B$8,4)+FI$9,Datenquellen!$F$7:$H$45,3,FALSE))," ",VLOOKUP(EDATE('Projektkostenkalkulation EP'!$B$8,4)+FI$9,Datenquellen!$F$7:$H$45,3,FALSE))="X"
                                    ),
                          "X",
                          ""
                          ),
               "X"
            )</f>
        <v>X</v>
      </c>
      <c r="FK49" s="237" t="str">
        <f xml:space="preserve"> IF(TEXT((EDATE('Projektkostenkalkulation EP'!$B$8,4)+FJ$9),"MM")=TEXT((EDATE('Projektkostenkalkulation EP'!$B$8,4)+(FJ$9-1)),"MM"),
             IF(
                        OR(
                                    TEXT((EDATE('Projektkostenkalkulation EP'!$B$8,4)+FJ$9),"TTT") = "Sa",
                                    TEXT((EDATE('Projektkostenkalkulation EP'!$B$8,4)+FJ$9),"TTT") = "So",
                                    IF(ISNA(VLOOKUP(EDATE('Projektkostenkalkulation EP'!$B$8,4)+FJ$9,Datenquellen!$F$7:$H$45,3,FALSE))," ",VLOOKUP(EDATE('Projektkostenkalkulation EP'!$B$8,4)+FJ$9,Datenquellen!$F$7:$H$45,3,FALSE))="X"
                                    ),
                          "X",
                          ""
                          ),
               "X"
            )</f>
        <v/>
      </c>
      <c r="FL49" s="237" t="str">
        <f xml:space="preserve"> IF(TEXT((EDATE('Projektkostenkalkulation EP'!$B$8,4)+FK$9),"MM")=TEXT((EDATE('Projektkostenkalkulation EP'!$B$8,4)+(FK$9-1)),"MM"),
             IF(
                        OR(
                                    TEXT((EDATE('Projektkostenkalkulation EP'!$B$8,4)+FK$9),"TTT") = "Sa",
                                    TEXT((EDATE('Projektkostenkalkulation EP'!$B$8,4)+FK$9),"TTT") = "So",
                                    IF(ISNA(VLOOKUP(EDATE('Projektkostenkalkulation EP'!$B$8,4)+FK$9,Datenquellen!$F$7:$H$45,3,FALSE))," ",VLOOKUP(EDATE('Projektkostenkalkulation EP'!$B$8,4)+FK$9,Datenquellen!$F$7:$H$45,3,FALSE))="X"
                                    ),
                          "X",
                          ""
                          ),
               "X"
            )</f>
        <v/>
      </c>
      <c r="FM49" s="237" t="str">
        <f xml:space="preserve"> IF(TEXT((EDATE('Projektkostenkalkulation EP'!$B$8,4)+FL$9),"MM")=TEXT((EDATE('Projektkostenkalkulation EP'!$B$8,4)+(FL$9-1)),"MM"),
             IF(
                        OR(
                                    TEXT((EDATE('Projektkostenkalkulation EP'!$B$8,4)+FL$9),"TTT") = "Sa",
                                    TEXT((EDATE('Projektkostenkalkulation EP'!$B$8,4)+FL$9),"TTT") = "So",
                                    IF(ISNA(VLOOKUP(EDATE('Projektkostenkalkulation EP'!$B$8,4)+FL$9,Datenquellen!$F$7:$H$45,3,FALSE))," ",VLOOKUP(EDATE('Projektkostenkalkulation EP'!$B$8,4)+FL$9,Datenquellen!$F$7:$H$45,3,FALSE))="X"
                                    ),
                          "X",
                          ""
                          ),
               "X"
            )</f>
        <v/>
      </c>
      <c r="FN49" s="237" t="str">
        <f xml:space="preserve"> IF(TEXT((EDATE('Projektkostenkalkulation EP'!$B$8,4)+FM$9),"MM")=TEXT((EDATE('Projektkostenkalkulation EP'!$B$8,4)+(FM$9-1)),"MM"),
             IF(
                        OR(
                                    TEXT((EDATE('Projektkostenkalkulation EP'!$B$8,4)+FM$9),"TTT") = "Sa",
                                    TEXT((EDATE('Projektkostenkalkulation EP'!$B$8,4)+FM$9),"TTT") = "So",
                                    IF(ISNA(VLOOKUP(EDATE('Projektkostenkalkulation EP'!$B$8,4)+FM$9,Datenquellen!$F$7:$H$45,3,FALSE))," ",VLOOKUP(EDATE('Projektkostenkalkulation EP'!$B$8,4)+FM$9,Datenquellen!$F$7:$H$45,3,FALSE))="X"
                                    ),
                          "X",
                          ""
                          ),
               "X"
            )</f>
        <v/>
      </c>
      <c r="FO49" s="237" t="str">
        <f xml:space="preserve"> IF(TEXT((EDATE('Projektkostenkalkulation EP'!$B$8,4)+FN$9),"MM")=TEXT((EDATE('Projektkostenkalkulation EP'!$B$8,4)+(FN$9-1)),"MM"),
             IF(
                        OR(
                                    TEXT((EDATE('Projektkostenkalkulation EP'!$B$8,4)+FN$9),"TTT") = "Sa",
                                    TEXT((EDATE('Projektkostenkalkulation EP'!$B$8,4)+FN$9),"TTT") = "So",
                                    IF(ISNA(VLOOKUP(EDATE('Projektkostenkalkulation EP'!$B$8,4)+FN$9,Datenquellen!$F$7:$H$45,3,FALSE))," ",VLOOKUP(EDATE('Projektkostenkalkulation EP'!$B$8,4)+FN$9,Datenquellen!$F$7:$H$45,3,FALSE))="X"
                                    ),
                          "X",
                          ""
                          ),
               "X"
            )</f>
        <v>X</v>
      </c>
      <c r="FP49" s="237" t="str">
        <f xml:space="preserve"> IF(TEXT((EDATE('Projektkostenkalkulation EP'!$B$8,4)+FO$9),"MM")=TEXT((EDATE('Projektkostenkalkulation EP'!$B$8,4)+(FO$9-1)),"MM"),
             IF(
                        OR(
                                    TEXT((EDATE('Projektkostenkalkulation EP'!$B$8,4)+FO$9),"TTT") = "Sa",
                                    TEXT((EDATE('Projektkostenkalkulation EP'!$B$8,4)+FO$9),"TTT") = "So",
                                    IF(ISNA(VLOOKUP(EDATE('Projektkostenkalkulation EP'!$B$8,4)+FO$9,Datenquellen!$F$7:$H$45,3,FALSE))," ",VLOOKUP(EDATE('Projektkostenkalkulation EP'!$B$8,4)+FO$9,Datenquellen!$F$7:$H$45,3,FALSE))="X"
                                    ),
                          "X",
                          ""
                          ),
               "X"
            )</f>
        <v>X</v>
      </c>
      <c r="FQ49" s="237" t="str">
        <f xml:space="preserve"> IF(TEXT((EDATE('Projektkostenkalkulation EP'!$B$8,4)+FP$9),"MM")=TEXT((EDATE('Projektkostenkalkulation EP'!$B$8,4)+(FP$9-1)),"MM"),
             IF(
                        OR(
                                    TEXT((EDATE('Projektkostenkalkulation EP'!$B$8,4)+FP$9),"TTT") = "Sa",
                                    TEXT((EDATE('Projektkostenkalkulation EP'!$B$8,4)+FP$9),"TTT") = "So",
                                    IF(ISNA(VLOOKUP(EDATE('Projektkostenkalkulation EP'!$B$8,4)+FP$9,Datenquellen!$F$7:$H$45,3,FALSE))," ",VLOOKUP(EDATE('Projektkostenkalkulation EP'!$B$8,4)+FP$9,Datenquellen!$F$7:$H$45,3,FALSE))="X"
                                    ),
                          "X",
                          ""
                          ),
               "X"
            )</f>
        <v/>
      </c>
      <c r="FR49" s="237" t="str">
        <f xml:space="preserve"> IF(TEXT((EDATE('Projektkostenkalkulation EP'!$B$8,4)+FQ$9),"MM")=TEXT((EDATE('Projektkostenkalkulation EP'!$B$8,4)+(FQ$9-1)),"MM"),
             IF(
                        OR(
                                    TEXT((EDATE('Projektkostenkalkulation EP'!$B$8,4)+FQ$9),"TTT") = "Sa",
                                    TEXT((EDATE('Projektkostenkalkulation EP'!$B$8,4)+FQ$9),"TTT") = "So",
                                    IF(ISNA(VLOOKUP(EDATE('Projektkostenkalkulation EP'!$B$8,4)+FQ$9,Datenquellen!$F$7:$H$45,3,FALSE))," ",VLOOKUP(EDATE('Projektkostenkalkulation EP'!$B$8,4)+FQ$9,Datenquellen!$F$7:$H$45,3,FALSE))="X"
                                    ),
                          "X",
                          ""
                          ),
               "X"
            )</f>
        <v/>
      </c>
      <c r="FS49" s="237" t="str">
        <f xml:space="preserve"> IF(TEXT((EDATE('Projektkostenkalkulation EP'!$B$8,4)+FR$9),"MM")=TEXT((EDATE('Projektkostenkalkulation EP'!$B$8,4)+(FR$9-1)),"MM"),
             IF(
                        OR(
                                    TEXT((EDATE('Projektkostenkalkulation EP'!$B$8,4)+FR$9),"TTT") = "Sa",
                                    TEXT((EDATE('Projektkostenkalkulation EP'!$B$8,4)+FR$9),"TTT") = "So",
                                    IF(ISNA(VLOOKUP(EDATE('Projektkostenkalkulation EP'!$B$8,4)+FR$9,Datenquellen!$F$7:$H$45,3,FALSE))," ",VLOOKUP(EDATE('Projektkostenkalkulation EP'!$B$8,4)+FR$9,Datenquellen!$F$7:$H$45,3,FALSE))="X"
                                    ),
                          "X",
                          ""
                          ),
               "X"
            )</f>
        <v/>
      </c>
      <c r="FT49" s="237" t="str">
        <f xml:space="preserve"> IF(TEXT((EDATE('Projektkostenkalkulation EP'!$B$8,4)+FS$9),"MM")=TEXT((EDATE('Projektkostenkalkulation EP'!$B$8,4)+(FS$9-1)),"MM"),
             IF(
                        OR(
                                    TEXT((EDATE('Projektkostenkalkulation EP'!$B$8,4)+FS$9),"TTT") = "Sa",
                                    TEXT((EDATE('Projektkostenkalkulation EP'!$B$8,4)+FS$9),"TTT") = "So",
                                    IF(ISNA(VLOOKUP(EDATE('Projektkostenkalkulation EP'!$B$8,4)+FS$9,Datenquellen!$F$7:$H$45,3,FALSE))," ",VLOOKUP(EDATE('Projektkostenkalkulation EP'!$B$8,4)+FS$9,Datenquellen!$F$7:$H$45,3,FALSE))="X"
                                    ),
                          "X",
                          ""
                          ),
               "X"
            )</f>
        <v>X</v>
      </c>
      <c r="FU49" s="238" t="str">
        <f xml:space="preserve"> IF(TEXT((EDATE('Projektkostenkalkulation EP'!$B$8,4)+FT$9),"MM")=TEXT((EDATE('Projektkostenkalkulation EP'!$B$8,4)+(FT$9-1)),"MM"),
             IF(
                        OR(
                                    TEXT((EDATE('Projektkostenkalkulation EP'!$B$8,4)+FT$9),"TTT") = "Sa",
                                    TEXT((EDATE('Projektkostenkalkulation EP'!$B$8,4)+FT$9),"TTT") = "So",
                                    IF(ISNA(VLOOKUP(EDATE('Projektkostenkalkulation EP'!$B$8,4)+FT$9,Datenquellen!$F$7:$H$45,3,FALSE))," ",VLOOKUP(EDATE('Projektkostenkalkulation EP'!$B$8,4)+FT$9,Datenquellen!$F$7:$H$45,3,FALSE))="X"
                                    ),
                          "X",
                          ""
                          ),
               "X"
            )</f>
        <v/>
      </c>
      <c r="FV49" s="239"/>
      <c r="FW49" s="240"/>
      <c r="FX49" s="242" t="s">
        <v>67</v>
      </c>
      <c r="FY49" s="474"/>
      <c r="FZ49" s="236"/>
      <c r="GA49" s="237" t="str">
        <f>IF(
            OR(
                     TEXT(EDATE('Projektkostenkalkulation EP'!$B$8,4),"TTT") = "Sa",
                     TEXT(EDATE('Projektkostenkalkulation EP'!$B$8,4),"TTT") = "So",
                     IF(ISNA(VLOOKUP(EDATE('Projektkostenkalkulation EP'!$B$8,4),Datenquellen!$F$7:$H$45,3,FALSE))," ",VLOOKUP(EDATE('Projektkostenkalkulation EP'!$B$8,4),Datenquellen!$F$7:$H$45,3,FALSE))="X"
                            ),
                    "X",
                    ""
            )</f>
        <v>X</v>
      </c>
      <c r="GB49" s="237" t="str">
        <f xml:space="preserve"> IF(TEXT((EDATE('Projektkostenkalkulation EP'!$B$8,4)+GA$9),"MM")=TEXT((EDATE('Projektkostenkalkulation EP'!$B$8,4)+(GA$9-1)),"MM"),
             IF(
                        OR(
                                    TEXT((EDATE('Projektkostenkalkulation EP'!$B$8,4)+GA$9),"TTT") = "Sa",
                                    TEXT((EDATE('Projektkostenkalkulation EP'!$B$8,4)+GA$9),"TTT") = "So",
                                    IF(ISNA(VLOOKUP(EDATE('Projektkostenkalkulation EP'!$B$8,4)+GA$9,Datenquellen!$F$7:$H$45,3,FALSE))," ",VLOOKUP(EDATE('Projektkostenkalkulation EP'!$B$8,4)+GA$9,Datenquellen!$F$7:$H$45,3,FALSE))="X"
                                    ),
                          "X",
                          ""
                          ),
               "X"
            )</f>
        <v/>
      </c>
      <c r="GC49" s="237" t="str">
        <f xml:space="preserve"> IF(TEXT((EDATE('Projektkostenkalkulation EP'!$B$8,4)+GB$9),"MM")=TEXT((EDATE('Projektkostenkalkulation EP'!$B$8,4)+(GB$9-1)),"MM"),
             IF(
                        OR(
                                    TEXT((EDATE('Projektkostenkalkulation EP'!$B$8,4)+GB$9),"TTT") = "Sa",
                                    TEXT((EDATE('Projektkostenkalkulation EP'!$B$8,4)+GB$9),"TTT") = "So",
                                    IF(ISNA(VLOOKUP(EDATE('Projektkostenkalkulation EP'!$B$8,4)+GB$9,Datenquellen!$F$7:$H$45,3,FALSE))," ",VLOOKUP(EDATE('Projektkostenkalkulation EP'!$B$8,4)+GB$9,Datenquellen!$F$7:$H$45,3,FALSE))="X"
                                    ),
                          "X",
                          ""
                          ),
               "X"
            )</f>
        <v/>
      </c>
      <c r="GD49" s="237" t="str">
        <f xml:space="preserve"> IF(TEXT((EDATE('Projektkostenkalkulation EP'!$B$8,4)+GC$9),"MM")=TEXT((EDATE('Projektkostenkalkulation EP'!$B$8,4)+(GC$9-1)),"MM"),
             IF(
                        OR(
                                    TEXT((EDATE('Projektkostenkalkulation EP'!$B$8,4)+GC$9),"TTT") = "Sa",
                                    TEXT((EDATE('Projektkostenkalkulation EP'!$B$8,4)+GC$9),"TTT") = "So",
                                    IF(ISNA(VLOOKUP(EDATE('Projektkostenkalkulation EP'!$B$8,4)+GC$9,Datenquellen!$F$7:$H$45,3,FALSE))," ",VLOOKUP(EDATE('Projektkostenkalkulation EP'!$B$8,4)+GC$9,Datenquellen!$F$7:$H$45,3,FALSE))="X"
                                    ),
                          "X",
                          ""
                          ),
               "X"
            )</f>
        <v>X</v>
      </c>
      <c r="GE49" s="237" t="str">
        <f xml:space="preserve"> IF(TEXT((EDATE('Projektkostenkalkulation EP'!$B$8,4)+GD$9),"MM")=TEXT((EDATE('Projektkostenkalkulation EP'!$B$8,4)+(GD$9-1)),"MM"),
             IF(
                        OR(
                                    TEXT((EDATE('Projektkostenkalkulation EP'!$B$8,4)+GD$9),"TTT") = "Sa",
                                    TEXT((EDATE('Projektkostenkalkulation EP'!$B$8,4)+GD$9),"TTT") = "So",
                                    IF(ISNA(VLOOKUP(EDATE('Projektkostenkalkulation EP'!$B$8,4)+GD$9,Datenquellen!$F$7:$H$45,3,FALSE))," ",VLOOKUP(EDATE('Projektkostenkalkulation EP'!$B$8,4)+GD$9,Datenquellen!$F$7:$H$45,3,FALSE))="X"
                                    ),
                          "X",
                          ""
                          ),
               "X"
            )</f>
        <v>X</v>
      </c>
      <c r="GF49" s="237" t="str">
        <f xml:space="preserve"> IF(TEXT((EDATE('Projektkostenkalkulation EP'!$B$8,4)+GE$9),"MM")=TEXT((EDATE('Projektkostenkalkulation EP'!$B$8,4)+(GE$9-1)),"MM"),
             IF(
                        OR(
                                    TEXT((EDATE('Projektkostenkalkulation EP'!$B$8,4)+GE$9),"TTT") = "Sa",
                                    TEXT((EDATE('Projektkostenkalkulation EP'!$B$8,4)+GE$9),"TTT") = "So",
                                    IF(ISNA(VLOOKUP(EDATE('Projektkostenkalkulation EP'!$B$8,4)+GE$9,Datenquellen!$F$7:$H$45,3,FALSE))," ",VLOOKUP(EDATE('Projektkostenkalkulation EP'!$B$8,4)+GE$9,Datenquellen!$F$7:$H$45,3,FALSE))="X"
                                    ),
                          "X",
                          ""
                          ),
               "X"
            )</f>
        <v/>
      </c>
      <c r="GG49" s="237" t="str">
        <f xml:space="preserve"> IF(TEXT((EDATE('Projektkostenkalkulation EP'!$B$8,4)+GF$9),"MM")=TEXT((EDATE('Projektkostenkalkulation EP'!$B$8,4)+(GF$9-1)),"MM"),
             IF(
                        OR(
                                    TEXT((EDATE('Projektkostenkalkulation EP'!$B$8,4)+GF$9),"TTT") = "Sa",
                                    TEXT((EDATE('Projektkostenkalkulation EP'!$B$8,4)+GF$9),"TTT") = "So",
                                    IF(ISNA(VLOOKUP(EDATE('Projektkostenkalkulation EP'!$B$8,4)+GF$9,Datenquellen!$F$7:$H$45,3,FALSE))," ",VLOOKUP(EDATE('Projektkostenkalkulation EP'!$B$8,4)+GF$9,Datenquellen!$F$7:$H$45,3,FALSE))="X"
                                    ),
                          "X",
                          ""
                          ),
               "X"
            )</f>
        <v/>
      </c>
      <c r="GH49" s="237" t="str">
        <f xml:space="preserve"> IF(TEXT((EDATE('Projektkostenkalkulation EP'!$B$8,4)+GG$9),"MM")=TEXT((EDATE('Projektkostenkalkulation EP'!$B$8,4)+(GG$9-1)),"MM"),
             IF(
                        OR(
                                    TEXT((EDATE('Projektkostenkalkulation EP'!$B$8,4)+GG$9),"TTT") = "Sa",
                                    TEXT((EDATE('Projektkostenkalkulation EP'!$B$8,4)+GG$9),"TTT") = "So",
                                    IF(ISNA(VLOOKUP(EDATE('Projektkostenkalkulation EP'!$B$8,4)+GG$9,Datenquellen!$F$7:$H$45,3,FALSE))," ",VLOOKUP(EDATE('Projektkostenkalkulation EP'!$B$8,4)+GG$9,Datenquellen!$F$7:$H$45,3,FALSE))="X"
                                    ),
                          "X",
                          ""
                          ),
               "X"
            )</f>
        <v/>
      </c>
      <c r="GI49" s="237" t="str">
        <f xml:space="preserve"> IF(TEXT((EDATE('Projektkostenkalkulation EP'!$B$8,4)+GH$9),"MM")=TEXT((EDATE('Projektkostenkalkulation EP'!$B$8,4)+(GH$9-1)),"MM"),
             IF(
                        OR(
                                    TEXT((EDATE('Projektkostenkalkulation EP'!$B$8,4)+GH$9),"TTT") = "Sa",
                                    TEXT((EDATE('Projektkostenkalkulation EP'!$B$8,4)+GH$9),"TTT") = "So",
                                    IF(ISNA(VLOOKUP(EDATE('Projektkostenkalkulation EP'!$B$8,4)+GH$9,Datenquellen!$F$7:$H$45,3,FALSE))," ",VLOOKUP(EDATE('Projektkostenkalkulation EP'!$B$8,4)+GH$9,Datenquellen!$F$7:$H$45,3,FALSE))="X"
                                    ),
                          "X",
                          ""
                          ),
               "X"
            )</f>
        <v>X</v>
      </c>
      <c r="GJ49" s="237" t="str">
        <f xml:space="preserve"> IF(TEXT((EDATE('Projektkostenkalkulation EP'!$B$8,4)+GI$9),"MM")=TEXT((EDATE('Projektkostenkalkulation EP'!$B$8,4)+(GI$9-1)),"MM"),
             IF(
                        OR(
                                    TEXT((EDATE('Projektkostenkalkulation EP'!$B$8,4)+GI$9),"TTT") = "Sa",
                                    TEXT((EDATE('Projektkostenkalkulation EP'!$B$8,4)+GI$9),"TTT") = "So",
                                    IF(ISNA(VLOOKUP(EDATE('Projektkostenkalkulation EP'!$B$8,4)+GI$9,Datenquellen!$F$7:$H$45,3,FALSE))," ",VLOOKUP(EDATE('Projektkostenkalkulation EP'!$B$8,4)+GI$9,Datenquellen!$F$7:$H$45,3,FALSE))="X"
                                    ),
                          "X",
                          ""
                          ),
               "X"
            )</f>
        <v/>
      </c>
      <c r="GK49" s="237" t="str">
        <f xml:space="preserve"> IF(TEXT((EDATE('Projektkostenkalkulation EP'!$B$8,4)+GJ$9),"MM")=TEXT((EDATE('Projektkostenkalkulation EP'!$B$8,4)+(GJ$9-1)),"MM"),
             IF(
                        OR(
                                    TEXT((EDATE('Projektkostenkalkulation EP'!$B$8,4)+GJ$9),"TTT") = "Sa",
                                    TEXT((EDATE('Projektkostenkalkulation EP'!$B$8,4)+GJ$9),"TTT") = "So",
                                    IF(ISNA(VLOOKUP(EDATE('Projektkostenkalkulation EP'!$B$8,4)+GJ$9,Datenquellen!$F$7:$H$45,3,FALSE))," ",VLOOKUP(EDATE('Projektkostenkalkulation EP'!$B$8,4)+GJ$9,Datenquellen!$F$7:$H$45,3,FALSE))="X"
                                    ),
                          "X",
                          ""
                          ),
               "X"
            )</f>
        <v>X</v>
      </c>
      <c r="GL49" s="237" t="str">
        <f xml:space="preserve"> IF(TEXT((EDATE('Projektkostenkalkulation EP'!$B$8,4)+GK$9),"MM")=TEXT((EDATE('Projektkostenkalkulation EP'!$B$8,4)+(GK$9-1)),"MM"),
             IF(
                        OR(
                                    TEXT((EDATE('Projektkostenkalkulation EP'!$B$8,4)+GK$9),"TTT") = "Sa",
                                    TEXT((EDATE('Projektkostenkalkulation EP'!$B$8,4)+GK$9),"TTT") = "So",
                                    IF(ISNA(VLOOKUP(EDATE('Projektkostenkalkulation EP'!$B$8,4)+GK$9,Datenquellen!$F$7:$H$45,3,FALSE))," ",VLOOKUP(EDATE('Projektkostenkalkulation EP'!$B$8,4)+GK$9,Datenquellen!$F$7:$H$45,3,FALSE))="X"
                                    ),
                          "X",
                          ""
                          ),
               "X"
            )</f>
        <v>X</v>
      </c>
      <c r="GM49" s="237" t="str">
        <f xml:space="preserve"> IF(TEXT((EDATE('Projektkostenkalkulation EP'!$B$8,4)+GL$9),"MM")=TEXT((EDATE('Projektkostenkalkulation EP'!$B$8,4)+(GL$9-1)),"MM"),
             IF(
                        OR(
                                    TEXT((EDATE('Projektkostenkalkulation EP'!$B$8,4)+GL$9),"TTT") = "Sa",
                                    TEXT((EDATE('Projektkostenkalkulation EP'!$B$8,4)+GL$9),"TTT") = "So",
                                    IF(ISNA(VLOOKUP(EDATE('Projektkostenkalkulation EP'!$B$8,4)+GL$9,Datenquellen!$F$7:$H$45,3,FALSE))," ",VLOOKUP(EDATE('Projektkostenkalkulation EP'!$B$8,4)+GL$9,Datenquellen!$F$7:$H$45,3,FALSE))="X"
                                    ),
                          "X",
                          ""
                          ),
               "X"
            )</f>
        <v/>
      </c>
      <c r="GN49" s="237" t="str">
        <f xml:space="preserve"> IF(TEXT((EDATE('Projektkostenkalkulation EP'!$B$8,4)+GM$9),"MM")=TEXT((EDATE('Projektkostenkalkulation EP'!$B$8,4)+(GM$9-1)),"MM"),
             IF(
                        OR(
                                    TEXT((EDATE('Projektkostenkalkulation EP'!$B$8,4)+GM$9),"TTT") = "Sa",
                                    TEXT((EDATE('Projektkostenkalkulation EP'!$B$8,4)+GM$9),"TTT") = "So",
                                    IF(ISNA(VLOOKUP(EDATE('Projektkostenkalkulation EP'!$B$8,4)+GM$9,Datenquellen!$F$7:$H$45,3,FALSE))," ",VLOOKUP(EDATE('Projektkostenkalkulation EP'!$B$8,4)+GM$9,Datenquellen!$F$7:$H$45,3,FALSE))="X"
                                    ),
                          "X",
                          ""
                          ),
               "X"
            )</f>
        <v/>
      </c>
      <c r="GO49" s="237" t="str">
        <f xml:space="preserve"> IF(TEXT((EDATE('Projektkostenkalkulation EP'!$B$8,4)+GN$9),"MM")=TEXT((EDATE('Projektkostenkalkulation EP'!$B$8,4)+(GN$9-1)),"MM"),
             IF(
                        OR(
                                    TEXT((EDATE('Projektkostenkalkulation EP'!$B$8,4)+GN$9),"TTT") = "Sa",
                                    TEXT((EDATE('Projektkostenkalkulation EP'!$B$8,4)+GN$9),"TTT") = "So",
                                    IF(ISNA(VLOOKUP(EDATE('Projektkostenkalkulation EP'!$B$8,4)+GN$9,Datenquellen!$F$7:$H$45,3,FALSE))," ",VLOOKUP(EDATE('Projektkostenkalkulation EP'!$B$8,4)+GN$9,Datenquellen!$F$7:$H$45,3,FALSE))="X"
                                    ),
                          "X",
                          ""
                          ),
               "X"
            )</f>
        <v/>
      </c>
      <c r="GP49" s="237" t="str">
        <f xml:space="preserve"> IF(TEXT((EDATE('Projektkostenkalkulation EP'!$B$8,4)+GO$9),"MM")=TEXT((EDATE('Projektkostenkalkulation EP'!$B$8,4)+(GO$9-1)),"MM"),
             IF(
                        OR(
                                    TEXT((EDATE('Projektkostenkalkulation EP'!$B$8,4)+GO$9),"TTT") = "Sa",
                                    TEXT((EDATE('Projektkostenkalkulation EP'!$B$8,4)+GO$9),"TTT") = "So",
                                    IF(ISNA(VLOOKUP(EDATE('Projektkostenkalkulation EP'!$B$8,4)+GO$9,Datenquellen!$F$7:$H$45,3,FALSE))," ",VLOOKUP(EDATE('Projektkostenkalkulation EP'!$B$8,4)+GO$9,Datenquellen!$F$7:$H$45,3,FALSE))="X"
                                    ),
                          "X",
                          ""
                          ),
               "X"
            )</f>
        <v/>
      </c>
      <c r="GQ49" s="237" t="str">
        <f xml:space="preserve"> IF(TEXT((EDATE('Projektkostenkalkulation EP'!$B$8,4)+GP$9),"MM")=TEXT((EDATE('Projektkostenkalkulation EP'!$B$8,4)+(GP$9-1)),"MM"),
             IF(
                        OR(
                                    TEXT((EDATE('Projektkostenkalkulation EP'!$B$8,4)+GP$9),"TTT") = "Sa",
                                    TEXT((EDATE('Projektkostenkalkulation EP'!$B$8,4)+GP$9),"TTT") = "So",
                                    IF(ISNA(VLOOKUP(EDATE('Projektkostenkalkulation EP'!$B$8,4)+GP$9,Datenquellen!$F$7:$H$45,3,FALSE))," ",VLOOKUP(EDATE('Projektkostenkalkulation EP'!$B$8,4)+GP$9,Datenquellen!$F$7:$H$45,3,FALSE))="X"
                                    ),
                          "X",
                          ""
                          ),
               "X"
            )</f>
        <v/>
      </c>
      <c r="GR49" s="237" t="str">
        <f xml:space="preserve"> IF(TEXT((EDATE('Projektkostenkalkulation EP'!$B$8,4)+GQ$9),"MM")=TEXT((EDATE('Projektkostenkalkulation EP'!$B$8,4)+(GQ$9-1)),"MM"),
             IF(
                        OR(
                                    TEXT((EDATE('Projektkostenkalkulation EP'!$B$8,4)+GQ$9),"TTT") = "Sa",
                                    TEXT((EDATE('Projektkostenkalkulation EP'!$B$8,4)+GQ$9),"TTT") = "So",
                                    IF(ISNA(VLOOKUP(EDATE('Projektkostenkalkulation EP'!$B$8,4)+GQ$9,Datenquellen!$F$7:$H$45,3,FALSE))," ",VLOOKUP(EDATE('Projektkostenkalkulation EP'!$B$8,4)+GQ$9,Datenquellen!$F$7:$H$45,3,FALSE))="X"
                                    ),
                          "X",
                          ""
                          ),
               "X"
            )</f>
        <v>X</v>
      </c>
      <c r="GS49" s="237" t="str">
        <f xml:space="preserve"> IF(TEXT((EDATE('Projektkostenkalkulation EP'!$B$8,4)+GR$9),"MM")=TEXT((EDATE('Projektkostenkalkulation EP'!$B$8,4)+(GR$9-1)),"MM"),
             IF(
                        OR(
                                    TEXT((EDATE('Projektkostenkalkulation EP'!$B$8,4)+GR$9),"TTT") = "Sa",
                                    TEXT((EDATE('Projektkostenkalkulation EP'!$B$8,4)+GR$9),"TTT") = "So",
                                    IF(ISNA(VLOOKUP(EDATE('Projektkostenkalkulation EP'!$B$8,4)+GR$9,Datenquellen!$F$7:$H$45,3,FALSE))," ",VLOOKUP(EDATE('Projektkostenkalkulation EP'!$B$8,4)+GR$9,Datenquellen!$F$7:$H$45,3,FALSE))="X"
                                    ),
                          "X",
                          ""
                          ),
               "X"
            )</f>
        <v>X</v>
      </c>
      <c r="GT49" s="237" t="str">
        <f xml:space="preserve"> IF(TEXT((EDATE('Projektkostenkalkulation EP'!$B$8,4)+GS$9),"MM")=TEXT((EDATE('Projektkostenkalkulation EP'!$B$8,4)+(GS$9-1)),"MM"),
             IF(
                        OR(
                                    TEXT((EDATE('Projektkostenkalkulation EP'!$B$8,4)+GS$9),"TTT") = "Sa",
                                    TEXT((EDATE('Projektkostenkalkulation EP'!$B$8,4)+GS$9),"TTT") = "So",
                                    IF(ISNA(VLOOKUP(EDATE('Projektkostenkalkulation EP'!$B$8,4)+GS$9,Datenquellen!$F$7:$H$45,3,FALSE))," ",VLOOKUP(EDATE('Projektkostenkalkulation EP'!$B$8,4)+GS$9,Datenquellen!$F$7:$H$45,3,FALSE))="X"
                                    ),
                          "X",
                          ""
                          ),
               "X"
            )</f>
        <v>X</v>
      </c>
      <c r="GU49" s="237" t="str">
        <f xml:space="preserve"> IF(TEXT((EDATE('Projektkostenkalkulation EP'!$B$8,4)+GT$9),"MM")=TEXT((EDATE('Projektkostenkalkulation EP'!$B$8,4)+(GT$9-1)),"MM"),
             IF(
                        OR(
                                    TEXT((EDATE('Projektkostenkalkulation EP'!$B$8,4)+GT$9),"TTT") = "Sa",
                                    TEXT((EDATE('Projektkostenkalkulation EP'!$B$8,4)+GT$9),"TTT") = "So",
                                    IF(ISNA(VLOOKUP(EDATE('Projektkostenkalkulation EP'!$B$8,4)+GT$9,Datenquellen!$F$7:$H$45,3,FALSE))," ",VLOOKUP(EDATE('Projektkostenkalkulation EP'!$B$8,4)+GT$9,Datenquellen!$F$7:$H$45,3,FALSE))="X"
                                    ),
                          "X",
                          ""
                          ),
               "X"
            )</f>
        <v/>
      </c>
      <c r="GV49" s="237" t="str">
        <f xml:space="preserve"> IF(TEXT((EDATE('Projektkostenkalkulation EP'!$B$8,4)+GU$9),"MM")=TEXT((EDATE('Projektkostenkalkulation EP'!$B$8,4)+(GU$9-1)),"MM"),
             IF(
                        OR(
                                    TEXT((EDATE('Projektkostenkalkulation EP'!$B$8,4)+GU$9),"TTT") = "Sa",
                                    TEXT((EDATE('Projektkostenkalkulation EP'!$B$8,4)+GU$9),"TTT") = "So",
                                    IF(ISNA(VLOOKUP(EDATE('Projektkostenkalkulation EP'!$B$8,4)+GU$9,Datenquellen!$F$7:$H$45,3,FALSE))," ",VLOOKUP(EDATE('Projektkostenkalkulation EP'!$B$8,4)+GU$9,Datenquellen!$F$7:$H$45,3,FALSE))="X"
                                    ),
                          "X",
                          ""
                          ),
               "X"
            )</f>
        <v/>
      </c>
      <c r="GW49" s="237" t="str">
        <f xml:space="preserve"> IF(TEXT((EDATE('Projektkostenkalkulation EP'!$B$8,4)+GV$9),"MM")=TEXT((EDATE('Projektkostenkalkulation EP'!$B$8,4)+(GV$9-1)),"MM"),
             IF(
                        OR(
                                    TEXT((EDATE('Projektkostenkalkulation EP'!$B$8,4)+GV$9),"TTT") = "Sa",
                                    TEXT((EDATE('Projektkostenkalkulation EP'!$B$8,4)+GV$9),"TTT") = "So",
                                    IF(ISNA(VLOOKUP(EDATE('Projektkostenkalkulation EP'!$B$8,4)+GV$9,Datenquellen!$F$7:$H$45,3,FALSE))," ",VLOOKUP(EDATE('Projektkostenkalkulation EP'!$B$8,4)+GV$9,Datenquellen!$F$7:$H$45,3,FALSE))="X"
                                    ),
                          "X",
                          ""
                          ),
               "X"
            )</f>
        <v/>
      </c>
      <c r="GX49" s="237" t="str">
        <f xml:space="preserve"> IF(TEXT((EDATE('Projektkostenkalkulation EP'!$B$8,4)+GW$9),"MM")=TEXT((EDATE('Projektkostenkalkulation EP'!$B$8,4)+(GW$9-1)),"MM"),
             IF(
                        OR(
                                    TEXT((EDATE('Projektkostenkalkulation EP'!$B$8,4)+GW$9),"TTT") = "Sa",
                                    TEXT((EDATE('Projektkostenkalkulation EP'!$B$8,4)+GW$9),"TTT") = "So",
                                    IF(ISNA(VLOOKUP(EDATE('Projektkostenkalkulation EP'!$B$8,4)+GW$9,Datenquellen!$F$7:$H$45,3,FALSE))," ",VLOOKUP(EDATE('Projektkostenkalkulation EP'!$B$8,4)+GW$9,Datenquellen!$F$7:$H$45,3,FALSE))="X"
                                    ),
                          "X",
                          ""
                          ),
               "X"
            )</f>
        <v/>
      </c>
      <c r="GY49" s="237" t="str">
        <f xml:space="preserve"> IF(TEXT((EDATE('Projektkostenkalkulation EP'!$B$8,4)+GX$9),"MM")=TEXT((EDATE('Projektkostenkalkulation EP'!$B$8,4)+(GX$9-1)),"MM"),
             IF(
                        OR(
                                    TEXT((EDATE('Projektkostenkalkulation EP'!$B$8,4)+GX$9),"TTT") = "Sa",
                                    TEXT((EDATE('Projektkostenkalkulation EP'!$B$8,4)+GX$9),"TTT") = "So",
                                    IF(ISNA(VLOOKUP(EDATE('Projektkostenkalkulation EP'!$B$8,4)+GX$9,Datenquellen!$F$7:$H$45,3,FALSE))," ",VLOOKUP(EDATE('Projektkostenkalkulation EP'!$B$8,4)+GX$9,Datenquellen!$F$7:$H$45,3,FALSE))="X"
                                    ),
                          "X",
                          ""
                          ),
               "X"
            )</f>
        <v>X</v>
      </c>
      <c r="GZ49" s="237" t="str">
        <f xml:space="preserve"> IF(TEXT((EDATE('Projektkostenkalkulation EP'!$B$8,4)+GY$9),"MM")=TEXT((EDATE('Projektkostenkalkulation EP'!$B$8,4)+(GY$9-1)),"MM"),
             IF(
                        OR(
                                    TEXT((EDATE('Projektkostenkalkulation EP'!$B$8,4)+GY$9),"TTT") = "Sa",
                                    TEXT((EDATE('Projektkostenkalkulation EP'!$B$8,4)+GY$9),"TTT") = "So",
                                    IF(ISNA(VLOOKUP(EDATE('Projektkostenkalkulation EP'!$B$8,4)+GY$9,Datenquellen!$F$7:$H$45,3,FALSE))," ",VLOOKUP(EDATE('Projektkostenkalkulation EP'!$B$8,4)+GY$9,Datenquellen!$F$7:$H$45,3,FALSE))="X"
                                    ),
                          "X",
                          ""
                          ),
               "X"
            )</f>
        <v>X</v>
      </c>
      <c r="HA49" s="237" t="str">
        <f xml:space="preserve"> IF(TEXT((EDATE('Projektkostenkalkulation EP'!$B$8,4)+GZ$9),"MM")=TEXT((EDATE('Projektkostenkalkulation EP'!$B$8,4)+(GZ$9-1)),"MM"),
             IF(
                        OR(
                                    TEXT((EDATE('Projektkostenkalkulation EP'!$B$8,4)+GZ$9),"TTT") = "Sa",
                                    TEXT((EDATE('Projektkostenkalkulation EP'!$B$8,4)+GZ$9),"TTT") = "So",
                                    IF(ISNA(VLOOKUP(EDATE('Projektkostenkalkulation EP'!$B$8,4)+GZ$9,Datenquellen!$F$7:$H$45,3,FALSE))," ",VLOOKUP(EDATE('Projektkostenkalkulation EP'!$B$8,4)+GZ$9,Datenquellen!$F$7:$H$45,3,FALSE))="X"
                                    ),
                          "X",
                          ""
                          ),
               "X"
            )</f>
        <v/>
      </c>
      <c r="HB49" s="237" t="str">
        <f xml:space="preserve"> IF(TEXT((EDATE('Projektkostenkalkulation EP'!$B$8,4)+HA$9),"MM")=TEXT((EDATE('Projektkostenkalkulation EP'!$B$8,4)+(HA$9-1)),"MM"),
             IF(
                        OR(
                                    TEXT((EDATE('Projektkostenkalkulation EP'!$B$8,4)+HA$9),"TTT") = "Sa",
                                    TEXT((EDATE('Projektkostenkalkulation EP'!$B$8,4)+HA$9),"TTT") = "So",
                                    IF(ISNA(VLOOKUP(EDATE('Projektkostenkalkulation EP'!$B$8,4)+HA$9,Datenquellen!$F$7:$H$45,3,FALSE))," ",VLOOKUP(EDATE('Projektkostenkalkulation EP'!$B$8,4)+HA$9,Datenquellen!$F$7:$H$45,3,FALSE))="X"
                                    ),
                          "X",
                          ""
                          ),
               "X"
            )</f>
        <v/>
      </c>
      <c r="HC49" s="237" t="str">
        <f xml:space="preserve"> IF(TEXT((EDATE('Projektkostenkalkulation EP'!$B$8,4)+HB$9),"MM")=TEXT((EDATE('Projektkostenkalkulation EP'!$B$8,4)+(HB$9-1)),"MM"),
             IF(
                        OR(
                                    TEXT((EDATE('Projektkostenkalkulation EP'!$B$8,4)+HB$9),"TTT") = "Sa",
                                    TEXT((EDATE('Projektkostenkalkulation EP'!$B$8,4)+HB$9),"TTT") = "So",
                                    IF(ISNA(VLOOKUP(EDATE('Projektkostenkalkulation EP'!$B$8,4)+HB$9,Datenquellen!$F$7:$H$45,3,FALSE))," ",VLOOKUP(EDATE('Projektkostenkalkulation EP'!$B$8,4)+HB$9,Datenquellen!$F$7:$H$45,3,FALSE))="X"
                                    ),
                          "X",
                          ""
                          ),
               "X"
            )</f>
        <v/>
      </c>
      <c r="HD49" s="237" t="str">
        <f xml:space="preserve"> IF(TEXT((EDATE('Projektkostenkalkulation EP'!$B$8,4)+HC$9),"MM")=TEXT((EDATE('Projektkostenkalkulation EP'!$B$8,4)+(HC$9-1)),"MM"),
             IF(
                        OR(
                                    TEXT((EDATE('Projektkostenkalkulation EP'!$B$8,4)+HC$9),"TTT") = "Sa",
                                    TEXT((EDATE('Projektkostenkalkulation EP'!$B$8,4)+HC$9),"TTT") = "So",
                                    IF(ISNA(VLOOKUP(EDATE('Projektkostenkalkulation EP'!$B$8,4)+HC$9,Datenquellen!$F$7:$H$45,3,FALSE))," ",VLOOKUP(EDATE('Projektkostenkalkulation EP'!$B$8,4)+HC$9,Datenquellen!$F$7:$H$45,3,FALSE))="X"
                                    ),
                          "X",
                          ""
                          ),
               "X"
            )</f>
        <v>X</v>
      </c>
      <c r="HE49" s="238" t="str">
        <f xml:space="preserve"> IF(TEXT((EDATE('Projektkostenkalkulation EP'!$B$8,4)+HD$9),"MM")=TEXT((EDATE('Projektkostenkalkulation EP'!$B$8,4)+(HD$9-1)),"MM"),
             IF(
                        OR(
                                    TEXT((EDATE('Projektkostenkalkulation EP'!$B$8,4)+HD$9),"TTT") = "Sa",
                                    TEXT((EDATE('Projektkostenkalkulation EP'!$B$8,4)+HD$9),"TTT") = "So",
                                    IF(ISNA(VLOOKUP(EDATE('Projektkostenkalkulation EP'!$B$8,4)+HD$9,Datenquellen!$F$7:$H$45,3,FALSE))," ",VLOOKUP(EDATE('Projektkostenkalkulation EP'!$B$8,4)+HD$9,Datenquellen!$F$7:$H$45,3,FALSE))="X"
                                    ),
                          "X",
                          ""
                          ),
               "X"
            )</f>
        <v/>
      </c>
      <c r="HF49" s="239"/>
      <c r="HG49" s="240"/>
      <c r="HH49" s="241" t="s">
        <v>67</v>
      </c>
    </row>
    <row r="50" spans="1:216" ht="21" customHeight="1" x14ac:dyDescent="0.2">
      <c r="A50" s="472" t="str">
        <f>TEXT(EDATE('Projektkostenkalkulation EP'!$B$8,5),"MMMM")</f>
        <v>Juni</v>
      </c>
      <c r="B50" s="226"/>
      <c r="C50" s="227" t="str">
        <f>IF(
            OR(
                     TEXT(EDATE('Projektkostenkalkulation EP'!$B$8,5),"TTT") = "Sa",
                     TEXT(EDATE('Projektkostenkalkulation EP'!$B$8,5),"TTT") = "So",
                     IF(ISNA(VLOOKUP(EDATE('Projektkostenkalkulation EP'!$B$8,5),Datenquellen!$F$7:$H$45,3,FALSE))," ",VLOOKUP(EDATE('Projektkostenkalkulation EP'!$B$8,5),Datenquellen!$F$7:$H$45,3,FALSE))="X"
                            ),
                    "X",
                    ""
            )</f>
        <v>X</v>
      </c>
      <c r="D50" s="227" t="str">
        <f xml:space="preserve"> IF(TEXT((EDATE('Projektkostenkalkulation EP'!$B$8,5)+C$9),"MM")=TEXT((EDATE('Projektkostenkalkulation EP'!$B$8,5)+(C$9-1)),"MM"),
             IF(
                        OR(
                                    TEXT((EDATE('Projektkostenkalkulation EP'!$B$8,5)+C$9),"TTT") = "Sa",
                                    TEXT((EDATE('Projektkostenkalkulation EP'!$B$8,5)+C$9),"TTT") = "So",
                                    IF(ISNA(VLOOKUP(EDATE('Projektkostenkalkulation EP'!$B$8,5)+C$9,Datenquellen!$F$7:$H$45,3,FALSE))," ",VLOOKUP(EDATE('Projektkostenkalkulation EP'!$B$8,5)+C$9,Datenquellen!$F$7:$H$45,3,FALSE))="X"
                                    ),
                          "X",
                          ""
                          ),
               "X"
            )</f>
        <v>X</v>
      </c>
      <c r="E50" s="227" t="str">
        <f xml:space="preserve"> IF(TEXT((EDATE('Projektkostenkalkulation EP'!$B$8,5)+D$9),"MM")=TEXT((EDATE('Projektkostenkalkulation EP'!$B$8,5)+(D$9-1)),"MM"),
             IF(
                        OR(
                                    TEXT((EDATE('Projektkostenkalkulation EP'!$B$8,5)+D$9),"TTT") = "Sa",
                                    TEXT((EDATE('Projektkostenkalkulation EP'!$B$8,5)+D$9),"TTT") = "So",
                                    IF(ISNA(VLOOKUP(EDATE('Projektkostenkalkulation EP'!$B$8,5)+D$9,Datenquellen!$F$7:$H$45,3,FALSE))," ",VLOOKUP(EDATE('Projektkostenkalkulation EP'!$B$8,5)+D$9,Datenquellen!$F$7:$H$45,3,FALSE))="X"
                                    ),
                          "X",
                          ""
                          ),
               "X"
            )</f>
        <v/>
      </c>
      <c r="F50" s="227" t="str">
        <f xml:space="preserve"> IF(TEXT((EDATE('Projektkostenkalkulation EP'!$B$8,5)+E$9),"MM")=TEXT((EDATE('Projektkostenkalkulation EP'!$B$8,5)+(E$9-1)),"MM"),
             IF(
                        OR(
                                    TEXT((EDATE('Projektkostenkalkulation EP'!$B$8,5)+E$9),"TTT") = "Sa",
                                    TEXT((EDATE('Projektkostenkalkulation EP'!$B$8,5)+E$9),"TTT") = "So",
                                    IF(ISNA(VLOOKUP(EDATE('Projektkostenkalkulation EP'!$B$8,5)+E$9,Datenquellen!$F$7:$H$45,3,FALSE))," ",VLOOKUP(EDATE('Projektkostenkalkulation EP'!$B$8,5)+E$9,Datenquellen!$F$7:$H$45,3,FALSE))="X"
                                    ),
                          "X",
                          ""
                          ),
               "X"
            )</f>
        <v/>
      </c>
      <c r="G50" s="227" t="str">
        <f xml:space="preserve"> IF(TEXT((EDATE('Projektkostenkalkulation EP'!$B$8,5)+F$9),"MM")=TEXT((EDATE('Projektkostenkalkulation EP'!$B$8,5)+(F$9-1)),"MM"),
             IF(
                        OR(
                                    TEXT((EDATE('Projektkostenkalkulation EP'!$B$8,5)+F$9),"TTT") = "Sa",
                                    TEXT((EDATE('Projektkostenkalkulation EP'!$B$8,5)+F$9),"TTT") = "So",
                                    IF(ISNA(VLOOKUP(EDATE('Projektkostenkalkulation EP'!$B$8,5)+F$9,Datenquellen!$F$7:$H$45,3,FALSE))," ",VLOOKUP(EDATE('Projektkostenkalkulation EP'!$B$8,5)+F$9,Datenquellen!$F$7:$H$45,3,FALSE))="X"
                                    ),
                          "X",
                          ""
                          ),
               "X"
            )</f>
        <v/>
      </c>
      <c r="H50" s="227" t="str">
        <f xml:space="preserve"> IF(TEXT((EDATE('Projektkostenkalkulation EP'!$B$8,5)+G$9),"MM")=TEXT((EDATE('Projektkostenkalkulation EP'!$B$8,5)+(G$9-1)),"MM"),
             IF(
                        OR(
                                    TEXT((EDATE('Projektkostenkalkulation EP'!$B$8,5)+G$9),"TTT") = "Sa",
                                    TEXT((EDATE('Projektkostenkalkulation EP'!$B$8,5)+G$9),"TTT") = "So",
                                    IF(ISNA(VLOOKUP(EDATE('Projektkostenkalkulation EP'!$B$8,5)+G$9,Datenquellen!$F$7:$H$45,3,FALSE))," ",VLOOKUP(EDATE('Projektkostenkalkulation EP'!$B$8,5)+G$9,Datenquellen!$F$7:$H$45,3,FALSE))="X"
                                    ),
                          "X",
                          ""
                          ),
               "X"
            )</f>
        <v/>
      </c>
      <c r="I50" s="227" t="str">
        <f xml:space="preserve"> IF(TEXT((EDATE('Projektkostenkalkulation EP'!$B$8,5)+H$9),"MM")=TEXT((EDATE('Projektkostenkalkulation EP'!$B$8,5)+(H$9-1)),"MM"),
             IF(
                        OR(
                                    TEXT((EDATE('Projektkostenkalkulation EP'!$B$8,5)+H$9),"TTT") = "Sa",
                                    TEXT((EDATE('Projektkostenkalkulation EP'!$B$8,5)+H$9),"TTT") = "So",
                                    IF(ISNA(VLOOKUP(EDATE('Projektkostenkalkulation EP'!$B$8,5)+H$9,Datenquellen!$F$7:$H$45,3,FALSE))," ",VLOOKUP(EDATE('Projektkostenkalkulation EP'!$B$8,5)+H$9,Datenquellen!$F$7:$H$45,3,FALSE))="X"
                                    ),
                          "X",
                          ""
                          ),
               "X"
            )</f>
        <v/>
      </c>
      <c r="J50" s="227" t="str">
        <f xml:space="preserve"> IF(TEXT((EDATE('Projektkostenkalkulation EP'!$B$8,5)+I$9),"MM")=TEXT((EDATE('Projektkostenkalkulation EP'!$B$8,5)+(I$9-1)),"MM"),
             IF(
                        OR(
                                    TEXT((EDATE('Projektkostenkalkulation EP'!$B$8,5)+I$9),"TTT") = "Sa",
                                    TEXT((EDATE('Projektkostenkalkulation EP'!$B$8,5)+I$9),"TTT") = "So",
                                    IF(ISNA(VLOOKUP(EDATE('Projektkostenkalkulation EP'!$B$8,5)+I$9,Datenquellen!$F$7:$H$45,3,FALSE))," ",VLOOKUP(EDATE('Projektkostenkalkulation EP'!$B$8,5)+I$9,Datenquellen!$F$7:$H$45,3,FALSE))="X"
                                    ),
                          "X",
                          ""
                          ),
               "X"
            )</f>
        <v>X</v>
      </c>
      <c r="K50" s="227" t="str">
        <f xml:space="preserve"> IF(TEXT((EDATE('Projektkostenkalkulation EP'!$B$8,5)+J$9),"MM")=TEXT((EDATE('Projektkostenkalkulation EP'!$B$8,5)+(J$9-1)),"MM"),
             IF(
                        OR(
                                    TEXT((EDATE('Projektkostenkalkulation EP'!$B$8,5)+J$9),"TTT") = "Sa",
                                    TEXT((EDATE('Projektkostenkalkulation EP'!$B$8,5)+J$9),"TTT") = "So",
                                    IF(ISNA(VLOOKUP(EDATE('Projektkostenkalkulation EP'!$B$8,5)+J$9,Datenquellen!$F$7:$H$45,3,FALSE))," ",VLOOKUP(EDATE('Projektkostenkalkulation EP'!$B$8,5)+J$9,Datenquellen!$F$7:$H$45,3,FALSE))="X"
                                    ),
                          "X",
                          ""
                          ),
               "X"
            )</f>
        <v>X</v>
      </c>
      <c r="L50" s="227" t="str">
        <f xml:space="preserve"> IF(TEXT((EDATE('Projektkostenkalkulation EP'!$B$8,5)+K$9),"MM")=TEXT((EDATE('Projektkostenkalkulation EP'!$B$8,5)+(K$9-1)),"MM"),
             IF(
                        OR(
                                    TEXT((EDATE('Projektkostenkalkulation EP'!$B$8,5)+K$9),"TTT") = "Sa",
                                    TEXT((EDATE('Projektkostenkalkulation EP'!$B$8,5)+K$9),"TTT") = "So",
                                    IF(ISNA(VLOOKUP(EDATE('Projektkostenkalkulation EP'!$B$8,5)+K$9,Datenquellen!$F$7:$H$45,3,FALSE))," ",VLOOKUP(EDATE('Projektkostenkalkulation EP'!$B$8,5)+K$9,Datenquellen!$F$7:$H$45,3,FALSE))="X"
                                    ),
                          "X",
                          ""
                          ),
               "X"
            )</f>
        <v/>
      </c>
      <c r="M50" s="227" t="str">
        <f xml:space="preserve"> IF(TEXT((EDATE('Projektkostenkalkulation EP'!$B$8,5)+L$9),"MM")=TEXT((EDATE('Projektkostenkalkulation EP'!$B$8,5)+(L$9-1)),"MM"),
             IF(
                        OR(
                                    TEXT((EDATE('Projektkostenkalkulation EP'!$B$8,5)+L$9),"TTT") = "Sa",
                                    TEXT((EDATE('Projektkostenkalkulation EP'!$B$8,5)+L$9),"TTT") = "So",
                                    IF(ISNA(VLOOKUP(EDATE('Projektkostenkalkulation EP'!$B$8,5)+L$9,Datenquellen!$F$7:$H$45,3,FALSE))," ",VLOOKUP(EDATE('Projektkostenkalkulation EP'!$B$8,5)+L$9,Datenquellen!$F$7:$H$45,3,FALSE))="X"
                                    ),
                          "X",
                          ""
                          ),
               "X"
            )</f>
        <v/>
      </c>
      <c r="N50" s="227" t="str">
        <f xml:space="preserve"> IF(TEXT((EDATE('Projektkostenkalkulation EP'!$B$8,5)+M$9),"MM")=TEXT((EDATE('Projektkostenkalkulation EP'!$B$8,5)+(M$9-1)),"MM"),
             IF(
                        OR(
                                    TEXT((EDATE('Projektkostenkalkulation EP'!$B$8,5)+M$9),"TTT") = "Sa",
                                    TEXT((EDATE('Projektkostenkalkulation EP'!$B$8,5)+M$9),"TTT") = "So",
                                    IF(ISNA(VLOOKUP(EDATE('Projektkostenkalkulation EP'!$B$8,5)+M$9,Datenquellen!$F$7:$H$45,3,FALSE))," ",VLOOKUP(EDATE('Projektkostenkalkulation EP'!$B$8,5)+M$9,Datenquellen!$F$7:$H$45,3,FALSE))="X"
                                    ),
                          "X",
                          ""
                          ),
               "X"
            )</f>
        <v/>
      </c>
      <c r="O50" s="227" t="str">
        <f xml:space="preserve"> IF(TEXT((EDATE('Projektkostenkalkulation EP'!$B$8,5)+N$9),"MM")=TEXT((EDATE('Projektkostenkalkulation EP'!$B$8,5)+(N$9-1)),"MM"),
             IF(
                        OR(
                                    TEXT((EDATE('Projektkostenkalkulation EP'!$B$8,5)+N$9),"TTT") = "Sa",
                                    TEXT((EDATE('Projektkostenkalkulation EP'!$B$8,5)+N$9),"TTT") = "So",
                                    IF(ISNA(VLOOKUP(EDATE('Projektkostenkalkulation EP'!$B$8,5)+N$9,Datenquellen!$F$7:$H$45,3,FALSE))," ",VLOOKUP(EDATE('Projektkostenkalkulation EP'!$B$8,5)+N$9,Datenquellen!$F$7:$H$45,3,FALSE))="X"
                                    ),
                          "X",
                          ""
                          ),
               "X"
            )</f>
        <v/>
      </c>
      <c r="P50" s="227" t="str">
        <f xml:space="preserve"> IF(TEXT((EDATE('Projektkostenkalkulation EP'!$B$8,5)+O$9),"MM")=TEXT((EDATE('Projektkostenkalkulation EP'!$B$8,5)+(O$9-1)),"MM"),
             IF(
                        OR(
                                    TEXT((EDATE('Projektkostenkalkulation EP'!$B$8,5)+O$9),"TTT") = "Sa",
                                    TEXT((EDATE('Projektkostenkalkulation EP'!$B$8,5)+O$9),"TTT") = "So",
                                    IF(ISNA(VLOOKUP(EDATE('Projektkostenkalkulation EP'!$B$8,5)+O$9,Datenquellen!$F$7:$H$45,3,FALSE))," ",VLOOKUP(EDATE('Projektkostenkalkulation EP'!$B$8,5)+O$9,Datenquellen!$F$7:$H$45,3,FALSE))="X"
                                    ),
                          "X",
                          ""
                          ),
               "X"
            )</f>
        <v/>
      </c>
      <c r="Q50" s="227" t="str">
        <f xml:space="preserve"> IF(TEXT((EDATE('Projektkostenkalkulation EP'!$B$8,5)+P$9),"MM")=TEXT((EDATE('Projektkostenkalkulation EP'!$B$8,5)+(P$9-1)),"MM"),
             IF(
                        OR(
                                    TEXT((EDATE('Projektkostenkalkulation EP'!$B$8,5)+P$9),"TTT") = "Sa",
                                    TEXT((EDATE('Projektkostenkalkulation EP'!$B$8,5)+P$9),"TTT") = "So",
                                    IF(ISNA(VLOOKUP(EDATE('Projektkostenkalkulation EP'!$B$8,5)+P$9,Datenquellen!$F$7:$H$45,3,FALSE))," ",VLOOKUP(EDATE('Projektkostenkalkulation EP'!$B$8,5)+P$9,Datenquellen!$F$7:$H$45,3,FALSE))="X"
                                    ),
                          "X",
                          ""
                          ),
               "X"
            )</f>
        <v>X</v>
      </c>
      <c r="R50" s="227" t="str">
        <f xml:space="preserve"> IF(TEXT((EDATE('Projektkostenkalkulation EP'!$B$8,5)+Q$9),"MM")=TEXT((EDATE('Projektkostenkalkulation EP'!$B$8,5)+(Q$9-1)),"MM"),
             IF(
                        OR(
                                    TEXT((EDATE('Projektkostenkalkulation EP'!$B$8,5)+Q$9),"TTT") = "Sa",
                                    TEXT((EDATE('Projektkostenkalkulation EP'!$B$8,5)+Q$9),"TTT") = "So",
                                    IF(ISNA(VLOOKUP(EDATE('Projektkostenkalkulation EP'!$B$8,5)+Q$9,Datenquellen!$F$7:$H$45,3,FALSE))," ",VLOOKUP(EDATE('Projektkostenkalkulation EP'!$B$8,5)+Q$9,Datenquellen!$F$7:$H$45,3,FALSE))="X"
                                    ),
                          "X",
                          ""
                          ),
               "X"
            )</f>
        <v>X</v>
      </c>
      <c r="S50" s="227" t="str">
        <f xml:space="preserve"> IF(TEXT((EDATE('Projektkostenkalkulation EP'!$B$8,5)+R$9),"MM")=TEXT((EDATE('Projektkostenkalkulation EP'!$B$8,5)+(R$9-1)),"MM"),
             IF(
                        OR(
                                    TEXT((EDATE('Projektkostenkalkulation EP'!$B$8,5)+R$9),"TTT") = "Sa",
                                    TEXT((EDATE('Projektkostenkalkulation EP'!$B$8,5)+R$9),"TTT") = "So",
                                    IF(ISNA(VLOOKUP(EDATE('Projektkostenkalkulation EP'!$B$8,5)+R$9,Datenquellen!$F$7:$H$45,3,FALSE))," ",VLOOKUP(EDATE('Projektkostenkalkulation EP'!$B$8,5)+R$9,Datenquellen!$F$7:$H$45,3,FALSE))="X"
                                    ),
                          "X",
                          ""
                          ),
               "X"
            )</f>
        <v/>
      </c>
      <c r="T50" s="227" t="str">
        <f xml:space="preserve"> IF(TEXT((EDATE('Projektkostenkalkulation EP'!$B$8,5)+S$9),"MM")=TEXT((EDATE('Projektkostenkalkulation EP'!$B$8,5)+(S$9-1)),"MM"),
             IF(
                        OR(
                                    TEXT((EDATE('Projektkostenkalkulation EP'!$B$8,5)+S$9),"TTT") = "Sa",
                                    TEXT((EDATE('Projektkostenkalkulation EP'!$B$8,5)+S$9),"TTT") = "So",
                                    IF(ISNA(VLOOKUP(EDATE('Projektkostenkalkulation EP'!$B$8,5)+S$9,Datenquellen!$F$7:$H$45,3,FALSE))," ",VLOOKUP(EDATE('Projektkostenkalkulation EP'!$B$8,5)+S$9,Datenquellen!$F$7:$H$45,3,FALSE))="X"
                                    ),
                          "X",
                          ""
                          ),
               "X"
            )</f>
        <v/>
      </c>
      <c r="U50" s="227" t="str">
        <f xml:space="preserve"> IF(TEXT((EDATE('Projektkostenkalkulation EP'!$B$8,5)+T$9),"MM")=TEXT((EDATE('Projektkostenkalkulation EP'!$B$8,5)+(T$9-1)),"MM"),
             IF(
                        OR(
                                    TEXT((EDATE('Projektkostenkalkulation EP'!$B$8,5)+T$9),"TTT") = "Sa",
                                    TEXT((EDATE('Projektkostenkalkulation EP'!$B$8,5)+T$9),"TTT") = "So",
                                    IF(ISNA(VLOOKUP(EDATE('Projektkostenkalkulation EP'!$B$8,5)+T$9,Datenquellen!$F$7:$H$45,3,FALSE))," ",VLOOKUP(EDATE('Projektkostenkalkulation EP'!$B$8,5)+T$9,Datenquellen!$F$7:$H$45,3,FALSE))="X"
                                    ),
                          "X",
                          ""
                          ),
               "X"
            )</f>
        <v/>
      </c>
      <c r="V50" s="227" t="str">
        <f xml:space="preserve"> IF(TEXT((EDATE('Projektkostenkalkulation EP'!$B$8,5)+U$9),"MM")=TEXT((EDATE('Projektkostenkalkulation EP'!$B$8,5)+(U$9-1)),"MM"),
             IF(
                        OR(
                                    TEXT((EDATE('Projektkostenkalkulation EP'!$B$8,5)+U$9),"TTT") = "Sa",
                                    TEXT((EDATE('Projektkostenkalkulation EP'!$B$8,5)+U$9),"TTT") = "So",
                                    IF(ISNA(VLOOKUP(EDATE('Projektkostenkalkulation EP'!$B$8,5)+U$9,Datenquellen!$F$7:$H$45,3,FALSE))," ",VLOOKUP(EDATE('Projektkostenkalkulation EP'!$B$8,5)+U$9,Datenquellen!$F$7:$H$45,3,FALSE))="X"
                                    ),
                          "X",
                          ""
                          ),
               "X"
            )</f>
        <v/>
      </c>
      <c r="W50" s="227" t="str">
        <f xml:space="preserve"> IF(TEXT((EDATE('Projektkostenkalkulation EP'!$B$8,5)+V$9),"MM")=TEXT((EDATE('Projektkostenkalkulation EP'!$B$8,5)+(V$9-1)),"MM"),
             IF(
                        OR(
                                    TEXT((EDATE('Projektkostenkalkulation EP'!$B$8,5)+V$9),"TTT") = "Sa",
                                    TEXT((EDATE('Projektkostenkalkulation EP'!$B$8,5)+V$9),"TTT") = "So",
                                    IF(ISNA(VLOOKUP(EDATE('Projektkostenkalkulation EP'!$B$8,5)+V$9,Datenquellen!$F$7:$H$45,3,FALSE))," ",VLOOKUP(EDATE('Projektkostenkalkulation EP'!$B$8,5)+V$9,Datenquellen!$F$7:$H$45,3,FALSE))="X"
                                    ),
                          "X",
                          ""
                          ),
               "X"
            )</f>
        <v/>
      </c>
      <c r="X50" s="227" t="str">
        <f xml:space="preserve"> IF(TEXT((EDATE('Projektkostenkalkulation EP'!$B$8,5)+W$9),"MM")=TEXT((EDATE('Projektkostenkalkulation EP'!$B$8,5)+(W$9-1)),"MM"),
             IF(
                        OR(
                                    TEXT((EDATE('Projektkostenkalkulation EP'!$B$8,5)+W$9),"TTT") = "Sa",
                                    TEXT((EDATE('Projektkostenkalkulation EP'!$B$8,5)+W$9),"TTT") = "So",
                                    IF(ISNA(VLOOKUP(EDATE('Projektkostenkalkulation EP'!$B$8,5)+W$9,Datenquellen!$F$7:$H$45,3,FALSE))," ",VLOOKUP(EDATE('Projektkostenkalkulation EP'!$B$8,5)+W$9,Datenquellen!$F$7:$H$45,3,FALSE))="X"
                                    ),
                          "X",
                          ""
                          ),
               "X"
            )</f>
        <v>X</v>
      </c>
      <c r="Y50" s="227" t="str">
        <f xml:space="preserve"> IF(TEXT((EDATE('Projektkostenkalkulation EP'!$B$8,5)+X$9),"MM")=TEXT((EDATE('Projektkostenkalkulation EP'!$B$8,5)+(X$9-1)),"MM"),
             IF(
                        OR(
                                    TEXT((EDATE('Projektkostenkalkulation EP'!$B$8,5)+X$9),"TTT") = "Sa",
                                    TEXT((EDATE('Projektkostenkalkulation EP'!$B$8,5)+X$9),"TTT") = "So",
                                    IF(ISNA(VLOOKUP(EDATE('Projektkostenkalkulation EP'!$B$8,5)+X$9,Datenquellen!$F$7:$H$45,3,FALSE))," ",VLOOKUP(EDATE('Projektkostenkalkulation EP'!$B$8,5)+X$9,Datenquellen!$F$7:$H$45,3,FALSE))="X"
                                    ),
                          "X",
                          ""
                          ),
               "X"
            )</f>
        <v>X</v>
      </c>
      <c r="Z50" s="227" t="str">
        <f xml:space="preserve"> IF(TEXT((EDATE('Projektkostenkalkulation EP'!$B$8,5)+Y$9),"MM")=TEXT((EDATE('Projektkostenkalkulation EP'!$B$8,5)+(Y$9-1)),"MM"),
             IF(
                        OR(
                                    TEXT((EDATE('Projektkostenkalkulation EP'!$B$8,5)+Y$9),"TTT") = "Sa",
                                    TEXT((EDATE('Projektkostenkalkulation EP'!$B$8,5)+Y$9),"TTT") = "So",
                                    IF(ISNA(VLOOKUP(EDATE('Projektkostenkalkulation EP'!$B$8,5)+Y$9,Datenquellen!$F$7:$H$45,3,FALSE))," ",VLOOKUP(EDATE('Projektkostenkalkulation EP'!$B$8,5)+Y$9,Datenquellen!$F$7:$H$45,3,FALSE))="X"
                                    ),
                          "X",
                          ""
                          ),
               "X"
            )</f>
        <v/>
      </c>
      <c r="AA50" s="227" t="str">
        <f xml:space="preserve"> IF(TEXT((EDATE('Projektkostenkalkulation EP'!$B$8,5)+Z$9),"MM")=TEXT((EDATE('Projektkostenkalkulation EP'!$B$8,5)+(Z$9-1)),"MM"),
             IF(
                        OR(
                                    TEXT((EDATE('Projektkostenkalkulation EP'!$B$8,5)+Z$9),"TTT") = "Sa",
                                    TEXT((EDATE('Projektkostenkalkulation EP'!$B$8,5)+Z$9),"TTT") = "So",
                                    IF(ISNA(VLOOKUP(EDATE('Projektkostenkalkulation EP'!$B$8,5)+Z$9,Datenquellen!$F$7:$H$45,3,FALSE))," ",VLOOKUP(EDATE('Projektkostenkalkulation EP'!$B$8,5)+Z$9,Datenquellen!$F$7:$H$45,3,FALSE))="X"
                                    ),
                          "X",
                          ""
                          ),
               "X"
            )</f>
        <v/>
      </c>
      <c r="AB50" s="227" t="str">
        <f xml:space="preserve"> IF(TEXT((EDATE('Projektkostenkalkulation EP'!$B$8,5)+AA$9),"MM")=TEXT((EDATE('Projektkostenkalkulation EP'!$B$8,5)+(AA$9-1)),"MM"),
             IF(
                        OR(
                                    TEXT((EDATE('Projektkostenkalkulation EP'!$B$8,5)+AA$9),"TTT") = "Sa",
                                    TEXT((EDATE('Projektkostenkalkulation EP'!$B$8,5)+AA$9),"TTT") = "So",
                                    IF(ISNA(VLOOKUP(EDATE('Projektkostenkalkulation EP'!$B$8,5)+AA$9,Datenquellen!$F$7:$H$45,3,FALSE))," ",VLOOKUP(EDATE('Projektkostenkalkulation EP'!$B$8,5)+AA$9,Datenquellen!$F$7:$H$45,3,FALSE))="X"
                                    ),
                          "X",
                          ""
                          ),
               "X"
            )</f>
        <v/>
      </c>
      <c r="AC50" s="227" t="str">
        <f xml:space="preserve"> IF(TEXT((EDATE('Projektkostenkalkulation EP'!$B$8,5)+AB$9),"MM")=TEXT((EDATE('Projektkostenkalkulation EP'!$B$8,5)+(AB$9-1)),"MM"),
             IF(
                        OR(
                                    TEXT((EDATE('Projektkostenkalkulation EP'!$B$8,5)+AB$9),"TTT") = "Sa",
                                    TEXT((EDATE('Projektkostenkalkulation EP'!$B$8,5)+AB$9),"TTT") = "So",
                                    IF(ISNA(VLOOKUP(EDATE('Projektkostenkalkulation EP'!$B$8,5)+AB$9,Datenquellen!$F$7:$H$45,3,FALSE))," ",VLOOKUP(EDATE('Projektkostenkalkulation EP'!$B$8,5)+AB$9,Datenquellen!$F$7:$H$45,3,FALSE))="X"
                                    ),
                          "X",
                          ""
                          ),
               "X"
            )</f>
        <v/>
      </c>
      <c r="AD50" s="227" t="str">
        <f xml:space="preserve"> IF(TEXT((EDATE('Projektkostenkalkulation EP'!$B$8,5)+AC$9),"MM")=TEXT((EDATE('Projektkostenkalkulation EP'!$B$8,5)+(AC$9-1)),"MM"),
             IF(
                        OR(
                                    TEXT((EDATE('Projektkostenkalkulation EP'!$B$8,5)+AC$9),"TTT") = "Sa",
                                    TEXT((EDATE('Projektkostenkalkulation EP'!$B$8,5)+AC$9),"TTT") = "So",
                                    IF(ISNA(VLOOKUP(EDATE('Projektkostenkalkulation EP'!$B$8,5)+AC$9,Datenquellen!$F$7:$H$45,3,FALSE))," ",VLOOKUP(EDATE('Projektkostenkalkulation EP'!$B$8,5)+AC$9,Datenquellen!$F$7:$H$45,3,FALSE))="X"
                                    ),
                          "X",
                          ""
                          ),
               "X"
            )</f>
        <v/>
      </c>
      <c r="AE50" s="227" t="str">
        <f xml:space="preserve"> IF(TEXT((EDATE('Projektkostenkalkulation EP'!$B$8,5)+AD$9),"MM")=TEXT((EDATE('Projektkostenkalkulation EP'!$B$8,5)+(AD$9-1)),"MM"),
             IF(
                        OR(
                                    TEXT((EDATE('Projektkostenkalkulation EP'!$B$8,5)+AD$9),"TTT") = "Sa",
                                    TEXT((EDATE('Projektkostenkalkulation EP'!$B$8,5)+AD$9),"TTT") = "So",
                                    IF(ISNA(VLOOKUP(EDATE('Projektkostenkalkulation EP'!$B$8,5)+AD$9,Datenquellen!$F$7:$H$45,3,FALSE))," ",VLOOKUP(EDATE('Projektkostenkalkulation EP'!$B$8,5)+AD$9,Datenquellen!$F$7:$H$45,3,FALSE))="X"
                                    ),
                          "X",
                          ""
                          ),
               "X"
            )</f>
        <v>X</v>
      </c>
      <c r="AF50" s="227" t="str">
        <f xml:space="preserve"> IF(TEXT((EDATE('Projektkostenkalkulation EP'!$B$8,5)+AE$9),"MM")=TEXT((EDATE('Projektkostenkalkulation EP'!$B$8,5)+(AE$9-1)),"MM"),
             IF(
                        OR(
                                    TEXT((EDATE('Projektkostenkalkulation EP'!$B$8,5)+AE$9),"TTT") = "Sa",
                                    TEXT((EDATE('Projektkostenkalkulation EP'!$B$8,5)+AE$9),"TTT") = "So",
                                    IF(ISNA(VLOOKUP(EDATE('Projektkostenkalkulation EP'!$B$8,5)+AE$9,Datenquellen!$F$7:$H$45,3,FALSE))," ",VLOOKUP(EDATE('Projektkostenkalkulation EP'!$B$8,5)+AE$9,Datenquellen!$F$7:$H$45,3,FALSE))="X"
                                    ),
                          "X",
                          ""
                          ),
               "X"
            )</f>
        <v>X</v>
      </c>
      <c r="AG50" s="228" t="str">
        <f xml:space="preserve"> IF(TEXT((EDATE('Projektkostenkalkulation EP'!$B$8,5)+AF$9),"MM")=TEXT((EDATE('Projektkostenkalkulation EP'!$B$8,5)+(AF$9-1)),"MM"),
             IF(
                        OR(
                                    TEXT((EDATE('Projektkostenkalkulation EP'!$B$8,5)+AF$9),"TTT") = "Sa",
                                    TEXT((EDATE('Projektkostenkalkulation EP'!$B$8,5)+AF$9),"TTT") = "So",
                                    IF(ISNA(VLOOKUP(EDATE('Projektkostenkalkulation EP'!$B$8,5)+AF$9,Datenquellen!$F$7:$H$45,3,FALSE))," ",VLOOKUP(EDATE('Projektkostenkalkulation EP'!$B$8,5)+AF$9,Datenquellen!$F$7:$H$45,3,FALSE))="X"
                                    ),
                          "X",
                          ""
                          ),
               "X"
            )</f>
        <v>X</v>
      </c>
      <c r="AH50" s="229"/>
      <c r="AI50" s="230"/>
      <c r="AJ50" s="475"/>
      <c r="AK50" s="472" t="str">
        <f>TEXT(EDATE('Projektkostenkalkulation EP'!$B$8,5),"MMMM")</f>
        <v>Juni</v>
      </c>
      <c r="AL50" s="226"/>
      <c r="AM50" s="227" t="str">
        <f>IF(
            OR(
                     TEXT(EDATE('Projektkostenkalkulation EP'!$B$8,5),"TTT") = "Sa",
                     TEXT(EDATE('Projektkostenkalkulation EP'!$B$8,5),"TTT") = "So",
                     IF(ISNA(VLOOKUP(EDATE('Projektkostenkalkulation EP'!$B$8,5),Datenquellen!$F$7:$H$45,3,FALSE))," ",VLOOKUP(EDATE('Projektkostenkalkulation EP'!$B$8,5),Datenquellen!$F$7:$H$45,3,FALSE))="X"
                            ),
                    "X",
                    ""
            )</f>
        <v>X</v>
      </c>
      <c r="AN50" s="227" t="str">
        <f xml:space="preserve"> IF(TEXT((EDATE('Projektkostenkalkulation EP'!$B$8,5)+AM$9),"MM")=TEXT((EDATE('Projektkostenkalkulation EP'!$B$8,5)+(AM$9-1)),"MM"),
             IF(
                        OR(
                                    TEXT((EDATE('Projektkostenkalkulation EP'!$B$8,5)+AM$9),"TTT") = "Sa",
                                    TEXT((EDATE('Projektkostenkalkulation EP'!$B$8,5)+AM$9),"TTT") = "So",
                                    IF(ISNA(VLOOKUP(EDATE('Projektkostenkalkulation EP'!$B$8,5)+AM$9,Datenquellen!$F$7:$H$45,3,FALSE))," ",VLOOKUP(EDATE('Projektkostenkalkulation EP'!$B$8,5)+AM$9,Datenquellen!$F$7:$H$45,3,FALSE))="X"
                                    ),
                          "X",
                          ""
                          ),
               "X"
            )</f>
        <v>X</v>
      </c>
      <c r="AO50" s="227" t="str">
        <f xml:space="preserve"> IF(TEXT((EDATE('Projektkostenkalkulation EP'!$B$8,5)+AN$9),"MM")=TEXT((EDATE('Projektkostenkalkulation EP'!$B$8,5)+(AN$9-1)),"MM"),
             IF(
                        OR(
                                    TEXT((EDATE('Projektkostenkalkulation EP'!$B$8,5)+AN$9),"TTT") = "Sa",
                                    TEXT((EDATE('Projektkostenkalkulation EP'!$B$8,5)+AN$9),"TTT") = "So",
                                    IF(ISNA(VLOOKUP(EDATE('Projektkostenkalkulation EP'!$B$8,5)+AN$9,Datenquellen!$F$7:$H$45,3,FALSE))," ",VLOOKUP(EDATE('Projektkostenkalkulation EP'!$B$8,5)+AN$9,Datenquellen!$F$7:$H$45,3,FALSE))="X"
                                    ),
                          "X",
                          ""
                          ),
               "X"
            )</f>
        <v/>
      </c>
      <c r="AP50" s="227" t="str">
        <f xml:space="preserve"> IF(TEXT((EDATE('Projektkostenkalkulation EP'!$B$8,5)+AO$9),"MM")=TEXT((EDATE('Projektkostenkalkulation EP'!$B$8,5)+(AO$9-1)),"MM"),
             IF(
                        OR(
                                    TEXT((EDATE('Projektkostenkalkulation EP'!$B$8,5)+AO$9),"TTT") = "Sa",
                                    TEXT((EDATE('Projektkostenkalkulation EP'!$B$8,5)+AO$9),"TTT") = "So",
                                    IF(ISNA(VLOOKUP(EDATE('Projektkostenkalkulation EP'!$B$8,5)+AO$9,Datenquellen!$F$7:$H$45,3,FALSE))," ",VLOOKUP(EDATE('Projektkostenkalkulation EP'!$B$8,5)+AO$9,Datenquellen!$F$7:$H$45,3,FALSE))="X"
                                    ),
                          "X",
                          ""
                          ),
               "X"
            )</f>
        <v/>
      </c>
      <c r="AQ50" s="227" t="str">
        <f xml:space="preserve"> IF(TEXT((EDATE('Projektkostenkalkulation EP'!$B$8,5)+AP$9),"MM")=TEXT((EDATE('Projektkostenkalkulation EP'!$B$8,5)+(AP$9-1)),"MM"),
             IF(
                        OR(
                                    TEXT((EDATE('Projektkostenkalkulation EP'!$B$8,5)+AP$9),"TTT") = "Sa",
                                    TEXT((EDATE('Projektkostenkalkulation EP'!$B$8,5)+AP$9),"TTT") = "So",
                                    IF(ISNA(VLOOKUP(EDATE('Projektkostenkalkulation EP'!$B$8,5)+AP$9,Datenquellen!$F$7:$H$45,3,FALSE))," ",VLOOKUP(EDATE('Projektkostenkalkulation EP'!$B$8,5)+AP$9,Datenquellen!$F$7:$H$45,3,FALSE))="X"
                                    ),
                          "X",
                          ""
                          ),
               "X"
            )</f>
        <v/>
      </c>
      <c r="AR50" s="227" t="str">
        <f xml:space="preserve"> IF(TEXT((EDATE('Projektkostenkalkulation EP'!$B$8,5)+AQ$9),"MM")=TEXT((EDATE('Projektkostenkalkulation EP'!$B$8,5)+(AQ$9-1)),"MM"),
             IF(
                        OR(
                                    TEXT((EDATE('Projektkostenkalkulation EP'!$B$8,5)+AQ$9),"TTT") = "Sa",
                                    TEXT((EDATE('Projektkostenkalkulation EP'!$B$8,5)+AQ$9),"TTT") = "So",
                                    IF(ISNA(VLOOKUP(EDATE('Projektkostenkalkulation EP'!$B$8,5)+AQ$9,Datenquellen!$F$7:$H$45,3,FALSE))," ",VLOOKUP(EDATE('Projektkostenkalkulation EP'!$B$8,5)+AQ$9,Datenquellen!$F$7:$H$45,3,FALSE))="X"
                                    ),
                          "X",
                          ""
                          ),
               "X"
            )</f>
        <v/>
      </c>
      <c r="AS50" s="227" t="str">
        <f xml:space="preserve"> IF(TEXT((EDATE('Projektkostenkalkulation EP'!$B$8,5)+AR$9),"MM")=TEXT((EDATE('Projektkostenkalkulation EP'!$B$8,5)+(AR$9-1)),"MM"),
             IF(
                        OR(
                                    TEXT((EDATE('Projektkostenkalkulation EP'!$B$8,5)+AR$9),"TTT") = "Sa",
                                    TEXT((EDATE('Projektkostenkalkulation EP'!$B$8,5)+AR$9),"TTT") = "So",
                                    IF(ISNA(VLOOKUP(EDATE('Projektkostenkalkulation EP'!$B$8,5)+AR$9,Datenquellen!$F$7:$H$45,3,FALSE))," ",VLOOKUP(EDATE('Projektkostenkalkulation EP'!$B$8,5)+AR$9,Datenquellen!$F$7:$H$45,3,FALSE))="X"
                                    ),
                          "X",
                          ""
                          ),
               "X"
            )</f>
        <v/>
      </c>
      <c r="AT50" s="227" t="str">
        <f xml:space="preserve"> IF(TEXT((EDATE('Projektkostenkalkulation EP'!$B$8,5)+AS$9),"MM")=TEXT((EDATE('Projektkostenkalkulation EP'!$B$8,5)+(AS$9-1)),"MM"),
             IF(
                        OR(
                                    TEXT((EDATE('Projektkostenkalkulation EP'!$B$8,5)+AS$9),"TTT") = "Sa",
                                    TEXT((EDATE('Projektkostenkalkulation EP'!$B$8,5)+AS$9),"TTT") = "So",
                                    IF(ISNA(VLOOKUP(EDATE('Projektkostenkalkulation EP'!$B$8,5)+AS$9,Datenquellen!$F$7:$H$45,3,FALSE))," ",VLOOKUP(EDATE('Projektkostenkalkulation EP'!$B$8,5)+AS$9,Datenquellen!$F$7:$H$45,3,FALSE))="X"
                                    ),
                          "X",
                          ""
                          ),
               "X"
            )</f>
        <v>X</v>
      </c>
      <c r="AU50" s="227" t="str">
        <f xml:space="preserve"> IF(TEXT((EDATE('Projektkostenkalkulation EP'!$B$8,5)+AT$9),"MM")=TEXT((EDATE('Projektkostenkalkulation EP'!$B$8,5)+(AT$9-1)),"MM"),
             IF(
                        OR(
                                    TEXT((EDATE('Projektkostenkalkulation EP'!$B$8,5)+AT$9),"TTT") = "Sa",
                                    TEXT((EDATE('Projektkostenkalkulation EP'!$B$8,5)+AT$9),"TTT") = "So",
                                    IF(ISNA(VLOOKUP(EDATE('Projektkostenkalkulation EP'!$B$8,5)+AT$9,Datenquellen!$F$7:$H$45,3,FALSE))," ",VLOOKUP(EDATE('Projektkostenkalkulation EP'!$B$8,5)+AT$9,Datenquellen!$F$7:$H$45,3,FALSE))="X"
                                    ),
                          "X",
                          ""
                          ),
               "X"
            )</f>
        <v>X</v>
      </c>
      <c r="AV50" s="227" t="str">
        <f xml:space="preserve"> IF(TEXT((EDATE('Projektkostenkalkulation EP'!$B$8,5)+AU$9),"MM")=TEXT((EDATE('Projektkostenkalkulation EP'!$B$8,5)+(AU$9-1)),"MM"),
             IF(
                        OR(
                                    TEXT((EDATE('Projektkostenkalkulation EP'!$B$8,5)+AU$9),"TTT") = "Sa",
                                    TEXT((EDATE('Projektkostenkalkulation EP'!$B$8,5)+AU$9),"TTT") = "So",
                                    IF(ISNA(VLOOKUP(EDATE('Projektkostenkalkulation EP'!$B$8,5)+AU$9,Datenquellen!$F$7:$H$45,3,FALSE))," ",VLOOKUP(EDATE('Projektkostenkalkulation EP'!$B$8,5)+AU$9,Datenquellen!$F$7:$H$45,3,FALSE))="X"
                                    ),
                          "X",
                          ""
                          ),
               "X"
            )</f>
        <v/>
      </c>
      <c r="AW50" s="227" t="str">
        <f xml:space="preserve"> IF(TEXT((EDATE('Projektkostenkalkulation EP'!$B$8,5)+AV$9),"MM")=TEXT((EDATE('Projektkostenkalkulation EP'!$B$8,5)+(AV$9-1)),"MM"),
             IF(
                        OR(
                                    TEXT((EDATE('Projektkostenkalkulation EP'!$B$8,5)+AV$9),"TTT") = "Sa",
                                    TEXT((EDATE('Projektkostenkalkulation EP'!$B$8,5)+AV$9),"TTT") = "So",
                                    IF(ISNA(VLOOKUP(EDATE('Projektkostenkalkulation EP'!$B$8,5)+AV$9,Datenquellen!$F$7:$H$45,3,FALSE))," ",VLOOKUP(EDATE('Projektkostenkalkulation EP'!$B$8,5)+AV$9,Datenquellen!$F$7:$H$45,3,FALSE))="X"
                                    ),
                          "X",
                          ""
                          ),
               "X"
            )</f>
        <v/>
      </c>
      <c r="AX50" s="227" t="str">
        <f xml:space="preserve"> IF(TEXT((EDATE('Projektkostenkalkulation EP'!$B$8,5)+AW$9),"MM")=TEXT((EDATE('Projektkostenkalkulation EP'!$B$8,5)+(AW$9-1)),"MM"),
             IF(
                        OR(
                                    TEXT((EDATE('Projektkostenkalkulation EP'!$B$8,5)+AW$9),"TTT") = "Sa",
                                    TEXT((EDATE('Projektkostenkalkulation EP'!$B$8,5)+AW$9),"TTT") = "So",
                                    IF(ISNA(VLOOKUP(EDATE('Projektkostenkalkulation EP'!$B$8,5)+AW$9,Datenquellen!$F$7:$H$45,3,FALSE))," ",VLOOKUP(EDATE('Projektkostenkalkulation EP'!$B$8,5)+AW$9,Datenquellen!$F$7:$H$45,3,FALSE))="X"
                                    ),
                          "X",
                          ""
                          ),
               "X"
            )</f>
        <v/>
      </c>
      <c r="AY50" s="227" t="str">
        <f xml:space="preserve"> IF(TEXT((EDATE('Projektkostenkalkulation EP'!$B$8,5)+AX$9),"MM")=TEXT((EDATE('Projektkostenkalkulation EP'!$B$8,5)+(AX$9-1)),"MM"),
             IF(
                        OR(
                                    TEXT((EDATE('Projektkostenkalkulation EP'!$B$8,5)+AX$9),"TTT") = "Sa",
                                    TEXT((EDATE('Projektkostenkalkulation EP'!$B$8,5)+AX$9),"TTT") = "So",
                                    IF(ISNA(VLOOKUP(EDATE('Projektkostenkalkulation EP'!$B$8,5)+AX$9,Datenquellen!$F$7:$H$45,3,FALSE))," ",VLOOKUP(EDATE('Projektkostenkalkulation EP'!$B$8,5)+AX$9,Datenquellen!$F$7:$H$45,3,FALSE))="X"
                                    ),
                          "X",
                          ""
                          ),
               "X"
            )</f>
        <v/>
      </c>
      <c r="AZ50" s="227" t="str">
        <f xml:space="preserve"> IF(TEXT((EDATE('Projektkostenkalkulation EP'!$B$8,5)+AY$9),"MM")=TEXT((EDATE('Projektkostenkalkulation EP'!$B$8,5)+(AY$9-1)),"MM"),
             IF(
                        OR(
                                    TEXT((EDATE('Projektkostenkalkulation EP'!$B$8,5)+AY$9),"TTT") = "Sa",
                                    TEXT((EDATE('Projektkostenkalkulation EP'!$B$8,5)+AY$9),"TTT") = "So",
                                    IF(ISNA(VLOOKUP(EDATE('Projektkostenkalkulation EP'!$B$8,5)+AY$9,Datenquellen!$F$7:$H$45,3,FALSE))," ",VLOOKUP(EDATE('Projektkostenkalkulation EP'!$B$8,5)+AY$9,Datenquellen!$F$7:$H$45,3,FALSE))="X"
                                    ),
                          "X",
                          ""
                          ),
               "X"
            )</f>
        <v/>
      </c>
      <c r="BA50" s="227" t="str">
        <f xml:space="preserve"> IF(TEXT((EDATE('Projektkostenkalkulation EP'!$B$8,5)+AZ$9),"MM")=TEXT((EDATE('Projektkostenkalkulation EP'!$B$8,5)+(AZ$9-1)),"MM"),
             IF(
                        OR(
                                    TEXT((EDATE('Projektkostenkalkulation EP'!$B$8,5)+AZ$9),"TTT") = "Sa",
                                    TEXT((EDATE('Projektkostenkalkulation EP'!$B$8,5)+AZ$9),"TTT") = "So",
                                    IF(ISNA(VLOOKUP(EDATE('Projektkostenkalkulation EP'!$B$8,5)+AZ$9,Datenquellen!$F$7:$H$45,3,FALSE))," ",VLOOKUP(EDATE('Projektkostenkalkulation EP'!$B$8,5)+AZ$9,Datenquellen!$F$7:$H$45,3,FALSE))="X"
                                    ),
                          "X",
                          ""
                          ),
               "X"
            )</f>
        <v>X</v>
      </c>
      <c r="BB50" s="227" t="str">
        <f xml:space="preserve"> IF(TEXT((EDATE('Projektkostenkalkulation EP'!$B$8,5)+BA$9),"MM")=TEXT((EDATE('Projektkostenkalkulation EP'!$B$8,5)+(BA$9-1)),"MM"),
             IF(
                        OR(
                                    TEXT((EDATE('Projektkostenkalkulation EP'!$B$8,5)+BA$9),"TTT") = "Sa",
                                    TEXT((EDATE('Projektkostenkalkulation EP'!$B$8,5)+BA$9),"TTT") = "So",
                                    IF(ISNA(VLOOKUP(EDATE('Projektkostenkalkulation EP'!$B$8,5)+BA$9,Datenquellen!$F$7:$H$45,3,FALSE))," ",VLOOKUP(EDATE('Projektkostenkalkulation EP'!$B$8,5)+BA$9,Datenquellen!$F$7:$H$45,3,FALSE))="X"
                                    ),
                          "X",
                          ""
                          ),
               "X"
            )</f>
        <v>X</v>
      </c>
      <c r="BC50" s="227" t="str">
        <f xml:space="preserve"> IF(TEXT((EDATE('Projektkostenkalkulation EP'!$B$8,5)+BB$9),"MM")=TEXT((EDATE('Projektkostenkalkulation EP'!$B$8,5)+(BB$9-1)),"MM"),
             IF(
                        OR(
                                    TEXT((EDATE('Projektkostenkalkulation EP'!$B$8,5)+BB$9),"TTT") = "Sa",
                                    TEXT((EDATE('Projektkostenkalkulation EP'!$B$8,5)+BB$9),"TTT") = "So",
                                    IF(ISNA(VLOOKUP(EDATE('Projektkostenkalkulation EP'!$B$8,5)+BB$9,Datenquellen!$F$7:$H$45,3,FALSE))," ",VLOOKUP(EDATE('Projektkostenkalkulation EP'!$B$8,5)+BB$9,Datenquellen!$F$7:$H$45,3,FALSE))="X"
                                    ),
                          "X",
                          ""
                          ),
               "X"
            )</f>
        <v/>
      </c>
      <c r="BD50" s="227" t="str">
        <f xml:space="preserve"> IF(TEXT((EDATE('Projektkostenkalkulation EP'!$B$8,5)+BC$9),"MM")=TEXT((EDATE('Projektkostenkalkulation EP'!$B$8,5)+(BC$9-1)),"MM"),
             IF(
                        OR(
                                    TEXT((EDATE('Projektkostenkalkulation EP'!$B$8,5)+BC$9),"TTT") = "Sa",
                                    TEXT((EDATE('Projektkostenkalkulation EP'!$B$8,5)+BC$9),"TTT") = "So",
                                    IF(ISNA(VLOOKUP(EDATE('Projektkostenkalkulation EP'!$B$8,5)+BC$9,Datenquellen!$F$7:$H$45,3,FALSE))," ",VLOOKUP(EDATE('Projektkostenkalkulation EP'!$B$8,5)+BC$9,Datenquellen!$F$7:$H$45,3,FALSE))="X"
                                    ),
                          "X",
                          ""
                          ),
               "X"
            )</f>
        <v/>
      </c>
      <c r="BE50" s="227" t="str">
        <f xml:space="preserve"> IF(TEXT((EDATE('Projektkostenkalkulation EP'!$B$8,5)+BD$9),"MM")=TEXT((EDATE('Projektkostenkalkulation EP'!$B$8,5)+(BD$9-1)),"MM"),
             IF(
                        OR(
                                    TEXT((EDATE('Projektkostenkalkulation EP'!$B$8,5)+BD$9),"TTT") = "Sa",
                                    TEXT((EDATE('Projektkostenkalkulation EP'!$B$8,5)+BD$9),"TTT") = "So",
                                    IF(ISNA(VLOOKUP(EDATE('Projektkostenkalkulation EP'!$B$8,5)+BD$9,Datenquellen!$F$7:$H$45,3,FALSE))," ",VLOOKUP(EDATE('Projektkostenkalkulation EP'!$B$8,5)+BD$9,Datenquellen!$F$7:$H$45,3,FALSE))="X"
                                    ),
                          "X",
                          ""
                          ),
               "X"
            )</f>
        <v/>
      </c>
      <c r="BF50" s="227" t="str">
        <f xml:space="preserve"> IF(TEXT((EDATE('Projektkostenkalkulation EP'!$B$8,5)+BE$9),"MM")=TEXT((EDATE('Projektkostenkalkulation EP'!$B$8,5)+(BE$9-1)),"MM"),
             IF(
                        OR(
                                    TEXT((EDATE('Projektkostenkalkulation EP'!$B$8,5)+BE$9),"TTT") = "Sa",
                                    TEXT((EDATE('Projektkostenkalkulation EP'!$B$8,5)+BE$9),"TTT") = "So",
                                    IF(ISNA(VLOOKUP(EDATE('Projektkostenkalkulation EP'!$B$8,5)+BE$9,Datenquellen!$F$7:$H$45,3,FALSE))," ",VLOOKUP(EDATE('Projektkostenkalkulation EP'!$B$8,5)+BE$9,Datenquellen!$F$7:$H$45,3,FALSE))="X"
                                    ),
                          "X",
                          ""
                          ),
               "X"
            )</f>
        <v/>
      </c>
      <c r="BG50" s="227" t="str">
        <f xml:space="preserve"> IF(TEXT((EDATE('Projektkostenkalkulation EP'!$B$8,5)+BF$9),"MM")=TEXT((EDATE('Projektkostenkalkulation EP'!$B$8,5)+(BF$9-1)),"MM"),
             IF(
                        OR(
                                    TEXT((EDATE('Projektkostenkalkulation EP'!$B$8,5)+BF$9),"TTT") = "Sa",
                                    TEXT((EDATE('Projektkostenkalkulation EP'!$B$8,5)+BF$9),"TTT") = "So",
                                    IF(ISNA(VLOOKUP(EDATE('Projektkostenkalkulation EP'!$B$8,5)+BF$9,Datenquellen!$F$7:$H$45,3,FALSE))," ",VLOOKUP(EDATE('Projektkostenkalkulation EP'!$B$8,5)+BF$9,Datenquellen!$F$7:$H$45,3,FALSE))="X"
                                    ),
                          "X",
                          ""
                          ),
               "X"
            )</f>
        <v/>
      </c>
      <c r="BH50" s="227" t="str">
        <f xml:space="preserve"> IF(TEXT((EDATE('Projektkostenkalkulation EP'!$B$8,5)+BG$9),"MM")=TEXT((EDATE('Projektkostenkalkulation EP'!$B$8,5)+(BG$9-1)),"MM"),
             IF(
                        OR(
                                    TEXT((EDATE('Projektkostenkalkulation EP'!$B$8,5)+BG$9),"TTT") = "Sa",
                                    TEXT((EDATE('Projektkostenkalkulation EP'!$B$8,5)+BG$9),"TTT") = "So",
                                    IF(ISNA(VLOOKUP(EDATE('Projektkostenkalkulation EP'!$B$8,5)+BG$9,Datenquellen!$F$7:$H$45,3,FALSE))," ",VLOOKUP(EDATE('Projektkostenkalkulation EP'!$B$8,5)+BG$9,Datenquellen!$F$7:$H$45,3,FALSE))="X"
                                    ),
                          "X",
                          ""
                          ),
               "X"
            )</f>
        <v>X</v>
      </c>
      <c r="BI50" s="227" t="str">
        <f xml:space="preserve"> IF(TEXT((EDATE('Projektkostenkalkulation EP'!$B$8,5)+BH$9),"MM")=TEXT((EDATE('Projektkostenkalkulation EP'!$B$8,5)+(BH$9-1)),"MM"),
             IF(
                        OR(
                                    TEXT((EDATE('Projektkostenkalkulation EP'!$B$8,5)+BH$9),"TTT") = "Sa",
                                    TEXT((EDATE('Projektkostenkalkulation EP'!$B$8,5)+BH$9),"TTT") = "So",
                                    IF(ISNA(VLOOKUP(EDATE('Projektkostenkalkulation EP'!$B$8,5)+BH$9,Datenquellen!$F$7:$H$45,3,FALSE))," ",VLOOKUP(EDATE('Projektkostenkalkulation EP'!$B$8,5)+BH$9,Datenquellen!$F$7:$H$45,3,FALSE))="X"
                                    ),
                          "X",
                          ""
                          ),
               "X"
            )</f>
        <v>X</v>
      </c>
      <c r="BJ50" s="227" t="str">
        <f xml:space="preserve"> IF(TEXT((EDATE('Projektkostenkalkulation EP'!$B$8,5)+BI$9),"MM")=TEXT((EDATE('Projektkostenkalkulation EP'!$B$8,5)+(BI$9-1)),"MM"),
             IF(
                        OR(
                                    TEXT((EDATE('Projektkostenkalkulation EP'!$B$8,5)+BI$9),"TTT") = "Sa",
                                    TEXT((EDATE('Projektkostenkalkulation EP'!$B$8,5)+BI$9),"TTT") = "So",
                                    IF(ISNA(VLOOKUP(EDATE('Projektkostenkalkulation EP'!$B$8,5)+BI$9,Datenquellen!$F$7:$H$45,3,FALSE))," ",VLOOKUP(EDATE('Projektkostenkalkulation EP'!$B$8,5)+BI$9,Datenquellen!$F$7:$H$45,3,FALSE))="X"
                                    ),
                          "X",
                          ""
                          ),
               "X"
            )</f>
        <v/>
      </c>
      <c r="BK50" s="227" t="str">
        <f xml:space="preserve"> IF(TEXT((EDATE('Projektkostenkalkulation EP'!$B$8,5)+BJ$9),"MM")=TEXT((EDATE('Projektkostenkalkulation EP'!$B$8,5)+(BJ$9-1)),"MM"),
             IF(
                        OR(
                                    TEXT((EDATE('Projektkostenkalkulation EP'!$B$8,5)+BJ$9),"TTT") = "Sa",
                                    TEXT((EDATE('Projektkostenkalkulation EP'!$B$8,5)+BJ$9),"TTT") = "So",
                                    IF(ISNA(VLOOKUP(EDATE('Projektkostenkalkulation EP'!$B$8,5)+BJ$9,Datenquellen!$F$7:$H$45,3,FALSE))," ",VLOOKUP(EDATE('Projektkostenkalkulation EP'!$B$8,5)+BJ$9,Datenquellen!$F$7:$H$45,3,FALSE))="X"
                                    ),
                          "X",
                          ""
                          ),
               "X"
            )</f>
        <v/>
      </c>
      <c r="BL50" s="227" t="str">
        <f xml:space="preserve"> IF(TEXT((EDATE('Projektkostenkalkulation EP'!$B$8,5)+BK$9),"MM")=TEXT((EDATE('Projektkostenkalkulation EP'!$B$8,5)+(BK$9-1)),"MM"),
             IF(
                        OR(
                                    TEXT((EDATE('Projektkostenkalkulation EP'!$B$8,5)+BK$9),"TTT") = "Sa",
                                    TEXT((EDATE('Projektkostenkalkulation EP'!$B$8,5)+BK$9),"TTT") = "So",
                                    IF(ISNA(VLOOKUP(EDATE('Projektkostenkalkulation EP'!$B$8,5)+BK$9,Datenquellen!$F$7:$H$45,3,FALSE))," ",VLOOKUP(EDATE('Projektkostenkalkulation EP'!$B$8,5)+BK$9,Datenquellen!$F$7:$H$45,3,FALSE))="X"
                                    ),
                          "X",
                          ""
                          ),
               "X"
            )</f>
        <v/>
      </c>
      <c r="BM50" s="227" t="str">
        <f xml:space="preserve"> IF(TEXT((EDATE('Projektkostenkalkulation EP'!$B$8,5)+BL$9),"MM")=TEXT((EDATE('Projektkostenkalkulation EP'!$B$8,5)+(BL$9-1)),"MM"),
             IF(
                        OR(
                                    TEXT((EDATE('Projektkostenkalkulation EP'!$B$8,5)+BL$9),"TTT") = "Sa",
                                    TEXT((EDATE('Projektkostenkalkulation EP'!$B$8,5)+BL$9),"TTT") = "So",
                                    IF(ISNA(VLOOKUP(EDATE('Projektkostenkalkulation EP'!$B$8,5)+BL$9,Datenquellen!$F$7:$H$45,3,FALSE))," ",VLOOKUP(EDATE('Projektkostenkalkulation EP'!$B$8,5)+BL$9,Datenquellen!$F$7:$H$45,3,FALSE))="X"
                                    ),
                          "X",
                          ""
                          ),
               "X"
            )</f>
        <v/>
      </c>
      <c r="BN50" s="227" t="str">
        <f xml:space="preserve"> IF(TEXT((EDATE('Projektkostenkalkulation EP'!$B$8,5)+BM$9),"MM")=TEXT((EDATE('Projektkostenkalkulation EP'!$B$8,5)+(BM$9-1)),"MM"),
             IF(
                        OR(
                                    TEXT((EDATE('Projektkostenkalkulation EP'!$B$8,5)+BM$9),"TTT") = "Sa",
                                    TEXT((EDATE('Projektkostenkalkulation EP'!$B$8,5)+BM$9),"TTT") = "So",
                                    IF(ISNA(VLOOKUP(EDATE('Projektkostenkalkulation EP'!$B$8,5)+BM$9,Datenquellen!$F$7:$H$45,3,FALSE))," ",VLOOKUP(EDATE('Projektkostenkalkulation EP'!$B$8,5)+BM$9,Datenquellen!$F$7:$H$45,3,FALSE))="X"
                                    ),
                          "X",
                          ""
                          ),
               "X"
            )</f>
        <v/>
      </c>
      <c r="BO50" s="227" t="str">
        <f xml:space="preserve"> IF(TEXT((EDATE('Projektkostenkalkulation EP'!$B$8,5)+BN$9),"MM")=TEXT((EDATE('Projektkostenkalkulation EP'!$B$8,5)+(BN$9-1)),"MM"),
             IF(
                        OR(
                                    TEXT((EDATE('Projektkostenkalkulation EP'!$B$8,5)+BN$9),"TTT") = "Sa",
                                    TEXT((EDATE('Projektkostenkalkulation EP'!$B$8,5)+BN$9),"TTT") = "So",
                                    IF(ISNA(VLOOKUP(EDATE('Projektkostenkalkulation EP'!$B$8,5)+BN$9,Datenquellen!$F$7:$H$45,3,FALSE))," ",VLOOKUP(EDATE('Projektkostenkalkulation EP'!$B$8,5)+BN$9,Datenquellen!$F$7:$H$45,3,FALSE))="X"
                                    ),
                          "X",
                          ""
                          ),
               "X"
            )</f>
        <v>X</v>
      </c>
      <c r="BP50" s="227" t="str">
        <f xml:space="preserve"> IF(TEXT((EDATE('Projektkostenkalkulation EP'!$B$8,5)+BO$9),"MM")=TEXT((EDATE('Projektkostenkalkulation EP'!$B$8,5)+(BO$9-1)),"MM"),
             IF(
                        OR(
                                    TEXT((EDATE('Projektkostenkalkulation EP'!$B$8,5)+BO$9),"TTT") = "Sa",
                                    TEXT((EDATE('Projektkostenkalkulation EP'!$B$8,5)+BO$9),"TTT") = "So",
                                    IF(ISNA(VLOOKUP(EDATE('Projektkostenkalkulation EP'!$B$8,5)+BO$9,Datenquellen!$F$7:$H$45,3,FALSE))," ",VLOOKUP(EDATE('Projektkostenkalkulation EP'!$B$8,5)+BO$9,Datenquellen!$F$7:$H$45,3,FALSE))="X"
                                    ),
                          "X",
                          ""
                          ),
               "X"
            )</f>
        <v>X</v>
      </c>
      <c r="BQ50" s="228" t="str">
        <f xml:space="preserve"> IF(TEXT((EDATE('Projektkostenkalkulation EP'!$B$8,5)+BP$9),"MM")=TEXT((EDATE('Projektkostenkalkulation EP'!$B$8,5)+(BP$9-1)),"MM"),
             IF(
                        OR(
                                    TEXT((EDATE('Projektkostenkalkulation EP'!$B$8,5)+BP$9),"TTT") = "Sa",
                                    TEXT((EDATE('Projektkostenkalkulation EP'!$B$8,5)+BP$9),"TTT") = "So",
                                    IF(ISNA(VLOOKUP(EDATE('Projektkostenkalkulation EP'!$B$8,5)+BP$9,Datenquellen!$F$7:$H$45,3,FALSE))," ",VLOOKUP(EDATE('Projektkostenkalkulation EP'!$B$8,5)+BP$9,Datenquellen!$F$7:$H$45,3,FALSE))="X"
                                    ),
                          "X",
                          ""
                          ),
               "X"
            )</f>
        <v>X</v>
      </c>
      <c r="BR50" s="229"/>
      <c r="BS50" s="230"/>
      <c r="BT50" s="475"/>
      <c r="BU50" s="472" t="str">
        <f>TEXT(EDATE('Projektkostenkalkulation EP'!$B$8,5),"MMMM")</f>
        <v>Juni</v>
      </c>
      <c r="BV50" s="226"/>
      <c r="BW50" s="227" t="str">
        <f>IF(
            OR(
                     TEXT(EDATE('Projektkostenkalkulation EP'!$B$8,5),"TTT") = "Sa",
                     TEXT(EDATE('Projektkostenkalkulation EP'!$B$8,5),"TTT") = "So",
                     IF(ISNA(VLOOKUP(EDATE('Projektkostenkalkulation EP'!$B$8,5),Datenquellen!$F$7:$H$45,3,FALSE))," ",VLOOKUP(EDATE('Projektkostenkalkulation EP'!$B$8,5),Datenquellen!$F$7:$H$45,3,FALSE))="X"
                            ),
                    "X",
                    ""
            )</f>
        <v>X</v>
      </c>
      <c r="BX50" s="227" t="str">
        <f xml:space="preserve"> IF(TEXT((EDATE('Projektkostenkalkulation EP'!$B$8,5)+BW$9),"MM")=TEXT((EDATE('Projektkostenkalkulation EP'!$B$8,5)+(BW$9-1)),"MM"),
             IF(
                        OR(
                                    TEXT((EDATE('Projektkostenkalkulation EP'!$B$8,5)+BW$9),"TTT") = "Sa",
                                    TEXT((EDATE('Projektkostenkalkulation EP'!$B$8,5)+BW$9),"TTT") = "So",
                                    IF(ISNA(VLOOKUP(EDATE('Projektkostenkalkulation EP'!$B$8,5)+BW$9,Datenquellen!$F$7:$H$45,3,FALSE))," ",VLOOKUP(EDATE('Projektkostenkalkulation EP'!$B$8,5)+BW$9,Datenquellen!$F$7:$H$45,3,FALSE))="X"
                                    ),
                          "X",
                          ""
                          ),
               "X"
            )</f>
        <v>X</v>
      </c>
      <c r="BY50" s="227" t="str">
        <f xml:space="preserve"> IF(TEXT((EDATE('Projektkostenkalkulation EP'!$B$8,5)+BX$9),"MM")=TEXT((EDATE('Projektkostenkalkulation EP'!$B$8,5)+(BX$9-1)),"MM"),
             IF(
                        OR(
                                    TEXT((EDATE('Projektkostenkalkulation EP'!$B$8,5)+BX$9),"TTT") = "Sa",
                                    TEXT((EDATE('Projektkostenkalkulation EP'!$B$8,5)+BX$9),"TTT") = "So",
                                    IF(ISNA(VLOOKUP(EDATE('Projektkostenkalkulation EP'!$B$8,5)+BX$9,Datenquellen!$F$7:$H$45,3,FALSE))," ",VLOOKUP(EDATE('Projektkostenkalkulation EP'!$B$8,5)+BX$9,Datenquellen!$F$7:$H$45,3,FALSE))="X"
                                    ),
                          "X",
                          ""
                          ),
               "X"
            )</f>
        <v/>
      </c>
      <c r="BZ50" s="227" t="str">
        <f xml:space="preserve"> IF(TEXT((EDATE('Projektkostenkalkulation EP'!$B$8,5)+BY$9),"MM")=TEXT((EDATE('Projektkostenkalkulation EP'!$B$8,5)+(BY$9-1)),"MM"),
             IF(
                        OR(
                                    TEXT((EDATE('Projektkostenkalkulation EP'!$B$8,5)+BY$9),"TTT") = "Sa",
                                    TEXT((EDATE('Projektkostenkalkulation EP'!$B$8,5)+BY$9),"TTT") = "So",
                                    IF(ISNA(VLOOKUP(EDATE('Projektkostenkalkulation EP'!$B$8,5)+BY$9,Datenquellen!$F$7:$H$45,3,FALSE))," ",VLOOKUP(EDATE('Projektkostenkalkulation EP'!$B$8,5)+BY$9,Datenquellen!$F$7:$H$45,3,FALSE))="X"
                                    ),
                          "X",
                          ""
                          ),
               "X"
            )</f>
        <v/>
      </c>
      <c r="CA50" s="227" t="str">
        <f xml:space="preserve"> IF(TEXT((EDATE('Projektkostenkalkulation EP'!$B$8,5)+BZ$9),"MM")=TEXT((EDATE('Projektkostenkalkulation EP'!$B$8,5)+(BZ$9-1)),"MM"),
             IF(
                        OR(
                                    TEXT((EDATE('Projektkostenkalkulation EP'!$B$8,5)+BZ$9),"TTT") = "Sa",
                                    TEXT((EDATE('Projektkostenkalkulation EP'!$B$8,5)+BZ$9),"TTT") = "So",
                                    IF(ISNA(VLOOKUP(EDATE('Projektkostenkalkulation EP'!$B$8,5)+BZ$9,Datenquellen!$F$7:$H$45,3,FALSE))," ",VLOOKUP(EDATE('Projektkostenkalkulation EP'!$B$8,5)+BZ$9,Datenquellen!$F$7:$H$45,3,FALSE))="X"
                                    ),
                          "X",
                          ""
                          ),
               "X"
            )</f>
        <v/>
      </c>
      <c r="CB50" s="227" t="str">
        <f xml:space="preserve"> IF(TEXT((EDATE('Projektkostenkalkulation EP'!$B$8,5)+CA$9),"MM")=TEXT((EDATE('Projektkostenkalkulation EP'!$B$8,5)+(CA$9-1)),"MM"),
             IF(
                        OR(
                                    TEXT((EDATE('Projektkostenkalkulation EP'!$B$8,5)+CA$9),"TTT") = "Sa",
                                    TEXT((EDATE('Projektkostenkalkulation EP'!$B$8,5)+CA$9),"TTT") = "So",
                                    IF(ISNA(VLOOKUP(EDATE('Projektkostenkalkulation EP'!$B$8,5)+CA$9,Datenquellen!$F$7:$H$45,3,FALSE))," ",VLOOKUP(EDATE('Projektkostenkalkulation EP'!$B$8,5)+CA$9,Datenquellen!$F$7:$H$45,3,FALSE))="X"
                                    ),
                          "X",
                          ""
                          ),
               "X"
            )</f>
        <v/>
      </c>
      <c r="CC50" s="227" t="str">
        <f xml:space="preserve"> IF(TEXT((EDATE('Projektkostenkalkulation EP'!$B$8,5)+CB$9),"MM")=TEXT((EDATE('Projektkostenkalkulation EP'!$B$8,5)+(CB$9-1)),"MM"),
             IF(
                        OR(
                                    TEXT((EDATE('Projektkostenkalkulation EP'!$B$8,5)+CB$9),"TTT") = "Sa",
                                    TEXT((EDATE('Projektkostenkalkulation EP'!$B$8,5)+CB$9),"TTT") = "So",
                                    IF(ISNA(VLOOKUP(EDATE('Projektkostenkalkulation EP'!$B$8,5)+CB$9,Datenquellen!$F$7:$H$45,3,FALSE))," ",VLOOKUP(EDATE('Projektkostenkalkulation EP'!$B$8,5)+CB$9,Datenquellen!$F$7:$H$45,3,FALSE))="X"
                                    ),
                          "X",
                          ""
                          ),
               "X"
            )</f>
        <v/>
      </c>
      <c r="CD50" s="227" t="str">
        <f xml:space="preserve"> IF(TEXT((EDATE('Projektkostenkalkulation EP'!$B$8,5)+CC$9),"MM")=TEXT((EDATE('Projektkostenkalkulation EP'!$B$8,5)+(CC$9-1)),"MM"),
             IF(
                        OR(
                                    TEXT((EDATE('Projektkostenkalkulation EP'!$B$8,5)+CC$9),"TTT") = "Sa",
                                    TEXT((EDATE('Projektkostenkalkulation EP'!$B$8,5)+CC$9),"TTT") = "So",
                                    IF(ISNA(VLOOKUP(EDATE('Projektkostenkalkulation EP'!$B$8,5)+CC$9,Datenquellen!$F$7:$H$45,3,FALSE))," ",VLOOKUP(EDATE('Projektkostenkalkulation EP'!$B$8,5)+CC$9,Datenquellen!$F$7:$H$45,3,FALSE))="X"
                                    ),
                          "X",
                          ""
                          ),
               "X"
            )</f>
        <v>X</v>
      </c>
      <c r="CE50" s="227" t="str">
        <f xml:space="preserve"> IF(TEXT((EDATE('Projektkostenkalkulation EP'!$B$8,5)+CD$9),"MM")=TEXT((EDATE('Projektkostenkalkulation EP'!$B$8,5)+(CD$9-1)),"MM"),
             IF(
                        OR(
                                    TEXT((EDATE('Projektkostenkalkulation EP'!$B$8,5)+CD$9),"TTT") = "Sa",
                                    TEXT((EDATE('Projektkostenkalkulation EP'!$B$8,5)+CD$9),"TTT") = "So",
                                    IF(ISNA(VLOOKUP(EDATE('Projektkostenkalkulation EP'!$B$8,5)+CD$9,Datenquellen!$F$7:$H$45,3,FALSE))," ",VLOOKUP(EDATE('Projektkostenkalkulation EP'!$B$8,5)+CD$9,Datenquellen!$F$7:$H$45,3,FALSE))="X"
                                    ),
                          "X",
                          ""
                          ),
               "X"
            )</f>
        <v>X</v>
      </c>
      <c r="CF50" s="227" t="str">
        <f xml:space="preserve"> IF(TEXT((EDATE('Projektkostenkalkulation EP'!$B$8,5)+CE$9),"MM")=TEXT((EDATE('Projektkostenkalkulation EP'!$B$8,5)+(CE$9-1)),"MM"),
             IF(
                        OR(
                                    TEXT((EDATE('Projektkostenkalkulation EP'!$B$8,5)+CE$9),"TTT") = "Sa",
                                    TEXT((EDATE('Projektkostenkalkulation EP'!$B$8,5)+CE$9),"TTT") = "So",
                                    IF(ISNA(VLOOKUP(EDATE('Projektkostenkalkulation EP'!$B$8,5)+CE$9,Datenquellen!$F$7:$H$45,3,FALSE))," ",VLOOKUP(EDATE('Projektkostenkalkulation EP'!$B$8,5)+CE$9,Datenquellen!$F$7:$H$45,3,FALSE))="X"
                                    ),
                          "X",
                          ""
                          ),
               "X"
            )</f>
        <v/>
      </c>
      <c r="CG50" s="227" t="str">
        <f xml:space="preserve"> IF(TEXT((EDATE('Projektkostenkalkulation EP'!$B$8,5)+CF$9),"MM")=TEXT((EDATE('Projektkostenkalkulation EP'!$B$8,5)+(CF$9-1)),"MM"),
             IF(
                        OR(
                                    TEXT((EDATE('Projektkostenkalkulation EP'!$B$8,5)+CF$9),"TTT") = "Sa",
                                    TEXT((EDATE('Projektkostenkalkulation EP'!$B$8,5)+CF$9),"TTT") = "So",
                                    IF(ISNA(VLOOKUP(EDATE('Projektkostenkalkulation EP'!$B$8,5)+CF$9,Datenquellen!$F$7:$H$45,3,FALSE))," ",VLOOKUP(EDATE('Projektkostenkalkulation EP'!$B$8,5)+CF$9,Datenquellen!$F$7:$H$45,3,FALSE))="X"
                                    ),
                          "X",
                          ""
                          ),
               "X"
            )</f>
        <v/>
      </c>
      <c r="CH50" s="227" t="str">
        <f xml:space="preserve"> IF(TEXT((EDATE('Projektkostenkalkulation EP'!$B$8,5)+CG$9),"MM")=TEXT((EDATE('Projektkostenkalkulation EP'!$B$8,5)+(CG$9-1)),"MM"),
             IF(
                        OR(
                                    TEXT((EDATE('Projektkostenkalkulation EP'!$B$8,5)+CG$9),"TTT") = "Sa",
                                    TEXT((EDATE('Projektkostenkalkulation EP'!$B$8,5)+CG$9),"TTT") = "So",
                                    IF(ISNA(VLOOKUP(EDATE('Projektkostenkalkulation EP'!$B$8,5)+CG$9,Datenquellen!$F$7:$H$45,3,FALSE))," ",VLOOKUP(EDATE('Projektkostenkalkulation EP'!$B$8,5)+CG$9,Datenquellen!$F$7:$H$45,3,FALSE))="X"
                                    ),
                          "X",
                          ""
                          ),
               "X"
            )</f>
        <v/>
      </c>
      <c r="CI50" s="227" t="str">
        <f xml:space="preserve"> IF(TEXT((EDATE('Projektkostenkalkulation EP'!$B$8,5)+CH$9),"MM")=TEXT((EDATE('Projektkostenkalkulation EP'!$B$8,5)+(CH$9-1)),"MM"),
             IF(
                        OR(
                                    TEXT((EDATE('Projektkostenkalkulation EP'!$B$8,5)+CH$9),"TTT") = "Sa",
                                    TEXT((EDATE('Projektkostenkalkulation EP'!$B$8,5)+CH$9),"TTT") = "So",
                                    IF(ISNA(VLOOKUP(EDATE('Projektkostenkalkulation EP'!$B$8,5)+CH$9,Datenquellen!$F$7:$H$45,3,FALSE))," ",VLOOKUP(EDATE('Projektkostenkalkulation EP'!$B$8,5)+CH$9,Datenquellen!$F$7:$H$45,3,FALSE))="X"
                                    ),
                          "X",
                          ""
                          ),
               "X"
            )</f>
        <v/>
      </c>
      <c r="CJ50" s="227" t="str">
        <f xml:space="preserve"> IF(TEXT((EDATE('Projektkostenkalkulation EP'!$B$8,5)+CI$9),"MM")=TEXT((EDATE('Projektkostenkalkulation EP'!$B$8,5)+(CI$9-1)),"MM"),
             IF(
                        OR(
                                    TEXT((EDATE('Projektkostenkalkulation EP'!$B$8,5)+CI$9),"TTT") = "Sa",
                                    TEXT((EDATE('Projektkostenkalkulation EP'!$B$8,5)+CI$9),"TTT") = "So",
                                    IF(ISNA(VLOOKUP(EDATE('Projektkostenkalkulation EP'!$B$8,5)+CI$9,Datenquellen!$F$7:$H$45,3,FALSE))," ",VLOOKUP(EDATE('Projektkostenkalkulation EP'!$B$8,5)+CI$9,Datenquellen!$F$7:$H$45,3,FALSE))="X"
                                    ),
                          "X",
                          ""
                          ),
               "X"
            )</f>
        <v/>
      </c>
      <c r="CK50" s="227" t="str">
        <f xml:space="preserve"> IF(TEXT((EDATE('Projektkostenkalkulation EP'!$B$8,5)+CJ$9),"MM")=TEXT((EDATE('Projektkostenkalkulation EP'!$B$8,5)+(CJ$9-1)),"MM"),
             IF(
                        OR(
                                    TEXT((EDATE('Projektkostenkalkulation EP'!$B$8,5)+CJ$9),"TTT") = "Sa",
                                    TEXT((EDATE('Projektkostenkalkulation EP'!$B$8,5)+CJ$9),"TTT") = "So",
                                    IF(ISNA(VLOOKUP(EDATE('Projektkostenkalkulation EP'!$B$8,5)+CJ$9,Datenquellen!$F$7:$H$45,3,FALSE))," ",VLOOKUP(EDATE('Projektkostenkalkulation EP'!$B$8,5)+CJ$9,Datenquellen!$F$7:$H$45,3,FALSE))="X"
                                    ),
                          "X",
                          ""
                          ),
               "X"
            )</f>
        <v>X</v>
      </c>
      <c r="CL50" s="227" t="str">
        <f xml:space="preserve"> IF(TEXT((EDATE('Projektkostenkalkulation EP'!$B$8,5)+CK$9),"MM")=TEXT((EDATE('Projektkostenkalkulation EP'!$B$8,5)+(CK$9-1)),"MM"),
             IF(
                        OR(
                                    TEXT((EDATE('Projektkostenkalkulation EP'!$B$8,5)+CK$9),"TTT") = "Sa",
                                    TEXT((EDATE('Projektkostenkalkulation EP'!$B$8,5)+CK$9),"TTT") = "So",
                                    IF(ISNA(VLOOKUP(EDATE('Projektkostenkalkulation EP'!$B$8,5)+CK$9,Datenquellen!$F$7:$H$45,3,FALSE))," ",VLOOKUP(EDATE('Projektkostenkalkulation EP'!$B$8,5)+CK$9,Datenquellen!$F$7:$H$45,3,FALSE))="X"
                                    ),
                          "X",
                          ""
                          ),
               "X"
            )</f>
        <v>X</v>
      </c>
      <c r="CM50" s="227" t="str">
        <f xml:space="preserve"> IF(TEXT((EDATE('Projektkostenkalkulation EP'!$B$8,5)+CL$9),"MM")=TEXT((EDATE('Projektkostenkalkulation EP'!$B$8,5)+(CL$9-1)),"MM"),
             IF(
                        OR(
                                    TEXT((EDATE('Projektkostenkalkulation EP'!$B$8,5)+CL$9),"TTT") = "Sa",
                                    TEXT((EDATE('Projektkostenkalkulation EP'!$B$8,5)+CL$9),"TTT") = "So",
                                    IF(ISNA(VLOOKUP(EDATE('Projektkostenkalkulation EP'!$B$8,5)+CL$9,Datenquellen!$F$7:$H$45,3,FALSE))," ",VLOOKUP(EDATE('Projektkostenkalkulation EP'!$B$8,5)+CL$9,Datenquellen!$F$7:$H$45,3,FALSE))="X"
                                    ),
                          "X",
                          ""
                          ),
               "X"
            )</f>
        <v/>
      </c>
      <c r="CN50" s="227" t="str">
        <f xml:space="preserve"> IF(TEXT((EDATE('Projektkostenkalkulation EP'!$B$8,5)+CM$9),"MM")=TEXT((EDATE('Projektkostenkalkulation EP'!$B$8,5)+(CM$9-1)),"MM"),
             IF(
                        OR(
                                    TEXT((EDATE('Projektkostenkalkulation EP'!$B$8,5)+CM$9),"TTT") = "Sa",
                                    TEXT((EDATE('Projektkostenkalkulation EP'!$B$8,5)+CM$9),"TTT") = "So",
                                    IF(ISNA(VLOOKUP(EDATE('Projektkostenkalkulation EP'!$B$8,5)+CM$9,Datenquellen!$F$7:$H$45,3,FALSE))," ",VLOOKUP(EDATE('Projektkostenkalkulation EP'!$B$8,5)+CM$9,Datenquellen!$F$7:$H$45,3,FALSE))="X"
                                    ),
                          "X",
                          ""
                          ),
               "X"
            )</f>
        <v/>
      </c>
      <c r="CO50" s="227" t="str">
        <f xml:space="preserve"> IF(TEXT((EDATE('Projektkostenkalkulation EP'!$B$8,5)+CN$9),"MM")=TEXT((EDATE('Projektkostenkalkulation EP'!$B$8,5)+(CN$9-1)),"MM"),
             IF(
                        OR(
                                    TEXT((EDATE('Projektkostenkalkulation EP'!$B$8,5)+CN$9),"TTT") = "Sa",
                                    TEXT((EDATE('Projektkostenkalkulation EP'!$B$8,5)+CN$9),"TTT") = "So",
                                    IF(ISNA(VLOOKUP(EDATE('Projektkostenkalkulation EP'!$B$8,5)+CN$9,Datenquellen!$F$7:$H$45,3,FALSE))," ",VLOOKUP(EDATE('Projektkostenkalkulation EP'!$B$8,5)+CN$9,Datenquellen!$F$7:$H$45,3,FALSE))="X"
                                    ),
                          "X",
                          ""
                          ),
               "X"
            )</f>
        <v/>
      </c>
      <c r="CP50" s="227" t="str">
        <f xml:space="preserve"> IF(TEXT((EDATE('Projektkostenkalkulation EP'!$B$8,5)+CO$9),"MM")=TEXT((EDATE('Projektkostenkalkulation EP'!$B$8,5)+(CO$9-1)),"MM"),
             IF(
                        OR(
                                    TEXT((EDATE('Projektkostenkalkulation EP'!$B$8,5)+CO$9),"TTT") = "Sa",
                                    TEXT((EDATE('Projektkostenkalkulation EP'!$B$8,5)+CO$9),"TTT") = "So",
                                    IF(ISNA(VLOOKUP(EDATE('Projektkostenkalkulation EP'!$B$8,5)+CO$9,Datenquellen!$F$7:$H$45,3,FALSE))," ",VLOOKUP(EDATE('Projektkostenkalkulation EP'!$B$8,5)+CO$9,Datenquellen!$F$7:$H$45,3,FALSE))="X"
                                    ),
                          "X",
                          ""
                          ),
               "X"
            )</f>
        <v/>
      </c>
      <c r="CQ50" s="227" t="str">
        <f xml:space="preserve"> IF(TEXT((EDATE('Projektkostenkalkulation EP'!$B$8,5)+CP$9),"MM")=TEXT((EDATE('Projektkostenkalkulation EP'!$B$8,5)+(CP$9-1)),"MM"),
             IF(
                        OR(
                                    TEXT((EDATE('Projektkostenkalkulation EP'!$B$8,5)+CP$9),"TTT") = "Sa",
                                    TEXT((EDATE('Projektkostenkalkulation EP'!$B$8,5)+CP$9),"TTT") = "So",
                                    IF(ISNA(VLOOKUP(EDATE('Projektkostenkalkulation EP'!$B$8,5)+CP$9,Datenquellen!$F$7:$H$45,3,FALSE))," ",VLOOKUP(EDATE('Projektkostenkalkulation EP'!$B$8,5)+CP$9,Datenquellen!$F$7:$H$45,3,FALSE))="X"
                                    ),
                          "X",
                          ""
                          ),
               "X"
            )</f>
        <v/>
      </c>
      <c r="CR50" s="227" t="str">
        <f xml:space="preserve"> IF(TEXT((EDATE('Projektkostenkalkulation EP'!$B$8,5)+CQ$9),"MM")=TEXT((EDATE('Projektkostenkalkulation EP'!$B$8,5)+(CQ$9-1)),"MM"),
             IF(
                        OR(
                                    TEXT((EDATE('Projektkostenkalkulation EP'!$B$8,5)+CQ$9),"TTT") = "Sa",
                                    TEXT((EDATE('Projektkostenkalkulation EP'!$B$8,5)+CQ$9),"TTT") = "So",
                                    IF(ISNA(VLOOKUP(EDATE('Projektkostenkalkulation EP'!$B$8,5)+CQ$9,Datenquellen!$F$7:$H$45,3,FALSE))," ",VLOOKUP(EDATE('Projektkostenkalkulation EP'!$B$8,5)+CQ$9,Datenquellen!$F$7:$H$45,3,FALSE))="X"
                                    ),
                          "X",
                          ""
                          ),
               "X"
            )</f>
        <v>X</v>
      </c>
      <c r="CS50" s="227" t="str">
        <f xml:space="preserve"> IF(TEXT((EDATE('Projektkostenkalkulation EP'!$B$8,5)+CR$9),"MM")=TEXT((EDATE('Projektkostenkalkulation EP'!$B$8,5)+(CR$9-1)),"MM"),
             IF(
                        OR(
                                    TEXT((EDATE('Projektkostenkalkulation EP'!$B$8,5)+CR$9),"TTT") = "Sa",
                                    TEXT((EDATE('Projektkostenkalkulation EP'!$B$8,5)+CR$9),"TTT") = "So",
                                    IF(ISNA(VLOOKUP(EDATE('Projektkostenkalkulation EP'!$B$8,5)+CR$9,Datenquellen!$F$7:$H$45,3,FALSE))," ",VLOOKUP(EDATE('Projektkostenkalkulation EP'!$B$8,5)+CR$9,Datenquellen!$F$7:$H$45,3,FALSE))="X"
                                    ),
                          "X",
                          ""
                          ),
               "X"
            )</f>
        <v>X</v>
      </c>
      <c r="CT50" s="227" t="str">
        <f xml:space="preserve"> IF(TEXT((EDATE('Projektkostenkalkulation EP'!$B$8,5)+CS$9),"MM")=TEXT((EDATE('Projektkostenkalkulation EP'!$B$8,5)+(CS$9-1)),"MM"),
             IF(
                        OR(
                                    TEXT((EDATE('Projektkostenkalkulation EP'!$B$8,5)+CS$9),"TTT") = "Sa",
                                    TEXT((EDATE('Projektkostenkalkulation EP'!$B$8,5)+CS$9),"TTT") = "So",
                                    IF(ISNA(VLOOKUP(EDATE('Projektkostenkalkulation EP'!$B$8,5)+CS$9,Datenquellen!$F$7:$H$45,3,FALSE))," ",VLOOKUP(EDATE('Projektkostenkalkulation EP'!$B$8,5)+CS$9,Datenquellen!$F$7:$H$45,3,FALSE))="X"
                                    ),
                          "X",
                          ""
                          ),
               "X"
            )</f>
        <v/>
      </c>
      <c r="CU50" s="227" t="str">
        <f xml:space="preserve"> IF(TEXT((EDATE('Projektkostenkalkulation EP'!$B$8,5)+CT$9),"MM")=TEXT((EDATE('Projektkostenkalkulation EP'!$B$8,5)+(CT$9-1)),"MM"),
             IF(
                        OR(
                                    TEXT((EDATE('Projektkostenkalkulation EP'!$B$8,5)+CT$9),"TTT") = "Sa",
                                    TEXT((EDATE('Projektkostenkalkulation EP'!$B$8,5)+CT$9),"TTT") = "So",
                                    IF(ISNA(VLOOKUP(EDATE('Projektkostenkalkulation EP'!$B$8,5)+CT$9,Datenquellen!$F$7:$H$45,3,FALSE))," ",VLOOKUP(EDATE('Projektkostenkalkulation EP'!$B$8,5)+CT$9,Datenquellen!$F$7:$H$45,3,FALSE))="X"
                                    ),
                          "X",
                          ""
                          ),
               "X"
            )</f>
        <v/>
      </c>
      <c r="CV50" s="227" t="str">
        <f xml:space="preserve"> IF(TEXT((EDATE('Projektkostenkalkulation EP'!$B$8,5)+CU$9),"MM")=TEXT((EDATE('Projektkostenkalkulation EP'!$B$8,5)+(CU$9-1)),"MM"),
             IF(
                        OR(
                                    TEXT((EDATE('Projektkostenkalkulation EP'!$B$8,5)+CU$9),"TTT") = "Sa",
                                    TEXT((EDATE('Projektkostenkalkulation EP'!$B$8,5)+CU$9),"TTT") = "So",
                                    IF(ISNA(VLOOKUP(EDATE('Projektkostenkalkulation EP'!$B$8,5)+CU$9,Datenquellen!$F$7:$H$45,3,FALSE))," ",VLOOKUP(EDATE('Projektkostenkalkulation EP'!$B$8,5)+CU$9,Datenquellen!$F$7:$H$45,3,FALSE))="X"
                                    ),
                          "X",
                          ""
                          ),
               "X"
            )</f>
        <v/>
      </c>
      <c r="CW50" s="227" t="str">
        <f xml:space="preserve"> IF(TEXT((EDATE('Projektkostenkalkulation EP'!$B$8,5)+CV$9),"MM")=TEXT((EDATE('Projektkostenkalkulation EP'!$B$8,5)+(CV$9-1)),"MM"),
             IF(
                        OR(
                                    TEXT((EDATE('Projektkostenkalkulation EP'!$B$8,5)+CV$9),"TTT") = "Sa",
                                    TEXT((EDATE('Projektkostenkalkulation EP'!$B$8,5)+CV$9),"TTT") = "So",
                                    IF(ISNA(VLOOKUP(EDATE('Projektkostenkalkulation EP'!$B$8,5)+CV$9,Datenquellen!$F$7:$H$45,3,FALSE))," ",VLOOKUP(EDATE('Projektkostenkalkulation EP'!$B$8,5)+CV$9,Datenquellen!$F$7:$H$45,3,FALSE))="X"
                                    ),
                          "X",
                          ""
                          ),
               "X"
            )</f>
        <v/>
      </c>
      <c r="CX50" s="227" t="str">
        <f xml:space="preserve"> IF(TEXT((EDATE('Projektkostenkalkulation EP'!$B$8,5)+CW$9),"MM")=TEXT((EDATE('Projektkostenkalkulation EP'!$B$8,5)+(CW$9-1)),"MM"),
             IF(
                        OR(
                                    TEXT((EDATE('Projektkostenkalkulation EP'!$B$8,5)+CW$9),"TTT") = "Sa",
                                    TEXT((EDATE('Projektkostenkalkulation EP'!$B$8,5)+CW$9),"TTT") = "So",
                                    IF(ISNA(VLOOKUP(EDATE('Projektkostenkalkulation EP'!$B$8,5)+CW$9,Datenquellen!$F$7:$H$45,3,FALSE))," ",VLOOKUP(EDATE('Projektkostenkalkulation EP'!$B$8,5)+CW$9,Datenquellen!$F$7:$H$45,3,FALSE))="X"
                                    ),
                          "X",
                          ""
                          ),
               "X"
            )</f>
        <v/>
      </c>
      <c r="CY50" s="227" t="str">
        <f xml:space="preserve"> IF(TEXT((EDATE('Projektkostenkalkulation EP'!$B$8,5)+CX$9),"MM")=TEXT((EDATE('Projektkostenkalkulation EP'!$B$8,5)+(CX$9-1)),"MM"),
             IF(
                        OR(
                                    TEXT((EDATE('Projektkostenkalkulation EP'!$B$8,5)+CX$9),"TTT") = "Sa",
                                    TEXT((EDATE('Projektkostenkalkulation EP'!$B$8,5)+CX$9),"TTT") = "So",
                                    IF(ISNA(VLOOKUP(EDATE('Projektkostenkalkulation EP'!$B$8,5)+CX$9,Datenquellen!$F$7:$H$45,3,FALSE))," ",VLOOKUP(EDATE('Projektkostenkalkulation EP'!$B$8,5)+CX$9,Datenquellen!$F$7:$H$45,3,FALSE))="X"
                                    ),
                          "X",
                          ""
                          ),
               "X"
            )</f>
        <v>X</v>
      </c>
      <c r="CZ50" s="227" t="str">
        <f xml:space="preserve"> IF(TEXT((EDATE('Projektkostenkalkulation EP'!$B$8,5)+CY$9),"MM")=TEXT((EDATE('Projektkostenkalkulation EP'!$B$8,5)+(CY$9-1)),"MM"),
             IF(
                        OR(
                                    TEXT((EDATE('Projektkostenkalkulation EP'!$B$8,5)+CY$9),"TTT") = "Sa",
                                    TEXT((EDATE('Projektkostenkalkulation EP'!$B$8,5)+CY$9),"TTT") = "So",
                                    IF(ISNA(VLOOKUP(EDATE('Projektkostenkalkulation EP'!$B$8,5)+CY$9,Datenquellen!$F$7:$H$45,3,FALSE))," ",VLOOKUP(EDATE('Projektkostenkalkulation EP'!$B$8,5)+CY$9,Datenquellen!$F$7:$H$45,3,FALSE))="X"
                                    ),
                          "X",
                          ""
                          ),
               "X"
            )</f>
        <v>X</v>
      </c>
      <c r="DA50" s="228" t="str">
        <f xml:space="preserve"> IF(TEXT((EDATE('Projektkostenkalkulation EP'!$B$8,5)+CZ$9),"MM")=TEXT((EDATE('Projektkostenkalkulation EP'!$B$8,5)+(CZ$9-1)),"MM"),
             IF(
                        OR(
                                    TEXT((EDATE('Projektkostenkalkulation EP'!$B$8,5)+CZ$9),"TTT") = "Sa",
                                    TEXT((EDATE('Projektkostenkalkulation EP'!$B$8,5)+CZ$9),"TTT") = "So",
                                    IF(ISNA(VLOOKUP(EDATE('Projektkostenkalkulation EP'!$B$8,5)+CZ$9,Datenquellen!$F$7:$H$45,3,FALSE))," ",VLOOKUP(EDATE('Projektkostenkalkulation EP'!$B$8,5)+CZ$9,Datenquellen!$F$7:$H$45,3,FALSE))="X"
                                    ),
                          "X",
                          ""
                          ),
               "X"
            )</f>
        <v>X</v>
      </c>
      <c r="DB50" s="229"/>
      <c r="DC50" s="230"/>
      <c r="DD50" s="475"/>
      <c r="DE50" s="472" t="str">
        <f>TEXT(EDATE('Projektkostenkalkulation EP'!$B$8,5),"MMMM")</f>
        <v>Juni</v>
      </c>
      <c r="DF50" s="226"/>
      <c r="DG50" s="227" t="str">
        <f>IF(
            OR(
                     TEXT(EDATE('Projektkostenkalkulation EP'!$B$8,5),"TTT") = "Sa",
                     TEXT(EDATE('Projektkostenkalkulation EP'!$B$8,5),"TTT") = "So",
                     IF(ISNA(VLOOKUP(EDATE('Projektkostenkalkulation EP'!$B$8,5),Datenquellen!$F$7:$H$45,3,FALSE))," ",VLOOKUP(EDATE('Projektkostenkalkulation EP'!$B$8,5),Datenquellen!$F$7:$H$45,3,FALSE))="X"
                            ),
                    "X",
                    ""
            )</f>
        <v>X</v>
      </c>
      <c r="DH50" s="227" t="str">
        <f xml:space="preserve"> IF(TEXT((EDATE('Projektkostenkalkulation EP'!$B$8,5)+DG$9),"MM")=TEXT((EDATE('Projektkostenkalkulation EP'!$B$8,5)+(DG$9-1)),"MM"),
             IF(
                        OR(
                                    TEXT((EDATE('Projektkostenkalkulation EP'!$B$8,5)+DG$9),"TTT") = "Sa",
                                    TEXT((EDATE('Projektkostenkalkulation EP'!$B$8,5)+DG$9),"TTT") = "So",
                                    IF(ISNA(VLOOKUP(EDATE('Projektkostenkalkulation EP'!$B$8,5)+DG$9,Datenquellen!$F$7:$H$45,3,FALSE))," ",VLOOKUP(EDATE('Projektkostenkalkulation EP'!$B$8,5)+DG$9,Datenquellen!$F$7:$H$45,3,FALSE))="X"
                                    ),
                          "X",
                          ""
                          ),
               "X"
            )</f>
        <v>X</v>
      </c>
      <c r="DI50" s="227" t="str">
        <f xml:space="preserve"> IF(TEXT((EDATE('Projektkostenkalkulation EP'!$B$8,5)+DH$9),"MM")=TEXT((EDATE('Projektkostenkalkulation EP'!$B$8,5)+(DH$9-1)),"MM"),
             IF(
                        OR(
                                    TEXT((EDATE('Projektkostenkalkulation EP'!$B$8,5)+DH$9),"TTT") = "Sa",
                                    TEXT((EDATE('Projektkostenkalkulation EP'!$B$8,5)+DH$9),"TTT") = "So",
                                    IF(ISNA(VLOOKUP(EDATE('Projektkostenkalkulation EP'!$B$8,5)+DH$9,Datenquellen!$F$7:$H$45,3,FALSE))," ",VLOOKUP(EDATE('Projektkostenkalkulation EP'!$B$8,5)+DH$9,Datenquellen!$F$7:$H$45,3,FALSE))="X"
                                    ),
                          "X",
                          ""
                          ),
               "X"
            )</f>
        <v/>
      </c>
      <c r="DJ50" s="227" t="str">
        <f xml:space="preserve"> IF(TEXT((EDATE('Projektkostenkalkulation EP'!$B$8,5)+DI$9),"MM")=TEXT((EDATE('Projektkostenkalkulation EP'!$B$8,5)+(DI$9-1)),"MM"),
             IF(
                        OR(
                                    TEXT((EDATE('Projektkostenkalkulation EP'!$B$8,5)+DI$9),"TTT") = "Sa",
                                    TEXT((EDATE('Projektkostenkalkulation EP'!$B$8,5)+DI$9),"TTT") = "So",
                                    IF(ISNA(VLOOKUP(EDATE('Projektkostenkalkulation EP'!$B$8,5)+DI$9,Datenquellen!$F$7:$H$45,3,FALSE))," ",VLOOKUP(EDATE('Projektkostenkalkulation EP'!$B$8,5)+DI$9,Datenquellen!$F$7:$H$45,3,FALSE))="X"
                                    ),
                          "X",
                          ""
                          ),
               "X"
            )</f>
        <v/>
      </c>
      <c r="DK50" s="227" t="str">
        <f xml:space="preserve"> IF(TEXT((EDATE('Projektkostenkalkulation EP'!$B$8,5)+DJ$9),"MM")=TEXT((EDATE('Projektkostenkalkulation EP'!$B$8,5)+(DJ$9-1)),"MM"),
             IF(
                        OR(
                                    TEXT((EDATE('Projektkostenkalkulation EP'!$B$8,5)+DJ$9),"TTT") = "Sa",
                                    TEXT((EDATE('Projektkostenkalkulation EP'!$B$8,5)+DJ$9),"TTT") = "So",
                                    IF(ISNA(VLOOKUP(EDATE('Projektkostenkalkulation EP'!$B$8,5)+DJ$9,Datenquellen!$F$7:$H$45,3,FALSE))," ",VLOOKUP(EDATE('Projektkostenkalkulation EP'!$B$8,5)+DJ$9,Datenquellen!$F$7:$H$45,3,FALSE))="X"
                                    ),
                          "X",
                          ""
                          ),
               "X"
            )</f>
        <v/>
      </c>
      <c r="DL50" s="227" t="str">
        <f xml:space="preserve"> IF(TEXT((EDATE('Projektkostenkalkulation EP'!$B$8,5)+DK$9),"MM")=TEXT((EDATE('Projektkostenkalkulation EP'!$B$8,5)+(DK$9-1)),"MM"),
             IF(
                        OR(
                                    TEXT((EDATE('Projektkostenkalkulation EP'!$B$8,5)+DK$9),"TTT") = "Sa",
                                    TEXT((EDATE('Projektkostenkalkulation EP'!$B$8,5)+DK$9),"TTT") = "So",
                                    IF(ISNA(VLOOKUP(EDATE('Projektkostenkalkulation EP'!$B$8,5)+DK$9,Datenquellen!$F$7:$H$45,3,FALSE))," ",VLOOKUP(EDATE('Projektkostenkalkulation EP'!$B$8,5)+DK$9,Datenquellen!$F$7:$H$45,3,FALSE))="X"
                                    ),
                          "X",
                          ""
                          ),
               "X"
            )</f>
        <v/>
      </c>
      <c r="DM50" s="227" t="str">
        <f xml:space="preserve"> IF(TEXT((EDATE('Projektkostenkalkulation EP'!$B$8,5)+DL$9),"MM")=TEXT((EDATE('Projektkostenkalkulation EP'!$B$8,5)+(DL$9-1)),"MM"),
             IF(
                        OR(
                                    TEXT((EDATE('Projektkostenkalkulation EP'!$B$8,5)+DL$9),"TTT") = "Sa",
                                    TEXT((EDATE('Projektkostenkalkulation EP'!$B$8,5)+DL$9),"TTT") = "So",
                                    IF(ISNA(VLOOKUP(EDATE('Projektkostenkalkulation EP'!$B$8,5)+DL$9,Datenquellen!$F$7:$H$45,3,FALSE))," ",VLOOKUP(EDATE('Projektkostenkalkulation EP'!$B$8,5)+DL$9,Datenquellen!$F$7:$H$45,3,FALSE))="X"
                                    ),
                          "X",
                          ""
                          ),
               "X"
            )</f>
        <v/>
      </c>
      <c r="DN50" s="227" t="str">
        <f xml:space="preserve"> IF(TEXT((EDATE('Projektkostenkalkulation EP'!$B$8,5)+DM$9),"MM")=TEXT((EDATE('Projektkostenkalkulation EP'!$B$8,5)+(DM$9-1)),"MM"),
             IF(
                        OR(
                                    TEXT((EDATE('Projektkostenkalkulation EP'!$B$8,5)+DM$9),"TTT") = "Sa",
                                    TEXT((EDATE('Projektkostenkalkulation EP'!$B$8,5)+DM$9),"TTT") = "So",
                                    IF(ISNA(VLOOKUP(EDATE('Projektkostenkalkulation EP'!$B$8,5)+DM$9,Datenquellen!$F$7:$H$45,3,FALSE))," ",VLOOKUP(EDATE('Projektkostenkalkulation EP'!$B$8,5)+DM$9,Datenquellen!$F$7:$H$45,3,FALSE))="X"
                                    ),
                          "X",
                          ""
                          ),
               "X"
            )</f>
        <v>X</v>
      </c>
      <c r="DO50" s="227" t="str">
        <f xml:space="preserve"> IF(TEXT((EDATE('Projektkostenkalkulation EP'!$B$8,5)+DN$9),"MM")=TEXT((EDATE('Projektkostenkalkulation EP'!$B$8,5)+(DN$9-1)),"MM"),
             IF(
                        OR(
                                    TEXT((EDATE('Projektkostenkalkulation EP'!$B$8,5)+DN$9),"TTT") = "Sa",
                                    TEXT((EDATE('Projektkostenkalkulation EP'!$B$8,5)+DN$9),"TTT") = "So",
                                    IF(ISNA(VLOOKUP(EDATE('Projektkostenkalkulation EP'!$B$8,5)+DN$9,Datenquellen!$F$7:$H$45,3,FALSE))," ",VLOOKUP(EDATE('Projektkostenkalkulation EP'!$B$8,5)+DN$9,Datenquellen!$F$7:$H$45,3,FALSE))="X"
                                    ),
                          "X",
                          ""
                          ),
               "X"
            )</f>
        <v>X</v>
      </c>
      <c r="DP50" s="227" t="str">
        <f xml:space="preserve"> IF(TEXT((EDATE('Projektkostenkalkulation EP'!$B$8,5)+DO$9),"MM")=TEXT((EDATE('Projektkostenkalkulation EP'!$B$8,5)+(DO$9-1)),"MM"),
             IF(
                        OR(
                                    TEXT((EDATE('Projektkostenkalkulation EP'!$B$8,5)+DO$9),"TTT") = "Sa",
                                    TEXT((EDATE('Projektkostenkalkulation EP'!$B$8,5)+DO$9),"TTT") = "So",
                                    IF(ISNA(VLOOKUP(EDATE('Projektkostenkalkulation EP'!$B$8,5)+DO$9,Datenquellen!$F$7:$H$45,3,FALSE))," ",VLOOKUP(EDATE('Projektkostenkalkulation EP'!$B$8,5)+DO$9,Datenquellen!$F$7:$H$45,3,FALSE))="X"
                                    ),
                          "X",
                          ""
                          ),
               "X"
            )</f>
        <v/>
      </c>
      <c r="DQ50" s="227" t="str">
        <f xml:space="preserve"> IF(TEXT((EDATE('Projektkostenkalkulation EP'!$B$8,5)+DP$9),"MM")=TEXT((EDATE('Projektkostenkalkulation EP'!$B$8,5)+(DP$9-1)),"MM"),
             IF(
                        OR(
                                    TEXT((EDATE('Projektkostenkalkulation EP'!$B$8,5)+DP$9),"TTT") = "Sa",
                                    TEXT((EDATE('Projektkostenkalkulation EP'!$B$8,5)+DP$9),"TTT") = "So",
                                    IF(ISNA(VLOOKUP(EDATE('Projektkostenkalkulation EP'!$B$8,5)+DP$9,Datenquellen!$F$7:$H$45,3,FALSE))," ",VLOOKUP(EDATE('Projektkostenkalkulation EP'!$B$8,5)+DP$9,Datenquellen!$F$7:$H$45,3,FALSE))="X"
                                    ),
                          "X",
                          ""
                          ),
               "X"
            )</f>
        <v/>
      </c>
      <c r="DR50" s="227" t="str">
        <f xml:space="preserve"> IF(TEXT((EDATE('Projektkostenkalkulation EP'!$B$8,5)+DQ$9),"MM")=TEXT((EDATE('Projektkostenkalkulation EP'!$B$8,5)+(DQ$9-1)),"MM"),
             IF(
                        OR(
                                    TEXT((EDATE('Projektkostenkalkulation EP'!$B$8,5)+DQ$9),"TTT") = "Sa",
                                    TEXT((EDATE('Projektkostenkalkulation EP'!$B$8,5)+DQ$9),"TTT") = "So",
                                    IF(ISNA(VLOOKUP(EDATE('Projektkostenkalkulation EP'!$B$8,5)+DQ$9,Datenquellen!$F$7:$H$45,3,FALSE))," ",VLOOKUP(EDATE('Projektkostenkalkulation EP'!$B$8,5)+DQ$9,Datenquellen!$F$7:$H$45,3,FALSE))="X"
                                    ),
                          "X",
                          ""
                          ),
               "X"
            )</f>
        <v/>
      </c>
      <c r="DS50" s="227" t="str">
        <f xml:space="preserve"> IF(TEXT((EDATE('Projektkostenkalkulation EP'!$B$8,5)+DR$9),"MM")=TEXT((EDATE('Projektkostenkalkulation EP'!$B$8,5)+(DR$9-1)),"MM"),
             IF(
                        OR(
                                    TEXT((EDATE('Projektkostenkalkulation EP'!$B$8,5)+DR$9),"TTT") = "Sa",
                                    TEXT((EDATE('Projektkostenkalkulation EP'!$B$8,5)+DR$9),"TTT") = "So",
                                    IF(ISNA(VLOOKUP(EDATE('Projektkostenkalkulation EP'!$B$8,5)+DR$9,Datenquellen!$F$7:$H$45,3,FALSE))," ",VLOOKUP(EDATE('Projektkostenkalkulation EP'!$B$8,5)+DR$9,Datenquellen!$F$7:$H$45,3,FALSE))="X"
                                    ),
                          "X",
                          ""
                          ),
               "X"
            )</f>
        <v/>
      </c>
      <c r="DT50" s="227" t="str">
        <f xml:space="preserve"> IF(TEXT((EDATE('Projektkostenkalkulation EP'!$B$8,5)+DS$9),"MM")=TEXT((EDATE('Projektkostenkalkulation EP'!$B$8,5)+(DS$9-1)),"MM"),
             IF(
                        OR(
                                    TEXT((EDATE('Projektkostenkalkulation EP'!$B$8,5)+DS$9),"TTT") = "Sa",
                                    TEXT((EDATE('Projektkostenkalkulation EP'!$B$8,5)+DS$9),"TTT") = "So",
                                    IF(ISNA(VLOOKUP(EDATE('Projektkostenkalkulation EP'!$B$8,5)+DS$9,Datenquellen!$F$7:$H$45,3,FALSE))," ",VLOOKUP(EDATE('Projektkostenkalkulation EP'!$B$8,5)+DS$9,Datenquellen!$F$7:$H$45,3,FALSE))="X"
                                    ),
                          "X",
                          ""
                          ),
               "X"
            )</f>
        <v/>
      </c>
      <c r="DU50" s="227" t="str">
        <f xml:space="preserve"> IF(TEXT((EDATE('Projektkostenkalkulation EP'!$B$8,5)+DT$9),"MM")=TEXT((EDATE('Projektkostenkalkulation EP'!$B$8,5)+(DT$9-1)),"MM"),
             IF(
                        OR(
                                    TEXT((EDATE('Projektkostenkalkulation EP'!$B$8,5)+DT$9),"TTT") = "Sa",
                                    TEXT((EDATE('Projektkostenkalkulation EP'!$B$8,5)+DT$9),"TTT") = "So",
                                    IF(ISNA(VLOOKUP(EDATE('Projektkostenkalkulation EP'!$B$8,5)+DT$9,Datenquellen!$F$7:$H$45,3,FALSE))," ",VLOOKUP(EDATE('Projektkostenkalkulation EP'!$B$8,5)+DT$9,Datenquellen!$F$7:$H$45,3,FALSE))="X"
                                    ),
                          "X",
                          ""
                          ),
               "X"
            )</f>
        <v>X</v>
      </c>
      <c r="DV50" s="227" t="str">
        <f xml:space="preserve"> IF(TEXT((EDATE('Projektkostenkalkulation EP'!$B$8,5)+DU$9),"MM")=TEXT((EDATE('Projektkostenkalkulation EP'!$B$8,5)+(DU$9-1)),"MM"),
             IF(
                        OR(
                                    TEXT((EDATE('Projektkostenkalkulation EP'!$B$8,5)+DU$9),"TTT") = "Sa",
                                    TEXT((EDATE('Projektkostenkalkulation EP'!$B$8,5)+DU$9),"TTT") = "So",
                                    IF(ISNA(VLOOKUP(EDATE('Projektkostenkalkulation EP'!$B$8,5)+DU$9,Datenquellen!$F$7:$H$45,3,FALSE))," ",VLOOKUP(EDATE('Projektkostenkalkulation EP'!$B$8,5)+DU$9,Datenquellen!$F$7:$H$45,3,FALSE))="X"
                                    ),
                          "X",
                          ""
                          ),
               "X"
            )</f>
        <v>X</v>
      </c>
      <c r="DW50" s="227" t="str">
        <f xml:space="preserve"> IF(TEXT((EDATE('Projektkostenkalkulation EP'!$B$8,5)+DV$9),"MM")=TEXT((EDATE('Projektkostenkalkulation EP'!$B$8,5)+(DV$9-1)),"MM"),
             IF(
                        OR(
                                    TEXT((EDATE('Projektkostenkalkulation EP'!$B$8,5)+DV$9),"TTT") = "Sa",
                                    TEXT((EDATE('Projektkostenkalkulation EP'!$B$8,5)+DV$9),"TTT") = "So",
                                    IF(ISNA(VLOOKUP(EDATE('Projektkostenkalkulation EP'!$B$8,5)+DV$9,Datenquellen!$F$7:$H$45,3,FALSE))," ",VLOOKUP(EDATE('Projektkostenkalkulation EP'!$B$8,5)+DV$9,Datenquellen!$F$7:$H$45,3,FALSE))="X"
                                    ),
                          "X",
                          ""
                          ),
               "X"
            )</f>
        <v/>
      </c>
      <c r="DX50" s="227" t="str">
        <f xml:space="preserve"> IF(TEXT((EDATE('Projektkostenkalkulation EP'!$B$8,5)+DW$9),"MM")=TEXT((EDATE('Projektkostenkalkulation EP'!$B$8,5)+(DW$9-1)),"MM"),
             IF(
                        OR(
                                    TEXT((EDATE('Projektkostenkalkulation EP'!$B$8,5)+DW$9),"TTT") = "Sa",
                                    TEXT((EDATE('Projektkostenkalkulation EP'!$B$8,5)+DW$9),"TTT") = "So",
                                    IF(ISNA(VLOOKUP(EDATE('Projektkostenkalkulation EP'!$B$8,5)+DW$9,Datenquellen!$F$7:$H$45,3,FALSE))," ",VLOOKUP(EDATE('Projektkostenkalkulation EP'!$B$8,5)+DW$9,Datenquellen!$F$7:$H$45,3,FALSE))="X"
                                    ),
                          "X",
                          ""
                          ),
               "X"
            )</f>
        <v/>
      </c>
      <c r="DY50" s="227" t="str">
        <f xml:space="preserve"> IF(TEXT((EDATE('Projektkostenkalkulation EP'!$B$8,5)+DX$9),"MM")=TEXT((EDATE('Projektkostenkalkulation EP'!$B$8,5)+(DX$9-1)),"MM"),
             IF(
                        OR(
                                    TEXT((EDATE('Projektkostenkalkulation EP'!$B$8,5)+DX$9),"TTT") = "Sa",
                                    TEXT((EDATE('Projektkostenkalkulation EP'!$B$8,5)+DX$9),"TTT") = "So",
                                    IF(ISNA(VLOOKUP(EDATE('Projektkostenkalkulation EP'!$B$8,5)+DX$9,Datenquellen!$F$7:$H$45,3,FALSE))," ",VLOOKUP(EDATE('Projektkostenkalkulation EP'!$B$8,5)+DX$9,Datenquellen!$F$7:$H$45,3,FALSE))="X"
                                    ),
                          "X",
                          ""
                          ),
               "X"
            )</f>
        <v/>
      </c>
      <c r="DZ50" s="227" t="str">
        <f xml:space="preserve"> IF(TEXT((EDATE('Projektkostenkalkulation EP'!$B$8,5)+DY$9),"MM")=TEXT((EDATE('Projektkostenkalkulation EP'!$B$8,5)+(DY$9-1)),"MM"),
             IF(
                        OR(
                                    TEXT((EDATE('Projektkostenkalkulation EP'!$B$8,5)+DY$9),"TTT") = "Sa",
                                    TEXT((EDATE('Projektkostenkalkulation EP'!$B$8,5)+DY$9),"TTT") = "So",
                                    IF(ISNA(VLOOKUP(EDATE('Projektkostenkalkulation EP'!$B$8,5)+DY$9,Datenquellen!$F$7:$H$45,3,FALSE))," ",VLOOKUP(EDATE('Projektkostenkalkulation EP'!$B$8,5)+DY$9,Datenquellen!$F$7:$H$45,3,FALSE))="X"
                                    ),
                          "X",
                          ""
                          ),
               "X"
            )</f>
        <v/>
      </c>
      <c r="EA50" s="227" t="str">
        <f xml:space="preserve"> IF(TEXT((EDATE('Projektkostenkalkulation EP'!$B$8,5)+DZ$9),"MM")=TEXT((EDATE('Projektkostenkalkulation EP'!$B$8,5)+(DZ$9-1)),"MM"),
             IF(
                        OR(
                                    TEXT((EDATE('Projektkostenkalkulation EP'!$B$8,5)+DZ$9),"TTT") = "Sa",
                                    TEXT((EDATE('Projektkostenkalkulation EP'!$B$8,5)+DZ$9),"TTT") = "So",
                                    IF(ISNA(VLOOKUP(EDATE('Projektkostenkalkulation EP'!$B$8,5)+DZ$9,Datenquellen!$F$7:$H$45,3,FALSE))," ",VLOOKUP(EDATE('Projektkostenkalkulation EP'!$B$8,5)+DZ$9,Datenquellen!$F$7:$H$45,3,FALSE))="X"
                                    ),
                          "X",
                          ""
                          ),
               "X"
            )</f>
        <v/>
      </c>
      <c r="EB50" s="227" t="str">
        <f xml:space="preserve"> IF(TEXT((EDATE('Projektkostenkalkulation EP'!$B$8,5)+EA$9),"MM")=TEXT((EDATE('Projektkostenkalkulation EP'!$B$8,5)+(EA$9-1)),"MM"),
             IF(
                        OR(
                                    TEXT((EDATE('Projektkostenkalkulation EP'!$B$8,5)+EA$9),"TTT") = "Sa",
                                    TEXT((EDATE('Projektkostenkalkulation EP'!$B$8,5)+EA$9),"TTT") = "So",
                                    IF(ISNA(VLOOKUP(EDATE('Projektkostenkalkulation EP'!$B$8,5)+EA$9,Datenquellen!$F$7:$H$45,3,FALSE))," ",VLOOKUP(EDATE('Projektkostenkalkulation EP'!$B$8,5)+EA$9,Datenquellen!$F$7:$H$45,3,FALSE))="X"
                                    ),
                          "X",
                          ""
                          ),
               "X"
            )</f>
        <v>X</v>
      </c>
      <c r="EC50" s="227" t="str">
        <f xml:space="preserve"> IF(TEXT((EDATE('Projektkostenkalkulation EP'!$B$8,5)+EB$9),"MM")=TEXT((EDATE('Projektkostenkalkulation EP'!$B$8,5)+(EB$9-1)),"MM"),
             IF(
                        OR(
                                    TEXT((EDATE('Projektkostenkalkulation EP'!$B$8,5)+EB$9),"TTT") = "Sa",
                                    TEXT((EDATE('Projektkostenkalkulation EP'!$B$8,5)+EB$9),"TTT") = "So",
                                    IF(ISNA(VLOOKUP(EDATE('Projektkostenkalkulation EP'!$B$8,5)+EB$9,Datenquellen!$F$7:$H$45,3,FALSE))," ",VLOOKUP(EDATE('Projektkostenkalkulation EP'!$B$8,5)+EB$9,Datenquellen!$F$7:$H$45,3,FALSE))="X"
                                    ),
                          "X",
                          ""
                          ),
               "X"
            )</f>
        <v>X</v>
      </c>
      <c r="ED50" s="227" t="str">
        <f xml:space="preserve"> IF(TEXT((EDATE('Projektkostenkalkulation EP'!$B$8,5)+EC$9),"MM")=TEXT((EDATE('Projektkostenkalkulation EP'!$B$8,5)+(EC$9-1)),"MM"),
             IF(
                        OR(
                                    TEXT((EDATE('Projektkostenkalkulation EP'!$B$8,5)+EC$9),"TTT") = "Sa",
                                    TEXT((EDATE('Projektkostenkalkulation EP'!$B$8,5)+EC$9),"TTT") = "So",
                                    IF(ISNA(VLOOKUP(EDATE('Projektkostenkalkulation EP'!$B$8,5)+EC$9,Datenquellen!$F$7:$H$45,3,FALSE))," ",VLOOKUP(EDATE('Projektkostenkalkulation EP'!$B$8,5)+EC$9,Datenquellen!$F$7:$H$45,3,FALSE))="X"
                                    ),
                          "X",
                          ""
                          ),
               "X"
            )</f>
        <v/>
      </c>
      <c r="EE50" s="227" t="str">
        <f xml:space="preserve"> IF(TEXT((EDATE('Projektkostenkalkulation EP'!$B$8,5)+ED$9),"MM")=TEXT((EDATE('Projektkostenkalkulation EP'!$B$8,5)+(ED$9-1)),"MM"),
             IF(
                        OR(
                                    TEXT((EDATE('Projektkostenkalkulation EP'!$B$8,5)+ED$9),"TTT") = "Sa",
                                    TEXT((EDATE('Projektkostenkalkulation EP'!$B$8,5)+ED$9),"TTT") = "So",
                                    IF(ISNA(VLOOKUP(EDATE('Projektkostenkalkulation EP'!$B$8,5)+ED$9,Datenquellen!$F$7:$H$45,3,FALSE))," ",VLOOKUP(EDATE('Projektkostenkalkulation EP'!$B$8,5)+ED$9,Datenquellen!$F$7:$H$45,3,FALSE))="X"
                                    ),
                          "X",
                          ""
                          ),
               "X"
            )</f>
        <v/>
      </c>
      <c r="EF50" s="227" t="str">
        <f xml:space="preserve"> IF(TEXT((EDATE('Projektkostenkalkulation EP'!$B$8,5)+EE$9),"MM")=TEXT((EDATE('Projektkostenkalkulation EP'!$B$8,5)+(EE$9-1)),"MM"),
             IF(
                        OR(
                                    TEXT((EDATE('Projektkostenkalkulation EP'!$B$8,5)+EE$9),"TTT") = "Sa",
                                    TEXT((EDATE('Projektkostenkalkulation EP'!$B$8,5)+EE$9),"TTT") = "So",
                                    IF(ISNA(VLOOKUP(EDATE('Projektkostenkalkulation EP'!$B$8,5)+EE$9,Datenquellen!$F$7:$H$45,3,FALSE))," ",VLOOKUP(EDATE('Projektkostenkalkulation EP'!$B$8,5)+EE$9,Datenquellen!$F$7:$H$45,3,FALSE))="X"
                                    ),
                          "X",
                          ""
                          ),
               "X"
            )</f>
        <v/>
      </c>
      <c r="EG50" s="227" t="str">
        <f xml:space="preserve"> IF(TEXT((EDATE('Projektkostenkalkulation EP'!$B$8,5)+EF$9),"MM")=TEXT((EDATE('Projektkostenkalkulation EP'!$B$8,5)+(EF$9-1)),"MM"),
             IF(
                        OR(
                                    TEXT((EDATE('Projektkostenkalkulation EP'!$B$8,5)+EF$9),"TTT") = "Sa",
                                    TEXT((EDATE('Projektkostenkalkulation EP'!$B$8,5)+EF$9),"TTT") = "So",
                                    IF(ISNA(VLOOKUP(EDATE('Projektkostenkalkulation EP'!$B$8,5)+EF$9,Datenquellen!$F$7:$H$45,3,FALSE))," ",VLOOKUP(EDATE('Projektkostenkalkulation EP'!$B$8,5)+EF$9,Datenquellen!$F$7:$H$45,3,FALSE))="X"
                                    ),
                          "X",
                          ""
                          ),
               "X"
            )</f>
        <v/>
      </c>
      <c r="EH50" s="227" t="str">
        <f xml:space="preserve"> IF(TEXT((EDATE('Projektkostenkalkulation EP'!$B$8,5)+EG$9),"MM")=TEXT((EDATE('Projektkostenkalkulation EP'!$B$8,5)+(EG$9-1)),"MM"),
             IF(
                        OR(
                                    TEXT((EDATE('Projektkostenkalkulation EP'!$B$8,5)+EG$9),"TTT") = "Sa",
                                    TEXT((EDATE('Projektkostenkalkulation EP'!$B$8,5)+EG$9),"TTT") = "So",
                                    IF(ISNA(VLOOKUP(EDATE('Projektkostenkalkulation EP'!$B$8,5)+EG$9,Datenquellen!$F$7:$H$45,3,FALSE))," ",VLOOKUP(EDATE('Projektkostenkalkulation EP'!$B$8,5)+EG$9,Datenquellen!$F$7:$H$45,3,FALSE))="X"
                                    ),
                          "X",
                          ""
                          ),
               "X"
            )</f>
        <v/>
      </c>
      <c r="EI50" s="227" t="str">
        <f xml:space="preserve"> IF(TEXT((EDATE('Projektkostenkalkulation EP'!$B$8,5)+EH$9),"MM")=TEXT((EDATE('Projektkostenkalkulation EP'!$B$8,5)+(EH$9-1)),"MM"),
             IF(
                        OR(
                                    TEXT((EDATE('Projektkostenkalkulation EP'!$B$8,5)+EH$9),"TTT") = "Sa",
                                    TEXT((EDATE('Projektkostenkalkulation EP'!$B$8,5)+EH$9),"TTT") = "So",
                                    IF(ISNA(VLOOKUP(EDATE('Projektkostenkalkulation EP'!$B$8,5)+EH$9,Datenquellen!$F$7:$H$45,3,FALSE))," ",VLOOKUP(EDATE('Projektkostenkalkulation EP'!$B$8,5)+EH$9,Datenquellen!$F$7:$H$45,3,FALSE))="X"
                                    ),
                          "X",
                          ""
                          ),
               "X"
            )</f>
        <v>X</v>
      </c>
      <c r="EJ50" s="227" t="str">
        <f xml:space="preserve"> IF(TEXT((EDATE('Projektkostenkalkulation EP'!$B$8,5)+EI$9),"MM")=TEXT((EDATE('Projektkostenkalkulation EP'!$B$8,5)+(EI$9-1)),"MM"),
             IF(
                        OR(
                                    TEXT((EDATE('Projektkostenkalkulation EP'!$B$8,5)+EI$9),"TTT") = "Sa",
                                    TEXT((EDATE('Projektkostenkalkulation EP'!$B$8,5)+EI$9),"TTT") = "So",
                                    IF(ISNA(VLOOKUP(EDATE('Projektkostenkalkulation EP'!$B$8,5)+EI$9,Datenquellen!$F$7:$H$45,3,FALSE))," ",VLOOKUP(EDATE('Projektkostenkalkulation EP'!$B$8,5)+EI$9,Datenquellen!$F$7:$H$45,3,FALSE))="X"
                                    ),
                          "X",
                          ""
                          ),
               "X"
            )</f>
        <v>X</v>
      </c>
      <c r="EK50" s="246" t="str">
        <f xml:space="preserve"> IF(TEXT((EDATE('Projektkostenkalkulation EP'!$B$8,5)+EJ$9),"MM")=TEXT((EDATE('Projektkostenkalkulation EP'!$B$8,5)+(EJ$9-1)),"MM"),
             IF(
                        OR(
                                    TEXT((EDATE('Projektkostenkalkulation EP'!$B$8,5)+EJ$9),"TTT") = "Sa",
                                    TEXT((EDATE('Projektkostenkalkulation EP'!$B$8,5)+EJ$9),"TTT") = "So",
                                    IF(ISNA(VLOOKUP(EDATE('Projektkostenkalkulation EP'!$B$8,5)+EJ$9,Datenquellen!$F$7:$H$45,3,FALSE))," ",VLOOKUP(EDATE('Projektkostenkalkulation EP'!$B$8,5)+EJ$9,Datenquellen!$F$7:$H$45,3,FALSE))="X"
                                    ),
                          "X",
                          ""
                          ),
               "X"
            )</f>
        <v>X</v>
      </c>
      <c r="EL50" s="258"/>
      <c r="EM50" s="252"/>
      <c r="EN50" s="409"/>
      <c r="EO50" s="472" t="str">
        <f>TEXT(EDATE('Projektkostenkalkulation EP'!$B$8,5),"MMMM")</f>
        <v>Juni</v>
      </c>
      <c r="EP50" s="226"/>
      <c r="EQ50" s="227" t="str">
        <f>IF(
            OR(
                     TEXT(EDATE('Projektkostenkalkulation EP'!$B$8,5),"TTT") = "Sa",
                     TEXT(EDATE('Projektkostenkalkulation EP'!$B$8,5),"TTT") = "So",
                     IF(ISNA(VLOOKUP(EDATE('Projektkostenkalkulation EP'!$B$8,5),Datenquellen!$F$7:$H$45,3,FALSE))," ",VLOOKUP(EDATE('Projektkostenkalkulation EP'!$B$8,5),Datenquellen!$F$7:$H$45,3,FALSE))="X"
                            ),
                    "X",
                    ""
            )</f>
        <v>X</v>
      </c>
      <c r="ER50" s="227" t="str">
        <f xml:space="preserve"> IF(TEXT((EDATE('Projektkostenkalkulation EP'!$B$8,5)+EQ$9),"MM")=TEXT((EDATE('Projektkostenkalkulation EP'!$B$8,5)+(EQ$9-1)),"MM"),
             IF(
                        OR(
                                    TEXT((EDATE('Projektkostenkalkulation EP'!$B$8,5)+EQ$9),"TTT") = "Sa",
                                    TEXT((EDATE('Projektkostenkalkulation EP'!$B$8,5)+EQ$9),"TTT") = "So",
                                    IF(ISNA(VLOOKUP(EDATE('Projektkostenkalkulation EP'!$B$8,5)+EQ$9,Datenquellen!$F$7:$H$45,3,FALSE))," ",VLOOKUP(EDATE('Projektkostenkalkulation EP'!$B$8,5)+EQ$9,Datenquellen!$F$7:$H$45,3,FALSE))="X"
                                    ),
                          "X",
                          ""
                          ),
               "X"
            )</f>
        <v>X</v>
      </c>
      <c r="ES50" s="227" t="str">
        <f xml:space="preserve"> IF(TEXT((EDATE('Projektkostenkalkulation EP'!$B$8,5)+ER$9),"MM")=TEXT((EDATE('Projektkostenkalkulation EP'!$B$8,5)+(ER$9-1)),"MM"),
             IF(
                        OR(
                                    TEXT((EDATE('Projektkostenkalkulation EP'!$B$8,5)+ER$9),"TTT") = "Sa",
                                    TEXT((EDATE('Projektkostenkalkulation EP'!$B$8,5)+ER$9),"TTT") = "So",
                                    IF(ISNA(VLOOKUP(EDATE('Projektkostenkalkulation EP'!$B$8,5)+ER$9,Datenquellen!$F$7:$H$45,3,FALSE))," ",VLOOKUP(EDATE('Projektkostenkalkulation EP'!$B$8,5)+ER$9,Datenquellen!$F$7:$H$45,3,FALSE))="X"
                                    ),
                          "X",
                          ""
                          ),
               "X"
            )</f>
        <v/>
      </c>
      <c r="ET50" s="227" t="str">
        <f xml:space="preserve"> IF(TEXT((EDATE('Projektkostenkalkulation EP'!$B$8,5)+ES$9),"MM")=TEXT((EDATE('Projektkostenkalkulation EP'!$B$8,5)+(ES$9-1)),"MM"),
             IF(
                        OR(
                                    TEXT((EDATE('Projektkostenkalkulation EP'!$B$8,5)+ES$9),"TTT") = "Sa",
                                    TEXT((EDATE('Projektkostenkalkulation EP'!$B$8,5)+ES$9),"TTT") = "So",
                                    IF(ISNA(VLOOKUP(EDATE('Projektkostenkalkulation EP'!$B$8,5)+ES$9,Datenquellen!$F$7:$H$45,3,FALSE))," ",VLOOKUP(EDATE('Projektkostenkalkulation EP'!$B$8,5)+ES$9,Datenquellen!$F$7:$H$45,3,FALSE))="X"
                                    ),
                          "X",
                          ""
                          ),
               "X"
            )</f>
        <v/>
      </c>
      <c r="EU50" s="227" t="str">
        <f xml:space="preserve"> IF(TEXT((EDATE('Projektkostenkalkulation EP'!$B$8,5)+ET$9),"MM")=TEXT((EDATE('Projektkostenkalkulation EP'!$B$8,5)+(ET$9-1)),"MM"),
             IF(
                        OR(
                                    TEXT((EDATE('Projektkostenkalkulation EP'!$B$8,5)+ET$9),"TTT") = "Sa",
                                    TEXT((EDATE('Projektkostenkalkulation EP'!$B$8,5)+ET$9),"TTT") = "So",
                                    IF(ISNA(VLOOKUP(EDATE('Projektkostenkalkulation EP'!$B$8,5)+ET$9,Datenquellen!$F$7:$H$45,3,FALSE))," ",VLOOKUP(EDATE('Projektkostenkalkulation EP'!$B$8,5)+ET$9,Datenquellen!$F$7:$H$45,3,FALSE))="X"
                                    ),
                          "X",
                          ""
                          ),
               "X"
            )</f>
        <v/>
      </c>
      <c r="EV50" s="227" t="str">
        <f xml:space="preserve"> IF(TEXT((EDATE('Projektkostenkalkulation EP'!$B$8,5)+EU$9),"MM")=TEXT((EDATE('Projektkostenkalkulation EP'!$B$8,5)+(EU$9-1)),"MM"),
             IF(
                        OR(
                                    TEXT((EDATE('Projektkostenkalkulation EP'!$B$8,5)+EU$9),"TTT") = "Sa",
                                    TEXT((EDATE('Projektkostenkalkulation EP'!$B$8,5)+EU$9),"TTT") = "So",
                                    IF(ISNA(VLOOKUP(EDATE('Projektkostenkalkulation EP'!$B$8,5)+EU$9,Datenquellen!$F$7:$H$45,3,FALSE))," ",VLOOKUP(EDATE('Projektkostenkalkulation EP'!$B$8,5)+EU$9,Datenquellen!$F$7:$H$45,3,FALSE))="X"
                                    ),
                          "X",
                          ""
                          ),
               "X"
            )</f>
        <v/>
      </c>
      <c r="EW50" s="227" t="str">
        <f xml:space="preserve"> IF(TEXT((EDATE('Projektkostenkalkulation EP'!$B$8,5)+EV$9),"MM")=TEXT((EDATE('Projektkostenkalkulation EP'!$B$8,5)+(EV$9-1)),"MM"),
             IF(
                        OR(
                                    TEXT((EDATE('Projektkostenkalkulation EP'!$B$8,5)+EV$9),"TTT") = "Sa",
                                    TEXT((EDATE('Projektkostenkalkulation EP'!$B$8,5)+EV$9),"TTT") = "So",
                                    IF(ISNA(VLOOKUP(EDATE('Projektkostenkalkulation EP'!$B$8,5)+EV$9,Datenquellen!$F$7:$H$45,3,FALSE))," ",VLOOKUP(EDATE('Projektkostenkalkulation EP'!$B$8,5)+EV$9,Datenquellen!$F$7:$H$45,3,FALSE))="X"
                                    ),
                          "X",
                          ""
                          ),
               "X"
            )</f>
        <v/>
      </c>
      <c r="EX50" s="227" t="str">
        <f xml:space="preserve"> IF(TEXT((EDATE('Projektkostenkalkulation EP'!$B$8,5)+EW$9),"MM")=TEXT((EDATE('Projektkostenkalkulation EP'!$B$8,5)+(EW$9-1)),"MM"),
             IF(
                        OR(
                                    TEXT((EDATE('Projektkostenkalkulation EP'!$B$8,5)+EW$9),"TTT") = "Sa",
                                    TEXT((EDATE('Projektkostenkalkulation EP'!$B$8,5)+EW$9),"TTT") = "So",
                                    IF(ISNA(VLOOKUP(EDATE('Projektkostenkalkulation EP'!$B$8,5)+EW$9,Datenquellen!$F$7:$H$45,3,FALSE))," ",VLOOKUP(EDATE('Projektkostenkalkulation EP'!$B$8,5)+EW$9,Datenquellen!$F$7:$H$45,3,FALSE))="X"
                                    ),
                          "X",
                          ""
                          ),
               "X"
            )</f>
        <v>X</v>
      </c>
      <c r="EY50" s="227" t="str">
        <f xml:space="preserve"> IF(TEXT((EDATE('Projektkostenkalkulation EP'!$B$8,5)+EX$9),"MM")=TEXT((EDATE('Projektkostenkalkulation EP'!$B$8,5)+(EX$9-1)),"MM"),
             IF(
                        OR(
                                    TEXT((EDATE('Projektkostenkalkulation EP'!$B$8,5)+EX$9),"TTT") = "Sa",
                                    TEXT((EDATE('Projektkostenkalkulation EP'!$B$8,5)+EX$9),"TTT") = "So",
                                    IF(ISNA(VLOOKUP(EDATE('Projektkostenkalkulation EP'!$B$8,5)+EX$9,Datenquellen!$F$7:$H$45,3,FALSE))," ",VLOOKUP(EDATE('Projektkostenkalkulation EP'!$B$8,5)+EX$9,Datenquellen!$F$7:$H$45,3,FALSE))="X"
                                    ),
                          "X",
                          ""
                          ),
               "X"
            )</f>
        <v>X</v>
      </c>
      <c r="EZ50" s="227" t="str">
        <f xml:space="preserve"> IF(TEXT((EDATE('Projektkostenkalkulation EP'!$B$8,5)+EY$9),"MM")=TEXT((EDATE('Projektkostenkalkulation EP'!$B$8,5)+(EY$9-1)),"MM"),
             IF(
                        OR(
                                    TEXT((EDATE('Projektkostenkalkulation EP'!$B$8,5)+EY$9),"TTT") = "Sa",
                                    TEXT((EDATE('Projektkostenkalkulation EP'!$B$8,5)+EY$9),"TTT") = "So",
                                    IF(ISNA(VLOOKUP(EDATE('Projektkostenkalkulation EP'!$B$8,5)+EY$9,Datenquellen!$F$7:$H$45,3,FALSE))," ",VLOOKUP(EDATE('Projektkostenkalkulation EP'!$B$8,5)+EY$9,Datenquellen!$F$7:$H$45,3,FALSE))="X"
                                    ),
                          "X",
                          ""
                          ),
               "X"
            )</f>
        <v/>
      </c>
      <c r="FA50" s="227" t="str">
        <f xml:space="preserve"> IF(TEXT((EDATE('Projektkostenkalkulation EP'!$B$8,5)+EZ$9),"MM")=TEXT((EDATE('Projektkostenkalkulation EP'!$B$8,5)+(EZ$9-1)),"MM"),
             IF(
                        OR(
                                    TEXT((EDATE('Projektkostenkalkulation EP'!$B$8,5)+EZ$9),"TTT") = "Sa",
                                    TEXT((EDATE('Projektkostenkalkulation EP'!$B$8,5)+EZ$9),"TTT") = "So",
                                    IF(ISNA(VLOOKUP(EDATE('Projektkostenkalkulation EP'!$B$8,5)+EZ$9,Datenquellen!$F$7:$H$45,3,FALSE))," ",VLOOKUP(EDATE('Projektkostenkalkulation EP'!$B$8,5)+EZ$9,Datenquellen!$F$7:$H$45,3,FALSE))="X"
                                    ),
                          "X",
                          ""
                          ),
               "X"
            )</f>
        <v/>
      </c>
      <c r="FB50" s="227" t="str">
        <f xml:space="preserve"> IF(TEXT((EDATE('Projektkostenkalkulation EP'!$B$8,5)+FA$9),"MM")=TEXT((EDATE('Projektkostenkalkulation EP'!$B$8,5)+(FA$9-1)),"MM"),
             IF(
                        OR(
                                    TEXT((EDATE('Projektkostenkalkulation EP'!$B$8,5)+FA$9),"TTT") = "Sa",
                                    TEXT((EDATE('Projektkostenkalkulation EP'!$B$8,5)+FA$9),"TTT") = "So",
                                    IF(ISNA(VLOOKUP(EDATE('Projektkostenkalkulation EP'!$B$8,5)+FA$9,Datenquellen!$F$7:$H$45,3,FALSE))," ",VLOOKUP(EDATE('Projektkostenkalkulation EP'!$B$8,5)+FA$9,Datenquellen!$F$7:$H$45,3,FALSE))="X"
                                    ),
                          "X",
                          ""
                          ),
               "X"
            )</f>
        <v/>
      </c>
      <c r="FC50" s="227" t="str">
        <f xml:space="preserve"> IF(TEXT((EDATE('Projektkostenkalkulation EP'!$B$8,5)+FB$9),"MM")=TEXT((EDATE('Projektkostenkalkulation EP'!$B$8,5)+(FB$9-1)),"MM"),
             IF(
                        OR(
                                    TEXT((EDATE('Projektkostenkalkulation EP'!$B$8,5)+FB$9),"TTT") = "Sa",
                                    TEXT((EDATE('Projektkostenkalkulation EP'!$B$8,5)+FB$9),"TTT") = "So",
                                    IF(ISNA(VLOOKUP(EDATE('Projektkostenkalkulation EP'!$B$8,5)+FB$9,Datenquellen!$F$7:$H$45,3,FALSE))," ",VLOOKUP(EDATE('Projektkostenkalkulation EP'!$B$8,5)+FB$9,Datenquellen!$F$7:$H$45,3,FALSE))="X"
                                    ),
                          "X",
                          ""
                          ),
               "X"
            )</f>
        <v/>
      </c>
      <c r="FD50" s="227" t="str">
        <f xml:space="preserve"> IF(TEXT((EDATE('Projektkostenkalkulation EP'!$B$8,5)+FC$9),"MM")=TEXT((EDATE('Projektkostenkalkulation EP'!$B$8,5)+(FC$9-1)),"MM"),
             IF(
                        OR(
                                    TEXT((EDATE('Projektkostenkalkulation EP'!$B$8,5)+FC$9),"TTT") = "Sa",
                                    TEXT((EDATE('Projektkostenkalkulation EP'!$B$8,5)+FC$9),"TTT") = "So",
                                    IF(ISNA(VLOOKUP(EDATE('Projektkostenkalkulation EP'!$B$8,5)+FC$9,Datenquellen!$F$7:$H$45,3,FALSE))," ",VLOOKUP(EDATE('Projektkostenkalkulation EP'!$B$8,5)+FC$9,Datenquellen!$F$7:$H$45,3,FALSE))="X"
                                    ),
                          "X",
                          ""
                          ),
               "X"
            )</f>
        <v/>
      </c>
      <c r="FE50" s="227" t="str">
        <f xml:space="preserve"> IF(TEXT((EDATE('Projektkostenkalkulation EP'!$B$8,5)+FD$9),"MM")=TEXT((EDATE('Projektkostenkalkulation EP'!$B$8,5)+(FD$9-1)),"MM"),
             IF(
                        OR(
                                    TEXT((EDATE('Projektkostenkalkulation EP'!$B$8,5)+FD$9),"TTT") = "Sa",
                                    TEXT((EDATE('Projektkostenkalkulation EP'!$B$8,5)+FD$9),"TTT") = "So",
                                    IF(ISNA(VLOOKUP(EDATE('Projektkostenkalkulation EP'!$B$8,5)+FD$9,Datenquellen!$F$7:$H$45,3,FALSE))," ",VLOOKUP(EDATE('Projektkostenkalkulation EP'!$B$8,5)+FD$9,Datenquellen!$F$7:$H$45,3,FALSE))="X"
                                    ),
                          "X",
                          ""
                          ),
               "X"
            )</f>
        <v>X</v>
      </c>
      <c r="FF50" s="227" t="str">
        <f xml:space="preserve"> IF(TEXT((EDATE('Projektkostenkalkulation EP'!$B$8,5)+FE$9),"MM")=TEXT((EDATE('Projektkostenkalkulation EP'!$B$8,5)+(FE$9-1)),"MM"),
             IF(
                        OR(
                                    TEXT((EDATE('Projektkostenkalkulation EP'!$B$8,5)+FE$9),"TTT") = "Sa",
                                    TEXT((EDATE('Projektkostenkalkulation EP'!$B$8,5)+FE$9),"TTT") = "So",
                                    IF(ISNA(VLOOKUP(EDATE('Projektkostenkalkulation EP'!$B$8,5)+FE$9,Datenquellen!$F$7:$H$45,3,FALSE))," ",VLOOKUP(EDATE('Projektkostenkalkulation EP'!$B$8,5)+FE$9,Datenquellen!$F$7:$H$45,3,FALSE))="X"
                                    ),
                          "X",
                          ""
                          ),
               "X"
            )</f>
        <v>X</v>
      </c>
      <c r="FG50" s="227" t="str">
        <f xml:space="preserve"> IF(TEXT((EDATE('Projektkostenkalkulation EP'!$B$8,5)+FF$9),"MM")=TEXT((EDATE('Projektkostenkalkulation EP'!$B$8,5)+(FF$9-1)),"MM"),
             IF(
                        OR(
                                    TEXT((EDATE('Projektkostenkalkulation EP'!$B$8,5)+FF$9),"TTT") = "Sa",
                                    TEXT((EDATE('Projektkostenkalkulation EP'!$B$8,5)+FF$9),"TTT") = "So",
                                    IF(ISNA(VLOOKUP(EDATE('Projektkostenkalkulation EP'!$B$8,5)+FF$9,Datenquellen!$F$7:$H$45,3,FALSE))," ",VLOOKUP(EDATE('Projektkostenkalkulation EP'!$B$8,5)+FF$9,Datenquellen!$F$7:$H$45,3,FALSE))="X"
                                    ),
                          "X",
                          ""
                          ),
               "X"
            )</f>
        <v/>
      </c>
      <c r="FH50" s="227" t="str">
        <f xml:space="preserve"> IF(TEXT((EDATE('Projektkostenkalkulation EP'!$B$8,5)+FG$9),"MM")=TEXT((EDATE('Projektkostenkalkulation EP'!$B$8,5)+(FG$9-1)),"MM"),
             IF(
                        OR(
                                    TEXT((EDATE('Projektkostenkalkulation EP'!$B$8,5)+FG$9),"TTT") = "Sa",
                                    TEXT((EDATE('Projektkostenkalkulation EP'!$B$8,5)+FG$9),"TTT") = "So",
                                    IF(ISNA(VLOOKUP(EDATE('Projektkostenkalkulation EP'!$B$8,5)+FG$9,Datenquellen!$F$7:$H$45,3,FALSE))," ",VLOOKUP(EDATE('Projektkostenkalkulation EP'!$B$8,5)+FG$9,Datenquellen!$F$7:$H$45,3,FALSE))="X"
                                    ),
                          "X",
                          ""
                          ),
               "X"
            )</f>
        <v/>
      </c>
      <c r="FI50" s="227" t="str">
        <f xml:space="preserve"> IF(TEXT((EDATE('Projektkostenkalkulation EP'!$B$8,5)+FH$9),"MM")=TEXT((EDATE('Projektkostenkalkulation EP'!$B$8,5)+(FH$9-1)),"MM"),
             IF(
                        OR(
                                    TEXT((EDATE('Projektkostenkalkulation EP'!$B$8,5)+FH$9),"TTT") = "Sa",
                                    TEXT((EDATE('Projektkostenkalkulation EP'!$B$8,5)+FH$9),"TTT") = "So",
                                    IF(ISNA(VLOOKUP(EDATE('Projektkostenkalkulation EP'!$B$8,5)+FH$9,Datenquellen!$F$7:$H$45,3,FALSE))," ",VLOOKUP(EDATE('Projektkostenkalkulation EP'!$B$8,5)+FH$9,Datenquellen!$F$7:$H$45,3,FALSE))="X"
                                    ),
                          "X",
                          ""
                          ),
               "X"
            )</f>
        <v/>
      </c>
      <c r="FJ50" s="227" t="str">
        <f xml:space="preserve"> IF(TEXT((EDATE('Projektkostenkalkulation EP'!$B$8,5)+FI$9),"MM")=TEXT((EDATE('Projektkostenkalkulation EP'!$B$8,5)+(FI$9-1)),"MM"),
             IF(
                        OR(
                                    TEXT((EDATE('Projektkostenkalkulation EP'!$B$8,5)+FI$9),"TTT") = "Sa",
                                    TEXT((EDATE('Projektkostenkalkulation EP'!$B$8,5)+FI$9),"TTT") = "So",
                                    IF(ISNA(VLOOKUP(EDATE('Projektkostenkalkulation EP'!$B$8,5)+FI$9,Datenquellen!$F$7:$H$45,3,FALSE))," ",VLOOKUP(EDATE('Projektkostenkalkulation EP'!$B$8,5)+FI$9,Datenquellen!$F$7:$H$45,3,FALSE))="X"
                                    ),
                          "X",
                          ""
                          ),
               "X"
            )</f>
        <v/>
      </c>
      <c r="FK50" s="227" t="str">
        <f xml:space="preserve"> IF(TEXT((EDATE('Projektkostenkalkulation EP'!$B$8,5)+FJ$9),"MM")=TEXT((EDATE('Projektkostenkalkulation EP'!$B$8,5)+(FJ$9-1)),"MM"),
             IF(
                        OR(
                                    TEXT((EDATE('Projektkostenkalkulation EP'!$B$8,5)+FJ$9),"TTT") = "Sa",
                                    TEXT((EDATE('Projektkostenkalkulation EP'!$B$8,5)+FJ$9),"TTT") = "So",
                                    IF(ISNA(VLOOKUP(EDATE('Projektkostenkalkulation EP'!$B$8,5)+FJ$9,Datenquellen!$F$7:$H$45,3,FALSE))," ",VLOOKUP(EDATE('Projektkostenkalkulation EP'!$B$8,5)+FJ$9,Datenquellen!$F$7:$H$45,3,FALSE))="X"
                                    ),
                          "X",
                          ""
                          ),
               "X"
            )</f>
        <v/>
      </c>
      <c r="FL50" s="227" t="str">
        <f xml:space="preserve"> IF(TEXT((EDATE('Projektkostenkalkulation EP'!$B$8,5)+FK$9),"MM")=TEXT((EDATE('Projektkostenkalkulation EP'!$B$8,5)+(FK$9-1)),"MM"),
             IF(
                        OR(
                                    TEXT((EDATE('Projektkostenkalkulation EP'!$B$8,5)+FK$9),"TTT") = "Sa",
                                    TEXT((EDATE('Projektkostenkalkulation EP'!$B$8,5)+FK$9),"TTT") = "So",
                                    IF(ISNA(VLOOKUP(EDATE('Projektkostenkalkulation EP'!$B$8,5)+FK$9,Datenquellen!$F$7:$H$45,3,FALSE))," ",VLOOKUP(EDATE('Projektkostenkalkulation EP'!$B$8,5)+FK$9,Datenquellen!$F$7:$H$45,3,FALSE))="X"
                                    ),
                          "X",
                          ""
                          ),
               "X"
            )</f>
        <v>X</v>
      </c>
      <c r="FM50" s="227" t="str">
        <f xml:space="preserve"> IF(TEXT((EDATE('Projektkostenkalkulation EP'!$B$8,5)+FL$9),"MM")=TEXT((EDATE('Projektkostenkalkulation EP'!$B$8,5)+(FL$9-1)),"MM"),
             IF(
                        OR(
                                    TEXT((EDATE('Projektkostenkalkulation EP'!$B$8,5)+FL$9),"TTT") = "Sa",
                                    TEXT((EDATE('Projektkostenkalkulation EP'!$B$8,5)+FL$9),"TTT") = "So",
                                    IF(ISNA(VLOOKUP(EDATE('Projektkostenkalkulation EP'!$B$8,5)+FL$9,Datenquellen!$F$7:$H$45,3,FALSE))," ",VLOOKUP(EDATE('Projektkostenkalkulation EP'!$B$8,5)+FL$9,Datenquellen!$F$7:$H$45,3,FALSE))="X"
                                    ),
                          "X",
                          ""
                          ),
               "X"
            )</f>
        <v>X</v>
      </c>
      <c r="FN50" s="227" t="str">
        <f xml:space="preserve"> IF(TEXT((EDATE('Projektkostenkalkulation EP'!$B$8,5)+FM$9),"MM")=TEXT((EDATE('Projektkostenkalkulation EP'!$B$8,5)+(FM$9-1)),"MM"),
             IF(
                        OR(
                                    TEXT((EDATE('Projektkostenkalkulation EP'!$B$8,5)+FM$9),"TTT") = "Sa",
                                    TEXT((EDATE('Projektkostenkalkulation EP'!$B$8,5)+FM$9),"TTT") = "So",
                                    IF(ISNA(VLOOKUP(EDATE('Projektkostenkalkulation EP'!$B$8,5)+FM$9,Datenquellen!$F$7:$H$45,3,FALSE))," ",VLOOKUP(EDATE('Projektkostenkalkulation EP'!$B$8,5)+FM$9,Datenquellen!$F$7:$H$45,3,FALSE))="X"
                                    ),
                          "X",
                          ""
                          ),
               "X"
            )</f>
        <v/>
      </c>
      <c r="FO50" s="227" t="str">
        <f xml:space="preserve"> IF(TEXT((EDATE('Projektkostenkalkulation EP'!$B$8,5)+FN$9),"MM")=TEXT((EDATE('Projektkostenkalkulation EP'!$B$8,5)+(FN$9-1)),"MM"),
             IF(
                        OR(
                                    TEXT((EDATE('Projektkostenkalkulation EP'!$B$8,5)+FN$9),"TTT") = "Sa",
                                    TEXT((EDATE('Projektkostenkalkulation EP'!$B$8,5)+FN$9),"TTT") = "So",
                                    IF(ISNA(VLOOKUP(EDATE('Projektkostenkalkulation EP'!$B$8,5)+FN$9,Datenquellen!$F$7:$H$45,3,FALSE))," ",VLOOKUP(EDATE('Projektkostenkalkulation EP'!$B$8,5)+FN$9,Datenquellen!$F$7:$H$45,3,FALSE))="X"
                                    ),
                          "X",
                          ""
                          ),
               "X"
            )</f>
        <v/>
      </c>
      <c r="FP50" s="227" t="str">
        <f xml:space="preserve"> IF(TEXT((EDATE('Projektkostenkalkulation EP'!$B$8,5)+FO$9),"MM")=TEXT((EDATE('Projektkostenkalkulation EP'!$B$8,5)+(FO$9-1)),"MM"),
             IF(
                        OR(
                                    TEXT((EDATE('Projektkostenkalkulation EP'!$B$8,5)+FO$9),"TTT") = "Sa",
                                    TEXT((EDATE('Projektkostenkalkulation EP'!$B$8,5)+FO$9),"TTT") = "So",
                                    IF(ISNA(VLOOKUP(EDATE('Projektkostenkalkulation EP'!$B$8,5)+FO$9,Datenquellen!$F$7:$H$45,3,FALSE))," ",VLOOKUP(EDATE('Projektkostenkalkulation EP'!$B$8,5)+FO$9,Datenquellen!$F$7:$H$45,3,FALSE))="X"
                                    ),
                          "X",
                          ""
                          ),
               "X"
            )</f>
        <v/>
      </c>
      <c r="FQ50" s="227" t="str">
        <f xml:space="preserve"> IF(TEXT((EDATE('Projektkostenkalkulation EP'!$B$8,5)+FP$9),"MM")=TEXT((EDATE('Projektkostenkalkulation EP'!$B$8,5)+(FP$9-1)),"MM"),
             IF(
                        OR(
                                    TEXT((EDATE('Projektkostenkalkulation EP'!$B$8,5)+FP$9),"TTT") = "Sa",
                                    TEXT((EDATE('Projektkostenkalkulation EP'!$B$8,5)+FP$9),"TTT") = "So",
                                    IF(ISNA(VLOOKUP(EDATE('Projektkostenkalkulation EP'!$B$8,5)+FP$9,Datenquellen!$F$7:$H$45,3,FALSE))," ",VLOOKUP(EDATE('Projektkostenkalkulation EP'!$B$8,5)+FP$9,Datenquellen!$F$7:$H$45,3,FALSE))="X"
                                    ),
                          "X",
                          ""
                          ),
               "X"
            )</f>
        <v/>
      </c>
      <c r="FR50" s="227" t="str">
        <f xml:space="preserve"> IF(TEXT((EDATE('Projektkostenkalkulation EP'!$B$8,5)+FQ$9),"MM")=TEXT((EDATE('Projektkostenkalkulation EP'!$B$8,5)+(FQ$9-1)),"MM"),
             IF(
                        OR(
                                    TEXT((EDATE('Projektkostenkalkulation EP'!$B$8,5)+FQ$9),"TTT") = "Sa",
                                    TEXT((EDATE('Projektkostenkalkulation EP'!$B$8,5)+FQ$9),"TTT") = "So",
                                    IF(ISNA(VLOOKUP(EDATE('Projektkostenkalkulation EP'!$B$8,5)+FQ$9,Datenquellen!$F$7:$H$45,3,FALSE))," ",VLOOKUP(EDATE('Projektkostenkalkulation EP'!$B$8,5)+FQ$9,Datenquellen!$F$7:$H$45,3,FALSE))="X"
                                    ),
                          "X",
                          ""
                          ),
               "X"
            )</f>
        <v/>
      </c>
      <c r="FS50" s="227" t="str">
        <f xml:space="preserve"> IF(TEXT((EDATE('Projektkostenkalkulation EP'!$B$8,5)+FR$9),"MM")=TEXT((EDATE('Projektkostenkalkulation EP'!$B$8,5)+(FR$9-1)),"MM"),
             IF(
                        OR(
                                    TEXT((EDATE('Projektkostenkalkulation EP'!$B$8,5)+FR$9),"TTT") = "Sa",
                                    TEXT((EDATE('Projektkostenkalkulation EP'!$B$8,5)+FR$9),"TTT") = "So",
                                    IF(ISNA(VLOOKUP(EDATE('Projektkostenkalkulation EP'!$B$8,5)+FR$9,Datenquellen!$F$7:$H$45,3,FALSE))," ",VLOOKUP(EDATE('Projektkostenkalkulation EP'!$B$8,5)+FR$9,Datenquellen!$F$7:$H$45,3,FALSE))="X"
                                    ),
                          "X",
                          ""
                          ),
               "X"
            )</f>
        <v>X</v>
      </c>
      <c r="FT50" s="227" t="str">
        <f xml:space="preserve"> IF(TEXT((EDATE('Projektkostenkalkulation EP'!$B$8,5)+FS$9),"MM")=TEXT((EDATE('Projektkostenkalkulation EP'!$B$8,5)+(FS$9-1)),"MM"),
             IF(
                        OR(
                                    TEXT((EDATE('Projektkostenkalkulation EP'!$B$8,5)+FS$9),"TTT") = "Sa",
                                    TEXT((EDATE('Projektkostenkalkulation EP'!$B$8,5)+FS$9),"TTT") = "So",
                                    IF(ISNA(VLOOKUP(EDATE('Projektkostenkalkulation EP'!$B$8,5)+FS$9,Datenquellen!$F$7:$H$45,3,FALSE))," ",VLOOKUP(EDATE('Projektkostenkalkulation EP'!$B$8,5)+FS$9,Datenquellen!$F$7:$H$45,3,FALSE))="X"
                                    ),
                          "X",
                          ""
                          ),
               "X"
            )</f>
        <v>X</v>
      </c>
      <c r="FU50" s="228" t="str">
        <f xml:space="preserve"> IF(TEXT((EDATE('Projektkostenkalkulation EP'!$B$8,5)+FT$9),"MM")=TEXT((EDATE('Projektkostenkalkulation EP'!$B$8,5)+(FT$9-1)),"MM"),
             IF(
                        OR(
                                    TEXT((EDATE('Projektkostenkalkulation EP'!$B$8,5)+FT$9),"TTT") = "Sa",
                                    TEXT((EDATE('Projektkostenkalkulation EP'!$B$8,5)+FT$9),"TTT") = "So",
                                    IF(ISNA(VLOOKUP(EDATE('Projektkostenkalkulation EP'!$B$8,5)+FT$9,Datenquellen!$F$7:$H$45,3,FALSE))," ",VLOOKUP(EDATE('Projektkostenkalkulation EP'!$B$8,5)+FT$9,Datenquellen!$F$7:$H$45,3,FALSE))="X"
                                    ),
                          "X",
                          ""
                          ),
               "X"
            )</f>
        <v>X</v>
      </c>
      <c r="FV50" s="229"/>
      <c r="FW50" s="230"/>
      <c r="FX50" s="475"/>
      <c r="FY50" s="472" t="str">
        <f>TEXT(EDATE('Projektkostenkalkulation EP'!$B$8,5),"MMMM")</f>
        <v>Juni</v>
      </c>
      <c r="FZ50" s="226"/>
      <c r="GA50" s="227" t="str">
        <f>IF(
            OR(
                     TEXT(EDATE('Projektkostenkalkulation EP'!$B$8,5),"TTT") = "Sa",
                     TEXT(EDATE('Projektkostenkalkulation EP'!$B$8,5),"TTT") = "So",
                     IF(ISNA(VLOOKUP(EDATE('Projektkostenkalkulation EP'!$B$8,5),Datenquellen!$F$7:$H$45,3,FALSE))," ",VLOOKUP(EDATE('Projektkostenkalkulation EP'!$B$8,5),Datenquellen!$F$7:$H$45,3,FALSE))="X"
                            ),
                    "X",
                    ""
            )</f>
        <v>X</v>
      </c>
      <c r="GB50" s="227" t="str">
        <f xml:space="preserve"> IF(TEXT((EDATE('Projektkostenkalkulation EP'!$B$8,5)+GA$9),"MM")=TEXT((EDATE('Projektkostenkalkulation EP'!$B$8,5)+(GA$9-1)),"MM"),
             IF(
                        OR(
                                    TEXT((EDATE('Projektkostenkalkulation EP'!$B$8,5)+GA$9),"TTT") = "Sa",
                                    TEXT((EDATE('Projektkostenkalkulation EP'!$B$8,5)+GA$9),"TTT") = "So",
                                    IF(ISNA(VLOOKUP(EDATE('Projektkostenkalkulation EP'!$B$8,5)+GA$9,Datenquellen!$F$7:$H$45,3,FALSE))," ",VLOOKUP(EDATE('Projektkostenkalkulation EP'!$B$8,5)+GA$9,Datenquellen!$F$7:$H$45,3,FALSE))="X"
                                    ),
                          "X",
                          ""
                          ),
               "X"
            )</f>
        <v>X</v>
      </c>
      <c r="GC50" s="227" t="str">
        <f xml:space="preserve"> IF(TEXT((EDATE('Projektkostenkalkulation EP'!$B$8,5)+GB$9),"MM")=TEXT((EDATE('Projektkostenkalkulation EP'!$B$8,5)+(GB$9-1)),"MM"),
             IF(
                        OR(
                                    TEXT((EDATE('Projektkostenkalkulation EP'!$B$8,5)+GB$9),"TTT") = "Sa",
                                    TEXT((EDATE('Projektkostenkalkulation EP'!$B$8,5)+GB$9),"TTT") = "So",
                                    IF(ISNA(VLOOKUP(EDATE('Projektkostenkalkulation EP'!$B$8,5)+GB$9,Datenquellen!$F$7:$H$45,3,FALSE))," ",VLOOKUP(EDATE('Projektkostenkalkulation EP'!$B$8,5)+GB$9,Datenquellen!$F$7:$H$45,3,FALSE))="X"
                                    ),
                          "X",
                          ""
                          ),
               "X"
            )</f>
        <v/>
      </c>
      <c r="GD50" s="227" t="str">
        <f xml:space="preserve"> IF(TEXT((EDATE('Projektkostenkalkulation EP'!$B$8,5)+GC$9),"MM")=TEXT((EDATE('Projektkostenkalkulation EP'!$B$8,5)+(GC$9-1)),"MM"),
             IF(
                        OR(
                                    TEXT((EDATE('Projektkostenkalkulation EP'!$B$8,5)+GC$9),"TTT") = "Sa",
                                    TEXT((EDATE('Projektkostenkalkulation EP'!$B$8,5)+GC$9),"TTT") = "So",
                                    IF(ISNA(VLOOKUP(EDATE('Projektkostenkalkulation EP'!$B$8,5)+GC$9,Datenquellen!$F$7:$H$45,3,FALSE))," ",VLOOKUP(EDATE('Projektkostenkalkulation EP'!$B$8,5)+GC$9,Datenquellen!$F$7:$H$45,3,FALSE))="X"
                                    ),
                          "X",
                          ""
                          ),
               "X"
            )</f>
        <v/>
      </c>
      <c r="GE50" s="227" t="str">
        <f xml:space="preserve"> IF(TEXT((EDATE('Projektkostenkalkulation EP'!$B$8,5)+GD$9),"MM")=TEXT((EDATE('Projektkostenkalkulation EP'!$B$8,5)+(GD$9-1)),"MM"),
             IF(
                        OR(
                                    TEXT((EDATE('Projektkostenkalkulation EP'!$B$8,5)+GD$9),"TTT") = "Sa",
                                    TEXT((EDATE('Projektkostenkalkulation EP'!$B$8,5)+GD$9),"TTT") = "So",
                                    IF(ISNA(VLOOKUP(EDATE('Projektkostenkalkulation EP'!$B$8,5)+GD$9,Datenquellen!$F$7:$H$45,3,FALSE))," ",VLOOKUP(EDATE('Projektkostenkalkulation EP'!$B$8,5)+GD$9,Datenquellen!$F$7:$H$45,3,FALSE))="X"
                                    ),
                          "X",
                          ""
                          ),
               "X"
            )</f>
        <v/>
      </c>
      <c r="GF50" s="227" t="str">
        <f xml:space="preserve"> IF(TEXT((EDATE('Projektkostenkalkulation EP'!$B$8,5)+GE$9),"MM")=TEXT((EDATE('Projektkostenkalkulation EP'!$B$8,5)+(GE$9-1)),"MM"),
             IF(
                        OR(
                                    TEXT((EDATE('Projektkostenkalkulation EP'!$B$8,5)+GE$9),"TTT") = "Sa",
                                    TEXT((EDATE('Projektkostenkalkulation EP'!$B$8,5)+GE$9),"TTT") = "So",
                                    IF(ISNA(VLOOKUP(EDATE('Projektkostenkalkulation EP'!$B$8,5)+GE$9,Datenquellen!$F$7:$H$45,3,FALSE))," ",VLOOKUP(EDATE('Projektkostenkalkulation EP'!$B$8,5)+GE$9,Datenquellen!$F$7:$H$45,3,FALSE))="X"
                                    ),
                          "X",
                          ""
                          ),
               "X"
            )</f>
        <v/>
      </c>
      <c r="GG50" s="227" t="str">
        <f xml:space="preserve"> IF(TEXT((EDATE('Projektkostenkalkulation EP'!$B$8,5)+GF$9),"MM")=TEXT((EDATE('Projektkostenkalkulation EP'!$B$8,5)+(GF$9-1)),"MM"),
             IF(
                        OR(
                                    TEXT((EDATE('Projektkostenkalkulation EP'!$B$8,5)+GF$9),"TTT") = "Sa",
                                    TEXT((EDATE('Projektkostenkalkulation EP'!$B$8,5)+GF$9),"TTT") = "So",
                                    IF(ISNA(VLOOKUP(EDATE('Projektkostenkalkulation EP'!$B$8,5)+GF$9,Datenquellen!$F$7:$H$45,3,FALSE))," ",VLOOKUP(EDATE('Projektkostenkalkulation EP'!$B$8,5)+GF$9,Datenquellen!$F$7:$H$45,3,FALSE))="X"
                                    ),
                          "X",
                          ""
                          ),
               "X"
            )</f>
        <v/>
      </c>
      <c r="GH50" s="227" t="str">
        <f xml:space="preserve"> IF(TEXT((EDATE('Projektkostenkalkulation EP'!$B$8,5)+GG$9),"MM")=TEXT((EDATE('Projektkostenkalkulation EP'!$B$8,5)+(GG$9-1)),"MM"),
             IF(
                        OR(
                                    TEXT((EDATE('Projektkostenkalkulation EP'!$B$8,5)+GG$9),"TTT") = "Sa",
                                    TEXT((EDATE('Projektkostenkalkulation EP'!$B$8,5)+GG$9),"TTT") = "So",
                                    IF(ISNA(VLOOKUP(EDATE('Projektkostenkalkulation EP'!$B$8,5)+GG$9,Datenquellen!$F$7:$H$45,3,FALSE))," ",VLOOKUP(EDATE('Projektkostenkalkulation EP'!$B$8,5)+GG$9,Datenquellen!$F$7:$H$45,3,FALSE))="X"
                                    ),
                          "X",
                          ""
                          ),
               "X"
            )</f>
        <v>X</v>
      </c>
      <c r="GI50" s="227" t="str">
        <f xml:space="preserve"> IF(TEXT((EDATE('Projektkostenkalkulation EP'!$B$8,5)+GH$9),"MM")=TEXT((EDATE('Projektkostenkalkulation EP'!$B$8,5)+(GH$9-1)),"MM"),
             IF(
                        OR(
                                    TEXT((EDATE('Projektkostenkalkulation EP'!$B$8,5)+GH$9),"TTT") = "Sa",
                                    TEXT((EDATE('Projektkostenkalkulation EP'!$B$8,5)+GH$9),"TTT") = "So",
                                    IF(ISNA(VLOOKUP(EDATE('Projektkostenkalkulation EP'!$B$8,5)+GH$9,Datenquellen!$F$7:$H$45,3,FALSE))," ",VLOOKUP(EDATE('Projektkostenkalkulation EP'!$B$8,5)+GH$9,Datenquellen!$F$7:$H$45,3,FALSE))="X"
                                    ),
                          "X",
                          ""
                          ),
               "X"
            )</f>
        <v>X</v>
      </c>
      <c r="GJ50" s="227" t="str">
        <f xml:space="preserve"> IF(TEXT((EDATE('Projektkostenkalkulation EP'!$B$8,5)+GI$9),"MM")=TEXT((EDATE('Projektkostenkalkulation EP'!$B$8,5)+(GI$9-1)),"MM"),
             IF(
                        OR(
                                    TEXT((EDATE('Projektkostenkalkulation EP'!$B$8,5)+GI$9),"TTT") = "Sa",
                                    TEXT((EDATE('Projektkostenkalkulation EP'!$B$8,5)+GI$9),"TTT") = "So",
                                    IF(ISNA(VLOOKUP(EDATE('Projektkostenkalkulation EP'!$B$8,5)+GI$9,Datenquellen!$F$7:$H$45,3,FALSE))," ",VLOOKUP(EDATE('Projektkostenkalkulation EP'!$B$8,5)+GI$9,Datenquellen!$F$7:$H$45,3,FALSE))="X"
                                    ),
                          "X",
                          ""
                          ),
               "X"
            )</f>
        <v/>
      </c>
      <c r="GK50" s="227" t="str">
        <f xml:space="preserve"> IF(TEXT((EDATE('Projektkostenkalkulation EP'!$B$8,5)+GJ$9),"MM")=TEXT((EDATE('Projektkostenkalkulation EP'!$B$8,5)+(GJ$9-1)),"MM"),
             IF(
                        OR(
                                    TEXT((EDATE('Projektkostenkalkulation EP'!$B$8,5)+GJ$9),"TTT") = "Sa",
                                    TEXT((EDATE('Projektkostenkalkulation EP'!$B$8,5)+GJ$9),"TTT") = "So",
                                    IF(ISNA(VLOOKUP(EDATE('Projektkostenkalkulation EP'!$B$8,5)+GJ$9,Datenquellen!$F$7:$H$45,3,FALSE))," ",VLOOKUP(EDATE('Projektkostenkalkulation EP'!$B$8,5)+GJ$9,Datenquellen!$F$7:$H$45,3,FALSE))="X"
                                    ),
                          "X",
                          ""
                          ),
               "X"
            )</f>
        <v/>
      </c>
      <c r="GL50" s="227" t="str">
        <f xml:space="preserve"> IF(TEXT((EDATE('Projektkostenkalkulation EP'!$B$8,5)+GK$9),"MM")=TEXT((EDATE('Projektkostenkalkulation EP'!$B$8,5)+(GK$9-1)),"MM"),
             IF(
                        OR(
                                    TEXT((EDATE('Projektkostenkalkulation EP'!$B$8,5)+GK$9),"TTT") = "Sa",
                                    TEXT((EDATE('Projektkostenkalkulation EP'!$B$8,5)+GK$9),"TTT") = "So",
                                    IF(ISNA(VLOOKUP(EDATE('Projektkostenkalkulation EP'!$B$8,5)+GK$9,Datenquellen!$F$7:$H$45,3,FALSE))," ",VLOOKUP(EDATE('Projektkostenkalkulation EP'!$B$8,5)+GK$9,Datenquellen!$F$7:$H$45,3,FALSE))="X"
                                    ),
                          "X",
                          ""
                          ),
               "X"
            )</f>
        <v/>
      </c>
      <c r="GM50" s="227" t="str">
        <f xml:space="preserve"> IF(TEXT((EDATE('Projektkostenkalkulation EP'!$B$8,5)+GL$9),"MM")=TEXT((EDATE('Projektkostenkalkulation EP'!$B$8,5)+(GL$9-1)),"MM"),
             IF(
                        OR(
                                    TEXT((EDATE('Projektkostenkalkulation EP'!$B$8,5)+GL$9),"TTT") = "Sa",
                                    TEXT((EDATE('Projektkostenkalkulation EP'!$B$8,5)+GL$9),"TTT") = "So",
                                    IF(ISNA(VLOOKUP(EDATE('Projektkostenkalkulation EP'!$B$8,5)+GL$9,Datenquellen!$F$7:$H$45,3,FALSE))," ",VLOOKUP(EDATE('Projektkostenkalkulation EP'!$B$8,5)+GL$9,Datenquellen!$F$7:$H$45,3,FALSE))="X"
                                    ),
                          "X",
                          ""
                          ),
               "X"
            )</f>
        <v/>
      </c>
      <c r="GN50" s="227" t="str">
        <f xml:space="preserve"> IF(TEXT((EDATE('Projektkostenkalkulation EP'!$B$8,5)+GM$9),"MM")=TEXT((EDATE('Projektkostenkalkulation EP'!$B$8,5)+(GM$9-1)),"MM"),
             IF(
                        OR(
                                    TEXT((EDATE('Projektkostenkalkulation EP'!$B$8,5)+GM$9),"TTT") = "Sa",
                                    TEXT((EDATE('Projektkostenkalkulation EP'!$B$8,5)+GM$9),"TTT") = "So",
                                    IF(ISNA(VLOOKUP(EDATE('Projektkostenkalkulation EP'!$B$8,5)+GM$9,Datenquellen!$F$7:$H$45,3,FALSE))," ",VLOOKUP(EDATE('Projektkostenkalkulation EP'!$B$8,5)+GM$9,Datenquellen!$F$7:$H$45,3,FALSE))="X"
                                    ),
                          "X",
                          ""
                          ),
               "X"
            )</f>
        <v/>
      </c>
      <c r="GO50" s="227" t="str">
        <f xml:space="preserve"> IF(TEXT((EDATE('Projektkostenkalkulation EP'!$B$8,5)+GN$9),"MM")=TEXT((EDATE('Projektkostenkalkulation EP'!$B$8,5)+(GN$9-1)),"MM"),
             IF(
                        OR(
                                    TEXT((EDATE('Projektkostenkalkulation EP'!$B$8,5)+GN$9),"TTT") = "Sa",
                                    TEXT((EDATE('Projektkostenkalkulation EP'!$B$8,5)+GN$9),"TTT") = "So",
                                    IF(ISNA(VLOOKUP(EDATE('Projektkostenkalkulation EP'!$B$8,5)+GN$9,Datenquellen!$F$7:$H$45,3,FALSE))," ",VLOOKUP(EDATE('Projektkostenkalkulation EP'!$B$8,5)+GN$9,Datenquellen!$F$7:$H$45,3,FALSE))="X"
                                    ),
                          "X",
                          ""
                          ),
               "X"
            )</f>
        <v>X</v>
      </c>
      <c r="GP50" s="227" t="str">
        <f xml:space="preserve"> IF(TEXT((EDATE('Projektkostenkalkulation EP'!$B$8,5)+GO$9),"MM")=TEXT((EDATE('Projektkostenkalkulation EP'!$B$8,5)+(GO$9-1)),"MM"),
             IF(
                        OR(
                                    TEXT((EDATE('Projektkostenkalkulation EP'!$B$8,5)+GO$9),"TTT") = "Sa",
                                    TEXT((EDATE('Projektkostenkalkulation EP'!$B$8,5)+GO$9),"TTT") = "So",
                                    IF(ISNA(VLOOKUP(EDATE('Projektkostenkalkulation EP'!$B$8,5)+GO$9,Datenquellen!$F$7:$H$45,3,FALSE))," ",VLOOKUP(EDATE('Projektkostenkalkulation EP'!$B$8,5)+GO$9,Datenquellen!$F$7:$H$45,3,FALSE))="X"
                                    ),
                          "X",
                          ""
                          ),
               "X"
            )</f>
        <v>X</v>
      </c>
      <c r="GQ50" s="227" t="str">
        <f xml:space="preserve"> IF(TEXT((EDATE('Projektkostenkalkulation EP'!$B$8,5)+GP$9),"MM")=TEXT((EDATE('Projektkostenkalkulation EP'!$B$8,5)+(GP$9-1)),"MM"),
             IF(
                        OR(
                                    TEXT((EDATE('Projektkostenkalkulation EP'!$B$8,5)+GP$9),"TTT") = "Sa",
                                    TEXT((EDATE('Projektkostenkalkulation EP'!$B$8,5)+GP$9),"TTT") = "So",
                                    IF(ISNA(VLOOKUP(EDATE('Projektkostenkalkulation EP'!$B$8,5)+GP$9,Datenquellen!$F$7:$H$45,3,FALSE))," ",VLOOKUP(EDATE('Projektkostenkalkulation EP'!$B$8,5)+GP$9,Datenquellen!$F$7:$H$45,3,FALSE))="X"
                                    ),
                          "X",
                          ""
                          ),
               "X"
            )</f>
        <v/>
      </c>
      <c r="GR50" s="227" t="str">
        <f xml:space="preserve"> IF(TEXT((EDATE('Projektkostenkalkulation EP'!$B$8,5)+GQ$9),"MM")=TEXT((EDATE('Projektkostenkalkulation EP'!$B$8,5)+(GQ$9-1)),"MM"),
             IF(
                        OR(
                                    TEXT((EDATE('Projektkostenkalkulation EP'!$B$8,5)+GQ$9),"TTT") = "Sa",
                                    TEXT((EDATE('Projektkostenkalkulation EP'!$B$8,5)+GQ$9),"TTT") = "So",
                                    IF(ISNA(VLOOKUP(EDATE('Projektkostenkalkulation EP'!$B$8,5)+GQ$9,Datenquellen!$F$7:$H$45,3,FALSE))," ",VLOOKUP(EDATE('Projektkostenkalkulation EP'!$B$8,5)+GQ$9,Datenquellen!$F$7:$H$45,3,FALSE))="X"
                                    ),
                          "X",
                          ""
                          ),
               "X"
            )</f>
        <v/>
      </c>
      <c r="GS50" s="227" t="str">
        <f xml:space="preserve"> IF(TEXT((EDATE('Projektkostenkalkulation EP'!$B$8,5)+GR$9),"MM")=TEXT((EDATE('Projektkostenkalkulation EP'!$B$8,5)+(GR$9-1)),"MM"),
             IF(
                        OR(
                                    TEXT((EDATE('Projektkostenkalkulation EP'!$B$8,5)+GR$9),"TTT") = "Sa",
                                    TEXT((EDATE('Projektkostenkalkulation EP'!$B$8,5)+GR$9),"TTT") = "So",
                                    IF(ISNA(VLOOKUP(EDATE('Projektkostenkalkulation EP'!$B$8,5)+GR$9,Datenquellen!$F$7:$H$45,3,FALSE))," ",VLOOKUP(EDATE('Projektkostenkalkulation EP'!$B$8,5)+GR$9,Datenquellen!$F$7:$H$45,3,FALSE))="X"
                                    ),
                          "X",
                          ""
                          ),
               "X"
            )</f>
        <v/>
      </c>
      <c r="GT50" s="227" t="str">
        <f xml:space="preserve"> IF(TEXT((EDATE('Projektkostenkalkulation EP'!$B$8,5)+GS$9),"MM")=TEXT((EDATE('Projektkostenkalkulation EP'!$B$8,5)+(GS$9-1)),"MM"),
             IF(
                        OR(
                                    TEXT((EDATE('Projektkostenkalkulation EP'!$B$8,5)+GS$9),"TTT") = "Sa",
                                    TEXT((EDATE('Projektkostenkalkulation EP'!$B$8,5)+GS$9),"TTT") = "So",
                                    IF(ISNA(VLOOKUP(EDATE('Projektkostenkalkulation EP'!$B$8,5)+GS$9,Datenquellen!$F$7:$H$45,3,FALSE))," ",VLOOKUP(EDATE('Projektkostenkalkulation EP'!$B$8,5)+GS$9,Datenquellen!$F$7:$H$45,3,FALSE))="X"
                                    ),
                          "X",
                          ""
                          ),
               "X"
            )</f>
        <v/>
      </c>
      <c r="GU50" s="227" t="str">
        <f xml:space="preserve"> IF(TEXT((EDATE('Projektkostenkalkulation EP'!$B$8,5)+GT$9),"MM")=TEXT((EDATE('Projektkostenkalkulation EP'!$B$8,5)+(GT$9-1)),"MM"),
             IF(
                        OR(
                                    TEXT((EDATE('Projektkostenkalkulation EP'!$B$8,5)+GT$9),"TTT") = "Sa",
                                    TEXT((EDATE('Projektkostenkalkulation EP'!$B$8,5)+GT$9),"TTT") = "So",
                                    IF(ISNA(VLOOKUP(EDATE('Projektkostenkalkulation EP'!$B$8,5)+GT$9,Datenquellen!$F$7:$H$45,3,FALSE))," ",VLOOKUP(EDATE('Projektkostenkalkulation EP'!$B$8,5)+GT$9,Datenquellen!$F$7:$H$45,3,FALSE))="X"
                                    ),
                          "X",
                          ""
                          ),
               "X"
            )</f>
        <v/>
      </c>
      <c r="GV50" s="227" t="str">
        <f xml:space="preserve"> IF(TEXT((EDATE('Projektkostenkalkulation EP'!$B$8,5)+GU$9),"MM")=TEXT((EDATE('Projektkostenkalkulation EP'!$B$8,5)+(GU$9-1)),"MM"),
             IF(
                        OR(
                                    TEXT((EDATE('Projektkostenkalkulation EP'!$B$8,5)+GU$9),"TTT") = "Sa",
                                    TEXT((EDATE('Projektkostenkalkulation EP'!$B$8,5)+GU$9),"TTT") = "So",
                                    IF(ISNA(VLOOKUP(EDATE('Projektkostenkalkulation EP'!$B$8,5)+GU$9,Datenquellen!$F$7:$H$45,3,FALSE))," ",VLOOKUP(EDATE('Projektkostenkalkulation EP'!$B$8,5)+GU$9,Datenquellen!$F$7:$H$45,3,FALSE))="X"
                                    ),
                          "X",
                          ""
                          ),
               "X"
            )</f>
        <v>X</v>
      </c>
      <c r="GW50" s="227" t="str">
        <f xml:space="preserve"> IF(TEXT((EDATE('Projektkostenkalkulation EP'!$B$8,5)+GV$9),"MM")=TEXT((EDATE('Projektkostenkalkulation EP'!$B$8,5)+(GV$9-1)),"MM"),
             IF(
                        OR(
                                    TEXT((EDATE('Projektkostenkalkulation EP'!$B$8,5)+GV$9),"TTT") = "Sa",
                                    TEXT((EDATE('Projektkostenkalkulation EP'!$B$8,5)+GV$9),"TTT") = "So",
                                    IF(ISNA(VLOOKUP(EDATE('Projektkostenkalkulation EP'!$B$8,5)+GV$9,Datenquellen!$F$7:$H$45,3,FALSE))," ",VLOOKUP(EDATE('Projektkostenkalkulation EP'!$B$8,5)+GV$9,Datenquellen!$F$7:$H$45,3,FALSE))="X"
                                    ),
                          "X",
                          ""
                          ),
               "X"
            )</f>
        <v>X</v>
      </c>
      <c r="GX50" s="227" t="str">
        <f xml:space="preserve"> IF(TEXT((EDATE('Projektkostenkalkulation EP'!$B$8,5)+GW$9),"MM")=TEXT((EDATE('Projektkostenkalkulation EP'!$B$8,5)+(GW$9-1)),"MM"),
             IF(
                        OR(
                                    TEXT((EDATE('Projektkostenkalkulation EP'!$B$8,5)+GW$9),"TTT") = "Sa",
                                    TEXT((EDATE('Projektkostenkalkulation EP'!$B$8,5)+GW$9),"TTT") = "So",
                                    IF(ISNA(VLOOKUP(EDATE('Projektkostenkalkulation EP'!$B$8,5)+GW$9,Datenquellen!$F$7:$H$45,3,FALSE))," ",VLOOKUP(EDATE('Projektkostenkalkulation EP'!$B$8,5)+GW$9,Datenquellen!$F$7:$H$45,3,FALSE))="X"
                                    ),
                          "X",
                          ""
                          ),
               "X"
            )</f>
        <v/>
      </c>
      <c r="GY50" s="227" t="str">
        <f xml:space="preserve"> IF(TEXT((EDATE('Projektkostenkalkulation EP'!$B$8,5)+GX$9),"MM")=TEXT((EDATE('Projektkostenkalkulation EP'!$B$8,5)+(GX$9-1)),"MM"),
             IF(
                        OR(
                                    TEXT((EDATE('Projektkostenkalkulation EP'!$B$8,5)+GX$9),"TTT") = "Sa",
                                    TEXT((EDATE('Projektkostenkalkulation EP'!$B$8,5)+GX$9),"TTT") = "So",
                                    IF(ISNA(VLOOKUP(EDATE('Projektkostenkalkulation EP'!$B$8,5)+GX$9,Datenquellen!$F$7:$H$45,3,FALSE))," ",VLOOKUP(EDATE('Projektkostenkalkulation EP'!$B$8,5)+GX$9,Datenquellen!$F$7:$H$45,3,FALSE))="X"
                                    ),
                          "X",
                          ""
                          ),
               "X"
            )</f>
        <v/>
      </c>
      <c r="GZ50" s="227" t="str">
        <f xml:space="preserve"> IF(TEXT((EDATE('Projektkostenkalkulation EP'!$B$8,5)+GY$9),"MM")=TEXT((EDATE('Projektkostenkalkulation EP'!$B$8,5)+(GY$9-1)),"MM"),
             IF(
                        OR(
                                    TEXT((EDATE('Projektkostenkalkulation EP'!$B$8,5)+GY$9),"TTT") = "Sa",
                                    TEXT((EDATE('Projektkostenkalkulation EP'!$B$8,5)+GY$9),"TTT") = "So",
                                    IF(ISNA(VLOOKUP(EDATE('Projektkostenkalkulation EP'!$B$8,5)+GY$9,Datenquellen!$F$7:$H$45,3,FALSE))," ",VLOOKUP(EDATE('Projektkostenkalkulation EP'!$B$8,5)+GY$9,Datenquellen!$F$7:$H$45,3,FALSE))="X"
                                    ),
                          "X",
                          ""
                          ),
               "X"
            )</f>
        <v/>
      </c>
      <c r="HA50" s="227" t="str">
        <f xml:space="preserve"> IF(TEXT((EDATE('Projektkostenkalkulation EP'!$B$8,5)+GZ$9),"MM")=TEXT((EDATE('Projektkostenkalkulation EP'!$B$8,5)+(GZ$9-1)),"MM"),
             IF(
                        OR(
                                    TEXT((EDATE('Projektkostenkalkulation EP'!$B$8,5)+GZ$9),"TTT") = "Sa",
                                    TEXT((EDATE('Projektkostenkalkulation EP'!$B$8,5)+GZ$9),"TTT") = "So",
                                    IF(ISNA(VLOOKUP(EDATE('Projektkostenkalkulation EP'!$B$8,5)+GZ$9,Datenquellen!$F$7:$H$45,3,FALSE))," ",VLOOKUP(EDATE('Projektkostenkalkulation EP'!$B$8,5)+GZ$9,Datenquellen!$F$7:$H$45,3,FALSE))="X"
                                    ),
                          "X",
                          ""
                          ),
               "X"
            )</f>
        <v/>
      </c>
      <c r="HB50" s="227" t="str">
        <f xml:space="preserve"> IF(TEXT((EDATE('Projektkostenkalkulation EP'!$B$8,5)+HA$9),"MM")=TEXT((EDATE('Projektkostenkalkulation EP'!$B$8,5)+(HA$9-1)),"MM"),
             IF(
                        OR(
                                    TEXT((EDATE('Projektkostenkalkulation EP'!$B$8,5)+HA$9),"TTT") = "Sa",
                                    TEXT((EDATE('Projektkostenkalkulation EP'!$B$8,5)+HA$9),"TTT") = "So",
                                    IF(ISNA(VLOOKUP(EDATE('Projektkostenkalkulation EP'!$B$8,5)+HA$9,Datenquellen!$F$7:$H$45,3,FALSE))," ",VLOOKUP(EDATE('Projektkostenkalkulation EP'!$B$8,5)+HA$9,Datenquellen!$F$7:$H$45,3,FALSE))="X"
                                    ),
                          "X",
                          ""
                          ),
               "X"
            )</f>
        <v/>
      </c>
      <c r="HC50" s="227" t="str">
        <f xml:space="preserve"> IF(TEXT((EDATE('Projektkostenkalkulation EP'!$B$8,5)+HB$9),"MM")=TEXT((EDATE('Projektkostenkalkulation EP'!$B$8,5)+(HB$9-1)),"MM"),
             IF(
                        OR(
                                    TEXT((EDATE('Projektkostenkalkulation EP'!$B$8,5)+HB$9),"TTT") = "Sa",
                                    TEXT((EDATE('Projektkostenkalkulation EP'!$B$8,5)+HB$9),"TTT") = "So",
                                    IF(ISNA(VLOOKUP(EDATE('Projektkostenkalkulation EP'!$B$8,5)+HB$9,Datenquellen!$F$7:$H$45,3,FALSE))," ",VLOOKUP(EDATE('Projektkostenkalkulation EP'!$B$8,5)+HB$9,Datenquellen!$F$7:$H$45,3,FALSE))="X"
                                    ),
                          "X",
                          ""
                          ),
               "X"
            )</f>
        <v>X</v>
      </c>
      <c r="HD50" s="227" t="str">
        <f xml:space="preserve"> IF(TEXT((EDATE('Projektkostenkalkulation EP'!$B$8,5)+HC$9),"MM")=TEXT((EDATE('Projektkostenkalkulation EP'!$B$8,5)+(HC$9-1)),"MM"),
             IF(
                        OR(
                                    TEXT((EDATE('Projektkostenkalkulation EP'!$B$8,5)+HC$9),"TTT") = "Sa",
                                    TEXT((EDATE('Projektkostenkalkulation EP'!$B$8,5)+HC$9),"TTT") = "So",
                                    IF(ISNA(VLOOKUP(EDATE('Projektkostenkalkulation EP'!$B$8,5)+HC$9,Datenquellen!$F$7:$H$45,3,FALSE))," ",VLOOKUP(EDATE('Projektkostenkalkulation EP'!$B$8,5)+HC$9,Datenquellen!$F$7:$H$45,3,FALSE))="X"
                                    ),
                          "X",
                          ""
                          ),
               "X"
            )</f>
        <v>X</v>
      </c>
      <c r="HE50" s="228" t="str">
        <f xml:space="preserve"> IF(TEXT((EDATE('Projektkostenkalkulation EP'!$B$8,5)+HD$9),"MM")=TEXT((EDATE('Projektkostenkalkulation EP'!$B$8,5)+(HD$9-1)),"MM"),
             IF(
                        OR(
                                    TEXT((EDATE('Projektkostenkalkulation EP'!$B$8,5)+HD$9),"TTT") = "Sa",
                                    TEXT((EDATE('Projektkostenkalkulation EP'!$B$8,5)+HD$9),"TTT") = "So",
                                    IF(ISNA(VLOOKUP(EDATE('Projektkostenkalkulation EP'!$B$8,5)+HD$9,Datenquellen!$F$7:$H$45,3,FALSE))," ",VLOOKUP(EDATE('Projektkostenkalkulation EP'!$B$8,5)+HD$9,Datenquellen!$F$7:$H$45,3,FALSE))="X"
                                    ),
                          "X",
                          ""
                          ),
               "X"
            )</f>
        <v>X</v>
      </c>
      <c r="HF50" s="229"/>
      <c r="HG50" s="230"/>
      <c r="HH50" s="475"/>
    </row>
    <row r="51" spans="1:216" ht="21" customHeight="1" x14ac:dyDescent="0.2">
      <c r="A51" s="473"/>
      <c r="B51" s="231"/>
      <c r="C51" s="232" t="str">
        <f>IF(
            OR(
                     TEXT(EDATE('Projektkostenkalkulation EP'!$B$8,5),"TTT") = "Sa",
                     TEXT(EDATE('Projektkostenkalkulation EP'!$B$8,5),"TTT") = "So",
                     IF(ISNA(VLOOKUP(EDATE('Projektkostenkalkulation EP'!$B$8,5),Datenquellen!$F$7:$H$45,3,FALSE))," ",VLOOKUP(EDATE('Projektkostenkalkulation EP'!$B$8,5),Datenquellen!$F$7:$H$45,3,FALSE))="X"
                            ),
                    "X",
                    ""
            )</f>
        <v>X</v>
      </c>
      <c r="D51" s="232" t="str">
        <f xml:space="preserve"> IF(TEXT((EDATE('Projektkostenkalkulation EP'!$B$8,5)+C$9),"MM")=TEXT((EDATE('Projektkostenkalkulation EP'!$B$8,5)+(C$9-1)),"MM"),
             IF(
                        OR(
                                    TEXT((EDATE('Projektkostenkalkulation EP'!$B$8,5)+C$9),"TTT") = "Sa",
                                    TEXT((EDATE('Projektkostenkalkulation EP'!$B$8,5)+C$9),"TTT") = "So",
                                    IF(ISNA(VLOOKUP(EDATE('Projektkostenkalkulation EP'!$B$8,5)+C$9,Datenquellen!$F$7:$H$45,3,FALSE))," ",VLOOKUP(EDATE('Projektkostenkalkulation EP'!$B$8,5)+C$9,Datenquellen!$F$7:$H$45,3,FALSE))="X"
                                    ),
                          "X",
                          ""
                          ),
               "X"
            )</f>
        <v>X</v>
      </c>
      <c r="E51" s="232" t="str">
        <f xml:space="preserve"> IF(TEXT((EDATE('Projektkostenkalkulation EP'!$B$8,5)+D$9),"MM")=TEXT((EDATE('Projektkostenkalkulation EP'!$B$8,5)+(D$9-1)),"MM"),
             IF(
                        OR(
                                    TEXT((EDATE('Projektkostenkalkulation EP'!$B$8,5)+D$9),"TTT") = "Sa",
                                    TEXT((EDATE('Projektkostenkalkulation EP'!$B$8,5)+D$9),"TTT") = "So",
                                    IF(ISNA(VLOOKUP(EDATE('Projektkostenkalkulation EP'!$B$8,5)+D$9,Datenquellen!$F$7:$H$45,3,FALSE))," ",VLOOKUP(EDATE('Projektkostenkalkulation EP'!$B$8,5)+D$9,Datenquellen!$F$7:$H$45,3,FALSE))="X"
                                    ),
                          "X",
                          ""
                          ),
               "X"
            )</f>
        <v/>
      </c>
      <c r="F51" s="232" t="str">
        <f xml:space="preserve"> IF(TEXT((EDATE('Projektkostenkalkulation EP'!$B$8,5)+E$9),"MM")=TEXT((EDATE('Projektkostenkalkulation EP'!$B$8,5)+(E$9-1)),"MM"),
             IF(
                        OR(
                                    TEXT((EDATE('Projektkostenkalkulation EP'!$B$8,5)+E$9),"TTT") = "Sa",
                                    TEXT((EDATE('Projektkostenkalkulation EP'!$B$8,5)+E$9),"TTT") = "So",
                                    IF(ISNA(VLOOKUP(EDATE('Projektkostenkalkulation EP'!$B$8,5)+E$9,Datenquellen!$F$7:$H$45,3,FALSE))," ",VLOOKUP(EDATE('Projektkostenkalkulation EP'!$B$8,5)+E$9,Datenquellen!$F$7:$H$45,3,FALSE))="X"
                                    ),
                          "X",
                          ""
                          ),
               "X"
            )</f>
        <v/>
      </c>
      <c r="G51" s="232" t="str">
        <f xml:space="preserve"> IF(TEXT((EDATE('Projektkostenkalkulation EP'!$B$8,5)+F$9),"MM")=TEXT((EDATE('Projektkostenkalkulation EP'!$B$8,5)+(F$9-1)),"MM"),
             IF(
                        OR(
                                    TEXT((EDATE('Projektkostenkalkulation EP'!$B$8,5)+F$9),"TTT") = "Sa",
                                    TEXT((EDATE('Projektkostenkalkulation EP'!$B$8,5)+F$9),"TTT") = "So",
                                    IF(ISNA(VLOOKUP(EDATE('Projektkostenkalkulation EP'!$B$8,5)+F$9,Datenquellen!$F$7:$H$45,3,FALSE))," ",VLOOKUP(EDATE('Projektkostenkalkulation EP'!$B$8,5)+F$9,Datenquellen!$F$7:$H$45,3,FALSE))="X"
                                    ),
                          "X",
                          ""
                          ),
               "X"
            )</f>
        <v/>
      </c>
      <c r="H51" s="232" t="str">
        <f xml:space="preserve"> IF(TEXT((EDATE('Projektkostenkalkulation EP'!$B$8,5)+G$9),"MM")=TEXT((EDATE('Projektkostenkalkulation EP'!$B$8,5)+(G$9-1)),"MM"),
             IF(
                        OR(
                                    TEXT((EDATE('Projektkostenkalkulation EP'!$B$8,5)+G$9),"TTT") = "Sa",
                                    TEXT((EDATE('Projektkostenkalkulation EP'!$B$8,5)+G$9),"TTT") = "So",
                                    IF(ISNA(VLOOKUP(EDATE('Projektkostenkalkulation EP'!$B$8,5)+G$9,Datenquellen!$F$7:$H$45,3,FALSE))," ",VLOOKUP(EDATE('Projektkostenkalkulation EP'!$B$8,5)+G$9,Datenquellen!$F$7:$H$45,3,FALSE))="X"
                                    ),
                          "X",
                          ""
                          ),
               "X"
            )</f>
        <v/>
      </c>
      <c r="I51" s="232" t="str">
        <f xml:space="preserve"> IF(TEXT((EDATE('Projektkostenkalkulation EP'!$B$8,5)+H$9),"MM")=TEXT((EDATE('Projektkostenkalkulation EP'!$B$8,5)+(H$9-1)),"MM"),
             IF(
                        OR(
                                    TEXT((EDATE('Projektkostenkalkulation EP'!$B$8,5)+H$9),"TTT") = "Sa",
                                    TEXT((EDATE('Projektkostenkalkulation EP'!$B$8,5)+H$9),"TTT") = "So",
                                    IF(ISNA(VLOOKUP(EDATE('Projektkostenkalkulation EP'!$B$8,5)+H$9,Datenquellen!$F$7:$H$45,3,FALSE))," ",VLOOKUP(EDATE('Projektkostenkalkulation EP'!$B$8,5)+H$9,Datenquellen!$F$7:$H$45,3,FALSE))="X"
                                    ),
                          "X",
                          ""
                          ),
               "X"
            )</f>
        <v/>
      </c>
      <c r="J51" s="232" t="str">
        <f xml:space="preserve"> IF(TEXT((EDATE('Projektkostenkalkulation EP'!$B$8,5)+I$9),"MM")=TEXT((EDATE('Projektkostenkalkulation EP'!$B$8,5)+(I$9-1)),"MM"),
             IF(
                        OR(
                                    TEXT((EDATE('Projektkostenkalkulation EP'!$B$8,5)+I$9),"TTT") = "Sa",
                                    TEXT((EDATE('Projektkostenkalkulation EP'!$B$8,5)+I$9),"TTT") = "So",
                                    IF(ISNA(VLOOKUP(EDATE('Projektkostenkalkulation EP'!$B$8,5)+I$9,Datenquellen!$F$7:$H$45,3,FALSE))," ",VLOOKUP(EDATE('Projektkostenkalkulation EP'!$B$8,5)+I$9,Datenquellen!$F$7:$H$45,3,FALSE))="X"
                                    ),
                          "X",
                          ""
                          ),
               "X"
            )</f>
        <v>X</v>
      </c>
      <c r="K51" s="232" t="str">
        <f xml:space="preserve"> IF(TEXT((EDATE('Projektkostenkalkulation EP'!$B$8,5)+J$9),"MM")=TEXT((EDATE('Projektkostenkalkulation EP'!$B$8,5)+(J$9-1)),"MM"),
             IF(
                        OR(
                                    TEXT((EDATE('Projektkostenkalkulation EP'!$B$8,5)+J$9),"TTT") = "Sa",
                                    TEXT((EDATE('Projektkostenkalkulation EP'!$B$8,5)+J$9),"TTT") = "So",
                                    IF(ISNA(VLOOKUP(EDATE('Projektkostenkalkulation EP'!$B$8,5)+J$9,Datenquellen!$F$7:$H$45,3,FALSE))," ",VLOOKUP(EDATE('Projektkostenkalkulation EP'!$B$8,5)+J$9,Datenquellen!$F$7:$H$45,3,FALSE))="X"
                                    ),
                          "X",
                          ""
                          ),
               "X"
            )</f>
        <v>X</v>
      </c>
      <c r="L51" s="232" t="str">
        <f xml:space="preserve"> IF(TEXT((EDATE('Projektkostenkalkulation EP'!$B$8,5)+K$9),"MM")=TEXT((EDATE('Projektkostenkalkulation EP'!$B$8,5)+(K$9-1)),"MM"),
             IF(
                        OR(
                                    TEXT((EDATE('Projektkostenkalkulation EP'!$B$8,5)+K$9),"TTT") = "Sa",
                                    TEXT((EDATE('Projektkostenkalkulation EP'!$B$8,5)+K$9),"TTT") = "So",
                                    IF(ISNA(VLOOKUP(EDATE('Projektkostenkalkulation EP'!$B$8,5)+K$9,Datenquellen!$F$7:$H$45,3,FALSE))," ",VLOOKUP(EDATE('Projektkostenkalkulation EP'!$B$8,5)+K$9,Datenquellen!$F$7:$H$45,3,FALSE))="X"
                                    ),
                          "X",
                          ""
                          ),
               "X"
            )</f>
        <v/>
      </c>
      <c r="M51" s="232" t="str">
        <f xml:space="preserve"> IF(TEXT((EDATE('Projektkostenkalkulation EP'!$B$8,5)+L$9),"MM")=TEXT((EDATE('Projektkostenkalkulation EP'!$B$8,5)+(L$9-1)),"MM"),
             IF(
                        OR(
                                    TEXT((EDATE('Projektkostenkalkulation EP'!$B$8,5)+L$9),"TTT") = "Sa",
                                    TEXT((EDATE('Projektkostenkalkulation EP'!$B$8,5)+L$9),"TTT") = "So",
                                    IF(ISNA(VLOOKUP(EDATE('Projektkostenkalkulation EP'!$B$8,5)+L$9,Datenquellen!$F$7:$H$45,3,FALSE))," ",VLOOKUP(EDATE('Projektkostenkalkulation EP'!$B$8,5)+L$9,Datenquellen!$F$7:$H$45,3,FALSE))="X"
                                    ),
                          "X",
                          ""
                          ),
               "X"
            )</f>
        <v/>
      </c>
      <c r="N51" s="232" t="str">
        <f xml:space="preserve"> IF(TEXT((EDATE('Projektkostenkalkulation EP'!$B$8,5)+M$9),"MM")=TEXT((EDATE('Projektkostenkalkulation EP'!$B$8,5)+(M$9-1)),"MM"),
             IF(
                        OR(
                                    TEXT((EDATE('Projektkostenkalkulation EP'!$B$8,5)+M$9),"TTT") = "Sa",
                                    TEXT((EDATE('Projektkostenkalkulation EP'!$B$8,5)+M$9),"TTT") = "So",
                                    IF(ISNA(VLOOKUP(EDATE('Projektkostenkalkulation EP'!$B$8,5)+M$9,Datenquellen!$F$7:$H$45,3,FALSE))," ",VLOOKUP(EDATE('Projektkostenkalkulation EP'!$B$8,5)+M$9,Datenquellen!$F$7:$H$45,3,FALSE))="X"
                                    ),
                          "X",
                          ""
                          ),
               "X"
            )</f>
        <v/>
      </c>
      <c r="O51" s="232" t="str">
        <f xml:space="preserve"> IF(TEXT((EDATE('Projektkostenkalkulation EP'!$B$8,5)+N$9),"MM")=TEXT((EDATE('Projektkostenkalkulation EP'!$B$8,5)+(N$9-1)),"MM"),
             IF(
                        OR(
                                    TEXT((EDATE('Projektkostenkalkulation EP'!$B$8,5)+N$9),"TTT") = "Sa",
                                    TEXT((EDATE('Projektkostenkalkulation EP'!$B$8,5)+N$9),"TTT") = "So",
                                    IF(ISNA(VLOOKUP(EDATE('Projektkostenkalkulation EP'!$B$8,5)+N$9,Datenquellen!$F$7:$H$45,3,FALSE))," ",VLOOKUP(EDATE('Projektkostenkalkulation EP'!$B$8,5)+N$9,Datenquellen!$F$7:$H$45,3,FALSE))="X"
                                    ),
                          "X",
                          ""
                          ),
               "X"
            )</f>
        <v/>
      </c>
      <c r="P51" s="232" t="str">
        <f xml:space="preserve"> IF(TEXT((EDATE('Projektkostenkalkulation EP'!$B$8,5)+O$9),"MM")=TEXT((EDATE('Projektkostenkalkulation EP'!$B$8,5)+(O$9-1)),"MM"),
             IF(
                        OR(
                                    TEXT((EDATE('Projektkostenkalkulation EP'!$B$8,5)+O$9),"TTT") = "Sa",
                                    TEXT((EDATE('Projektkostenkalkulation EP'!$B$8,5)+O$9),"TTT") = "So",
                                    IF(ISNA(VLOOKUP(EDATE('Projektkostenkalkulation EP'!$B$8,5)+O$9,Datenquellen!$F$7:$H$45,3,FALSE))," ",VLOOKUP(EDATE('Projektkostenkalkulation EP'!$B$8,5)+O$9,Datenquellen!$F$7:$H$45,3,FALSE))="X"
                                    ),
                          "X",
                          ""
                          ),
               "X"
            )</f>
        <v/>
      </c>
      <c r="Q51" s="232" t="str">
        <f xml:space="preserve"> IF(TEXT((EDATE('Projektkostenkalkulation EP'!$B$8,5)+P$9),"MM")=TEXT((EDATE('Projektkostenkalkulation EP'!$B$8,5)+(P$9-1)),"MM"),
             IF(
                        OR(
                                    TEXT((EDATE('Projektkostenkalkulation EP'!$B$8,5)+P$9),"TTT") = "Sa",
                                    TEXT((EDATE('Projektkostenkalkulation EP'!$B$8,5)+P$9),"TTT") = "So",
                                    IF(ISNA(VLOOKUP(EDATE('Projektkostenkalkulation EP'!$B$8,5)+P$9,Datenquellen!$F$7:$H$45,3,FALSE))," ",VLOOKUP(EDATE('Projektkostenkalkulation EP'!$B$8,5)+P$9,Datenquellen!$F$7:$H$45,3,FALSE))="X"
                                    ),
                          "X",
                          ""
                          ),
               "X"
            )</f>
        <v>X</v>
      </c>
      <c r="R51" s="232" t="str">
        <f xml:space="preserve"> IF(TEXT((EDATE('Projektkostenkalkulation EP'!$B$8,5)+Q$9),"MM")=TEXT((EDATE('Projektkostenkalkulation EP'!$B$8,5)+(Q$9-1)),"MM"),
             IF(
                        OR(
                                    TEXT((EDATE('Projektkostenkalkulation EP'!$B$8,5)+Q$9),"TTT") = "Sa",
                                    TEXT((EDATE('Projektkostenkalkulation EP'!$B$8,5)+Q$9),"TTT") = "So",
                                    IF(ISNA(VLOOKUP(EDATE('Projektkostenkalkulation EP'!$B$8,5)+Q$9,Datenquellen!$F$7:$H$45,3,FALSE))," ",VLOOKUP(EDATE('Projektkostenkalkulation EP'!$B$8,5)+Q$9,Datenquellen!$F$7:$H$45,3,FALSE))="X"
                                    ),
                          "X",
                          ""
                          ),
               "X"
            )</f>
        <v>X</v>
      </c>
      <c r="S51" s="232" t="str">
        <f xml:space="preserve"> IF(TEXT((EDATE('Projektkostenkalkulation EP'!$B$8,5)+R$9),"MM")=TEXT((EDATE('Projektkostenkalkulation EP'!$B$8,5)+(R$9-1)),"MM"),
             IF(
                        OR(
                                    TEXT((EDATE('Projektkostenkalkulation EP'!$B$8,5)+R$9),"TTT") = "Sa",
                                    TEXT((EDATE('Projektkostenkalkulation EP'!$B$8,5)+R$9),"TTT") = "So",
                                    IF(ISNA(VLOOKUP(EDATE('Projektkostenkalkulation EP'!$B$8,5)+R$9,Datenquellen!$F$7:$H$45,3,FALSE))," ",VLOOKUP(EDATE('Projektkostenkalkulation EP'!$B$8,5)+R$9,Datenquellen!$F$7:$H$45,3,FALSE))="X"
                                    ),
                          "X",
                          ""
                          ),
               "X"
            )</f>
        <v/>
      </c>
      <c r="T51" s="232" t="str">
        <f xml:space="preserve"> IF(TEXT((EDATE('Projektkostenkalkulation EP'!$B$8,5)+S$9),"MM")=TEXT((EDATE('Projektkostenkalkulation EP'!$B$8,5)+(S$9-1)),"MM"),
             IF(
                        OR(
                                    TEXT((EDATE('Projektkostenkalkulation EP'!$B$8,5)+S$9),"TTT") = "Sa",
                                    TEXT((EDATE('Projektkostenkalkulation EP'!$B$8,5)+S$9),"TTT") = "So",
                                    IF(ISNA(VLOOKUP(EDATE('Projektkostenkalkulation EP'!$B$8,5)+S$9,Datenquellen!$F$7:$H$45,3,FALSE))," ",VLOOKUP(EDATE('Projektkostenkalkulation EP'!$B$8,5)+S$9,Datenquellen!$F$7:$H$45,3,FALSE))="X"
                                    ),
                          "X",
                          ""
                          ),
               "X"
            )</f>
        <v/>
      </c>
      <c r="U51" s="232" t="str">
        <f xml:space="preserve"> IF(TEXT((EDATE('Projektkostenkalkulation EP'!$B$8,5)+T$9),"MM")=TEXT((EDATE('Projektkostenkalkulation EP'!$B$8,5)+(T$9-1)),"MM"),
             IF(
                        OR(
                                    TEXT((EDATE('Projektkostenkalkulation EP'!$B$8,5)+T$9),"TTT") = "Sa",
                                    TEXT((EDATE('Projektkostenkalkulation EP'!$B$8,5)+T$9),"TTT") = "So",
                                    IF(ISNA(VLOOKUP(EDATE('Projektkostenkalkulation EP'!$B$8,5)+T$9,Datenquellen!$F$7:$H$45,3,FALSE))," ",VLOOKUP(EDATE('Projektkostenkalkulation EP'!$B$8,5)+T$9,Datenquellen!$F$7:$H$45,3,FALSE))="X"
                                    ),
                          "X",
                          ""
                          ),
               "X"
            )</f>
        <v/>
      </c>
      <c r="V51" s="232" t="str">
        <f xml:space="preserve"> IF(TEXT((EDATE('Projektkostenkalkulation EP'!$B$8,5)+U$9),"MM")=TEXT((EDATE('Projektkostenkalkulation EP'!$B$8,5)+(U$9-1)),"MM"),
             IF(
                        OR(
                                    TEXT((EDATE('Projektkostenkalkulation EP'!$B$8,5)+U$9),"TTT") = "Sa",
                                    TEXT((EDATE('Projektkostenkalkulation EP'!$B$8,5)+U$9),"TTT") = "So",
                                    IF(ISNA(VLOOKUP(EDATE('Projektkostenkalkulation EP'!$B$8,5)+U$9,Datenquellen!$F$7:$H$45,3,FALSE))," ",VLOOKUP(EDATE('Projektkostenkalkulation EP'!$B$8,5)+U$9,Datenquellen!$F$7:$H$45,3,FALSE))="X"
                                    ),
                          "X",
                          ""
                          ),
               "X"
            )</f>
        <v/>
      </c>
      <c r="W51" s="232" t="str">
        <f xml:space="preserve"> IF(TEXT((EDATE('Projektkostenkalkulation EP'!$B$8,5)+V$9),"MM")=TEXT((EDATE('Projektkostenkalkulation EP'!$B$8,5)+(V$9-1)),"MM"),
             IF(
                        OR(
                                    TEXT((EDATE('Projektkostenkalkulation EP'!$B$8,5)+V$9),"TTT") = "Sa",
                                    TEXT((EDATE('Projektkostenkalkulation EP'!$B$8,5)+V$9),"TTT") = "So",
                                    IF(ISNA(VLOOKUP(EDATE('Projektkostenkalkulation EP'!$B$8,5)+V$9,Datenquellen!$F$7:$H$45,3,FALSE))," ",VLOOKUP(EDATE('Projektkostenkalkulation EP'!$B$8,5)+V$9,Datenquellen!$F$7:$H$45,3,FALSE))="X"
                                    ),
                          "X",
                          ""
                          ),
               "X"
            )</f>
        <v/>
      </c>
      <c r="X51" s="232" t="str">
        <f xml:space="preserve"> IF(TEXT((EDATE('Projektkostenkalkulation EP'!$B$8,5)+W$9),"MM")=TEXT((EDATE('Projektkostenkalkulation EP'!$B$8,5)+(W$9-1)),"MM"),
             IF(
                        OR(
                                    TEXT((EDATE('Projektkostenkalkulation EP'!$B$8,5)+W$9),"TTT") = "Sa",
                                    TEXT((EDATE('Projektkostenkalkulation EP'!$B$8,5)+W$9),"TTT") = "So",
                                    IF(ISNA(VLOOKUP(EDATE('Projektkostenkalkulation EP'!$B$8,5)+W$9,Datenquellen!$F$7:$H$45,3,FALSE))," ",VLOOKUP(EDATE('Projektkostenkalkulation EP'!$B$8,5)+W$9,Datenquellen!$F$7:$H$45,3,FALSE))="X"
                                    ),
                          "X",
                          ""
                          ),
               "X"
            )</f>
        <v>X</v>
      </c>
      <c r="Y51" s="232" t="str">
        <f xml:space="preserve"> IF(TEXT((EDATE('Projektkostenkalkulation EP'!$B$8,5)+X$9),"MM")=TEXT((EDATE('Projektkostenkalkulation EP'!$B$8,5)+(X$9-1)),"MM"),
             IF(
                        OR(
                                    TEXT((EDATE('Projektkostenkalkulation EP'!$B$8,5)+X$9),"TTT") = "Sa",
                                    TEXT((EDATE('Projektkostenkalkulation EP'!$B$8,5)+X$9),"TTT") = "So",
                                    IF(ISNA(VLOOKUP(EDATE('Projektkostenkalkulation EP'!$B$8,5)+X$9,Datenquellen!$F$7:$H$45,3,FALSE))," ",VLOOKUP(EDATE('Projektkostenkalkulation EP'!$B$8,5)+X$9,Datenquellen!$F$7:$H$45,3,FALSE))="X"
                                    ),
                          "X",
                          ""
                          ),
               "X"
            )</f>
        <v>X</v>
      </c>
      <c r="Z51" s="232" t="str">
        <f xml:space="preserve"> IF(TEXT((EDATE('Projektkostenkalkulation EP'!$B$8,5)+Y$9),"MM")=TEXT((EDATE('Projektkostenkalkulation EP'!$B$8,5)+(Y$9-1)),"MM"),
             IF(
                        OR(
                                    TEXT((EDATE('Projektkostenkalkulation EP'!$B$8,5)+Y$9),"TTT") = "Sa",
                                    TEXT((EDATE('Projektkostenkalkulation EP'!$B$8,5)+Y$9),"TTT") = "So",
                                    IF(ISNA(VLOOKUP(EDATE('Projektkostenkalkulation EP'!$B$8,5)+Y$9,Datenquellen!$F$7:$H$45,3,FALSE))," ",VLOOKUP(EDATE('Projektkostenkalkulation EP'!$B$8,5)+Y$9,Datenquellen!$F$7:$H$45,3,FALSE))="X"
                                    ),
                          "X",
                          ""
                          ),
               "X"
            )</f>
        <v/>
      </c>
      <c r="AA51" s="232" t="str">
        <f xml:space="preserve"> IF(TEXT((EDATE('Projektkostenkalkulation EP'!$B$8,5)+Z$9),"MM")=TEXT((EDATE('Projektkostenkalkulation EP'!$B$8,5)+(Z$9-1)),"MM"),
             IF(
                        OR(
                                    TEXT((EDATE('Projektkostenkalkulation EP'!$B$8,5)+Z$9),"TTT") = "Sa",
                                    TEXT((EDATE('Projektkostenkalkulation EP'!$B$8,5)+Z$9),"TTT") = "So",
                                    IF(ISNA(VLOOKUP(EDATE('Projektkostenkalkulation EP'!$B$8,5)+Z$9,Datenquellen!$F$7:$H$45,3,FALSE))," ",VLOOKUP(EDATE('Projektkostenkalkulation EP'!$B$8,5)+Z$9,Datenquellen!$F$7:$H$45,3,FALSE))="X"
                                    ),
                          "X",
                          ""
                          ),
               "X"
            )</f>
        <v/>
      </c>
      <c r="AB51" s="232" t="str">
        <f xml:space="preserve"> IF(TEXT((EDATE('Projektkostenkalkulation EP'!$B$8,5)+AA$9),"MM")=TEXT((EDATE('Projektkostenkalkulation EP'!$B$8,5)+(AA$9-1)),"MM"),
             IF(
                        OR(
                                    TEXT((EDATE('Projektkostenkalkulation EP'!$B$8,5)+AA$9),"TTT") = "Sa",
                                    TEXT((EDATE('Projektkostenkalkulation EP'!$B$8,5)+AA$9),"TTT") = "So",
                                    IF(ISNA(VLOOKUP(EDATE('Projektkostenkalkulation EP'!$B$8,5)+AA$9,Datenquellen!$F$7:$H$45,3,FALSE))," ",VLOOKUP(EDATE('Projektkostenkalkulation EP'!$B$8,5)+AA$9,Datenquellen!$F$7:$H$45,3,FALSE))="X"
                                    ),
                          "X",
                          ""
                          ),
               "X"
            )</f>
        <v/>
      </c>
      <c r="AC51" s="232" t="str">
        <f xml:space="preserve"> IF(TEXT((EDATE('Projektkostenkalkulation EP'!$B$8,5)+AB$9),"MM")=TEXT((EDATE('Projektkostenkalkulation EP'!$B$8,5)+(AB$9-1)),"MM"),
             IF(
                        OR(
                                    TEXT((EDATE('Projektkostenkalkulation EP'!$B$8,5)+AB$9),"TTT") = "Sa",
                                    TEXT((EDATE('Projektkostenkalkulation EP'!$B$8,5)+AB$9),"TTT") = "So",
                                    IF(ISNA(VLOOKUP(EDATE('Projektkostenkalkulation EP'!$B$8,5)+AB$9,Datenquellen!$F$7:$H$45,3,FALSE))," ",VLOOKUP(EDATE('Projektkostenkalkulation EP'!$B$8,5)+AB$9,Datenquellen!$F$7:$H$45,3,FALSE))="X"
                                    ),
                          "X",
                          ""
                          ),
               "X"
            )</f>
        <v/>
      </c>
      <c r="AD51" s="232" t="str">
        <f xml:space="preserve"> IF(TEXT((EDATE('Projektkostenkalkulation EP'!$B$8,5)+AC$9),"MM")=TEXT((EDATE('Projektkostenkalkulation EP'!$B$8,5)+(AC$9-1)),"MM"),
             IF(
                        OR(
                                    TEXT((EDATE('Projektkostenkalkulation EP'!$B$8,5)+AC$9),"TTT") = "Sa",
                                    TEXT((EDATE('Projektkostenkalkulation EP'!$B$8,5)+AC$9),"TTT") = "So",
                                    IF(ISNA(VLOOKUP(EDATE('Projektkostenkalkulation EP'!$B$8,5)+AC$9,Datenquellen!$F$7:$H$45,3,FALSE))," ",VLOOKUP(EDATE('Projektkostenkalkulation EP'!$B$8,5)+AC$9,Datenquellen!$F$7:$H$45,3,FALSE))="X"
                                    ),
                          "X",
                          ""
                          ),
               "X"
            )</f>
        <v/>
      </c>
      <c r="AE51" s="232" t="str">
        <f xml:space="preserve"> IF(TEXT((EDATE('Projektkostenkalkulation EP'!$B$8,5)+AD$9),"MM")=TEXT((EDATE('Projektkostenkalkulation EP'!$B$8,5)+(AD$9-1)),"MM"),
             IF(
                        OR(
                                    TEXT((EDATE('Projektkostenkalkulation EP'!$B$8,5)+AD$9),"TTT") = "Sa",
                                    TEXT((EDATE('Projektkostenkalkulation EP'!$B$8,5)+AD$9),"TTT") = "So",
                                    IF(ISNA(VLOOKUP(EDATE('Projektkostenkalkulation EP'!$B$8,5)+AD$9,Datenquellen!$F$7:$H$45,3,FALSE))," ",VLOOKUP(EDATE('Projektkostenkalkulation EP'!$B$8,5)+AD$9,Datenquellen!$F$7:$H$45,3,FALSE))="X"
                                    ),
                          "X",
                          ""
                          ),
               "X"
            )</f>
        <v>X</v>
      </c>
      <c r="AF51" s="232" t="str">
        <f xml:space="preserve"> IF(TEXT((EDATE('Projektkostenkalkulation EP'!$B$8,5)+AE$9),"MM")=TEXT((EDATE('Projektkostenkalkulation EP'!$B$8,5)+(AE$9-1)),"MM"),
             IF(
                        OR(
                                    TEXT((EDATE('Projektkostenkalkulation EP'!$B$8,5)+AE$9),"TTT") = "Sa",
                                    TEXT((EDATE('Projektkostenkalkulation EP'!$B$8,5)+AE$9),"TTT") = "So",
                                    IF(ISNA(VLOOKUP(EDATE('Projektkostenkalkulation EP'!$B$8,5)+AE$9,Datenquellen!$F$7:$H$45,3,FALSE))," ",VLOOKUP(EDATE('Projektkostenkalkulation EP'!$B$8,5)+AE$9,Datenquellen!$F$7:$H$45,3,FALSE))="X"
                                    ),
                          "X",
                          ""
                          ),
               "X"
            )</f>
        <v>X</v>
      </c>
      <c r="AG51" s="233" t="str">
        <f xml:space="preserve"> IF(TEXT((EDATE('Projektkostenkalkulation EP'!$B$8,5)+AF$9),"MM")=TEXT((EDATE('Projektkostenkalkulation EP'!$B$8,5)+(AF$9-1)),"MM"),
             IF(
                        OR(
                                    TEXT((EDATE('Projektkostenkalkulation EP'!$B$8,5)+AF$9),"TTT") = "Sa",
                                    TEXT((EDATE('Projektkostenkalkulation EP'!$B$8,5)+AF$9),"TTT") = "So",
                                    IF(ISNA(VLOOKUP(EDATE('Projektkostenkalkulation EP'!$B$8,5)+AF$9,Datenquellen!$F$7:$H$45,3,FALSE))," ",VLOOKUP(EDATE('Projektkostenkalkulation EP'!$B$8,5)+AF$9,Datenquellen!$F$7:$H$45,3,FALSE))="X"
                                    ),
                          "X",
                          ""
                          ),
               "X"
            )</f>
        <v>X</v>
      </c>
      <c r="AH51" s="234"/>
      <c r="AI51" s="235"/>
      <c r="AJ51" s="476"/>
      <c r="AK51" s="473"/>
      <c r="AL51" s="231"/>
      <c r="AM51" s="232" t="str">
        <f>IF(
            OR(
                     TEXT(EDATE('Projektkostenkalkulation EP'!$B$8,5),"TTT") = "Sa",
                     TEXT(EDATE('Projektkostenkalkulation EP'!$B$8,5),"TTT") = "So",
                     IF(ISNA(VLOOKUP(EDATE('Projektkostenkalkulation EP'!$B$8,5),Datenquellen!$F$7:$H$45,3,FALSE))," ",VLOOKUP(EDATE('Projektkostenkalkulation EP'!$B$8,5),Datenquellen!$F$7:$H$45,3,FALSE))="X"
                            ),
                    "X",
                    ""
            )</f>
        <v>X</v>
      </c>
      <c r="AN51" s="232" t="str">
        <f xml:space="preserve"> IF(TEXT((EDATE('Projektkostenkalkulation EP'!$B$8,5)+AM$9),"MM")=TEXT((EDATE('Projektkostenkalkulation EP'!$B$8,5)+(AM$9-1)),"MM"),
             IF(
                        OR(
                                    TEXT((EDATE('Projektkostenkalkulation EP'!$B$8,5)+AM$9),"TTT") = "Sa",
                                    TEXT((EDATE('Projektkostenkalkulation EP'!$B$8,5)+AM$9),"TTT") = "So",
                                    IF(ISNA(VLOOKUP(EDATE('Projektkostenkalkulation EP'!$B$8,5)+AM$9,Datenquellen!$F$7:$H$45,3,FALSE))," ",VLOOKUP(EDATE('Projektkostenkalkulation EP'!$B$8,5)+AM$9,Datenquellen!$F$7:$H$45,3,FALSE))="X"
                                    ),
                          "X",
                          ""
                          ),
               "X"
            )</f>
        <v>X</v>
      </c>
      <c r="AO51" s="232" t="str">
        <f xml:space="preserve"> IF(TEXT((EDATE('Projektkostenkalkulation EP'!$B$8,5)+AN$9),"MM")=TEXT((EDATE('Projektkostenkalkulation EP'!$B$8,5)+(AN$9-1)),"MM"),
             IF(
                        OR(
                                    TEXT((EDATE('Projektkostenkalkulation EP'!$B$8,5)+AN$9),"TTT") = "Sa",
                                    TEXT((EDATE('Projektkostenkalkulation EP'!$B$8,5)+AN$9),"TTT") = "So",
                                    IF(ISNA(VLOOKUP(EDATE('Projektkostenkalkulation EP'!$B$8,5)+AN$9,Datenquellen!$F$7:$H$45,3,FALSE))," ",VLOOKUP(EDATE('Projektkostenkalkulation EP'!$B$8,5)+AN$9,Datenquellen!$F$7:$H$45,3,FALSE))="X"
                                    ),
                          "X",
                          ""
                          ),
               "X"
            )</f>
        <v/>
      </c>
      <c r="AP51" s="232" t="str">
        <f xml:space="preserve"> IF(TEXT((EDATE('Projektkostenkalkulation EP'!$B$8,5)+AO$9),"MM")=TEXT((EDATE('Projektkostenkalkulation EP'!$B$8,5)+(AO$9-1)),"MM"),
             IF(
                        OR(
                                    TEXT((EDATE('Projektkostenkalkulation EP'!$B$8,5)+AO$9),"TTT") = "Sa",
                                    TEXT((EDATE('Projektkostenkalkulation EP'!$B$8,5)+AO$9),"TTT") = "So",
                                    IF(ISNA(VLOOKUP(EDATE('Projektkostenkalkulation EP'!$B$8,5)+AO$9,Datenquellen!$F$7:$H$45,3,FALSE))," ",VLOOKUP(EDATE('Projektkostenkalkulation EP'!$B$8,5)+AO$9,Datenquellen!$F$7:$H$45,3,FALSE))="X"
                                    ),
                          "X",
                          ""
                          ),
               "X"
            )</f>
        <v/>
      </c>
      <c r="AQ51" s="232" t="str">
        <f xml:space="preserve"> IF(TEXT((EDATE('Projektkostenkalkulation EP'!$B$8,5)+AP$9),"MM")=TEXT((EDATE('Projektkostenkalkulation EP'!$B$8,5)+(AP$9-1)),"MM"),
             IF(
                        OR(
                                    TEXT((EDATE('Projektkostenkalkulation EP'!$B$8,5)+AP$9),"TTT") = "Sa",
                                    TEXT((EDATE('Projektkostenkalkulation EP'!$B$8,5)+AP$9),"TTT") = "So",
                                    IF(ISNA(VLOOKUP(EDATE('Projektkostenkalkulation EP'!$B$8,5)+AP$9,Datenquellen!$F$7:$H$45,3,FALSE))," ",VLOOKUP(EDATE('Projektkostenkalkulation EP'!$B$8,5)+AP$9,Datenquellen!$F$7:$H$45,3,FALSE))="X"
                                    ),
                          "X",
                          ""
                          ),
               "X"
            )</f>
        <v/>
      </c>
      <c r="AR51" s="232" t="str">
        <f xml:space="preserve"> IF(TEXT((EDATE('Projektkostenkalkulation EP'!$B$8,5)+AQ$9),"MM")=TEXT((EDATE('Projektkostenkalkulation EP'!$B$8,5)+(AQ$9-1)),"MM"),
             IF(
                        OR(
                                    TEXT((EDATE('Projektkostenkalkulation EP'!$B$8,5)+AQ$9),"TTT") = "Sa",
                                    TEXT((EDATE('Projektkostenkalkulation EP'!$B$8,5)+AQ$9),"TTT") = "So",
                                    IF(ISNA(VLOOKUP(EDATE('Projektkostenkalkulation EP'!$B$8,5)+AQ$9,Datenquellen!$F$7:$H$45,3,FALSE))," ",VLOOKUP(EDATE('Projektkostenkalkulation EP'!$B$8,5)+AQ$9,Datenquellen!$F$7:$H$45,3,FALSE))="X"
                                    ),
                          "X",
                          ""
                          ),
               "X"
            )</f>
        <v/>
      </c>
      <c r="AS51" s="232" t="str">
        <f xml:space="preserve"> IF(TEXT((EDATE('Projektkostenkalkulation EP'!$B$8,5)+AR$9),"MM")=TEXT((EDATE('Projektkostenkalkulation EP'!$B$8,5)+(AR$9-1)),"MM"),
             IF(
                        OR(
                                    TEXT((EDATE('Projektkostenkalkulation EP'!$B$8,5)+AR$9),"TTT") = "Sa",
                                    TEXT((EDATE('Projektkostenkalkulation EP'!$B$8,5)+AR$9),"TTT") = "So",
                                    IF(ISNA(VLOOKUP(EDATE('Projektkostenkalkulation EP'!$B$8,5)+AR$9,Datenquellen!$F$7:$H$45,3,FALSE))," ",VLOOKUP(EDATE('Projektkostenkalkulation EP'!$B$8,5)+AR$9,Datenquellen!$F$7:$H$45,3,FALSE))="X"
                                    ),
                          "X",
                          ""
                          ),
               "X"
            )</f>
        <v/>
      </c>
      <c r="AT51" s="232" t="str">
        <f xml:space="preserve"> IF(TEXT((EDATE('Projektkostenkalkulation EP'!$B$8,5)+AS$9),"MM")=TEXT((EDATE('Projektkostenkalkulation EP'!$B$8,5)+(AS$9-1)),"MM"),
             IF(
                        OR(
                                    TEXT((EDATE('Projektkostenkalkulation EP'!$B$8,5)+AS$9),"TTT") = "Sa",
                                    TEXT((EDATE('Projektkostenkalkulation EP'!$B$8,5)+AS$9),"TTT") = "So",
                                    IF(ISNA(VLOOKUP(EDATE('Projektkostenkalkulation EP'!$B$8,5)+AS$9,Datenquellen!$F$7:$H$45,3,FALSE))," ",VLOOKUP(EDATE('Projektkostenkalkulation EP'!$B$8,5)+AS$9,Datenquellen!$F$7:$H$45,3,FALSE))="X"
                                    ),
                          "X",
                          ""
                          ),
               "X"
            )</f>
        <v>X</v>
      </c>
      <c r="AU51" s="232" t="str">
        <f xml:space="preserve"> IF(TEXT((EDATE('Projektkostenkalkulation EP'!$B$8,5)+AT$9),"MM")=TEXT((EDATE('Projektkostenkalkulation EP'!$B$8,5)+(AT$9-1)),"MM"),
             IF(
                        OR(
                                    TEXT((EDATE('Projektkostenkalkulation EP'!$B$8,5)+AT$9),"TTT") = "Sa",
                                    TEXT((EDATE('Projektkostenkalkulation EP'!$B$8,5)+AT$9),"TTT") = "So",
                                    IF(ISNA(VLOOKUP(EDATE('Projektkostenkalkulation EP'!$B$8,5)+AT$9,Datenquellen!$F$7:$H$45,3,FALSE))," ",VLOOKUP(EDATE('Projektkostenkalkulation EP'!$B$8,5)+AT$9,Datenquellen!$F$7:$H$45,3,FALSE))="X"
                                    ),
                          "X",
                          ""
                          ),
               "X"
            )</f>
        <v>X</v>
      </c>
      <c r="AV51" s="232" t="str">
        <f xml:space="preserve"> IF(TEXT((EDATE('Projektkostenkalkulation EP'!$B$8,5)+AU$9),"MM")=TEXT((EDATE('Projektkostenkalkulation EP'!$B$8,5)+(AU$9-1)),"MM"),
             IF(
                        OR(
                                    TEXT((EDATE('Projektkostenkalkulation EP'!$B$8,5)+AU$9),"TTT") = "Sa",
                                    TEXT((EDATE('Projektkostenkalkulation EP'!$B$8,5)+AU$9),"TTT") = "So",
                                    IF(ISNA(VLOOKUP(EDATE('Projektkostenkalkulation EP'!$B$8,5)+AU$9,Datenquellen!$F$7:$H$45,3,FALSE))," ",VLOOKUP(EDATE('Projektkostenkalkulation EP'!$B$8,5)+AU$9,Datenquellen!$F$7:$H$45,3,FALSE))="X"
                                    ),
                          "X",
                          ""
                          ),
               "X"
            )</f>
        <v/>
      </c>
      <c r="AW51" s="232" t="str">
        <f xml:space="preserve"> IF(TEXT((EDATE('Projektkostenkalkulation EP'!$B$8,5)+AV$9),"MM")=TEXT((EDATE('Projektkostenkalkulation EP'!$B$8,5)+(AV$9-1)),"MM"),
             IF(
                        OR(
                                    TEXT((EDATE('Projektkostenkalkulation EP'!$B$8,5)+AV$9),"TTT") = "Sa",
                                    TEXT((EDATE('Projektkostenkalkulation EP'!$B$8,5)+AV$9),"TTT") = "So",
                                    IF(ISNA(VLOOKUP(EDATE('Projektkostenkalkulation EP'!$B$8,5)+AV$9,Datenquellen!$F$7:$H$45,3,FALSE))," ",VLOOKUP(EDATE('Projektkostenkalkulation EP'!$B$8,5)+AV$9,Datenquellen!$F$7:$H$45,3,FALSE))="X"
                                    ),
                          "X",
                          ""
                          ),
               "X"
            )</f>
        <v/>
      </c>
      <c r="AX51" s="232" t="str">
        <f xml:space="preserve"> IF(TEXT((EDATE('Projektkostenkalkulation EP'!$B$8,5)+AW$9),"MM")=TEXT((EDATE('Projektkostenkalkulation EP'!$B$8,5)+(AW$9-1)),"MM"),
             IF(
                        OR(
                                    TEXT((EDATE('Projektkostenkalkulation EP'!$B$8,5)+AW$9),"TTT") = "Sa",
                                    TEXT((EDATE('Projektkostenkalkulation EP'!$B$8,5)+AW$9),"TTT") = "So",
                                    IF(ISNA(VLOOKUP(EDATE('Projektkostenkalkulation EP'!$B$8,5)+AW$9,Datenquellen!$F$7:$H$45,3,FALSE))," ",VLOOKUP(EDATE('Projektkostenkalkulation EP'!$B$8,5)+AW$9,Datenquellen!$F$7:$H$45,3,FALSE))="X"
                                    ),
                          "X",
                          ""
                          ),
               "X"
            )</f>
        <v/>
      </c>
      <c r="AY51" s="232" t="str">
        <f xml:space="preserve"> IF(TEXT((EDATE('Projektkostenkalkulation EP'!$B$8,5)+AX$9),"MM")=TEXT((EDATE('Projektkostenkalkulation EP'!$B$8,5)+(AX$9-1)),"MM"),
             IF(
                        OR(
                                    TEXT((EDATE('Projektkostenkalkulation EP'!$B$8,5)+AX$9),"TTT") = "Sa",
                                    TEXT((EDATE('Projektkostenkalkulation EP'!$B$8,5)+AX$9),"TTT") = "So",
                                    IF(ISNA(VLOOKUP(EDATE('Projektkostenkalkulation EP'!$B$8,5)+AX$9,Datenquellen!$F$7:$H$45,3,FALSE))," ",VLOOKUP(EDATE('Projektkostenkalkulation EP'!$B$8,5)+AX$9,Datenquellen!$F$7:$H$45,3,FALSE))="X"
                                    ),
                          "X",
                          ""
                          ),
               "X"
            )</f>
        <v/>
      </c>
      <c r="AZ51" s="232" t="str">
        <f xml:space="preserve"> IF(TEXT((EDATE('Projektkostenkalkulation EP'!$B$8,5)+AY$9),"MM")=TEXT((EDATE('Projektkostenkalkulation EP'!$B$8,5)+(AY$9-1)),"MM"),
             IF(
                        OR(
                                    TEXT((EDATE('Projektkostenkalkulation EP'!$B$8,5)+AY$9),"TTT") = "Sa",
                                    TEXT((EDATE('Projektkostenkalkulation EP'!$B$8,5)+AY$9),"TTT") = "So",
                                    IF(ISNA(VLOOKUP(EDATE('Projektkostenkalkulation EP'!$B$8,5)+AY$9,Datenquellen!$F$7:$H$45,3,FALSE))," ",VLOOKUP(EDATE('Projektkostenkalkulation EP'!$B$8,5)+AY$9,Datenquellen!$F$7:$H$45,3,FALSE))="X"
                                    ),
                          "X",
                          ""
                          ),
               "X"
            )</f>
        <v/>
      </c>
      <c r="BA51" s="232" t="str">
        <f xml:space="preserve"> IF(TEXT((EDATE('Projektkostenkalkulation EP'!$B$8,5)+AZ$9),"MM")=TEXT((EDATE('Projektkostenkalkulation EP'!$B$8,5)+(AZ$9-1)),"MM"),
             IF(
                        OR(
                                    TEXT((EDATE('Projektkostenkalkulation EP'!$B$8,5)+AZ$9),"TTT") = "Sa",
                                    TEXT((EDATE('Projektkostenkalkulation EP'!$B$8,5)+AZ$9),"TTT") = "So",
                                    IF(ISNA(VLOOKUP(EDATE('Projektkostenkalkulation EP'!$B$8,5)+AZ$9,Datenquellen!$F$7:$H$45,3,FALSE))," ",VLOOKUP(EDATE('Projektkostenkalkulation EP'!$B$8,5)+AZ$9,Datenquellen!$F$7:$H$45,3,FALSE))="X"
                                    ),
                          "X",
                          ""
                          ),
               "X"
            )</f>
        <v>X</v>
      </c>
      <c r="BB51" s="232" t="str">
        <f xml:space="preserve"> IF(TEXT((EDATE('Projektkostenkalkulation EP'!$B$8,5)+BA$9),"MM")=TEXT((EDATE('Projektkostenkalkulation EP'!$B$8,5)+(BA$9-1)),"MM"),
             IF(
                        OR(
                                    TEXT((EDATE('Projektkostenkalkulation EP'!$B$8,5)+BA$9),"TTT") = "Sa",
                                    TEXT((EDATE('Projektkostenkalkulation EP'!$B$8,5)+BA$9),"TTT") = "So",
                                    IF(ISNA(VLOOKUP(EDATE('Projektkostenkalkulation EP'!$B$8,5)+BA$9,Datenquellen!$F$7:$H$45,3,FALSE))," ",VLOOKUP(EDATE('Projektkostenkalkulation EP'!$B$8,5)+BA$9,Datenquellen!$F$7:$H$45,3,FALSE))="X"
                                    ),
                          "X",
                          ""
                          ),
               "X"
            )</f>
        <v>X</v>
      </c>
      <c r="BC51" s="232" t="str">
        <f xml:space="preserve"> IF(TEXT((EDATE('Projektkostenkalkulation EP'!$B$8,5)+BB$9),"MM")=TEXT((EDATE('Projektkostenkalkulation EP'!$B$8,5)+(BB$9-1)),"MM"),
             IF(
                        OR(
                                    TEXT((EDATE('Projektkostenkalkulation EP'!$B$8,5)+BB$9),"TTT") = "Sa",
                                    TEXT((EDATE('Projektkostenkalkulation EP'!$B$8,5)+BB$9),"TTT") = "So",
                                    IF(ISNA(VLOOKUP(EDATE('Projektkostenkalkulation EP'!$B$8,5)+BB$9,Datenquellen!$F$7:$H$45,3,FALSE))," ",VLOOKUP(EDATE('Projektkostenkalkulation EP'!$B$8,5)+BB$9,Datenquellen!$F$7:$H$45,3,FALSE))="X"
                                    ),
                          "X",
                          ""
                          ),
               "X"
            )</f>
        <v/>
      </c>
      <c r="BD51" s="232" t="str">
        <f xml:space="preserve"> IF(TEXT((EDATE('Projektkostenkalkulation EP'!$B$8,5)+BC$9),"MM")=TEXT((EDATE('Projektkostenkalkulation EP'!$B$8,5)+(BC$9-1)),"MM"),
             IF(
                        OR(
                                    TEXT((EDATE('Projektkostenkalkulation EP'!$B$8,5)+BC$9),"TTT") = "Sa",
                                    TEXT((EDATE('Projektkostenkalkulation EP'!$B$8,5)+BC$9),"TTT") = "So",
                                    IF(ISNA(VLOOKUP(EDATE('Projektkostenkalkulation EP'!$B$8,5)+BC$9,Datenquellen!$F$7:$H$45,3,FALSE))," ",VLOOKUP(EDATE('Projektkostenkalkulation EP'!$B$8,5)+BC$9,Datenquellen!$F$7:$H$45,3,FALSE))="X"
                                    ),
                          "X",
                          ""
                          ),
               "X"
            )</f>
        <v/>
      </c>
      <c r="BE51" s="232" t="str">
        <f xml:space="preserve"> IF(TEXT((EDATE('Projektkostenkalkulation EP'!$B$8,5)+BD$9),"MM")=TEXT((EDATE('Projektkostenkalkulation EP'!$B$8,5)+(BD$9-1)),"MM"),
             IF(
                        OR(
                                    TEXT((EDATE('Projektkostenkalkulation EP'!$B$8,5)+BD$9),"TTT") = "Sa",
                                    TEXT((EDATE('Projektkostenkalkulation EP'!$B$8,5)+BD$9),"TTT") = "So",
                                    IF(ISNA(VLOOKUP(EDATE('Projektkostenkalkulation EP'!$B$8,5)+BD$9,Datenquellen!$F$7:$H$45,3,FALSE))," ",VLOOKUP(EDATE('Projektkostenkalkulation EP'!$B$8,5)+BD$9,Datenquellen!$F$7:$H$45,3,FALSE))="X"
                                    ),
                          "X",
                          ""
                          ),
               "X"
            )</f>
        <v/>
      </c>
      <c r="BF51" s="232" t="str">
        <f xml:space="preserve"> IF(TEXT((EDATE('Projektkostenkalkulation EP'!$B$8,5)+BE$9),"MM")=TEXT((EDATE('Projektkostenkalkulation EP'!$B$8,5)+(BE$9-1)),"MM"),
             IF(
                        OR(
                                    TEXT((EDATE('Projektkostenkalkulation EP'!$B$8,5)+BE$9),"TTT") = "Sa",
                                    TEXT((EDATE('Projektkostenkalkulation EP'!$B$8,5)+BE$9),"TTT") = "So",
                                    IF(ISNA(VLOOKUP(EDATE('Projektkostenkalkulation EP'!$B$8,5)+BE$9,Datenquellen!$F$7:$H$45,3,FALSE))," ",VLOOKUP(EDATE('Projektkostenkalkulation EP'!$B$8,5)+BE$9,Datenquellen!$F$7:$H$45,3,FALSE))="X"
                                    ),
                          "X",
                          ""
                          ),
               "X"
            )</f>
        <v/>
      </c>
      <c r="BG51" s="232" t="str">
        <f xml:space="preserve"> IF(TEXT((EDATE('Projektkostenkalkulation EP'!$B$8,5)+BF$9),"MM")=TEXT((EDATE('Projektkostenkalkulation EP'!$B$8,5)+(BF$9-1)),"MM"),
             IF(
                        OR(
                                    TEXT((EDATE('Projektkostenkalkulation EP'!$B$8,5)+BF$9),"TTT") = "Sa",
                                    TEXT((EDATE('Projektkostenkalkulation EP'!$B$8,5)+BF$9),"TTT") = "So",
                                    IF(ISNA(VLOOKUP(EDATE('Projektkostenkalkulation EP'!$B$8,5)+BF$9,Datenquellen!$F$7:$H$45,3,FALSE))," ",VLOOKUP(EDATE('Projektkostenkalkulation EP'!$B$8,5)+BF$9,Datenquellen!$F$7:$H$45,3,FALSE))="X"
                                    ),
                          "X",
                          ""
                          ),
               "X"
            )</f>
        <v/>
      </c>
      <c r="BH51" s="232" t="str">
        <f xml:space="preserve"> IF(TEXT((EDATE('Projektkostenkalkulation EP'!$B$8,5)+BG$9),"MM")=TEXT((EDATE('Projektkostenkalkulation EP'!$B$8,5)+(BG$9-1)),"MM"),
             IF(
                        OR(
                                    TEXT((EDATE('Projektkostenkalkulation EP'!$B$8,5)+BG$9),"TTT") = "Sa",
                                    TEXT((EDATE('Projektkostenkalkulation EP'!$B$8,5)+BG$9),"TTT") = "So",
                                    IF(ISNA(VLOOKUP(EDATE('Projektkostenkalkulation EP'!$B$8,5)+BG$9,Datenquellen!$F$7:$H$45,3,FALSE))," ",VLOOKUP(EDATE('Projektkostenkalkulation EP'!$B$8,5)+BG$9,Datenquellen!$F$7:$H$45,3,FALSE))="X"
                                    ),
                          "X",
                          ""
                          ),
               "X"
            )</f>
        <v>X</v>
      </c>
      <c r="BI51" s="232" t="str">
        <f xml:space="preserve"> IF(TEXT((EDATE('Projektkostenkalkulation EP'!$B$8,5)+BH$9),"MM")=TEXT((EDATE('Projektkostenkalkulation EP'!$B$8,5)+(BH$9-1)),"MM"),
             IF(
                        OR(
                                    TEXT((EDATE('Projektkostenkalkulation EP'!$B$8,5)+BH$9),"TTT") = "Sa",
                                    TEXT((EDATE('Projektkostenkalkulation EP'!$B$8,5)+BH$9),"TTT") = "So",
                                    IF(ISNA(VLOOKUP(EDATE('Projektkostenkalkulation EP'!$B$8,5)+BH$9,Datenquellen!$F$7:$H$45,3,FALSE))," ",VLOOKUP(EDATE('Projektkostenkalkulation EP'!$B$8,5)+BH$9,Datenquellen!$F$7:$H$45,3,FALSE))="X"
                                    ),
                          "X",
                          ""
                          ),
               "X"
            )</f>
        <v>X</v>
      </c>
      <c r="BJ51" s="232" t="str">
        <f xml:space="preserve"> IF(TEXT((EDATE('Projektkostenkalkulation EP'!$B$8,5)+BI$9),"MM")=TEXT((EDATE('Projektkostenkalkulation EP'!$B$8,5)+(BI$9-1)),"MM"),
             IF(
                        OR(
                                    TEXT((EDATE('Projektkostenkalkulation EP'!$B$8,5)+BI$9),"TTT") = "Sa",
                                    TEXT((EDATE('Projektkostenkalkulation EP'!$B$8,5)+BI$9),"TTT") = "So",
                                    IF(ISNA(VLOOKUP(EDATE('Projektkostenkalkulation EP'!$B$8,5)+BI$9,Datenquellen!$F$7:$H$45,3,FALSE))," ",VLOOKUP(EDATE('Projektkostenkalkulation EP'!$B$8,5)+BI$9,Datenquellen!$F$7:$H$45,3,FALSE))="X"
                                    ),
                          "X",
                          ""
                          ),
               "X"
            )</f>
        <v/>
      </c>
      <c r="BK51" s="232" t="str">
        <f xml:space="preserve"> IF(TEXT((EDATE('Projektkostenkalkulation EP'!$B$8,5)+BJ$9),"MM")=TEXT((EDATE('Projektkostenkalkulation EP'!$B$8,5)+(BJ$9-1)),"MM"),
             IF(
                        OR(
                                    TEXT((EDATE('Projektkostenkalkulation EP'!$B$8,5)+BJ$9),"TTT") = "Sa",
                                    TEXT((EDATE('Projektkostenkalkulation EP'!$B$8,5)+BJ$9),"TTT") = "So",
                                    IF(ISNA(VLOOKUP(EDATE('Projektkostenkalkulation EP'!$B$8,5)+BJ$9,Datenquellen!$F$7:$H$45,3,FALSE))," ",VLOOKUP(EDATE('Projektkostenkalkulation EP'!$B$8,5)+BJ$9,Datenquellen!$F$7:$H$45,3,FALSE))="X"
                                    ),
                          "X",
                          ""
                          ),
               "X"
            )</f>
        <v/>
      </c>
      <c r="BL51" s="232" t="str">
        <f xml:space="preserve"> IF(TEXT((EDATE('Projektkostenkalkulation EP'!$B$8,5)+BK$9),"MM")=TEXT((EDATE('Projektkostenkalkulation EP'!$B$8,5)+(BK$9-1)),"MM"),
             IF(
                        OR(
                                    TEXT((EDATE('Projektkostenkalkulation EP'!$B$8,5)+BK$9),"TTT") = "Sa",
                                    TEXT((EDATE('Projektkostenkalkulation EP'!$B$8,5)+BK$9),"TTT") = "So",
                                    IF(ISNA(VLOOKUP(EDATE('Projektkostenkalkulation EP'!$B$8,5)+BK$9,Datenquellen!$F$7:$H$45,3,FALSE))," ",VLOOKUP(EDATE('Projektkostenkalkulation EP'!$B$8,5)+BK$9,Datenquellen!$F$7:$H$45,3,FALSE))="X"
                                    ),
                          "X",
                          ""
                          ),
               "X"
            )</f>
        <v/>
      </c>
      <c r="BM51" s="232" t="str">
        <f xml:space="preserve"> IF(TEXT((EDATE('Projektkostenkalkulation EP'!$B$8,5)+BL$9),"MM")=TEXT((EDATE('Projektkostenkalkulation EP'!$B$8,5)+(BL$9-1)),"MM"),
             IF(
                        OR(
                                    TEXT((EDATE('Projektkostenkalkulation EP'!$B$8,5)+BL$9),"TTT") = "Sa",
                                    TEXT((EDATE('Projektkostenkalkulation EP'!$B$8,5)+BL$9),"TTT") = "So",
                                    IF(ISNA(VLOOKUP(EDATE('Projektkostenkalkulation EP'!$B$8,5)+BL$9,Datenquellen!$F$7:$H$45,3,FALSE))," ",VLOOKUP(EDATE('Projektkostenkalkulation EP'!$B$8,5)+BL$9,Datenquellen!$F$7:$H$45,3,FALSE))="X"
                                    ),
                          "X",
                          ""
                          ),
               "X"
            )</f>
        <v/>
      </c>
      <c r="BN51" s="232" t="str">
        <f xml:space="preserve"> IF(TEXT((EDATE('Projektkostenkalkulation EP'!$B$8,5)+BM$9),"MM")=TEXT((EDATE('Projektkostenkalkulation EP'!$B$8,5)+(BM$9-1)),"MM"),
             IF(
                        OR(
                                    TEXT((EDATE('Projektkostenkalkulation EP'!$B$8,5)+BM$9),"TTT") = "Sa",
                                    TEXT((EDATE('Projektkostenkalkulation EP'!$B$8,5)+BM$9),"TTT") = "So",
                                    IF(ISNA(VLOOKUP(EDATE('Projektkostenkalkulation EP'!$B$8,5)+BM$9,Datenquellen!$F$7:$H$45,3,FALSE))," ",VLOOKUP(EDATE('Projektkostenkalkulation EP'!$B$8,5)+BM$9,Datenquellen!$F$7:$H$45,3,FALSE))="X"
                                    ),
                          "X",
                          ""
                          ),
               "X"
            )</f>
        <v/>
      </c>
      <c r="BO51" s="232" t="str">
        <f xml:space="preserve"> IF(TEXT((EDATE('Projektkostenkalkulation EP'!$B$8,5)+BN$9),"MM")=TEXT((EDATE('Projektkostenkalkulation EP'!$B$8,5)+(BN$9-1)),"MM"),
             IF(
                        OR(
                                    TEXT((EDATE('Projektkostenkalkulation EP'!$B$8,5)+BN$9),"TTT") = "Sa",
                                    TEXT((EDATE('Projektkostenkalkulation EP'!$B$8,5)+BN$9),"TTT") = "So",
                                    IF(ISNA(VLOOKUP(EDATE('Projektkostenkalkulation EP'!$B$8,5)+BN$9,Datenquellen!$F$7:$H$45,3,FALSE))," ",VLOOKUP(EDATE('Projektkostenkalkulation EP'!$B$8,5)+BN$9,Datenquellen!$F$7:$H$45,3,FALSE))="X"
                                    ),
                          "X",
                          ""
                          ),
               "X"
            )</f>
        <v>X</v>
      </c>
      <c r="BP51" s="232" t="str">
        <f xml:space="preserve"> IF(TEXT((EDATE('Projektkostenkalkulation EP'!$B$8,5)+BO$9),"MM")=TEXT((EDATE('Projektkostenkalkulation EP'!$B$8,5)+(BO$9-1)),"MM"),
             IF(
                        OR(
                                    TEXT((EDATE('Projektkostenkalkulation EP'!$B$8,5)+BO$9),"TTT") = "Sa",
                                    TEXT((EDATE('Projektkostenkalkulation EP'!$B$8,5)+BO$9),"TTT") = "So",
                                    IF(ISNA(VLOOKUP(EDATE('Projektkostenkalkulation EP'!$B$8,5)+BO$9,Datenquellen!$F$7:$H$45,3,FALSE))," ",VLOOKUP(EDATE('Projektkostenkalkulation EP'!$B$8,5)+BO$9,Datenquellen!$F$7:$H$45,3,FALSE))="X"
                                    ),
                          "X",
                          ""
                          ),
               "X"
            )</f>
        <v>X</v>
      </c>
      <c r="BQ51" s="233" t="str">
        <f xml:space="preserve"> IF(TEXT((EDATE('Projektkostenkalkulation EP'!$B$8,5)+BP$9),"MM")=TEXT((EDATE('Projektkostenkalkulation EP'!$B$8,5)+(BP$9-1)),"MM"),
             IF(
                        OR(
                                    TEXT((EDATE('Projektkostenkalkulation EP'!$B$8,5)+BP$9),"TTT") = "Sa",
                                    TEXT((EDATE('Projektkostenkalkulation EP'!$B$8,5)+BP$9),"TTT") = "So",
                                    IF(ISNA(VLOOKUP(EDATE('Projektkostenkalkulation EP'!$B$8,5)+BP$9,Datenquellen!$F$7:$H$45,3,FALSE))," ",VLOOKUP(EDATE('Projektkostenkalkulation EP'!$B$8,5)+BP$9,Datenquellen!$F$7:$H$45,3,FALSE))="X"
                                    ),
                          "X",
                          ""
                          ),
               "X"
            )</f>
        <v>X</v>
      </c>
      <c r="BR51" s="234"/>
      <c r="BS51" s="235"/>
      <c r="BT51" s="476"/>
      <c r="BU51" s="473"/>
      <c r="BV51" s="231"/>
      <c r="BW51" s="232" t="str">
        <f>IF(
            OR(
                     TEXT(EDATE('Projektkostenkalkulation EP'!$B$8,5),"TTT") = "Sa",
                     TEXT(EDATE('Projektkostenkalkulation EP'!$B$8,5),"TTT") = "So",
                     IF(ISNA(VLOOKUP(EDATE('Projektkostenkalkulation EP'!$B$8,5),Datenquellen!$F$7:$H$45,3,FALSE))," ",VLOOKUP(EDATE('Projektkostenkalkulation EP'!$B$8,5),Datenquellen!$F$7:$H$45,3,FALSE))="X"
                            ),
                    "X",
                    ""
            )</f>
        <v>X</v>
      </c>
      <c r="BX51" s="232" t="str">
        <f xml:space="preserve"> IF(TEXT((EDATE('Projektkostenkalkulation EP'!$B$8,5)+BW$9),"MM")=TEXT((EDATE('Projektkostenkalkulation EP'!$B$8,5)+(BW$9-1)),"MM"),
             IF(
                        OR(
                                    TEXT((EDATE('Projektkostenkalkulation EP'!$B$8,5)+BW$9),"TTT") = "Sa",
                                    TEXT((EDATE('Projektkostenkalkulation EP'!$B$8,5)+BW$9),"TTT") = "So",
                                    IF(ISNA(VLOOKUP(EDATE('Projektkostenkalkulation EP'!$B$8,5)+BW$9,Datenquellen!$F$7:$H$45,3,FALSE))," ",VLOOKUP(EDATE('Projektkostenkalkulation EP'!$B$8,5)+BW$9,Datenquellen!$F$7:$H$45,3,FALSE))="X"
                                    ),
                          "X",
                          ""
                          ),
               "X"
            )</f>
        <v>X</v>
      </c>
      <c r="BY51" s="232" t="str">
        <f xml:space="preserve"> IF(TEXT((EDATE('Projektkostenkalkulation EP'!$B$8,5)+BX$9),"MM")=TEXT((EDATE('Projektkostenkalkulation EP'!$B$8,5)+(BX$9-1)),"MM"),
             IF(
                        OR(
                                    TEXT((EDATE('Projektkostenkalkulation EP'!$B$8,5)+BX$9),"TTT") = "Sa",
                                    TEXT((EDATE('Projektkostenkalkulation EP'!$B$8,5)+BX$9),"TTT") = "So",
                                    IF(ISNA(VLOOKUP(EDATE('Projektkostenkalkulation EP'!$B$8,5)+BX$9,Datenquellen!$F$7:$H$45,3,FALSE))," ",VLOOKUP(EDATE('Projektkostenkalkulation EP'!$B$8,5)+BX$9,Datenquellen!$F$7:$H$45,3,FALSE))="X"
                                    ),
                          "X",
                          ""
                          ),
               "X"
            )</f>
        <v/>
      </c>
      <c r="BZ51" s="232" t="str">
        <f xml:space="preserve"> IF(TEXT((EDATE('Projektkostenkalkulation EP'!$B$8,5)+BY$9),"MM")=TEXT((EDATE('Projektkostenkalkulation EP'!$B$8,5)+(BY$9-1)),"MM"),
             IF(
                        OR(
                                    TEXT((EDATE('Projektkostenkalkulation EP'!$B$8,5)+BY$9),"TTT") = "Sa",
                                    TEXT((EDATE('Projektkostenkalkulation EP'!$B$8,5)+BY$9),"TTT") = "So",
                                    IF(ISNA(VLOOKUP(EDATE('Projektkostenkalkulation EP'!$B$8,5)+BY$9,Datenquellen!$F$7:$H$45,3,FALSE))," ",VLOOKUP(EDATE('Projektkostenkalkulation EP'!$B$8,5)+BY$9,Datenquellen!$F$7:$H$45,3,FALSE))="X"
                                    ),
                          "X",
                          ""
                          ),
               "X"
            )</f>
        <v/>
      </c>
      <c r="CA51" s="232" t="str">
        <f xml:space="preserve"> IF(TEXT((EDATE('Projektkostenkalkulation EP'!$B$8,5)+BZ$9),"MM")=TEXT((EDATE('Projektkostenkalkulation EP'!$B$8,5)+(BZ$9-1)),"MM"),
             IF(
                        OR(
                                    TEXT((EDATE('Projektkostenkalkulation EP'!$B$8,5)+BZ$9),"TTT") = "Sa",
                                    TEXT((EDATE('Projektkostenkalkulation EP'!$B$8,5)+BZ$9),"TTT") = "So",
                                    IF(ISNA(VLOOKUP(EDATE('Projektkostenkalkulation EP'!$B$8,5)+BZ$9,Datenquellen!$F$7:$H$45,3,FALSE))," ",VLOOKUP(EDATE('Projektkostenkalkulation EP'!$B$8,5)+BZ$9,Datenquellen!$F$7:$H$45,3,FALSE))="X"
                                    ),
                          "X",
                          ""
                          ),
               "X"
            )</f>
        <v/>
      </c>
      <c r="CB51" s="232" t="str">
        <f xml:space="preserve"> IF(TEXT((EDATE('Projektkostenkalkulation EP'!$B$8,5)+CA$9),"MM")=TEXT((EDATE('Projektkostenkalkulation EP'!$B$8,5)+(CA$9-1)),"MM"),
             IF(
                        OR(
                                    TEXT((EDATE('Projektkostenkalkulation EP'!$B$8,5)+CA$9),"TTT") = "Sa",
                                    TEXT((EDATE('Projektkostenkalkulation EP'!$B$8,5)+CA$9),"TTT") = "So",
                                    IF(ISNA(VLOOKUP(EDATE('Projektkostenkalkulation EP'!$B$8,5)+CA$9,Datenquellen!$F$7:$H$45,3,FALSE))," ",VLOOKUP(EDATE('Projektkostenkalkulation EP'!$B$8,5)+CA$9,Datenquellen!$F$7:$H$45,3,FALSE))="X"
                                    ),
                          "X",
                          ""
                          ),
               "X"
            )</f>
        <v/>
      </c>
      <c r="CC51" s="232" t="str">
        <f xml:space="preserve"> IF(TEXT((EDATE('Projektkostenkalkulation EP'!$B$8,5)+CB$9),"MM")=TEXT((EDATE('Projektkostenkalkulation EP'!$B$8,5)+(CB$9-1)),"MM"),
             IF(
                        OR(
                                    TEXT((EDATE('Projektkostenkalkulation EP'!$B$8,5)+CB$9),"TTT") = "Sa",
                                    TEXT((EDATE('Projektkostenkalkulation EP'!$B$8,5)+CB$9),"TTT") = "So",
                                    IF(ISNA(VLOOKUP(EDATE('Projektkostenkalkulation EP'!$B$8,5)+CB$9,Datenquellen!$F$7:$H$45,3,FALSE))," ",VLOOKUP(EDATE('Projektkostenkalkulation EP'!$B$8,5)+CB$9,Datenquellen!$F$7:$H$45,3,FALSE))="X"
                                    ),
                          "X",
                          ""
                          ),
               "X"
            )</f>
        <v/>
      </c>
      <c r="CD51" s="232" t="str">
        <f xml:space="preserve"> IF(TEXT((EDATE('Projektkostenkalkulation EP'!$B$8,5)+CC$9),"MM")=TEXT((EDATE('Projektkostenkalkulation EP'!$B$8,5)+(CC$9-1)),"MM"),
             IF(
                        OR(
                                    TEXT((EDATE('Projektkostenkalkulation EP'!$B$8,5)+CC$9),"TTT") = "Sa",
                                    TEXT((EDATE('Projektkostenkalkulation EP'!$B$8,5)+CC$9),"TTT") = "So",
                                    IF(ISNA(VLOOKUP(EDATE('Projektkostenkalkulation EP'!$B$8,5)+CC$9,Datenquellen!$F$7:$H$45,3,FALSE))," ",VLOOKUP(EDATE('Projektkostenkalkulation EP'!$B$8,5)+CC$9,Datenquellen!$F$7:$H$45,3,FALSE))="X"
                                    ),
                          "X",
                          ""
                          ),
               "X"
            )</f>
        <v>X</v>
      </c>
      <c r="CE51" s="232" t="str">
        <f xml:space="preserve"> IF(TEXT((EDATE('Projektkostenkalkulation EP'!$B$8,5)+CD$9),"MM")=TEXT((EDATE('Projektkostenkalkulation EP'!$B$8,5)+(CD$9-1)),"MM"),
             IF(
                        OR(
                                    TEXT((EDATE('Projektkostenkalkulation EP'!$B$8,5)+CD$9),"TTT") = "Sa",
                                    TEXT((EDATE('Projektkostenkalkulation EP'!$B$8,5)+CD$9),"TTT") = "So",
                                    IF(ISNA(VLOOKUP(EDATE('Projektkostenkalkulation EP'!$B$8,5)+CD$9,Datenquellen!$F$7:$H$45,3,FALSE))," ",VLOOKUP(EDATE('Projektkostenkalkulation EP'!$B$8,5)+CD$9,Datenquellen!$F$7:$H$45,3,FALSE))="X"
                                    ),
                          "X",
                          ""
                          ),
               "X"
            )</f>
        <v>X</v>
      </c>
      <c r="CF51" s="232" t="str">
        <f xml:space="preserve"> IF(TEXT((EDATE('Projektkostenkalkulation EP'!$B$8,5)+CE$9),"MM")=TEXT((EDATE('Projektkostenkalkulation EP'!$B$8,5)+(CE$9-1)),"MM"),
             IF(
                        OR(
                                    TEXT((EDATE('Projektkostenkalkulation EP'!$B$8,5)+CE$9),"TTT") = "Sa",
                                    TEXT((EDATE('Projektkostenkalkulation EP'!$B$8,5)+CE$9),"TTT") = "So",
                                    IF(ISNA(VLOOKUP(EDATE('Projektkostenkalkulation EP'!$B$8,5)+CE$9,Datenquellen!$F$7:$H$45,3,FALSE))," ",VLOOKUP(EDATE('Projektkostenkalkulation EP'!$B$8,5)+CE$9,Datenquellen!$F$7:$H$45,3,FALSE))="X"
                                    ),
                          "X",
                          ""
                          ),
               "X"
            )</f>
        <v/>
      </c>
      <c r="CG51" s="232" t="str">
        <f xml:space="preserve"> IF(TEXT((EDATE('Projektkostenkalkulation EP'!$B$8,5)+CF$9),"MM")=TEXT((EDATE('Projektkostenkalkulation EP'!$B$8,5)+(CF$9-1)),"MM"),
             IF(
                        OR(
                                    TEXT((EDATE('Projektkostenkalkulation EP'!$B$8,5)+CF$9),"TTT") = "Sa",
                                    TEXT((EDATE('Projektkostenkalkulation EP'!$B$8,5)+CF$9),"TTT") = "So",
                                    IF(ISNA(VLOOKUP(EDATE('Projektkostenkalkulation EP'!$B$8,5)+CF$9,Datenquellen!$F$7:$H$45,3,FALSE))," ",VLOOKUP(EDATE('Projektkostenkalkulation EP'!$B$8,5)+CF$9,Datenquellen!$F$7:$H$45,3,FALSE))="X"
                                    ),
                          "X",
                          ""
                          ),
               "X"
            )</f>
        <v/>
      </c>
      <c r="CH51" s="232" t="str">
        <f xml:space="preserve"> IF(TEXT((EDATE('Projektkostenkalkulation EP'!$B$8,5)+CG$9),"MM")=TEXT((EDATE('Projektkostenkalkulation EP'!$B$8,5)+(CG$9-1)),"MM"),
             IF(
                        OR(
                                    TEXT((EDATE('Projektkostenkalkulation EP'!$B$8,5)+CG$9),"TTT") = "Sa",
                                    TEXT((EDATE('Projektkostenkalkulation EP'!$B$8,5)+CG$9),"TTT") = "So",
                                    IF(ISNA(VLOOKUP(EDATE('Projektkostenkalkulation EP'!$B$8,5)+CG$9,Datenquellen!$F$7:$H$45,3,FALSE))," ",VLOOKUP(EDATE('Projektkostenkalkulation EP'!$B$8,5)+CG$9,Datenquellen!$F$7:$H$45,3,FALSE))="X"
                                    ),
                          "X",
                          ""
                          ),
               "X"
            )</f>
        <v/>
      </c>
      <c r="CI51" s="232" t="str">
        <f xml:space="preserve"> IF(TEXT((EDATE('Projektkostenkalkulation EP'!$B$8,5)+CH$9),"MM")=TEXT((EDATE('Projektkostenkalkulation EP'!$B$8,5)+(CH$9-1)),"MM"),
             IF(
                        OR(
                                    TEXT((EDATE('Projektkostenkalkulation EP'!$B$8,5)+CH$9),"TTT") = "Sa",
                                    TEXT((EDATE('Projektkostenkalkulation EP'!$B$8,5)+CH$9),"TTT") = "So",
                                    IF(ISNA(VLOOKUP(EDATE('Projektkostenkalkulation EP'!$B$8,5)+CH$9,Datenquellen!$F$7:$H$45,3,FALSE))," ",VLOOKUP(EDATE('Projektkostenkalkulation EP'!$B$8,5)+CH$9,Datenquellen!$F$7:$H$45,3,FALSE))="X"
                                    ),
                          "X",
                          ""
                          ),
               "X"
            )</f>
        <v/>
      </c>
      <c r="CJ51" s="232" t="str">
        <f xml:space="preserve"> IF(TEXT((EDATE('Projektkostenkalkulation EP'!$B$8,5)+CI$9),"MM")=TEXT((EDATE('Projektkostenkalkulation EP'!$B$8,5)+(CI$9-1)),"MM"),
             IF(
                        OR(
                                    TEXT((EDATE('Projektkostenkalkulation EP'!$B$8,5)+CI$9),"TTT") = "Sa",
                                    TEXT((EDATE('Projektkostenkalkulation EP'!$B$8,5)+CI$9),"TTT") = "So",
                                    IF(ISNA(VLOOKUP(EDATE('Projektkostenkalkulation EP'!$B$8,5)+CI$9,Datenquellen!$F$7:$H$45,3,FALSE))," ",VLOOKUP(EDATE('Projektkostenkalkulation EP'!$B$8,5)+CI$9,Datenquellen!$F$7:$H$45,3,FALSE))="X"
                                    ),
                          "X",
                          ""
                          ),
               "X"
            )</f>
        <v/>
      </c>
      <c r="CK51" s="232" t="str">
        <f xml:space="preserve"> IF(TEXT((EDATE('Projektkostenkalkulation EP'!$B$8,5)+CJ$9),"MM")=TEXT((EDATE('Projektkostenkalkulation EP'!$B$8,5)+(CJ$9-1)),"MM"),
             IF(
                        OR(
                                    TEXT((EDATE('Projektkostenkalkulation EP'!$B$8,5)+CJ$9),"TTT") = "Sa",
                                    TEXT((EDATE('Projektkostenkalkulation EP'!$B$8,5)+CJ$9),"TTT") = "So",
                                    IF(ISNA(VLOOKUP(EDATE('Projektkostenkalkulation EP'!$B$8,5)+CJ$9,Datenquellen!$F$7:$H$45,3,FALSE))," ",VLOOKUP(EDATE('Projektkostenkalkulation EP'!$B$8,5)+CJ$9,Datenquellen!$F$7:$H$45,3,FALSE))="X"
                                    ),
                          "X",
                          ""
                          ),
               "X"
            )</f>
        <v>X</v>
      </c>
      <c r="CL51" s="232" t="str">
        <f xml:space="preserve"> IF(TEXT((EDATE('Projektkostenkalkulation EP'!$B$8,5)+CK$9),"MM")=TEXT((EDATE('Projektkostenkalkulation EP'!$B$8,5)+(CK$9-1)),"MM"),
             IF(
                        OR(
                                    TEXT((EDATE('Projektkostenkalkulation EP'!$B$8,5)+CK$9),"TTT") = "Sa",
                                    TEXT((EDATE('Projektkostenkalkulation EP'!$B$8,5)+CK$9),"TTT") = "So",
                                    IF(ISNA(VLOOKUP(EDATE('Projektkostenkalkulation EP'!$B$8,5)+CK$9,Datenquellen!$F$7:$H$45,3,FALSE))," ",VLOOKUP(EDATE('Projektkostenkalkulation EP'!$B$8,5)+CK$9,Datenquellen!$F$7:$H$45,3,FALSE))="X"
                                    ),
                          "X",
                          ""
                          ),
               "X"
            )</f>
        <v>X</v>
      </c>
      <c r="CM51" s="232" t="str">
        <f xml:space="preserve"> IF(TEXT((EDATE('Projektkostenkalkulation EP'!$B$8,5)+CL$9),"MM")=TEXT((EDATE('Projektkostenkalkulation EP'!$B$8,5)+(CL$9-1)),"MM"),
             IF(
                        OR(
                                    TEXT((EDATE('Projektkostenkalkulation EP'!$B$8,5)+CL$9),"TTT") = "Sa",
                                    TEXT((EDATE('Projektkostenkalkulation EP'!$B$8,5)+CL$9),"TTT") = "So",
                                    IF(ISNA(VLOOKUP(EDATE('Projektkostenkalkulation EP'!$B$8,5)+CL$9,Datenquellen!$F$7:$H$45,3,FALSE))," ",VLOOKUP(EDATE('Projektkostenkalkulation EP'!$B$8,5)+CL$9,Datenquellen!$F$7:$H$45,3,FALSE))="X"
                                    ),
                          "X",
                          ""
                          ),
               "X"
            )</f>
        <v/>
      </c>
      <c r="CN51" s="232" t="str">
        <f xml:space="preserve"> IF(TEXT((EDATE('Projektkostenkalkulation EP'!$B$8,5)+CM$9),"MM")=TEXT((EDATE('Projektkostenkalkulation EP'!$B$8,5)+(CM$9-1)),"MM"),
             IF(
                        OR(
                                    TEXT((EDATE('Projektkostenkalkulation EP'!$B$8,5)+CM$9),"TTT") = "Sa",
                                    TEXT((EDATE('Projektkostenkalkulation EP'!$B$8,5)+CM$9),"TTT") = "So",
                                    IF(ISNA(VLOOKUP(EDATE('Projektkostenkalkulation EP'!$B$8,5)+CM$9,Datenquellen!$F$7:$H$45,3,FALSE))," ",VLOOKUP(EDATE('Projektkostenkalkulation EP'!$B$8,5)+CM$9,Datenquellen!$F$7:$H$45,3,FALSE))="X"
                                    ),
                          "X",
                          ""
                          ),
               "X"
            )</f>
        <v/>
      </c>
      <c r="CO51" s="232" t="str">
        <f xml:space="preserve"> IF(TEXT((EDATE('Projektkostenkalkulation EP'!$B$8,5)+CN$9),"MM")=TEXT((EDATE('Projektkostenkalkulation EP'!$B$8,5)+(CN$9-1)),"MM"),
             IF(
                        OR(
                                    TEXT((EDATE('Projektkostenkalkulation EP'!$B$8,5)+CN$9),"TTT") = "Sa",
                                    TEXT((EDATE('Projektkostenkalkulation EP'!$B$8,5)+CN$9),"TTT") = "So",
                                    IF(ISNA(VLOOKUP(EDATE('Projektkostenkalkulation EP'!$B$8,5)+CN$9,Datenquellen!$F$7:$H$45,3,FALSE))," ",VLOOKUP(EDATE('Projektkostenkalkulation EP'!$B$8,5)+CN$9,Datenquellen!$F$7:$H$45,3,FALSE))="X"
                                    ),
                          "X",
                          ""
                          ),
               "X"
            )</f>
        <v/>
      </c>
      <c r="CP51" s="232" t="str">
        <f xml:space="preserve"> IF(TEXT((EDATE('Projektkostenkalkulation EP'!$B$8,5)+CO$9),"MM")=TEXT((EDATE('Projektkostenkalkulation EP'!$B$8,5)+(CO$9-1)),"MM"),
             IF(
                        OR(
                                    TEXT((EDATE('Projektkostenkalkulation EP'!$B$8,5)+CO$9),"TTT") = "Sa",
                                    TEXT((EDATE('Projektkostenkalkulation EP'!$B$8,5)+CO$9),"TTT") = "So",
                                    IF(ISNA(VLOOKUP(EDATE('Projektkostenkalkulation EP'!$B$8,5)+CO$9,Datenquellen!$F$7:$H$45,3,FALSE))," ",VLOOKUP(EDATE('Projektkostenkalkulation EP'!$B$8,5)+CO$9,Datenquellen!$F$7:$H$45,3,FALSE))="X"
                                    ),
                          "X",
                          ""
                          ),
               "X"
            )</f>
        <v/>
      </c>
      <c r="CQ51" s="232" t="str">
        <f xml:space="preserve"> IF(TEXT((EDATE('Projektkostenkalkulation EP'!$B$8,5)+CP$9),"MM")=TEXT((EDATE('Projektkostenkalkulation EP'!$B$8,5)+(CP$9-1)),"MM"),
             IF(
                        OR(
                                    TEXT((EDATE('Projektkostenkalkulation EP'!$B$8,5)+CP$9),"TTT") = "Sa",
                                    TEXT((EDATE('Projektkostenkalkulation EP'!$B$8,5)+CP$9),"TTT") = "So",
                                    IF(ISNA(VLOOKUP(EDATE('Projektkostenkalkulation EP'!$B$8,5)+CP$9,Datenquellen!$F$7:$H$45,3,FALSE))," ",VLOOKUP(EDATE('Projektkostenkalkulation EP'!$B$8,5)+CP$9,Datenquellen!$F$7:$H$45,3,FALSE))="X"
                                    ),
                          "X",
                          ""
                          ),
               "X"
            )</f>
        <v/>
      </c>
      <c r="CR51" s="232" t="str">
        <f xml:space="preserve"> IF(TEXT((EDATE('Projektkostenkalkulation EP'!$B$8,5)+CQ$9),"MM")=TEXT((EDATE('Projektkostenkalkulation EP'!$B$8,5)+(CQ$9-1)),"MM"),
             IF(
                        OR(
                                    TEXT((EDATE('Projektkostenkalkulation EP'!$B$8,5)+CQ$9),"TTT") = "Sa",
                                    TEXT((EDATE('Projektkostenkalkulation EP'!$B$8,5)+CQ$9),"TTT") = "So",
                                    IF(ISNA(VLOOKUP(EDATE('Projektkostenkalkulation EP'!$B$8,5)+CQ$9,Datenquellen!$F$7:$H$45,3,FALSE))," ",VLOOKUP(EDATE('Projektkostenkalkulation EP'!$B$8,5)+CQ$9,Datenquellen!$F$7:$H$45,3,FALSE))="X"
                                    ),
                          "X",
                          ""
                          ),
               "X"
            )</f>
        <v>X</v>
      </c>
      <c r="CS51" s="232" t="str">
        <f xml:space="preserve"> IF(TEXT((EDATE('Projektkostenkalkulation EP'!$B$8,5)+CR$9),"MM")=TEXT((EDATE('Projektkostenkalkulation EP'!$B$8,5)+(CR$9-1)),"MM"),
             IF(
                        OR(
                                    TEXT((EDATE('Projektkostenkalkulation EP'!$B$8,5)+CR$9),"TTT") = "Sa",
                                    TEXT((EDATE('Projektkostenkalkulation EP'!$B$8,5)+CR$9),"TTT") = "So",
                                    IF(ISNA(VLOOKUP(EDATE('Projektkostenkalkulation EP'!$B$8,5)+CR$9,Datenquellen!$F$7:$H$45,3,FALSE))," ",VLOOKUP(EDATE('Projektkostenkalkulation EP'!$B$8,5)+CR$9,Datenquellen!$F$7:$H$45,3,FALSE))="X"
                                    ),
                          "X",
                          ""
                          ),
               "X"
            )</f>
        <v>X</v>
      </c>
      <c r="CT51" s="232" t="str">
        <f xml:space="preserve"> IF(TEXT((EDATE('Projektkostenkalkulation EP'!$B$8,5)+CS$9),"MM")=TEXT((EDATE('Projektkostenkalkulation EP'!$B$8,5)+(CS$9-1)),"MM"),
             IF(
                        OR(
                                    TEXT((EDATE('Projektkostenkalkulation EP'!$B$8,5)+CS$9),"TTT") = "Sa",
                                    TEXT((EDATE('Projektkostenkalkulation EP'!$B$8,5)+CS$9),"TTT") = "So",
                                    IF(ISNA(VLOOKUP(EDATE('Projektkostenkalkulation EP'!$B$8,5)+CS$9,Datenquellen!$F$7:$H$45,3,FALSE))," ",VLOOKUP(EDATE('Projektkostenkalkulation EP'!$B$8,5)+CS$9,Datenquellen!$F$7:$H$45,3,FALSE))="X"
                                    ),
                          "X",
                          ""
                          ),
               "X"
            )</f>
        <v/>
      </c>
      <c r="CU51" s="232" t="str">
        <f xml:space="preserve"> IF(TEXT((EDATE('Projektkostenkalkulation EP'!$B$8,5)+CT$9),"MM")=TEXT((EDATE('Projektkostenkalkulation EP'!$B$8,5)+(CT$9-1)),"MM"),
             IF(
                        OR(
                                    TEXT((EDATE('Projektkostenkalkulation EP'!$B$8,5)+CT$9),"TTT") = "Sa",
                                    TEXT((EDATE('Projektkostenkalkulation EP'!$B$8,5)+CT$9),"TTT") = "So",
                                    IF(ISNA(VLOOKUP(EDATE('Projektkostenkalkulation EP'!$B$8,5)+CT$9,Datenquellen!$F$7:$H$45,3,FALSE))," ",VLOOKUP(EDATE('Projektkostenkalkulation EP'!$B$8,5)+CT$9,Datenquellen!$F$7:$H$45,3,FALSE))="X"
                                    ),
                          "X",
                          ""
                          ),
               "X"
            )</f>
        <v/>
      </c>
      <c r="CV51" s="232" t="str">
        <f xml:space="preserve"> IF(TEXT((EDATE('Projektkostenkalkulation EP'!$B$8,5)+CU$9),"MM")=TEXT((EDATE('Projektkostenkalkulation EP'!$B$8,5)+(CU$9-1)),"MM"),
             IF(
                        OR(
                                    TEXT((EDATE('Projektkostenkalkulation EP'!$B$8,5)+CU$9),"TTT") = "Sa",
                                    TEXT((EDATE('Projektkostenkalkulation EP'!$B$8,5)+CU$9),"TTT") = "So",
                                    IF(ISNA(VLOOKUP(EDATE('Projektkostenkalkulation EP'!$B$8,5)+CU$9,Datenquellen!$F$7:$H$45,3,FALSE))," ",VLOOKUP(EDATE('Projektkostenkalkulation EP'!$B$8,5)+CU$9,Datenquellen!$F$7:$H$45,3,FALSE))="X"
                                    ),
                          "X",
                          ""
                          ),
               "X"
            )</f>
        <v/>
      </c>
      <c r="CW51" s="232" t="str">
        <f xml:space="preserve"> IF(TEXT((EDATE('Projektkostenkalkulation EP'!$B$8,5)+CV$9),"MM")=TEXT((EDATE('Projektkostenkalkulation EP'!$B$8,5)+(CV$9-1)),"MM"),
             IF(
                        OR(
                                    TEXT((EDATE('Projektkostenkalkulation EP'!$B$8,5)+CV$9),"TTT") = "Sa",
                                    TEXT((EDATE('Projektkostenkalkulation EP'!$B$8,5)+CV$9),"TTT") = "So",
                                    IF(ISNA(VLOOKUP(EDATE('Projektkostenkalkulation EP'!$B$8,5)+CV$9,Datenquellen!$F$7:$H$45,3,FALSE))," ",VLOOKUP(EDATE('Projektkostenkalkulation EP'!$B$8,5)+CV$9,Datenquellen!$F$7:$H$45,3,FALSE))="X"
                                    ),
                          "X",
                          ""
                          ),
               "X"
            )</f>
        <v/>
      </c>
      <c r="CX51" s="232" t="str">
        <f xml:space="preserve"> IF(TEXT((EDATE('Projektkostenkalkulation EP'!$B$8,5)+CW$9),"MM")=TEXT((EDATE('Projektkostenkalkulation EP'!$B$8,5)+(CW$9-1)),"MM"),
             IF(
                        OR(
                                    TEXT((EDATE('Projektkostenkalkulation EP'!$B$8,5)+CW$9),"TTT") = "Sa",
                                    TEXT((EDATE('Projektkostenkalkulation EP'!$B$8,5)+CW$9),"TTT") = "So",
                                    IF(ISNA(VLOOKUP(EDATE('Projektkostenkalkulation EP'!$B$8,5)+CW$9,Datenquellen!$F$7:$H$45,3,FALSE))," ",VLOOKUP(EDATE('Projektkostenkalkulation EP'!$B$8,5)+CW$9,Datenquellen!$F$7:$H$45,3,FALSE))="X"
                                    ),
                          "X",
                          ""
                          ),
               "X"
            )</f>
        <v/>
      </c>
      <c r="CY51" s="232" t="str">
        <f xml:space="preserve"> IF(TEXT((EDATE('Projektkostenkalkulation EP'!$B$8,5)+CX$9),"MM")=TEXT((EDATE('Projektkostenkalkulation EP'!$B$8,5)+(CX$9-1)),"MM"),
             IF(
                        OR(
                                    TEXT((EDATE('Projektkostenkalkulation EP'!$B$8,5)+CX$9),"TTT") = "Sa",
                                    TEXT((EDATE('Projektkostenkalkulation EP'!$B$8,5)+CX$9),"TTT") = "So",
                                    IF(ISNA(VLOOKUP(EDATE('Projektkostenkalkulation EP'!$B$8,5)+CX$9,Datenquellen!$F$7:$H$45,3,FALSE))," ",VLOOKUP(EDATE('Projektkostenkalkulation EP'!$B$8,5)+CX$9,Datenquellen!$F$7:$H$45,3,FALSE))="X"
                                    ),
                          "X",
                          ""
                          ),
               "X"
            )</f>
        <v>X</v>
      </c>
      <c r="CZ51" s="232" t="str">
        <f xml:space="preserve"> IF(TEXT((EDATE('Projektkostenkalkulation EP'!$B$8,5)+CY$9),"MM")=TEXT((EDATE('Projektkostenkalkulation EP'!$B$8,5)+(CY$9-1)),"MM"),
             IF(
                        OR(
                                    TEXT((EDATE('Projektkostenkalkulation EP'!$B$8,5)+CY$9),"TTT") = "Sa",
                                    TEXT((EDATE('Projektkostenkalkulation EP'!$B$8,5)+CY$9),"TTT") = "So",
                                    IF(ISNA(VLOOKUP(EDATE('Projektkostenkalkulation EP'!$B$8,5)+CY$9,Datenquellen!$F$7:$H$45,3,FALSE))," ",VLOOKUP(EDATE('Projektkostenkalkulation EP'!$B$8,5)+CY$9,Datenquellen!$F$7:$H$45,3,FALSE))="X"
                                    ),
                          "X",
                          ""
                          ),
               "X"
            )</f>
        <v>X</v>
      </c>
      <c r="DA51" s="233" t="str">
        <f xml:space="preserve"> IF(TEXT((EDATE('Projektkostenkalkulation EP'!$B$8,5)+CZ$9),"MM")=TEXT((EDATE('Projektkostenkalkulation EP'!$B$8,5)+(CZ$9-1)),"MM"),
             IF(
                        OR(
                                    TEXT((EDATE('Projektkostenkalkulation EP'!$B$8,5)+CZ$9),"TTT") = "Sa",
                                    TEXT((EDATE('Projektkostenkalkulation EP'!$B$8,5)+CZ$9),"TTT") = "So",
                                    IF(ISNA(VLOOKUP(EDATE('Projektkostenkalkulation EP'!$B$8,5)+CZ$9,Datenquellen!$F$7:$H$45,3,FALSE))," ",VLOOKUP(EDATE('Projektkostenkalkulation EP'!$B$8,5)+CZ$9,Datenquellen!$F$7:$H$45,3,FALSE))="X"
                                    ),
                          "X",
                          ""
                          ),
               "X"
            )</f>
        <v>X</v>
      </c>
      <c r="DB51" s="234"/>
      <c r="DC51" s="235"/>
      <c r="DD51" s="476"/>
      <c r="DE51" s="473"/>
      <c r="DF51" s="231"/>
      <c r="DG51" s="232" t="str">
        <f>IF(
            OR(
                     TEXT(EDATE('Projektkostenkalkulation EP'!$B$8,5),"TTT") = "Sa",
                     TEXT(EDATE('Projektkostenkalkulation EP'!$B$8,5),"TTT") = "So",
                     IF(ISNA(VLOOKUP(EDATE('Projektkostenkalkulation EP'!$B$8,5),Datenquellen!$F$7:$H$45,3,FALSE))," ",VLOOKUP(EDATE('Projektkostenkalkulation EP'!$B$8,5),Datenquellen!$F$7:$H$45,3,FALSE))="X"
                            ),
                    "X",
                    ""
            )</f>
        <v>X</v>
      </c>
      <c r="DH51" s="232" t="str">
        <f xml:space="preserve"> IF(TEXT((EDATE('Projektkostenkalkulation EP'!$B$8,5)+DG$9),"MM")=TEXT((EDATE('Projektkostenkalkulation EP'!$B$8,5)+(DG$9-1)),"MM"),
             IF(
                        OR(
                                    TEXT((EDATE('Projektkostenkalkulation EP'!$B$8,5)+DG$9),"TTT") = "Sa",
                                    TEXT((EDATE('Projektkostenkalkulation EP'!$B$8,5)+DG$9),"TTT") = "So",
                                    IF(ISNA(VLOOKUP(EDATE('Projektkostenkalkulation EP'!$B$8,5)+DG$9,Datenquellen!$F$7:$H$45,3,FALSE))," ",VLOOKUP(EDATE('Projektkostenkalkulation EP'!$B$8,5)+DG$9,Datenquellen!$F$7:$H$45,3,FALSE))="X"
                                    ),
                          "X",
                          ""
                          ),
               "X"
            )</f>
        <v>X</v>
      </c>
      <c r="DI51" s="232" t="str">
        <f xml:space="preserve"> IF(TEXT((EDATE('Projektkostenkalkulation EP'!$B$8,5)+DH$9),"MM")=TEXT((EDATE('Projektkostenkalkulation EP'!$B$8,5)+(DH$9-1)),"MM"),
             IF(
                        OR(
                                    TEXT((EDATE('Projektkostenkalkulation EP'!$B$8,5)+DH$9),"TTT") = "Sa",
                                    TEXT((EDATE('Projektkostenkalkulation EP'!$B$8,5)+DH$9),"TTT") = "So",
                                    IF(ISNA(VLOOKUP(EDATE('Projektkostenkalkulation EP'!$B$8,5)+DH$9,Datenquellen!$F$7:$H$45,3,FALSE))," ",VLOOKUP(EDATE('Projektkostenkalkulation EP'!$B$8,5)+DH$9,Datenquellen!$F$7:$H$45,3,FALSE))="X"
                                    ),
                          "X",
                          ""
                          ),
               "X"
            )</f>
        <v/>
      </c>
      <c r="DJ51" s="232" t="str">
        <f xml:space="preserve"> IF(TEXT((EDATE('Projektkostenkalkulation EP'!$B$8,5)+DI$9),"MM")=TEXT((EDATE('Projektkostenkalkulation EP'!$B$8,5)+(DI$9-1)),"MM"),
             IF(
                        OR(
                                    TEXT((EDATE('Projektkostenkalkulation EP'!$B$8,5)+DI$9),"TTT") = "Sa",
                                    TEXT((EDATE('Projektkostenkalkulation EP'!$B$8,5)+DI$9),"TTT") = "So",
                                    IF(ISNA(VLOOKUP(EDATE('Projektkostenkalkulation EP'!$B$8,5)+DI$9,Datenquellen!$F$7:$H$45,3,FALSE))," ",VLOOKUP(EDATE('Projektkostenkalkulation EP'!$B$8,5)+DI$9,Datenquellen!$F$7:$H$45,3,FALSE))="X"
                                    ),
                          "X",
                          ""
                          ),
               "X"
            )</f>
        <v/>
      </c>
      <c r="DK51" s="232" t="str">
        <f xml:space="preserve"> IF(TEXT((EDATE('Projektkostenkalkulation EP'!$B$8,5)+DJ$9),"MM")=TEXT((EDATE('Projektkostenkalkulation EP'!$B$8,5)+(DJ$9-1)),"MM"),
             IF(
                        OR(
                                    TEXT((EDATE('Projektkostenkalkulation EP'!$B$8,5)+DJ$9),"TTT") = "Sa",
                                    TEXT((EDATE('Projektkostenkalkulation EP'!$B$8,5)+DJ$9),"TTT") = "So",
                                    IF(ISNA(VLOOKUP(EDATE('Projektkostenkalkulation EP'!$B$8,5)+DJ$9,Datenquellen!$F$7:$H$45,3,FALSE))," ",VLOOKUP(EDATE('Projektkostenkalkulation EP'!$B$8,5)+DJ$9,Datenquellen!$F$7:$H$45,3,FALSE))="X"
                                    ),
                          "X",
                          ""
                          ),
               "X"
            )</f>
        <v/>
      </c>
      <c r="DL51" s="232" t="str">
        <f xml:space="preserve"> IF(TEXT((EDATE('Projektkostenkalkulation EP'!$B$8,5)+DK$9),"MM")=TEXT((EDATE('Projektkostenkalkulation EP'!$B$8,5)+(DK$9-1)),"MM"),
             IF(
                        OR(
                                    TEXT((EDATE('Projektkostenkalkulation EP'!$B$8,5)+DK$9),"TTT") = "Sa",
                                    TEXT((EDATE('Projektkostenkalkulation EP'!$B$8,5)+DK$9),"TTT") = "So",
                                    IF(ISNA(VLOOKUP(EDATE('Projektkostenkalkulation EP'!$B$8,5)+DK$9,Datenquellen!$F$7:$H$45,3,FALSE))," ",VLOOKUP(EDATE('Projektkostenkalkulation EP'!$B$8,5)+DK$9,Datenquellen!$F$7:$H$45,3,FALSE))="X"
                                    ),
                          "X",
                          ""
                          ),
               "X"
            )</f>
        <v/>
      </c>
      <c r="DM51" s="232" t="str">
        <f xml:space="preserve"> IF(TEXT((EDATE('Projektkostenkalkulation EP'!$B$8,5)+DL$9),"MM")=TEXT((EDATE('Projektkostenkalkulation EP'!$B$8,5)+(DL$9-1)),"MM"),
             IF(
                        OR(
                                    TEXT((EDATE('Projektkostenkalkulation EP'!$B$8,5)+DL$9),"TTT") = "Sa",
                                    TEXT((EDATE('Projektkostenkalkulation EP'!$B$8,5)+DL$9),"TTT") = "So",
                                    IF(ISNA(VLOOKUP(EDATE('Projektkostenkalkulation EP'!$B$8,5)+DL$9,Datenquellen!$F$7:$H$45,3,FALSE))," ",VLOOKUP(EDATE('Projektkostenkalkulation EP'!$B$8,5)+DL$9,Datenquellen!$F$7:$H$45,3,FALSE))="X"
                                    ),
                          "X",
                          ""
                          ),
               "X"
            )</f>
        <v/>
      </c>
      <c r="DN51" s="232" t="str">
        <f xml:space="preserve"> IF(TEXT((EDATE('Projektkostenkalkulation EP'!$B$8,5)+DM$9),"MM")=TEXT((EDATE('Projektkostenkalkulation EP'!$B$8,5)+(DM$9-1)),"MM"),
             IF(
                        OR(
                                    TEXT((EDATE('Projektkostenkalkulation EP'!$B$8,5)+DM$9),"TTT") = "Sa",
                                    TEXT((EDATE('Projektkostenkalkulation EP'!$B$8,5)+DM$9),"TTT") = "So",
                                    IF(ISNA(VLOOKUP(EDATE('Projektkostenkalkulation EP'!$B$8,5)+DM$9,Datenquellen!$F$7:$H$45,3,FALSE))," ",VLOOKUP(EDATE('Projektkostenkalkulation EP'!$B$8,5)+DM$9,Datenquellen!$F$7:$H$45,3,FALSE))="X"
                                    ),
                          "X",
                          ""
                          ),
               "X"
            )</f>
        <v>X</v>
      </c>
      <c r="DO51" s="232" t="str">
        <f xml:space="preserve"> IF(TEXT((EDATE('Projektkostenkalkulation EP'!$B$8,5)+DN$9),"MM")=TEXT((EDATE('Projektkostenkalkulation EP'!$B$8,5)+(DN$9-1)),"MM"),
             IF(
                        OR(
                                    TEXT((EDATE('Projektkostenkalkulation EP'!$B$8,5)+DN$9),"TTT") = "Sa",
                                    TEXT((EDATE('Projektkostenkalkulation EP'!$B$8,5)+DN$9),"TTT") = "So",
                                    IF(ISNA(VLOOKUP(EDATE('Projektkostenkalkulation EP'!$B$8,5)+DN$9,Datenquellen!$F$7:$H$45,3,FALSE))," ",VLOOKUP(EDATE('Projektkostenkalkulation EP'!$B$8,5)+DN$9,Datenquellen!$F$7:$H$45,3,FALSE))="X"
                                    ),
                          "X",
                          ""
                          ),
               "X"
            )</f>
        <v>X</v>
      </c>
      <c r="DP51" s="232" t="str">
        <f xml:space="preserve"> IF(TEXT((EDATE('Projektkostenkalkulation EP'!$B$8,5)+DO$9),"MM")=TEXT((EDATE('Projektkostenkalkulation EP'!$B$8,5)+(DO$9-1)),"MM"),
             IF(
                        OR(
                                    TEXT((EDATE('Projektkostenkalkulation EP'!$B$8,5)+DO$9),"TTT") = "Sa",
                                    TEXT((EDATE('Projektkostenkalkulation EP'!$B$8,5)+DO$9),"TTT") = "So",
                                    IF(ISNA(VLOOKUP(EDATE('Projektkostenkalkulation EP'!$B$8,5)+DO$9,Datenquellen!$F$7:$H$45,3,FALSE))," ",VLOOKUP(EDATE('Projektkostenkalkulation EP'!$B$8,5)+DO$9,Datenquellen!$F$7:$H$45,3,FALSE))="X"
                                    ),
                          "X",
                          ""
                          ),
               "X"
            )</f>
        <v/>
      </c>
      <c r="DQ51" s="232" t="str">
        <f xml:space="preserve"> IF(TEXT((EDATE('Projektkostenkalkulation EP'!$B$8,5)+DP$9),"MM")=TEXT((EDATE('Projektkostenkalkulation EP'!$B$8,5)+(DP$9-1)),"MM"),
             IF(
                        OR(
                                    TEXT((EDATE('Projektkostenkalkulation EP'!$B$8,5)+DP$9),"TTT") = "Sa",
                                    TEXT((EDATE('Projektkostenkalkulation EP'!$B$8,5)+DP$9),"TTT") = "So",
                                    IF(ISNA(VLOOKUP(EDATE('Projektkostenkalkulation EP'!$B$8,5)+DP$9,Datenquellen!$F$7:$H$45,3,FALSE))," ",VLOOKUP(EDATE('Projektkostenkalkulation EP'!$B$8,5)+DP$9,Datenquellen!$F$7:$H$45,3,FALSE))="X"
                                    ),
                          "X",
                          ""
                          ),
               "X"
            )</f>
        <v/>
      </c>
      <c r="DR51" s="232" t="str">
        <f xml:space="preserve"> IF(TEXT((EDATE('Projektkostenkalkulation EP'!$B$8,5)+DQ$9),"MM")=TEXT((EDATE('Projektkostenkalkulation EP'!$B$8,5)+(DQ$9-1)),"MM"),
             IF(
                        OR(
                                    TEXT((EDATE('Projektkostenkalkulation EP'!$B$8,5)+DQ$9),"TTT") = "Sa",
                                    TEXT((EDATE('Projektkostenkalkulation EP'!$B$8,5)+DQ$9),"TTT") = "So",
                                    IF(ISNA(VLOOKUP(EDATE('Projektkostenkalkulation EP'!$B$8,5)+DQ$9,Datenquellen!$F$7:$H$45,3,FALSE))," ",VLOOKUP(EDATE('Projektkostenkalkulation EP'!$B$8,5)+DQ$9,Datenquellen!$F$7:$H$45,3,FALSE))="X"
                                    ),
                          "X",
                          ""
                          ),
               "X"
            )</f>
        <v/>
      </c>
      <c r="DS51" s="232" t="str">
        <f xml:space="preserve"> IF(TEXT((EDATE('Projektkostenkalkulation EP'!$B$8,5)+DR$9),"MM")=TEXT((EDATE('Projektkostenkalkulation EP'!$B$8,5)+(DR$9-1)),"MM"),
             IF(
                        OR(
                                    TEXT((EDATE('Projektkostenkalkulation EP'!$B$8,5)+DR$9),"TTT") = "Sa",
                                    TEXT((EDATE('Projektkostenkalkulation EP'!$B$8,5)+DR$9),"TTT") = "So",
                                    IF(ISNA(VLOOKUP(EDATE('Projektkostenkalkulation EP'!$B$8,5)+DR$9,Datenquellen!$F$7:$H$45,3,FALSE))," ",VLOOKUP(EDATE('Projektkostenkalkulation EP'!$B$8,5)+DR$9,Datenquellen!$F$7:$H$45,3,FALSE))="X"
                                    ),
                          "X",
                          ""
                          ),
               "X"
            )</f>
        <v/>
      </c>
      <c r="DT51" s="232" t="str">
        <f xml:space="preserve"> IF(TEXT((EDATE('Projektkostenkalkulation EP'!$B$8,5)+DS$9),"MM")=TEXT((EDATE('Projektkostenkalkulation EP'!$B$8,5)+(DS$9-1)),"MM"),
             IF(
                        OR(
                                    TEXT((EDATE('Projektkostenkalkulation EP'!$B$8,5)+DS$9),"TTT") = "Sa",
                                    TEXT((EDATE('Projektkostenkalkulation EP'!$B$8,5)+DS$9),"TTT") = "So",
                                    IF(ISNA(VLOOKUP(EDATE('Projektkostenkalkulation EP'!$B$8,5)+DS$9,Datenquellen!$F$7:$H$45,3,FALSE))," ",VLOOKUP(EDATE('Projektkostenkalkulation EP'!$B$8,5)+DS$9,Datenquellen!$F$7:$H$45,3,FALSE))="X"
                                    ),
                          "X",
                          ""
                          ),
               "X"
            )</f>
        <v/>
      </c>
      <c r="DU51" s="232" t="str">
        <f xml:space="preserve"> IF(TEXT((EDATE('Projektkostenkalkulation EP'!$B$8,5)+DT$9),"MM")=TEXT((EDATE('Projektkostenkalkulation EP'!$B$8,5)+(DT$9-1)),"MM"),
             IF(
                        OR(
                                    TEXT((EDATE('Projektkostenkalkulation EP'!$B$8,5)+DT$9),"TTT") = "Sa",
                                    TEXT((EDATE('Projektkostenkalkulation EP'!$B$8,5)+DT$9),"TTT") = "So",
                                    IF(ISNA(VLOOKUP(EDATE('Projektkostenkalkulation EP'!$B$8,5)+DT$9,Datenquellen!$F$7:$H$45,3,FALSE))," ",VLOOKUP(EDATE('Projektkostenkalkulation EP'!$B$8,5)+DT$9,Datenquellen!$F$7:$H$45,3,FALSE))="X"
                                    ),
                          "X",
                          ""
                          ),
               "X"
            )</f>
        <v>X</v>
      </c>
      <c r="DV51" s="232" t="str">
        <f xml:space="preserve"> IF(TEXT((EDATE('Projektkostenkalkulation EP'!$B$8,5)+DU$9),"MM")=TEXT((EDATE('Projektkostenkalkulation EP'!$B$8,5)+(DU$9-1)),"MM"),
             IF(
                        OR(
                                    TEXT((EDATE('Projektkostenkalkulation EP'!$B$8,5)+DU$9),"TTT") = "Sa",
                                    TEXT((EDATE('Projektkostenkalkulation EP'!$B$8,5)+DU$9),"TTT") = "So",
                                    IF(ISNA(VLOOKUP(EDATE('Projektkostenkalkulation EP'!$B$8,5)+DU$9,Datenquellen!$F$7:$H$45,3,FALSE))," ",VLOOKUP(EDATE('Projektkostenkalkulation EP'!$B$8,5)+DU$9,Datenquellen!$F$7:$H$45,3,FALSE))="X"
                                    ),
                          "X",
                          ""
                          ),
               "X"
            )</f>
        <v>X</v>
      </c>
      <c r="DW51" s="232" t="str">
        <f xml:space="preserve"> IF(TEXT((EDATE('Projektkostenkalkulation EP'!$B$8,5)+DV$9),"MM")=TEXT((EDATE('Projektkostenkalkulation EP'!$B$8,5)+(DV$9-1)),"MM"),
             IF(
                        OR(
                                    TEXT((EDATE('Projektkostenkalkulation EP'!$B$8,5)+DV$9),"TTT") = "Sa",
                                    TEXT((EDATE('Projektkostenkalkulation EP'!$B$8,5)+DV$9),"TTT") = "So",
                                    IF(ISNA(VLOOKUP(EDATE('Projektkostenkalkulation EP'!$B$8,5)+DV$9,Datenquellen!$F$7:$H$45,3,FALSE))," ",VLOOKUP(EDATE('Projektkostenkalkulation EP'!$B$8,5)+DV$9,Datenquellen!$F$7:$H$45,3,FALSE))="X"
                                    ),
                          "X",
                          ""
                          ),
               "X"
            )</f>
        <v/>
      </c>
      <c r="DX51" s="232" t="str">
        <f xml:space="preserve"> IF(TEXT((EDATE('Projektkostenkalkulation EP'!$B$8,5)+DW$9),"MM")=TEXT((EDATE('Projektkostenkalkulation EP'!$B$8,5)+(DW$9-1)),"MM"),
             IF(
                        OR(
                                    TEXT((EDATE('Projektkostenkalkulation EP'!$B$8,5)+DW$9),"TTT") = "Sa",
                                    TEXT((EDATE('Projektkostenkalkulation EP'!$B$8,5)+DW$9),"TTT") = "So",
                                    IF(ISNA(VLOOKUP(EDATE('Projektkostenkalkulation EP'!$B$8,5)+DW$9,Datenquellen!$F$7:$H$45,3,FALSE))," ",VLOOKUP(EDATE('Projektkostenkalkulation EP'!$B$8,5)+DW$9,Datenquellen!$F$7:$H$45,3,FALSE))="X"
                                    ),
                          "X",
                          ""
                          ),
               "X"
            )</f>
        <v/>
      </c>
      <c r="DY51" s="232" t="str">
        <f xml:space="preserve"> IF(TEXT((EDATE('Projektkostenkalkulation EP'!$B$8,5)+DX$9),"MM")=TEXT((EDATE('Projektkostenkalkulation EP'!$B$8,5)+(DX$9-1)),"MM"),
             IF(
                        OR(
                                    TEXT((EDATE('Projektkostenkalkulation EP'!$B$8,5)+DX$9),"TTT") = "Sa",
                                    TEXT((EDATE('Projektkostenkalkulation EP'!$B$8,5)+DX$9),"TTT") = "So",
                                    IF(ISNA(VLOOKUP(EDATE('Projektkostenkalkulation EP'!$B$8,5)+DX$9,Datenquellen!$F$7:$H$45,3,FALSE))," ",VLOOKUP(EDATE('Projektkostenkalkulation EP'!$B$8,5)+DX$9,Datenquellen!$F$7:$H$45,3,FALSE))="X"
                                    ),
                          "X",
                          ""
                          ),
               "X"
            )</f>
        <v/>
      </c>
      <c r="DZ51" s="232" t="str">
        <f xml:space="preserve"> IF(TEXT((EDATE('Projektkostenkalkulation EP'!$B$8,5)+DY$9),"MM")=TEXT((EDATE('Projektkostenkalkulation EP'!$B$8,5)+(DY$9-1)),"MM"),
             IF(
                        OR(
                                    TEXT((EDATE('Projektkostenkalkulation EP'!$B$8,5)+DY$9),"TTT") = "Sa",
                                    TEXT((EDATE('Projektkostenkalkulation EP'!$B$8,5)+DY$9),"TTT") = "So",
                                    IF(ISNA(VLOOKUP(EDATE('Projektkostenkalkulation EP'!$B$8,5)+DY$9,Datenquellen!$F$7:$H$45,3,FALSE))," ",VLOOKUP(EDATE('Projektkostenkalkulation EP'!$B$8,5)+DY$9,Datenquellen!$F$7:$H$45,3,FALSE))="X"
                                    ),
                          "X",
                          ""
                          ),
               "X"
            )</f>
        <v/>
      </c>
      <c r="EA51" s="232" t="str">
        <f xml:space="preserve"> IF(TEXT((EDATE('Projektkostenkalkulation EP'!$B$8,5)+DZ$9),"MM")=TEXT((EDATE('Projektkostenkalkulation EP'!$B$8,5)+(DZ$9-1)),"MM"),
             IF(
                        OR(
                                    TEXT((EDATE('Projektkostenkalkulation EP'!$B$8,5)+DZ$9),"TTT") = "Sa",
                                    TEXT((EDATE('Projektkostenkalkulation EP'!$B$8,5)+DZ$9),"TTT") = "So",
                                    IF(ISNA(VLOOKUP(EDATE('Projektkostenkalkulation EP'!$B$8,5)+DZ$9,Datenquellen!$F$7:$H$45,3,FALSE))," ",VLOOKUP(EDATE('Projektkostenkalkulation EP'!$B$8,5)+DZ$9,Datenquellen!$F$7:$H$45,3,FALSE))="X"
                                    ),
                          "X",
                          ""
                          ),
               "X"
            )</f>
        <v/>
      </c>
      <c r="EB51" s="232" t="str">
        <f xml:space="preserve"> IF(TEXT((EDATE('Projektkostenkalkulation EP'!$B$8,5)+EA$9),"MM")=TEXT((EDATE('Projektkostenkalkulation EP'!$B$8,5)+(EA$9-1)),"MM"),
             IF(
                        OR(
                                    TEXT((EDATE('Projektkostenkalkulation EP'!$B$8,5)+EA$9),"TTT") = "Sa",
                                    TEXT((EDATE('Projektkostenkalkulation EP'!$B$8,5)+EA$9),"TTT") = "So",
                                    IF(ISNA(VLOOKUP(EDATE('Projektkostenkalkulation EP'!$B$8,5)+EA$9,Datenquellen!$F$7:$H$45,3,FALSE))," ",VLOOKUP(EDATE('Projektkostenkalkulation EP'!$B$8,5)+EA$9,Datenquellen!$F$7:$H$45,3,FALSE))="X"
                                    ),
                          "X",
                          ""
                          ),
               "X"
            )</f>
        <v>X</v>
      </c>
      <c r="EC51" s="232" t="str">
        <f xml:space="preserve"> IF(TEXT((EDATE('Projektkostenkalkulation EP'!$B$8,5)+EB$9),"MM")=TEXT((EDATE('Projektkostenkalkulation EP'!$B$8,5)+(EB$9-1)),"MM"),
             IF(
                        OR(
                                    TEXT((EDATE('Projektkostenkalkulation EP'!$B$8,5)+EB$9),"TTT") = "Sa",
                                    TEXT((EDATE('Projektkostenkalkulation EP'!$B$8,5)+EB$9),"TTT") = "So",
                                    IF(ISNA(VLOOKUP(EDATE('Projektkostenkalkulation EP'!$B$8,5)+EB$9,Datenquellen!$F$7:$H$45,3,FALSE))," ",VLOOKUP(EDATE('Projektkostenkalkulation EP'!$B$8,5)+EB$9,Datenquellen!$F$7:$H$45,3,FALSE))="X"
                                    ),
                          "X",
                          ""
                          ),
               "X"
            )</f>
        <v>X</v>
      </c>
      <c r="ED51" s="232" t="str">
        <f xml:space="preserve"> IF(TEXT((EDATE('Projektkostenkalkulation EP'!$B$8,5)+EC$9),"MM")=TEXT((EDATE('Projektkostenkalkulation EP'!$B$8,5)+(EC$9-1)),"MM"),
             IF(
                        OR(
                                    TEXT((EDATE('Projektkostenkalkulation EP'!$B$8,5)+EC$9),"TTT") = "Sa",
                                    TEXT((EDATE('Projektkostenkalkulation EP'!$B$8,5)+EC$9),"TTT") = "So",
                                    IF(ISNA(VLOOKUP(EDATE('Projektkostenkalkulation EP'!$B$8,5)+EC$9,Datenquellen!$F$7:$H$45,3,FALSE))," ",VLOOKUP(EDATE('Projektkostenkalkulation EP'!$B$8,5)+EC$9,Datenquellen!$F$7:$H$45,3,FALSE))="X"
                                    ),
                          "X",
                          ""
                          ),
               "X"
            )</f>
        <v/>
      </c>
      <c r="EE51" s="232" t="str">
        <f xml:space="preserve"> IF(TEXT((EDATE('Projektkostenkalkulation EP'!$B$8,5)+ED$9),"MM")=TEXT((EDATE('Projektkostenkalkulation EP'!$B$8,5)+(ED$9-1)),"MM"),
             IF(
                        OR(
                                    TEXT((EDATE('Projektkostenkalkulation EP'!$B$8,5)+ED$9),"TTT") = "Sa",
                                    TEXT((EDATE('Projektkostenkalkulation EP'!$B$8,5)+ED$9),"TTT") = "So",
                                    IF(ISNA(VLOOKUP(EDATE('Projektkostenkalkulation EP'!$B$8,5)+ED$9,Datenquellen!$F$7:$H$45,3,FALSE))," ",VLOOKUP(EDATE('Projektkostenkalkulation EP'!$B$8,5)+ED$9,Datenquellen!$F$7:$H$45,3,FALSE))="X"
                                    ),
                          "X",
                          ""
                          ),
               "X"
            )</f>
        <v/>
      </c>
      <c r="EF51" s="232" t="str">
        <f xml:space="preserve"> IF(TEXT((EDATE('Projektkostenkalkulation EP'!$B$8,5)+EE$9),"MM")=TEXT((EDATE('Projektkostenkalkulation EP'!$B$8,5)+(EE$9-1)),"MM"),
             IF(
                        OR(
                                    TEXT((EDATE('Projektkostenkalkulation EP'!$B$8,5)+EE$9),"TTT") = "Sa",
                                    TEXT((EDATE('Projektkostenkalkulation EP'!$B$8,5)+EE$9),"TTT") = "So",
                                    IF(ISNA(VLOOKUP(EDATE('Projektkostenkalkulation EP'!$B$8,5)+EE$9,Datenquellen!$F$7:$H$45,3,FALSE))," ",VLOOKUP(EDATE('Projektkostenkalkulation EP'!$B$8,5)+EE$9,Datenquellen!$F$7:$H$45,3,FALSE))="X"
                                    ),
                          "X",
                          ""
                          ),
               "X"
            )</f>
        <v/>
      </c>
      <c r="EG51" s="232" t="str">
        <f xml:space="preserve"> IF(TEXT((EDATE('Projektkostenkalkulation EP'!$B$8,5)+EF$9),"MM")=TEXT((EDATE('Projektkostenkalkulation EP'!$B$8,5)+(EF$9-1)),"MM"),
             IF(
                        OR(
                                    TEXT((EDATE('Projektkostenkalkulation EP'!$B$8,5)+EF$9),"TTT") = "Sa",
                                    TEXT((EDATE('Projektkostenkalkulation EP'!$B$8,5)+EF$9),"TTT") = "So",
                                    IF(ISNA(VLOOKUP(EDATE('Projektkostenkalkulation EP'!$B$8,5)+EF$9,Datenquellen!$F$7:$H$45,3,FALSE))," ",VLOOKUP(EDATE('Projektkostenkalkulation EP'!$B$8,5)+EF$9,Datenquellen!$F$7:$H$45,3,FALSE))="X"
                                    ),
                          "X",
                          ""
                          ),
               "X"
            )</f>
        <v/>
      </c>
      <c r="EH51" s="232" t="str">
        <f xml:space="preserve"> IF(TEXT((EDATE('Projektkostenkalkulation EP'!$B$8,5)+EG$9),"MM")=TEXT((EDATE('Projektkostenkalkulation EP'!$B$8,5)+(EG$9-1)),"MM"),
             IF(
                        OR(
                                    TEXT((EDATE('Projektkostenkalkulation EP'!$B$8,5)+EG$9),"TTT") = "Sa",
                                    TEXT((EDATE('Projektkostenkalkulation EP'!$B$8,5)+EG$9),"TTT") = "So",
                                    IF(ISNA(VLOOKUP(EDATE('Projektkostenkalkulation EP'!$B$8,5)+EG$9,Datenquellen!$F$7:$H$45,3,FALSE))," ",VLOOKUP(EDATE('Projektkostenkalkulation EP'!$B$8,5)+EG$9,Datenquellen!$F$7:$H$45,3,FALSE))="X"
                                    ),
                          "X",
                          ""
                          ),
               "X"
            )</f>
        <v/>
      </c>
      <c r="EI51" s="232" t="str">
        <f xml:space="preserve"> IF(TEXT((EDATE('Projektkostenkalkulation EP'!$B$8,5)+EH$9),"MM")=TEXT((EDATE('Projektkostenkalkulation EP'!$B$8,5)+(EH$9-1)),"MM"),
             IF(
                        OR(
                                    TEXT((EDATE('Projektkostenkalkulation EP'!$B$8,5)+EH$9),"TTT") = "Sa",
                                    TEXT((EDATE('Projektkostenkalkulation EP'!$B$8,5)+EH$9),"TTT") = "So",
                                    IF(ISNA(VLOOKUP(EDATE('Projektkostenkalkulation EP'!$B$8,5)+EH$9,Datenquellen!$F$7:$H$45,3,FALSE))," ",VLOOKUP(EDATE('Projektkostenkalkulation EP'!$B$8,5)+EH$9,Datenquellen!$F$7:$H$45,3,FALSE))="X"
                                    ),
                          "X",
                          ""
                          ),
               "X"
            )</f>
        <v>X</v>
      </c>
      <c r="EJ51" s="232" t="str">
        <f xml:space="preserve"> IF(TEXT((EDATE('Projektkostenkalkulation EP'!$B$8,5)+EI$9),"MM")=TEXT((EDATE('Projektkostenkalkulation EP'!$B$8,5)+(EI$9-1)),"MM"),
             IF(
                        OR(
                                    TEXT((EDATE('Projektkostenkalkulation EP'!$B$8,5)+EI$9),"TTT") = "Sa",
                                    TEXT((EDATE('Projektkostenkalkulation EP'!$B$8,5)+EI$9),"TTT") = "So",
                                    IF(ISNA(VLOOKUP(EDATE('Projektkostenkalkulation EP'!$B$8,5)+EI$9,Datenquellen!$F$7:$H$45,3,FALSE))," ",VLOOKUP(EDATE('Projektkostenkalkulation EP'!$B$8,5)+EI$9,Datenquellen!$F$7:$H$45,3,FALSE))="X"
                                    ),
                          "X",
                          ""
                          ),
               "X"
            )</f>
        <v>X</v>
      </c>
      <c r="EK51" s="248" t="str">
        <f xml:space="preserve"> IF(TEXT((EDATE('Projektkostenkalkulation EP'!$B$8,5)+EJ$9),"MM")=TEXT((EDATE('Projektkostenkalkulation EP'!$B$8,5)+(EJ$9-1)),"MM"),
             IF(
                        OR(
                                    TEXT((EDATE('Projektkostenkalkulation EP'!$B$8,5)+EJ$9),"TTT") = "Sa",
                                    TEXT((EDATE('Projektkostenkalkulation EP'!$B$8,5)+EJ$9),"TTT") = "So",
                                    IF(ISNA(VLOOKUP(EDATE('Projektkostenkalkulation EP'!$B$8,5)+EJ$9,Datenquellen!$F$7:$H$45,3,FALSE))," ",VLOOKUP(EDATE('Projektkostenkalkulation EP'!$B$8,5)+EJ$9,Datenquellen!$F$7:$H$45,3,FALSE))="X"
                                    ),
                          "X",
                          ""
                          ),
               "X"
            )</f>
        <v>X</v>
      </c>
      <c r="EL51" s="249"/>
      <c r="EM51" s="235"/>
      <c r="EN51" s="476"/>
      <c r="EO51" s="473"/>
      <c r="EP51" s="231"/>
      <c r="EQ51" s="232" t="str">
        <f>IF(
            OR(
                     TEXT(EDATE('Projektkostenkalkulation EP'!$B$8,5),"TTT") = "Sa",
                     TEXT(EDATE('Projektkostenkalkulation EP'!$B$8,5),"TTT") = "So",
                     IF(ISNA(VLOOKUP(EDATE('Projektkostenkalkulation EP'!$B$8,5),Datenquellen!$F$7:$H$45,3,FALSE))," ",VLOOKUP(EDATE('Projektkostenkalkulation EP'!$B$8,5),Datenquellen!$F$7:$H$45,3,FALSE))="X"
                            ),
                    "X",
                    ""
            )</f>
        <v>X</v>
      </c>
      <c r="ER51" s="232" t="str">
        <f xml:space="preserve"> IF(TEXT((EDATE('Projektkostenkalkulation EP'!$B$8,5)+EQ$9),"MM")=TEXT((EDATE('Projektkostenkalkulation EP'!$B$8,5)+(EQ$9-1)),"MM"),
             IF(
                        OR(
                                    TEXT((EDATE('Projektkostenkalkulation EP'!$B$8,5)+EQ$9),"TTT") = "Sa",
                                    TEXT((EDATE('Projektkostenkalkulation EP'!$B$8,5)+EQ$9),"TTT") = "So",
                                    IF(ISNA(VLOOKUP(EDATE('Projektkostenkalkulation EP'!$B$8,5)+EQ$9,Datenquellen!$F$7:$H$45,3,FALSE))," ",VLOOKUP(EDATE('Projektkostenkalkulation EP'!$B$8,5)+EQ$9,Datenquellen!$F$7:$H$45,3,FALSE))="X"
                                    ),
                          "X",
                          ""
                          ),
               "X"
            )</f>
        <v>X</v>
      </c>
      <c r="ES51" s="232" t="str">
        <f xml:space="preserve"> IF(TEXT((EDATE('Projektkostenkalkulation EP'!$B$8,5)+ER$9),"MM")=TEXT((EDATE('Projektkostenkalkulation EP'!$B$8,5)+(ER$9-1)),"MM"),
             IF(
                        OR(
                                    TEXT((EDATE('Projektkostenkalkulation EP'!$B$8,5)+ER$9),"TTT") = "Sa",
                                    TEXT((EDATE('Projektkostenkalkulation EP'!$B$8,5)+ER$9),"TTT") = "So",
                                    IF(ISNA(VLOOKUP(EDATE('Projektkostenkalkulation EP'!$B$8,5)+ER$9,Datenquellen!$F$7:$H$45,3,FALSE))," ",VLOOKUP(EDATE('Projektkostenkalkulation EP'!$B$8,5)+ER$9,Datenquellen!$F$7:$H$45,3,FALSE))="X"
                                    ),
                          "X",
                          ""
                          ),
               "X"
            )</f>
        <v/>
      </c>
      <c r="ET51" s="232" t="str">
        <f xml:space="preserve"> IF(TEXT((EDATE('Projektkostenkalkulation EP'!$B$8,5)+ES$9),"MM")=TEXT((EDATE('Projektkostenkalkulation EP'!$B$8,5)+(ES$9-1)),"MM"),
             IF(
                        OR(
                                    TEXT((EDATE('Projektkostenkalkulation EP'!$B$8,5)+ES$9),"TTT") = "Sa",
                                    TEXT((EDATE('Projektkostenkalkulation EP'!$B$8,5)+ES$9),"TTT") = "So",
                                    IF(ISNA(VLOOKUP(EDATE('Projektkostenkalkulation EP'!$B$8,5)+ES$9,Datenquellen!$F$7:$H$45,3,FALSE))," ",VLOOKUP(EDATE('Projektkostenkalkulation EP'!$B$8,5)+ES$9,Datenquellen!$F$7:$H$45,3,FALSE))="X"
                                    ),
                          "X",
                          ""
                          ),
               "X"
            )</f>
        <v/>
      </c>
      <c r="EU51" s="232" t="str">
        <f xml:space="preserve"> IF(TEXT((EDATE('Projektkostenkalkulation EP'!$B$8,5)+ET$9),"MM")=TEXT((EDATE('Projektkostenkalkulation EP'!$B$8,5)+(ET$9-1)),"MM"),
             IF(
                        OR(
                                    TEXT((EDATE('Projektkostenkalkulation EP'!$B$8,5)+ET$9),"TTT") = "Sa",
                                    TEXT((EDATE('Projektkostenkalkulation EP'!$B$8,5)+ET$9),"TTT") = "So",
                                    IF(ISNA(VLOOKUP(EDATE('Projektkostenkalkulation EP'!$B$8,5)+ET$9,Datenquellen!$F$7:$H$45,3,FALSE))," ",VLOOKUP(EDATE('Projektkostenkalkulation EP'!$B$8,5)+ET$9,Datenquellen!$F$7:$H$45,3,FALSE))="X"
                                    ),
                          "X",
                          ""
                          ),
               "X"
            )</f>
        <v/>
      </c>
      <c r="EV51" s="232" t="str">
        <f xml:space="preserve"> IF(TEXT((EDATE('Projektkostenkalkulation EP'!$B$8,5)+EU$9),"MM")=TEXT((EDATE('Projektkostenkalkulation EP'!$B$8,5)+(EU$9-1)),"MM"),
             IF(
                        OR(
                                    TEXT((EDATE('Projektkostenkalkulation EP'!$B$8,5)+EU$9),"TTT") = "Sa",
                                    TEXT((EDATE('Projektkostenkalkulation EP'!$B$8,5)+EU$9),"TTT") = "So",
                                    IF(ISNA(VLOOKUP(EDATE('Projektkostenkalkulation EP'!$B$8,5)+EU$9,Datenquellen!$F$7:$H$45,3,FALSE))," ",VLOOKUP(EDATE('Projektkostenkalkulation EP'!$B$8,5)+EU$9,Datenquellen!$F$7:$H$45,3,FALSE))="X"
                                    ),
                          "X",
                          ""
                          ),
               "X"
            )</f>
        <v/>
      </c>
      <c r="EW51" s="232" t="str">
        <f xml:space="preserve"> IF(TEXT((EDATE('Projektkostenkalkulation EP'!$B$8,5)+EV$9),"MM")=TEXT((EDATE('Projektkostenkalkulation EP'!$B$8,5)+(EV$9-1)),"MM"),
             IF(
                        OR(
                                    TEXT((EDATE('Projektkostenkalkulation EP'!$B$8,5)+EV$9),"TTT") = "Sa",
                                    TEXT((EDATE('Projektkostenkalkulation EP'!$B$8,5)+EV$9),"TTT") = "So",
                                    IF(ISNA(VLOOKUP(EDATE('Projektkostenkalkulation EP'!$B$8,5)+EV$9,Datenquellen!$F$7:$H$45,3,FALSE))," ",VLOOKUP(EDATE('Projektkostenkalkulation EP'!$B$8,5)+EV$9,Datenquellen!$F$7:$H$45,3,FALSE))="X"
                                    ),
                          "X",
                          ""
                          ),
               "X"
            )</f>
        <v/>
      </c>
      <c r="EX51" s="232" t="str">
        <f xml:space="preserve"> IF(TEXT((EDATE('Projektkostenkalkulation EP'!$B$8,5)+EW$9),"MM")=TEXT((EDATE('Projektkostenkalkulation EP'!$B$8,5)+(EW$9-1)),"MM"),
             IF(
                        OR(
                                    TEXT((EDATE('Projektkostenkalkulation EP'!$B$8,5)+EW$9),"TTT") = "Sa",
                                    TEXT((EDATE('Projektkostenkalkulation EP'!$B$8,5)+EW$9),"TTT") = "So",
                                    IF(ISNA(VLOOKUP(EDATE('Projektkostenkalkulation EP'!$B$8,5)+EW$9,Datenquellen!$F$7:$H$45,3,FALSE))," ",VLOOKUP(EDATE('Projektkostenkalkulation EP'!$B$8,5)+EW$9,Datenquellen!$F$7:$H$45,3,FALSE))="X"
                                    ),
                          "X",
                          ""
                          ),
               "X"
            )</f>
        <v>X</v>
      </c>
      <c r="EY51" s="232" t="str">
        <f xml:space="preserve"> IF(TEXT((EDATE('Projektkostenkalkulation EP'!$B$8,5)+EX$9),"MM")=TEXT((EDATE('Projektkostenkalkulation EP'!$B$8,5)+(EX$9-1)),"MM"),
             IF(
                        OR(
                                    TEXT((EDATE('Projektkostenkalkulation EP'!$B$8,5)+EX$9),"TTT") = "Sa",
                                    TEXT((EDATE('Projektkostenkalkulation EP'!$B$8,5)+EX$9),"TTT") = "So",
                                    IF(ISNA(VLOOKUP(EDATE('Projektkostenkalkulation EP'!$B$8,5)+EX$9,Datenquellen!$F$7:$H$45,3,FALSE))," ",VLOOKUP(EDATE('Projektkostenkalkulation EP'!$B$8,5)+EX$9,Datenquellen!$F$7:$H$45,3,FALSE))="X"
                                    ),
                          "X",
                          ""
                          ),
               "X"
            )</f>
        <v>X</v>
      </c>
      <c r="EZ51" s="232" t="str">
        <f xml:space="preserve"> IF(TEXT((EDATE('Projektkostenkalkulation EP'!$B$8,5)+EY$9),"MM")=TEXT((EDATE('Projektkostenkalkulation EP'!$B$8,5)+(EY$9-1)),"MM"),
             IF(
                        OR(
                                    TEXT((EDATE('Projektkostenkalkulation EP'!$B$8,5)+EY$9),"TTT") = "Sa",
                                    TEXT((EDATE('Projektkostenkalkulation EP'!$B$8,5)+EY$9),"TTT") = "So",
                                    IF(ISNA(VLOOKUP(EDATE('Projektkostenkalkulation EP'!$B$8,5)+EY$9,Datenquellen!$F$7:$H$45,3,FALSE))," ",VLOOKUP(EDATE('Projektkostenkalkulation EP'!$B$8,5)+EY$9,Datenquellen!$F$7:$H$45,3,FALSE))="X"
                                    ),
                          "X",
                          ""
                          ),
               "X"
            )</f>
        <v/>
      </c>
      <c r="FA51" s="232" t="str">
        <f xml:space="preserve"> IF(TEXT((EDATE('Projektkostenkalkulation EP'!$B$8,5)+EZ$9),"MM")=TEXT((EDATE('Projektkostenkalkulation EP'!$B$8,5)+(EZ$9-1)),"MM"),
             IF(
                        OR(
                                    TEXT((EDATE('Projektkostenkalkulation EP'!$B$8,5)+EZ$9),"TTT") = "Sa",
                                    TEXT((EDATE('Projektkostenkalkulation EP'!$B$8,5)+EZ$9),"TTT") = "So",
                                    IF(ISNA(VLOOKUP(EDATE('Projektkostenkalkulation EP'!$B$8,5)+EZ$9,Datenquellen!$F$7:$H$45,3,FALSE))," ",VLOOKUP(EDATE('Projektkostenkalkulation EP'!$B$8,5)+EZ$9,Datenquellen!$F$7:$H$45,3,FALSE))="X"
                                    ),
                          "X",
                          ""
                          ),
               "X"
            )</f>
        <v/>
      </c>
      <c r="FB51" s="232" t="str">
        <f xml:space="preserve"> IF(TEXT((EDATE('Projektkostenkalkulation EP'!$B$8,5)+FA$9),"MM")=TEXT((EDATE('Projektkostenkalkulation EP'!$B$8,5)+(FA$9-1)),"MM"),
             IF(
                        OR(
                                    TEXT((EDATE('Projektkostenkalkulation EP'!$B$8,5)+FA$9),"TTT") = "Sa",
                                    TEXT((EDATE('Projektkostenkalkulation EP'!$B$8,5)+FA$9),"TTT") = "So",
                                    IF(ISNA(VLOOKUP(EDATE('Projektkostenkalkulation EP'!$B$8,5)+FA$9,Datenquellen!$F$7:$H$45,3,FALSE))," ",VLOOKUP(EDATE('Projektkostenkalkulation EP'!$B$8,5)+FA$9,Datenquellen!$F$7:$H$45,3,FALSE))="X"
                                    ),
                          "X",
                          ""
                          ),
               "X"
            )</f>
        <v/>
      </c>
      <c r="FC51" s="232" t="str">
        <f xml:space="preserve"> IF(TEXT((EDATE('Projektkostenkalkulation EP'!$B$8,5)+FB$9),"MM")=TEXT((EDATE('Projektkostenkalkulation EP'!$B$8,5)+(FB$9-1)),"MM"),
             IF(
                        OR(
                                    TEXT((EDATE('Projektkostenkalkulation EP'!$B$8,5)+FB$9),"TTT") = "Sa",
                                    TEXT((EDATE('Projektkostenkalkulation EP'!$B$8,5)+FB$9),"TTT") = "So",
                                    IF(ISNA(VLOOKUP(EDATE('Projektkostenkalkulation EP'!$B$8,5)+FB$9,Datenquellen!$F$7:$H$45,3,FALSE))," ",VLOOKUP(EDATE('Projektkostenkalkulation EP'!$B$8,5)+FB$9,Datenquellen!$F$7:$H$45,3,FALSE))="X"
                                    ),
                          "X",
                          ""
                          ),
               "X"
            )</f>
        <v/>
      </c>
      <c r="FD51" s="232" t="str">
        <f xml:space="preserve"> IF(TEXT((EDATE('Projektkostenkalkulation EP'!$B$8,5)+FC$9),"MM")=TEXT((EDATE('Projektkostenkalkulation EP'!$B$8,5)+(FC$9-1)),"MM"),
             IF(
                        OR(
                                    TEXT((EDATE('Projektkostenkalkulation EP'!$B$8,5)+FC$9),"TTT") = "Sa",
                                    TEXT((EDATE('Projektkostenkalkulation EP'!$B$8,5)+FC$9),"TTT") = "So",
                                    IF(ISNA(VLOOKUP(EDATE('Projektkostenkalkulation EP'!$B$8,5)+FC$9,Datenquellen!$F$7:$H$45,3,FALSE))," ",VLOOKUP(EDATE('Projektkostenkalkulation EP'!$B$8,5)+FC$9,Datenquellen!$F$7:$H$45,3,FALSE))="X"
                                    ),
                          "X",
                          ""
                          ),
               "X"
            )</f>
        <v/>
      </c>
      <c r="FE51" s="232" t="str">
        <f xml:space="preserve"> IF(TEXT((EDATE('Projektkostenkalkulation EP'!$B$8,5)+FD$9),"MM")=TEXT((EDATE('Projektkostenkalkulation EP'!$B$8,5)+(FD$9-1)),"MM"),
             IF(
                        OR(
                                    TEXT((EDATE('Projektkostenkalkulation EP'!$B$8,5)+FD$9),"TTT") = "Sa",
                                    TEXT((EDATE('Projektkostenkalkulation EP'!$B$8,5)+FD$9),"TTT") = "So",
                                    IF(ISNA(VLOOKUP(EDATE('Projektkostenkalkulation EP'!$B$8,5)+FD$9,Datenquellen!$F$7:$H$45,3,FALSE))," ",VLOOKUP(EDATE('Projektkostenkalkulation EP'!$B$8,5)+FD$9,Datenquellen!$F$7:$H$45,3,FALSE))="X"
                                    ),
                          "X",
                          ""
                          ),
               "X"
            )</f>
        <v>X</v>
      </c>
      <c r="FF51" s="232" t="str">
        <f xml:space="preserve"> IF(TEXT((EDATE('Projektkostenkalkulation EP'!$B$8,5)+FE$9),"MM")=TEXT((EDATE('Projektkostenkalkulation EP'!$B$8,5)+(FE$9-1)),"MM"),
             IF(
                        OR(
                                    TEXT((EDATE('Projektkostenkalkulation EP'!$B$8,5)+FE$9),"TTT") = "Sa",
                                    TEXT((EDATE('Projektkostenkalkulation EP'!$B$8,5)+FE$9),"TTT") = "So",
                                    IF(ISNA(VLOOKUP(EDATE('Projektkostenkalkulation EP'!$B$8,5)+FE$9,Datenquellen!$F$7:$H$45,3,FALSE))," ",VLOOKUP(EDATE('Projektkostenkalkulation EP'!$B$8,5)+FE$9,Datenquellen!$F$7:$H$45,3,FALSE))="X"
                                    ),
                          "X",
                          ""
                          ),
               "X"
            )</f>
        <v>X</v>
      </c>
      <c r="FG51" s="232" t="str">
        <f xml:space="preserve"> IF(TEXT((EDATE('Projektkostenkalkulation EP'!$B$8,5)+FF$9),"MM")=TEXT((EDATE('Projektkostenkalkulation EP'!$B$8,5)+(FF$9-1)),"MM"),
             IF(
                        OR(
                                    TEXT((EDATE('Projektkostenkalkulation EP'!$B$8,5)+FF$9),"TTT") = "Sa",
                                    TEXT((EDATE('Projektkostenkalkulation EP'!$B$8,5)+FF$9),"TTT") = "So",
                                    IF(ISNA(VLOOKUP(EDATE('Projektkostenkalkulation EP'!$B$8,5)+FF$9,Datenquellen!$F$7:$H$45,3,FALSE))," ",VLOOKUP(EDATE('Projektkostenkalkulation EP'!$B$8,5)+FF$9,Datenquellen!$F$7:$H$45,3,FALSE))="X"
                                    ),
                          "X",
                          ""
                          ),
               "X"
            )</f>
        <v/>
      </c>
      <c r="FH51" s="232" t="str">
        <f xml:space="preserve"> IF(TEXT((EDATE('Projektkostenkalkulation EP'!$B$8,5)+FG$9),"MM")=TEXT((EDATE('Projektkostenkalkulation EP'!$B$8,5)+(FG$9-1)),"MM"),
             IF(
                        OR(
                                    TEXT((EDATE('Projektkostenkalkulation EP'!$B$8,5)+FG$9),"TTT") = "Sa",
                                    TEXT((EDATE('Projektkostenkalkulation EP'!$B$8,5)+FG$9),"TTT") = "So",
                                    IF(ISNA(VLOOKUP(EDATE('Projektkostenkalkulation EP'!$B$8,5)+FG$9,Datenquellen!$F$7:$H$45,3,FALSE))," ",VLOOKUP(EDATE('Projektkostenkalkulation EP'!$B$8,5)+FG$9,Datenquellen!$F$7:$H$45,3,FALSE))="X"
                                    ),
                          "X",
                          ""
                          ),
               "X"
            )</f>
        <v/>
      </c>
      <c r="FI51" s="232" t="str">
        <f xml:space="preserve"> IF(TEXT((EDATE('Projektkostenkalkulation EP'!$B$8,5)+FH$9),"MM")=TEXT((EDATE('Projektkostenkalkulation EP'!$B$8,5)+(FH$9-1)),"MM"),
             IF(
                        OR(
                                    TEXT((EDATE('Projektkostenkalkulation EP'!$B$8,5)+FH$9),"TTT") = "Sa",
                                    TEXT((EDATE('Projektkostenkalkulation EP'!$B$8,5)+FH$9),"TTT") = "So",
                                    IF(ISNA(VLOOKUP(EDATE('Projektkostenkalkulation EP'!$B$8,5)+FH$9,Datenquellen!$F$7:$H$45,3,FALSE))," ",VLOOKUP(EDATE('Projektkostenkalkulation EP'!$B$8,5)+FH$9,Datenquellen!$F$7:$H$45,3,FALSE))="X"
                                    ),
                          "X",
                          ""
                          ),
               "X"
            )</f>
        <v/>
      </c>
      <c r="FJ51" s="232" t="str">
        <f xml:space="preserve"> IF(TEXT((EDATE('Projektkostenkalkulation EP'!$B$8,5)+FI$9),"MM")=TEXT((EDATE('Projektkostenkalkulation EP'!$B$8,5)+(FI$9-1)),"MM"),
             IF(
                        OR(
                                    TEXT((EDATE('Projektkostenkalkulation EP'!$B$8,5)+FI$9),"TTT") = "Sa",
                                    TEXT((EDATE('Projektkostenkalkulation EP'!$B$8,5)+FI$9),"TTT") = "So",
                                    IF(ISNA(VLOOKUP(EDATE('Projektkostenkalkulation EP'!$B$8,5)+FI$9,Datenquellen!$F$7:$H$45,3,FALSE))," ",VLOOKUP(EDATE('Projektkostenkalkulation EP'!$B$8,5)+FI$9,Datenquellen!$F$7:$H$45,3,FALSE))="X"
                                    ),
                          "X",
                          ""
                          ),
               "X"
            )</f>
        <v/>
      </c>
      <c r="FK51" s="232" t="str">
        <f xml:space="preserve"> IF(TEXT((EDATE('Projektkostenkalkulation EP'!$B$8,5)+FJ$9),"MM")=TEXT((EDATE('Projektkostenkalkulation EP'!$B$8,5)+(FJ$9-1)),"MM"),
             IF(
                        OR(
                                    TEXT((EDATE('Projektkostenkalkulation EP'!$B$8,5)+FJ$9),"TTT") = "Sa",
                                    TEXT((EDATE('Projektkostenkalkulation EP'!$B$8,5)+FJ$9),"TTT") = "So",
                                    IF(ISNA(VLOOKUP(EDATE('Projektkostenkalkulation EP'!$B$8,5)+FJ$9,Datenquellen!$F$7:$H$45,3,FALSE))," ",VLOOKUP(EDATE('Projektkostenkalkulation EP'!$B$8,5)+FJ$9,Datenquellen!$F$7:$H$45,3,FALSE))="X"
                                    ),
                          "X",
                          ""
                          ),
               "X"
            )</f>
        <v/>
      </c>
      <c r="FL51" s="232" t="str">
        <f xml:space="preserve"> IF(TEXT((EDATE('Projektkostenkalkulation EP'!$B$8,5)+FK$9),"MM")=TEXT((EDATE('Projektkostenkalkulation EP'!$B$8,5)+(FK$9-1)),"MM"),
             IF(
                        OR(
                                    TEXT((EDATE('Projektkostenkalkulation EP'!$B$8,5)+FK$9),"TTT") = "Sa",
                                    TEXT((EDATE('Projektkostenkalkulation EP'!$B$8,5)+FK$9),"TTT") = "So",
                                    IF(ISNA(VLOOKUP(EDATE('Projektkostenkalkulation EP'!$B$8,5)+FK$9,Datenquellen!$F$7:$H$45,3,FALSE))," ",VLOOKUP(EDATE('Projektkostenkalkulation EP'!$B$8,5)+FK$9,Datenquellen!$F$7:$H$45,3,FALSE))="X"
                                    ),
                          "X",
                          ""
                          ),
               "X"
            )</f>
        <v>X</v>
      </c>
      <c r="FM51" s="232" t="str">
        <f xml:space="preserve"> IF(TEXT((EDATE('Projektkostenkalkulation EP'!$B$8,5)+FL$9),"MM")=TEXT((EDATE('Projektkostenkalkulation EP'!$B$8,5)+(FL$9-1)),"MM"),
             IF(
                        OR(
                                    TEXT((EDATE('Projektkostenkalkulation EP'!$B$8,5)+FL$9),"TTT") = "Sa",
                                    TEXT((EDATE('Projektkostenkalkulation EP'!$B$8,5)+FL$9),"TTT") = "So",
                                    IF(ISNA(VLOOKUP(EDATE('Projektkostenkalkulation EP'!$B$8,5)+FL$9,Datenquellen!$F$7:$H$45,3,FALSE))," ",VLOOKUP(EDATE('Projektkostenkalkulation EP'!$B$8,5)+FL$9,Datenquellen!$F$7:$H$45,3,FALSE))="X"
                                    ),
                          "X",
                          ""
                          ),
               "X"
            )</f>
        <v>X</v>
      </c>
      <c r="FN51" s="232" t="str">
        <f xml:space="preserve"> IF(TEXT((EDATE('Projektkostenkalkulation EP'!$B$8,5)+FM$9),"MM")=TEXT((EDATE('Projektkostenkalkulation EP'!$B$8,5)+(FM$9-1)),"MM"),
             IF(
                        OR(
                                    TEXT((EDATE('Projektkostenkalkulation EP'!$B$8,5)+FM$9),"TTT") = "Sa",
                                    TEXT((EDATE('Projektkostenkalkulation EP'!$B$8,5)+FM$9),"TTT") = "So",
                                    IF(ISNA(VLOOKUP(EDATE('Projektkostenkalkulation EP'!$B$8,5)+FM$9,Datenquellen!$F$7:$H$45,3,FALSE))," ",VLOOKUP(EDATE('Projektkostenkalkulation EP'!$B$8,5)+FM$9,Datenquellen!$F$7:$H$45,3,FALSE))="X"
                                    ),
                          "X",
                          ""
                          ),
               "X"
            )</f>
        <v/>
      </c>
      <c r="FO51" s="232" t="str">
        <f xml:space="preserve"> IF(TEXT((EDATE('Projektkostenkalkulation EP'!$B$8,5)+FN$9),"MM")=TEXT((EDATE('Projektkostenkalkulation EP'!$B$8,5)+(FN$9-1)),"MM"),
             IF(
                        OR(
                                    TEXT((EDATE('Projektkostenkalkulation EP'!$B$8,5)+FN$9),"TTT") = "Sa",
                                    TEXT((EDATE('Projektkostenkalkulation EP'!$B$8,5)+FN$9),"TTT") = "So",
                                    IF(ISNA(VLOOKUP(EDATE('Projektkostenkalkulation EP'!$B$8,5)+FN$9,Datenquellen!$F$7:$H$45,3,FALSE))," ",VLOOKUP(EDATE('Projektkostenkalkulation EP'!$B$8,5)+FN$9,Datenquellen!$F$7:$H$45,3,FALSE))="X"
                                    ),
                          "X",
                          ""
                          ),
               "X"
            )</f>
        <v/>
      </c>
      <c r="FP51" s="232" t="str">
        <f xml:space="preserve"> IF(TEXT((EDATE('Projektkostenkalkulation EP'!$B$8,5)+FO$9),"MM")=TEXT((EDATE('Projektkostenkalkulation EP'!$B$8,5)+(FO$9-1)),"MM"),
             IF(
                        OR(
                                    TEXT((EDATE('Projektkostenkalkulation EP'!$B$8,5)+FO$9),"TTT") = "Sa",
                                    TEXT((EDATE('Projektkostenkalkulation EP'!$B$8,5)+FO$9),"TTT") = "So",
                                    IF(ISNA(VLOOKUP(EDATE('Projektkostenkalkulation EP'!$B$8,5)+FO$9,Datenquellen!$F$7:$H$45,3,FALSE))," ",VLOOKUP(EDATE('Projektkostenkalkulation EP'!$B$8,5)+FO$9,Datenquellen!$F$7:$H$45,3,FALSE))="X"
                                    ),
                          "X",
                          ""
                          ),
               "X"
            )</f>
        <v/>
      </c>
      <c r="FQ51" s="232" t="str">
        <f xml:space="preserve"> IF(TEXT((EDATE('Projektkostenkalkulation EP'!$B$8,5)+FP$9),"MM")=TEXT((EDATE('Projektkostenkalkulation EP'!$B$8,5)+(FP$9-1)),"MM"),
             IF(
                        OR(
                                    TEXT((EDATE('Projektkostenkalkulation EP'!$B$8,5)+FP$9),"TTT") = "Sa",
                                    TEXT((EDATE('Projektkostenkalkulation EP'!$B$8,5)+FP$9),"TTT") = "So",
                                    IF(ISNA(VLOOKUP(EDATE('Projektkostenkalkulation EP'!$B$8,5)+FP$9,Datenquellen!$F$7:$H$45,3,FALSE))," ",VLOOKUP(EDATE('Projektkostenkalkulation EP'!$B$8,5)+FP$9,Datenquellen!$F$7:$H$45,3,FALSE))="X"
                                    ),
                          "X",
                          ""
                          ),
               "X"
            )</f>
        <v/>
      </c>
      <c r="FR51" s="232" t="str">
        <f xml:space="preserve"> IF(TEXT((EDATE('Projektkostenkalkulation EP'!$B$8,5)+FQ$9),"MM")=TEXT((EDATE('Projektkostenkalkulation EP'!$B$8,5)+(FQ$9-1)),"MM"),
             IF(
                        OR(
                                    TEXT((EDATE('Projektkostenkalkulation EP'!$B$8,5)+FQ$9),"TTT") = "Sa",
                                    TEXT((EDATE('Projektkostenkalkulation EP'!$B$8,5)+FQ$9),"TTT") = "So",
                                    IF(ISNA(VLOOKUP(EDATE('Projektkostenkalkulation EP'!$B$8,5)+FQ$9,Datenquellen!$F$7:$H$45,3,FALSE))," ",VLOOKUP(EDATE('Projektkostenkalkulation EP'!$B$8,5)+FQ$9,Datenquellen!$F$7:$H$45,3,FALSE))="X"
                                    ),
                          "X",
                          ""
                          ),
               "X"
            )</f>
        <v/>
      </c>
      <c r="FS51" s="232" t="str">
        <f xml:space="preserve"> IF(TEXT((EDATE('Projektkostenkalkulation EP'!$B$8,5)+FR$9),"MM")=TEXT((EDATE('Projektkostenkalkulation EP'!$B$8,5)+(FR$9-1)),"MM"),
             IF(
                        OR(
                                    TEXT((EDATE('Projektkostenkalkulation EP'!$B$8,5)+FR$9),"TTT") = "Sa",
                                    TEXT((EDATE('Projektkostenkalkulation EP'!$B$8,5)+FR$9),"TTT") = "So",
                                    IF(ISNA(VLOOKUP(EDATE('Projektkostenkalkulation EP'!$B$8,5)+FR$9,Datenquellen!$F$7:$H$45,3,FALSE))," ",VLOOKUP(EDATE('Projektkostenkalkulation EP'!$B$8,5)+FR$9,Datenquellen!$F$7:$H$45,3,FALSE))="X"
                                    ),
                          "X",
                          ""
                          ),
               "X"
            )</f>
        <v>X</v>
      </c>
      <c r="FT51" s="232" t="str">
        <f xml:space="preserve"> IF(TEXT((EDATE('Projektkostenkalkulation EP'!$B$8,5)+FS$9),"MM")=TEXT((EDATE('Projektkostenkalkulation EP'!$B$8,5)+(FS$9-1)),"MM"),
             IF(
                        OR(
                                    TEXT((EDATE('Projektkostenkalkulation EP'!$B$8,5)+FS$9),"TTT") = "Sa",
                                    TEXT((EDATE('Projektkostenkalkulation EP'!$B$8,5)+FS$9),"TTT") = "So",
                                    IF(ISNA(VLOOKUP(EDATE('Projektkostenkalkulation EP'!$B$8,5)+FS$9,Datenquellen!$F$7:$H$45,3,FALSE))," ",VLOOKUP(EDATE('Projektkostenkalkulation EP'!$B$8,5)+FS$9,Datenquellen!$F$7:$H$45,3,FALSE))="X"
                                    ),
                          "X",
                          ""
                          ),
               "X"
            )</f>
        <v>X</v>
      </c>
      <c r="FU51" s="233" t="str">
        <f xml:space="preserve"> IF(TEXT((EDATE('Projektkostenkalkulation EP'!$B$8,5)+FT$9),"MM")=TEXT((EDATE('Projektkostenkalkulation EP'!$B$8,5)+(FT$9-1)),"MM"),
             IF(
                        OR(
                                    TEXT((EDATE('Projektkostenkalkulation EP'!$B$8,5)+FT$9),"TTT") = "Sa",
                                    TEXT((EDATE('Projektkostenkalkulation EP'!$B$8,5)+FT$9),"TTT") = "So",
                                    IF(ISNA(VLOOKUP(EDATE('Projektkostenkalkulation EP'!$B$8,5)+FT$9,Datenquellen!$F$7:$H$45,3,FALSE))," ",VLOOKUP(EDATE('Projektkostenkalkulation EP'!$B$8,5)+FT$9,Datenquellen!$F$7:$H$45,3,FALSE))="X"
                                    ),
                          "X",
                          ""
                          ),
               "X"
            )</f>
        <v>X</v>
      </c>
      <c r="FV51" s="234"/>
      <c r="FW51" s="235"/>
      <c r="FX51" s="476"/>
      <c r="FY51" s="473"/>
      <c r="FZ51" s="231"/>
      <c r="GA51" s="232" t="str">
        <f>IF(
            OR(
                     TEXT(EDATE('Projektkostenkalkulation EP'!$B$8,5),"TTT") = "Sa",
                     TEXT(EDATE('Projektkostenkalkulation EP'!$B$8,5),"TTT") = "So",
                     IF(ISNA(VLOOKUP(EDATE('Projektkostenkalkulation EP'!$B$8,5),Datenquellen!$F$7:$H$45,3,FALSE))," ",VLOOKUP(EDATE('Projektkostenkalkulation EP'!$B$8,5),Datenquellen!$F$7:$H$45,3,FALSE))="X"
                            ),
                    "X",
                    ""
            )</f>
        <v>X</v>
      </c>
      <c r="GB51" s="232" t="str">
        <f xml:space="preserve"> IF(TEXT((EDATE('Projektkostenkalkulation EP'!$B$8,5)+GA$9),"MM")=TEXT((EDATE('Projektkostenkalkulation EP'!$B$8,5)+(GA$9-1)),"MM"),
             IF(
                        OR(
                                    TEXT((EDATE('Projektkostenkalkulation EP'!$B$8,5)+GA$9),"TTT") = "Sa",
                                    TEXT((EDATE('Projektkostenkalkulation EP'!$B$8,5)+GA$9),"TTT") = "So",
                                    IF(ISNA(VLOOKUP(EDATE('Projektkostenkalkulation EP'!$B$8,5)+GA$9,Datenquellen!$F$7:$H$45,3,FALSE))," ",VLOOKUP(EDATE('Projektkostenkalkulation EP'!$B$8,5)+GA$9,Datenquellen!$F$7:$H$45,3,FALSE))="X"
                                    ),
                          "X",
                          ""
                          ),
               "X"
            )</f>
        <v>X</v>
      </c>
      <c r="GC51" s="232" t="str">
        <f xml:space="preserve"> IF(TEXT((EDATE('Projektkostenkalkulation EP'!$B$8,5)+GB$9),"MM")=TEXT((EDATE('Projektkostenkalkulation EP'!$B$8,5)+(GB$9-1)),"MM"),
             IF(
                        OR(
                                    TEXT((EDATE('Projektkostenkalkulation EP'!$B$8,5)+GB$9),"TTT") = "Sa",
                                    TEXT((EDATE('Projektkostenkalkulation EP'!$B$8,5)+GB$9),"TTT") = "So",
                                    IF(ISNA(VLOOKUP(EDATE('Projektkostenkalkulation EP'!$B$8,5)+GB$9,Datenquellen!$F$7:$H$45,3,FALSE))," ",VLOOKUP(EDATE('Projektkostenkalkulation EP'!$B$8,5)+GB$9,Datenquellen!$F$7:$H$45,3,FALSE))="X"
                                    ),
                          "X",
                          ""
                          ),
               "X"
            )</f>
        <v/>
      </c>
      <c r="GD51" s="232" t="str">
        <f xml:space="preserve"> IF(TEXT((EDATE('Projektkostenkalkulation EP'!$B$8,5)+GC$9),"MM")=TEXT((EDATE('Projektkostenkalkulation EP'!$B$8,5)+(GC$9-1)),"MM"),
             IF(
                        OR(
                                    TEXT((EDATE('Projektkostenkalkulation EP'!$B$8,5)+GC$9),"TTT") = "Sa",
                                    TEXT((EDATE('Projektkostenkalkulation EP'!$B$8,5)+GC$9),"TTT") = "So",
                                    IF(ISNA(VLOOKUP(EDATE('Projektkostenkalkulation EP'!$B$8,5)+GC$9,Datenquellen!$F$7:$H$45,3,FALSE))," ",VLOOKUP(EDATE('Projektkostenkalkulation EP'!$B$8,5)+GC$9,Datenquellen!$F$7:$H$45,3,FALSE))="X"
                                    ),
                          "X",
                          ""
                          ),
               "X"
            )</f>
        <v/>
      </c>
      <c r="GE51" s="232" t="str">
        <f xml:space="preserve"> IF(TEXT((EDATE('Projektkostenkalkulation EP'!$B$8,5)+GD$9),"MM")=TEXT((EDATE('Projektkostenkalkulation EP'!$B$8,5)+(GD$9-1)),"MM"),
             IF(
                        OR(
                                    TEXT((EDATE('Projektkostenkalkulation EP'!$B$8,5)+GD$9),"TTT") = "Sa",
                                    TEXT((EDATE('Projektkostenkalkulation EP'!$B$8,5)+GD$9),"TTT") = "So",
                                    IF(ISNA(VLOOKUP(EDATE('Projektkostenkalkulation EP'!$B$8,5)+GD$9,Datenquellen!$F$7:$H$45,3,FALSE))," ",VLOOKUP(EDATE('Projektkostenkalkulation EP'!$B$8,5)+GD$9,Datenquellen!$F$7:$H$45,3,FALSE))="X"
                                    ),
                          "X",
                          ""
                          ),
               "X"
            )</f>
        <v/>
      </c>
      <c r="GF51" s="232" t="str">
        <f xml:space="preserve"> IF(TEXT((EDATE('Projektkostenkalkulation EP'!$B$8,5)+GE$9),"MM")=TEXT((EDATE('Projektkostenkalkulation EP'!$B$8,5)+(GE$9-1)),"MM"),
             IF(
                        OR(
                                    TEXT((EDATE('Projektkostenkalkulation EP'!$B$8,5)+GE$9),"TTT") = "Sa",
                                    TEXT((EDATE('Projektkostenkalkulation EP'!$B$8,5)+GE$9),"TTT") = "So",
                                    IF(ISNA(VLOOKUP(EDATE('Projektkostenkalkulation EP'!$B$8,5)+GE$9,Datenquellen!$F$7:$H$45,3,FALSE))," ",VLOOKUP(EDATE('Projektkostenkalkulation EP'!$B$8,5)+GE$9,Datenquellen!$F$7:$H$45,3,FALSE))="X"
                                    ),
                          "X",
                          ""
                          ),
               "X"
            )</f>
        <v/>
      </c>
      <c r="GG51" s="232" t="str">
        <f xml:space="preserve"> IF(TEXT((EDATE('Projektkostenkalkulation EP'!$B$8,5)+GF$9),"MM")=TEXT((EDATE('Projektkostenkalkulation EP'!$B$8,5)+(GF$9-1)),"MM"),
             IF(
                        OR(
                                    TEXT((EDATE('Projektkostenkalkulation EP'!$B$8,5)+GF$9),"TTT") = "Sa",
                                    TEXT((EDATE('Projektkostenkalkulation EP'!$B$8,5)+GF$9),"TTT") = "So",
                                    IF(ISNA(VLOOKUP(EDATE('Projektkostenkalkulation EP'!$B$8,5)+GF$9,Datenquellen!$F$7:$H$45,3,FALSE))," ",VLOOKUP(EDATE('Projektkostenkalkulation EP'!$B$8,5)+GF$9,Datenquellen!$F$7:$H$45,3,FALSE))="X"
                                    ),
                          "X",
                          ""
                          ),
               "X"
            )</f>
        <v/>
      </c>
      <c r="GH51" s="232" t="str">
        <f xml:space="preserve"> IF(TEXT((EDATE('Projektkostenkalkulation EP'!$B$8,5)+GG$9),"MM")=TEXT((EDATE('Projektkostenkalkulation EP'!$B$8,5)+(GG$9-1)),"MM"),
             IF(
                        OR(
                                    TEXT((EDATE('Projektkostenkalkulation EP'!$B$8,5)+GG$9),"TTT") = "Sa",
                                    TEXT((EDATE('Projektkostenkalkulation EP'!$B$8,5)+GG$9),"TTT") = "So",
                                    IF(ISNA(VLOOKUP(EDATE('Projektkostenkalkulation EP'!$B$8,5)+GG$9,Datenquellen!$F$7:$H$45,3,FALSE))," ",VLOOKUP(EDATE('Projektkostenkalkulation EP'!$B$8,5)+GG$9,Datenquellen!$F$7:$H$45,3,FALSE))="X"
                                    ),
                          "X",
                          ""
                          ),
               "X"
            )</f>
        <v>X</v>
      </c>
      <c r="GI51" s="232" t="str">
        <f xml:space="preserve"> IF(TEXT((EDATE('Projektkostenkalkulation EP'!$B$8,5)+GH$9),"MM")=TEXT((EDATE('Projektkostenkalkulation EP'!$B$8,5)+(GH$9-1)),"MM"),
             IF(
                        OR(
                                    TEXT((EDATE('Projektkostenkalkulation EP'!$B$8,5)+GH$9),"TTT") = "Sa",
                                    TEXT((EDATE('Projektkostenkalkulation EP'!$B$8,5)+GH$9),"TTT") = "So",
                                    IF(ISNA(VLOOKUP(EDATE('Projektkostenkalkulation EP'!$B$8,5)+GH$9,Datenquellen!$F$7:$H$45,3,FALSE))," ",VLOOKUP(EDATE('Projektkostenkalkulation EP'!$B$8,5)+GH$9,Datenquellen!$F$7:$H$45,3,FALSE))="X"
                                    ),
                          "X",
                          ""
                          ),
               "X"
            )</f>
        <v>X</v>
      </c>
      <c r="GJ51" s="232" t="str">
        <f xml:space="preserve"> IF(TEXT((EDATE('Projektkostenkalkulation EP'!$B$8,5)+GI$9),"MM")=TEXT((EDATE('Projektkostenkalkulation EP'!$B$8,5)+(GI$9-1)),"MM"),
             IF(
                        OR(
                                    TEXT((EDATE('Projektkostenkalkulation EP'!$B$8,5)+GI$9),"TTT") = "Sa",
                                    TEXT((EDATE('Projektkostenkalkulation EP'!$B$8,5)+GI$9),"TTT") = "So",
                                    IF(ISNA(VLOOKUP(EDATE('Projektkostenkalkulation EP'!$B$8,5)+GI$9,Datenquellen!$F$7:$H$45,3,FALSE))," ",VLOOKUP(EDATE('Projektkostenkalkulation EP'!$B$8,5)+GI$9,Datenquellen!$F$7:$H$45,3,FALSE))="X"
                                    ),
                          "X",
                          ""
                          ),
               "X"
            )</f>
        <v/>
      </c>
      <c r="GK51" s="232" t="str">
        <f xml:space="preserve"> IF(TEXT((EDATE('Projektkostenkalkulation EP'!$B$8,5)+GJ$9),"MM")=TEXT((EDATE('Projektkostenkalkulation EP'!$B$8,5)+(GJ$9-1)),"MM"),
             IF(
                        OR(
                                    TEXT((EDATE('Projektkostenkalkulation EP'!$B$8,5)+GJ$9),"TTT") = "Sa",
                                    TEXT((EDATE('Projektkostenkalkulation EP'!$B$8,5)+GJ$9),"TTT") = "So",
                                    IF(ISNA(VLOOKUP(EDATE('Projektkostenkalkulation EP'!$B$8,5)+GJ$9,Datenquellen!$F$7:$H$45,3,FALSE))," ",VLOOKUP(EDATE('Projektkostenkalkulation EP'!$B$8,5)+GJ$9,Datenquellen!$F$7:$H$45,3,FALSE))="X"
                                    ),
                          "X",
                          ""
                          ),
               "X"
            )</f>
        <v/>
      </c>
      <c r="GL51" s="232" t="str">
        <f xml:space="preserve"> IF(TEXT((EDATE('Projektkostenkalkulation EP'!$B$8,5)+GK$9),"MM")=TEXT((EDATE('Projektkostenkalkulation EP'!$B$8,5)+(GK$9-1)),"MM"),
             IF(
                        OR(
                                    TEXT((EDATE('Projektkostenkalkulation EP'!$B$8,5)+GK$9),"TTT") = "Sa",
                                    TEXT((EDATE('Projektkostenkalkulation EP'!$B$8,5)+GK$9),"TTT") = "So",
                                    IF(ISNA(VLOOKUP(EDATE('Projektkostenkalkulation EP'!$B$8,5)+GK$9,Datenquellen!$F$7:$H$45,3,FALSE))," ",VLOOKUP(EDATE('Projektkostenkalkulation EP'!$B$8,5)+GK$9,Datenquellen!$F$7:$H$45,3,FALSE))="X"
                                    ),
                          "X",
                          ""
                          ),
               "X"
            )</f>
        <v/>
      </c>
      <c r="GM51" s="232" t="str">
        <f xml:space="preserve"> IF(TEXT((EDATE('Projektkostenkalkulation EP'!$B$8,5)+GL$9),"MM")=TEXT((EDATE('Projektkostenkalkulation EP'!$B$8,5)+(GL$9-1)),"MM"),
             IF(
                        OR(
                                    TEXT((EDATE('Projektkostenkalkulation EP'!$B$8,5)+GL$9),"TTT") = "Sa",
                                    TEXT((EDATE('Projektkostenkalkulation EP'!$B$8,5)+GL$9),"TTT") = "So",
                                    IF(ISNA(VLOOKUP(EDATE('Projektkostenkalkulation EP'!$B$8,5)+GL$9,Datenquellen!$F$7:$H$45,3,FALSE))," ",VLOOKUP(EDATE('Projektkostenkalkulation EP'!$B$8,5)+GL$9,Datenquellen!$F$7:$H$45,3,FALSE))="X"
                                    ),
                          "X",
                          ""
                          ),
               "X"
            )</f>
        <v/>
      </c>
      <c r="GN51" s="232" t="str">
        <f xml:space="preserve"> IF(TEXT((EDATE('Projektkostenkalkulation EP'!$B$8,5)+GM$9),"MM")=TEXT((EDATE('Projektkostenkalkulation EP'!$B$8,5)+(GM$9-1)),"MM"),
             IF(
                        OR(
                                    TEXT((EDATE('Projektkostenkalkulation EP'!$B$8,5)+GM$9),"TTT") = "Sa",
                                    TEXT((EDATE('Projektkostenkalkulation EP'!$B$8,5)+GM$9),"TTT") = "So",
                                    IF(ISNA(VLOOKUP(EDATE('Projektkostenkalkulation EP'!$B$8,5)+GM$9,Datenquellen!$F$7:$H$45,3,FALSE))," ",VLOOKUP(EDATE('Projektkostenkalkulation EP'!$B$8,5)+GM$9,Datenquellen!$F$7:$H$45,3,FALSE))="X"
                                    ),
                          "X",
                          ""
                          ),
               "X"
            )</f>
        <v/>
      </c>
      <c r="GO51" s="232" t="str">
        <f xml:space="preserve"> IF(TEXT((EDATE('Projektkostenkalkulation EP'!$B$8,5)+GN$9),"MM")=TEXT((EDATE('Projektkostenkalkulation EP'!$B$8,5)+(GN$9-1)),"MM"),
             IF(
                        OR(
                                    TEXT((EDATE('Projektkostenkalkulation EP'!$B$8,5)+GN$9),"TTT") = "Sa",
                                    TEXT((EDATE('Projektkostenkalkulation EP'!$B$8,5)+GN$9),"TTT") = "So",
                                    IF(ISNA(VLOOKUP(EDATE('Projektkostenkalkulation EP'!$B$8,5)+GN$9,Datenquellen!$F$7:$H$45,3,FALSE))," ",VLOOKUP(EDATE('Projektkostenkalkulation EP'!$B$8,5)+GN$9,Datenquellen!$F$7:$H$45,3,FALSE))="X"
                                    ),
                          "X",
                          ""
                          ),
               "X"
            )</f>
        <v>X</v>
      </c>
      <c r="GP51" s="232" t="str">
        <f xml:space="preserve"> IF(TEXT((EDATE('Projektkostenkalkulation EP'!$B$8,5)+GO$9),"MM")=TEXT((EDATE('Projektkostenkalkulation EP'!$B$8,5)+(GO$9-1)),"MM"),
             IF(
                        OR(
                                    TEXT((EDATE('Projektkostenkalkulation EP'!$B$8,5)+GO$9),"TTT") = "Sa",
                                    TEXT((EDATE('Projektkostenkalkulation EP'!$B$8,5)+GO$9),"TTT") = "So",
                                    IF(ISNA(VLOOKUP(EDATE('Projektkostenkalkulation EP'!$B$8,5)+GO$9,Datenquellen!$F$7:$H$45,3,FALSE))," ",VLOOKUP(EDATE('Projektkostenkalkulation EP'!$B$8,5)+GO$9,Datenquellen!$F$7:$H$45,3,FALSE))="X"
                                    ),
                          "X",
                          ""
                          ),
               "X"
            )</f>
        <v>X</v>
      </c>
      <c r="GQ51" s="232" t="str">
        <f xml:space="preserve"> IF(TEXT((EDATE('Projektkostenkalkulation EP'!$B$8,5)+GP$9),"MM")=TEXT((EDATE('Projektkostenkalkulation EP'!$B$8,5)+(GP$9-1)),"MM"),
             IF(
                        OR(
                                    TEXT((EDATE('Projektkostenkalkulation EP'!$B$8,5)+GP$9),"TTT") = "Sa",
                                    TEXT((EDATE('Projektkostenkalkulation EP'!$B$8,5)+GP$9),"TTT") = "So",
                                    IF(ISNA(VLOOKUP(EDATE('Projektkostenkalkulation EP'!$B$8,5)+GP$9,Datenquellen!$F$7:$H$45,3,FALSE))," ",VLOOKUP(EDATE('Projektkostenkalkulation EP'!$B$8,5)+GP$9,Datenquellen!$F$7:$H$45,3,FALSE))="X"
                                    ),
                          "X",
                          ""
                          ),
               "X"
            )</f>
        <v/>
      </c>
      <c r="GR51" s="232" t="str">
        <f xml:space="preserve"> IF(TEXT((EDATE('Projektkostenkalkulation EP'!$B$8,5)+GQ$9),"MM")=TEXT((EDATE('Projektkostenkalkulation EP'!$B$8,5)+(GQ$9-1)),"MM"),
             IF(
                        OR(
                                    TEXT((EDATE('Projektkostenkalkulation EP'!$B$8,5)+GQ$9),"TTT") = "Sa",
                                    TEXT((EDATE('Projektkostenkalkulation EP'!$B$8,5)+GQ$9),"TTT") = "So",
                                    IF(ISNA(VLOOKUP(EDATE('Projektkostenkalkulation EP'!$B$8,5)+GQ$9,Datenquellen!$F$7:$H$45,3,FALSE))," ",VLOOKUP(EDATE('Projektkostenkalkulation EP'!$B$8,5)+GQ$9,Datenquellen!$F$7:$H$45,3,FALSE))="X"
                                    ),
                          "X",
                          ""
                          ),
               "X"
            )</f>
        <v/>
      </c>
      <c r="GS51" s="232" t="str">
        <f xml:space="preserve"> IF(TEXT((EDATE('Projektkostenkalkulation EP'!$B$8,5)+GR$9),"MM")=TEXT((EDATE('Projektkostenkalkulation EP'!$B$8,5)+(GR$9-1)),"MM"),
             IF(
                        OR(
                                    TEXT((EDATE('Projektkostenkalkulation EP'!$B$8,5)+GR$9),"TTT") = "Sa",
                                    TEXT((EDATE('Projektkostenkalkulation EP'!$B$8,5)+GR$9),"TTT") = "So",
                                    IF(ISNA(VLOOKUP(EDATE('Projektkostenkalkulation EP'!$B$8,5)+GR$9,Datenquellen!$F$7:$H$45,3,FALSE))," ",VLOOKUP(EDATE('Projektkostenkalkulation EP'!$B$8,5)+GR$9,Datenquellen!$F$7:$H$45,3,FALSE))="X"
                                    ),
                          "X",
                          ""
                          ),
               "X"
            )</f>
        <v/>
      </c>
      <c r="GT51" s="232" t="str">
        <f xml:space="preserve"> IF(TEXT((EDATE('Projektkostenkalkulation EP'!$B$8,5)+GS$9),"MM")=TEXT((EDATE('Projektkostenkalkulation EP'!$B$8,5)+(GS$9-1)),"MM"),
             IF(
                        OR(
                                    TEXT((EDATE('Projektkostenkalkulation EP'!$B$8,5)+GS$9),"TTT") = "Sa",
                                    TEXT((EDATE('Projektkostenkalkulation EP'!$B$8,5)+GS$9),"TTT") = "So",
                                    IF(ISNA(VLOOKUP(EDATE('Projektkostenkalkulation EP'!$B$8,5)+GS$9,Datenquellen!$F$7:$H$45,3,FALSE))," ",VLOOKUP(EDATE('Projektkostenkalkulation EP'!$B$8,5)+GS$9,Datenquellen!$F$7:$H$45,3,FALSE))="X"
                                    ),
                          "X",
                          ""
                          ),
               "X"
            )</f>
        <v/>
      </c>
      <c r="GU51" s="232" t="str">
        <f xml:space="preserve"> IF(TEXT((EDATE('Projektkostenkalkulation EP'!$B$8,5)+GT$9),"MM")=TEXT((EDATE('Projektkostenkalkulation EP'!$B$8,5)+(GT$9-1)),"MM"),
             IF(
                        OR(
                                    TEXT((EDATE('Projektkostenkalkulation EP'!$B$8,5)+GT$9),"TTT") = "Sa",
                                    TEXT((EDATE('Projektkostenkalkulation EP'!$B$8,5)+GT$9),"TTT") = "So",
                                    IF(ISNA(VLOOKUP(EDATE('Projektkostenkalkulation EP'!$B$8,5)+GT$9,Datenquellen!$F$7:$H$45,3,FALSE))," ",VLOOKUP(EDATE('Projektkostenkalkulation EP'!$B$8,5)+GT$9,Datenquellen!$F$7:$H$45,3,FALSE))="X"
                                    ),
                          "X",
                          ""
                          ),
               "X"
            )</f>
        <v/>
      </c>
      <c r="GV51" s="232" t="str">
        <f xml:space="preserve"> IF(TEXT((EDATE('Projektkostenkalkulation EP'!$B$8,5)+GU$9),"MM")=TEXT((EDATE('Projektkostenkalkulation EP'!$B$8,5)+(GU$9-1)),"MM"),
             IF(
                        OR(
                                    TEXT((EDATE('Projektkostenkalkulation EP'!$B$8,5)+GU$9),"TTT") = "Sa",
                                    TEXT((EDATE('Projektkostenkalkulation EP'!$B$8,5)+GU$9),"TTT") = "So",
                                    IF(ISNA(VLOOKUP(EDATE('Projektkostenkalkulation EP'!$B$8,5)+GU$9,Datenquellen!$F$7:$H$45,3,FALSE))," ",VLOOKUP(EDATE('Projektkostenkalkulation EP'!$B$8,5)+GU$9,Datenquellen!$F$7:$H$45,3,FALSE))="X"
                                    ),
                          "X",
                          ""
                          ),
               "X"
            )</f>
        <v>X</v>
      </c>
      <c r="GW51" s="232" t="str">
        <f xml:space="preserve"> IF(TEXT((EDATE('Projektkostenkalkulation EP'!$B$8,5)+GV$9),"MM")=TEXT((EDATE('Projektkostenkalkulation EP'!$B$8,5)+(GV$9-1)),"MM"),
             IF(
                        OR(
                                    TEXT((EDATE('Projektkostenkalkulation EP'!$B$8,5)+GV$9),"TTT") = "Sa",
                                    TEXT((EDATE('Projektkostenkalkulation EP'!$B$8,5)+GV$9),"TTT") = "So",
                                    IF(ISNA(VLOOKUP(EDATE('Projektkostenkalkulation EP'!$B$8,5)+GV$9,Datenquellen!$F$7:$H$45,3,FALSE))," ",VLOOKUP(EDATE('Projektkostenkalkulation EP'!$B$8,5)+GV$9,Datenquellen!$F$7:$H$45,3,FALSE))="X"
                                    ),
                          "X",
                          ""
                          ),
               "X"
            )</f>
        <v>X</v>
      </c>
      <c r="GX51" s="232" t="str">
        <f xml:space="preserve"> IF(TEXT((EDATE('Projektkostenkalkulation EP'!$B$8,5)+GW$9),"MM")=TEXT((EDATE('Projektkostenkalkulation EP'!$B$8,5)+(GW$9-1)),"MM"),
             IF(
                        OR(
                                    TEXT((EDATE('Projektkostenkalkulation EP'!$B$8,5)+GW$9),"TTT") = "Sa",
                                    TEXT((EDATE('Projektkostenkalkulation EP'!$B$8,5)+GW$9),"TTT") = "So",
                                    IF(ISNA(VLOOKUP(EDATE('Projektkostenkalkulation EP'!$B$8,5)+GW$9,Datenquellen!$F$7:$H$45,3,FALSE))," ",VLOOKUP(EDATE('Projektkostenkalkulation EP'!$B$8,5)+GW$9,Datenquellen!$F$7:$H$45,3,FALSE))="X"
                                    ),
                          "X",
                          ""
                          ),
               "X"
            )</f>
        <v/>
      </c>
      <c r="GY51" s="232" t="str">
        <f xml:space="preserve"> IF(TEXT((EDATE('Projektkostenkalkulation EP'!$B$8,5)+GX$9),"MM")=TEXT((EDATE('Projektkostenkalkulation EP'!$B$8,5)+(GX$9-1)),"MM"),
             IF(
                        OR(
                                    TEXT((EDATE('Projektkostenkalkulation EP'!$B$8,5)+GX$9),"TTT") = "Sa",
                                    TEXT((EDATE('Projektkostenkalkulation EP'!$B$8,5)+GX$9),"TTT") = "So",
                                    IF(ISNA(VLOOKUP(EDATE('Projektkostenkalkulation EP'!$B$8,5)+GX$9,Datenquellen!$F$7:$H$45,3,FALSE))," ",VLOOKUP(EDATE('Projektkostenkalkulation EP'!$B$8,5)+GX$9,Datenquellen!$F$7:$H$45,3,FALSE))="X"
                                    ),
                          "X",
                          ""
                          ),
               "X"
            )</f>
        <v/>
      </c>
      <c r="GZ51" s="232" t="str">
        <f xml:space="preserve"> IF(TEXT((EDATE('Projektkostenkalkulation EP'!$B$8,5)+GY$9),"MM")=TEXT((EDATE('Projektkostenkalkulation EP'!$B$8,5)+(GY$9-1)),"MM"),
             IF(
                        OR(
                                    TEXT((EDATE('Projektkostenkalkulation EP'!$B$8,5)+GY$9),"TTT") = "Sa",
                                    TEXT((EDATE('Projektkostenkalkulation EP'!$B$8,5)+GY$9),"TTT") = "So",
                                    IF(ISNA(VLOOKUP(EDATE('Projektkostenkalkulation EP'!$B$8,5)+GY$9,Datenquellen!$F$7:$H$45,3,FALSE))," ",VLOOKUP(EDATE('Projektkostenkalkulation EP'!$B$8,5)+GY$9,Datenquellen!$F$7:$H$45,3,FALSE))="X"
                                    ),
                          "X",
                          ""
                          ),
               "X"
            )</f>
        <v/>
      </c>
      <c r="HA51" s="232" t="str">
        <f xml:space="preserve"> IF(TEXT((EDATE('Projektkostenkalkulation EP'!$B$8,5)+GZ$9),"MM")=TEXT((EDATE('Projektkostenkalkulation EP'!$B$8,5)+(GZ$9-1)),"MM"),
             IF(
                        OR(
                                    TEXT((EDATE('Projektkostenkalkulation EP'!$B$8,5)+GZ$9),"TTT") = "Sa",
                                    TEXT((EDATE('Projektkostenkalkulation EP'!$B$8,5)+GZ$9),"TTT") = "So",
                                    IF(ISNA(VLOOKUP(EDATE('Projektkostenkalkulation EP'!$B$8,5)+GZ$9,Datenquellen!$F$7:$H$45,3,FALSE))," ",VLOOKUP(EDATE('Projektkostenkalkulation EP'!$B$8,5)+GZ$9,Datenquellen!$F$7:$H$45,3,FALSE))="X"
                                    ),
                          "X",
                          ""
                          ),
               "X"
            )</f>
        <v/>
      </c>
      <c r="HB51" s="232" t="str">
        <f xml:space="preserve"> IF(TEXT((EDATE('Projektkostenkalkulation EP'!$B$8,5)+HA$9),"MM")=TEXT((EDATE('Projektkostenkalkulation EP'!$B$8,5)+(HA$9-1)),"MM"),
             IF(
                        OR(
                                    TEXT((EDATE('Projektkostenkalkulation EP'!$B$8,5)+HA$9),"TTT") = "Sa",
                                    TEXT((EDATE('Projektkostenkalkulation EP'!$B$8,5)+HA$9),"TTT") = "So",
                                    IF(ISNA(VLOOKUP(EDATE('Projektkostenkalkulation EP'!$B$8,5)+HA$9,Datenquellen!$F$7:$H$45,3,FALSE))," ",VLOOKUP(EDATE('Projektkostenkalkulation EP'!$B$8,5)+HA$9,Datenquellen!$F$7:$H$45,3,FALSE))="X"
                                    ),
                          "X",
                          ""
                          ),
               "X"
            )</f>
        <v/>
      </c>
      <c r="HC51" s="232" t="str">
        <f xml:space="preserve"> IF(TEXT((EDATE('Projektkostenkalkulation EP'!$B$8,5)+HB$9),"MM")=TEXT((EDATE('Projektkostenkalkulation EP'!$B$8,5)+(HB$9-1)),"MM"),
             IF(
                        OR(
                                    TEXT((EDATE('Projektkostenkalkulation EP'!$B$8,5)+HB$9),"TTT") = "Sa",
                                    TEXT((EDATE('Projektkostenkalkulation EP'!$B$8,5)+HB$9),"TTT") = "So",
                                    IF(ISNA(VLOOKUP(EDATE('Projektkostenkalkulation EP'!$B$8,5)+HB$9,Datenquellen!$F$7:$H$45,3,FALSE))," ",VLOOKUP(EDATE('Projektkostenkalkulation EP'!$B$8,5)+HB$9,Datenquellen!$F$7:$H$45,3,FALSE))="X"
                                    ),
                          "X",
                          ""
                          ),
               "X"
            )</f>
        <v>X</v>
      </c>
      <c r="HD51" s="232" t="str">
        <f xml:space="preserve"> IF(TEXT((EDATE('Projektkostenkalkulation EP'!$B$8,5)+HC$9),"MM")=TEXT((EDATE('Projektkostenkalkulation EP'!$B$8,5)+(HC$9-1)),"MM"),
             IF(
                        OR(
                                    TEXT((EDATE('Projektkostenkalkulation EP'!$B$8,5)+HC$9),"TTT") = "Sa",
                                    TEXT((EDATE('Projektkostenkalkulation EP'!$B$8,5)+HC$9),"TTT") = "So",
                                    IF(ISNA(VLOOKUP(EDATE('Projektkostenkalkulation EP'!$B$8,5)+HC$9,Datenquellen!$F$7:$H$45,3,FALSE))," ",VLOOKUP(EDATE('Projektkostenkalkulation EP'!$B$8,5)+HC$9,Datenquellen!$F$7:$H$45,3,FALSE))="X"
                                    ),
                          "X",
                          ""
                          ),
               "X"
            )</f>
        <v>X</v>
      </c>
      <c r="HE51" s="233" t="str">
        <f xml:space="preserve"> IF(TEXT((EDATE('Projektkostenkalkulation EP'!$B$8,5)+HD$9),"MM")=TEXT((EDATE('Projektkostenkalkulation EP'!$B$8,5)+(HD$9-1)),"MM"),
             IF(
                        OR(
                                    TEXT((EDATE('Projektkostenkalkulation EP'!$B$8,5)+HD$9),"TTT") = "Sa",
                                    TEXT((EDATE('Projektkostenkalkulation EP'!$B$8,5)+HD$9),"TTT") = "So",
                                    IF(ISNA(VLOOKUP(EDATE('Projektkostenkalkulation EP'!$B$8,5)+HD$9,Datenquellen!$F$7:$H$45,3,FALSE))," ",VLOOKUP(EDATE('Projektkostenkalkulation EP'!$B$8,5)+HD$9,Datenquellen!$F$7:$H$45,3,FALSE))="X"
                                    ),
                          "X",
                          ""
                          ),
               "X"
            )</f>
        <v>X</v>
      </c>
      <c r="HF51" s="234"/>
      <c r="HG51" s="235"/>
      <c r="HH51" s="476"/>
    </row>
    <row r="52" spans="1:216" ht="21" customHeight="1" thickBot="1" x14ac:dyDescent="0.25">
      <c r="A52" s="474"/>
      <c r="B52" s="236"/>
      <c r="C52" s="237" t="str">
        <f>IF(
            OR(
                     TEXT(EDATE('Projektkostenkalkulation EP'!$B$8,5),"TTT") = "Sa",
                     TEXT(EDATE('Projektkostenkalkulation EP'!$B$8,5),"TTT") = "So",
                     IF(ISNA(VLOOKUP(EDATE('Projektkostenkalkulation EP'!$B$8,5),Datenquellen!$F$7:$H$45,3,FALSE))," ",VLOOKUP(EDATE('Projektkostenkalkulation EP'!$B$8,5),Datenquellen!$F$7:$H$45,3,FALSE))="X"
                            ),
                    "X",
                    ""
            )</f>
        <v>X</v>
      </c>
      <c r="D52" s="237" t="str">
        <f xml:space="preserve"> IF(TEXT((EDATE('Projektkostenkalkulation EP'!$B$8,5)+C$9),"MM")=TEXT((EDATE('Projektkostenkalkulation EP'!$B$8,5)+(C$9-1)),"MM"),
             IF(
                        OR(
                                    TEXT((EDATE('Projektkostenkalkulation EP'!$B$8,5)+C$9),"TTT") = "Sa",
                                    TEXT((EDATE('Projektkostenkalkulation EP'!$B$8,5)+C$9),"TTT") = "So",
                                    IF(ISNA(VLOOKUP(EDATE('Projektkostenkalkulation EP'!$B$8,5)+C$9,Datenquellen!$F$7:$H$45,3,FALSE))," ",VLOOKUP(EDATE('Projektkostenkalkulation EP'!$B$8,5)+C$9,Datenquellen!$F$7:$H$45,3,FALSE))="X"
                                    ),
                          "X",
                          ""
                          ),
               "X"
            )</f>
        <v>X</v>
      </c>
      <c r="E52" s="237" t="str">
        <f xml:space="preserve"> IF(TEXT((EDATE('Projektkostenkalkulation EP'!$B$8,5)+D$9),"MM")=TEXT((EDATE('Projektkostenkalkulation EP'!$B$8,5)+(D$9-1)),"MM"),
             IF(
                        OR(
                                    TEXT((EDATE('Projektkostenkalkulation EP'!$B$8,5)+D$9),"TTT") = "Sa",
                                    TEXT((EDATE('Projektkostenkalkulation EP'!$B$8,5)+D$9),"TTT") = "So",
                                    IF(ISNA(VLOOKUP(EDATE('Projektkostenkalkulation EP'!$B$8,5)+D$9,Datenquellen!$F$7:$H$45,3,FALSE))," ",VLOOKUP(EDATE('Projektkostenkalkulation EP'!$B$8,5)+D$9,Datenquellen!$F$7:$H$45,3,FALSE))="X"
                                    ),
                          "X",
                          ""
                          ),
               "X"
            )</f>
        <v/>
      </c>
      <c r="F52" s="237" t="str">
        <f xml:space="preserve"> IF(TEXT((EDATE('Projektkostenkalkulation EP'!$B$8,5)+E$9),"MM")=TEXT((EDATE('Projektkostenkalkulation EP'!$B$8,5)+(E$9-1)),"MM"),
             IF(
                        OR(
                                    TEXT((EDATE('Projektkostenkalkulation EP'!$B$8,5)+E$9),"TTT") = "Sa",
                                    TEXT((EDATE('Projektkostenkalkulation EP'!$B$8,5)+E$9),"TTT") = "So",
                                    IF(ISNA(VLOOKUP(EDATE('Projektkostenkalkulation EP'!$B$8,5)+E$9,Datenquellen!$F$7:$H$45,3,FALSE))," ",VLOOKUP(EDATE('Projektkostenkalkulation EP'!$B$8,5)+E$9,Datenquellen!$F$7:$H$45,3,FALSE))="X"
                                    ),
                          "X",
                          ""
                          ),
               "X"
            )</f>
        <v/>
      </c>
      <c r="G52" s="237" t="str">
        <f xml:space="preserve"> IF(TEXT((EDATE('Projektkostenkalkulation EP'!$B$8,5)+F$9),"MM")=TEXT((EDATE('Projektkostenkalkulation EP'!$B$8,5)+(F$9-1)),"MM"),
             IF(
                        OR(
                                    TEXT((EDATE('Projektkostenkalkulation EP'!$B$8,5)+F$9),"TTT") = "Sa",
                                    TEXT((EDATE('Projektkostenkalkulation EP'!$B$8,5)+F$9),"TTT") = "So",
                                    IF(ISNA(VLOOKUP(EDATE('Projektkostenkalkulation EP'!$B$8,5)+F$9,Datenquellen!$F$7:$H$45,3,FALSE))," ",VLOOKUP(EDATE('Projektkostenkalkulation EP'!$B$8,5)+F$9,Datenquellen!$F$7:$H$45,3,FALSE))="X"
                                    ),
                          "X",
                          ""
                          ),
               "X"
            )</f>
        <v/>
      </c>
      <c r="H52" s="237" t="str">
        <f xml:space="preserve"> IF(TEXT((EDATE('Projektkostenkalkulation EP'!$B$8,5)+G$9),"MM")=TEXT((EDATE('Projektkostenkalkulation EP'!$B$8,5)+(G$9-1)),"MM"),
             IF(
                        OR(
                                    TEXT((EDATE('Projektkostenkalkulation EP'!$B$8,5)+G$9),"TTT") = "Sa",
                                    TEXT((EDATE('Projektkostenkalkulation EP'!$B$8,5)+G$9),"TTT") = "So",
                                    IF(ISNA(VLOOKUP(EDATE('Projektkostenkalkulation EP'!$B$8,5)+G$9,Datenquellen!$F$7:$H$45,3,FALSE))," ",VLOOKUP(EDATE('Projektkostenkalkulation EP'!$B$8,5)+G$9,Datenquellen!$F$7:$H$45,3,FALSE))="X"
                                    ),
                          "X",
                          ""
                          ),
               "X"
            )</f>
        <v/>
      </c>
      <c r="I52" s="237" t="str">
        <f xml:space="preserve"> IF(TEXT((EDATE('Projektkostenkalkulation EP'!$B$8,5)+H$9),"MM")=TEXT((EDATE('Projektkostenkalkulation EP'!$B$8,5)+(H$9-1)),"MM"),
             IF(
                        OR(
                                    TEXT((EDATE('Projektkostenkalkulation EP'!$B$8,5)+H$9),"TTT") = "Sa",
                                    TEXT((EDATE('Projektkostenkalkulation EP'!$B$8,5)+H$9),"TTT") = "So",
                                    IF(ISNA(VLOOKUP(EDATE('Projektkostenkalkulation EP'!$B$8,5)+H$9,Datenquellen!$F$7:$H$45,3,FALSE))," ",VLOOKUP(EDATE('Projektkostenkalkulation EP'!$B$8,5)+H$9,Datenquellen!$F$7:$H$45,3,FALSE))="X"
                                    ),
                          "X",
                          ""
                          ),
               "X"
            )</f>
        <v/>
      </c>
      <c r="J52" s="237" t="str">
        <f xml:space="preserve"> IF(TEXT((EDATE('Projektkostenkalkulation EP'!$B$8,5)+I$9),"MM")=TEXT((EDATE('Projektkostenkalkulation EP'!$B$8,5)+(I$9-1)),"MM"),
             IF(
                        OR(
                                    TEXT((EDATE('Projektkostenkalkulation EP'!$B$8,5)+I$9),"TTT") = "Sa",
                                    TEXT((EDATE('Projektkostenkalkulation EP'!$B$8,5)+I$9),"TTT") = "So",
                                    IF(ISNA(VLOOKUP(EDATE('Projektkostenkalkulation EP'!$B$8,5)+I$9,Datenquellen!$F$7:$H$45,3,FALSE))," ",VLOOKUP(EDATE('Projektkostenkalkulation EP'!$B$8,5)+I$9,Datenquellen!$F$7:$H$45,3,FALSE))="X"
                                    ),
                          "X",
                          ""
                          ),
               "X"
            )</f>
        <v>X</v>
      </c>
      <c r="K52" s="237" t="str">
        <f xml:space="preserve"> IF(TEXT((EDATE('Projektkostenkalkulation EP'!$B$8,5)+J$9),"MM")=TEXT((EDATE('Projektkostenkalkulation EP'!$B$8,5)+(J$9-1)),"MM"),
             IF(
                        OR(
                                    TEXT((EDATE('Projektkostenkalkulation EP'!$B$8,5)+J$9),"TTT") = "Sa",
                                    TEXT((EDATE('Projektkostenkalkulation EP'!$B$8,5)+J$9),"TTT") = "So",
                                    IF(ISNA(VLOOKUP(EDATE('Projektkostenkalkulation EP'!$B$8,5)+J$9,Datenquellen!$F$7:$H$45,3,FALSE))," ",VLOOKUP(EDATE('Projektkostenkalkulation EP'!$B$8,5)+J$9,Datenquellen!$F$7:$H$45,3,FALSE))="X"
                                    ),
                          "X",
                          ""
                          ),
               "X"
            )</f>
        <v>X</v>
      </c>
      <c r="L52" s="237" t="str">
        <f xml:space="preserve"> IF(TEXT((EDATE('Projektkostenkalkulation EP'!$B$8,5)+K$9),"MM")=TEXT((EDATE('Projektkostenkalkulation EP'!$B$8,5)+(K$9-1)),"MM"),
             IF(
                        OR(
                                    TEXT((EDATE('Projektkostenkalkulation EP'!$B$8,5)+K$9),"TTT") = "Sa",
                                    TEXT((EDATE('Projektkostenkalkulation EP'!$B$8,5)+K$9),"TTT") = "So",
                                    IF(ISNA(VLOOKUP(EDATE('Projektkostenkalkulation EP'!$B$8,5)+K$9,Datenquellen!$F$7:$H$45,3,FALSE))," ",VLOOKUP(EDATE('Projektkostenkalkulation EP'!$B$8,5)+K$9,Datenquellen!$F$7:$H$45,3,FALSE))="X"
                                    ),
                          "X",
                          ""
                          ),
               "X"
            )</f>
        <v/>
      </c>
      <c r="M52" s="237" t="str">
        <f xml:space="preserve"> IF(TEXT((EDATE('Projektkostenkalkulation EP'!$B$8,5)+L$9),"MM")=TEXT((EDATE('Projektkostenkalkulation EP'!$B$8,5)+(L$9-1)),"MM"),
             IF(
                        OR(
                                    TEXT((EDATE('Projektkostenkalkulation EP'!$B$8,5)+L$9),"TTT") = "Sa",
                                    TEXT((EDATE('Projektkostenkalkulation EP'!$B$8,5)+L$9),"TTT") = "So",
                                    IF(ISNA(VLOOKUP(EDATE('Projektkostenkalkulation EP'!$B$8,5)+L$9,Datenquellen!$F$7:$H$45,3,FALSE))," ",VLOOKUP(EDATE('Projektkostenkalkulation EP'!$B$8,5)+L$9,Datenquellen!$F$7:$H$45,3,FALSE))="X"
                                    ),
                          "X",
                          ""
                          ),
               "X"
            )</f>
        <v/>
      </c>
      <c r="N52" s="237" t="str">
        <f xml:space="preserve"> IF(TEXT((EDATE('Projektkostenkalkulation EP'!$B$8,5)+M$9),"MM")=TEXT((EDATE('Projektkostenkalkulation EP'!$B$8,5)+(M$9-1)),"MM"),
             IF(
                        OR(
                                    TEXT((EDATE('Projektkostenkalkulation EP'!$B$8,5)+M$9),"TTT") = "Sa",
                                    TEXT((EDATE('Projektkostenkalkulation EP'!$B$8,5)+M$9),"TTT") = "So",
                                    IF(ISNA(VLOOKUP(EDATE('Projektkostenkalkulation EP'!$B$8,5)+M$9,Datenquellen!$F$7:$H$45,3,FALSE))," ",VLOOKUP(EDATE('Projektkostenkalkulation EP'!$B$8,5)+M$9,Datenquellen!$F$7:$H$45,3,FALSE))="X"
                                    ),
                          "X",
                          ""
                          ),
               "X"
            )</f>
        <v/>
      </c>
      <c r="O52" s="237" t="str">
        <f xml:space="preserve"> IF(TEXT((EDATE('Projektkostenkalkulation EP'!$B$8,5)+N$9),"MM")=TEXT((EDATE('Projektkostenkalkulation EP'!$B$8,5)+(N$9-1)),"MM"),
             IF(
                        OR(
                                    TEXT((EDATE('Projektkostenkalkulation EP'!$B$8,5)+N$9),"TTT") = "Sa",
                                    TEXT((EDATE('Projektkostenkalkulation EP'!$B$8,5)+N$9),"TTT") = "So",
                                    IF(ISNA(VLOOKUP(EDATE('Projektkostenkalkulation EP'!$B$8,5)+N$9,Datenquellen!$F$7:$H$45,3,FALSE))," ",VLOOKUP(EDATE('Projektkostenkalkulation EP'!$B$8,5)+N$9,Datenquellen!$F$7:$H$45,3,FALSE))="X"
                                    ),
                          "X",
                          ""
                          ),
               "X"
            )</f>
        <v/>
      </c>
      <c r="P52" s="237" t="str">
        <f xml:space="preserve"> IF(TEXT((EDATE('Projektkostenkalkulation EP'!$B$8,5)+O$9),"MM")=TEXT((EDATE('Projektkostenkalkulation EP'!$B$8,5)+(O$9-1)),"MM"),
             IF(
                        OR(
                                    TEXT((EDATE('Projektkostenkalkulation EP'!$B$8,5)+O$9),"TTT") = "Sa",
                                    TEXT((EDATE('Projektkostenkalkulation EP'!$B$8,5)+O$9),"TTT") = "So",
                                    IF(ISNA(VLOOKUP(EDATE('Projektkostenkalkulation EP'!$B$8,5)+O$9,Datenquellen!$F$7:$H$45,3,FALSE))," ",VLOOKUP(EDATE('Projektkostenkalkulation EP'!$B$8,5)+O$9,Datenquellen!$F$7:$H$45,3,FALSE))="X"
                                    ),
                          "X",
                          ""
                          ),
               "X"
            )</f>
        <v/>
      </c>
      <c r="Q52" s="237" t="str">
        <f xml:space="preserve"> IF(TEXT((EDATE('Projektkostenkalkulation EP'!$B$8,5)+P$9),"MM")=TEXT((EDATE('Projektkostenkalkulation EP'!$B$8,5)+(P$9-1)),"MM"),
             IF(
                        OR(
                                    TEXT((EDATE('Projektkostenkalkulation EP'!$B$8,5)+P$9),"TTT") = "Sa",
                                    TEXT((EDATE('Projektkostenkalkulation EP'!$B$8,5)+P$9),"TTT") = "So",
                                    IF(ISNA(VLOOKUP(EDATE('Projektkostenkalkulation EP'!$B$8,5)+P$9,Datenquellen!$F$7:$H$45,3,FALSE))," ",VLOOKUP(EDATE('Projektkostenkalkulation EP'!$B$8,5)+P$9,Datenquellen!$F$7:$H$45,3,FALSE))="X"
                                    ),
                          "X",
                          ""
                          ),
               "X"
            )</f>
        <v>X</v>
      </c>
      <c r="R52" s="237" t="str">
        <f xml:space="preserve"> IF(TEXT((EDATE('Projektkostenkalkulation EP'!$B$8,5)+Q$9),"MM")=TEXT((EDATE('Projektkostenkalkulation EP'!$B$8,5)+(Q$9-1)),"MM"),
             IF(
                        OR(
                                    TEXT((EDATE('Projektkostenkalkulation EP'!$B$8,5)+Q$9),"TTT") = "Sa",
                                    TEXT((EDATE('Projektkostenkalkulation EP'!$B$8,5)+Q$9),"TTT") = "So",
                                    IF(ISNA(VLOOKUP(EDATE('Projektkostenkalkulation EP'!$B$8,5)+Q$9,Datenquellen!$F$7:$H$45,3,FALSE))," ",VLOOKUP(EDATE('Projektkostenkalkulation EP'!$B$8,5)+Q$9,Datenquellen!$F$7:$H$45,3,FALSE))="X"
                                    ),
                          "X",
                          ""
                          ),
               "X"
            )</f>
        <v>X</v>
      </c>
      <c r="S52" s="237" t="str">
        <f xml:space="preserve"> IF(TEXT((EDATE('Projektkostenkalkulation EP'!$B$8,5)+R$9),"MM")=TEXT((EDATE('Projektkostenkalkulation EP'!$B$8,5)+(R$9-1)),"MM"),
             IF(
                        OR(
                                    TEXT((EDATE('Projektkostenkalkulation EP'!$B$8,5)+R$9),"TTT") = "Sa",
                                    TEXT((EDATE('Projektkostenkalkulation EP'!$B$8,5)+R$9),"TTT") = "So",
                                    IF(ISNA(VLOOKUP(EDATE('Projektkostenkalkulation EP'!$B$8,5)+R$9,Datenquellen!$F$7:$H$45,3,FALSE))," ",VLOOKUP(EDATE('Projektkostenkalkulation EP'!$B$8,5)+R$9,Datenquellen!$F$7:$H$45,3,FALSE))="X"
                                    ),
                          "X",
                          ""
                          ),
               "X"
            )</f>
        <v/>
      </c>
      <c r="T52" s="237" t="str">
        <f xml:space="preserve"> IF(TEXT((EDATE('Projektkostenkalkulation EP'!$B$8,5)+S$9),"MM")=TEXT((EDATE('Projektkostenkalkulation EP'!$B$8,5)+(S$9-1)),"MM"),
             IF(
                        OR(
                                    TEXT((EDATE('Projektkostenkalkulation EP'!$B$8,5)+S$9),"TTT") = "Sa",
                                    TEXT((EDATE('Projektkostenkalkulation EP'!$B$8,5)+S$9),"TTT") = "So",
                                    IF(ISNA(VLOOKUP(EDATE('Projektkostenkalkulation EP'!$B$8,5)+S$9,Datenquellen!$F$7:$H$45,3,FALSE))," ",VLOOKUP(EDATE('Projektkostenkalkulation EP'!$B$8,5)+S$9,Datenquellen!$F$7:$H$45,3,FALSE))="X"
                                    ),
                          "X",
                          ""
                          ),
               "X"
            )</f>
        <v/>
      </c>
      <c r="U52" s="237" t="str">
        <f xml:space="preserve"> IF(TEXT((EDATE('Projektkostenkalkulation EP'!$B$8,5)+T$9),"MM")=TEXT((EDATE('Projektkostenkalkulation EP'!$B$8,5)+(T$9-1)),"MM"),
             IF(
                        OR(
                                    TEXT((EDATE('Projektkostenkalkulation EP'!$B$8,5)+T$9),"TTT") = "Sa",
                                    TEXT((EDATE('Projektkostenkalkulation EP'!$B$8,5)+T$9),"TTT") = "So",
                                    IF(ISNA(VLOOKUP(EDATE('Projektkostenkalkulation EP'!$B$8,5)+T$9,Datenquellen!$F$7:$H$45,3,FALSE))," ",VLOOKUP(EDATE('Projektkostenkalkulation EP'!$B$8,5)+T$9,Datenquellen!$F$7:$H$45,3,FALSE))="X"
                                    ),
                          "X",
                          ""
                          ),
               "X"
            )</f>
        <v/>
      </c>
      <c r="V52" s="237" t="str">
        <f xml:space="preserve"> IF(TEXT((EDATE('Projektkostenkalkulation EP'!$B$8,5)+U$9),"MM")=TEXT((EDATE('Projektkostenkalkulation EP'!$B$8,5)+(U$9-1)),"MM"),
             IF(
                        OR(
                                    TEXT((EDATE('Projektkostenkalkulation EP'!$B$8,5)+U$9),"TTT") = "Sa",
                                    TEXT((EDATE('Projektkostenkalkulation EP'!$B$8,5)+U$9),"TTT") = "So",
                                    IF(ISNA(VLOOKUP(EDATE('Projektkostenkalkulation EP'!$B$8,5)+U$9,Datenquellen!$F$7:$H$45,3,FALSE))," ",VLOOKUP(EDATE('Projektkostenkalkulation EP'!$B$8,5)+U$9,Datenquellen!$F$7:$H$45,3,FALSE))="X"
                                    ),
                          "X",
                          ""
                          ),
               "X"
            )</f>
        <v/>
      </c>
      <c r="W52" s="237" t="str">
        <f xml:space="preserve"> IF(TEXT((EDATE('Projektkostenkalkulation EP'!$B$8,5)+V$9),"MM")=TEXT((EDATE('Projektkostenkalkulation EP'!$B$8,5)+(V$9-1)),"MM"),
             IF(
                        OR(
                                    TEXT((EDATE('Projektkostenkalkulation EP'!$B$8,5)+V$9),"TTT") = "Sa",
                                    TEXT((EDATE('Projektkostenkalkulation EP'!$B$8,5)+V$9),"TTT") = "So",
                                    IF(ISNA(VLOOKUP(EDATE('Projektkostenkalkulation EP'!$B$8,5)+V$9,Datenquellen!$F$7:$H$45,3,FALSE))," ",VLOOKUP(EDATE('Projektkostenkalkulation EP'!$B$8,5)+V$9,Datenquellen!$F$7:$H$45,3,FALSE))="X"
                                    ),
                          "X",
                          ""
                          ),
               "X"
            )</f>
        <v/>
      </c>
      <c r="X52" s="237" t="str">
        <f xml:space="preserve"> IF(TEXT((EDATE('Projektkostenkalkulation EP'!$B$8,5)+W$9),"MM")=TEXT((EDATE('Projektkostenkalkulation EP'!$B$8,5)+(W$9-1)),"MM"),
             IF(
                        OR(
                                    TEXT((EDATE('Projektkostenkalkulation EP'!$B$8,5)+W$9),"TTT") = "Sa",
                                    TEXT((EDATE('Projektkostenkalkulation EP'!$B$8,5)+W$9),"TTT") = "So",
                                    IF(ISNA(VLOOKUP(EDATE('Projektkostenkalkulation EP'!$B$8,5)+W$9,Datenquellen!$F$7:$H$45,3,FALSE))," ",VLOOKUP(EDATE('Projektkostenkalkulation EP'!$B$8,5)+W$9,Datenquellen!$F$7:$H$45,3,FALSE))="X"
                                    ),
                          "X",
                          ""
                          ),
               "X"
            )</f>
        <v>X</v>
      </c>
      <c r="Y52" s="237" t="str">
        <f xml:space="preserve"> IF(TEXT((EDATE('Projektkostenkalkulation EP'!$B$8,5)+X$9),"MM")=TEXT((EDATE('Projektkostenkalkulation EP'!$B$8,5)+(X$9-1)),"MM"),
             IF(
                        OR(
                                    TEXT((EDATE('Projektkostenkalkulation EP'!$B$8,5)+X$9),"TTT") = "Sa",
                                    TEXT((EDATE('Projektkostenkalkulation EP'!$B$8,5)+X$9),"TTT") = "So",
                                    IF(ISNA(VLOOKUP(EDATE('Projektkostenkalkulation EP'!$B$8,5)+X$9,Datenquellen!$F$7:$H$45,3,FALSE))," ",VLOOKUP(EDATE('Projektkostenkalkulation EP'!$B$8,5)+X$9,Datenquellen!$F$7:$H$45,3,FALSE))="X"
                                    ),
                          "X",
                          ""
                          ),
               "X"
            )</f>
        <v>X</v>
      </c>
      <c r="Z52" s="237" t="str">
        <f xml:space="preserve"> IF(TEXT((EDATE('Projektkostenkalkulation EP'!$B$8,5)+Y$9),"MM")=TEXT((EDATE('Projektkostenkalkulation EP'!$B$8,5)+(Y$9-1)),"MM"),
             IF(
                        OR(
                                    TEXT((EDATE('Projektkostenkalkulation EP'!$B$8,5)+Y$9),"TTT") = "Sa",
                                    TEXT((EDATE('Projektkostenkalkulation EP'!$B$8,5)+Y$9),"TTT") = "So",
                                    IF(ISNA(VLOOKUP(EDATE('Projektkostenkalkulation EP'!$B$8,5)+Y$9,Datenquellen!$F$7:$H$45,3,FALSE))," ",VLOOKUP(EDATE('Projektkostenkalkulation EP'!$B$8,5)+Y$9,Datenquellen!$F$7:$H$45,3,FALSE))="X"
                                    ),
                          "X",
                          ""
                          ),
               "X"
            )</f>
        <v/>
      </c>
      <c r="AA52" s="237" t="str">
        <f xml:space="preserve"> IF(TEXT((EDATE('Projektkostenkalkulation EP'!$B$8,5)+Z$9),"MM")=TEXT((EDATE('Projektkostenkalkulation EP'!$B$8,5)+(Z$9-1)),"MM"),
             IF(
                        OR(
                                    TEXT((EDATE('Projektkostenkalkulation EP'!$B$8,5)+Z$9),"TTT") = "Sa",
                                    TEXT((EDATE('Projektkostenkalkulation EP'!$B$8,5)+Z$9),"TTT") = "So",
                                    IF(ISNA(VLOOKUP(EDATE('Projektkostenkalkulation EP'!$B$8,5)+Z$9,Datenquellen!$F$7:$H$45,3,FALSE))," ",VLOOKUP(EDATE('Projektkostenkalkulation EP'!$B$8,5)+Z$9,Datenquellen!$F$7:$H$45,3,FALSE))="X"
                                    ),
                          "X",
                          ""
                          ),
               "X"
            )</f>
        <v/>
      </c>
      <c r="AB52" s="237" t="str">
        <f xml:space="preserve"> IF(TEXT((EDATE('Projektkostenkalkulation EP'!$B$8,5)+AA$9),"MM")=TEXT((EDATE('Projektkostenkalkulation EP'!$B$8,5)+(AA$9-1)),"MM"),
             IF(
                        OR(
                                    TEXT((EDATE('Projektkostenkalkulation EP'!$B$8,5)+AA$9),"TTT") = "Sa",
                                    TEXT((EDATE('Projektkostenkalkulation EP'!$B$8,5)+AA$9),"TTT") = "So",
                                    IF(ISNA(VLOOKUP(EDATE('Projektkostenkalkulation EP'!$B$8,5)+AA$9,Datenquellen!$F$7:$H$45,3,FALSE))," ",VLOOKUP(EDATE('Projektkostenkalkulation EP'!$B$8,5)+AA$9,Datenquellen!$F$7:$H$45,3,FALSE))="X"
                                    ),
                          "X",
                          ""
                          ),
               "X"
            )</f>
        <v/>
      </c>
      <c r="AC52" s="237" t="str">
        <f xml:space="preserve"> IF(TEXT((EDATE('Projektkostenkalkulation EP'!$B$8,5)+AB$9),"MM")=TEXT((EDATE('Projektkostenkalkulation EP'!$B$8,5)+(AB$9-1)),"MM"),
             IF(
                        OR(
                                    TEXT((EDATE('Projektkostenkalkulation EP'!$B$8,5)+AB$9),"TTT") = "Sa",
                                    TEXT((EDATE('Projektkostenkalkulation EP'!$B$8,5)+AB$9),"TTT") = "So",
                                    IF(ISNA(VLOOKUP(EDATE('Projektkostenkalkulation EP'!$B$8,5)+AB$9,Datenquellen!$F$7:$H$45,3,FALSE))," ",VLOOKUP(EDATE('Projektkostenkalkulation EP'!$B$8,5)+AB$9,Datenquellen!$F$7:$H$45,3,FALSE))="X"
                                    ),
                          "X",
                          ""
                          ),
               "X"
            )</f>
        <v/>
      </c>
      <c r="AD52" s="237" t="str">
        <f xml:space="preserve"> IF(TEXT((EDATE('Projektkostenkalkulation EP'!$B$8,5)+AC$9),"MM")=TEXT((EDATE('Projektkostenkalkulation EP'!$B$8,5)+(AC$9-1)),"MM"),
             IF(
                        OR(
                                    TEXT((EDATE('Projektkostenkalkulation EP'!$B$8,5)+AC$9),"TTT") = "Sa",
                                    TEXT((EDATE('Projektkostenkalkulation EP'!$B$8,5)+AC$9),"TTT") = "So",
                                    IF(ISNA(VLOOKUP(EDATE('Projektkostenkalkulation EP'!$B$8,5)+AC$9,Datenquellen!$F$7:$H$45,3,FALSE))," ",VLOOKUP(EDATE('Projektkostenkalkulation EP'!$B$8,5)+AC$9,Datenquellen!$F$7:$H$45,3,FALSE))="X"
                                    ),
                          "X",
                          ""
                          ),
               "X"
            )</f>
        <v/>
      </c>
      <c r="AE52" s="237" t="str">
        <f xml:space="preserve"> IF(TEXT((EDATE('Projektkostenkalkulation EP'!$B$8,5)+AD$9),"MM")=TEXT((EDATE('Projektkostenkalkulation EP'!$B$8,5)+(AD$9-1)),"MM"),
             IF(
                        OR(
                                    TEXT((EDATE('Projektkostenkalkulation EP'!$B$8,5)+AD$9),"TTT") = "Sa",
                                    TEXT((EDATE('Projektkostenkalkulation EP'!$B$8,5)+AD$9),"TTT") = "So",
                                    IF(ISNA(VLOOKUP(EDATE('Projektkostenkalkulation EP'!$B$8,5)+AD$9,Datenquellen!$F$7:$H$45,3,FALSE))," ",VLOOKUP(EDATE('Projektkostenkalkulation EP'!$B$8,5)+AD$9,Datenquellen!$F$7:$H$45,3,FALSE))="X"
                                    ),
                          "X",
                          ""
                          ),
               "X"
            )</f>
        <v>X</v>
      </c>
      <c r="AF52" s="237" t="str">
        <f xml:space="preserve"> IF(TEXT((EDATE('Projektkostenkalkulation EP'!$B$8,5)+AE$9),"MM")=TEXT((EDATE('Projektkostenkalkulation EP'!$B$8,5)+(AE$9-1)),"MM"),
             IF(
                        OR(
                                    TEXT((EDATE('Projektkostenkalkulation EP'!$B$8,5)+AE$9),"TTT") = "Sa",
                                    TEXT((EDATE('Projektkostenkalkulation EP'!$B$8,5)+AE$9),"TTT") = "So",
                                    IF(ISNA(VLOOKUP(EDATE('Projektkostenkalkulation EP'!$B$8,5)+AE$9,Datenquellen!$F$7:$H$45,3,FALSE))," ",VLOOKUP(EDATE('Projektkostenkalkulation EP'!$B$8,5)+AE$9,Datenquellen!$F$7:$H$45,3,FALSE))="X"
                                    ),
                          "X",
                          ""
                          ),
               "X"
            )</f>
        <v>X</v>
      </c>
      <c r="AG52" s="238" t="str">
        <f xml:space="preserve"> IF(TEXT((EDATE('Projektkostenkalkulation EP'!$B$8,5)+AF$9),"MM")=TEXT((EDATE('Projektkostenkalkulation EP'!$B$8,5)+(AF$9-1)),"MM"),
             IF(
                        OR(
                                    TEXT((EDATE('Projektkostenkalkulation EP'!$B$8,5)+AF$9),"TTT") = "Sa",
                                    TEXT((EDATE('Projektkostenkalkulation EP'!$B$8,5)+AF$9),"TTT") = "So",
                                    IF(ISNA(VLOOKUP(EDATE('Projektkostenkalkulation EP'!$B$8,5)+AF$9,Datenquellen!$F$7:$H$45,3,FALSE))," ",VLOOKUP(EDATE('Projektkostenkalkulation EP'!$B$8,5)+AF$9,Datenquellen!$F$7:$H$45,3,FALSE))="X"
                                    ),
                          "X",
                          ""
                          ),
               "X"
            )</f>
        <v>X</v>
      </c>
      <c r="AH52" s="239"/>
      <c r="AI52" s="240"/>
      <c r="AJ52" s="241" t="s">
        <v>67</v>
      </c>
      <c r="AK52" s="474"/>
      <c r="AL52" s="236"/>
      <c r="AM52" s="237" t="str">
        <f>IF(
            OR(
                     TEXT(EDATE('Projektkostenkalkulation EP'!$B$8,5),"TTT") = "Sa",
                     TEXT(EDATE('Projektkostenkalkulation EP'!$B$8,5),"TTT") = "So",
                     IF(ISNA(VLOOKUP(EDATE('Projektkostenkalkulation EP'!$B$8,5),Datenquellen!$F$7:$H$45,3,FALSE))," ",VLOOKUP(EDATE('Projektkostenkalkulation EP'!$B$8,5),Datenquellen!$F$7:$H$45,3,FALSE))="X"
                            ),
                    "X",
                    ""
            )</f>
        <v>X</v>
      </c>
      <c r="AN52" s="237" t="str">
        <f xml:space="preserve"> IF(TEXT((EDATE('Projektkostenkalkulation EP'!$B$8,5)+AM$9),"MM")=TEXT((EDATE('Projektkostenkalkulation EP'!$B$8,5)+(AM$9-1)),"MM"),
             IF(
                        OR(
                                    TEXT((EDATE('Projektkostenkalkulation EP'!$B$8,5)+AM$9),"TTT") = "Sa",
                                    TEXT((EDATE('Projektkostenkalkulation EP'!$B$8,5)+AM$9),"TTT") = "So",
                                    IF(ISNA(VLOOKUP(EDATE('Projektkostenkalkulation EP'!$B$8,5)+AM$9,Datenquellen!$F$7:$H$45,3,FALSE))," ",VLOOKUP(EDATE('Projektkostenkalkulation EP'!$B$8,5)+AM$9,Datenquellen!$F$7:$H$45,3,FALSE))="X"
                                    ),
                          "X",
                          ""
                          ),
               "X"
            )</f>
        <v>X</v>
      </c>
      <c r="AO52" s="237" t="str">
        <f xml:space="preserve"> IF(TEXT((EDATE('Projektkostenkalkulation EP'!$B$8,5)+AN$9),"MM")=TEXT((EDATE('Projektkostenkalkulation EP'!$B$8,5)+(AN$9-1)),"MM"),
             IF(
                        OR(
                                    TEXT((EDATE('Projektkostenkalkulation EP'!$B$8,5)+AN$9),"TTT") = "Sa",
                                    TEXT((EDATE('Projektkostenkalkulation EP'!$B$8,5)+AN$9),"TTT") = "So",
                                    IF(ISNA(VLOOKUP(EDATE('Projektkostenkalkulation EP'!$B$8,5)+AN$9,Datenquellen!$F$7:$H$45,3,FALSE))," ",VLOOKUP(EDATE('Projektkostenkalkulation EP'!$B$8,5)+AN$9,Datenquellen!$F$7:$H$45,3,FALSE))="X"
                                    ),
                          "X",
                          ""
                          ),
               "X"
            )</f>
        <v/>
      </c>
      <c r="AP52" s="237" t="str">
        <f xml:space="preserve"> IF(TEXT((EDATE('Projektkostenkalkulation EP'!$B$8,5)+AO$9),"MM")=TEXT((EDATE('Projektkostenkalkulation EP'!$B$8,5)+(AO$9-1)),"MM"),
             IF(
                        OR(
                                    TEXT((EDATE('Projektkostenkalkulation EP'!$B$8,5)+AO$9),"TTT") = "Sa",
                                    TEXT((EDATE('Projektkostenkalkulation EP'!$B$8,5)+AO$9),"TTT") = "So",
                                    IF(ISNA(VLOOKUP(EDATE('Projektkostenkalkulation EP'!$B$8,5)+AO$9,Datenquellen!$F$7:$H$45,3,FALSE))," ",VLOOKUP(EDATE('Projektkostenkalkulation EP'!$B$8,5)+AO$9,Datenquellen!$F$7:$H$45,3,FALSE))="X"
                                    ),
                          "X",
                          ""
                          ),
               "X"
            )</f>
        <v/>
      </c>
      <c r="AQ52" s="237" t="str">
        <f xml:space="preserve"> IF(TEXT((EDATE('Projektkostenkalkulation EP'!$B$8,5)+AP$9),"MM")=TEXT((EDATE('Projektkostenkalkulation EP'!$B$8,5)+(AP$9-1)),"MM"),
             IF(
                        OR(
                                    TEXT((EDATE('Projektkostenkalkulation EP'!$B$8,5)+AP$9),"TTT") = "Sa",
                                    TEXT((EDATE('Projektkostenkalkulation EP'!$B$8,5)+AP$9),"TTT") = "So",
                                    IF(ISNA(VLOOKUP(EDATE('Projektkostenkalkulation EP'!$B$8,5)+AP$9,Datenquellen!$F$7:$H$45,3,FALSE))," ",VLOOKUP(EDATE('Projektkostenkalkulation EP'!$B$8,5)+AP$9,Datenquellen!$F$7:$H$45,3,FALSE))="X"
                                    ),
                          "X",
                          ""
                          ),
               "X"
            )</f>
        <v/>
      </c>
      <c r="AR52" s="237" t="str">
        <f xml:space="preserve"> IF(TEXT((EDATE('Projektkostenkalkulation EP'!$B$8,5)+AQ$9),"MM")=TEXT((EDATE('Projektkostenkalkulation EP'!$B$8,5)+(AQ$9-1)),"MM"),
             IF(
                        OR(
                                    TEXT((EDATE('Projektkostenkalkulation EP'!$B$8,5)+AQ$9),"TTT") = "Sa",
                                    TEXT((EDATE('Projektkostenkalkulation EP'!$B$8,5)+AQ$9),"TTT") = "So",
                                    IF(ISNA(VLOOKUP(EDATE('Projektkostenkalkulation EP'!$B$8,5)+AQ$9,Datenquellen!$F$7:$H$45,3,FALSE))," ",VLOOKUP(EDATE('Projektkostenkalkulation EP'!$B$8,5)+AQ$9,Datenquellen!$F$7:$H$45,3,FALSE))="X"
                                    ),
                          "X",
                          ""
                          ),
               "X"
            )</f>
        <v/>
      </c>
      <c r="AS52" s="237" t="str">
        <f xml:space="preserve"> IF(TEXT((EDATE('Projektkostenkalkulation EP'!$B$8,5)+AR$9),"MM")=TEXT((EDATE('Projektkostenkalkulation EP'!$B$8,5)+(AR$9-1)),"MM"),
             IF(
                        OR(
                                    TEXT((EDATE('Projektkostenkalkulation EP'!$B$8,5)+AR$9),"TTT") = "Sa",
                                    TEXT((EDATE('Projektkostenkalkulation EP'!$B$8,5)+AR$9),"TTT") = "So",
                                    IF(ISNA(VLOOKUP(EDATE('Projektkostenkalkulation EP'!$B$8,5)+AR$9,Datenquellen!$F$7:$H$45,3,FALSE))," ",VLOOKUP(EDATE('Projektkostenkalkulation EP'!$B$8,5)+AR$9,Datenquellen!$F$7:$H$45,3,FALSE))="X"
                                    ),
                          "X",
                          ""
                          ),
               "X"
            )</f>
        <v/>
      </c>
      <c r="AT52" s="237" t="str">
        <f xml:space="preserve"> IF(TEXT((EDATE('Projektkostenkalkulation EP'!$B$8,5)+AS$9),"MM")=TEXT((EDATE('Projektkostenkalkulation EP'!$B$8,5)+(AS$9-1)),"MM"),
             IF(
                        OR(
                                    TEXT((EDATE('Projektkostenkalkulation EP'!$B$8,5)+AS$9),"TTT") = "Sa",
                                    TEXT((EDATE('Projektkostenkalkulation EP'!$B$8,5)+AS$9),"TTT") = "So",
                                    IF(ISNA(VLOOKUP(EDATE('Projektkostenkalkulation EP'!$B$8,5)+AS$9,Datenquellen!$F$7:$H$45,3,FALSE))," ",VLOOKUP(EDATE('Projektkostenkalkulation EP'!$B$8,5)+AS$9,Datenquellen!$F$7:$H$45,3,FALSE))="X"
                                    ),
                          "X",
                          ""
                          ),
               "X"
            )</f>
        <v>X</v>
      </c>
      <c r="AU52" s="237" t="str">
        <f xml:space="preserve"> IF(TEXT((EDATE('Projektkostenkalkulation EP'!$B$8,5)+AT$9),"MM")=TEXT((EDATE('Projektkostenkalkulation EP'!$B$8,5)+(AT$9-1)),"MM"),
             IF(
                        OR(
                                    TEXT((EDATE('Projektkostenkalkulation EP'!$B$8,5)+AT$9),"TTT") = "Sa",
                                    TEXT((EDATE('Projektkostenkalkulation EP'!$B$8,5)+AT$9),"TTT") = "So",
                                    IF(ISNA(VLOOKUP(EDATE('Projektkostenkalkulation EP'!$B$8,5)+AT$9,Datenquellen!$F$7:$H$45,3,FALSE))," ",VLOOKUP(EDATE('Projektkostenkalkulation EP'!$B$8,5)+AT$9,Datenquellen!$F$7:$H$45,3,FALSE))="X"
                                    ),
                          "X",
                          ""
                          ),
               "X"
            )</f>
        <v>X</v>
      </c>
      <c r="AV52" s="237" t="str">
        <f xml:space="preserve"> IF(TEXT((EDATE('Projektkostenkalkulation EP'!$B$8,5)+AU$9),"MM")=TEXT((EDATE('Projektkostenkalkulation EP'!$B$8,5)+(AU$9-1)),"MM"),
             IF(
                        OR(
                                    TEXT((EDATE('Projektkostenkalkulation EP'!$B$8,5)+AU$9),"TTT") = "Sa",
                                    TEXT((EDATE('Projektkostenkalkulation EP'!$B$8,5)+AU$9),"TTT") = "So",
                                    IF(ISNA(VLOOKUP(EDATE('Projektkostenkalkulation EP'!$B$8,5)+AU$9,Datenquellen!$F$7:$H$45,3,FALSE))," ",VLOOKUP(EDATE('Projektkostenkalkulation EP'!$B$8,5)+AU$9,Datenquellen!$F$7:$H$45,3,FALSE))="X"
                                    ),
                          "X",
                          ""
                          ),
               "X"
            )</f>
        <v/>
      </c>
      <c r="AW52" s="237" t="str">
        <f xml:space="preserve"> IF(TEXT((EDATE('Projektkostenkalkulation EP'!$B$8,5)+AV$9),"MM")=TEXT((EDATE('Projektkostenkalkulation EP'!$B$8,5)+(AV$9-1)),"MM"),
             IF(
                        OR(
                                    TEXT((EDATE('Projektkostenkalkulation EP'!$B$8,5)+AV$9),"TTT") = "Sa",
                                    TEXT((EDATE('Projektkostenkalkulation EP'!$B$8,5)+AV$9),"TTT") = "So",
                                    IF(ISNA(VLOOKUP(EDATE('Projektkostenkalkulation EP'!$B$8,5)+AV$9,Datenquellen!$F$7:$H$45,3,FALSE))," ",VLOOKUP(EDATE('Projektkostenkalkulation EP'!$B$8,5)+AV$9,Datenquellen!$F$7:$H$45,3,FALSE))="X"
                                    ),
                          "X",
                          ""
                          ),
               "X"
            )</f>
        <v/>
      </c>
      <c r="AX52" s="237" t="str">
        <f xml:space="preserve"> IF(TEXT((EDATE('Projektkostenkalkulation EP'!$B$8,5)+AW$9),"MM")=TEXT((EDATE('Projektkostenkalkulation EP'!$B$8,5)+(AW$9-1)),"MM"),
             IF(
                        OR(
                                    TEXT((EDATE('Projektkostenkalkulation EP'!$B$8,5)+AW$9),"TTT") = "Sa",
                                    TEXT((EDATE('Projektkostenkalkulation EP'!$B$8,5)+AW$9),"TTT") = "So",
                                    IF(ISNA(VLOOKUP(EDATE('Projektkostenkalkulation EP'!$B$8,5)+AW$9,Datenquellen!$F$7:$H$45,3,FALSE))," ",VLOOKUP(EDATE('Projektkostenkalkulation EP'!$B$8,5)+AW$9,Datenquellen!$F$7:$H$45,3,FALSE))="X"
                                    ),
                          "X",
                          ""
                          ),
               "X"
            )</f>
        <v/>
      </c>
      <c r="AY52" s="237" t="str">
        <f xml:space="preserve"> IF(TEXT((EDATE('Projektkostenkalkulation EP'!$B$8,5)+AX$9),"MM")=TEXT((EDATE('Projektkostenkalkulation EP'!$B$8,5)+(AX$9-1)),"MM"),
             IF(
                        OR(
                                    TEXT((EDATE('Projektkostenkalkulation EP'!$B$8,5)+AX$9),"TTT") = "Sa",
                                    TEXT((EDATE('Projektkostenkalkulation EP'!$B$8,5)+AX$9),"TTT") = "So",
                                    IF(ISNA(VLOOKUP(EDATE('Projektkostenkalkulation EP'!$B$8,5)+AX$9,Datenquellen!$F$7:$H$45,3,FALSE))," ",VLOOKUP(EDATE('Projektkostenkalkulation EP'!$B$8,5)+AX$9,Datenquellen!$F$7:$H$45,3,FALSE))="X"
                                    ),
                          "X",
                          ""
                          ),
               "X"
            )</f>
        <v/>
      </c>
      <c r="AZ52" s="237" t="str">
        <f xml:space="preserve"> IF(TEXT((EDATE('Projektkostenkalkulation EP'!$B$8,5)+AY$9),"MM")=TEXT((EDATE('Projektkostenkalkulation EP'!$B$8,5)+(AY$9-1)),"MM"),
             IF(
                        OR(
                                    TEXT((EDATE('Projektkostenkalkulation EP'!$B$8,5)+AY$9),"TTT") = "Sa",
                                    TEXT((EDATE('Projektkostenkalkulation EP'!$B$8,5)+AY$9),"TTT") = "So",
                                    IF(ISNA(VLOOKUP(EDATE('Projektkostenkalkulation EP'!$B$8,5)+AY$9,Datenquellen!$F$7:$H$45,3,FALSE))," ",VLOOKUP(EDATE('Projektkostenkalkulation EP'!$B$8,5)+AY$9,Datenquellen!$F$7:$H$45,3,FALSE))="X"
                                    ),
                          "X",
                          ""
                          ),
               "X"
            )</f>
        <v/>
      </c>
      <c r="BA52" s="237" t="str">
        <f xml:space="preserve"> IF(TEXT((EDATE('Projektkostenkalkulation EP'!$B$8,5)+AZ$9),"MM")=TEXT((EDATE('Projektkostenkalkulation EP'!$B$8,5)+(AZ$9-1)),"MM"),
             IF(
                        OR(
                                    TEXT((EDATE('Projektkostenkalkulation EP'!$B$8,5)+AZ$9),"TTT") = "Sa",
                                    TEXT((EDATE('Projektkostenkalkulation EP'!$B$8,5)+AZ$9),"TTT") = "So",
                                    IF(ISNA(VLOOKUP(EDATE('Projektkostenkalkulation EP'!$B$8,5)+AZ$9,Datenquellen!$F$7:$H$45,3,FALSE))," ",VLOOKUP(EDATE('Projektkostenkalkulation EP'!$B$8,5)+AZ$9,Datenquellen!$F$7:$H$45,3,FALSE))="X"
                                    ),
                          "X",
                          ""
                          ),
               "X"
            )</f>
        <v>X</v>
      </c>
      <c r="BB52" s="237" t="str">
        <f xml:space="preserve"> IF(TEXT((EDATE('Projektkostenkalkulation EP'!$B$8,5)+BA$9),"MM")=TEXT((EDATE('Projektkostenkalkulation EP'!$B$8,5)+(BA$9-1)),"MM"),
             IF(
                        OR(
                                    TEXT((EDATE('Projektkostenkalkulation EP'!$B$8,5)+BA$9),"TTT") = "Sa",
                                    TEXT((EDATE('Projektkostenkalkulation EP'!$B$8,5)+BA$9),"TTT") = "So",
                                    IF(ISNA(VLOOKUP(EDATE('Projektkostenkalkulation EP'!$B$8,5)+BA$9,Datenquellen!$F$7:$H$45,3,FALSE))," ",VLOOKUP(EDATE('Projektkostenkalkulation EP'!$B$8,5)+BA$9,Datenquellen!$F$7:$H$45,3,FALSE))="X"
                                    ),
                          "X",
                          ""
                          ),
               "X"
            )</f>
        <v>X</v>
      </c>
      <c r="BC52" s="237" t="str">
        <f xml:space="preserve"> IF(TEXT((EDATE('Projektkostenkalkulation EP'!$B$8,5)+BB$9),"MM")=TEXT((EDATE('Projektkostenkalkulation EP'!$B$8,5)+(BB$9-1)),"MM"),
             IF(
                        OR(
                                    TEXT((EDATE('Projektkostenkalkulation EP'!$B$8,5)+BB$9),"TTT") = "Sa",
                                    TEXT((EDATE('Projektkostenkalkulation EP'!$B$8,5)+BB$9),"TTT") = "So",
                                    IF(ISNA(VLOOKUP(EDATE('Projektkostenkalkulation EP'!$B$8,5)+BB$9,Datenquellen!$F$7:$H$45,3,FALSE))," ",VLOOKUP(EDATE('Projektkostenkalkulation EP'!$B$8,5)+BB$9,Datenquellen!$F$7:$H$45,3,FALSE))="X"
                                    ),
                          "X",
                          ""
                          ),
               "X"
            )</f>
        <v/>
      </c>
      <c r="BD52" s="237" t="str">
        <f xml:space="preserve"> IF(TEXT((EDATE('Projektkostenkalkulation EP'!$B$8,5)+BC$9),"MM")=TEXT((EDATE('Projektkostenkalkulation EP'!$B$8,5)+(BC$9-1)),"MM"),
             IF(
                        OR(
                                    TEXT((EDATE('Projektkostenkalkulation EP'!$B$8,5)+BC$9),"TTT") = "Sa",
                                    TEXT((EDATE('Projektkostenkalkulation EP'!$B$8,5)+BC$9),"TTT") = "So",
                                    IF(ISNA(VLOOKUP(EDATE('Projektkostenkalkulation EP'!$B$8,5)+BC$9,Datenquellen!$F$7:$H$45,3,FALSE))," ",VLOOKUP(EDATE('Projektkostenkalkulation EP'!$B$8,5)+BC$9,Datenquellen!$F$7:$H$45,3,FALSE))="X"
                                    ),
                          "X",
                          ""
                          ),
               "X"
            )</f>
        <v/>
      </c>
      <c r="BE52" s="237" t="str">
        <f xml:space="preserve"> IF(TEXT((EDATE('Projektkostenkalkulation EP'!$B$8,5)+BD$9),"MM")=TEXT((EDATE('Projektkostenkalkulation EP'!$B$8,5)+(BD$9-1)),"MM"),
             IF(
                        OR(
                                    TEXT((EDATE('Projektkostenkalkulation EP'!$B$8,5)+BD$9),"TTT") = "Sa",
                                    TEXT((EDATE('Projektkostenkalkulation EP'!$B$8,5)+BD$9),"TTT") = "So",
                                    IF(ISNA(VLOOKUP(EDATE('Projektkostenkalkulation EP'!$B$8,5)+BD$9,Datenquellen!$F$7:$H$45,3,FALSE))," ",VLOOKUP(EDATE('Projektkostenkalkulation EP'!$B$8,5)+BD$9,Datenquellen!$F$7:$H$45,3,FALSE))="X"
                                    ),
                          "X",
                          ""
                          ),
               "X"
            )</f>
        <v/>
      </c>
      <c r="BF52" s="237" t="str">
        <f xml:space="preserve"> IF(TEXT((EDATE('Projektkostenkalkulation EP'!$B$8,5)+BE$9),"MM")=TEXT((EDATE('Projektkostenkalkulation EP'!$B$8,5)+(BE$9-1)),"MM"),
             IF(
                        OR(
                                    TEXT((EDATE('Projektkostenkalkulation EP'!$B$8,5)+BE$9),"TTT") = "Sa",
                                    TEXT((EDATE('Projektkostenkalkulation EP'!$B$8,5)+BE$9),"TTT") = "So",
                                    IF(ISNA(VLOOKUP(EDATE('Projektkostenkalkulation EP'!$B$8,5)+BE$9,Datenquellen!$F$7:$H$45,3,FALSE))," ",VLOOKUP(EDATE('Projektkostenkalkulation EP'!$B$8,5)+BE$9,Datenquellen!$F$7:$H$45,3,FALSE))="X"
                                    ),
                          "X",
                          ""
                          ),
               "X"
            )</f>
        <v/>
      </c>
      <c r="BG52" s="237" t="str">
        <f xml:space="preserve"> IF(TEXT((EDATE('Projektkostenkalkulation EP'!$B$8,5)+BF$9),"MM")=TEXT((EDATE('Projektkostenkalkulation EP'!$B$8,5)+(BF$9-1)),"MM"),
             IF(
                        OR(
                                    TEXT((EDATE('Projektkostenkalkulation EP'!$B$8,5)+BF$9),"TTT") = "Sa",
                                    TEXT((EDATE('Projektkostenkalkulation EP'!$B$8,5)+BF$9),"TTT") = "So",
                                    IF(ISNA(VLOOKUP(EDATE('Projektkostenkalkulation EP'!$B$8,5)+BF$9,Datenquellen!$F$7:$H$45,3,FALSE))," ",VLOOKUP(EDATE('Projektkostenkalkulation EP'!$B$8,5)+BF$9,Datenquellen!$F$7:$H$45,3,FALSE))="X"
                                    ),
                          "X",
                          ""
                          ),
               "X"
            )</f>
        <v/>
      </c>
      <c r="BH52" s="237" t="str">
        <f xml:space="preserve"> IF(TEXT((EDATE('Projektkostenkalkulation EP'!$B$8,5)+BG$9),"MM")=TEXT((EDATE('Projektkostenkalkulation EP'!$B$8,5)+(BG$9-1)),"MM"),
             IF(
                        OR(
                                    TEXT((EDATE('Projektkostenkalkulation EP'!$B$8,5)+BG$9),"TTT") = "Sa",
                                    TEXT((EDATE('Projektkostenkalkulation EP'!$B$8,5)+BG$9),"TTT") = "So",
                                    IF(ISNA(VLOOKUP(EDATE('Projektkostenkalkulation EP'!$B$8,5)+BG$9,Datenquellen!$F$7:$H$45,3,FALSE))," ",VLOOKUP(EDATE('Projektkostenkalkulation EP'!$B$8,5)+BG$9,Datenquellen!$F$7:$H$45,3,FALSE))="X"
                                    ),
                          "X",
                          ""
                          ),
               "X"
            )</f>
        <v>X</v>
      </c>
      <c r="BI52" s="237" t="str">
        <f xml:space="preserve"> IF(TEXT((EDATE('Projektkostenkalkulation EP'!$B$8,5)+BH$9),"MM")=TEXT((EDATE('Projektkostenkalkulation EP'!$B$8,5)+(BH$9-1)),"MM"),
             IF(
                        OR(
                                    TEXT((EDATE('Projektkostenkalkulation EP'!$B$8,5)+BH$9),"TTT") = "Sa",
                                    TEXT((EDATE('Projektkostenkalkulation EP'!$B$8,5)+BH$9),"TTT") = "So",
                                    IF(ISNA(VLOOKUP(EDATE('Projektkostenkalkulation EP'!$B$8,5)+BH$9,Datenquellen!$F$7:$H$45,3,FALSE))," ",VLOOKUP(EDATE('Projektkostenkalkulation EP'!$B$8,5)+BH$9,Datenquellen!$F$7:$H$45,3,FALSE))="X"
                                    ),
                          "X",
                          ""
                          ),
               "X"
            )</f>
        <v>X</v>
      </c>
      <c r="BJ52" s="237" t="str">
        <f xml:space="preserve"> IF(TEXT((EDATE('Projektkostenkalkulation EP'!$B$8,5)+BI$9),"MM")=TEXT((EDATE('Projektkostenkalkulation EP'!$B$8,5)+(BI$9-1)),"MM"),
             IF(
                        OR(
                                    TEXT((EDATE('Projektkostenkalkulation EP'!$B$8,5)+BI$9),"TTT") = "Sa",
                                    TEXT((EDATE('Projektkostenkalkulation EP'!$B$8,5)+BI$9),"TTT") = "So",
                                    IF(ISNA(VLOOKUP(EDATE('Projektkostenkalkulation EP'!$B$8,5)+BI$9,Datenquellen!$F$7:$H$45,3,FALSE))," ",VLOOKUP(EDATE('Projektkostenkalkulation EP'!$B$8,5)+BI$9,Datenquellen!$F$7:$H$45,3,FALSE))="X"
                                    ),
                          "X",
                          ""
                          ),
               "X"
            )</f>
        <v/>
      </c>
      <c r="BK52" s="237" t="str">
        <f xml:space="preserve"> IF(TEXT((EDATE('Projektkostenkalkulation EP'!$B$8,5)+BJ$9),"MM")=TEXT((EDATE('Projektkostenkalkulation EP'!$B$8,5)+(BJ$9-1)),"MM"),
             IF(
                        OR(
                                    TEXT((EDATE('Projektkostenkalkulation EP'!$B$8,5)+BJ$9),"TTT") = "Sa",
                                    TEXT((EDATE('Projektkostenkalkulation EP'!$B$8,5)+BJ$9),"TTT") = "So",
                                    IF(ISNA(VLOOKUP(EDATE('Projektkostenkalkulation EP'!$B$8,5)+BJ$9,Datenquellen!$F$7:$H$45,3,FALSE))," ",VLOOKUP(EDATE('Projektkostenkalkulation EP'!$B$8,5)+BJ$9,Datenquellen!$F$7:$H$45,3,FALSE))="X"
                                    ),
                          "X",
                          ""
                          ),
               "X"
            )</f>
        <v/>
      </c>
      <c r="BL52" s="237" t="str">
        <f xml:space="preserve"> IF(TEXT((EDATE('Projektkostenkalkulation EP'!$B$8,5)+BK$9),"MM")=TEXT((EDATE('Projektkostenkalkulation EP'!$B$8,5)+(BK$9-1)),"MM"),
             IF(
                        OR(
                                    TEXT((EDATE('Projektkostenkalkulation EP'!$B$8,5)+BK$9),"TTT") = "Sa",
                                    TEXT((EDATE('Projektkostenkalkulation EP'!$B$8,5)+BK$9),"TTT") = "So",
                                    IF(ISNA(VLOOKUP(EDATE('Projektkostenkalkulation EP'!$B$8,5)+BK$9,Datenquellen!$F$7:$H$45,3,FALSE))," ",VLOOKUP(EDATE('Projektkostenkalkulation EP'!$B$8,5)+BK$9,Datenquellen!$F$7:$H$45,3,FALSE))="X"
                                    ),
                          "X",
                          ""
                          ),
               "X"
            )</f>
        <v/>
      </c>
      <c r="BM52" s="237" t="str">
        <f xml:space="preserve"> IF(TEXT((EDATE('Projektkostenkalkulation EP'!$B$8,5)+BL$9),"MM")=TEXT((EDATE('Projektkostenkalkulation EP'!$B$8,5)+(BL$9-1)),"MM"),
             IF(
                        OR(
                                    TEXT((EDATE('Projektkostenkalkulation EP'!$B$8,5)+BL$9),"TTT") = "Sa",
                                    TEXT((EDATE('Projektkostenkalkulation EP'!$B$8,5)+BL$9),"TTT") = "So",
                                    IF(ISNA(VLOOKUP(EDATE('Projektkostenkalkulation EP'!$B$8,5)+BL$9,Datenquellen!$F$7:$H$45,3,FALSE))," ",VLOOKUP(EDATE('Projektkostenkalkulation EP'!$B$8,5)+BL$9,Datenquellen!$F$7:$H$45,3,FALSE))="X"
                                    ),
                          "X",
                          ""
                          ),
               "X"
            )</f>
        <v/>
      </c>
      <c r="BN52" s="237" t="str">
        <f xml:space="preserve"> IF(TEXT((EDATE('Projektkostenkalkulation EP'!$B$8,5)+BM$9),"MM")=TEXT((EDATE('Projektkostenkalkulation EP'!$B$8,5)+(BM$9-1)),"MM"),
             IF(
                        OR(
                                    TEXT((EDATE('Projektkostenkalkulation EP'!$B$8,5)+BM$9),"TTT") = "Sa",
                                    TEXT((EDATE('Projektkostenkalkulation EP'!$B$8,5)+BM$9),"TTT") = "So",
                                    IF(ISNA(VLOOKUP(EDATE('Projektkostenkalkulation EP'!$B$8,5)+BM$9,Datenquellen!$F$7:$H$45,3,FALSE))," ",VLOOKUP(EDATE('Projektkostenkalkulation EP'!$B$8,5)+BM$9,Datenquellen!$F$7:$H$45,3,FALSE))="X"
                                    ),
                          "X",
                          ""
                          ),
               "X"
            )</f>
        <v/>
      </c>
      <c r="BO52" s="237" t="str">
        <f xml:space="preserve"> IF(TEXT((EDATE('Projektkostenkalkulation EP'!$B$8,5)+BN$9),"MM")=TEXT((EDATE('Projektkostenkalkulation EP'!$B$8,5)+(BN$9-1)),"MM"),
             IF(
                        OR(
                                    TEXT((EDATE('Projektkostenkalkulation EP'!$B$8,5)+BN$9),"TTT") = "Sa",
                                    TEXT((EDATE('Projektkostenkalkulation EP'!$B$8,5)+BN$9),"TTT") = "So",
                                    IF(ISNA(VLOOKUP(EDATE('Projektkostenkalkulation EP'!$B$8,5)+BN$9,Datenquellen!$F$7:$H$45,3,FALSE))," ",VLOOKUP(EDATE('Projektkostenkalkulation EP'!$B$8,5)+BN$9,Datenquellen!$F$7:$H$45,3,FALSE))="X"
                                    ),
                          "X",
                          ""
                          ),
               "X"
            )</f>
        <v>X</v>
      </c>
      <c r="BP52" s="237" t="str">
        <f xml:space="preserve"> IF(TEXT((EDATE('Projektkostenkalkulation EP'!$B$8,5)+BO$9),"MM")=TEXT((EDATE('Projektkostenkalkulation EP'!$B$8,5)+(BO$9-1)),"MM"),
             IF(
                        OR(
                                    TEXT((EDATE('Projektkostenkalkulation EP'!$B$8,5)+BO$9),"TTT") = "Sa",
                                    TEXT((EDATE('Projektkostenkalkulation EP'!$B$8,5)+BO$9),"TTT") = "So",
                                    IF(ISNA(VLOOKUP(EDATE('Projektkostenkalkulation EP'!$B$8,5)+BO$9,Datenquellen!$F$7:$H$45,3,FALSE))," ",VLOOKUP(EDATE('Projektkostenkalkulation EP'!$B$8,5)+BO$9,Datenquellen!$F$7:$H$45,3,FALSE))="X"
                                    ),
                          "X",
                          ""
                          ),
               "X"
            )</f>
        <v>X</v>
      </c>
      <c r="BQ52" s="238" t="str">
        <f xml:space="preserve"> IF(TEXT((EDATE('Projektkostenkalkulation EP'!$B$8,5)+BP$9),"MM")=TEXT((EDATE('Projektkostenkalkulation EP'!$B$8,5)+(BP$9-1)),"MM"),
             IF(
                        OR(
                                    TEXT((EDATE('Projektkostenkalkulation EP'!$B$8,5)+BP$9),"TTT") = "Sa",
                                    TEXT((EDATE('Projektkostenkalkulation EP'!$B$8,5)+BP$9),"TTT") = "So",
                                    IF(ISNA(VLOOKUP(EDATE('Projektkostenkalkulation EP'!$B$8,5)+BP$9,Datenquellen!$F$7:$H$45,3,FALSE))," ",VLOOKUP(EDATE('Projektkostenkalkulation EP'!$B$8,5)+BP$9,Datenquellen!$F$7:$H$45,3,FALSE))="X"
                                    ),
                          "X",
                          ""
                          ),
               "X"
            )</f>
        <v>X</v>
      </c>
      <c r="BR52" s="239"/>
      <c r="BS52" s="240"/>
      <c r="BT52" s="241" t="s">
        <v>67</v>
      </c>
      <c r="BU52" s="474"/>
      <c r="BV52" s="236"/>
      <c r="BW52" s="237" t="str">
        <f>IF(
            OR(
                     TEXT(EDATE('Projektkostenkalkulation EP'!$B$8,5),"TTT") = "Sa",
                     TEXT(EDATE('Projektkostenkalkulation EP'!$B$8,5),"TTT") = "So",
                     IF(ISNA(VLOOKUP(EDATE('Projektkostenkalkulation EP'!$B$8,5),Datenquellen!$F$7:$H$45,3,FALSE))," ",VLOOKUP(EDATE('Projektkostenkalkulation EP'!$B$8,5),Datenquellen!$F$7:$H$45,3,FALSE))="X"
                            ),
                    "X",
                    ""
            )</f>
        <v>X</v>
      </c>
      <c r="BX52" s="237" t="str">
        <f xml:space="preserve"> IF(TEXT((EDATE('Projektkostenkalkulation EP'!$B$8,5)+BW$9),"MM")=TEXT((EDATE('Projektkostenkalkulation EP'!$B$8,5)+(BW$9-1)),"MM"),
             IF(
                        OR(
                                    TEXT((EDATE('Projektkostenkalkulation EP'!$B$8,5)+BW$9),"TTT") = "Sa",
                                    TEXT((EDATE('Projektkostenkalkulation EP'!$B$8,5)+BW$9),"TTT") = "So",
                                    IF(ISNA(VLOOKUP(EDATE('Projektkostenkalkulation EP'!$B$8,5)+BW$9,Datenquellen!$F$7:$H$45,3,FALSE))," ",VLOOKUP(EDATE('Projektkostenkalkulation EP'!$B$8,5)+BW$9,Datenquellen!$F$7:$H$45,3,FALSE))="X"
                                    ),
                          "X",
                          ""
                          ),
               "X"
            )</f>
        <v>X</v>
      </c>
      <c r="BY52" s="237" t="str">
        <f xml:space="preserve"> IF(TEXT((EDATE('Projektkostenkalkulation EP'!$B$8,5)+BX$9),"MM")=TEXT((EDATE('Projektkostenkalkulation EP'!$B$8,5)+(BX$9-1)),"MM"),
             IF(
                        OR(
                                    TEXT((EDATE('Projektkostenkalkulation EP'!$B$8,5)+BX$9),"TTT") = "Sa",
                                    TEXT((EDATE('Projektkostenkalkulation EP'!$B$8,5)+BX$9),"TTT") = "So",
                                    IF(ISNA(VLOOKUP(EDATE('Projektkostenkalkulation EP'!$B$8,5)+BX$9,Datenquellen!$F$7:$H$45,3,FALSE))," ",VLOOKUP(EDATE('Projektkostenkalkulation EP'!$B$8,5)+BX$9,Datenquellen!$F$7:$H$45,3,FALSE))="X"
                                    ),
                          "X",
                          ""
                          ),
               "X"
            )</f>
        <v/>
      </c>
      <c r="BZ52" s="237" t="str">
        <f xml:space="preserve"> IF(TEXT((EDATE('Projektkostenkalkulation EP'!$B$8,5)+BY$9),"MM")=TEXT((EDATE('Projektkostenkalkulation EP'!$B$8,5)+(BY$9-1)),"MM"),
             IF(
                        OR(
                                    TEXT((EDATE('Projektkostenkalkulation EP'!$B$8,5)+BY$9),"TTT") = "Sa",
                                    TEXT((EDATE('Projektkostenkalkulation EP'!$B$8,5)+BY$9),"TTT") = "So",
                                    IF(ISNA(VLOOKUP(EDATE('Projektkostenkalkulation EP'!$B$8,5)+BY$9,Datenquellen!$F$7:$H$45,3,FALSE))," ",VLOOKUP(EDATE('Projektkostenkalkulation EP'!$B$8,5)+BY$9,Datenquellen!$F$7:$H$45,3,FALSE))="X"
                                    ),
                          "X",
                          ""
                          ),
               "X"
            )</f>
        <v/>
      </c>
      <c r="CA52" s="237" t="str">
        <f xml:space="preserve"> IF(TEXT((EDATE('Projektkostenkalkulation EP'!$B$8,5)+BZ$9),"MM")=TEXT((EDATE('Projektkostenkalkulation EP'!$B$8,5)+(BZ$9-1)),"MM"),
             IF(
                        OR(
                                    TEXT((EDATE('Projektkostenkalkulation EP'!$B$8,5)+BZ$9),"TTT") = "Sa",
                                    TEXT((EDATE('Projektkostenkalkulation EP'!$B$8,5)+BZ$9),"TTT") = "So",
                                    IF(ISNA(VLOOKUP(EDATE('Projektkostenkalkulation EP'!$B$8,5)+BZ$9,Datenquellen!$F$7:$H$45,3,FALSE))," ",VLOOKUP(EDATE('Projektkostenkalkulation EP'!$B$8,5)+BZ$9,Datenquellen!$F$7:$H$45,3,FALSE))="X"
                                    ),
                          "X",
                          ""
                          ),
               "X"
            )</f>
        <v/>
      </c>
      <c r="CB52" s="237" t="str">
        <f xml:space="preserve"> IF(TEXT((EDATE('Projektkostenkalkulation EP'!$B$8,5)+CA$9),"MM")=TEXT((EDATE('Projektkostenkalkulation EP'!$B$8,5)+(CA$9-1)),"MM"),
             IF(
                        OR(
                                    TEXT((EDATE('Projektkostenkalkulation EP'!$B$8,5)+CA$9),"TTT") = "Sa",
                                    TEXT((EDATE('Projektkostenkalkulation EP'!$B$8,5)+CA$9),"TTT") = "So",
                                    IF(ISNA(VLOOKUP(EDATE('Projektkostenkalkulation EP'!$B$8,5)+CA$9,Datenquellen!$F$7:$H$45,3,FALSE))," ",VLOOKUP(EDATE('Projektkostenkalkulation EP'!$B$8,5)+CA$9,Datenquellen!$F$7:$H$45,3,FALSE))="X"
                                    ),
                          "X",
                          ""
                          ),
               "X"
            )</f>
        <v/>
      </c>
      <c r="CC52" s="237" t="str">
        <f xml:space="preserve"> IF(TEXT((EDATE('Projektkostenkalkulation EP'!$B$8,5)+CB$9),"MM")=TEXT((EDATE('Projektkostenkalkulation EP'!$B$8,5)+(CB$9-1)),"MM"),
             IF(
                        OR(
                                    TEXT((EDATE('Projektkostenkalkulation EP'!$B$8,5)+CB$9),"TTT") = "Sa",
                                    TEXT((EDATE('Projektkostenkalkulation EP'!$B$8,5)+CB$9),"TTT") = "So",
                                    IF(ISNA(VLOOKUP(EDATE('Projektkostenkalkulation EP'!$B$8,5)+CB$9,Datenquellen!$F$7:$H$45,3,FALSE))," ",VLOOKUP(EDATE('Projektkostenkalkulation EP'!$B$8,5)+CB$9,Datenquellen!$F$7:$H$45,3,FALSE))="X"
                                    ),
                          "X",
                          ""
                          ),
               "X"
            )</f>
        <v/>
      </c>
      <c r="CD52" s="237" t="str">
        <f xml:space="preserve"> IF(TEXT((EDATE('Projektkostenkalkulation EP'!$B$8,5)+CC$9),"MM")=TEXT((EDATE('Projektkostenkalkulation EP'!$B$8,5)+(CC$9-1)),"MM"),
             IF(
                        OR(
                                    TEXT((EDATE('Projektkostenkalkulation EP'!$B$8,5)+CC$9),"TTT") = "Sa",
                                    TEXT((EDATE('Projektkostenkalkulation EP'!$B$8,5)+CC$9),"TTT") = "So",
                                    IF(ISNA(VLOOKUP(EDATE('Projektkostenkalkulation EP'!$B$8,5)+CC$9,Datenquellen!$F$7:$H$45,3,FALSE))," ",VLOOKUP(EDATE('Projektkostenkalkulation EP'!$B$8,5)+CC$9,Datenquellen!$F$7:$H$45,3,FALSE))="X"
                                    ),
                          "X",
                          ""
                          ),
               "X"
            )</f>
        <v>X</v>
      </c>
      <c r="CE52" s="237" t="str">
        <f xml:space="preserve"> IF(TEXT((EDATE('Projektkostenkalkulation EP'!$B$8,5)+CD$9),"MM")=TEXT((EDATE('Projektkostenkalkulation EP'!$B$8,5)+(CD$9-1)),"MM"),
             IF(
                        OR(
                                    TEXT((EDATE('Projektkostenkalkulation EP'!$B$8,5)+CD$9),"TTT") = "Sa",
                                    TEXT((EDATE('Projektkostenkalkulation EP'!$B$8,5)+CD$9),"TTT") = "So",
                                    IF(ISNA(VLOOKUP(EDATE('Projektkostenkalkulation EP'!$B$8,5)+CD$9,Datenquellen!$F$7:$H$45,3,FALSE))," ",VLOOKUP(EDATE('Projektkostenkalkulation EP'!$B$8,5)+CD$9,Datenquellen!$F$7:$H$45,3,FALSE))="X"
                                    ),
                          "X",
                          ""
                          ),
               "X"
            )</f>
        <v>X</v>
      </c>
      <c r="CF52" s="237" t="str">
        <f xml:space="preserve"> IF(TEXT((EDATE('Projektkostenkalkulation EP'!$B$8,5)+CE$9),"MM")=TEXT((EDATE('Projektkostenkalkulation EP'!$B$8,5)+(CE$9-1)),"MM"),
             IF(
                        OR(
                                    TEXT((EDATE('Projektkostenkalkulation EP'!$B$8,5)+CE$9),"TTT") = "Sa",
                                    TEXT((EDATE('Projektkostenkalkulation EP'!$B$8,5)+CE$9),"TTT") = "So",
                                    IF(ISNA(VLOOKUP(EDATE('Projektkostenkalkulation EP'!$B$8,5)+CE$9,Datenquellen!$F$7:$H$45,3,FALSE))," ",VLOOKUP(EDATE('Projektkostenkalkulation EP'!$B$8,5)+CE$9,Datenquellen!$F$7:$H$45,3,FALSE))="X"
                                    ),
                          "X",
                          ""
                          ),
               "X"
            )</f>
        <v/>
      </c>
      <c r="CG52" s="237" t="str">
        <f xml:space="preserve"> IF(TEXT((EDATE('Projektkostenkalkulation EP'!$B$8,5)+CF$9),"MM")=TEXT((EDATE('Projektkostenkalkulation EP'!$B$8,5)+(CF$9-1)),"MM"),
             IF(
                        OR(
                                    TEXT((EDATE('Projektkostenkalkulation EP'!$B$8,5)+CF$9),"TTT") = "Sa",
                                    TEXT((EDATE('Projektkostenkalkulation EP'!$B$8,5)+CF$9),"TTT") = "So",
                                    IF(ISNA(VLOOKUP(EDATE('Projektkostenkalkulation EP'!$B$8,5)+CF$9,Datenquellen!$F$7:$H$45,3,FALSE))," ",VLOOKUP(EDATE('Projektkostenkalkulation EP'!$B$8,5)+CF$9,Datenquellen!$F$7:$H$45,3,FALSE))="X"
                                    ),
                          "X",
                          ""
                          ),
               "X"
            )</f>
        <v/>
      </c>
      <c r="CH52" s="237" t="str">
        <f xml:space="preserve"> IF(TEXT((EDATE('Projektkostenkalkulation EP'!$B$8,5)+CG$9),"MM")=TEXT((EDATE('Projektkostenkalkulation EP'!$B$8,5)+(CG$9-1)),"MM"),
             IF(
                        OR(
                                    TEXT((EDATE('Projektkostenkalkulation EP'!$B$8,5)+CG$9),"TTT") = "Sa",
                                    TEXT((EDATE('Projektkostenkalkulation EP'!$B$8,5)+CG$9),"TTT") = "So",
                                    IF(ISNA(VLOOKUP(EDATE('Projektkostenkalkulation EP'!$B$8,5)+CG$9,Datenquellen!$F$7:$H$45,3,FALSE))," ",VLOOKUP(EDATE('Projektkostenkalkulation EP'!$B$8,5)+CG$9,Datenquellen!$F$7:$H$45,3,FALSE))="X"
                                    ),
                          "X",
                          ""
                          ),
               "X"
            )</f>
        <v/>
      </c>
      <c r="CI52" s="237" t="str">
        <f xml:space="preserve"> IF(TEXT((EDATE('Projektkostenkalkulation EP'!$B$8,5)+CH$9),"MM")=TEXT((EDATE('Projektkostenkalkulation EP'!$B$8,5)+(CH$9-1)),"MM"),
             IF(
                        OR(
                                    TEXT((EDATE('Projektkostenkalkulation EP'!$B$8,5)+CH$9),"TTT") = "Sa",
                                    TEXT((EDATE('Projektkostenkalkulation EP'!$B$8,5)+CH$9),"TTT") = "So",
                                    IF(ISNA(VLOOKUP(EDATE('Projektkostenkalkulation EP'!$B$8,5)+CH$9,Datenquellen!$F$7:$H$45,3,FALSE))," ",VLOOKUP(EDATE('Projektkostenkalkulation EP'!$B$8,5)+CH$9,Datenquellen!$F$7:$H$45,3,FALSE))="X"
                                    ),
                          "X",
                          ""
                          ),
               "X"
            )</f>
        <v/>
      </c>
      <c r="CJ52" s="237" t="str">
        <f xml:space="preserve"> IF(TEXT((EDATE('Projektkostenkalkulation EP'!$B$8,5)+CI$9),"MM")=TEXT((EDATE('Projektkostenkalkulation EP'!$B$8,5)+(CI$9-1)),"MM"),
             IF(
                        OR(
                                    TEXT((EDATE('Projektkostenkalkulation EP'!$B$8,5)+CI$9),"TTT") = "Sa",
                                    TEXT((EDATE('Projektkostenkalkulation EP'!$B$8,5)+CI$9),"TTT") = "So",
                                    IF(ISNA(VLOOKUP(EDATE('Projektkostenkalkulation EP'!$B$8,5)+CI$9,Datenquellen!$F$7:$H$45,3,FALSE))," ",VLOOKUP(EDATE('Projektkostenkalkulation EP'!$B$8,5)+CI$9,Datenquellen!$F$7:$H$45,3,FALSE))="X"
                                    ),
                          "X",
                          ""
                          ),
               "X"
            )</f>
        <v/>
      </c>
      <c r="CK52" s="237" t="str">
        <f xml:space="preserve"> IF(TEXT((EDATE('Projektkostenkalkulation EP'!$B$8,5)+CJ$9),"MM")=TEXT((EDATE('Projektkostenkalkulation EP'!$B$8,5)+(CJ$9-1)),"MM"),
             IF(
                        OR(
                                    TEXT((EDATE('Projektkostenkalkulation EP'!$B$8,5)+CJ$9),"TTT") = "Sa",
                                    TEXT((EDATE('Projektkostenkalkulation EP'!$B$8,5)+CJ$9),"TTT") = "So",
                                    IF(ISNA(VLOOKUP(EDATE('Projektkostenkalkulation EP'!$B$8,5)+CJ$9,Datenquellen!$F$7:$H$45,3,FALSE))," ",VLOOKUP(EDATE('Projektkostenkalkulation EP'!$B$8,5)+CJ$9,Datenquellen!$F$7:$H$45,3,FALSE))="X"
                                    ),
                          "X",
                          ""
                          ),
               "X"
            )</f>
        <v>X</v>
      </c>
      <c r="CL52" s="237" t="str">
        <f xml:space="preserve"> IF(TEXT((EDATE('Projektkostenkalkulation EP'!$B$8,5)+CK$9),"MM")=TEXT((EDATE('Projektkostenkalkulation EP'!$B$8,5)+(CK$9-1)),"MM"),
             IF(
                        OR(
                                    TEXT((EDATE('Projektkostenkalkulation EP'!$B$8,5)+CK$9),"TTT") = "Sa",
                                    TEXT((EDATE('Projektkostenkalkulation EP'!$B$8,5)+CK$9),"TTT") = "So",
                                    IF(ISNA(VLOOKUP(EDATE('Projektkostenkalkulation EP'!$B$8,5)+CK$9,Datenquellen!$F$7:$H$45,3,FALSE))," ",VLOOKUP(EDATE('Projektkostenkalkulation EP'!$B$8,5)+CK$9,Datenquellen!$F$7:$H$45,3,FALSE))="X"
                                    ),
                          "X",
                          ""
                          ),
               "X"
            )</f>
        <v>X</v>
      </c>
      <c r="CM52" s="237" t="str">
        <f xml:space="preserve"> IF(TEXT((EDATE('Projektkostenkalkulation EP'!$B$8,5)+CL$9),"MM")=TEXT((EDATE('Projektkostenkalkulation EP'!$B$8,5)+(CL$9-1)),"MM"),
             IF(
                        OR(
                                    TEXT((EDATE('Projektkostenkalkulation EP'!$B$8,5)+CL$9),"TTT") = "Sa",
                                    TEXT((EDATE('Projektkostenkalkulation EP'!$B$8,5)+CL$9),"TTT") = "So",
                                    IF(ISNA(VLOOKUP(EDATE('Projektkostenkalkulation EP'!$B$8,5)+CL$9,Datenquellen!$F$7:$H$45,3,FALSE))," ",VLOOKUP(EDATE('Projektkostenkalkulation EP'!$B$8,5)+CL$9,Datenquellen!$F$7:$H$45,3,FALSE))="X"
                                    ),
                          "X",
                          ""
                          ),
               "X"
            )</f>
        <v/>
      </c>
      <c r="CN52" s="237" t="str">
        <f xml:space="preserve"> IF(TEXT((EDATE('Projektkostenkalkulation EP'!$B$8,5)+CM$9),"MM")=TEXT((EDATE('Projektkostenkalkulation EP'!$B$8,5)+(CM$9-1)),"MM"),
             IF(
                        OR(
                                    TEXT((EDATE('Projektkostenkalkulation EP'!$B$8,5)+CM$9),"TTT") = "Sa",
                                    TEXT((EDATE('Projektkostenkalkulation EP'!$B$8,5)+CM$9),"TTT") = "So",
                                    IF(ISNA(VLOOKUP(EDATE('Projektkostenkalkulation EP'!$B$8,5)+CM$9,Datenquellen!$F$7:$H$45,3,FALSE))," ",VLOOKUP(EDATE('Projektkostenkalkulation EP'!$B$8,5)+CM$9,Datenquellen!$F$7:$H$45,3,FALSE))="X"
                                    ),
                          "X",
                          ""
                          ),
               "X"
            )</f>
        <v/>
      </c>
      <c r="CO52" s="237" t="str">
        <f xml:space="preserve"> IF(TEXT((EDATE('Projektkostenkalkulation EP'!$B$8,5)+CN$9),"MM")=TEXT((EDATE('Projektkostenkalkulation EP'!$B$8,5)+(CN$9-1)),"MM"),
             IF(
                        OR(
                                    TEXT((EDATE('Projektkostenkalkulation EP'!$B$8,5)+CN$9),"TTT") = "Sa",
                                    TEXT((EDATE('Projektkostenkalkulation EP'!$B$8,5)+CN$9),"TTT") = "So",
                                    IF(ISNA(VLOOKUP(EDATE('Projektkostenkalkulation EP'!$B$8,5)+CN$9,Datenquellen!$F$7:$H$45,3,FALSE))," ",VLOOKUP(EDATE('Projektkostenkalkulation EP'!$B$8,5)+CN$9,Datenquellen!$F$7:$H$45,3,FALSE))="X"
                                    ),
                          "X",
                          ""
                          ),
               "X"
            )</f>
        <v/>
      </c>
      <c r="CP52" s="237" t="str">
        <f xml:space="preserve"> IF(TEXT((EDATE('Projektkostenkalkulation EP'!$B$8,5)+CO$9),"MM")=TEXT((EDATE('Projektkostenkalkulation EP'!$B$8,5)+(CO$9-1)),"MM"),
             IF(
                        OR(
                                    TEXT((EDATE('Projektkostenkalkulation EP'!$B$8,5)+CO$9),"TTT") = "Sa",
                                    TEXT((EDATE('Projektkostenkalkulation EP'!$B$8,5)+CO$9),"TTT") = "So",
                                    IF(ISNA(VLOOKUP(EDATE('Projektkostenkalkulation EP'!$B$8,5)+CO$9,Datenquellen!$F$7:$H$45,3,FALSE))," ",VLOOKUP(EDATE('Projektkostenkalkulation EP'!$B$8,5)+CO$9,Datenquellen!$F$7:$H$45,3,FALSE))="X"
                                    ),
                          "X",
                          ""
                          ),
               "X"
            )</f>
        <v/>
      </c>
      <c r="CQ52" s="237" t="str">
        <f xml:space="preserve"> IF(TEXT((EDATE('Projektkostenkalkulation EP'!$B$8,5)+CP$9),"MM")=TEXT((EDATE('Projektkostenkalkulation EP'!$B$8,5)+(CP$9-1)),"MM"),
             IF(
                        OR(
                                    TEXT((EDATE('Projektkostenkalkulation EP'!$B$8,5)+CP$9),"TTT") = "Sa",
                                    TEXT((EDATE('Projektkostenkalkulation EP'!$B$8,5)+CP$9),"TTT") = "So",
                                    IF(ISNA(VLOOKUP(EDATE('Projektkostenkalkulation EP'!$B$8,5)+CP$9,Datenquellen!$F$7:$H$45,3,FALSE))," ",VLOOKUP(EDATE('Projektkostenkalkulation EP'!$B$8,5)+CP$9,Datenquellen!$F$7:$H$45,3,FALSE))="X"
                                    ),
                          "X",
                          ""
                          ),
               "X"
            )</f>
        <v/>
      </c>
      <c r="CR52" s="237" t="str">
        <f xml:space="preserve"> IF(TEXT((EDATE('Projektkostenkalkulation EP'!$B$8,5)+CQ$9),"MM")=TEXT((EDATE('Projektkostenkalkulation EP'!$B$8,5)+(CQ$9-1)),"MM"),
             IF(
                        OR(
                                    TEXT((EDATE('Projektkostenkalkulation EP'!$B$8,5)+CQ$9),"TTT") = "Sa",
                                    TEXT((EDATE('Projektkostenkalkulation EP'!$B$8,5)+CQ$9),"TTT") = "So",
                                    IF(ISNA(VLOOKUP(EDATE('Projektkostenkalkulation EP'!$B$8,5)+CQ$9,Datenquellen!$F$7:$H$45,3,FALSE))," ",VLOOKUP(EDATE('Projektkostenkalkulation EP'!$B$8,5)+CQ$9,Datenquellen!$F$7:$H$45,3,FALSE))="X"
                                    ),
                          "X",
                          ""
                          ),
               "X"
            )</f>
        <v>X</v>
      </c>
      <c r="CS52" s="237" t="str">
        <f xml:space="preserve"> IF(TEXT((EDATE('Projektkostenkalkulation EP'!$B$8,5)+CR$9),"MM")=TEXT((EDATE('Projektkostenkalkulation EP'!$B$8,5)+(CR$9-1)),"MM"),
             IF(
                        OR(
                                    TEXT((EDATE('Projektkostenkalkulation EP'!$B$8,5)+CR$9),"TTT") = "Sa",
                                    TEXT((EDATE('Projektkostenkalkulation EP'!$B$8,5)+CR$9),"TTT") = "So",
                                    IF(ISNA(VLOOKUP(EDATE('Projektkostenkalkulation EP'!$B$8,5)+CR$9,Datenquellen!$F$7:$H$45,3,FALSE))," ",VLOOKUP(EDATE('Projektkostenkalkulation EP'!$B$8,5)+CR$9,Datenquellen!$F$7:$H$45,3,FALSE))="X"
                                    ),
                          "X",
                          ""
                          ),
               "X"
            )</f>
        <v>X</v>
      </c>
      <c r="CT52" s="237" t="str">
        <f xml:space="preserve"> IF(TEXT((EDATE('Projektkostenkalkulation EP'!$B$8,5)+CS$9),"MM")=TEXT((EDATE('Projektkostenkalkulation EP'!$B$8,5)+(CS$9-1)),"MM"),
             IF(
                        OR(
                                    TEXT((EDATE('Projektkostenkalkulation EP'!$B$8,5)+CS$9),"TTT") = "Sa",
                                    TEXT((EDATE('Projektkostenkalkulation EP'!$B$8,5)+CS$9),"TTT") = "So",
                                    IF(ISNA(VLOOKUP(EDATE('Projektkostenkalkulation EP'!$B$8,5)+CS$9,Datenquellen!$F$7:$H$45,3,FALSE))," ",VLOOKUP(EDATE('Projektkostenkalkulation EP'!$B$8,5)+CS$9,Datenquellen!$F$7:$H$45,3,FALSE))="X"
                                    ),
                          "X",
                          ""
                          ),
               "X"
            )</f>
        <v/>
      </c>
      <c r="CU52" s="237" t="str">
        <f xml:space="preserve"> IF(TEXT((EDATE('Projektkostenkalkulation EP'!$B$8,5)+CT$9),"MM")=TEXT((EDATE('Projektkostenkalkulation EP'!$B$8,5)+(CT$9-1)),"MM"),
             IF(
                        OR(
                                    TEXT((EDATE('Projektkostenkalkulation EP'!$B$8,5)+CT$9),"TTT") = "Sa",
                                    TEXT((EDATE('Projektkostenkalkulation EP'!$B$8,5)+CT$9),"TTT") = "So",
                                    IF(ISNA(VLOOKUP(EDATE('Projektkostenkalkulation EP'!$B$8,5)+CT$9,Datenquellen!$F$7:$H$45,3,FALSE))," ",VLOOKUP(EDATE('Projektkostenkalkulation EP'!$B$8,5)+CT$9,Datenquellen!$F$7:$H$45,3,FALSE))="X"
                                    ),
                          "X",
                          ""
                          ),
               "X"
            )</f>
        <v/>
      </c>
      <c r="CV52" s="237" t="str">
        <f xml:space="preserve"> IF(TEXT((EDATE('Projektkostenkalkulation EP'!$B$8,5)+CU$9),"MM")=TEXT((EDATE('Projektkostenkalkulation EP'!$B$8,5)+(CU$9-1)),"MM"),
             IF(
                        OR(
                                    TEXT((EDATE('Projektkostenkalkulation EP'!$B$8,5)+CU$9),"TTT") = "Sa",
                                    TEXT((EDATE('Projektkostenkalkulation EP'!$B$8,5)+CU$9),"TTT") = "So",
                                    IF(ISNA(VLOOKUP(EDATE('Projektkostenkalkulation EP'!$B$8,5)+CU$9,Datenquellen!$F$7:$H$45,3,FALSE))," ",VLOOKUP(EDATE('Projektkostenkalkulation EP'!$B$8,5)+CU$9,Datenquellen!$F$7:$H$45,3,FALSE))="X"
                                    ),
                          "X",
                          ""
                          ),
               "X"
            )</f>
        <v/>
      </c>
      <c r="CW52" s="237" t="str">
        <f xml:space="preserve"> IF(TEXT((EDATE('Projektkostenkalkulation EP'!$B$8,5)+CV$9),"MM")=TEXT((EDATE('Projektkostenkalkulation EP'!$B$8,5)+(CV$9-1)),"MM"),
             IF(
                        OR(
                                    TEXT((EDATE('Projektkostenkalkulation EP'!$B$8,5)+CV$9),"TTT") = "Sa",
                                    TEXT((EDATE('Projektkostenkalkulation EP'!$B$8,5)+CV$9),"TTT") = "So",
                                    IF(ISNA(VLOOKUP(EDATE('Projektkostenkalkulation EP'!$B$8,5)+CV$9,Datenquellen!$F$7:$H$45,3,FALSE))," ",VLOOKUP(EDATE('Projektkostenkalkulation EP'!$B$8,5)+CV$9,Datenquellen!$F$7:$H$45,3,FALSE))="X"
                                    ),
                          "X",
                          ""
                          ),
               "X"
            )</f>
        <v/>
      </c>
      <c r="CX52" s="237" t="str">
        <f xml:space="preserve"> IF(TEXT((EDATE('Projektkostenkalkulation EP'!$B$8,5)+CW$9),"MM")=TEXT((EDATE('Projektkostenkalkulation EP'!$B$8,5)+(CW$9-1)),"MM"),
             IF(
                        OR(
                                    TEXT((EDATE('Projektkostenkalkulation EP'!$B$8,5)+CW$9),"TTT") = "Sa",
                                    TEXT((EDATE('Projektkostenkalkulation EP'!$B$8,5)+CW$9),"TTT") = "So",
                                    IF(ISNA(VLOOKUP(EDATE('Projektkostenkalkulation EP'!$B$8,5)+CW$9,Datenquellen!$F$7:$H$45,3,FALSE))," ",VLOOKUP(EDATE('Projektkostenkalkulation EP'!$B$8,5)+CW$9,Datenquellen!$F$7:$H$45,3,FALSE))="X"
                                    ),
                          "X",
                          ""
                          ),
               "X"
            )</f>
        <v/>
      </c>
      <c r="CY52" s="237" t="str">
        <f xml:space="preserve"> IF(TEXT((EDATE('Projektkostenkalkulation EP'!$B$8,5)+CX$9),"MM")=TEXT((EDATE('Projektkostenkalkulation EP'!$B$8,5)+(CX$9-1)),"MM"),
             IF(
                        OR(
                                    TEXT((EDATE('Projektkostenkalkulation EP'!$B$8,5)+CX$9),"TTT") = "Sa",
                                    TEXT((EDATE('Projektkostenkalkulation EP'!$B$8,5)+CX$9),"TTT") = "So",
                                    IF(ISNA(VLOOKUP(EDATE('Projektkostenkalkulation EP'!$B$8,5)+CX$9,Datenquellen!$F$7:$H$45,3,FALSE))," ",VLOOKUP(EDATE('Projektkostenkalkulation EP'!$B$8,5)+CX$9,Datenquellen!$F$7:$H$45,3,FALSE))="X"
                                    ),
                          "X",
                          ""
                          ),
               "X"
            )</f>
        <v>X</v>
      </c>
      <c r="CZ52" s="237" t="str">
        <f xml:space="preserve"> IF(TEXT((EDATE('Projektkostenkalkulation EP'!$B$8,5)+CY$9),"MM")=TEXT((EDATE('Projektkostenkalkulation EP'!$B$8,5)+(CY$9-1)),"MM"),
             IF(
                        OR(
                                    TEXT((EDATE('Projektkostenkalkulation EP'!$B$8,5)+CY$9),"TTT") = "Sa",
                                    TEXT((EDATE('Projektkostenkalkulation EP'!$B$8,5)+CY$9),"TTT") = "So",
                                    IF(ISNA(VLOOKUP(EDATE('Projektkostenkalkulation EP'!$B$8,5)+CY$9,Datenquellen!$F$7:$H$45,3,FALSE))," ",VLOOKUP(EDATE('Projektkostenkalkulation EP'!$B$8,5)+CY$9,Datenquellen!$F$7:$H$45,3,FALSE))="X"
                                    ),
                          "X",
                          ""
                          ),
               "X"
            )</f>
        <v>X</v>
      </c>
      <c r="DA52" s="238" t="str">
        <f xml:space="preserve"> IF(TEXT((EDATE('Projektkostenkalkulation EP'!$B$8,5)+CZ$9),"MM")=TEXT((EDATE('Projektkostenkalkulation EP'!$B$8,5)+(CZ$9-1)),"MM"),
             IF(
                        OR(
                                    TEXT((EDATE('Projektkostenkalkulation EP'!$B$8,5)+CZ$9),"TTT") = "Sa",
                                    TEXT((EDATE('Projektkostenkalkulation EP'!$B$8,5)+CZ$9),"TTT") = "So",
                                    IF(ISNA(VLOOKUP(EDATE('Projektkostenkalkulation EP'!$B$8,5)+CZ$9,Datenquellen!$F$7:$H$45,3,FALSE))," ",VLOOKUP(EDATE('Projektkostenkalkulation EP'!$B$8,5)+CZ$9,Datenquellen!$F$7:$H$45,3,FALSE))="X"
                                    ),
                          "X",
                          ""
                          ),
               "X"
            )</f>
        <v>X</v>
      </c>
      <c r="DB52" s="239"/>
      <c r="DC52" s="240"/>
      <c r="DD52" s="241" t="s">
        <v>67</v>
      </c>
      <c r="DE52" s="474"/>
      <c r="DF52" s="236"/>
      <c r="DG52" s="237" t="str">
        <f>IF(
            OR(
                     TEXT(EDATE('Projektkostenkalkulation EP'!$B$8,5),"TTT") = "Sa",
                     TEXT(EDATE('Projektkostenkalkulation EP'!$B$8,5),"TTT") = "So",
                     IF(ISNA(VLOOKUP(EDATE('Projektkostenkalkulation EP'!$B$8,5),Datenquellen!$F$7:$H$45,3,FALSE))," ",VLOOKUP(EDATE('Projektkostenkalkulation EP'!$B$8,5),Datenquellen!$F$7:$H$45,3,FALSE))="X"
                            ),
                    "X",
                    ""
            )</f>
        <v>X</v>
      </c>
      <c r="DH52" s="237" t="str">
        <f xml:space="preserve"> IF(TEXT((EDATE('Projektkostenkalkulation EP'!$B$8,5)+DG$9),"MM")=TEXT((EDATE('Projektkostenkalkulation EP'!$B$8,5)+(DG$9-1)),"MM"),
             IF(
                        OR(
                                    TEXT((EDATE('Projektkostenkalkulation EP'!$B$8,5)+DG$9),"TTT") = "Sa",
                                    TEXT((EDATE('Projektkostenkalkulation EP'!$B$8,5)+DG$9),"TTT") = "So",
                                    IF(ISNA(VLOOKUP(EDATE('Projektkostenkalkulation EP'!$B$8,5)+DG$9,Datenquellen!$F$7:$H$45,3,FALSE))," ",VLOOKUP(EDATE('Projektkostenkalkulation EP'!$B$8,5)+DG$9,Datenquellen!$F$7:$H$45,3,FALSE))="X"
                                    ),
                          "X",
                          ""
                          ),
               "X"
            )</f>
        <v>X</v>
      </c>
      <c r="DI52" s="237" t="str">
        <f xml:space="preserve"> IF(TEXT((EDATE('Projektkostenkalkulation EP'!$B$8,5)+DH$9),"MM")=TEXT((EDATE('Projektkostenkalkulation EP'!$B$8,5)+(DH$9-1)),"MM"),
             IF(
                        OR(
                                    TEXT((EDATE('Projektkostenkalkulation EP'!$B$8,5)+DH$9),"TTT") = "Sa",
                                    TEXT((EDATE('Projektkostenkalkulation EP'!$B$8,5)+DH$9),"TTT") = "So",
                                    IF(ISNA(VLOOKUP(EDATE('Projektkostenkalkulation EP'!$B$8,5)+DH$9,Datenquellen!$F$7:$H$45,3,FALSE))," ",VLOOKUP(EDATE('Projektkostenkalkulation EP'!$B$8,5)+DH$9,Datenquellen!$F$7:$H$45,3,FALSE))="X"
                                    ),
                          "X",
                          ""
                          ),
               "X"
            )</f>
        <v/>
      </c>
      <c r="DJ52" s="237" t="str">
        <f xml:space="preserve"> IF(TEXT((EDATE('Projektkostenkalkulation EP'!$B$8,5)+DI$9),"MM")=TEXT((EDATE('Projektkostenkalkulation EP'!$B$8,5)+(DI$9-1)),"MM"),
             IF(
                        OR(
                                    TEXT((EDATE('Projektkostenkalkulation EP'!$B$8,5)+DI$9),"TTT") = "Sa",
                                    TEXT((EDATE('Projektkostenkalkulation EP'!$B$8,5)+DI$9),"TTT") = "So",
                                    IF(ISNA(VLOOKUP(EDATE('Projektkostenkalkulation EP'!$B$8,5)+DI$9,Datenquellen!$F$7:$H$45,3,FALSE))," ",VLOOKUP(EDATE('Projektkostenkalkulation EP'!$B$8,5)+DI$9,Datenquellen!$F$7:$H$45,3,FALSE))="X"
                                    ),
                          "X",
                          ""
                          ),
               "X"
            )</f>
        <v/>
      </c>
      <c r="DK52" s="237" t="str">
        <f xml:space="preserve"> IF(TEXT((EDATE('Projektkostenkalkulation EP'!$B$8,5)+DJ$9),"MM")=TEXT((EDATE('Projektkostenkalkulation EP'!$B$8,5)+(DJ$9-1)),"MM"),
             IF(
                        OR(
                                    TEXT((EDATE('Projektkostenkalkulation EP'!$B$8,5)+DJ$9),"TTT") = "Sa",
                                    TEXT((EDATE('Projektkostenkalkulation EP'!$B$8,5)+DJ$9),"TTT") = "So",
                                    IF(ISNA(VLOOKUP(EDATE('Projektkostenkalkulation EP'!$B$8,5)+DJ$9,Datenquellen!$F$7:$H$45,3,FALSE))," ",VLOOKUP(EDATE('Projektkostenkalkulation EP'!$B$8,5)+DJ$9,Datenquellen!$F$7:$H$45,3,FALSE))="X"
                                    ),
                          "X",
                          ""
                          ),
               "X"
            )</f>
        <v/>
      </c>
      <c r="DL52" s="237" t="str">
        <f xml:space="preserve"> IF(TEXT((EDATE('Projektkostenkalkulation EP'!$B$8,5)+DK$9),"MM")=TEXT((EDATE('Projektkostenkalkulation EP'!$B$8,5)+(DK$9-1)),"MM"),
             IF(
                        OR(
                                    TEXT((EDATE('Projektkostenkalkulation EP'!$B$8,5)+DK$9),"TTT") = "Sa",
                                    TEXT((EDATE('Projektkostenkalkulation EP'!$B$8,5)+DK$9),"TTT") = "So",
                                    IF(ISNA(VLOOKUP(EDATE('Projektkostenkalkulation EP'!$B$8,5)+DK$9,Datenquellen!$F$7:$H$45,3,FALSE))," ",VLOOKUP(EDATE('Projektkostenkalkulation EP'!$B$8,5)+DK$9,Datenquellen!$F$7:$H$45,3,FALSE))="X"
                                    ),
                          "X",
                          ""
                          ),
               "X"
            )</f>
        <v/>
      </c>
      <c r="DM52" s="237" t="str">
        <f xml:space="preserve"> IF(TEXT((EDATE('Projektkostenkalkulation EP'!$B$8,5)+DL$9),"MM")=TEXT((EDATE('Projektkostenkalkulation EP'!$B$8,5)+(DL$9-1)),"MM"),
             IF(
                        OR(
                                    TEXT((EDATE('Projektkostenkalkulation EP'!$B$8,5)+DL$9),"TTT") = "Sa",
                                    TEXT((EDATE('Projektkostenkalkulation EP'!$B$8,5)+DL$9),"TTT") = "So",
                                    IF(ISNA(VLOOKUP(EDATE('Projektkostenkalkulation EP'!$B$8,5)+DL$9,Datenquellen!$F$7:$H$45,3,FALSE))," ",VLOOKUP(EDATE('Projektkostenkalkulation EP'!$B$8,5)+DL$9,Datenquellen!$F$7:$H$45,3,FALSE))="X"
                                    ),
                          "X",
                          ""
                          ),
               "X"
            )</f>
        <v/>
      </c>
      <c r="DN52" s="237" t="str">
        <f xml:space="preserve"> IF(TEXT((EDATE('Projektkostenkalkulation EP'!$B$8,5)+DM$9),"MM")=TEXT((EDATE('Projektkostenkalkulation EP'!$B$8,5)+(DM$9-1)),"MM"),
             IF(
                        OR(
                                    TEXT((EDATE('Projektkostenkalkulation EP'!$B$8,5)+DM$9),"TTT") = "Sa",
                                    TEXT((EDATE('Projektkostenkalkulation EP'!$B$8,5)+DM$9),"TTT") = "So",
                                    IF(ISNA(VLOOKUP(EDATE('Projektkostenkalkulation EP'!$B$8,5)+DM$9,Datenquellen!$F$7:$H$45,3,FALSE))," ",VLOOKUP(EDATE('Projektkostenkalkulation EP'!$B$8,5)+DM$9,Datenquellen!$F$7:$H$45,3,FALSE))="X"
                                    ),
                          "X",
                          ""
                          ),
               "X"
            )</f>
        <v>X</v>
      </c>
      <c r="DO52" s="237" t="str">
        <f xml:space="preserve"> IF(TEXT((EDATE('Projektkostenkalkulation EP'!$B$8,5)+DN$9),"MM")=TEXT((EDATE('Projektkostenkalkulation EP'!$B$8,5)+(DN$9-1)),"MM"),
             IF(
                        OR(
                                    TEXT((EDATE('Projektkostenkalkulation EP'!$B$8,5)+DN$9),"TTT") = "Sa",
                                    TEXT((EDATE('Projektkostenkalkulation EP'!$B$8,5)+DN$9),"TTT") = "So",
                                    IF(ISNA(VLOOKUP(EDATE('Projektkostenkalkulation EP'!$B$8,5)+DN$9,Datenquellen!$F$7:$H$45,3,FALSE))," ",VLOOKUP(EDATE('Projektkostenkalkulation EP'!$B$8,5)+DN$9,Datenquellen!$F$7:$H$45,3,FALSE))="X"
                                    ),
                          "X",
                          ""
                          ),
               "X"
            )</f>
        <v>X</v>
      </c>
      <c r="DP52" s="237" t="str">
        <f xml:space="preserve"> IF(TEXT((EDATE('Projektkostenkalkulation EP'!$B$8,5)+DO$9),"MM")=TEXT((EDATE('Projektkostenkalkulation EP'!$B$8,5)+(DO$9-1)),"MM"),
             IF(
                        OR(
                                    TEXT((EDATE('Projektkostenkalkulation EP'!$B$8,5)+DO$9),"TTT") = "Sa",
                                    TEXT((EDATE('Projektkostenkalkulation EP'!$B$8,5)+DO$9),"TTT") = "So",
                                    IF(ISNA(VLOOKUP(EDATE('Projektkostenkalkulation EP'!$B$8,5)+DO$9,Datenquellen!$F$7:$H$45,3,FALSE))," ",VLOOKUP(EDATE('Projektkostenkalkulation EP'!$B$8,5)+DO$9,Datenquellen!$F$7:$H$45,3,FALSE))="X"
                                    ),
                          "X",
                          ""
                          ),
               "X"
            )</f>
        <v/>
      </c>
      <c r="DQ52" s="237" t="str">
        <f xml:space="preserve"> IF(TEXT((EDATE('Projektkostenkalkulation EP'!$B$8,5)+DP$9),"MM")=TEXT((EDATE('Projektkostenkalkulation EP'!$B$8,5)+(DP$9-1)),"MM"),
             IF(
                        OR(
                                    TEXT((EDATE('Projektkostenkalkulation EP'!$B$8,5)+DP$9),"TTT") = "Sa",
                                    TEXT((EDATE('Projektkostenkalkulation EP'!$B$8,5)+DP$9),"TTT") = "So",
                                    IF(ISNA(VLOOKUP(EDATE('Projektkostenkalkulation EP'!$B$8,5)+DP$9,Datenquellen!$F$7:$H$45,3,FALSE))," ",VLOOKUP(EDATE('Projektkostenkalkulation EP'!$B$8,5)+DP$9,Datenquellen!$F$7:$H$45,3,FALSE))="X"
                                    ),
                          "X",
                          ""
                          ),
               "X"
            )</f>
        <v/>
      </c>
      <c r="DR52" s="237" t="str">
        <f xml:space="preserve"> IF(TEXT((EDATE('Projektkostenkalkulation EP'!$B$8,5)+DQ$9),"MM")=TEXT((EDATE('Projektkostenkalkulation EP'!$B$8,5)+(DQ$9-1)),"MM"),
             IF(
                        OR(
                                    TEXT((EDATE('Projektkostenkalkulation EP'!$B$8,5)+DQ$9),"TTT") = "Sa",
                                    TEXT((EDATE('Projektkostenkalkulation EP'!$B$8,5)+DQ$9),"TTT") = "So",
                                    IF(ISNA(VLOOKUP(EDATE('Projektkostenkalkulation EP'!$B$8,5)+DQ$9,Datenquellen!$F$7:$H$45,3,FALSE))," ",VLOOKUP(EDATE('Projektkostenkalkulation EP'!$B$8,5)+DQ$9,Datenquellen!$F$7:$H$45,3,FALSE))="X"
                                    ),
                          "X",
                          ""
                          ),
               "X"
            )</f>
        <v/>
      </c>
      <c r="DS52" s="237" t="str">
        <f xml:space="preserve"> IF(TEXT((EDATE('Projektkostenkalkulation EP'!$B$8,5)+DR$9),"MM")=TEXT((EDATE('Projektkostenkalkulation EP'!$B$8,5)+(DR$9-1)),"MM"),
             IF(
                        OR(
                                    TEXT((EDATE('Projektkostenkalkulation EP'!$B$8,5)+DR$9),"TTT") = "Sa",
                                    TEXT((EDATE('Projektkostenkalkulation EP'!$B$8,5)+DR$9),"TTT") = "So",
                                    IF(ISNA(VLOOKUP(EDATE('Projektkostenkalkulation EP'!$B$8,5)+DR$9,Datenquellen!$F$7:$H$45,3,FALSE))," ",VLOOKUP(EDATE('Projektkostenkalkulation EP'!$B$8,5)+DR$9,Datenquellen!$F$7:$H$45,3,FALSE))="X"
                                    ),
                          "X",
                          ""
                          ),
               "X"
            )</f>
        <v/>
      </c>
      <c r="DT52" s="237" t="str">
        <f xml:space="preserve"> IF(TEXT((EDATE('Projektkostenkalkulation EP'!$B$8,5)+DS$9),"MM")=TEXT((EDATE('Projektkostenkalkulation EP'!$B$8,5)+(DS$9-1)),"MM"),
             IF(
                        OR(
                                    TEXT((EDATE('Projektkostenkalkulation EP'!$B$8,5)+DS$9),"TTT") = "Sa",
                                    TEXT((EDATE('Projektkostenkalkulation EP'!$B$8,5)+DS$9),"TTT") = "So",
                                    IF(ISNA(VLOOKUP(EDATE('Projektkostenkalkulation EP'!$B$8,5)+DS$9,Datenquellen!$F$7:$H$45,3,FALSE))," ",VLOOKUP(EDATE('Projektkostenkalkulation EP'!$B$8,5)+DS$9,Datenquellen!$F$7:$H$45,3,FALSE))="X"
                                    ),
                          "X",
                          ""
                          ),
               "X"
            )</f>
        <v/>
      </c>
      <c r="DU52" s="237" t="str">
        <f xml:space="preserve"> IF(TEXT((EDATE('Projektkostenkalkulation EP'!$B$8,5)+DT$9),"MM")=TEXT((EDATE('Projektkostenkalkulation EP'!$B$8,5)+(DT$9-1)),"MM"),
             IF(
                        OR(
                                    TEXT((EDATE('Projektkostenkalkulation EP'!$B$8,5)+DT$9),"TTT") = "Sa",
                                    TEXT((EDATE('Projektkostenkalkulation EP'!$B$8,5)+DT$9),"TTT") = "So",
                                    IF(ISNA(VLOOKUP(EDATE('Projektkostenkalkulation EP'!$B$8,5)+DT$9,Datenquellen!$F$7:$H$45,3,FALSE))," ",VLOOKUP(EDATE('Projektkostenkalkulation EP'!$B$8,5)+DT$9,Datenquellen!$F$7:$H$45,3,FALSE))="X"
                                    ),
                          "X",
                          ""
                          ),
               "X"
            )</f>
        <v>X</v>
      </c>
      <c r="DV52" s="237" t="str">
        <f xml:space="preserve"> IF(TEXT((EDATE('Projektkostenkalkulation EP'!$B$8,5)+DU$9),"MM")=TEXT((EDATE('Projektkostenkalkulation EP'!$B$8,5)+(DU$9-1)),"MM"),
             IF(
                        OR(
                                    TEXT((EDATE('Projektkostenkalkulation EP'!$B$8,5)+DU$9),"TTT") = "Sa",
                                    TEXT((EDATE('Projektkostenkalkulation EP'!$B$8,5)+DU$9),"TTT") = "So",
                                    IF(ISNA(VLOOKUP(EDATE('Projektkostenkalkulation EP'!$B$8,5)+DU$9,Datenquellen!$F$7:$H$45,3,FALSE))," ",VLOOKUP(EDATE('Projektkostenkalkulation EP'!$B$8,5)+DU$9,Datenquellen!$F$7:$H$45,3,FALSE))="X"
                                    ),
                          "X",
                          ""
                          ),
               "X"
            )</f>
        <v>X</v>
      </c>
      <c r="DW52" s="237" t="str">
        <f xml:space="preserve"> IF(TEXT((EDATE('Projektkostenkalkulation EP'!$B$8,5)+DV$9),"MM")=TEXT((EDATE('Projektkostenkalkulation EP'!$B$8,5)+(DV$9-1)),"MM"),
             IF(
                        OR(
                                    TEXT((EDATE('Projektkostenkalkulation EP'!$B$8,5)+DV$9),"TTT") = "Sa",
                                    TEXT((EDATE('Projektkostenkalkulation EP'!$B$8,5)+DV$9),"TTT") = "So",
                                    IF(ISNA(VLOOKUP(EDATE('Projektkostenkalkulation EP'!$B$8,5)+DV$9,Datenquellen!$F$7:$H$45,3,FALSE))," ",VLOOKUP(EDATE('Projektkostenkalkulation EP'!$B$8,5)+DV$9,Datenquellen!$F$7:$H$45,3,FALSE))="X"
                                    ),
                          "X",
                          ""
                          ),
               "X"
            )</f>
        <v/>
      </c>
      <c r="DX52" s="237" t="str">
        <f xml:space="preserve"> IF(TEXT((EDATE('Projektkostenkalkulation EP'!$B$8,5)+DW$9),"MM")=TEXT((EDATE('Projektkostenkalkulation EP'!$B$8,5)+(DW$9-1)),"MM"),
             IF(
                        OR(
                                    TEXT((EDATE('Projektkostenkalkulation EP'!$B$8,5)+DW$9),"TTT") = "Sa",
                                    TEXT((EDATE('Projektkostenkalkulation EP'!$B$8,5)+DW$9),"TTT") = "So",
                                    IF(ISNA(VLOOKUP(EDATE('Projektkostenkalkulation EP'!$B$8,5)+DW$9,Datenquellen!$F$7:$H$45,3,FALSE))," ",VLOOKUP(EDATE('Projektkostenkalkulation EP'!$B$8,5)+DW$9,Datenquellen!$F$7:$H$45,3,FALSE))="X"
                                    ),
                          "X",
                          ""
                          ),
               "X"
            )</f>
        <v/>
      </c>
      <c r="DY52" s="237" t="str">
        <f xml:space="preserve"> IF(TEXT((EDATE('Projektkostenkalkulation EP'!$B$8,5)+DX$9),"MM")=TEXT((EDATE('Projektkostenkalkulation EP'!$B$8,5)+(DX$9-1)),"MM"),
             IF(
                        OR(
                                    TEXT((EDATE('Projektkostenkalkulation EP'!$B$8,5)+DX$9),"TTT") = "Sa",
                                    TEXT((EDATE('Projektkostenkalkulation EP'!$B$8,5)+DX$9),"TTT") = "So",
                                    IF(ISNA(VLOOKUP(EDATE('Projektkostenkalkulation EP'!$B$8,5)+DX$9,Datenquellen!$F$7:$H$45,3,FALSE))," ",VLOOKUP(EDATE('Projektkostenkalkulation EP'!$B$8,5)+DX$9,Datenquellen!$F$7:$H$45,3,FALSE))="X"
                                    ),
                          "X",
                          ""
                          ),
               "X"
            )</f>
        <v/>
      </c>
      <c r="DZ52" s="237" t="str">
        <f xml:space="preserve"> IF(TEXT((EDATE('Projektkostenkalkulation EP'!$B$8,5)+DY$9),"MM")=TEXT((EDATE('Projektkostenkalkulation EP'!$B$8,5)+(DY$9-1)),"MM"),
             IF(
                        OR(
                                    TEXT((EDATE('Projektkostenkalkulation EP'!$B$8,5)+DY$9),"TTT") = "Sa",
                                    TEXT((EDATE('Projektkostenkalkulation EP'!$B$8,5)+DY$9),"TTT") = "So",
                                    IF(ISNA(VLOOKUP(EDATE('Projektkostenkalkulation EP'!$B$8,5)+DY$9,Datenquellen!$F$7:$H$45,3,FALSE))," ",VLOOKUP(EDATE('Projektkostenkalkulation EP'!$B$8,5)+DY$9,Datenquellen!$F$7:$H$45,3,FALSE))="X"
                                    ),
                          "X",
                          ""
                          ),
               "X"
            )</f>
        <v/>
      </c>
      <c r="EA52" s="237" t="str">
        <f xml:space="preserve"> IF(TEXT((EDATE('Projektkostenkalkulation EP'!$B$8,5)+DZ$9),"MM")=TEXT((EDATE('Projektkostenkalkulation EP'!$B$8,5)+(DZ$9-1)),"MM"),
             IF(
                        OR(
                                    TEXT((EDATE('Projektkostenkalkulation EP'!$B$8,5)+DZ$9),"TTT") = "Sa",
                                    TEXT((EDATE('Projektkostenkalkulation EP'!$B$8,5)+DZ$9),"TTT") = "So",
                                    IF(ISNA(VLOOKUP(EDATE('Projektkostenkalkulation EP'!$B$8,5)+DZ$9,Datenquellen!$F$7:$H$45,3,FALSE))," ",VLOOKUP(EDATE('Projektkostenkalkulation EP'!$B$8,5)+DZ$9,Datenquellen!$F$7:$H$45,3,FALSE))="X"
                                    ),
                          "X",
                          ""
                          ),
               "X"
            )</f>
        <v/>
      </c>
      <c r="EB52" s="237" t="str">
        <f xml:space="preserve"> IF(TEXT((EDATE('Projektkostenkalkulation EP'!$B$8,5)+EA$9),"MM")=TEXT((EDATE('Projektkostenkalkulation EP'!$B$8,5)+(EA$9-1)),"MM"),
             IF(
                        OR(
                                    TEXT((EDATE('Projektkostenkalkulation EP'!$B$8,5)+EA$9),"TTT") = "Sa",
                                    TEXT((EDATE('Projektkostenkalkulation EP'!$B$8,5)+EA$9),"TTT") = "So",
                                    IF(ISNA(VLOOKUP(EDATE('Projektkostenkalkulation EP'!$B$8,5)+EA$9,Datenquellen!$F$7:$H$45,3,FALSE))," ",VLOOKUP(EDATE('Projektkostenkalkulation EP'!$B$8,5)+EA$9,Datenquellen!$F$7:$H$45,3,FALSE))="X"
                                    ),
                          "X",
                          ""
                          ),
               "X"
            )</f>
        <v>X</v>
      </c>
      <c r="EC52" s="237" t="str">
        <f xml:space="preserve"> IF(TEXT((EDATE('Projektkostenkalkulation EP'!$B$8,5)+EB$9),"MM")=TEXT((EDATE('Projektkostenkalkulation EP'!$B$8,5)+(EB$9-1)),"MM"),
             IF(
                        OR(
                                    TEXT((EDATE('Projektkostenkalkulation EP'!$B$8,5)+EB$9),"TTT") = "Sa",
                                    TEXT((EDATE('Projektkostenkalkulation EP'!$B$8,5)+EB$9),"TTT") = "So",
                                    IF(ISNA(VLOOKUP(EDATE('Projektkostenkalkulation EP'!$B$8,5)+EB$9,Datenquellen!$F$7:$H$45,3,FALSE))," ",VLOOKUP(EDATE('Projektkostenkalkulation EP'!$B$8,5)+EB$9,Datenquellen!$F$7:$H$45,3,FALSE))="X"
                                    ),
                          "X",
                          ""
                          ),
               "X"
            )</f>
        <v>X</v>
      </c>
      <c r="ED52" s="237" t="str">
        <f xml:space="preserve"> IF(TEXT((EDATE('Projektkostenkalkulation EP'!$B$8,5)+EC$9),"MM")=TEXT((EDATE('Projektkostenkalkulation EP'!$B$8,5)+(EC$9-1)),"MM"),
             IF(
                        OR(
                                    TEXT((EDATE('Projektkostenkalkulation EP'!$B$8,5)+EC$9),"TTT") = "Sa",
                                    TEXT((EDATE('Projektkostenkalkulation EP'!$B$8,5)+EC$9),"TTT") = "So",
                                    IF(ISNA(VLOOKUP(EDATE('Projektkostenkalkulation EP'!$B$8,5)+EC$9,Datenquellen!$F$7:$H$45,3,FALSE))," ",VLOOKUP(EDATE('Projektkostenkalkulation EP'!$B$8,5)+EC$9,Datenquellen!$F$7:$H$45,3,FALSE))="X"
                                    ),
                          "X",
                          ""
                          ),
               "X"
            )</f>
        <v/>
      </c>
      <c r="EE52" s="237" t="str">
        <f xml:space="preserve"> IF(TEXT((EDATE('Projektkostenkalkulation EP'!$B$8,5)+ED$9),"MM")=TEXT((EDATE('Projektkostenkalkulation EP'!$B$8,5)+(ED$9-1)),"MM"),
             IF(
                        OR(
                                    TEXT((EDATE('Projektkostenkalkulation EP'!$B$8,5)+ED$9),"TTT") = "Sa",
                                    TEXT((EDATE('Projektkostenkalkulation EP'!$B$8,5)+ED$9),"TTT") = "So",
                                    IF(ISNA(VLOOKUP(EDATE('Projektkostenkalkulation EP'!$B$8,5)+ED$9,Datenquellen!$F$7:$H$45,3,FALSE))," ",VLOOKUP(EDATE('Projektkostenkalkulation EP'!$B$8,5)+ED$9,Datenquellen!$F$7:$H$45,3,FALSE))="X"
                                    ),
                          "X",
                          ""
                          ),
               "X"
            )</f>
        <v/>
      </c>
      <c r="EF52" s="237" t="str">
        <f xml:space="preserve"> IF(TEXT((EDATE('Projektkostenkalkulation EP'!$B$8,5)+EE$9),"MM")=TEXT((EDATE('Projektkostenkalkulation EP'!$B$8,5)+(EE$9-1)),"MM"),
             IF(
                        OR(
                                    TEXT((EDATE('Projektkostenkalkulation EP'!$B$8,5)+EE$9),"TTT") = "Sa",
                                    TEXT((EDATE('Projektkostenkalkulation EP'!$B$8,5)+EE$9),"TTT") = "So",
                                    IF(ISNA(VLOOKUP(EDATE('Projektkostenkalkulation EP'!$B$8,5)+EE$9,Datenquellen!$F$7:$H$45,3,FALSE))," ",VLOOKUP(EDATE('Projektkostenkalkulation EP'!$B$8,5)+EE$9,Datenquellen!$F$7:$H$45,3,FALSE))="X"
                                    ),
                          "X",
                          ""
                          ),
               "X"
            )</f>
        <v/>
      </c>
      <c r="EG52" s="237" t="str">
        <f xml:space="preserve"> IF(TEXT((EDATE('Projektkostenkalkulation EP'!$B$8,5)+EF$9),"MM")=TEXT((EDATE('Projektkostenkalkulation EP'!$B$8,5)+(EF$9-1)),"MM"),
             IF(
                        OR(
                                    TEXT((EDATE('Projektkostenkalkulation EP'!$B$8,5)+EF$9),"TTT") = "Sa",
                                    TEXT((EDATE('Projektkostenkalkulation EP'!$B$8,5)+EF$9),"TTT") = "So",
                                    IF(ISNA(VLOOKUP(EDATE('Projektkostenkalkulation EP'!$B$8,5)+EF$9,Datenquellen!$F$7:$H$45,3,FALSE))," ",VLOOKUP(EDATE('Projektkostenkalkulation EP'!$B$8,5)+EF$9,Datenquellen!$F$7:$H$45,3,FALSE))="X"
                                    ),
                          "X",
                          ""
                          ),
               "X"
            )</f>
        <v/>
      </c>
      <c r="EH52" s="237" t="str">
        <f xml:space="preserve"> IF(TEXT((EDATE('Projektkostenkalkulation EP'!$B$8,5)+EG$9),"MM")=TEXT((EDATE('Projektkostenkalkulation EP'!$B$8,5)+(EG$9-1)),"MM"),
             IF(
                        OR(
                                    TEXT((EDATE('Projektkostenkalkulation EP'!$B$8,5)+EG$9),"TTT") = "Sa",
                                    TEXT((EDATE('Projektkostenkalkulation EP'!$B$8,5)+EG$9),"TTT") = "So",
                                    IF(ISNA(VLOOKUP(EDATE('Projektkostenkalkulation EP'!$B$8,5)+EG$9,Datenquellen!$F$7:$H$45,3,FALSE))," ",VLOOKUP(EDATE('Projektkostenkalkulation EP'!$B$8,5)+EG$9,Datenquellen!$F$7:$H$45,3,FALSE))="X"
                                    ),
                          "X",
                          ""
                          ),
               "X"
            )</f>
        <v/>
      </c>
      <c r="EI52" s="237" t="str">
        <f xml:space="preserve"> IF(TEXT((EDATE('Projektkostenkalkulation EP'!$B$8,5)+EH$9),"MM")=TEXT((EDATE('Projektkostenkalkulation EP'!$B$8,5)+(EH$9-1)),"MM"),
             IF(
                        OR(
                                    TEXT((EDATE('Projektkostenkalkulation EP'!$B$8,5)+EH$9),"TTT") = "Sa",
                                    TEXT((EDATE('Projektkostenkalkulation EP'!$B$8,5)+EH$9),"TTT") = "So",
                                    IF(ISNA(VLOOKUP(EDATE('Projektkostenkalkulation EP'!$B$8,5)+EH$9,Datenquellen!$F$7:$H$45,3,FALSE))," ",VLOOKUP(EDATE('Projektkostenkalkulation EP'!$B$8,5)+EH$9,Datenquellen!$F$7:$H$45,3,FALSE))="X"
                                    ),
                          "X",
                          ""
                          ),
               "X"
            )</f>
        <v>X</v>
      </c>
      <c r="EJ52" s="237" t="str">
        <f xml:space="preserve"> IF(TEXT((EDATE('Projektkostenkalkulation EP'!$B$8,5)+EI$9),"MM")=TEXT((EDATE('Projektkostenkalkulation EP'!$B$8,5)+(EI$9-1)),"MM"),
             IF(
                        OR(
                                    TEXT((EDATE('Projektkostenkalkulation EP'!$B$8,5)+EI$9),"TTT") = "Sa",
                                    TEXT((EDATE('Projektkostenkalkulation EP'!$B$8,5)+EI$9),"TTT") = "So",
                                    IF(ISNA(VLOOKUP(EDATE('Projektkostenkalkulation EP'!$B$8,5)+EI$9,Datenquellen!$F$7:$H$45,3,FALSE))," ",VLOOKUP(EDATE('Projektkostenkalkulation EP'!$B$8,5)+EI$9,Datenquellen!$F$7:$H$45,3,FALSE))="X"
                                    ),
                          "X",
                          ""
                          ),
               "X"
            )</f>
        <v>X</v>
      </c>
      <c r="EK52" s="250" t="str">
        <f xml:space="preserve"> IF(TEXT((EDATE('Projektkostenkalkulation EP'!$B$8,5)+EJ$9),"MM")=TEXT((EDATE('Projektkostenkalkulation EP'!$B$8,5)+(EJ$9-1)),"MM"),
             IF(
                        OR(
                                    TEXT((EDATE('Projektkostenkalkulation EP'!$B$8,5)+EJ$9),"TTT") = "Sa",
                                    TEXT((EDATE('Projektkostenkalkulation EP'!$B$8,5)+EJ$9),"TTT") = "So",
                                    IF(ISNA(VLOOKUP(EDATE('Projektkostenkalkulation EP'!$B$8,5)+EJ$9,Datenquellen!$F$7:$H$45,3,FALSE))," ",VLOOKUP(EDATE('Projektkostenkalkulation EP'!$B$8,5)+EJ$9,Datenquellen!$F$7:$H$45,3,FALSE))="X"
                                    ),
                          "X",
                          ""
                          ),
               "X"
            )</f>
        <v>X</v>
      </c>
      <c r="EL52" s="256"/>
      <c r="EM52" s="240"/>
      <c r="EN52" s="241" t="s">
        <v>67</v>
      </c>
      <c r="EO52" s="474"/>
      <c r="EP52" s="236"/>
      <c r="EQ52" s="237" t="str">
        <f>IF(
            OR(
                     TEXT(EDATE('Projektkostenkalkulation EP'!$B$8,5),"TTT") = "Sa",
                     TEXT(EDATE('Projektkostenkalkulation EP'!$B$8,5),"TTT") = "So",
                     IF(ISNA(VLOOKUP(EDATE('Projektkostenkalkulation EP'!$B$8,5),Datenquellen!$F$7:$H$45,3,FALSE))," ",VLOOKUP(EDATE('Projektkostenkalkulation EP'!$B$8,5),Datenquellen!$F$7:$H$45,3,FALSE))="X"
                            ),
                    "X",
                    ""
            )</f>
        <v>X</v>
      </c>
      <c r="ER52" s="237" t="str">
        <f xml:space="preserve"> IF(TEXT((EDATE('Projektkostenkalkulation EP'!$B$8,5)+EQ$9),"MM")=TEXT((EDATE('Projektkostenkalkulation EP'!$B$8,5)+(EQ$9-1)),"MM"),
             IF(
                        OR(
                                    TEXT((EDATE('Projektkostenkalkulation EP'!$B$8,5)+EQ$9),"TTT") = "Sa",
                                    TEXT((EDATE('Projektkostenkalkulation EP'!$B$8,5)+EQ$9),"TTT") = "So",
                                    IF(ISNA(VLOOKUP(EDATE('Projektkostenkalkulation EP'!$B$8,5)+EQ$9,Datenquellen!$F$7:$H$45,3,FALSE))," ",VLOOKUP(EDATE('Projektkostenkalkulation EP'!$B$8,5)+EQ$9,Datenquellen!$F$7:$H$45,3,FALSE))="X"
                                    ),
                          "X",
                          ""
                          ),
               "X"
            )</f>
        <v>X</v>
      </c>
      <c r="ES52" s="237" t="str">
        <f xml:space="preserve"> IF(TEXT((EDATE('Projektkostenkalkulation EP'!$B$8,5)+ER$9),"MM")=TEXT((EDATE('Projektkostenkalkulation EP'!$B$8,5)+(ER$9-1)),"MM"),
             IF(
                        OR(
                                    TEXT((EDATE('Projektkostenkalkulation EP'!$B$8,5)+ER$9),"TTT") = "Sa",
                                    TEXT((EDATE('Projektkostenkalkulation EP'!$B$8,5)+ER$9),"TTT") = "So",
                                    IF(ISNA(VLOOKUP(EDATE('Projektkostenkalkulation EP'!$B$8,5)+ER$9,Datenquellen!$F$7:$H$45,3,FALSE))," ",VLOOKUP(EDATE('Projektkostenkalkulation EP'!$B$8,5)+ER$9,Datenquellen!$F$7:$H$45,3,FALSE))="X"
                                    ),
                          "X",
                          ""
                          ),
               "X"
            )</f>
        <v/>
      </c>
      <c r="ET52" s="237" t="str">
        <f xml:space="preserve"> IF(TEXT((EDATE('Projektkostenkalkulation EP'!$B$8,5)+ES$9),"MM")=TEXT((EDATE('Projektkostenkalkulation EP'!$B$8,5)+(ES$9-1)),"MM"),
             IF(
                        OR(
                                    TEXT((EDATE('Projektkostenkalkulation EP'!$B$8,5)+ES$9),"TTT") = "Sa",
                                    TEXT((EDATE('Projektkostenkalkulation EP'!$B$8,5)+ES$9),"TTT") = "So",
                                    IF(ISNA(VLOOKUP(EDATE('Projektkostenkalkulation EP'!$B$8,5)+ES$9,Datenquellen!$F$7:$H$45,3,FALSE))," ",VLOOKUP(EDATE('Projektkostenkalkulation EP'!$B$8,5)+ES$9,Datenquellen!$F$7:$H$45,3,FALSE))="X"
                                    ),
                          "X",
                          ""
                          ),
               "X"
            )</f>
        <v/>
      </c>
      <c r="EU52" s="237" t="str">
        <f xml:space="preserve"> IF(TEXT((EDATE('Projektkostenkalkulation EP'!$B$8,5)+ET$9),"MM")=TEXT((EDATE('Projektkostenkalkulation EP'!$B$8,5)+(ET$9-1)),"MM"),
             IF(
                        OR(
                                    TEXT((EDATE('Projektkostenkalkulation EP'!$B$8,5)+ET$9),"TTT") = "Sa",
                                    TEXT((EDATE('Projektkostenkalkulation EP'!$B$8,5)+ET$9),"TTT") = "So",
                                    IF(ISNA(VLOOKUP(EDATE('Projektkostenkalkulation EP'!$B$8,5)+ET$9,Datenquellen!$F$7:$H$45,3,FALSE))," ",VLOOKUP(EDATE('Projektkostenkalkulation EP'!$B$8,5)+ET$9,Datenquellen!$F$7:$H$45,3,FALSE))="X"
                                    ),
                          "X",
                          ""
                          ),
               "X"
            )</f>
        <v/>
      </c>
      <c r="EV52" s="237" t="str">
        <f xml:space="preserve"> IF(TEXT((EDATE('Projektkostenkalkulation EP'!$B$8,5)+EU$9),"MM")=TEXT((EDATE('Projektkostenkalkulation EP'!$B$8,5)+(EU$9-1)),"MM"),
             IF(
                        OR(
                                    TEXT((EDATE('Projektkostenkalkulation EP'!$B$8,5)+EU$9),"TTT") = "Sa",
                                    TEXT((EDATE('Projektkostenkalkulation EP'!$B$8,5)+EU$9),"TTT") = "So",
                                    IF(ISNA(VLOOKUP(EDATE('Projektkostenkalkulation EP'!$B$8,5)+EU$9,Datenquellen!$F$7:$H$45,3,FALSE))," ",VLOOKUP(EDATE('Projektkostenkalkulation EP'!$B$8,5)+EU$9,Datenquellen!$F$7:$H$45,3,FALSE))="X"
                                    ),
                          "X",
                          ""
                          ),
               "X"
            )</f>
        <v/>
      </c>
      <c r="EW52" s="237" t="str">
        <f xml:space="preserve"> IF(TEXT((EDATE('Projektkostenkalkulation EP'!$B$8,5)+EV$9),"MM")=TEXT((EDATE('Projektkostenkalkulation EP'!$B$8,5)+(EV$9-1)),"MM"),
             IF(
                        OR(
                                    TEXT((EDATE('Projektkostenkalkulation EP'!$B$8,5)+EV$9),"TTT") = "Sa",
                                    TEXT((EDATE('Projektkostenkalkulation EP'!$B$8,5)+EV$9),"TTT") = "So",
                                    IF(ISNA(VLOOKUP(EDATE('Projektkostenkalkulation EP'!$B$8,5)+EV$9,Datenquellen!$F$7:$H$45,3,FALSE))," ",VLOOKUP(EDATE('Projektkostenkalkulation EP'!$B$8,5)+EV$9,Datenquellen!$F$7:$H$45,3,FALSE))="X"
                                    ),
                          "X",
                          ""
                          ),
               "X"
            )</f>
        <v/>
      </c>
      <c r="EX52" s="237" t="str">
        <f xml:space="preserve"> IF(TEXT((EDATE('Projektkostenkalkulation EP'!$B$8,5)+EW$9),"MM")=TEXT((EDATE('Projektkostenkalkulation EP'!$B$8,5)+(EW$9-1)),"MM"),
             IF(
                        OR(
                                    TEXT((EDATE('Projektkostenkalkulation EP'!$B$8,5)+EW$9),"TTT") = "Sa",
                                    TEXT((EDATE('Projektkostenkalkulation EP'!$B$8,5)+EW$9),"TTT") = "So",
                                    IF(ISNA(VLOOKUP(EDATE('Projektkostenkalkulation EP'!$B$8,5)+EW$9,Datenquellen!$F$7:$H$45,3,FALSE))," ",VLOOKUP(EDATE('Projektkostenkalkulation EP'!$B$8,5)+EW$9,Datenquellen!$F$7:$H$45,3,FALSE))="X"
                                    ),
                          "X",
                          ""
                          ),
               "X"
            )</f>
        <v>X</v>
      </c>
      <c r="EY52" s="237" t="str">
        <f xml:space="preserve"> IF(TEXT((EDATE('Projektkostenkalkulation EP'!$B$8,5)+EX$9),"MM")=TEXT((EDATE('Projektkostenkalkulation EP'!$B$8,5)+(EX$9-1)),"MM"),
             IF(
                        OR(
                                    TEXT((EDATE('Projektkostenkalkulation EP'!$B$8,5)+EX$9),"TTT") = "Sa",
                                    TEXT((EDATE('Projektkostenkalkulation EP'!$B$8,5)+EX$9),"TTT") = "So",
                                    IF(ISNA(VLOOKUP(EDATE('Projektkostenkalkulation EP'!$B$8,5)+EX$9,Datenquellen!$F$7:$H$45,3,FALSE))," ",VLOOKUP(EDATE('Projektkostenkalkulation EP'!$B$8,5)+EX$9,Datenquellen!$F$7:$H$45,3,FALSE))="X"
                                    ),
                          "X",
                          ""
                          ),
               "X"
            )</f>
        <v>X</v>
      </c>
      <c r="EZ52" s="237" t="str">
        <f xml:space="preserve"> IF(TEXT((EDATE('Projektkostenkalkulation EP'!$B$8,5)+EY$9),"MM")=TEXT((EDATE('Projektkostenkalkulation EP'!$B$8,5)+(EY$9-1)),"MM"),
             IF(
                        OR(
                                    TEXT((EDATE('Projektkostenkalkulation EP'!$B$8,5)+EY$9),"TTT") = "Sa",
                                    TEXT((EDATE('Projektkostenkalkulation EP'!$B$8,5)+EY$9),"TTT") = "So",
                                    IF(ISNA(VLOOKUP(EDATE('Projektkostenkalkulation EP'!$B$8,5)+EY$9,Datenquellen!$F$7:$H$45,3,FALSE))," ",VLOOKUP(EDATE('Projektkostenkalkulation EP'!$B$8,5)+EY$9,Datenquellen!$F$7:$H$45,3,FALSE))="X"
                                    ),
                          "X",
                          ""
                          ),
               "X"
            )</f>
        <v/>
      </c>
      <c r="FA52" s="237" t="str">
        <f xml:space="preserve"> IF(TEXT((EDATE('Projektkostenkalkulation EP'!$B$8,5)+EZ$9),"MM")=TEXT((EDATE('Projektkostenkalkulation EP'!$B$8,5)+(EZ$9-1)),"MM"),
             IF(
                        OR(
                                    TEXT((EDATE('Projektkostenkalkulation EP'!$B$8,5)+EZ$9),"TTT") = "Sa",
                                    TEXT((EDATE('Projektkostenkalkulation EP'!$B$8,5)+EZ$9),"TTT") = "So",
                                    IF(ISNA(VLOOKUP(EDATE('Projektkostenkalkulation EP'!$B$8,5)+EZ$9,Datenquellen!$F$7:$H$45,3,FALSE))," ",VLOOKUP(EDATE('Projektkostenkalkulation EP'!$B$8,5)+EZ$9,Datenquellen!$F$7:$H$45,3,FALSE))="X"
                                    ),
                          "X",
                          ""
                          ),
               "X"
            )</f>
        <v/>
      </c>
      <c r="FB52" s="237" t="str">
        <f xml:space="preserve"> IF(TEXT((EDATE('Projektkostenkalkulation EP'!$B$8,5)+FA$9),"MM")=TEXT((EDATE('Projektkostenkalkulation EP'!$B$8,5)+(FA$9-1)),"MM"),
             IF(
                        OR(
                                    TEXT((EDATE('Projektkostenkalkulation EP'!$B$8,5)+FA$9),"TTT") = "Sa",
                                    TEXT((EDATE('Projektkostenkalkulation EP'!$B$8,5)+FA$9),"TTT") = "So",
                                    IF(ISNA(VLOOKUP(EDATE('Projektkostenkalkulation EP'!$B$8,5)+FA$9,Datenquellen!$F$7:$H$45,3,FALSE))," ",VLOOKUP(EDATE('Projektkostenkalkulation EP'!$B$8,5)+FA$9,Datenquellen!$F$7:$H$45,3,FALSE))="X"
                                    ),
                          "X",
                          ""
                          ),
               "X"
            )</f>
        <v/>
      </c>
      <c r="FC52" s="237" t="str">
        <f xml:space="preserve"> IF(TEXT((EDATE('Projektkostenkalkulation EP'!$B$8,5)+FB$9),"MM")=TEXT((EDATE('Projektkostenkalkulation EP'!$B$8,5)+(FB$9-1)),"MM"),
             IF(
                        OR(
                                    TEXT((EDATE('Projektkostenkalkulation EP'!$B$8,5)+FB$9),"TTT") = "Sa",
                                    TEXT((EDATE('Projektkostenkalkulation EP'!$B$8,5)+FB$9),"TTT") = "So",
                                    IF(ISNA(VLOOKUP(EDATE('Projektkostenkalkulation EP'!$B$8,5)+FB$9,Datenquellen!$F$7:$H$45,3,FALSE))," ",VLOOKUP(EDATE('Projektkostenkalkulation EP'!$B$8,5)+FB$9,Datenquellen!$F$7:$H$45,3,FALSE))="X"
                                    ),
                          "X",
                          ""
                          ),
               "X"
            )</f>
        <v/>
      </c>
      <c r="FD52" s="237" t="str">
        <f xml:space="preserve"> IF(TEXT((EDATE('Projektkostenkalkulation EP'!$B$8,5)+FC$9),"MM")=TEXT((EDATE('Projektkostenkalkulation EP'!$B$8,5)+(FC$9-1)),"MM"),
             IF(
                        OR(
                                    TEXT((EDATE('Projektkostenkalkulation EP'!$B$8,5)+FC$9),"TTT") = "Sa",
                                    TEXT((EDATE('Projektkostenkalkulation EP'!$B$8,5)+FC$9),"TTT") = "So",
                                    IF(ISNA(VLOOKUP(EDATE('Projektkostenkalkulation EP'!$B$8,5)+FC$9,Datenquellen!$F$7:$H$45,3,FALSE))," ",VLOOKUP(EDATE('Projektkostenkalkulation EP'!$B$8,5)+FC$9,Datenquellen!$F$7:$H$45,3,FALSE))="X"
                                    ),
                          "X",
                          ""
                          ),
               "X"
            )</f>
        <v/>
      </c>
      <c r="FE52" s="237" t="str">
        <f xml:space="preserve"> IF(TEXT((EDATE('Projektkostenkalkulation EP'!$B$8,5)+FD$9),"MM")=TEXT((EDATE('Projektkostenkalkulation EP'!$B$8,5)+(FD$9-1)),"MM"),
             IF(
                        OR(
                                    TEXT((EDATE('Projektkostenkalkulation EP'!$B$8,5)+FD$9),"TTT") = "Sa",
                                    TEXT((EDATE('Projektkostenkalkulation EP'!$B$8,5)+FD$9),"TTT") = "So",
                                    IF(ISNA(VLOOKUP(EDATE('Projektkostenkalkulation EP'!$B$8,5)+FD$9,Datenquellen!$F$7:$H$45,3,FALSE))," ",VLOOKUP(EDATE('Projektkostenkalkulation EP'!$B$8,5)+FD$9,Datenquellen!$F$7:$H$45,3,FALSE))="X"
                                    ),
                          "X",
                          ""
                          ),
               "X"
            )</f>
        <v>X</v>
      </c>
      <c r="FF52" s="237" t="str">
        <f xml:space="preserve"> IF(TEXT((EDATE('Projektkostenkalkulation EP'!$B$8,5)+FE$9),"MM")=TEXT((EDATE('Projektkostenkalkulation EP'!$B$8,5)+(FE$9-1)),"MM"),
             IF(
                        OR(
                                    TEXT((EDATE('Projektkostenkalkulation EP'!$B$8,5)+FE$9),"TTT") = "Sa",
                                    TEXT((EDATE('Projektkostenkalkulation EP'!$B$8,5)+FE$9),"TTT") = "So",
                                    IF(ISNA(VLOOKUP(EDATE('Projektkostenkalkulation EP'!$B$8,5)+FE$9,Datenquellen!$F$7:$H$45,3,FALSE))," ",VLOOKUP(EDATE('Projektkostenkalkulation EP'!$B$8,5)+FE$9,Datenquellen!$F$7:$H$45,3,FALSE))="X"
                                    ),
                          "X",
                          ""
                          ),
               "X"
            )</f>
        <v>X</v>
      </c>
      <c r="FG52" s="237" t="str">
        <f xml:space="preserve"> IF(TEXT((EDATE('Projektkostenkalkulation EP'!$B$8,5)+FF$9),"MM")=TEXT((EDATE('Projektkostenkalkulation EP'!$B$8,5)+(FF$9-1)),"MM"),
             IF(
                        OR(
                                    TEXT((EDATE('Projektkostenkalkulation EP'!$B$8,5)+FF$9),"TTT") = "Sa",
                                    TEXT((EDATE('Projektkostenkalkulation EP'!$B$8,5)+FF$9),"TTT") = "So",
                                    IF(ISNA(VLOOKUP(EDATE('Projektkostenkalkulation EP'!$B$8,5)+FF$9,Datenquellen!$F$7:$H$45,3,FALSE))," ",VLOOKUP(EDATE('Projektkostenkalkulation EP'!$B$8,5)+FF$9,Datenquellen!$F$7:$H$45,3,FALSE))="X"
                                    ),
                          "X",
                          ""
                          ),
               "X"
            )</f>
        <v/>
      </c>
      <c r="FH52" s="237" t="str">
        <f xml:space="preserve"> IF(TEXT((EDATE('Projektkostenkalkulation EP'!$B$8,5)+FG$9),"MM")=TEXT((EDATE('Projektkostenkalkulation EP'!$B$8,5)+(FG$9-1)),"MM"),
             IF(
                        OR(
                                    TEXT((EDATE('Projektkostenkalkulation EP'!$B$8,5)+FG$9),"TTT") = "Sa",
                                    TEXT((EDATE('Projektkostenkalkulation EP'!$B$8,5)+FG$9),"TTT") = "So",
                                    IF(ISNA(VLOOKUP(EDATE('Projektkostenkalkulation EP'!$B$8,5)+FG$9,Datenquellen!$F$7:$H$45,3,FALSE))," ",VLOOKUP(EDATE('Projektkostenkalkulation EP'!$B$8,5)+FG$9,Datenquellen!$F$7:$H$45,3,FALSE))="X"
                                    ),
                          "X",
                          ""
                          ),
               "X"
            )</f>
        <v/>
      </c>
      <c r="FI52" s="237" t="str">
        <f xml:space="preserve"> IF(TEXT((EDATE('Projektkostenkalkulation EP'!$B$8,5)+FH$9),"MM")=TEXT((EDATE('Projektkostenkalkulation EP'!$B$8,5)+(FH$9-1)),"MM"),
             IF(
                        OR(
                                    TEXT((EDATE('Projektkostenkalkulation EP'!$B$8,5)+FH$9),"TTT") = "Sa",
                                    TEXT((EDATE('Projektkostenkalkulation EP'!$B$8,5)+FH$9),"TTT") = "So",
                                    IF(ISNA(VLOOKUP(EDATE('Projektkostenkalkulation EP'!$B$8,5)+FH$9,Datenquellen!$F$7:$H$45,3,FALSE))," ",VLOOKUP(EDATE('Projektkostenkalkulation EP'!$B$8,5)+FH$9,Datenquellen!$F$7:$H$45,3,FALSE))="X"
                                    ),
                          "X",
                          ""
                          ),
               "X"
            )</f>
        <v/>
      </c>
      <c r="FJ52" s="237" t="str">
        <f xml:space="preserve"> IF(TEXT((EDATE('Projektkostenkalkulation EP'!$B$8,5)+FI$9),"MM")=TEXT((EDATE('Projektkostenkalkulation EP'!$B$8,5)+(FI$9-1)),"MM"),
             IF(
                        OR(
                                    TEXT((EDATE('Projektkostenkalkulation EP'!$B$8,5)+FI$9),"TTT") = "Sa",
                                    TEXT((EDATE('Projektkostenkalkulation EP'!$B$8,5)+FI$9),"TTT") = "So",
                                    IF(ISNA(VLOOKUP(EDATE('Projektkostenkalkulation EP'!$B$8,5)+FI$9,Datenquellen!$F$7:$H$45,3,FALSE))," ",VLOOKUP(EDATE('Projektkostenkalkulation EP'!$B$8,5)+FI$9,Datenquellen!$F$7:$H$45,3,FALSE))="X"
                                    ),
                          "X",
                          ""
                          ),
               "X"
            )</f>
        <v/>
      </c>
      <c r="FK52" s="237" t="str">
        <f xml:space="preserve"> IF(TEXT((EDATE('Projektkostenkalkulation EP'!$B$8,5)+FJ$9),"MM")=TEXT((EDATE('Projektkostenkalkulation EP'!$B$8,5)+(FJ$9-1)),"MM"),
             IF(
                        OR(
                                    TEXT((EDATE('Projektkostenkalkulation EP'!$B$8,5)+FJ$9),"TTT") = "Sa",
                                    TEXT((EDATE('Projektkostenkalkulation EP'!$B$8,5)+FJ$9),"TTT") = "So",
                                    IF(ISNA(VLOOKUP(EDATE('Projektkostenkalkulation EP'!$B$8,5)+FJ$9,Datenquellen!$F$7:$H$45,3,FALSE))," ",VLOOKUP(EDATE('Projektkostenkalkulation EP'!$B$8,5)+FJ$9,Datenquellen!$F$7:$H$45,3,FALSE))="X"
                                    ),
                          "X",
                          ""
                          ),
               "X"
            )</f>
        <v/>
      </c>
      <c r="FL52" s="237" t="str">
        <f xml:space="preserve"> IF(TEXT((EDATE('Projektkostenkalkulation EP'!$B$8,5)+FK$9),"MM")=TEXT((EDATE('Projektkostenkalkulation EP'!$B$8,5)+(FK$9-1)),"MM"),
             IF(
                        OR(
                                    TEXT((EDATE('Projektkostenkalkulation EP'!$B$8,5)+FK$9),"TTT") = "Sa",
                                    TEXT((EDATE('Projektkostenkalkulation EP'!$B$8,5)+FK$9),"TTT") = "So",
                                    IF(ISNA(VLOOKUP(EDATE('Projektkostenkalkulation EP'!$B$8,5)+FK$9,Datenquellen!$F$7:$H$45,3,FALSE))," ",VLOOKUP(EDATE('Projektkostenkalkulation EP'!$B$8,5)+FK$9,Datenquellen!$F$7:$H$45,3,FALSE))="X"
                                    ),
                          "X",
                          ""
                          ),
               "X"
            )</f>
        <v>X</v>
      </c>
      <c r="FM52" s="237" t="str">
        <f xml:space="preserve"> IF(TEXT((EDATE('Projektkostenkalkulation EP'!$B$8,5)+FL$9),"MM")=TEXT((EDATE('Projektkostenkalkulation EP'!$B$8,5)+(FL$9-1)),"MM"),
             IF(
                        OR(
                                    TEXT((EDATE('Projektkostenkalkulation EP'!$B$8,5)+FL$9),"TTT") = "Sa",
                                    TEXT((EDATE('Projektkostenkalkulation EP'!$B$8,5)+FL$9),"TTT") = "So",
                                    IF(ISNA(VLOOKUP(EDATE('Projektkostenkalkulation EP'!$B$8,5)+FL$9,Datenquellen!$F$7:$H$45,3,FALSE))," ",VLOOKUP(EDATE('Projektkostenkalkulation EP'!$B$8,5)+FL$9,Datenquellen!$F$7:$H$45,3,FALSE))="X"
                                    ),
                          "X",
                          ""
                          ),
               "X"
            )</f>
        <v>X</v>
      </c>
      <c r="FN52" s="237" t="str">
        <f xml:space="preserve"> IF(TEXT((EDATE('Projektkostenkalkulation EP'!$B$8,5)+FM$9),"MM")=TEXT((EDATE('Projektkostenkalkulation EP'!$B$8,5)+(FM$9-1)),"MM"),
             IF(
                        OR(
                                    TEXT((EDATE('Projektkostenkalkulation EP'!$B$8,5)+FM$9),"TTT") = "Sa",
                                    TEXT((EDATE('Projektkostenkalkulation EP'!$B$8,5)+FM$9),"TTT") = "So",
                                    IF(ISNA(VLOOKUP(EDATE('Projektkostenkalkulation EP'!$B$8,5)+FM$9,Datenquellen!$F$7:$H$45,3,FALSE))," ",VLOOKUP(EDATE('Projektkostenkalkulation EP'!$B$8,5)+FM$9,Datenquellen!$F$7:$H$45,3,FALSE))="X"
                                    ),
                          "X",
                          ""
                          ),
               "X"
            )</f>
        <v/>
      </c>
      <c r="FO52" s="237" t="str">
        <f xml:space="preserve"> IF(TEXT((EDATE('Projektkostenkalkulation EP'!$B$8,5)+FN$9),"MM")=TEXT((EDATE('Projektkostenkalkulation EP'!$B$8,5)+(FN$9-1)),"MM"),
             IF(
                        OR(
                                    TEXT((EDATE('Projektkostenkalkulation EP'!$B$8,5)+FN$9),"TTT") = "Sa",
                                    TEXT((EDATE('Projektkostenkalkulation EP'!$B$8,5)+FN$9),"TTT") = "So",
                                    IF(ISNA(VLOOKUP(EDATE('Projektkostenkalkulation EP'!$B$8,5)+FN$9,Datenquellen!$F$7:$H$45,3,FALSE))," ",VLOOKUP(EDATE('Projektkostenkalkulation EP'!$B$8,5)+FN$9,Datenquellen!$F$7:$H$45,3,FALSE))="X"
                                    ),
                          "X",
                          ""
                          ),
               "X"
            )</f>
        <v/>
      </c>
      <c r="FP52" s="237" t="str">
        <f xml:space="preserve"> IF(TEXT((EDATE('Projektkostenkalkulation EP'!$B$8,5)+FO$9),"MM")=TEXT((EDATE('Projektkostenkalkulation EP'!$B$8,5)+(FO$9-1)),"MM"),
             IF(
                        OR(
                                    TEXT((EDATE('Projektkostenkalkulation EP'!$B$8,5)+FO$9),"TTT") = "Sa",
                                    TEXT((EDATE('Projektkostenkalkulation EP'!$B$8,5)+FO$9),"TTT") = "So",
                                    IF(ISNA(VLOOKUP(EDATE('Projektkostenkalkulation EP'!$B$8,5)+FO$9,Datenquellen!$F$7:$H$45,3,FALSE))," ",VLOOKUP(EDATE('Projektkostenkalkulation EP'!$B$8,5)+FO$9,Datenquellen!$F$7:$H$45,3,FALSE))="X"
                                    ),
                          "X",
                          ""
                          ),
               "X"
            )</f>
        <v/>
      </c>
      <c r="FQ52" s="237" t="str">
        <f xml:space="preserve"> IF(TEXT((EDATE('Projektkostenkalkulation EP'!$B$8,5)+FP$9),"MM")=TEXT((EDATE('Projektkostenkalkulation EP'!$B$8,5)+(FP$9-1)),"MM"),
             IF(
                        OR(
                                    TEXT((EDATE('Projektkostenkalkulation EP'!$B$8,5)+FP$9),"TTT") = "Sa",
                                    TEXT((EDATE('Projektkostenkalkulation EP'!$B$8,5)+FP$9),"TTT") = "So",
                                    IF(ISNA(VLOOKUP(EDATE('Projektkostenkalkulation EP'!$B$8,5)+FP$9,Datenquellen!$F$7:$H$45,3,FALSE))," ",VLOOKUP(EDATE('Projektkostenkalkulation EP'!$B$8,5)+FP$9,Datenquellen!$F$7:$H$45,3,FALSE))="X"
                                    ),
                          "X",
                          ""
                          ),
               "X"
            )</f>
        <v/>
      </c>
      <c r="FR52" s="237" t="str">
        <f xml:space="preserve"> IF(TEXT((EDATE('Projektkostenkalkulation EP'!$B$8,5)+FQ$9),"MM")=TEXT((EDATE('Projektkostenkalkulation EP'!$B$8,5)+(FQ$9-1)),"MM"),
             IF(
                        OR(
                                    TEXT((EDATE('Projektkostenkalkulation EP'!$B$8,5)+FQ$9),"TTT") = "Sa",
                                    TEXT((EDATE('Projektkostenkalkulation EP'!$B$8,5)+FQ$9),"TTT") = "So",
                                    IF(ISNA(VLOOKUP(EDATE('Projektkostenkalkulation EP'!$B$8,5)+FQ$9,Datenquellen!$F$7:$H$45,3,FALSE))," ",VLOOKUP(EDATE('Projektkostenkalkulation EP'!$B$8,5)+FQ$9,Datenquellen!$F$7:$H$45,3,FALSE))="X"
                                    ),
                          "X",
                          ""
                          ),
               "X"
            )</f>
        <v/>
      </c>
      <c r="FS52" s="237" t="str">
        <f xml:space="preserve"> IF(TEXT((EDATE('Projektkostenkalkulation EP'!$B$8,5)+FR$9),"MM")=TEXT((EDATE('Projektkostenkalkulation EP'!$B$8,5)+(FR$9-1)),"MM"),
             IF(
                        OR(
                                    TEXT((EDATE('Projektkostenkalkulation EP'!$B$8,5)+FR$9),"TTT") = "Sa",
                                    TEXT((EDATE('Projektkostenkalkulation EP'!$B$8,5)+FR$9),"TTT") = "So",
                                    IF(ISNA(VLOOKUP(EDATE('Projektkostenkalkulation EP'!$B$8,5)+FR$9,Datenquellen!$F$7:$H$45,3,FALSE))," ",VLOOKUP(EDATE('Projektkostenkalkulation EP'!$B$8,5)+FR$9,Datenquellen!$F$7:$H$45,3,FALSE))="X"
                                    ),
                          "X",
                          ""
                          ),
               "X"
            )</f>
        <v>X</v>
      </c>
      <c r="FT52" s="237" t="str">
        <f xml:space="preserve"> IF(TEXT((EDATE('Projektkostenkalkulation EP'!$B$8,5)+FS$9),"MM")=TEXT((EDATE('Projektkostenkalkulation EP'!$B$8,5)+(FS$9-1)),"MM"),
             IF(
                        OR(
                                    TEXT((EDATE('Projektkostenkalkulation EP'!$B$8,5)+FS$9),"TTT") = "Sa",
                                    TEXT((EDATE('Projektkostenkalkulation EP'!$B$8,5)+FS$9),"TTT") = "So",
                                    IF(ISNA(VLOOKUP(EDATE('Projektkostenkalkulation EP'!$B$8,5)+FS$9,Datenquellen!$F$7:$H$45,3,FALSE))," ",VLOOKUP(EDATE('Projektkostenkalkulation EP'!$B$8,5)+FS$9,Datenquellen!$F$7:$H$45,3,FALSE))="X"
                                    ),
                          "X",
                          ""
                          ),
               "X"
            )</f>
        <v>X</v>
      </c>
      <c r="FU52" s="238" t="str">
        <f xml:space="preserve"> IF(TEXT((EDATE('Projektkostenkalkulation EP'!$B$8,5)+FT$9),"MM")=TEXT((EDATE('Projektkostenkalkulation EP'!$B$8,5)+(FT$9-1)),"MM"),
             IF(
                        OR(
                                    TEXT((EDATE('Projektkostenkalkulation EP'!$B$8,5)+FT$9),"TTT") = "Sa",
                                    TEXT((EDATE('Projektkostenkalkulation EP'!$B$8,5)+FT$9),"TTT") = "So",
                                    IF(ISNA(VLOOKUP(EDATE('Projektkostenkalkulation EP'!$B$8,5)+FT$9,Datenquellen!$F$7:$H$45,3,FALSE))," ",VLOOKUP(EDATE('Projektkostenkalkulation EP'!$B$8,5)+FT$9,Datenquellen!$F$7:$H$45,3,FALSE))="X"
                                    ),
                          "X",
                          ""
                          ),
               "X"
            )</f>
        <v>X</v>
      </c>
      <c r="FV52" s="239"/>
      <c r="FW52" s="240"/>
      <c r="FX52" s="241" t="s">
        <v>67</v>
      </c>
      <c r="FY52" s="474"/>
      <c r="FZ52" s="236"/>
      <c r="GA52" s="237" t="str">
        <f>IF(
            OR(
                     TEXT(EDATE('Projektkostenkalkulation EP'!$B$8,5),"TTT") = "Sa",
                     TEXT(EDATE('Projektkostenkalkulation EP'!$B$8,5),"TTT") = "So",
                     IF(ISNA(VLOOKUP(EDATE('Projektkostenkalkulation EP'!$B$8,5),Datenquellen!$F$7:$H$45,3,FALSE))," ",VLOOKUP(EDATE('Projektkostenkalkulation EP'!$B$8,5),Datenquellen!$F$7:$H$45,3,FALSE))="X"
                            ),
                    "X",
                    ""
            )</f>
        <v>X</v>
      </c>
      <c r="GB52" s="237" t="str">
        <f xml:space="preserve"> IF(TEXT((EDATE('Projektkostenkalkulation EP'!$B$8,5)+GA$9),"MM")=TEXT((EDATE('Projektkostenkalkulation EP'!$B$8,5)+(GA$9-1)),"MM"),
             IF(
                        OR(
                                    TEXT((EDATE('Projektkostenkalkulation EP'!$B$8,5)+GA$9),"TTT") = "Sa",
                                    TEXT((EDATE('Projektkostenkalkulation EP'!$B$8,5)+GA$9),"TTT") = "So",
                                    IF(ISNA(VLOOKUP(EDATE('Projektkostenkalkulation EP'!$B$8,5)+GA$9,Datenquellen!$F$7:$H$45,3,FALSE))," ",VLOOKUP(EDATE('Projektkostenkalkulation EP'!$B$8,5)+GA$9,Datenquellen!$F$7:$H$45,3,FALSE))="X"
                                    ),
                          "X",
                          ""
                          ),
               "X"
            )</f>
        <v>X</v>
      </c>
      <c r="GC52" s="237" t="str">
        <f xml:space="preserve"> IF(TEXT((EDATE('Projektkostenkalkulation EP'!$B$8,5)+GB$9),"MM")=TEXT((EDATE('Projektkostenkalkulation EP'!$B$8,5)+(GB$9-1)),"MM"),
             IF(
                        OR(
                                    TEXT((EDATE('Projektkostenkalkulation EP'!$B$8,5)+GB$9),"TTT") = "Sa",
                                    TEXT((EDATE('Projektkostenkalkulation EP'!$B$8,5)+GB$9),"TTT") = "So",
                                    IF(ISNA(VLOOKUP(EDATE('Projektkostenkalkulation EP'!$B$8,5)+GB$9,Datenquellen!$F$7:$H$45,3,FALSE))," ",VLOOKUP(EDATE('Projektkostenkalkulation EP'!$B$8,5)+GB$9,Datenquellen!$F$7:$H$45,3,FALSE))="X"
                                    ),
                          "X",
                          ""
                          ),
               "X"
            )</f>
        <v/>
      </c>
      <c r="GD52" s="237" t="str">
        <f xml:space="preserve"> IF(TEXT((EDATE('Projektkostenkalkulation EP'!$B$8,5)+GC$9),"MM")=TEXT((EDATE('Projektkostenkalkulation EP'!$B$8,5)+(GC$9-1)),"MM"),
             IF(
                        OR(
                                    TEXT((EDATE('Projektkostenkalkulation EP'!$B$8,5)+GC$9),"TTT") = "Sa",
                                    TEXT((EDATE('Projektkostenkalkulation EP'!$B$8,5)+GC$9),"TTT") = "So",
                                    IF(ISNA(VLOOKUP(EDATE('Projektkostenkalkulation EP'!$B$8,5)+GC$9,Datenquellen!$F$7:$H$45,3,FALSE))," ",VLOOKUP(EDATE('Projektkostenkalkulation EP'!$B$8,5)+GC$9,Datenquellen!$F$7:$H$45,3,FALSE))="X"
                                    ),
                          "X",
                          ""
                          ),
               "X"
            )</f>
        <v/>
      </c>
      <c r="GE52" s="237" t="str">
        <f xml:space="preserve"> IF(TEXT((EDATE('Projektkostenkalkulation EP'!$B$8,5)+GD$9),"MM")=TEXT((EDATE('Projektkostenkalkulation EP'!$B$8,5)+(GD$9-1)),"MM"),
             IF(
                        OR(
                                    TEXT((EDATE('Projektkostenkalkulation EP'!$B$8,5)+GD$9),"TTT") = "Sa",
                                    TEXT((EDATE('Projektkostenkalkulation EP'!$B$8,5)+GD$9),"TTT") = "So",
                                    IF(ISNA(VLOOKUP(EDATE('Projektkostenkalkulation EP'!$B$8,5)+GD$9,Datenquellen!$F$7:$H$45,3,FALSE))," ",VLOOKUP(EDATE('Projektkostenkalkulation EP'!$B$8,5)+GD$9,Datenquellen!$F$7:$H$45,3,FALSE))="X"
                                    ),
                          "X",
                          ""
                          ),
               "X"
            )</f>
        <v/>
      </c>
      <c r="GF52" s="237" t="str">
        <f xml:space="preserve"> IF(TEXT((EDATE('Projektkostenkalkulation EP'!$B$8,5)+GE$9),"MM")=TEXT((EDATE('Projektkostenkalkulation EP'!$B$8,5)+(GE$9-1)),"MM"),
             IF(
                        OR(
                                    TEXT((EDATE('Projektkostenkalkulation EP'!$B$8,5)+GE$9),"TTT") = "Sa",
                                    TEXT((EDATE('Projektkostenkalkulation EP'!$B$8,5)+GE$9),"TTT") = "So",
                                    IF(ISNA(VLOOKUP(EDATE('Projektkostenkalkulation EP'!$B$8,5)+GE$9,Datenquellen!$F$7:$H$45,3,FALSE))," ",VLOOKUP(EDATE('Projektkostenkalkulation EP'!$B$8,5)+GE$9,Datenquellen!$F$7:$H$45,3,FALSE))="X"
                                    ),
                          "X",
                          ""
                          ),
               "X"
            )</f>
        <v/>
      </c>
      <c r="GG52" s="237" t="str">
        <f xml:space="preserve"> IF(TEXT((EDATE('Projektkostenkalkulation EP'!$B$8,5)+GF$9),"MM")=TEXT((EDATE('Projektkostenkalkulation EP'!$B$8,5)+(GF$9-1)),"MM"),
             IF(
                        OR(
                                    TEXT((EDATE('Projektkostenkalkulation EP'!$B$8,5)+GF$9),"TTT") = "Sa",
                                    TEXT((EDATE('Projektkostenkalkulation EP'!$B$8,5)+GF$9),"TTT") = "So",
                                    IF(ISNA(VLOOKUP(EDATE('Projektkostenkalkulation EP'!$B$8,5)+GF$9,Datenquellen!$F$7:$H$45,3,FALSE))," ",VLOOKUP(EDATE('Projektkostenkalkulation EP'!$B$8,5)+GF$9,Datenquellen!$F$7:$H$45,3,FALSE))="X"
                                    ),
                          "X",
                          ""
                          ),
               "X"
            )</f>
        <v/>
      </c>
      <c r="GH52" s="237" t="str">
        <f xml:space="preserve"> IF(TEXT((EDATE('Projektkostenkalkulation EP'!$B$8,5)+GG$9),"MM")=TEXT((EDATE('Projektkostenkalkulation EP'!$B$8,5)+(GG$9-1)),"MM"),
             IF(
                        OR(
                                    TEXT((EDATE('Projektkostenkalkulation EP'!$B$8,5)+GG$9),"TTT") = "Sa",
                                    TEXT((EDATE('Projektkostenkalkulation EP'!$B$8,5)+GG$9),"TTT") = "So",
                                    IF(ISNA(VLOOKUP(EDATE('Projektkostenkalkulation EP'!$B$8,5)+GG$9,Datenquellen!$F$7:$H$45,3,FALSE))," ",VLOOKUP(EDATE('Projektkostenkalkulation EP'!$B$8,5)+GG$9,Datenquellen!$F$7:$H$45,3,FALSE))="X"
                                    ),
                          "X",
                          ""
                          ),
               "X"
            )</f>
        <v>X</v>
      </c>
      <c r="GI52" s="237" t="str">
        <f xml:space="preserve"> IF(TEXT((EDATE('Projektkostenkalkulation EP'!$B$8,5)+GH$9),"MM")=TEXT((EDATE('Projektkostenkalkulation EP'!$B$8,5)+(GH$9-1)),"MM"),
             IF(
                        OR(
                                    TEXT((EDATE('Projektkostenkalkulation EP'!$B$8,5)+GH$9),"TTT") = "Sa",
                                    TEXT((EDATE('Projektkostenkalkulation EP'!$B$8,5)+GH$9),"TTT") = "So",
                                    IF(ISNA(VLOOKUP(EDATE('Projektkostenkalkulation EP'!$B$8,5)+GH$9,Datenquellen!$F$7:$H$45,3,FALSE))," ",VLOOKUP(EDATE('Projektkostenkalkulation EP'!$B$8,5)+GH$9,Datenquellen!$F$7:$H$45,3,FALSE))="X"
                                    ),
                          "X",
                          ""
                          ),
               "X"
            )</f>
        <v>X</v>
      </c>
      <c r="GJ52" s="237" t="str">
        <f xml:space="preserve"> IF(TEXT((EDATE('Projektkostenkalkulation EP'!$B$8,5)+GI$9),"MM")=TEXT((EDATE('Projektkostenkalkulation EP'!$B$8,5)+(GI$9-1)),"MM"),
             IF(
                        OR(
                                    TEXT((EDATE('Projektkostenkalkulation EP'!$B$8,5)+GI$9),"TTT") = "Sa",
                                    TEXT((EDATE('Projektkostenkalkulation EP'!$B$8,5)+GI$9),"TTT") = "So",
                                    IF(ISNA(VLOOKUP(EDATE('Projektkostenkalkulation EP'!$B$8,5)+GI$9,Datenquellen!$F$7:$H$45,3,FALSE))," ",VLOOKUP(EDATE('Projektkostenkalkulation EP'!$B$8,5)+GI$9,Datenquellen!$F$7:$H$45,3,FALSE))="X"
                                    ),
                          "X",
                          ""
                          ),
               "X"
            )</f>
        <v/>
      </c>
      <c r="GK52" s="237" t="str">
        <f xml:space="preserve"> IF(TEXT((EDATE('Projektkostenkalkulation EP'!$B$8,5)+GJ$9),"MM")=TEXT((EDATE('Projektkostenkalkulation EP'!$B$8,5)+(GJ$9-1)),"MM"),
             IF(
                        OR(
                                    TEXT((EDATE('Projektkostenkalkulation EP'!$B$8,5)+GJ$9),"TTT") = "Sa",
                                    TEXT((EDATE('Projektkostenkalkulation EP'!$B$8,5)+GJ$9),"TTT") = "So",
                                    IF(ISNA(VLOOKUP(EDATE('Projektkostenkalkulation EP'!$B$8,5)+GJ$9,Datenquellen!$F$7:$H$45,3,FALSE))," ",VLOOKUP(EDATE('Projektkostenkalkulation EP'!$B$8,5)+GJ$9,Datenquellen!$F$7:$H$45,3,FALSE))="X"
                                    ),
                          "X",
                          ""
                          ),
               "X"
            )</f>
        <v/>
      </c>
      <c r="GL52" s="237" t="str">
        <f xml:space="preserve"> IF(TEXT((EDATE('Projektkostenkalkulation EP'!$B$8,5)+GK$9),"MM")=TEXT((EDATE('Projektkostenkalkulation EP'!$B$8,5)+(GK$9-1)),"MM"),
             IF(
                        OR(
                                    TEXT((EDATE('Projektkostenkalkulation EP'!$B$8,5)+GK$9),"TTT") = "Sa",
                                    TEXT((EDATE('Projektkostenkalkulation EP'!$B$8,5)+GK$9),"TTT") = "So",
                                    IF(ISNA(VLOOKUP(EDATE('Projektkostenkalkulation EP'!$B$8,5)+GK$9,Datenquellen!$F$7:$H$45,3,FALSE))," ",VLOOKUP(EDATE('Projektkostenkalkulation EP'!$B$8,5)+GK$9,Datenquellen!$F$7:$H$45,3,FALSE))="X"
                                    ),
                          "X",
                          ""
                          ),
               "X"
            )</f>
        <v/>
      </c>
      <c r="GM52" s="237" t="str">
        <f xml:space="preserve"> IF(TEXT((EDATE('Projektkostenkalkulation EP'!$B$8,5)+GL$9),"MM")=TEXT((EDATE('Projektkostenkalkulation EP'!$B$8,5)+(GL$9-1)),"MM"),
             IF(
                        OR(
                                    TEXT((EDATE('Projektkostenkalkulation EP'!$B$8,5)+GL$9),"TTT") = "Sa",
                                    TEXT((EDATE('Projektkostenkalkulation EP'!$B$8,5)+GL$9),"TTT") = "So",
                                    IF(ISNA(VLOOKUP(EDATE('Projektkostenkalkulation EP'!$B$8,5)+GL$9,Datenquellen!$F$7:$H$45,3,FALSE))," ",VLOOKUP(EDATE('Projektkostenkalkulation EP'!$B$8,5)+GL$9,Datenquellen!$F$7:$H$45,3,FALSE))="X"
                                    ),
                          "X",
                          ""
                          ),
               "X"
            )</f>
        <v/>
      </c>
      <c r="GN52" s="237" t="str">
        <f xml:space="preserve"> IF(TEXT((EDATE('Projektkostenkalkulation EP'!$B$8,5)+GM$9),"MM")=TEXT((EDATE('Projektkostenkalkulation EP'!$B$8,5)+(GM$9-1)),"MM"),
             IF(
                        OR(
                                    TEXT((EDATE('Projektkostenkalkulation EP'!$B$8,5)+GM$9),"TTT") = "Sa",
                                    TEXT((EDATE('Projektkostenkalkulation EP'!$B$8,5)+GM$9),"TTT") = "So",
                                    IF(ISNA(VLOOKUP(EDATE('Projektkostenkalkulation EP'!$B$8,5)+GM$9,Datenquellen!$F$7:$H$45,3,FALSE))," ",VLOOKUP(EDATE('Projektkostenkalkulation EP'!$B$8,5)+GM$9,Datenquellen!$F$7:$H$45,3,FALSE))="X"
                                    ),
                          "X",
                          ""
                          ),
               "X"
            )</f>
        <v/>
      </c>
      <c r="GO52" s="237" t="str">
        <f xml:space="preserve"> IF(TEXT((EDATE('Projektkostenkalkulation EP'!$B$8,5)+GN$9),"MM")=TEXT((EDATE('Projektkostenkalkulation EP'!$B$8,5)+(GN$9-1)),"MM"),
             IF(
                        OR(
                                    TEXT((EDATE('Projektkostenkalkulation EP'!$B$8,5)+GN$9),"TTT") = "Sa",
                                    TEXT((EDATE('Projektkostenkalkulation EP'!$B$8,5)+GN$9),"TTT") = "So",
                                    IF(ISNA(VLOOKUP(EDATE('Projektkostenkalkulation EP'!$B$8,5)+GN$9,Datenquellen!$F$7:$H$45,3,FALSE))," ",VLOOKUP(EDATE('Projektkostenkalkulation EP'!$B$8,5)+GN$9,Datenquellen!$F$7:$H$45,3,FALSE))="X"
                                    ),
                          "X",
                          ""
                          ),
               "X"
            )</f>
        <v>X</v>
      </c>
      <c r="GP52" s="237" t="str">
        <f xml:space="preserve"> IF(TEXT((EDATE('Projektkostenkalkulation EP'!$B$8,5)+GO$9),"MM")=TEXT((EDATE('Projektkostenkalkulation EP'!$B$8,5)+(GO$9-1)),"MM"),
             IF(
                        OR(
                                    TEXT((EDATE('Projektkostenkalkulation EP'!$B$8,5)+GO$9),"TTT") = "Sa",
                                    TEXT((EDATE('Projektkostenkalkulation EP'!$B$8,5)+GO$9),"TTT") = "So",
                                    IF(ISNA(VLOOKUP(EDATE('Projektkostenkalkulation EP'!$B$8,5)+GO$9,Datenquellen!$F$7:$H$45,3,FALSE))," ",VLOOKUP(EDATE('Projektkostenkalkulation EP'!$B$8,5)+GO$9,Datenquellen!$F$7:$H$45,3,FALSE))="X"
                                    ),
                          "X",
                          ""
                          ),
               "X"
            )</f>
        <v>X</v>
      </c>
      <c r="GQ52" s="237" t="str">
        <f xml:space="preserve"> IF(TEXT((EDATE('Projektkostenkalkulation EP'!$B$8,5)+GP$9),"MM")=TEXT((EDATE('Projektkostenkalkulation EP'!$B$8,5)+(GP$9-1)),"MM"),
             IF(
                        OR(
                                    TEXT((EDATE('Projektkostenkalkulation EP'!$B$8,5)+GP$9),"TTT") = "Sa",
                                    TEXT((EDATE('Projektkostenkalkulation EP'!$B$8,5)+GP$9),"TTT") = "So",
                                    IF(ISNA(VLOOKUP(EDATE('Projektkostenkalkulation EP'!$B$8,5)+GP$9,Datenquellen!$F$7:$H$45,3,FALSE))," ",VLOOKUP(EDATE('Projektkostenkalkulation EP'!$B$8,5)+GP$9,Datenquellen!$F$7:$H$45,3,FALSE))="X"
                                    ),
                          "X",
                          ""
                          ),
               "X"
            )</f>
        <v/>
      </c>
      <c r="GR52" s="237" t="str">
        <f xml:space="preserve"> IF(TEXT((EDATE('Projektkostenkalkulation EP'!$B$8,5)+GQ$9),"MM")=TEXT((EDATE('Projektkostenkalkulation EP'!$B$8,5)+(GQ$9-1)),"MM"),
             IF(
                        OR(
                                    TEXT((EDATE('Projektkostenkalkulation EP'!$B$8,5)+GQ$9),"TTT") = "Sa",
                                    TEXT((EDATE('Projektkostenkalkulation EP'!$B$8,5)+GQ$9),"TTT") = "So",
                                    IF(ISNA(VLOOKUP(EDATE('Projektkostenkalkulation EP'!$B$8,5)+GQ$9,Datenquellen!$F$7:$H$45,3,FALSE))," ",VLOOKUP(EDATE('Projektkostenkalkulation EP'!$B$8,5)+GQ$9,Datenquellen!$F$7:$H$45,3,FALSE))="X"
                                    ),
                          "X",
                          ""
                          ),
               "X"
            )</f>
        <v/>
      </c>
      <c r="GS52" s="237" t="str">
        <f xml:space="preserve"> IF(TEXT((EDATE('Projektkostenkalkulation EP'!$B$8,5)+GR$9),"MM")=TEXT((EDATE('Projektkostenkalkulation EP'!$B$8,5)+(GR$9-1)),"MM"),
             IF(
                        OR(
                                    TEXT((EDATE('Projektkostenkalkulation EP'!$B$8,5)+GR$9),"TTT") = "Sa",
                                    TEXT((EDATE('Projektkostenkalkulation EP'!$B$8,5)+GR$9),"TTT") = "So",
                                    IF(ISNA(VLOOKUP(EDATE('Projektkostenkalkulation EP'!$B$8,5)+GR$9,Datenquellen!$F$7:$H$45,3,FALSE))," ",VLOOKUP(EDATE('Projektkostenkalkulation EP'!$B$8,5)+GR$9,Datenquellen!$F$7:$H$45,3,FALSE))="X"
                                    ),
                          "X",
                          ""
                          ),
               "X"
            )</f>
        <v/>
      </c>
      <c r="GT52" s="237" t="str">
        <f xml:space="preserve"> IF(TEXT((EDATE('Projektkostenkalkulation EP'!$B$8,5)+GS$9),"MM")=TEXT((EDATE('Projektkostenkalkulation EP'!$B$8,5)+(GS$9-1)),"MM"),
             IF(
                        OR(
                                    TEXT((EDATE('Projektkostenkalkulation EP'!$B$8,5)+GS$9),"TTT") = "Sa",
                                    TEXT((EDATE('Projektkostenkalkulation EP'!$B$8,5)+GS$9),"TTT") = "So",
                                    IF(ISNA(VLOOKUP(EDATE('Projektkostenkalkulation EP'!$B$8,5)+GS$9,Datenquellen!$F$7:$H$45,3,FALSE))," ",VLOOKUP(EDATE('Projektkostenkalkulation EP'!$B$8,5)+GS$9,Datenquellen!$F$7:$H$45,3,FALSE))="X"
                                    ),
                          "X",
                          ""
                          ),
               "X"
            )</f>
        <v/>
      </c>
      <c r="GU52" s="237" t="str">
        <f xml:space="preserve"> IF(TEXT((EDATE('Projektkostenkalkulation EP'!$B$8,5)+GT$9),"MM")=TEXT((EDATE('Projektkostenkalkulation EP'!$B$8,5)+(GT$9-1)),"MM"),
             IF(
                        OR(
                                    TEXT((EDATE('Projektkostenkalkulation EP'!$B$8,5)+GT$9),"TTT") = "Sa",
                                    TEXT((EDATE('Projektkostenkalkulation EP'!$B$8,5)+GT$9),"TTT") = "So",
                                    IF(ISNA(VLOOKUP(EDATE('Projektkostenkalkulation EP'!$B$8,5)+GT$9,Datenquellen!$F$7:$H$45,3,FALSE))," ",VLOOKUP(EDATE('Projektkostenkalkulation EP'!$B$8,5)+GT$9,Datenquellen!$F$7:$H$45,3,FALSE))="X"
                                    ),
                          "X",
                          ""
                          ),
               "X"
            )</f>
        <v/>
      </c>
      <c r="GV52" s="237" t="str">
        <f xml:space="preserve"> IF(TEXT((EDATE('Projektkostenkalkulation EP'!$B$8,5)+GU$9),"MM")=TEXT((EDATE('Projektkostenkalkulation EP'!$B$8,5)+(GU$9-1)),"MM"),
             IF(
                        OR(
                                    TEXT((EDATE('Projektkostenkalkulation EP'!$B$8,5)+GU$9),"TTT") = "Sa",
                                    TEXT((EDATE('Projektkostenkalkulation EP'!$B$8,5)+GU$9),"TTT") = "So",
                                    IF(ISNA(VLOOKUP(EDATE('Projektkostenkalkulation EP'!$B$8,5)+GU$9,Datenquellen!$F$7:$H$45,3,FALSE))," ",VLOOKUP(EDATE('Projektkostenkalkulation EP'!$B$8,5)+GU$9,Datenquellen!$F$7:$H$45,3,FALSE))="X"
                                    ),
                          "X",
                          ""
                          ),
               "X"
            )</f>
        <v>X</v>
      </c>
      <c r="GW52" s="237" t="str">
        <f xml:space="preserve"> IF(TEXT((EDATE('Projektkostenkalkulation EP'!$B$8,5)+GV$9),"MM")=TEXT((EDATE('Projektkostenkalkulation EP'!$B$8,5)+(GV$9-1)),"MM"),
             IF(
                        OR(
                                    TEXT((EDATE('Projektkostenkalkulation EP'!$B$8,5)+GV$9),"TTT") = "Sa",
                                    TEXT((EDATE('Projektkostenkalkulation EP'!$B$8,5)+GV$9),"TTT") = "So",
                                    IF(ISNA(VLOOKUP(EDATE('Projektkostenkalkulation EP'!$B$8,5)+GV$9,Datenquellen!$F$7:$H$45,3,FALSE))," ",VLOOKUP(EDATE('Projektkostenkalkulation EP'!$B$8,5)+GV$9,Datenquellen!$F$7:$H$45,3,FALSE))="X"
                                    ),
                          "X",
                          ""
                          ),
               "X"
            )</f>
        <v>X</v>
      </c>
      <c r="GX52" s="237" t="str">
        <f xml:space="preserve"> IF(TEXT((EDATE('Projektkostenkalkulation EP'!$B$8,5)+GW$9),"MM")=TEXT((EDATE('Projektkostenkalkulation EP'!$B$8,5)+(GW$9-1)),"MM"),
             IF(
                        OR(
                                    TEXT((EDATE('Projektkostenkalkulation EP'!$B$8,5)+GW$9),"TTT") = "Sa",
                                    TEXT((EDATE('Projektkostenkalkulation EP'!$B$8,5)+GW$9),"TTT") = "So",
                                    IF(ISNA(VLOOKUP(EDATE('Projektkostenkalkulation EP'!$B$8,5)+GW$9,Datenquellen!$F$7:$H$45,3,FALSE))," ",VLOOKUP(EDATE('Projektkostenkalkulation EP'!$B$8,5)+GW$9,Datenquellen!$F$7:$H$45,3,FALSE))="X"
                                    ),
                          "X",
                          ""
                          ),
               "X"
            )</f>
        <v/>
      </c>
      <c r="GY52" s="237" t="str">
        <f xml:space="preserve"> IF(TEXT((EDATE('Projektkostenkalkulation EP'!$B$8,5)+GX$9),"MM")=TEXT((EDATE('Projektkostenkalkulation EP'!$B$8,5)+(GX$9-1)),"MM"),
             IF(
                        OR(
                                    TEXT((EDATE('Projektkostenkalkulation EP'!$B$8,5)+GX$9),"TTT") = "Sa",
                                    TEXT((EDATE('Projektkostenkalkulation EP'!$B$8,5)+GX$9),"TTT") = "So",
                                    IF(ISNA(VLOOKUP(EDATE('Projektkostenkalkulation EP'!$B$8,5)+GX$9,Datenquellen!$F$7:$H$45,3,FALSE))," ",VLOOKUP(EDATE('Projektkostenkalkulation EP'!$B$8,5)+GX$9,Datenquellen!$F$7:$H$45,3,FALSE))="X"
                                    ),
                          "X",
                          ""
                          ),
               "X"
            )</f>
        <v/>
      </c>
      <c r="GZ52" s="237" t="str">
        <f xml:space="preserve"> IF(TEXT((EDATE('Projektkostenkalkulation EP'!$B$8,5)+GY$9),"MM")=TEXT((EDATE('Projektkostenkalkulation EP'!$B$8,5)+(GY$9-1)),"MM"),
             IF(
                        OR(
                                    TEXT((EDATE('Projektkostenkalkulation EP'!$B$8,5)+GY$9),"TTT") = "Sa",
                                    TEXT((EDATE('Projektkostenkalkulation EP'!$B$8,5)+GY$9),"TTT") = "So",
                                    IF(ISNA(VLOOKUP(EDATE('Projektkostenkalkulation EP'!$B$8,5)+GY$9,Datenquellen!$F$7:$H$45,3,FALSE))," ",VLOOKUP(EDATE('Projektkostenkalkulation EP'!$B$8,5)+GY$9,Datenquellen!$F$7:$H$45,3,FALSE))="X"
                                    ),
                          "X",
                          ""
                          ),
               "X"
            )</f>
        <v/>
      </c>
      <c r="HA52" s="237" t="str">
        <f xml:space="preserve"> IF(TEXT((EDATE('Projektkostenkalkulation EP'!$B$8,5)+GZ$9),"MM")=TEXT((EDATE('Projektkostenkalkulation EP'!$B$8,5)+(GZ$9-1)),"MM"),
             IF(
                        OR(
                                    TEXT((EDATE('Projektkostenkalkulation EP'!$B$8,5)+GZ$9),"TTT") = "Sa",
                                    TEXT((EDATE('Projektkostenkalkulation EP'!$B$8,5)+GZ$9),"TTT") = "So",
                                    IF(ISNA(VLOOKUP(EDATE('Projektkostenkalkulation EP'!$B$8,5)+GZ$9,Datenquellen!$F$7:$H$45,3,FALSE))," ",VLOOKUP(EDATE('Projektkostenkalkulation EP'!$B$8,5)+GZ$9,Datenquellen!$F$7:$H$45,3,FALSE))="X"
                                    ),
                          "X",
                          ""
                          ),
               "X"
            )</f>
        <v/>
      </c>
      <c r="HB52" s="237" t="str">
        <f xml:space="preserve"> IF(TEXT((EDATE('Projektkostenkalkulation EP'!$B$8,5)+HA$9),"MM")=TEXT((EDATE('Projektkostenkalkulation EP'!$B$8,5)+(HA$9-1)),"MM"),
             IF(
                        OR(
                                    TEXT((EDATE('Projektkostenkalkulation EP'!$B$8,5)+HA$9),"TTT") = "Sa",
                                    TEXT((EDATE('Projektkostenkalkulation EP'!$B$8,5)+HA$9),"TTT") = "So",
                                    IF(ISNA(VLOOKUP(EDATE('Projektkostenkalkulation EP'!$B$8,5)+HA$9,Datenquellen!$F$7:$H$45,3,FALSE))," ",VLOOKUP(EDATE('Projektkostenkalkulation EP'!$B$8,5)+HA$9,Datenquellen!$F$7:$H$45,3,FALSE))="X"
                                    ),
                          "X",
                          ""
                          ),
               "X"
            )</f>
        <v/>
      </c>
      <c r="HC52" s="237" t="str">
        <f xml:space="preserve"> IF(TEXT((EDATE('Projektkostenkalkulation EP'!$B$8,5)+HB$9),"MM")=TEXT((EDATE('Projektkostenkalkulation EP'!$B$8,5)+(HB$9-1)),"MM"),
             IF(
                        OR(
                                    TEXT((EDATE('Projektkostenkalkulation EP'!$B$8,5)+HB$9),"TTT") = "Sa",
                                    TEXT((EDATE('Projektkostenkalkulation EP'!$B$8,5)+HB$9),"TTT") = "So",
                                    IF(ISNA(VLOOKUP(EDATE('Projektkostenkalkulation EP'!$B$8,5)+HB$9,Datenquellen!$F$7:$H$45,3,FALSE))," ",VLOOKUP(EDATE('Projektkostenkalkulation EP'!$B$8,5)+HB$9,Datenquellen!$F$7:$H$45,3,FALSE))="X"
                                    ),
                          "X",
                          ""
                          ),
               "X"
            )</f>
        <v>X</v>
      </c>
      <c r="HD52" s="237" t="str">
        <f xml:space="preserve"> IF(TEXT((EDATE('Projektkostenkalkulation EP'!$B$8,5)+HC$9),"MM")=TEXT((EDATE('Projektkostenkalkulation EP'!$B$8,5)+(HC$9-1)),"MM"),
             IF(
                        OR(
                                    TEXT((EDATE('Projektkostenkalkulation EP'!$B$8,5)+HC$9),"TTT") = "Sa",
                                    TEXT((EDATE('Projektkostenkalkulation EP'!$B$8,5)+HC$9),"TTT") = "So",
                                    IF(ISNA(VLOOKUP(EDATE('Projektkostenkalkulation EP'!$B$8,5)+HC$9,Datenquellen!$F$7:$H$45,3,FALSE))," ",VLOOKUP(EDATE('Projektkostenkalkulation EP'!$B$8,5)+HC$9,Datenquellen!$F$7:$H$45,3,FALSE))="X"
                                    ),
                          "X",
                          ""
                          ),
               "X"
            )</f>
        <v>X</v>
      </c>
      <c r="HE52" s="238" t="str">
        <f xml:space="preserve"> IF(TEXT((EDATE('Projektkostenkalkulation EP'!$B$8,5)+HD$9),"MM")=TEXT((EDATE('Projektkostenkalkulation EP'!$B$8,5)+(HD$9-1)),"MM"),
             IF(
                        OR(
                                    TEXT((EDATE('Projektkostenkalkulation EP'!$B$8,5)+HD$9),"TTT") = "Sa",
                                    TEXT((EDATE('Projektkostenkalkulation EP'!$B$8,5)+HD$9),"TTT") = "So",
                                    IF(ISNA(VLOOKUP(EDATE('Projektkostenkalkulation EP'!$B$8,5)+HD$9,Datenquellen!$F$7:$H$45,3,FALSE))," ",VLOOKUP(EDATE('Projektkostenkalkulation EP'!$B$8,5)+HD$9,Datenquellen!$F$7:$H$45,3,FALSE))="X"
                                    ),
                          "X",
                          ""
                          ),
               "X"
            )</f>
        <v>X</v>
      </c>
      <c r="HF52" s="239"/>
      <c r="HG52" s="240"/>
      <c r="HH52" s="241" t="s">
        <v>67</v>
      </c>
    </row>
    <row r="53" spans="1:216" x14ac:dyDescent="0.2">
      <c r="S53" s="463" t="s">
        <v>68</v>
      </c>
      <c r="T53" s="468"/>
      <c r="U53" s="468"/>
      <c r="V53" s="468"/>
      <c r="W53" s="468"/>
      <c r="X53" s="468"/>
      <c r="Y53" s="468"/>
      <c r="Z53" s="468"/>
      <c r="AA53" s="468"/>
      <c r="AB53" s="468"/>
      <c r="AC53" s="468"/>
      <c r="AD53" s="468"/>
      <c r="AE53" s="468"/>
      <c r="AF53" s="468"/>
      <c r="AG53" s="468"/>
      <c r="AH53" s="464"/>
      <c r="AI53" s="466"/>
      <c r="BC53" s="463" t="s">
        <v>68</v>
      </c>
      <c r="BD53" s="468"/>
      <c r="BE53" s="468"/>
      <c r="BF53" s="468"/>
      <c r="BG53" s="468"/>
      <c r="BH53" s="468"/>
      <c r="BI53" s="468"/>
      <c r="BJ53" s="468"/>
      <c r="BK53" s="468"/>
      <c r="BL53" s="468"/>
      <c r="BM53" s="468"/>
      <c r="BN53" s="468"/>
      <c r="BO53" s="468"/>
      <c r="BP53" s="468"/>
      <c r="BQ53" s="468"/>
      <c r="BR53" s="464"/>
      <c r="BS53" s="466"/>
      <c r="CM53" s="463" t="s">
        <v>68</v>
      </c>
      <c r="CN53" s="468"/>
      <c r="CO53" s="468"/>
      <c r="CP53" s="468"/>
      <c r="CQ53" s="468"/>
      <c r="CR53" s="468"/>
      <c r="CS53" s="468"/>
      <c r="CT53" s="468"/>
      <c r="CU53" s="468"/>
      <c r="CV53" s="468"/>
      <c r="CW53" s="468"/>
      <c r="CX53" s="468"/>
      <c r="CY53" s="468"/>
      <c r="CZ53" s="468"/>
      <c r="DA53" s="468"/>
      <c r="DB53" s="464"/>
      <c r="DC53" s="466"/>
      <c r="DW53" s="463" t="s">
        <v>68</v>
      </c>
      <c r="DX53" s="468"/>
      <c r="DY53" s="468"/>
      <c r="DZ53" s="468"/>
      <c r="EA53" s="468"/>
      <c r="EB53" s="468"/>
      <c r="EC53" s="468"/>
      <c r="ED53" s="468"/>
      <c r="EE53" s="468"/>
      <c r="EF53" s="468"/>
      <c r="EG53" s="468"/>
      <c r="EH53" s="468"/>
      <c r="EI53" s="468"/>
      <c r="EJ53" s="468"/>
      <c r="EK53" s="468"/>
      <c r="EL53" s="464"/>
      <c r="EM53" s="466"/>
      <c r="FG53" s="463" t="s">
        <v>68</v>
      </c>
      <c r="FH53" s="468"/>
      <c r="FI53" s="468"/>
      <c r="FJ53" s="468"/>
      <c r="FK53" s="468"/>
      <c r="FL53" s="468"/>
      <c r="FM53" s="468"/>
      <c r="FN53" s="468"/>
      <c r="FO53" s="468"/>
      <c r="FP53" s="468"/>
      <c r="FQ53" s="468"/>
      <c r="FR53" s="468"/>
      <c r="FS53" s="468"/>
      <c r="FT53" s="468"/>
      <c r="FU53" s="468"/>
      <c r="FV53" s="464"/>
      <c r="FW53" s="466"/>
      <c r="GQ53" s="463" t="s">
        <v>68</v>
      </c>
      <c r="GR53" s="468"/>
      <c r="GS53" s="468"/>
      <c r="GT53" s="468"/>
      <c r="GU53" s="468"/>
      <c r="GV53" s="468"/>
      <c r="GW53" s="468"/>
      <c r="GX53" s="468"/>
      <c r="GY53" s="468"/>
      <c r="GZ53" s="468"/>
      <c r="HA53" s="468"/>
      <c r="HB53" s="468"/>
      <c r="HC53" s="468"/>
      <c r="HD53" s="468"/>
      <c r="HE53" s="468"/>
      <c r="HF53" s="464"/>
      <c r="HG53" s="466"/>
    </row>
    <row r="54" spans="1:216" ht="15" thickBot="1" x14ac:dyDescent="0.25">
      <c r="S54" s="468"/>
      <c r="T54" s="468"/>
      <c r="U54" s="468"/>
      <c r="V54" s="468"/>
      <c r="W54" s="468"/>
      <c r="X54" s="468"/>
      <c r="Y54" s="468"/>
      <c r="Z54" s="468"/>
      <c r="AA54" s="468"/>
      <c r="AB54" s="468"/>
      <c r="AC54" s="468"/>
      <c r="AD54" s="468"/>
      <c r="AE54" s="468"/>
      <c r="AF54" s="468"/>
      <c r="AG54" s="468"/>
      <c r="AH54" s="469"/>
      <c r="AI54" s="470"/>
      <c r="BC54" s="468"/>
      <c r="BD54" s="468"/>
      <c r="BE54" s="468"/>
      <c r="BF54" s="468"/>
      <c r="BG54" s="468"/>
      <c r="BH54" s="468"/>
      <c r="BI54" s="468"/>
      <c r="BJ54" s="468"/>
      <c r="BK54" s="468"/>
      <c r="BL54" s="468"/>
      <c r="BM54" s="468"/>
      <c r="BN54" s="468"/>
      <c r="BO54" s="468"/>
      <c r="BP54" s="468"/>
      <c r="BQ54" s="468"/>
      <c r="BR54" s="469"/>
      <c r="BS54" s="470"/>
      <c r="CM54" s="468"/>
      <c r="CN54" s="468"/>
      <c r="CO54" s="468"/>
      <c r="CP54" s="468"/>
      <c r="CQ54" s="468"/>
      <c r="CR54" s="468"/>
      <c r="CS54" s="468"/>
      <c r="CT54" s="468"/>
      <c r="CU54" s="468"/>
      <c r="CV54" s="468"/>
      <c r="CW54" s="468"/>
      <c r="CX54" s="468"/>
      <c r="CY54" s="468"/>
      <c r="CZ54" s="468"/>
      <c r="DA54" s="468"/>
      <c r="DB54" s="469"/>
      <c r="DC54" s="470"/>
      <c r="DW54" s="468"/>
      <c r="DX54" s="468"/>
      <c r="DY54" s="468"/>
      <c r="DZ54" s="468"/>
      <c r="EA54" s="468"/>
      <c r="EB54" s="468"/>
      <c r="EC54" s="468"/>
      <c r="ED54" s="468"/>
      <c r="EE54" s="468"/>
      <c r="EF54" s="468"/>
      <c r="EG54" s="468"/>
      <c r="EH54" s="468"/>
      <c r="EI54" s="468"/>
      <c r="EJ54" s="468"/>
      <c r="EK54" s="468"/>
      <c r="EL54" s="469"/>
      <c r="EM54" s="470"/>
      <c r="FG54" s="468"/>
      <c r="FH54" s="468"/>
      <c r="FI54" s="468"/>
      <c r="FJ54" s="468"/>
      <c r="FK54" s="468"/>
      <c r="FL54" s="468"/>
      <c r="FM54" s="468"/>
      <c r="FN54" s="468"/>
      <c r="FO54" s="468"/>
      <c r="FP54" s="468"/>
      <c r="FQ54" s="468"/>
      <c r="FR54" s="468"/>
      <c r="FS54" s="468"/>
      <c r="FT54" s="468"/>
      <c r="FU54" s="468"/>
      <c r="FV54" s="469"/>
      <c r="FW54" s="470"/>
      <c r="GQ54" s="468"/>
      <c r="GR54" s="468"/>
      <c r="GS54" s="468"/>
      <c r="GT54" s="468"/>
      <c r="GU54" s="468"/>
      <c r="GV54" s="468"/>
      <c r="GW54" s="468"/>
      <c r="GX54" s="468"/>
      <c r="GY54" s="468"/>
      <c r="GZ54" s="468"/>
      <c r="HA54" s="468"/>
      <c r="HB54" s="468"/>
      <c r="HC54" s="468"/>
      <c r="HD54" s="468"/>
      <c r="HE54" s="468"/>
      <c r="HF54" s="469"/>
      <c r="HG54" s="470"/>
    </row>
    <row r="56" spans="1:216" x14ac:dyDescent="0.2">
      <c r="A56" s="243" t="s">
        <v>69</v>
      </c>
      <c r="B56" s="458" t="s">
        <v>70</v>
      </c>
      <c r="C56" s="458"/>
      <c r="D56" s="458"/>
      <c r="E56" s="458"/>
      <c r="F56" s="458"/>
      <c r="G56" s="458"/>
      <c r="H56" s="458"/>
      <c r="I56" s="458"/>
      <c r="J56" s="458"/>
      <c r="K56" s="458"/>
      <c r="L56" s="458"/>
      <c r="M56" s="458"/>
      <c r="N56" s="458"/>
      <c r="O56" s="458"/>
      <c r="P56" s="458"/>
      <c r="Q56" s="458"/>
      <c r="R56" s="458"/>
      <c r="S56" s="458"/>
      <c r="T56" s="458"/>
      <c r="U56" s="458"/>
      <c r="V56" s="458"/>
      <c r="W56" s="458"/>
      <c r="X56" s="458"/>
      <c r="Y56" s="458"/>
      <c r="Z56" s="458"/>
      <c r="AA56" s="458"/>
      <c r="AB56" s="458"/>
      <c r="AC56" s="458"/>
      <c r="AD56" s="458"/>
      <c r="AE56" s="458"/>
      <c r="AF56" s="458"/>
      <c r="AG56" s="458"/>
      <c r="AH56" s="458"/>
      <c r="AI56" s="458"/>
      <c r="AJ56" s="458"/>
      <c r="AK56" s="243" t="s">
        <v>69</v>
      </c>
      <c r="AL56" s="458" t="s">
        <v>70</v>
      </c>
      <c r="AM56" s="458"/>
      <c r="AN56" s="458"/>
      <c r="AO56" s="458"/>
      <c r="AP56" s="458"/>
      <c r="AQ56" s="458"/>
      <c r="AR56" s="458"/>
      <c r="AS56" s="458"/>
      <c r="AT56" s="458"/>
      <c r="AU56" s="458"/>
      <c r="AV56" s="458"/>
      <c r="AW56" s="458"/>
      <c r="AX56" s="458"/>
      <c r="AY56" s="458"/>
      <c r="AZ56" s="458"/>
      <c r="BA56" s="458"/>
      <c r="BB56" s="458"/>
      <c r="BC56" s="458"/>
      <c r="BD56" s="458"/>
      <c r="BE56" s="458"/>
      <c r="BF56" s="458"/>
      <c r="BG56" s="458"/>
      <c r="BH56" s="458"/>
      <c r="BI56" s="458"/>
      <c r="BJ56" s="458"/>
      <c r="BK56" s="458"/>
      <c r="BL56" s="458"/>
      <c r="BM56" s="458"/>
      <c r="BN56" s="458"/>
      <c r="BO56" s="458"/>
      <c r="BP56" s="458"/>
      <c r="BQ56" s="458"/>
      <c r="BR56" s="458"/>
      <c r="BS56" s="458"/>
      <c r="BT56" s="458"/>
      <c r="BU56" s="243" t="s">
        <v>69</v>
      </c>
      <c r="BV56" s="458" t="s">
        <v>70</v>
      </c>
      <c r="BW56" s="458"/>
      <c r="BX56" s="458"/>
      <c r="BY56" s="458"/>
      <c r="BZ56" s="458"/>
      <c r="CA56" s="458"/>
      <c r="CB56" s="458"/>
      <c r="CC56" s="458"/>
      <c r="CD56" s="458"/>
      <c r="CE56" s="458"/>
      <c r="CF56" s="458"/>
      <c r="CG56" s="458"/>
      <c r="CH56" s="458"/>
      <c r="CI56" s="458"/>
      <c r="CJ56" s="458"/>
      <c r="CK56" s="458"/>
      <c r="CL56" s="458"/>
      <c r="CM56" s="458"/>
      <c r="CN56" s="458"/>
      <c r="CO56" s="458"/>
      <c r="CP56" s="458"/>
      <c r="CQ56" s="458"/>
      <c r="CR56" s="458"/>
      <c r="CS56" s="458"/>
      <c r="CT56" s="458"/>
      <c r="CU56" s="458"/>
      <c r="CV56" s="458"/>
      <c r="CW56" s="458"/>
      <c r="CX56" s="458"/>
      <c r="CY56" s="458"/>
      <c r="CZ56" s="458"/>
      <c r="DA56" s="458"/>
      <c r="DB56" s="458"/>
      <c r="DC56" s="458"/>
      <c r="DD56" s="458"/>
      <c r="DE56" s="243" t="s">
        <v>69</v>
      </c>
      <c r="DF56" s="458" t="s">
        <v>70</v>
      </c>
      <c r="DG56" s="458"/>
      <c r="DH56" s="458"/>
      <c r="DI56" s="458"/>
      <c r="DJ56" s="458"/>
      <c r="DK56" s="458"/>
      <c r="DL56" s="458"/>
      <c r="DM56" s="458"/>
      <c r="DN56" s="458"/>
      <c r="DO56" s="458"/>
      <c r="DP56" s="458"/>
      <c r="DQ56" s="458"/>
      <c r="DR56" s="458"/>
      <c r="DS56" s="458"/>
      <c r="DT56" s="458"/>
      <c r="DU56" s="458"/>
      <c r="DV56" s="458"/>
      <c r="DW56" s="458"/>
      <c r="DX56" s="458"/>
      <c r="DY56" s="458"/>
      <c r="DZ56" s="458"/>
      <c r="EA56" s="458"/>
      <c r="EB56" s="458"/>
      <c r="EC56" s="458"/>
      <c r="ED56" s="458"/>
      <c r="EE56" s="458"/>
      <c r="EF56" s="458"/>
      <c r="EG56" s="458"/>
      <c r="EH56" s="458"/>
      <c r="EI56" s="458"/>
      <c r="EJ56" s="458"/>
      <c r="EK56" s="458"/>
      <c r="EL56" s="458"/>
      <c r="EM56" s="458"/>
      <c r="EN56" s="458"/>
      <c r="EO56" s="243" t="s">
        <v>69</v>
      </c>
      <c r="EP56" s="458" t="s">
        <v>70</v>
      </c>
      <c r="EQ56" s="458"/>
      <c r="ER56" s="458"/>
      <c r="ES56" s="458"/>
      <c r="ET56" s="458"/>
      <c r="EU56" s="458"/>
      <c r="EV56" s="458"/>
      <c r="EW56" s="458"/>
      <c r="EX56" s="458"/>
      <c r="EY56" s="458"/>
      <c r="EZ56" s="458"/>
      <c r="FA56" s="458"/>
      <c r="FB56" s="458"/>
      <c r="FC56" s="458"/>
      <c r="FD56" s="458"/>
      <c r="FE56" s="458"/>
      <c r="FF56" s="458"/>
      <c r="FG56" s="458"/>
      <c r="FH56" s="458"/>
      <c r="FI56" s="458"/>
      <c r="FJ56" s="458"/>
      <c r="FK56" s="458"/>
      <c r="FL56" s="458"/>
      <c r="FM56" s="458"/>
      <c r="FN56" s="458"/>
      <c r="FO56" s="458"/>
      <c r="FP56" s="458"/>
      <c r="FQ56" s="458"/>
      <c r="FR56" s="458"/>
      <c r="FS56" s="458"/>
      <c r="FT56" s="458"/>
      <c r="FU56" s="458"/>
      <c r="FV56" s="458"/>
      <c r="FW56" s="458"/>
      <c r="FX56" s="458"/>
      <c r="FY56" s="243" t="s">
        <v>69</v>
      </c>
      <c r="FZ56" s="458" t="s">
        <v>70</v>
      </c>
      <c r="GA56" s="458"/>
      <c r="GB56" s="458"/>
      <c r="GC56" s="458"/>
      <c r="GD56" s="458"/>
      <c r="GE56" s="458"/>
      <c r="GF56" s="458"/>
      <c r="GG56" s="458"/>
      <c r="GH56" s="458"/>
      <c r="GI56" s="458"/>
      <c r="GJ56" s="458"/>
      <c r="GK56" s="458"/>
      <c r="GL56" s="458"/>
      <c r="GM56" s="458"/>
      <c r="GN56" s="458"/>
      <c r="GO56" s="458"/>
      <c r="GP56" s="458"/>
      <c r="GQ56" s="458"/>
      <c r="GR56" s="458"/>
      <c r="GS56" s="458"/>
      <c r="GT56" s="458"/>
      <c r="GU56" s="458"/>
      <c r="GV56" s="458"/>
      <c r="GW56" s="458"/>
      <c r="GX56" s="458"/>
      <c r="GY56" s="458"/>
      <c r="GZ56" s="458"/>
      <c r="HA56" s="458"/>
      <c r="HB56" s="458"/>
      <c r="HC56" s="458"/>
      <c r="HD56" s="458"/>
      <c r="HE56" s="458"/>
      <c r="HF56" s="458"/>
      <c r="HG56" s="458"/>
      <c r="HH56" s="458"/>
    </row>
    <row r="57" spans="1:216" x14ac:dyDescent="0.2">
      <c r="B57" s="457" t="s">
        <v>71</v>
      </c>
      <c r="C57" s="457"/>
      <c r="D57" s="457"/>
      <c r="E57" s="457"/>
      <c r="F57" s="457"/>
      <c r="G57" s="457"/>
      <c r="H57" s="457"/>
      <c r="I57" s="457"/>
      <c r="J57" s="457"/>
      <c r="K57" s="457"/>
      <c r="L57" s="457"/>
      <c r="M57" s="457"/>
      <c r="N57" s="457"/>
      <c r="O57" s="457"/>
      <c r="P57" s="457"/>
      <c r="Q57" s="457"/>
      <c r="R57" s="457"/>
      <c r="S57" s="457"/>
      <c r="T57" s="457"/>
      <c r="U57" s="457"/>
      <c r="V57" s="457"/>
      <c r="W57" s="457"/>
      <c r="X57" s="244"/>
      <c r="Y57" s="244"/>
      <c r="Z57" s="244"/>
      <c r="AA57" s="244"/>
      <c r="AB57" s="244"/>
      <c r="AC57" s="244"/>
      <c r="AD57" s="244"/>
      <c r="AE57" s="244"/>
      <c r="AF57" s="244"/>
      <c r="AG57" s="244"/>
      <c r="AH57" s="244"/>
      <c r="AI57" s="244"/>
      <c r="AJ57" s="244"/>
      <c r="AL57" s="457" t="s">
        <v>71</v>
      </c>
      <c r="AM57" s="457"/>
      <c r="AN57" s="457"/>
      <c r="AO57" s="457"/>
      <c r="AP57" s="457"/>
      <c r="AQ57" s="457"/>
      <c r="AR57" s="457"/>
      <c r="AS57" s="457"/>
      <c r="AT57" s="457"/>
      <c r="AU57" s="457"/>
      <c r="AV57" s="457"/>
      <c r="AW57" s="457"/>
      <c r="AX57" s="457"/>
      <c r="AY57" s="457"/>
      <c r="AZ57" s="457"/>
      <c r="BA57" s="457"/>
      <c r="BB57" s="457"/>
      <c r="BC57" s="457"/>
      <c r="BD57" s="457"/>
      <c r="BE57" s="457"/>
      <c r="BF57" s="457"/>
      <c r="BG57" s="457"/>
      <c r="BH57" s="244"/>
      <c r="BI57" s="244"/>
      <c r="BJ57" s="244"/>
      <c r="BK57" s="244"/>
      <c r="BL57" s="244"/>
      <c r="BM57" s="244"/>
      <c r="BN57" s="244"/>
      <c r="BO57" s="244"/>
      <c r="BP57" s="244"/>
      <c r="BQ57" s="244"/>
      <c r="BR57" s="244"/>
      <c r="BS57" s="244"/>
      <c r="BT57" s="244"/>
      <c r="BV57" s="457" t="s">
        <v>71</v>
      </c>
      <c r="BW57" s="457"/>
      <c r="BX57" s="457"/>
      <c r="BY57" s="457"/>
      <c r="BZ57" s="457"/>
      <c r="CA57" s="457"/>
      <c r="CB57" s="457"/>
      <c r="CC57" s="457"/>
      <c r="CD57" s="457"/>
      <c r="CE57" s="457"/>
      <c r="CF57" s="457"/>
      <c r="CG57" s="457"/>
      <c r="CH57" s="457"/>
      <c r="CI57" s="457"/>
      <c r="CJ57" s="457"/>
      <c r="CK57" s="457"/>
      <c r="CL57" s="457"/>
      <c r="CM57" s="457"/>
      <c r="CN57" s="457"/>
      <c r="CO57" s="457"/>
      <c r="CP57" s="457"/>
      <c r="CQ57" s="457"/>
      <c r="CR57" s="244"/>
      <c r="CS57" s="244"/>
      <c r="CT57" s="244"/>
      <c r="CU57" s="244"/>
      <c r="CV57" s="244"/>
      <c r="CW57" s="244"/>
      <c r="CX57" s="244"/>
      <c r="CY57" s="244"/>
      <c r="CZ57" s="244"/>
      <c r="DA57" s="244"/>
      <c r="DB57" s="244"/>
      <c r="DC57" s="244"/>
      <c r="DD57" s="244"/>
      <c r="DF57" s="457" t="s">
        <v>71</v>
      </c>
      <c r="DG57" s="457"/>
      <c r="DH57" s="457"/>
      <c r="DI57" s="457"/>
      <c r="DJ57" s="457"/>
      <c r="DK57" s="457"/>
      <c r="DL57" s="457"/>
      <c r="DM57" s="457"/>
      <c r="DN57" s="457"/>
      <c r="DO57" s="457"/>
      <c r="DP57" s="457"/>
      <c r="DQ57" s="457"/>
      <c r="DR57" s="457"/>
      <c r="DS57" s="457"/>
      <c r="DT57" s="457"/>
      <c r="DU57" s="457"/>
      <c r="DV57" s="457"/>
      <c r="DW57" s="457"/>
      <c r="DX57" s="457"/>
      <c r="DY57" s="457"/>
      <c r="DZ57" s="457"/>
      <c r="EA57" s="457"/>
      <c r="EB57" s="244"/>
      <c r="EC57" s="244"/>
      <c r="ED57" s="244"/>
      <c r="EE57" s="244"/>
      <c r="EF57" s="244"/>
      <c r="EG57" s="244"/>
      <c r="EH57" s="244"/>
      <c r="EI57" s="244"/>
      <c r="EJ57" s="244"/>
      <c r="EK57" s="244"/>
      <c r="EL57" s="244"/>
      <c r="EM57" s="244"/>
      <c r="EN57" s="244"/>
      <c r="EP57" s="457" t="s">
        <v>71</v>
      </c>
      <c r="EQ57" s="457"/>
      <c r="ER57" s="457"/>
      <c r="ES57" s="457"/>
      <c r="ET57" s="457"/>
      <c r="EU57" s="457"/>
      <c r="EV57" s="457"/>
      <c r="EW57" s="457"/>
      <c r="EX57" s="457"/>
      <c r="EY57" s="457"/>
      <c r="EZ57" s="457"/>
      <c r="FA57" s="457"/>
      <c r="FB57" s="457"/>
      <c r="FC57" s="457"/>
      <c r="FD57" s="457"/>
      <c r="FE57" s="457"/>
      <c r="FF57" s="457"/>
      <c r="FG57" s="457"/>
      <c r="FH57" s="457"/>
      <c r="FI57" s="457"/>
      <c r="FJ57" s="457"/>
      <c r="FK57" s="457"/>
      <c r="FL57" s="244"/>
      <c r="FM57" s="244"/>
      <c r="FN57" s="244"/>
      <c r="FO57" s="244"/>
      <c r="FP57" s="244"/>
      <c r="FQ57" s="244"/>
      <c r="FR57" s="244"/>
      <c r="FS57" s="244"/>
      <c r="FT57" s="244"/>
      <c r="FU57" s="244"/>
      <c r="FV57" s="244"/>
      <c r="FW57" s="244"/>
      <c r="FX57" s="244"/>
      <c r="FZ57" s="457" t="s">
        <v>71</v>
      </c>
      <c r="GA57" s="457"/>
      <c r="GB57" s="457"/>
      <c r="GC57" s="457"/>
      <c r="GD57" s="457"/>
      <c r="GE57" s="457"/>
      <c r="GF57" s="457"/>
      <c r="GG57" s="457"/>
      <c r="GH57" s="457"/>
      <c r="GI57" s="457"/>
      <c r="GJ57" s="457"/>
      <c r="GK57" s="457"/>
      <c r="GL57" s="457"/>
      <c r="GM57" s="457"/>
      <c r="GN57" s="457"/>
      <c r="GO57" s="457"/>
      <c r="GP57" s="457"/>
      <c r="GQ57" s="457"/>
      <c r="GR57" s="457"/>
      <c r="GS57" s="457"/>
      <c r="GT57" s="457"/>
      <c r="GU57" s="457"/>
      <c r="GV57" s="244"/>
      <c r="GW57" s="244"/>
      <c r="GX57" s="244"/>
      <c r="GY57" s="244"/>
      <c r="GZ57" s="244"/>
      <c r="HA57" s="244"/>
      <c r="HB57" s="244"/>
      <c r="HC57" s="244"/>
      <c r="HD57" s="244"/>
      <c r="HE57" s="244"/>
      <c r="HF57" s="244"/>
      <c r="HG57" s="244"/>
      <c r="HH57" s="244"/>
    </row>
    <row r="58" spans="1:216" x14ac:dyDescent="0.2">
      <c r="A58" s="243" t="s">
        <v>72</v>
      </c>
      <c r="B58" s="457" t="s">
        <v>73</v>
      </c>
      <c r="C58" s="471"/>
      <c r="D58" s="471"/>
      <c r="E58" s="471"/>
      <c r="F58" s="471"/>
      <c r="G58" s="471"/>
      <c r="H58" s="471"/>
      <c r="I58" s="471"/>
      <c r="J58" s="471"/>
      <c r="K58" s="471"/>
      <c r="L58" s="471"/>
      <c r="M58" s="471"/>
      <c r="N58" s="471"/>
      <c r="O58" s="471"/>
      <c r="P58" s="471"/>
      <c r="Q58" s="471"/>
      <c r="R58" s="471"/>
      <c r="S58" s="471"/>
      <c r="T58" s="471"/>
      <c r="U58" s="471"/>
      <c r="V58" s="471"/>
      <c r="W58" s="471"/>
      <c r="X58" s="471"/>
      <c r="Y58" s="471"/>
      <c r="Z58" s="471"/>
      <c r="AA58" s="471"/>
      <c r="AB58" s="471"/>
      <c r="AC58" s="471"/>
      <c r="AD58" s="471"/>
      <c r="AE58" s="471"/>
      <c r="AF58" s="471"/>
      <c r="AG58" s="471"/>
      <c r="AH58" s="471"/>
      <c r="AI58" s="471"/>
      <c r="AJ58" s="471"/>
      <c r="AK58" s="243" t="s">
        <v>72</v>
      </c>
      <c r="AL58" s="457" t="s">
        <v>73</v>
      </c>
      <c r="AM58" s="471"/>
      <c r="AN58" s="471"/>
      <c r="AO58" s="471"/>
      <c r="AP58" s="471"/>
      <c r="AQ58" s="471"/>
      <c r="AR58" s="471"/>
      <c r="AS58" s="471"/>
      <c r="AT58" s="471"/>
      <c r="AU58" s="471"/>
      <c r="AV58" s="471"/>
      <c r="AW58" s="471"/>
      <c r="AX58" s="471"/>
      <c r="AY58" s="471"/>
      <c r="AZ58" s="471"/>
      <c r="BA58" s="471"/>
      <c r="BB58" s="471"/>
      <c r="BC58" s="471"/>
      <c r="BD58" s="471"/>
      <c r="BE58" s="471"/>
      <c r="BF58" s="471"/>
      <c r="BG58" s="471"/>
      <c r="BH58" s="471"/>
      <c r="BI58" s="471"/>
      <c r="BJ58" s="471"/>
      <c r="BK58" s="471"/>
      <c r="BL58" s="471"/>
      <c r="BM58" s="471"/>
      <c r="BN58" s="471"/>
      <c r="BO58" s="471"/>
      <c r="BP58" s="471"/>
      <c r="BQ58" s="471"/>
      <c r="BR58" s="471"/>
      <c r="BS58" s="471"/>
      <c r="BT58" s="471"/>
      <c r="BU58" s="243" t="s">
        <v>72</v>
      </c>
      <c r="BV58" s="457" t="s">
        <v>73</v>
      </c>
      <c r="BW58" s="471"/>
      <c r="BX58" s="471"/>
      <c r="BY58" s="471"/>
      <c r="BZ58" s="471"/>
      <c r="CA58" s="471"/>
      <c r="CB58" s="471"/>
      <c r="CC58" s="471"/>
      <c r="CD58" s="471"/>
      <c r="CE58" s="471"/>
      <c r="CF58" s="471"/>
      <c r="CG58" s="471"/>
      <c r="CH58" s="471"/>
      <c r="CI58" s="471"/>
      <c r="CJ58" s="471"/>
      <c r="CK58" s="471"/>
      <c r="CL58" s="471"/>
      <c r="CM58" s="471"/>
      <c r="CN58" s="471"/>
      <c r="CO58" s="471"/>
      <c r="CP58" s="471"/>
      <c r="CQ58" s="471"/>
      <c r="CR58" s="471"/>
      <c r="CS58" s="471"/>
      <c r="CT58" s="471"/>
      <c r="CU58" s="471"/>
      <c r="CV58" s="471"/>
      <c r="CW58" s="471"/>
      <c r="CX58" s="471"/>
      <c r="CY58" s="471"/>
      <c r="CZ58" s="471"/>
      <c r="DA58" s="471"/>
      <c r="DB58" s="471"/>
      <c r="DC58" s="471"/>
      <c r="DD58" s="471"/>
      <c r="DE58" s="243" t="s">
        <v>72</v>
      </c>
      <c r="DF58" s="457" t="s">
        <v>73</v>
      </c>
      <c r="DG58" s="471"/>
      <c r="DH58" s="471"/>
      <c r="DI58" s="471"/>
      <c r="DJ58" s="471"/>
      <c r="DK58" s="471"/>
      <c r="DL58" s="471"/>
      <c r="DM58" s="471"/>
      <c r="DN58" s="471"/>
      <c r="DO58" s="471"/>
      <c r="DP58" s="471"/>
      <c r="DQ58" s="471"/>
      <c r="DR58" s="471"/>
      <c r="DS58" s="471"/>
      <c r="DT58" s="471"/>
      <c r="DU58" s="471"/>
      <c r="DV58" s="471"/>
      <c r="DW58" s="471"/>
      <c r="DX58" s="471"/>
      <c r="DY58" s="471"/>
      <c r="DZ58" s="471"/>
      <c r="EA58" s="471"/>
      <c r="EB58" s="471"/>
      <c r="EC58" s="471"/>
      <c r="ED58" s="471"/>
      <c r="EE58" s="471"/>
      <c r="EF58" s="471"/>
      <c r="EG58" s="471"/>
      <c r="EH58" s="471"/>
      <c r="EI58" s="471"/>
      <c r="EJ58" s="471"/>
      <c r="EK58" s="471"/>
      <c r="EL58" s="471"/>
      <c r="EM58" s="471"/>
      <c r="EN58" s="471"/>
      <c r="EO58" s="243" t="s">
        <v>72</v>
      </c>
      <c r="EP58" s="457" t="s">
        <v>73</v>
      </c>
      <c r="EQ58" s="471"/>
      <c r="ER58" s="471"/>
      <c r="ES58" s="471"/>
      <c r="ET58" s="471"/>
      <c r="EU58" s="471"/>
      <c r="EV58" s="471"/>
      <c r="EW58" s="471"/>
      <c r="EX58" s="471"/>
      <c r="EY58" s="471"/>
      <c r="EZ58" s="471"/>
      <c r="FA58" s="471"/>
      <c r="FB58" s="471"/>
      <c r="FC58" s="471"/>
      <c r="FD58" s="471"/>
      <c r="FE58" s="471"/>
      <c r="FF58" s="471"/>
      <c r="FG58" s="471"/>
      <c r="FH58" s="471"/>
      <c r="FI58" s="471"/>
      <c r="FJ58" s="471"/>
      <c r="FK58" s="471"/>
      <c r="FL58" s="471"/>
      <c r="FM58" s="471"/>
      <c r="FN58" s="471"/>
      <c r="FO58" s="471"/>
      <c r="FP58" s="471"/>
      <c r="FQ58" s="471"/>
      <c r="FR58" s="471"/>
      <c r="FS58" s="471"/>
      <c r="FT58" s="471"/>
      <c r="FU58" s="471"/>
      <c r="FV58" s="471"/>
      <c r="FW58" s="471"/>
      <c r="FX58" s="471"/>
      <c r="FY58" s="243" t="s">
        <v>72</v>
      </c>
      <c r="FZ58" s="457" t="s">
        <v>73</v>
      </c>
      <c r="GA58" s="471"/>
      <c r="GB58" s="471"/>
      <c r="GC58" s="471"/>
      <c r="GD58" s="471"/>
      <c r="GE58" s="471"/>
      <c r="GF58" s="471"/>
      <c r="GG58" s="471"/>
      <c r="GH58" s="471"/>
      <c r="GI58" s="471"/>
      <c r="GJ58" s="471"/>
      <c r="GK58" s="471"/>
      <c r="GL58" s="471"/>
      <c r="GM58" s="471"/>
      <c r="GN58" s="471"/>
      <c r="GO58" s="471"/>
      <c r="GP58" s="471"/>
      <c r="GQ58" s="471"/>
      <c r="GR58" s="471"/>
      <c r="GS58" s="471"/>
      <c r="GT58" s="471"/>
      <c r="GU58" s="471"/>
      <c r="GV58" s="471"/>
      <c r="GW58" s="471"/>
      <c r="GX58" s="471"/>
      <c r="GY58" s="471"/>
      <c r="GZ58" s="471"/>
      <c r="HA58" s="471"/>
      <c r="HB58" s="471"/>
      <c r="HC58" s="471"/>
      <c r="HD58" s="471"/>
      <c r="HE58" s="471"/>
      <c r="HF58" s="471"/>
      <c r="HG58" s="471"/>
      <c r="HH58" s="471"/>
    </row>
    <row r="59" spans="1:216" x14ac:dyDescent="0.2">
      <c r="B59" s="457" t="s">
        <v>74</v>
      </c>
      <c r="C59" s="458"/>
      <c r="D59" s="458"/>
      <c r="E59" s="458"/>
      <c r="F59" s="458"/>
      <c r="G59" s="458"/>
      <c r="H59" s="458"/>
      <c r="I59" s="458"/>
      <c r="J59" s="458"/>
      <c r="K59" s="458"/>
      <c r="L59" s="458"/>
      <c r="M59" s="458"/>
      <c r="N59" s="458"/>
      <c r="O59" s="458"/>
      <c r="P59" s="458"/>
      <c r="Q59" s="458"/>
      <c r="R59" s="458"/>
      <c r="S59" s="458"/>
      <c r="T59" s="458"/>
      <c r="U59" s="458"/>
      <c r="V59" s="458"/>
      <c r="W59" s="458"/>
      <c r="X59" s="458"/>
      <c r="Y59" s="458"/>
      <c r="Z59" s="244"/>
      <c r="AA59" s="244"/>
      <c r="AB59" s="244"/>
      <c r="AC59" s="244"/>
      <c r="AD59" s="244"/>
      <c r="AE59" s="244"/>
      <c r="AF59" s="244"/>
      <c r="AG59" s="244"/>
      <c r="AH59" s="244"/>
      <c r="AI59" s="244"/>
      <c r="AJ59" s="244"/>
      <c r="AL59" s="457" t="s">
        <v>74</v>
      </c>
      <c r="AM59" s="458"/>
      <c r="AN59" s="458"/>
      <c r="AO59" s="458"/>
      <c r="AP59" s="458"/>
      <c r="AQ59" s="458"/>
      <c r="AR59" s="458"/>
      <c r="AS59" s="458"/>
      <c r="AT59" s="458"/>
      <c r="AU59" s="458"/>
      <c r="AV59" s="458"/>
      <c r="AW59" s="458"/>
      <c r="AX59" s="458"/>
      <c r="AY59" s="458"/>
      <c r="AZ59" s="458"/>
      <c r="BA59" s="458"/>
      <c r="BB59" s="458"/>
      <c r="BC59" s="458"/>
      <c r="BD59" s="458"/>
      <c r="BE59" s="458"/>
      <c r="BF59" s="458"/>
      <c r="BG59" s="458"/>
      <c r="BH59" s="458"/>
      <c r="BI59" s="458"/>
      <c r="BJ59" s="244"/>
      <c r="BK59" s="244"/>
      <c r="BL59" s="244"/>
      <c r="BM59" s="244"/>
      <c r="BN59" s="244"/>
      <c r="BO59" s="244"/>
      <c r="BP59" s="244"/>
      <c r="BQ59" s="244"/>
      <c r="BR59" s="244"/>
      <c r="BS59" s="244"/>
      <c r="BT59" s="244"/>
      <c r="BV59" s="457" t="s">
        <v>74</v>
      </c>
      <c r="BW59" s="458"/>
      <c r="BX59" s="458"/>
      <c r="BY59" s="458"/>
      <c r="BZ59" s="458"/>
      <c r="CA59" s="458"/>
      <c r="CB59" s="458"/>
      <c r="CC59" s="458"/>
      <c r="CD59" s="458"/>
      <c r="CE59" s="458"/>
      <c r="CF59" s="458"/>
      <c r="CG59" s="458"/>
      <c r="CH59" s="458"/>
      <c r="CI59" s="458"/>
      <c r="CJ59" s="458"/>
      <c r="CK59" s="458"/>
      <c r="CL59" s="458"/>
      <c r="CM59" s="458"/>
      <c r="CN59" s="458"/>
      <c r="CO59" s="458"/>
      <c r="CP59" s="458"/>
      <c r="CQ59" s="458"/>
      <c r="CR59" s="458"/>
      <c r="CS59" s="458"/>
      <c r="CT59" s="244"/>
      <c r="CU59" s="244"/>
      <c r="CV59" s="244"/>
      <c r="CW59" s="244"/>
      <c r="CX59" s="244"/>
      <c r="CY59" s="244"/>
      <c r="CZ59" s="244"/>
      <c r="DA59" s="244"/>
      <c r="DB59" s="244"/>
      <c r="DC59" s="244"/>
      <c r="DD59" s="244"/>
      <c r="DF59" s="457" t="s">
        <v>74</v>
      </c>
      <c r="DG59" s="458"/>
      <c r="DH59" s="458"/>
      <c r="DI59" s="458"/>
      <c r="DJ59" s="458"/>
      <c r="DK59" s="458"/>
      <c r="DL59" s="458"/>
      <c r="DM59" s="458"/>
      <c r="DN59" s="458"/>
      <c r="DO59" s="458"/>
      <c r="DP59" s="458"/>
      <c r="DQ59" s="458"/>
      <c r="DR59" s="458"/>
      <c r="DS59" s="458"/>
      <c r="DT59" s="458"/>
      <c r="DU59" s="458"/>
      <c r="DV59" s="458"/>
      <c r="DW59" s="458"/>
      <c r="DX59" s="458"/>
      <c r="DY59" s="458"/>
      <c r="DZ59" s="458"/>
      <c r="EA59" s="458"/>
      <c r="EB59" s="458"/>
      <c r="EC59" s="458"/>
      <c r="ED59" s="244"/>
      <c r="EE59" s="244"/>
      <c r="EF59" s="244"/>
      <c r="EG59" s="244"/>
      <c r="EH59" s="244"/>
      <c r="EI59" s="244"/>
      <c r="EJ59" s="244"/>
      <c r="EK59" s="244"/>
      <c r="EL59" s="244"/>
      <c r="EM59" s="244"/>
      <c r="EN59" s="244"/>
      <c r="EP59" s="457" t="s">
        <v>74</v>
      </c>
      <c r="EQ59" s="458"/>
      <c r="ER59" s="458"/>
      <c r="ES59" s="458"/>
      <c r="ET59" s="458"/>
      <c r="EU59" s="458"/>
      <c r="EV59" s="458"/>
      <c r="EW59" s="458"/>
      <c r="EX59" s="458"/>
      <c r="EY59" s="458"/>
      <c r="EZ59" s="458"/>
      <c r="FA59" s="458"/>
      <c r="FB59" s="458"/>
      <c r="FC59" s="458"/>
      <c r="FD59" s="458"/>
      <c r="FE59" s="458"/>
      <c r="FF59" s="458"/>
      <c r="FG59" s="458"/>
      <c r="FH59" s="458"/>
      <c r="FI59" s="458"/>
      <c r="FJ59" s="458"/>
      <c r="FK59" s="458"/>
      <c r="FL59" s="458"/>
      <c r="FM59" s="458"/>
      <c r="FN59" s="244"/>
      <c r="FO59" s="244"/>
      <c r="FP59" s="244"/>
      <c r="FQ59" s="244"/>
      <c r="FR59" s="244"/>
      <c r="FS59" s="244"/>
      <c r="FT59" s="244"/>
      <c r="FU59" s="244"/>
      <c r="FV59" s="244"/>
      <c r="FW59" s="244"/>
      <c r="FX59" s="244"/>
      <c r="FZ59" s="457" t="s">
        <v>74</v>
      </c>
      <c r="GA59" s="458"/>
      <c r="GB59" s="458"/>
      <c r="GC59" s="458"/>
      <c r="GD59" s="458"/>
      <c r="GE59" s="458"/>
      <c r="GF59" s="458"/>
      <c r="GG59" s="458"/>
      <c r="GH59" s="458"/>
      <c r="GI59" s="458"/>
      <c r="GJ59" s="458"/>
      <c r="GK59" s="458"/>
      <c r="GL59" s="458"/>
      <c r="GM59" s="458"/>
      <c r="GN59" s="458"/>
      <c r="GO59" s="458"/>
      <c r="GP59" s="458"/>
      <c r="GQ59" s="458"/>
      <c r="GR59" s="458"/>
      <c r="GS59" s="458"/>
      <c r="GT59" s="458"/>
      <c r="GU59" s="458"/>
      <c r="GV59" s="458"/>
      <c r="GW59" s="458"/>
      <c r="GX59" s="244"/>
      <c r="GY59" s="244"/>
      <c r="GZ59" s="244"/>
      <c r="HA59" s="244"/>
      <c r="HB59" s="244"/>
      <c r="HC59" s="244"/>
      <c r="HD59" s="244"/>
      <c r="HE59" s="244"/>
      <c r="HF59" s="244"/>
      <c r="HG59" s="244"/>
      <c r="HH59" s="244"/>
    </row>
    <row r="61" spans="1:216" x14ac:dyDescent="0.2">
      <c r="Q61" s="458" t="s">
        <v>75</v>
      </c>
      <c r="R61" s="493"/>
      <c r="S61" s="493"/>
      <c r="T61" s="493"/>
      <c r="U61" s="493"/>
      <c r="V61" s="493"/>
      <c r="W61" s="493"/>
      <c r="X61" s="493"/>
      <c r="Y61" s="493"/>
      <c r="Z61" s="493"/>
      <c r="AA61" s="493"/>
      <c r="AB61" s="493"/>
      <c r="AC61" s="493"/>
      <c r="AD61" s="493"/>
      <c r="AE61" s="493"/>
      <c r="AF61" s="493"/>
      <c r="AG61" s="493"/>
      <c r="AH61" s="493"/>
      <c r="AI61" s="493"/>
      <c r="AJ61" s="493"/>
      <c r="BA61" s="458" t="s">
        <v>75</v>
      </c>
      <c r="BB61" s="493"/>
      <c r="BC61" s="493"/>
      <c r="BD61" s="493"/>
      <c r="BE61" s="493"/>
      <c r="BF61" s="493"/>
      <c r="BG61" s="493"/>
      <c r="BH61" s="493"/>
      <c r="BI61" s="493"/>
      <c r="BJ61" s="493"/>
      <c r="BK61" s="493"/>
      <c r="BL61" s="493"/>
      <c r="BM61" s="493"/>
      <c r="BN61" s="493"/>
      <c r="BO61" s="493"/>
      <c r="BP61" s="493"/>
      <c r="BQ61" s="493"/>
      <c r="BR61" s="493"/>
      <c r="BS61" s="493"/>
      <c r="BT61" s="493"/>
      <c r="CK61" s="458" t="s">
        <v>75</v>
      </c>
      <c r="CL61" s="493"/>
      <c r="CM61" s="493"/>
      <c r="CN61" s="493"/>
      <c r="CO61" s="493"/>
      <c r="CP61" s="493"/>
      <c r="CQ61" s="493"/>
      <c r="CR61" s="493"/>
      <c r="CS61" s="493"/>
      <c r="CT61" s="493"/>
      <c r="CU61" s="493"/>
      <c r="CV61" s="493"/>
      <c r="CW61" s="493"/>
      <c r="CX61" s="493"/>
      <c r="CY61" s="493"/>
      <c r="CZ61" s="493"/>
      <c r="DA61" s="493"/>
      <c r="DB61" s="493"/>
      <c r="DC61" s="493"/>
      <c r="DD61" s="493"/>
      <c r="DU61" s="458" t="s">
        <v>75</v>
      </c>
      <c r="DV61" s="493"/>
      <c r="DW61" s="493"/>
      <c r="DX61" s="493"/>
      <c r="DY61" s="493"/>
      <c r="DZ61" s="493"/>
      <c r="EA61" s="493"/>
      <c r="EB61" s="493"/>
      <c r="EC61" s="493"/>
      <c r="ED61" s="493"/>
      <c r="EE61" s="493"/>
      <c r="EF61" s="493"/>
      <c r="EG61" s="493"/>
      <c r="EH61" s="493"/>
      <c r="EI61" s="493"/>
      <c r="EJ61" s="493"/>
      <c r="EK61" s="493"/>
      <c r="EL61" s="493"/>
      <c r="EM61" s="493"/>
      <c r="EN61" s="493"/>
      <c r="FE61" s="458" t="s">
        <v>75</v>
      </c>
      <c r="FF61" s="493"/>
      <c r="FG61" s="493"/>
      <c r="FH61" s="493"/>
      <c r="FI61" s="493"/>
      <c r="FJ61" s="493"/>
      <c r="FK61" s="493"/>
      <c r="FL61" s="493"/>
      <c r="FM61" s="493"/>
      <c r="FN61" s="493"/>
      <c r="FO61" s="493"/>
      <c r="FP61" s="493"/>
      <c r="FQ61" s="493"/>
      <c r="FR61" s="493"/>
      <c r="FS61" s="493"/>
      <c r="FT61" s="493"/>
      <c r="FU61" s="493"/>
      <c r="FV61" s="493"/>
      <c r="FW61" s="493"/>
      <c r="FX61" s="493"/>
      <c r="GO61" s="458" t="s">
        <v>75</v>
      </c>
      <c r="GP61" s="493"/>
      <c r="GQ61" s="493"/>
      <c r="GR61" s="493"/>
      <c r="GS61" s="493"/>
      <c r="GT61" s="493"/>
      <c r="GU61" s="493"/>
      <c r="GV61" s="493"/>
      <c r="GW61" s="493"/>
      <c r="GX61" s="493"/>
      <c r="GY61" s="493"/>
      <c r="GZ61" s="493"/>
      <c r="HA61" s="493"/>
      <c r="HB61" s="493"/>
      <c r="HC61" s="493"/>
      <c r="HD61" s="493"/>
      <c r="HE61" s="493"/>
      <c r="HF61" s="493"/>
      <c r="HG61" s="493"/>
      <c r="HH61" s="493"/>
    </row>
    <row r="62" spans="1:216" x14ac:dyDescent="0.2">
      <c r="Q62" s="458" t="s">
        <v>76</v>
      </c>
      <c r="R62" s="493"/>
      <c r="S62" s="493"/>
      <c r="T62" s="493"/>
      <c r="U62" s="493"/>
      <c r="V62" s="493"/>
      <c r="W62" s="493"/>
      <c r="X62" s="493"/>
      <c r="Y62" s="493"/>
      <c r="Z62" s="493"/>
      <c r="AA62" s="493"/>
      <c r="AB62" s="493"/>
      <c r="AC62" s="493"/>
      <c r="AD62" s="493"/>
      <c r="AE62" s="493"/>
      <c r="AF62" s="493"/>
      <c r="AG62" s="493"/>
      <c r="AH62" s="493"/>
      <c r="AI62" s="493"/>
      <c r="AJ62" s="493"/>
      <c r="BA62" s="458" t="s">
        <v>76</v>
      </c>
      <c r="BB62" s="493"/>
      <c r="BC62" s="493"/>
      <c r="BD62" s="493"/>
      <c r="BE62" s="493"/>
      <c r="BF62" s="493"/>
      <c r="BG62" s="493"/>
      <c r="BH62" s="493"/>
      <c r="BI62" s="493"/>
      <c r="BJ62" s="493"/>
      <c r="BK62" s="493"/>
      <c r="BL62" s="493"/>
      <c r="BM62" s="493"/>
      <c r="BN62" s="493"/>
      <c r="BO62" s="493"/>
      <c r="BP62" s="493"/>
      <c r="BQ62" s="493"/>
      <c r="BR62" s="493"/>
      <c r="BS62" s="493"/>
      <c r="BT62" s="493"/>
      <c r="CK62" s="458" t="s">
        <v>76</v>
      </c>
      <c r="CL62" s="493"/>
      <c r="CM62" s="493"/>
      <c r="CN62" s="493"/>
      <c r="CO62" s="493"/>
      <c r="CP62" s="493"/>
      <c r="CQ62" s="493"/>
      <c r="CR62" s="493"/>
      <c r="CS62" s="493"/>
      <c r="CT62" s="493"/>
      <c r="CU62" s="493"/>
      <c r="CV62" s="493"/>
      <c r="CW62" s="493"/>
      <c r="CX62" s="493"/>
      <c r="CY62" s="493"/>
      <c r="CZ62" s="493"/>
      <c r="DA62" s="493"/>
      <c r="DB62" s="493"/>
      <c r="DC62" s="493"/>
      <c r="DD62" s="493"/>
      <c r="DU62" s="458" t="s">
        <v>76</v>
      </c>
      <c r="DV62" s="493"/>
      <c r="DW62" s="493"/>
      <c r="DX62" s="493"/>
      <c r="DY62" s="493"/>
      <c r="DZ62" s="493"/>
      <c r="EA62" s="493"/>
      <c r="EB62" s="493"/>
      <c r="EC62" s="493"/>
      <c r="ED62" s="493"/>
      <c r="EE62" s="493"/>
      <c r="EF62" s="493"/>
      <c r="EG62" s="493"/>
      <c r="EH62" s="493"/>
      <c r="EI62" s="493"/>
      <c r="EJ62" s="493"/>
      <c r="EK62" s="493"/>
      <c r="EL62" s="493"/>
      <c r="EM62" s="493"/>
      <c r="EN62" s="493"/>
      <c r="FE62" s="458" t="s">
        <v>76</v>
      </c>
      <c r="FF62" s="493"/>
      <c r="FG62" s="493"/>
      <c r="FH62" s="493"/>
      <c r="FI62" s="493"/>
      <c r="FJ62" s="493"/>
      <c r="FK62" s="493"/>
      <c r="FL62" s="493"/>
      <c r="FM62" s="493"/>
      <c r="FN62" s="493"/>
      <c r="FO62" s="493"/>
      <c r="FP62" s="493"/>
      <c r="FQ62" s="493"/>
      <c r="FR62" s="493"/>
      <c r="FS62" s="493"/>
      <c r="FT62" s="493"/>
      <c r="FU62" s="493"/>
      <c r="FV62" s="493"/>
      <c r="FW62" s="493"/>
      <c r="FX62" s="493"/>
      <c r="GO62" s="458" t="s">
        <v>76</v>
      </c>
      <c r="GP62" s="493"/>
      <c r="GQ62" s="493"/>
      <c r="GR62" s="493"/>
      <c r="GS62" s="493"/>
      <c r="GT62" s="493"/>
      <c r="GU62" s="493"/>
      <c r="GV62" s="493"/>
      <c r="GW62" s="493"/>
      <c r="GX62" s="493"/>
      <c r="GY62" s="493"/>
      <c r="GZ62" s="493"/>
      <c r="HA62" s="493"/>
      <c r="HB62" s="493"/>
      <c r="HC62" s="493"/>
      <c r="HD62" s="493"/>
      <c r="HE62" s="493"/>
      <c r="HF62" s="493"/>
      <c r="HG62" s="493"/>
      <c r="HH62" s="493"/>
    </row>
    <row r="63" spans="1:216" x14ac:dyDescent="0.2">
      <c r="Q63" s="459"/>
      <c r="R63" s="459"/>
      <c r="S63" s="459"/>
      <c r="T63" s="459"/>
      <c r="U63" s="459"/>
      <c r="V63" s="459"/>
      <c r="W63" s="459"/>
      <c r="X63" s="459"/>
      <c r="Y63" s="459"/>
      <c r="Z63" s="459"/>
      <c r="AA63" s="459"/>
      <c r="AB63" s="459"/>
      <c r="AC63" s="459"/>
      <c r="AD63" s="459"/>
      <c r="AE63" s="459"/>
      <c r="AF63" s="459"/>
      <c r="AG63" s="459"/>
      <c r="AH63" s="459"/>
      <c r="AI63" s="459"/>
      <c r="AJ63" s="459"/>
      <c r="BA63" s="459"/>
      <c r="BB63" s="459"/>
      <c r="BC63" s="459"/>
      <c r="BD63" s="459"/>
      <c r="BE63" s="459"/>
      <c r="BF63" s="459"/>
      <c r="BG63" s="459"/>
      <c r="BH63" s="459"/>
      <c r="BI63" s="459"/>
      <c r="BJ63" s="459"/>
      <c r="BK63" s="459"/>
      <c r="BL63" s="459"/>
      <c r="BM63" s="459"/>
      <c r="BN63" s="459"/>
      <c r="BO63" s="459"/>
      <c r="BP63" s="459"/>
      <c r="BQ63" s="459"/>
      <c r="BR63" s="459"/>
      <c r="BS63" s="459"/>
      <c r="BT63" s="459"/>
      <c r="CK63" s="459"/>
      <c r="CL63" s="459"/>
      <c r="CM63" s="459"/>
      <c r="CN63" s="459"/>
      <c r="CO63" s="459"/>
      <c r="CP63" s="459"/>
      <c r="CQ63" s="459"/>
      <c r="CR63" s="459"/>
      <c r="CS63" s="459"/>
      <c r="CT63" s="459"/>
      <c r="CU63" s="459"/>
      <c r="CV63" s="459"/>
      <c r="CW63" s="459"/>
      <c r="CX63" s="459"/>
      <c r="CY63" s="459"/>
      <c r="CZ63" s="459"/>
      <c r="DA63" s="459"/>
      <c r="DB63" s="459"/>
      <c r="DC63" s="459"/>
      <c r="DD63" s="459"/>
      <c r="DU63" s="459"/>
      <c r="DV63" s="459"/>
      <c r="DW63" s="459"/>
      <c r="DX63" s="459"/>
      <c r="DY63" s="459"/>
      <c r="DZ63" s="459"/>
      <c r="EA63" s="459"/>
      <c r="EB63" s="459"/>
      <c r="EC63" s="459"/>
      <c r="ED63" s="459"/>
      <c r="EE63" s="459"/>
      <c r="EF63" s="459"/>
      <c r="EG63" s="459"/>
      <c r="EH63" s="459"/>
      <c r="EI63" s="459"/>
      <c r="EJ63" s="459"/>
      <c r="EK63" s="459"/>
      <c r="EL63" s="459"/>
      <c r="EM63" s="459"/>
      <c r="EN63" s="459"/>
      <c r="FE63" s="459"/>
      <c r="FF63" s="459"/>
      <c r="FG63" s="459"/>
      <c r="FH63" s="459"/>
      <c r="FI63" s="459"/>
      <c r="FJ63" s="459"/>
      <c r="FK63" s="459"/>
      <c r="FL63" s="459"/>
      <c r="FM63" s="459"/>
      <c r="FN63" s="459"/>
      <c r="FO63" s="459"/>
      <c r="FP63" s="459"/>
      <c r="FQ63" s="459"/>
      <c r="FR63" s="459"/>
      <c r="FS63" s="459"/>
      <c r="FT63" s="459"/>
      <c r="FU63" s="459"/>
      <c r="FV63" s="459"/>
      <c r="FW63" s="459"/>
      <c r="FX63" s="459"/>
      <c r="GO63" s="459"/>
      <c r="GP63" s="459"/>
      <c r="GQ63" s="459"/>
      <c r="GR63" s="459"/>
      <c r="GS63" s="459"/>
      <c r="GT63" s="459"/>
      <c r="GU63" s="459"/>
      <c r="GV63" s="459"/>
      <c r="GW63" s="459"/>
      <c r="GX63" s="459"/>
      <c r="GY63" s="459"/>
      <c r="GZ63" s="459"/>
      <c r="HA63" s="459"/>
      <c r="HB63" s="459"/>
      <c r="HC63" s="459"/>
      <c r="HD63" s="459"/>
      <c r="HE63" s="459"/>
      <c r="HF63" s="459"/>
      <c r="HG63" s="459"/>
      <c r="HH63" s="459"/>
    </row>
    <row r="64" spans="1:216" x14ac:dyDescent="0.2">
      <c r="Q64" s="460"/>
      <c r="R64" s="460"/>
      <c r="S64" s="460"/>
      <c r="T64" s="460"/>
      <c r="U64" s="460"/>
      <c r="V64" s="460"/>
      <c r="W64" s="460"/>
      <c r="X64" s="460"/>
      <c r="Y64" s="460"/>
      <c r="Z64" s="460"/>
      <c r="AA64" s="460"/>
      <c r="AB64" s="460"/>
      <c r="AC64" s="460"/>
      <c r="AD64" s="460"/>
      <c r="AE64" s="460"/>
      <c r="AF64" s="460"/>
      <c r="AG64" s="460"/>
      <c r="AH64" s="460"/>
      <c r="AI64" s="460"/>
      <c r="AJ64" s="460"/>
      <c r="BA64" s="460"/>
      <c r="BB64" s="460"/>
      <c r="BC64" s="460"/>
      <c r="BD64" s="460"/>
      <c r="BE64" s="460"/>
      <c r="BF64" s="460"/>
      <c r="BG64" s="460"/>
      <c r="BH64" s="460"/>
      <c r="BI64" s="460"/>
      <c r="BJ64" s="460"/>
      <c r="BK64" s="460"/>
      <c r="BL64" s="460"/>
      <c r="BM64" s="460"/>
      <c r="BN64" s="460"/>
      <c r="BO64" s="460"/>
      <c r="BP64" s="460"/>
      <c r="BQ64" s="460"/>
      <c r="BR64" s="460"/>
      <c r="BS64" s="460"/>
      <c r="BT64" s="460"/>
      <c r="CK64" s="460"/>
      <c r="CL64" s="460"/>
      <c r="CM64" s="460"/>
      <c r="CN64" s="460"/>
      <c r="CO64" s="460"/>
      <c r="CP64" s="460"/>
      <c r="CQ64" s="460"/>
      <c r="CR64" s="460"/>
      <c r="CS64" s="460"/>
      <c r="CT64" s="460"/>
      <c r="CU64" s="460"/>
      <c r="CV64" s="460"/>
      <c r="CW64" s="460"/>
      <c r="CX64" s="460"/>
      <c r="CY64" s="460"/>
      <c r="CZ64" s="460"/>
      <c r="DA64" s="460"/>
      <c r="DB64" s="460"/>
      <c r="DC64" s="460"/>
      <c r="DD64" s="460"/>
      <c r="DU64" s="460"/>
      <c r="DV64" s="460"/>
      <c r="DW64" s="460"/>
      <c r="DX64" s="460"/>
      <c r="DY64" s="460"/>
      <c r="DZ64" s="460"/>
      <c r="EA64" s="460"/>
      <c r="EB64" s="460"/>
      <c r="EC64" s="460"/>
      <c r="ED64" s="460"/>
      <c r="EE64" s="460"/>
      <c r="EF64" s="460"/>
      <c r="EG64" s="460"/>
      <c r="EH64" s="460"/>
      <c r="EI64" s="460"/>
      <c r="EJ64" s="460"/>
      <c r="EK64" s="460"/>
      <c r="EL64" s="460"/>
      <c r="EM64" s="460"/>
      <c r="EN64" s="460"/>
      <c r="FE64" s="460"/>
      <c r="FF64" s="460"/>
      <c r="FG64" s="460"/>
      <c r="FH64" s="460"/>
      <c r="FI64" s="460"/>
      <c r="FJ64" s="460"/>
      <c r="FK64" s="460"/>
      <c r="FL64" s="460"/>
      <c r="FM64" s="460"/>
      <c r="FN64" s="460"/>
      <c r="FO64" s="460"/>
      <c r="FP64" s="460"/>
      <c r="FQ64" s="460"/>
      <c r="FR64" s="460"/>
      <c r="FS64" s="460"/>
      <c r="FT64" s="460"/>
      <c r="FU64" s="460"/>
      <c r="FV64" s="460"/>
      <c r="FW64" s="460"/>
      <c r="FX64" s="460"/>
      <c r="GO64" s="460"/>
      <c r="GP64" s="460"/>
      <c r="GQ64" s="460"/>
      <c r="GR64" s="460"/>
      <c r="GS64" s="460"/>
      <c r="GT64" s="460"/>
      <c r="GU64" s="460"/>
      <c r="GV64" s="460"/>
      <c r="GW64" s="460"/>
      <c r="GX64" s="460"/>
      <c r="GY64" s="460"/>
      <c r="GZ64" s="460"/>
      <c r="HA64" s="460"/>
      <c r="HB64" s="460"/>
      <c r="HC64" s="460"/>
      <c r="HD64" s="460"/>
      <c r="HE64" s="460"/>
      <c r="HF64" s="460"/>
      <c r="HG64" s="460"/>
      <c r="HH64" s="460"/>
    </row>
    <row r="65" spans="1:216" x14ac:dyDescent="0.2">
      <c r="Q65" s="461" t="s">
        <v>77</v>
      </c>
      <c r="R65" s="494"/>
      <c r="S65" s="494"/>
      <c r="T65" s="494"/>
      <c r="U65" s="494"/>
      <c r="V65" s="494"/>
      <c r="W65" s="494"/>
      <c r="X65" s="494"/>
      <c r="Y65" s="494"/>
      <c r="Z65" s="494"/>
      <c r="AA65" s="494"/>
      <c r="AB65" s="494"/>
      <c r="AC65" s="494"/>
      <c r="AD65" s="494"/>
      <c r="AE65" s="494"/>
      <c r="AF65" s="494"/>
      <c r="AG65" s="494"/>
      <c r="AH65" s="494"/>
      <c r="AI65" s="494"/>
      <c r="AJ65" s="494"/>
      <c r="BA65" s="461" t="s">
        <v>77</v>
      </c>
      <c r="BB65" s="494"/>
      <c r="BC65" s="494"/>
      <c r="BD65" s="494"/>
      <c r="BE65" s="494"/>
      <c r="BF65" s="494"/>
      <c r="BG65" s="494"/>
      <c r="BH65" s="494"/>
      <c r="BI65" s="494"/>
      <c r="BJ65" s="494"/>
      <c r="BK65" s="494"/>
      <c r="BL65" s="494"/>
      <c r="BM65" s="494"/>
      <c r="BN65" s="494"/>
      <c r="BO65" s="494"/>
      <c r="BP65" s="494"/>
      <c r="BQ65" s="494"/>
      <c r="BR65" s="494"/>
      <c r="BS65" s="494"/>
      <c r="BT65" s="494"/>
      <c r="CK65" s="461" t="s">
        <v>77</v>
      </c>
      <c r="CL65" s="494"/>
      <c r="CM65" s="494"/>
      <c r="CN65" s="494"/>
      <c r="CO65" s="494"/>
      <c r="CP65" s="494"/>
      <c r="CQ65" s="494"/>
      <c r="CR65" s="494"/>
      <c r="CS65" s="494"/>
      <c r="CT65" s="494"/>
      <c r="CU65" s="494"/>
      <c r="CV65" s="494"/>
      <c r="CW65" s="494"/>
      <c r="CX65" s="494"/>
      <c r="CY65" s="494"/>
      <c r="CZ65" s="494"/>
      <c r="DA65" s="494"/>
      <c r="DB65" s="494"/>
      <c r="DC65" s="494"/>
      <c r="DD65" s="494"/>
      <c r="DU65" s="461" t="s">
        <v>77</v>
      </c>
      <c r="DV65" s="494"/>
      <c r="DW65" s="494"/>
      <c r="DX65" s="494"/>
      <c r="DY65" s="494"/>
      <c r="DZ65" s="494"/>
      <c r="EA65" s="494"/>
      <c r="EB65" s="494"/>
      <c r="EC65" s="494"/>
      <c r="ED65" s="494"/>
      <c r="EE65" s="494"/>
      <c r="EF65" s="494"/>
      <c r="EG65" s="494"/>
      <c r="EH65" s="494"/>
      <c r="EI65" s="494"/>
      <c r="EJ65" s="494"/>
      <c r="EK65" s="494"/>
      <c r="EL65" s="494"/>
      <c r="EM65" s="494"/>
      <c r="EN65" s="494"/>
      <c r="FE65" s="461" t="s">
        <v>77</v>
      </c>
      <c r="FF65" s="494"/>
      <c r="FG65" s="494"/>
      <c r="FH65" s="494"/>
      <c r="FI65" s="494"/>
      <c r="FJ65" s="494"/>
      <c r="FK65" s="494"/>
      <c r="FL65" s="494"/>
      <c r="FM65" s="494"/>
      <c r="FN65" s="494"/>
      <c r="FO65" s="494"/>
      <c r="FP65" s="494"/>
      <c r="FQ65" s="494"/>
      <c r="FR65" s="494"/>
      <c r="FS65" s="494"/>
      <c r="FT65" s="494"/>
      <c r="FU65" s="494"/>
      <c r="FV65" s="494"/>
      <c r="FW65" s="494"/>
      <c r="FX65" s="494"/>
      <c r="GO65" s="461" t="s">
        <v>77</v>
      </c>
      <c r="GP65" s="494"/>
      <c r="GQ65" s="494"/>
      <c r="GR65" s="494"/>
      <c r="GS65" s="494"/>
      <c r="GT65" s="494"/>
      <c r="GU65" s="494"/>
      <c r="GV65" s="494"/>
      <c r="GW65" s="494"/>
      <c r="GX65" s="494"/>
      <c r="GY65" s="494"/>
      <c r="GZ65" s="494"/>
      <c r="HA65" s="494"/>
      <c r="HB65" s="494"/>
      <c r="HC65" s="494"/>
      <c r="HD65" s="494"/>
      <c r="HE65" s="494"/>
      <c r="HF65" s="494"/>
      <c r="HG65" s="494"/>
      <c r="HH65" s="494"/>
    </row>
    <row r="66" spans="1:216" x14ac:dyDescent="0.2">
      <c r="A66" s="462"/>
      <c r="B66" s="462"/>
      <c r="C66" s="462"/>
      <c r="D66" s="462"/>
      <c r="E66" s="462"/>
      <c r="F66" s="462"/>
      <c r="G66" s="462"/>
      <c r="AJ66" s="245" t="s">
        <v>78</v>
      </c>
      <c r="AK66" s="462"/>
      <c r="AL66" s="462"/>
      <c r="AM66" s="462"/>
      <c r="AN66" s="462"/>
      <c r="AO66" s="462"/>
      <c r="AP66" s="462"/>
      <c r="AQ66" s="462"/>
      <c r="BT66" s="245" t="s">
        <v>78</v>
      </c>
      <c r="BU66" s="462"/>
      <c r="BV66" s="462"/>
      <c r="BW66" s="462"/>
      <c r="BX66" s="462"/>
      <c r="BY66" s="462"/>
      <c r="BZ66" s="462"/>
      <c r="CA66" s="462"/>
      <c r="DD66" s="245" t="s">
        <v>78</v>
      </c>
      <c r="DE66" s="462"/>
      <c r="DF66" s="462"/>
      <c r="DG66" s="462"/>
      <c r="DH66" s="462"/>
      <c r="DI66" s="462"/>
      <c r="DJ66" s="462"/>
      <c r="DK66" s="462"/>
      <c r="EN66" s="245" t="s">
        <v>78</v>
      </c>
      <c r="EO66" s="462"/>
      <c r="EP66" s="462"/>
      <c r="EQ66" s="462"/>
      <c r="ER66" s="462"/>
      <c r="ES66" s="462"/>
      <c r="ET66" s="462"/>
      <c r="EU66" s="462"/>
      <c r="FX66" s="245" t="s">
        <v>78</v>
      </c>
      <c r="FY66" s="462"/>
      <c r="FZ66" s="462"/>
      <c r="GA66" s="462"/>
      <c r="GB66" s="462"/>
      <c r="GC66" s="462"/>
      <c r="GD66" s="462"/>
      <c r="GE66" s="462"/>
      <c r="HH66" s="245" t="s">
        <v>78</v>
      </c>
    </row>
    <row r="67" spans="1:216" x14ac:dyDescent="0.2">
      <c r="B67" s="102"/>
      <c r="C67" s="102"/>
      <c r="D67" s="102"/>
      <c r="AL67" s="102"/>
      <c r="AM67" s="102"/>
      <c r="AN67" s="102"/>
      <c r="BV67" s="102"/>
      <c r="BW67" s="102"/>
      <c r="BX67" s="102"/>
      <c r="DF67" s="102"/>
      <c r="DG67" s="102"/>
      <c r="DH67" s="102"/>
      <c r="EP67" s="102"/>
      <c r="EQ67" s="102"/>
      <c r="ER67" s="102"/>
      <c r="FZ67" s="102"/>
      <c r="GA67" s="102"/>
      <c r="GB67" s="102"/>
    </row>
    <row r="68" spans="1:216" x14ac:dyDescent="0.2">
      <c r="A68" s="102"/>
      <c r="B68" s="102"/>
      <c r="C68" s="102"/>
      <c r="D68" s="102"/>
      <c r="AK68" s="102"/>
      <c r="AL68" s="102"/>
      <c r="AM68" s="102"/>
      <c r="AN68" s="102"/>
      <c r="BU68" s="102"/>
      <c r="BV68" s="102"/>
      <c r="BW68" s="102"/>
      <c r="BX68" s="102"/>
      <c r="DE68" s="102"/>
      <c r="DF68" s="102"/>
      <c r="DG68" s="102"/>
      <c r="DH68" s="102"/>
      <c r="EO68" s="102"/>
      <c r="EP68" s="102"/>
      <c r="EQ68" s="102"/>
      <c r="ER68" s="102"/>
      <c r="FY68" s="102"/>
      <c r="FZ68" s="102"/>
      <c r="GA68" s="102"/>
      <c r="GB68" s="102"/>
    </row>
    <row r="69" spans="1:216" ht="14.25" customHeight="1" x14ac:dyDescent="0.2">
      <c r="A69" s="441" t="s">
        <v>57</v>
      </c>
      <c r="B69" s="452"/>
      <c r="C69" s="452"/>
      <c r="D69" s="452"/>
      <c r="E69" s="452"/>
      <c r="F69" s="452"/>
      <c r="G69" s="452"/>
      <c r="H69" s="452"/>
      <c r="I69" s="452"/>
      <c r="J69" s="452"/>
      <c r="K69" s="452"/>
      <c r="L69" s="452"/>
      <c r="M69" s="452"/>
      <c r="N69" s="452"/>
      <c r="O69" s="452"/>
      <c r="P69" s="452"/>
      <c r="Q69" s="452"/>
      <c r="AK69" s="441" t="s">
        <v>57</v>
      </c>
      <c r="AL69" s="452"/>
      <c r="AM69" s="452"/>
      <c r="AN69" s="452"/>
      <c r="AO69" s="452"/>
      <c r="AP69" s="452"/>
      <c r="AQ69" s="452"/>
      <c r="AR69" s="452"/>
      <c r="AS69" s="452"/>
      <c r="AT69" s="452"/>
      <c r="AU69" s="452"/>
      <c r="AV69" s="452"/>
      <c r="AW69" s="452"/>
      <c r="AX69" s="452"/>
      <c r="AY69" s="452"/>
      <c r="AZ69" s="452"/>
      <c r="BA69" s="452"/>
      <c r="BU69" s="441" t="s">
        <v>57</v>
      </c>
      <c r="BV69" s="452"/>
      <c r="BW69" s="452"/>
      <c r="BX69" s="452"/>
      <c r="BY69" s="452"/>
      <c r="BZ69" s="452"/>
      <c r="CA69" s="452"/>
      <c r="CB69" s="452"/>
      <c r="CC69" s="452"/>
      <c r="CD69" s="452"/>
      <c r="CE69" s="452"/>
      <c r="CF69" s="452"/>
      <c r="CG69" s="452"/>
      <c r="CH69" s="452"/>
      <c r="CI69" s="452"/>
      <c r="CJ69" s="452"/>
      <c r="CK69" s="452"/>
      <c r="DE69" s="441" t="s">
        <v>57</v>
      </c>
      <c r="DF69" s="452"/>
      <c r="DG69" s="452"/>
      <c r="DH69" s="452"/>
      <c r="DI69" s="452"/>
      <c r="DJ69" s="452"/>
      <c r="DK69" s="452"/>
      <c r="DL69" s="452"/>
      <c r="DM69" s="452"/>
      <c r="DN69" s="452"/>
      <c r="DO69" s="452"/>
      <c r="DP69" s="452"/>
      <c r="DQ69" s="452"/>
      <c r="DR69" s="452"/>
      <c r="DS69" s="452"/>
      <c r="DT69" s="452"/>
      <c r="DU69" s="452"/>
      <c r="EO69" s="441" t="s">
        <v>57</v>
      </c>
      <c r="EP69" s="452"/>
      <c r="EQ69" s="452"/>
      <c r="ER69" s="452"/>
      <c r="ES69" s="452"/>
      <c r="ET69" s="452"/>
      <c r="EU69" s="452"/>
      <c r="EV69" s="452"/>
      <c r="EW69" s="452"/>
      <c r="EX69" s="452"/>
      <c r="EY69" s="452"/>
      <c r="EZ69" s="452"/>
      <c r="FA69" s="452"/>
      <c r="FB69" s="452"/>
      <c r="FC69" s="452"/>
      <c r="FD69" s="452"/>
      <c r="FE69" s="452"/>
      <c r="FY69" s="441" t="s">
        <v>57</v>
      </c>
      <c r="FZ69" s="452"/>
      <c r="GA69" s="452"/>
      <c r="GB69" s="452"/>
      <c r="GC69" s="452"/>
      <c r="GD69" s="452"/>
      <c r="GE69" s="452"/>
      <c r="GF69" s="452"/>
      <c r="GG69" s="452"/>
      <c r="GH69" s="452"/>
      <c r="GI69" s="452"/>
      <c r="GJ69" s="452"/>
      <c r="GK69" s="452"/>
      <c r="GL69" s="452"/>
      <c r="GM69" s="452"/>
      <c r="GN69" s="452"/>
      <c r="GO69" s="452"/>
    </row>
    <row r="70" spans="1:216" ht="18" x14ac:dyDescent="0.25">
      <c r="A70" s="442" t="s">
        <v>58</v>
      </c>
      <c r="B70" s="453"/>
      <c r="C70" s="453"/>
      <c r="D70" s="453"/>
      <c r="E70" s="453"/>
      <c r="F70" s="453"/>
      <c r="G70" s="453"/>
      <c r="H70" s="453"/>
      <c r="I70" s="453"/>
      <c r="J70" s="453"/>
      <c r="K70" s="453"/>
      <c r="L70" s="453"/>
      <c r="M70" s="453"/>
      <c r="N70" s="453"/>
      <c r="O70" s="453"/>
      <c r="P70" s="453"/>
      <c r="Q70" s="453"/>
      <c r="AK70" s="442" t="s">
        <v>58</v>
      </c>
      <c r="AL70" s="453"/>
      <c r="AM70" s="453"/>
      <c r="AN70" s="453"/>
      <c r="AO70" s="453"/>
      <c r="AP70" s="453"/>
      <c r="AQ70" s="453"/>
      <c r="AR70" s="453"/>
      <c r="AS70" s="453"/>
      <c r="AT70" s="453"/>
      <c r="AU70" s="453"/>
      <c r="AV70" s="453"/>
      <c r="AW70" s="453"/>
      <c r="AX70" s="453"/>
      <c r="AY70" s="453"/>
      <c r="AZ70" s="453"/>
      <c r="BA70" s="453"/>
      <c r="BU70" s="442" t="s">
        <v>58</v>
      </c>
      <c r="BV70" s="453"/>
      <c r="BW70" s="453"/>
      <c r="BX70" s="453"/>
      <c r="BY70" s="453"/>
      <c r="BZ70" s="453"/>
      <c r="CA70" s="453"/>
      <c r="CB70" s="453"/>
      <c r="CC70" s="453"/>
      <c r="CD70" s="453"/>
      <c r="CE70" s="453"/>
      <c r="CF70" s="453"/>
      <c r="CG70" s="453"/>
      <c r="CH70" s="453"/>
      <c r="CI70" s="453"/>
      <c r="CJ70" s="453"/>
      <c r="CK70" s="453"/>
      <c r="DE70" s="442" t="s">
        <v>58</v>
      </c>
      <c r="DF70" s="453"/>
      <c r="DG70" s="453"/>
      <c r="DH70" s="453"/>
      <c r="DI70" s="453"/>
      <c r="DJ70" s="453"/>
      <c r="DK70" s="453"/>
      <c r="DL70" s="453"/>
      <c r="DM70" s="453"/>
      <c r="DN70" s="453"/>
      <c r="DO70" s="453"/>
      <c r="DP70" s="453"/>
      <c r="DQ70" s="453"/>
      <c r="DR70" s="453"/>
      <c r="DS70" s="453"/>
      <c r="DT70" s="453"/>
      <c r="DU70" s="453"/>
      <c r="EO70" s="442" t="s">
        <v>58</v>
      </c>
      <c r="EP70" s="453"/>
      <c r="EQ70" s="453"/>
      <c r="ER70" s="453"/>
      <c r="ES70" s="453"/>
      <c r="ET70" s="453"/>
      <c r="EU70" s="453"/>
      <c r="EV70" s="453"/>
      <c r="EW70" s="453"/>
      <c r="EX70" s="453"/>
      <c r="EY70" s="453"/>
      <c r="EZ70" s="453"/>
      <c r="FA70" s="453"/>
      <c r="FB70" s="453"/>
      <c r="FC70" s="453"/>
      <c r="FD70" s="453"/>
      <c r="FE70" s="453"/>
      <c r="FY70" s="442" t="s">
        <v>58</v>
      </c>
      <c r="FZ70" s="453"/>
      <c r="GA70" s="453"/>
      <c r="GB70" s="453"/>
      <c r="GC70" s="453"/>
      <c r="GD70" s="453"/>
      <c r="GE70" s="453"/>
      <c r="GF70" s="453"/>
      <c r="GG70" s="453"/>
      <c r="GH70" s="453"/>
      <c r="GI70" s="453"/>
      <c r="GJ70" s="453"/>
      <c r="GK70" s="453"/>
      <c r="GL70" s="453"/>
      <c r="GM70" s="453"/>
      <c r="GN70" s="453"/>
      <c r="GO70" s="453"/>
    </row>
    <row r="71" spans="1:216" ht="15" thickBot="1" x14ac:dyDescent="0.25">
      <c r="A71" s="454" t="s">
        <v>79</v>
      </c>
      <c r="B71" s="455"/>
      <c r="C71" s="455"/>
      <c r="D71" s="455"/>
      <c r="E71" s="455"/>
      <c r="F71" s="455"/>
      <c r="G71" s="455"/>
      <c r="H71" s="455"/>
      <c r="I71" s="455"/>
      <c r="J71" s="455"/>
      <c r="K71" s="455"/>
      <c r="L71" s="455"/>
      <c r="M71" s="455"/>
      <c r="N71" s="455"/>
      <c r="O71" s="455"/>
      <c r="P71" s="455"/>
      <c r="Q71" s="455"/>
      <c r="R71" s="455"/>
      <c r="S71" s="455"/>
      <c r="T71" s="455"/>
      <c r="U71" s="455"/>
      <c r="V71" s="455"/>
      <c r="W71" s="455"/>
      <c r="X71" s="455"/>
      <c r="Y71" s="455"/>
      <c r="Z71" s="455"/>
      <c r="AA71" s="455"/>
      <c r="AB71" s="455"/>
      <c r="AC71" s="455"/>
      <c r="AD71" s="455"/>
      <c r="AE71" s="455"/>
      <c r="AF71" s="455"/>
      <c r="AG71" s="455"/>
      <c r="AH71" s="455"/>
      <c r="AI71" s="455"/>
      <c r="AJ71" s="455"/>
      <c r="AK71" s="454" t="s">
        <v>79</v>
      </c>
      <c r="AL71" s="455"/>
      <c r="AM71" s="455"/>
      <c r="AN71" s="455"/>
      <c r="AO71" s="455"/>
      <c r="AP71" s="455"/>
      <c r="AQ71" s="455"/>
      <c r="AR71" s="455"/>
      <c r="AS71" s="455"/>
      <c r="AT71" s="455"/>
      <c r="AU71" s="455"/>
      <c r="AV71" s="455"/>
      <c r="AW71" s="455"/>
      <c r="AX71" s="455"/>
      <c r="AY71" s="455"/>
      <c r="AZ71" s="455"/>
      <c r="BA71" s="455"/>
      <c r="BB71" s="455"/>
      <c r="BC71" s="455"/>
      <c r="BD71" s="455"/>
      <c r="BE71" s="455"/>
      <c r="BF71" s="455"/>
      <c r="BG71" s="455"/>
      <c r="BH71" s="455"/>
      <c r="BI71" s="455"/>
      <c r="BJ71" s="455"/>
      <c r="BK71" s="455"/>
      <c r="BL71" s="455"/>
      <c r="BM71" s="455"/>
      <c r="BN71" s="455"/>
      <c r="BO71" s="455"/>
      <c r="BP71" s="455"/>
      <c r="BQ71" s="455"/>
      <c r="BR71" s="455"/>
      <c r="BS71" s="455"/>
      <c r="BT71" s="455"/>
      <c r="BU71" s="454" t="s">
        <v>79</v>
      </c>
      <c r="BV71" s="455"/>
      <c r="BW71" s="455"/>
      <c r="BX71" s="455"/>
      <c r="BY71" s="455"/>
      <c r="BZ71" s="455"/>
      <c r="CA71" s="455"/>
      <c r="CB71" s="455"/>
      <c r="CC71" s="455"/>
      <c r="CD71" s="455"/>
      <c r="CE71" s="455"/>
      <c r="CF71" s="455"/>
      <c r="CG71" s="455"/>
      <c r="CH71" s="455"/>
      <c r="CI71" s="455"/>
      <c r="CJ71" s="455"/>
      <c r="CK71" s="455"/>
      <c r="CL71" s="455"/>
      <c r="CM71" s="455"/>
      <c r="CN71" s="455"/>
      <c r="CO71" s="455"/>
      <c r="CP71" s="455"/>
      <c r="CQ71" s="455"/>
      <c r="CR71" s="455"/>
      <c r="CS71" s="455"/>
      <c r="CT71" s="455"/>
      <c r="CU71" s="455"/>
      <c r="CV71" s="455"/>
      <c r="CW71" s="455"/>
      <c r="CX71" s="455"/>
      <c r="CY71" s="455"/>
      <c r="CZ71" s="455"/>
      <c r="DA71" s="455"/>
      <c r="DB71" s="455"/>
      <c r="DC71" s="455"/>
      <c r="DD71" s="455"/>
      <c r="DE71" s="454" t="s">
        <v>79</v>
      </c>
      <c r="DF71" s="455"/>
      <c r="DG71" s="455"/>
      <c r="DH71" s="455"/>
      <c r="DI71" s="455"/>
      <c r="DJ71" s="455"/>
      <c r="DK71" s="455"/>
      <c r="DL71" s="455"/>
      <c r="DM71" s="455"/>
      <c r="DN71" s="455"/>
      <c r="DO71" s="455"/>
      <c r="DP71" s="455"/>
      <c r="DQ71" s="455"/>
      <c r="DR71" s="455"/>
      <c r="DS71" s="455"/>
      <c r="DT71" s="455"/>
      <c r="DU71" s="455"/>
      <c r="DV71" s="455"/>
      <c r="DW71" s="455"/>
      <c r="DX71" s="455"/>
      <c r="DY71" s="455"/>
      <c r="DZ71" s="455"/>
      <c r="EA71" s="455"/>
      <c r="EB71" s="455"/>
      <c r="EC71" s="455"/>
      <c r="ED71" s="455"/>
      <c r="EE71" s="455"/>
      <c r="EF71" s="455"/>
      <c r="EG71" s="455"/>
      <c r="EH71" s="455"/>
      <c r="EI71" s="455"/>
      <c r="EJ71" s="455"/>
      <c r="EK71" s="455"/>
      <c r="EL71" s="455"/>
      <c r="EM71" s="455"/>
      <c r="EN71" s="455"/>
      <c r="EO71" s="454" t="s">
        <v>79</v>
      </c>
      <c r="EP71" s="455"/>
      <c r="EQ71" s="455"/>
      <c r="ER71" s="455"/>
      <c r="ES71" s="455"/>
      <c r="ET71" s="455"/>
      <c r="EU71" s="455"/>
      <c r="EV71" s="455"/>
      <c r="EW71" s="455"/>
      <c r="EX71" s="455"/>
      <c r="EY71" s="455"/>
      <c r="EZ71" s="455"/>
      <c r="FA71" s="455"/>
      <c r="FB71" s="455"/>
      <c r="FC71" s="455"/>
      <c r="FD71" s="455"/>
      <c r="FE71" s="455"/>
      <c r="FF71" s="455"/>
      <c r="FG71" s="455"/>
      <c r="FH71" s="455"/>
      <c r="FI71" s="455"/>
      <c r="FJ71" s="455"/>
      <c r="FK71" s="455"/>
      <c r="FL71" s="455"/>
      <c r="FM71" s="455"/>
      <c r="FN71" s="455"/>
      <c r="FO71" s="455"/>
      <c r="FP71" s="455"/>
      <c r="FQ71" s="455"/>
      <c r="FR71" s="455"/>
      <c r="FS71" s="455"/>
      <c r="FT71" s="455"/>
      <c r="FU71" s="455"/>
      <c r="FV71" s="455"/>
      <c r="FW71" s="455"/>
      <c r="FX71" s="455"/>
      <c r="FY71" s="454" t="s">
        <v>79</v>
      </c>
      <c r="FZ71" s="455"/>
      <c r="GA71" s="455"/>
      <c r="GB71" s="455"/>
      <c r="GC71" s="455"/>
      <c r="GD71" s="455"/>
      <c r="GE71" s="455"/>
      <c r="GF71" s="455"/>
      <c r="GG71" s="455"/>
      <c r="GH71" s="455"/>
      <c r="GI71" s="455"/>
      <c r="GJ71" s="455"/>
      <c r="GK71" s="455"/>
      <c r="GL71" s="455"/>
      <c r="GM71" s="455"/>
      <c r="GN71" s="455"/>
      <c r="GO71" s="455"/>
      <c r="GP71" s="455"/>
      <c r="GQ71" s="455"/>
      <c r="GR71" s="455"/>
      <c r="GS71" s="455"/>
      <c r="GT71" s="455"/>
      <c r="GU71" s="455"/>
      <c r="GV71" s="455"/>
      <c r="GW71" s="455"/>
      <c r="GX71" s="455"/>
      <c r="GY71" s="455"/>
      <c r="GZ71" s="455"/>
      <c r="HA71" s="455"/>
      <c r="HB71" s="455"/>
      <c r="HC71" s="455"/>
      <c r="HD71" s="455"/>
      <c r="HE71" s="455"/>
      <c r="HF71" s="455"/>
      <c r="HG71" s="455"/>
      <c r="HH71" s="455"/>
    </row>
    <row r="72" spans="1:216" ht="25.5" customHeight="1" x14ac:dyDescent="0.2">
      <c r="A72" s="444" t="str">
        <f>CONCATENATE("Förderkennzeichen: ",'Projektkostenkalkulation EP'!$B$6)</f>
        <v xml:space="preserve">Förderkennzeichen: </v>
      </c>
      <c r="B72" s="445"/>
      <c r="C72" s="445"/>
      <c r="D72" s="445"/>
      <c r="E72" s="445"/>
      <c r="F72" s="445"/>
      <c r="G72" s="445"/>
      <c r="H72" s="445"/>
      <c r="I72" s="445"/>
      <c r="J72" s="445"/>
      <c r="K72" s="445"/>
      <c r="L72" s="445"/>
      <c r="M72" s="445"/>
      <c r="N72" s="445"/>
      <c r="O72" s="445"/>
      <c r="P72" s="445"/>
      <c r="Q72" s="445"/>
      <c r="R72" s="445"/>
      <c r="S72" s="446"/>
      <c r="T72" s="447" t="str">
        <f>"Projektmitarbeiter(in) Name: " &amp; RIGHT( 'Projektkostenkalkulation EP'!$A26, (LEN('Projektkostenkalkulation EP'!$A26)-SEARCH(" ",'Projektkostenkalkulation EP'!$A26)))</f>
        <v>Projektmitarbeiter(in) Name: Name 1 / GF</v>
      </c>
      <c r="U72" s="448"/>
      <c r="V72" s="448"/>
      <c r="W72" s="448"/>
      <c r="X72" s="448"/>
      <c r="Y72" s="448"/>
      <c r="Z72" s="448"/>
      <c r="AA72" s="448"/>
      <c r="AB72" s="448"/>
      <c r="AC72" s="448"/>
      <c r="AD72" s="448"/>
      <c r="AE72" s="448"/>
      <c r="AF72" s="448"/>
      <c r="AG72" s="449"/>
      <c r="AH72" s="450" t="str">
        <f>"Monat: "&amp;TEXT(EDATE('Projektkostenkalkulation EP'!$B$8,6),"MMMM")&amp;" / "&amp;TEXT(EDATE('Projektkostenkalkulation EP'!$B$8,7),"MMMM")&amp;" / "&amp;TEXT(EDATE('Projektkostenkalkulation EP'!$B$8,8),"MMMM")</f>
        <v>Monat: Juli / August / September</v>
      </c>
      <c r="AI72" s="445"/>
      <c r="AJ72" s="456"/>
      <c r="AK72" s="444" t="str">
        <f>CONCATENATE("Förderkennzeichen: ",'Projektkostenkalkulation EP'!$B$6 )</f>
        <v xml:space="preserve">Förderkennzeichen: </v>
      </c>
      <c r="AL72" s="445"/>
      <c r="AM72" s="445"/>
      <c r="AN72" s="445"/>
      <c r="AO72" s="445"/>
      <c r="AP72" s="445"/>
      <c r="AQ72" s="445"/>
      <c r="AR72" s="445"/>
      <c r="AS72" s="445"/>
      <c r="AT72" s="445"/>
      <c r="AU72" s="445"/>
      <c r="AV72" s="445"/>
      <c r="AW72" s="445"/>
      <c r="AX72" s="445"/>
      <c r="AY72" s="445"/>
      <c r="AZ72" s="445"/>
      <c r="BA72" s="445"/>
      <c r="BB72" s="445"/>
      <c r="BC72" s="446"/>
      <c r="BD72" s="447" t="str">
        <f>"Projektmitarbeiter(in) Name: " &amp; RIGHT( 'Projektkostenkalkulation EP'!$A27, (LEN('Projektkostenkalkulation EP'!$A27)-SEARCH(" ",'Projektkostenkalkulation EP'!$A27)))</f>
        <v>Projektmitarbeiter(in) Name: Name 2 / GF</v>
      </c>
      <c r="BE72" s="448"/>
      <c r="BF72" s="448"/>
      <c r="BG72" s="448"/>
      <c r="BH72" s="448"/>
      <c r="BI72" s="448"/>
      <c r="BJ72" s="448"/>
      <c r="BK72" s="448"/>
      <c r="BL72" s="448"/>
      <c r="BM72" s="448"/>
      <c r="BN72" s="448"/>
      <c r="BO72" s="448"/>
      <c r="BP72" s="448"/>
      <c r="BQ72" s="449"/>
      <c r="BR72" s="450" t="str">
        <f>"Monat: "&amp;TEXT(EDATE('Projektkostenkalkulation EP'!$B$8,6),"MMMM")&amp;" / "&amp;TEXT(EDATE('Projektkostenkalkulation EP'!$B$8,7),"MMMM")&amp;" / "&amp;TEXT(EDATE('Projektkostenkalkulation EP'!$B$8,8),"MMMM")</f>
        <v>Monat: Juli / August / September</v>
      </c>
      <c r="BS72" s="445"/>
      <c r="BT72" s="456"/>
      <c r="BU72" s="444" t="str">
        <f xml:space="preserve"> CONCATENATE("Förderkennzeichen: ",'Projektkostenkalkulation EP'!$B$6 )</f>
        <v xml:space="preserve">Förderkennzeichen: </v>
      </c>
      <c r="BV72" s="445"/>
      <c r="BW72" s="445"/>
      <c r="BX72" s="445"/>
      <c r="BY72" s="445"/>
      <c r="BZ72" s="445"/>
      <c r="CA72" s="445"/>
      <c r="CB72" s="445"/>
      <c r="CC72" s="445"/>
      <c r="CD72" s="445"/>
      <c r="CE72" s="445"/>
      <c r="CF72" s="445"/>
      <c r="CG72" s="445"/>
      <c r="CH72" s="445"/>
      <c r="CI72" s="445"/>
      <c r="CJ72" s="445"/>
      <c r="CK72" s="445"/>
      <c r="CL72" s="445"/>
      <c r="CM72" s="446"/>
      <c r="CN72" s="447" t="str">
        <f>"Projektmitarbeiter(in) Name: " &amp; RIGHT( 'Projektkostenkalkulation EP'!$A28, (LEN('Projektkostenkalkulation EP'!$A28)-SEARCH(" ",'Projektkostenkalkulation EP'!$A28)))</f>
        <v>Projektmitarbeiter(in) Name: Name 3</v>
      </c>
      <c r="CO72" s="448"/>
      <c r="CP72" s="448"/>
      <c r="CQ72" s="448"/>
      <c r="CR72" s="448"/>
      <c r="CS72" s="448"/>
      <c r="CT72" s="448"/>
      <c r="CU72" s="448"/>
      <c r="CV72" s="448"/>
      <c r="CW72" s="448"/>
      <c r="CX72" s="448"/>
      <c r="CY72" s="448"/>
      <c r="CZ72" s="448"/>
      <c r="DA72" s="449"/>
      <c r="DB72" s="450" t="str">
        <f>"Monat: "&amp;TEXT(EDATE('Projektkostenkalkulation EP'!$B$8,6),"MMMM")&amp;" / "&amp;TEXT(EDATE('Projektkostenkalkulation EP'!$B$8,7),"MMMM")&amp;" / "&amp;TEXT(EDATE('Projektkostenkalkulation EP'!$B$8,8),"MMMM")</f>
        <v>Monat: Juli / August / September</v>
      </c>
      <c r="DC72" s="445"/>
      <c r="DD72" s="456"/>
      <c r="DE72" s="444" t="str">
        <f xml:space="preserve"> CONCATENATE("Förderkennzeichen: ",'Projektkostenkalkulation EP'!$B$6 )</f>
        <v xml:space="preserve">Förderkennzeichen: </v>
      </c>
      <c r="DF72" s="445"/>
      <c r="DG72" s="445"/>
      <c r="DH72" s="445"/>
      <c r="DI72" s="445"/>
      <c r="DJ72" s="445"/>
      <c r="DK72" s="445"/>
      <c r="DL72" s="445"/>
      <c r="DM72" s="445"/>
      <c r="DN72" s="445"/>
      <c r="DO72" s="445"/>
      <c r="DP72" s="445"/>
      <c r="DQ72" s="445"/>
      <c r="DR72" s="445"/>
      <c r="DS72" s="445"/>
      <c r="DT72" s="445"/>
      <c r="DU72" s="445"/>
      <c r="DV72" s="445"/>
      <c r="DW72" s="446"/>
      <c r="DX72" s="447" t="str">
        <f>"Projektmitarbeiter(in) Name: " &amp; RIGHT( 'Projektkostenkalkulation EP'!$A29, (LEN('Projektkostenkalkulation EP'!$A29)-SEARCH(" ",'Projektkostenkalkulation EP'!$A29)))</f>
        <v>Projektmitarbeiter(in) Name: Name 4</v>
      </c>
      <c r="DY72" s="448"/>
      <c r="DZ72" s="448"/>
      <c r="EA72" s="448"/>
      <c r="EB72" s="448"/>
      <c r="EC72" s="448"/>
      <c r="ED72" s="448"/>
      <c r="EE72" s="448"/>
      <c r="EF72" s="448"/>
      <c r="EG72" s="448"/>
      <c r="EH72" s="448"/>
      <c r="EI72" s="448"/>
      <c r="EJ72" s="448"/>
      <c r="EK72" s="449"/>
      <c r="EL72" s="450" t="str">
        <f>"Monat: "&amp;TEXT(EDATE('Projektkostenkalkulation EP'!$B$8,6),"MMMM")&amp;" / "&amp;TEXT(EDATE('Projektkostenkalkulation EP'!$B$8,7),"MMMM")&amp;" / "&amp;TEXT(EDATE('Projektkostenkalkulation EP'!$B$8,8),"MMMM")</f>
        <v>Monat: Juli / August / September</v>
      </c>
      <c r="EM72" s="445"/>
      <c r="EN72" s="456"/>
      <c r="EO72" s="444" t="str">
        <f xml:space="preserve"> CONCATENATE("Förderkennzeichen: ",'Projektkostenkalkulation EP'!$B$6 )</f>
        <v xml:space="preserve">Förderkennzeichen: </v>
      </c>
      <c r="EP72" s="445"/>
      <c r="EQ72" s="445"/>
      <c r="ER72" s="445"/>
      <c r="ES72" s="445"/>
      <c r="ET72" s="445"/>
      <c r="EU72" s="445"/>
      <c r="EV72" s="445"/>
      <c r="EW72" s="445"/>
      <c r="EX72" s="445"/>
      <c r="EY72" s="445"/>
      <c r="EZ72" s="445"/>
      <c r="FA72" s="445"/>
      <c r="FB72" s="445"/>
      <c r="FC72" s="445"/>
      <c r="FD72" s="445"/>
      <c r="FE72" s="445"/>
      <c r="FF72" s="445"/>
      <c r="FG72" s="446"/>
      <c r="FH72" s="447" t="str">
        <f>"Projektmitarbeiter(in) Name: " &amp; RIGHT( 'Projektkostenkalkulation EP'!$A30, (LEN('Projektkostenkalkulation EP'!$A30)-SEARCH(" ",'Projektkostenkalkulation EP'!$A30)))</f>
        <v>Projektmitarbeiter(in) Name: Name 5</v>
      </c>
      <c r="FI72" s="448"/>
      <c r="FJ72" s="448"/>
      <c r="FK72" s="448"/>
      <c r="FL72" s="448"/>
      <c r="FM72" s="448"/>
      <c r="FN72" s="448"/>
      <c r="FO72" s="448"/>
      <c r="FP72" s="448"/>
      <c r="FQ72" s="448"/>
      <c r="FR72" s="448"/>
      <c r="FS72" s="448"/>
      <c r="FT72" s="448"/>
      <c r="FU72" s="449"/>
      <c r="FV72" s="450" t="str">
        <f>"Monat: "&amp;TEXT(EDATE('Projektkostenkalkulation EP'!$B$8,6),"MMMM")&amp;" / "&amp;TEXT(EDATE('Projektkostenkalkulation EP'!$B$8,7),"MMMM")&amp;" / "&amp;TEXT(EDATE('Projektkostenkalkulation EP'!$B$8,8),"MMMM")</f>
        <v>Monat: Juli / August / September</v>
      </c>
      <c r="FW72" s="445"/>
      <c r="FX72" s="456"/>
      <c r="FY72" s="444" t="str">
        <f xml:space="preserve"> CONCATENATE("Förderkennzeichen: ",'Projektkostenkalkulation EP'!$B$6 )</f>
        <v xml:space="preserve">Förderkennzeichen: </v>
      </c>
      <c r="FZ72" s="445"/>
      <c r="GA72" s="445"/>
      <c r="GB72" s="445"/>
      <c r="GC72" s="445"/>
      <c r="GD72" s="445"/>
      <c r="GE72" s="445"/>
      <c r="GF72" s="445"/>
      <c r="GG72" s="445"/>
      <c r="GH72" s="445"/>
      <c r="GI72" s="445"/>
      <c r="GJ72" s="445"/>
      <c r="GK72" s="445"/>
      <c r="GL72" s="445"/>
      <c r="GM72" s="445"/>
      <c r="GN72" s="445"/>
      <c r="GO72" s="445"/>
      <c r="GP72" s="445"/>
      <c r="GQ72" s="446"/>
      <c r="GR72" s="447" t="str">
        <f>"Projektmitarbeiter(in) Name: " &amp; RIGHT( 'Projektkostenkalkulation EP'!$A31, (LEN('Projektkostenkalkulation EP'!$A31)-SEARCH(" ",'Projektkostenkalkulation EP'!$A31)))</f>
        <v>Projektmitarbeiter(in) Name: Name 6</v>
      </c>
      <c r="GS72" s="448"/>
      <c r="GT72" s="448"/>
      <c r="GU72" s="448"/>
      <c r="GV72" s="448"/>
      <c r="GW72" s="448"/>
      <c r="GX72" s="448"/>
      <c r="GY72" s="448"/>
      <c r="GZ72" s="448"/>
      <c r="HA72" s="448"/>
      <c r="HB72" s="448"/>
      <c r="HC72" s="448"/>
      <c r="HD72" s="448"/>
      <c r="HE72" s="449"/>
      <c r="HF72" s="450" t="str">
        <f>"Monat: "&amp;TEXT(EDATE('Projektkostenkalkulation EP'!$B$8,6),"MMMM")&amp;" / "&amp;TEXT(EDATE('Projektkostenkalkulation EP'!$B$8,7),"MMMM")&amp;" / "&amp;TEXT(EDATE('Projektkostenkalkulation EP'!$B$8,8),"MMMM")</f>
        <v>Monat: Juli / August / September</v>
      </c>
      <c r="HG72" s="445"/>
      <c r="HH72" s="456"/>
    </row>
    <row r="73" spans="1:216" ht="14.25" customHeight="1" x14ac:dyDescent="0.2">
      <c r="A73" s="410" t="str">
        <f>"Kurzbezeichnung des FuE-Projekts: "&amp;'Projektkostenkalkulation EP'!$F$4</f>
        <v>Kurzbezeichnung des FuE-Projekts: Beispielprojekt</v>
      </c>
      <c r="B73" s="411"/>
      <c r="C73" s="411"/>
      <c r="D73" s="411"/>
      <c r="E73" s="411"/>
      <c r="F73" s="411"/>
      <c r="G73" s="411"/>
      <c r="H73" s="411"/>
      <c r="I73" s="411"/>
      <c r="J73" s="411"/>
      <c r="K73" s="411"/>
      <c r="L73" s="411"/>
      <c r="M73" s="411"/>
      <c r="N73" s="479"/>
      <c r="O73" s="479"/>
      <c r="P73" s="479"/>
      <c r="Q73" s="479"/>
      <c r="R73" s="479"/>
      <c r="S73" s="480"/>
      <c r="T73" s="416" t="str">
        <f>"Vorname: " &amp; LEFT( 'Projektkostenkalkulation EP'!A26, SEARCH(" ",'Projektkostenkalkulation EP'!A26))</f>
        <v xml:space="preserve">Vorname: Vorname </v>
      </c>
      <c r="U73" s="417"/>
      <c r="V73" s="417"/>
      <c r="W73" s="417"/>
      <c r="X73" s="417"/>
      <c r="Y73" s="417"/>
      <c r="Z73" s="417"/>
      <c r="AA73" s="417"/>
      <c r="AB73" s="417"/>
      <c r="AC73" s="417"/>
      <c r="AD73" s="417"/>
      <c r="AE73" s="417"/>
      <c r="AF73" s="417"/>
      <c r="AG73" s="418"/>
      <c r="AH73" s="483" t="str">
        <f>"Jahr: " &amp; TEXT(EDATE('Projektkostenkalkulation EP'!$B$8,7),"JJJJ")</f>
        <v>Jahr: 2024</v>
      </c>
      <c r="AI73" s="483"/>
      <c r="AJ73" s="484"/>
      <c r="AK73" s="410" t="str">
        <f>"Kurzbezeichnung des FuE-Projekts: "&amp;'Projektkostenkalkulation EP'!$F$4</f>
        <v>Kurzbezeichnung des FuE-Projekts: Beispielprojekt</v>
      </c>
      <c r="AL73" s="411"/>
      <c r="AM73" s="411"/>
      <c r="AN73" s="411"/>
      <c r="AO73" s="411"/>
      <c r="AP73" s="411"/>
      <c r="AQ73" s="411"/>
      <c r="AR73" s="411"/>
      <c r="AS73" s="411"/>
      <c r="AT73" s="411"/>
      <c r="AU73" s="411"/>
      <c r="AV73" s="411"/>
      <c r="AW73" s="411"/>
      <c r="AX73" s="479"/>
      <c r="AY73" s="479"/>
      <c r="AZ73" s="479"/>
      <c r="BA73" s="479"/>
      <c r="BB73" s="479"/>
      <c r="BC73" s="480"/>
      <c r="BD73" s="416" t="str">
        <f>"Vorname: " &amp; LEFT( 'Projektkostenkalkulation EP'!$A27, SEARCH(" ",'Projektkostenkalkulation EP'!$A27))</f>
        <v xml:space="preserve">Vorname: Vorname </v>
      </c>
      <c r="BE73" s="417"/>
      <c r="BF73" s="417"/>
      <c r="BG73" s="417"/>
      <c r="BH73" s="417"/>
      <c r="BI73" s="417"/>
      <c r="BJ73" s="417"/>
      <c r="BK73" s="417"/>
      <c r="BL73" s="417"/>
      <c r="BM73" s="417"/>
      <c r="BN73" s="417"/>
      <c r="BO73" s="417"/>
      <c r="BP73" s="417"/>
      <c r="BQ73" s="418"/>
      <c r="BR73" s="483" t="str">
        <f>"Jahr: " &amp; TEXT(EDATE('Projektkostenkalkulation EP'!$B$8,7),"JJJJ")</f>
        <v>Jahr: 2024</v>
      </c>
      <c r="BS73" s="483"/>
      <c r="BT73" s="484"/>
      <c r="BU73" s="410" t="str">
        <f>"Kurzbezeichnung des FuE-Projekts: "&amp;'Projektkostenkalkulation EP'!$F$4</f>
        <v>Kurzbezeichnung des FuE-Projekts: Beispielprojekt</v>
      </c>
      <c r="BV73" s="411"/>
      <c r="BW73" s="411"/>
      <c r="BX73" s="411"/>
      <c r="BY73" s="411"/>
      <c r="BZ73" s="411"/>
      <c r="CA73" s="411"/>
      <c r="CB73" s="411"/>
      <c r="CC73" s="411"/>
      <c r="CD73" s="411"/>
      <c r="CE73" s="411"/>
      <c r="CF73" s="411"/>
      <c r="CG73" s="411"/>
      <c r="CH73" s="479"/>
      <c r="CI73" s="479"/>
      <c r="CJ73" s="479"/>
      <c r="CK73" s="479"/>
      <c r="CL73" s="479"/>
      <c r="CM73" s="480"/>
      <c r="CN73" s="416" t="str">
        <f>"Vorname: " &amp; LEFT( 'Projektkostenkalkulation EP'!$A28, SEARCH(" ",'Projektkostenkalkulation EP'!$A28))</f>
        <v xml:space="preserve">Vorname: Vorname </v>
      </c>
      <c r="CO73" s="417"/>
      <c r="CP73" s="417"/>
      <c r="CQ73" s="417"/>
      <c r="CR73" s="417"/>
      <c r="CS73" s="417"/>
      <c r="CT73" s="417"/>
      <c r="CU73" s="417"/>
      <c r="CV73" s="417"/>
      <c r="CW73" s="417"/>
      <c r="CX73" s="417"/>
      <c r="CY73" s="417"/>
      <c r="CZ73" s="417"/>
      <c r="DA73" s="418"/>
      <c r="DB73" s="483" t="str">
        <f>"Jahr: " &amp; TEXT(EDATE('Projektkostenkalkulation EP'!$B$8,7),"JJJJ")</f>
        <v>Jahr: 2024</v>
      </c>
      <c r="DC73" s="483"/>
      <c r="DD73" s="484"/>
      <c r="DE73" s="410" t="str">
        <f>"Kurzbezeichnung des FuE-Projekts: "&amp;'Projektkostenkalkulation EP'!$F$4</f>
        <v>Kurzbezeichnung des FuE-Projekts: Beispielprojekt</v>
      </c>
      <c r="DF73" s="411"/>
      <c r="DG73" s="411"/>
      <c r="DH73" s="411"/>
      <c r="DI73" s="411"/>
      <c r="DJ73" s="411"/>
      <c r="DK73" s="411"/>
      <c r="DL73" s="411"/>
      <c r="DM73" s="411"/>
      <c r="DN73" s="411"/>
      <c r="DO73" s="411"/>
      <c r="DP73" s="411"/>
      <c r="DQ73" s="411"/>
      <c r="DR73" s="479"/>
      <c r="DS73" s="479"/>
      <c r="DT73" s="479"/>
      <c r="DU73" s="479"/>
      <c r="DV73" s="479"/>
      <c r="DW73" s="480"/>
      <c r="DX73" s="416" t="str">
        <f>"Vorname: " &amp; LEFT( 'Projektkostenkalkulation EP'!$A29, SEARCH(" ",'Projektkostenkalkulation EP'!$A29))</f>
        <v xml:space="preserve">Vorname: Vorname </v>
      </c>
      <c r="DY73" s="417"/>
      <c r="DZ73" s="417"/>
      <c r="EA73" s="417"/>
      <c r="EB73" s="417"/>
      <c r="EC73" s="417"/>
      <c r="ED73" s="417"/>
      <c r="EE73" s="417"/>
      <c r="EF73" s="417"/>
      <c r="EG73" s="417"/>
      <c r="EH73" s="417"/>
      <c r="EI73" s="417"/>
      <c r="EJ73" s="417"/>
      <c r="EK73" s="418"/>
      <c r="EL73" s="483" t="str">
        <f>"Jahr: " &amp; TEXT(EDATE('Projektkostenkalkulation EP'!$B$8,7),"JJJJ")</f>
        <v>Jahr: 2024</v>
      </c>
      <c r="EM73" s="483"/>
      <c r="EN73" s="484"/>
      <c r="EO73" s="410" t="str">
        <f>"Kurzbezeichnung des FuE-Projekts: "&amp;'Projektkostenkalkulation EP'!$F$4</f>
        <v>Kurzbezeichnung des FuE-Projekts: Beispielprojekt</v>
      </c>
      <c r="EP73" s="411"/>
      <c r="EQ73" s="411"/>
      <c r="ER73" s="411"/>
      <c r="ES73" s="411"/>
      <c r="ET73" s="411"/>
      <c r="EU73" s="411"/>
      <c r="EV73" s="411"/>
      <c r="EW73" s="411"/>
      <c r="EX73" s="411"/>
      <c r="EY73" s="411"/>
      <c r="EZ73" s="411"/>
      <c r="FA73" s="411"/>
      <c r="FB73" s="479"/>
      <c r="FC73" s="479"/>
      <c r="FD73" s="479"/>
      <c r="FE73" s="479"/>
      <c r="FF73" s="479"/>
      <c r="FG73" s="480"/>
      <c r="FH73" s="416" t="str">
        <f>"Vorname: " &amp; LEFT( 'Projektkostenkalkulation EP'!$A30, SEARCH(" ",'Projektkostenkalkulation EP'!$A30))</f>
        <v xml:space="preserve">Vorname: Vorname </v>
      </c>
      <c r="FI73" s="417"/>
      <c r="FJ73" s="417"/>
      <c r="FK73" s="417"/>
      <c r="FL73" s="417"/>
      <c r="FM73" s="417"/>
      <c r="FN73" s="417"/>
      <c r="FO73" s="417"/>
      <c r="FP73" s="417"/>
      <c r="FQ73" s="417"/>
      <c r="FR73" s="417"/>
      <c r="FS73" s="417"/>
      <c r="FT73" s="417"/>
      <c r="FU73" s="418"/>
      <c r="FV73" s="483" t="str">
        <f>"Jahr: " &amp; TEXT(EDATE('Projektkostenkalkulation EP'!$B$8,7),"JJJJ")</f>
        <v>Jahr: 2024</v>
      </c>
      <c r="FW73" s="483"/>
      <c r="FX73" s="484"/>
      <c r="FY73" s="410" t="str">
        <f>"Kurzbezeichnung des FuE-Projekts: "&amp;'Projektkostenkalkulation EP'!$F$4</f>
        <v>Kurzbezeichnung des FuE-Projekts: Beispielprojekt</v>
      </c>
      <c r="FZ73" s="411"/>
      <c r="GA73" s="411"/>
      <c r="GB73" s="411"/>
      <c r="GC73" s="411"/>
      <c r="GD73" s="411"/>
      <c r="GE73" s="411"/>
      <c r="GF73" s="411"/>
      <c r="GG73" s="411"/>
      <c r="GH73" s="411"/>
      <c r="GI73" s="411"/>
      <c r="GJ73" s="411"/>
      <c r="GK73" s="411"/>
      <c r="GL73" s="479"/>
      <c r="GM73" s="479"/>
      <c r="GN73" s="479"/>
      <c r="GO73" s="479"/>
      <c r="GP73" s="479"/>
      <c r="GQ73" s="480"/>
      <c r="GR73" s="416" t="str">
        <f>"Vorname: " &amp; LEFT( 'Projektkostenkalkulation EP'!$A31, SEARCH(" ",'Projektkostenkalkulation EP'!$A31))</f>
        <v xml:space="preserve">Vorname: Vorname </v>
      </c>
      <c r="GS73" s="417"/>
      <c r="GT73" s="417"/>
      <c r="GU73" s="417"/>
      <c r="GV73" s="417"/>
      <c r="GW73" s="417"/>
      <c r="GX73" s="417"/>
      <c r="GY73" s="417"/>
      <c r="GZ73" s="417"/>
      <c r="HA73" s="417"/>
      <c r="HB73" s="417"/>
      <c r="HC73" s="417"/>
      <c r="HD73" s="417"/>
      <c r="HE73" s="418"/>
      <c r="HF73" s="483" t="str">
        <f>"Jahr: " &amp; TEXT(EDATE('Projektkostenkalkulation EP'!$B$8,7),"JJJJ")</f>
        <v>Jahr: 2024</v>
      </c>
      <c r="HG73" s="483"/>
      <c r="HH73" s="484"/>
    </row>
    <row r="74" spans="1:216" ht="15.75" customHeight="1" thickBot="1" x14ac:dyDescent="0.25">
      <c r="A74" s="413"/>
      <c r="B74" s="414"/>
      <c r="C74" s="414"/>
      <c r="D74" s="414"/>
      <c r="E74" s="414"/>
      <c r="F74" s="414"/>
      <c r="G74" s="414"/>
      <c r="H74" s="414"/>
      <c r="I74" s="414"/>
      <c r="J74" s="414"/>
      <c r="K74" s="414"/>
      <c r="L74" s="414"/>
      <c r="M74" s="414"/>
      <c r="N74" s="481"/>
      <c r="O74" s="481"/>
      <c r="P74" s="481"/>
      <c r="Q74" s="481"/>
      <c r="R74" s="481"/>
      <c r="S74" s="482"/>
      <c r="T74" s="419"/>
      <c r="U74" s="420"/>
      <c r="V74" s="420"/>
      <c r="W74" s="420"/>
      <c r="X74" s="420"/>
      <c r="Y74" s="420"/>
      <c r="Z74" s="420"/>
      <c r="AA74" s="420"/>
      <c r="AB74" s="420"/>
      <c r="AC74" s="420"/>
      <c r="AD74" s="420"/>
      <c r="AE74" s="420"/>
      <c r="AF74" s="420"/>
      <c r="AG74" s="421"/>
      <c r="AH74" s="485"/>
      <c r="AI74" s="485"/>
      <c r="AJ74" s="486"/>
      <c r="AK74" s="413"/>
      <c r="AL74" s="414"/>
      <c r="AM74" s="414"/>
      <c r="AN74" s="414"/>
      <c r="AO74" s="414"/>
      <c r="AP74" s="414"/>
      <c r="AQ74" s="414"/>
      <c r="AR74" s="414"/>
      <c r="AS74" s="414"/>
      <c r="AT74" s="414"/>
      <c r="AU74" s="414"/>
      <c r="AV74" s="414"/>
      <c r="AW74" s="414"/>
      <c r="AX74" s="481"/>
      <c r="AY74" s="481"/>
      <c r="AZ74" s="481"/>
      <c r="BA74" s="481"/>
      <c r="BB74" s="481"/>
      <c r="BC74" s="482"/>
      <c r="BD74" s="419"/>
      <c r="BE74" s="420"/>
      <c r="BF74" s="420"/>
      <c r="BG74" s="420"/>
      <c r="BH74" s="420"/>
      <c r="BI74" s="420"/>
      <c r="BJ74" s="420"/>
      <c r="BK74" s="420"/>
      <c r="BL74" s="420"/>
      <c r="BM74" s="420"/>
      <c r="BN74" s="420"/>
      <c r="BO74" s="420"/>
      <c r="BP74" s="420"/>
      <c r="BQ74" s="421"/>
      <c r="BR74" s="485"/>
      <c r="BS74" s="485"/>
      <c r="BT74" s="486"/>
      <c r="BU74" s="413"/>
      <c r="BV74" s="414"/>
      <c r="BW74" s="414"/>
      <c r="BX74" s="414"/>
      <c r="BY74" s="414"/>
      <c r="BZ74" s="414"/>
      <c r="CA74" s="414"/>
      <c r="CB74" s="414"/>
      <c r="CC74" s="414"/>
      <c r="CD74" s="414"/>
      <c r="CE74" s="414"/>
      <c r="CF74" s="414"/>
      <c r="CG74" s="414"/>
      <c r="CH74" s="481"/>
      <c r="CI74" s="481"/>
      <c r="CJ74" s="481"/>
      <c r="CK74" s="481"/>
      <c r="CL74" s="481"/>
      <c r="CM74" s="482"/>
      <c r="CN74" s="419"/>
      <c r="CO74" s="420"/>
      <c r="CP74" s="420"/>
      <c r="CQ74" s="420"/>
      <c r="CR74" s="420"/>
      <c r="CS74" s="420"/>
      <c r="CT74" s="420"/>
      <c r="CU74" s="420"/>
      <c r="CV74" s="420"/>
      <c r="CW74" s="420"/>
      <c r="CX74" s="420"/>
      <c r="CY74" s="420"/>
      <c r="CZ74" s="420"/>
      <c r="DA74" s="421"/>
      <c r="DB74" s="485"/>
      <c r="DC74" s="485"/>
      <c r="DD74" s="486"/>
      <c r="DE74" s="413"/>
      <c r="DF74" s="414"/>
      <c r="DG74" s="414"/>
      <c r="DH74" s="414"/>
      <c r="DI74" s="414"/>
      <c r="DJ74" s="414"/>
      <c r="DK74" s="414"/>
      <c r="DL74" s="414"/>
      <c r="DM74" s="414"/>
      <c r="DN74" s="414"/>
      <c r="DO74" s="414"/>
      <c r="DP74" s="414"/>
      <c r="DQ74" s="414"/>
      <c r="DR74" s="481"/>
      <c r="DS74" s="481"/>
      <c r="DT74" s="481"/>
      <c r="DU74" s="481"/>
      <c r="DV74" s="481"/>
      <c r="DW74" s="482"/>
      <c r="DX74" s="419"/>
      <c r="DY74" s="420"/>
      <c r="DZ74" s="420"/>
      <c r="EA74" s="420"/>
      <c r="EB74" s="420"/>
      <c r="EC74" s="420"/>
      <c r="ED74" s="420"/>
      <c r="EE74" s="420"/>
      <c r="EF74" s="420"/>
      <c r="EG74" s="420"/>
      <c r="EH74" s="420"/>
      <c r="EI74" s="420"/>
      <c r="EJ74" s="420"/>
      <c r="EK74" s="421"/>
      <c r="EL74" s="485"/>
      <c r="EM74" s="485"/>
      <c r="EN74" s="486"/>
      <c r="EO74" s="413"/>
      <c r="EP74" s="414"/>
      <c r="EQ74" s="414"/>
      <c r="ER74" s="414"/>
      <c r="ES74" s="414"/>
      <c r="ET74" s="414"/>
      <c r="EU74" s="414"/>
      <c r="EV74" s="414"/>
      <c r="EW74" s="414"/>
      <c r="EX74" s="414"/>
      <c r="EY74" s="414"/>
      <c r="EZ74" s="414"/>
      <c r="FA74" s="414"/>
      <c r="FB74" s="481"/>
      <c r="FC74" s="481"/>
      <c r="FD74" s="481"/>
      <c r="FE74" s="481"/>
      <c r="FF74" s="481"/>
      <c r="FG74" s="482"/>
      <c r="FH74" s="419"/>
      <c r="FI74" s="420"/>
      <c r="FJ74" s="420"/>
      <c r="FK74" s="420"/>
      <c r="FL74" s="420"/>
      <c r="FM74" s="420"/>
      <c r="FN74" s="420"/>
      <c r="FO74" s="420"/>
      <c r="FP74" s="420"/>
      <c r="FQ74" s="420"/>
      <c r="FR74" s="420"/>
      <c r="FS74" s="420"/>
      <c r="FT74" s="420"/>
      <c r="FU74" s="421"/>
      <c r="FV74" s="485"/>
      <c r="FW74" s="485"/>
      <c r="FX74" s="486"/>
      <c r="FY74" s="413"/>
      <c r="FZ74" s="414"/>
      <c r="GA74" s="414"/>
      <c r="GB74" s="414"/>
      <c r="GC74" s="414"/>
      <c r="GD74" s="414"/>
      <c r="GE74" s="414"/>
      <c r="GF74" s="414"/>
      <c r="GG74" s="414"/>
      <c r="GH74" s="414"/>
      <c r="GI74" s="414"/>
      <c r="GJ74" s="414"/>
      <c r="GK74" s="414"/>
      <c r="GL74" s="481"/>
      <c r="GM74" s="481"/>
      <c r="GN74" s="481"/>
      <c r="GO74" s="481"/>
      <c r="GP74" s="481"/>
      <c r="GQ74" s="482"/>
      <c r="GR74" s="419"/>
      <c r="GS74" s="420"/>
      <c r="GT74" s="420"/>
      <c r="GU74" s="420"/>
      <c r="GV74" s="420"/>
      <c r="GW74" s="420"/>
      <c r="GX74" s="420"/>
      <c r="GY74" s="420"/>
      <c r="GZ74" s="420"/>
      <c r="HA74" s="420"/>
      <c r="HB74" s="420"/>
      <c r="HC74" s="420"/>
      <c r="HD74" s="420"/>
      <c r="HE74" s="421"/>
      <c r="HF74" s="485"/>
      <c r="HG74" s="485"/>
      <c r="HH74" s="486"/>
    </row>
    <row r="75" spans="1:216" ht="14.25" customHeight="1" x14ac:dyDescent="0.2">
      <c r="A75" s="424" t="s">
        <v>59</v>
      </c>
      <c r="B75" s="427" t="s">
        <v>60</v>
      </c>
      <c r="C75" s="430" t="s">
        <v>61</v>
      </c>
      <c r="D75" s="431"/>
      <c r="E75" s="431"/>
      <c r="F75" s="431"/>
      <c r="G75" s="431"/>
      <c r="H75" s="431"/>
      <c r="I75" s="431"/>
      <c r="J75" s="431"/>
      <c r="K75" s="431"/>
      <c r="L75" s="431"/>
      <c r="M75" s="431"/>
      <c r="N75" s="489"/>
      <c r="O75" s="489"/>
      <c r="P75" s="489"/>
      <c r="Q75" s="489"/>
      <c r="R75" s="489"/>
      <c r="S75" s="489"/>
      <c r="T75" s="489"/>
      <c r="U75" s="489"/>
      <c r="V75" s="489"/>
      <c r="W75" s="489"/>
      <c r="X75" s="489"/>
      <c r="Y75" s="489"/>
      <c r="Z75" s="489"/>
      <c r="AA75" s="489"/>
      <c r="AB75" s="489"/>
      <c r="AC75" s="489"/>
      <c r="AD75" s="489"/>
      <c r="AE75" s="489"/>
      <c r="AF75" s="489"/>
      <c r="AG75" s="489"/>
      <c r="AH75" s="489"/>
      <c r="AI75" s="489"/>
      <c r="AJ75" s="433" t="s">
        <v>62</v>
      </c>
      <c r="AK75" s="424" t="s">
        <v>59</v>
      </c>
      <c r="AL75" s="427" t="s">
        <v>60</v>
      </c>
      <c r="AM75" s="430" t="s">
        <v>61</v>
      </c>
      <c r="AN75" s="431"/>
      <c r="AO75" s="431"/>
      <c r="AP75" s="431"/>
      <c r="AQ75" s="431"/>
      <c r="AR75" s="431"/>
      <c r="AS75" s="431"/>
      <c r="AT75" s="431"/>
      <c r="AU75" s="431"/>
      <c r="AV75" s="431"/>
      <c r="AW75" s="431"/>
      <c r="AX75" s="489"/>
      <c r="AY75" s="489"/>
      <c r="AZ75" s="489"/>
      <c r="BA75" s="489"/>
      <c r="BB75" s="489"/>
      <c r="BC75" s="489"/>
      <c r="BD75" s="489"/>
      <c r="BE75" s="489"/>
      <c r="BF75" s="489"/>
      <c r="BG75" s="489"/>
      <c r="BH75" s="489"/>
      <c r="BI75" s="489"/>
      <c r="BJ75" s="489"/>
      <c r="BK75" s="489"/>
      <c r="BL75" s="489"/>
      <c r="BM75" s="489"/>
      <c r="BN75" s="489"/>
      <c r="BO75" s="489"/>
      <c r="BP75" s="489"/>
      <c r="BQ75" s="489"/>
      <c r="BR75" s="489"/>
      <c r="BS75" s="489"/>
      <c r="BT75" s="433" t="s">
        <v>62</v>
      </c>
      <c r="BU75" s="424" t="s">
        <v>59</v>
      </c>
      <c r="BV75" s="427" t="s">
        <v>60</v>
      </c>
      <c r="BW75" s="430" t="s">
        <v>61</v>
      </c>
      <c r="BX75" s="431"/>
      <c r="BY75" s="431"/>
      <c r="BZ75" s="431"/>
      <c r="CA75" s="431"/>
      <c r="CB75" s="431"/>
      <c r="CC75" s="431"/>
      <c r="CD75" s="431"/>
      <c r="CE75" s="431"/>
      <c r="CF75" s="431"/>
      <c r="CG75" s="431"/>
      <c r="CH75" s="489"/>
      <c r="CI75" s="489"/>
      <c r="CJ75" s="489"/>
      <c r="CK75" s="489"/>
      <c r="CL75" s="489"/>
      <c r="CM75" s="489"/>
      <c r="CN75" s="489"/>
      <c r="CO75" s="489"/>
      <c r="CP75" s="489"/>
      <c r="CQ75" s="489"/>
      <c r="CR75" s="489"/>
      <c r="CS75" s="489"/>
      <c r="CT75" s="489"/>
      <c r="CU75" s="489"/>
      <c r="CV75" s="489"/>
      <c r="CW75" s="489"/>
      <c r="CX75" s="489"/>
      <c r="CY75" s="489"/>
      <c r="CZ75" s="489"/>
      <c r="DA75" s="489"/>
      <c r="DB75" s="489"/>
      <c r="DC75" s="489"/>
      <c r="DD75" s="433" t="s">
        <v>62</v>
      </c>
      <c r="DE75" s="424" t="s">
        <v>59</v>
      </c>
      <c r="DF75" s="427" t="s">
        <v>60</v>
      </c>
      <c r="DG75" s="430" t="s">
        <v>61</v>
      </c>
      <c r="DH75" s="431"/>
      <c r="DI75" s="431"/>
      <c r="DJ75" s="431"/>
      <c r="DK75" s="431"/>
      <c r="DL75" s="431"/>
      <c r="DM75" s="431"/>
      <c r="DN75" s="431"/>
      <c r="DO75" s="431"/>
      <c r="DP75" s="431"/>
      <c r="DQ75" s="431"/>
      <c r="DR75" s="489"/>
      <c r="DS75" s="489"/>
      <c r="DT75" s="489"/>
      <c r="DU75" s="489"/>
      <c r="DV75" s="489"/>
      <c r="DW75" s="489"/>
      <c r="DX75" s="489"/>
      <c r="DY75" s="489"/>
      <c r="DZ75" s="489"/>
      <c r="EA75" s="489"/>
      <c r="EB75" s="489"/>
      <c r="EC75" s="489"/>
      <c r="ED75" s="489"/>
      <c r="EE75" s="489"/>
      <c r="EF75" s="489"/>
      <c r="EG75" s="489"/>
      <c r="EH75" s="489"/>
      <c r="EI75" s="489"/>
      <c r="EJ75" s="489"/>
      <c r="EK75" s="489"/>
      <c r="EL75" s="489"/>
      <c r="EM75" s="489"/>
      <c r="EN75" s="433" t="s">
        <v>62</v>
      </c>
      <c r="EO75" s="424" t="s">
        <v>59</v>
      </c>
      <c r="EP75" s="427" t="s">
        <v>60</v>
      </c>
      <c r="EQ75" s="430" t="s">
        <v>61</v>
      </c>
      <c r="ER75" s="431"/>
      <c r="ES75" s="431"/>
      <c r="ET75" s="431"/>
      <c r="EU75" s="431"/>
      <c r="EV75" s="431"/>
      <c r="EW75" s="431"/>
      <c r="EX75" s="431"/>
      <c r="EY75" s="431"/>
      <c r="EZ75" s="431"/>
      <c r="FA75" s="431"/>
      <c r="FB75" s="489"/>
      <c r="FC75" s="489"/>
      <c r="FD75" s="489"/>
      <c r="FE75" s="489"/>
      <c r="FF75" s="489"/>
      <c r="FG75" s="489"/>
      <c r="FH75" s="489"/>
      <c r="FI75" s="489"/>
      <c r="FJ75" s="489"/>
      <c r="FK75" s="489"/>
      <c r="FL75" s="489"/>
      <c r="FM75" s="489"/>
      <c r="FN75" s="489"/>
      <c r="FO75" s="489"/>
      <c r="FP75" s="489"/>
      <c r="FQ75" s="489"/>
      <c r="FR75" s="489"/>
      <c r="FS75" s="489"/>
      <c r="FT75" s="489"/>
      <c r="FU75" s="489"/>
      <c r="FV75" s="489"/>
      <c r="FW75" s="489"/>
      <c r="FX75" s="433" t="s">
        <v>62</v>
      </c>
      <c r="FY75" s="424" t="s">
        <v>59</v>
      </c>
      <c r="FZ75" s="427" t="s">
        <v>60</v>
      </c>
      <c r="GA75" s="430" t="s">
        <v>61</v>
      </c>
      <c r="GB75" s="431"/>
      <c r="GC75" s="431"/>
      <c r="GD75" s="431"/>
      <c r="GE75" s="431"/>
      <c r="GF75" s="431"/>
      <c r="GG75" s="431"/>
      <c r="GH75" s="431"/>
      <c r="GI75" s="431"/>
      <c r="GJ75" s="431"/>
      <c r="GK75" s="431"/>
      <c r="GL75" s="489"/>
      <c r="GM75" s="489"/>
      <c r="GN75" s="489"/>
      <c r="GO75" s="489"/>
      <c r="GP75" s="489"/>
      <c r="GQ75" s="489"/>
      <c r="GR75" s="489"/>
      <c r="GS75" s="489"/>
      <c r="GT75" s="489"/>
      <c r="GU75" s="489"/>
      <c r="GV75" s="489"/>
      <c r="GW75" s="489"/>
      <c r="GX75" s="489"/>
      <c r="GY75" s="489"/>
      <c r="GZ75" s="489"/>
      <c r="HA75" s="489"/>
      <c r="HB75" s="489"/>
      <c r="HC75" s="489"/>
      <c r="HD75" s="489"/>
      <c r="HE75" s="489"/>
      <c r="HF75" s="489"/>
      <c r="HG75" s="489"/>
      <c r="HH75" s="433" t="s">
        <v>62</v>
      </c>
    </row>
    <row r="76" spans="1:216" x14ac:dyDescent="0.2">
      <c r="A76" s="487"/>
      <c r="B76" s="488"/>
      <c r="C76" s="436" t="s">
        <v>63</v>
      </c>
      <c r="D76" s="437"/>
      <c r="E76" s="437"/>
      <c r="F76" s="437"/>
      <c r="G76" s="437"/>
      <c r="H76" s="437"/>
      <c r="I76" s="437"/>
      <c r="J76" s="437"/>
      <c r="K76" s="437"/>
      <c r="L76" s="437"/>
      <c r="M76" s="437"/>
      <c r="N76" s="490"/>
      <c r="O76" s="490"/>
      <c r="P76" s="490"/>
      <c r="Q76" s="490"/>
      <c r="R76" s="490"/>
      <c r="S76" s="490"/>
      <c r="T76" s="490"/>
      <c r="U76" s="490"/>
      <c r="V76" s="490"/>
      <c r="W76" s="490"/>
      <c r="X76" s="490"/>
      <c r="Y76" s="490"/>
      <c r="Z76" s="490"/>
      <c r="AA76" s="490"/>
      <c r="AB76" s="490"/>
      <c r="AC76" s="490"/>
      <c r="AD76" s="490"/>
      <c r="AE76" s="490"/>
      <c r="AF76" s="490"/>
      <c r="AG76" s="491"/>
      <c r="AH76" s="492" t="s">
        <v>64</v>
      </c>
      <c r="AI76" s="492"/>
      <c r="AJ76" s="434"/>
      <c r="AK76" s="487"/>
      <c r="AL76" s="488"/>
      <c r="AM76" s="436" t="s">
        <v>63</v>
      </c>
      <c r="AN76" s="437"/>
      <c r="AO76" s="437"/>
      <c r="AP76" s="437"/>
      <c r="AQ76" s="437"/>
      <c r="AR76" s="437"/>
      <c r="AS76" s="437"/>
      <c r="AT76" s="437"/>
      <c r="AU76" s="437"/>
      <c r="AV76" s="437"/>
      <c r="AW76" s="437"/>
      <c r="AX76" s="490"/>
      <c r="AY76" s="490"/>
      <c r="AZ76" s="490"/>
      <c r="BA76" s="490"/>
      <c r="BB76" s="490"/>
      <c r="BC76" s="490"/>
      <c r="BD76" s="490"/>
      <c r="BE76" s="490"/>
      <c r="BF76" s="490"/>
      <c r="BG76" s="490"/>
      <c r="BH76" s="490"/>
      <c r="BI76" s="490"/>
      <c r="BJ76" s="490"/>
      <c r="BK76" s="490"/>
      <c r="BL76" s="490"/>
      <c r="BM76" s="490"/>
      <c r="BN76" s="490"/>
      <c r="BO76" s="490"/>
      <c r="BP76" s="490"/>
      <c r="BQ76" s="491"/>
      <c r="BR76" s="492" t="s">
        <v>64</v>
      </c>
      <c r="BS76" s="492"/>
      <c r="BT76" s="434"/>
      <c r="BU76" s="487"/>
      <c r="BV76" s="488"/>
      <c r="BW76" s="436" t="s">
        <v>63</v>
      </c>
      <c r="BX76" s="437"/>
      <c r="BY76" s="437"/>
      <c r="BZ76" s="437"/>
      <c r="CA76" s="437"/>
      <c r="CB76" s="437"/>
      <c r="CC76" s="437"/>
      <c r="CD76" s="437"/>
      <c r="CE76" s="437"/>
      <c r="CF76" s="437"/>
      <c r="CG76" s="437"/>
      <c r="CH76" s="490"/>
      <c r="CI76" s="490"/>
      <c r="CJ76" s="490"/>
      <c r="CK76" s="490"/>
      <c r="CL76" s="490"/>
      <c r="CM76" s="490"/>
      <c r="CN76" s="490"/>
      <c r="CO76" s="490"/>
      <c r="CP76" s="490"/>
      <c r="CQ76" s="490"/>
      <c r="CR76" s="490"/>
      <c r="CS76" s="490"/>
      <c r="CT76" s="490"/>
      <c r="CU76" s="490"/>
      <c r="CV76" s="490"/>
      <c r="CW76" s="490"/>
      <c r="CX76" s="490"/>
      <c r="CY76" s="490"/>
      <c r="CZ76" s="490"/>
      <c r="DA76" s="491"/>
      <c r="DB76" s="492" t="s">
        <v>64</v>
      </c>
      <c r="DC76" s="492"/>
      <c r="DD76" s="434"/>
      <c r="DE76" s="487"/>
      <c r="DF76" s="488"/>
      <c r="DG76" s="436" t="s">
        <v>63</v>
      </c>
      <c r="DH76" s="437"/>
      <c r="DI76" s="437"/>
      <c r="DJ76" s="437"/>
      <c r="DK76" s="437"/>
      <c r="DL76" s="437"/>
      <c r="DM76" s="437"/>
      <c r="DN76" s="437"/>
      <c r="DO76" s="437"/>
      <c r="DP76" s="437"/>
      <c r="DQ76" s="437"/>
      <c r="DR76" s="490"/>
      <c r="DS76" s="490"/>
      <c r="DT76" s="490"/>
      <c r="DU76" s="490"/>
      <c r="DV76" s="490"/>
      <c r="DW76" s="490"/>
      <c r="DX76" s="490"/>
      <c r="DY76" s="490"/>
      <c r="DZ76" s="490"/>
      <c r="EA76" s="490"/>
      <c r="EB76" s="490"/>
      <c r="EC76" s="490"/>
      <c r="ED76" s="490"/>
      <c r="EE76" s="490"/>
      <c r="EF76" s="490"/>
      <c r="EG76" s="490"/>
      <c r="EH76" s="490"/>
      <c r="EI76" s="490"/>
      <c r="EJ76" s="490"/>
      <c r="EK76" s="491"/>
      <c r="EL76" s="492" t="s">
        <v>64</v>
      </c>
      <c r="EM76" s="492"/>
      <c r="EN76" s="434"/>
      <c r="EO76" s="487"/>
      <c r="EP76" s="488"/>
      <c r="EQ76" s="436" t="s">
        <v>63</v>
      </c>
      <c r="ER76" s="437"/>
      <c r="ES76" s="437"/>
      <c r="ET76" s="437"/>
      <c r="EU76" s="437"/>
      <c r="EV76" s="437"/>
      <c r="EW76" s="437"/>
      <c r="EX76" s="437"/>
      <c r="EY76" s="437"/>
      <c r="EZ76" s="437"/>
      <c r="FA76" s="437"/>
      <c r="FB76" s="490"/>
      <c r="FC76" s="490"/>
      <c r="FD76" s="490"/>
      <c r="FE76" s="490"/>
      <c r="FF76" s="490"/>
      <c r="FG76" s="490"/>
      <c r="FH76" s="490"/>
      <c r="FI76" s="490"/>
      <c r="FJ76" s="490"/>
      <c r="FK76" s="490"/>
      <c r="FL76" s="490"/>
      <c r="FM76" s="490"/>
      <c r="FN76" s="490"/>
      <c r="FO76" s="490"/>
      <c r="FP76" s="490"/>
      <c r="FQ76" s="490"/>
      <c r="FR76" s="490"/>
      <c r="FS76" s="490"/>
      <c r="FT76" s="490"/>
      <c r="FU76" s="491"/>
      <c r="FV76" s="492" t="s">
        <v>64</v>
      </c>
      <c r="FW76" s="492"/>
      <c r="FX76" s="434"/>
      <c r="FY76" s="487"/>
      <c r="FZ76" s="488"/>
      <c r="GA76" s="436" t="s">
        <v>63</v>
      </c>
      <c r="GB76" s="437"/>
      <c r="GC76" s="437"/>
      <c r="GD76" s="437"/>
      <c r="GE76" s="437"/>
      <c r="GF76" s="437"/>
      <c r="GG76" s="437"/>
      <c r="GH76" s="437"/>
      <c r="GI76" s="437"/>
      <c r="GJ76" s="437"/>
      <c r="GK76" s="437"/>
      <c r="GL76" s="490"/>
      <c r="GM76" s="490"/>
      <c r="GN76" s="490"/>
      <c r="GO76" s="490"/>
      <c r="GP76" s="490"/>
      <c r="GQ76" s="490"/>
      <c r="GR76" s="490"/>
      <c r="GS76" s="490"/>
      <c r="GT76" s="490"/>
      <c r="GU76" s="490"/>
      <c r="GV76" s="490"/>
      <c r="GW76" s="490"/>
      <c r="GX76" s="490"/>
      <c r="GY76" s="490"/>
      <c r="GZ76" s="490"/>
      <c r="HA76" s="490"/>
      <c r="HB76" s="490"/>
      <c r="HC76" s="490"/>
      <c r="HD76" s="490"/>
      <c r="HE76" s="491"/>
      <c r="HF76" s="492" t="s">
        <v>64</v>
      </c>
      <c r="HG76" s="492"/>
      <c r="HH76" s="434"/>
    </row>
    <row r="77" spans="1:216" ht="34.5" thickBot="1" x14ac:dyDescent="0.25">
      <c r="A77" s="487"/>
      <c r="B77" s="488"/>
      <c r="C77" s="223">
        <v>1</v>
      </c>
      <c r="D77" s="223">
        <v>2</v>
      </c>
      <c r="E77" s="223">
        <v>3</v>
      </c>
      <c r="F77" s="223">
        <v>4</v>
      </c>
      <c r="G77" s="223">
        <v>5</v>
      </c>
      <c r="H77" s="223">
        <v>6</v>
      </c>
      <c r="I77" s="223">
        <v>7</v>
      </c>
      <c r="J77" s="223">
        <v>8</v>
      </c>
      <c r="K77" s="223">
        <v>9</v>
      </c>
      <c r="L77" s="223">
        <v>10</v>
      </c>
      <c r="M77" s="223">
        <v>11</v>
      </c>
      <c r="N77" s="223">
        <v>12</v>
      </c>
      <c r="O77" s="223">
        <v>13</v>
      </c>
      <c r="P77" s="223">
        <v>14</v>
      </c>
      <c r="Q77" s="223">
        <v>15</v>
      </c>
      <c r="R77" s="223">
        <v>16</v>
      </c>
      <c r="S77" s="223">
        <v>17</v>
      </c>
      <c r="T77" s="223">
        <v>18</v>
      </c>
      <c r="U77" s="223">
        <v>19</v>
      </c>
      <c r="V77" s="223">
        <v>20</v>
      </c>
      <c r="W77" s="223">
        <v>21</v>
      </c>
      <c r="X77" s="223">
        <v>22</v>
      </c>
      <c r="Y77" s="223">
        <v>23</v>
      </c>
      <c r="Z77" s="223">
        <v>24</v>
      </c>
      <c r="AA77" s="223">
        <v>25</v>
      </c>
      <c r="AB77" s="223">
        <v>26</v>
      </c>
      <c r="AC77" s="223">
        <v>27</v>
      </c>
      <c r="AD77" s="223">
        <v>28</v>
      </c>
      <c r="AE77" s="223">
        <v>29</v>
      </c>
      <c r="AF77" s="223">
        <v>30</v>
      </c>
      <c r="AG77" s="223">
        <v>31</v>
      </c>
      <c r="AH77" s="224" t="s">
        <v>65</v>
      </c>
      <c r="AI77" s="225" t="s">
        <v>66</v>
      </c>
      <c r="AJ77" s="435"/>
      <c r="AK77" s="487"/>
      <c r="AL77" s="488"/>
      <c r="AM77" s="223">
        <v>1</v>
      </c>
      <c r="AN77" s="223">
        <v>2</v>
      </c>
      <c r="AO77" s="223">
        <v>3</v>
      </c>
      <c r="AP77" s="223">
        <v>4</v>
      </c>
      <c r="AQ77" s="223">
        <v>5</v>
      </c>
      <c r="AR77" s="223">
        <v>6</v>
      </c>
      <c r="AS77" s="223">
        <v>7</v>
      </c>
      <c r="AT77" s="223">
        <v>8</v>
      </c>
      <c r="AU77" s="223">
        <v>9</v>
      </c>
      <c r="AV77" s="223">
        <v>10</v>
      </c>
      <c r="AW77" s="223">
        <v>11</v>
      </c>
      <c r="AX77" s="223">
        <v>12</v>
      </c>
      <c r="AY77" s="223">
        <v>13</v>
      </c>
      <c r="AZ77" s="223">
        <v>14</v>
      </c>
      <c r="BA77" s="223">
        <v>15</v>
      </c>
      <c r="BB77" s="223">
        <v>16</v>
      </c>
      <c r="BC77" s="223">
        <v>17</v>
      </c>
      <c r="BD77" s="223">
        <v>18</v>
      </c>
      <c r="BE77" s="223">
        <v>19</v>
      </c>
      <c r="BF77" s="223">
        <v>20</v>
      </c>
      <c r="BG77" s="223">
        <v>21</v>
      </c>
      <c r="BH77" s="223">
        <v>22</v>
      </c>
      <c r="BI77" s="223">
        <v>23</v>
      </c>
      <c r="BJ77" s="223">
        <v>24</v>
      </c>
      <c r="BK77" s="223">
        <v>25</v>
      </c>
      <c r="BL77" s="223">
        <v>26</v>
      </c>
      <c r="BM77" s="223">
        <v>27</v>
      </c>
      <c r="BN77" s="223">
        <v>28</v>
      </c>
      <c r="BO77" s="223">
        <v>29</v>
      </c>
      <c r="BP77" s="223">
        <v>30</v>
      </c>
      <c r="BQ77" s="223">
        <v>31</v>
      </c>
      <c r="BR77" s="224" t="s">
        <v>65</v>
      </c>
      <c r="BS77" s="225" t="s">
        <v>66</v>
      </c>
      <c r="BT77" s="435"/>
      <c r="BU77" s="487"/>
      <c r="BV77" s="488"/>
      <c r="BW77" s="223">
        <v>1</v>
      </c>
      <c r="BX77" s="223">
        <v>2</v>
      </c>
      <c r="BY77" s="223">
        <v>3</v>
      </c>
      <c r="BZ77" s="223">
        <v>4</v>
      </c>
      <c r="CA77" s="223">
        <v>5</v>
      </c>
      <c r="CB77" s="223">
        <v>6</v>
      </c>
      <c r="CC77" s="223">
        <v>7</v>
      </c>
      <c r="CD77" s="223">
        <v>8</v>
      </c>
      <c r="CE77" s="223">
        <v>9</v>
      </c>
      <c r="CF77" s="223">
        <v>10</v>
      </c>
      <c r="CG77" s="223">
        <v>11</v>
      </c>
      <c r="CH77" s="223">
        <v>12</v>
      </c>
      <c r="CI77" s="223">
        <v>13</v>
      </c>
      <c r="CJ77" s="223">
        <v>14</v>
      </c>
      <c r="CK77" s="223">
        <v>15</v>
      </c>
      <c r="CL77" s="223">
        <v>16</v>
      </c>
      <c r="CM77" s="223">
        <v>17</v>
      </c>
      <c r="CN77" s="223">
        <v>18</v>
      </c>
      <c r="CO77" s="223">
        <v>19</v>
      </c>
      <c r="CP77" s="223">
        <v>20</v>
      </c>
      <c r="CQ77" s="223">
        <v>21</v>
      </c>
      <c r="CR77" s="223">
        <v>22</v>
      </c>
      <c r="CS77" s="223">
        <v>23</v>
      </c>
      <c r="CT77" s="223">
        <v>24</v>
      </c>
      <c r="CU77" s="223">
        <v>25</v>
      </c>
      <c r="CV77" s="223">
        <v>26</v>
      </c>
      <c r="CW77" s="223">
        <v>27</v>
      </c>
      <c r="CX77" s="223">
        <v>28</v>
      </c>
      <c r="CY77" s="223">
        <v>29</v>
      </c>
      <c r="CZ77" s="223">
        <v>30</v>
      </c>
      <c r="DA77" s="223">
        <v>31</v>
      </c>
      <c r="DB77" s="224" t="s">
        <v>65</v>
      </c>
      <c r="DC77" s="225" t="s">
        <v>66</v>
      </c>
      <c r="DD77" s="435"/>
      <c r="DE77" s="487"/>
      <c r="DF77" s="488"/>
      <c r="DG77" s="223">
        <v>1</v>
      </c>
      <c r="DH77" s="223">
        <v>2</v>
      </c>
      <c r="DI77" s="223">
        <v>3</v>
      </c>
      <c r="DJ77" s="223">
        <v>4</v>
      </c>
      <c r="DK77" s="223">
        <v>5</v>
      </c>
      <c r="DL77" s="223">
        <v>6</v>
      </c>
      <c r="DM77" s="223">
        <v>7</v>
      </c>
      <c r="DN77" s="223">
        <v>8</v>
      </c>
      <c r="DO77" s="223">
        <v>9</v>
      </c>
      <c r="DP77" s="223">
        <v>10</v>
      </c>
      <c r="DQ77" s="223">
        <v>11</v>
      </c>
      <c r="DR77" s="223">
        <v>12</v>
      </c>
      <c r="DS77" s="223">
        <v>13</v>
      </c>
      <c r="DT77" s="223">
        <v>14</v>
      </c>
      <c r="DU77" s="223">
        <v>15</v>
      </c>
      <c r="DV77" s="223">
        <v>16</v>
      </c>
      <c r="DW77" s="223">
        <v>17</v>
      </c>
      <c r="DX77" s="223">
        <v>18</v>
      </c>
      <c r="DY77" s="223">
        <v>19</v>
      </c>
      <c r="DZ77" s="223">
        <v>20</v>
      </c>
      <c r="EA77" s="223">
        <v>21</v>
      </c>
      <c r="EB77" s="223">
        <v>22</v>
      </c>
      <c r="EC77" s="223">
        <v>23</v>
      </c>
      <c r="ED77" s="223">
        <v>24</v>
      </c>
      <c r="EE77" s="223">
        <v>25</v>
      </c>
      <c r="EF77" s="223">
        <v>26</v>
      </c>
      <c r="EG77" s="223">
        <v>27</v>
      </c>
      <c r="EH77" s="223">
        <v>28</v>
      </c>
      <c r="EI77" s="223">
        <v>29</v>
      </c>
      <c r="EJ77" s="223">
        <v>30</v>
      </c>
      <c r="EK77" s="223">
        <v>31</v>
      </c>
      <c r="EL77" s="224" t="s">
        <v>65</v>
      </c>
      <c r="EM77" s="225" t="s">
        <v>66</v>
      </c>
      <c r="EN77" s="435"/>
      <c r="EO77" s="487"/>
      <c r="EP77" s="488"/>
      <c r="EQ77" s="223">
        <v>1</v>
      </c>
      <c r="ER77" s="223">
        <v>2</v>
      </c>
      <c r="ES77" s="223">
        <v>3</v>
      </c>
      <c r="ET77" s="223">
        <v>4</v>
      </c>
      <c r="EU77" s="223">
        <v>5</v>
      </c>
      <c r="EV77" s="223">
        <v>6</v>
      </c>
      <c r="EW77" s="223">
        <v>7</v>
      </c>
      <c r="EX77" s="223">
        <v>8</v>
      </c>
      <c r="EY77" s="223">
        <v>9</v>
      </c>
      <c r="EZ77" s="223">
        <v>10</v>
      </c>
      <c r="FA77" s="223">
        <v>11</v>
      </c>
      <c r="FB77" s="223">
        <v>12</v>
      </c>
      <c r="FC77" s="223">
        <v>13</v>
      </c>
      <c r="FD77" s="223">
        <v>14</v>
      </c>
      <c r="FE77" s="223">
        <v>15</v>
      </c>
      <c r="FF77" s="223">
        <v>16</v>
      </c>
      <c r="FG77" s="223">
        <v>17</v>
      </c>
      <c r="FH77" s="223">
        <v>18</v>
      </c>
      <c r="FI77" s="223">
        <v>19</v>
      </c>
      <c r="FJ77" s="223">
        <v>20</v>
      </c>
      <c r="FK77" s="223">
        <v>21</v>
      </c>
      <c r="FL77" s="223">
        <v>22</v>
      </c>
      <c r="FM77" s="223">
        <v>23</v>
      </c>
      <c r="FN77" s="223">
        <v>24</v>
      </c>
      <c r="FO77" s="223">
        <v>25</v>
      </c>
      <c r="FP77" s="223">
        <v>26</v>
      </c>
      <c r="FQ77" s="223">
        <v>27</v>
      </c>
      <c r="FR77" s="223">
        <v>28</v>
      </c>
      <c r="FS77" s="223">
        <v>29</v>
      </c>
      <c r="FT77" s="223">
        <v>30</v>
      </c>
      <c r="FU77" s="223">
        <v>31</v>
      </c>
      <c r="FV77" s="224" t="s">
        <v>65</v>
      </c>
      <c r="FW77" s="225" t="s">
        <v>66</v>
      </c>
      <c r="FX77" s="435"/>
      <c r="FY77" s="487"/>
      <c r="FZ77" s="488"/>
      <c r="GA77" s="223">
        <v>1</v>
      </c>
      <c r="GB77" s="223">
        <v>2</v>
      </c>
      <c r="GC77" s="223">
        <v>3</v>
      </c>
      <c r="GD77" s="223">
        <v>4</v>
      </c>
      <c r="GE77" s="223">
        <v>5</v>
      </c>
      <c r="GF77" s="223">
        <v>6</v>
      </c>
      <c r="GG77" s="223">
        <v>7</v>
      </c>
      <c r="GH77" s="223">
        <v>8</v>
      </c>
      <c r="GI77" s="223">
        <v>9</v>
      </c>
      <c r="GJ77" s="223">
        <v>10</v>
      </c>
      <c r="GK77" s="223">
        <v>11</v>
      </c>
      <c r="GL77" s="223">
        <v>12</v>
      </c>
      <c r="GM77" s="223">
        <v>13</v>
      </c>
      <c r="GN77" s="223">
        <v>14</v>
      </c>
      <c r="GO77" s="223">
        <v>15</v>
      </c>
      <c r="GP77" s="223">
        <v>16</v>
      </c>
      <c r="GQ77" s="223">
        <v>17</v>
      </c>
      <c r="GR77" s="223">
        <v>18</v>
      </c>
      <c r="GS77" s="223">
        <v>19</v>
      </c>
      <c r="GT77" s="223">
        <v>20</v>
      </c>
      <c r="GU77" s="223">
        <v>21</v>
      </c>
      <c r="GV77" s="223">
        <v>22</v>
      </c>
      <c r="GW77" s="223">
        <v>23</v>
      </c>
      <c r="GX77" s="223">
        <v>24</v>
      </c>
      <c r="GY77" s="223">
        <v>25</v>
      </c>
      <c r="GZ77" s="223">
        <v>26</v>
      </c>
      <c r="HA77" s="223">
        <v>27</v>
      </c>
      <c r="HB77" s="223">
        <v>28</v>
      </c>
      <c r="HC77" s="223">
        <v>29</v>
      </c>
      <c r="HD77" s="223">
        <v>30</v>
      </c>
      <c r="HE77" s="223">
        <v>31</v>
      </c>
      <c r="HF77" s="224" t="s">
        <v>65</v>
      </c>
      <c r="HG77" s="225" t="s">
        <v>66</v>
      </c>
      <c r="HH77" s="435"/>
    </row>
    <row r="78" spans="1:216" ht="21" customHeight="1" x14ac:dyDescent="0.2">
      <c r="A78" s="472" t="str">
        <f>TEXT(EDATE('Projektkostenkalkulation EP'!$B$8,6),"MMMM")</f>
        <v>Juli</v>
      </c>
      <c r="B78" s="226"/>
      <c r="C78" s="227" t="str">
        <f>IF(
            OR(
                     TEXT(EDATE('Projektkostenkalkulation EP'!$B$8,6),"TTT") = "Sa",
                     TEXT(EDATE('Projektkostenkalkulation EP'!$B$8,6),"TTT") = "So",
                     IF(ISNA(VLOOKUP(EDATE('Projektkostenkalkulation EP'!$B$8,6),Datenquellen!$F$7:$H$45,3,FALSE))," ",VLOOKUP(EDATE('Projektkostenkalkulation EP'!$B$8,6),Datenquellen!$F$7:$H$45,3,FALSE))="X"
                            ),
                    "X",
                    ""
            )</f>
        <v/>
      </c>
      <c r="D78" s="227" t="str">
        <f xml:space="preserve"> IF(TEXT((EDATE('Projektkostenkalkulation EP'!$B$8,6)+C$9),"MM")=TEXT((EDATE('Projektkostenkalkulation EP'!$B$8,6)+(C$9-1)),"MM"),
             IF(
                        OR(
                                    TEXT((EDATE('Projektkostenkalkulation EP'!$B$8,6)+C$9),"TTT") = "Sa",
                                    TEXT((EDATE('Projektkostenkalkulation EP'!$B$8,6)+C$9),"TTT") = "So",
                                    IF(ISNA(VLOOKUP(EDATE('Projektkostenkalkulation EP'!$B$8,6)+C$9,Datenquellen!$F$7:$H$45,3,FALSE))," ",VLOOKUP(EDATE('Projektkostenkalkulation EP'!$B$8,6)+C$9,Datenquellen!$F$7:$H$45,3,FALSE))="X"
                                    ),
                          "X",
                          ""
                          ),
               "X"
            )</f>
        <v/>
      </c>
      <c r="E78" s="227" t="str">
        <f xml:space="preserve"> IF(TEXT((EDATE('Projektkostenkalkulation EP'!$B$8,6)+D$9),"MM")=TEXT((EDATE('Projektkostenkalkulation EP'!$B$8,6)+(D$9-1)),"MM"),
             IF(
                        OR(
                                    TEXT((EDATE('Projektkostenkalkulation EP'!$B$8,6)+D$9),"TTT") = "Sa",
                                    TEXT((EDATE('Projektkostenkalkulation EP'!$B$8,6)+D$9),"TTT") = "So",
                                    IF(ISNA(VLOOKUP(EDATE('Projektkostenkalkulation EP'!$B$8,6)+D$9,Datenquellen!$F$7:$H$45,3,FALSE))," ",VLOOKUP(EDATE('Projektkostenkalkulation EP'!$B$8,6)+D$9,Datenquellen!$F$7:$H$45,3,FALSE))="X"
                                    ),
                          "X",
                          ""
                          ),
               "X"
            )</f>
        <v/>
      </c>
      <c r="F78" s="227" t="str">
        <f xml:space="preserve"> IF(TEXT((EDATE('Projektkostenkalkulation EP'!$B$8,6)+E$9),"MM")=TEXT((EDATE('Projektkostenkalkulation EP'!$B$8,6)+(E$9-1)),"MM"),
             IF(
                        OR(
                                    TEXT((EDATE('Projektkostenkalkulation EP'!$B$8,6)+E$9),"TTT") = "Sa",
                                    TEXT((EDATE('Projektkostenkalkulation EP'!$B$8,6)+E$9),"TTT") = "So",
                                    IF(ISNA(VLOOKUP(EDATE('Projektkostenkalkulation EP'!$B$8,6)+E$9,Datenquellen!$F$7:$H$45,3,FALSE))," ",VLOOKUP(EDATE('Projektkostenkalkulation EP'!$B$8,6)+E$9,Datenquellen!$F$7:$H$45,3,FALSE))="X"
                                    ),
                          "X",
                          ""
                          ),
               "X"
            )</f>
        <v/>
      </c>
      <c r="G78" s="227" t="str">
        <f xml:space="preserve"> IF(TEXT((EDATE('Projektkostenkalkulation EP'!$B$8,6)+F$9),"MM")=TEXT((EDATE('Projektkostenkalkulation EP'!$B$8,6)+(F$9-1)),"MM"),
             IF(
                        OR(
                                    TEXT((EDATE('Projektkostenkalkulation EP'!$B$8,6)+F$9),"TTT") = "Sa",
                                    TEXT((EDATE('Projektkostenkalkulation EP'!$B$8,6)+F$9),"TTT") = "So",
                                    IF(ISNA(VLOOKUP(EDATE('Projektkostenkalkulation EP'!$B$8,6)+F$9,Datenquellen!$F$7:$H$45,3,FALSE))," ",VLOOKUP(EDATE('Projektkostenkalkulation EP'!$B$8,6)+F$9,Datenquellen!$F$7:$H$45,3,FALSE))="X"
                                    ),
                          "X",
                          ""
                          ),
               "X"
            )</f>
        <v/>
      </c>
      <c r="H78" s="227" t="str">
        <f xml:space="preserve"> IF(TEXT((EDATE('Projektkostenkalkulation EP'!$B$8,6)+G$9),"MM")=TEXT((EDATE('Projektkostenkalkulation EP'!$B$8,6)+(G$9-1)),"MM"),
             IF(
                        OR(
                                    TEXT((EDATE('Projektkostenkalkulation EP'!$B$8,6)+G$9),"TTT") = "Sa",
                                    TEXT((EDATE('Projektkostenkalkulation EP'!$B$8,6)+G$9),"TTT") = "So",
                                    IF(ISNA(VLOOKUP(EDATE('Projektkostenkalkulation EP'!$B$8,6)+G$9,Datenquellen!$F$7:$H$45,3,FALSE))," ",VLOOKUP(EDATE('Projektkostenkalkulation EP'!$B$8,6)+G$9,Datenquellen!$F$7:$H$45,3,FALSE))="X"
                                    ),
                          "X",
                          ""
                          ),
               "X"
            )</f>
        <v>X</v>
      </c>
      <c r="I78" s="227" t="str">
        <f xml:space="preserve"> IF(TEXT((EDATE('Projektkostenkalkulation EP'!$B$8,6)+H$9),"MM")=TEXT((EDATE('Projektkostenkalkulation EP'!$B$8,6)+(H$9-1)),"MM"),
             IF(
                        OR(
                                    TEXT((EDATE('Projektkostenkalkulation EP'!$B$8,6)+H$9),"TTT") = "Sa",
                                    TEXT((EDATE('Projektkostenkalkulation EP'!$B$8,6)+H$9),"TTT") = "So",
                                    IF(ISNA(VLOOKUP(EDATE('Projektkostenkalkulation EP'!$B$8,6)+H$9,Datenquellen!$F$7:$H$45,3,FALSE))," ",VLOOKUP(EDATE('Projektkostenkalkulation EP'!$B$8,6)+H$9,Datenquellen!$F$7:$H$45,3,FALSE))="X"
                                    ),
                          "X",
                          ""
                          ),
               "X"
            )</f>
        <v>X</v>
      </c>
      <c r="J78" s="227" t="str">
        <f xml:space="preserve"> IF(TEXT((EDATE('Projektkostenkalkulation EP'!$B$8,6)+I$9),"MM")=TEXT((EDATE('Projektkostenkalkulation EP'!$B$8,6)+(I$9-1)),"MM"),
             IF(
                        OR(
                                    TEXT((EDATE('Projektkostenkalkulation EP'!$B$8,6)+I$9),"TTT") = "Sa",
                                    TEXT((EDATE('Projektkostenkalkulation EP'!$B$8,6)+I$9),"TTT") = "So",
                                    IF(ISNA(VLOOKUP(EDATE('Projektkostenkalkulation EP'!$B$8,6)+I$9,Datenquellen!$F$7:$H$45,3,FALSE))," ",VLOOKUP(EDATE('Projektkostenkalkulation EP'!$B$8,6)+I$9,Datenquellen!$F$7:$H$45,3,FALSE))="X"
                                    ),
                          "X",
                          ""
                          ),
               "X"
            )</f>
        <v/>
      </c>
      <c r="K78" s="227" t="str">
        <f xml:space="preserve"> IF(TEXT((EDATE('Projektkostenkalkulation EP'!$B$8,6)+J$9),"MM")=TEXT((EDATE('Projektkostenkalkulation EP'!$B$8,6)+(J$9-1)),"MM"),
             IF(
                        OR(
                                    TEXT((EDATE('Projektkostenkalkulation EP'!$B$8,6)+J$9),"TTT") = "Sa",
                                    TEXT((EDATE('Projektkostenkalkulation EP'!$B$8,6)+J$9),"TTT") = "So",
                                    IF(ISNA(VLOOKUP(EDATE('Projektkostenkalkulation EP'!$B$8,6)+J$9,Datenquellen!$F$7:$H$45,3,FALSE))," ",VLOOKUP(EDATE('Projektkostenkalkulation EP'!$B$8,6)+J$9,Datenquellen!$F$7:$H$45,3,FALSE))="X"
                                    ),
                          "X",
                          ""
                          ),
               "X"
            )</f>
        <v/>
      </c>
      <c r="L78" s="227" t="str">
        <f xml:space="preserve"> IF(TEXT((EDATE('Projektkostenkalkulation EP'!$B$8,6)+K$9),"MM")=TEXT((EDATE('Projektkostenkalkulation EP'!$B$8,6)+(K$9-1)),"MM"),
             IF(
                        OR(
                                    TEXT((EDATE('Projektkostenkalkulation EP'!$B$8,6)+K$9),"TTT") = "Sa",
                                    TEXT((EDATE('Projektkostenkalkulation EP'!$B$8,6)+K$9),"TTT") = "So",
                                    IF(ISNA(VLOOKUP(EDATE('Projektkostenkalkulation EP'!$B$8,6)+K$9,Datenquellen!$F$7:$H$45,3,FALSE))," ",VLOOKUP(EDATE('Projektkostenkalkulation EP'!$B$8,6)+K$9,Datenquellen!$F$7:$H$45,3,FALSE))="X"
                                    ),
                          "X",
                          ""
                          ),
               "X"
            )</f>
        <v/>
      </c>
      <c r="M78" s="227" t="str">
        <f xml:space="preserve"> IF(TEXT((EDATE('Projektkostenkalkulation EP'!$B$8,6)+L$9),"MM")=TEXT((EDATE('Projektkostenkalkulation EP'!$B$8,6)+(L$9-1)),"MM"),
             IF(
                        OR(
                                    TEXT((EDATE('Projektkostenkalkulation EP'!$B$8,6)+L$9),"TTT") = "Sa",
                                    TEXT((EDATE('Projektkostenkalkulation EP'!$B$8,6)+L$9),"TTT") = "So",
                                    IF(ISNA(VLOOKUP(EDATE('Projektkostenkalkulation EP'!$B$8,6)+L$9,Datenquellen!$F$7:$H$45,3,FALSE))," ",VLOOKUP(EDATE('Projektkostenkalkulation EP'!$B$8,6)+L$9,Datenquellen!$F$7:$H$45,3,FALSE))="X"
                                    ),
                          "X",
                          ""
                          ),
               "X"
            )</f>
        <v/>
      </c>
      <c r="N78" s="227" t="str">
        <f xml:space="preserve"> IF(TEXT((EDATE('Projektkostenkalkulation EP'!$B$8,6)+M$9),"MM")=TEXT((EDATE('Projektkostenkalkulation EP'!$B$8,6)+(M$9-1)),"MM"),
             IF(
                        OR(
                                    TEXT((EDATE('Projektkostenkalkulation EP'!$B$8,6)+M$9),"TTT") = "Sa",
                                    TEXT((EDATE('Projektkostenkalkulation EP'!$B$8,6)+M$9),"TTT") = "So",
                                    IF(ISNA(VLOOKUP(EDATE('Projektkostenkalkulation EP'!$B$8,6)+M$9,Datenquellen!$F$7:$H$45,3,FALSE))," ",VLOOKUP(EDATE('Projektkostenkalkulation EP'!$B$8,6)+M$9,Datenquellen!$F$7:$H$45,3,FALSE))="X"
                                    ),
                          "X",
                          ""
                          ),
               "X"
            )</f>
        <v/>
      </c>
      <c r="O78" s="227" t="str">
        <f xml:space="preserve"> IF(TEXT((EDATE('Projektkostenkalkulation EP'!$B$8,6)+N$9),"MM")=TEXT((EDATE('Projektkostenkalkulation EP'!$B$8,6)+(N$9-1)),"MM"),
             IF(
                        OR(
                                    TEXT((EDATE('Projektkostenkalkulation EP'!$B$8,6)+N$9),"TTT") = "Sa",
                                    TEXT((EDATE('Projektkostenkalkulation EP'!$B$8,6)+N$9),"TTT") = "So",
                                    IF(ISNA(VLOOKUP(EDATE('Projektkostenkalkulation EP'!$B$8,6)+N$9,Datenquellen!$F$7:$H$45,3,FALSE))," ",VLOOKUP(EDATE('Projektkostenkalkulation EP'!$B$8,6)+N$9,Datenquellen!$F$7:$H$45,3,FALSE))="X"
                                    ),
                          "X",
                          ""
                          ),
               "X"
            )</f>
        <v>X</v>
      </c>
      <c r="P78" s="227" t="str">
        <f xml:space="preserve"> IF(TEXT((EDATE('Projektkostenkalkulation EP'!$B$8,6)+O$9),"MM")=TEXT((EDATE('Projektkostenkalkulation EP'!$B$8,6)+(O$9-1)),"MM"),
             IF(
                        OR(
                                    TEXT((EDATE('Projektkostenkalkulation EP'!$B$8,6)+O$9),"TTT") = "Sa",
                                    TEXT((EDATE('Projektkostenkalkulation EP'!$B$8,6)+O$9),"TTT") = "So",
                                    IF(ISNA(VLOOKUP(EDATE('Projektkostenkalkulation EP'!$B$8,6)+O$9,Datenquellen!$F$7:$H$45,3,FALSE))," ",VLOOKUP(EDATE('Projektkostenkalkulation EP'!$B$8,6)+O$9,Datenquellen!$F$7:$H$45,3,FALSE))="X"
                                    ),
                          "X",
                          ""
                          ),
               "X"
            )</f>
        <v>X</v>
      </c>
      <c r="Q78" s="227" t="str">
        <f xml:space="preserve"> IF(TEXT((EDATE('Projektkostenkalkulation EP'!$B$8,6)+P$9),"MM")=TEXT((EDATE('Projektkostenkalkulation EP'!$B$8,6)+(P$9-1)),"MM"),
             IF(
                        OR(
                                    TEXT((EDATE('Projektkostenkalkulation EP'!$B$8,6)+P$9),"TTT") = "Sa",
                                    TEXT((EDATE('Projektkostenkalkulation EP'!$B$8,6)+P$9),"TTT") = "So",
                                    IF(ISNA(VLOOKUP(EDATE('Projektkostenkalkulation EP'!$B$8,6)+P$9,Datenquellen!$F$7:$H$45,3,FALSE))," ",VLOOKUP(EDATE('Projektkostenkalkulation EP'!$B$8,6)+P$9,Datenquellen!$F$7:$H$45,3,FALSE))="X"
                                    ),
                          "X",
                          ""
                          ),
               "X"
            )</f>
        <v/>
      </c>
      <c r="R78" s="227" t="str">
        <f xml:space="preserve"> IF(TEXT((EDATE('Projektkostenkalkulation EP'!$B$8,6)+Q$9),"MM")=TEXT((EDATE('Projektkostenkalkulation EP'!$B$8,6)+(Q$9-1)),"MM"),
             IF(
                        OR(
                                    TEXT((EDATE('Projektkostenkalkulation EP'!$B$8,6)+Q$9),"TTT") = "Sa",
                                    TEXT((EDATE('Projektkostenkalkulation EP'!$B$8,6)+Q$9),"TTT") = "So",
                                    IF(ISNA(VLOOKUP(EDATE('Projektkostenkalkulation EP'!$B$8,6)+Q$9,Datenquellen!$F$7:$H$45,3,FALSE))," ",VLOOKUP(EDATE('Projektkostenkalkulation EP'!$B$8,6)+Q$9,Datenquellen!$F$7:$H$45,3,FALSE))="X"
                                    ),
                          "X",
                          ""
                          ),
               "X"
            )</f>
        <v/>
      </c>
      <c r="S78" s="227" t="str">
        <f xml:space="preserve"> IF(TEXT((EDATE('Projektkostenkalkulation EP'!$B$8,6)+R$9),"MM")=TEXT((EDATE('Projektkostenkalkulation EP'!$B$8,6)+(R$9-1)),"MM"),
             IF(
                        OR(
                                    TEXT((EDATE('Projektkostenkalkulation EP'!$B$8,6)+R$9),"TTT") = "Sa",
                                    TEXT((EDATE('Projektkostenkalkulation EP'!$B$8,6)+R$9),"TTT") = "So",
                                    IF(ISNA(VLOOKUP(EDATE('Projektkostenkalkulation EP'!$B$8,6)+R$9,Datenquellen!$F$7:$H$45,3,FALSE))," ",VLOOKUP(EDATE('Projektkostenkalkulation EP'!$B$8,6)+R$9,Datenquellen!$F$7:$H$45,3,FALSE))="X"
                                    ),
                          "X",
                          ""
                          ),
               "X"
            )</f>
        <v/>
      </c>
      <c r="T78" s="227" t="str">
        <f xml:space="preserve"> IF(TEXT((EDATE('Projektkostenkalkulation EP'!$B$8,6)+S$9),"MM")=TEXT((EDATE('Projektkostenkalkulation EP'!$B$8,6)+(S$9-1)),"MM"),
             IF(
                        OR(
                                    TEXT((EDATE('Projektkostenkalkulation EP'!$B$8,6)+S$9),"TTT") = "Sa",
                                    TEXT((EDATE('Projektkostenkalkulation EP'!$B$8,6)+S$9),"TTT") = "So",
                                    IF(ISNA(VLOOKUP(EDATE('Projektkostenkalkulation EP'!$B$8,6)+S$9,Datenquellen!$F$7:$H$45,3,FALSE))," ",VLOOKUP(EDATE('Projektkostenkalkulation EP'!$B$8,6)+S$9,Datenquellen!$F$7:$H$45,3,FALSE))="X"
                                    ),
                          "X",
                          ""
                          ),
               "X"
            )</f>
        <v/>
      </c>
      <c r="U78" s="227" t="str">
        <f xml:space="preserve"> IF(TEXT((EDATE('Projektkostenkalkulation EP'!$B$8,6)+T$9),"MM")=TEXT((EDATE('Projektkostenkalkulation EP'!$B$8,6)+(T$9-1)),"MM"),
             IF(
                        OR(
                                    TEXT((EDATE('Projektkostenkalkulation EP'!$B$8,6)+T$9),"TTT") = "Sa",
                                    TEXT((EDATE('Projektkostenkalkulation EP'!$B$8,6)+T$9),"TTT") = "So",
                                    IF(ISNA(VLOOKUP(EDATE('Projektkostenkalkulation EP'!$B$8,6)+T$9,Datenquellen!$F$7:$H$45,3,FALSE))," ",VLOOKUP(EDATE('Projektkostenkalkulation EP'!$B$8,6)+T$9,Datenquellen!$F$7:$H$45,3,FALSE))="X"
                                    ),
                          "X",
                          ""
                          ),
               "X"
            )</f>
        <v/>
      </c>
      <c r="V78" s="227" t="str">
        <f xml:space="preserve"> IF(TEXT((EDATE('Projektkostenkalkulation EP'!$B$8,6)+U$9),"MM")=TEXT((EDATE('Projektkostenkalkulation EP'!$B$8,6)+(U$9-1)),"MM"),
             IF(
                        OR(
                                    TEXT((EDATE('Projektkostenkalkulation EP'!$B$8,6)+U$9),"TTT") = "Sa",
                                    TEXT((EDATE('Projektkostenkalkulation EP'!$B$8,6)+U$9),"TTT") = "So",
                                    IF(ISNA(VLOOKUP(EDATE('Projektkostenkalkulation EP'!$B$8,6)+U$9,Datenquellen!$F$7:$H$45,3,FALSE))," ",VLOOKUP(EDATE('Projektkostenkalkulation EP'!$B$8,6)+U$9,Datenquellen!$F$7:$H$45,3,FALSE))="X"
                                    ),
                          "X",
                          ""
                          ),
               "X"
            )</f>
        <v>X</v>
      </c>
      <c r="W78" s="227" t="str">
        <f xml:space="preserve"> IF(TEXT((EDATE('Projektkostenkalkulation EP'!$B$8,6)+V$9),"MM")=TEXT((EDATE('Projektkostenkalkulation EP'!$B$8,6)+(V$9-1)),"MM"),
             IF(
                        OR(
                                    TEXT((EDATE('Projektkostenkalkulation EP'!$B$8,6)+V$9),"TTT") = "Sa",
                                    TEXT((EDATE('Projektkostenkalkulation EP'!$B$8,6)+V$9),"TTT") = "So",
                                    IF(ISNA(VLOOKUP(EDATE('Projektkostenkalkulation EP'!$B$8,6)+V$9,Datenquellen!$F$7:$H$45,3,FALSE))," ",VLOOKUP(EDATE('Projektkostenkalkulation EP'!$B$8,6)+V$9,Datenquellen!$F$7:$H$45,3,FALSE))="X"
                                    ),
                          "X",
                          ""
                          ),
               "X"
            )</f>
        <v>X</v>
      </c>
      <c r="X78" s="227" t="str">
        <f xml:space="preserve"> IF(TEXT((EDATE('Projektkostenkalkulation EP'!$B$8,6)+W$9),"MM")=TEXT((EDATE('Projektkostenkalkulation EP'!$B$8,6)+(W$9-1)),"MM"),
             IF(
                        OR(
                                    TEXT((EDATE('Projektkostenkalkulation EP'!$B$8,6)+W$9),"TTT") = "Sa",
                                    TEXT((EDATE('Projektkostenkalkulation EP'!$B$8,6)+W$9),"TTT") = "So",
                                    IF(ISNA(VLOOKUP(EDATE('Projektkostenkalkulation EP'!$B$8,6)+W$9,Datenquellen!$F$7:$H$45,3,FALSE))," ",VLOOKUP(EDATE('Projektkostenkalkulation EP'!$B$8,6)+W$9,Datenquellen!$F$7:$H$45,3,FALSE))="X"
                                    ),
                          "X",
                          ""
                          ),
               "X"
            )</f>
        <v/>
      </c>
      <c r="Y78" s="227" t="str">
        <f xml:space="preserve"> IF(TEXT((EDATE('Projektkostenkalkulation EP'!$B$8,6)+X$9),"MM")=TEXT((EDATE('Projektkostenkalkulation EP'!$B$8,6)+(X$9-1)),"MM"),
             IF(
                        OR(
                                    TEXT((EDATE('Projektkostenkalkulation EP'!$B$8,6)+X$9),"TTT") = "Sa",
                                    TEXT((EDATE('Projektkostenkalkulation EP'!$B$8,6)+X$9),"TTT") = "So",
                                    IF(ISNA(VLOOKUP(EDATE('Projektkostenkalkulation EP'!$B$8,6)+X$9,Datenquellen!$F$7:$H$45,3,FALSE))," ",VLOOKUP(EDATE('Projektkostenkalkulation EP'!$B$8,6)+X$9,Datenquellen!$F$7:$H$45,3,FALSE))="X"
                                    ),
                          "X",
                          ""
                          ),
               "X"
            )</f>
        <v/>
      </c>
      <c r="Z78" s="227" t="str">
        <f xml:space="preserve"> IF(TEXT((EDATE('Projektkostenkalkulation EP'!$B$8,6)+Y$9),"MM")=TEXT((EDATE('Projektkostenkalkulation EP'!$B$8,6)+(Y$9-1)),"MM"),
             IF(
                        OR(
                                    TEXT((EDATE('Projektkostenkalkulation EP'!$B$8,6)+Y$9),"TTT") = "Sa",
                                    TEXT((EDATE('Projektkostenkalkulation EP'!$B$8,6)+Y$9),"TTT") = "So",
                                    IF(ISNA(VLOOKUP(EDATE('Projektkostenkalkulation EP'!$B$8,6)+Y$9,Datenquellen!$F$7:$H$45,3,FALSE))," ",VLOOKUP(EDATE('Projektkostenkalkulation EP'!$B$8,6)+Y$9,Datenquellen!$F$7:$H$45,3,FALSE))="X"
                                    ),
                          "X",
                          ""
                          ),
               "X"
            )</f>
        <v/>
      </c>
      <c r="AA78" s="227" t="str">
        <f xml:space="preserve"> IF(TEXT((EDATE('Projektkostenkalkulation EP'!$B$8,6)+Z$9),"MM")=TEXT((EDATE('Projektkostenkalkulation EP'!$B$8,6)+(Z$9-1)),"MM"),
             IF(
                        OR(
                                    TEXT((EDATE('Projektkostenkalkulation EP'!$B$8,6)+Z$9),"TTT") = "Sa",
                                    TEXT((EDATE('Projektkostenkalkulation EP'!$B$8,6)+Z$9),"TTT") = "So",
                                    IF(ISNA(VLOOKUP(EDATE('Projektkostenkalkulation EP'!$B$8,6)+Z$9,Datenquellen!$F$7:$H$45,3,FALSE))," ",VLOOKUP(EDATE('Projektkostenkalkulation EP'!$B$8,6)+Z$9,Datenquellen!$F$7:$H$45,3,FALSE))="X"
                                    ),
                          "X",
                          ""
                          ),
               "X"
            )</f>
        <v/>
      </c>
      <c r="AB78" s="227" t="str">
        <f xml:space="preserve"> IF(TEXT((EDATE('Projektkostenkalkulation EP'!$B$8,6)+AA$9),"MM")=TEXT((EDATE('Projektkostenkalkulation EP'!$B$8,6)+(AA$9-1)),"MM"),
             IF(
                        OR(
                                    TEXT((EDATE('Projektkostenkalkulation EP'!$B$8,6)+AA$9),"TTT") = "Sa",
                                    TEXT((EDATE('Projektkostenkalkulation EP'!$B$8,6)+AA$9),"TTT") = "So",
                                    IF(ISNA(VLOOKUP(EDATE('Projektkostenkalkulation EP'!$B$8,6)+AA$9,Datenquellen!$F$7:$H$45,3,FALSE))," ",VLOOKUP(EDATE('Projektkostenkalkulation EP'!$B$8,6)+AA$9,Datenquellen!$F$7:$H$45,3,FALSE))="X"
                                    ),
                          "X",
                          ""
                          ),
               "X"
            )</f>
        <v/>
      </c>
      <c r="AC78" s="227" t="str">
        <f xml:space="preserve"> IF(TEXT((EDATE('Projektkostenkalkulation EP'!$B$8,6)+AB$9),"MM")=TEXT((EDATE('Projektkostenkalkulation EP'!$B$8,6)+(AB$9-1)),"MM"),
             IF(
                        OR(
                                    TEXT((EDATE('Projektkostenkalkulation EP'!$B$8,6)+AB$9),"TTT") = "Sa",
                                    TEXT((EDATE('Projektkostenkalkulation EP'!$B$8,6)+AB$9),"TTT") = "So",
                                    IF(ISNA(VLOOKUP(EDATE('Projektkostenkalkulation EP'!$B$8,6)+AB$9,Datenquellen!$F$7:$H$45,3,FALSE))," ",VLOOKUP(EDATE('Projektkostenkalkulation EP'!$B$8,6)+AB$9,Datenquellen!$F$7:$H$45,3,FALSE))="X"
                                    ),
                          "X",
                          ""
                          ),
               "X"
            )</f>
        <v>X</v>
      </c>
      <c r="AD78" s="227" t="str">
        <f xml:space="preserve"> IF(TEXT((EDATE('Projektkostenkalkulation EP'!$B$8,6)+AC$9),"MM")=TEXT((EDATE('Projektkostenkalkulation EP'!$B$8,6)+(AC$9-1)),"MM"),
             IF(
                        OR(
                                    TEXT((EDATE('Projektkostenkalkulation EP'!$B$8,6)+AC$9),"TTT") = "Sa",
                                    TEXT((EDATE('Projektkostenkalkulation EP'!$B$8,6)+AC$9),"TTT") = "So",
                                    IF(ISNA(VLOOKUP(EDATE('Projektkostenkalkulation EP'!$B$8,6)+AC$9,Datenquellen!$F$7:$H$45,3,FALSE))," ",VLOOKUP(EDATE('Projektkostenkalkulation EP'!$B$8,6)+AC$9,Datenquellen!$F$7:$H$45,3,FALSE))="X"
                                    ),
                          "X",
                          ""
                          ),
               "X"
            )</f>
        <v>X</v>
      </c>
      <c r="AE78" s="227" t="str">
        <f xml:space="preserve"> IF(TEXT((EDATE('Projektkostenkalkulation EP'!$B$8,6)+AD$9),"MM")=TEXT((EDATE('Projektkostenkalkulation EP'!$B$8,6)+(AD$9-1)),"MM"),
             IF(
                        OR(
                                    TEXT((EDATE('Projektkostenkalkulation EP'!$B$8,6)+AD$9),"TTT") = "Sa",
                                    TEXT((EDATE('Projektkostenkalkulation EP'!$B$8,6)+AD$9),"TTT") = "So",
                                    IF(ISNA(VLOOKUP(EDATE('Projektkostenkalkulation EP'!$B$8,6)+AD$9,Datenquellen!$F$7:$H$45,3,FALSE))," ",VLOOKUP(EDATE('Projektkostenkalkulation EP'!$B$8,6)+AD$9,Datenquellen!$F$7:$H$45,3,FALSE))="X"
                                    ),
                          "X",
                          ""
                          ),
               "X"
            )</f>
        <v/>
      </c>
      <c r="AF78" s="227" t="str">
        <f xml:space="preserve"> IF(TEXT((EDATE('Projektkostenkalkulation EP'!$B$8,6)+AE$9),"MM")=TEXT((EDATE('Projektkostenkalkulation EP'!$B$8,6)+(AE$9-1)),"MM"),
             IF(
                        OR(
                                    TEXT((EDATE('Projektkostenkalkulation EP'!$B$8,6)+AE$9),"TTT") = "Sa",
                                    TEXT((EDATE('Projektkostenkalkulation EP'!$B$8,6)+AE$9),"TTT") = "So",
                                    IF(ISNA(VLOOKUP(EDATE('Projektkostenkalkulation EP'!$B$8,6)+AE$9,Datenquellen!$F$7:$H$45,3,FALSE))," ",VLOOKUP(EDATE('Projektkostenkalkulation EP'!$B$8,6)+AE$9,Datenquellen!$F$7:$H$45,3,FALSE))="X"
                                    ),
                          "X",
                          ""
                          ),
               "X"
            )</f>
        <v/>
      </c>
      <c r="AG78" s="228" t="str">
        <f xml:space="preserve"> IF(TEXT((EDATE('Projektkostenkalkulation EP'!$B$8,6)+AF$9),"MM")=TEXT((EDATE('Projektkostenkalkulation EP'!$B$8,6)+(AF$9-1)),"MM"),
             IF(
                        OR(
                                    TEXT((EDATE('Projektkostenkalkulation EP'!$B$8,6)+AF$9),"TTT") = "Sa",
                                    TEXT((EDATE('Projektkostenkalkulation EP'!$B$8,6)+AF$9),"TTT") = "So",
                                    IF(ISNA(VLOOKUP(EDATE('Projektkostenkalkulation EP'!$B$8,6)+AF$9,Datenquellen!$F$7:$H$45,3,FALSE))," ",VLOOKUP(EDATE('Projektkostenkalkulation EP'!$B$8,6)+AF$9,Datenquellen!$F$7:$H$45,3,FALSE))="X"
                                    ),
                          "X",
                          ""
                          ),
               "X"
            )</f>
        <v/>
      </c>
      <c r="AH78" s="229"/>
      <c r="AI78" s="230"/>
      <c r="AJ78" s="475"/>
      <c r="AK78" s="472" t="str">
        <f>TEXT(EDATE('Projektkostenkalkulation EP'!$B$8,6),"MMMM")</f>
        <v>Juli</v>
      </c>
      <c r="AL78" s="226"/>
      <c r="AM78" s="227" t="str">
        <f>IF(
            OR(
                     TEXT(EDATE('Projektkostenkalkulation EP'!$B$8,6),"TTT") = "Sa",
                     TEXT(EDATE('Projektkostenkalkulation EP'!$B$8,6),"TTT") = "So",
                     IF(ISNA(VLOOKUP(EDATE('Projektkostenkalkulation EP'!$B$8,6),Datenquellen!$F$7:$H$45,3,FALSE))," ",VLOOKUP(EDATE('Projektkostenkalkulation EP'!$B$8,6),Datenquellen!$F$7:$H$45,3,FALSE))="X"
                            ),
                    "X",
                    ""
            )</f>
        <v/>
      </c>
      <c r="AN78" s="227" t="str">
        <f xml:space="preserve"> IF(TEXT((EDATE('Projektkostenkalkulation EP'!$B$8,6)+AM$9),"MM")=TEXT((EDATE('Projektkostenkalkulation EP'!$B$8,6)+(AM$9-1)),"MM"),
             IF(
                        OR(
                                    TEXT((EDATE('Projektkostenkalkulation EP'!$B$8,6)+AM$9),"TTT") = "Sa",
                                    TEXT((EDATE('Projektkostenkalkulation EP'!$B$8,6)+AM$9),"TTT") = "So",
                                    IF(ISNA(VLOOKUP(EDATE('Projektkostenkalkulation EP'!$B$8,6)+AM$9,Datenquellen!$F$7:$H$45,3,FALSE))," ",VLOOKUP(EDATE('Projektkostenkalkulation EP'!$B$8,6)+AM$9,Datenquellen!$F$7:$H$45,3,FALSE))="X"
                                    ),
                          "X",
                          ""
                          ),
               "X"
            )</f>
        <v/>
      </c>
      <c r="AO78" s="227" t="str">
        <f xml:space="preserve"> IF(TEXT((EDATE('Projektkostenkalkulation EP'!$B$8,6)+AN$9),"MM")=TEXT((EDATE('Projektkostenkalkulation EP'!$B$8,6)+(AN$9-1)),"MM"),
             IF(
                        OR(
                                    TEXT((EDATE('Projektkostenkalkulation EP'!$B$8,6)+AN$9),"TTT") = "Sa",
                                    TEXT((EDATE('Projektkostenkalkulation EP'!$B$8,6)+AN$9),"TTT") = "So",
                                    IF(ISNA(VLOOKUP(EDATE('Projektkostenkalkulation EP'!$B$8,6)+AN$9,Datenquellen!$F$7:$H$45,3,FALSE))," ",VLOOKUP(EDATE('Projektkostenkalkulation EP'!$B$8,6)+AN$9,Datenquellen!$F$7:$H$45,3,FALSE))="X"
                                    ),
                          "X",
                          ""
                          ),
               "X"
            )</f>
        <v/>
      </c>
      <c r="AP78" s="227" t="str">
        <f xml:space="preserve"> IF(TEXT((EDATE('Projektkostenkalkulation EP'!$B$8,6)+AO$9),"MM")=TEXT((EDATE('Projektkostenkalkulation EP'!$B$8,6)+(AO$9-1)),"MM"),
             IF(
                        OR(
                                    TEXT((EDATE('Projektkostenkalkulation EP'!$B$8,6)+AO$9),"TTT") = "Sa",
                                    TEXT((EDATE('Projektkostenkalkulation EP'!$B$8,6)+AO$9),"TTT") = "So",
                                    IF(ISNA(VLOOKUP(EDATE('Projektkostenkalkulation EP'!$B$8,6)+AO$9,Datenquellen!$F$7:$H$45,3,FALSE))," ",VLOOKUP(EDATE('Projektkostenkalkulation EP'!$B$8,6)+AO$9,Datenquellen!$F$7:$H$45,3,FALSE))="X"
                                    ),
                          "X",
                          ""
                          ),
               "X"
            )</f>
        <v/>
      </c>
      <c r="AQ78" s="227" t="str">
        <f xml:space="preserve"> IF(TEXT((EDATE('Projektkostenkalkulation EP'!$B$8,6)+AP$9),"MM")=TEXT((EDATE('Projektkostenkalkulation EP'!$B$8,6)+(AP$9-1)),"MM"),
             IF(
                        OR(
                                    TEXT((EDATE('Projektkostenkalkulation EP'!$B$8,6)+AP$9),"TTT") = "Sa",
                                    TEXT((EDATE('Projektkostenkalkulation EP'!$B$8,6)+AP$9),"TTT") = "So",
                                    IF(ISNA(VLOOKUP(EDATE('Projektkostenkalkulation EP'!$B$8,6)+AP$9,Datenquellen!$F$7:$H$45,3,FALSE))," ",VLOOKUP(EDATE('Projektkostenkalkulation EP'!$B$8,6)+AP$9,Datenquellen!$F$7:$H$45,3,FALSE))="X"
                                    ),
                          "X",
                          ""
                          ),
               "X"
            )</f>
        <v/>
      </c>
      <c r="AR78" s="227" t="str">
        <f xml:space="preserve"> IF(TEXT((EDATE('Projektkostenkalkulation EP'!$B$8,6)+AQ$9),"MM")=TEXT((EDATE('Projektkostenkalkulation EP'!$B$8,6)+(AQ$9-1)),"MM"),
             IF(
                        OR(
                                    TEXT((EDATE('Projektkostenkalkulation EP'!$B$8,6)+AQ$9),"TTT") = "Sa",
                                    TEXT((EDATE('Projektkostenkalkulation EP'!$B$8,6)+AQ$9),"TTT") = "So",
                                    IF(ISNA(VLOOKUP(EDATE('Projektkostenkalkulation EP'!$B$8,6)+AQ$9,Datenquellen!$F$7:$H$45,3,FALSE))," ",VLOOKUP(EDATE('Projektkostenkalkulation EP'!$B$8,6)+AQ$9,Datenquellen!$F$7:$H$45,3,FALSE))="X"
                                    ),
                          "X",
                          ""
                          ),
               "X"
            )</f>
        <v>X</v>
      </c>
      <c r="AS78" s="227" t="str">
        <f xml:space="preserve"> IF(TEXT((EDATE('Projektkostenkalkulation EP'!$B$8,6)+AR$9),"MM")=TEXT((EDATE('Projektkostenkalkulation EP'!$B$8,6)+(AR$9-1)),"MM"),
             IF(
                        OR(
                                    TEXT((EDATE('Projektkostenkalkulation EP'!$B$8,6)+AR$9),"TTT") = "Sa",
                                    TEXT((EDATE('Projektkostenkalkulation EP'!$B$8,6)+AR$9),"TTT") = "So",
                                    IF(ISNA(VLOOKUP(EDATE('Projektkostenkalkulation EP'!$B$8,6)+AR$9,Datenquellen!$F$7:$H$45,3,FALSE))," ",VLOOKUP(EDATE('Projektkostenkalkulation EP'!$B$8,6)+AR$9,Datenquellen!$F$7:$H$45,3,FALSE))="X"
                                    ),
                          "X",
                          ""
                          ),
               "X"
            )</f>
        <v>X</v>
      </c>
      <c r="AT78" s="227" t="str">
        <f xml:space="preserve"> IF(TEXT((EDATE('Projektkostenkalkulation EP'!$B$8,6)+AS$9),"MM")=TEXT((EDATE('Projektkostenkalkulation EP'!$B$8,6)+(AS$9-1)),"MM"),
             IF(
                        OR(
                                    TEXT((EDATE('Projektkostenkalkulation EP'!$B$8,6)+AS$9),"TTT") = "Sa",
                                    TEXT((EDATE('Projektkostenkalkulation EP'!$B$8,6)+AS$9),"TTT") = "So",
                                    IF(ISNA(VLOOKUP(EDATE('Projektkostenkalkulation EP'!$B$8,6)+AS$9,Datenquellen!$F$7:$H$45,3,FALSE))," ",VLOOKUP(EDATE('Projektkostenkalkulation EP'!$B$8,6)+AS$9,Datenquellen!$F$7:$H$45,3,FALSE))="X"
                                    ),
                          "X",
                          ""
                          ),
               "X"
            )</f>
        <v/>
      </c>
      <c r="AU78" s="227" t="str">
        <f xml:space="preserve"> IF(TEXT((EDATE('Projektkostenkalkulation EP'!$B$8,6)+AT$9),"MM")=TEXT((EDATE('Projektkostenkalkulation EP'!$B$8,6)+(AT$9-1)),"MM"),
             IF(
                        OR(
                                    TEXT((EDATE('Projektkostenkalkulation EP'!$B$8,6)+AT$9),"TTT") = "Sa",
                                    TEXT((EDATE('Projektkostenkalkulation EP'!$B$8,6)+AT$9),"TTT") = "So",
                                    IF(ISNA(VLOOKUP(EDATE('Projektkostenkalkulation EP'!$B$8,6)+AT$9,Datenquellen!$F$7:$H$45,3,FALSE))," ",VLOOKUP(EDATE('Projektkostenkalkulation EP'!$B$8,6)+AT$9,Datenquellen!$F$7:$H$45,3,FALSE))="X"
                                    ),
                          "X",
                          ""
                          ),
               "X"
            )</f>
        <v/>
      </c>
      <c r="AV78" s="227" t="str">
        <f xml:space="preserve"> IF(TEXT((EDATE('Projektkostenkalkulation EP'!$B$8,6)+AU$9),"MM")=TEXT((EDATE('Projektkostenkalkulation EP'!$B$8,6)+(AU$9-1)),"MM"),
             IF(
                        OR(
                                    TEXT((EDATE('Projektkostenkalkulation EP'!$B$8,6)+AU$9),"TTT") = "Sa",
                                    TEXT((EDATE('Projektkostenkalkulation EP'!$B$8,6)+AU$9),"TTT") = "So",
                                    IF(ISNA(VLOOKUP(EDATE('Projektkostenkalkulation EP'!$B$8,6)+AU$9,Datenquellen!$F$7:$H$45,3,FALSE))," ",VLOOKUP(EDATE('Projektkostenkalkulation EP'!$B$8,6)+AU$9,Datenquellen!$F$7:$H$45,3,FALSE))="X"
                                    ),
                          "X",
                          ""
                          ),
               "X"
            )</f>
        <v/>
      </c>
      <c r="AW78" s="227" t="str">
        <f xml:space="preserve"> IF(TEXT((EDATE('Projektkostenkalkulation EP'!$B$8,6)+AV$9),"MM")=TEXT((EDATE('Projektkostenkalkulation EP'!$B$8,6)+(AV$9-1)),"MM"),
             IF(
                        OR(
                                    TEXT((EDATE('Projektkostenkalkulation EP'!$B$8,6)+AV$9),"TTT") = "Sa",
                                    TEXT((EDATE('Projektkostenkalkulation EP'!$B$8,6)+AV$9),"TTT") = "So",
                                    IF(ISNA(VLOOKUP(EDATE('Projektkostenkalkulation EP'!$B$8,6)+AV$9,Datenquellen!$F$7:$H$45,3,FALSE))," ",VLOOKUP(EDATE('Projektkostenkalkulation EP'!$B$8,6)+AV$9,Datenquellen!$F$7:$H$45,3,FALSE))="X"
                                    ),
                          "X",
                          ""
                          ),
               "X"
            )</f>
        <v/>
      </c>
      <c r="AX78" s="227" t="str">
        <f xml:space="preserve"> IF(TEXT((EDATE('Projektkostenkalkulation EP'!$B$8,6)+AW$9),"MM")=TEXT((EDATE('Projektkostenkalkulation EP'!$B$8,6)+(AW$9-1)),"MM"),
             IF(
                        OR(
                                    TEXT((EDATE('Projektkostenkalkulation EP'!$B$8,6)+AW$9),"TTT") = "Sa",
                                    TEXT((EDATE('Projektkostenkalkulation EP'!$B$8,6)+AW$9),"TTT") = "So",
                                    IF(ISNA(VLOOKUP(EDATE('Projektkostenkalkulation EP'!$B$8,6)+AW$9,Datenquellen!$F$7:$H$45,3,FALSE))," ",VLOOKUP(EDATE('Projektkostenkalkulation EP'!$B$8,6)+AW$9,Datenquellen!$F$7:$H$45,3,FALSE))="X"
                                    ),
                          "X",
                          ""
                          ),
               "X"
            )</f>
        <v/>
      </c>
      <c r="AY78" s="227" t="str">
        <f xml:space="preserve"> IF(TEXT((EDATE('Projektkostenkalkulation EP'!$B$8,6)+AX$9),"MM")=TEXT((EDATE('Projektkostenkalkulation EP'!$B$8,6)+(AX$9-1)),"MM"),
             IF(
                        OR(
                                    TEXT((EDATE('Projektkostenkalkulation EP'!$B$8,6)+AX$9),"TTT") = "Sa",
                                    TEXT((EDATE('Projektkostenkalkulation EP'!$B$8,6)+AX$9),"TTT") = "So",
                                    IF(ISNA(VLOOKUP(EDATE('Projektkostenkalkulation EP'!$B$8,6)+AX$9,Datenquellen!$F$7:$H$45,3,FALSE))," ",VLOOKUP(EDATE('Projektkostenkalkulation EP'!$B$8,6)+AX$9,Datenquellen!$F$7:$H$45,3,FALSE))="X"
                                    ),
                          "X",
                          ""
                          ),
               "X"
            )</f>
        <v>X</v>
      </c>
      <c r="AZ78" s="227" t="str">
        <f xml:space="preserve"> IF(TEXT((EDATE('Projektkostenkalkulation EP'!$B$8,6)+AY$9),"MM")=TEXT((EDATE('Projektkostenkalkulation EP'!$B$8,6)+(AY$9-1)),"MM"),
             IF(
                        OR(
                                    TEXT((EDATE('Projektkostenkalkulation EP'!$B$8,6)+AY$9),"TTT") = "Sa",
                                    TEXT((EDATE('Projektkostenkalkulation EP'!$B$8,6)+AY$9),"TTT") = "So",
                                    IF(ISNA(VLOOKUP(EDATE('Projektkostenkalkulation EP'!$B$8,6)+AY$9,Datenquellen!$F$7:$H$45,3,FALSE))," ",VLOOKUP(EDATE('Projektkostenkalkulation EP'!$B$8,6)+AY$9,Datenquellen!$F$7:$H$45,3,FALSE))="X"
                                    ),
                          "X",
                          ""
                          ),
               "X"
            )</f>
        <v>X</v>
      </c>
      <c r="BA78" s="227" t="str">
        <f xml:space="preserve"> IF(TEXT((EDATE('Projektkostenkalkulation EP'!$B$8,6)+AZ$9),"MM")=TEXT((EDATE('Projektkostenkalkulation EP'!$B$8,6)+(AZ$9-1)),"MM"),
             IF(
                        OR(
                                    TEXT((EDATE('Projektkostenkalkulation EP'!$B$8,6)+AZ$9),"TTT") = "Sa",
                                    TEXT((EDATE('Projektkostenkalkulation EP'!$B$8,6)+AZ$9),"TTT") = "So",
                                    IF(ISNA(VLOOKUP(EDATE('Projektkostenkalkulation EP'!$B$8,6)+AZ$9,Datenquellen!$F$7:$H$45,3,FALSE))," ",VLOOKUP(EDATE('Projektkostenkalkulation EP'!$B$8,6)+AZ$9,Datenquellen!$F$7:$H$45,3,FALSE))="X"
                                    ),
                          "X",
                          ""
                          ),
               "X"
            )</f>
        <v/>
      </c>
      <c r="BB78" s="227" t="str">
        <f xml:space="preserve"> IF(TEXT((EDATE('Projektkostenkalkulation EP'!$B$8,6)+BA$9),"MM")=TEXT((EDATE('Projektkostenkalkulation EP'!$B$8,6)+(BA$9-1)),"MM"),
             IF(
                        OR(
                                    TEXT((EDATE('Projektkostenkalkulation EP'!$B$8,6)+BA$9),"TTT") = "Sa",
                                    TEXT((EDATE('Projektkostenkalkulation EP'!$B$8,6)+BA$9),"TTT") = "So",
                                    IF(ISNA(VLOOKUP(EDATE('Projektkostenkalkulation EP'!$B$8,6)+BA$9,Datenquellen!$F$7:$H$45,3,FALSE))," ",VLOOKUP(EDATE('Projektkostenkalkulation EP'!$B$8,6)+BA$9,Datenquellen!$F$7:$H$45,3,FALSE))="X"
                                    ),
                          "X",
                          ""
                          ),
               "X"
            )</f>
        <v/>
      </c>
      <c r="BC78" s="227" t="str">
        <f xml:space="preserve"> IF(TEXT((EDATE('Projektkostenkalkulation EP'!$B$8,6)+BB$9),"MM")=TEXT((EDATE('Projektkostenkalkulation EP'!$B$8,6)+(BB$9-1)),"MM"),
             IF(
                        OR(
                                    TEXT((EDATE('Projektkostenkalkulation EP'!$B$8,6)+BB$9),"TTT") = "Sa",
                                    TEXT((EDATE('Projektkostenkalkulation EP'!$B$8,6)+BB$9),"TTT") = "So",
                                    IF(ISNA(VLOOKUP(EDATE('Projektkostenkalkulation EP'!$B$8,6)+BB$9,Datenquellen!$F$7:$H$45,3,FALSE))," ",VLOOKUP(EDATE('Projektkostenkalkulation EP'!$B$8,6)+BB$9,Datenquellen!$F$7:$H$45,3,FALSE))="X"
                                    ),
                          "X",
                          ""
                          ),
               "X"
            )</f>
        <v/>
      </c>
      <c r="BD78" s="227" t="str">
        <f xml:space="preserve"> IF(TEXT((EDATE('Projektkostenkalkulation EP'!$B$8,6)+BC$9),"MM")=TEXT((EDATE('Projektkostenkalkulation EP'!$B$8,6)+(BC$9-1)),"MM"),
             IF(
                        OR(
                                    TEXT((EDATE('Projektkostenkalkulation EP'!$B$8,6)+BC$9),"TTT") = "Sa",
                                    TEXT((EDATE('Projektkostenkalkulation EP'!$B$8,6)+BC$9),"TTT") = "So",
                                    IF(ISNA(VLOOKUP(EDATE('Projektkostenkalkulation EP'!$B$8,6)+BC$9,Datenquellen!$F$7:$H$45,3,FALSE))," ",VLOOKUP(EDATE('Projektkostenkalkulation EP'!$B$8,6)+BC$9,Datenquellen!$F$7:$H$45,3,FALSE))="X"
                                    ),
                          "X",
                          ""
                          ),
               "X"
            )</f>
        <v/>
      </c>
      <c r="BE78" s="227" t="str">
        <f xml:space="preserve"> IF(TEXT((EDATE('Projektkostenkalkulation EP'!$B$8,6)+BD$9),"MM")=TEXT((EDATE('Projektkostenkalkulation EP'!$B$8,6)+(BD$9-1)),"MM"),
             IF(
                        OR(
                                    TEXT((EDATE('Projektkostenkalkulation EP'!$B$8,6)+BD$9),"TTT") = "Sa",
                                    TEXT((EDATE('Projektkostenkalkulation EP'!$B$8,6)+BD$9),"TTT") = "So",
                                    IF(ISNA(VLOOKUP(EDATE('Projektkostenkalkulation EP'!$B$8,6)+BD$9,Datenquellen!$F$7:$H$45,3,FALSE))," ",VLOOKUP(EDATE('Projektkostenkalkulation EP'!$B$8,6)+BD$9,Datenquellen!$F$7:$H$45,3,FALSE))="X"
                                    ),
                          "X",
                          ""
                          ),
               "X"
            )</f>
        <v/>
      </c>
      <c r="BF78" s="227" t="str">
        <f xml:space="preserve"> IF(TEXT((EDATE('Projektkostenkalkulation EP'!$B$8,6)+BE$9),"MM")=TEXT((EDATE('Projektkostenkalkulation EP'!$B$8,6)+(BE$9-1)),"MM"),
             IF(
                        OR(
                                    TEXT((EDATE('Projektkostenkalkulation EP'!$B$8,6)+BE$9),"TTT") = "Sa",
                                    TEXT((EDATE('Projektkostenkalkulation EP'!$B$8,6)+BE$9),"TTT") = "So",
                                    IF(ISNA(VLOOKUP(EDATE('Projektkostenkalkulation EP'!$B$8,6)+BE$9,Datenquellen!$F$7:$H$45,3,FALSE))," ",VLOOKUP(EDATE('Projektkostenkalkulation EP'!$B$8,6)+BE$9,Datenquellen!$F$7:$H$45,3,FALSE))="X"
                                    ),
                          "X",
                          ""
                          ),
               "X"
            )</f>
        <v>X</v>
      </c>
      <c r="BG78" s="227" t="str">
        <f xml:space="preserve"> IF(TEXT((EDATE('Projektkostenkalkulation EP'!$B$8,6)+BF$9),"MM")=TEXT((EDATE('Projektkostenkalkulation EP'!$B$8,6)+(BF$9-1)),"MM"),
             IF(
                        OR(
                                    TEXT((EDATE('Projektkostenkalkulation EP'!$B$8,6)+BF$9),"TTT") = "Sa",
                                    TEXT((EDATE('Projektkostenkalkulation EP'!$B$8,6)+BF$9),"TTT") = "So",
                                    IF(ISNA(VLOOKUP(EDATE('Projektkostenkalkulation EP'!$B$8,6)+BF$9,Datenquellen!$F$7:$H$45,3,FALSE))," ",VLOOKUP(EDATE('Projektkostenkalkulation EP'!$B$8,6)+BF$9,Datenquellen!$F$7:$H$45,3,FALSE))="X"
                                    ),
                          "X",
                          ""
                          ),
               "X"
            )</f>
        <v>X</v>
      </c>
      <c r="BH78" s="227" t="str">
        <f xml:space="preserve"> IF(TEXT((EDATE('Projektkostenkalkulation EP'!$B$8,6)+BG$9),"MM")=TEXT((EDATE('Projektkostenkalkulation EP'!$B$8,6)+(BG$9-1)),"MM"),
             IF(
                        OR(
                                    TEXT((EDATE('Projektkostenkalkulation EP'!$B$8,6)+BG$9),"TTT") = "Sa",
                                    TEXT((EDATE('Projektkostenkalkulation EP'!$B$8,6)+BG$9),"TTT") = "So",
                                    IF(ISNA(VLOOKUP(EDATE('Projektkostenkalkulation EP'!$B$8,6)+BG$9,Datenquellen!$F$7:$H$45,3,FALSE))," ",VLOOKUP(EDATE('Projektkostenkalkulation EP'!$B$8,6)+BG$9,Datenquellen!$F$7:$H$45,3,FALSE))="X"
                                    ),
                          "X",
                          ""
                          ),
               "X"
            )</f>
        <v/>
      </c>
      <c r="BI78" s="227" t="str">
        <f xml:space="preserve"> IF(TEXT((EDATE('Projektkostenkalkulation EP'!$B$8,6)+BH$9),"MM")=TEXT((EDATE('Projektkostenkalkulation EP'!$B$8,6)+(BH$9-1)),"MM"),
             IF(
                        OR(
                                    TEXT((EDATE('Projektkostenkalkulation EP'!$B$8,6)+BH$9),"TTT") = "Sa",
                                    TEXT((EDATE('Projektkostenkalkulation EP'!$B$8,6)+BH$9),"TTT") = "So",
                                    IF(ISNA(VLOOKUP(EDATE('Projektkostenkalkulation EP'!$B$8,6)+BH$9,Datenquellen!$F$7:$H$45,3,FALSE))," ",VLOOKUP(EDATE('Projektkostenkalkulation EP'!$B$8,6)+BH$9,Datenquellen!$F$7:$H$45,3,FALSE))="X"
                                    ),
                          "X",
                          ""
                          ),
               "X"
            )</f>
        <v/>
      </c>
      <c r="BJ78" s="227" t="str">
        <f xml:space="preserve"> IF(TEXT((EDATE('Projektkostenkalkulation EP'!$B$8,6)+BI$9),"MM")=TEXT((EDATE('Projektkostenkalkulation EP'!$B$8,6)+(BI$9-1)),"MM"),
             IF(
                        OR(
                                    TEXT((EDATE('Projektkostenkalkulation EP'!$B$8,6)+BI$9),"TTT") = "Sa",
                                    TEXT((EDATE('Projektkostenkalkulation EP'!$B$8,6)+BI$9),"TTT") = "So",
                                    IF(ISNA(VLOOKUP(EDATE('Projektkostenkalkulation EP'!$B$8,6)+BI$9,Datenquellen!$F$7:$H$45,3,FALSE))," ",VLOOKUP(EDATE('Projektkostenkalkulation EP'!$B$8,6)+BI$9,Datenquellen!$F$7:$H$45,3,FALSE))="X"
                                    ),
                          "X",
                          ""
                          ),
               "X"
            )</f>
        <v/>
      </c>
      <c r="BK78" s="227" t="str">
        <f xml:space="preserve"> IF(TEXT((EDATE('Projektkostenkalkulation EP'!$B$8,6)+BJ$9),"MM")=TEXT((EDATE('Projektkostenkalkulation EP'!$B$8,6)+(BJ$9-1)),"MM"),
             IF(
                        OR(
                                    TEXT((EDATE('Projektkostenkalkulation EP'!$B$8,6)+BJ$9),"TTT") = "Sa",
                                    TEXT((EDATE('Projektkostenkalkulation EP'!$B$8,6)+BJ$9),"TTT") = "So",
                                    IF(ISNA(VLOOKUP(EDATE('Projektkostenkalkulation EP'!$B$8,6)+BJ$9,Datenquellen!$F$7:$H$45,3,FALSE))," ",VLOOKUP(EDATE('Projektkostenkalkulation EP'!$B$8,6)+BJ$9,Datenquellen!$F$7:$H$45,3,FALSE))="X"
                                    ),
                          "X",
                          ""
                          ),
               "X"
            )</f>
        <v/>
      </c>
      <c r="BL78" s="227" t="str">
        <f xml:space="preserve"> IF(TEXT((EDATE('Projektkostenkalkulation EP'!$B$8,6)+BK$9),"MM")=TEXT((EDATE('Projektkostenkalkulation EP'!$B$8,6)+(BK$9-1)),"MM"),
             IF(
                        OR(
                                    TEXT((EDATE('Projektkostenkalkulation EP'!$B$8,6)+BK$9),"TTT") = "Sa",
                                    TEXT((EDATE('Projektkostenkalkulation EP'!$B$8,6)+BK$9),"TTT") = "So",
                                    IF(ISNA(VLOOKUP(EDATE('Projektkostenkalkulation EP'!$B$8,6)+BK$9,Datenquellen!$F$7:$H$45,3,FALSE))," ",VLOOKUP(EDATE('Projektkostenkalkulation EP'!$B$8,6)+BK$9,Datenquellen!$F$7:$H$45,3,FALSE))="X"
                                    ),
                          "X",
                          ""
                          ),
               "X"
            )</f>
        <v/>
      </c>
      <c r="BM78" s="227" t="str">
        <f xml:space="preserve"> IF(TEXT((EDATE('Projektkostenkalkulation EP'!$B$8,6)+BL$9),"MM")=TEXT((EDATE('Projektkostenkalkulation EP'!$B$8,6)+(BL$9-1)),"MM"),
             IF(
                        OR(
                                    TEXT((EDATE('Projektkostenkalkulation EP'!$B$8,6)+BL$9),"TTT") = "Sa",
                                    TEXT((EDATE('Projektkostenkalkulation EP'!$B$8,6)+BL$9),"TTT") = "So",
                                    IF(ISNA(VLOOKUP(EDATE('Projektkostenkalkulation EP'!$B$8,6)+BL$9,Datenquellen!$F$7:$H$45,3,FALSE))," ",VLOOKUP(EDATE('Projektkostenkalkulation EP'!$B$8,6)+BL$9,Datenquellen!$F$7:$H$45,3,FALSE))="X"
                                    ),
                          "X",
                          ""
                          ),
               "X"
            )</f>
        <v>X</v>
      </c>
      <c r="BN78" s="227" t="str">
        <f xml:space="preserve"> IF(TEXT((EDATE('Projektkostenkalkulation EP'!$B$8,6)+BM$9),"MM")=TEXT((EDATE('Projektkostenkalkulation EP'!$B$8,6)+(BM$9-1)),"MM"),
             IF(
                        OR(
                                    TEXT((EDATE('Projektkostenkalkulation EP'!$B$8,6)+BM$9),"TTT") = "Sa",
                                    TEXT((EDATE('Projektkostenkalkulation EP'!$B$8,6)+BM$9),"TTT") = "So",
                                    IF(ISNA(VLOOKUP(EDATE('Projektkostenkalkulation EP'!$B$8,6)+BM$9,Datenquellen!$F$7:$H$45,3,FALSE))," ",VLOOKUP(EDATE('Projektkostenkalkulation EP'!$B$8,6)+BM$9,Datenquellen!$F$7:$H$45,3,FALSE))="X"
                                    ),
                          "X",
                          ""
                          ),
               "X"
            )</f>
        <v>X</v>
      </c>
      <c r="BO78" s="227" t="str">
        <f xml:space="preserve"> IF(TEXT((EDATE('Projektkostenkalkulation EP'!$B$8,6)+BN$9),"MM")=TEXT((EDATE('Projektkostenkalkulation EP'!$B$8,6)+(BN$9-1)),"MM"),
             IF(
                        OR(
                                    TEXT((EDATE('Projektkostenkalkulation EP'!$B$8,6)+BN$9),"TTT") = "Sa",
                                    TEXT((EDATE('Projektkostenkalkulation EP'!$B$8,6)+BN$9),"TTT") = "So",
                                    IF(ISNA(VLOOKUP(EDATE('Projektkostenkalkulation EP'!$B$8,6)+BN$9,Datenquellen!$F$7:$H$45,3,FALSE))," ",VLOOKUP(EDATE('Projektkostenkalkulation EP'!$B$8,6)+BN$9,Datenquellen!$F$7:$H$45,3,FALSE))="X"
                                    ),
                          "X",
                          ""
                          ),
               "X"
            )</f>
        <v/>
      </c>
      <c r="BP78" s="227" t="str">
        <f xml:space="preserve"> IF(TEXT((EDATE('Projektkostenkalkulation EP'!$B$8,6)+BO$9),"MM")=TEXT((EDATE('Projektkostenkalkulation EP'!$B$8,6)+(BO$9-1)),"MM"),
             IF(
                        OR(
                                    TEXT((EDATE('Projektkostenkalkulation EP'!$B$8,6)+BO$9),"TTT") = "Sa",
                                    TEXT((EDATE('Projektkostenkalkulation EP'!$B$8,6)+BO$9),"TTT") = "So",
                                    IF(ISNA(VLOOKUP(EDATE('Projektkostenkalkulation EP'!$B$8,6)+BO$9,Datenquellen!$F$7:$H$45,3,FALSE))," ",VLOOKUP(EDATE('Projektkostenkalkulation EP'!$B$8,6)+BO$9,Datenquellen!$F$7:$H$45,3,FALSE))="X"
                                    ),
                          "X",
                          ""
                          ),
               "X"
            )</f>
        <v/>
      </c>
      <c r="BQ78" s="228" t="str">
        <f xml:space="preserve"> IF(TEXT((EDATE('Projektkostenkalkulation EP'!$B$8,6)+BP$9),"MM")=TEXT((EDATE('Projektkostenkalkulation EP'!$B$8,6)+(BP$9-1)),"MM"),
             IF(
                        OR(
                                    TEXT((EDATE('Projektkostenkalkulation EP'!$B$8,6)+BP$9),"TTT") = "Sa",
                                    TEXT((EDATE('Projektkostenkalkulation EP'!$B$8,6)+BP$9),"TTT") = "So",
                                    IF(ISNA(VLOOKUP(EDATE('Projektkostenkalkulation EP'!$B$8,6)+BP$9,Datenquellen!$F$7:$H$45,3,FALSE))," ",VLOOKUP(EDATE('Projektkostenkalkulation EP'!$B$8,6)+BP$9,Datenquellen!$F$7:$H$45,3,FALSE))="X"
                                    ),
                          "X",
                          ""
                          ),
               "X"
            )</f>
        <v/>
      </c>
      <c r="BR78" s="229"/>
      <c r="BS78" s="230"/>
      <c r="BT78" s="475"/>
      <c r="BU78" s="472" t="str">
        <f>TEXT(EDATE('Projektkostenkalkulation EP'!$B$8,6),"MMMM")</f>
        <v>Juli</v>
      </c>
      <c r="BV78" s="226"/>
      <c r="BW78" s="227" t="str">
        <f>IF(
            OR(
                     TEXT(EDATE('Projektkostenkalkulation EP'!$B$8,6),"TTT") = "Sa",
                     TEXT(EDATE('Projektkostenkalkulation EP'!$B$8,6),"TTT") = "So",
                     IF(ISNA(VLOOKUP(EDATE('Projektkostenkalkulation EP'!$B$8,6),Datenquellen!$F$7:$H$45,3,FALSE))," ",VLOOKUP(EDATE('Projektkostenkalkulation EP'!$B$8,6),Datenquellen!$F$7:$H$45,3,FALSE))="X"
                            ),
                    "X",
                    ""
            )</f>
        <v/>
      </c>
      <c r="BX78" s="227" t="str">
        <f xml:space="preserve"> IF(TEXT((EDATE('Projektkostenkalkulation EP'!$B$8,6)+BW$9),"MM")=TEXT((EDATE('Projektkostenkalkulation EP'!$B$8,6)+(BW$9-1)),"MM"),
             IF(
                        OR(
                                    TEXT((EDATE('Projektkostenkalkulation EP'!$B$8,6)+BW$9),"TTT") = "Sa",
                                    TEXT((EDATE('Projektkostenkalkulation EP'!$B$8,6)+BW$9),"TTT") = "So",
                                    IF(ISNA(VLOOKUP(EDATE('Projektkostenkalkulation EP'!$B$8,6)+BW$9,Datenquellen!$F$7:$H$45,3,FALSE))," ",VLOOKUP(EDATE('Projektkostenkalkulation EP'!$B$8,6)+BW$9,Datenquellen!$F$7:$H$45,3,FALSE))="X"
                                    ),
                          "X",
                          ""
                          ),
               "X"
            )</f>
        <v/>
      </c>
      <c r="BY78" s="227" t="str">
        <f xml:space="preserve"> IF(TEXT((EDATE('Projektkostenkalkulation EP'!$B$8,6)+BX$9),"MM")=TEXT((EDATE('Projektkostenkalkulation EP'!$B$8,6)+(BX$9-1)),"MM"),
             IF(
                        OR(
                                    TEXT((EDATE('Projektkostenkalkulation EP'!$B$8,6)+BX$9),"TTT") = "Sa",
                                    TEXT((EDATE('Projektkostenkalkulation EP'!$B$8,6)+BX$9),"TTT") = "So",
                                    IF(ISNA(VLOOKUP(EDATE('Projektkostenkalkulation EP'!$B$8,6)+BX$9,Datenquellen!$F$7:$H$45,3,FALSE))," ",VLOOKUP(EDATE('Projektkostenkalkulation EP'!$B$8,6)+BX$9,Datenquellen!$F$7:$H$45,3,FALSE))="X"
                                    ),
                          "X",
                          ""
                          ),
               "X"
            )</f>
        <v/>
      </c>
      <c r="BZ78" s="227" t="str">
        <f xml:space="preserve"> IF(TEXT((EDATE('Projektkostenkalkulation EP'!$B$8,6)+BY$9),"MM")=TEXT((EDATE('Projektkostenkalkulation EP'!$B$8,6)+(BY$9-1)),"MM"),
             IF(
                        OR(
                                    TEXT((EDATE('Projektkostenkalkulation EP'!$B$8,6)+BY$9),"TTT") = "Sa",
                                    TEXT((EDATE('Projektkostenkalkulation EP'!$B$8,6)+BY$9),"TTT") = "So",
                                    IF(ISNA(VLOOKUP(EDATE('Projektkostenkalkulation EP'!$B$8,6)+BY$9,Datenquellen!$F$7:$H$45,3,FALSE))," ",VLOOKUP(EDATE('Projektkostenkalkulation EP'!$B$8,6)+BY$9,Datenquellen!$F$7:$H$45,3,FALSE))="X"
                                    ),
                          "X",
                          ""
                          ),
               "X"
            )</f>
        <v/>
      </c>
      <c r="CA78" s="227" t="str">
        <f xml:space="preserve"> IF(TEXT((EDATE('Projektkostenkalkulation EP'!$B$8,6)+BZ$9),"MM")=TEXT((EDATE('Projektkostenkalkulation EP'!$B$8,6)+(BZ$9-1)),"MM"),
             IF(
                        OR(
                                    TEXT((EDATE('Projektkostenkalkulation EP'!$B$8,6)+BZ$9),"TTT") = "Sa",
                                    TEXT((EDATE('Projektkostenkalkulation EP'!$B$8,6)+BZ$9),"TTT") = "So",
                                    IF(ISNA(VLOOKUP(EDATE('Projektkostenkalkulation EP'!$B$8,6)+BZ$9,Datenquellen!$F$7:$H$45,3,FALSE))," ",VLOOKUP(EDATE('Projektkostenkalkulation EP'!$B$8,6)+BZ$9,Datenquellen!$F$7:$H$45,3,FALSE))="X"
                                    ),
                          "X",
                          ""
                          ),
               "X"
            )</f>
        <v/>
      </c>
      <c r="CB78" s="227" t="str">
        <f xml:space="preserve"> IF(TEXT((EDATE('Projektkostenkalkulation EP'!$B$8,6)+CA$9),"MM")=TEXT((EDATE('Projektkostenkalkulation EP'!$B$8,6)+(CA$9-1)),"MM"),
             IF(
                        OR(
                                    TEXT((EDATE('Projektkostenkalkulation EP'!$B$8,6)+CA$9),"TTT") = "Sa",
                                    TEXT((EDATE('Projektkostenkalkulation EP'!$B$8,6)+CA$9),"TTT") = "So",
                                    IF(ISNA(VLOOKUP(EDATE('Projektkostenkalkulation EP'!$B$8,6)+CA$9,Datenquellen!$F$7:$H$45,3,FALSE))," ",VLOOKUP(EDATE('Projektkostenkalkulation EP'!$B$8,6)+CA$9,Datenquellen!$F$7:$H$45,3,FALSE))="X"
                                    ),
                          "X",
                          ""
                          ),
               "X"
            )</f>
        <v>X</v>
      </c>
      <c r="CC78" s="227" t="str">
        <f xml:space="preserve"> IF(TEXT((EDATE('Projektkostenkalkulation EP'!$B$8,6)+CB$9),"MM")=TEXT((EDATE('Projektkostenkalkulation EP'!$B$8,6)+(CB$9-1)),"MM"),
             IF(
                        OR(
                                    TEXT((EDATE('Projektkostenkalkulation EP'!$B$8,6)+CB$9),"TTT") = "Sa",
                                    TEXT((EDATE('Projektkostenkalkulation EP'!$B$8,6)+CB$9),"TTT") = "So",
                                    IF(ISNA(VLOOKUP(EDATE('Projektkostenkalkulation EP'!$B$8,6)+CB$9,Datenquellen!$F$7:$H$45,3,FALSE))," ",VLOOKUP(EDATE('Projektkostenkalkulation EP'!$B$8,6)+CB$9,Datenquellen!$F$7:$H$45,3,FALSE))="X"
                                    ),
                          "X",
                          ""
                          ),
               "X"
            )</f>
        <v>X</v>
      </c>
      <c r="CD78" s="227" t="str">
        <f xml:space="preserve"> IF(TEXT((EDATE('Projektkostenkalkulation EP'!$B$8,6)+CC$9),"MM")=TEXT((EDATE('Projektkostenkalkulation EP'!$B$8,6)+(CC$9-1)),"MM"),
             IF(
                        OR(
                                    TEXT((EDATE('Projektkostenkalkulation EP'!$B$8,6)+CC$9),"TTT") = "Sa",
                                    TEXT((EDATE('Projektkostenkalkulation EP'!$B$8,6)+CC$9),"TTT") = "So",
                                    IF(ISNA(VLOOKUP(EDATE('Projektkostenkalkulation EP'!$B$8,6)+CC$9,Datenquellen!$F$7:$H$45,3,FALSE))," ",VLOOKUP(EDATE('Projektkostenkalkulation EP'!$B$8,6)+CC$9,Datenquellen!$F$7:$H$45,3,FALSE))="X"
                                    ),
                          "X",
                          ""
                          ),
               "X"
            )</f>
        <v/>
      </c>
      <c r="CE78" s="227" t="str">
        <f xml:space="preserve"> IF(TEXT((EDATE('Projektkostenkalkulation EP'!$B$8,6)+CD$9),"MM")=TEXT((EDATE('Projektkostenkalkulation EP'!$B$8,6)+(CD$9-1)),"MM"),
             IF(
                        OR(
                                    TEXT((EDATE('Projektkostenkalkulation EP'!$B$8,6)+CD$9),"TTT") = "Sa",
                                    TEXT((EDATE('Projektkostenkalkulation EP'!$B$8,6)+CD$9),"TTT") = "So",
                                    IF(ISNA(VLOOKUP(EDATE('Projektkostenkalkulation EP'!$B$8,6)+CD$9,Datenquellen!$F$7:$H$45,3,FALSE))," ",VLOOKUP(EDATE('Projektkostenkalkulation EP'!$B$8,6)+CD$9,Datenquellen!$F$7:$H$45,3,FALSE))="X"
                                    ),
                          "X",
                          ""
                          ),
               "X"
            )</f>
        <v/>
      </c>
      <c r="CF78" s="227" t="str">
        <f xml:space="preserve"> IF(TEXT((EDATE('Projektkostenkalkulation EP'!$B$8,6)+CE$9),"MM")=TEXT((EDATE('Projektkostenkalkulation EP'!$B$8,6)+(CE$9-1)),"MM"),
             IF(
                        OR(
                                    TEXT((EDATE('Projektkostenkalkulation EP'!$B$8,6)+CE$9),"TTT") = "Sa",
                                    TEXT((EDATE('Projektkostenkalkulation EP'!$B$8,6)+CE$9),"TTT") = "So",
                                    IF(ISNA(VLOOKUP(EDATE('Projektkostenkalkulation EP'!$B$8,6)+CE$9,Datenquellen!$F$7:$H$45,3,FALSE))," ",VLOOKUP(EDATE('Projektkostenkalkulation EP'!$B$8,6)+CE$9,Datenquellen!$F$7:$H$45,3,FALSE))="X"
                                    ),
                          "X",
                          ""
                          ),
               "X"
            )</f>
        <v/>
      </c>
      <c r="CG78" s="227" t="str">
        <f xml:space="preserve"> IF(TEXT((EDATE('Projektkostenkalkulation EP'!$B$8,6)+CF$9),"MM")=TEXT((EDATE('Projektkostenkalkulation EP'!$B$8,6)+(CF$9-1)),"MM"),
             IF(
                        OR(
                                    TEXT((EDATE('Projektkostenkalkulation EP'!$B$8,6)+CF$9),"TTT") = "Sa",
                                    TEXT((EDATE('Projektkostenkalkulation EP'!$B$8,6)+CF$9),"TTT") = "So",
                                    IF(ISNA(VLOOKUP(EDATE('Projektkostenkalkulation EP'!$B$8,6)+CF$9,Datenquellen!$F$7:$H$45,3,FALSE))," ",VLOOKUP(EDATE('Projektkostenkalkulation EP'!$B$8,6)+CF$9,Datenquellen!$F$7:$H$45,3,FALSE))="X"
                                    ),
                          "X",
                          ""
                          ),
               "X"
            )</f>
        <v/>
      </c>
      <c r="CH78" s="227" t="str">
        <f xml:space="preserve"> IF(TEXT((EDATE('Projektkostenkalkulation EP'!$B$8,6)+CG$9),"MM")=TEXT((EDATE('Projektkostenkalkulation EP'!$B$8,6)+(CG$9-1)),"MM"),
             IF(
                        OR(
                                    TEXT((EDATE('Projektkostenkalkulation EP'!$B$8,6)+CG$9),"TTT") = "Sa",
                                    TEXT((EDATE('Projektkostenkalkulation EP'!$B$8,6)+CG$9),"TTT") = "So",
                                    IF(ISNA(VLOOKUP(EDATE('Projektkostenkalkulation EP'!$B$8,6)+CG$9,Datenquellen!$F$7:$H$45,3,FALSE))," ",VLOOKUP(EDATE('Projektkostenkalkulation EP'!$B$8,6)+CG$9,Datenquellen!$F$7:$H$45,3,FALSE))="X"
                                    ),
                          "X",
                          ""
                          ),
               "X"
            )</f>
        <v/>
      </c>
      <c r="CI78" s="227" t="str">
        <f xml:space="preserve"> IF(TEXT((EDATE('Projektkostenkalkulation EP'!$B$8,6)+CH$9),"MM")=TEXT((EDATE('Projektkostenkalkulation EP'!$B$8,6)+(CH$9-1)),"MM"),
             IF(
                        OR(
                                    TEXT((EDATE('Projektkostenkalkulation EP'!$B$8,6)+CH$9),"TTT") = "Sa",
                                    TEXT((EDATE('Projektkostenkalkulation EP'!$B$8,6)+CH$9),"TTT") = "So",
                                    IF(ISNA(VLOOKUP(EDATE('Projektkostenkalkulation EP'!$B$8,6)+CH$9,Datenquellen!$F$7:$H$45,3,FALSE))," ",VLOOKUP(EDATE('Projektkostenkalkulation EP'!$B$8,6)+CH$9,Datenquellen!$F$7:$H$45,3,FALSE))="X"
                                    ),
                          "X",
                          ""
                          ),
               "X"
            )</f>
        <v>X</v>
      </c>
      <c r="CJ78" s="227" t="str">
        <f xml:space="preserve"> IF(TEXT((EDATE('Projektkostenkalkulation EP'!$B$8,6)+CI$9),"MM")=TEXT((EDATE('Projektkostenkalkulation EP'!$B$8,6)+(CI$9-1)),"MM"),
             IF(
                        OR(
                                    TEXT((EDATE('Projektkostenkalkulation EP'!$B$8,6)+CI$9),"TTT") = "Sa",
                                    TEXT((EDATE('Projektkostenkalkulation EP'!$B$8,6)+CI$9),"TTT") = "So",
                                    IF(ISNA(VLOOKUP(EDATE('Projektkostenkalkulation EP'!$B$8,6)+CI$9,Datenquellen!$F$7:$H$45,3,FALSE))," ",VLOOKUP(EDATE('Projektkostenkalkulation EP'!$B$8,6)+CI$9,Datenquellen!$F$7:$H$45,3,FALSE))="X"
                                    ),
                          "X",
                          ""
                          ),
               "X"
            )</f>
        <v>X</v>
      </c>
      <c r="CK78" s="227" t="str">
        <f xml:space="preserve"> IF(TEXT((EDATE('Projektkostenkalkulation EP'!$B$8,6)+CJ$9),"MM")=TEXT((EDATE('Projektkostenkalkulation EP'!$B$8,6)+(CJ$9-1)),"MM"),
             IF(
                        OR(
                                    TEXT((EDATE('Projektkostenkalkulation EP'!$B$8,6)+CJ$9),"TTT") = "Sa",
                                    TEXT((EDATE('Projektkostenkalkulation EP'!$B$8,6)+CJ$9),"TTT") = "So",
                                    IF(ISNA(VLOOKUP(EDATE('Projektkostenkalkulation EP'!$B$8,6)+CJ$9,Datenquellen!$F$7:$H$45,3,FALSE))," ",VLOOKUP(EDATE('Projektkostenkalkulation EP'!$B$8,6)+CJ$9,Datenquellen!$F$7:$H$45,3,FALSE))="X"
                                    ),
                          "X",
                          ""
                          ),
               "X"
            )</f>
        <v/>
      </c>
      <c r="CL78" s="227" t="str">
        <f xml:space="preserve"> IF(TEXT((EDATE('Projektkostenkalkulation EP'!$B$8,6)+CK$9),"MM")=TEXT((EDATE('Projektkostenkalkulation EP'!$B$8,6)+(CK$9-1)),"MM"),
             IF(
                        OR(
                                    TEXT((EDATE('Projektkostenkalkulation EP'!$B$8,6)+CK$9),"TTT") = "Sa",
                                    TEXT((EDATE('Projektkostenkalkulation EP'!$B$8,6)+CK$9),"TTT") = "So",
                                    IF(ISNA(VLOOKUP(EDATE('Projektkostenkalkulation EP'!$B$8,6)+CK$9,Datenquellen!$F$7:$H$45,3,FALSE))," ",VLOOKUP(EDATE('Projektkostenkalkulation EP'!$B$8,6)+CK$9,Datenquellen!$F$7:$H$45,3,FALSE))="X"
                                    ),
                          "X",
                          ""
                          ),
               "X"
            )</f>
        <v/>
      </c>
      <c r="CM78" s="227" t="str">
        <f xml:space="preserve"> IF(TEXT((EDATE('Projektkostenkalkulation EP'!$B$8,6)+CL$9),"MM")=TEXT((EDATE('Projektkostenkalkulation EP'!$B$8,6)+(CL$9-1)),"MM"),
             IF(
                        OR(
                                    TEXT((EDATE('Projektkostenkalkulation EP'!$B$8,6)+CL$9),"TTT") = "Sa",
                                    TEXT((EDATE('Projektkostenkalkulation EP'!$B$8,6)+CL$9),"TTT") = "So",
                                    IF(ISNA(VLOOKUP(EDATE('Projektkostenkalkulation EP'!$B$8,6)+CL$9,Datenquellen!$F$7:$H$45,3,FALSE))," ",VLOOKUP(EDATE('Projektkostenkalkulation EP'!$B$8,6)+CL$9,Datenquellen!$F$7:$H$45,3,FALSE))="X"
                                    ),
                          "X",
                          ""
                          ),
               "X"
            )</f>
        <v/>
      </c>
      <c r="CN78" s="227" t="str">
        <f xml:space="preserve"> IF(TEXT((EDATE('Projektkostenkalkulation EP'!$B$8,6)+CM$9),"MM")=TEXT((EDATE('Projektkostenkalkulation EP'!$B$8,6)+(CM$9-1)),"MM"),
             IF(
                        OR(
                                    TEXT((EDATE('Projektkostenkalkulation EP'!$B$8,6)+CM$9),"TTT") = "Sa",
                                    TEXT((EDATE('Projektkostenkalkulation EP'!$B$8,6)+CM$9),"TTT") = "So",
                                    IF(ISNA(VLOOKUP(EDATE('Projektkostenkalkulation EP'!$B$8,6)+CM$9,Datenquellen!$F$7:$H$45,3,FALSE))," ",VLOOKUP(EDATE('Projektkostenkalkulation EP'!$B$8,6)+CM$9,Datenquellen!$F$7:$H$45,3,FALSE))="X"
                                    ),
                          "X",
                          ""
                          ),
               "X"
            )</f>
        <v/>
      </c>
      <c r="CO78" s="227" t="str">
        <f xml:space="preserve"> IF(TEXT((EDATE('Projektkostenkalkulation EP'!$B$8,6)+CN$9),"MM")=TEXT((EDATE('Projektkostenkalkulation EP'!$B$8,6)+(CN$9-1)),"MM"),
             IF(
                        OR(
                                    TEXT((EDATE('Projektkostenkalkulation EP'!$B$8,6)+CN$9),"TTT") = "Sa",
                                    TEXT((EDATE('Projektkostenkalkulation EP'!$B$8,6)+CN$9),"TTT") = "So",
                                    IF(ISNA(VLOOKUP(EDATE('Projektkostenkalkulation EP'!$B$8,6)+CN$9,Datenquellen!$F$7:$H$45,3,FALSE))," ",VLOOKUP(EDATE('Projektkostenkalkulation EP'!$B$8,6)+CN$9,Datenquellen!$F$7:$H$45,3,FALSE))="X"
                                    ),
                          "X",
                          ""
                          ),
               "X"
            )</f>
        <v/>
      </c>
      <c r="CP78" s="227" t="str">
        <f xml:space="preserve"> IF(TEXT((EDATE('Projektkostenkalkulation EP'!$B$8,6)+CO$9),"MM")=TEXT((EDATE('Projektkostenkalkulation EP'!$B$8,6)+(CO$9-1)),"MM"),
             IF(
                        OR(
                                    TEXT((EDATE('Projektkostenkalkulation EP'!$B$8,6)+CO$9),"TTT") = "Sa",
                                    TEXT((EDATE('Projektkostenkalkulation EP'!$B$8,6)+CO$9),"TTT") = "So",
                                    IF(ISNA(VLOOKUP(EDATE('Projektkostenkalkulation EP'!$B$8,6)+CO$9,Datenquellen!$F$7:$H$45,3,FALSE))," ",VLOOKUP(EDATE('Projektkostenkalkulation EP'!$B$8,6)+CO$9,Datenquellen!$F$7:$H$45,3,FALSE))="X"
                                    ),
                          "X",
                          ""
                          ),
               "X"
            )</f>
        <v>X</v>
      </c>
      <c r="CQ78" s="227" t="str">
        <f xml:space="preserve"> IF(TEXT((EDATE('Projektkostenkalkulation EP'!$B$8,6)+CP$9),"MM")=TEXT((EDATE('Projektkostenkalkulation EP'!$B$8,6)+(CP$9-1)),"MM"),
             IF(
                        OR(
                                    TEXT((EDATE('Projektkostenkalkulation EP'!$B$8,6)+CP$9),"TTT") = "Sa",
                                    TEXT((EDATE('Projektkostenkalkulation EP'!$B$8,6)+CP$9),"TTT") = "So",
                                    IF(ISNA(VLOOKUP(EDATE('Projektkostenkalkulation EP'!$B$8,6)+CP$9,Datenquellen!$F$7:$H$45,3,FALSE))," ",VLOOKUP(EDATE('Projektkostenkalkulation EP'!$B$8,6)+CP$9,Datenquellen!$F$7:$H$45,3,FALSE))="X"
                                    ),
                          "X",
                          ""
                          ),
               "X"
            )</f>
        <v>X</v>
      </c>
      <c r="CR78" s="227" t="str">
        <f xml:space="preserve"> IF(TEXT((EDATE('Projektkostenkalkulation EP'!$B$8,6)+CQ$9),"MM")=TEXT((EDATE('Projektkostenkalkulation EP'!$B$8,6)+(CQ$9-1)),"MM"),
             IF(
                        OR(
                                    TEXT((EDATE('Projektkostenkalkulation EP'!$B$8,6)+CQ$9),"TTT") = "Sa",
                                    TEXT((EDATE('Projektkostenkalkulation EP'!$B$8,6)+CQ$9),"TTT") = "So",
                                    IF(ISNA(VLOOKUP(EDATE('Projektkostenkalkulation EP'!$B$8,6)+CQ$9,Datenquellen!$F$7:$H$45,3,FALSE))," ",VLOOKUP(EDATE('Projektkostenkalkulation EP'!$B$8,6)+CQ$9,Datenquellen!$F$7:$H$45,3,FALSE))="X"
                                    ),
                          "X",
                          ""
                          ),
               "X"
            )</f>
        <v/>
      </c>
      <c r="CS78" s="227" t="str">
        <f xml:space="preserve"> IF(TEXT((EDATE('Projektkostenkalkulation EP'!$B$8,6)+CR$9),"MM")=TEXT((EDATE('Projektkostenkalkulation EP'!$B$8,6)+(CR$9-1)),"MM"),
             IF(
                        OR(
                                    TEXT((EDATE('Projektkostenkalkulation EP'!$B$8,6)+CR$9),"TTT") = "Sa",
                                    TEXT((EDATE('Projektkostenkalkulation EP'!$B$8,6)+CR$9),"TTT") = "So",
                                    IF(ISNA(VLOOKUP(EDATE('Projektkostenkalkulation EP'!$B$8,6)+CR$9,Datenquellen!$F$7:$H$45,3,FALSE))," ",VLOOKUP(EDATE('Projektkostenkalkulation EP'!$B$8,6)+CR$9,Datenquellen!$F$7:$H$45,3,FALSE))="X"
                                    ),
                          "X",
                          ""
                          ),
               "X"
            )</f>
        <v/>
      </c>
      <c r="CT78" s="227" t="str">
        <f xml:space="preserve"> IF(TEXT((EDATE('Projektkostenkalkulation EP'!$B$8,6)+CS$9),"MM")=TEXT((EDATE('Projektkostenkalkulation EP'!$B$8,6)+(CS$9-1)),"MM"),
             IF(
                        OR(
                                    TEXT((EDATE('Projektkostenkalkulation EP'!$B$8,6)+CS$9),"TTT") = "Sa",
                                    TEXT((EDATE('Projektkostenkalkulation EP'!$B$8,6)+CS$9),"TTT") = "So",
                                    IF(ISNA(VLOOKUP(EDATE('Projektkostenkalkulation EP'!$B$8,6)+CS$9,Datenquellen!$F$7:$H$45,3,FALSE))," ",VLOOKUP(EDATE('Projektkostenkalkulation EP'!$B$8,6)+CS$9,Datenquellen!$F$7:$H$45,3,FALSE))="X"
                                    ),
                          "X",
                          ""
                          ),
               "X"
            )</f>
        <v/>
      </c>
      <c r="CU78" s="227" t="str">
        <f xml:space="preserve"> IF(TEXT((EDATE('Projektkostenkalkulation EP'!$B$8,6)+CT$9),"MM")=TEXT((EDATE('Projektkostenkalkulation EP'!$B$8,6)+(CT$9-1)),"MM"),
             IF(
                        OR(
                                    TEXT((EDATE('Projektkostenkalkulation EP'!$B$8,6)+CT$9),"TTT") = "Sa",
                                    TEXT((EDATE('Projektkostenkalkulation EP'!$B$8,6)+CT$9),"TTT") = "So",
                                    IF(ISNA(VLOOKUP(EDATE('Projektkostenkalkulation EP'!$B$8,6)+CT$9,Datenquellen!$F$7:$H$45,3,FALSE))," ",VLOOKUP(EDATE('Projektkostenkalkulation EP'!$B$8,6)+CT$9,Datenquellen!$F$7:$H$45,3,FALSE))="X"
                                    ),
                          "X",
                          ""
                          ),
               "X"
            )</f>
        <v/>
      </c>
      <c r="CV78" s="227" t="str">
        <f xml:space="preserve"> IF(TEXT((EDATE('Projektkostenkalkulation EP'!$B$8,6)+CU$9),"MM")=TEXT((EDATE('Projektkostenkalkulation EP'!$B$8,6)+(CU$9-1)),"MM"),
             IF(
                        OR(
                                    TEXT((EDATE('Projektkostenkalkulation EP'!$B$8,6)+CU$9),"TTT") = "Sa",
                                    TEXT((EDATE('Projektkostenkalkulation EP'!$B$8,6)+CU$9),"TTT") = "So",
                                    IF(ISNA(VLOOKUP(EDATE('Projektkostenkalkulation EP'!$B$8,6)+CU$9,Datenquellen!$F$7:$H$45,3,FALSE))," ",VLOOKUP(EDATE('Projektkostenkalkulation EP'!$B$8,6)+CU$9,Datenquellen!$F$7:$H$45,3,FALSE))="X"
                                    ),
                          "X",
                          ""
                          ),
               "X"
            )</f>
        <v/>
      </c>
      <c r="CW78" s="227" t="str">
        <f xml:space="preserve"> IF(TEXT((EDATE('Projektkostenkalkulation EP'!$B$8,6)+CV$9),"MM")=TEXT((EDATE('Projektkostenkalkulation EP'!$B$8,6)+(CV$9-1)),"MM"),
             IF(
                        OR(
                                    TEXT((EDATE('Projektkostenkalkulation EP'!$B$8,6)+CV$9),"TTT") = "Sa",
                                    TEXT((EDATE('Projektkostenkalkulation EP'!$B$8,6)+CV$9),"TTT") = "So",
                                    IF(ISNA(VLOOKUP(EDATE('Projektkostenkalkulation EP'!$B$8,6)+CV$9,Datenquellen!$F$7:$H$45,3,FALSE))," ",VLOOKUP(EDATE('Projektkostenkalkulation EP'!$B$8,6)+CV$9,Datenquellen!$F$7:$H$45,3,FALSE))="X"
                                    ),
                          "X",
                          ""
                          ),
               "X"
            )</f>
        <v>X</v>
      </c>
      <c r="CX78" s="227" t="str">
        <f xml:space="preserve"> IF(TEXT((EDATE('Projektkostenkalkulation EP'!$B$8,6)+CW$9),"MM")=TEXT((EDATE('Projektkostenkalkulation EP'!$B$8,6)+(CW$9-1)),"MM"),
             IF(
                        OR(
                                    TEXT((EDATE('Projektkostenkalkulation EP'!$B$8,6)+CW$9),"TTT") = "Sa",
                                    TEXT((EDATE('Projektkostenkalkulation EP'!$B$8,6)+CW$9),"TTT") = "So",
                                    IF(ISNA(VLOOKUP(EDATE('Projektkostenkalkulation EP'!$B$8,6)+CW$9,Datenquellen!$F$7:$H$45,3,FALSE))," ",VLOOKUP(EDATE('Projektkostenkalkulation EP'!$B$8,6)+CW$9,Datenquellen!$F$7:$H$45,3,FALSE))="X"
                                    ),
                          "X",
                          ""
                          ),
               "X"
            )</f>
        <v>X</v>
      </c>
      <c r="CY78" s="227" t="str">
        <f xml:space="preserve"> IF(TEXT((EDATE('Projektkostenkalkulation EP'!$B$8,6)+CX$9),"MM")=TEXT((EDATE('Projektkostenkalkulation EP'!$B$8,6)+(CX$9-1)),"MM"),
             IF(
                        OR(
                                    TEXT((EDATE('Projektkostenkalkulation EP'!$B$8,6)+CX$9),"TTT") = "Sa",
                                    TEXT((EDATE('Projektkostenkalkulation EP'!$B$8,6)+CX$9),"TTT") = "So",
                                    IF(ISNA(VLOOKUP(EDATE('Projektkostenkalkulation EP'!$B$8,6)+CX$9,Datenquellen!$F$7:$H$45,3,FALSE))," ",VLOOKUP(EDATE('Projektkostenkalkulation EP'!$B$8,6)+CX$9,Datenquellen!$F$7:$H$45,3,FALSE))="X"
                                    ),
                          "X",
                          ""
                          ),
               "X"
            )</f>
        <v/>
      </c>
      <c r="CZ78" s="227" t="str">
        <f xml:space="preserve"> IF(TEXT((EDATE('Projektkostenkalkulation EP'!$B$8,6)+CY$9),"MM")=TEXT((EDATE('Projektkostenkalkulation EP'!$B$8,6)+(CY$9-1)),"MM"),
             IF(
                        OR(
                                    TEXT((EDATE('Projektkostenkalkulation EP'!$B$8,6)+CY$9),"TTT") = "Sa",
                                    TEXT((EDATE('Projektkostenkalkulation EP'!$B$8,6)+CY$9),"TTT") = "So",
                                    IF(ISNA(VLOOKUP(EDATE('Projektkostenkalkulation EP'!$B$8,6)+CY$9,Datenquellen!$F$7:$H$45,3,FALSE))," ",VLOOKUP(EDATE('Projektkostenkalkulation EP'!$B$8,6)+CY$9,Datenquellen!$F$7:$H$45,3,FALSE))="X"
                                    ),
                          "X",
                          ""
                          ),
               "X"
            )</f>
        <v/>
      </c>
      <c r="DA78" s="228" t="str">
        <f xml:space="preserve"> IF(TEXT((EDATE('Projektkostenkalkulation EP'!$B$8,6)+CZ$9),"MM")=TEXT((EDATE('Projektkostenkalkulation EP'!$B$8,6)+(CZ$9-1)),"MM"),
             IF(
                        OR(
                                    TEXT((EDATE('Projektkostenkalkulation EP'!$B$8,6)+CZ$9),"TTT") = "Sa",
                                    TEXT((EDATE('Projektkostenkalkulation EP'!$B$8,6)+CZ$9),"TTT") = "So",
                                    IF(ISNA(VLOOKUP(EDATE('Projektkostenkalkulation EP'!$B$8,6)+CZ$9,Datenquellen!$F$7:$H$45,3,FALSE))," ",VLOOKUP(EDATE('Projektkostenkalkulation EP'!$B$8,6)+CZ$9,Datenquellen!$F$7:$H$45,3,FALSE))="X"
                                    ),
                          "X",
                          ""
                          ),
               "X"
            )</f>
        <v/>
      </c>
      <c r="DB78" s="229"/>
      <c r="DC78" s="230"/>
      <c r="DD78" s="475"/>
      <c r="DE78" s="472" t="str">
        <f>TEXT(EDATE('Projektkostenkalkulation EP'!$B$8,6),"MMMM")</f>
        <v>Juli</v>
      </c>
      <c r="DF78" s="226"/>
      <c r="DG78" s="227" t="str">
        <f>IF(
            OR(
                     TEXT(EDATE('Projektkostenkalkulation EP'!$B$8,6),"TTT") = "Sa",
                     TEXT(EDATE('Projektkostenkalkulation EP'!$B$8,6),"TTT") = "So",
                     IF(ISNA(VLOOKUP(EDATE('Projektkostenkalkulation EP'!$B$8,6),Datenquellen!$F$7:$H$45,3,FALSE))," ",VLOOKUP(EDATE('Projektkostenkalkulation EP'!$B$8,6),Datenquellen!$F$7:$H$45,3,FALSE))="X"
                            ),
                    "X",
                    ""
            )</f>
        <v/>
      </c>
      <c r="DH78" s="227" t="str">
        <f xml:space="preserve"> IF(TEXT((EDATE('Projektkostenkalkulation EP'!$B$8,6)+DG$9),"MM")=TEXT((EDATE('Projektkostenkalkulation EP'!$B$8,6)+(DG$9-1)),"MM"),
             IF(
                        OR(
                                    TEXT((EDATE('Projektkostenkalkulation EP'!$B$8,6)+DG$9),"TTT") = "Sa",
                                    TEXT((EDATE('Projektkostenkalkulation EP'!$B$8,6)+DG$9),"TTT") = "So",
                                    IF(ISNA(VLOOKUP(EDATE('Projektkostenkalkulation EP'!$B$8,6)+DG$9,Datenquellen!$F$7:$H$45,3,FALSE))," ",VLOOKUP(EDATE('Projektkostenkalkulation EP'!$B$8,6)+DG$9,Datenquellen!$F$7:$H$45,3,FALSE))="X"
                                    ),
                          "X",
                          ""
                          ),
               "X"
            )</f>
        <v/>
      </c>
      <c r="DI78" s="227" t="str">
        <f xml:space="preserve"> IF(TEXT((EDATE('Projektkostenkalkulation EP'!$B$8,6)+DH$9),"MM")=TEXT((EDATE('Projektkostenkalkulation EP'!$B$8,6)+(DH$9-1)),"MM"),
             IF(
                        OR(
                                    TEXT((EDATE('Projektkostenkalkulation EP'!$B$8,6)+DH$9),"TTT") = "Sa",
                                    TEXT((EDATE('Projektkostenkalkulation EP'!$B$8,6)+DH$9),"TTT") = "So",
                                    IF(ISNA(VLOOKUP(EDATE('Projektkostenkalkulation EP'!$B$8,6)+DH$9,Datenquellen!$F$7:$H$45,3,FALSE))," ",VLOOKUP(EDATE('Projektkostenkalkulation EP'!$B$8,6)+DH$9,Datenquellen!$F$7:$H$45,3,FALSE))="X"
                                    ),
                          "X",
                          ""
                          ),
               "X"
            )</f>
        <v/>
      </c>
      <c r="DJ78" s="227" t="str">
        <f xml:space="preserve"> IF(TEXT((EDATE('Projektkostenkalkulation EP'!$B$8,6)+DI$9),"MM")=TEXT((EDATE('Projektkostenkalkulation EP'!$B$8,6)+(DI$9-1)),"MM"),
             IF(
                        OR(
                                    TEXT((EDATE('Projektkostenkalkulation EP'!$B$8,6)+DI$9),"TTT") = "Sa",
                                    TEXT((EDATE('Projektkostenkalkulation EP'!$B$8,6)+DI$9),"TTT") = "So",
                                    IF(ISNA(VLOOKUP(EDATE('Projektkostenkalkulation EP'!$B$8,6)+DI$9,Datenquellen!$F$7:$H$45,3,FALSE))," ",VLOOKUP(EDATE('Projektkostenkalkulation EP'!$B$8,6)+DI$9,Datenquellen!$F$7:$H$45,3,FALSE))="X"
                                    ),
                          "X",
                          ""
                          ),
               "X"
            )</f>
        <v/>
      </c>
      <c r="DK78" s="227" t="str">
        <f xml:space="preserve"> IF(TEXT((EDATE('Projektkostenkalkulation EP'!$B$8,6)+DJ$9),"MM")=TEXT((EDATE('Projektkostenkalkulation EP'!$B$8,6)+(DJ$9-1)),"MM"),
             IF(
                        OR(
                                    TEXT((EDATE('Projektkostenkalkulation EP'!$B$8,6)+DJ$9),"TTT") = "Sa",
                                    TEXT((EDATE('Projektkostenkalkulation EP'!$B$8,6)+DJ$9),"TTT") = "So",
                                    IF(ISNA(VLOOKUP(EDATE('Projektkostenkalkulation EP'!$B$8,6)+DJ$9,Datenquellen!$F$7:$H$45,3,FALSE))," ",VLOOKUP(EDATE('Projektkostenkalkulation EP'!$B$8,6)+DJ$9,Datenquellen!$F$7:$H$45,3,FALSE))="X"
                                    ),
                          "X",
                          ""
                          ),
               "X"
            )</f>
        <v/>
      </c>
      <c r="DL78" s="227" t="str">
        <f xml:space="preserve"> IF(TEXT((EDATE('Projektkostenkalkulation EP'!$B$8,6)+DK$9),"MM")=TEXT((EDATE('Projektkostenkalkulation EP'!$B$8,6)+(DK$9-1)),"MM"),
             IF(
                        OR(
                                    TEXT((EDATE('Projektkostenkalkulation EP'!$B$8,6)+DK$9),"TTT") = "Sa",
                                    TEXT((EDATE('Projektkostenkalkulation EP'!$B$8,6)+DK$9),"TTT") = "So",
                                    IF(ISNA(VLOOKUP(EDATE('Projektkostenkalkulation EP'!$B$8,6)+DK$9,Datenquellen!$F$7:$H$45,3,FALSE))," ",VLOOKUP(EDATE('Projektkostenkalkulation EP'!$B$8,6)+DK$9,Datenquellen!$F$7:$H$45,3,FALSE))="X"
                                    ),
                          "X",
                          ""
                          ),
               "X"
            )</f>
        <v>X</v>
      </c>
      <c r="DM78" s="227" t="str">
        <f xml:space="preserve"> IF(TEXT((EDATE('Projektkostenkalkulation EP'!$B$8,6)+DL$9),"MM")=TEXT((EDATE('Projektkostenkalkulation EP'!$B$8,6)+(DL$9-1)),"MM"),
             IF(
                        OR(
                                    TEXT((EDATE('Projektkostenkalkulation EP'!$B$8,6)+DL$9),"TTT") = "Sa",
                                    TEXT((EDATE('Projektkostenkalkulation EP'!$B$8,6)+DL$9),"TTT") = "So",
                                    IF(ISNA(VLOOKUP(EDATE('Projektkostenkalkulation EP'!$B$8,6)+DL$9,Datenquellen!$F$7:$H$45,3,FALSE))," ",VLOOKUP(EDATE('Projektkostenkalkulation EP'!$B$8,6)+DL$9,Datenquellen!$F$7:$H$45,3,FALSE))="X"
                                    ),
                          "X",
                          ""
                          ),
               "X"
            )</f>
        <v>X</v>
      </c>
      <c r="DN78" s="227" t="str">
        <f xml:space="preserve"> IF(TEXT((EDATE('Projektkostenkalkulation EP'!$B$8,6)+DM$9),"MM")=TEXT((EDATE('Projektkostenkalkulation EP'!$B$8,6)+(DM$9-1)),"MM"),
             IF(
                        OR(
                                    TEXT((EDATE('Projektkostenkalkulation EP'!$B$8,6)+DM$9),"TTT") = "Sa",
                                    TEXT((EDATE('Projektkostenkalkulation EP'!$B$8,6)+DM$9),"TTT") = "So",
                                    IF(ISNA(VLOOKUP(EDATE('Projektkostenkalkulation EP'!$B$8,6)+DM$9,Datenquellen!$F$7:$H$45,3,FALSE))," ",VLOOKUP(EDATE('Projektkostenkalkulation EP'!$B$8,6)+DM$9,Datenquellen!$F$7:$H$45,3,FALSE))="X"
                                    ),
                          "X",
                          ""
                          ),
               "X"
            )</f>
        <v/>
      </c>
      <c r="DO78" s="227" t="str">
        <f xml:space="preserve"> IF(TEXT((EDATE('Projektkostenkalkulation EP'!$B$8,6)+DN$9),"MM")=TEXT((EDATE('Projektkostenkalkulation EP'!$B$8,6)+(DN$9-1)),"MM"),
             IF(
                        OR(
                                    TEXT((EDATE('Projektkostenkalkulation EP'!$B$8,6)+DN$9),"TTT") = "Sa",
                                    TEXT((EDATE('Projektkostenkalkulation EP'!$B$8,6)+DN$9),"TTT") = "So",
                                    IF(ISNA(VLOOKUP(EDATE('Projektkostenkalkulation EP'!$B$8,6)+DN$9,Datenquellen!$F$7:$H$45,3,FALSE))," ",VLOOKUP(EDATE('Projektkostenkalkulation EP'!$B$8,6)+DN$9,Datenquellen!$F$7:$H$45,3,FALSE))="X"
                                    ),
                          "X",
                          ""
                          ),
               "X"
            )</f>
        <v/>
      </c>
      <c r="DP78" s="227" t="str">
        <f xml:space="preserve"> IF(TEXT((EDATE('Projektkostenkalkulation EP'!$B$8,6)+DO$9),"MM")=TEXT((EDATE('Projektkostenkalkulation EP'!$B$8,6)+(DO$9-1)),"MM"),
             IF(
                        OR(
                                    TEXT((EDATE('Projektkostenkalkulation EP'!$B$8,6)+DO$9),"TTT") = "Sa",
                                    TEXT((EDATE('Projektkostenkalkulation EP'!$B$8,6)+DO$9),"TTT") = "So",
                                    IF(ISNA(VLOOKUP(EDATE('Projektkostenkalkulation EP'!$B$8,6)+DO$9,Datenquellen!$F$7:$H$45,3,FALSE))," ",VLOOKUP(EDATE('Projektkostenkalkulation EP'!$B$8,6)+DO$9,Datenquellen!$F$7:$H$45,3,FALSE))="X"
                                    ),
                          "X",
                          ""
                          ),
               "X"
            )</f>
        <v/>
      </c>
      <c r="DQ78" s="227" t="str">
        <f xml:space="preserve"> IF(TEXT((EDATE('Projektkostenkalkulation EP'!$B$8,6)+DP$9),"MM")=TEXT((EDATE('Projektkostenkalkulation EP'!$B$8,6)+(DP$9-1)),"MM"),
             IF(
                        OR(
                                    TEXT((EDATE('Projektkostenkalkulation EP'!$B$8,6)+DP$9),"TTT") = "Sa",
                                    TEXT((EDATE('Projektkostenkalkulation EP'!$B$8,6)+DP$9),"TTT") = "So",
                                    IF(ISNA(VLOOKUP(EDATE('Projektkostenkalkulation EP'!$B$8,6)+DP$9,Datenquellen!$F$7:$H$45,3,FALSE))," ",VLOOKUP(EDATE('Projektkostenkalkulation EP'!$B$8,6)+DP$9,Datenquellen!$F$7:$H$45,3,FALSE))="X"
                                    ),
                          "X",
                          ""
                          ),
               "X"
            )</f>
        <v/>
      </c>
      <c r="DR78" s="227" t="str">
        <f xml:space="preserve"> IF(TEXT((EDATE('Projektkostenkalkulation EP'!$B$8,6)+DQ$9),"MM")=TEXT((EDATE('Projektkostenkalkulation EP'!$B$8,6)+(DQ$9-1)),"MM"),
             IF(
                        OR(
                                    TEXT((EDATE('Projektkostenkalkulation EP'!$B$8,6)+DQ$9),"TTT") = "Sa",
                                    TEXT((EDATE('Projektkostenkalkulation EP'!$B$8,6)+DQ$9),"TTT") = "So",
                                    IF(ISNA(VLOOKUP(EDATE('Projektkostenkalkulation EP'!$B$8,6)+DQ$9,Datenquellen!$F$7:$H$45,3,FALSE))," ",VLOOKUP(EDATE('Projektkostenkalkulation EP'!$B$8,6)+DQ$9,Datenquellen!$F$7:$H$45,3,FALSE))="X"
                                    ),
                          "X",
                          ""
                          ),
               "X"
            )</f>
        <v/>
      </c>
      <c r="DS78" s="227" t="str">
        <f xml:space="preserve"> IF(TEXT((EDATE('Projektkostenkalkulation EP'!$B$8,6)+DR$9),"MM")=TEXT((EDATE('Projektkostenkalkulation EP'!$B$8,6)+(DR$9-1)),"MM"),
             IF(
                        OR(
                                    TEXT((EDATE('Projektkostenkalkulation EP'!$B$8,6)+DR$9),"TTT") = "Sa",
                                    TEXT((EDATE('Projektkostenkalkulation EP'!$B$8,6)+DR$9),"TTT") = "So",
                                    IF(ISNA(VLOOKUP(EDATE('Projektkostenkalkulation EP'!$B$8,6)+DR$9,Datenquellen!$F$7:$H$45,3,FALSE))," ",VLOOKUP(EDATE('Projektkostenkalkulation EP'!$B$8,6)+DR$9,Datenquellen!$F$7:$H$45,3,FALSE))="X"
                                    ),
                          "X",
                          ""
                          ),
               "X"
            )</f>
        <v>X</v>
      </c>
      <c r="DT78" s="227" t="str">
        <f xml:space="preserve"> IF(TEXT((EDATE('Projektkostenkalkulation EP'!$B$8,6)+DS$9),"MM")=TEXT((EDATE('Projektkostenkalkulation EP'!$B$8,6)+(DS$9-1)),"MM"),
             IF(
                        OR(
                                    TEXT((EDATE('Projektkostenkalkulation EP'!$B$8,6)+DS$9),"TTT") = "Sa",
                                    TEXT((EDATE('Projektkostenkalkulation EP'!$B$8,6)+DS$9),"TTT") = "So",
                                    IF(ISNA(VLOOKUP(EDATE('Projektkostenkalkulation EP'!$B$8,6)+DS$9,Datenquellen!$F$7:$H$45,3,FALSE))," ",VLOOKUP(EDATE('Projektkostenkalkulation EP'!$B$8,6)+DS$9,Datenquellen!$F$7:$H$45,3,FALSE))="X"
                                    ),
                          "X",
                          ""
                          ),
               "X"
            )</f>
        <v>X</v>
      </c>
      <c r="DU78" s="227" t="str">
        <f xml:space="preserve"> IF(TEXT((EDATE('Projektkostenkalkulation EP'!$B$8,6)+DT$9),"MM")=TEXT((EDATE('Projektkostenkalkulation EP'!$B$8,6)+(DT$9-1)),"MM"),
             IF(
                        OR(
                                    TEXT((EDATE('Projektkostenkalkulation EP'!$B$8,6)+DT$9),"TTT") = "Sa",
                                    TEXT((EDATE('Projektkostenkalkulation EP'!$B$8,6)+DT$9),"TTT") = "So",
                                    IF(ISNA(VLOOKUP(EDATE('Projektkostenkalkulation EP'!$B$8,6)+DT$9,Datenquellen!$F$7:$H$45,3,FALSE))," ",VLOOKUP(EDATE('Projektkostenkalkulation EP'!$B$8,6)+DT$9,Datenquellen!$F$7:$H$45,3,FALSE))="X"
                                    ),
                          "X",
                          ""
                          ),
               "X"
            )</f>
        <v/>
      </c>
      <c r="DV78" s="227" t="str">
        <f xml:space="preserve"> IF(TEXT((EDATE('Projektkostenkalkulation EP'!$B$8,6)+DU$9),"MM")=TEXT((EDATE('Projektkostenkalkulation EP'!$B$8,6)+(DU$9-1)),"MM"),
             IF(
                        OR(
                                    TEXT((EDATE('Projektkostenkalkulation EP'!$B$8,6)+DU$9),"TTT") = "Sa",
                                    TEXT((EDATE('Projektkostenkalkulation EP'!$B$8,6)+DU$9),"TTT") = "So",
                                    IF(ISNA(VLOOKUP(EDATE('Projektkostenkalkulation EP'!$B$8,6)+DU$9,Datenquellen!$F$7:$H$45,3,FALSE))," ",VLOOKUP(EDATE('Projektkostenkalkulation EP'!$B$8,6)+DU$9,Datenquellen!$F$7:$H$45,3,FALSE))="X"
                                    ),
                          "X",
                          ""
                          ),
               "X"
            )</f>
        <v/>
      </c>
      <c r="DW78" s="227" t="str">
        <f xml:space="preserve"> IF(TEXT((EDATE('Projektkostenkalkulation EP'!$B$8,6)+DV$9),"MM")=TEXT((EDATE('Projektkostenkalkulation EP'!$B$8,6)+(DV$9-1)),"MM"),
             IF(
                        OR(
                                    TEXT((EDATE('Projektkostenkalkulation EP'!$B$8,6)+DV$9),"TTT") = "Sa",
                                    TEXT((EDATE('Projektkostenkalkulation EP'!$B$8,6)+DV$9),"TTT") = "So",
                                    IF(ISNA(VLOOKUP(EDATE('Projektkostenkalkulation EP'!$B$8,6)+DV$9,Datenquellen!$F$7:$H$45,3,FALSE))," ",VLOOKUP(EDATE('Projektkostenkalkulation EP'!$B$8,6)+DV$9,Datenquellen!$F$7:$H$45,3,FALSE))="X"
                                    ),
                          "X",
                          ""
                          ),
               "X"
            )</f>
        <v/>
      </c>
      <c r="DX78" s="227" t="str">
        <f xml:space="preserve"> IF(TEXT((EDATE('Projektkostenkalkulation EP'!$B$8,6)+DW$9),"MM")=TEXT((EDATE('Projektkostenkalkulation EP'!$B$8,6)+(DW$9-1)),"MM"),
             IF(
                        OR(
                                    TEXT((EDATE('Projektkostenkalkulation EP'!$B$8,6)+DW$9),"TTT") = "Sa",
                                    TEXT((EDATE('Projektkostenkalkulation EP'!$B$8,6)+DW$9),"TTT") = "So",
                                    IF(ISNA(VLOOKUP(EDATE('Projektkostenkalkulation EP'!$B$8,6)+DW$9,Datenquellen!$F$7:$H$45,3,FALSE))," ",VLOOKUP(EDATE('Projektkostenkalkulation EP'!$B$8,6)+DW$9,Datenquellen!$F$7:$H$45,3,FALSE))="X"
                                    ),
                          "X",
                          ""
                          ),
               "X"
            )</f>
        <v/>
      </c>
      <c r="DY78" s="227" t="str">
        <f xml:space="preserve"> IF(TEXT((EDATE('Projektkostenkalkulation EP'!$B$8,6)+DX$9),"MM")=TEXT((EDATE('Projektkostenkalkulation EP'!$B$8,6)+(DX$9-1)),"MM"),
             IF(
                        OR(
                                    TEXT((EDATE('Projektkostenkalkulation EP'!$B$8,6)+DX$9),"TTT") = "Sa",
                                    TEXT((EDATE('Projektkostenkalkulation EP'!$B$8,6)+DX$9),"TTT") = "So",
                                    IF(ISNA(VLOOKUP(EDATE('Projektkostenkalkulation EP'!$B$8,6)+DX$9,Datenquellen!$F$7:$H$45,3,FALSE))," ",VLOOKUP(EDATE('Projektkostenkalkulation EP'!$B$8,6)+DX$9,Datenquellen!$F$7:$H$45,3,FALSE))="X"
                                    ),
                          "X",
                          ""
                          ),
               "X"
            )</f>
        <v/>
      </c>
      <c r="DZ78" s="227" t="str">
        <f xml:space="preserve"> IF(TEXT((EDATE('Projektkostenkalkulation EP'!$B$8,6)+DY$9),"MM")=TEXT((EDATE('Projektkostenkalkulation EP'!$B$8,6)+(DY$9-1)),"MM"),
             IF(
                        OR(
                                    TEXT((EDATE('Projektkostenkalkulation EP'!$B$8,6)+DY$9),"TTT") = "Sa",
                                    TEXT((EDATE('Projektkostenkalkulation EP'!$B$8,6)+DY$9),"TTT") = "So",
                                    IF(ISNA(VLOOKUP(EDATE('Projektkostenkalkulation EP'!$B$8,6)+DY$9,Datenquellen!$F$7:$H$45,3,FALSE))," ",VLOOKUP(EDATE('Projektkostenkalkulation EP'!$B$8,6)+DY$9,Datenquellen!$F$7:$H$45,3,FALSE))="X"
                                    ),
                          "X",
                          ""
                          ),
               "X"
            )</f>
        <v>X</v>
      </c>
      <c r="EA78" s="227" t="str">
        <f xml:space="preserve"> IF(TEXT((EDATE('Projektkostenkalkulation EP'!$B$8,6)+DZ$9),"MM")=TEXT((EDATE('Projektkostenkalkulation EP'!$B$8,6)+(DZ$9-1)),"MM"),
             IF(
                        OR(
                                    TEXT((EDATE('Projektkostenkalkulation EP'!$B$8,6)+DZ$9),"TTT") = "Sa",
                                    TEXT((EDATE('Projektkostenkalkulation EP'!$B$8,6)+DZ$9),"TTT") = "So",
                                    IF(ISNA(VLOOKUP(EDATE('Projektkostenkalkulation EP'!$B$8,6)+DZ$9,Datenquellen!$F$7:$H$45,3,FALSE))," ",VLOOKUP(EDATE('Projektkostenkalkulation EP'!$B$8,6)+DZ$9,Datenquellen!$F$7:$H$45,3,FALSE))="X"
                                    ),
                          "X",
                          ""
                          ),
               "X"
            )</f>
        <v>X</v>
      </c>
      <c r="EB78" s="227" t="str">
        <f xml:space="preserve"> IF(TEXT((EDATE('Projektkostenkalkulation EP'!$B$8,6)+EA$9),"MM")=TEXT((EDATE('Projektkostenkalkulation EP'!$B$8,6)+(EA$9-1)),"MM"),
             IF(
                        OR(
                                    TEXT((EDATE('Projektkostenkalkulation EP'!$B$8,6)+EA$9),"TTT") = "Sa",
                                    TEXT((EDATE('Projektkostenkalkulation EP'!$B$8,6)+EA$9),"TTT") = "So",
                                    IF(ISNA(VLOOKUP(EDATE('Projektkostenkalkulation EP'!$B$8,6)+EA$9,Datenquellen!$F$7:$H$45,3,FALSE))," ",VLOOKUP(EDATE('Projektkostenkalkulation EP'!$B$8,6)+EA$9,Datenquellen!$F$7:$H$45,3,FALSE))="X"
                                    ),
                          "X",
                          ""
                          ),
               "X"
            )</f>
        <v/>
      </c>
      <c r="EC78" s="227" t="str">
        <f xml:space="preserve"> IF(TEXT((EDATE('Projektkostenkalkulation EP'!$B$8,6)+EB$9),"MM")=TEXT((EDATE('Projektkostenkalkulation EP'!$B$8,6)+(EB$9-1)),"MM"),
             IF(
                        OR(
                                    TEXT((EDATE('Projektkostenkalkulation EP'!$B$8,6)+EB$9),"TTT") = "Sa",
                                    TEXT((EDATE('Projektkostenkalkulation EP'!$B$8,6)+EB$9),"TTT") = "So",
                                    IF(ISNA(VLOOKUP(EDATE('Projektkostenkalkulation EP'!$B$8,6)+EB$9,Datenquellen!$F$7:$H$45,3,FALSE))," ",VLOOKUP(EDATE('Projektkostenkalkulation EP'!$B$8,6)+EB$9,Datenquellen!$F$7:$H$45,3,FALSE))="X"
                                    ),
                          "X",
                          ""
                          ),
               "X"
            )</f>
        <v/>
      </c>
      <c r="ED78" s="227" t="str">
        <f xml:space="preserve"> IF(TEXT((EDATE('Projektkostenkalkulation EP'!$B$8,6)+EC$9),"MM")=TEXT((EDATE('Projektkostenkalkulation EP'!$B$8,6)+(EC$9-1)),"MM"),
             IF(
                        OR(
                                    TEXT((EDATE('Projektkostenkalkulation EP'!$B$8,6)+EC$9),"TTT") = "Sa",
                                    TEXT((EDATE('Projektkostenkalkulation EP'!$B$8,6)+EC$9),"TTT") = "So",
                                    IF(ISNA(VLOOKUP(EDATE('Projektkostenkalkulation EP'!$B$8,6)+EC$9,Datenquellen!$F$7:$H$45,3,FALSE))," ",VLOOKUP(EDATE('Projektkostenkalkulation EP'!$B$8,6)+EC$9,Datenquellen!$F$7:$H$45,3,FALSE))="X"
                                    ),
                          "X",
                          ""
                          ),
               "X"
            )</f>
        <v/>
      </c>
      <c r="EE78" s="227" t="str">
        <f xml:space="preserve"> IF(TEXT((EDATE('Projektkostenkalkulation EP'!$B$8,6)+ED$9),"MM")=TEXT((EDATE('Projektkostenkalkulation EP'!$B$8,6)+(ED$9-1)),"MM"),
             IF(
                        OR(
                                    TEXT((EDATE('Projektkostenkalkulation EP'!$B$8,6)+ED$9),"TTT") = "Sa",
                                    TEXT((EDATE('Projektkostenkalkulation EP'!$B$8,6)+ED$9),"TTT") = "So",
                                    IF(ISNA(VLOOKUP(EDATE('Projektkostenkalkulation EP'!$B$8,6)+ED$9,Datenquellen!$F$7:$H$45,3,FALSE))," ",VLOOKUP(EDATE('Projektkostenkalkulation EP'!$B$8,6)+ED$9,Datenquellen!$F$7:$H$45,3,FALSE))="X"
                                    ),
                          "X",
                          ""
                          ),
               "X"
            )</f>
        <v/>
      </c>
      <c r="EF78" s="227" t="str">
        <f xml:space="preserve"> IF(TEXT((EDATE('Projektkostenkalkulation EP'!$B$8,6)+EE$9),"MM")=TEXT((EDATE('Projektkostenkalkulation EP'!$B$8,6)+(EE$9-1)),"MM"),
             IF(
                        OR(
                                    TEXT((EDATE('Projektkostenkalkulation EP'!$B$8,6)+EE$9),"TTT") = "Sa",
                                    TEXT((EDATE('Projektkostenkalkulation EP'!$B$8,6)+EE$9),"TTT") = "So",
                                    IF(ISNA(VLOOKUP(EDATE('Projektkostenkalkulation EP'!$B$8,6)+EE$9,Datenquellen!$F$7:$H$45,3,FALSE))," ",VLOOKUP(EDATE('Projektkostenkalkulation EP'!$B$8,6)+EE$9,Datenquellen!$F$7:$H$45,3,FALSE))="X"
                                    ),
                          "X",
                          ""
                          ),
               "X"
            )</f>
        <v/>
      </c>
      <c r="EG78" s="227" t="str">
        <f xml:space="preserve"> IF(TEXT((EDATE('Projektkostenkalkulation EP'!$B$8,6)+EF$9),"MM")=TEXT((EDATE('Projektkostenkalkulation EP'!$B$8,6)+(EF$9-1)),"MM"),
             IF(
                        OR(
                                    TEXT((EDATE('Projektkostenkalkulation EP'!$B$8,6)+EF$9),"TTT") = "Sa",
                                    TEXT((EDATE('Projektkostenkalkulation EP'!$B$8,6)+EF$9),"TTT") = "So",
                                    IF(ISNA(VLOOKUP(EDATE('Projektkostenkalkulation EP'!$B$8,6)+EF$9,Datenquellen!$F$7:$H$45,3,FALSE))," ",VLOOKUP(EDATE('Projektkostenkalkulation EP'!$B$8,6)+EF$9,Datenquellen!$F$7:$H$45,3,FALSE))="X"
                                    ),
                          "X",
                          ""
                          ),
               "X"
            )</f>
        <v>X</v>
      </c>
      <c r="EH78" s="227" t="str">
        <f xml:space="preserve"> IF(TEXT((EDATE('Projektkostenkalkulation EP'!$B$8,6)+EG$9),"MM")=TEXT((EDATE('Projektkostenkalkulation EP'!$B$8,6)+(EG$9-1)),"MM"),
             IF(
                        OR(
                                    TEXT((EDATE('Projektkostenkalkulation EP'!$B$8,6)+EG$9),"TTT") = "Sa",
                                    TEXT((EDATE('Projektkostenkalkulation EP'!$B$8,6)+EG$9),"TTT") = "So",
                                    IF(ISNA(VLOOKUP(EDATE('Projektkostenkalkulation EP'!$B$8,6)+EG$9,Datenquellen!$F$7:$H$45,3,FALSE))," ",VLOOKUP(EDATE('Projektkostenkalkulation EP'!$B$8,6)+EG$9,Datenquellen!$F$7:$H$45,3,FALSE))="X"
                                    ),
                          "X",
                          ""
                          ),
               "X"
            )</f>
        <v>X</v>
      </c>
      <c r="EI78" s="227" t="str">
        <f xml:space="preserve"> IF(TEXT((EDATE('Projektkostenkalkulation EP'!$B$8,6)+EH$9),"MM")=TEXT((EDATE('Projektkostenkalkulation EP'!$B$8,6)+(EH$9-1)),"MM"),
             IF(
                        OR(
                                    TEXT((EDATE('Projektkostenkalkulation EP'!$B$8,6)+EH$9),"TTT") = "Sa",
                                    TEXT((EDATE('Projektkostenkalkulation EP'!$B$8,6)+EH$9),"TTT") = "So",
                                    IF(ISNA(VLOOKUP(EDATE('Projektkostenkalkulation EP'!$B$8,6)+EH$9,Datenquellen!$F$7:$H$45,3,FALSE))," ",VLOOKUP(EDATE('Projektkostenkalkulation EP'!$B$8,6)+EH$9,Datenquellen!$F$7:$H$45,3,FALSE))="X"
                                    ),
                          "X",
                          ""
                          ),
               "X"
            )</f>
        <v/>
      </c>
      <c r="EJ78" s="227" t="str">
        <f xml:space="preserve"> IF(TEXT((EDATE('Projektkostenkalkulation EP'!$B$8,6)+EI$9),"MM")=TEXT((EDATE('Projektkostenkalkulation EP'!$B$8,6)+(EI$9-1)),"MM"),
             IF(
                        OR(
                                    TEXT((EDATE('Projektkostenkalkulation EP'!$B$8,6)+EI$9),"TTT") = "Sa",
                                    TEXT((EDATE('Projektkostenkalkulation EP'!$B$8,6)+EI$9),"TTT") = "So",
                                    IF(ISNA(VLOOKUP(EDATE('Projektkostenkalkulation EP'!$B$8,6)+EI$9,Datenquellen!$F$7:$H$45,3,FALSE))," ",VLOOKUP(EDATE('Projektkostenkalkulation EP'!$B$8,6)+EI$9,Datenquellen!$F$7:$H$45,3,FALSE))="X"
                                    ),
                          "X",
                          ""
                          ),
               "X"
            )</f>
        <v/>
      </c>
      <c r="EK78" s="228" t="str">
        <f xml:space="preserve"> IF(TEXT((EDATE('Projektkostenkalkulation EP'!$B$8,6)+EJ$9),"MM")=TEXT((EDATE('Projektkostenkalkulation EP'!$B$8,6)+(EJ$9-1)),"MM"),
             IF(
                        OR(
                                    TEXT((EDATE('Projektkostenkalkulation EP'!$B$8,6)+EJ$9),"TTT") = "Sa",
                                    TEXT((EDATE('Projektkostenkalkulation EP'!$B$8,6)+EJ$9),"TTT") = "So",
                                    IF(ISNA(VLOOKUP(EDATE('Projektkostenkalkulation EP'!$B$8,6)+EJ$9,Datenquellen!$F$7:$H$45,3,FALSE))," ",VLOOKUP(EDATE('Projektkostenkalkulation EP'!$B$8,6)+EJ$9,Datenquellen!$F$7:$H$45,3,FALSE))="X"
                                    ),
                          "X",
                          ""
                          ),
               "X"
            )</f>
        <v/>
      </c>
      <c r="EL78" s="229"/>
      <c r="EM78" s="230"/>
      <c r="EN78" s="475"/>
      <c r="EO78" s="472" t="str">
        <f>TEXT(EDATE('Projektkostenkalkulation EP'!$B$8,6),"MMMM")</f>
        <v>Juli</v>
      </c>
      <c r="EP78" s="226"/>
      <c r="EQ78" s="227" t="str">
        <f>IF(
            OR(
                     TEXT(EDATE('Projektkostenkalkulation EP'!$B$8,6),"TTT") = "Sa",
                     TEXT(EDATE('Projektkostenkalkulation EP'!$B$8,6),"TTT") = "So",
                     IF(ISNA(VLOOKUP(EDATE('Projektkostenkalkulation EP'!$B$8,6),Datenquellen!$F$7:$H$45,3,FALSE))," ",VLOOKUP(EDATE('Projektkostenkalkulation EP'!$B$8,6),Datenquellen!$F$7:$H$45,3,FALSE))="X"
                            ),
                    "X",
                    ""
            )</f>
        <v/>
      </c>
      <c r="ER78" s="227" t="str">
        <f xml:space="preserve"> IF(TEXT((EDATE('Projektkostenkalkulation EP'!$B$8,6)+EQ$9),"MM")=TEXT((EDATE('Projektkostenkalkulation EP'!$B$8,6)+(EQ$9-1)),"MM"),
             IF(
                        OR(
                                    TEXT((EDATE('Projektkostenkalkulation EP'!$B$8,6)+EQ$9),"TTT") = "Sa",
                                    TEXT((EDATE('Projektkostenkalkulation EP'!$B$8,6)+EQ$9),"TTT") = "So",
                                    IF(ISNA(VLOOKUP(EDATE('Projektkostenkalkulation EP'!$B$8,6)+EQ$9,Datenquellen!$F$7:$H$45,3,FALSE))," ",VLOOKUP(EDATE('Projektkostenkalkulation EP'!$B$8,6)+EQ$9,Datenquellen!$F$7:$H$45,3,FALSE))="X"
                                    ),
                          "X",
                          ""
                          ),
               "X"
            )</f>
        <v/>
      </c>
      <c r="ES78" s="227" t="str">
        <f xml:space="preserve"> IF(TEXT((EDATE('Projektkostenkalkulation EP'!$B$8,6)+ER$9),"MM")=TEXT((EDATE('Projektkostenkalkulation EP'!$B$8,6)+(ER$9-1)),"MM"),
             IF(
                        OR(
                                    TEXT((EDATE('Projektkostenkalkulation EP'!$B$8,6)+ER$9),"TTT") = "Sa",
                                    TEXT((EDATE('Projektkostenkalkulation EP'!$B$8,6)+ER$9),"TTT") = "So",
                                    IF(ISNA(VLOOKUP(EDATE('Projektkostenkalkulation EP'!$B$8,6)+ER$9,Datenquellen!$F$7:$H$45,3,FALSE))," ",VLOOKUP(EDATE('Projektkostenkalkulation EP'!$B$8,6)+ER$9,Datenquellen!$F$7:$H$45,3,FALSE))="X"
                                    ),
                          "X",
                          ""
                          ),
               "X"
            )</f>
        <v/>
      </c>
      <c r="ET78" s="227" t="str">
        <f xml:space="preserve"> IF(TEXT((EDATE('Projektkostenkalkulation EP'!$B$8,6)+ES$9),"MM")=TEXT((EDATE('Projektkostenkalkulation EP'!$B$8,6)+(ES$9-1)),"MM"),
             IF(
                        OR(
                                    TEXT((EDATE('Projektkostenkalkulation EP'!$B$8,6)+ES$9),"TTT") = "Sa",
                                    TEXT((EDATE('Projektkostenkalkulation EP'!$B$8,6)+ES$9),"TTT") = "So",
                                    IF(ISNA(VLOOKUP(EDATE('Projektkostenkalkulation EP'!$B$8,6)+ES$9,Datenquellen!$F$7:$H$45,3,FALSE))," ",VLOOKUP(EDATE('Projektkostenkalkulation EP'!$B$8,6)+ES$9,Datenquellen!$F$7:$H$45,3,FALSE))="X"
                                    ),
                          "X",
                          ""
                          ),
               "X"
            )</f>
        <v/>
      </c>
      <c r="EU78" s="227" t="str">
        <f xml:space="preserve"> IF(TEXT((EDATE('Projektkostenkalkulation EP'!$B$8,6)+ET$9),"MM")=TEXT((EDATE('Projektkostenkalkulation EP'!$B$8,6)+(ET$9-1)),"MM"),
             IF(
                        OR(
                                    TEXT((EDATE('Projektkostenkalkulation EP'!$B$8,6)+ET$9),"TTT") = "Sa",
                                    TEXT((EDATE('Projektkostenkalkulation EP'!$B$8,6)+ET$9),"TTT") = "So",
                                    IF(ISNA(VLOOKUP(EDATE('Projektkostenkalkulation EP'!$B$8,6)+ET$9,Datenquellen!$F$7:$H$45,3,FALSE))," ",VLOOKUP(EDATE('Projektkostenkalkulation EP'!$B$8,6)+ET$9,Datenquellen!$F$7:$H$45,3,FALSE))="X"
                                    ),
                          "X",
                          ""
                          ),
               "X"
            )</f>
        <v/>
      </c>
      <c r="EV78" s="227" t="str">
        <f xml:space="preserve"> IF(TEXT((EDATE('Projektkostenkalkulation EP'!$B$8,6)+EU$9),"MM")=TEXT((EDATE('Projektkostenkalkulation EP'!$B$8,6)+(EU$9-1)),"MM"),
             IF(
                        OR(
                                    TEXT((EDATE('Projektkostenkalkulation EP'!$B$8,6)+EU$9),"TTT") = "Sa",
                                    TEXT((EDATE('Projektkostenkalkulation EP'!$B$8,6)+EU$9),"TTT") = "So",
                                    IF(ISNA(VLOOKUP(EDATE('Projektkostenkalkulation EP'!$B$8,6)+EU$9,Datenquellen!$F$7:$H$45,3,FALSE))," ",VLOOKUP(EDATE('Projektkostenkalkulation EP'!$B$8,6)+EU$9,Datenquellen!$F$7:$H$45,3,FALSE))="X"
                                    ),
                          "X",
                          ""
                          ),
               "X"
            )</f>
        <v>X</v>
      </c>
      <c r="EW78" s="227" t="str">
        <f xml:space="preserve"> IF(TEXT((EDATE('Projektkostenkalkulation EP'!$B$8,6)+EV$9),"MM")=TEXT((EDATE('Projektkostenkalkulation EP'!$B$8,6)+(EV$9-1)),"MM"),
             IF(
                        OR(
                                    TEXT((EDATE('Projektkostenkalkulation EP'!$B$8,6)+EV$9),"TTT") = "Sa",
                                    TEXT((EDATE('Projektkostenkalkulation EP'!$B$8,6)+EV$9),"TTT") = "So",
                                    IF(ISNA(VLOOKUP(EDATE('Projektkostenkalkulation EP'!$B$8,6)+EV$9,Datenquellen!$F$7:$H$45,3,FALSE))," ",VLOOKUP(EDATE('Projektkostenkalkulation EP'!$B$8,6)+EV$9,Datenquellen!$F$7:$H$45,3,FALSE))="X"
                                    ),
                          "X",
                          ""
                          ),
               "X"
            )</f>
        <v>X</v>
      </c>
      <c r="EX78" s="227" t="str">
        <f xml:space="preserve"> IF(TEXT((EDATE('Projektkostenkalkulation EP'!$B$8,6)+EW$9),"MM")=TEXT((EDATE('Projektkostenkalkulation EP'!$B$8,6)+(EW$9-1)),"MM"),
             IF(
                        OR(
                                    TEXT((EDATE('Projektkostenkalkulation EP'!$B$8,6)+EW$9),"TTT") = "Sa",
                                    TEXT((EDATE('Projektkostenkalkulation EP'!$B$8,6)+EW$9),"TTT") = "So",
                                    IF(ISNA(VLOOKUP(EDATE('Projektkostenkalkulation EP'!$B$8,6)+EW$9,Datenquellen!$F$7:$H$45,3,FALSE))," ",VLOOKUP(EDATE('Projektkostenkalkulation EP'!$B$8,6)+EW$9,Datenquellen!$F$7:$H$45,3,FALSE))="X"
                                    ),
                          "X",
                          ""
                          ),
               "X"
            )</f>
        <v/>
      </c>
      <c r="EY78" s="227" t="str">
        <f xml:space="preserve"> IF(TEXT((EDATE('Projektkostenkalkulation EP'!$B$8,6)+EX$9),"MM")=TEXT((EDATE('Projektkostenkalkulation EP'!$B$8,6)+(EX$9-1)),"MM"),
             IF(
                        OR(
                                    TEXT((EDATE('Projektkostenkalkulation EP'!$B$8,6)+EX$9),"TTT") = "Sa",
                                    TEXT((EDATE('Projektkostenkalkulation EP'!$B$8,6)+EX$9),"TTT") = "So",
                                    IF(ISNA(VLOOKUP(EDATE('Projektkostenkalkulation EP'!$B$8,6)+EX$9,Datenquellen!$F$7:$H$45,3,FALSE))," ",VLOOKUP(EDATE('Projektkostenkalkulation EP'!$B$8,6)+EX$9,Datenquellen!$F$7:$H$45,3,FALSE))="X"
                                    ),
                          "X",
                          ""
                          ),
               "X"
            )</f>
        <v/>
      </c>
      <c r="EZ78" s="227" t="str">
        <f xml:space="preserve"> IF(TEXT((EDATE('Projektkostenkalkulation EP'!$B$8,6)+EY$9),"MM")=TEXT((EDATE('Projektkostenkalkulation EP'!$B$8,6)+(EY$9-1)),"MM"),
             IF(
                        OR(
                                    TEXT((EDATE('Projektkostenkalkulation EP'!$B$8,6)+EY$9),"TTT") = "Sa",
                                    TEXT((EDATE('Projektkostenkalkulation EP'!$B$8,6)+EY$9),"TTT") = "So",
                                    IF(ISNA(VLOOKUP(EDATE('Projektkostenkalkulation EP'!$B$8,6)+EY$9,Datenquellen!$F$7:$H$45,3,FALSE))," ",VLOOKUP(EDATE('Projektkostenkalkulation EP'!$B$8,6)+EY$9,Datenquellen!$F$7:$H$45,3,FALSE))="X"
                                    ),
                          "X",
                          ""
                          ),
               "X"
            )</f>
        <v/>
      </c>
      <c r="FA78" s="227" t="str">
        <f xml:space="preserve"> IF(TEXT((EDATE('Projektkostenkalkulation EP'!$B$8,6)+EZ$9),"MM")=TEXT((EDATE('Projektkostenkalkulation EP'!$B$8,6)+(EZ$9-1)),"MM"),
             IF(
                        OR(
                                    TEXT((EDATE('Projektkostenkalkulation EP'!$B$8,6)+EZ$9),"TTT") = "Sa",
                                    TEXT((EDATE('Projektkostenkalkulation EP'!$B$8,6)+EZ$9),"TTT") = "So",
                                    IF(ISNA(VLOOKUP(EDATE('Projektkostenkalkulation EP'!$B$8,6)+EZ$9,Datenquellen!$F$7:$H$45,3,FALSE))," ",VLOOKUP(EDATE('Projektkostenkalkulation EP'!$B$8,6)+EZ$9,Datenquellen!$F$7:$H$45,3,FALSE))="X"
                                    ),
                          "X",
                          ""
                          ),
               "X"
            )</f>
        <v/>
      </c>
      <c r="FB78" s="227" t="str">
        <f xml:space="preserve"> IF(TEXT((EDATE('Projektkostenkalkulation EP'!$B$8,6)+FA$9),"MM")=TEXT((EDATE('Projektkostenkalkulation EP'!$B$8,6)+(FA$9-1)),"MM"),
             IF(
                        OR(
                                    TEXT((EDATE('Projektkostenkalkulation EP'!$B$8,6)+FA$9),"TTT") = "Sa",
                                    TEXT((EDATE('Projektkostenkalkulation EP'!$B$8,6)+FA$9),"TTT") = "So",
                                    IF(ISNA(VLOOKUP(EDATE('Projektkostenkalkulation EP'!$B$8,6)+FA$9,Datenquellen!$F$7:$H$45,3,FALSE))," ",VLOOKUP(EDATE('Projektkostenkalkulation EP'!$B$8,6)+FA$9,Datenquellen!$F$7:$H$45,3,FALSE))="X"
                                    ),
                          "X",
                          ""
                          ),
               "X"
            )</f>
        <v/>
      </c>
      <c r="FC78" s="227" t="str">
        <f xml:space="preserve"> IF(TEXT((EDATE('Projektkostenkalkulation EP'!$B$8,6)+FB$9),"MM")=TEXT((EDATE('Projektkostenkalkulation EP'!$B$8,6)+(FB$9-1)),"MM"),
             IF(
                        OR(
                                    TEXT((EDATE('Projektkostenkalkulation EP'!$B$8,6)+FB$9),"TTT") = "Sa",
                                    TEXT((EDATE('Projektkostenkalkulation EP'!$B$8,6)+FB$9),"TTT") = "So",
                                    IF(ISNA(VLOOKUP(EDATE('Projektkostenkalkulation EP'!$B$8,6)+FB$9,Datenquellen!$F$7:$H$45,3,FALSE))," ",VLOOKUP(EDATE('Projektkostenkalkulation EP'!$B$8,6)+FB$9,Datenquellen!$F$7:$H$45,3,FALSE))="X"
                                    ),
                          "X",
                          ""
                          ),
               "X"
            )</f>
        <v>X</v>
      </c>
      <c r="FD78" s="227" t="str">
        <f xml:space="preserve"> IF(TEXT((EDATE('Projektkostenkalkulation EP'!$B$8,6)+FC$9),"MM")=TEXT((EDATE('Projektkostenkalkulation EP'!$B$8,6)+(FC$9-1)),"MM"),
             IF(
                        OR(
                                    TEXT((EDATE('Projektkostenkalkulation EP'!$B$8,6)+FC$9),"TTT") = "Sa",
                                    TEXT((EDATE('Projektkostenkalkulation EP'!$B$8,6)+FC$9),"TTT") = "So",
                                    IF(ISNA(VLOOKUP(EDATE('Projektkostenkalkulation EP'!$B$8,6)+FC$9,Datenquellen!$F$7:$H$45,3,FALSE))," ",VLOOKUP(EDATE('Projektkostenkalkulation EP'!$B$8,6)+FC$9,Datenquellen!$F$7:$H$45,3,FALSE))="X"
                                    ),
                          "X",
                          ""
                          ),
               "X"
            )</f>
        <v>X</v>
      </c>
      <c r="FE78" s="227" t="str">
        <f xml:space="preserve"> IF(TEXT((EDATE('Projektkostenkalkulation EP'!$B$8,6)+FD$9),"MM")=TEXT((EDATE('Projektkostenkalkulation EP'!$B$8,6)+(FD$9-1)),"MM"),
             IF(
                        OR(
                                    TEXT((EDATE('Projektkostenkalkulation EP'!$B$8,6)+FD$9),"TTT") = "Sa",
                                    TEXT((EDATE('Projektkostenkalkulation EP'!$B$8,6)+FD$9),"TTT") = "So",
                                    IF(ISNA(VLOOKUP(EDATE('Projektkostenkalkulation EP'!$B$8,6)+FD$9,Datenquellen!$F$7:$H$45,3,FALSE))," ",VLOOKUP(EDATE('Projektkostenkalkulation EP'!$B$8,6)+FD$9,Datenquellen!$F$7:$H$45,3,FALSE))="X"
                                    ),
                          "X",
                          ""
                          ),
               "X"
            )</f>
        <v/>
      </c>
      <c r="FF78" s="227" t="str">
        <f xml:space="preserve"> IF(TEXT((EDATE('Projektkostenkalkulation EP'!$B$8,6)+FE$9),"MM")=TEXT((EDATE('Projektkostenkalkulation EP'!$B$8,6)+(FE$9-1)),"MM"),
             IF(
                        OR(
                                    TEXT((EDATE('Projektkostenkalkulation EP'!$B$8,6)+FE$9),"TTT") = "Sa",
                                    TEXT((EDATE('Projektkostenkalkulation EP'!$B$8,6)+FE$9),"TTT") = "So",
                                    IF(ISNA(VLOOKUP(EDATE('Projektkostenkalkulation EP'!$B$8,6)+FE$9,Datenquellen!$F$7:$H$45,3,FALSE))," ",VLOOKUP(EDATE('Projektkostenkalkulation EP'!$B$8,6)+FE$9,Datenquellen!$F$7:$H$45,3,FALSE))="X"
                                    ),
                          "X",
                          ""
                          ),
               "X"
            )</f>
        <v/>
      </c>
      <c r="FG78" s="227" t="str">
        <f xml:space="preserve"> IF(TEXT((EDATE('Projektkostenkalkulation EP'!$B$8,6)+FF$9),"MM")=TEXT((EDATE('Projektkostenkalkulation EP'!$B$8,6)+(FF$9-1)),"MM"),
             IF(
                        OR(
                                    TEXT((EDATE('Projektkostenkalkulation EP'!$B$8,6)+FF$9),"TTT") = "Sa",
                                    TEXT((EDATE('Projektkostenkalkulation EP'!$B$8,6)+FF$9),"TTT") = "So",
                                    IF(ISNA(VLOOKUP(EDATE('Projektkostenkalkulation EP'!$B$8,6)+FF$9,Datenquellen!$F$7:$H$45,3,FALSE))," ",VLOOKUP(EDATE('Projektkostenkalkulation EP'!$B$8,6)+FF$9,Datenquellen!$F$7:$H$45,3,FALSE))="X"
                                    ),
                          "X",
                          ""
                          ),
               "X"
            )</f>
        <v/>
      </c>
      <c r="FH78" s="227" t="str">
        <f xml:space="preserve"> IF(TEXT((EDATE('Projektkostenkalkulation EP'!$B$8,6)+FG$9),"MM")=TEXT((EDATE('Projektkostenkalkulation EP'!$B$8,6)+(FG$9-1)),"MM"),
             IF(
                        OR(
                                    TEXT((EDATE('Projektkostenkalkulation EP'!$B$8,6)+FG$9),"TTT") = "Sa",
                                    TEXT((EDATE('Projektkostenkalkulation EP'!$B$8,6)+FG$9),"TTT") = "So",
                                    IF(ISNA(VLOOKUP(EDATE('Projektkostenkalkulation EP'!$B$8,6)+FG$9,Datenquellen!$F$7:$H$45,3,FALSE))," ",VLOOKUP(EDATE('Projektkostenkalkulation EP'!$B$8,6)+FG$9,Datenquellen!$F$7:$H$45,3,FALSE))="X"
                                    ),
                          "X",
                          ""
                          ),
               "X"
            )</f>
        <v/>
      </c>
      <c r="FI78" s="227" t="str">
        <f xml:space="preserve"> IF(TEXT((EDATE('Projektkostenkalkulation EP'!$B$8,6)+FH$9),"MM")=TEXT((EDATE('Projektkostenkalkulation EP'!$B$8,6)+(FH$9-1)),"MM"),
             IF(
                        OR(
                                    TEXT((EDATE('Projektkostenkalkulation EP'!$B$8,6)+FH$9),"TTT") = "Sa",
                                    TEXT((EDATE('Projektkostenkalkulation EP'!$B$8,6)+FH$9),"TTT") = "So",
                                    IF(ISNA(VLOOKUP(EDATE('Projektkostenkalkulation EP'!$B$8,6)+FH$9,Datenquellen!$F$7:$H$45,3,FALSE))," ",VLOOKUP(EDATE('Projektkostenkalkulation EP'!$B$8,6)+FH$9,Datenquellen!$F$7:$H$45,3,FALSE))="X"
                                    ),
                          "X",
                          ""
                          ),
               "X"
            )</f>
        <v/>
      </c>
      <c r="FJ78" s="227" t="str">
        <f xml:space="preserve"> IF(TEXT((EDATE('Projektkostenkalkulation EP'!$B$8,6)+FI$9),"MM")=TEXT((EDATE('Projektkostenkalkulation EP'!$B$8,6)+(FI$9-1)),"MM"),
             IF(
                        OR(
                                    TEXT((EDATE('Projektkostenkalkulation EP'!$B$8,6)+FI$9),"TTT") = "Sa",
                                    TEXT((EDATE('Projektkostenkalkulation EP'!$B$8,6)+FI$9),"TTT") = "So",
                                    IF(ISNA(VLOOKUP(EDATE('Projektkostenkalkulation EP'!$B$8,6)+FI$9,Datenquellen!$F$7:$H$45,3,FALSE))," ",VLOOKUP(EDATE('Projektkostenkalkulation EP'!$B$8,6)+FI$9,Datenquellen!$F$7:$H$45,3,FALSE))="X"
                                    ),
                          "X",
                          ""
                          ),
               "X"
            )</f>
        <v>X</v>
      </c>
      <c r="FK78" s="227" t="str">
        <f xml:space="preserve"> IF(TEXT((EDATE('Projektkostenkalkulation EP'!$B$8,6)+FJ$9),"MM")=TEXT((EDATE('Projektkostenkalkulation EP'!$B$8,6)+(FJ$9-1)),"MM"),
             IF(
                        OR(
                                    TEXT((EDATE('Projektkostenkalkulation EP'!$B$8,6)+FJ$9),"TTT") = "Sa",
                                    TEXT((EDATE('Projektkostenkalkulation EP'!$B$8,6)+FJ$9),"TTT") = "So",
                                    IF(ISNA(VLOOKUP(EDATE('Projektkostenkalkulation EP'!$B$8,6)+FJ$9,Datenquellen!$F$7:$H$45,3,FALSE))," ",VLOOKUP(EDATE('Projektkostenkalkulation EP'!$B$8,6)+FJ$9,Datenquellen!$F$7:$H$45,3,FALSE))="X"
                                    ),
                          "X",
                          ""
                          ),
               "X"
            )</f>
        <v>X</v>
      </c>
      <c r="FL78" s="227" t="str">
        <f xml:space="preserve"> IF(TEXT((EDATE('Projektkostenkalkulation EP'!$B$8,6)+FK$9),"MM")=TEXT((EDATE('Projektkostenkalkulation EP'!$B$8,6)+(FK$9-1)),"MM"),
             IF(
                        OR(
                                    TEXT((EDATE('Projektkostenkalkulation EP'!$B$8,6)+FK$9),"TTT") = "Sa",
                                    TEXT((EDATE('Projektkostenkalkulation EP'!$B$8,6)+FK$9),"TTT") = "So",
                                    IF(ISNA(VLOOKUP(EDATE('Projektkostenkalkulation EP'!$B$8,6)+FK$9,Datenquellen!$F$7:$H$45,3,FALSE))," ",VLOOKUP(EDATE('Projektkostenkalkulation EP'!$B$8,6)+FK$9,Datenquellen!$F$7:$H$45,3,FALSE))="X"
                                    ),
                          "X",
                          ""
                          ),
               "X"
            )</f>
        <v/>
      </c>
      <c r="FM78" s="227" t="str">
        <f xml:space="preserve"> IF(TEXT((EDATE('Projektkostenkalkulation EP'!$B$8,6)+FL$9),"MM")=TEXT((EDATE('Projektkostenkalkulation EP'!$B$8,6)+(FL$9-1)),"MM"),
             IF(
                        OR(
                                    TEXT((EDATE('Projektkostenkalkulation EP'!$B$8,6)+FL$9),"TTT") = "Sa",
                                    TEXT((EDATE('Projektkostenkalkulation EP'!$B$8,6)+FL$9),"TTT") = "So",
                                    IF(ISNA(VLOOKUP(EDATE('Projektkostenkalkulation EP'!$B$8,6)+FL$9,Datenquellen!$F$7:$H$45,3,FALSE))," ",VLOOKUP(EDATE('Projektkostenkalkulation EP'!$B$8,6)+FL$9,Datenquellen!$F$7:$H$45,3,FALSE))="X"
                                    ),
                          "X",
                          ""
                          ),
               "X"
            )</f>
        <v/>
      </c>
      <c r="FN78" s="227" t="str">
        <f xml:space="preserve"> IF(TEXT((EDATE('Projektkostenkalkulation EP'!$B$8,6)+FM$9),"MM")=TEXT((EDATE('Projektkostenkalkulation EP'!$B$8,6)+(FM$9-1)),"MM"),
             IF(
                        OR(
                                    TEXT((EDATE('Projektkostenkalkulation EP'!$B$8,6)+FM$9),"TTT") = "Sa",
                                    TEXT((EDATE('Projektkostenkalkulation EP'!$B$8,6)+FM$9),"TTT") = "So",
                                    IF(ISNA(VLOOKUP(EDATE('Projektkostenkalkulation EP'!$B$8,6)+FM$9,Datenquellen!$F$7:$H$45,3,FALSE))," ",VLOOKUP(EDATE('Projektkostenkalkulation EP'!$B$8,6)+FM$9,Datenquellen!$F$7:$H$45,3,FALSE))="X"
                                    ),
                          "X",
                          ""
                          ),
               "X"
            )</f>
        <v/>
      </c>
      <c r="FO78" s="227" t="str">
        <f xml:space="preserve"> IF(TEXT((EDATE('Projektkostenkalkulation EP'!$B$8,6)+FN$9),"MM")=TEXT((EDATE('Projektkostenkalkulation EP'!$B$8,6)+(FN$9-1)),"MM"),
             IF(
                        OR(
                                    TEXT((EDATE('Projektkostenkalkulation EP'!$B$8,6)+FN$9),"TTT") = "Sa",
                                    TEXT((EDATE('Projektkostenkalkulation EP'!$B$8,6)+FN$9),"TTT") = "So",
                                    IF(ISNA(VLOOKUP(EDATE('Projektkostenkalkulation EP'!$B$8,6)+FN$9,Datenquellen!$F$7:$H$45,3,FALSE))," ",VLOOKUP(EDATE('Projektkostenkalkulation EP'!$B$8,6)+FN$9,Datenquellen!$F$7:$H$45,3,FALSE))="X"
                                    ),
                          "X",
                          ""
                          ),
               "X"
            )</f>
        <v/>
      </c>
      <c r="FP78" s="227" t="str">
        <f xml:space="preserve"> IF(TEXT((EDATE('Projektkostenkalkulation EP'!$B$8,6)+FO$9),"MM")=TEXT((EDATE('Projektkostenkalkulation EP'!$B$8,6)+(FO$9-1)),"MM"),
             IF(
                        OR(
                                    TEXT((EDATE('Projektkostenkalkulation EP'!$B$8,6)+FO$9),"TTT") = "Sa",
                                    TEXT((EDATE('Projektkostenkalkulation EP'!$B$8,6)+FO$9),"TTT") = "So",
                                    IF(ISNA(VLOOKUP(EDATE('Projektkostenkalkulation EP'!$B$8,6)+FO$9,Datenquellen!$F$7:$H$45,3,FALSE))," ",VLOOKUP(EDATE('Projektkostenkalkulation EP'!$B$8,6)+FO$9,Datenquellen!$F$7:$H$45,3,FALSE))="X"
                                    ),
                          "X",
                          ""
                          ),
               "X"
            )</f>
        <v/>
      </c>
      <c r="FQ78" s="227" t="str">
        <f xml:space="preserve"> IF(TEXT((EDATE('Projektkostenkalkulation EP'!$B$8,6)+FP$9),"MM")=TEXT((EDATE('Projektkostenkalkulation EP'!$B$8,6)+(FP$9-1)),"MM"),
             IF(
                        OR(
                                    TEXT((EDATE('Projektkostenkalkulation EP'!$B$8,6)+FP$9),"TTT") = "Sa",
                                    TEXT((EDATE('Projektkostenkalkulation EP'!$B$8,6)+FP$9),"TTT") = "So",
                                    IF(ISNA(VLOOKUP(EDATE('Projektkostenkalkulation EP'!$B$8,6)+FP$9,Datenquellen!$F$7:$H$45,3,FALSE))," ",VLOOKUP(EDATE('Projektkostenkalkulation EP'!$B$8,6)+FP$9,Datenquellen!$F$7:$H$45,3,FALSE))="X"
                                    ),
                          "X",
                          ""
                          ),
               "X"
            )</f>
        <v>X</v>
      </c>
      <c r="FR78" s="227" t="str">
        <f xml:space="preserve"> IF(TEXT((EDATE('Projektkostenkalkulation EP'!$B$8,6)+FQ$9),"MM")=TEXT((EDATE('Projektkostenkalkulation EP'!$B$8,6)+(FQ$9-1)),"MM"),
             IF(
                        OR(
                                    TEXT((EDATE('Projektkostenkalkulation EP'!$B$8,6)+FQ$9),"TTT") = "Sa",
                                    TEXT((EDATE('Projektkostenkalkulation EP'!$B$8,6)+FQ$9),"TTT") = "So",
                                    IF(ISNA(VLOOKUP(EDATE('Projektkostenkalkulation EP'!$B$8,6)+FQ$9,Datenquellen!$F$7:$H$45,3,FALSE))," ",VLOOKUP(EDATE('Projektkostenkalkulation EP'!$B$8,6)+FQ$9,Datenquellen!$F$7:$H$45,3,FALSE))="X"
                                    ),
                          "X",
                          ""
                          ),
               "X"
            )</f>
        <v>X</v>
      </c>
      <c r="FS78" s="227" t="str">
        <f xml:space="preserve"> IF(TEXT((EDATE('Projektkostenkalkulation EP'!$B$8,6)+FR$9),"MM")=TEXT((EDATE('Projektkostenkalkulation EP'!$B$8,6)+(FR$9-1)),"MM"),
             IF(
                        OR(
                                    TEXT((EDATE('Projektkostenkalkulation EP'!$B$8,6)+FR$9),"TTT") = "Sa",
                                    TEXT((EDATE('Projektkostenkalkulation EP'!$B$8,6)+FR$9),"TTT") = "So",
                                    IF(ISNA(VLOOKUP(EDATE('Projektkostenkalkulation EP'!$B$8,6)+FR$9,Datenquellen!$F$7:$H$45,3,FALSE))," ",VLOOKUP(EDATE('Projektkostenkalkulation EP'!$B$8,6)+FR$9,Datenquellen!$F$7:$H$45,3,FALSE))="X"
                                    ),
                          "X",
                          ""
                          ),
               "X"
            )</f>
        <v/>
      </c>
      <c r="FT78" s="227" t="str">
        <f xml:space="preserve"> IF(TEXT((EDATE('Projektkostenkalkulation EP'!$B$8,6)+FS$9),"MM")=TEXT((EDATE('Projektkostenkalkulation EP'!$B$8,6)+(FS$9-1)),"MM"),
             IF(
                        OR(
                                    TEXT((EDATE('Projektkostenkalkulation EP'!$B$8,6)+FS$9),"TTT") = "Sa",
                                    TEXT((EDATE('Projektkostenkalkulation EP'!$B$8,6)+FS$9),"TTT") = "So",
                                    IF(ISNA(VLOOKUP(EDATE('Projektkostenkalkulation EP'!$B$8,6)+FS$9,Datenquellen!$F$7:$H$45,3,FALSE))," ",VLOOKUP(EDATE('Projektkostenkalkulation EP'!$B$8,6)+FS$9,Datenquellen!$F$7:$H$45,3,FALSE))="X"
                                    ),
                          "X",
                          ""
                          ),
               "X"
            )</f>
        <v/>
      </c>
      <c r="FU78" s="228" t="str">
        <f xml:space="preserve"> IF(TEXT((EDATE('Projektkostenkalkulation EP'!$B$8,6)+FT$9),"MM")=TEXT((EDATE('Projektkostenkalkulation EP'!$B$8,6)+(FT$9-1)),"MM"),
             IF(
                        OR(
                                    TEXT((EDATE('Projektkostenkalkulation EP'!$B$8,6)+FT$9),"TTT") = "Sa",
                                    TEXT((EDATE('Projektkostenkalkulation EP'!$B$8,6)+FT$9),"TTT") = "So",
                                    IF(ISNA(VLOOKUP(EDATE('Projektkostenkalkulation EP'!$B$8,6)+FT$9,Datenquellen!$F$7:$H$45,3,FALSE))," ",VLOOKUP(EDATE('Projektkostenkalkulation EP'!$B$8,6)+FT$9,Datenquellen!$F$7:$H$45,3,FALSE))="X"
                                    ),
                          "X",
                          ""
                          ),
               "X"
            )</f>
        <v/>
      </c>
      <c r="FV78" s="229"/>
      <c r="FW78" s="230"/>
      <c r="FX78" s="475"/>
      <c r="FY78" s="472" t="str">
        <f>TEXT(EDATE('Projektkostenkalkulation EP'!$B$8,6),"MMMM")</f>
        <v>Juli</v>
      </c>
      <c r="FZ78" s="226"/>
      <c r="GA78" s="227" t="str">
        <f>IF(
            OR(
                     TEXT(EDATE('Projektkostenkalkulation EP'!$B$8,6),"TTT") = "Sa",
                     TEXT(EDATE('Projektkostenkalkulation EP'!$B$8,6),"TTT") = "So",
                     IF(ISNA(VLOOKUP(EDATE('Projektkostenkalkulation EP'!$B$8,6),Datenquellen!$F$7:$H$45,3,FALSE))," ",VLOOKUP(EDATE('Projektkostenkalkulation EP'!$B$8,6),Datenquellen!$F$7:$H$45,3,FALSE))="X"
                            ),
                    "X",
                    ""
            )</f>
        <v/>
      </c>
      <c r="GB78" s="227" t="str">
        <f xml:space="preserve"> IF(TEXT((EDATE('Projektkostenkalkulation EP'!$B$8,6)+GA$9),"MM")=TEXT((EDATE('Projektkostenkalkulation EP'!$B$8,6)+(GA$9-1)),"MM"),
             IF(
                        OR(
                                    TEXT((EDATE('Projektkostenkalkulation EP'!$B$8,6)+GA$9),"TTT") = "Sa",
                                    TEXT((EDATE('Projektkostenkalkulation EP'!$B$8,6)+GA$9),"TTT") = "So",
                                    IF(ISNA(VLOOKUP(EDATE('Projektkostenkalkulation EP'!$B$8,6)+GA$9,Datenquellen!$F$7:$H$45,3,FALSE))," ",VLOOKUP(EDATE('Projektkostenkalkulation EP'!$B$8,6)+GA$9,Datenquellen!$F$7:$H$45,3,FALSE))="X"
                                    ),
                          "X",
                          ""
                          ),
               "X"
            )</f>
        <v/>
      </c>
      <c r="GC78" s="227" t="str">
        <f xml:space="preserve"> IF(TEXT((EDATE('Projektkostenkalkulation EP'!$B$8,6)+GB$9),"MM")=TEXT((EDATE('Projektkostenkalkulation EP'!$B$8,6)+(GB$9-1)),"MM"),
             IF(
                        OR(
                                    TEXT((EDATE('Projektkostenkalkulation EP'!$B$8,6)+GB$9),"TTT") = "Sa",
                                    TEXT((EDATE('Projektkostenkalkulation EP'!$B$8,6)+GB$9),"TTT") = "So",
                                    IF(ISNA(VLOOKUP(EDATE('Projektkostenkalkulation EP'!$B$8,6)+GB$9,Datenquellen!$F$7:$H$45,3,FALSE))," ",VLOOKUP(EDATE('Projektkostenkalkulation EP'!$B$8,6)+GB$9,Datenquellen!$F$7:$H$45,3,FALSE))="X"
                                    ),
                          "X",
                          ""
                          ),
               "X"
            )</f>
        <v/>
      </c>
      <c r="GD78" s="227" t="str">
        <f xml:space="preserve"> IF(TEXT((EDATE('Projektkostenkalkulation EP'!$B$8,6)+GC$9),"MM")=TEXT((EDATE('Projektkostenkalkulation EP'!$B$8,6)+(GC$9-1)),"MM"),
             IF(
                        OR(
                                    TEXT((EDATE('Projektkostenkalkulation EP'!$B$8,6)+GC$9),"TTT") = "Sa",
                                    TEXT((EDATE('Projektkostenkalkulation EP'!$B$8,6)+GC$9),"TTT") = "So",
                                    IF(ISNA(VLOOKUP(EDATE('Projektkostenkalkulation EP'!$B$8,6)+GC$9,Datenquellen!$F$7:$H$45,3,FALSE))," ",VLOOKUP(EDATE('Projektkostenkalkulation EP'!$B$8,6)+GC$9,Datenquellen!$F$7:$H$45,3,FALSE))="X"
                                    ),
                          "X",
                          ""
                          ),
               "X"
            )</f>
        <v/>
      </c>
      <c r="GE78" s="227" t="str">
        <f xml:space="preserve"> IF(TEXT((EDATE('Projektkostenkalkulation EP'!$B$8,6)+GD$9),"MM")=TEXT((EDATE('Projektkostenkalkulation EP'!$B$8,6)+(GD$9-1)),"MM"),
             IF(
                        OR(
                                    TEXT((EDATE('Projektkostenkalkulation EP'!$B$8,6)+GD$9),"TTT") = "Sa",
                                    TEXT((EDATE('Projektkostenkalkulation EP'!$B$8,6)+GD$9),"TTT") = "So",
                                    IF(ISNA(VLOOKUP(EDATE('Projektkostenkalkulation EP'!$B$8,6)+GD$9,Datenquellen!$F$7:$H$45,3,FALSE))," ",VLOOKUP(EDATE('Projektkostenkalkulation EP'!$B$8,6)+GD$9,Datenquellen!$F$7:$H$45,3,FALSE))="X"
                                    ),
                          "X",
                          ""
                          ),
               "X"
            )</f>
        <v/>
      </c>
      <c r="GF78" s="227" t="str">
        <f xml:space="preserve"> IF(TEXT((EDATE('Projektkostenkalkulation EP'!$B$8,6)+GE$9),"MM")=TEXT((EDATE('Projektkostenkalkulation EP'!$B$8,6)+(GE$9-1)),"MM"),
             IF(
                        OR(
                                    TEXT((EDATE('Projektkostenkalkulation EP'!$B$8,6)+GE$9),"TTT") = "Sa",
                                    TEXT((EDATE('Projektkostenkalkulation EP'!$B$8,6)+GE$9),"TTT") = "So",
                                    IF(ISNA(VLOOKUP(EDATE('Projektkostenkalkulation EP'!$B$8,6)+GE$9,Datenquellen!$F$7:$H$45,3,FALSE))," ",VLOOKUP(EDATE('Projektkostenkalkulation EP'!$B$8,6)+GE$9,Datenquellen!$F$7:$H$45,3,FALSE))="X"
                                    ),
                          "X",
                          ""
                          ),
               "X"
            )</f>
        <v>X</v>
      </c>
      <c r="GG78" s="227" t="str">
        <f xml:space="preserve"> IF(TEXT((EDATE('Projektkostenkalkulation EP'!$B$8,6)+GF$9),"MM")=TEXT((EDATE('Projektkostenkalkulation EP'!$B$8,6)+(GF$9-1)),"MM"),
             IF(
                        OR(
                                    TEXT((EDATE('Projektkostenkalkulation EP'!$B$8,6)+GF$9),"TTT") = "Sa",
                                    TEXT((EDATE('Projektkostenkalkulation EP'!$B$8,6)+GF$9),"TTT") = "So",
                                    IF(ISNA(VLOOKUP(EDATE('Projektkostenkalkulation EP'!$B$8,6)+GF$9,Datenquellen!$F$7:$H$45,3,FALSE))," ",VLOOKUP(EDATE('Projektkostenkalkulation EP'!$B$8,6)+GF$9,Datenquellen!$F$7:$H$45,3,FALSE))="X"
                                    ),
                          "X",
                          ""
                          ),
               "X"
            )</f>
        <v>X</v>
      </c>
      <c r="GH78" s="227" t="str">
        <f xml:space="preserve"> IF(TEXT((EDATE('Projektkostenkalkulation EP'!$B$8,6)+GG$9),"MM")=TEXT((EDATE('Projektkostenkalkulation EP'!$B$8,6)+(GG$9-1)),"MM"),
             IF(
                        OR(
                                    TEXT((EDATE('Projektkostenkalkulation EP'!$B$8,6)+GG$9),"TTT") = "Sa",
                                    TEXT((EDATE('Projektkostenkalkulation EP'!$B$8,6)+GG$9),"TTT") = "So",
                                    IF(ISNA(VLOOKUP(EDATE('Projektkostenkalkulation EP'!$B$8,6)+GG$9,Datenquellen!$F$7:$H$45,3,FALSE))," ",VLOOKUP(EDATE('Projektkostenkalkulation EP'!$B$8,6)+GG$9,Datenquellen!$F$7:$H$45,3,FALSE))="X"
                                    ),
                          "X",
                          ""
                          ),
               "X"
            )</f>
        <v/>
      </c>
      <c r="GI78" s="227" t="str">
        <f xml:space="preserve"> IF(TEXT((EDATE('Projektkostenkalkulation EP'!$B$8,6)+GH$9),"MM")=TEXT((EDATE('Projektkostenkalkulation EP'!$B$8,6)+(GH$9-1)),"MM"),
             IF(
                        OR(
                                    TEXT((EDATE('Projektkostenkalkulation EP'!$B$8,6)+GH$9),"TTT") = "Sa",
                                    TEXT((EDATE('Projektkostenkalkulation EP'!$B$8,6)+GH$9),"TTT") = "So",
                                    IF(ISNA(VLOOKUP(EDATE('Projektkostenkalkulation EP'!$B$8,6)+GH$9,Datenquellen!$F$7:$H$45,3,FALSE))," ",VLOOKUP(EDATE('Projektkostenkalkulation EP'!$B$8,6)+GH$9,Datenquellen!$F$7:$H$45,3,FALSE))="X"
                                    ),
                          "X",
                          ""
                          ),
               "X"
            )</f>
        <v/>
      </c>
      <c r="GJ78" s="227" t="str">
        <f xml:space="preserve"> IF(TEXT((EDATE('Projektkostenkalkulation EP'!$B$8,6)+GI$9),"MM")=TEXT((EDATE('Projektkostenkalkulation EP'!$B$8,6)+(GI$9-1)),"MM"),
             IF(
                        OR(
                                    TEXT((EDATE('Projektkostenkalkulation EP'!$B$8,6)+GI$9),"TTT") = "Sa",
                                    TEXT((EDATE('Projektkostenkalkulation EP'!$B$8,6)+GI$9),"TTT") = "So",
                                    IF(ISNA(VLOOKUP(EDATE('Projektkostenkalkulation EP'!$B$8,6)+GI$9,Datenquellen!$F$7:$H$45,3,FALSE))," ",VLOOKUP(EDATE('Projektkostenkalkulation EP'!$B$8,6)+GI$9,Datenquellen!$F$7:$H$45,3,FALSE))="X"
                                    ),
                          "X",
                          ""
                          ),
               "X"
            )</f>
        <v/>
      </c>
      <c r="GK78" s="227" t="str">
        <f xml:space="preserve"> IF(TEXT((EDATE('Projektkostenkalkulation EP'!$B$8,6)+GJ$9),"MM")=TEXT((EDATE('Projektkostenkalkulation EP'!$B$8,6)+(GJ$9-1)),"MM"),
             IF(
                        OR(
                                    TEXT((EDATE('Projektkostenkalkulation EP'!$B$8,6)+GJ$9),"TTT") = "Sa",
                                    TEXT((EDATE('Projektkostenkalkulation EP'!$B$8,6)+GJ$9),"TTT") = "So",
                                    IF(ISNA(VLOOKUP(EDATE('Projektkostenkalkulation EP'!$B$8,6)+GJ$9,Datenquellen!$F$7:$H$45,3,FALSE))," ",VLOOKUP(EDATE('Projektkostenkalkulation EP'!$B$8,6)+GJ$9,Datenquellen!$F$7:$H$45,3,FALSE))="X"
                                    ),
                          "X",
                          ""
                          ),
               "X"
            )</f>
        <v/>
      </c>
      <c r="GL78" s="227" t="str">
        <f xml:space="preserve"> IF(TEXT((EDATE('Projektkostenkalkulation EP'!$B$8,6)+GK$9),"MM")=TEXT((EDATE('Projektkostenkalkulation EP'!$B$8,6)+(GK$9-1)),"MM"),
             IF(
                        OR(
                                    TEXT((EDATE('Projektkostenkalkulation EP'!$B$8,6)+GK$9),"TTT") = "Sa",
                                    TEXT((EDATE('Projektkostenkalkulation EP'!$B$8,6)+GK$9),"TTT") = "So",
                                    IF(ISNA(VLOOKUP(EDATE('Projektkostenkalkulation EP'!$B$8,6)+GK$9,Datenquellen!$F$7:$H$45,3,FALSE))," ",VLOOKUP(EDATE('Projektkostenkalkulation EP'!$B$8,6)+GK$9,Datenquellen!$F$7:$H$45,3,FALSE))="X"
                                    ),
                          "X",
                          ""
                          ),
               "X"
            )</f>
        <v/>
      </c>
      <c r="GM78" s="227" t="str">
        <f xml:space="preserve"> IF(TEXT((EDATE('Projektkostenkalkulation EP'!$B$8,6)+GL$9),"MM")=TEXT((EDATE('Projektkostenkalkulation EP'!$B$8,6)+(GL$9-1)),"MM"),
             IF(
                        OR(
                                    TEXT((EDATE('Projektkostenkalkulation EP'!$B$8,6)+GL$9),"TTT") = "Sa",
                                    TEXT((EDATE('Projektkostenkalkulation EP'!$B$8,6)+GL$9),"TTT") = "So",
                                    IF(ISNA(VLOOKUP(EDATE('Projektkostenkalkulation EP'!$B$8,6)+GL$9,Datenquellen!$F$7:$H$45,3,FALSE))," ",VLOOKUP(EDATE('Projektkostenkalkulation EP'!$B$8,6)+GL$9,Datenquellen!$F$7:$H$45,3,FALSE))="X"
                                    ),
                          "X",
                          ""
                          ),
               "X"
            )</f>
        <v>X</v>
      </c>
      <c r="GN78" s="227" t="str">
        <f xml:space="preserve"> IF(TEXT((EDATE('Projektkostenkalkulation EP'!$B$8,6)+GM$9),"MM")=TEXT((EDATE('Projektkostenkalkulation EP'!$B$8,6)+(GM$9-1)),"MM"),
             IF(
                        OR(
                                    TEXT((EDATE('Projektkostenkalkulation EP'!$B$8,6)+GM$9),"TTT") = "Sa",
                                    TEXT((EDATE('Projektkostenkalkulation EP'!$B$8,6)+GM$9),"TTT") = "So",
                                    IF(ISNA(VLOOKUP(EDATE('Projektkostenkalkulation EP'!$B$8,6)+GM$9,Datenquellen!$F$7:$H$45,3,FALSE))," ",VLOOKUP(EDATE('Projektkostenkalkulation EP'!$B$8,6)+GM$9,Datenquellen!$F$7:$H$45,3,FALSE))="X"
                                    ),
                          "X",
                          ""
                          ),
               "X"
            )</f>
        <v>X</v>
      </c>
      <c r="GO78" s="227" t="str">
        <f xml:space="preserve"> IF(TEXT((EDATE('Projektkostenkalkulation EP'!$B$8,6)+GN$9),"MM")=TEXT((EDATE('Projektkostenkalkulation EP'!$B$8,6)+(GN$9-1)),"MM"),
             IF(
                        OR(
                                    TEXT((EDATE('Projektkostenkalkulation EP'!$B$8,6)+GN$9),"TTT") = "Sa",
                                    TEXT((EDATE('Projektkostenkalkulation EP'!$B$8,6)+GN$9),"TTT") = "So",
                                    IF(ISNA(VLOOKUP(EDATE('Projektkostenkalkulation EP'!$B$8,6)+GN$9,Datenquellen!$F$7:$H$45,3,FALSE))," ",VLOOKUP(EDATE('Projektkostenkalkulation EP'!$B$8,6)+GN$9,Datenquellen!$F$7:$H$45,3,FALSE))="X"
                                    ),
                          "X",
                          ""
                          ),
               "X"
            )</f>
        <v/>
      </c>
      <c r="GP78" s="227" t="str">
        <f xml:space="preserve"> IF(TEXT((EDATE('Projektkostenkalkulation EP'!$B$8,6)+GO$9),"MM")=TEXT((EDATE('Projektkostenkalkulation EP'!$B$8,6)+(GO$9-1)),"MM"),
             IF(
                        OR(
                                    TEXT((EDATE('Projektkostenkalkulation EP'!$B$8,6)+GO$9),"TTT") = "Sa",
                                    TEXT((EDATE('Projektkostenkalkulation EP'!$B$8,6)+GO$9),"TTT") = "So",
                                    IF(ISNA(VLOOKUP(EDATE('Projektkostenkalkulation EP'!$B$8,6)+GO$9,Datenquellen!$F$7:$H$45,3,FALSE))," ",VLOOKUP(EDATE('Projektkostenkalkulation EP'!$B$8,6)+GO$9,Datenquellen!$F$7:$H$45,3,FALSE))="X"
                                    ),
                          "X",
                          ""
                          ),
               "X"
            )</f>
        <v/>
      </c>
      <c r="GQ78" s="227" t="str">
        <f xml:space="preserve"> IF(TEXT((EDATE('Projektkostenkalkulation EP'!$B$8,6)+GP$9),"MM")=TEXT((EDATE('Projektkostenkalkulation EP'!$B$8,6)+(GP$9-1)),"MM"),
             IF(
                        OR(
                                    TEXT((EDATE('Projektkostenkalkulation EP'!$B$8,6)+GP$9),"TTT") = "Sa",
                                    TEXT((EDATE('Projektkostenkalkulation EP'!$B$8,6)+GP$9),"TTT") = "So",
                                    IF(ISNA(VLOOKUP(EDATE('Projektkostenkalkulation EP'!$B$8,6)+GP$9,Datenquellen!$F$7:$H$45,3,FALSE))," ",VLOOKUP(EDATE('Projektkostenkalkulation EP'!$B$8,6)+GP$9,Datenquellen!$F$7:$H$45,3,FALSE))="X"
                                    ),
                          "X",
                          ""
                          ),
               "X"
            )</f>
        <v/>
      </c>
      <c r="GR78" s="227" t="str">
        <f xml:space="preserve"> IF(TEXT((EDATE('Projektkostenkalkulation EP'!$B$8,6)+GQ$9),"MM")=TEXT((EDATE('Projektkostenkalkulation EP'!$B$8,6)+(GQ$9-1)),"MM"),
             IF(
                        OR(
                                    TEXT((EDATE('Projektkostenkalkulation EP'!$B$8,6)+GQ$9),"TTT") = "Sa",
                                    TEXT((EDATE('Projektkostenkalkulation EP'!$B$8,6)+GQ$9),"TTT") = "So",
                                    IF(ISNA(VLOOKUP(EDATE('Projektkostenkalkulation EP'!$B$8,6)+GQ$9,Datenquellen!$F$7:$H$45,3,FALSE))," ",VLOOKUP(EDATE('Projektkostenkalkulation EP'!$B$8,6)+GQ$9,Datenquellen!$F$7:$H$45,3,FALSE))="X"
                                    ),
                          "X",
                          ""
                          ),
               "X"
            )</f>
        <v/>
      </c>
      <c r="GS78" s="227" t="str">
        <f xml:space="preserve"> IF(TEXT((EDATE('Projektkostenkalkulation EP'!$B$8,6)+GR$9),"MM")=TEXT((EDATE('Projektkostenkalkulation EP'!$B$8,6)+(GR$9-1)),"MM"),
             IF(
                        OR(
                                    TEXT((EDATE('Projektkostenkalkulation EP'!$B$8,6)+GR$9),"TTT") = "Sa",
                                    TEXT((EDATE('Projektkostenkalkulation EP'!$B$8,6)+GR$9),"TTT") = "So",
                                    IF(ISNA(VLOOKUP(EDATE('Projektkostenkalkulation EP'!$B$8,6)+GR$9,Datenquellen!$F$7:$H$45,3,FALSE))," ",VLOOKUP(EDATE('Projektkostenkalkulation EP'!$B$8,6)+GR$9,Datenquellen!$F$7:$H$45,3,FALSE))="X"
                                    ),
                          "X",
                          ""
                          ),
               "X"
            )</f>
        <v/>
      </c>
      <c r="GT78" s="227" t="str">
        <f xml:space="preserve"> IF(TEXT((EDATE('Projektkostenkalkulation EP'!$B$8,6)+GS$9),"MM")=TEXT((EDATE('Projektkostenkalkulation EP'!$B$8,6)+(GS$9-1)),"MM"),
             IF(
                        OR(
                                    TEXT((EDATE('Projektkostenkalkulation EP'!$B$8,6)+GS$9),"TTT") = "Sa",
                                    TEXT((EDATE('Projektkostenkalkulation EP'!$B$8,6)+GS$9),"TTT") = "So",
                                    IF(ISNA(VLOOKUP(EDATE('Projektkostenkalkulation EP'!$B$8,6)+GS$9,Datenquellen!$F$7:$H$45,3,FALSE))," ",VLOOKUP(EDATE('Projektkostenkalkulation EP'!$B$8,6)+GS$9,Datenquellen!$F$7:$H$45,3,FALSE))="X"
                                    ),
                          "X",
                          ""
                          ),
               "X"
            )</f>
        <v>X</v>
      </c>
      <c r="GU78" s="227" t="str">
        <f xml:space="preserve"> IF(TEXT((EDATE('Projektkostenkalkulation EP'!$B$8,6)+GT$9),"MM")=TEXT((EDATE('Projektkostenkalkulation EP'!$B$8,6)+(GT$9-1)),"MM"),
             IF(
                        OR(
                                    TEXT((EDATE('Projektkostenkalkulation EP'!$B$8,6)+GT$9),"TTT") = "Sa",
                                    TEXT((EDATE('Projektkostenkalkulation EP'!$B$8,6)+GT$9),"TTT") = "So",
                                    IF(ISNA(VLOOKUP(EDATE('Projektkostenkalkulation EP'!$B$8,6)+GT$9,Datenquellen!$F$7:$H$45,3,FALSE))," ",VLOOKUP(EDATE('Projektkostenkalkulation EP'!$B$8,6)+GT$9,Datenquellen!$F$7:$H$45,3,FALSE))="X"
                                    ),
                          "X",
                          ""
                          ),
               "X"
            )</f>
        <v>X</v>
      </c>
      <c r="GV78" s="227" t="str">
        <f xml:space="preserve"> IF(TEXT((EDATE('Projektkostenkalkulation EP'!$B$8,6)+GU$9),"MM")=TEXT((EDATE('Projektkostenkalkulation EP'!$B$8,6)+(GU$9-1)),"MM"),
             IF(
                        OR(
                                    TEXT((EDATE('Projektkostenkalkulation EP'!$B$8,6)+GU$9),"TTT") = "Sa",
                                    TEXT((EDATE('Projektkostenkalkulation EP'!$B$8,6)+GU$9),"TTT") = "So",
                                    IF(ISNA(VLOOKUP(EDATE('Projektkostenkalkulation EP'!$B$8,6)+GU$9,Datenquellen!$F$7:$H$45,3,FALSE))," ",VLOOKUP(EDATE('Projektkostenkalkulation EP'!$B$8,6)+GU$9,Datenquellen!$F$7:$H$45,3,FALSE))="X"
                                    ),
                          "X",
                          ""
                          ),
               "X"
            )</f>
        <v/>
      </c>
      <c r="GW78" s="227" t="str">
        <f xml:space="preserve"> IF(TEXT((EDATE('Projektkostenkalkulation EP'!$B$8,6)+GV$9),"MM")=TEXT((EDATE('Projektkostenkalkulation EP'!$B$8,6)+(GV$9-1)),"MM"),
             IF(
                        OR(
                                    TEXT((EDATE('Projektkostenkalkulation EP'!$B$8,6)+GV$9),"TTT") = "Sa",
                                    TEXT((EDATE('Projektkostenkalkulation EP'!$B$8,6)+GV$9),"TTT") = "So",
                                    IF(ISNA(VLOOKUP(EDATE('Projektkostenkalkulation EP'!$B$8,6)+GV$9,Datenquellen!$F$7:$H$45,3,FALSE))," ",VLOOKUP(EDATE('Projektkostenkalkulation EP'!$B$8,6)+GV$9,Datenquellen!$F$7:$H$45,3,FALSE))="X"
                                    ),
                          "X",
                          ""
                          ),
               "X"
            )</f>
        <v/>
      </c>
      <c r="GX78" s="227" t="str">
        <f xml:space="preserve"> IF(TEXT((EDATE('Projektkostenkalkulation EP'!$B$8,6)+GW$9),"MM")=TEXT((EDATE('Projektkostenkalkulation EP'!$B$8,6)+(GW$9-1)),"MM"),
             IF(
                        OR(
                                    TEXT((EDATE('Projektkostenkalkulation EP'!$B$8,6)+GW$9),"TTT") = "Sa",
                                    TEXT((EDATE('Projektkostenkalkulation EP'!$B$8,6)+GW$9),"TTT") = "So",
                                    IF(ISNA(VLOOKUP(EDATE('Projektkostenkalkulation EP'!$B$8,6)+GW$9,Datenquellen!$F$7:$H$45,3,FALSE))," ",VLOOKUP(EDATE('Projektkostenkalkulation EP'!$B$8,6)+GW$9,Datenquellen!$F$7:$H$45,3,FALSE))="X"
                                    ),
                          "X",
                          ""
                          ),
               "X"
            )</f>
        <v/>
      </c>
      <c r="GY78" s="227" t="str">
        <f xml:space="preserve"> IF(TEXT((EDATE('Projektkostenkalkulation EP'!$B$8,6)+GX$9),"MM")=TEXT((EDATE('Projektkostenkalkulation EP'!$B$8,6)+(GX$9-1)),"MM"),
             IF(
                        OR(
                                    TEXT((EDATE('Projektkostenkalkulation EP'!$B$8,6)+GX$9),"TTT") = "Sa",
                                    TEXT((EDATE('Projektkostenkalkulation EP'!$B$8,6)+GX$9),"TTT") = "So",
                                    IF(ISNA(VLOOKUP(EDATE('Projektkostenkalkulation EP'!$B$8,6)+GX$9,Datenquellen!$F$7:$H$45,3,FALSE))," ",VLOOKUP(EDATE('Projektkostenkalkulation EP'!$B$8,6)+GX$9,Datenquellen!$F$7:$H$45,3,FALSE))="X"
                                    ),
                          "X",
                          ""
                          ),
               "X"
            )</f>
        <v/>
      </c>
      <c r="GZ78" s="227" t="str">
        <f xml:space="preserve"> IF(TEXT((EDATE('Projektkostenkalkulation EP'!$B$8,6)+GY$9),"MM")=TEXT((EDATE('Projektkostenkalkulation EP'!$B$8,6)+(GY$9-1)),"MM"),
             IF(
                        OR(
                                    TEXT((EDATE('Projektkostenkalkulation EP'!$B$8,6)+GY$9),"TTT") = "Sa",
                                    TEXT((EDATE('Projektkostenkalkulation EP'!$B$8,6)+GY$9),"TTT") = "So",
                                    IF(ISNA(VLOOKUP(EDATE('Projektkostenkalkulation EP'!$B$8,6)+GY$9,Datenquellen!$F$7:$H$45,3,FALSE))," ",VLOOKUP(EDATE('Projektkostenkalkulation EP'!$B$8,6)+GY$9,Datenquellen!$F$7:$H$45,3,FALSE))="X"
                                    ),
                          "X",
                          ""
                          ),
               "X"
            )</f>
        <v/>
      </c>
      <c r="HA78" s="227" t="str">
        <f xml:space="preserve"> IF(TEXT((EDATE('Projektkostenkalkulation EP'!$B$8,6)+GZ$9),"MM")=TEXT((EDATE('Projektkostenkalkulation EP'!$B$8,6)+(GZ$9-1)),"MM"),
             IF(
                        OR(
                                    TEXT((EDATE('Projektkostenkalkulation EP'!$B$8,6)+GZ$9),"TTT") = "Sa",
                                    TEXT((EDATE('Projektkostenkalkulation EP'!$B$8,6)+GZ$9),"TTT") = "So",
                                    IF(ISNA(VLOOKUP(EDATE('Projektkostenkalkulation EP'!$B$8,6)+GZ$9,Datenquellen!$F$7:$H$45,3,FALSE))," ",VLOOKUP(EDATE('Projektkostenkalkulation EP'!$B$8,6)+GZ$9,Datenquellen!$F$7:$H$45,3,FALSE))="X"
                                    ),
                          "X",
                          ""
                          ),
               "X"
            )</f>
        <v>X</v>
      </c>
      <c r="HB78" s="227" t="str">
        <f xml:space="preserve"> IF(TEXT((EDATE('Projektkostenkalkulation EP'!$B$8,6)+HA$9),"MM")=TEXT((EDATE('Projektkostenkalkulation EP'!$B$8,6)+(HA$9-1)),"MM"),
             IF(
                        OR(
                                    TEXT((EDATE('Projektkostenkalkulation EP'!$B$8,6)+HA$9),"TTT") = "Sa",
                                    TEXT((EDATE('Projektkostenkalkulation EP'!$B$8,6)+HA$9),"TTT") = "So",
                                    IF(ISNA(VLOOKUP(EDATE('Projektkostenkalkulation EP'!$B$8,6)+HA$9,Datenquellen!$F$7:$H$45,3,FALSE))," ",VLOOKUP(EDATE('Projektkostenkalkulation EP'!$B$8,6)+HA$9,Datenquellen!$F$7:$H$45,3,FALSE))="X"
                                    ),
                          "X",
                          ""
                          ),
               "X"
            )</f>
        <v>X</v>
      </c>
      <c r="HC78" s="227" t="str">
        <f xml:space="preserve"> IF(TEXT((EDATE('Projektkostenkalkulation EP'!$B$8,6)+HB$9),"MM")=TEXT((EDATE('Projektkostenkalkulation EP'!$B$8,6)+(HB$9-1)),"MM"),
             IF(
                        OR(
                                    TEXT((EDATE('Projektkostenkalkulation EP'!$B$8,6)+HB$9),"TTT") = "Sa",
                                    TEXT((EDATE('Projektkostenkalkulation EP'!$B$8,6)+HB$9),"TTT") = "So",
                                    IF(ISNA(VLOOKUP(EDATE('Projektkostenkalkulation EP'!$B$8,6)+HB$9,Datenquellen!$F$7:$H$45,3,FALSE))," ",VLOOKUP(EDATE('Projektkostenkalkulation EP'!$B$8,6)+HB$9,Datenquellen!$F$7:$H$45,3,FALSE))="X"
                                    ),
                          "X",
                          ""
                          ),
               "X"
            )</f>
        <v/>
      </c>
      <c r="HD78" s="227" t="str">
        <f xml:space="preserve"> IF(TEXT((EDATE('Projektkostenkalkulation EP'!$B$8,6)+HC$9),"MM")=TEXT((EDATE('Projektkostenkalkulation EP'!$B$8,6)+(HC$9-1)),"MM"),
             IF(
                        OR(
                                    TEXT((EDATE('Projektkostenkalkulation EP'!$B$8,6)+HC$9),"TTT") = "Sa",
                                    TEXT((EDATE('Projektkostenkalkulation EP'!$B$8,6)+HC$9),"TTT") = "So",
                                    IF(ISNA(VLOOKUP(EDATE('Projektkostenkalkulation EP'!$B$8,6)+HC$9,Datenquellen!$F$7:$H$45,3,FALSE))," ",VLOOKUP(EDATE('Projektkostenkalkulation EP'!$B$8,6)+HC$9,Datenquellen!$F$7:$H$45,3,FALSE))="X"
                                    ),
                          "X",
                          ""
                          ),
               "X"
            )</f>
        <v/>
      </c>
      <c r="HE78" s="228" t="str">
        <f xml:space="preserve"> IF(TEXT((EDATE('Projektkostenkalkulation EP'!$B$8,6)+HD$9),"MM")=TEXT((EDATE('Projektkostenkalkulation EP'!$B$8,6)+(HD$9-1)),"MM"),
             IF(
                        OR(
                                    TEXT((EDATE('Projektkostenkalkulation EP'!$B$8,6)+HD$9),"TTT") = "Sa",
                                    TEXT((EDATE('Projektkostenkalkulation EP'!$B$8,6)+HD$9),"TTT") = "So",
                                    IF(ISNA(VLOOKUP(EDATE('Projektkostenkalkulation EP'!$B$8,6)+HD$9,Datenquellen!$F$7:$H$45,3,FALSE))," ",VLOOKUP(EDATE('Projektkostenkalkulation EP'!$B$8,6)+HD$9,Datenquellen!$F$7:$H$45,3,FALSE))="X"
                                    ),
                          "X",
                          ""
                          ),
               "X"
            )</f>
        <v/>
      </c>
      <c r="HF78" s="229"/>
      <c r="HG78" s="230"/>
      <c r="HH78" s="475"/>
    </row>
    <row r="79" spans="1:216" ht="21" customHeight="1" x14ac:dyDescent="0.2">
      <c r="A79" s="473"/>
      <c r="B79" s="231"/>
      <c r="C79" s="232" t="str">
        <f>IF(
            OR(
                     TEXT(EDATE('Projektkostenkalkulation EP'!$B$8,6),"TTT") = "Sa",
                     TEXT(EDATE('Projektkostenkalkulation EP'!$B$8,6),"TTT") = "So",
                     IF(ISNA(VLOOKUP(EDATE('Projektkostenkalkulation EP'!$B$8,6),Datenquellen!$F$7:$H$45,3,FALSE))," ",VLOOKUP(EDATE('Projektkostenkalkulation EP'!$B$8,6),Datenquellen!$F$7:$H$45,3,FALSE))="X"
                            ),
                    "X",
                    ""
            )</f>
        <v/>
      </c>
      <c r="D79" s="232" t="str">
        <f xml:space="preserve"> IF(TEXT((EDATE('Projektkostenkalkulation EP'!$B$8,6)+C$9),"MM")=TEXT((EDATE('Projektkostenkalkulation EP'!$B$8,6)+(C$9-1)),"MM"),
             IF(
                        OR(
                                    TEXT((EDATE('Projektkostenkalkulation EP'!$B$8,6)+C$9),"TTT") = "Sa",
                                    TEXT((EDATE('Projektkostenkalkulation EP'!$B$8,6)+C$9),"TTT") = "So",
                                    IF(ISNA(VLOOKUP(EDATE('Projektkostenkalkulation EP'!$B$8,6)+C$9,Datenquellen!$F$7:$H$45,3,FALSE))," ",VLOOKUP(EDATE('Projektkostenkalkulation EP'!$B$8,6)+C$9,Datenquellen!$F$7:$H$45,3,FALSE))="X"
                                    ),
                          "X",
                          ""
                          ),
               "X"
            )</f>
        <v/>
      </c>
      <c r="E79" s="232" t="str">
        <f xml:space="preserve"> IF(TEXT((EDATE('Projektkostenkalkulation EP'!$B$8,6)+D$9),"MM")=TEXT((EDATE('Projektkostenkalkulation EP'!$B$8,6)+(D$9-1)),"MM"),
             IF(
                        OR(
                                    TEXT((EDATE('Projektkostenkalkulation EP'!$B$8,6)+D$9),"TTT") = "Sa",
                                    TEXT((EDATE('Projektkostenkalkulation EP'!$B$8,6)+D$9),"TTT") = "So",
                                    IF(ISNA(VLOOKUP(EDATE('Projektkostenkalkulation EP'!$B$8,6)+D$9,Datenquellen!$F$7:$H$45,3,FALSE))," ",VLOOKUP(EDATE('Projektkostenkalkulation EP'!$B$8,6)+D$9,Datenquellen!$F$7:$H$45,3,FALSE))="X"
                                    ),
                          "X",
                          ""
                          ),
               "X"
            )</f>
        <v/>
      </c>
      <c r="F79" s="232" t="str">
        <f xml:space="preserve"> IF(TEXT((EDATE('Projektkostenkalkulation EP'!$B$8,6)+E$9),"MM")=TEXT((EDATE('Projektkostenkalkulation EP'!$B$8,6)+(E$9-1)),"MM"),
             IF(
                        OR(
                                    TEXT((EDATE('Projektkostenkalkulation EP'!$B$8,6)+E$9),"TTT") = "Sa",
                                    TEXT((EDATE('Projektkostenkalkulation EP'!$B$8,6)+E$9),"TTT") = "So",
                                    IF(ISNA(VLOOKUP(EDATE('Projektkostenkalkulation EP'!$B$8,6)+E$9,Datenquellen!$F$7:$H$45,3,FALSE))," ",VLOOKUP(EDATE('Projektkostenkalkulation EP'!$B$8,6)+E$9,Datenquellen!$F$7:$H$45,3,FALSE))="X"
                                    ),
                          "X",
                          ""
                          ),
               "X"
            )</f>
        <v/>
      </c>
      <c r="G79" s="232" t="str">
        <f xml:space="preserve"> IF(TEXT((EDATE('Projektkostenkalkulation EP'!$B$8,6)+F$9),"MM")=TEXT((EDATE('Projektkostenkalkulation EP'!$B$8,6)+(F$9-1)),"MM"),
             IF(
                        OR(
                                    TEXT((EDATE('Projektkostenkalkulation EP'!$B$8,6)+F$9),"TTT") = "Sa",
                                    TEXT((EDATE('Projektkostenkalkulation EP'!$B$8,6)+F$9),"TTT") = "So",
                                    IF(ISNA(VLOOKUP(EDATE('Projektkostenkalkulation EP'!$B$8,6)+F$9,Datenquellen!$F$7:$H$45,3,FALSE))," ",VLOOKUP(EDATE('Projektkostenkalkulation EP'!$B$8,6)+F$9,Datenquellen!$F$7:$H$45,3,FALSE))="X"
                                    ),
                          "X",
                          ""
                          ),
               "X"
            )</f>
        <v/>
      </c>
      <c r="H79" s="232" t="str">
        <f xml:space="preserve"> IF(TEXT((EDATE('Projektkostenkalkulation EP'!$B$8,6)+G$9),"MM")=TEXT((EDATE('Projektkostenkalkulation EP'!$B$8,6)+(G$9-1)),"MM"),
             IF(
                        OR(
                                    TEXT((EDATE('Projektkostenkalkulation EP'!$B$8,6)+G$9),"TTT") = "Sa",
                                    TEXT((EDATE('Projektkostenkalkulation EP'!$B$8,6)+G$9),"TTT") = "So",
                                    IF(ISNA(VLOOKUP(EDATE('Projektkostenkalkulation EP'!$B$8,6)+G$9,Datenquellen!$F$7:$H$45,3,FALSE))," ",VLOOKUP(EDATE('Projektkostenkalkulation EP'!$B$8,6)+G$9,Datenquellen!$F$7:$H$45,3,FALSE))="X"
                                    ),
                          "X",
                          ""
                          ),
               "X"
            )</f>
        <v>X</v>
      </c>
      <c r="I79" s="232" t="str">
        <f xml:space="preserve"> IF(TEXT((EDATE('Projektkostenkalkulation EP'!$B$8,6)+H$9),"MM")=TEXT((EDATE('Projektkostenkalkulation EP'!$B$8,6)+(H$9-1)),"MM"),
             IF(
                        OR(
                                    TEXT((EDATE('Projektkostenkalkulation EP'!$B$8,6)+H$9),"TTT") = "Sa",
                                    TEXT((EDATE('Projektkostenkalkulation EP'!$B$8,6)+H$9),"TTT") = "So",
                                    IF(ISNA(VLOOKUP(EDATE('Projektkostenkalkulation EP'!$B$8,6)+H$9,Datenquellen!$F$7:$H$45,3,FALSE))," ",VLOOKUP(EDATE('Projektkostenkalkulation EP'!$B$8,6)+H$9,Datenquellen!$F$7:$H$45,3,FALSE))="X"
                                    ),
                          "X",
                          ""
                          ),
               "X"
            )</f>
        <v>X</v>
      </c>
      <c r="J79" s="232" t="str">
        <f xml:space="preserve"> IF(TEXT((EDATE('Projektkostenkalkulation EP'!$B$8,6)+I$9),"MM")=TEXT((EDATE('Projektkostenkalkulation EP'!$B$8,6)+(I$9-1)),"MM"),
             IF(
                        OR(
                                    TEXT((EDATE('Projektkostenkalkulation EP'!$B$8,6)+I$9),"TTT") = "Sa",
                                    TEXT((EDATE('Projektkostenkalkulation EP'!$B$8,6)+I$9),"TTT") = "So",
                                    IF(ISNA(VLOOKUP(EDATE('Projektkostenkalkulation EP'!$B$8,6)+I$9,Datenquellen!$F$7:$H$45,3,FALSE))," ",VLOOKUP(EDATE('Projektkostenkalkulation EP'!$B$8,6)+I$9,Datenquellen!$F$7:$H$45,3,FALSE))="X"
                                    ),
                          "X",
                          ""
                          ),
               "X"
            )</f>
        <v/>
      </c>
      <c r="K79" s="232" t="str">
        <f xml:space="preserve"> IF(TEXT((EDATE('Projektkostenkalkulation EP'!$B$8,6)+J$9),"MM")=TEXT((EDATE('Projektkostenkalkulation EP'!$B$8,6)+(J$9-1)),"MM"),
             IF(
                        OR(
                                    TEXT((EDATE('Projektkostenkalkulation EP'!$B$8,6)+J$9),"TTT") = "Sa",
                                    TEXT((EDATE('Projektkostenkalkulation EP'!$B$8,6)+J$9),"TTT") = "So",
                                    IF(ISNA(VLOOKUP(EDATE('Projektkostenkalkulation EP'!$B$8,6)+J$9,Datenquellen!$F$7:$H$45,3,FALSE))," ",VLOOKUP(EDATE('Projektkostenkalkulation EP'!$B$8,6)+J$9,Datenquellen!$F$7:$H$45,3,FALSE))="X"
                                    ),
                          "X",
                          ""
                          ),
               "X"
            )</f>
        <v/>
      </c>
      <c r="L79" s="232" t="str">
        <f xml:space="preserve"> IF(TEXT((EDATE('Projektkostenkalkulation EP'!$B$8,6)+K$9),"MM")=TEXT((EDATE('Projektkostenkalkulation EP'!$B$8,6)+(K$9-1)),"MM"),
             IF(
                        OR(
                                    TEXT((EDATE('Projektkostenkalkulation EP'!$B$8,6)+K$9),"TTT") = "Sa",
                                    TEXT((EDATE('Projektkostenkalkulation EP'!$B$8,6)+K$9),"TTT") = "So",
                                    IF(ISNA(VLOOKUP(EDATE('Projektkostenkalkulation EP'!$B$8,6)+K$9,Datenquellen!$F$7:$H$45,3,FALSE))," ",VLOOKUP(EDATE('Projektkostenkalkulation EP'!$B$8,6)+K$9,Datenquellen!$F$7:$H$45,3,FALSE))="X"
                                    ),
                          "X",
                          ""
                          ),
               "X"
            )</f>
        <v/>
      </c>
      <c r="M79" s="232" t="str">
        <f xml:space="preserve"> IF(TEXT((EDATE('Projektkostenkalkulation EP'!$B$8,6)+L$9),"MM")=TEXT((EDATE('Projektkostenkalkulation EP'!$B$8,6)+(L$9-1)),"MM"),
             IF(
                        OR(
                                    TEXT((EDATE('Projektkostenkalkulation EP'!$B$8,6)+L$9),"TTT") = "Sa",
                                    TEXT((EDATE('Projektkostenkalkulation EP'!$B$8,6)+L$9),"TTT") = "So",
                                    IF(ISNA(VLOOKUP(EDATE('Projektkostenkalkulation EP'!$B$8,6)+L$9,Datenquellen!$F$7:$H$45,3,FALSE))," ",VLOOKUP(EDATE('Projektkostenkalkulation EP'!$B$8,6)+L$9,Datenquellen!$F$7:$H$45,3,FALSE))="X"
                                    ),
                          "X",
                          ""
                          ),
               "X"
            )</f>
        <v/>
      </c>
      <c r="N79" s="232" t="str">
        <f xml:space="preserve"> IF(TEXT((EDATE('Projektkostenkalkulation EP'!$B$8,6)+M$9),"MM")=TEXT((EDATE('Projektkostenkalkulation EP'!$B$8,6)+(M$9-1)),"MM"),
             IF(
                        OR(
                                    TEXT((EDATE('Projektkostenkalkulation EP'!$B$8,6)+M$9),"TTT") = "Sa",
                                    TEXT((EDATE('Projektkostenkalkulation EP'!$B$8,6)+M$9),"TTT") = "So",
                                    IF(ISNA(VLOOKUP(EDATE('Projektkostenkalkulation EP'!$B$8,6)+M$9,Datenquellen!$F$7:$H$45,3,FALSE))," ",VLOOKUP(EDATE('Projektkostenkalkulation EP'!$B$8,6)+M$9,Datenquellen!$F$7:$H$45,3,FALSE))="X"
                                    ),
                          "X",
                          ""
                          ),
               "X"
            )</f>
        <v/>
      </c>
      <c r="O79" s="232" t="str">
        <f xml:space="preserve"> IF(TEXT((EDATE('Projektkostenkalkulation EP'!$B$8,6)+N$9),"MM")=TEXT((EDATE('Projektkostenkalkulation EP'!$B$8,6)+(N$9-1)),"MM"),
             IF(
                        OR(
                                    TEXT((EDATE('Projektkostenkalkulation EP'!$B$8,6)+N$9),"TTT") = "Sa",
                                    TEXT((EDATE('Projektkostenkalkulation EP'!$B$8,6)+N$9),"TTT") = "So",
                                    IF(ISNA(VLOOKUP(EDATE('Projektkostenkalkulation EP'!$B$8,6)+N$9,Datenquellen!$F$7:$H$45,3,FALSE))," ",VLOOKUP(EDATE('Projektkostenkalkulation EP'!$B$8,6)+N$9,Datenquellen!$F$7:$H$45,3,FALSE))="X"
                                    ),
                          "X",
                          ""
                          ),
               "X"
            )</f>
        <v>X</v>
      </c>
      <c r="P79" s="232" t="str">
        <f xml:space="preserve"> IF(TEXT((EDATE('Projektkostenkalkulation EP'!$B$8,6)+O$9),"MM")=TEXT((EDATE('Projektkostenkalkulation EP'!$B$8,6)+(O$9-1)),"MM"),
             IF(
                        OR(
                                    TEXT((EDATE('Projektkostenkalkulation EP'!$B$8,6)+O$9),"TTT") = "Sa",
                                    TEXT((EDATE('Projektkostenkalkulation EP'!$B$8,6)+O$9),"TTT") = "So",
                                    IF(ISNA(VLOOKUP(EDATE('Projektkostenkalkulation EP'!$B$8,6)+O$9,Datenquellen!$F$7:$H$45,3,FALSE))," ",VLOOKUP(EDATE('Projektkostenkalkulation EP'!$B$8,6)+O$9,Datenquellen!$F$7:$H$45,3,FALSE))="X"
                                    ),
                          "X",
                          ""
                          ),
               "X"
            )</f>
        <v>X</v>
      </c>
      <c r="Q79" s="232" t="str">
        <f xml:space="preserve"> IF(TEXT((EDATE('Projektkostenkalkulation EP'!$B$8,6)+P$9),"MM")=TEXT((EDATE('Projektkostenkalkulation EP'!$B$8,6)+(P$9-1)),"MM"),
             IF(
                        OR(
                                    TEXT((EDATE('Projektkostenkalkulation EP'!$B$8,6)+P$9),"TTT") = "Sa",
                                    TEXT((EDATE('Projektkostenkalkulation EP'!$B$8,6)+P$9),"TTT") = "So",
                                    IF(ISNA(VLOOKUP(EDATE('Projektkostenkalkulation EP'!$B$8,6)+P$9,Datenquellen!$F$7:$H$45,3,FALSE))," ",VLOOKUP(EDATE('Projektkostenkalkulation EP'!$B$8,6)+P$9,Datenquellen!$F$7:$H$45,3,FALSE))="X"
                                    ),
                          "X",
                          ""
                          ),
               "X"
            )</f>
        <v/>
      </c>
      <c r="R79" s="232" t="str">
        <f xml:space="preserve"> IF(TEXT((EDATE('Projektkostenkalkulation EP'!$B$8,6)+Q$9),"MM")=TEXT((EDATE('Projektkostenkalkulation EP'!$B$8,6)+(Q$9-1)),"MM"),
             IF(
                        OR(
                                    TEXT((EDATE('Projektkostenkalkulation EP'!$B$8,6)+Q$9),"TTT") = "Sa",
                                    TEXT((EDATE('Projektkostenkalkulation EP'!$B$8,6)+Q$9),"TTT") = "So",
                                    IF(ISNA(VLOOKUP(EDATE('Projektkostenkalkulation EP'!$B$8,6)+Q$9,Datenquellen!$F$7:$H$45,3,FALSE))," ",VLOOKUP(EDATE('Projektkostenkalkulation EP'!$B$8,6)+Q$9,Datenquellen!$F$7:$H$45,3,FALSE))="X"
                                    ),
                          "X",
                          ""
                          ),
               "X"
            )</f>
        <v/>
      </c>
      <c r="S79" s="232" t="str">
        <f xml:space="preserve"> IF(TEXT((EDATE('Projektkostenkalkulation EP'!$B$8,6)+R$9),"MM")=TEXT((EDATE('Projektkostenkalkulation EP'!$B$8,6)+(R$9-1)),"MM"),
             IF(
                        OR(
                                    TEXT((EDATE('Projektkostenkalkulation EP'!$B$8,6)+R$9),"TTT") = "Sa",
                                    TEXT((EDATE('Projektkostenkalkulation EP'!$B$8,6)+R$9),"TTT") = "So",
                                    IF(ISNA(VLOOKUP(EDATE('Projektkostenkalkulation EP'!$B$8,6)+R$9,Datenquellen!$F$7:$H$45,3,FALSE))," ",VLOOKUP(EDATE('Projektkostenkalkulation EP'!$B$8,6)+R$9,Datenquellen!$F$7:$H$45,3,FALSE))="X"
                                    ),
                          "X",
                          ""
                          ),
               "X"
            )</f>
        <v/>
      </c>
      <c r="T79" s="232" t="str">
        <f xml:space="preserve"> IF(TEXT((EDATE('Projektkostenkalkulation EP'!$B$8,6)+S$9),"MM")=TEXT((EDATE('Projektkostenkalkulation EP'!$B$8,6)+(S$9-1)),"MM"),
             IF(
                        OR(
                                    TEXT((EDATE('Projektkostenkalkulation EP'!$B$8,6)+S$9),"TTT") = "Sa",
                                    TEXT((EDATE('Projektkostenkalkulation EP'!$B$8,6)+S$9),"TTT") = "So",
                                    IF(ISNA(VLOOKUP(EDATE('Projektkostenkalkulation EP'!$B$8,6)+S$9,Datenquellen!$F$7:$H$45,3,FALSE))," ",VLOOKUP(EDATE('Projektkostenkalkulation EP'!$B$8,6)+S$9,Datenquellen!$F$7:$H$45,3,FALSE))="X"
                                    ),
                          "X",
                          ""
                          ),
               "X"
            )</f>
        <v/>
      </c>
      <c r="U79" s="232" t="str">
        <f xml:space="preserve"> IF(TEXT((EDATE('Projektkostenkalkulation EP'!$B$8,6)+T$9),"MM")=TEXT((EDATE('Projektkostenkalkulation EP'!$B$8,6)+(T$9-1)),"MM"),
             IF(
                        OR(
                                    TEXT((EDATE('Projektkostenkalkulation EP'!$B$8,6)+T$9),"TTT") = "Sa",
                                    TEXT((EDATE('Projektkostenkalkulation EP'!$B$8,6)+T$9),"TTT") = "So",
                                    IF(ISNA(VLOOKUP(EDATE('Projektkostenkalkulation EP'!$B$8,6)+T$9,Datenquellen!$F$7:$H$45,3,FALSE))," ",VLOOKUP(EDATE('Projektkostenkalkulation EP'!$B$8,6)+T$9,Datenquellen!$F$7:$H$45,3,FALSE))="X"
                                    ),
                          "X",
                          ""
                          ),
               "X"
            )</f>
        <v/>
      </c>
      <c r="V79" s="232" t="str">
        <f xml:space="preserve"> IF(TEXT((EDATE('Projektkostenkalkulation EP'!$B$8,6)+U$9),"MM")=TEXT((EDATE('Projektkostenkalkulation EP'!$B$8,6)+(U$9-1)),"MM"),
             IF(
                        OR(
                                    TEXT((EDATE('Projektkostenkalkulation EP'!$B$8,6)+U$9),"TTT") = "Sa",
                                    TEXT((EDATE('Projektkostenkalkulation EP'!$B$8,6)+U$9),"TTT") = "So",
                                    IF(ISNA(VLOOKUP(EDATE('Projektkostenkalkulation EP'!$B$8,6)+U$9,Datenquellen!$F$7:$H$45,3,FALSE))," ",VLOOKUP(EDATE('Projektkostenkalkulation EP'!$B$8,6)+U$9,Datenquellen!$F$7:$H$45,3,FALSE))="X"
                                    ),
                          "X",
                          ""
                          ),
               "X"
            )</f>
        <v>X</v>
      </c>
      <c r="W79" s="232" t="str">
        <f xml:space="preserve"> IF(TEXT((EDATE('Projektkostenkalkulation EP'!$B$8,6)+V$9),"MM")=TEXT((EDATE('Projektkostenkalkulation EP'!$B$8,6)+(V$9-1)),"MM"),
             IF(
                        OR(
                                    TEXT((EDATE('Projektkostenkalkulation EP'!$B$8,6)+V$9),"TTT") = "Sa",
                                    TEXT((EDATE('Projektkostenkalkulation EP'!$B$8,6)+V$9),"TTT") = "So",
                                    IF(ISNA(VLOOKUP(EDATE('Projektkostenkalkulation EP'!$B$8,6)+V$9,Datenquellen!$F$7:$H$45,3,FALSE))," ",VLOOKUP(EDATE('Projektkostenkalkulation EP'!$B$8,6)+V$9,Datenquellen!$F$7:$H$45,3,FALSE))="X"
                                    ),
                          "X",
                          ""
                          ),
               "X"
            )</f>
        <v>X</v>
      </c>
      <c r="X79" s="232" t="str">
        <f xml:space="preserve"> IF(TEXT((EDATE('Projektkostenkalkulation EP'!$B$8,6)+W$9),"MM")=TEXT((EDATE('Projektkostenkalkulation EP'!$B$8,6)+(W$9-1)),"MM"),
             IF(
                        OR(
                                    TEXT((EDATE('Projektkostenkalkulation EP'!$B$8,6)+W$9),"TTT") = "Sa",
                                    TEXT((EDATE('Projektkostenkalkulation EP'!$B$8,6)+W$9),"TTT") = "So",
                                    IF(ISNA(VLOOKUP(EDATE('Projektkostenkalkulation EP'!$B$8,6)+W$9,Datenquellen!$F$7:$H$45,3,FALSE))," ",VLOOKUP(EDATE('Projektkostenkalkulation EP'!$B$8,6)+W$9,Datenquellen!$F$7:$H$45,3,FALSE))="X"
                                    ),
                          "X",
                          ""
                          ),
               "X"
            )</f>
        <v/>
      </c>
      <c r="Y79" s="232" t="str">
        <f xml:space="preserve"> IF(TEXT((EDATE('Projektkostenkalkulation EP'!$B$8,6)+X$9),"MM")=TEXT((EDATE('Projektkostenkalkulation EP'!$B$8,6)+(X$9-1)),"MM"),
             IF(
                        OR(
                                    TEXT((EDATE('Projektkostenkalkulation EP'!$B$8,6)+X$9),"TTT") = "Sa",
                                    TEXT((EDATE('Projektkostenkalkulation EP'!$B$8,6)+X$9),"TTT") = "So",
                                    IF(ISNA(VLOOKUP(EDATE('Projektkostenkalkulation EP'!$B$8,6)+X$9,Datenquellen!$F$7:$H$45,3,FALSE))," ",VLOOKUP(EDATE('Projektkostenkalkulation EP'!$B$8,6)+X$9,Datenquellen!$F$7:$H$45,3,FALSE))="X"
                                    ),
                          "X",
                          ""
                          ),
               "X"
            )</f>
        <v/>
      </c>
      <c r="Z79" s="232" t="str">
        <f xml:space="preserve"> IF(TEXT((EDATE('Projektkostenkalkulation EP'!$B$8,6)+Y$9),"MM")=TEXT((EDATE('Projektkostenkalkulation EP'!$B$8,6)+(Y$9-1)),"MM"),
             IF(
                        OR(
                                    TEXT((EDATE('Projektkostenkalkulation EP'!$B$8,6)+Y$9),"TTT") = "Sa",
                                    TEXT((EDATE('Projektkostenkalkulation EP'!$B$8,6)+Y$9),"TTT") = "So",
                                    IF(ISNA(VLOOKUP(EDATE('Projektkostenkalkulation EP'!$B$8,6)+Y$9,Datenquellen!$F$7:$H$45,3,FALSE))," ",VLOOKUP(EDATE('Projektkostenkalkulation EP'!$B$8,6)+Y$9,Datenquellen!$F$7:$H$45,3,FALSE))="X"
                                    ),
                          "X",
                          ""
                          ),
               "X"
            )</f>
        <v/>
      </c>
      <c r="AA79" s="232" t="str">
        <f xml:space="preserve"> IF(TEXT((EDATE('Projektkostenkalkulation EP'!$B$8,6)+Z$9),"MM")=TEXT((EDATE('Projektkostenkalkulation EP'!$B$8,6)+(Z$9-1)),"MM"),
             IF(
                        OR(
                                    TEXT((EDATE('Projektkostenkalkulation EP'!$B$8,6)+Z$9),"TTT") = "Sa",
                                    TEXT((EDATE('Projektkostenkalkulation EP'!$B$8,6)+Z$9),"TTT") = "So",
                                    IF(ISNA(VLOOKUP(EDATE('Projektkostenkalkulation EP'!$B$8,6)+Z$9,Datenquellen!$F$7:$H$45,3,FALSE))," ",VLOOKUP(EDATE('Projektkostenkalkulation EP'!$B$8,6)+Z$9,Datenquellen!$F$7:$H$45,3,FALSE))="X"
                                    ),
                          "X",
                          ""
                          ),
               "X"
            )</f>
        <v/>
      </c>
      <c r="AB79" s="232" t="str">
        <f xml:space="preserve"> IF(TEXT((EDATE('Projektkostenkalkulation EP'!$B$8,6)+AA$9),"MM")=TEXT((EDATE('Projektkostenkalkulation EP'!$B$8,6)+(AA$9-1)),"MM"),
             IF(
                        OR(
                                    TEXT((EDATE('Projektkostenkalkulation EP'!$B$8,6)+AA$9),"TTT") = "Sa",
                                    TEXT((EDATE('Projektkostenkalkulation EP'!$B$8,6)+AA$9),"TTT") = "So",
                                    IF(ISNA(VLOOKUP(EDATE('Projektkostenkalkulation EP'!$B$8,6)+AA$9,Datenquellen!$F$7:$H$45,3,FALSE))," ",VLOOKUP(EDATE('Projektkostenkalkulation EP'!$B$8,6)+AA$9,Datenquellen!$F$7:$H$45,3,FALSE))="X"
                                    ),
                          "X",
                          ""
                          ),
               "X"
            )</f>
        <v/>
      </c>
      <c r="AC79" s="232" t="str">
        <f xml:space="preserve"> IF(TEXT((EDATE('Projektkostenkalkulation EP'!$B$8,6)+AB$9),"MM")=TEXT((EDATE('Projektkostenkalkulation EP'!$B$8,6)+(AB$9-1)),"MM"),
             IF(
                        OR(
                                    TEXT((EDATE('Projektkostenkalkulation EP'!$B$8,6)+AB$9),"TTT") = "Sa",
                                    TEXT((EDATE('Projektkostenkalkulation EP'!$B$8,6)+AB$9),"TTT") = "So",
                                    IF(ISNA(VLOOKUP(EDATE('Projektkostenkalkulation EP'!$B$8,6)+AB$9,Datenquellen!$F$7:$H$45,3,FALSE))," ",VLOOKUP(EDATE('Projektkostenkalkulation EP'!$B$8,6)+AB$9,Datenquellen!$F$7:$H$45,3,FALSE))="X"
                                    ),
                          "X",
                          ""
                          ),
               "X"
            )</f>
        <v>X</v>
      </c>
      <c r="AD79" s="232" t="str">
        <f xml:space="preserve"> IF(TEXT((EDATE('Projektkostenkalkulation EP'!$B$8,6)+AC$9),"MM")=TEXT((EDATE('Projektkostenkalkulation EP'!$B$8,6)+(AC$9-1)),"MM"),
             IF(
                        OR(
                                    TEXT((EDATE('Projektkostenkalkulation EP'!$B$8,6)+AC$9),"TTT") = "Sa",
                                    TEXT((EDATE('Projektkostenkalkulation EP'!$B$8,6)+AC$9),"TTT") = "So",
                                    IF(ISNA(VLOOKUP(EDATE('Projektkostenkalkulation EP'!$B$8,6)+AC$9,Datenquellen!$F$7:$H$45,3,FALSE))," ",VLOOKUP(EDATE('Projektkostenkalkulation EP'!$B$8,6)+AC$9,Datenquellen!$F$7:$H$45,3,FALSE))="X"
                                    ),
                          "X",
                          ""
                          ),
               "X"
            )</f>
        <v>X</v>
      </c>
      <c r="AE79" s="232" t="str">
        <f xml:space="preserve"> IF(TEXT((EDATE('Projektkostenkalkulation EP'!$B$8,6)+AD$9),"MM")=TEXT((EDATE('Projektkostenkalkulation EP'!$B$8,6)+(AD$9-1)),"MM"),
             IF(
                        OR(
                                    TEXT((EDATE('Projektkostenkalkulation EP'!$B$8,6)+AD$9),"TTT") = "Sa",
                                    TEXT((EDATE('Projektkostenkalkulation EP'!$B$8,6)+AD$9),"TTT") = "So",
                                    IF(ISNA(VLOOKUP(EDATE('Projektkostenkalkulation EP'!$B$8,6)+AD$9,Datenquellen!$F$7:$H$45,3,FALSE))," ",VLOOKUP(EDATE('Projektkostenkalkulation EP'!$B$8,6)+AD$9,Datenquellen!$F$7:$H$45,3,FALSE))="X"
                                    ),
                          "X",
                          ""
                          ),
               "X"
            )</f>
        <v/>
      </c>
      <c r="AF79" s="232" t="str">
        <f xml:space="preserve"> IF(TEXT((EDATE('Projektkostenkalkulation EP'!$B$8,6)+AE$9),"MM")=TEXT((EDATE('Projektkostenkalkulation EP'!$B$8,6)+(AE$9-1)),"MM"),
             IF(
                        OR(
                                    TEXT((EDATE('Projektkostenkalkulation EP'!$B$8,6)+AE$9),"TTT") = "Sa",
                                    TEXT((EDATE('Projektkostenkalkulation EP'!$B$8,6)+AE$9),"TTT") = "So",
                                    IF(ISNA(VLOOKUP(EDATE('Projektkostenkalkulation EP'!$B$8,6)+AE$9,Datenquellen!$F$7:$H$45,3,FALSE))," ",VLOOKUP(EDATE('Projektkostenkalkulation EP'!$B$8,6)+AE$9,Datenquellen!$F$7:$H$45,3,FALSE))="X"
                                    ),
                          "X",
                          ""
                          ),
               "X"
            )</f>
        <v/>
      </c>
      <c r="AG79" s="233" t="str">
        <f xml:space="preserve"> IF(TEXT((EDATE('Projektkostenkalkulation EP'!$B$8,6)+AF$9),"MM")=TEXT((EDATE('Projektkostenkalkulation EP'!$B$8,6)+(AF$9-1)),"MM"),
             IF(
                        OR(
                                    TEXT((EDATE('Projektkostenkalkulation EP'!$B$8,6)+AF$9),"TTT") = "Sa",
                                    TEXT((EDATE('Projektkostenkalkulation EP'!$B$8,6)+AF$9),"TTT") = "So",
                                    IF(ISNA(VLOOKUP(EDATE('Projektkostenkalkulation EP'!$B$8,6)+AF$9,Datenquellen!$F$7:$H$45,3,FALSE))," ",VLOOKUP(EDATE('Projektkostenkalkulation EP'!$B$8,6)+AF$9,Datenquellen!$F$7:$H$45,3,FALSE))="X"
                                    ),
                          "X",
                          ""
                          ),
               "X"
            )</f>
        <v/>
      </c>
      <c r="AH79" s="234"/>
      <c r="AI79" s="235"/>
      <c r="AJ79" s="476"/>
      <c r="AK79" s="473"/>
      <c r="AL79" s="231"/>
      <c r="AM79" s="232" t="str">
        <f>IF(
            OR(
                     TEXT(EDATE('Projektkostenkalkulation EP'!$B$8,6),"TTT") = "Sa",
                     TEXT(EDATE('Projektkostenkalkulation EP'!$B$8,6),"TTT") = "So",
                     IF(ISNA(VLOOKUP(EDATE('Projektkostenkalkulation EP'!$B$8,6),Datenquellen!$F$7:$H$45,3,FALSE))," ",VLOOKUP(EDATE('Projektkostenkalkulation EP'!$B$8,6),Datenquellen!$F$7:$H$45,3,FALSE))="X"
                            ),
                    "X",
                    ""
            )</f>
        <v/>
      </c>
      <c r="AN79" s="232" t="str">
        <f xml:space="preserve"> IF(TEXT((EDATE('Projektkostenkalkulation EP'!$B$8,6)+AM$9),"MM")=TEXT((EDATE('Projektkostenkalkulation EP'!$B$8,6)+(AM$9-1)),"MM"),
             IF(
                        OR(
                                    TEXT((EDATE('Projektkostenkalkulation EP'!$B$8,6)+AM$9),"TTT") = "Sa",
                                    TEXT((EDATE('Projektkostenkalkulation EP'!$B$8,6)+AM$9),"TTT") = "So",
                                    IF(ISNA(VLOOKUP(EDATE('Projektkostenkalkulation EP'!$B$8,6)+AM$9,Datenquellen!$F$7:$H$45,3,FALSE))," ",VLOOKUP(EDATE('Projektkostenkalkulation EP'!$B$8,6)+AM$9,Datenquellen!$F$7:$H$45,3,FALSE))="X"
                                    ),
                          "X",
                          ""
                          ),
               "X"
            )</f>
        <v/>
      </c>
      <c r="AO79" s="232" t="str">
        <f xml:space="preserve"> IF(TEXT((EDATE('Projektkostenkalkulation EP'!$B$8,6)+AN$9),"MM")=TEXT((EDATE('Projektkostenkalkulation EP'!$B$8,6)+(AN$9-1)),"MM"),
             IF(
                        OR(
                                    TEXT((EDATE('Projektkostenkalkulation EP'!$B$8,6)+AN$9),"TTT") = "Sa",
                                    TEXT((EDATE('Projektkostenkalkulation EP'!$B$8,6)+AN$9),"TTT") = "So",
                                    IF(ISNA(VLOOKUP(EDATE('Projektkostenkalkulation EP'!$B$8,6)+AN$9,Datenquellen!$F$7:$H$45,3,FALSE))," ",VLOOKUP(EDATE('Projektkostenkalkulation EP'!$B$8,6)+AN$9,Datenquellen!$F$7:$H$45,3,FALSE))="X"
                                    ),
                          "X",
                          ""
                          ),
               "X"
            )</f>
        <v/>
      </c>
      <c r="AP79" s="232" t="str">
        <f xml:space="preserve"> IF(TEXT((EDATE('Projektkostenkalkulation EP'!$B$8,6)+AO$9),"MM")=TEXT((EDATE('Projektkostenkalkulation EP'!$B$8,6)+(AO$9-1)),"MM"),
             IF(
                        OR(
                                    TEXT((EDATE('Projektkostenkalkulation EP'!$B$8,6)+AO$9),"TTT") = "Sa",
                                    TEXT((EDATE('Projektkostenkalkulation EP'!$B$8,6)+AO$9),"TTT") = "So",
                                    IF(ISNA(VLOOKUP(EDATE('Projektkostenkalkulation EP'!$B$8,6)+AO$9,Datenquellen!$F$7:$H$45,3,FALSE))," ",VLOOKUP(EDATE('Projektkostenkalkulation EP'!$B$8,6)+AO$9,Datenquellen!$F$7:$H$45,3,FALSE))="X"
                                    ),
                          "X",
                          ""
                          ),
               "X"
            )</f>
        <v/>
      </c>
      <c r="AQ79" s="232" t="str">
        <f xml:space="preserve"> IF(TEXT((EDATE('Projektkostenkalkulation EP'!$B$8,6)+AP$9),"MM")=TEXT((EDATE('Projektkostenkalkulation EP'!$B$8,6)+(AP$9-1)),"MM"),
             IF(
                        OR(
                                    TEXT((EDATE('Projektkostenkalkulation EP'!$B$8,6)+AP$9),"TTT") = "Sa",
                                    TEXT((EDATE('Projektkostenkalkulation EP'!$B$8,6)+AP$9),"TTT") = "So",
                                    IF(ISNA(VLOOKUP(EDATE('Projektkostenkalkulation EP'!$B$8,6)+AP$9,Datenquellen!$F$7:$H$45,3,FALSE))," ",VLOOKUP(EDATE('Projektkostenkalkulation EP'!$B$8,6)+AP$9,Datenquellen!$F$7:$H$45,3,FALSE))="X"
                                    ),
                          "X",
                          ""
                          ),
               "X"
            )</f>
        <v/>
      </c>
      <c r="AR79" s="232" t="str">
        <f xml:space="preserve"> IF(TEXT((EDATE('Projektkostenkalkulation EP'!$B$8,6)+AQ$9),"MM")=TEXT((EDATE('Projektkostenkalkulation EP'!$B$8,6)+(AQ$9-1)),"MM"),
             IF(
                        OR(
                                    TEXT((EDATE('Projektkostenkalkulation EP'!$B$8,6)+AQ$9),"TTT") = "Sa",
                                    TEXT((EDATE('Projektkostenkalkulation EP'!$B$8,6)+AQ$9),"TTT") = "So",
                                    IF(ISNA(VLOOKUP(EDATE('Projektkostenkalkulation EP'!$B$8,6)+AQ$9,Datenquellen!$F$7:$H$45,3,FALSE))," ",VLOOKUP(EDATE('Projektkostenkalkulation EP'!$B$8,6)+AQ$9,Datenquellen!$F$7:$H$45,3,FALSE))="X"
                                    ),
                          "X",
                          ""
                          ),
               "X"
            )</f>
        <v>X</v>
      </c>
      <c r="AS79" s="232" t="str">
        <f xml:space="preserve"> IF(TEXT((EDATE('Projektkostenkalkulation EP'!$B$8,6)+AR$9),"MM")=TEXT((EDATE('Projektkostenkalkulation EP'!$B$8,6)+(AR$9-1)),"MM"),
             IF(
                        OR(
                                    TEXT((EDATE('Projektkostenkalkulation EP'!$B$8,6)+AR$9),"TTT") = "Sa",
                                    TEXT((EDATE('Projektkostenkalkulation EP'!$B$8,6)+AR$9),"TTT") = "So",
                                    IF(ISNA(VLOOKUP(EDATE('Projektkostenkalkulation EP'!$B$8,6)+AR$9,Datenquellen!$F$7:$H$45,3,FALSE))," ",VLOOKUP(EDATE('Projektkostenkalkulation EP'!$B$8,6)+AR$9,Datenquellen!$F$7:$H$45,3,FALSE))="X"
                                    ),
                          "X",
                          ""
                          ),
               "X"
            )</f>
        <v>X</v>
      </c>
      <c r="AT79" s="232" t="str">
        <f xml:space="preserve"> IF(TEXT((EDATE('Projektkostenkalkulation EP'!$B$8,6)+AS$9),"MM")=TEXT((EDATE('Projektkostenkalkulation EP'!$B$8,6)+(AS$9-1)),"MM"),
             IF(
                        OR(
                                    TEXT((EDATE('Projektkostenkalkulation EP'!$B$8,6)+AS$9),"TTT") = "Sa",
                                    TEXT((EDATE('Projektkostenkalkulation EP'!$B$8,6)+AS$9),"TTT") = "So",
                                    IF(ISNA(VLOOKUP(EDATE('Projektkostenkalkulation EP'!$B$8,6)+AS$9,Datenquellen!$F$7:$H$45,3,FALSE))," ",VLOOKUP(EDATE('Projektkostenkalkulation EP'!$B$8,6)+AS$9,Datenquellen!$F$7:$H$45,3,FALSE))="X"
                                    ),
                          "X",
                          ""
                          ),
               "X"
            )</f>
        <v/>
      </c>
      <c r="AU79" s="232" t="str">
        <f xml:space="preserve"> IF(TEXT((EDATE('Projektkostenkalkulation EP'!$B$8,6)+AT$9),"MM")=TEXT((EDATE('Projektkostenkalkulation EP'!$B$8,6)+(AT$9-1)),"MM"),
             IF(
                        OR(
                                    TEXT((EDATE('Projektkostenkalkulation EP'!$B$8,6)+AT$9),"TTT") = "Sa",
                                    TEXT((EDATE('Projektkostenkalkulation EP'!$B$8,6)+AT$9),"TTT") = "So",
                                    IF(ISNA(VLOOKUP(EDATE('Projektkostenkalkulation EP'!$B$8,6)+AT$9,Datenquellen!$F$7:$H$45,3,FALSE))," ",VLOOKUP(EDATE('Projektkostenkalkulation EP'!$B$8,6)+AT$9,Datenquellen!$F$7:$H$45,3,FALSE))="X"
                                    ),
                          "X",
                          ""
                          ),
               "X"
            )</f>
        <v/>
      </c>
      <c r="AV79" s="232" t="str">
        <f xml:space="preserve"> IF(TEXT((EDATE('Projektkostenkalkulation EP'!$B$8,6)+AU$9),"MM")=TEXT((EDATE('Projektkostenkalkulation EP'!$B$8,6)+(AU$9-1)),"MM"),
             IF(
                        OR(
                                    TEXT((EDATE('Projektkostenkalkulation EP'!$B$8,6)+AU$9),"TTT") = "Sa",
                                    TEXT((EDATE('Projektkostenkalkulation EP'!$B$8,6)+AU$9),"TTT") = "So",
                                    IF(ISNA(VLOOKUP(EDATE('Projektkostenkalkulation EP'!$B$8,6)+AU$9,Datenquellen!$F$7:$H$45,3,FALSE))," ",VLOOKUP(EDATE('Projektkostenkalkulation EP'!$B$8,6)+AU$9,Datenquellen!$F$7:$H$45,3,FALSE))="X"
                                    ),
                          "X",
                          ""
                          ),
               "X"
            )</f>
        <v/>
      </c>
      <c r="AW79" s="232" t="str">
        <f xml:space="preserve"> IF(TEXT((EDATE('Projektkostenkalkulation EP'!$B$8,6)+AV$9),"MM")=TEXT((EDATE('Projektkostenkalkulation EP'!$B$8,6)+(AV$9-1)),"MM"),
             IF(
                        OR(
                                    TEXT((EDATE('Projektkostenkalkulation EP'!$B$8,6)+AV$9),"TTT") = "Sa",
                                    TEXT((EDATE('Projektkostenkalkulation EP'!$B$8,6)+AV$9),"TTT") = "So",
                                    IF(ISNA(VLOOKUP(EDATE('Projektkostenkalkulation EP'!$B$8,6)+AV$9,Datenquellen!$F$7:$H$45,3,FALSE))," ",VLOOKUP(EDATE('Projektkostenkalkulation EP'!$B$8,6)+AV$9,Datenquellen!$F$7:$H$45,3,FALSE))="X"
                                    ),
                          "X",
                          ""
                          ),
               "X"
            )</f>
        <v/>
      </c>
      <c r="AX79" s="232" t="str">
        <f xml:space="preserve"> IF(TEXT((EDATE('Projektkostenkalkulation EP'!$B$8,6)+AW$9),"MM")=TEXT((EDATE('Projektkostenkalkulation EP'!$B$8,6)+(AW$9-1)),"MM"),
             IF(
                        OR(
                                    TEXT((EDATE('Projektkostenkalkulation EP'!$B$8,6)+AW$9),"TTT") = "Sa",
                                    TEXT((EDATE('Projektkostenkalkulation EP'!$B$8,6)+AW$9),"TTT") = "So",
                                    IF(ISNA(VLOOKUP(EDATE('Projektkostenkalkulation EP'!$B$8,6)+AW$9,Datenquellen!$F$7:$H$45,3,FALSE))," ",VLOOKUP(EDATE('Projektkostenkalkulation EP'!$B$8,6)+AW$9,Datenquellen!$F$7:$H$45,3,FALSE))="X"
                                    ),
                          "X",
                          ""
                          ),
               "X"
            )</f>
        <v/>
      </c>
      <c r="AY79" s="232" t="str">
        <f xml:space="preserve"> IF(TEXT((EDATE('Projektkostenkalkulation EP'!$B$8,6)+AX$9),"MM")=TEXT((EDATE('Projektkostenkalkulation EP'!$B$8,6)+(AX$9-1)),"MM"),
             IF(
                        OR(
                                    TEXT((EDATE('Projektkostenkalkulation EP'!$B$8,6)+AX$9),"TTT") = "Sa",
                                    TEXT((EDATE('Projektkostenkalkulation EP'!$B$8,6)+AX$9),"TTT") = "So",
                                    IF(ISNA(VLOOKUP(EDATE('Projektkostenkalkulation EP'!$B$8,6)+AX$9,Datenquellen!$F$7:$H$45,3,FALSE))," ",VLOOKUP(EDATE('Projektkostenkalkulation EP'!$B$8,6)+AX$9,Datenquellen!$F$7:$H$45,3,FALSE))="X"
                                    ),
                          "X",
                          ""
                          ),
               "X"
            )</f>
        <v>X</v>
      </c>
      <c r="AZ79" s="232" t="str">
        <f xml:space="preserve"> IF(TEXT((EDATE('Projektkostenkalkulation EP'!$B$8,6)+AY$9),"MM")=TEXT((EDATE('Projektkostenkalkulation EP'!$B$8,6)+(AY$9-1)),"MM"),
             IF(
                        OR(
                                    TEXT((EDATE('Projektkostenkalkulation EP'!$B$8,6)+AY$9),"TTT") = "Sa",
                                    TEXT((EDATE('Projektkostenkalkulation EP'!$B$8,6)+AY$9),"TTT") = "So",
                                    IF(ISNA(VLOOKUP(EDATE('Projektkostenkalkulation EP'!$B$8,6)+AY$9,Datenquellen!$F$7:$H$45,3,FALSE))," ",VLOOKUP(EDATE('Projektkostenkalkulation EP'!$B$8,6)+AY$9,Datenquellen!$F$7:$H$45,3,FALSE))="X"
                                    ),
                          "X",
                          ""
                          ),
               "X"
            )</f>
        <v>X</v>
      </c>
      <c r="BA79" s="232" t="str">
        <f xml:space="preserve"> IF(TEXT((EDATE('Projektkostenkalkulation EP'!$B$8,6)+AZ$9),"MM")=TEXT((EDATE('Projektkostenkalkulation EP'!$B$8,6)+(AZ$9-1)),"MM"),
             IF(
                        OR(
                                    TEXT((EDATE('Projektkostenkalkulation EP'!$B$8,6)+AZ$9),"TTT") = "Sa",
                                    TEXT((EDATE('Projektkostenkalkulation EP'!$B$8,6)+AZ$9),"TTT") = "So",
                                    IF(ISNA(VLOOKUP(EDATE('Projektkostenkalkulation EP'!$B$8,6)+AZ$9,Datenquellen!$F$7:$H$45,3,FALSE))," ",VLOOKUP(EDATE('Projektkostenkalkulation EP'!$B$8,6)+AZ$9,Datenquellen!$F$7:$H$45,3,FALSE))="X"
                                    ),
                          "X",
                          ""
                          ),
               "X"
            )</f>
        <v/>
      </c>
      <c r="BB79" s="232" t="str">
        <f xml:space="preserve"> IF(TEXT((EDATE('Projektkostenkalkulation EP'!$B$8,6)+BA$9),"MM")=TEXT((EDATE('Projektkostenkalkulation EP'!$B$8,6)+(BA$9-1)),"MM"),
             IF(
                        OR(
                                    TEXT((EDATE('Projektkostenkalkulation EP'!$B$8,6)+BA$9),"TTT") = "Sa",
                                    TEXT((EDATE('Projektkostenkalkulation EP'!$B$8,6)+BA$9),"TTT") = "So",
                                    IF(ISNA(VLOOKUP(EDATE('Projektkostenkalkulation EP'!$B$8,6)+BA$9,Datenquellen!$F$7:$H$45,3,FALSE))," ",VLOOKUP(EDATE('Projektkostenkalkulation EP'!$B$8,6)+BA$9,Datenquellen!$F$7:$H$45,3,FALSE))="X"
                                    ),
                          "X",
                          ""
                          ),
               "X"
            )</f>
        <v/>
      </c>
      <c r="BC79" s="232" t="str">
        <f xml:space="preserve"> IF(TEXT((EDATE('Projektkostenkalkulation EP'!$B$8,6)+BB$9),"MM")=TEXT((EDATE('Projektkostenkalkulation EP'!$B$8,6)+(BB$9-1)),"MM"),
             IF(
                        OR(
                                    TEXT((EDATE('Projektkostenkalkulation EP'!$B$8,6)+BB$9),"TTT") = "Sa",
                                    TEXT((EDATE('Projektkostenkalkulation EP'!$B$8,6)+BB$9),"TTT") = "So",
                                    IF(ISNA(VLOOKUP(EDATE('Projektkostenkalkulation EP'!$B$8,6)+BB$9,Datenquellen!$F$7:$H$45,3,FALSE))," ",VLOOKUP(EDATE('Projektkostenkalkulation EP'!$B$8,6)+BB$9,Datenquellen!$F$7:$H$45,3,FALSE))="X"
                                    ),
                          "X",
                          ""
                          ),
               "X"
            )</f>
        <v/>
      </c>
      <c r="BD79" s="232" t="str">
        <f xml:space="preserve"> IF(TEXT((EDATE('Projektkostenkalkulation EP'!$B$8,6)+BC$9),"MM")=TEXT((EDATE('Projektkostenkalkulation EP'!$B$8,6)+(BC$9-1)),"MM"),
             IF(
                        OR(
                                    TEXT((EDATE('Projektkostenkalkulation EP'!$B$8,6)+BC$9),"TTT") = "Sa",
                                    TEXT((EDATE('Projektkostenkalkulation EP'!$B$8,6)+BC$9),"TTT") = "So",
                                    IF(ISNA(VLOOKUP(EDATE('Projektkostenkalkulation EP'!$B$8,6)+BC$9,Datenquellen!$F$7:$H$45,3,FALSE))," ",VLOOKUP(EDATE('Projektkostenkalkulation EP'!$B$8,6)+BC$9,Datenquellen!$F$7:$H$45,3,FALSE))="X"
                                    ),
                          "X",
                          ""
                          ),
               "X"
            )</f>
        <v/>
      </c>
      <c r="BE79" s="232" t="str">
        <f xml:space="preserve"> IF(TEXT((EDATE('Projektkostenkalkulation EP'!$B$8,6)+BD$9),"MM")=TEXT((EDATE('Projektkostenkalkulation EP'!$B$8,6)+(BD$9-1)),"MM"),
             IF(
                        OR(
                                    TEXT((EDATE('Projektkostenkalkulation EP'!$B$8,6)+BD$9),"TTT") = "Sa",
                                    TEXT((EDATE('Projektkostenkalkulation EP'!$B$8,6)+BD$9),"TTT") = "So",
                                    IF(ISNA(VLOOKUP(EDATE('Projektkostenkalkulation EP'!$B$8,6)+BD$9,Datenquellen!$F$7:$H$45,3,FALSE))," ",VLOOKUP(EDATE('Projektkostenkalkulation EP'!$B$8,6)+BD$9,Datenquellen!$F$7:$H$45,3,FALSE))="X"
                                    ),
                          "X",
                          ""
                          ),
               "X"
            )</f>
        <v/>
      </c>
      <c r="BF79" s="232" t="str">
        <f xml:space="preserve"> IF(TEXT((EDATE('Projektkostenkalkulation EP'!$B$8,6)+BE$9),"MM")=TEXT((EDATE('Projektkostenkalkulation EP'!$B$8,6)+(BE$9-1)),"MM"),
             IF(
                        OR(
                                    TEXT((EDATE('Projektkostenkalkulation EP'!$B$8,6)+BE$9),"TTT") = "Sa",
                                    TEXT((EDATE('Projektkostenkalkulation EP'!$B$8,6)+BE$9),"TTT") = "So",
                                    IF(ISNA(VLOOKUP(EDATE('Projektkostenkalkulation EP'!$B$8,6)+BE$9,Datenquellen!$F$7:$H$45,3,FALSE))," ",VLOOKUP(EDATE('Projektkostenkalkulation EP'!$B$8,6)+BE$9,Datenquellen!$F$7:$H$45,3,FALSE))="X"
                                    ),
                          "X",
                          ""
                          ),
               "X"
            )</f>
        <v>X</v>
      </c>
      <c r="BG79" s="232" t="str">
        <f xml:space="preserve"> IF(TEXT((EDATE('Projektkostenkalkulation EP'!$B$8,6)+BF$9),"MM")=TEXT((EDATE('Projektkostenkalkulation EP'!$B$8,6)+(BF$9-1)),"MM"),
             IF(
                        OR(
                                    TEXT((EDATE('Projektkostenkalkulation EP'!$B$8,6)+BF$9),"TTT") = "Sa",
                                    TEXT((EDATE('Projektkostenkalkulation EP'!$B$8,6)+BF$9),"TTT") = "So",
                                    IF(ISNA(VLOOKUP(EDATE('Projektkostenkalkulation EP'!$B$8,6)+BF$9,Datenquellen!$F$7:$H$45,3,FALSE))," ",VLOOKUP(EDATE('Projektkostenkalkulation EP'!$B$8,6)+BF$9,Datenquellen!$F$7:$H$45,3,FALSE))="X"
                                    ),
                          "X",
                          ""
                          ),
               "X"
            )</f>
        <v>X</v>
      </c>
      <c r="BH79" s="232" t="str">
        <f xml:space="preserve"> IF(TEXT((EDATE('Projektkostenkalkulation EP'!$B$8,6)+BG$9),"MM")=TEXT((EDATE('Projektkostenkalkulation EP'!$B$8,6)+(BG$9-1)),"MM"),
             IF(
                        OR(
                                    TEXT((EDATE('Projektkostenkalkulation EP'!$B$8,6)+BG$9),"TTT") = "Sa",
                                    TEXT((EDATE('Projektkostenkalkulation EP'!$B$8,6)+BG$9),"TTT") = "So",
                                    IF(ISNA(VLOOKUP(EDATE('Projektkostenkalkulation EP'!$B$8,6)+BG$9,Datenquellen!$F$7:$H$45,3,FALSE))," ",VLOOKUP(EDATE('Projektkostenkalkulation EP'!$B$8,6)+BG$9,Datenquellen!$F$7:$H$45,3,FALSE))="X"
                                    ),
                          "X",
                          ""
                          ),
               "X"
            )</f>
        <v/>
      </c>
      <c r="BI79" s="232" t="str">
        <f xml:space="preserve"> IF(TEXT((EDATE('Projektkostenkalkulation EP'!$B$8,6)+BH$9),"MM")=TEXT((EDATE('Projektkostenkalkulation EP'!$B$8,6)+(BH$9-1)),"MM"),
             IF(
                        OR(
                                    TEXT((EDATE('Projektkostenkalkulation EP'!$B$8,6)+BH$9),"TTT") = "Sa",
                                    TEXT((EDATE('Projektkostenkalkulation EP'!$B$8,6)+BH$9),"TTT") = "So",
                                    IF(ISNA(VLOOKUP(EDATE('Projektkostenkalkulation EP'!$B$8,6)+BH$9,Datenquellen!$F$7:$H$45,3,FALSE))," ",VLOOKUP(EDATE('Projektkostenkalkulation EP'!$B$8,6)+BH$9,Datenquellen!$F$7:$H$45,3,FALSE))="X"
                                    ),
                          "X",
                          ""
                          ),
               "X"
            )</f>
        <v/>
      </c>
      <c r="BJ79" s="232" t="str">
        <f xml:space="preserve"> IF(TEXT((EDATE('Projektkostenkalkulation EP'!$B$8,6)+BI$9),"MM")=TEXT((EDATE('Projektkostenkalkulation EP'!$B$8,6)+(BI$9-1)),"MM"),
             IF(
                        OR(
                                    TEXT((EDATE('Projektkostenkalkulation EP'!$B$8,6)+BI$9),"TTT") = "Sa",
                                    TEXT((EDATE('Projektkostenkalkulation EP'!$B$8,6)+BI$9),"TTT") = "So",
                                    IF(ISNA(VLOOKUP(EDATE('Projektkostenkalkulation EP'!$B$8,6)+BI$9,Datenquellen!$F$7:$H$45,3,FALSE))," ",VLOOKUP(EDATE('Projektkostenkalkulation EP'!$B$8,6)+BI$9,Datenquellen!$F$7:$H$45,3,FALSE))="X"
                                    ),
                          "X",
                          ""
                          ),
               "X"
            )</f>
        <v/>
      </c>
      <c r="BK79" s="232" t="str">
        <f xml:space="preserve"> IF(TEXT((EDATE('Projektkostenkalkulation EP'!$B$8,6)+BJ$9),"MM")=TEXT((EDATE('Projektkostenkalkulation EP'!$B$8,6)+(BJ$9-1)),"MM"),
             IF(
                        OR(
                                    TEXT((EDATE('Projektkostenkalkulation EP'!$B$8,6)+BJ$9),"TTT") = "Sa",
                                    TEXT((EDATE('Projektkostenkalkulation EP'!$B$8,6)+BJ$9),"TTT") = "So",
                                    IF(ISNA(VLOOKUP(EDATE('Projektkostenkalkulation EP'!$B$8,6)+BJ$9,Datenquellen!$F$7:$H$45,3,FALSE))," ",VLOOKUP(EDATE('Projektkostenkalkulation EP'!$B$8,6)+BJ$9,Datenquellen!$F$7:$H$45,3,FALSE))="X"
                                    ),
                          "X",
                          ""
                          ),
               "X"
            )</f>
        <v/>
      </c>
      <c r="BL79" s="232" t="str">
        <f xml:space="preserve"> IF(TEXT((EDATE('Projektkostenkalkulation EP'!$B$8,6)+BK$9),"MM")=TEXT((EDATE('Projektkostenkalkulation EP'!$B$8,6)+(BK$9-1)),"MM"),
             IF(
                        OR(
                                    TEXT((EDATE('Projektkostenkalkulation EP'!$B$8,6)+BK$9),"TTT") = "Sa",
                                    TEXT((EDATE('Projektkostenkalkulation EP'!$B$8,6)+BK$9),"TTT") = "So",
                                    IF(ISNA(VLOOKUP(EDATE('Projektkostenkalkulation EP'!$B$8,6)+BK$9,Datenquellen!$F$7:$H$45,3,FALSE))," ",VLOOKUP(EDATE('Projektkostenkalkulation EP'!$B$8,6)+BK$9,Datenquellen!$F$7:$H$45,3,FALSE))="X"
                                    ),
                          "X",
                          ""
                          ),
               "X"
            )</f>
        <v/>
      </c>
      <c r="BM79" s="232" t="str">
        <f xml:space="preserve"> IF(TEXT((EDATE('Projektkostenkalkulation EP'!$B$8,6)+BL$9),"MM")=TEXT((EDATE('Projektkostenkalkulation EP'!$B$8,6)+(BL$9-1)),"MM"),
             IF(
                        OR(
                                    TEXT((EDATE('Projektkostenkalkulation EP'!$B$8,6)+BL$9),"TTT") = "Sa",
                                    TEXT((EDATE('Projektkostenkalkulation EP'!$B$8,6)+BL$9),"TTT") = "So",
                                    IF(ISNA(VLOOKUP(EDATE('Projektkostenkalkulation EP'!$B$8,6)+BL$9,Datenquellen!$F$7:$H$45,3,FALSE))," ",VLOOKUP(EDATE('Projektkostenkalkulation EP'!$B$8,6)+BL$9,Datenquellen!$F$7:$H$45,3,FALSE))="X"
                                    ),
                          "X",
                          ""
                          ),
               "X"
            )</f>
        <v>X</v>
      </c>
      <c r="BN79" s="232" t="str">
        <f xml:space="preserve"> IF(TEXT((EDATE('Projektkostenkalkulation EP'!$B$8,6)+BM$9),"MM")=TEXT((EDATE('Projektkostenkalkulation EP'!$B$8,6)+(BM$9-1)),"MM"),
             IF(
                        OR(
                                    TEXT((EDATE('Projektkostenkalkulation EP'!$B$8,6)+BM$9),"TTT") = "Sa",
                                    TEXT((EDATE('Projektkostenkalkulation EP'!$B$8,6)+BM$9),"TTT") = "So",
                                    IF(ISNA(VLOOKUP(EDATE('Projektkostenkalkulation EP'!$B$8,6)+BM$9,Datenquellen!$F$7:$H$45,3,FALSE))," ",VLOOKUP(EDATE('Projektkostenkalkulation EP'!$B$8,6)+BM$9,Datenquellen!$F$7:$H$45,3,FALSE))="X"
                                    ),
                          "X",
                          ""
                          ),
               "X"
            )</f>
        <v>X</v>
      </c>
      <c r="BO79" s="232" t="str">
        <f xml:space="preserve"> IF(TEXT((EDATE('Projektkostenkalkulation EP'!$B$8,6)+BN$9),"MM")=TEXT((EDATE('Projektkostenkalkulation EP'!$B$8,6)+(BN$9-1)),"MM"),
             IF(
                        OR(
                                    TEXT((EDATE('Projektkostenkalkulation EP'!$B$8,6)+BN$9),"TTT") = "Sa",
                                    TEXT((EDATE('Projektkostenkalkulation EP'!$B$8,6)+BN$9),"TTT") = "So",
                                    IF(ISNA(VLOOKUP(EDATE('Projektkostenkalkulation EP'!$B$8,6)+BN$9,Datenquellen!$F$7:$H$45,3,FALSE))," ",VLOOKUP(EDATE('Projektkostenkalkulation EP'!$B$8,6)+BN$9,Datenquellen!$F$7:$H$45,3,FALSE))="X"
                                    ),
                          "X",
                          ""
                          ),
               "X"
            )</f>
        <v/>
      </c>
      <c r="BP79" s="232" t="str">
        <f xml:space="preserve"> IF(TEXT((EDATE('Projektkostenkalkulation EP'!$B$8,6)+BO$9),"MM")=TEXT((EDATE('Projektkostenkalkulation EP'!$B$8,6)+(BO$9-1)),"MM"),
             IF(
                        OR(
                                    TEXT((EDATE('Projektkostenkalkulation EP'!$B$8,6)+BO$9),"TTT") = "Sa",
                                    TEXT((EDATE('Projektkostenkalkulation EP'!$B$8,6)+BO$9),"TTT") = "So",
                                    IF(ISNA(VLOOKUP(EDATE('Projektkostenkalkulation EP'!$B$8,6)+BO$9,Datenquellen!$F$7:$H$45,3,FALSE))," ",VLOOKUP(EDATE('Projektkostenkalkulation EP'!$B$8,6)+BO$9,Datenquellen!$F$7:$H$45,3,FALSE))="X"
                                    ),
                          "X",
                          ""
                          ),
               "X"
            )</f>
        <v/>
      </c>
      <c r="BQ79" s="233" t="str">
        <f xml:space="preserve"> IF(TEXT((EDATE('Projektkostenkalkulation EP'!$B$8,6)+BP$9),"MM")=TEXT((EDATE('Projektkostenkalkulation EP'!$B$8,6)+(BP$9-1)),"MM"),
             IF(
                        OR(
                                    TEXT((EDATE('Projektkostenkalkulation EP'!$B$8,6)+BP$9),"TTT") = "Sa",
                                    TEXT((EDATE('Projektkostenkalkulation EP'!$B$8,6)+BP$9),"TTT") = "So",
                                    IF(ISNA(VLOOKUP(EDATE('Projektkostenkalkulation EP'!$B$8,6)+BP$9,Datenquellen!$F$7:$H$45,3,FALSE))," ",VLOOKUP(EDATE('Projektkostenkalkulation EP'!$B$8,6)+BP$9,Datenquellen!$F$7:$H$45,3,FALSE))="X"
                                    ),
                          "X",
                          ""
                          ),
               "X"
            )</f>
        <v/>
      </c>
      <c r="BR79" s="234"/>
      <c r="BS79" s="235"/>
      <c r="BT79" s="476"/>
      <c r="BU79" s="473"/>
      <c r="BV79" s="231"/>
      <c r="BW79" s="232" t="str">
        <f>IF(
            OR(
                     TEXT(EDATE('Projektkostenkalkulation EP'!$B$8,6),"TTT") = "Sa",
                     TEXT(EDATE('Projektkostenkalkulation EP'!$B$8,6),"TTT") = "So",
                     IF(ISNA(VLOOKUP(EDATE('Projektkostenkalkulation EP'!$B$8,6),Datenquellen!$F$7:$H$45,3,FALSE))," ",VLOOKUP(EDATE('Projektkostenkalkulation EP'!$B$8,6),Datenquellen!$F$7:$H$45,3,FALSE))="X"
                            ),
                    "X",
                    ""
            )</f>
        <v/>
      </c>
      <c r="BX79" s="232" t="str">
        <f xml:space="preserve"> IF(TEXT((EDATE('Projektkostenkalkulation EP'!$B$8,6)+BW$9),"MM")=TEXT((EDATE('Projektkostenkalkulation EP'!$B$8,6)+(BW$9-1)),"MM"),
             IF(
                        OR(
                                    TEXT((EDATE('Projektkostenkalkulation EP'!$B$8,6)+BW$9),"TTT") = "Sa",
                                    TEXT((EDATE('Projektkostenkalkulation EP'!$B$8,6)+BW$9),"TTT") = "So",
                                    IF(ISNA(VLOOKUP(EDATE('Projektkostenkalkulation EP'!$B$8,6)+BW$9,Datenquellen!$F$7:$H$45,3,FALSE))," ",VLOOKUP(EDATE('Projektkostenkalkulation EP'!$B$8,6)+BW$9,Datenquellen!$F$7:$H$45,3,FALSE))="X"
                                    ),
                          "X",
                          ""
                          ),
               "X"
            )</f>
        <v/>
      </c>
      <c r="BY79" s="232" t="str">
        <f xml:space="preserve"> IF(TEXT((EDATE('Projektkostenkalkulation EP'!$B$8,6)+BX$9),"MM")=TEXT((EDATE('Projektkostenkalkulation EP'!$B$8,6)+(BX$9-1)),"MM"),
             IF(
                        OR(
                                    TEXT((EDATE('Projektkostenkalkulation EP'!$B$8,6)+BX$9),"TTT") = "Sa",
                                    TEXT((EDATE('Projektkostenkalkulation EP'!$B$8,6)+BX$9),"TTT") = "So",
                                    IF(ISNA(VLOOKUP(EDATE('Projektkostenkalkulation EP'!$B$8,6)+BX$9,Datenquellen!$F$7:$H$45,3,FALSE))," ",VLOOKUP(EDATE('Projektkostenkalkulation EP'!$B$8,6)+BX$9,Datenquellen!$F$7:$H$45,3,FALSE))="X"
                                    ),
                          "X",
                          ""
                          ),
               "X"
            )</f>
        <v/>
      </c>
      <c r="BZ79" s="232" t="str">
        <f xml:space="preserve"> IF(TEXT((EDATE('Projektkostenkalkulation EP'!$B$8,6)+BY$9),"MM")=TEXT((EDATE('Projektkostenkalkulation EP'!$B$8,6)+(BY$9-1)),"MM"),
             IF(
                        OR(
                                    TEXT((EDATE('Projektkostenkalkulation EP'!$B$8,6)+BY$9),"TTT") = "Sa",
                                    TEXT((EDATE('Projektkostenkalkulation EP'!$B$8,6)+BY$9),"TTT") = "So",
                                    IF(ISNA(VLOOKUP(EDATE('Projektkostenkalkulation EP'!$B$8,6)+BY$9,Datenquellen!$F$7:$H$45,3,FALSE))," ",VLOOKUP(EDATE('Projektkostenkalkulation EP'!$B$8,6)+BY$9,Datenquellen!$F$7:$H$45,3,FALSE))="X"
                                    ),
                          "X",
                          ""
                          ),
               "X"
            )</f>
        <v/>
      </c>
      <c r="CA79" s="232" t="str">
        <f xml:space="preserve"> IF(TEXT((EDATE('Projektkostenkalkulation EP'!$B$8,6)+BZ$9),"MM")=TEXT((EDATE('Projektkostenkalkulation EP'!$B$8,6)+(BZ$9-1)),"MM"),
             IF(
                        OR(
                                    TEXT((EDATE('Projektkostenkalkulation EP'!$B$8,6)+BZ$9),"TTT") = "Sa",
                                    TEXT((EDATE('Projektkostenkalkulation EP'!$B$8,6)+BZ$9),"TTT") = "So",
                                    IF(ISNA(VLOOKUP(EDATE('Projektkostenkalkulation EP'!$B$8,6)+BZ$9,Datenquellen!$F$7:$H$45,3,FALSE))," ",VLOOKUP(EDATE('Projektkostenkalkulation EP'!$B$8,6)+BZ$9,Datenquellen!$F$7:$H$45,3,FALSE))="X"
                                    ),
                          "X",
                          ""
                          ),
               "X"
            )</f>
        <v/>
      </c>
      <c r="CB79" s="232" t="str">
        <f xml:space="preserve"> IF(TEXT((EDATE('Projektkostenkalkulation EP'!$B$8,6)+CA$9),"MM")=TEXT((EDATE('Projektkostenkalkulation EP'!$B$8,6)+(CA$9-1)),"MM"),
             IF(
                        OR(
                                    TEXT((EDATE('Projektkostenkalkulation EP'!$B$8,6)+CA$9),"TTT") = "Sa",
                                    TEXT((EDATE('Projektkostenkalkulation EP'!$B$8,6)+CA$9),"TTT") = "So",
                                    IF(ISNA(VLOOKUP(EDATE('Projektkostenkalkulation EP'!$B$8,6)+CA$9,Datenquellen!$F$7:$H$45,3,FALSE))," ",VLOOKUP(EDATE('Projektkostenkalkulation EP'!$B$8,6)+CA$9,Datenquellen!$F$7:$H$45,3,FALSE))="X"
                                    ),
                          "X",
                          ""
                          ),
               "X"
            )</f>
        <v>X</v>
      </c>
      <c r="CC79" s="232" t="str">
        <f xml:space="preserve"> IF(TEXT((EDATE('Projektkostenkalkulation EP'!$B$8,6)+CB$9),"MM")=TEXT((EDATE('Projektkostenkalkulation EP'!$B$8,6)+(CB$9-1)),"MM"),
             IF(
                        OR(
                                    TEXT((EDATE('Projektkostenkalkulation EP'!$B$8,6)+CB$9),"TTT") = "Sa",
                                    TEXT((EDATE('Projektkostenkalkulation EP'!$B$8,6)+CB$9),"TTT") = "So",
                                    IF(ISNA(VLOOKUP(EDATE('Projektkostenkalkulation EP'!$B$8,6)+CB$9,Datenquellen!$F$7:$H$45,3,FALSE))," ",VLOOKUP(EDATE('Projektkostenkalkulation EP'!$B$8,6)+CB$9,Datenquellen!$F$7:$H$45,3,FALSE))="X"
                                    ),
                          "X",
                          ""
                          ),
               "X"
            )</f>
        <v>X</v>
      </c>
      <c r="CD79" s="232" t="str">
        <f xml:space="preserve"> IF(TEXT((EDATE('Projektkostenkalkulation EP'!$B$8,6)+CC$9),"MM")=TEXT((EDATE('Projektkostenkalkulation EP'!$B$8,6)+(CC$9-1)),"MM"),
             IF(
                        OR(
                                    TEXT((EDATE('Projektkostenkalkulation EP'!$B$8,6)+CC$9),"TTT") = "Sa",
                                    TEXT((EDATE('Projektkostenkalkulation EP'!$B$8,6)+CC$9),"TTT") = "So",
                                    IF(ISNA(VLOOKUP(EDATE('Projektkostenkalkulation EP'!$B$8,6)+CC$9,Datenquellen!$F$7:$H$45,3,FALSE))," ",VLOOKUP(EDATE('Projektkostenkalkulation EP'!$B$8,6)+CC$9,Datenquellen!$F$7:$H$45,3,FALSE))="X"
                                    ),
                          "X",
                          ""
                          ),
               "X"
            )</f>
        <v/>
      </c>
      <c r="CE79" s="232" t="str">
        <f xml:space="preserve"> IF(TEXT((EDATE('Projektkostenkalkulation EP'!$B$8,6)+CD$9),"MM")=TEXT((EDATE('Projektkostenkalkulation EP'!$B$8,6)+(CD$9-1)),"MM"),
             IF(
                        OR(
                                    TEXT((EDATE('Projektkostenkalkulation EP'!$B$8,6)+CD$9),"TTT") = "Sa",
                                    TEXT((EDATE('Projektkostenkalkulation EP'!$B$8,6)+CD$9),"TTT") = "So",
                                    IF(ISNA(VLOOKUP(EDATE('Projektkostenkalkulation EP'!$B$8,6)+CD$9,Datenquellen!$F$7:$H$45,3,FALSE))," ",VLOOKUP(EDATE('Projektkostenkalkulation EP'!$B$8,6)+CD$9,Datenquellen!$F$7:$H$45,3,FALSE))="X"
                                    ),
                          "X",
                          ""
                          ),
               "X"
            )</f>
        <v/>
      </c>
      <c r="CF79" s="232" t="str">
        <f xml:space="preserve"> IF(TEXT((EDATE('Projektkostenkalkulation EP'!$B$8,6)+CE$9),"MM")=TEXT((EDATE('Projektkostenkalkulation EP'!$B$8,6)+(CE$9-1)),"MM"),
             IF(
                        OR(
                                    TEXT((EDATE('Projektkostenkalkulation EP'!$B$8,6)+CE$9),"TTT") = "Sa",
                                    TEXT((EDATE('Projektkostenkalkulation EP'!$B$8,6)+CE$9),"TTT") = "So",
                                    IF(ISNA(VLOOKUP(EDATE('Projektkostenkalkulation EP'!$B$8,6)+CE$9,Datenquellen!$F$7:$H$45,3,FALSE))," ",VLOOKUP(EDATE('Projektkostenkalkulation EP'!$B$8,6)+CE$9,Datenquellen!$F$7:$H$45,3,FALSE))="X"
                                    ),
                          "X",
                          ""
                          ),
               "X"
            )</f>
        <v/>
      </c>
      <c r="CG79" s="232" t="str">
        <f xml:space="preserve"> IF(TEXT((EDATE('Projektkostenkalkulation EP'!$B$8,6)+CF$9),"MM")=TEXT((EDATE('Projektkostenkalkulation EP'!$B$8,6)+(CF$9-1)),"MM"),
             IF(
                        OR(
                                    TEXT((EDATE('Projektkostenkalkulation EP'!$B$8,6)+CF$9),"TTT") = "Sa",
                                    TEXT((EDATE('Projektkostenkalkulation EP'!$B$8,6)+CF$9),"TTT") = "So",
                                    IF(ISNA(VLOOKUP(EDATE('Projektkostenkalkulation EP'!$B$8,6)+CF$9,Datenquellen!$F$7:$H$45,3,FALSE))," ",VLOOKUP(EDATE('Projektkostenkalkulation EP'!$B$8,6)+CF$9,Datenquellen!$F$7:$H$45,3,FALSE))="X"
                                    ),
                          "X",
                          ""
                          ),
               "X"
            )</f>
        <v/>
      </c>
      <c r="CH79" s="232" t="str">
        <f xml:space="preserve"> IF(TEXT((EDATE('Projektkostenkalkulation EP'!$B$8,6)+CG$9),"MM")=TEXT((EDATE('Projektkostenkalkulation EP'!$B$8,6)+(CG$9-1)),"MM"),
             IF(
                        OR(
                                    TEXT((EDATE('Projektkostenkalkulation EP'!$B$8,6)+CG$9),"TTT") = "Sa",
                                    TEXT((EDATE('Projektkostenkalkulation EP'!$B$8,6)+CG$9),"TTT") = "So",
                                    IF(ISNA(VLOOKUP(EDATE('Projektkostenkalkulation EP'!$B$8,6)+CG$9,Datenquellen!$F$7:$H$45,3,FALSE))," ",VLOOKUP(EDATE('Projektkostenkalkulation EP'!$B$8,6)+CG$9,Datenquellen!$F$7:$H$45,3,FALSE))="X"
                                    ),
                          "X",
                          ""
                          ),
               "X"
            )</f>
        <v/>
      </c>
      <c r="CI79" s="232" t="str">
        <f xml:space="preserve"> IF(TEXT((EDATE('Projektkostenkalkulation EP'!$B$8,6)+CH$9),"MM")=TEXT((EDATE('Projektkostenkalkulation EP'!$B$8,6)+(CH$9-1)),"MM"),
             IF(
                        OR(
                                    TEXT((EDATE('Projektkostenkalkulation EP'!$B$8,6)+CH$9),"TTT") = "Sa",
                                    TEXT((EDATE('Projektkostenkalkulation EP'!$B$8,6)+CH$9),"TTT") = "So",
                                    IF(ISNA(VLOOKUP(EDATE('Projektkostenkalkulation EP'!$B$8,6)+CH$9,Datenquellen!$F$7:$H$45,3,FALSE))," ",VLOOKUP(EDATE('Projektkostenkalkulation EP'!$B$8,6)+CH$9,Datenquellen!$F$7:$H$45,3,FALSE))="X"
                                    ),
                          "X",
                          ""
                          ),
               "X"
            )</f>
        <v>X</v>
      </c>
      <c r="CJ79" s="232" t="str">
        <f xml:space="preserve"> IF(TEXT((EDATE('Projektkostenkalkulation EP'!$B$8,6)+CI$9),"MM")=TEXT((EDATE('Projektkostenkalkulation EP'!$B$8,6)+(CI$9-1)),"MM"),
             IF(
                        OR(
                                    TEXT((EDATE('Projektkostenkalkulation EP'!$B$8,6)+CI$9),"TTT") = "Sa",
                                    TEXT((EDATE('Projektkostenkalkulation EP'!$B$8,6)+CI$9),"TTT") = "So",
                                    IF(ISNA(VLOOKUP(EDATE('Projektkostenkalkulation EP'!$B$8,6)+CI$9,Datenquellen!$F$7:$H$45,3,FALSE))," ",VLOOKUP(EDATE('Projektkostenkalkulation EP'!$B$8,6)+CI$9,Datenquellen!$F$7:$H$45,3,FALSE))="X"
                                    ),
                          "X",
                          ""
                          ),
               "X"
            )</f>
        <v>X</v>
      </c>
      <c r="CK79" s="232" t="str">
        <f xml:space="preserve"> IF(TEXT((EDATE('Projektkostenkalkulation EP'!$B$8,6)+CJ$9),"MM")=TEXT((EDATE('Projektkostenkalkulation EP'!$B$8,6)+(CJ$9-1)),"MM"),
             IF(
                        OR(
                                    TEXT((EDATE('Projektkostenkalkulation EP'!$B$8,6)+CJ$9),"TTT") = "Sa",
                                    TEXT((EDATE('Projektkostenkalkulation EP'!$B$8,6)+CJ$9),"TTT") = "So",
                                    IF(ISNA(VLOOKUP(EDATE('Projektkostenkalkulation EP'!$B$8,6)+CJ$9,Datenquellen!$F$7:$H$45,3,FALSE))," ",VLOOKUP(EDATE('Projektkostenkalkulation EP'!$B$8,6)+CJ$9,Datenquellen!$F$7:$H$45,3,FALSE))="X"
                                    ),
                          "X",
                          ""
                          ),
               "X"
            )</f>
        <v/>
      </c>
      <c r="CL79" s="232" t="str">
        <f xml:space="preserve"> IF(TEXT((EDATE('Projektkostenkalkulation EP'!$B$8,6)+CK$9),"MM")=TEXT((EDATE('Projektkostenkalkulation EP'!$B$8,6)+(CK$9-1)),"MM"),
             IF(
                        OR(
                                    TEXT((EDATE('Projektkostenkalkulation EP'!$B$8,6)+CK$9),"TTT") = "Sa",
                                    TEXT((EDATE('Projektkostenkalkulation EP'!$B$8,6)+CK$9),"TTT") = "So",
                                    IF(ISNA(VLOOKUP(EDATE('Projektkostenkalkulation EP'!$B$8,6)+CK$9,Datenquellen!$F$7:$H$45,3,FALSE))," ",VLOOKUP(EDATE('Projektkostenkalkulation EP'!$B$8,6)+CK$9,Datenquellen!$F$7:$H$45,3,FALSE))="X"
                                    ),
                          "X",
                          ""
                          ),
               "X"
            )</f>
        <v/>
      </c>
      <c r="CM79" s="232" t="str">
        <f xml:space="preserve"> IF(TEXT((EDATE('Projektkostenkalkulation EP'!$B$8,6)+CL$9),"MM")=TEXT((EDATE('Projektkostenkalkulation EP'!$B$8,6)+(CL$9-1)),"MM"),
             IF(
                        OR(
                                    TEXT((EDATE('Projektkostenkalkulation EP'!$B$8,6)+CL$9),"TTT") = "Sa",
                                    TEXT((EDATE('Projektkostenkalkulation EP'!$B$8,6)+CL$9),"TTT") = "So",
                                    IF(ISNA(VLOOKUP(EDATE('Projektkostenkalkulation EP'!$B$8,6)+CL$9,Datenquellen!$F$7:$H$45,3,FALSE))," ",VLOOKUP(EDATE('Projektkostenkalkulation EP'!$B$8,6)+CL$9,Datenquellen!$F$7:$H$45,3,FALSE))="X"
                                    ),
                          "X",
                          ""
                          ),
               "X"
            )</f>
        <v/>
      </c>
      <c r="CN79" s="232" t="str">
        <f xml:space="preserve"> IF(TEXT((EDATE('Projektkostenkalkulation EP'!$B$8,6)+CM$9),"MM")=TEXT((EDATE('Projektkostenkalkulation EP'!$B$8,6)+(CM$9-1)),"MM"),
             IF(
                        OR(
                                    TEXT((EDATE('Projektkostenkalkulation EP'!$B$8,6)+CM$9),"TTT") = "Sa",
                                    TEXT((EDATE('Projektkostenkalkulation EP'!$B$8,6)+CM$9),"TTT") = "So",
                                    IF(ISNA(VLOOKUP(EDATE('Projektkostenkalkulation EP'!$B$8,6)+CM$9,Datenquellen!$F$7:$H$45,3,FALSE))," ",VLOOKUP(EDATE('Projektkostenkalkulation EP'!$B$8,6)+CM$9,Datenquellen!$F$7:$H$45,3,FALSE))="X"
                                    ),
                          "X",
                          ""
                          ),
               "X"
            )</f>
        <v/>
      </c>
      <c r="CO79" s="232" t="str">
        <f xml:space="preserve"> IF(TEXT((EDATE('Projektkostenkalkulation EP'!$B$8,6)+CN$9),"MM")=TEXT((EDATE('Projektkostenkalkulation EP'!$B$8,6)+(CN$9-1)),"MM"),
             IF(
                        OR(
                                    TEXT((EDATE('Projektkostenkalkulation EP'!$B$8,6)+CN$9),"TTT") = "Sa",
                                    TEXT((EDATE('Projektkostenkalkulation EP'!$B$8,6)+CN$9),"TTT") = "So",
                                    IF(ISNA(VLOOKUP(EDATE('Projektkostenkalkulation EP'!$B$8,6)+CN$9,Datenquellen!$F$7:$H$45,3,FALSE))," ",VLOOKUP(EDATE('Projektkostenkalkulation EP'!$B$8,6)+CN$9,Datenquellen!$F$7:$H$45,3,FALSE))="X"
                                    ),
                          "X",
                          ""
                          ),
               "X"
            )</f>
        <v/>
      </c>
      <c r="CP79" s="232" t="str">
        <f xml:space="preserve"> IF(TEXT((EDATE('Projektkostenkalkulation EP'!$B$8,6)+CO$9),"MM")=TEXT((EDATE('Projektkostenkalkulation EP'!$B$8,6)+(CO$9-1)),"MM"),
             IF(
                        OR(
                                    TEXT((EDATE('Projektkostenkalkulation EP'!$B$8,6)+CO$9),"TTT") = "Sa",
                                    TEXT((EDATE('Projektkostenkalkulation EP'!$B$8,6)+CO$9),"TTT") = "So",
                                    IF(ISNA(VLOOKUP(EDATE('Projektkostenkalkulation EP'!$B$8,6)+CO$9,Datenquellen!$F$7:$H$45,3,FALSE))," ",VLOOKUP(EDATE('Projektkostenkalkulation EP'!$B$8,6)+CO$9,Datenquellen!$F$7:$H$45,3,FALSE))="X"
                                    ),
                          "X",
                          ""
                          ),
               "X"
            )</f>
        <v>X</v>
      </c>
      <c r="CQ79" s="232" t="str">
        <f xml:space="preserve"> IF(TEXT((EDATE('Projektkostenkalkulation EP'!$B$8,6)+CP$9),"MM")=TEXT((EDATE('Projektkostenkalkulation EP'!$B$8,6)+(CP$9-1)),"MM"),
             IF(
                        OR(
                                    TEXT((EDATE('Projektkostenkalkulation EP'!$B$8,6)+CP$9),"TTT") = "Sa",
                                    TEXT((EDATE('Projektkostenkalkulation EP'!$B$8,6)+CP$9),"TTT") = "So",
                                    IF(ISNA(VLOOKUP(EDATE('Projektkostenkalkulation EP'!$B$8,6)+CP$9,Datenquellen!$F$7:$H$45,3,FALSE))," ",VLOOKUP(EDATE('Projektkostenkalkulation EP'!$B$8,6)+CP$9,Datenquellen!$F$7:$H$45,3,FALSE))="X"
                                    ),
                          "X",
                          ""
                          ),
               "X"
            )</f>
        <v>X</v>
      </c>
      <c r="CR79" s="232" t="str">
        <f xml:space="preserve"> IF(TEXT((EDATE('Projektkostenkalkulation EP'!$B$8,6)+CQ$9),"MM")=TEXT((EDATE('Projektkostenkalkulation EP'!$B$8,6)+(CQ$9-1)),"MM"),
             IF(
                        OR(
                                    TEXT((EDATE('Projektkostenkalkulation EP'!$B$8,6)+CQ$9),"TTT") = "Sa",
                                    TEXT((EDATE('Projektkostenkalkulation EP'!$B$8,6)+CQ$9),"TTT") = "So",
                                    IF(ISNA(VLOOKUP(EDATE('Projektkostenkalkulation EP'!$B$8,6)+CQ$9,Datenquellen!$F$7:$H$45,3,FALSE))," ",VLOOKUP(EDATE('Projektkostenkalkulation EP'!$B$8,6)+CQ$9,Datenquellen!$F$7:$H$45,3,FALSE))="X"
                                    ),
                          "X",
                          ""
                          ),
               "X"
            )</f>
        <v/>
      </c>
      <c r="CS79" s="232" t="str">
        <f xml:space="preserve"> IF(TEXT((EDATE('Projektkostenkalkulation EP'!$B$8,6)+CR$9),"MM")=TEXT((EDATE('Projektkostenkalkulation EP'!$B$8,6)+(CR$9-1)),"MM"),
             IF(
                        OR(
                                    TEXT((EDATE('Projektkostenkalkulation EP'!$B$8,6)+CR$9),"TTT") = "Sa",
                                    TEXT((EDATE('Projektkostenkalkulation EP'!$B$8,6)+CR$9),"TTT") = "So",
                                    IF(ISNA(VLOOKUP(EDATE('Projektkostenkalkulation EP'!$B$8,6)+CR$9,Datenquellen!$F$7:$H$45,3,FALSE))," ",VLOOKUP(EDATE('Projektkostenkalkulation EP'!$B$8,6)+CR$9,Datenquellen!$F$7:$H$45,3,FALSE))="X"
                                    ),
                          "X",
                          ""
                          ),
               "X"
            )</f>
        <v/>
      </c>
      <c r="CT79" s="232" t="str">
        <f xml:space="preserve"> IF(TEXT((EDATE('Projektkostenkalkulation EP'!$B$8,6)+CS$9),"MM")=TEXT((EDATE('Projektkostenkalkulation EP'!$B$8,6)+(CS$9-1)),"MM"),
             IF(
                        OR(
                                    TEXT((EDATE('Projektkostenkalkulation EP'!$B$8,6)+CS$9),"TTT") = "Sa",
                                    TEXT((EDATE('Projektkostenkalkulation EP'!$B$8,6)+CS$9),"TTT") = "So",
                                    IF(ISNA(VLOOKUP(EDATE('Projektkostenkalkulation EP'!$B$8,6)+CS$9,Datenquellen!$F$7:$H$45,3,FALSE))," ",VLOOKUP(EDATE('Projektkostenkalkulation EP'!$B$8,6)+CS$9,Datenquellen!$F$7:$H$45,3,FALSE))="X"
                                    ),
                          "X",
                          ""
                          ),
               "X"
            )</f>
        <v/>
      </c>
      <c r="CU79" s="232" t="str">
        <f xml:space="preserve"> IF(TEXT((EDATE('Projektkostenkalkulation EP'!$B$8,6)+CT$9),"MM")=TEXT((EDATE('Projektkostenkalkulation EP'!$B$8,6)+(CT$9-1)),"MM"),
             IF(
                        OR(
                                    TEXT((EDATE('Projektkostenkalkulation EP'!$B$8,6)+CT$9),"TTT") = "Sa",
                                    TEXT((EDATE('Projektkostenkalkulation EP'!$B$8,6)+CT$9),"TTT") = "So",
                                    IF(ISNA(VLOOKUP(EDATE('Projektkostenkalkulation EP'!$B$8,6)+CT$9,Datenquellen!$F$7:$H$45,3,FALSE))," ",VLOOKUP(EDATE('Projektkostenkalkulation EP'!$B$8,6)+CT$9,Datenquellen!$F$7:$H$45,3,FALSE))="X"
                                    ),
                          "X",
                          ""
                          ),
               "X"
            )</f>
        <v/>
      </c>
      <c r="CV79" s="232" t="str">
        <f xml:space="preserve"> IF(TEXT((EDATE('Projektkostenkalkulation EP'!$B$8,6)+CU$9),"MM")=TEXT((EDATE('Projektkostenkalkulation EP'!$B$8,6)+(CU$9-1)),"MM"),
             IF(
                        OR(
                                    TEXT((EDATE('Projektkostenkalkulation EP'!$B$8,6)+CU$9),"TTT") = "Sa",
                                    TEXT((EDATE('Projektkostenkalkulation EP'!$B$8,6)+CU$9),"TTT") = "So",
                                    IF(ISNA(VLOOKUP(EDATE('Projektkostenkalkulation EP'!$B$8,6)+CU$9,Datenquellen!$F$7:$H$45,3,FALSE))," ",VLOOKUP(EDATE('Projektkostenkalkulation EP'!$B$8,6)+CU$9,Datenquellen!$F$7:$H$45,3,FALSE))="X"
                                    ),
                          "X",
                          ""
                          ),
               "X"
            )</f>
        <v/>
      </c>
      <c r="CW79" s="232" t="str">
        <f xml:space="preserve"> IF(TEXT((EDATE('Projektkostenkalkulation EP'!$B$8,6)+CV$9),"MM")=TEXT((EDATE('Projektkostenkalkulation EP'!$B$8,6)+(CV$9-1)),"MM"),
             IF(
                        OR(
                                    TEXT((EDATE('Projektkostenkalkulation EP'!$B$8,6)+CV$9),"TTT") = "Sa",
                                    TEXT((EDATE('Projektkostenkalkulation EP'!$B$8,6)+CV$9),"TTT") = "So",
                                    IF(ISNA(VLOOKUP(EDATE('Projektkostenkalkulation EP'!$B$8,6)+CV$9,Datenquellen!$F$7:$H$45,3,FALSE))," ",VLOOKUP(EDATE('Projektkostenkalkulation EP'!$B$8,6)+CV$9,Datenquellen!$F$7:$H$45,3,FALSE))="X"
                                    ),
                          "X",
                          ""
                          ),
               "X"
            )</f>
        <v>X</v>
      </c>
      <c r="CX79" s="232" t="str">
        <f xml:space="preserve"> IF(TEXT((EDATE('Projektkostenkalkulation EP'!$B$8,6)+CW$9),"MM")=TEXT((EDATE('Projektkostenkalkulation EP'!$B$8,6)+(CW$9-1)),"MM"),
             IF(
                        OR(
                                    TEXT((EDATE('Projektkostenkalkulation EP'!$B$8,6)+CW$9),"TTT") = "Sa",
                                    TEXT((EDATE('Projektkostenkalkulation EP'!$B$8,6)+CW$9),"TTT") = "So",
                                    IF(ISNA(VLOOKUP(EDATE('Projektkostenkalkulation EP'!$B$8,6)+CW$9,Datenquellen!$F$7:$H$45,3,FALSE))," ",VLOOKUP(EDATE('Projektkostenkalkulation EP'!$B$8,6)+CW$9,Datenquellen!$F$7:$H$45,3,FALSE))="X"
                                    ),
                          "X",
                          ""
                          ),
               "X"
            )</f>
        <v>X</v>
      </c>
      <c r="CY79" s="232" t="str">
        <f xml:space="preserve"> IF(TEXT((EDATE('Projektkostenkalkulation EP'!$B$8,6)+CX$9),"MM")=TEXT((EDATE('Projektkostenkalkulation EP'!$B$8,6)+(CX$9-1)),"MM"),
             IF(
                        OR(
                                    TEXT((EDATE('Projektkostenkalkulation EP'!$B$8,6)+CX$9),"TTT") = "Sa",
                                    TEXT((EDATE('Projektkostenkalkulation EP'!$B$8,6)+CX$9),"TTT") = "So",
                                    IF(ISNA(VLOOKUP(EDATE('Projektkostenkalkulation EP'!$B$8,6)+CX$9,Datenquellen!$F$7:$H$45,3,FALSE))," ",VLOOKUP(EDATE('Projektkostenkalkulation EP'!$B$8,6)+CX$9,Datenquellen!$F$7:$H$45,3,FALSE))="X"
                                    ),
                          "X",
                          ""
                          ),
               "X"
            )</f>
        <v/>
      </c>
      <c r="CZ79" s="232" t="str">
        <f xml:space="preserve"> IF(TEXT((EDATE('Projektkostenkalkulation EP'!$B$8,6)+CY$9),"MM")=TEXT((EDATE('Projektkostenkalkulation EP'!$B$8,6)+(CY$9-1)),"MM"),
             IF(
                        OR(
                                    TEXT((EDATE('Projektkostenkalkulation EP'!$B$8,6)+CY$9),"TTT") = "Sa",
                                    TEXT((EDATE('Projektkostenkalkulation EP'!$B$8,6)+CY$9),"TTT") = "So",
                                    IF(ISNA(VLOOKUP(EDATE('Projektkostenkalkulation EP'!$B$8,6)+CY$9,Datenquellen!$F$7:$H$45,3,FALSE))," ",VLOOKUP(EDATE('Projektkostenkalkulation EP'!$B$8,6)+CY$9,Datenquellen!$F$7:$H$45,3,FALSE))="X"
                                    ),
                          "X",
                          ""
                          ),
               "X"
            )</f>
        <v/>
      </c>
      <c r="DA79" s="233" t="str">
        <f xml:space="preserve"> IF(TEXT((EDATE('Projektkostenkalkulation EP'!$B$8,6)+CZ$9),"MM")=TEXT((EDATE('Projektkostenkalkulation EP'!$B$8,6)+(CZ$9-1)),"MM"),
             IF(
                        OR(
                                    TEXT((EDATE('Projektkostenkalkulation EP'!$B$8,6)+CZ$9),"TTT") = "Sa",
                                    TEXT((EDATE('Projektkostenkalkulation EP'!$B$8,6)+CZ$9),"TTT") = "So",
                                    IF(ISNA(VLOOKUP(EDATE('Projektkostenkalkulation EP'!$B$8,6)+CZ$9,Datenquellen!$F$7:$H$45,3,FALSE))," ",VLOOKUP(EDATE('Projektkostenkalkulation EP'!$B$8,6)+CZ$9,Datenquellen!$F$7:$H$45,3,FALSE))="X"
                                    ),
                          "X",
                          ""
                          ),
               "X"
            )</f>
        <v/>
      </c>
      <c r="DB79" s="234"/>
      <c r="DC79" s="235"/>
      <c r="DD79" s="476"/>
      <c r="DE79" s="473"/>
      <c r="DF79" s="231"/>
      <c r="DG79" s="232" t="str">
        <f>IF(
            OR(
                     TEXT(EDATE('Projektkostenkalkulation EP'!$B$8,6),"TTT") = "Sa",
                     TEXT(EDATE('Projektkostenkalkulation EP'!$B$8,6),"TTT") = "So",
                     IF(ISNA(VLOOKUP(EDATE('Projektkostenkalkulation EP'!$B$8,6),Datenquellen!$F$7:$H$45,3,FALSE))," ",VLOOKUP(EDATE('Projektkostenkalkulation EP'!$B$8,6),Datenquellen!$F$7:$H$45,3,FALSE))="X"
                            ),
                    "X",
                    ""
            )</f>
        <v/>
      </c>
      <c r="DH79" s="232" t="str">
        <f xml:space="preserve"> IF(TEXT((EDATE('Projektkostenkalkulation EP'!$B$8,6)+DG$9),"MM")=TEXT((EDATE('Projektkostenkalkulation EP'!$B$8,6)+(DG$9-1)),"MM"),
             IF(
                        OR(
                                    TEXT((EDATE('Projektkostenkalkulation EP'!$B$8,6)+DG$9),"TTT") = "Sa",
                                    TEXT((EDATE('Projektkostenkalkulation EP'!$B$8,6)+DG$9),"TTT") = "So",
                                    IF(ISNA(VLOOKUP(EDATE('Projektkostenkalkulation EP'!$B$8,6)+DG$9,Datenquellen!$F$7:$H$45,3,FALSE))," ",VLOOKUP(EDATE('Projektkostenkalkulation EP'!$B$8,6)+DG$9,Datenquellen!$F$7:$H$45,3,FALSE))="X"
                                    ),
                          "X",
                          ""
                          ),
               "X"
            )</f>
        <v/>
      </c>
      <c r="DI79" s="232" t="str">
        <f xml:space="preserve"> IF(TEXT((EDATE('Projektkostenkalkulation EP'!$B$8,6)+DH$9),"MM")=TEXT((EDATE('Projektkostenkalkulation EP'!$B$8,6)+(DH$9-1)),"MM"),
             IF(
                        OR(
                                    TEXT((EDATE('Projektkostenkalkulation EP'!$B$8,6)+DH$9),"TTT") = "Sa",
                                    TEXT((EDATE('Projektkostenkalkulation EP'!$B$8,6)+DH$9),"TTT") = "So",
                                    IF(ISNA(VLOOKUP(EDATE('Projektkostenkalkulation EP'!$B$8,6)+DH$9,Datenquellen!$F$7:$H$45,3,FALSE))," ",VLOOKUP(EDATE('Projektkostenkalkulation EP'!$B$8,6)+DH$9,Datenquellen!$F$7:$H$45,3,FALSE))="X"
                                    ),
                          "X",
                          ""
                          ),
               "X"
            )</f>
        <v/>
      </c>
      <c r="DJ79" s="232" t="str">
        <f xml:space="preserve"> IF(TEXT((EDATE('Projektkostenkalkulation EP'!$B$8,6)+DI$9),"MM")=TEXT((EDATE('Projektkostenkalkulation EP'!$B$8,6)+(DI$9-1)),"MM"),
             IF(
                        OR(
                                    TEXT((EDATE('Projektkostenkalkulation EP'!$B$8,6)+DI$9),"TTT") = "Sa",
                                    TEXT((EDATE('Projektkostenkalkulation EP'!$B$8,6)+DI$9),"TTT") = "So",
                                    IF(ISNA(VLOOKUP(EDATE('Projektkostenkalkulation EP'!$B$8,6)+DI$9,Datenquellen!$F$7:$H$45,3,FALSE))," ",VLOOKUP(EDATE('Projektkostenkalkulation EP'!$B$8,6)+DI$9,Datenquellen!$F$7:$H$45,3,FALSE))="X"
                                    ),
                          "X",
                          ""
                          ),
               "X"
            )</f>
        <v/>
      </c>
      <c r="DK79" s="232" t="str">
        <f xml:space="preserve"> IF(TEXT((EDATE('Projektkostenkalkulation EP'!$B$8,6)+DJ$9),"MM")=TEXT((EDATE('Projektkostenkalkulation EP'!$B$8,6)+(DJ$9-1)),"MM"),
             IF(
                        OR(
                                    TEXT((EDATE('Projektkostenkalkulation EP'!$B$8,6)+DJ$9),"TTT") = "Sa",
                                    TEXT((EDATE('Projektkostenkalkulation EP'!$B$8,6)+DJ$9),"TTT") = "So",
                                    IF(ISNA(VLOOKUP(EDATE('Projektkostenkalkulation EP'!$B$8,6)+DJ$9,Datenquellen!$F$7:$H$45,3,FALSE))," ",VLOOKUP(EDATE('Projektkostenkalkulation EP'!$B$8,6)+DJ$9,Datenquellen!$F$7:$H$45,3,FALSE))="X"
                                    ),
                          "X",
                          ""
                          ),
               "X"
            )</f>
        <v/>
      </c>
      <c r="DL79" s="232" t="str">
        <f xml:space="preserve"> IF(TEXT((EDATE('Projektkostenkalkulation EP'!$B$8,6)+DK$9),"MM")=TEXT((EDATE('Projektkostenkalkulation EP'!$B$8,6)+(DK$9-1)),"MM"),
             IF(
                        OR(
                                    TEXT((EDATE('Projektkostenkalkulation EP'!$B$8,6)+DK$9),"TTT") = "Sa",
                                    TEXT((EDATE('Projektkostenkalkulation EP'!$B$8,6)+DK$9),"TTT") = "So",
                                    IF(ISNA(VLOOKUP(EDATE('Projektkostenkalkulation EP'!$B$8,6)+DK$9,Datenquellen!$F$7:$H$45,3,FALSE))," ",VLOOKUP(EDATE('Projektkostenkalkulation EP'!$B$8,6)+DK$9,Datenquellen!$F$7:$H$45,3,FALSE))="X"
                                    ),
                          "X",
                          ""
                          ),
               "X"
            )</f>
        <v>X</v>
      </c>
      <c r="DM79" s="232" t="str">
        <f xml:space="preserve"> IF(TEXT((EDATE('Projektkostenkalkulation EP'!$B$8,6)+DL$9),"MM")=TEXT((EDATE('Projektkostenkalkulation EP'!$B$8,6)+(DL$9-1)),"MM"),
             IF(
                        OR(
                                    TEXT((EDATE('Projektkostenkalkulation EP'!$B$8,6)+DL$9),"TTT") = "Sa",
                                    TEXT((EDATE('Projektkostenkalkulation EP'!$B$8,6)+DL$9),"TTT") = "So",
                                    IF(ISNA(VLOOKUP(EDATE('Projektkostenkalkulation EP'!$B$8,6)+DL$9,Datenquellen!$F$7:$H$45,3,FALSE))," ",VLOOKUP(EDATE('Projektkostenkalkulation EP'!$B$8,6)+DL$9,Datenquellen!$F$7:$H$45,3,FALSE))="X"
                                    ),
                          "X",
                          ""
                          ),
               "X"
            )</f>
        <v>X</v>
      </c>
      <c r="DN79" s="232" t="str">
        <f xml:space="preserve"> IF(TEXT((EDATE('Projektkostenkalkulation EP'!$B$8,6)+DM$9),"MM")=TEXT((EDATE('Projektkostenkalkulation EP'!$B$8,6)+(DM$9-1)),"MM"),
             IF(
                        OR(
                                    TEXT((EDATE('Projektkostenkalkulation EP'!$B$8,6)+DM$9),"TTT") = "Sa",
                                    TEXT((EDATE('Projektkostenkalkulation EP'!$B$8,6)+DM$9),"TTT") = "So",
                                    IF(ISNA(VLOOKUP(EDATE('Projektkostenkalkulation EP'!$B$8,6)+DM$9,Datenquellen!$F$7:$H$45,3,FALSE))," ",VLOOKUP(EDATE('Projektkostenkalkulation EP'!$B$8,6)+DM$9,Datenquellen!$F$7:$H$45,3,FALSE))="X"
                                    ),
                          "X",
                          ""
                          ),
               "X"
            )</f>
        <v/>
      </c>
      <c r="DO79" s="232" t="str">
        <f xml:space="preserve"> IF(TEXT((EDATE('Projektkostenkalkulation EP'!$B$8,6)+DN$9),"MM")=TEXT((EDATE('Projektkostenkalkulation EP'!$B$8,6)+(DN$9-1)),"MM"),
             IF(
                        OR(
                                    TEXT((EDATE('Projektkostenkalkulation EP'!$B$8,6)+DN$9),"TTT") = "Sa",
                                    TEXT((EDATE('Projektkostenkalkulation EP'!$B$8,6)+DN$9),"TTT") = "So",
                                    IF(ISNA(VLOOKUP(EDATE('Projektkostenkalkulation EP'!$B$8,6)+DN$9,Datenquellen!$F$7:$H$45,3,FALSE))," ",VLOOKUP(EDATE('Projektkostenkalkulation EP'!$B$8,6)+DN$9,Datenquellen!$F$7:$H$45,3,FALSE))="X"
                                    ),
                          "X",
                          ""
                          ),
               "X"
            )</f>
        <v/>
      </c>
      <c r="DP79" s="232" t="str">
        <f xml:space="preserve"> IF(TEXT((EDATE('Projektkostenkalkulation EP'!$B$8,6)+DO$9),"MM")=TEXT((EDATE('Projektkostenkalkulation EP'!$B$8,6)+(DO$9-1)),"MM"),
             IF(
                        OR(
                                    TEXT((EDATE('Projektkostenkalkulation EP'!$B$8,6)+DO$9),"TTT") = "Sa",
                                    TEXT((EDATE('Projektkostenkalkulation EP'!$B$8,6)+DO$9),"TTT") = "So",
                                    IF(ISNA(VLOOKUP(EDATE('Projektkostenkalkulation EP'!$B$8,6)+DO$9,Datenquellen!$F$7:$H$45,3,FALSE))," ",VLOOKUP(EDATE('Projektkostenkalkulation EP'!$B$8,6)+DO$9,Datenquellen!$F$7:$H$45,3,FALSE))="X"
                                    ),
                          "X",
                          ""
                          ),
               "X"
            )</f>
        <v/>
      </c>
      <c r="DQ79" s="232" t="str">
        <f xml:space="preserve"> IF(TEXT((EDATE('Projektkostenkalkulation EP'!$B$8,6)+DP$9),"MM")=TEXT((EDATE('Projektkostenkalkulation EP'!$B$8,6)+(DP$9-1)),"MM"),
             IF(
                        OR(
                                    TEXT((EDATE('Projektkostenkalkulation EP'!$B$8,6)+DP$9),"TTT") = "Sa",
                                    TEXT((EDATE('Projektkostenkalkulation EP'!$B$8,6)+DP$9),"TTT") = "So",
                                    IF(ISNA(VLOOKUP(EDATE('Projektkostenkalkulation EP'!$B$8,6)+DP$9,Datenquellen!$F$7:$H$45,3,FALSE))," ",VLOOKUP(EDATE('Projektkostenkalkulation EP'!$B$8,6)+DP$9,Datenquellen!$F$7:$H$45,3,FALSE))="X"
                                    ),
                          "X",
                          ""
                          ),
               "X"
            )</f>
        <v/>
      </c>
      <c r="DR79" s="232" t="str">
        <f xml:space="preserve"> IF(TEXT((EDATE('Projektkostenkalkulation EP'!$B$8,6)+DQ$9),"MM")=TEXT((EDATE('Projektkostenkalkulation EP'!$B$8,6)+(DQ$9-1)),"MM"),
             IF(
                        OR(
                                    TEXT((EDATE('Projektkostenkalkulation EP'!$B$8,6)+DQ$9),"TTT") = "Sa",
                                    TEXT((EDATE('Projektkostenkalkulation EP'!$B$8,6)+DQ$9),"TTT") = "So",
                                    IF(ISNA(VLOOKUP(EDATE('Projektkostenkalkulation EP'!$B$8,6)+DQ$9,Datenquellen!$F$7:$H$45,3,FALSE))," ",VLOOKUP(EDATE('Projektkostenkalkulation EP'!$B$8,6)+DQ$9,Datenquellen!$F$7:$H$45,3,FALSE))="X"
                                    ),
                          "X",
                          ""
                          ),
               "X"
            )</f>
        <v/>
      </c>
      <c r="DS79" s="232" t="str">
        <f xml:space="preserve"> IF(TEXT((EDATE('Projektkostenkalkulation EP'!$B$8,6)+DR$9),"MM")=TEXT((EDATE('Projektkostenkalkulation EP'!$B$8,6)+(DR$9-1)),"MM"),
             IF(
                        OR(
                                    TEXT((EDATE('Projektkostenkalkulation EP'!$B$8,6)+DR$9),"TTT") = "Sa",
                                    TEXT((EDATE('Projektkostenkalkulation EP'!$B$8,6)+DR$9),"TTT") = "So",
                                    IF(ISNA(VLOOKUP(EDATE('Projektkostenkalkulation EP'!$B$8,6)+DR$9,Datenquellen!$F$7:$H$45,3,FALSE))," ",VLOOKUP(EDATE('Projektkostenkalkulation EP'!$B$8,6)+DR$9,Datenquellen!$F$7:$H$45,3,FALSE))="X"
                                    ),
                          "X",
                          ""
                          ),
               "X"
            )</f>
        <v>X</v>
      </c>
      <c r="DT79" s="232" t="str">
        <f xml:space="preserve"> IF(TEXT((EDATE('Projektkostenkalkulation EP'!$B$8,6)+DS$9),"MM")=TEXT((EDATE('Projektkostenkalkulation EP'!$B$8,6)+(DS$9-1)),"MM"),
             IF(
                        OR(
                                    TEXT((EDATE('Projektkostenkalkulation EP'!$B$8,6)+DS$9),"TTT") = "Sa",
                                    TEXT((EDATE('Projektkostenkalkulation EP'!$B$8,6)+DS$9),"TTT") = "So",
                                    IF(ISNA(VLOOKUP(EDATE('Projektkostenkalkulation EP'!$B$8,6)+DS$9,Datenquellen!$F$7:$H$45,3,FALSE))," ",VLOOKUP(EDATE('Projektkostenkalkulation EP'!$B$8,6)+DS$9,Datenquellen!$F$7:$H$45,3,FALSE))="X"
                                    ),
                          "X",
                          ""
                          ),
               "X"
            )</f>
        <v>X</v>
      </c>
      <c r="DU79" s="232" t="str">
        <f xml:space="preserve"> IF(TEXT((EDATE('Projektkostenkalkulation EP'!$B$8,6)+DT$9),"MM")=TEXT((EDATE('Projektkostenkalkulation EP'!$B$8,6)+(DT$9-1)),"MM"),
             IF(
                        OR(
                                    TEXT((EDATE('Projektkostenkalkulation EP'!$B$8,6)+DT$9),"TTT") = "Sa",
                                    TEXT((EDATE('Projektkostenkalkulation EP'!$B$8,6)+DT$9),"TTT") = "So",
                                    IF(ISNA(VLOOKUP(EDATE('Projektkostenkalkulation EP'!$B$8,6)+DT$9,Datenquellen!$F$7:$H$45,3,FALSE))," ",VLOOKUP(EDATE('Projektkostenkalkulation EP'!$B$8,6)+DT$9,Datenquellen!$F$7:$H$45,3,FALSE))="X"
                                    ),
                          "X",
                          ""
                          ),
               "X"
            )</f>
        <v/>
      </c>
      <c r="DV79" s="232" t="str">
        <f xml:space="preserve"> IF(TEXT((EDATE('Projektkostenkalkulation EP'!$B$8,6)+DU$9),"MM")=TEXT((EDATE('Projektkostenkalkulation EP'!$B$8,6)+(DU$9-1)),"MM"),
             IF(
                        OR(
                                    TEXT((EDATE('Projektkostenkalkulation EP'!$B$8,6)+DU$9),"TTT") = "Sa",
                                    TEXT((EDATE('Projektkostenkalkulation EP'!$B$8,6)+DU$9),"TTT") = "So",
                                    IF(ISNA(VLOOKUP(EDATE('Projektkostenkalkulation EP'!$B$8,6)+DU$9,Datenquellen!$F$7:$H$45,3,FALSE))," ",VLOOKUP(EDATE('Projektkostenkalkulation EP'!$B$8,6)+DU$9,Datenquellen!$F$7:$H$45,3,FALSE))="X"
                                    ),
                          "X",
                          ""
                          ),
               "X"
            )</f>
        <v/>
      </c>
      <c r="DW79" s="232" t="str">
        <f xml:space="preserve"> IF(TEXT((EDATE('Projektkostenkalkulation EP'!$B$8,6)+DV$9),"MM")=TEXT((EDATE('Projektkostenkalkulation EP'!$B$8,6)+(DV$9-1)),"MM"),
             IF(
                        OR(
                                    TEXT((EDATE('Projektkostenkalkulation EP'!$B$8,6)+DV$9),"TTT") = "Sa",
                                    TEXT((EDATE('Projektkostenkalkulation EP'!$B$8,6)+DV$9),"TTT") = "So",
                                    IF(ISNA(VLOOKUP(EDATE('Projektkostenkalkulation EP'!$B$8,6)+DV$9,Datenquellen!$F$7:$H$45,3,FALSE))," ",VLOOKUP(EDATE('Projektkostenkalkulation EP'!$B$8,6)+DV$9,Datenquellen!$F$7:$H$45,3,FALSE))="X"
                                    ),
                          "X",
                          ""
                          ),
               "X"
            )</f>
        <v/>
      </c>
      <c r="DX79" s="232" t="str">
        <f xml:space="preserve"> IF(TEXT((EDATE('Projektkostenkalkulation EP'!$B$8,6)+DW$9),"MM")=TEXT((EDATE('Projektkostenkalkulation EP'!$B$8,6)+(DW$9-1)),"MM"),
             IF(
                        OR(
                                    TEXT((EDATE('Projektkostenkalkulation EP'!$B$8,6)+DW$9),"TTT") = "Sa",
                                    TEXT((EDATE('Projektkostenkalkulation EP'!$B$8,6)+DW$9),"TTT") = "So",
                                    IF(ISNA(VLOOKUP(EDATE('Projektkostenkalkulation EP'!$B$8,6)+DW$9,Datenquellen!$F$7:$H$45,3,FALSE))," ",VLOOKUP(EDATE('Projektkostenkalkulation EP'!$B$8,6)+DW$9,Datenquellen!$F$7:$H$45,3,FALSE))="X"
                                    ),
                          "X",
                          ""
                          ),
               "X"
            )</f>
        <v/>
      </c>
      <c r="DY79" s="232" t="str">
        <f xml:space="preserve"> IF(TEXT((EDATE('Projektkostenkalkulation EP'!$B$8,6)+DX$9),"MM")=TEXT((EDATE('Projektkostenkalkulation EP'!$B$8,6)+(DX$9-1)),"MM"),
             IF(
                        OR(
                                    TEXT((EDATE('Projektkostenkalkulation EP'!$B$8,6)+DX$9),"TTT") = "Sa",
                                    TEXT((EDATE('Projektkostenkalkulation EP'!$B$8,6)+DX$9),"TTT") = "So",
                                    IF(ISNA(VLOOKUP(EDATE('Projektkostenkalkulation EP'!$B$8,6)+DX$9,Datenquellen!$F$7:$H$45,3,FALSE))," ",VLOOKUP(EDATE('Projektkostenkalkulation EP'!$B$8,6)+DX$9,Datenquellen!$F$7:$H$45,3,FALSE))="X"
                                    ),
                          "X",
                          ""
                          ),
               "X"
            )</f>
        <v/>
      </c>
      <c r="DZ79" s="232" t="str">
        <f xml:space="preserve"> IF(TEXT((EDATE('Projektkostenkalkulation EP'!$B$8,6)+DY$9),"MM")=TEXT((EDATE('Projektkostenkalkulation EP'!$B$8,6)+(DY$9-1)),"MM"),
             IF(
                        OR(
                                    TEXT((EDATE('Projektkostenkalkulation EP'!$B$8,6)+DY$9),"TTT") = "Sa",
                                    TEXT((EDATE('Projektkostenkalkulation EP'!$B$8,6)+DY$9),"TTT") = "So",
                                    IF(ISNA(VLOOKUP(EDATE('Projektkostenkalkulation EP'!$B$8,6)+DY$9,Datenquellen!$F$7:$H$45,3,FALSE))," ",VLOOKUP(EDATE('Projektkostenkalkulation EP'!$B$8,6)+DY$9,Datenquellen!$F$7:$H$45,3,FALSE))="X"
                                    ),
                          "X",
                          ""
                          ),
               "X"
            )</f>
        <v>X</v>
      </c>
      <c r="EA79" s="232" t="str">
        <f xml:space="preserve"> IF(TEXT((EDATE('Projektkostenkalkulation EP'!$B$8,6)+DZ$9),"MM")=TEXT((EDATE('Projektkostenkalkulation EP'!$B$8,6)+(DZ$9-1)),"MM"),
             IF(
                        OR(
                                    TEXT((EDATE('Projektkostenkalkulation EP'!$B$8,6)+DZ$9),"TTT") = "Sa",
                                    TEXT((EDATE('Projektkostenkalkulation EP'!$B$8,6)+DZ$9),"TTT") = "So",
                                    IF(ISNA(VLOOKUP(EDATE('Projektkostenkalkulation EP'!$B$8,6)+DZ$9,Datenquellen!$F$7:$H$45,3,FALSE))," ",VLOOKUP(EDATE('Projektkostenkalkulation EP'!$B$8,6)+DZ$9,Datenquellen!$F$7:$H$45,3,FALSE))="X"
                                    ),
                          "X",
                          ""
                          ),
               "X"
            )</f>
        <v>X</v>
      </c>
      <c r="EB79" s="232" t="str">
        <f xml:space="preserve"> IF(TEXT((EDATE('Projektkostenkalkulation EP'!$B$8,6)+EA$9),"MM")=TEXT((EDATE('Projektkostenkalkulation EP'!$B$8,6)+(EA$9-1)),"MM"),
             IF(
                        OR(
                                    TEXT((EDATE('Projektkostenkalkulation EP'!$B$8,6)+EA$9),"TTT") = "Sa",
                                    TEXT((EDATE('Projektkostenkalkulation EP'!$B$8,6)+EA$9),"TTT") = "So",
                                    IF(ISNA(VLOOKUP(EDATE('Projektkostenkalkulation EP'!$B$8,6)+EA$9,Datenquellen!$F$7:$H$45,3,FALSE))," ",VLOOKUP(EDATE('Projektkostenkalkulation EP'!$B$8,6)+EA$9,Datenquellen!$F$7:$H$45,3,FALSE))="X"
                                    ),
                          "X",
                          ""
                          ),
               "X"
            )</f>
        <v/>
      </c>
      <c r="EC79" s="232" t="str">
        <f xml:space="preserve"> IF(TEXT((EDATE('Projektkostenkalkulation EP'!$B$8,6)+EB$9),"MM")=TEXT((EDATE('Projektkostenkalkulation EP'!$B$8,6)+(EB$9-1)),"MM"),
             IF(
                        OR(
                                    TEXT((EDATE('Projektkostenkalkulation EP'!$B$8,6)+EB$9),"TTT") = "Sa",
                                    TEXT((EDATE('Projektkostenkalkulation EP'!$B$8,6)+EB$9),"TTT") = "So",
                                    IF(ISNA(VLOOKUP(EDATE('Projektkostenkalkulation EP'!$B$8,6)+EB$9,Datenquellen!$F$7:$H$45,3,FALSE))," ",VLOOKUP(EDATE('Projektkostenkalkulation EP'!$B$8,6)+EB$9,Datenquellen!$F$7:$H$45,3,FALSE))="X"
                                    ),
                          "X",
                          ""
                          ),
               "X"
            )</f>
        <v/>
      </c>
      <c r="ED79" s="232" t="str">
        <f xml:space="preserve"> IF(TEXT((EDATE('Projektkostenkalkulation EP'!$B$8,6)+EC$9),"MM")=TEXT((EDATE('Projektkostenkalkulation EP'!$B$8,6)+(EC$9-1)),"MM"),
             IF(
                        OR(
                                    TEXT((EDATE('Projektkostenkalkulation EP'!$B$8,6)+EC$9),"TTT") = "Sa",
                                    TEXT((EDATE('Projektkostenkalkulation EP'!$B$8,6)+EC$9),"TTT") = "So",
                                    IF(ISNA(VLOOKUP(EDATE('Projektkostenkalkulation EP'!$B$8,6)+EC$9,Datenquellen!$F$7:$H$45,3,FALSE))," ",VLOOKUP(EDATE('Projektkostenkalkulation EP'!$B$8,6)+EC$9,Datenquellen!$F$7:$H$45,3,FALSE))="X"
                                    ),
                          "X",
                          ""
                          ),
               "X"
            )</f>
        <v/>
      </c>
      <c r="EE79" s="232" t="str">
        <f xml:space="preserve"> IF(TEXT((EDATE('Projektkostenkalkulation EP'!$B$8,6)+ED$9),"MM")=TEXT((EDATE('Projektkostenkalkulation EP'!$B$8,6)+(ED$9-1)),"MM"),
             IF(
                        OR(
                                    TEXT((EDATE('Projektkostenkalkulation EP'!$B$8,6)+ED$9),"TTT") = "Sa",
                                    TEXT((EDATE('Projektkostenkalkulation EP'!$B$8,6)+ED$9),"TTT") = "So",
                                    IF(ISNA(VLOOKUP(EDATE('Projektkostenkalkulation EP'!$B$8,6)+ED$9,Datenquellen!$F$7:$H$45,3,FALSE))," ",VLOOKUP(EDATE('Projektkostenkalkulation EP'!$B$8,6)+ED$9,Datenquellen!$F$7:$H$45,3,FALSE))="X"
                                    ),
                          "X",
                          ""
                          ),
               "X"
            )</f>
        <v/>
      </c>
      <c r="EF79" s="232" t="str">
        <f xml:space="preserve"> IF(TEXT((EDATE('Projektkostenkalkulation EP'!$B$8,6)+EE$9),"MM")=TEXT((EDATE('Projektkostenkalkulation EP'!$B$8,6)+(EE$9-1)),"MM"),
             IF(
                        OR(
                                    TEXT((EDATE('Projektkostenkalkulation EP'!$B$8,6)+EE$9),"TTT") = "Sa",
                                    TEXT((EDATE('Projektkostenkalkulation EP'!$B$8,6)+EE$9),"TTT") = "So",
                                    IF(ISNA(VLOOKUP(EDATE('Projektkostenkalkulation EP'!$B$8,6)+EE$9,Datenquellen!$F$7:$H$45,3,FALSE))," ",VLOOKUP(EDATE('Projektkostenkalkulation EP'!$B$8,6)+EE$9,Datenquellen!$F$7:$H$45,3,FALSE))="X"
                                    ),
                          "X",
                          ""
                          ),
               "X"
            )</f>
        <v/>
      </c>
      <c r="EG79" s="232" t="str">
        <f xml:space="preserve"> IF(TEXT((EDATE('Projektkostenkalkulation EP'!$B$8,6)+EF$9),"MM")=TEXT((EDATE('Projektkostenkalkulation EP'!$B$8,6)+(EF$9-1)),"MM"),
             IF(
                        OR(
                                    TEXT((EDATE('Projektkostenkalkulation EP'!$B$8,6)+EF$9),"TTT") = "Sa",
                                    TEXT((EDATE('Projektkostenkalkulation EP'!$B$8,6)+EF$9),"TTT") = "So",
                                    IF(ISNA(VLOOKUP(EDATE('Projektkostenkalkulation EP'!$B$8,6)+EF$9,Datenquellen!$F$7:$H$45,3,FALSE))," ",VLOOKUP(EDATE('Projektkostenkalkulation EP'!$B$8,6)+EF$9,Datenquellen!$F$7:$H$45,3,FALSE))="X"
                                    ),
                          "X",
                          ""
                          ),
               "X"
            )</f>
        <v>X</v>
      </c>
      <c r="EH79" s="232" t="str">
        <f xml:space="preserve"> IF(TEXT((EDATE('Projektkostenkalkulation EP'!$B$8,6)+EG$9),"MM")=TEXT((EDATE('Projektkostenkalkulation EP'!$B$8,6)+(EG$9-1)),"MM"),
             IF(
                        OR(
                                    TEXT((EDATE('Projektkostenkalkulation EP'!$B$8,6)+EG$9),"TTT") = "Sa",
                                    TEXT((EDATE('Projektkostenkalkulation EP'!$B$8,6)+EG$9),"TTT") = "So",
                                    IF(ISNA(VLOOKUP(EDATE('Projektkostenkalkulation EP'!$B$8,6)+EG$9,Datenquellen!$F$7:$H$45,3,FALSE))," ",VLOOKUP(EDATE('Projektkostenkalkulation EP'!$B$8,6)+EG$9,Datenquellen!$F$7:$H$45,3,FALSE))="X"
                                    ),
                          "X",
                          ""
                          ),
               "X"
            )</f>
        <v>X</v>
      </c>
      <c r="EI79" s="232" t="str">
        <f xml:space="preserve"> IF(TEXT((EDATE('Projektkostenkalkulation EP'!$B$8,6)+EH$9),"MM")=TEXT((EDATE('Projektkostenkalkulation EP'!$B$8,6)+(EH$9-1)),"MM"),
             IF(
                        OR(
                                    TEXT((EDATE('Projektkostenkalkulation EP'!$B$8,6)+EH$9),"TTT") = "Sa",
                                    TEXT((EDATE('Projektkostenkalkulation EP'!$B$8,6)+EH$9),"TTT") = "So",
                                    IF(ISNA(VLOOKUP(EDATE('Projektkostenkalkulation EP'!$B$8,6)+EH$9,Datenquellen!$F$7:$H$45,3,FALSE))," ",VLOOKUP(EDATE('Projektkostenkalkulation EP'!$B$8,6)+EH$9,Datenquellen!$F$7:$H$45,3,FALSE))="X"
                                    ),
                          "X",
                          ""
                          ),
               "X"
            )</f>
        <v/>
      </c>
      <c r="EJ79" s="232" t="str">
        <f xml:space="preserve"> IF(TEXT((EDATE('Projektkostenkalkulation EP'!$B$8,6)+EI$9),"MM")=TEXT((EDATE('Projektkostenkalkulation EP'!$B$8,6)+(EI$9-1)),"MM"),
             IF(
                        OR(
                                    TEXT((EDATE('Projektkostenkalkulation EP'!$B$8,6)+EI$9),"TTT") = "Sa",
                                    TEXT((EDATE('Projektkostenkalkulation EP'!$B$8,6)+EI$9),"TTT") = "So",
                                    IF(ISNA(VLOOKUP(EDATE('Projektkostenkalkulation EP'!$B$8,6)+EI$9,Datenquellen!$F$7:$H$45,3,FALSE))," ",VLOOKUP(EDATE('Projektkostenkalkulation EP'!$B$8,6)+EI$9,Datenquellen!$F$7:$H$45,3,FALSE))="X"
                                    ),
                          "X",
                          ""
                          ),
               "X"
            )</f>
        <v/>
      </c>
      <c r="EK79" s="233" t="str">
        <f xml:space="preserve"> IF(TEXT((EDATE('Projektkostenkalkulation EP'!$B$8,6)+EJ$9),"MM")=TEXT((EDATE('Projektkostenkalkulation EP'!$B$8,6)+(EJ$9-1)),"MM"),
             IF(
                        OR(
                                    TEXT((EDATE('Projektkostenkalkulation EP'!$B$8,6)+EJ$9),"TTT") = "Sa",
                                    TEXT((EDATE('Projektkostenkalkulation EP'!$B$8,6)+EJ$9),"TTT") = "So",
                                    IF(ISNA(VLOOKUP(EDATE('Projektkostenkalkulation EP'!$B$8,6)+EJ$9,Datenquellen!$F$7:$H$45,3,FALSE))," ",VLOOKUP(EDATE('Projektkostenkalkulation EP'!$B$8,6)+EJ$9,Datenquellen!$F$7:$H$45,3,FALSE))="X"
                                    ),
                          "X",
                          ""
                          ),
               "X"
            )</f>
        <v/>
      </c>
      <c r="EL79" s="234"/>
      <c r="EM79" s="235"/>
      <c r="EN79" s="476"/>
      <c r="EO79" s="473"/>
      <c r="EP79" s="231"/>
      <c r="EQ79" s="232" t="str">
        <f>IF(
            OR(
                     TEXT(EDATE('Projektkostenkalkulation EP'!$B$8,6),"TTT") = "Sa",
                     TEXT(EDATE('Projektkostenkalkulation EP'!$B$8,6),"TTT") = "So",
                     IF(ISNA(VLOOKUP(EDATE('Projektkostenkalkulation EP'!$B$8,6),Datenquellen!$F$7:$H$45,3,FALSE))," ",VLOOKUP(EDATE('Projektkostenkalkulation EP'!$B$8,6),Datenquellen!$F$7:$H$45,3,FALSE))="X"
                            ),
                    "X",
                    ""
            )</f>
        <v/>
      </c>
      <c r="ER79" s="232" t="str">
        <f xml:space="preserve"> IF(TEXT((EDATE('Projektkostenkalkulation EP'!$B$8,6)+EQ$9),"MM")=TEXT((EDATE('Projektkostenkalkulation EP'!$B$8,6)+(EQ$9-1)),"MM"),
             IF(
                        OR(
                                    TEXT((EDATE('Projektkostenkalkulation EP'!$B$8,6)+EQ$9),"TTT") = "Sa",
                                    TEXT((EDATE('Projektkostenkalkulation EP'!$B$8,6)+EQ$9),"TTT") = "So",
                                    IF(ISNA(VLOOKUP(EDATE('Projektkostenkalkulation EP'!$B$8,6)+EQ$9,Datenquellen!$F$7:$H$45,3,FALSE))," ",VLOOKUP(EDATE('Projektkostenkalkulation EP'!$B$8,6)+EQ$9,Datenquellen!$F$7:$H$45,3,FALSE))="X"
                                    ),
                          "X",
                          ""
                          ),
               "X"
            )</f>
        <v/>
      </c>
      <c r="ES79" s="232" t="str">
        <f xml:space="preserve"> IF(TEXT((EDATE('Projektkostenkalkulation EP'!$B$8,6)+ER$9),"MM")=TEXT((EDATE('Projektkostenkalkulation EP'!$B$8,6)+(ER$9-1)),"MM"),
             IF(
                        OR(
                                    TEXT((EDATE('Projektkostenkalkulation EP'!$B$8,6)+ER$9),"TTT") = "Sa",
                                    TEXT((EDATE('Projektkostenkalkulation EP'!$B$8,6)+ER$9),"TTT") = "So",
                                    IF(ISNA(VLOOKUP(EDATE('Projektkostenkalkulation EP'!$B$8,6)+ER$9,Datenquellen!$F$7:$H$45,3,FALSE))," ",VLOOKUP(EDATE('Projektkostenkalkulation EP'!$B$8,6)+ER$9,Datenquellen!$F$7:$H$45,3,FALSE))="X"
                                    ),
                          "X",
                          ""
                          ),
               "X"
            )</f>
        <v/>
      </c>
      <c r="ET79" s="232" t="str">
        <f xml:space="preserve"> IF(TEXT((EDATE('Projektkostenkalkulation EP'!$B$8,6)+ES$9),"MM")=TEXT((EDATE('Projektkostenkalkulation EP'!$B$8,6)+(ES$9-1)),"MM"),
             IF(
                        OR(
                                    TEXT((EDATE('Projektkostenkalkulation EP'!$B$8,6)+ES$9),"TTT") = "Sa",
                                    TEXT((EDATE('Projektkostenkalkulation EP'!$B$8,6)+ES$9),"TTT") = "So",
                                    IF(ISNA(VLOOKUP(EDATE('Projektkostenkalkulation EP'!$B$8,6)+ES$9,Datenquellen!$F$7:$H$45,3,FALSE))," ",VLOOKUP(EDATE('Projektkostenkalkulation EP'!$B$8,6)+ES$9,Datenquellen!$F$7:$H$45,3,FALSE))="X"
                                    ),
                          "X",
                          ""
                          ),
               "X"
            )</f>
        <v/>
      </c>
      <c r="EU79" s="232" t="str">
        <f xml:space="preserve"> IF(TEXT((EDATE('Projektkostenkalkulation EP'!$B$8,6)+ET$9),"MM")=TEXT((EDATE('Projektkostenkalkulation EP'!$B$8,6)+(ET$9-1)),"MM"),
             IF(
                        OR(
                                    TEXT((EDATE('Projektkostenkalkulation EP'!$B$8,6)+ET$9),"TTT") = "Sa",
                                    TEXT((EDATE('Projektkostenkalkulation EP'!$B$8,6)+ET$9),"TTT") = "So",
                                    IF(ISNA(VLOOKUP(EDATE('Projektkostenkalkulation EP'!$B$8,6)+ET$9,Datenquellen!$F$7:$H$45,3,FALSE))," ",VLOOKUP(EDATE('Projektkostenkalkulation EP'!$B$8,6)+ET$9,Datenquellen!$F$7:$H$45,3,FALSE))="X"
                                    ),
                          "X",
                          ""
                          ),
               "X"
            )</f>
        <v/>
      </c>
      <c r="EV79" s="232" t="str">
        <f xml:space="preserve"> IF(TEXT((EDATE('Projektkostenkalkulation EP'!$B$8,6)+EU$9),"MM")=TEXT((EDATE('Projektkostenkalkulation EP'!$B$8,6)+(EU$9-1)),"MM"),
             IF(
                        OR(
                                    TEXT((EDATE('Projektkostenkalkulation EP'!$B$8,6)+EU$9),"TTT") = "Sa",
                                    TEXT((EDATE('Projektkostenkalkulation EP'!$B$8,6)+EU$9),"TTT") = "So",
                                    IF(ISNA(VLOOKUP(EDATE('Projektkostenkalkulation EP'!$B$8,6)+EU$9,Datenquellen!$F$7:$H$45,3,FALSE))," ",VLOOKUP(EDATE('Projektkostenkalkulation EP'!$B$8,6)+EU$9,Datenquellen!$F$7:$H$45,3,FALSE))="X"
                                    ),
                          "X",
                          ""
                          ),
               "X"
            )</f>
        <v>X</v>
      </c>
      <c r="EW79" s="232" t="str">
        <f xml:space="preserve"> IF(TEXT((EDATE('Projektkostenkalkulation EP'!$B$8,6)+EV$9),"MM")=TEXT((EDATE('Projektkostenkalkulation EP'!$B$8,6)+(EV$9-1)),"MM"),
             IF(
                        OR(
                                    TEXT((EDATE('Projektkostenkalkulation EP'!$B$8,6)+EV$9),"TTT") = "Sa",
                                    TEXT((EDATE('Projektkostenkalkulation EP'!$B$8,6)+EV$9),"TTT") = "So",
                                    IF(ISNA(VLOOKUP(EDATE('Projektkostenkalkulation EP'!$B$8,6)+EV$9,Datenquellen!$F$7:$H$45,3,FALSE))," ",VLOOKUP(EDATE('Projektkostenkalkulation EP'!$B$8,6)+EV$9,Datenquellen!$F$7:$H$45,3,FALSE))="X"
                                    ),
                          "X",
                          ""
                          ),
               "X"
            )</f>
        <v>X</v>
      </c>
      <c r="EX79" s="232" t="str">
        <f xml:space="preserve"> IF(TEXT((EDATE('Projektkostenkalkulation EP'!$B$8,6)+EW$9),"MM")=TEXT((EDATE('Projektkostenkalkulation EP'!$B$8,6)+(EW$9-1)),"MM"),
             IF(
                        OR(
                                    TEXT((EDATE('Projektkostenkalkulation EP'!$B$8,6)+EW$9),"TTT") = "Sa",
                                    TEXT((EDATE('Projektkostenkalkulation EP'!$B$8,6)+EW$9),"TTT") = "So",
                                    IF(ISNA(VLOOKUP(EDATE('Projektkostenkalkulation EP'!$B$8,6)+EW$9,Datenquellen!$F$7:$H$45,3,FALSE))," ",VLOOKUP(EDATE('Projektkostenkalkulation EP'!$B$8,6)+EW$9,Datenquellen!$F$7:$H$45,3,FALSE))="X"
                                    ),
                          "X",
                          ""
                          ),
               "X"
            )</f>
        <v/>
      </c>
      <c r="EY79" s="232" t="str">
        <f xml:space="preserve"> IF(TEXT((EDATE('Projektkostenkalkulation EP'!$B$8,6)+EX$9),"MM")=TEXT((EDATE('Projektkostenkalkulation EP'!$B$8,6)+(EX$9-1)),"MM"),
             IF(
                        OR(
                                    TEXT((EDATE('Projektkostenkalkulation EP'!$B$8,6)+EX$9),"TTT") = "Sa",
                                    TEXT((EDATE('Projektkostenkalkulation EP'!$B$8,6)+EX$9),"TTT") = "So",
                                    IF(ISNA(VLOOKUP(EDATE('Projektkostenkalkulation EP'!$B$8,6)+EX$9,Datenquellen!$F$7:$H$45,3,FALSE))," ",VLOOKUP(EDATE('Projektkostenkalkulation EP'!$B$8,6)+EX$9,Datenquellen!$F$7:$H$45,3,FALSE))="X"
                                    ),
                          "X",
                          ""
                          ),
               "X"
            )</f>
        <v/>
      </c>
      <c r="EZ79" s="232" t="str">
        <f xml:space="preserve"> IF(TEXT((EDATE('Projektkostenkalkulation EP'!$B$8,6)+EY$9),"MM")=TEXT((EDATE('Projektkostenkalkulation EP'!$B$8,6)+(EY$9-1)),"MM"),
             IF(
                        OR(
                                    TEXT((EDATE('Projektkostenkalkulation EP'!$B$8,6)+EY$9),"TTT") = "Sa",
                                    TEXT((EDATE('Projektkostenkalkulation EP'!$B$8,6)+EY$9),"TTT") = "So",
                                    IF(ISNA(VLOOKUP(EDATE('Projektkostenkalkulation EP'!$B$8,6)+EY$9,Datenquellen!$F$7:$H$45,3,FALSE))," ",VLOOKUP(EDATE('Projektkostenkalkulation EP'!$B$8,6)+EY$9,Datenquellen!$F$7:$H$45,3,FALSE))="X"
                                    ),
                          "X",
                          ""
                          ),
               "X"
            )</f>
        <v/>
      </c>
      <c r="FA79" s="232" t="str">
        <f xml:space="preserve"> IF(TEXT((EDATE('Projektkostenkalkulation EP'!$B$8,6)+EZ$9),"MM")=TEXT((EDATE('Projektkostenkalkulation EP'!$B$8,6)+(EZ$9-1)),"MM"),
             IF(
                        OR(
                                    TEXT((EDATE('Projektkostenkalkulation EP'!$B$8,6)+EZ$9),"TTT") = "Sa",
                                    TEXT((EDATE('Projektkostenkalkulation EP'!$B$8,6)+EZ$9),"TTT") = "So",
                                    IF(ISNA(VLOOKUP(EDATE('Projektkostenkalkulation EP'!$B$8,6)+EZ$9,Datenquellen!$F$7:$H$45,3,FALSE))," ",VLOOKUP(EDATE('Projektkostenkalkulation EP'!$B$8,6)+EZ$9,Datenquellen!$F$7:$H$45,3,FALSE))="X"
                                    ),
                          "X",
                          ""
                          ),
               "X"
            )</f>
        <v/>
      </c>
      <c r="FB79" s="232" t="str">
        <f xml:space="preserve"> IF(TEXT((EDATE('Projektkostenkalkulation EP'!$B$8,6)+FA$9),"MM")=TEXT((EDATE('Projektkostenkalkulation EP'!$B$8,6)+(FA$9-1)),"MM"),
             IF(
                        OR(
                                    TEXT((EDATE('Projektkostenkalkulation EP'!$B$8,6)+FA$9),"TTT") = "Sa",
                                    TEXT((EDATE('Projektkostenkalkulation EP'!$B$8,6)+FA$9),"TTT") = "So",
                                    IF(ISNA(VLOOKUP(EDATE('Projektkostenkalkulation EP'!$B$8,6)+FA$9,Datenquellen!$F$7:$H$45,3,FALSE))," ",VLOOKUP(EDATE('Projektkostenkalkulation EP'!$B$8,6)+FA$9,Datenquellen!$F$7:$H$45,3,FALSE))="X"
                                    ),
                          "X",
                          ""
                          ),
               "X"
            )</f>
        <v/>
      </c>
      <c r="FC79" s="232" t="str">
        <f xml:space="preserve"> IF(TEXT((EDATE('Projektkostenkalkulation EP'!$B$8,6)+FB$9),"MM")=TEXT((EDATE('Projektkostenkalkulation EP'!$B$8,6)+(FB$9-1)),"MM"),
             IF(
                        OR(
                                    TEXT((EDATE('Projektkostenkalkulation EP'!$B$8,6)+FB$9),"TTT") = "Sa",
                                    TEXT((EDATE('Projektkostenkalkulation EP'!$B$8,6)+FB$9),"TTT") = "So",
                                    IF(ISNA(VLOOKUP(EDATE('Projektkostenkalkulation EP'!$B$8,6)+FB$9,Datenquellen!$F$7:$H$45,3,FALSE))," ",VLOOKUP(EDATE('Projektkostenkalkulation EP'!$B$8,6)+FB$9,Datenquellen!$F$7:$H$45,3,FALSE))="X"
                                    ),
                          "X",
                          ""
                          ),
               "X"
            )</f>
        <v>X</v>
      </c>
      <c r="FD79" s="232" t="str">
        <f xml:space="preserve"> IF(TEXT((EDATE('Projektkostenkalkulation EP'!$B$8,6)+FC$9),"MM")=TEXT((EDATE('Projektkostenkalkulation EP'!$B$8,6)+(FC$9-1)),"MM"),
             IF(
                        OR(
                                    TEXT((EDATE('Projektkostenkalkulation EP'!$B$8,6)+FC$9),"TTT") = "Sa",
                                    TEXT((EDATE('Projektkostenkalkulation EP'!$B$8,6)+FC$9),"TTT") = "So",
                                    IF(ISNA(VLOOKUP(EDATE('Projektkostenkalkulation EP'!$B$8,6)+FC$9,Datenquellen!$F$7:$H$45,3,FALSE))," ",VLOOKUP(EDATE('Projektkostenkalkulation EP'!$B$8,6)+FC$9,Datenquellen!$F$7:$H$45,3,FALSE))="X"
                                    ),
                          "X",
                          ""
                          ),
               "X"
            )</f>
        <v>X</v>
      </c>
      <c r="FE79" s="232" t="str">
        <f xml:space="preserve"> IF(TEXT((EDATE('Projektkostenkalkulation EP'!$B$8,6)+FD$9),"MM")=TEXT((EDATE('Projektkostenkalkulation EP'!$B$8,6)+(FD$9-1)),"MM"),
             IF(
                        OR(
                                    TEXT((EDATE('Projektkostenkalkulation EP'!$B$8,6)+FD$9),"TTT") = "Sa",
                                    TEXT((EDATE('Projektkostenkalkulation EP'!$B$8,6)+FD$9),"TTT") = "So",
                                    IF(ISNA(VLOOKUP(EDATE('Projektkostenkalkulation EP'!$B$8,6)+FD$9,Datenquellen!$F$7:$H$45,3,FALSE))," ",VLOOKUP(EDATE('Projektkostenkalkulation EP'!$B$8,6)+FD$9,Datenquellen!$F$7:$H$45,3,FALSE))="X"
                                    ),
                          "X",
                          ""
                          ),
               "X"
            )</f>
        <v/>
      </c>
      <c r="FF79" s="232" t="str">
        <f xml:space="preserve"> IF(TEXT((EDATE('Projektkostenkalkulation EP'!$B$8,6)+FE$9),"MM")=TEXT((EDATE('Projektkostenkalkulation EP'!$B$8,6)+(FE$9-1)),"MM"),
             IF(
                        OR(
                                    TEXT((EDATE('Projektkostenkalkulation EP'!$B$8,6)+FE$9),"TTT") = "Sa",
                                    TEXT((EDATE('Projektkostenkalkulation EP'!$B$8,6)+FE$9),"TTT") = "So",
                                    IF(ISNA(VLOOKUP(EDATE('Projektkostenkalkulation EP'!$B$8,6)+FE$9,Datenquellen!$F$7:$H$45,3,FALSE))," ",VLOOKUP(EDATE('Projektkostenkalkulation EP'!$B$8,6)+FE$9,Datenquellen!$F$7:$H$45,3,FALSE))="X"
                                    ),
                          "X",
                          ""
                          ),
               "X"
            )</f>
        <v/>
      </c>
      <c r="FG79" s="232" t="str">
        <f xml:space="preserve"> IF(TEXT((EDATE('Projektkostenkalkulation EP'!$B$8,6)+FF$9),"MM")=TEXT((EDATE('Projektkostenkalkulation EP'!$B$8,6)+(FF$9-1)),"MM"),
             IF(
                        OR(
                                    TEXT((EDATE('Projektkostenkalkulation EP'!$B$8,6)+FF$9),"TTT") = "Sa",
                                    TEXT((EDATE('Projektkostenkalkulation EP'!$B$8,6)+FF$9),"TTT") = "So",
                                    IF(ISNA(VLOOKUP(EDATE('Projektkostenkalkulation EP'!$B$8,6)+FF$9,Datenquellen!$F$7:$H$45,3,FALSE))," ",VLOOKUP(EDATE('Projektkostenkalkulation EP'!$B$8,6)+FF$9,Datenquellen!$F$7:$H$45,3,FALSE))="X"
                                    ),
                          "X",
                          ""
                          ),
               "X"
            )</f>
        <v/>
      </c>
      <c r="FH79" s="232" t="str">
        <f xml:space="preserve"> IF(TEXT((EDATE('Projektkostenkalkulation EP'!$B$8,6)+FG$9),"MM")=TEXT((EDATE('Projektkostenkalkulation EP'!$B$8,6)+(FG$9-1)),"MM"),
             IF(
                        OR(
                                    TEXT((EDATE('Projektkostenkalkulation EP'!$B$8,6)+FG$9),"TTT") = "Sa",
                                    TEXT((EDATE('Projektkostenkalkulation EP'!$B$8,6)+FG$9),"TTT") = "So",
                                    IF(ISNA(VLOOKUP(EDATE('Projektkostenkalkulation EP'!$B$8,6)+FG$9,Datenquellen!$F$7:$H$45,3,FALSE))," ",VLOOKUP(EDATE('Projektkostenkalkulation EP'!$B$8,6)+FG$9,Datenquellen!$F$7:$H$45,3,FALSE))="X"
                                    ),
                          "X",
                          ""
                          ),
               "X"
            )</f>
        <v/>
      </c>
      <c r="FI79" s="232" t="str">
        <f xml:space="preserve"> IF(TEXT((EDATE('Projektkostenkalkulation EP'!$B$8,6)+FH$9),"MM")=TEXT((EDATE('Projektkostenkalkulation EP'!$B$8,6)+(FH$9-1)),"MM"),
             IF(
                        OR(
                                    TEXT((EDATE('Projektkostenkalkulation EP'!$B$8,6)+FH$9),"TTT") = "Sa",
                                    TEXT((EDATE('Projektkostenkalkulation EP'!$B$8,6)+FH$9),"TTT") = "So",
                                    IF(ISNA(VLOOKUP(EDATE('Projektkostenkalkulation EP'!$B$8,6)+FH$9,Datenquellen!$F$7:$H$45,3,FALSE))," ",VLOOKUP(EDATE('Projektkostenkalkulation EP'!$B$8,6)+FH$9,Datenquellen!$F$7:$H$45,3,FALSE))="X"
                                    ),
                          "X",
                          ""
                          ),
               "X"
            )</f>
        <v/>
      </c>
      <c r="FJ79" s="232" t="str">
        <f xml:space="preserve"> IF(TEXT((EDATE('Projektkostenkalkulation EP'!$B$8,6)+FI$9),"MM")=TEXT((EDATE('Projektkostenkalkulation EP'!$B$8,6)+(FI$9-1)),"MM"),
             IF(
                        OR(
                                    TEXT((EDATE('Projektkostenkalkulation EP'!$B$8,6)+FI$9),"TTT") = "Sa",
                                    TEXT((EDATE('Projektkostenkalkulation EP'!$B$8,6)+FI$9),"TTT") = "So",
                                    IF(ISNA(VLOOKUP(EDATE('Projektkostenkalkulation EP'!$B$8,6)+FI$9,Datenquellen!$F$7:$H$45,3,FALSE))," ",VLOOKUP(EDATE('Projektkostenkalkulation EP'!$B$8,6)+FI$9,Datenquellen!$F$7:$H$45,3,FALSE))="X"
                                    ),
                          "X",
                          ""
                          ),
               "X"
            )</f>
        <v>X</v>
      </c>
      <c r="FK79" s="232" t="str">
        <f xml:space="preserve"> IF(TEXT((EDATE('Projektkostenkalkulation EP'!$B$8,6)+FJ$9),"MM")=TEXT((EDATE('Projektkostenkalkulation EP'!$B$8,6)+(FJ$9-1)),"MM"),
             IF(
                        OR(
                                    TEXT((EDATE('Projektkostenkalkulation EP'!$B$8,6)+FJ$9),"TTT") = "Sa",
                                    TEXT((EDATE('Projektkostenkalkulation EP'!$B$8,6)+FJ$9),"TTT") = "So",
                                    IF(ISNA(VLOOKUP(EDATE('Projektkostenkalkulation EP'!$B$8,6)+FJ$9,Datenquellen!$F$7:$H$45,3,FALSE))," ",VLOOKUP(EDATE('Projektkostenkalkulation EP'!$B$8,6)+FJ$9,Datenquellen!$F$7:$H$45,3,FALSE))="X"
                                    ),
                          "X",
                          ""
                          ),
               "X"
            )</f>
        <v>X</v>
      </c>
      <c r="FL79" s="232" t="str">
        <f xml:space="preserve"> IF(TEXT((EDATE('Projektkostenkalkulation EP'!$B$8,6)+FK$9),"MM")=TEXT((EDATE('Projektkostenkalkulation EP'!$B$8,6)+(FK$9-1)),"MM"),
             IF(
                        OR(
                                    TEXT((EDATE('Projektkostenkalkulation EP'!$B$8,6)+FK$9),"TTT") = "Sa",
                                    TEXT((EDATE('Projektkostenkalkulation EP'!$B$8,6)+FK$9),"TTT") = "So",
                                    IF(ISNA(VLOOKUP(EDATE('Projektkostenkalkulation EP'!$B$8,6)+FK$9,Datenquellen!$F$7:$H$45,3,FALSE))," ",VLOOKUP(EDATE('Projektkostenkalkulation EP'!$B$8,6)+FK$9,Datenquellen!$F$7:$H$45,3,FALSE))="X"
                                    ),
                          "X",
                          ""
                          ),
               "X"
            )</f>
        <v/>
      </c>
      <c r="FM79" s="232" t="str">
        <f xml:space="preserve"> IF(TEXT((EDATE('Projektkostenkalkulation EP'!$B$8,6)+FL$9),"MM")=TEXT((EDATE('Projektkostenkalkulation EP'!$B$8,6)+(FL$9-1)),"MM"),
             IF(
                        OR(
                                    TEXT((EDATE('Projektkostenkalkulation EP'!$B$8,6)+FL$9),"TTT") = "Sa",
                                    TEXT((EDATE('Projektkostenkalkulation EP'!$B$8,6)+FL$9),"TTT") = "So",
                                    IF(ISNA(VLOOKUP(EDATE('Projektkostenkalkulation EP'!$B$8,6)+FL$9,Datenquellen!$F$7:$H$45,3,FALSE))," ",VLOOKUP(EDATE('Projektkostenkalkulation EP'!$B$8,6)+FL$9,Datenquellen!$F$7:$H$45,3,FALSE))="X"
                                    ),
                          "X",
                          ""
                          ),
               "X"
            )</f>
        <v/>
      </c>
      <c r="FN79" s="232" t="str">
        <f xml:space="preserve"> IF(TEXT((EDATE('Projektkostenkalkulation EP'!$B$8,6)+FM$9),"MM")=TEXT((EDATE('Projektkostenkalkulation EP'!$B$8,6)+(FM$9-1)),"MM"),
             IF(
                        OR(
                                    TEXT((EDATE('Projektkostenkalkulation EP'!$B$8,6)+FM$9),"TTT") = "Sa",
                                    TEXT((EDATE('Projektkostenkalkulation EP'!$B$8,6)+FM$9),"TTT") = "So",
                                    IF(ISNA(VLOOKUP(EDATE('Projektkostenkalkulation EP'!$B$8,6)+FM$9,Datenquellen!$F$7:$H$45,3,FALSE))," ",VLOOKUP(EDATE('Projektkostenkalkulation EP'!$B$8,6)+FM$9,Datenquellen!$F$7:$H$45,3,FALSE))="X"
                                    ),
                          "X",
                          ""
                          ),
               "X"
            )</f>
        <v/>
      </c>
      <c r="FO79" s="232" t="str">
        <f xml:space="preserve"> IF(TEXT((EDATE('Projektkostenkalkulation EP'!$B$8,6)+FN$9),"MM")=TEXT((EDATE('Projektkostenkalkulation EP'!$B$8,6)+(FN$9-1)),"MM"),
             IF(
                        OR(
                                    TEXT((EDATE('Projektkostenkalkulation EP'!$B$8,6)+FN$9),"TTT") = "Sa",
                                    TEXT((EDATE('Projektkostenkalkulation EP'!$B$8,6)+FN$9),"TTT") = "So",
                                    IF(ISNA(VLOOKUP(EDATE('Projektkostenkalkulation EP'!$B$8,6)+FN$9,Datenquellen!$F$7:$H$45,3,FALSE))," ",VLOOKUP(EDATE('Projektkostenkalkulation EP'!$B$8,6)+FN$9,Datenquellen!$F$7:$H$45,3,FALSE))="X"
                                    ),
                          "X",
                          ""
                          ),
               "X"
            )</f>
        <v/>
      </c>
      <c r="FP79" s="232" t="str">
        <f xml:space="preserve"> IF(TEXT((EDATE('Projektkostenkalkulation EP'!$B$8,6)+FO$9),"MM")=TEXT((EDATE('Projektkostenkalkulation EP'!$B$8,6)+(FO$9-1)),"MM"),
             IF(
                        OR(
                                    TEXT((EDATE('Projektkostenkalkulation EP'!$B$8,6)+FO$9),"TTT") = "Sa",
                                    TEXT((EDATE('Projektkostenkalkulation EP'!$B$8,6)+FO$9),"TTT") = "So",
                                    IF(ISNA(VLOOKUP(EDATE('Projektkostenkalkulation EP'!$B$8,6)+FO$9,Datenquellen!$F$7:$H$45,3,FALSE))," ",VLOOKUP(EDATE('Projektkostenkalkulation EP'!$B$8,6)+FO$9,Datenquellen!$F$7:$H$45,3,FALSE))="X"
                                    ),
                          "X",
                          ""
                          ),
               "X"
            )</f>
        <v/>
      </c>
      <c r="FQ79" s="232" t="str">
        <f xml:space="preserve"> IF(TEXT((EDATE('Projektkostenkalkulation EP'!$B$8,6)+FP$9),"MM")=TEXT((EDATE('Projektkostenkalkulation EP'!$B$8,6)+(FP$9-1)),"MM"),
             IF(
                        OR(
                                    TEXT((EDATE('Projektkostenkalkulation EP'!$B$8,6)+FP$9),"TTT") = "Sa",
                                    TEXT((EDATE('Projektkostenkalkulation EP'!$B$8,6)+FP$9),"TTT") = "So",
                                    IF(ISNA(VLOOKUP(EDATE('Projektkostenkalkulation EP'!$B$8,6)+FP$9,Datenquellen!$F$7:$H$45,3,FALSE))," ",VLOOKUP(EDATE('Projektkostenkalkulation EP'!$B$8,6)+FP$9,Datenquellen!$F$7:$H$45,3,FALSE))="X"
                                    ),
                          "X",
                          ""
                          ),
               "X"
            )</f>
        <v>X</v>
      </c>
      <c r="FR79" s="232" t="str">
        <f xml:space="preserve"> IF(TEXT((EDATE('Projektkostenkalkulation EP'!$B$8,6)+FQ$9),"MM")=TEXT((EDATE('Projektkostenkalkulation EP'!$B$8,6)+(FQ$9-1)),"MM"),
             IF(
                        OR(
                                    TEXT((EDATE('Projektkostenkalkulation EP'!$B$8,6)+FQ$9),"TTT") = "Sa",
                                    TEXT((EDATE('Projektkostenkalkulation EP'!$B$8,6)+FQ$9),"TTT") = "So",
                                    IF(ISNA(VLOOKUP(EDATE('Projektkostenkalkulation EP'!$B$8,6)+FQ$9,Datenquellen!$F$7:$H$45,3,FALSE))," ",VLOOKUP(EDATE('Projektkostenkalkulation EP'!$B$8,6)+FQ$9,Datenquellen!$F$7:$H$45,3,FALSE))="X"
                                    ),
                          "X",
                          ""
                          ),
               "X"
            )</f>
        <v>X</v>
      </c>
      <c r="FS79" s="232" t="str">
        <f xml:space="preserve"> IF(TEXT((EDATE('Projektkostenkalkulation EP'!$B$8,6)+FR$9),"MM")=TEXT((EDATE('Projektkostenkalkulation EP'!$B$8,6)+(FR$9-1)),"MM"),
             IF(
                        OR(
                                    TEXT((EDATE('Projektkostenkalkulation EP'!$B$8,6)+FR$9),"TTT") = "Sa",
                                    TEXT((EDATE('Projektkostenkalkulation EP'!$B$8,6)+FR$9),"TTT") = "So",
                                    IF(ISNA(VLOOKUP(EDATE('Projektkostenkalkulation EP'!$B$8,6)+FR$9,Datenquellen!$F$7:$H$45,3,FALSE))," ",VLOOKUP(EDATE('Projektkostenkalkulation EP'!$B$8,6)+FR$9,Datenquellen!$F$7:$H$45,3,FALSE))="X"
                                    ),
                          "X",
                          ""
                          ),
               "X"
            )</f>
        <v/>
      </c>
      <c r="FT79" s="232" t="str">
        <f xml:space="preserve"> IF(TEXT((EDATE('Projektkostenkalkulation EP'!$B$8,6)+FS$9),"MM")=TEXT((EDATE('Projektkostenkalkulation EP'!$B$8,6)+(FS$9-1)),"MM"),
             IF(
                        OR(
                                    TEXT((EDATE('Projektkostenkalkulation EP'!$B$8,6)+FS$9),"TTT") = "Sa",
                                    TEXT((EDATE('Projektkostenkalkulation EP'!$B$8,6)+FS$9),"TTT") = "So",
                                    IF(ISNA(VLOOKUP(EDATE('Projektkostenkalkulation EP'!$B$8,6)+FS$9,Datenquellen!$F$7:$H$45,3,FALSE))," ",VLOOKUP(EDATE('Projektkostenkalkulation EP'!$B$8,6)+FS$9,Datenquellen!$F$7:$H$45,3,FALSE))="X"
                                    ),
                          "X",
                          ""
                          ),
               "X"
            )</f>
        <v/>
      </c>
      <c r="FU79" s="233" t="str">
        <f xml:space="preserve"> IF(TEXT((EDATE('Projektkostenkalkulation EP'!$B$8,6)+FT$9),"MM")=TEXT((EDATE('Projektkostenkalkulation EP'!$B$8,6)+(FT$9-1)),"MM"),
             IF(
                        OR(
                                    TEXT((EDATE('Projektkostenkalkulation EP'!$B$8,6)+FT$9),"TTT") = "Sa",
                                    TEXT((EDATE('Projektkostenkalkulation EP'!$B$8,6)+FT$9),"TTT") = "So",
                                    IF(ISNA(VLOOKUP(EDATE('Projektkostenkalkulation EP'!$B$8,6)+FT$9,Datenquellen!$F$7:$H$45,3,FALSE))," ",VLOOKUP(EDATE('Projektkostenkalkulation EP'!$B$8,6)+FT$9,Datenquellen!$F$7:$H$45,3,FALSE))="X"
                                    ),
                          "X",
                          ""
                          ),
               "X"
            )</f>
        <v/>
      </c>
      <c r="FV79" s="234"/>
      <c r="FW79" s="235"/>
      <c r="FX79" s="476"/>
      <c r="FY79" s="473"/>
      <c r="FZ79" s="231"/>
      <c r="GA79" s="232" t="str">
        <f>IF(
            OR(
                     TEXT(EDATE('Projektkostenkalkulation EP'!$B$8,6),"TTT") = "Sa",
                     TEXT(EDATE('Projektkostenkalkulation EP'!$B$8,6),"TTT") = "So",
                     IF(ISNA(VLOOKUP(EDATE('Projektkostenkalkulation EP'!$B$8,6),Datenquellen!$F$7:$H$45,3,FALSE))," ",VLOOKUP(EDATE('Projektkostenkalkulation EP'!$B$8,6),Datenquellen!$F$7:$H$45,3,FALSE))="X"
                            ),
                    "X",
                    ""
            )</f>
        <v/>
      </c>
      <c r="GB79" s="232" t="str">
        <f xml:space="preserve"> IF(TEXT((EDATE('Projektkostenkalkulation EP'!$B$8,6)+GA$9),"MM")=TEXT((EDATE('Projektkostenkalkulation EP'!$B$8,6)+(GA$9-1)),"MM"),
             IF(
                        OR(
                                    TEXT((EDATE('Projektkostenkalkulation EP'!$B$8,6)+GA$9),"TTT") = "Sa",
                                    TEXT((EDATE('Projektkostenkalkulation EP'!$B$8,6)+GA$9),"TTT") = "So",
                                    IF(ISNA(VLOOKUP(EDATE('Projektkostenkalkulation EP'!$B$8,6)+GA$9,Datenquellen!$F$7:$H$45,3,FALSE))," ",VLOOKUP(EDATE('Projektkostenkalkulation EP'!$B$8,6)+GA$9,Datenquellen!$F$7:$H$45,3,FALSE))="X"
                                    ),
                          "X",
                          ""
                          ),
               "X"
            )</f>
        <v/>
      </c>
      <c r="GC79" s="232" t="str">
        <f xml:space="preserve"> IF(TEXT((EDATE('Projektkostenkalkulation EP'!$B$8,6)+GB$9),"MM")=TEXT((EDATE('Projektkostenkalkulation EP'!$B$8,6)+(GB$9-1)),"MM"),
             IF(
                        OR(
                                    TEXT((EDATE('Projektkostenkalkulation EP'!$B$8,6)+GB$9),"TTT") = "Sa",
                                    TEXT((EDATE('Projektkostenkalkulation EP'!$B$8,6)+GB$9),"TTT") = "So",
                                    IF(ISNA(VLOOKUP(EDATE('Projektkostenkalkulation EP'!$B$8,6)+GB$9,Datenquellen!$F$7:$H$45,3,FALSE))," ",VLOOKUP(EDATE('Projektkostenkalkulation EP'!$B$8,6)+GB$9,Datenquellen!$F$7:$H$45,3,FALSE))="X"
                                    ),
                          "X",
                          ""
                          ),
               "X"
            )</f>
        <v/>
      </c>
      <c r="GD79" s="232" t="str">
        <f xml:space="preserve"> IF(TEXT((EDATE('Projektkostenkalkulation EP'!$B$8,6)+GC$9),"MM")=TEXT((EDATE('Projektkostenkalkulation EP'!$B$8,6)+(GC$9-1)),"MM"),
             IF(
                        OR(
                                    TEXT((EDATE('Projektkostenkalkulation EP'!$B$8,6)+GC$9),"TTT") = "Sa",
                                    TEXT((EDATE('Projektkostenkalkulation EP'!$B$8,6)+GC$9),"TTT") = "So",
                                    IF(ISNA(VLOOKUP(EDATE('Projektkostenkalkulation EP'!$B$8,6)+GC$9,Datenquellen!$F$7:$H$45,3,FALSE))," ",VLOOKUP(EDATE('Projektkostenkalkulation EP'!$B$8,6)+GC$9,Datenquellen!$F$7:$H$45,3,FALSE))="X"
                                    ),
                          "X",
                          ""
                          ),
               "X"
            )</f>
        <v/>
      </c>
      <c r="GE79" s="232" t="str">
        <f xml:space="preserve"> IF(TEXT((EDATE('Projektkostenkalkulation EP'!$B$8,6)+GD$9),"MM")=TEXT((EDATE('Projektkostenkalkulation EP'!$B$8,6)+(GD$9-1)),"MM"),
             IF(
                        OR(
                                    TEXT((EDATE('Projektkostenkalkulation EP'!$B$8,6)+GD$9),"TTT") = "Sa",
                                    TEXT((EDATE('Projektkostenkalkulation EP'!$B$8,6)+GD$9),"TTT") = "So",
                                    IF(ISNA(VLOOKUP(EDATE('Projektkostenkalkulation EP'!$B$8,6)+GD$9,Datenquellen!$F$7:$H$45,3,FALSE))," ",VLOOKUP(EDATE('Projektkostenkalkulation EP'!$B$8,6)+GD$9,Datenquellen!$F$7:$H$45,3,FALSE))="X"
                                    ),
                          "X",
                          ""
                          ),
               "X"
            )</f>
        <v/>
      </c>
      <c r="GF79" s="232" t="str">
        <f xml:space="preserve"> IF(TEXT((EDATE('Projektkostenkalkulation EP'!$B$8,6)+GE$9),"MM")=TEXT((EDATE('Projektkostenkalkulation EP'!$B$8,6)+(GE$9-1)),"MM"),
             IF(
                        OR(
                                    TEXT((EDATE('Projektkostenkalkulation EP'!$B$8,6)+GE$9),"TTT") = "Sa",
                                    TEXT((EDATE('Projektkostenkalkulation EP'!$B$8,6)+GE$9),"TTT") = "So",
                                    IF(ISNA(VLOOKUP(EDATE('Projektkostenkalkulation EP'!$B$8,6)+GE$9,Datenquellen!$F$7:$H$45,3,FALSE))," ",VLOOKUP(EDATE('Projektkostenkalkulation EP'!$B$8,6)+GE$9,Datenquellen!$F$7:$H$45,3,FALSE))="X"
                                    ),
                          "X",
                          ""
                          ),
               "X"
            )</f>
        <v>X</v>
      </c>
      <c r="GG79" s="232" t="str">
        <f xml:space="preserve"> IF(TEXT((EDATE('Projektkostenkalkulation EP'!$B$8,6)+GF$9),"MM")=TEXT((EDATE('Projektkostenkalkulation EP'!$B$8,6)+(GF$9-1)),"MM"),
             IF(
                        OR(
                                    TEXT((EDATE('Projektkostenkalkulation EP'!$B$8,6)+GF$9),"TTT") = "Sa",
                                    TEXT((EDATE('Projektkostenkalkulation EP'!$B$8,6)+GF$9),"TTT") = "So",
                                    IF(ISNA(VLOOKUP(EDATE('Projektkostenkalkulation EP'!$B$8,6)+GF$9,Datenquellen!$F$7:$H$45,3,FALSE))," ",VLOOKUP(EDATE('Projektkostenkalkulation EP'!$B$8,6)+GF$9,Datenquellen!$F$7:$H$45,3,FALSE))="X"
                                    ),
                          "X",
                          ""
                          ),
               "X"
            )</f>
        <v>X</v>
      </c>
      <c r="GH79" s="232" t="str">
        <f xml:space="preserve"> IF(TEXT((EDATE('Projektkostenkalkulation EP'!$B$8,6)+GG$9),"MM")=TEXT((EDATE('Projektkostenkalkulation EP'!$B$8,6)+(GG$9-1)),"MM"),
             IF(
                        OR(
                                    TEXT((EDATE('Projektkostenkalkulation EP'!$B$8,6)+GG$9),"TTT") = "Sa",
                                    TEXT((EDATE('Projektkostenkalkulation EP'!$B$8,6)+GG$9),"TTT") = "So",
                                    IF(ISNA(VLOOKUP(EDATE('Projektkostenkalkulation EP'!$B$8,6)+GG$9,Datenquellen!$F$7:$H$45,3,FALSE))," ",VLOOKUP(EDATE('Projektkostenkalkulation EP'!$B$8,6)+GG$9,Datenquellen!$F$7:$H$45,3,FALSE))="X"
                                    ),
                          "X",
                          ""
                          ),
               "X"
            )</f>
        <v/>
      </c>
      <c r="GI79" s="232" t="str">
        <f xml:space="preserve"> IF(TEXT((EDATE('Projektkostenkalkulation EP'!$B$8,6)+GH$9),"MM")=TEXT((EDATE('Projektkostenkalkulation EP'!$B$8,6)+(GH$9-1)),"MM"),
             IF(
                        OR(
                                    TEXT((EDATE('Projektkostenkalkulation EP'!$B$8,6)+GH$9),"TTT") = "Sa",
                                    TEXT((EDATE('Projektkostenkalkulation EP'!$B$8,6)+GH$9),"TTT") = "So",
                                    IF(ISNA(VLOOKUP(EDATE('Projektkostenkalkulation EP'!$B$8,6)+GH$9,Datenquellen!$F$7:$H$45,3,FALSE))," ",VLOOKUP(EDATE('Projektkostenkalkulation EP'!$B$8,6)+GH$9,Datenquellen!$F$7:$H$45,3,FALSE))="X"
                                    ),
                          "X",
                          ""
                          ),
               "X"
            )</f>
        <v/>
      </c>
      <c r="GJ79" s="232" t="str">
        <f xml:space="preserve"> IF(TEXT((EDATE('Projektkostenkalkulation EP'!$B$8,6)+GI$9),"MM")=TEXT((EDATE('Projektkostenkalkulation EP'!$B$8,6)+(GI$9-1)),"MM"),
             IF(
                        OR(
                                    TEXT((EDATE('Projektkostenkalkulation EP'!$B$8,6)+GI$9),"TTT") = "Sa",
                                    TEXT((EDATE('Projektkostenkalkulation EP'!$B$8,6)+GI$9),"TTT") = "So",
                                    IF(ISNA(VLOOKUP(EDATE('Projektkostenkalkulation EP'!$B$8,6)+GI$9,Datenquellen!$F$7:$H$45,3,FALSE))," ",VLOOKUP(EDATE('Projektkostenkalkulation EP'!$B$8,6)+GI$9,Datenquellen!$F$7:$H$45,3,FALSE))="X"
                                    ),
                          "X",
                          ""
                          ),
               "X"
            )</f>
        <v/>
      </c>
      <c r="GK79" s="232" t="str">
        <f xml:space="preserve"> IF(TEXT((EDATE('Projektkostenkalkulation EP'!$B$8,6)+GJ$9),"MM")=TEXT((EDATE('Projektkostenkalkulation EP'!$B$8,6)+(GJ$9-1)),"MM"),
             IF(
                        OR(
                                    TEXT((EDATE('Projektkostenkalkulation EP'!$B$8,6)+GJ$9),"TTT") = "Sa",
                                    TEXT((EDATE('Projektkostenkalkulation EP'!$B$8,6)+GJ$9),"TTT") = "So",
                                    IF(ISNA(VLOOKUP(EDATE('Projektkostenkalkulation EP'!$B$8,6)+GJ$9,Datenquellen!$F$7:$H$45,3,FALSE))," ",VLOOKUP(EDATE('Projektkostenkalkulation EP'!$B$8,6)+GJ$9,Datenquellen!$F$7:$H$45,3,FALSE))="X"
                                    ),
                          "X",
                          ""
                          ),
               "X"
            )</f>
        <v/>
      </c>
      <c r="GL79" s="232" t="str">
        <f xml:space="preserve"> IF(TEXT((EDATE('Projektkostenkalkulation EP'!$B$8,6)+GK$9),"MM")=TEXT((EDATE('Projektkostenkalkulation EP'!$B$8,6)+(GK$9-1)),"MM"),
             IF(
                        OR(
                                    TEXT((EDATE('Projektkostenkalkulation EP'!$B$8,6)+GK$9),"TTT") = "Sa",
                                    TEXT((EDATE('Projektkostenkalkulation EP'!$B$8,6)+GK$9),"TTT") = "So",
                                    IF(ISNA(VLOOKUP(EDATE('Projektkostenkalkulation EP'!$B$8,6)+GK$9,Datenquellen!$F$7:$H$45,3,FALSE))," ",VLOOKUP(EDATE('Projektkostenkalkulation EP'!$B$8,6)+GK$9,Datenquellen!$F$7:$H$45,3,FALSE))="X"
                                    ),
                          "X",
                          ""
                          ),
               "X"
            )</f>
        <v/>
      </c>
      <c r="GM79" s="232" t="str">
        <f xml:space="preserve"> IF(TEXT((EDATE('Projektkostenkalkulation EP'!$B$8,6)+GL$9),"MM")=TEXT((EDATE('Projektkostenkalkulation EP'!$B$8,6)+(GL$9-1)),"MM"),
             IF(
                        OR(
                                    TEXT((EDATE('Projektkostenkalkulation EP'!$B$8,6)+GL$9),"TTT") = "Sa",
                                    TEXT((EDATE('Projektkostenkalkulation EP'!$B$8,6)+GL$9),"TTT") = "So",
                                    IF(ISNA(VLOOKUP(EDATE('Projektkostenkalkulation EP'!$B$8,6)+GL$9,Datenquellen!$F$7:$H$45,3,FALSE))," ",VLOOKUP(EDATE('Projektkostenkalkulation EP'!$B$8,6)+GL$9,Datenquellen!$F$7:$H$45,3,FALSE))="X"
                                    ),
                          "X",
                          ""
                          ),
               "X"
            )</f>
        <v>X</v>
      </c>
      <c r="GN79" s="232" t="str">
        <f xml:space="preserve"> IF(TEXT((EDATE('Projektkostenkalkulation EP'!$B$8,6)+GM$9),"MM")=TEXT((EDATE('Projektkostenkalkulation EP'!$B$8,6)+(GM$9-1)),"MM"),
             IF(
                        OR(
                                    TEXT((EDATE('Projektkostenkalkulation EP'!$B$8,6)+GM$9),"TTT") = "Sa",
                                    TEXT((EDATE('Projektkostenkalkulation EP'!$B$8,6)+GM$9),"TTT") = "So",
                                    IF(ISNA(VLOOKUP(EDATE('Projektkostenkalkulation EP'!$B$8,6)+GM$9,Datenquellen!$F$7:$H$45,3,FALSE))," ",VLOOKUP(EDATE('Projektkostenkalkulation EP'!$B$8,6)+GM$9,Datenquellen!$F$7:$H$45,3,FALSE))="X"
                                    ),
                          "X",
                          ""
                          ),
               "X"
            )</f>
        <v>X</v>
      </c>
      <c r="GO79" s="232" t="str">
        <f xml:space="preserve"> IF(TEXT((EDATE('Projektkostenkalkulation EP'!$B$8,6)+GN$9),"MM")=TEXT((EDATE('Projektkostenkalkulation EP'!$B$8,6)+(GN$9-1)),"MM"),
             IF(
                        OR(
                                    TEXT((EDATE('Projektkostenkalkulation EP'!$B$8,6)+GN$9),"TTT") = "Sa",
                                    TEXT((EDATE('Projektkostenkalkulation EP'!$B$8,6)+GN$9),"TTT") = "So",
                                    IF(ISNA(VLOOKUP(EDATE('Projektkostenkalkulation EP'!$B$8,6)+GN$9,Datenquellen!$F$7:$H$45,3,FALSE))," ",VLOOKUP(EDATE('Projektkostenkalkulation EP'!$B$8,6)+GN$9,Datenquellen!$F$7:$H$45,3,FALSE))="X"
                                    ),
                          "X",
                          ""
                          ),
               "X"
            )</f>
        <v/>
      </c>
      <c r="GP79" s="232" t="str">
        <f xml:space="preserve"> IF(TEXT((EDATE('Projektkostenkalkulation EP'!$B$8,6)+GO$9),"MM")=TEXT((EDATE('Projektkostenkalkulation EP'!$B$8,6)+(GO$9-1)),"MM"),
             IF(
                        OR(
                                    TEXT((EDATE('Projektkostenkalkulation EP'!$B$8,6)+GO$9),"TTT") = "Sa",
                                    TEXT((EDATE('Projektkostenkalkulation EP'!$B$8,6)+GO$9),"TTT") = "So",
                                    IF(ISNA(VLOOKUP(EDATE('Projektkostenkalkulation EP'!$B$8,6)+GO$9,Datenquellen!$F$7:$H$45,3,FALSE))," ",VLOOKUP(EDATE('Projektkostenkalkulation EP'!$B$8,6)+GO$9,Datenquellen!$F$7:$H$45,3,FALSE))="X"
                                    ),
                          "X",
                          ""
                          ),
               "X"
            )</f>
        <v/>
      </c>
      <c r="GQ79" s="232" t="str">
        <f xml:space="preserve"> IF(TEXT((EDATE('Projektkostenkalkulation EP'!$B$8,6)+GP$9),"MM")=TEXT((EDATE('Projektkostenkalkulation EP'!$B$8,6)+(GP$9-1)),"MM"),
             IF(
                        OR(
                                    TEXT((EDATE('Projektkostenkalkulation EP'!$B$8,6)+GP$9),"TTT") = "Sa",
                                    TEXT((EDATE('Projektkostenkalkulation EP'!$B$8,6)+GP$9),"TTT") = "So",
                                    IF(ISNA(VLOOKUP(EDATE('Projektkostenkalkulation EP'!$B$8,6)+GP$9,Datenquellen!$F$7:$H$45,3,FALSE))," ",VLOOKUP(EDATE('Projektkostenkalkulation EP'!$B$8,6)+GP$9,Datenquellen!$F$7:$H$45,3,FALSE))="X"
                                    ),
                          "X",
                          ""
                          ),
               "X"
            )</f>
        <v/>
      </c>
      <c r="GR79" s="232" t="str">
        <f xml:space="preserve"> IF(TEXT((EDATE('Projektkostenkalkulation EP'!$B$8,6)+GQ$9),"MM")=TEXT((EDATE('Projektkostenkalkulation EP'!$B$8,6)+(GQ$9-1)),"MM"),
             IF(
                        OR(
                                    TEXT((EDATE('Projektkostenkalkulation EP'!$B$8,6)+GQ$9),"TTT") = "Sa",
                                    TEXT((EDATE('Projektkostenkalkulation EP'!$B$8,6)+GQ$9),"TTT") = "So",
                                    IF(ISNA(VLOOKUP(EDATE('Projektkostenkalkulation EP'!$B$8,6)+GQ$9,Datenquellen!$F$7:$H$45,3,FALSE))," ",VLOOKUP(EDATE('Projektkostenkalkulation EP'!$B$8,6)+GQ$9,Datenquellen!$F$7:$H$45,3,FALSE))="X"
                                    ),
                          "X",
                          ""
                          ),
               "X"
            )</f>
        <v/>
      </c>
      <c r="GS79" s="232" t="str">
        <f xml:space="preserve"> IF(TEXT((EDATE('Projektkostenkalkulation EP'!$B$8,6)+GR$9),"MM")=TEXT((EDATE('Projektkostenkalkulation EP'!$B$8,6)+(GR$9-1)),"MM"),
             IF(
                        OR(
                                    TEXT((EDATE('Projektkostenkalkulation EP'!$B$8,6)+GR$9),"TTT") = "Sa",
                                    TEXT((EDATE('Projektkostenkalkulation EP'!$B$8,6)+GR$9),"TTT") = "So",
                                    IF(ISNA(VLOOKUP(EDATE('Projektkostenkalkulation EP'!$B$8,6)+GR$9,Datenquellen!$F$7:$H$45,3,FALSE))," ",VLOOKUP(EDATE('Projektkostenkalkulation EP'!$B$8,6)+GR$9,Datenquellen!$F$7:$H$45,3,FALSE))="X"
                                    ),
                          "X",
                          ""
                          ),
               "X"
            )</f>
        <v/>
      </c>
      <c r="GT79" s="232" t="str">
        <f xml:space="preserve"> IF(TEXT((EDATE('Projektkostenkalkulation EP'!$B$8,6)+GS$9),"MM")=TEXT((EDATE('Projektkostenkalkulation EP'!$B$8,6)+(GS$9-1)),"MM"),
             IF(
                        OR(
                                    TEXT((EDATE('Projektkostenkalkulation EP'!$B$8,6)+GS$9),"TTT") = "Sa",
                                    TEXT((EDATE('Projektkostenkalkulation EP'!$B$8,6)+GS$9),"TTT") = "So",
                                    IF(ISNA(VLOOKUP(EDATE('Projektkostenkalkulation EP'!$B$8,6)+GS$9,Datenquellen!$F$7:$H$45,3,FALSE))," ",VLOOKUP(EDATE('Projektkostenkalkulation EP'!$B$8,6)+GS$9,Datenquellen!$F$7:$H$45,3,FALSE))="X"
                                    ),
                          "X",
                          ""
                          ),
               "X"
            )</f>
        <v>X</v>
      </c>
      <c r="GU79" s="232" t="str">
        <f xml:space="preserve"> IF(TEXT((EDATE('Projektkostenkalkulation EP'!$B$8,6)+GT$9),"MM")=TEXT((EDATE('Projektkostenkalkulation EP'!$B$8,6)+(GT$9-1)),"MM"),
             IF(
                        OR(
                                    TEXT((EDATE('Projektkostenkalkulation EP'!$B$8,6)+GT$9),"TTT") = "Sa",
                                    TEXT((EDATE('Projektkostenkalkulation EP'!$B$8,6)+GT$9),"TTT") = "So",
                                    IF(ISNA(VLOOKUP(EDATE('Projektkostenkalkulation EP'!$B$8,6)+GT$9,Datenquellen!$F$7:$H$45,3,FALSE))," ",VLOOKUP(EDATE('Projektkostenkalkulation EP'!$B$8,6)+GT$9,Datenquellen!$F$7:$H$45,3,FALSE))="X"
                                    ),
                          "X",
                          ""
                          ),
               "X"
            )</f>
        <v>X</v>
      </c>
      <c r="GV79" s="232" t="str">
        <f xml:space="preserve"> IF(TEXT((EDATE('Projektkostenkalkulation EP'!$B$8,6)+GU$9),"MM")=TEXT((EDATE('Projektkostenkalkulation EP'!$B$8,6)+(GU$9-1)),"MM"),
             IF(
                        OR(
                                    TEXT((EDATE('Projektkostenkalkulation EP'!$B$8,6)+GU$9),"TTT") = "Sa",
                                    TEXT((EDATE('Projektkostenkalkulation EP'!$B$8,6)+GU$9),"TTT") = "So",
                                    IF(ISNA(VLOOKUP(EDATE('Projektkostenkalkulation EP'!$B$8,6)+GU$9,Datenquellen!$F$7:$H$45,3,FALSE))," ",VLOOKUP(EDATE('Projektkostenkalkulation EP'!$B$8,6)+GU$9,Datenquellen!$F$7:$H$45,3,FALSE))="X"
                                    ),
                          "X",
                          ""
                          ),
               "X"
            )</f>
        <v/>
      </c>
      <c r="GW79" s="232" t="str">
        <f xml:space="preserve"> IF(TEXT((EDATE('Projektkostenkalkulation EP'!$B$8,6)+GV$9),"MM")=TEXT((EDATE('Projektkostenkalkulation EP'!$B$8,6)+(GV$9-1)),"MM"),
             IF(
                        OR(
                                    TEXT((EDATE('Projektkostenkalkulation EP'!$B$8,6)+GV$9),"TTT") = "Sa",
                                    TEXT((EDATE('Projektkostenkalkulation EP'!$B$8,6)+GV$9),"TTT") = "So",
                                    IF(ISNA(VLOOKUP(EDATE('Projektkostenkalkulation EP'!$B$8,6)+GV$9,Datenquellen!$F$7:$H$45,3,FALSE))," ",VLOOKUP(EDATE('Projektkostenkalkulation EP'!$B$8,6)+GV$9,Datenquellen!$F$7:$H$45,3,FALSE))="X"
                                    ),
                          "X",
                          ""
                          ),
               "X"
            )</f>
        <v/>
      </c>
      <c r="GX79" s="232" t="str">
        <f xml:space="preserve"> IF(TEXT((EDATE('Projektkostenkalkulation EP'!$B$8,6)+GW$9),"MM")=TEXT((EDATE('Projektkostenkalkulation EP'!$B$8,6)+(GW$9-1)),"MM"),
             IF(
                        OR(
                                    TEXT((EDATE('Projektkostenkalkulation EP'!$B$8,6)+GW$9),"TTT") = "Sa",
                                    TEXT((EDATE('Projektkostenkalkulation EP'!$B$8,6)+GW$9),"TTT") = "So",
                                    IF(ISNA(VLOOKUP(EDATE('Projektkostenkalkulation EP'!$B$8,6)+GW$9,Datenquellen!$F$7:$H$45,3,FALSE))," ",VLOOKUP(EDATE('Projektkostenkalkulation EP'!$B$8,6)+GW$9,Datenquellen!$F$7:$H$45,3,FALSE))="X"
                                    ),
                          "X",
                          ""
                          ),
               "X"
            )</f>
        <v/>
      </c>
      <c r="GY79" s="232" t="str">
        <f xml:space="preserve"> IF(TEXT((EDATE('Projektkostenkalkulation EP'!$B$8,6)+GX$9),"MM")=TEXT((EDATE('Projektkostenkalkulation EP'!$B$8,6)+(GX$9-1)),"MM"),
             IF(
                        OR(
                                    TEXT((EDATE('Projektkostenkalkulation EP'!$B$8,6)+GX$9),"TTT") = "Sa",
                                    TEXT((EDATE('Projektkostenkalkulation EP'!$B$8,6)+GX$9),"TTT") = "So",
                                    IF(ISNA(VLOOKUP(EDATE('Projektkostenkalkulation EP'!$B$8,6)+GX$9,Datenquellen!$F$7:$H$45,3,FALSE))," ",VLOOKUP(EDATE('Projektkostenkalkulation EP'!$B$8,6)+GX$9,Datenquellen!$F$7:$H$45,3,FALSE))="X"
                                    ),
                          "X",
                          ""
                          ),
               "X"
            )</f>
        <v/>
      </c>
      <c r="GZ79" s="232" t="str">
        <f xml:space="preserve"> IF(TEXT((EDATE('Projektkostenkalkulation EP'!$B$8,6)+GY$9),"MM")=TEXT((EDATE('Projektkostenkalkulation EP'!$B$8,6)+(GY$9-1)),"MM"),
             IF(
                        OR(
                                    TEXT((EDATE('Projektkostenkalkulation EP'!$B$8,6)+GY$9),"TTT") = "Sa",
                                    TEXT((EDATE('Projektkostenkalkulation EP'!$B$8,6)+GY$9),"TTT") = "So",
                                    IF(ISNA(VLOOKUP(EDATE('Projektkostenkalkulation EP'!$B$8,6)+GY$9,Datenquellen!$F$7:$H$45,3,FALSE))," ",VLOOKUP(EDATE('Projektkostenkalkulation EP'!$B$8,6)+GY$9,Datenquellen!$F$7:$H$45,3,FALSE))="X"
                                    ),
                          "X",
                          ""
                          ),
               "X"
            )</f>
        <v/>
      </c>
      <c r="HA79" s="232" t="str">
        <f xml:space="preserve"> IF(TEXT((EDATE('Projektkostenkalkulation EP'!$B$8,6)+GZ$9),"MM")=TEXT((EDATE('Projektkostenkalkulation EP'!$B$8,6)+(GZ$9-1)),"MM"),
             IF(
                        OR(
                                    TEXT((EDATE('Projektkostenkalkulation EP'!$B$8,6)+GZ$9),"TTT") = "Sa",
                                    TEXT((EDATE('Projektkostenkalkulation EP'!$B$8,6)+GZ$9),"TTT") = "So",
                                    IF(ISNA(VLOOKUP(EDATE('Projektkostenkalkulation EP'!$B$8,6)+GZ$9,Datenquellen!$F$7:$H$45,3,FALSE))," ",VLOOKUP(EDATE('Projektkostenkalkulation EP'!$B$8,6)+GZ$9,Datenquellen!$F$7:$H$45,3,FALSE))="X"
                                    ),
                          "X",
                          ""
                          ),
               "X"
            )</f>
        <v>X</v>
      </c>
      <c r="HB79" s="232" t="str">
        <f xml:space="preserve"> IF(TEXT((EDATE('Projektkostenkalkulation EP'!$B$8,6)+HA$9),"MM")=TEXT((EDATE('Projektkostenkalkulation EP'!$B$8,6)+(HA$9-1)),"MM"),
             IF(
                        OR(
                                    TEXT((EDATE('Projektkostenkalkulation EP'!$B$8,6)+HA$9),"TTT") = "Sa",
                                    TEXT((EDATE('Projektkostenkalkulation EP'!$B$8,6)+HA$9),"TTT") = "So",
                                    IF(ISNA(VLOOKUP(EDATE('Projektkostenkalkulation EP'!$B$8,6)+HA$9,Datenquellen!$F$7:$H$45,3,FALSE))," ",VLOOKUP(EDATE('Projektkostenkalkulation EP'!$B$8,6)+HA$9,Datenquellen!$F$7:$H$45,3,FALSE))="X"
                                    ),
                          "X",
                          ""
                          ),
               "X"
            )</f>
        <v>X</v>
      </c>
      <c r="HC79" s="232" t="str">
        <f xml:space="preserve"> IF(TEXT((EDATE('Projektkostenkalkulation EP'!$B$8,6)+HB$9),"MM")=TEXT((EDATE('Projektkostenkalkulation EP'!$B$8,6)+(HB$9-1)),"MM"),
             IF(
                        OR(
                                    TEXT((EDATE('Projektkostenkalkulation EP'!$B$8,6)+HB$9),"TTT") = "Sa",
                                    TEXT((EDATE('Projektkostenkalkulation EP'!$B$8,6)+HB$9),"TTT") = "So",
                                    IF(ISNA(VLOOKUP(EDATE('Projektkostenkalkulation EP'!$B$8,6)+HB$9,Datenquellen!$F$7:$H$45,3,FALSE))," ",VLOOKUP(EDATE('Projektkostenkalkulation EP'!$B$8,6)+HB$9,Datenquellen!$F$7:$H$45,3,FALSE))="X"
                                    ),
                          "X",
                          ""
                          ),
               "X"
            )</f>
        <v/>
      </c>
      <c r="HD79" s="232" t="str">
        <f xml:space="preserve"> IF(TEXT((EDATE('Projektkostenkalkulation EP'!$B$8,6)+HC$9),"MM")=TEXT((EDATE('Projektkostenkalkulation EP'!$B$8,6)+(HC$9-1)),"MM"),
             IF(
                        OR(
                                    TEXT((EDATE('Projektkostenkalkulation EP'!$B$8,6)+HC$9),"TTT") = "Sa",
                                    TEXT((EDATE('Projektkostenkalkulation EP'!$B$8,6)+HC$9),"TTT") = "So",
                                    IF(ISNA(VLOOKUP(EDATE('Projektkostenkalkulation EP'!$B$8,6)+HC$9,Datenquellen!$F$7:$H$45,3,FALSE))," ",VLOOKUP(EDATE('Projektkostenkalkulation EP'!$B$8,6)+HC$9,Datenquellen!$F$7:$H$45,3,FALSE))="X"
                                    ),
                          "X",
                          ""
                          ),
               "X"
            )</f>
        <v/>
      </c>
      <c r="HE79" s="233" t="str">
        <f xml:space="preserve"> IF(TEXT((EDATE('Projektkostenkalkulation EP'!$B$8,6)+HD$9),"MM")=TEXT((EDATE('Projektkostenkalkulation EP'!$B$8,6)+(HD$9-1)),"MM"),
             IF(
                        OR(
                                    TEXT((EDATE('Projektkostenkalkulation EP'!$B$8,6)+HD$9),"TTT") = "Sa",
                                    TEXT((EDATE('Projektkostenkalkulation EP'!$B$8,6)+HD$9),"TTT") = "So",
                                    IF(ISNA(VLOOKUP(EDATE('Projektkostenkalkulation EP'!$B$8,6)+HD$9,Datenquellen!$F$7:$H$45,3,FALSE))," ",VLOOKUP(EDATE('Projektkostenkalkulation EP'!$B$8,6)+HD$9,Datenquellen!$F$7:$H$45,3,FALSE))="X"
                                    ),
                          "X",
                          ""
                          ),
               "X"
            )</f>
        <v/>
      </c>
      <c r="HF79" s="234"/>
      <c r="HG79" s="235"/>
      <c r="HH79" s="476"/>
    </row>
    <row r="80" spans="1:216" ht="21" customHeight="1" thickBot="1" x14ac:dyDescent="0.25">
      <c r="A80" s="474"/>
      <c r="B80" s="236"/>
      <c r="C80" s="237" t="str">
        <f>IF(
            OR(
                     TEXT(EDATE('Projektkostenkalkulation EP'!$B$8,6),"TTT") = "Sa",
                     TEXT(EDATE('Projektkostenkalkulation EP'!$B$8,6),"TTT") = "So",
                     IF(ISNA(VLOOKUP(EDATE('Projektkostenkalkulation EP'!$B$8,6),Datenquellen!$F$7:$H$45,3,FALSE))," ",VLOOKUP(EDATE('Projektkostenkalkulation EP'!$B$8,6),Datenquellen!$F$7:$H$45,3,FALSE))="X"
                            ),
                    "X",
                    ""
            )</f>
        <v/>
      </c>
      <c r="D80" s="237" t="str">
        <f xml:space="preserve"> IF(TEXT((EDATE('Projektkostenkalkulation EP'!$B$8,6)+C$9),"MM")=TEXT((EDATE('Projektkostenkalkulation EP'!$B$8,6)+(C$9-1)),"MM"),
             IF(
                        OR(
                                    TEXT((EDATE('Projektkostenkalkulation EP'!$B$8,6)+C$9),"TTT") = "Sa",
                                    TEXT((EDATE('Projektkostenkalkulation EP'!$B$8,6)+C$9),"TTT") = "So",
                                    IF(ISNA(VLOOKUP(EDATE('Projektkostenkalkulation EP'!$B$8,6)+C$9,Datenquellen!$F$7:$H$45,3,FALSE))," ",VLOOKUP(EDATE('Projektkostenkalkulation EP'!$B$8,6)+C$9,Datenquellen!$F$7:$H$45,3,FALSE))="X"
                                    ),
                          "X",
                          ""
                          ),
               "X"
            )</f>
        <v/>
      </c>
      <c r="E80" s="237" t="str">
        <f xml:space="preserve"> IF(TEXT((EDATE('Projektkostenkalkulation EP'!$B$8,6)+D$9),"MM")=TEXT((EDATE('Projektkostenkalkulation EP'!$B$8,6)+(D$9-1)),"MM"),
             IF(
                        OR(
                                    TEXT((EDATE('Projektkostenkalkulation EP'!$B$8,6)+D$9),"TTT") = "Sa",
                                    TEXT((EDATE('Projektkostenkalkulation EP'!$B$8,6)+D$9),"TTT") = "So",
                                    IF(ISNA(VLOOKUP(EDATE('Projektkostenkalkulation EP'!$B$8,6)+D$9,Datenquellen!$F$7:$H$45,3,FALSE))," ",VLOOKUP(EDATE('Projektkostenkalkulation EP'!$B$8,6)+D$9,Datenquellen!$F$7:$H$45,3,FALSE))="X"
                                    ),
                          "X",
                          ""
                          ),
               "X"
            )</f>
        <v/>
      </c>
      <c r="F80" s="237" t="str">
        <f xml:space="preserve"> IF(TEXT((EDATE('Projektkostenkalkulation EP'!$B$8,6)+E$9),"MM")=TEXT((EDATE('Projektkostenkalkulation EP'!$B$8,6)+(E$9-1)),"MM"),
             IF(
                        OR(
                                    TEXT((EDATE('Projektkostenkalkulation EP'!$B$8,6)+E$9),"TTT") = "Sa",
                                    TEXT((EDATE('Projektkostenkalkulation EP'!$B$8,6)+E$9),"TTT") = "So",
                                    IF(ISNA(VLOOKUP(EDATE('Projektkostenkalkulation EP'!$B$8,6)+E$9,Datenquellen!$F$7:$H$45,3,FALSE))," ",VLOOKUP(EDATE('Projektkostenkalkulation EP'!$B$8,6)+E$9,Datenquellen!$F$7:$H$45,3,FALSE))="X"
                                    ),
                          "X",
                          ""
                          ),
               "X"
            )</f>
        <v/>
      </c>
      <c r="G80" s="237" t="str">
        <f xml:space="preserve"> IF(TEXT((EDATE('Projektkostenkalkulation EP'!$B$8,6)+F$9),"MM")=TEXT((EDATE('Projektkostenkalkulation EP'!$B$8,6)+(F$9-1)),"MM"),
             IF(
                        OR(
                                    TEXT((EDATE('Projektkostenkalkulation EP'!$B$8,6)+F$9),"TTT") = "Sa",
                                    TEXT((EDATE('Projektkostenkalkulation EP'!$B$8,6)+F$9),"TTT") = "So",
                                    IF(ISNA(VLOOKUP(EDATE('Projektkostenkalkulation EP'!$B$8,6)+F$9,Datenquellen!$F$7:$H$45,3,FALSE))," ",VLOOKUP(EDATE('Projektkostenkalkulation EP'!$B$8,6)+F$9,Datenquellen!$F$7:$H$45,3,FALSE))="X"
                                    ),
                          "X",
                          ""
                          ),
               "X"
            )</f>
        <v/>
      </c>
      <c r="H80" s="237" t="str">
        <f xml:space="preserve"> IF(TEXT((EDATE('Projektkostenkalkulation EP'!$B$8,6)+G$9),"MM")=TEXT((EDATE('Projektkostenkalkulation EP'!$B$8,6)+(G$9-1)),"MM"),
             IF(
                        OR(
                                    TEXT((EDATE('Projektkostenkalkulation EP'!$B$8,6)+G$9),"TTT") = "Sa",
                                    TEXT((EDATE('Projektkostenkalkulation EP'!$B$8,6)+G$9),"TTT") = "So",
                                    IF(ISNA(VLOOKUP(EDATE('Projektkostenkalkulation EP'!$B$8,6)+G$9,Datenquellen!$F$7:$H$45,3,FALSE))," ",VLOOKUP(EDATE('Projektkostenkalkulation EP'!$B$8,6)+G$9,Datenquellen!$F$7:$H$45,3,FALSE))="X"
                                    ),
                          "X",
                          ""
                          ),
               "X"
            )</f>
        <v>X</v>
      </c>
      <c r="I80" s="237" t="str">
        <f xml:space="preserve"> IF(TEXT((EDATE('Projektkostenkalkulation EP'!$B$8,6)+H$9),"MM")=TEXT((EDATE('Projektkostenkalkulation EP'!$B$8,6)+(H$9-1)),"MM"),
             IF(
                        OR(
                                    TEXT((EDATE('Projektkostenkalkulation EP'!$B$8,6)+H$9),"TTT") = "Sa",
                                    TEXT((EDATE('Projektkostenkalkulation EP'!$B$8,6)+H$9),"TTT") = "So",
                                    IF(ISNA(VLOOKUP(EDATE('Projektkostenkalkulation EP'!$B$8,6)+H$9,Datenquellen!$F$7:$H$45,3,FALSE))," ",VLOOKUP(EDATE('Projektkostenkalkulation EP'!$B$8,6)+H$9,Datenquellen!$F$7:$H$45,3,FALSE))="X"
                                    ),
                          "X",
                          ""
                          ),
               "X"
            )</f>
        <v>X</v>
      </c>
      <c r="J80" s="237" t="str">
        <f xml:space="preserve"> IF(TEXT((EDATE('Projektkostenkalkulation EP'!$B$8,6)+I$9),"MM")=TEXT((EDATE('Projektkostenkalkulation EP'!$B$8,6)+(I$9-1)),"MM"),
             IF(
                        OR(
                                    TEXT((EDATE('Projektkostenkalkulation EP'!$B$8,6)+I$9),"TTT") = "Sa",
                                    TEXT((EDATE('Projektkostenkalkulation EP'!$B$8,6)+I$9),"TTT") = "So",
                                    IF(ISNA(VLOOKUP(EDATE('Projektkostenkalkulation EP'!$B$8,6)+I$9,Datenquellen!$F$7:$H$45,3,FALSE))," ",VLOOKUP(EDATE('Projektkostenkalkulation EP'!$B$8,6)+I$9,Datenquellen!$F$7:$H$45,3,FALSE))="X"
                                    ),
                          "X",
                          ""
                          ),
               "X"
            )</f>
        <v/>
      </c>
      <c r="K80" s="237" t="str">
        <f xml:space="preserve"> IF(TEXT((EDATE('Projektkostenkalkulation EP'!$B$8,6)+J$9),"MM")=TEXT((EDATE('Projektkostenkalkulation EP'!$B$8,6)+(J$9-1)),"MM"),
             IF(
                        OR(
                                    TEXT((EDATE('Projektkostenkalkulation EP'!$B$8,6)+J$9),"TTT") = "Sa",
                                    TEXT((EDATE('Projektkostenkalkulation EP'!$B$8,6)+J$9),"TTT") = "So",
                                    IF(ISNA(VLOOKUP(EDATE('Projektkostenkalkulation EP'!$B$8,6)+J$9,Datenquellen!$F$7:$H$45,3,FALSE))," ",VLOOKUP(EDATE('Projektkostenkalkulation EP'!$B$8,6)+J$9,Datenquellen!$F$7:$H$45,3,FALSE))="X"
                                    ),
                          "X",
                          ""
                          ),
               "X"
            )</f>
        <v/>
      </c>
      <c r="L80" s="237" t="str">
        <f xml:space="preserve"> IF(TEXT((EDATE('Projektkostenkalkulation EP'!$B$8,6)+K$9),"MM")=TEXT((EDATE('Projektkostenkalkulation EP'!$B$8,6)+(K$9-1)),"MM"),
             IF(
                        OR(
                                    TEXT((EDATE('Projektkostenkalkulation EP'!$B$8,6)+K$9),"TTT") = "Sa",
                                    TEXT((EDATE('Projektkostenkalkulation EP'!$B$8,6)+K$9),"TTT") = "So",
                                    IF(ISNA(VLOOKUP(EDATE('Projektkostenkalkulation EP'!$B$8,6)+K$9,Datenquellen!$F$7:$H$45,3,FALSE))," ",VLOOKUP(EDATE('Projektkostenkalkulation EP'!$B$8,6)+K$9,Datenquellen!$F$7:$H$45,3,FALSE))="X"
                                    ),
                          "X",
                          ""
                          ),
               "X"
            )</f>
        <v/>
      </c>
      <c r="M80" s="237" t="str">
        <f xml:space="preserve"> IF(TEXT((EDATE('Projektkostenkalkulation EP'!$B$8,6)+L$9),"MM")=TEXT((EDATE('Projektkostenkalkulation EP'!$B$8,6)+(L$9-1)),"MM"),
             IF(
                        OR(
                                    TEXT((EDATE('Projektkostenkalkulation EP'!$B$8,6)+L$9),"TTT") = "Sa",
                                    TEXT((EDATE('Projektkostenkalkulation EP'!$B$8,6)+L$9),"TTT") = "So",
                                    IF(ISNA(VLOOKUP(EDATE('Projektkostenkalkulation EP'!$B$8,6)+L$9,Datenquellen!$F$7:$H$45,3,FALSE))," ",VLOOKUP(EDATE('Projektkostenkalkulation EP'!$B$8,6)+L$9,Datenquellen!$F$7:$H$45,3,FALSE))="X"
                                    ),
                          "X",
                          ""
                          ),
               "X"
            )</f>
        <v/>
      </c>
      <c r="N80" s="237" t="str">
        <f xml:space="preserve"> IF(TEXT((EDATE('Projektkostenkalkulation EP'!$B$8,6)+M$9),"MM")=TEXT((EDATE('Projektkostenkalkulation EP'!$B$8,6)+(M$9-1)),"MM"),
             IF(
                        OR(
                                    TEXT((EDATE('Projektkostenkalkulation EP'!$B$8,6)+M$9),"TTT") = "Sa",
                                    TEXT((EDATE('Projektkostenkalkulation EP'!$B$8,6)+M$9),"TTT") = "So",
                                    IF(ISNA(VLOOKUP(EDATE('Projektkostenkalkulation EP'!$B$8,6)+M$9,Datenquellen!$F$7:$H$45,3,FALSE))," ",VLOOKUP(EDATE('Projektkostenkalkulation EP'!$B$8,6)+M$9,Datenquellen!$F$7:$H$45,3,FALSE))="X"
                                    ),
                          "X",
                          ""
                          ),
               "X"
            )</f>
        <v/>
      </c>
      <c r="O80" s="237" t="str">
        <f xml:space="preserve"> IF(TEXT((EDATE('Projektkostenkalkulation EP'!$B$8,6)+N$9),"MM")=TEXT((EDATE('Projektkostenkalkulation EP'!$B$8,6)+(N$9-1)),"MM"),
             IF(
                        OR(
                                    TEXT((EDATE('Projektkostenkalkulation EP'!$B$8,6)+N$9),"TTT") = "Sa",
                                    TEXT((EDATE('Projektkostenkalkulation EP'!$B$8,6)+N$9),"TTT") = "So",
                                    IF(ISNA(VLOOKUP(EDATE('Projektkostenkalkulation EP'!$B$8,6)+N$9,Datenquellen!$F$7:$H$45,3,FALSE))," ",VLOOKUP(EDATE('Projektkostenkalkulation EP'!$B$8,6)+N$9,Datenquellen!$F$7:$H$45,3,FALSE))="X"
                                    ),
                          "X",
                          ""
                          ),
               "X"
            )</f>
        <v>X</v>
      </c>
      <c r="P80" s="237" t="str">
        <f xml:space="preserve"> IF(TEXT((EDATE('Projektkostenkalkulation EP'!$B$8,6)+O$9),"MM")=TEXT((EDATE('Projektkostenkalkulation EP'!$B$8,6)+(O$9-1)),"MM"),
             IF(
                        OR(
                                    TEXT((EDATE('Projektkostenkalkulation EP'!$B$8,6)+O$9),"TTT") = "Sa",
                                    TEXT((EDATE('Projektkostenkalkulation EP'!$B$8,6)+O$9),"TTT") = "So",
                                    IF(ISNA(VLOOKUP(EDATE('Projektkostenkalkulation EP'!$B$8,6)+O$9,Datenquellen!$F$7:$H$45,3,FALSE))," ",VLOOKUP(EDATE('Projektkostenkalkulation EP'!$B$8,6)+O$9,Datenquellen!$F$7:$H$45,3,FALSE))="X"
                                    ),
                          "X",
                          ""
                          ),
               "X"
            )</f>
        <v>X</v>
      </c>
      <c r="Q80" s="237" t="str">
        <f xml:space="preserve"> IF(TEXT((EDATE('Projektkostenkalkulation EP'!$B$8,6)+P$9),"MM")=TEXT((EDATE('Projektkostenkalkulation EP'!$B$8,6)+(P$9-1)),"MM"),
             IF(
                        OR(
                                    TEXT((EDATE('Projektkostenkalkulation EP'!$B$8,6)+P$9),"TTT") = "Sa",
                                    TEXT((EDATE('Projektkostenkalkulation EP'!$B$8,6)+P$9),"TTT") = "So",
                                    IF(ISNA(VLOOKUP(EDATE('Projektkostenkalkulation EP'!$B$8,6)+P$9,Datenquellen!$F$7:$H$45,3,FALSE))," ",VLOOKUP(EDATE('Projektkostenkalkulation EP'!$B$8,6)+P$9,Datenquellen!$F$7:$H$45,3,FALSE))="X"
                                    ),
                          "X",
                          ""
                          ),
               "X"
            )</f>
        <v/>
      </c>
      <c r="R80" s="237" t="str">
        <f xml:space="preserve"> IF(TEXT((EDATE('Projektkostenkalkulation EP'!$B$8,6)+Q$9),"MM")=TEXT((EDATE('Projektkostenkalkulation EP'!$B$8,6)+(Q$9-1)),"MM"),
             IF(
                        OR(
                                    TEXT((EDATE('Projektkostenkalkulation EP'!$B$8,6)+Q$9),"TTT") = "Sa",
                                    TEXT((EDATE('Projektkostenkalkulation EP'!$B$8,6)+Q$9),"TTT") = "So",
                                    IF(ISNA(VLOOKUP(EDATE('Projektkostenkalkulation EP'!$B$8,6)+Q$9,Datenquellen!$F$7:$H$45,3,FALSE))," ",VLOOKUP(EDATE('Projektkostenkalkulation EP'!$B$8,6)+Q$9,Datenquellen!$F$7:$H$45,3,FALSE))="X"
                                    ),
                          "X",
                          ""
                          ),
               "X"
            )</f>
        <v/>
      </c>
      <c r="S80" s="237" t="str">
        <f xml:space="preserve"> IF(TEXT((EDATE('Projektkostenkalkulation EP'!$B$8,6)+R$9),"MM")=TEXT((EDATE('Projektkostenkalkulation EP'!$B$8,6)+(R$9-1)),"MM"),
             IF(
                        OR(
                                    TEXT((EDATE('Projektkostenkalkulation EP'!$B$8,6)+R$9),"TTT") = "Sa",
                                    TEXT((EDATE('Projektkostenkalkulation EP'!$B$8,6)+R$9),"TTT") = "So",
                                    IF(ISNA(VLOOKUP(EDATE('Projektkostenkalkulation EP'!$B$8,6)+R$9,Datenquellen!$F$7:$H$45,3,FALSE))," ",VLOOKUP(EDATE('Projektkostenkalkulation EP'!$B$8,6)+R$9,Datenquellen!$F$7:$H$45,3,FALSE))="X"
                                    ),
                          "X",
                          ""
                          ),
               "X"
            )</f>
        <v/>
      </c>
      <c r="T80" s="237" t="str">
        <f xml:space="preserve"> IF(TEXT((EDATE('Projektkostenkalkulation EP'!$B$8,6)+S$9),"MM")=TEXT((EDATE('Projektkostenkalkulation EP'!$B$8,6)+(S$9-1)),"MM"),
             IF(
                        OR(
                                    TEXT((EDATE('Projektkostenkalkulation EP'!$B$8,6)+S$9),"TTT") = "Sa",
                                    TEXT((EDATE('Projektkostenkalkulation EP'!$B$8,6)+S$9),"TTT") = "So",
                                    IF(ISNA(VLOOKUP(EDATE('Projektkostenkalkulation EP'!$B$8,6)+S$9,Datenquellen!$F$7:$H$45,3,FALSE))," ",VLOOKUP(EDATE('Projektkostenkalkulation EP'!$B$8,6)+S$9,Datenquellen!$F$7:$H$45,3,FALSE))="X"
                                    ),
                          "X",
                          ""
                          ),
               "X"
            )</f>
        <v/>
      </c>
      <c r="U80" s="237" t="str">
        <f xml:space="preserve"> IF(TEXT((EDATE('Projektkostenkalkulation EP'!$B$8,6)+T$9),"MM")=TEXT((EDATE('Projektkostenkalkulation EP'!$B$8,6)+(T$9-1)),"MM"),
             IF(
                        OR(
                                    TEXT((EDATE('Projektkostenkalkulation EP'!$B$8,6)+T$9),"TTT") = "Sa",
                                    TEXT((EDATE('Projektkostenkalkulation EP'!$B$8,6)+T$9),"TTT") = "So",
                                    IF(ISNA(VLOOKUP(EDATE('Projektkostenkalkulation EP'!$B$8,6)+T$9,Datenquellen!$F$7:$H$45,3,FALSE))," ",VLOOKUP(EDATE('Projektkostenkalkulation EP'!$B$8,6)+T$9,Datenquellen!$F$7:$H$45,3,FALSE))="X"
                                    ),
                          "X",
                          ""
                          ),
               "X"
            )</f>
        <v/>
      </c>
      <c r="V80" s="237" t="str">
        <f xml:space="preserve"> IF(TEXT((EDATE('Projektkostenkalkulation EP'!$B$8,6)+U$9),"MM")=TEXT((EDATE('Projektkostenkalkulation EP'!$B$8,6)+(U$9-1)),"MM"),
             IF(
                        OR(
                                    TEXT((EDATE('Projektkostenkalkulation EP'!$B$8,6)+U$9),"TTT") = "Sa",
                                    TEXT((EDATE('Projektkostenkalkulation EP'!$B$8,6)+U$9),"TTT") = "So",
                                    IF(ISNA(VLOOKUP(EDATE('Projektkostenkalkulation EP'!$B$8,6)+U$9,Datenquellen!$F$7:$H$45,3,FALSE))," ",VLOOKUP(EDATE('Projektkostenkalkulation EP'!$B$8,6)+U$9,Datenquellen!$F$7:$H$45,3,FALSE))="X"
                                    ),
                          "X",
                          ""
                          ),
               "X"
            )</f>
        <v>X</v>
      </c>
      <c r="W80" s="237" t="str">
        <f xml:space="preserve"> IF(TEXT((EDATE('Projektkostenkalkulation EP'!$B$8,6)+V$9),"MM")=TEXT((EDATE('Projektkostenkalkulation EP'!$B$8,6)+(V$9-1)),"MM"),
             IF(
                        OR(
                                    TEXT((EDATE('Projektkostenkalkulation EP'!$B$8,6)+V$9),"TTT") = "Sa",
                                    TEXT((EDATE('Projektkostenkalkulation EP'!$B$8,6)+V$9),"TTT") = "So",
                                    IF(ISNA(VLOOKUP(EDATE('Projektkostenkalkulation EP'!$B$8,6)+V$9,Datenquellen!$F$7:$H$45,3,FALSE))," ",VLOOKUP(EDATE('Projektkostenkalkulation EP'!$B$8,6)+V$9,Datenquellen!$F$7:$H$45,3,FALSE))="X"
                                    ),
                          "X",
                          ""
                          ),
               "X"
            )</f>
        <v>X</v>
      </c>
      <c r="X80" s="237" t="str">
        <f xml:space="preserve"> IF(TEXT((EDATE('Projektkostenkalkulation EP'!$B$8,6)+W$9),"MM")=TEXT((EDATE('Projektkostenkalkulation EP'!$B$8,6)+(W$9-1)),"MM"),
             IF(
                        OR(
                                    TEXT((EDATE('Projektkostenkalkulation EP'!$B$8,6)+W$9),"TTT") = "Sa",
                                    TEXT((EDATE('Projektkostenkalkulation EP'!$B$8,6)+W$9),"TTT") = "So",
                                    IF(ISNA(VLOOKUP(EDATE('Projektkostenkalkulation EP'!$B$8,6)+W$9,Datenquellen!$F$7:$H$45,3,FALSE))," ",VLOOKUP(EDATE('Projektkostenkalkulation EP'!$B$8,6)+W$9,Datenquellen!$F$7:$H$45,3,FALSE))="X"
                                    ),
                          "X",
                          ""
                          ),
               "X"
            )</f>
        <v/>
      </c>
      <c r="Y80" s="237" t="str">
        <f xml:space="preserve"> IF(TEXT((EDATE('Projektkostenkalkulation EP'!$B$8,6)+X$9),"MM")=TEXT((EDATE('Projektkostenkalkulation EP'!$B$8,6)+(X$9-1)),"MM"),
             IF(
                        OR(
                                    TEXT((EDATE('Projektkostenkalkulation EP'!$B$8,6)+X$9),"TTT") = "Sa",
                                    TEXT((EDATE('Projektkostenkalkulation EP'!$B$8,6)+X$9),"TTT") = "So",
                                    IF(ISNA(VLOOKUP(EDATE('Projektkostenkalkulation EP'!$B$8,6)+X$9,Datenquellen!$F$7:$H$45,3,FALSE))," ",VLOOKUP(EDATE('Projektkostenkalkulation EP'!$B$8,6)+X$9,Datenquellen!$F$7:$H$45,3,FALSE))="X"
                                    ),
                          "X",
                          ""
                          ),
               "X"
            )</f>
        <v/>
      </c>
      <c r="Z80" s="237" t="str">
        <f xml:space="preserve"> IF(TEXT((EDATE('Projektkostenkalkulation EP'!$B$8,6)+Y$9),"MM")=TEXT((EDATE('Projektkostenkalkulation EP'!$B$8,6)+(Y$9-1)),"MM"),
             IF(
                        OR(
                                    TEXT((EDATE('Projektkostenkalkulation EP'!$B$8,6)+Y$9),"TTT") = "Sa",
                                    TEXT((EDATE('Projektkostenkalkulation EP'!$B$8,6)+Y$9),"TTT") = "So",
                                    IF(ISNA(VLOOKUP(EDATE('Projektkostenkalkulation EP'!$B$8,6)+Y$9,Datenquellen!$F$7:$H$45,3,FALSE))," ",VLOOKUP(EDATE('Projektkostenkalkulation EP'!$B$8,6)+Y$9,Datenquellen!$F$7:$H$45,3,FALSE))="X"
                                    ),
                          "X",
                          ""
                          ),
               "X"
            )</f>
        <v/>
      </c>
      <c r="AA80" s="237" t="str">
        <f xml:space="preserve"> IF(TEXT((EDATE('Projektkostenkalkulation EP'!$B$8,6)+Z$9),"MM")=TEXT((EDATE('Projektkostenkalkulation EP'!$B$8,6)+(Z$9-1)),"MM"),
             IF(
                        OR(
                                    TEXT((EDATE('Projektkostenkalkulation EP'!$B$8,6)+Z$9),"TTT") = "Sa",
                                    TEXT((EDATE('Projektkostenkalkulation EP'!$B$8,6)+Z$9),"TTT") = "So",
                                    IF(ISNA(VLOOKUP(EDATE('Projektkostenkalkulation EP'!$B$8,6)+Z$9,Datenquellen!$F$7:$H$45,3,FALSE))," ",VLOOKUP(EDATE('Projektkostenkalkulation EP'!$B$8,6)+Z$9,Datenquellen!$F$7:$H$45,3,FALSE))="X"
                                    ),
                          "X",
                          ""
                          ),
               "X"
            )</f>
        <v/>
      </c>
      <c r="AB80" s="237" t="str">
        <f xml:space="preserve"> IF(TEXT((EDATE('Projektkostenkalkulation EP'!$B$8,6)+AA$9),"MM")=TEXT((EDATE('Projektkostenkalkulation EP'!$B$8,6)+(AA$9-1)),"MM"),
             IF(
                        OR(
                                    TEXT((EDATE('Projektkostenkalkulation EP'!$B$8,6)+AA$9),"TTT") = "Sa",
                                    TEXT((EDATE('Projektkostenkalkulation EP'!$B$8,6)+AA$9),"TTT") = "So",
                                    IF(ISNA(VLOOKUP(EDATE('Projektkostenkalkulation EP'!$B$8,6)+AA$9,Datenquellen!$F$7:$H$45,3,FALSE))," ",VLOOKUP(EDATE('Projektkostenkalkulation EP'!$B$8,6)+AA$9,Datenquellen!$F$7:$H$45,3,FALSE))="X"
                                    ),
                          "X",
                          ""
                          ),
               "X"
            )</f>
        <v/>
      </c>
      <c r="AC80" s="237" t="str">
        <f xml:space="preserve"> IF(TEXT((EDATE('Projektkostenkalkulation EP'!$B$8,6)+AB$9),"MM")=TEXT((EDATE('Projektkostenkalkulation EP'!$B$8,6)+(AB$9-1)),"MM"),
             IF(
                        OR(
                                    TEXT((EDATE('Projektkostenkalkulation EP'!$B$8,6)+AB$9),"TTT") = "Sa",
                                    TEXT((EDATE('Projektkostenkalkulation EP'!$B$8,6)+AB$9),"TTT") = "So",
                                    IF(ISNA(VLOOKUP(EDATE('Projektkostenkalkulation EP'!$B$8,6)+AB$9,Datenquellen!$F$7:$H$45,3,FALSE))," ",VLOOKUP(EDATE('Projektkostenkalkulation EP'!$B$8,6)+AB$9,Datenquellen!$F$7:$H$45,3,FALSE))="X"
                                    ),
                          "X",
                          ""
                          ),
               "X"
            )</f>
        <v>X</v>
      </c>
      <c r="AD80" s="237" t="str">
        <f xml:space="preserve"> IF(TEXT((EDATE('Projektkostenkalkulation EP'!$B$8,6)+AC$9),"MM")=TEXT((EDATE('Projektkostenkalkulation EP'!$B$8,6)+(AC$9-1)),"MM"),
             IF(
                        OR(
                                    TEXT((EDATE('Projektkostenkalkulation EP'!$B$8,6)+AC$9),"TTT") = "Sa",
                                    TEXT((EDATE('Projektkostenkalkulation EP'!$B$8,6)+AC$9),"TTT") = "So",
                                    IF(ISNA(VLOOKUP(EDATE('Projektkostenkalkulation EP'!$B$8,6)+AC$9,Datenquellen!$F$7:$H$45,3,FALSE))," ",VLOOKUP(EDATE('Projektkostenkalkulation EP'!$B$8,6)+AC$9,Datenquellen!$F$7:$H$45,3,FALSE))="X"
                                    ),
                          "X",
                          ""
                          ),
               "X"
            )</f>
        <v>X</v>
      </c>
      <c r="AE80" s="237" t="str">
        <f xml:space="preserve"> IF(TEXT((EDATE('Projektkostenkalkulation EP'!$B$8,6)+AD$9),"MM")=TEXT((EDATE('Projektkostenkalkulation EP'!$B$8,6)+(AD$9-1)),"MM"),
             IF(
                        OR(
                                    TEXT((EDATE('Projektkostenkalkulation EP'!$B$8,6)+AD$9),"TTT") = "Sa",
                                    TEXT((EDATE('Projektkostenkalkulation EP'!$B$8,6)+AD$9),"TTT") = "So",
                                    IF(ISNA(VLOOKUP(EDATE('Projektkostenkalkulation EP'!$B$8,6)+AD$9,Datenquellen!$F$7:$H$45,3,FALSE))," ",VLOOKUP(EDATE('Projektkostenkalkulation EP'!$B$8,6)+AD$9,Datenquellen!$F$7:$H$45,3,FALSE))="X"
                                    ),
                          "X",
                          ""
                          ),
               "X"
            )</f>
        <v/>
      </c>
      <c r="AF80" s="237" t="str">
        <f xml:space="preserve"> IF(TEXT((EDATE('Projektkostenkalkulation EP'!$B$8,6)+AE$9),"MM")=TEXT((EDATE('Projektkostenkalkulation EP'!$B$8,6)+(AE$9-1)),"MM"),
             IF(
                        OR(
                                    TEXT((EDATE('Projektkostenkalkulation EP'!$B$8,6)+AE$9),"TTT") = "Sa",
                                    TEXT((EDATE('Projektkostenkalkulation EP'!$B$8,6)+AE$9),"TTT") = "So",
                                    IF(ISNA(VLOOKUP(EDATE('Projektkostenkalkulation EP'!$B$8,6)+AE$9,Datenquellen!$F$7:$H$45,3,FALSE))," ",VLOOKUP(EDATE('Projektkostenkalkulation EP'!$B$8,6)+AE$9,Datenquellen!$F$7:$H$45,3,FALSE))="X"
                                    ),
                          "X",
                          ""
                          ),
               "X"
            )</f>
        <v/>
      </c>
      <c r="AG80" s="238" t="str">
        <f xml:space="preserve"> IF(TEXT((EDATE('Projektkostenkalkulation EP'!$B$8,6)+AF$9),"MM")=TEXT((EDATE('Projektkostenkalkulation EP'!$B$8,6)+(AF$9-1)),"MM"),
             IF(
                        OR(
                                    TEXT((EDATE('Projektkostenkalkulation EP'!$B$8,6)+AF$9),"TTT") = "Sa",
                                    TEXT((EDATE('Projektkostenkalkulation EP'!$B$8,6)+AF$9),"TTT") = "So",
                                    IF(ISNA(VLOOKUP(EDATE('Projektkostenkalkulation EP'!$B$8,6)+AF$9,Datenquellen!$F$7:$H$45,3,FALSE))," ",VLOOKUP(EDATE('Projektkostenkalkulation EP'!$B$8,6)+AF$9,Datenquellen!$F$7:$H$45,3,FALSE))="X"
                                    ),
                          "X",
                          ""
                          ),
               "X"
            )</f>
        <v/>
      </c>
      <c r="AH80" s="239"/>
      <c r="AI80" s="240"/>
      <c r="AJ80" s="241" t="s">
        <v>67</v>
      </c>
      <c r="AK80" s="478"/>
      <c r="AL80" s="259"/>
      <c r="AM80" s="260" t="str">
        <f>IF(
            OR(
                     TEXT(EDATE('Projektkostenkalkulation EP'!$B$8,6),"TTT") = "Sa",
                     TEXT(EDATE('Projektkostenkalkulation EP'!$B$8,6),"TTT") = "So",
                     IF(ISNA(VLOOKUP(EDATE('Projektkostenkalkulation EP'!$B$8,6),Datenquellen!$F$7:$H$45,3,FALSE))," ",VLOOKUP(EDATE('Projektkostenkalkulation EP'!$B$8,6),Datenquellen!$F$7:$H$45,3,FALSE))="X"
                            ),
                    "X",
                    ""
            )</f>
        <v/>
      </c>
      <c r="AN80" s="260" t="str">
        <f xml:space="preserve"> IF(TEXT((EDATE('Projektkostenkalkulation EP'!$B$8,6)+AM$9),"MM")=TEXT((EDATE('Projektkostenkalkulation EP'!$B$8,6)+(AM$9-1)),"MM"),
             IF(
                        OR(
                                    TEXT((EDATE('Projektkostenkalkulation EP'!$B$8,6)+AM$9),"TTT") = "Sa",
                                    TEXT((EDATE('Projektkostenkalkulation EP'!$B$8,6)+AM$9),"TTT") = "So",
                                    IF(ISNA(VLOOKUP(EDATE('Projektkostenkalkulation EP'!$B$8,6)+AM$9,Datenquellen!$F$7:$H$45,3,FALSE))," ",VLOOKUP(EDATE('Projektkostenkalkulation EP'!$B$8,6)+AM$9,Datenquellen!$F$7:$H$45,3,FALSE))="X"
                                    ),
                          "X",
                          ""
                          ),
               "X"
            )</f>
        <v/>
      </c>
      <c r="AO80" s="260" t="str">
        <f xml:space="preserve"> IF(TEXT((EDATE('Projektkostenkalkulation EP'!$B$8,6)+AN$9),"MM")=TEXT((EDATE('Projektkostenkalkulation EP'!$B$8,6)+(AN$9-1)),"MM"),
             IF(
                        OR(
                                    TEXT((EDATE('Projektkostenkalkulation EP'!$B$8,6)+AN$9),"TTT") = "Sa",
                                    TEXT((EDATE('Projektkostenkalkulation EP'!$B$8,6)+AN$9),"TTT") = "So",
                                    IF(ISNA(VLOOKUP(EDATE('Projektkostenkalkulation EP'!$B$8,6)+AN$9,Datenquellen!$F$7:$H$45,3,FALSE))," ",VLOOKUP(EDATE('Projektkostenkalkulation EP'!$B$8,6)+AN$9,Datenquellen!$F$7:$H$45,3,FALSE))="X"
                                    ),
                          "X",
                          ""
                          ),
               "X"
            )</f>
        <v/>
      </c>
      <c r="AP80" s="260" t="str">
        <f xml:space="preserve"> IF(TEXT((EDATE('Projektkostenkalkulation EP'!$B$8,6)+AO$9),"MM")=TEXT((EDATE('Projektkostenkalkulation EP'!$B$8,6)+(AO$9-1)),"MM"),
             IF(
                        OR(
                                    TEXT((EDATE('Projektkostenkalkulation EP'!$B$8,6)+AO$9),"TTT") = "Sa",
                                    TEXT((EDATE('Projektkostenkalkulation EP'!$B$8,6)+AO$9),"TTT") = "So",
                                    IF(ISNA(VLOOKUP(EDATE('Projektkostenkalkulation EP'!$B$8,6)+AO$9,Datenquellen!$F$7:$H$45,3,FALSE))," ",VLOOKUP(EDATE('Projektkostenkalkulation EP'!$B$8,6)+AO$9,Datenquellen!$F$7:$H$45,3,FALSE))="X"
                                    ),
                          "X",
                          ""
                          ),
               "X"
            )</f>
        <v/>
      </c>
      <c r="AQ80" s="260" t="str">
        <f xml:space="preserve"> IF(TEXT((EDATE('Projektkostenkalkulation EP'!$B$8,6)+AP$9),"MM")=TEXT((EDATE('Projektkostenkalkulation EP'!$B$8,6)+(AP$9-1)),"MM"),
             IF(
                        OR(
                                    TEXT((EDATE('Projektkostenkalkulation EP'!$B$8,6)+AP$9),"TTT") = "Sa",
                                    TEXT((EDATE('Projektkostenkalkulation EP'!$B$8,6)+AP$9),"TTT") = "So",
                                    IF(ISNA(VLOOKUP(EDATE('Projektkostenkalkulation EP'!$B$8,6)+AP$9,Datenquellen!$F$7:$H$45,3,FALSE))," ",VLOOKUP(EDATE('Projektkostenkalkulation EP'!$B$8,6)+AP$9,Datenquellen!$F$7:$H$45,3,FALSE))="X"
                                    ),
                          "X",
                          ""
                          ),
               "X"
            )</f>
        <v/>
      </c>
      <c r="AR80" s="260" t="str">
        <f xml:space="preserve"> IF(TEXT((EDATE('Projektkostenkalkulation EP'!$B$8,6)+AQ$9),"MM")=TEXT((EDATE('Projektkostenkalkulation EP'!$B$8,6)+(AQ$9-1)),"MM"),
             IF(
                        OR(
                                    TEXT((EDATE('Projektkostenkalkulation EP'!$B$8,6)+AQ$9),"TTT") = "Sa",
                                    TEXT((EDATE('Projektkostenkalkulation EP'!$B$8,6)+AQ$9),"TTT") = "So",
                                    IF(ISNA(VLOOKUP(EDATE('Projektkostenkalkulation EP'!$B$8,6)+AQ$9,Datenquellen!$F$7:$H$45,3,FALSE))," ",VLOOKUP(EDATE('Projektkostenkalkulation EP'!$B$8,6)+AQ$9,Datenquellen!$F$7:$H$45,3,FALSE))="X"
                                    ),
                          "X",
                          ""
                          ),
               "X"
            )</f>
        <v>X</v>
      </c>
      <c r="AS80" s="260" t="str">
        <f xml:space="preserve"> IF(TEXT((EDATE('Projektkostenkalkulation EP'!$B$8,6)+AR$9),"MM")=TEXT((EDATE('Projektkostenkalkulation EP'!$B$8,6)+(AR$9-1)),"MM"),
             IF(
                        OR(
                                    TEXT((EDATE('Projektkostenkalkulation EP'!$B$8,6)+AR$9),"TTT") = "Sa",
                                    TEXT((EDATE('Projektkostenkalkulation EP'!$B$8,6)+AR$9),"TTT") = "So",
                                    IF(ISNA(VLOOKUP(EDATE('Projektkostenkalkulation EP'!$B$8,6)+AR$9,Datenquellen!$F$7:$H$45,3,FALSE))," ",VLOOKUP(EDATE('Projektkostenkalkulation EP'!$B$8,6)+AR$9,Datenquellen!$F$7:$H$45,3,FALSE))="X"
                                    ),
                          "X",
                          ""
                          ),
               "X"
            )</f>
        <v>X</v>
      </c>
      <c r="AT80" s="260" t="str">
        <f xml:space="preserve"> IF(TEXT((EDATE('Projektkostenkalkulation EP'!$B$8,6)+AS$9),"MM")=TEXT((EDATE('Projektkostenkalkulation EP'!$B$8,6)+(AS$9-1)),"MM"),
             IF(
                        OR(
                                    TEXT((EDATE('Projektkostenkalkulation EP'!$B$8,6)+AS$9),"TTT") = "Sa",
                                    TEXT((EDATE('Projektkostenkalkulation EP'!$B$8,6)+AS$9),"TTT") = "So",
                                    IF(ISNA(VLOOKUP(EDATE('Projektkostenkalkulation EP'!$B$8,6)+AS$9,Datenquellen!$F$7:$H$45,3,FALSE))," ",VLOOKUP(EDATE('Projektkostenkalkulation EP'!$B$8,6)+AS$9,Datenquellen!$F$7:$H$45,3,FALSE))="X"
                                    ),
                          "X",
                          ""
                          ),
               "X"
            )</f>
        <v/>
      </c>
      <c r="AU80" s="260" t="str">
        <f xml:space="preserve"> IF(TEXT((EDATE('Projektkostenkalkulation EP'!$B$8,6)+AT$9),"MM")=TEXT((EDATE('Projektkostenkalkulation EP'!$B$8,6)+(AT$9-1)),"MM"),
             IF(
                        OR(
                                    TEXT((EDATE('Projektkostenkalkulation EP'!$B$8,6)+AT$9),"TTT") = "Sa",
                                    TEXT((EDATE('Projektkostenkalkulation EP'!$B$8,6)+AT$9),"TTT") = "So",
                                    IF(ISNA(VLOOKUP(EDATE('Projektkostenkalkulation EP'!$B$8,6)+AT$9,Datenquellen!$F$7:$H$45,3,FALSE))," ",VLOOKUP(EDATE('Projektkostenkalkulation EP'!$B$8,6)+AT$9,Datenquellen!$F$7:$H$45,3,FALSE))="X"
                                    ),
                          "X",
                          ""
                          ),
               "X"
            )</f>
        <v/>
      </c>
      <c r="AV80" s="260" t="str">
        <f xml:space="preserve"> IF(TEXT((EDATE('Projektkostenkalkulation EP'!$B$8,6)+AU$9),"MM")=TEXT((EDATE('Projektkostenkalkulation EP'!$B$8,6)+(AU$9-1)),"MM"),
             IF(
                        OR(
                                    TEXT((EDATE('Projektkostenkalkulation EP'!$B$8,6)+AU$9),"TTT") = "Sa",
                                    TEXT((EDATE('Projektkostenkalkulation EP'!$B$8,6)+AU$9),"TTT") = "So",
                                    IF(ISNA(VLOOKUP(EDATE('Projektkostenkalkulation EP'!$B$8,6)+AU$9,Datenquellen!$F$7:$H$45,3,FALSE))," ",VLOOKUP(EDATE('Projektkostenkalkulation EP'!$B$8,6)+AU$9,Datenquellen!$F$7:$H$45,3,FALSE))="X"
                                    ),
                          "X",
                          ""
                          ),
               "X"
            )</f>
        <v/>
      </c>
      <c r="AW80" s="260" t="str">
        <f xml:space="preserve"> IF(TEXT((EDATE('Projektkostenkalkulation EP'!$B$8,6)+AV$9),"MM")=TEXT((EDATE('Projektkostenkalkulation EP'!$B$8,6)+(AV$9-1)),"MM"),
             IF(
                        OR(
                                    TEXT((EDATE('Projektkostenkalkulation EP'!$B$8,6)+AV$9),"TTT") = "Sa",
                                    TEXT((EDATE('Projektkostenkalkulation EP'!$B$8,6)+AV$9),"TTT") = "So",
                                    IF(ISNA(VLOOKUP(EDATE('Projektkostenkalkulation EP'!$B$8,6)+AV$9,Datenquellen!$F$7:$H$45,3,FALSE))," ",VLOOKUP(EDATE('Projektkostenkalkulation EP'!$B$8,6)+AV$9,Datenquellen!$F$7:$H$45,3,FALSE))="X"
                                    ),
                          "X",
                          ""
                          ),
               "X"
            )</f>
        <v/>
      </c>
      <c r="AX80" s="260" t="str">
        <f xml:space="preserve"> IF(TEXT((EDATE('Projektkostenkalkulation EP'!$B$8,6)+AW$9),"MM")=TEXT((EDATE('Projektkostenkalkulation EP'!$B$8,6)+(AW$9-1)),"MM"),
             IF(
                        OR(
                                    TEXT((EDATE('Projektkostenkalkulation EP'!$B$8,6)+AW$9),"TTT") = "Sa",
                                    TEXT((EDATE('Projektkostenkalkulation EP'!$B$8,6)+AW$9),"TTT") = "So",
                                    IF(ISNA(VLOOKUP(EDATE('Projektkostenkalkulation EP'!$B$8,6)+AW$9,Datenquellen!$F$7:$H$45,3,FALSE))," ",VLOOKUP(EDATE('Projektkostenkalkulation EP'!$B$8,6)+AW$9,Datenquellen!$F$7:$H$45,3,FALSE))="X"
                                    ),
                          "X",
                          ""
                          ),
               "X"
            )</f>
        <v/>
      </c>
      <c r="AY80" s="260" t="str">
        <f xml:space="preserve"> IF(TEXT((EDATE('Projektkostenkalkulation EP'!$B$8,6)+AX$9),"MM")=TEXT((EDATE('Projektkostenkalkulation EP'!$B$8,6)+(AX$9-1)),"MM"),
             IF(
                        OR(
                                    TEXT((EDATE('Projektkostenkalkulation EP'!$B$8,6)+AX$9),"TTT") = "Sa",
                                    TEXT((EDATE('Projektkostenkalkulation EP'!$B$8,6)+AX$9),"TTT") = "So",
                                    IF(ISNA(VLOOKUP(EDATE('Projektkostenkalkulation EP'!$B$8,6)+AX$9,Datenquellen!$F$7:$H$45,3,FALSE))," ",VLOOKUP(EDATE('Projektkostenkalkulation EP'!$B$8,6)+AX$9,Datenquellen!$F$7:$H$45,3,FALSE))="X"
                                    ),
                          "X",
                          ""
                          ),
               "X"
            )</f>
        <v>X</v>
      </c>
      <c r="AZ80" s="260" t="str">
        <f xml:space="preserve"> IF(TEXT((EDATE('Projektkostenkalkulation EP'!$B$8,6)+AY$9),"MM")=TEXT((EDATE('Projektkostenkalkulation EP'!$B$8,6)+(AY$9-1)),"MM"),
             IF(
                        OR(
                                    TEXT((EDATE('Projektkostenkalkulation EP'!$B$8,6)+AY$9),"TTT") = "Sa",
                                    TEXT((EDATE('Projektkostenkalkulation EP'!$B$8,6)+AY$9),"TTT") = "So",
                                    IF(ISNA(VLOOKUP(EDATE('Projektkostenkalkulation EP'!$B$8,6)+AY$9,Datenquellen!$F$7:$H$45,3,FALSE))," ",VLOOKUP(EDATE('Projektkostenkalkulation EP'!$B$8,6)+AY$9,Datenquellen!$F$7:$H$45,3,FALSE))="X"
                                    ),
                          "X",
                          ""
                          ),
               "X"
            )</f>
        <v>X</v>
      </c>
      <c r="BA80" s="260" t="str">
        <f xml:space="preserve"> IF(TEXT((EDATE('Projektkostenkalkulation EP'!$B$8,6)+AZ$9),"MM")=TEXT((EDATE('Projektkostenkalkulation EP'!$B$8,6)+(AZ$9-1)),"MM"),
             IF(
                        OR(
                                    TEXT((EDATE('Projektkostenkalkulation EP'!$B$8,6)+AZ$9),"TTT") = "Sa",
                                    TEXT((EDATE('Projektkostenkalkulation EP'!$B$8,6)+AZ$9),"TTT") = "So",
                                    IF(ISNA(VLOOKUP(EDATE('Projektkostenkalkulation EP'!$B$8,6)+AZ$9,Datenquellen!$F$7:$H$45,3,FALSE))," ",VLOOKUP(EDATE('Projektkostenkalkulation EP'!$B$8,6)+AZ$9,Datenquellen!$F$7:$H$45,3,FALSE))="X"
                                    ),
                          "X",
                          ""
                          ),
               "X"
            )</f>
        <v/>
      </c>
      <c r="BB80" s="260" t="str">
        <f xml:space="preserve"> IF(TEXT((EDATE('Projektkostenkalkulation EP'!$B$8,6)+BA$9),"MM")=TEXT((EDATE('Projektkostenkalkulation EP'!$B$8,6)+(BA$9-1)),"MM"),
             IF(
                        OR(
                                    TEXT((EDATE('Projektkostenkalkulation EP'!$B$8,6)+BA$9),"TTT") = "Sa",
                                    TEXT((EDATE('Projektkostenkalkulation EP'!$B$8,6)+BA$9),"TTT") = "So",
                                    IF(ISNA(VLOOKUP(EDATE('Projektkostenkalkulation EP'!$B$8,6)+BA$9,Datenquellen!$F$7:$H$45,3,FALSE))," ",VLOOKUP(EDATE('Projektkostenkalkulation EP'!$B$8,6)+BA$9,Datenquellen!$F$7:$H$45,3,FALSE))="X"
                                    ),
                          "X",
                          ""
                          ),
               "X"
            )</f>
        <v/>
      </c>
      <c r="BC80" s="260" t="str">
        <f xml:space="preserve"> IF(TEXT((EDATE('Projektkostenkalkulation EP'!$B$8,6)+BB$9),"MM")=TEXT((EDATE('Projektkostenkalkulation EP'!$B$8,6)+(BB$9-1)),"MM"),
             IF(
                        OR(
                                    TEXT((EDATE('Projektkostenkalkulation EP'!$B$8,6)+BB$9),"TTT") = "Sa",
                                    TEXT((EDATE('Projektkostenkalkulation EP'!$B$8,6)+BB$9),"TTT") = "So",
                                    IF(ISNA(VLOOKUP(EDATE('Projektkostenkalkulation EP'!$B$8,6)+BB$9,Datenquellen!$F$7:$H$45,3,FALSE))," ",VLOOKUP(EDATE('Projektkostenkalkulation EP'!$B$8,6)+BB$9,Datenquellen!$F$7:$H$45,3,FALSE))="X"
                                    ),
                          "X",
                          ""
                          ),
               "X"
            )</f>
        <v/>
      </c>
      <c r="BD80" s="260" t="str">
        <f xml:space="preserve"> IF(TEXT((EDATE('Projektkostenkalkulation EP'!$B$8,6)+BC$9),"MM")=TEXT((EDATE('Projektkostenkalkulation EP'!$B$8,6)+(BC$9-1)),"MM"),
             IF(
                        OR(
                                    TEXT((EDATE('Projektkostenkalkulation EP'!$B$8,6)+BC$9),"TTT") = "Sa",
                                    TEXT((EDATE('Projektkostenkalkulation EP'!$B$8,6)+BC$9),"TTT") = "So",
                                    IF(ISNA(VLOOKUP(EDATE('Projektkostenkalkulation EP'!$B$8,6)+BC$9,Datenquellen!$F$7:$H$45,3,FALSE))," ",VLOOKUP(EDATE('Projektkostenkalkulation EP'!$B$8,6)+BC$9,Datenquellen!$F$7:$H$45,3,FALSE))="X"
                                    ),
                          "X",
                          ""
                          ),
               "X"
            )</f>
        <v/>
      </c>
      <c r="BE80" s="260" t="str">
        <f xml:space="preserve"> IF(TEXT((EDATE('Projektkostenkalkulation EP'!$B$8,6)+BD$9),"MM")=TEXT((EDATE('Projektkostenkalkulation EP'!$B$8,6)+(BD$9-1)),"MM"),
             IF(
                        OR(
                                    TEXT((EDATE('Projektkostenkalkulation EP'!$B$8,6)+BD$9),"TTT") = "Sa",
                                    TEXT((EDATE('Projektkostenkalkulation EP'!$B$8,6)+BD$9),"TTT") = "So",
                                    IF(ISNA(VLOOKUP(EDATE('Projektkostenkalkulation EP'!$B$8,6)+BD$9,Datenquellen!$F$7:$H$45,3,FALSE))," ",VLOOKUP(EDATE('Projektkostenkalkulation EP'!$B$8,6)+BD$9,Datenquellen!$F$7:$H$45,3,FALSE))="X"
                                    ),
                          "X",
                          ""
                          ),
               "X"
            )</f>
        <v/>
      </c>
      <c r="BF80" s="260" t="str">
        <f xml:space="preserve"> IF(TEXT((EDATE('Projektkostenkalkulation EP'!$B$8,6)+BE$9),"MM")=TEXT((EDATE('Projektkostenkalkulation EP'!$B$8,6)+(BE$9-1)),"MM"),
             IF(
                        OR(
                                    TEXT((EDATE('Projektkostenkalkulation EP'!$B$8,6)+BE$9),"TTT") = "Sa",
                                    TEXT((EDATE('Projektkostenkalkulation EP'!$B$8,6)+BE$9),"TTT") = "So",
                                    IF(ISNA(VLOOKUP(EDATE('Projektkostenkalkulation EP'!$B$8,6)+BE$9,Datenquellen!$F$7:$H$45,3,FALSE))," ",VLOOKUP(EDATE('Projektkostenkalkulation EP'!$B$8,6)+BE$9,Datenquellen!$F$7:$H$45,3,FALSE))="X"
                                    ),
                          "X",
                          ""
                          ),
               "X"
            )</f>
        <v>X</v>
      </c>
      <c r="BG80" s="260" t="str">
        <f xml:space="preserve"> IF(TEXT((EDATE('Projektkostenkalkulation EP'!$B$8,6)+BF$9),"MM")=TEXT((EDATE('Projektkostenkalkulation EP'!$B$8,6)+(BF$9-1)),"MM"),
             IF(
                        OR(
                                    TEXT((EDATE('Projektkostenkalkulation EP'!$B$8,6)+BF$9),"TTT") = "Sa",
                                    TEXT((EDATE('Projektkostenkalkulation EP'!$B$8,6)+BF$9),"TTT") = "So",
                                    IF(ISNA(VLOOKUP(EDATE('Projektkostenkalkulation EP'!$B$8,6)+BF$9,Datenquellen!$F$7:$H$45,3,FALSE))," ",VLOOKUP(EDATE('Projektkostenkalkulation EP'!$B$8,6)+BF$9,Datenquellen!$F$7:$H$45,3,FALSE))="X"
                                    ),
                          "X",
                          ""
                          ),
               "X"
            )</f>
        <v>X</v>
      </c>
      <c r="BH80" s="260" t="str">
        <f xml:space="preserve"> IF(TEXT((EDATE('Projektkostenkalkulation EP'!$B$8,6)+BG$9),"MM")=TEXT((EDATE('Projektkostenkalkulation EP'!$B$8,6)+(BG$9-1)),"MM"),
             IF(
                        OR(
                                    TEXT((EDATE('Projektkostenkalkulation EP'!$B$8,6)+BG$9),"TTT") = "Sa",
                                    TEXT((EDATE('Projektkostenkalkulation EP'!$B$8,6)+BG$9),"TTT") = "So",
                                    IF(ISNA(VLOOKUP(EDATE('Projektkostenkalkulation EP'!$B$8,6)+BG$9,Datenquellen!$F$7:$H$45,3,FALSE))," ",VLOOKUP(EDATE('Projektkostenkalkulation EP'!$B$8,6)+BG$9,Datenquellen!$F$7:$H$45,3,FALSE))="X"
                                    ),
                          "X",
                          ""
                          ),
               "X"
            )</f>
        <v/>
      </c>
      <c r="BI80" s="260" t="str">
        <f xml:space="preserve"> IF(TEXT((EDATE('Projektkostenkalkulation EP'!$B$8,6)+BH$9),"MM")=TEXT((EDATE('Projektkostenkalkulation EP'!$B$8,6)+(BH$9-1)),"MM"),
             IF(
                        OR(
                                    TEXT((EDATE('Projektkostenkalkulation EP'!$B$8,6)+BH$9),"TTT") = "Sa",
                                    TEXT((EDATE('Projektkostenkalkulation EP'!$B$8,6)+BH$9),"TTT") = "So",
                                    IF(ISNA(VLOOKUP(EDATE('Projektkostenkalkulation EP'!$B$8,6)+BH$9,Datenquellen!$F$7:$H$45,3,FALSE))," ",VLOOKUP(EDATE('Projektkostenkalkulation EP'!$B$8,6)+BH$9,Datenquellen!$F$7:$H$45,3,FALSE))="X"
                                    ),
                          "X",
                          ""
                          ),
               "X"
            )</f>
        <v/>
      </c>
      <c r="BJ80" s="260" t="str">
        <f xml:space="preserve"> IF(TEXT((EDATE('Projektkostenkalkulation EP'!$B$8,6)+BI$9),"MM")=TEXT((EDATE('Projektkostenkalkulation EP'!$B$8,6)+(BI$9-1)),"MM"),
             IF(
                        OR(
                                    TEXT((EDATE('Projektkostenkalkulation EP'!$B$8,6)+BI$9),"TTT") = "Sa",
                                    TEXT((EDATE('Projektkostenkalkulation EP'!$B$8,6)+BI$9),"TTT") = "So",
                                    IF(ISNA(VLOOKUP(EDATE('Projektkostenkalkulation EP'!$B$8,6)+BI$9,Datenquellen!$F$7:$H$45,3,FALSE))," ",VLOOKUP(EDATE('Projektkostenkalkulation EP'!$B$8,6)+BI$9,Datenquellen!$F$7:$H$45,3,FALSE))="X"
                                    ),
                          "X",
                          ""
                          ),
               "X"
            )</f>
        <v/>
      </c>
      <c r="BK80" s="260" t="str">
        <f xml:space="preserve"> IF(TEXT((EDATE('Projektkostenkalkulation EP'!$B$8,6)+BJ$9),"MM")=TEXT((EDATE('Projektkostenkalkulation EP'!$B$8,6)+(BJ$9-1)),"MM"),
             IF(
                        OR(
                                    TEXT((EDATE('Projektkostenkalkulation EP'!$B$8,6)+BJ$9),"TTT") = "Sa",
                                    TEXT((EDATE('Projektkostenkalkulation EP'!$B$8,6)+BJ$9),"TTT") = "So",
                                    IF(ISNA(VLOOKUP(EDATE('Projektkostenkalkulation EP'!$B$8,6)+BJ$9,Datenquellen!$F$7:$H$45,3,FALSE))," ",VLOOKUP(EDATE('Projektkostenkalkulation EP'!$B$8,6)+BJ$9,Datenquellen!$F$7:$H$45,3,FALSE))="X"
                                    ),
                          "X",
                          ""
                          ),
               "X"
            )</f>
        <v/>
      </c>
      <c r="BL80" s="260" t="str">
        <f xml:space="preserve"> IF(TEXT((EDATE('Projektkostenkalkulation EP'!$B$8,6)+BK$9),"MM")=TEXT((EDATE('Projektkostenkalkulation EP'!$B$8,6)+(BK$9-1)),"MM"),
             IF(
                        OR(
                                    TEXT((EDATE('Projektkostenkalkulation EP'!$B$8,6)+BK$9),"TTT") = "Sa",
                                    TEXT((EDATE('Projektkostenkalkulation EP'!$B$8,6)+BK$9),"TTT") = "So",
                                    IF(ISNA(VLOOKUP(EDATE('Projektkostenkalkulation EP'!$B$8,6)+BK$9,Datenquellen!$F$7:$H$45,3,FALSE))," ",VLOOKUP(EDATE('Projektkostenkalkulation EP'!$B$8,6)+BK$9,Datenquellen!$F$7:$H$45,3,FALSE))="X"
                                    ),
                          "X",
                          ""
                          ),
               "X"
            )</f>
        <v/>
      </c>
      <c r="BM80" s="260" t="str">
        <f xml:space="preserve"> IF(TEXT((EDATE('Projektkostenkalkulation EP'!$B$8,6)+BL$9),"MM")=TEXT((EDATE('Projektkostenkalkulation EP'!$B$8,6)+(BL$9-1)),"MM"),
             IF(
                        OR(
                                    TEXT((EDATE('Projektkostenkalkulation EP'!$B$8,6)+BL$9),"TTT") = "Sa",
                                    TEXT((EDATE('Projektkostenkalkulation EP'!$B$8,6)+BL$9),"TTT") = "So",
                                    IF(ISNA(VLOOKUP(EDATE('Projektkostenkalkulation EP'!$B$8,6)+BL$9,Datenquellen!$F$7:$H$45,3,FALSE))," ",VLOOKUP(EDATE('Projektkostenkalkulation EP'!$B$8,6)+BL$9,Datenquellen!$F$7:$H$45,3,FALSE))="X"
                                    ),
                          "X",
                          ""
                          ),
               "X"
            )</f>
        <v>X</v>
      </c>
      <c r="BN80" s="260" t="str">
        <f xml:space="preserve"> IF(TEXT((EDATE('Projektkostenkalkulation EP'!$B$8,6)+BM$9),"MM")=TEXT((EDATE('Projektkostenkalkulation EP'!$B$8,6)+(BM$9-1)),"MM"),
             IF(
                        OR(
                                    TEXT((EDATE('Projektkostenkalkulation EP'!$B$8,6)+BM$9),"TTT") = "Sa",
                                    TEXT((EDATE('Projektkostenkalkulation EP'!$B$8,6)+BM$9),"TTT") = "So",
                                    IF(ISNA(VLOOKUP(EDATE('Projektkostenkalkulation EP'!$B$8,6)+BM$9,Datenquellen!$F$7:$H$45,3,FALSE))," ",VLOOKUP(EDATE('Projektkostenkalkulation EP'!$B$8,6)+BM$9,Datenquellen!$F$7:$H$45,3,FALSE))="X"
                                    ),
                          "X",
                          ""
                          ),
               "X"
            )</f>
        <v>X</v>
      </c>
      <c r="BO80" s="260" t="str">
        <f xml:space="preserve"> IF(TEXT((EDATE('Projektkostenkalkulation EP'!$B$8,6)+BN$9),"MM")=TEXT((EDATE('Projektkostenkalkulation EP'!$B$8,6)+(BN$9-1)),"MM"),
             IF(
                        OR(
                                    TEXT((EDATE('Projektkostenkalkulation EP'!$B$8,6)+BN$9),"TTT") = "Sa",
                                    TEXT((EDATE('Projektkostenkalkulation EP'!$B$8,6)+BN$9),"TTT") = "So",
                                    IF(ISNA(VLOOKUP(EDATE('Projektkostenkalkulation EP'!$B$8,6)+BN$9,Datenquellen!$F$7:$H$45,3,FALSE))," ",VLOOKUP(EDATE('Projektkostenkalkulation EP'!$B$8,6)+BN$9,Datenquellen!$F$7:$H$45,3,FALSE))="X"
                                    ),
                          "X",
                          ""
                          ),
               "X"
            )</f>
        <v/>
      </c>
      <c r="BP80" s="260" t="str">
        <f xml:space="preserve"> IF(TEXT((EDATE('Projektkostenkalkulation EP'!$B$8,6)+BO$9),"MM")=TEXT((EDATE('Projektkostenkalkulation EP'!$B$8,6)+(BO$9-1)),"MM"),
             IF(
                        OR(
                                    TEXT((EDATE('Projektkostenkalkulation EP'!$B$8,6)+BO$9),"TTT") = "Sa",
                                    TEXT((EDATE('Projektkostenkalkulation EP'!$B$8,6)+BO$9),"TTT") = "So",
                                    IF(ISNA(VLOOKUP(EDATE('Projektkostenkalkulation EP'!$B$8,6)+BO$9,Datenquellen!$F$7:$H$45,3,FALSE))," ",VLOOKUP(EDATE('Projektkostenkalkulation EP'!$B$8,6)+BO$9,Datenquellen!$F$7:$H$45,3,FALSE))="X"
                                    ),
                          "X",
                          ""
                          ),
               "X"
            )</f>
        <v/>
      </c>
      <c r="BQ80" s="261" t="str">
        <f xml:space="preserve"> IF(TEXT((EDATE('Projektkostenkalkulation EP'!$B$8,6)+BP$9),"MM")=TEXT((EDATE('Projektkostenkalkulation EP'!$B$8,6)+(BP$9-1)),"MM"),
             IF(
                        OR(
                                    TEXT((EDATE('Projektkostenkalkulation EP'!$B$8,6)+BP$9),"TTT") = "Sa",
                                    TEXT((EDATE('Projektkostenkalkulation EP'!$B$8,6)+BP$9),"TTT") = "So",
                                    IF(ISNA(VLOOKUP(EDATE('Projektkostenkalkulation EP'!$B$8,6)+BP$9,Datenquellen!$F$7:$H$45,3,FALSE))," ",VLOOKUP(EDATE('Projektkostenkalkulation EP'!$B$8,6)+BP$9,Datenquellen!$F$7:$H$45,3,FALSE))="X"
                                    ),
                          "X",
                          ""
                          ),
               "X"
            )</f>
        <v/>
      </c>
      <c r="BR80" s="239"/>
      <c r="BS80" s="240"/>
      <c r="BT80" s="241" t="s">
        <v>67</v>
      </c>
      <c r="BU80" s="478"/>
      <c r="BV80" s="259"/>
      <c r="BW80" s="260" t="str">
        <f>IF(
            OR(
                     TEXT(EDATE('Projektkostenkalkulation EP'!$B$8,6),"TTT") = "Sa",
                     TEXT(EDATE('Projektkostenkalkulation EP'!$B$8,6),"TTT") = "So",
                     IF(ISNA(VLOOKUP(EDATE('Projektkostenkalkulation EP'!$B$8,6),Datenquellen!$F$7:$H$45,3,FALSE))," ",VLOOKUP(EDATE('Projektkostenkalkulation EP'!$B$8,6),Datenquellen!$F$7:$H$45,3,FALSE))="X"
                            ),
                    "X",
                    ""
            )</f>
        <v/>
      </c>
      <c r="BX80" s="260" t="str">
        <f xml:space="preserve"> IF(TEXT((EDATE('Projektkostenkalkulation EP'!$B$8,6)+BW$9),"MM")=TEXT((EDATE('Projektkostenkalkulation EP'!$B$8,6)+(BW$9-1)),"MM"),
             IF(
                        OR(
                                    TEXT((EDATE('Projektkostenkalkulation EP'!$B$8,6)+BW$9),"TTT") = "Sa",
                                    TEXT((EDATE('Projektkostenkalkulation EP'!$B$8,6)+BW$9),"TTT") = "So",
                                    IF(ISNA(VLOOKUP(EDATE('Projektkostenkalkulation EP'!$B$8,6)+BW$9,Datenquellen!$F$7:$H$45,3,FALSE))," ",VLOOKUP(EDATE('Projektkostenkalkulation EP'!$B$8,6)+BW$9,Datenquellen!$F$7:$H$45,3,FALSE))="X"
                                    ),
                          "X",
                          ""
                          ),
               "X"
            )</f>
        <v/>
      </c>
      <c r="BY80" s="260" t="str">
        <f xml:space="preserve"> IF(TEXT((EDATE('Projektkostenkalkulation EP'!$B$8,6)+BX$9),"MM")=TEXT((EDATE('Projektkostenkalkulation EP'!$B$8,6)+(BX$9-1)),"MM"),
             IF(
                        OR(
                                    TEXT((EDATE('Projektkostenkalkulation EP'!$B$8,6)+BX$9),"TTT") = "Sa",
                                    TEXT((EDATE('Projektkostenkalkulation EP'!$B$8,6)+BX$9),"TTT") = "So",
                                    IF(ISNA(VLOOKUP(EDATE('Projektkostenkalkulation EP'!$B$8,6)+BX$9,Datenquellen!$F$7:$H$45,3,FALSE))," ",VLOOKUP(EDATE('Projektkostenkalkulation EP'!$B$8,6)+BX$9,Datenquellen!$F$7:$H$45,3,FALSE))="X"
                                    ),
                          "X",
                          ""
                          ),
               "X"
            )</f>
        <v/>
      </c>
      <c r="BZ80" s="260" t="str">
        <f xml:space="preserve"> IF(TEXT((EDATE('Projektkostenkalkulation EP'!$B$8,6)+BY$9),"MM")=TEXT((EDATE('Projektkostenkalkulation EP'!$B$8,6)+(BY$9-1)),"MM"),
             IF(
                        OR(
                                    TEXT((EDATE('Projektkostenkalkulation EP'!$B$8,6)+BY$9),"TTT") = "Sa",
                                    TEXT((EDATE('Projektkostenkalkulation EP'!$B$8,6)+BY$9),"TTT") = "So",
                                    IF(ISNA(VLOOKUP(EDATE('Projektkostenkalkulation EP'!$B$8,6)+BY$9,Datenquellen!$F$7:$H$45,3,FALSE))," ",VLOOKUP(EDATE('Projektkostenkalkulation EP'!$B$8,6)+BY$9,Datenquellen!$F$7:$H$45,3,FALSE))="X"
                                    ),
                          "X",
                          ""
                          ),
               "X"
            )</f>
        <v/>
      </c>
      <c r="CA80" s="260" t="str">
        <f xml:space="preserve"> IF(TEXT((EDATE('Projektkostenkalkulation EP'!$B$8,6)+BZ$9),"MM")=TEXT((EDATE('Projektkostenkalkulation EP'!$B$8,6)+(BZ$9-1)),"MM"),
             IF(
                        OR(
                                    TEXT((EDATE('Projektkostenkalkulation EP'!$B$8,6)+BZ$9),"TTT") = "Sa",
                                    TEXT((EDATE('Projektkostenkalkulation EP'!$B$8,6)+BZ$9),"TTT") = "So",
                                    IF(ISNA(VLOOKUP(EDATE('Projektkostenkalkulation EP'!$B$8,6)+BZ$9,Datenquellen!$F$7:$H$45,3,FALSE))," ",VLOOKUP(EDATE('Projektkostenkalkulation EP'!$B$8,6)+BZ$9,Datenquellen!$F$7:$H$45,3,FALSE))="X"
                                    ),
                          "X",
                          ""
                          ),
               "X"
            )</f>
        <v/>
      </c>
      <c r="CB80" s="260" t="str">
        <f xml:space="preserve"> IF(TEXT((EDATE('Projektkostenkalkulation EP'!$B$8,6)+CA$9),"MM")=TEXT((EDATE('Projektkostenkalkulation EP'!$B$8,6)+(CA$9-1)),"MM"),
             IF(
                        OR(
                                    TEXT((EDATE('Projektkostenkalkulation EP'!$B$8,6)+CA$9),"TTT") = "Sa",
                                    TEXT((EDATE('Projektkostenkalkulation EP'!$B$8,6)+CA$9),"TTT") = "So",
                                    IF(ISNA(VLOOKUP(EDATE('Projektkostenkalkulation EP'!$B$8,6)+CA$9,Datenquellen!$F$7:$H$45,3,FALSE))," ",VLOOKUP(EDATE('Projektkostenkalkulation EP'!$B$8,6)+CA$9,Datenquellen!$F$7:$H$45,3,FALSE))="X"
                                    ),
                          "X",
                          ""
                          ),
               "X"
            )</f>
        <v>X</v>
      </c>
      <c r="CC80" s="260" t="str">
        <f xml:space="preserve"> IF(TEXT((EDATE('Projektkostenkalkulation EP'!$B$8,6)+CB$9),"MM")=TEXT((EDATE('Projektkostenkalkulation EP'!$B$8,6)+(CB$9-1)),"MM"),
             IF(
                        OR(
                                    TEXT((EDATE('Projektkostenkalkulation EP'!$B$8,6)+CB$9),"TTT") = "Sa",
                                    TEXT((EDATE('Projektkostenkalkulation EP'!$B$8,6)+CB$9),"TTT") = "So",
                                    IF(ISNA(VLOOKUP(EDATE('Projektkostenkalkulation EP'!$B$8,6)+CB$9,Datenquellen!$F$7:$H$45,3,FALSE))," ",VLOOKUP(EDATE('Projektkostenkalkulation EP'!$B$8,6)+CB$9,Datenquellen!$F$7:$H$45,3,FALSE))="X"
                                    ),
                          "X",
                          ""
                          ),
               "X"
            )</f>
        <v>X</v>
      </c>
      <c r="CD80" s="260" t="str">
        <f xml:space="preserve"> IF(TEXT((EDATE('Projektkostenkalkulation EP'!$B$8,6)+CC$9),"MM")=TEXT((EDATE('Projektkostenkalkulation EP'!$B$8,6)+(CC$9-1)),"MM"),
             IF(
                        OR(
                                    TEXT((EDATE('Projektkostenkalkulation EP'!$B$8,6)+CC$9),"TTT") = "Sa",
                                    TEXT((EDATE('Projektkostenkalkulation EP'!$B$8,6)+CC$9),"TTT") = "So",
                                    IF(ISNA(VLOOKUP(EDATE('Projektkostenkalkulation EP'!$B$8,6)+CC$9,Datenquellen!$F$7:$H$45,3,FALSE))," ",VLOOKUP(EDATE('Projektkostenkalkulation EP'!$B$8,6)+CC$9,Datenquellen!$F$7:$H$45,3,FALSE))="X"
                                    ),
                          "X",
                          ""
                          ),
               "X"
            )</f>
        <v/>
      </c>
      <c r="CE80" s="260" t="str">
        <f xml:space="preserve"> IF(TEXT((EDATE('Projektkostenkalkulation EP'!$B$8,6)+CD$9),"MM")=TEXT((EDATE('Projektkostenkalkulation EP'!$B$8,6)+(CD$9-1)),"MM"),
             IF(
                        OR(
                                    TEXT((EDATE('Projektkostenkalkulation EP'!$B$8,6)+CD$9),"TTT") = "Sa",
                                    TEXT((EDATE('Projektkostenkalkulation EP'!$B$8,6)+CD$9),"TTT") = "So",
                                    IF(ISNA(VLOOKUP(EDATE('Projektkostenkalkulation EP'!$B$8,6)+CD$9,Datenquellen!$F$7:$H$45,3,FALSE))," ",VLOOKUP(EDATE('Projektkostenkalkulation EP'!$B$8,6)+CD$9,Datenquellen!$F$7:$H$45,3,FALSE))="X"
                                    ),
                          "X",
                          ""
                          ),
               "X"
            )</f>
        <v/>
      </c>
      <c r="CF80" s="260" t="str">
        <f xml:space="preserve"> IF(TEXT((EDATE('Projektkostenkalkulation EP'!$B$8,6)+CE$9),"MM")=TEXT((EDATE('Projektkostenkalkulation EP'!$B$8,6)+(CE$9-1)),"MM"),
             IF(
                        OR(
                                    TEXT((EDATE('Projektkostenkalkulation EP'!$B$8,6)+CE$9),"TTT") = "Sa",
                                    TEXT((EDATE('Projektkostenkalkulation EP'!$B$8,6)+CE$9),"TTT") = "So",
                                    IF(ISNA(VLOOKUP(EDATE('Projektkostenkalkulation EP'!$B$8,6)+CE$9,Datenquellen!$F$7:$H$45,3,FALSE))," ",VLOOKUP(EDATE('Projektkostenkalkulation EP'!$B$8,6)+CE$9,Datenquellen!$F$7:$H$45,3,FALSE))="X"
                                    ),
                          "X",
                          ""
                          ),
               "X"
            )</f>
        <v/>
      </c>
      <c r="CG80" s="260" t="str">
        <f xml:space="preserve"> IF(TEXT((EDATE('Projektkostenkalkulation EP'!$B$8,6)+CF$9),"MM")=TEXT((EDATE('Projektkostenkalkulation EP'!$B$8,6)+(CF$9-1)),"MM"),
             IF(
                        OR(
                                    TEXT((EDATE('Projektkostenkalkulation EP'!$B$8,6)+CF$9),"TTT") = "Sa",
                                    TEXT((EDATE('Projektkostenkalkulation EP'!$B$8,6)+CF$9),"TTT") = "So",
                                    IF(ISNA(VLOOKUP(EDATE('Projektkostenkalkulation EP'!$B$8,6)+CF$9,Datenquellen!$F$7:$H$45,3,FALSE))," ",VLOOKUP(EDATE('Projektkostenkalkulation EP'!$B$8,6)+CF$9,Datenquellen!$F$7:$H$45,3,FALSE))="X"
                                    ),
                          "X",
                          ""
                          ),
               "X"
            )</f>
        <v/>
      </c>
      <c r="CH80" s="260" t="str">
        <f xml:space="preserve"> IF(TEXT((EDATE('Projektkostenkalkulation EP'!$B$8,6)+CG$9),"MM")=TEXT((EDATE('Projektkostenkalkulation EP'!$B$8,6)+(CG$9-1)),"MM"),
             IF(
                        OR(
                                    TEXT((EDATE('Projektkostenkalkulation EP'!$B$8,6)+CG$9),"TTT") = "Sa",
                                    TEXT((EDATE('Projektkostenkalkulation EP'!$B$8,6)+CG$9),"TTT") = "So",
                                    IF(ISNA(VLOOKUP(EDATE('Projektkostenkalkulation EP'!$B$8,6)+CG$9,Datenquellen!$F$7:$H$45,3,FALSE))," ",VLOOKUP(EDATE('Projektkostenkalkulation EP'!$B$8,6)+CG$9,Datenquellen!$F$7:$H$45,3,FALSE))="X"
                                    ),
                          "X",
                          ""
                          ),
               "X"
            )</f>
        <v/>
      </c>
      <c r="CI80" s="260" t="str">
        <f xml:space="preserve"> IF(TEXT((EDATE('Projektkostenkalkulation EP'!$B$8,6)+CH$9),"MM")=TEXT((EDATE('Projektkostenkalkulation EP'!$B$8,6)+(CH$9-1)),"MM"),
             IF(
                        OR(
                                    TEXT((EDATE('Projektkostenkalkulation EP'!$B$8,6)+CH$9),"TTT") = "Sa",
                                    TEXT((EDATE('Projektkostenkalkulation EP'!$B$8,6)+CH$9),"TTT") = "So",
                                    IF(ISNA(VLOOKUP(EDATE('Projektkostenkalkulation EP'!$B$8,6)+CH$9,Datenquellen!$F$7:$H$45,3,FALSE))," ",VLOOKUP(EDATE('Projektkostenkalkulation EP'!$B$8,6)+CH$9,Datenquellen!$F$7:$H$45,3,FALSE))="X"
                                    ),
                          "X",
                          ""
                          ),
               "X"
            )</f>
        <v>X</v>
      </c>
      <c r="CJ80" s="260" t="str">
        <f xml:space="preserve"> IF(TEXT((EDATE('Projektkostenkalkulation EP'!$B$8,6)+CI$9),"MM")=TEXT((EDATE('Projektkostenkalkulation EP'!$B$8,6)+(CI$9-1)),"MM"),
             IF(
                        OR(
                                    TEXT((EDATE('Projektkostenkalkulation EP'!$B$8,6)+CI$9),"TTT") = "Sa",
                                    TEXT((EDATE('Projektkostenkalkulation EP'!$B$8,6)+CI$9),"TTT") = "So",
                                    IF(ISNA(VLOOKUP(EDATE('Projektkostenkalkulation EP'!$B$8,6)+CI$9,Datenquellen!$F$7:$H$45,3,FALSE))," ",VLOOKUP(EDATE('Projektkostenkalkulation EP'!$B$8,6)+CI$9,Datenquellen!$F$7:$H$45,3,FALSE))="X"
                                    ),
                          "X",
                          ""
                          ),
               "X"
            )</f>
        <v>X</v>
      </c>
      <c r="CK80" s="260" t="str">
        <f xml:space="preserve"> IF(TEXT((EDATE('Projektkostenkalkulation EP'!$B$8,6)+CJ$9),"MM")=TEXT((EDATE('Projektkostenkalkulation EP'!$B$8,6)+(CJ$9-1)),"MM"),
             IF(
                        OR(
                                    TEXT((EDATE('Projektkostenkalkulation EP'!$B$8,6)+CJ$9),"TTT") = "Sa",
                                    TEXT((EDATE('Projektkostenkalkulation EP'!$B$8,6)+CJ$9),"TTT") = "So",
                                    IF(ISNA(VLOOKUP(EDATE('Projektkostenkalkulation EP'!$B$8,6)+CJ$9,Datenquellen!$F$7:$H$45,3,FALSE))," ",VLOOKUP(EDATE('Projektkostenkalkulation EP'!$B$8,6)+CJ$9,Datenquellen!$F$7:$H$45,3,FALSE))="X"
                                    ),
                          "X",
                          ""
                          ),
               "X"
            )</f>
        <v/>
      </c>
      <c r="CL80" s="260" t="str">
        <f xml:space="preserve"> IF(TEXT((EDATE('Projektkostenkalkulation EP'!$B$8,6)+CK$9),"MM")=TEXT((EDATE('Projektkostenkalkulation EP'!$B$8,6)+(CK$9-1)),"MM"),
             IF(
                        OR(
                                    TEXT((EDATE('Projektkostenkalkulation EP'!$B$8,6)+CK$9),"TTT") = "Sa",
                                    TEXT((EDATE('Projektkostenkalkulation EP'!$B$8,6)+CK$9),"TTT") = "So",
                                    IF(ISNA(VLOOKUP(EDATE('Projektkostenkalkulation EP'!$B$8,6)+CK$9,Datenquellen!$F$7:$H$45,3,FALSE))," ",VLOOKUP(EDATE('Projektkostenkalkulation EP'!$B$8,6)+CK$9,Datenquellen!$F$7:$H$45,3,FALSE))="X"
                                    ),
                          "X",
                          ""
                          ),
               "X"
            )</f>
        <v/>
      </c>
      <c r="CM80" s="260" t="str">
        <f xml:space="preserve"> IF(TEXT((EDATE('Projektkostenkalkulation EP'!$B$8,6)+CL$9),"MM")=TEXT((EDATE('Projektkostenkalkulation EP'!$B$8,6)+(CL$9-1)),"MM"),
             IF(
                        OR(
                                    TEXT((EDATE('Projektkostenkalkulation EP'!$B$8,6)+CL$9),"TTT") = "Sa",
                                    TEXT((EDATE('Projektkostenkalkulation EP'!$B$8,6)+CL$9),"TTT") = "So",
                                    IF(ISNA(VLOOKUP(EDATE('Projektkostenkalkulation EP'!$B$8,6)+CL$9,Datenquellen!$F$7:$H$45,3,FALSE))," ",VLOOKUP(EDATE('Projektkostenkalkulation EP'!$B$8,6)+CL$9,Datenquellen!$F$7:$H$45,3,FALSE))="X"
                                    ),
                          "X",
                          ""
                          ),
               "X"
            )</f>
        <v/>
      </c>
      <c r="CN80" s="260" t="str">
        <f xml:space="preserve"> IF(TEXT((EDATE('Projektkostenkalkulation EP'!$B$8,6)+CM$9),"MM")=TEXT((EDATE('Projektkostenkalkulation EP'!$B$8,6)+(CM$9-1)),"MM"),
             IF(
                        OR(
                                    TEXT((EDATE('Projektkostenkalkulation EP'!$B$8,6)+CM$9),"TTT") = "Sa",
                                    TEXT((EDATE('Projektkostenkalkulation EP'!$B$8,6)+CM$9),"TTT") = "So",
                                    IF(ISNA(VLOOKUP(EDATE('Projektkostenkalkulation EP'!$B$8,6)+CM$9,Datenquellen!$F$7:$H$45,3,FALSE))," ",VLOOKUP(EDATE('Projektkostenkalkulation EP'!$B$8,6)+CM$9,Datenquellen!$F$7:$H$45,3,FALSE))="X"
                                    ),
                          "X",
                          ""
                          ),
               "X"
            )</f>
        <v/>
      </c>
      <c r="CO80" s="260" t="str">
        <f xml:space="preserve"> IF(TEXT((EDATE('Projektkostenkalkulation EP'!$B$8,6)+CN$9),"MM")=TEXT((EDATE('Projektkostenkalkulation EP'!$B$8,6)+(CN$9-1)),"MM"),
             IF(
                        OR(
                                    TEXT((EDATE('Projektkostenkalkulation EP'!$B$8,6)+CN$9),"TTT") = "Sa",
                                    TEXT((EDATE('Projektkostenkalkulation EP'!$B$8,6)+CN$9),"TTT") = "So",
                                    IF(ISNA(VLOOKUP(EDATE('Projektkostenkalkulation EP'!$B$8,6)+CN$9,Datenquellen!$F$7:$H$45,3,FALSE))," ",VLOOKUP(EDATE('Projektkostenkalkulation EP'!$B$8,6)+CN$9,Datenquellen!$F$7:$H$45,3,FALSE))="X"
                                    ),
                          "X",
                          ""
                          ),
               "X"
            )</f>
        <v/>
      </c>
      <c r="CP80" s="260" t="str">
        <f xml:space="preserve"> IF(TEXT((EDATE('Projektkostenkalkulation EP'!$B$8,6)+CO$9),"MM")=TEXT((EDATE('Projektkostenkalkulation EP'!$B$8,6)+(CO$9-1)),"MM"),
             IF(
                        OR(
                                    TEXT((EDATE('Projektkostenkalkulation EP'!$B$8,6)+CO$9),"TTT") = "Sa",
                                    TEXT((EDATE('Projektkostenkalkulation EP'!$B$8,6)+CO$9),"TTT") = "So",
                                    IF(ISNA(VLOOKUP(EDATE('Projektkostenkalkulation EP'!$B$8,6)+CO$9,Datenquellen!$F$7:$H$45,3,FALSE))," ",VLOOKUP(EDATE('Projektkostenkalkulation EP'!$B$8,6)+CO$9,Datenquellen!$F$7:$H$45,3,FALSE))="X"
                                    ),
                          "X",
                          ""
                          ),
               "X"
            )</f>
        <v>X</v>
      </c>
      <c r="CQ80" s="260" t="str">
        <f xml:space="preserve"> IF(TEXT((EDATE('Projektkostenkalkulation EP'!$B$8,6)+CP$9),"MM")=TEXT((EDATE('Projektkostenkalkulation EP'!$B$8,6)+(CP$9-1)),"MM"),
             IF(
                        OR(
                                    TEXT((EDATE('Projektkostenkalkulation EP'!$B$8,6)+CP$9),"TTT") = "Sa",
                                    TEXT((EDATE('Projektkostenkalkulation EP'!$B$8,6)+CP$9),"TTT") = "So",
                                    IF(ISNA(VLOOKUP(EDATE('Projektkostenkalkulation EP'!$B$8,6)+CP$9,Datenquellen!$F$7:$H$45,3,FALSE))," ",VLOOKUP(EDATE('Projektkostenkalkulation EP'!$B$8,6)+CP$9,Datenquellen!$F$7:$H$45,3,FALSE))="X"
                                    ),
                          "X",
                          ""
                          ),
               "X"
            )</f>
        <v>X</v>
      </c>
      <c r="CR80" s="260" t="str">
        <f xml:space="preserve"> IF(TEXT((EDATE('Projektkostenkalkulation EP'!$B$8,6)+CQ$9),"MM")=TEXT((EDATE('Projektkostenkalkulation EP'!$B$8,6)+(CQ$9-1)),"MM"),
             IF(
                        OR(
                                    TEXT((EDATE('Projektkostenkalkulation EP'!$B$8,6)+CQ$9),"TTT") = "Sa",
                                    TEXT((EDATE('Projektkostenkalkulation EP'!$B$8,6)+CQ$9),"TTT") = "So",
                                    IF(ISNA(VLOOKUP(EDATE('Projektkostenkalkulation EP'!$B$8,6)+CQ$9,Datenquellen!$F$7:$H$45,3,FALSE))," ",VLOOKUP(EDATE('Projektkostenkalkulation EP'!$B$8,6)+CQ$9,Datenquellen!$F$7:$H$45,3,FALSE))="X"
                                    ),
                          "X",
                          ""
                          ),
               "X"
            )</f>
        <v/>
      </c>
      <c r="CS80" s="260" t="str">
        <f xml:space="preserve"> IF(TEXT((EDATE('Projektkostenkalkulation EP'!$B$8,6)+CR$9),"MM")=TEXT((EDATE('Projektkostenkalkulation EP'!$B$8,6)+(CR$9-1)),"MM"),
             IF(
                        OR(
                                    TEXT((EDATE('Projektkostenkalkulation EP'!$B$8,6)+CR$9),"TTT") = "Sa",
                                    TEXT((EDATE('Projektkostenkalkulation EP'!$B$8,6)+CR$9),"TTT") = "So",
                                    IF(ISNA(VLOOKUP(EDATE('Projektkostenkalkulation EP'!$B$8,6)+CR$9,Datenquellen!$F$7:$H$45,3,FALSE))," ",VLOOKUP(EDATE('Projektkostenkalkulation EP'!$B$8,6)+CR$9,Datenquellen!$F$7:$H$45,3,FALSE))="X"
                                    ),
                          "X",
                          ""
                          ),
               "X"
            )</f>
        <v/>
      </c>
      <c r="CT80" s="260" t="str">
        <f xml:space="preserve"> IF(TEXT((EDATE('Projektkostenkalkulation EP'!$B$8,6)+CS$9),"MM")=TEXT((EDATE('Projektkostenkalkulation EP'!$B$8,6)+(CS$9-1)),"MM"),
             IF(
                        OR(
                                    TEXT((EDATE('Projektkostenkalkulation EP'!$B$8,6)+CS$9),"TTT") = "Sa",
                                    TEXT((EDATE('Projektkostenkalkulation EP'!$B$8,6)+CS$9),"TTT") = "So",
                                    IF(ISNA(VLOOKUP(EDATE('Projektkostenkalkulation EP'!$B$8,6)+CS$9,Datenquellen!$F$7:$H$45,3,FALSE))," ",VLOOKUP(EDATE('Projektkostenkalkulation EP'!$B$8,6)+CS$9,Datenquellen!$F$7:$H$45,3,FALSE))="X"
                                    ),
                          "X",
                          ""
                          ),
               "X"
            )</f>
        <v/>
      </c>
      <c r="CU80" s="260" t="str">
        <f xml:space="preserve"> IF(TEXT((EDATE('Projektkostenkalkulation EP'!$B$8,6)+CT$9),"MM")=TEXT((EDATE('Projektkostenkalkulation EP'!$B$8,6)+(CT$9-1)),"MM"),
             IF(
                        OR(
                                    TEXT((EDATE('Projektkostenkalkulation EP'!$B$8,6)+CT$9),"TTT") = "Sa",
                                    TEXT((EDATE('Projektkostenkalkulation EP'!$B$8,6)+CT$9),"TTT") = "So",
                                    IF(ISNA(VLOOKUP(EDATE('Projektkostenkalkulation EP'!$B$8,6)+CT$9,Datenquellen!$F$7:$H$45,3,FALSE))," ",VLOOKUP(EDATE('Projektkostenkalkulation EP'!$B$8,6)+CT$9,Datenquellen!$F$7:$H$45,3,FALSE))="X"
                                    ),
                          "X",
                          ""
                          ),
               "X"
            )</f>
        <v/>
      </c>
      <c r="CV80" s="260" t="str">
        <f xml:space="preserve"> IF(TEXT((EDATE('Projektkostenkalkulation EP'!$B$8,6)+CU$9),"MM")=TEXT((EDATE('Projektkostenkalkulation EP'!$B$8,6)+(CU$9-1)),"MM"),
             IF(
                        OR(
                                    TEXT((EDATE('Projektkostenkalkulation EP'!$B$8,6)+CU$9),"TTT") = "Sa",
                                    TEXT((EDATE('Projektkostenkalkulation EP'!$B$8,6)+CU$9),"TTT") = "So",
                                    IF(ISNA(VLOOKUP(EDATE('Projektkostenkalkulation EP'!$B$8,6)+CU$9,Datenquellen!$F$7:$H$45,3,FALSE))," ",VLOOKUP(EDATE('Projektkostenkalkulation EP'!$B$8,6)+CU$9,Datenquellen!$F$7:$H$45,3,FALSE))="X"
                                    ),
                          "X",
                          ""
                          ),
               "X"
            )</f>
        <v/>
      </c>
      <c r="CW80" s="260" t="str">
        <f xml:space="preserve"> IF(TEXT((EDATE('Projektkostenkalkulation EP'!$B$8,6)+CV$9),"MM")=TEXT((EDATE('Projektkostenkalkulation EP'!$B$8,6)+(CV$9-1)),"MM"),
             IF(
                        OR(
                                    TEXT((EDATE('Projektkostenkalkulation EP'!$B$8,6)+CV$9),"TTT") = "Sa",
                                    TEXT((EDATE('Projektkostenkalkulation EP'!$B$8,6)+CV$9),"TTT") = "So",
                                    IF(ISNA(VLOOKUP(EDATE('Projektkostenkalkulation EP'!$B$8,6)+CV$9,Datenquellen!$F$7:$H$45,3,FALSE))," ",VLOOKUP(EDATE('Projektkostenkalkulation EP'!$B$8,6)+CV$9,Datenquellen!$F$7:$H$45,3,FALSE))="X"
                                    ),
                          "X",
                          ""
                          ),
               "X"
            )</f>
        <v>X</v>
      </c>
      <c r="CX80" s="260" t="str">
        <f xml:space="preserve"> IF(TEXT((EDATE('Projektkostenkalkulation EP'!$B$8,6)+CW$9),"MM")=TEXT((EDATE('Projektkostenkalkulation EP'!$B$8,6)+(CW$9-1)),"MM"),
             IF(
                        OR(
                                    TEXT((EDATE('Projektkostenkalkulation EP'!$B$8,6)+CW$9),"TTT") = "Sa",
                                    TEXT((EDATE('Projektkostenkalkulation EP'!$B$8,6)+CW$9),"TTT") = "So",
                                    IF(ISNA(VLOOKUP(EDATE('Projektkostenkalkulation EP'!$B$8,6)+CW$9,Datenquellen!$F$7:$H$45,3,FALSE))," ",VLOOKUP(EDATE('Projektkostenkalkulation EP'!$B$8,6)+CW$9,Datenquellen!$F$7:$H$45,3,FALSE))="X"
                                    ),
                          "X",
                          ""
                          ),
               "X"
            )</f>
        <v>X</v>
      </c>
      <c r="CY80" s="260" t="str">
        <f xml:space="preserve"> IF(TEXT((EDATE('Projektkostenkalkulation EP'!$B$8,6)+CX$9),"MM")=TEXT((EDATE('Projektkostenkalkulation EP'!$B$8,6)+(CX$9-1)),"MM"),
             IF(
                        OR(
                                    TEXT((EDATE('Projektkostenkalkulation EP'!$B$8,6)+CX$9),"TTT") = "Sa",
                                    TEXT((EDATE('Projektkostenkalkulation EP'!$B$8,6)+CX$9),"TTT") = "So",
                                    IF(ISNA(VLOOKUP(EDATE('Projektkostenkalkulation EP'!$B$8,6)+CX$9,Datenquellen!$F$7:$H$45,3,FALSE))," ",VLOOKUP(EDATE('Projektkostenkalkulation EP'!$B$8,6)+CX$9,Datenquellen!$F$7:$H$45,3,FALSE))="X"
                                    ),
                          "X",
                          ""
                          ),
               "X"
            )</f>
        <v/>
      </c>
      <c r="CZ80" s="260" t="str">
        <f xml:space="preserve"> IF(TEXT((EDATE('Projektkostenkalkulation EP'!$B$8,6)+CY$9),"MM")=TEXT((EDATE('Projektkostenkalkulation EP'!$B$8,6)+(CY$9-1)),"MM"),
             IF(
                        OR(
                                    TEXT((EDATE('Projektkostenkalkulation EP'!$B$8,6)+CY$9),"TTT") = "Sa",
                                    TEXT((EDATE('Projektkostenkalkulation EP'!$B$8,6)+CY$9),"TTT") = "So",
                                    IF(ISNA(VLOOKUP(EDATE('Projektkostenkalkulation EP'!$B$8,6)+CY$9,Datenquellen!$F$7:$H$45,3,FALSE))," ",VLOOKUP(EDATE('Projektkostenkalkulation EP'!$B$8,6)+CY$9,Datenquellen!$F$7:$H$45,3,FALSE))="X"
                                    ),
                          "X",
                          ""
                          ),
               "X"
            )</f>
        <v/>
      </c>
      <c r="DA80" s="261" t="str">
        <f xml:space="preserve"> IF(TEXT((EDATE('Projektkostenkalkulation EP'!$B$8,6)+CZ$9),"MM")=TEXT((EDATE('Projektkostenkalkulation EP'!$B$8,6)+(CZ$9-1)),"MM"),
             IF(
                        OR(
                                    TEXT((EDATE('Projektkostenkalkulation EP'!$B$8,6)+CZ$9),"TTT") = "Sa",
                                    TEXT((EDATE('Projektkostenkalkulation EP'!$B$8,6)+CZ$9),"TTT") = "So",
                                    IF(ISNA(VLOOKUP(EDATE('Projektkostenkalkulation EP'!$B$8,6)+CZ$9,Datenquellen!$F$7:$H$45,3,FALSE))," ",VLOOKUP(EDATE('Projektkostenkalkulation EP'!$B$8,6)+CZ$9,Datenquellen!$F$7:$H$45,3,FALSE))="X"
                                    ),
                          "X",
                          ""
                          ),
               "X"
            )</f>
        <v/>
      </c>
      <c r="DB80" s="239"/>
      <c r="DC80" s="240"/>
      <c r="DD80" s="241" t="s">
        <v>67</v>
      </c>
      <c r="DE80" s="478"/>
      <c r="DF80" s="259"/>
      <c r="DG80" s="260" t="str">
        <f>IF(
            OR(
                     TEXT(EDATE('Projektkostenkalkulation EP'!$B$8,6),"TTT") = "Sa",
                     TEXT(EDATE('Projektkostenkalkulation EP'!$B$8,6),"TTT") = "So",
                     IF(ISNA(VLOOKUP(EDATE('Projektkostenkalkulation EP'!$B$8,6),Datenquellen!$F$7:$H$45,3,FALSE))," ",VLOOKUP(EDATE('Projektkostenkalkulation EP'!$B$8,6),Datenquellen!$F$7:$H$45,3,FALSE))="X"
                            ),
                    "X",
                    ""
            )</f>
        <v/>
      </c>
      <c r="DH80" s="260" t="str">
        <f xml:space="preserve"> IF(TEXT((EDATE('Projektkostenkalkulation EP'!$B$8,6)+DG$9),"MM")=TEXT((EDATE('Projektkostenkalkulation EP'!$B$8,6)+(DG$9-1)),"MM"),
             IF(
                        OR(
                                    TEXT((EDATE('Projektkostenkalkulation EP'!$B$8,6)+DG$9),"TTT") = "Sa",
                                    TEXT((EDATE('Projektkostenkalkulation EP'!$B$8,6)+DG$9),"TTT") = "So",
                                    IF(ISNA(VLOOKUP(EDATE('Projektkostenkalkulation EP'!$B$8,6)+DG$9,Datenquellen!$F$7:$H$45,3,FALSE))," ",VLOOKUP(EDATE('Projektkostenkalkulation EP'!$B$8,6)+DG$9,Datenquellen!$F$7:$H$45,3,FALSE))="X"
                                    ),
                          "X",
                          ""
                          ),
               "X"
            )</f>
        <v/>
      </c>
      <c r="DI80" s="260" t="str">
        <f xml:space="preserve"> IF(TEXT((EDATE('Projektkostenkalkulation EP'!$B$8,6)+DH$9),"MM")=TEXT((EDATE('Projektkostenkalkulation EP'!$B$8,6)+(DH$9-1)),"MM"),
             IF(
                        OR(
                                    TEXT((EDATE('Projektkostenkalkulation EP'!$B$8,6)+DH$9),"TTT") = "Sa",
                                    TEXT((EDATE('Projektkostenkalkulation EP'!$B$8,6)+DH$9),"TTT") = "So",
                                    IF(ISNA(VLOOKUP(EDATE('Projektkostenkalkulation EP'!$B$8,6)+DH$9,Datenquellen!$F$7:$H$45,3,FALSE))," ",VLOOKUP(EDATE('Projektkostenkalkulation EP'!$B$8,6)+DH$9,Datenquellen!$F$7:$H$45,3,FALSE))="X"
                                    ),
                          "X",
                          ""
                          ),
               "X"
            )</f>
        <v/>
      </c>
      <c r="DJ80" s="260" t="str">
        <f xml:space="preserve"> IF(TEXT((EDATE('Projektkostenkalkulation EP'!$B$8,6)+DI$9),"MM")=TEXT((EDATE('Projektkostenkalkulation EP'!$B$8,6)+(DI$9-1)),"MM"),
             IF(
                        OR(
                                    TEXT((EDATE('Projektkostenkalkulation EP'!$B$8,6)+DI$9),"TTT") = "Sa",
                                    TEXT((EDATE('Projektkostenkalkulation EP'!$B$8,6)+DI$9),"TTT") = "So",
                                    IF(ISNA(VLOOKUP(EDATE('Projektkostenkalkulation EP'!$B$8,6)+DI$9,Datenquellen!$F$7:$H$45,3,FALSE))," ",VLOOKUP(EDATE('Projektkostenkalkulation EP'!$B$8,6)+DI$9,Datenquellen!$F$7:$H$45,3,FALSE))="X"
                                    ),
                          "X",
                          ""
                          ),
               "X"
            )</f>
        <v/>
      </c>
      <c r="DK80" s="260" t="str">
        <f xml:space="preserve"> IF(TEXT((EDATE('Projektkostenkalkulation EP'!$B$8,6)+DJ$9),"MM")=TEXT((EDATE('Projektkostenkalkulation EP'!$B$8,6)+(DJ$9-1)),"MM"),
             IF(
                        OR(
                                    TEXT((EDATE('Projektkostenkalkulation EP'!$B$8,6)+DJ$9),"TTT") = "Sa",
                                    TEXT((EDATE('Projektkostenkalkulation EP'!$B$8,6)+DJ$9),"TTT") = "So",
                                    IF(ISNA(VLOOKUP(EDATE('Projektkostenkalkulation EP'!$B$8,6)+DJ$9,Datenquellen!$F$7:$H$45,3,FALSE))," ",VLOOKUP(EDATE('Projektkostenkalkulation EP'!$B$8,6)+DJ$9,Datenquellen!$F$7:$H$45,3,FALSE))="X"
                                    ),
                          "X",
                          ""
                          ),
               "X"
            )</f>
        <v/>
      </c>
      <c r="DL80" s="260" t="str">
        <f xml:space="preserve"> IF(TEXT((EDATE('Projektkostenkalkulation EP'!$B$8,6)+DK$9),"MM")=TEXT((EDATE('Projektkostenkalkulation EP'!$B$8,6)+(DK$9-1)),"MM"),
             IF(
                        OR(
                                    TEXT((EDATE('Projektkostenkalkulation EP'!$B$8,6)+DK$9),"TTT") = "Sa",
                                    TEXT((EDATE('Projektkostenkalkulation EP'!$B$8,6)+DK$9),"TTT") = "So",
                                    IF(ISNA(VLOOKUP(EDATE('Projektkostenkalkulation EP'!$B$8,6)+DK$9,Datenquellen!$F$7:$H$45,3,FALSE))," ",VLOOKUP(EDATE('Projektkostenkalkulation EP'!$B$8,6)+DK$9,Datenquellen!$F$7:$H$45,3,FALSE))="X"
                                    ),
                          "X",
                          ""
                          ),
               "X"
            )</f>
        <v>X</v>
      </c>
      <c r="DM80" s="260" t="str">
        <f xml:space="preserve"> IF(TEXT((EDATE('Projektkostenkalkulation EP'!$B$8,6)+DL$9),"MM")=TEXT((EDATE('Projektkostenkalkulation EP'!$B$8,6)+(DL$9-1)),"MM"),
             IF(
                        OR(
                                    TEXT((EDATE('Projektkostenkalkulation EP'!$B$8,6)+DL$9),"TTT") = "Sa",
                                    TEXT((EDATE('Projektkostenkalkulation EP'!$B$8,6)+DL$9),"TTT") = "So",
                                    IF(ISNA(VLOOKUP(EDATE('Projektkostenkalkulation EP'!$B$8,6)+DL$9,Datenquellen!$F$7:$H$45,3,FALSE))," ",VLOOKUP(EDATE('Projektkostenkalkulation EP'!$B$8,6)+DL$9,Datenquellen!$F$7:$H$45,3,FALSE))="X"
                                    ),
                          "X",
                          ""
                          ),
               "X"
            )</f>
        <v>X</v>
      </c>
      <c r="DN80" s="260" t="str">
        <f xml:space="preserve"> IF(TEXT((EDATE('Projektkostenkalkulation EP'!$B$8,6)+DM$9),"MM")=TEXT((EDATE('Projektkostenkalkulation EP'!$B$8,6)+(DM$9-1)),"MM"),
             IF(
                        OR(
                                    TEXT((EDATE('Projektkostenkalkulation EP'!$B$8,6)+DM$9),"TTT") = "Sa",
                                    TEXT((EDATE('Projektkostenkalkulation EP'!$B$8,6)+DM$9),"TTT") = "So",
                                    IF(ISNA(VLOOKUP(EDATE('Projektkostenkalkulation EP'!$B$8,6)+DM$9,Datenquellen!$F$7:$H$45,3,FALSE))," ",VLOOKUP(EDATE('Projektkostenkalkulation EP'!$B$8,6)+DM$9,Datenquellen!$F$7:$H$45,3,FALSE))="X"
                                    ),
                          "X",
                          ""
                          ),
               "X"
            )</f>
        <v/>
      </c>
      <c r="DO80" s="260" t="str">
        <f xml:space="preserve"> IF(TEXT((EDATE('Projektkostenkalkulation EP'!$B$8,6)+DN$9),"MM")=TEXT((EDATE('Projektkostenkalkulation EP'!$B$8,6)+(DN$9-1)),"MM"),
             IF(
                        OR(
                                    TEXT((EDATE('Projektkostenkalkulation EP'!$B$8,6)+DN$9),"TTT") = "Sa",
                                    TEXT((EDATE('Projektkostenkalkulation EP'!$B$8,6)+DN$9),"TTT") = "So",
                                    IF(ISNA(VLOOKUP(EDATE('Projektkostenkalkulation EP'!$B$8,6)+DN$9,Datenquellen!$F$7:$H$45,3,FALSE))," ",VLOOKUP(EDATE('Projektkostenkalkulation EP'!$B$8,6)+DN$9,Datenquellen!$F$7:$H$45,3,FALSE))="X"
                                    ),
                          "X",
                          ""
                          ),
               "X"
            )</f>
        <v/>
      </c>
      <c r="DP80" s="260" t="str">
        <f xml:space="preserve"> IF(TEXT((EDATE('Projektkostenkalkulation EP'!$B$8,6)+DO$9),"MM")=TEXT((EDATE('Projektkostenkalkulation EP'!$B$8,6)+(DO$9-1)),"MM"),
             IF(
                        OR(
                                    TEXT((EDATE('Projektkostenkalkulation EP'!$B$8,6)+DO$9),"TTT") = "Sa",
                                    TEXT((EDATE('Projektkostenkalkulation EP'!$B$8,6)+DO$9),"TTT") = "So",
                                    IF(ISNA(VLOOKUP(EDATE('Projektkostenkalkulation EP'!$B$8,6)+DO$9,Datenquellen!$F$7:$H$45,3,FALSE))," ",VLOOKUP(EDATE('Projektkostenkalkulation EP'!$B$8,6)+DO$9,Datenquellen!$F$7:$H$45,3,FALSE))="X"
                                    ),
                          "X",
                          ""
                          ),
               "X"
            )</f>
        <v/>
      </c>
      <c r="DQ80" s="260" t="str">
        <f xml:space="preserve"> IF(TEXT((EDATE('Projektkostenkalkulation EP'!$B$8,6)+DP$9),"MM")=TEXT((EDATE('Projektkostenkalkulation EP'!$B$8,6)+(DP$9-1)),"MM"),
             IF(
                        OR(
                                    TEXT((EDATE('Projektkostenkalkulation EP'!$B$8,6)+DP$9),"TTT") = "Sa",
                                    TEXT((EDATE('Projektkostenkalkulation EP'!$B$8,6)+DP$9),"TTT") = "So",
                                    IF(ISNA(VLOOKUP(EDATE('Projektkostenkalkulation EP'!$B$8,6)+DP$9,Datenquellen!$F$7:$H$45,3,FALSE))," ",VLOOKUP(EDATE('Projektkostenkalkulation EP'!$B$8,6)+DP$9,Datenquellen!$F$7:$H$45,3,FALSE))="X"
                                    ),
                          "X",
                          ""
                          ),
               "X"
            )</f>
        <v/>
      </c>
      <c r="DR80" s="260" t="str">
        <f xml:space="preserve"> IF(TEXT((EDATE('Projektkostenkalkulation EP'!$B$8,6)+DQ$9),"MM")=TEXT((EDATE('Projektkostenkalkulation EP'!$B$8,6)+(DQ$9-1)),"MM"),
             IF(
                        OR(
                                    TEXT((EDATE('Projektkostenkalkulation EP'!$B$8,6)+DQ$9),"TTT") = "Sa",
                                    TEXT((EDATE('Projektkostenkalkulation EP'!$B$8,6)+DQ$9),"TTT") = "So",
                                    IF(ISNA(VLOOKUP(EDATE('Projektkostenkalkulation EP'!$B$8,6)+DQ$9,Datenquellen!$F$7:$H$45,3,FALSE))," ",VLOOKUP(EDATE('Projektkostenkalkulation EP'!$B$8,6)+DQ$9,Datenquellen!$F$7:$H$45,3,FALSE))="X"
                                    ),
                          "X",
                          ""
                          ),
               "X"
            )</f>
        <v/>
      </c>
      <c r="DS80" s="260" t="str">
        <f xml:space="preserve"> IF(TEXT((EDATE('Projektkostenkalkulation EP'!$B$8,6)+DR$9),"MM")=TEXT((EDATE('Projektkostenkalkulation EP'!$B$8,6)+(DR$9-1)),"MM"),
             IF(
                        OR(
                                    TEXT((EDATE('Projektkostenkalkulation EP'!$B$8,6)+DR$9),"TTT") = "Sa",
                                    TEXT((EDATE('Projektkostenkalkulation EP'!$B$8,6)+DR$9),"TTT") = "So",
                                    IF(ISNA(VLOOKUP(EDATE('Projektkostenkalkulation EP'!$B$8,6)+DR$9,Datenquellen!$F$7:$H$45,3,FALSE))," ",VLOOKUP(EDATE('Projektkostenkalkulation EP'!$B$8,6)+DR$9,Datenquellen!$F$7:$H$45,3,FALSE))="X"
                                    ),
                          "X",
                          ""
                          ),
               "X"
            )</f>
        <v>X</v>
      </c>
      <c r="DT80" s="260" t="str">
        <f xml:space="preserve"> IF(TEXT((EDATE('Projektkostenkalkulation EP'!$B$8,6)+DS$9),"MM")=TEXT((EDATE('Projektkostenkalkulation EP'!$B$8,6)+(DS$9-1)),"MM"),
             IF(
                        OR(
                                    TEXT((EDATE('Projektkostenkalkulation EP'!$B$8,6)+DS$9),"TTT") = "Sa",
                                    TEXT((EDATE('Projektkostenkalkulation EP'!$B$8,6)+DS$9),"TTT") = "So",
                                    IF(ISNA(VLOOKUP(EDATE('Projektkostenkalkulation EP'!$B$8,6)+DS$9,Datenquellen!$F$7:$H$45,3,FALSE))," ",VLOOKUP(EDATE('Projektkostenkalkulation EP'!$B$8,6)+DS$9,Datenquellen!$F$7:$H$45,3,FALSE))="X"
                                    ),
                          "X",
                          ""
                          ),
               "X"
            )</f>
        <v>X</v>
      </c>
      <c r="DU80" s="260" t="str">
        <f xml:space="preserve"> IF(TEXT((EDATE('Projektkostenkalkulation EP'!$B$8,6)+DT$9),"MM")=TEXT((EDATE('Projektkostenkalkulation EP'!$B$8,6)+(DT$9-1)),"MM"),
             IF(
                        OR(
                                    TEXT((EDATE('Projektkostenkalkulation EP'!$B$8,6)+DT$9),"TTT") = "Sa",
                                    TEXT((EDATE('Projektkostenkalkulation EP'!$B$8,6)+DT$9),"TTT") = "So",
                                    IF(ISNA(VLOOKUP(EDATE('Projektkostenkalkulation EP'!$B$8,6)+DT$9,Datenquellen!$F$7:$H$45,3,FALSE))," ",VLOOKUP(EDATE('Projektkostenkalkulation EP'!$B$8,6)+DT$9,Datenquellen!$F$7:$H$45,3,FALSE))="X"
                                    ),
                          "X",
                          ""
                          ),
               "X"
            )</f>
        <v/>
      </c>
      <c r="DV80" s="260" t="str">
        <f xml:space="preserve"> IF(TEXT((EDATE('Projektkostenkalkulation EP'!$B$8,6)+DU$9),"MM")=TEXT((EDATE('Projektkostenkalkulation EP'!$B$8,6)+(DU$9-1)),"MM"),
             IF(
                        OR(
                                    TEXT((EDATE('Projektkostenkalkulation EP'!$B$8,6)+DU$9),"TTT") = "Sa",
                                    TEXT((EDATE('Projektkostenkalkulation EP'!$B$8,6)+DU$9),"TTT") = "So",
                                    IF(ISNA(VLOOKUP(EDATE('Projektkostenkalkulation EP'!$B$8,6)+DU$9,Datenquellen!$F$7:$H$45,3,FALSE))," ",VLOOKUP(EDATE('Projektkostenkalkulation EP'!$B$8,6)+DU$9,Datenquellen!$F$7:$H$45,3,FALSE))="X"
                                    ),
                          "X",
                          ""
                          ),
               "X"
            )</f>
        <v/>
      </c>
      <c r="DW80" s="260" t="str">
        <f xml:space="preserve"> IF(TEXT((EDATE('Projektkostenkalkulation EP'!$B$8,6)+DV$9),"MM")=TEXT((EDATE('Projektkostenkalkulation EP'!$B$8,6)+(DV$9-1)),"MM"),
             IF(
                        OR(
                                    TEXT((EDATE('Projektkostenkalkulation EP'!$B$8,6)+DV$9),"TTT") = "Sa",
                                    TEXT((EDATE('Projektkostenkalkulation EP'!$B$8,6)+DV$9),"TTT") = "So",
                                    IF(ISNA(VLOOKUP(EDATE('Projektkostenkalkulation EP'!$B$8,6)+DV$9,Datenquellen!$F$7:$H$45,3,FALSE))," ",VLOOKUP(EDATE('Projektkostenkalkulation EP'!$B$8,6)+DV$9,Datenquellen!$F$7:$H$45,3,FALSE))="X"
                                    ),
                          "X",
                          ""
                          ),
               "X"
            )</f>
        <v/>
      </c>
      <c r="DX80" s="260" t="str">
        <f xml:space="preserve"> IF(TEXT((EDATE('Projektkostenkalkulation EP'!$B$8,6)+DW$9),"MM")=TEXT((EDATE('Projektkostenkalkulation EP'!$B$8,6)+(DW$9-1)),"MM"),
             IF(
                        OR(
                                    TEXT((EDATE('Projektkostenkalkulation EP'!$B$8,6)+DW$9),"TTT") = "Sa",
                                    TEXT((EDATE('Projektkostenkalkulation EP'!$B$8,6)+DW$9),"TTT") = "So",
                                    IF(ISNA(VLOOKUP(EDATE('Projektkostenkalkulation EP'!$B$8,6)+DW$9,Datenquellen!$F$7:$H$45,3,FALSE))," ",VLOOKUP(EDATE('Projektkostenkalkulation EP'!$B$8,6)+DW$9,Datenquellen!$F$7:$H$45,3,FALSE))="X"
                                    ),
                          "X",
                          ""
                          ),
               "X"
            )</f>
        <v/>
      </c>
      <c r="DY80" s="260" t="str">
        <f xml:space="preserve"> IF(TEXT((EDATE('Projektkostenkalkulation EP'!$B$8,6)+DX$9),"MM")=TEXT((EDATE('Projektkostenkalkulation EP'!$B$8,6)+(DX$9-1)),"MM"),
             IF(
                        OR(
                                    TEXT((EDATE('Projektkostenkalkulation EP'!$B$8,6)+DX$9),"TTT") = "Sa",
                                    TEXT((EDATE('Projektkostenkalkulation EP'!$B$8,6)+DX$9),"TTT") = "So",
                                    IF(ISNA(VLOOKUP(EDATE('Projektkostenkalkulation EP'!$B$8,6)+DX$9,Datenquellen!$F$7:$H$45,3,FALSE))," ",VLOOKUP(EDATE('Projektkostenkalkulation EP'!$B$8,6)+DX$9,Datenquellen!$F$7:$H$45,3,FALSE))="X"
                                    ),
                          "X",
                          ""
                          ),
               "X"
            )</f>
        <v/>
      </c>
      <c r="DZ80" s="260" t="str">
        <f xml:space="preserve"> IF(TEXT((EDATE('Projektkostenkalkulation EP'!$B$8,6)+DY$9),"MM")=TEXT((EDATE('Projektkostenkalkulation EP'!$B$8,6)+(DY$9-1)),"MM"),
             IF(
                        OR(
                                    TEXT((EDATE('Projektkostenkalkulation EP'!$B$8,6)+DY$9),"TTT") = "Sa",
                                    TEXT((EDATE('Projektkostenkalkulation EP'!$B$8,6)+DY$9),"TTT") = "So",
                                    IF(ISNA(VLOOKUP(EDATE('Projektkostenkalkulation EP'!$B$8,6)+DY$9,Datenquellen!$F$7:$H$45,3,FALSE))," ",VLOOKUP(EDATE('Projektkostenkalkulation EP'!$B$8,6)+DY$9,Datenquellen!$F$7:$H$45,3,FALSE))="X"
                                    ),
                          "X",
                          ""
                          ),
               "X"
            )</f>
        <v>X</v>
      </c>
      <c r="EA80" s="260" t="str">
        <f xml:space="preserve"> IF(TEXT((EDATE('Projektkostenkalkulation EP'!$B$8,6)+DZ$9),"MM")=TEXT((EDATE('Projektkostenkalkulation EP'!$B$8,6)+(DZ$9-1)),"MM"),
             IF(
                        OR(
                                    TEXT((EDATE('Projektkostenkalkulation EP'!$B$8,6)+DZ$9),"TTT") = "Sa",
                                    TEXT((EDATE('Projektkostenkalkulation EP'!$B$8,6)+DZ$9),"TTT") = "So",
                                    IF(ISNA(VLOOKUP(EDATE('Projektkostenkalkulation EP'!$B$8,6)+DZ$9,Datenquellen!$F$7:$H$45,3,FALSE))," ",VLOOKUP(EDATE('Projektkostenkalkulation EP'!$B$8,6)+DZ$9,Datenquellen!$F$7:$H$45,3,FALSE))="X"
                                    ),
                          "X",
                          ""
                          ),
               "X"
            )</f>
        <v>X</v>
      </c>
      <c r="EB80" s="260" t="str">
        <f xml:space="preserve"> IF(TEXT((EDATE('Projektkostenkalkulation EP'!$B$8,6)+EA$9),"MM")=TEXT((EDATE('Projektkostenkalkulation EP'!$B$8,6)+(EA$9-1)),"MM"),
             IF(
                        OR(
                                    TEXT((EDATE('Projektkostenkalkulation EP'!$B$8,6)+EA$9),"TTT") = "Sa",
                                    TEXT((EDATE('Projektkostenkalkulation EP'!$B$8,6)+EA$9),"TTT") = "So",
                                    IF(ISNA(VLOOKUP(EDATE('Projektkostenkalkulation EP'!$B$8,6)+EA$9,Datenquellen!$F$7:$H$45,3,FALSE))," ",VLOOKUP(EDATE('Projektkostenkalkulation EP'!$B$8,6)+EA$9,Datenquellen!$F$7:$H$45,3,FALSE))="X"
                                    ),
                          "X",
                          ""
                          ),
               "X"
            )</f>
        <v/>
      </c>
      <c r="EC80" s="260" t="str">
        <f xml:space="preserve"> IF(TEXT((EDATE('Projektkostenkalkulation EP'!$B$8,6)+EB$9),"MM")=TEXT((EDATE('Projektkostenkalkulation EP'!$B$8,6)+(EB$9-1)),"MM"),
             IF(
                        OR(
                                    TEXT((EDATE('Projektkostenkalkulation EP'!$B$8,6)+EB$9),"TTT") = "Sa",
                                    TEXT((EDATE('Projektkostenkalkulation EP'!$B$8,6)+EB$9),"TTT") = "So",
                                    IF(ISNA(VLOOKUP(EDATE('Projektkostenkalkulation EP'!$B$8,6)+EB$9,Datenquellen!$F$7:$H$45,3,FALSE))," ",VLOOKUP(EDATE('Projektkostenkalkulation EP'!$B$8,6)+EB$9,Datenquellen!$F$7:$H$45,3,FALSE))="X"
                                    ),
                          "X",
                          ""
                          ),
               "X"
            )</f>
        <v/>
      </c>
      <c r="ED80" s="260" t="str">
        <f xml:space="preserve"> IF(TEXT((EDATE('Projektkostenkalkulation EP'!$B$8,6)+EC$9),"MM")=TEXT((EDATE('Projektkostenkalkulation EP'!$B$8,6)+(EC$9-1)),"MM"),
             IF(
                        OR(
                                    TEXT((EDATE('Projektkostenkalkulation EP'!$B$8,6)+EC$9),"TTT") = "Sa",
                                    TEXT((EDATE('Projektkostenkalkulation EP'!$B$8,6)+EC$9),"TTT") = "So",
                                    IF(ISNA(VLOOKUP(EDATE('Projektkostenkalkulation EP'!$B$8,6)+EC$9,Datenquellen!$F$7:$H$45,3,FALSE))," ",VLOOKUP(EDATE('Projektkostenkalkulation EP'!$B$8,6)+EC$9,Datenquellen!$F$7:$H$45,3,FALSE))="X"
                                    ),
                          "X",
                          ""
                          ),
               "X"
            )</f>
        <v/>
      </c>
      <c r="EE80" s="260" t="str">
        <f xml:space="preserve"> IF(TEXT((EDATE('Projektkostenkalkulation EP'!$B$8,6)+ED$9),"MM")=TEXT((EDATE('Projektkostenkalkulation EP'!$B$8,6)+(ED$9-1)),"MM"),
             IF(
                        OR(
                                    TEXT((EDATE('Projektkostenkalkulation EP'!$B$8,6)+ED$9),"TTT") = "Sa",
                                    TEXT((EDATE('Projektkostenkalkulation EP'!$B$8,6)+ED$9),"TTT") = "So",
                                    IF(ISNA(VLOOKUP(EDATE('Projektkostenkalkulation EP'!$B$8,6)+ED$9,Datenquellen!$F$7:$H$45,3,FALSE))," ",VLOOKUP(EDATE('Projektkostenkalkulation EP'!$B$8,6)+ED$9,Datenquellen!$F$7:$H$45,3,FALSE))="X"
                                    ),
                          "X",
                          ""
                          ),
               "X"
            )</f>
        <v/>
      </c>
      <c r="EF80" s="260" t="str">
        <f xml:space="preserve"> IF(TEXT((EDATE('Projektkostenkalkulation EP'!$B$8,6)+EE$9),"MM")=TEXT((EDATE('Projektkostenkalkulation EP'!$B$8,6)+(EE$9-1)),"MM"),
             IF(
                        OR(
                                    TEXT((EDATE('Projektkostenkalkulation EP'!$B$8,6)+EE$9),"TTT") = "Sa",
                                    TEXT((EDATE('Projektkostenkalkulation EP'!$B$8,6)+EE$9),"TTT") = "So",
                                    IF(ISNA(VLOOKUP(EDATE('Projektkostenkalkulation EP'!$B$8,6)+EE$9,Datenquellen!$F$7:$H$45,3,FALSE))," ",VLOOKUP(EDATE('Projektkostenkalkulation EP'!$B$8,6)+EE$9,Datenquellen!$F$7:$H$45,3,FALSE))="X"
                                    ),
                          "X",
                          ""
                          ),
               "X"
            )</f>
        <v/>
      </c>
      <c r="EG80" s="260" t="str">
        <f xml:space="preserve"> IF(TEXT((EDATE('Projektkostenkalkulation EP'!$B$8,6)+EF$9),"MM")=TEXT((EDATE('Projektkostenkalkulation EP'!$B$8,6)+(EF$9-1)),"MM"),
             IF(
                        OR(
                                    TEXT((EDATE('Projektkostenkalkulation EP'!$B$8,6)+EF$9),"TTT") = "Sa",
                                    TEXT((EDATE('Projektkostenkalkulation EP'!$B$8,6)+EF$9),"TTT") = "So",
                                    IF(ISNA(VLOOKUP(EDATE('Projektkostenkalkulation EP'!$B$8,6)+EF$9,Datenquellen!$F$7:$H$45,3,FALSE))," ",VLOOKUP(EDATE('Projektkostenkalkulation EP'!$B$8,6)+EF$9,Datenquellen!$F$7:$H$45,3,FALSE))="X"
                                    ),
                          "X",
                          ""
                          ),
               "X"
            )</f>
        <v>X</v>
      </c>
      <c r="EH80" s="260" t="str">
        <f xml:space="preserve"> IF(TEXT((EDATE('Projektkostenkalkulation EP'!$B$8,6)+EG$9),"MM")=TEXT((EDATE('Projektkostenkalkulation EP'!$B$8,6)+(EG$9-1)),"MM"),
             IF(
                        OR(
                                    TEXT((EDATE('Projektkostenkalkulation EP'!$B$8,6)+EG$9),"TTT") = "Sa",
                                    TEXT((EDATE('Projektkostenkalkulation EP'!$B$8,6)+EG$9),"TTT") = "So",
                                    IF(ISNA(VLOOKUP(EDATE('Projektkostenkalkulation EP'!$B$8,6)+EG$9,Datenquellen!$F$7:$H$45,3,FALSE))," ",VLOOKUP(EDATE('Projektkostenkalkulation EP'!$B$8,6)+EG$9,Datenquellen!$F$7:$H$45,3,FALSE))="X"
                                    ),
                          "X",
                          ""
                          ),
               "X"
            )</f>
        <v>X</v>
      </c>
      <c r="EI80" s="260" t="str">
        <f xml:space="preserve"> IF(TEXT((EDATE('Projektkostenkalkulation EP'!$B$8,6)+EH$9),"MM")=TEXT((EDATE('Projektkostenkalkulation EP'!$B$8,6)+(EH$9-1)),"MM"),
             IF(
                        OR(
                                    TEXT((EDATE('Projektkostenkalkulation EP'!$B$8,6)+EH$9),"TTT") = "Sa",
                                    TEXT((EDATE('Projektkostenkalkulation EP'!$B$8,6)+EH$9),"TTT") = "So",
                                    IF(ISNA(VLOOKUP(EDATE('Projektkostenkalkulation EP'!$B$8,6)+EH$9,Datenquellen!$F$7:$H$45,3,FALSE))," ",VLOOKUP(EDATE('Projektkostenkalkulation EP'!$B$8,6)+EH$9,Datenquellen!$F$7:$H$45,3,FALSE))="X"
                                    ),
                          "X",
                          ""
                          ),
               "X"
            )</f>
        <v/>
      </c>
      <c r="EJ80" s="260" t="str">
        <f xml:space="preserve"> IF(TEXT((EDATE('Projektkostenkalkulation EP'!$B$8,6)+EI$9),"MM")=TEXT((EDATE('Projektkostenkalkulation EP'!$B$8,6)+(EI$9-1)),"MM"),
             IF(
                        OR(
                                    TEXT((EDATE('Projektkostenkalkulation EP'!$B$8,6)+EI$9),"TTT") = "Sa",
                                    TEXT((EDATE('Projektkostenkalkulation EP'!$B$8,6)+EI$9),"TTT") = "So",
                                    IF(ISNA(VLOOKUP(EDATE('Projektkostenkalkulation EP'!$B$8,6)+EI$9,Datenquellen!$F$7:$H$45,3,FALSE))," ",VLOOKUP(EDATE('Projektkostenkalkulation EP'!$B$8,6)+EI$9,Datenquellen!$F$7:$H$45,3,FALSE))="X"
                                    ),
                          "X",
                          ""
                          ),
               "X"
            )</f>
        <v/>
      </c>
      <c r="EK80" s="261" t="str">
        <f xml:space="preserve"> IF(TEXT((EDATE('Projektkostenkalkulation EP'!$B$8,6)+EJ$9),"MM")=TEXT((EDATE('Projektkostenkalkulation EP'!$B$8,6)+(EJ$9-1)),"MM"),
             IF(
                        OR(
                                    TEXT((EDATE('Projektkostenkalkulation EP'!$B$8,6)+EJ$9),"TTT") = "Sa",
                                    TEXT((EDATE('Projektkostenkalkulation EP'!$B$8,6)+EJ$9),"TTT") = "So",
                                    IF(ISNA(VLOOKUP(EDATE('Projektkostenkalkulation EP'!$B$8,6)+EJ$9,Datenquellen!$F$7:$H$45,3,FALSE))," ",VLOOKUP(EDATE('Projektkostenkalkulation EP'!$B$8,6)+EJ$9,Datenquellen!$F$7:$H$45,3,FALSE))="X"
                                    ),
                          "X",
                          ""
                          ),
               "X"
            )</f>
        <v/>
      </c>
      <c r="EL80" s="262"/>
      <c r="EM80" s="252"/>
      <c r="EN80" s="253" t="s">
        <v>67</v>
      </c>
      <c r="EO80" s="474"/>
      <c r="EP80" s="236"/>
      <c r="EQ80" s="237" t="str">
        <f>IF(
            OR(
                     TEXT(EDATE('Projektkostenkalkulation EP'!$B$8,6),"TTT") = "Sa",
                     TEXT(EDATE('Projektkostenkalkulation EP'!$B$8,6),"TTT") = "So",
                     IF(ISNA(VLOOKUP(EDATE('Projektkostenkalkulation EP'!$B$8,6),Datenquellen!$F$7:$H$45,3,FALSE))," ",VLOOKUP(EDATE('Projektkostenkalkulation EP'!$B$8,6),Datenquellen!$F$7:$H$45,3,FALSE))="X"
                            ),
                    "X",
                    ""
            )</f>
        <v/>
      </c>
      <c r="ER80" s="237" t="str">
        <f xml:space="preserve"> IF(TEXT((EDATE('Projektkostenkalkulation EP'!$B$8,6)+EQ$9),"MM")=TEXT((EDATE('Projektkostenkalkulation EP'!$B$8,6)+(EQ$9-1)),"MM"),
             IF(
                        OR(
                                    TEXT((EDATE('Projektkostenkalkulation EP'!$B$8,6)+EQ$9),"TTT") = "Sa",
                                    TEXT((EDATE('Projektkostenkalkulation EP'!$B$8,6)+EQ$9),"TTT") = "So",
                                    IF(ISNA(VLOOKUP(EDATE('Projektkostenkalkulation EP'!$B$8,6)+EQ$9,Datenquellen!$F$7:$H$45,3,FALSE))," ",VLOOKUP(EDATE('Projektkostenkalkulation EP'!$B$8,6)+EQ$9,Datenquellen!$F$7:$H$45,3,FALSE))="X"
                                    ),
                          "X",
                          ""
                          ),
               "X"
            )</f>
        <v/>
      </c>
      <c r="ES80" s="237" t="str">
        <f xml:space="preserve"> IF(TEXT((EDATE('Projektkostenkalkulation EP'!$B$8,6)+ER$9),"MM")=TEXT((EDATE('Projektkostenkalkulation EP'!$B$8,6)+(ER$9-1)),"MM"),
             IF(
                        OR(
                                    TEXT((EDATE('Projektkostenkalkulation EP'!$B$8,6)+ER$9),"TTT") = "Sa",
                                    TEXT((EDATE('Projektkostenkalkulation EP'!$B$8,6)+ER$9),"TTT") = "So",
                                    IF(ISNA(VLOOKUP(EDATE('Projektkostenkalkulation EP'!$B$8,6)+ER$9,Datenquellen!$F$7:$H$45,3,FALSE))," ",VLOOKUP(EDATE('Projektkostenkalkulation EP'!$B$8,6)+ER$9,Datenquellen!$F$7:$H$45,3,FALSE))="X"
                                    ),
                          "X",
                          ""
                          ),
               "X"
            )</f>
        <v/>
      </c>
      <c r="ET80" s="237" t="str">
        <f xml:space="preserve"> IF(TEXT((EDATE('Projektkostenkalkulation EP'!$B$8,6)+ES$9),"MM")=TEXT((EDATE('Projektkostenkalkulation EP'!$B$8,6)+(ES$9-1)),"MM"),
             IF(
                        OR(
                                    TEXT((EDATE('Projektkostenkalkulation EP'!$B$8,6)+ES$9),"TTT") = "Sa",
                                    TEXT((EDATE('Projektkostenkalkulation EP'!$B$8,6)+ES$9),"TTT") = "So",
                                    IF(ISNA(VLOOKUP(EDATE('Projektkostenkalkulation EP'!$B$8,6)+ES$9,Datenquellen!$F$7:$H$45,3,FALSE))," ",VLOOKUP(EDATE('Projektkostenkalkulation EP'!$B$8,6)+ES$9,Datenquellen!$F$7:$H$45,3,FALSE))="X"
                                    ),
                          "X",
                          ""
                          ),
               "X"
            )</f>
        <v/>
      </c>
      <c r="EU80" s="237" t="str">
        <f xml:space="preserve"> IF(TEXT((EDATE('Projektkostenkalkulation EP'!$B$8,6)+ET$9),"MM")=TEXT((EDATE('Projektkostenkalkulation EP'!$B$8,6)+(ET$9-1)),"MM"),
             IF(
                        OR(
                                    TEXT((EDATE('Projektkostenkalkulation EP'!$B$8,6)+ET$9),"TTT") = "Sa",
                                    TEXT((EDATE('Projektkostenkalkulation EP'!$B$8,6)+ET$9),"TTT") = "So",
                                    IF(ISNA(VLOOKUP(EDATE('Projektkostenkalkulation EP'!$B$8,6)+ET$9,Datenquellen!$F$7:$H$45,3,FALSE))," ",VLOOKUP(EDATE('Projektkostenkalkulation EP'!$B$8,6)+ET$9,Datenquellen!$F$7:$H$45,3,FALSE))="X"
                                    ),
                          "X",
                          ""
                          ),
               "X"
            )</f>
        <v/>
      </c>
      <c r="EV80" s="237" t="str">
        <f xml:space="preserve"> IF(TEXT((EDATE('Projektkostenkalkulation EP'!$B$8,6)+EU$9),"MM")=TEXT((EDATE('Projektkostenkalkulation EP'!$B$8,6)+(EU$9-1)),"MM"),
             IF(
                        OR(
                                    TEXT((EDATE('Projektkostenkalkulation EP'!$B$8,6)+EU$9),"TTT") = "Sa",
                                    TEXT((EDATE('Projektkostenkalkulation EP'!$B$8,6)+EU$9),"TTT") = "So",
                                    IF(ISNA(VLOOKUP(EDATE('Projektkostenkalkulation EP'!$B$8,6)+EU$9,Datenquellen!$F$7:$H$45,3,FALSE))," ",VLOOKUP(EDATE('Projektkostenkalkulation EP'!$B$8,6)+EU$9,Datenquellen!$F$7:$H$45,3,FALSE))="X"
                                    ),
                          "X",
                          ""
                          ),
               "X"
            )</f>
        <v>X</v>
      </c>
      <c r="EW80" s="237" t="str">
        <f xml:space="preserve"> IF(TEXT((EDATE('Projektkostenkalkulation EP'!$B$8,6)+EV$9),"MM")=TEXT((EDATE('Projektkostenkalkulation EP'!$B$8,6)+(EV$9-1)),"MM"),
             IF(
                        OR(
                                    TEXT((EDATE('Projektkostenkalkulation EP'!$B$8,6)+EV$9),"TTT") = "Sa",
                                    TEXT((EDATE('Projektkostenkalkulation EP'!$B$8,6)+EV$9),"TTT") = "So",
                                    IF(ISNA(VLOOKUP(EDATE('Projektkostenkalkulation EP'!$B$8,6)+EV$9,Datenquellen!$F$7:$H$45,3,FALSE))," ",VLOOKUP(EDATE('Projektkostenkalkulation EP'!$B$8,6)+EV$9,Datenquellen!$F$7:$H$45,3,FALSE))="X"
                                    ),
                          "X",
                          ""
                          ),
               "X"
            )</f>
        <v>X</v>
      </c>
      <c r="EX80" s="237" t="str">
        <f xml:space="preserve"> IF(TEXT((EDATE('Projektkostenkalkulation EP'!$B$8,6)+EW$9),"MM")=TEXT((EDATE('Projektkostenkalkulation EP'!$B$8,6)+(EW$9-1)),"MM"),
             IF(
                        OR(
                                    TEXT((EDATE('Projektkostenkalkulation EP'!$B$8,6)+EW$9),"TTT") = "Sa",
                                    TEXT((EDATE('Projektkostenkalkulation EP'!$B$8,6)+EW$9),"TTT") = "So",
                                    IF(ISNA(VLOOKUP(EDATE('Projektkostenkalkulation EP'!$B$8,6)+EW$9,Datenquellen!$F$7:$H$45,3,FALSE))," ",VLOOKUP(EDATE('Projektkostenkalkulation EP'!$B$8,6)+EW$9,Datenquellen!$F$7:$H$45,3,FALSE))="X"
                                    ),
                          "X",
                          ""
                          ),
               "X"
            )</f>
        <v/>
      </c>
      <c r="EY80" s="237" t="str">
        <f xml:space="preserve"> IF(TEXT((EDATE('Projektkostenkalkulation EP'!$B$8,6)+EX$9),"MM")=TEXT((EDATE('Projektkostenkalkulation EP'!$B$8,6)+(EX$9-1)),"MM"),
             IF(
                        OR(
                                    TEXT((EDATE('Projektkostenkalkulation EP'!$B$8,6)+EX$9),"TTT") = "Sa",
                                    TEXT((EDATE('Projektkostenkalkulation EP'!$B$8,6)+EX$9),"TTT") = "So",
                                    IF(ISNA(VLOOKUP(EDATE('Projektkostenkalkulation EP'!$B$8,6)+EX$9,Datenquellen!$F$7:$H$45,3,FALSE))," ",VLOOKUP(EDATE('Projektkostenkalkulation EP'!$B$8,6)+EX$9,Datenquellen!$F$7:$H$45,3,FALSE))="X"
                                    ),
                          "X",
                          ""
                          ),
               "X"
            )</f>
        <v/>
      </c>
      <c r="EZ80" s="237" t="str">
        <f xml:space="preserve"> IF(TEXT((EDATE('Projektkostenkalkulation EP'!$B$8,6)+EY$9),"MM")=TEXT((EDATE('Projektkostenkalkulation EP'!$B$8,6)+(EY$9-1)),"MM"),
             IF(
                        OR(
                                    TEXT((EDATE('Projektkostenkalkulation EP'!$B$8,6)+EY$9),"TTT") = "Sa",
                                    TEXT((EDATE('Projektkostenkalkulation EP'!$B$8,6)+EY$9),"TTT") = "So",
                                    IF(ISNA(VLOOKUP(EDATE('Projektkostenkalkulation EP'!$B$8,6)+EY$9,Datenquellen!$F$7:$H$45,3,FALSE))," ",VLOOKUP(EDATE('Projektkostenkalkulation EP'!$B$8,6)+EY$9,Datenquellen!$F$7:$H$45,3,FALSE))="X"
                                    ),
                          "X",
                          ""
                          ),
               "X"
            )</f>
        <v/>
      </c>
      <c r="FA80" s="237" t="str">
        <f xml:space="preserve"> IF(TEXT((EDATE('Projektkostenkalkulation EP'!$B$8,6)+EZ$9),"MM")=TEXT((EDATE('Projektkostenkalkulation EP'!$B$8,6)+(EZ$9-1)),"MM"),
             IF(
                        OR(
                                    TEXT((EDATE('Projektkostenkalkulation EP'!$B$8,6)+EZ$9),"TTT") = "Sa",
                                    TEXT((EDATE('Projektkostenkalkulation EP'!$B$8,6)+EZ$9),"TTT") = "So",
                                    IF(ISNA(VLOOKUP(EDATE('Projektkostenkalkulation EP'!$B$8,6)+EZ$9,Datenquellen!$F$7:$H$45,3,FALSE))," ",VLOOKUP(EDATE('Projektkostenkalkulation EP'!$B$8,6)+EZ$9,Datenquellen!$F$7:$H$45,3,FALSE))="X"
                                    ),
                          "X",
                          ""
                          ),
               "X"
            )</f>
        <v/>
      </c>
      <c r="FB80" s="237" t="str">
        <f xml:space="preserve"> IF(TEXT((EDATE('Projektkostenkalkulation EP'!$B$8,6)+FA$9),"MM")=TEXT((EDATE('Projektkostenkalkulation EP'!$B$8,6)+(FA$9-1)),"MM"),
             IF(
                        OR(
                                    TEXT((EDATE('Projektkostenkalkulation EP'!$B$8,6)+FA$9),"TTT") = "Sa",
                                    TEXT((EDATE('Projektkostenkalkulation EP'!$B$8,6)+FA$9),"TTT") = "So",
                                    IF(ISNA(VLOOKUP(EDATE('Projektkostenkalkulation EP'!$B$8,6)+FA$9,Datenquellen!$F$7:$H$45,3,FALSE))," ",VLOOKUP(EDATE('Projektkostenkalkulation EP'!$B$8,6)+FA$9,Datenquellen!$F$7:$H$45,3,FALSE))="X"
                                    ),
                          "X",
                          ""
                          ),
               "X"
            )</f>
        <v/>
      </c>
      <c r="FC80" s="237" t="str">
        <f xml:space="preserve"> IF(TEXT((EDATE('Projektkostenkalkulation EP'!$B$8,6)+FB$9),"MM")=TEXT((EDATE('Projektkostenkalkulation EP'!$B$8,6)+(FB$9-1)),"MM"),
             IF(
                        OR(
                                    TEXT((EDATE('Projektkostenkalkulation EP'!$B$8,6)+FB$9),"TTT") = "Sa",
                                    TEXT((EDATE('Projektkostenkalkulation EP'!$B$8,6)+FB$9),"TTT") = "So",
                                    IF(ISNA(VLOOKUP(EDATE('Projektkostenkalkulation EP'!$B$8,6)+FB$9,Datenquellen!$F$7:$H$45,3,FALSE))," ",VLOOKUP(EDATE('Projektkostenkalkulation EP'!$B$8,6)+FB$9,Datenquellen!$F$7:$H$45,3,FALSE))="X"
                                    ),
                          "X",
                          ""
                          ),
               "X"
            )</f>
        <v>X</v>
      </c>
      <c r="FD80" s="237" t="str">
        <f xml:space="preserve"> IF(TEXT((EDATE('Projektkostenkalkulation EP'!$B$8,6)+FC$9),"MM")=TEXT((EDATE('Projektkostenkalkulation EP'!$B$8,6)+(FC$9-1)),"MM"),
             IF(
                        OR(
                                    TEXT((EDATE('Projektkostenkalkulation EP'!$B$8,6)+FC$9),"TTT") = "Sa",
                                    TEXT((EDATE('Projektkostenkalkulation EP'!$B$8,6)+FC$9),"TTT") = "So",
                                    IF(ISNA(VLOOKUP(EDATE('Projektkostenkalkulation EP'!$B$8,6)+FC$9,Datenquellen!$F$7:$H$45,3,FALSE))," ",VLOOKUP(EDATE('Projektkostenkalkulation EP'!$B$8,6)+FC$9,Datenquellen!$F$7:$H$45,3,FALSE))="X"
                                    ),
                          "X",
                          ""
                          ),
               "X"
            )</f>
        <v>X</v>
      </c>
      <c r="FE80" s="237" t="str">
        <f xml:space="preserve"> IF(TEXT((EDATE('Projektkostenkalkulation EP'!$B$8,6)+FD$9),"MM")=TEXT((EDATE('Projektkostenkalkulation EP'!$B$8,6)+(FD$9-1)),"MM"),
             IF(
                        OR(
                                    TEXT((EDATE('Projektkostenkalkulation EP'!$B$8,6)+FD$9),"TTT") = "Sa",
                                    TEXT((EDATE('Projektkostenkalkulation EP'!$B$8,6)+FD$9),"TTT") = "So",
                                    IF(ISNA(VLOOKUP(EDATE('Projektkostenkalkulation EP'!$B$8,6)+FD$9,Datenquellen!$F$7:$H$45,3,FALSE))," ",VLOOKUP(EDATE('Projektkostenkalkulation EP'!$B$8,6)+FD$9,Datenquellen!$F$7:$H$45,3,FALSE))="X"
                                    ),
                          "X",
                          ""
                          ),
               "X"
            )</f>
        <v/>
      </c>
      <c r="FF80" s="237" t="str">
        <f xml:space="preserve"> IF(TEXT((EDATE('Projektkostenkalkulation EP'!$B$8,6)+FE$9),"MM")=TEXT((EDATE('Projektkostenkalkulation EP'!$B$8,6)+(FE$9-1)),"MM"),
             IF(
                        OR(
                                    TEXT((EDATE('Projektkostenkalkulation EP'!$B$8,6)+FE$9),"TTT") = "Sa",
                                    TEXT((EDATE('Projektkostenkalkulation EP'!$B$8,6)+FE$9),"TTT") = "So",
                                    IF(ISNA(VLOOKUP(EDATE('Projektkostenkalkulation EP'!$B$8,6)+FE$9,Datenquellen!$F$7:$H$45,3,FALSE))," ",VLOOKUP(EDATE('Projektkostenkalkulation EP'!$B$8,6)+FE$9,Datenquellen!$F$7:$H$45,3,FALSE))="X"
                                    ),
                          "X",
                          ""
                          ),
               "X"
            )</f>
        <v/>
      </c>
      <c r="FG80" s="237" t="str">
        <f xml:space="preserve"> IF(TEXT((EDATE('Projektkostenkalkulation EP'!$B$8,6)+FF$9),"MM")=TEXT((EDATE('Projektkostenkalkulation EP'!$B$8,6)+(FF$9-1)),"MM"),
             IF(
                        OR(
                                    TEXT((EDATE('Projektkostenkalkulation EP'!$B$8,6)+FF$9),"TTT") = "Sa",
                                    TEXT((EDATE('Projektkostenkalkulation EP'!$B$8,6)+FF$9),"TTT") = "So",
                                    IF(ISNA(VLOOKUP(EDATE('Projektkostenkalkulation EP'!$B$8,6)+FF$9,Datenquellen!$F$7:$H$45,3,FALSE))," ",VLOOKUP(EDATE('Projektkostenkalkulation EP'!$B$8,6)+FF$9,Datenquellen!$F$7:$H$45,3,FALSE))="X"
                                    ),
                          "X",
                          ""
                          ),
               "X"
            )</f>
        <v/>
      </c>
      <c r="FH80" s="237" t="str">
        <f xml:space="preserve"> IF(TEXT((EDATE('Projektkostenkalkulation EP'!$B$8,6)+FG$9),"MM")=TEXT((EDATE('Projektkostenkalkulation EP'!$B$8,6)+(FG$9-1)),"MM"),
             IF(
                        OR(
                                    TEXT((EDATE('Projektkostenkalkulation EP'!$B$8,6)+FG$9),"TTT") = "Sa",
                                    TEXT((EDATE('Projektkostenkalkulation EP'!$B$8,6)+FG$9),"TTT") = "So",
                                    IF(ISNA(VLOOKUP(EDATE('Projektkostenkalkulation EP'!$B$8,6)+FG$9,Datenquellen!$F$7:$H$45,3,FALSE))," ",VLOOKUP(EDATE('Projektkostenkalkulation EP'!$B$8,6)+FG$9,Datenquellen!$F$7:$H$45,3,FALSE))="X"
                                    ),
                          "X",
                          ""
                          ),
               "X"
            )</f>
        <v/>
      </c>
      <c r="FI80" s="237" t="str">
        <f xml:space="preserve"> IF(TEXT((EDATE('Projektkostenkalkulation EP'!$B$8,6)+FH$9),"MM")=TEXT((EDATE('Projektkostenkalkulation EP'!$B$8,6)+(FH$9-1)),"MM"),
             IF(
                        OR(
                                    TEXT((EDATE('Projektkostenkalkulation EP'!$B$8,6)+FH$9),"TTT") = "Sa",
                                    TEXT((EDATE('Projektkostenkalkulation EP'!$B$8,6)+FH$9),"TTT") = "So",
                                    IF(ISNA(VLOOKUP(EDATE('Projektkostenkalkulation EP'!$B$8,6)+FH$9,Datenquellen!$F$7:$H$45,3,FALSE))," ",VLOOKUP(EDATE('Projektkostenkalkulation EP'!$B$8,6)+FH$9,Datenquellen!$F$7:$H$45,3,FALSE))="X"
                                    ),
                          "X",
                          ""
                          ),
               "X"
            )</f>
        <v/>
      </c>
      <c r="FJ80" s="237" t="str">
        <f xml:space="preserve"> IF(TEXT((EDATE('Projektkostenkalkulation EP'!$B$8,6)+FI$9),"MM")=TEXT((EDATE('Projektkostenkalkulation EP'!$B$8,6)+(FI$9-1)),"MM"),
             IF(
                        OR(
                                    TEXT((EDATE('Projektkostenkalkulation EP'!$B$8,6)+FI$9),"TTT") = "Sa",
                                    TEXT((EDATE('Projektkostenkalkulation EP'!$B$8,6)+FI$9),"TTT") = "So",
                                    IF(ISNA(VLOOKUP(EDATE('Projektkostenkalkulation EP'!$B$8,6)+FI$9,Datenquellen!$F$7:$H$45,3,FALSE))," ",VLOOKUP(EDATE('Projektkostenkalkulation EP'!$B$8,6)+FI$9,Datenquellen!$F$7:$H$45,3,FALSE))="X"
                                    ),
                          "X",
                          ""
                          ),
               "X"
            )</f>
        <v>X</v>
      </c>
      <c r="FK80" s="237" t="str">
        <f xml:space="preserve"> IF(TEXT((EDATE('Projektkostenkalkulation EP'!$B$8,6)+FJ$9),"MM")=TEXT((EDATE('Projektkostenkalkulation EP'!$B$8,6)+(FJ$9-1)),"MM"),
             IF(
                        OR(
                                    TEXT((EDATE('Projektkostenkalkulation EP'!$B$8,6)+FJ$9),"TTT") = "Sa",
                                    TEXT((EDATE('Projektkostenkalkulation EP'!$B$8,6)+FJ$9),"TTT") = "So",
                                    IF(ISNA(VLOOKUP(EDATE('Projektkostenkalkulation EP'!$B$8,6)+FJ$9,Datenquellen!$F$7:$H$45,3,FALSE))," ",VLOOKUP(EDATE('Projektkostenkalkulation EP'!$B$8,6)+FJ$9,Datenquellen!$F$7:$H$45,3,FALSE))="X"
                                    ),
                          "X",
                          ""
                          ),
               "X"
            )</f>
        <v>X</v>
      </c>
      <c r="FL80" s="237" t="str">
        <f xml:space="preserve"> IF(TEXT((EDATE('Projektkostenkalkulation EP'!$B$8,6)+FK$9),"MM")=TEXT((EDATE('Projektkostenkalkulation EP'!$B$8,6)+(FK$9-1)),"MM"),
             IF(
                        OR(
                                    TEXT((EDATE('Projektkostenkalkulation EP'!$B$8,6)+FK$9),"TTT") = "Sa",
                                    TEXT((EDATE('Projektkostenkalkulation EP'!$B$8,6)+FK$9),"TTT") = "So",
                                    IF(ISNA(VLOOKUP(EDATE('Projektkostenkalkulation EP'!$B$8,6)+FK$9,Datenquellen!$F$7:$H$45,3,FALSE))," ",VLOOKUP(EDATE('Projektkostenkalkulation EP'!$B$8,6)+FK$9,Datenquellen!$F$7:$H$45,3,FALSE))="X"
                                    ),
                          "X",
                          ""
                          ),
               "X"
            )</f>
        <v/>
      </c>
      <c r="FM80" s="237" t="str">
        <f xml:space="preserve"> IF(TEXT((EDATE('Projektkostenkalkulation EP'!$B$8,6)+FL$9),"MM")=TEXT((EDATE('Projektkostenkalkulation EP'!$B$8,6)+(FL$9-1)),"MM"),
             IF(
                        OR(
                                    TEXT((EDATE('Projektkostenkalkulation EP'!$B$8,6)+FL$9),"TTT") = "Sa",
                                    TEXT((EDATE('Projektkostenkalkulation EP'!$B$8,6)+FL$9),"TTT") = "So",
                                    IF(ISNA(VLOOKUP(EDATE('Projektkostenkalkulation EP'!$B$8,6)+FL$9,Datenquellen!$F$7:$H$45,3,FALSE))," ",VLOOKUP(EDATE('Projektkostenkalkulation EP'!$B$8,6)+FL$9,Datenquellen!$F$7:$H$45,3,FALSE))="X"
                                    ),
                          "X",
                          ""
                          ),
               "X"
            )</f>
        <v/>
      </c>
      <c r="FN80" s="237" t="str">
        <f xml:space="preserve"> IF(TEXT((EDATE('Projektkostenkalkulation EP'!$B$8,6)+FM$9),"MM")=TEXT((EDATE('Projektkostenkalkulation EP'!$B$8,6)+(FM$9-1)),"MM"),
             IF(
                        OR(
                                    TEXT((EDATE('Projektkostenkalkulation EP'!$B$8,6)+FM$9),"TTT") = "Sa",
                                    TEXT((EDATE('Projektkostenkalkulation EP'!$B$8,6)+FM$9),"TTT") = "So",
                                    IF(ISNA(VLOOKUP(EDATE('Projektkostenkalkulation EP'!$B$8,6)+FM$9,Datenquellen!$F$7:$H$45,3,FALSE))," ",VLOOKUP(EDATE('Projektkostenkalkulation EP'!$B$8,6)+FM$9,Datenquellen!$F$7:$H$45,3,FALSE))="X"
                                    ),
                          "X",
                          ""
                          ),
               "X"
            )</f>
        <v/>
      </c>
      <c r="FO80" s="237" t="str">
        <f xml:space="preserve"> IF(TEXT((EDATE('Projektkostenkalkulation EP'!$B$8,6)+FN$9),"MM")=TEXT((EDATE('Projektkostenkalkulation EP'!$B$8,6)+(FN$9-1)),"MM"),
             IF(
                        OR(
                                    TEXT((EDATE('Projektkostenkalkulation EP'!$B$8,6)+FN$9),"TTT") = "Sa",
                                    TEXT((EDATE('Projektkostenkalkulation EP'!$B$8,6)+FN$9),"TTT") = "So",
                                    IF(ISNA(VLOOKUP(EDATE('Projektkostenkalkulation EP'!$B$8,6)+FN$9,Datenquellen!$F$7:$H$45,3,FALSE))," ",VLOOKUP(EDATE('Projektkostenkalkulation EP'!$B$8,6)+FN$9,Datenquellen!$F$7:$H$45,3,FALSE))="X"
                                    ),
                          "X",
                          ""
                          ),
               "X"
            )</f>
        <v/>
      </c>
      <c r="FP80" s="237" t="str">
        <f xml:space="preserve"> IF(TEXT((EDATE('Projektkostenkalkulation EP'!$B$8,6)+FO$9),"MM")=TEXT((EDATE('Projektkostenkalkulation EP'!$B$8,6)+(FO$9-1)),"MM"),
             IF(
                        OR(
                                    TEXT((EDATE('Projektkostenkalkulation EP'!$B$8,6)+FO$9),"TTT") = "Sa",
                                    TEXT((EDATE('Projektkostenkalkulation EP'!$B$8,6)+FO$9),"TTT") = "So",
                                    IF(ISNA(VLOOKUP(EDATE('Projektkostenkalkulation EP'!$B$8,6)+FO$9,Datenquellen!$F$7:$H$45,3,FALSE))," ",VLOOKUP(EDATE('Projektkostenkalkulation EP'!$B$8,6)+FO$9,Datenquellen!$F$7:$H$45,3,FALSE))="X"
                                    ),
                          "X",
                          ""
                          ),
               "X"
            )</f>
        <v/>
      </c>
      <c r="FQ80" s="237" t="str">
        <f xml:space="preserve"> IF(TEXT((EDATE('Projektkostenkalkulation EP'!$B$8,6)+FP$9),"MM")=TEXT((EDATE('Projektkostenkalkulation EP'!$B$8,6)+(FP$9-1)),"MM"),
             IF(
                        OR(
                                    TEXT((EDATE('Projektkostenkalkulation EP'!$B$8,6)+FP$9),"TTT") = "Sa",
                                    TEXT((EDATE('Projektkostenkalkulation EP'!$B$8,6)+FP$9),"TTT") = "So",
                                    IF(ISNA(VLOOKUP(EDATE('Projektkostenkalkulation EP'!$B$8,6)+FP$9,Datenquellen!$F$7:$H$45,3,FALSE))," ",VLOOKUP(EDATE('Projektkostenkalkulation EP'!$B$8,6)+FP$9,Datenquellen!$F$7:$H$45,3,FALSE))="X"
                                    ),
                          "X",
                          ""
                          ),
               "X"
            )</f>
        <v>X</v>
      </c>
      <c r="FR80" s="237" t="str">
        <f xml:space="preserve"> IF(TEXT((EDATE('Projektkostenkalkulation EP'!$B$8,6)+FQ$9),"MM")=TEXT((EDATE('Projektkostenkalkulation EP'!$B$8,6)+(FQ$9-1)),"MM"),
             IF(
                        OR(
                                    TEXT((EDATE('Projektkostenkalkulation EP'!$B$8,6)+FQ$9),"TTT") = "Sa",
                                    TEXT((EDATE('Projektkostenkalkulation EP'!$B$8,6)+FQ$9),"TTT") = "So",
                                    IF(ISNA(VLOOKUP(EDATE('Projektkostenkalkulation EP'!$B$8,6)+FQ$9,Datenquellen!$F$7:$H$45,3,FALSE))," ",VLOOKUP(EDATE('Projektkostenkalkulation EP'!$B$8,6)+FQ$9,Datenquellen!$F$7:$H$45,3,FALSE))="X"
                                    ),
                          "X",
                          ""
                          ),
               "X"
            )</f>
        <v>X</v>
      </c>
      <c r="FS80" s="237" t="str">
        <f xml:space="preserve"> IF(TEXT((EDATE('Projektkostenkalkulation EP'!$B$8,6)+FR$9),"MM")=TEXT((EDATE('Projektkostenkalkulation EP'!$B$8,6)+(FR$9-1)),"MM"),
             IF(
                        OR(
                                    TEXT((EDATE('Projektkostenkalkulation EP'!$B$8,6)+FR$9),"TTT") = "Sa",
                                    TEXT((EDATE('Projektkostenkalkulation EP'!$B$8,6)+FR$9),"TTT") = "So",
                                    IF(ISNA(VLOOKUP(EDATE('Projektkostenkalkulation EP'!$B$8,6)+FR$9,Datenquellen!$F$7:$H$45,3,FALSE))," ",VLOOKUP(EDATE('Projektkostenkalkulation EP'!$B$8,6)+FR$9,Datenquellen!$F$7:$H$45,3,FALSE))="X"
                                    ),
                          "X",
                          ""
                          ),
               "X"
            )</f>
        <v/>
      </c>
      <c r="FT80" s="237" t="str">
        <f xml:space="preserve"> IF(TEXT((EDATE('Projektkostenkalkulation EP'!$B$8,6)+FS$9),"MM")=TEXT((EDATE('Projektkostenkalkulation EP'!$B$8,6)+(FS$9-1)),"MM"),
             IF(
                        OR(
                                    TEXT((EDATE('Projektkostenkalkulation EP'!$B$8,6)+FS$9),"TTT") = "Sa",
                                    TEXT((EDATE('Projektkostenkalkulation EP'!$B$8,6)+FS$9),"TTT") = "So",
                                    IF(ISNA(VLOOKUP(EDATE('Projektkostenkalkulation EP'!$B$8,6)+FS$9,Datenquellen!$F$7:$H$45,3,FALSE))," ",VLOOKUP(EDATE('Projektkostenkalkulation EP'!$B$8,6)+FS$9,Datenquellen!$F$7:$H$45,3,FALSE))="X"
                                    ),
                          "X",
                          ""
                          ),
               "X"
            )</f>
        <v/>
      </c>
      <c r="FU80" s="238" t="str">
        <f xml:space="preserve"> IF(TEXT((EDATE('Projektkostenkalkulation EP'!$B$8,6)+FT$9),"MM")=TEXT((EDATE('Projektkostenkalkulation EP'!$B$8,6)+(FT$9-1)),"MM"),
             IF(
                        OR(
                                    TEXT((EDATE('Projektkostenkalkulation EP'!$B$8,6)+FT$9),"TTT") = "Sa",
                                    TEXT((EDATE('Projektkostenkalkulation EP'!$B$8,6)+FT$9),"TTT") = "So",
                                    IF(ISNA(VLOOKUP(EDATE('Projektkostenkalkulation EP'!$B$8,6)+FT$9,Datenquellen!$F$7:$H$45,3,FALSE))," ",VLOOKUP(EDATE('Projektkostenkalkulation EP'!$B$8,6)+FT$9,Datenquellen!$F$7:$H$45,3,FALSE))="X"
                                    ),
                          "X",
                          ""
                          ),
               "X"
            )</f>
        <v/>
      </c>
      <c r="FV80" s="239"/>
      <c r="FW80" s="240"/>
      <c r="FX80" s="241" t="s">
        <v>67</v>
      </c>
      <c r="FY80" s="474"/>
      <c r="FZ80" s="236"/>
      <c r="GA80" s="237" t="str">
        <f>IF(
            OR(
                     TEXT(EDATE('Projektkostenkalkulation EP'!$B$8,6),"TTT") = "Sa",
                     TEXT(EDATE('Projektkostenkalkulation EP'!$B$8,6),"TTT") = "So",
                     IF(ISNA(VLOOKUP(EDATE('Projektkostenkalkulation EP'!$B$8,6),Datenquellen!$F$7:$H$45,3,FALSE))," ",VLOOKUP(EDATE('Projektkostenkalkulation EP'!$B$8,6),Datenquellen!$F$7:$H$45,3,FALSE))="X"
                            ),
                    "X",
                    ""
            )</f>
        <v/>
      </c>
      <c r="GB80" s="237" t="str">
        <f xml:space="preserve"> IF(TEXT((EDATE('Projektkostenkalkulation EP'!$B$8,6)+GA$9),"MM")=TEXT((EDATE('Projektkostenkalkulation EP'!$B$8,6)+(GA$9-1)),"MM"),
             IF(
                        OR(
                                    TEXT((EDATE('Projektkostenkalkulation EP'!$B$8,6)+GA$9),"TTT") = "Sa",
                                    TEXT((EDATE('Projektkostenkalkulation EP'!$B$8,6)+GA$9),"TTT") = "So",
                                    IF(ISNA(VLOOKUP(EDATE('Projektkostenkalkulation EP'!$B$8,6)+GA$9,Datenquellen!$F$7:$H$45,3,FALSE))," ",VLOOKUP(EDATE('Projektkostenkalkulation EP'!$B$8,6)+GA$9,Datenquellen!$F$7:$H$45,3,FALSE))="X"
                                    ),
                          "X",
                          ""
                          ),
               "X"
            )</f>
        <v/>
      </c>
      <c r="GC80" s="237" t="str">
        <f xml:space="preserve"> IF(TEXT((EDATE('Projektkostenkalkulation EP'!$B$8,6)+GB$9),"MM")=TEXT((EDATE('Projektkostenkalkulation EP'!$B$8,6)+(GB$9-1)),"MM"),
             IF(
                        OR(
                                    TEXT((EDATE('Projektkostenkalkulation EP'!$B$8,6)+GB$9),"TTT") = "Sa",
                                    TEXT((EDATE('Projektkostenkalkulation EP'!$B$8,6)+GB$9),"TTT") = "So",
                                    IF(ISNA(VLOOKUP(EDATE('Projektkostenkalkulation EP'!$B$8,6)+GB$9,Datenquellen!$F$7:$H$45,3,FALSE))," ",VLOOKUP(EDATE('Projektkostenkalkulation EP'!$B$8,6)+GB$9,Datenquellen!$F$7:$H$45,3,FALSE))="X"
                                    ),
                          "X",
                          ""
                          ),
               "X"
            )</f>
        <v/>
      </c>
      <c r="GD80" s="237" t="str">
        <f xml:space="preserve"> IF(TEXT((EDATE('Projektkostenkalkulation EP'!$B$8,6)+GC$9),"MM")=TEXT((EDATE('Projektkostenkalkulation EP'!$B$8,6)+(GC$9-1)),"MM"),
             IF(
                        OR(
                                    TEXT((EDATE('Projektkostenkalkulation EP'!$B$8,6)+GC$9),"TTT") = "Sa",
                                    TEXT((EDATE('Projektkostenkalkulation EP'!$B$8,6)+GC$9),"TTT") = "So",
                                    IF(ISNA(VLOOKUP(EDATE('Projektkostenkalkulation EP'!$B$8,6)+GC$9,Datenquellen!$F$7:$H$45,3,FALSE))," ",VLOOKUP(EDATE('Projektkostenkalkulation EP'!$B$8,6)+GC$9,Datenquellen!$F$7:$H$45,3,FALSE))="X"
                                    ),
                          "X",
                          ""
                          ),
               "X"
            )</f>
        <v/>
      </c>
      <c r="GE80" s="237" t="str">
        <f xml:space="preserve"> IF(TEXT((EDATE('Projektkostenkalkulation EP'!$B$8,6)+GD$9),"MM")=TEXT((EDATE('Projektkostenkalkulation EP'!$B$8,6)+(GD$9-1)),"MM"),
             IF(
                        OR(
                                    TEXT((EDATE('Projektkostenkalkulation EP'!$B$8,6)+GD$9),"TTT") = "Sa",
                                    TEXT((EDATE('Projektkostenkalkulation EP'!$B$8,6)+GD$9),"TTT") = "So",
                                    IF(ISNA(VLOOKUP(EDATE('Projektkostenkalkulation EP'!$B$8,6)+GD$9,Datenquellen!$F$7:$H$45,3,FALSE))," ",VLOOKUP(EDATE('Projektkostenkalkulation EP'!$B$8,6)+GD$9,Datenquellen!$F$7:$H$45,3,FALSE))="X"
                                    ),
                          "X",
                          ""
                          ),
               "X"
            )</f>
        <v/>
      </c>
      <c r="GF80" s="237" t="str">
        <f xml:space="preserve"> IF(TEXT((EDATE('Projektkostenkalkulation EP'!$B$8,6)+GE$9),"MM")=TEXT((EDATE('Projektkostenkalkulation EP'!$B$8,6)+(GE$9-1)),"MM"),
             IF(
                        OR(
                                    TEXT((EDATE('Projektkostenkalkulation EP'!$B$8,6)+GE$9),"TTT") = "Sa",
                                    TEXT((EDATE('Projektkostenkalkulation EP'!$B$8,6)+GE$9),"TTT") = "So",
                                    IF(ISNA(VLOOKUP(EDATE('Projektkostenkalkulation EP'!$B$8,6)+GE$9,Datenquellen!$F$7:$H$45,3,FALSE))," ",VLOOKUP(EDATE('Projektkostenkalkulation EP'!$B$8,6)+GE$9,Datenquellen!$F$7:$H$45,3,FALSE))="X"
                                    ),
                          "X",
                          ""
                          ),
               "X"
            )</f>
        <v>X</v>
      </c>
      <c r="GG80" s="237" t="str">
        <f xml:space="preserve"> IF(TEXT((EDATE('Projektkostenkalkulation EP'!$B$8,6)+GF$9),"MM")=TEXT((EDATE('Projektkostenkalkulation EP'!$B$8,6)+(GF$9-1)),"MM"),
             IF(
                        OR(
                                    TEXT((EDATE('Projektkostenkalkulation EP'!$B$8,6)+GF$9),"TTT") = "Sa",
                                    TEXT((EDATE('Projektkostenkalkulation EP'!$B$8,6)+GF$9),"TTT") = "So",
                                    IF(ISNA(VLOOKUP(EDATE('Projektkostenkalkulation EP'!$B$8,6)+GF$9,Datenquellen!$F$7:$H$45,3,FALSE))," ",VLOOKUP(EDATE('Projektkostenkalkulation EP'!$B$8,6)+GF$9,Datenquellen!$F$7:$H$45,3,FALSE))="X"
                                    ),
                          "X",
                          ""
                          ),
               "X"
            )</f>
        <v>X</v>
      </c>
      <c r="GH80" s="237" t="str">
        <f xml:space="preserve"> IF(TEXT((EDATE('Projektkostenkalkulation EP'!$B$8,6)+GG$9),"MM")=TEXT((EDATE('Projektkostenkalkulation EP'!$B$8,6)+(GG$9-1)),"MM"),
             IF(
                        OR(
                                    TEXT((EDATE('Projektkostenkalkulation EP'!$B$8,6)+GG$9),"TTT") = "Sa",
                                    TEXT((EDATE('Projektkostenkalkulation EP'!$B$8,6)+GG$9),"TTT") = "So",
                                    IF(ISNA(VLOOKUP(EDATE('Projektkostenkalkulation EP'!$B$8,6)+GG$9,Datenquellen!$F$7:$H$45,3,FALSE))," ",VLOOKUP(EDATE('Projektkostenkalkulation EP'!$B$8,6)+GG$9,Datenquellen!$F$7:$H$45,3,FALSE))="X"
                                    ),
                          "X",
                          ""
                          ),
               "X"
            )</f>
        <v/>
      </c>
      <c r="GI80" s="237" t="str">
        <f xml:space="preserve"> IF(TEXT((EDATE('Projektkostenkalkulation EP'!$B$8,6)+GH$9),"MM")=TEXT((EDATE('Projektkostenkalkulation EP'!$B$8,6)+(GH$9-1)),"MM"),
             IF(
                        OR(
                                    TEXT((EDATE('Projektkostenkalkulation EP'!$B$8,6)+GH$9),"TTT") = "Sa",
                                    TEXT((EDATE('Projektkostenkalkulation EP'!$B$8,6)+GH$9),"TTT") = "So",
                                    IF(ISNA(VLOOKUP(EDATE('Projektkostenkalkulation EP'!$B$8,6)+GH$9,Datenquellen!$F$7:$H$45,3,FALSE))," ",VLOOKUP(EDATE('Projektkostenkalkulation EP'!$B$8,6)+GH$9,Datenquellen!$F$7:$H$45,3,FALSE))="X"
                                    ),
                          "X",
                          ""
                          ),
               "X"
            )</f>
        <v/>
      </c>
      <c r="GJ80" s="237" t="str">
        <f xml:space="preserve"> IF(TEXT((EDATE('Projektkostenkalkulation EP'!$B$8,6)+GI$9),"MM")=TEXT((EDATE('Projektkostenkalkulation EP'!$B$8,6)+(GI$9-1)),"MM"),
             IF(
                        OR(
                                    TEXT((EDATE('Projektkostenkalkulation EP'!$B$8,6)+GI$9),"TTT") = "Sa",
                                    TEXT((EDATE('Projektkostenkalkulation EP'!$B$8,6)+GI$9),"TTT") = "So",
                                    IF(ISNA(VLOOKUP(EDATE('Projektkostenkalkulation EP'!$B$8,6)+GI$9,Datenquellen!$F$7:$H$45,3,FALSE))," ",VLOOKUP(EDATE('Projektkostenkalkulation EP'!$B$8,6)+GI$9,Datenquellen!$F$7:$H$45,3,FALSE))="X"
                                    ),
                          "X",
                          ""
                          ),
               "X"
            )</f>
        <v/>
      </c>
      <c r="GK80" s="237" t="str">
        <f xml:space="preserve"> IF(TEXT((EDATE('Projektkostenkalkulation EP'!$B$8,6)+GJ$9),"MM")=TEXT((EDATE('Projektkostenkalkulation EP'!$B$8,6)+(GJ$9-1)),"MM"),
             IF(
                        OR(
                                    TEXT((EDATE('Projektkostenkalkulation EP'!$B$8,6)+GJ$9),"TTT") = "Sa",
                                    TEXT((EDATE('Projektkostenkalkulation EP'!$B$8,6)+GJ$9),"TTT") = "So",
                                    IF(ISNA(VLOOKUP(EDATE('Projektkostenkalkulation EP'!$B$8,6)+GJ$9,Datenquellen!$F$7:$H$45,3,FALSE))," ",VLOOKUP(EDATE('Projektkostenkalkulation EP'!$B$8,6)+GJ$9,Datenquellen!$F$7:$H$45,3,FALSE))="X"
                                    ),
                          "X",
                          ""
                          ),
               "X"
            )</f>
        <v/>
      </c>
      <c r="GL80" s="237" t="str">
        <f xml:space="preserve"> IF(TEXT((EDATE('Projektkostenkalkulation EP'!$B$8,6)+GK$9),"MM")=TEXT((EDATE('Projektkostenkalkulation EP'!$B$8,6)+(GK$9-1)),"MM"),
             IF(
                        OR(
                                    TEXT((EDATE('Projektkostenkalkulation EP'!$B$8,6)+GK$9),"TTT") = "Sa",
                                    TEXT((EDATE('Projektkostenkalkulation EP'!$B$8,6)+GK$9),"TTT") = "So",
                                    IF(ISNA(VLOOKUP(EDATE('Projektkostenkalkulation EP'!$B$8,6)+GK$9,Datenquellen!$F$7:$H$45,3,FALSE))," ",VLOOKUP(EDATE('Projektkostenkalkulation EP'!$B$8,6)+GK$9,Datenquellen!$F$7:$H$45,3,FALSE))="X"
                                    ),
                          "X",
                          ""
                          ),
               "X"
            )</f>
        <v/>
      </c>
      <c r="GM80" s="237" t="str">
        <f xml:space="preserve"> IF(TEXT((EDATE('Projektkostenkalkulation EP'!$B$8,6)+GL$9),"MM")=TEXT((EDATE('Projektkostenkalkulation EP'!$B$8,6)+(GL$9-1)),"MM"),
             IF(
                        OR(
                                    TEXT((EDATE('Projektkostenkalkulation EP'!$B$8,6)+GL$9),"TTT") = "Sa",
                                    TEXT((EDATE('Projektkostenkalkulation EP'!$B$8,6)+GL$9),"TTT") = "So",
                                    IF(ISNA(VLOOKUP(EDATE('Projektkostenkalkulation EP'!$B$8,6)+GL$9,Datenquellen!$F$7:$H$45,3,FALSE))," ",VLOOKUP(EDATE('Projektkostenkalkulation EP'!$B$8,6)+GL$9,Datenquellen!$F$7:$H$45,3,FALSE))="X"
                                    ),
                          "X",
                          ""
                          ),
               "X"
            )</f>
        <v>X</v>
      </c>
      <c r="GN80" s="237" t="str">
        <f xml:space="preserve"> IF(TEXT((EDATE('Projektkostenkalkulation EP'!$B$8,6)+GM$9),"MM")=TEXT((EDATE('Projektkostenkalkulation EP'!$B$8,6)+(GM$9-1)),"MM"),
             IF(
                        OR(
                                    TEXT((EDATE('Projektkostenkalkulation EP'!$B$8,6)+GM$9),"TTT") = "Sa",
                                    TEXT((EDATE('Projektkostenkalkulation EP'!$B$8,6)+GM$9),"TTT") = "So",
                                    IF(ISNA(VLOOKUP(EDATE('Projektkostenkalkulation EP'!$B$8,6)+GM$9,Datenquellen!$F$7:$H$45,3,FALSE))," ",VLOOKUP(EDATE('Projektkostenkalkulation EP'!$B$8,6)+GM$9,Datenquellen!$F$7:$H$45,3,FALSE))="X"
                                    ),
                          "X",
                          ""
                          ),
               "X"
            )</f>
        <v>X</v>
      </c>
      <c r="GO80" s="237" t="str">
        <f xml:space="preserve"> IF(TEXT((EDATE('Projektkostenkalkulation EP'!$B$8,6)+GN$9),"MM")=TEXT((EDATE('Projektkostenkalkulation EP'!$B$8,6)+(GN$9-1)),"MM"),
             IF(
                        OR(
                                    TEXT((EDATE('Projektkostenkalkulation EP'!$B$8,6)+GN$9),"TTT") = "Sa",
                                    TEXT((EDATE('Projektkostenkalkulation EP'!$B$8,6)+GN$9),"TTT") = "So",
                                    IF(ISNA(VLOOKUP(EDATE('Projektkostenkalkulation EP'!$B$8,6)+GN$9,Datenquellen!$F$7:$H$45,3,FALSE))," ",VLOOKUP(EDATE('Projektkostenkalkulation EP'!$B$8,6)+GN$9,Datenquellen!$F$7:$H$45,3,FALSE))="X"
                                    ),
                          "X",
                          ""
                          ),
               "X"
            )</f>
        <v/>
      </c>
      <c r="GP80" s="237" t="str">
        <f xml:space="preserve"> IF(TEXT((EDATE('Projektkostenkalkulation EP'!$B$8,6)+GO$9),"MM")=TEXT((EDATE('Projektkostenkalkulation EP'!$B$8,6)+(GO$9-1)),"MM"),
             IF(
                        OR(
                                    TEXT((EDATE('Projektkostenkalkulation EP'!$B$8,6)+GO$9),"TTT") = "Sa",
                                    TEXT((EDATE('Projektkostenkalkulation EP'!$B$8,6)+GO$9),"TTT") = "So",
                                    IF(ISNA(VLOOKUP(EDATE('Projektkostenkalkulation EP'!$B$8,6)+GO$9,Datenquellen!$F$7:$H$45,3,FALSE))," ",VLOOKUP(EDATE('Projektkostenkalkulation EP'!$B$8,6)+GO$9,Datenquellen!$F$7:$H$45,3,FALSE))="X"
                                    ),
                          "X",
                          ""
                          ),
               "X"
            )</f>
        <v/>
      </c>
      <c r="GQ80" s="237" t="str">
        <f xml:space="preserve"> IF(TEXT((EDATE('Projektkostenkalkulation EP'!$B$8,6)+GP$9),"MM")=TEXT((EDATE('Projektkostenkalkulation EP'!$B$8,6)+(GP$9-1)),"MM"),
             IF(
                        OR(
                                    TEXT((EDATE('Projektkostenkalkulation EP'!$B$8,6)+GP$9),"TTT") = "Sa",
                                    TEXT((EDATE('Projektkostenkalkulation EP'!$B$8,6)+GP$9),"TTT") = "So",
                                    IF(ISNA(VLOOKUP(EDATE('Projektkostenkalkulation EP'!$B$8,6)+GP$9,Datenquellen!$F$7:$H$45,3,FALSE))," ",VLOOKUP(EDATE('Projektkostenkalkulation EP'!$B$8,6)+GP$9,Datenquellen!$F$7:$H$45,3,FALSE))="X"
                                    ),
                          "X",
                          ""
                          ),
               "X"
            )</f>
        <v/>
      </c>
      <c r="GR80" s="237" t="str">
        <f xml:space="preserve"> IF(TEXT((EDATE('Projektkostenkalkulation EP'!$B$8,6)+GQ$9),"MM")=TEXT((EDATE('Projektkostenkalkulation EP'!$B$8,6)+(GQ$9-1)),"MM"),
             IF(
                        OR(
                                    TEXT((EDATE('Projektkostenkalkulation EP'!$B$8,6)+GQ$9),"TTT") = "Sa",
                                    TEXT((EDATE('Projektkostenkalkulation EP'!$B$8,6)+GQ$9),"TTT") = "So",
                                    IF(ISNA(VLOOKUP(EDATE('Projektkostenkalkulation EP'!$B$8,6)+GQ$9,Datenquellen!$F$7:$H$45,3,FALSE))," ",VLOOKUP(EDATE('Projektkostenkalkulation EP'!$B$8,6)+GQ$9,Datenquellen!$F$7:$H$45,3,FALSE))="X"
                                    ),
                          "X",
                          ""
                          ),
               "X"
            )</f>
        <v/>
      </c>
      <c r="GS80" s="237" t="str">
        <f xml:space="preserve"> IF(TEXT((EDATE('Projektkostenkalkulation EP'!$B$8,6)+GR$9),"MM")=TEXT((EDATE('Projektkostenkalkulation EP'!$B$8,6)+(GR$9-1)),"MM"),
             IF(
                        OR(
                                    TEXT((EDATE('Projektkostenkalkulation EP'!$B$8,6)+GR$9),"TTT") = "Sa",
                                    TEXT((EDATE('Projektkostenkalkulation EP'!$B$8,6)+GR$9),"TTT") = "So",
                                    IF(ISNA(VLOOKUP(EDATE('Projektkostenkalkulation EP'!$B$8,6)+GR$9,Datenquellen!$F$7:$H$45,3,FALSE))," ",VLOOKUP(EDATE('Projektkostenkalkulation EP'!$B$8,6)+GR$9,Datenquellen!$F$7:$H$45,3,FALSE))="X"
                                    ),
                          "X",
                          ""
                          ),
               "X"
            )</f>
        <v/>
      </c>
      <c r="GT80" s="237" t="str">
        <f xml:space="preserve"> IF(TEXT((EDATE('Projektkostenkalkulation EP'!$B$8,6)+GS$9),"MM")=TEXT((EDATE('Projektkostenkalkulation EP'!$B$8,6)+(GS$9-1)),"MM"),
             IF(
                        OR(
                                    TEXT((EDATE('Projektkostenkalkulation EP'!$B$8,6)+GS$9),"TTT") = "Sa",
                                    TEXT((EDATE('Projektkostenkalkulation EP'!$B$8,6)+GS$9),"TTT") = "So",
                                    IF(ISNA(VLOOKUP(EDATE('Projektkostenkalkulation EP'!$B$8,6)+GS$9,Datenquellen!$F$7:$H$45,3,FALSE))," ",VLOOKUP(EDATE('Projektkostenkalkulation EP'!$B$8,6)+GS$9,Datenquellen!$F$7:$H$45,3,FALSE))="X"
                                    ),
                          "X",
                          ""
                          ),
               "X"
            )</f>
        <v>X</v>
      </c>
      <c r="GU80" s="237" t="str">
        <f xml:space="preserve"> IF(TEXT((EDATE('Projektkostenkalkulation EP'!$B$8,6)+GT$9),"MM")=TEXT((EDATE('Projektkostenkalkulation EP'!$B$8,6)+(GT$9-1)),"MM"),
             IF(
                        OR(
                                    TEXT((EDATE('Projektkostenkalkulation EP'!$B$8,6)+GT$9),"TTT") = "Sa",
                                    TEXT((EDATE('Projektkostenkalkulation EP'!$B$8,6)+GT$9),"TTT") = "So",
                                    IF(ISNA(VLOOKUP(EDATE('Projektkostenkalkulation EP'!$B$8,6)+GT$9,Datenquellen!$F$7:$H$45,3,FALSE))," ",VLOOKUP(EDATE('Projektkostenkalkulation EP'!$B$8,6)+GT$9,Datenquellen!$F$7:$H$45,3,FALSE))="X"
                                    ),
                          "X",
                          ""
                          ),
               "X"
            )</f>
        <v>X</v>
      </c>
      <c r="GV80" s="237" t="str">
        <f xml:space="preserve"> IF(TEXT((EDATE('Projektkostenkalkulation EP'!$B$8,6)+GU$9),"MM")=TEXT((EDATE('Projektkostenkalkulation EP'!$B$8,6)+(GU$9-1)),"MM"),
             IF(
                        OR(
                                    TEXT((EDATE('Projektkostenkalkulation EP'!$B$8,6)+GU$9),"TTT") = "Sa",
                                    TEXT((EDATE('Projektkostenkalkulation EP'!$B$8,6)+GU$9),"TTT") = "So",
                                    IF(ISNA(VLOOKUP(EDATE('Projektkostenkalkulation EP'!$B$8,6)+GU$9,Datenquellen!$F$7:$H$45,3,FALSE))," ",VLOOKUP(EDATE('Projektkostenkalkulation EP'!$B$8,6)+GU$9,Datenquellen!$F$7:$H$45,3,FALSE))="X"
                                    ),
                          "X",
                          ""
                          ),
               "X"
            )</f>
        <v/>
      </c>
      <c r="GW80" s="237" t="str">
        <f xml:space="preserve"> IF(TEXT((EDATE('Projektkostenkalkulation EP'!$B$8,6)+GV$9),"MM")=TEXT((EDATE('Projektkostenkalkulation EP'!$B$8,6)+(GV$9-1)),"MM"),
             IF(
                        OR(
                                    TEXT((EDATE('Projektkostenkalkulation EP'!$B$8,6)+GV$9),"TTT") = "Sa",
                                    TEXT((EDATE('Projektkostenkalkulation EP'!$B$8,6)+GV$9),"TTT") = "So",
                                    IF(ISNA(VLOOKUP(EDATE('Projektkostenkalkulation EP'!$B$8,6)+GV$9,Datenquellen!$F$7:$H$45,3,FALSE))," ",VLOOKUP(EDATE('Projektkostenkalkulation EP'!$B$8,6)+GV$9,Datenquellen!$F$7:$H$45,3,FALSE))="X"
                                    ),
                          "X",
                          ""
                          ),
               "X"
            )</f>
        <v/>
      </c>
      <c r="GX80" s="237" t="str">
        <f xml:space="preserve"> IF(TEXT((EDATE('Projektkostenkalkulation EP'!$B$8,6)+GW$9),"MM")=TEXT((EDATE('Projektkostenkalkulation EP'!$B$8,6)+(GW$9-1)),"MM"),
             IF(
                        OR(
                                    TEXT((EDATE('Projektkostenkalkulation EP'!$B$8,6)+GW$9),"TTT") = "Sa",
                                    TEXT((EDATE('Projektkostenkalkulation EP'!$B$8,6)+GW$9),"TTT") = "So",
                                    IF(ISNA(VLOOKUP(EDATE('Projektkostenkalkulation EP'!$B$8,6)+GW$9,Datenquellen!$F$7:$H$45,3,FALSE))," ",VLOOKUP(EDATE('Projektkostenkalkulation EP'!$B$8,6)+GW$9,Datenquellen!$F$7:$H$45,3,FALSE))="X"
                                    ),
                          "X",
                          ""
                          ),
               "X"
            )</f>
        <v/>
      </c>
      <c r="GY80" s="237" t="str">
        <f xml:space="preserve"> IF(TEXT((EDATE('Projektkostenkalkulation EP'!$B$8,6)+GX$9),"MM")=TEXT((EDATE('Projektkostenkalkulation EP'!$B$8,6)+(GX$9-1)),"MM"),
             IF(
                        OR(
                                    TEXT((EDATE('Projektkostenkalkulation EP'!$B$8,6)+GX$9),"TTT") = "Sa",
                                    TEXT((EDATE('Projektkostenkalkulation EP'!$B$8,6)+GX$9),"TTT") = "So",
                                    IF(ISNA(VLOOKUP(EDATE('Projektkostenkalkulation EP'!$B$8,6)+GX$9,Datenquellen!$F$7:$H$45,3,FALSE))," ",VLOOKUP(EDATE('Projektkostenkalkulation EP'!$B$8,6)+GX$9,Datenquellen!$F$7:$H$45,3,FALSE))="X"
                                    ),
                          "X",
                          ""
                          ),
               "X"
            )</f>
        <v/>
      </c>
      <c r="GZ80" s="237" t="str">
        <f xml:space="preserve"> IF(TEXT((EDATE('Projektkostenkalkulation EP'!$B$8,6)+GY$9),"MM")=TEXT((EDATE('Projektkostenkalkulation EP'!$B$8,6)+(GY$9-1)),"MM"),
             IF(
                        OR(
                                    TEXT((EDATE('Projektkostenkalkulation EP'!$B$8,6)+GY$9),"TTT") = "Sa",
                                    TEXT((EDATE('Projektkostenkalkulation EP'!$B$8,6)+GY$9),"TTT") = "So",
                                    IF(ISNA(VLOOKUP(EDATE('Projektkostenkalkulation EP'!$B$8,6)+GY$9,Datenquellen!$F$7:$H$45,3,FALSE))," ",VLOOKUP(EDATE('Projektkostenkalkulation EP'!$B$8,6)+GY$9,Datenquellen!$F$7:$H$45,3,FALSE))="X"
                                    ),
                          "X",
                          ""
                          ),
               "X"
            )</f>
        <v/>
      </c>
      <c r="HA80" s="237" t="str">
        <f xml:space="preserve"> IF(TEXT((EDATE('Projektkostenkalkulation EP'!$B$8,6)+GZ$9),"MM")=TEXT((EDATE('Projektkostenkalkulation EP'!$B$8,6)+(GZ$9-1)),"MM"),
             IF(
                        OR(
                                    TEXT((EDATE('Projektkostenkalkulation EP'!$B$8,6)+GZ$9),"TTT") = "Sa",
                                    TEXT((EDATE('Projektkostenkalkulation EP'!$B$8,6)+GZ$9),"TTT") = "So",
                                    IF(ISNA(VLOOKUP(EDATE('Projektkostenkalkulation EP'!$B$8,6)+GZ$9,Datenquellen!$F$7:$H$45,3,FALSE))," ",VLOOKUP(EDATE('Projektkostenkalkulation EP'!$B$8,6)+GZ$9,Datenquellen!$F$7:$H$45,3,FALSE))="X"
                                    ),
                          "X",
                          ""
                          ),
               "X"
            )</f>
        <v>X</v>
      </c>
      <c r="HB80" s="237" t="str">
        <f xml:space="preserve"> IF(TEXT((EDATE('Projektkostenkalkulation EP'!$B$8,6)+HA$9),"MM")=TEXT((EDATE('Projektkostenkalkulation EP'!$B$8,6)+(HA$9-1)),"MM"),
             IF(
                        OR(
                                    TEXT((EDATE('Projektkostenkalkulation EP'!$B$8,6)+HA$9),"TTT") = "Sa",
                                    TEXT((EDATE('Projektkostenkalkulation EP'!$B$8,6)+HA$9),"TTT") = "So",
                                    IF(ISNA(VLOOKUP(EDATE('Projektkostenkalkulation EP'!$B$8,6)+HA$9,Datenquellen!$F$7:$H$45,3,FALSE))," ",VLOOKUP(EDATE('Projektkostenkalkulation EP'!$B$8,6)+HA$9,Datenquellen!$F$7:$H$45,3,FALSE))="X"
                                    ),
                          "X",
                          ""
                          ),
               "X"
            )</f>
        <v>X</v>
      </c>
      <c r="HC80" s="237" t="str">
        <f xml:space="preserve"> IF(TEXT((EDATE('Projektkostenkalkulation EP'!$B$8,6)+HB$9),"MM")=TEXT((EDATE('Projektkostenkalkulation EP'!$B$8,6)+(HB$9-1)),"MM"),
             IF(
                        OR(
                                    TEXT((EDATE('Projektkostenkalkulation EP'!$B$8,6)+HB$9),"TTT") = "Sa",
                                    TEXT((EDATE('Projektkostenkalkulation EP'!$B$8,6)+HB$9),"TTT") = "So",
                                    IF(ISNA(VLOOKUP(EDATE('Projektkostenkalkulation EP'!$B$8,6)+HB$9,Datenquellen!$F$7:$H$45,3,FALSE))," ",VLOOKUP(EDATE('Projektkostenkalkulation EP'!$B$8,6)+HB$9,Datenquellen!$F$7:$H$45,3,FALSE))="X"
                                    ),
                          "X",
                          ""
                          ),
               "X"
            )</f>
        <v/>
      </c>
      <c r="HD80" s="237" t="str">
        <f xml:space="preserve"> IF(TEXT((EDATE('Projektkostenkalkulation EP'!$B$8,6)+HC$9),"MM")=TEXT((EDATE('Projektkostenkalkulation EP'!$B$8,6)+(HC$9-1)),"MM"),
             IF(
                        OR(
                                    TEXT((EDATE('Projektkostenkalkulation EP'!$B$8,6)+HC$9),"TTT") = "Sa",
                                    TEXT((EDATE('Projektkostenkalkulation EP'!$B$8,6)+HC$9),"TTT") = "So",
                                    IF(ISNA(VLOOKUP(EDATE('Projektkostenkalkulation EP'!$B$8,6)+HC$9,Datenquellen!$F$7:$H$45,3,FALSE))," ",VLOOKUP(EDATE('Projektkostenkalkulation EP'!$B$8,6)+HC$9,Datenquellen!$F$7:$H$45,3,FALSE))="X"
                                    ),
                          "X",
                          ""
                          ),
               "X"
            )</f>
        <v/>
      </c>
      <c r="HE80" s="238" t="str">
        <f xml:space="preserve"> IF(TEXT((EDATE('Projektkostenkalkulation EP'!$B$8,6)+HD$9),"MM")=TEXT((EDATE('Projektkostenkalkulation EP'!$B$8,6)+(HD$9-1)),"MM"),
             IF(
                        OR(
                                    TEXT((EDATE('Projektkostenkalkulation EP'!$B$8,6)+HD$9),"TTT") = "Sa",
                                    TEXT((EDATE('Projektkostenkalkulation EP'!$B$8,6)+HD$9),"TTT") = "So",
                                    IF(ISNA(VLOOKUP(EDATE('Projektkostenkalkulation EP'!$B$8,6)+HD$9,Datenquellen!$F$7:$H$45,3,FALSE))," ",VLOOKUP(EDATE('Projektkostenkalkulation EP'!$B$8,6)+HD$9,Datenquellen!$F$7:$H$45,3,FALSE))="X"
                                    ),
                          "X",
                          ""
                          ),
               "X"
            )</f>
        <v/>
      </c>
      <c r="HF80" s="239"/>
      <c r="HG80" s="240"/>
      <c r="HH80" s="241" t="s">
        <v>67</v>
      </c>
    </row>
    <row r="81" spans="1:216" ht="21" customHeight="1" x14ac:dyDescent="0.2">
      <c r="A81" s="477" t="str">
        <f>TEXT(EDATE('Projektkostenkalkulation EP'!$B$8,7),"MMMM")</f>
        <v>August</v>
      </c>
      <c r="B81" s="263"/>
      <c r="C81" s="264" t="str">
        <f>IF(
            OR(
                     TEXT(EDATE('Projektkostenkalkulation EP'!$B$8,7),"TTT") = "Sa",
                     TEXT(EDATE('Projektkostenkalkulation EP'!$B$8,7),"TTT") = "So",
                     IF(ISNA(VLOOKUP(EDATE('Projektkostenkalkulation EP'!$B$8,7),Datenquellen!$F$7:$H$45,3,FALSE))," ",VLOOKUP(EDATE('Projektkostenkalkulation EP'!$B$8,7),Datenquellen!$F$7:$H$45,3,FALSE))="X"
                            ),
                    "X",
                    ""
            )</f>
        <v/>
      </c>
      <c r="D81" s="264" t="str">
        <f xml:space="preserve"> IF(TEXT((EDATE('Projektkostenkalkulation EP'!$B$8,7)+C$9),"MM")=TEXT((EDATE('Projektkostenkalkulation EP'!$B$8,7)+(C$9-1)),"MM"),
             IF(
                        OR(
                                    TEXT((EDATE('Projektkostenkalkulation EP'!$B$8,7)+C$9),"TTT") = "Sa",
                                    TEXT((EDATE('Projektkostenkalkulation EP'!$B$8,7)+C$9),"TTT") = "So",
                                    IF(ISNA(VLOOKUP(EDATE('Projektkostenkalkulation EP'!$B$8,7)+C$9,Datenquellen!$F$7:$H$45,3,FALSE))," ",VLOOKUP(EDATE('Projektkostenkalkulation EP'!$B$8,7)+C$9,Datenquellen!$F$7:$H$45,3,FALSE))="X"
                                    ),
                          "X",
                          ""
                          ),
               "X"
            )</f>
        <v/>
      </c>
      <c r="E81" s="264" t="str">
        <f xml:space="preserve"> IF(TEXT((EDATE('Projektkostenkalkulation EP'!$B$8,7)+D$9),"MM")=TEXT((EDATE('Projektkostenkalkulation EP'!$B$8,7)+(D$9-1)),"MM"),
             IF(
                        OR(
                                    TEXT((EDATE('Projektkostenkalkulation EP'!$B$8,7)+D$9),"TTT") = "Sa",
                                    TEXT((EDATE('Projektkostenkalkulation EP'!$B$8,7)+D$9),"TTT") = "So",
                                    IF(ISNA(VLOOKUP(EDATE('Projektkostenkalkulation EP'!$B$8,7)+D$9,Datenquellen!$F$7:$H$45,3,FALSE))," ",VLOOKUP(EDATE('Projektkostenkalkulation EP'!$B$8,7)+D$9,Datenquellen!$F$7:$H$45,3,FALSE))="X"
                                    ),
                          "X",
                          ""
                          ),
               "X"
            )</f>
        <v>X</v>
      </c>
      <c r="F81" s="264" t="str">
        <f xml:space="preserve"> IF(TEXT((EDATE('Projektkostenkalkulation EP'!$B$8,7)+E$9),"MM")=TEXT((EDATE('Projektkostenkalkulation EP'!$B$8,7)+(E$9-1)),"MM"),
             IF(
                        OR(
                                    TEXT((EDATE('Projektkostenkalkulation EP'!$B$8,7)+E$9),"TTT") = "Sa",
                                    TEXT((EDATE('Projektkostenkalkulation EP'!$B$8,7)+E$9),"TTT") = "So",
                                    IF(ISNA(VLOOKUP(EDATE('Projektkostenkalkulation EP'!$B$8,7)+E$9,Datenquellen!$F$7:$H$45,3,FALSE))," ",VLOOKUP(EDATE('Projektkostenkalkulation EP'!$B$8,7)+E$9,Datenquellen!$F$7:$H$45,3,FALSE))="X"
                                    ),
                          "X",
                          ""
                          ),
               "X"
            )</f>
        <v>X</v>
      </c>
      <c r="G81" s="264" t="str">
        <f xml:space="preserve"> IF(TEXT((EDATE('Projektkostenkalkulation EP'!$B$8,7)+F$9),"MM")=TEXT((EDATE('Projektkostenkalkulation EP'!$B$8,7)+(F$9-1)),"MM"),
             IF(
                        OR(
                                    TEXT((EDATE('Projektkostenkalkulation EP'!$B$8,7)+F$9),"TTT") = "Sa",
                                    TEXT((EDATE('Projektkostenkalkulation EP'!$B$8,7)+F$9),"TTT") = "So",
                                    IF(ISNA(VLOOKUP(EDATE('Projektkostenkalkulation EP'!$B$8,7)+F$9,Datenquellen!$F$7:$H$45,3,FALSE))," ",VLOOKUP(EDATE('Projektkostenkalkulation EP'!$B$8,7)+F$9,Datenquellen!$F$7:$H$45,3,FALSE))="X"
                                    ),
                          "X",
                          ""
                          ),
               "X"
            )</f>
        <v/>
      </c>
      <c r="H81" s="264" t="str">
        <f xml:space="preserve"> IF(TEXT((EDATE('Projektkostenkalkulation EP'!$B$8,7)+G$9),"MM")=TEXT((EDATE('Projektkostenkalkulation EP'!$B$8,7)+(G$9-1)),"MM"),
             IF(
                        OR(
                                    TEXT((EDATE('Projektkostenkalkulation EP'!$B$8,7)+G$9),"TTT") = "Sa",
                                    TEXT((EDATE('Projektkostenkalkulation EP'!$B$8,7)+G$9),"TTT") = "So",
                                    IF(ISNA(VLOOKUP(EDATE('Projektkostenkalkulation EP'!$B$8,7)+G$9,Datenquellen!$F$7:$H$45,3,FALSE))," ",VLOOKUP(EDATE('Projektkostenkalkulation EP'!$B$8,7)+G$9,Datenquellen!$F$7:$H$45,3,FALSE))="X"
                                    ),
                          "X",
                          ""
                          ),
               "X"
            )</f>
        <v/>
      </c>
      <c r="I81" s="264" t="str">
        <f xml:space="preserve"> IF(TEXT((EDATE('Projektkostenkalkulation EP'!$B$8,7)+H$9),"MM")=TEXT((EDATE('Projektkostenkalkulation EP'!$B$8,7)+(H$9-1)),"MM"),
             IF(
                        OR(
                                    TEXT((EDATE('Projektkostenkalkulation EP'!$B$8,7)+H$9),"TTT") = "Sa",
                                    TEXT((EDATE('Projektkostenkalkulation EP'!$B$8,7)+H$9),"TTT") = "So",
                                    IF(ISNA(VLOOKUP(EDATE('Projektkostenkalkulation EP'!$B$8,7)+H$9,Datenquellen!$F$7:$H$45,3,FALSE))," ",VLOOKUP(EDATE('Projektkostenkalkulation EP'!$B$8,7)+H$9,Datenquellen!$F$7:$H$45,3,FALSE))="X"
                                    ),
                          "X",
                          ""
                          ),
               "X"
            )</f>
        <v/>
      </c>
      <c r="J81" s="264" t="str">
        <f xml:space="preserve"> IF(TEXT((EDATE('Projektkostenkalkulation EP'!$B$8,7)+I$9),"MM")=TEXT((EDATE('Projektkostenkalkulation EP'!$B$8,7)+(I$9-1)),"MM"),
             IF(
                        OR(
                                    TEXT((EDATE('Projektkostenkalkulation EP'!$B$8,7)+I$9),"TTT") = "Sa",
                                    TEXT((EDATE('Projektkostenkalkulation EP'!$B$8,7)+I$9),"TTT") = "So",
                                    IF(ISNA(VLOOKUP(EDATE('Projektkostenkalkulation EP'!$B$8,7)+I$9,Datenquellen!$F$7:$H$45,3,FALSE))," ",VLOOKUP(EDATE('Projektkostenkalkulation EP'!$B$8,7)+I$9,Datenquellen!$F$7:$H$45,3,FALSE))="X"
                                    ),
                          "X",
                          ""
                          ),
               "X"
            )</f>
        <v/>
      </c>
      <c r="K81" s="264" t="str">
        <f xml:space="preserve"> IF(TEXT((EDATE('Projektkostenkalkulation EP'!$B$8,7)+J$9),"MM")=TEXT((EDATE('Projektkostenkalkulation EP'!$B$8,7)+(J$9-1)),"MM"),
             IF(
                        OR(
                                    TEXT((EDATE('Projektkostenkalkulation EP'!$B$8,7)+J$9),"TTT") = "Sa",
                                    TEXT((EDATE('Projektkostenkalkulation EP'!$B$8,7)+J$9),"TTT") = "So",
                                    IF(ISNA(VLOOKUP(EDATE('Projektkostenkalkulation EP'!$B$8,7)+J$9,Datenquellen!$F$7:$H$45,3,FALSE))," ",VLOOKUP(EDATE('Projektkostenkalkulation EP'!$B$8,7)+J$9,Datenquellen!$F$7:$H$45,3,FALSE))="X"
                                    ),
                          "X",
                          ""
                          ),
               "X"
            )</f>
        <v/>
      </c>
      <c r="L81" s="264" t="str">
        <f xml:space="preserve"> IF(TEXT((EDATE('Projektkostenkalkulation EP'!$B$8,7)+K$9),"MM")=TEXT((EDATE('Projektkostenkalkulation EP'!$B$8,7)+(K$9-1)),"MM"),
             IF(
                        OR(
                                    TEXT((EDATE('Projektkostenkalkulation EP'!$B$8,7)+K$9),"TTT") = "Sa",
                                    TEXT((EDATE('Projektkostenkalkulation EP'!$B$8,7)+K$9),"TTT") = "So",
                                    IF(ISNA(VLOOKUP(EDATE('Projektkostenkalkulation EP'!$B$8,7)+K$9,Datenquellen!$F$7:$H$45,3,FALSE))," ",VLOOKUP(EDATE('Projektkostenkalkulation EP'!$B$8,7)+K$9,Datenquellen!$F$7:$H$45,3,FALSE))="X"
                                    ),
                          "X",
                          ""
                          ),
               "X"
            )</f>
        <v>X</v>
      </c>
      <c r="M81" s="264" t="str">
        <f xml:space="preserve"> IF(TEXT((EDATE('Projektkostenkalkulation EP'!$B$8,7)+L$9),"MM")=TEXT((EDATE('Projektkostenkalkulation EP'!$B$8,7)+(L$9-1)),"MM"),
             IF(
                        OR(
                                    TEXT((EDATE('Projektkostenkalkulation EP'!$B$8,7)+L$9),"TTT") = "Sa",
                                    TEXT((EDATE('Projektkostenkalkulation EP'!$B$8,7)+L$9),"TTT") = "So",
                                    IF(ISNA(VLOOKUP(EDATE('Projektkostenkalkulation EP'!$B$8,7)+L$9,Datenquellen!$F$7:$H$45,3,FALSE))," ",VLOOKUP(EDATE('Projektkostenkalkulation EP'!$B$8,7)+L$9,Datenquellen!$F$7:$H$45,3,FALSE))="X"
                                    ),
                          "X",
                          ""
                          ),
               "X"
            )</f>
        <v>X</v>
      </c>
      <c r="N81" s="264" t="str">
        <f xml:space="preserve"> IF(TEXT((EDATE('Projektkostenkalkulation EP'!$B$8,7)+M$9),"MM")=TEXT((EDATE('Projektkostenkalkulation EP'!$B$8,7)+(M$9-1)),"MM"),
             IF(
                        OR(
                                    TEXT((EDATE('Projektkostenkalkulation EP'!$B$8,7)+M$9),"TTT") = "Sa",
                                    TEXT((EDATE('Projektkostenkalkulation EP'!$B$8,7)+M$9),"TTT") = "So",
                                    IF(ISNA(VLOOKUP(EDATE('Projektkostenkalkulation EP'!$B$8,7)+M$9,Datenquellen!$F$7:$H$45,3,FALSE))," ",VLOOKUP(EDATE('Projektkostenkalkulation EP'!$B$8,7)+M$9,Datenquellen!$F$7:$H$45,3,FALSE))="X"
                                    ),
                          "X",
                          ""
                          ),
               "X"
            )</f>
        <v/>
      </c>
      <c r="O81" s="264" t="str">
        <f xml:space="preserve"> IF(TEXT((EDATE('Projektkostenkalkulation EP'!$B$8,7)+N$9),"MM")=TEXT((EDATE('Projektkostenkalkulation EP'!$B$8,7)+(N$9-1)),"MM"),
             IF(
                        OR(
                                    TEXT((EDATE('Projektkostenkalkulation EP'!$B$8,7)+N$9),"TTT") = "Sa",
                                    TEXT((EDATE('Projektkostenkalkulation EP'!$B$8,7)+N$9),"TTT") = "So",
                                    IF(ISNA(VLOOKUP(EDATE('Projektkostenkalkulation EP'!$B$8,7)+N$9,Datenquellen!$F$7:$H$45,3,FALSE))," ",VLOOKUP(EDATE('Projektkostenkalkulation EP'!$B$8,7)+N$9,Datenquellen!$F$7:$H$45,3,FALSE))="X"
                                    ),
                          "X",
                          ""
                          ),
               "X"
            )</f>
        <v/>
      </c>
      <c r="P81" s="264" t="str">
        <f xml:space="preserve"> IF(TEXT((EDATE('Projektkostenkalkulation EP'!$B$8,7)+O$9),"MM")=TEXT((EDATE('Projektkostenkalkulation EP'!$B$8,7)+(O$9-1)),"MM"),
             IF(
                        OR(
                                    TEXT((EDATE('Projektkostenkalkulation EP'!$B$8,7)+O$9),"TTT") = "Sa",
                                    TEXT((EDATE('Projektkostenkalkulation EP'!$B$8,7)+O$9),"TTT") = "So",
                                    IF(ISNA(VLOOKUP(EDATE('Projektkostenkalkulation EP'!$B$8,7)+O$9,Datenquellen!$F$7:$H$45,3,FALSE))," ",VLOOKUP(EDATE('Projektkostenkalkulation EP'!$B$8,7)+O$9,Datenquellen!$F$7:$H$45,3,FALSE))="X"
                                    ),
                          "X",
                          ""
                          ),
               "X"
            )</f>
        <v/>
      </c>
      <c r="Q81" s="264" t="str">
        <f xml:space="preserve"> IF(TEXT((EDATE('Projektkostenkalkulation EP'!$B$8,7)+P$9),"MM")=TEXT((EDATE('Projektkostenkalkulation EP'!$B$8,7)+(P$9-1)),"MM"),
             IF(
                        OR(
                                    TEXT((EDATE('Projektkostenkalkulation EP'!$B$8,7)+P$9),"TTT") = "Sa",
                                    TEXT((EDATE('Projektkostenkalkulation EP'!$B$8,7)+P$9),"TTT") = "So",
                                    IF(ISNA(VLOOKUP(EDATE('Projektkostenkalkulation EP'!$B$8,7)+P$9,Datenquellen!$F$7:$H$45,3,FALSE))," ",VLOOKUP(EDATE('Projektkostenkalkulation EP'!$B$8,7)+P$9,Datenquellen!$F$7:$H$45,3,FALSE))="X"
                                    ),
                          "X",
                          ""
                          ),
               "X"
            )</f>
        <v/>
      </c>
      <c r="R81" s="264" t="str">
        <f xml:space="preserve"> IF(TEXT((EDATE('Projektkostenkalkulation EP'!$B$8,7)+Q$9),"MM")=TEXT((EDATE('Projektkostenkalkulation EP'!$B$8,7)+(Q$9-1)),"MM"),
             IF(
                        OR(
                                    TEXT((EDATE('Projektkostenkalkulation EP'!$B$8,7)+Q$9),"TTT") = "Sa",
                                    TEXT((EDATE('Projektkostenkalkulation EP'!$B$8,7)+Q$9),"TTT") = "So",
                                    IF(ISNA(VLOOKUP(EDATE('Projektkostenkalkulation EP'!$B$8,7)+Q$9,Datenquellen!$F$7:$H$45,3,FALSE))," ",VLOOKUP(EDATE('Projektkostenkalkulation EP'!$B$8,7)+Q$9,Datenquellen!$F$7:$H$45,3,FALSE))="X"
                                    ),
                          "X",
                          ""
                          ),
               "X"
            )</f>
        <v/>
      </c>
      <c r="S81" s="264" t="str">
        <f xml:space="preserve"> IF(TEXT((EDATE('Projektkostenkalkulation EP'!$B$8,7)+R$9),"MM")=TEXT((EDATE('Projektkostenkalkulation EP'!$B$8,7)+(R$9-1)),"MM"),
             IF(
                        OR(
                                    TEXT((EDATE('Projektkostenkalkulation EP'!$B$8,7)+R$9),"TTT") = "Sa",
                                    TEXT((EDATE('Projektkostenkalkulation EP'!$B$8,7)+R$9),"TTT") = "So",
                                    IF(ISNA(VLOOKUP(EDATE('Projektkostenkalkulation EP'!$B$8,7)+R$9,Datenquellen!$F$7:$H$45,3,FALSE))," ",VLOOKUP(EDATE('Projektkostenkalkulation EP'!$B$8,7)+R$9,Datenquellen!$F$7:$H$45,3,FALSE))="X"
                                    ),
                          "X",
                          ""
                          ),
               "X"
            )</f>
        <v>X</v>
      </c>
      <c r="T81" s="264" t="str">
        <f xml:space="preserve"> IF(TEXT((EDATE('Projektkostenkalkulation EP'!$B$8,7)+S$9),"MM")=TEXT((EDATE('Projektkostenkalkulation EP'!$B$8,7)+(S$9-1)),"MM"),
             IF(
                        OR(
                                    TEXT((EDATE('Projektkostenkalkulation EP'!$B$8,7)+S$9),"TTT") = "Sa",
                                    TEXT((EDATE('Projektkostenkalkulation EP'!$B$8,7)+S$9),"TTT") = "So",
                                    IF(ISNA(VLOOKUP(EDATE('Projektkostenkalkulation EP'!$B$8,7)+S$9,Datenquellen!$F$7:$H$45,3,FALSE))," ",VLOOKUP(EDATE('Projektkostenkalkulation EP'!$B$8,7)+S$9,Datenquellen!$F$7:$H$45,3,FALSE))="X"
                                    ),
                          "X",
                          ""
                          ),
               "X"
            )</f>
        <v>X</v>
      </c>
      <c r="U81" s="264" t="str">
        <f xml:space="preserve"> IF(TEXT((EDATE('Projektkostenkalkulation EP'!$B$8,7)+T$9),"MM")=TEXT((EDATE('Projektkostenkalkulation EP'!$B$8,7)+(T$9-1)),"MM"),
             IF(
                        OR(
                                    TEXT((EDATE('Projektkostenkalkulation EP'!$B$8,7)+T$9),"TTT") = "Sa",
                                    TEXT((EDATE('Projektkostenkalkulation EP'!$B$8,7)+T$9),"TTT") = "So",
                                    IF(ISNA(VLOOKUP(EDATE('Projektkostenkalkulation EP'!$B$8,7)+T$9,Datenquellen!$F$7:$H$45,3,FALSE))," ",VLOOKUP(EDATE('Projektkostenkalkulation EP'!$B$8,7)+T$9,Datenquellen!$F$7:$H$45,3,FALSE))="X"
                                    ),
                          "X",
                          ""
                          ),
               "X"
            )</f>
        <v/>
      </c>
      <c r="V81" s="264" t="str">
        <f xml:space="preserve"> IF(TEXT((EDATE('Projektkostenkalkulation EP'!$B$8,7)+U$9),"MM")=TEXT((EDATE('Projektkostenkalkulation EP'!$B$8,7)+(U$9-1)),"MM"),
             IF(
                        OR(
                                    TEXT((EDATE('Projektkostenkalkulation EP'!$B$8,7)+U$9),"TTT") = "Sa",
                                    TEXT((EDATE('Projektkostenkalkulation EP'!$B$8,7)+U$9),"TTT") = "So",
                                    IF(ISNA(VLOOKUP(EDATE('Projektkostenkalkulation EP'!$B$8,7)+U$9,Datenquellen!$F$7:$H$45,3,FALSE))," ",VLOOKUP(EDATE('Projektkostenkalkulation EP'!$B$8,7)+U$9,Datenquellen!$F$7:$H$45,3,FALSE))="X"
                                    ),
                          "X",
                          ""
                          ),
               "X"
            )</f>
        <v/>
      </c>
      <c r="W81" s="264" t="str">
        <f xml:space="preserve"> IF(TEXT((EDATE('Projektkostenkalkulation EP'!$B$8,7)+V$9),"MM")=TEXT((EDATE('Projektkostenkalkulation EP'!$B$8,7)+(V$9-1)),"MM"),
             IF(
                        OR(
                                    TEXT((EDATE('Projektkostenkalkulation EP'!$B$8,7)+V$9),"TTT") = "Sa",
                                    TEXT((EDATE('Projektkostenkalkulation EP'!$B$8,7)+V$9),"TTT") = "So",
                                    IF(ISNA(VLOOKUP(EDATE('Projektkostenkalkulation EP'!$B$8,7)+V$9,Datenquellen!$F$7:$H$45,3,FALSE))," ",VLOOKUP(EDATE('Projektkostenkalkulation EP'!$B$8,7)+V$9,Datenquellen!$F$7:$H$45,3,FALSE))="X"
                                    ),
                          "X",
                          ""
                          ),
               "X"
            )</f>
        <v/>
      </c>
      <c r="X81" s="264" t="str">
        <f xml:space="preserve"> IF(TEXT((EDATE('Projektkostenkalkulation EP'!$B$8,7)+W$9),"MM")=TEXT((EDATE('Projektkostenkalkulation EP'!$B$8,7)+(W$9-1)),"MM"),
             IF(
                        OR(
                                    TEXT((EDATE('Projektkostenkalkulation EP'!$B$8,7)+W$9),"TTT") = "Sa",
                                    TEXT((EDATE('Projektkostenkalkulation EP'!$B$8,7)+W$9),"TTT") = "So",
                                    IF(ISNA(VLOOKUP(EDATE('Projektkostenkalkulation EP'!$B$8,7)+W$9,Datenquellen!$F$7:$H$45,3,FALSE))," ",VLOOKUP(EDATE('Projektkostenkalkulation EP'!$B$8,7)+W$9,Datenquellen!$F$7:$H$45,3,FALSE))="X"
                                    ),
                          "X",
                          ""
                          ),
               "X"
            )</f>
        <v/>
      </c>
      <c r="Y81" s="264" t="str">
        <f xml:space="preserve"> IF(TEXT((EDATE('Projektkostenkalkulation EP'!$B$8,7)+X$9),"MM")=TEXT((EDATE('Projektkostenkalkulation EP'!$B$8,7)+(X$9-1)),"MM"),
             IF(
                        OR(
                                    TEXT((EDATE('Projektkostenkalkulation EP'!$B$8,7)+X$9),"TTT") = "Sa",
                                    TEXT((EDATE('Projektkostenkalkulation EP'!$B$8,7)+X$9),"TTT") = "So",
                                    IF(ISNA(VLOOKUP(EDATE('Projektkostenkalkulation EP'!$B$8,7)+X$9,Datenquellen!$F$7:$H$45,3,FALSE))," ",VLOOKUP(EDATE('Projektkostenkalkulation EP'!$B$8,7)+X$9,Datenquellen!$F$7:$H$45,3,FALSE))="X"
                                    ),
                          "X",
                          ""
                          ),
               "X"
            )</f>
        <v/>
      </c>
      <c r="Z81" s="264" t="str">
        <f xml:space="preserve"> IF(TEXT((EDATE('Projektkostenkalkulation EP'!$B$8,7)+Y$9),"MM")=TEXT((EDATE('Projektkostenkalkulation EP'!$B$8,7)+(Y$9-1)),"MM"),
             IF(
                        OR(
                                    TEXT((EDATE('Projektkostenkalkulation EP'!$B$8,7)+Y$9),"TTT") = "Sa",
                                    TEXT((EDATE('Projektkostenkalkulation EP'!$B$8,7)+Y$9),"TTT") = "So",
                                    IF(ISNA(VLOOKUP(EDATE('Projektkostenkalkulation EP'!$B$8,7)+Y$9,Datenquellen!$F$7:$H$45,3,FALSE))," ",VLOOKUP(EDATE('Projektkostenkalkulation EP'!$B$8,7)+Y$9,Datenquellen!$F$7:$H$45,3,FALSE))="X"
                                    ),
                          "X",
                          ""
                          ),
               "X"
            )</f>
        <v>X</v>
      </c>
      <c r="AA81" s="264" t="str">
        <f xml:space="preserve"> IF(TEXT((EDATE('Projektkostenkalkulation EP'!$B$8,7)+Z$9),"MM")=TEXT((EDATE('Projektkostenkalkulation EP'!$B$8,7)+(Z$9-1)),"MM"),
             IF(
                        OR(
                                    TEXT((EDATE('Projektkostenkalkulation EP'!$B$8,7)+Z$9),"TTT") = "Sa",
                                    TEXT((EDATE('Projektkostenkalkulation EP'!$B$8,7)+Z$9),"TTT") = "So",
                                    IF(ISNA(VLOOKUP(EDATE('Projektkostenkalkulation EP'!$B$8,7)+Z$9,Datenquellen!$F$7:$H$45,3,FALSE))," ",VLOOKUP(EDATE('Projektkostenkalkulation EP'!$B$8,7)+Z$9,Datenquellen!$F$7:$H$45,3,FALSE))="X"
                                    ),
                          "X",
                          ""
                          ),
               "X"
            )</f>
        <v>X</v>
      </c>
      <c r="AB81" s="264" t="str">
        <f xml:space="preserve"> IF(TEXT((EDATE('Projektkostenkalkulation EP'!$B$8,7)+AA$9),"MM")=TEXT((EDATE('Projektkostenkalkulation EP'!$B$8,7)+(AA$9-1)),"MM"),
             IF(
                        OR(
                                    TEXT((EDATE('Projektkostenkalkulation EP'!$B$8,7)+AA$9),"TTT") = "Sa",
                                    TEXT((EDATE('Projektkostenkalkulation EP'!$B$8,7)+AA$9),"TTT") = "So",
                                    IF(ISNA(VLOOKUP(EDATE('Projektkostenkalkulation EP'!$B$8,7)+AA$9,Datenquellen!$F$7:$H$45,3,FALSE))," ",VLOOKUP(EDATE('Projektkostenkalkulation EP'!$B$8,7)+AA$9,Datenquellen!$F$7:$H$45,3,FALSE))="X"
                                    ),
                          "X",
                          ""
                          ),
               "X"
            )</f>
        <v/>
      </c>
      <c r="AC81" s="264" t="str">
        <f xml:space="preserve"> IF(TEXT((EDATE('Projektkostenkalkulation EP'!$B$8,7)+AB$9),"MM")=TEXT((EDATE('Projektkostenkalkulation EP'!$B$8,7)+(AB$9-1)),"MM"),
             IF(
                        OR(
                                    TEXT((EDATE('Projektkostenkalkulation EP'!$B$8,7)+AB$9),"TTT") = "Sa",
                                    TEXT((EDATE('Projektkostenkalkulation EP'!$B$8,7)+AB$9),"TTT") = "So",
                                    IF(ISNA(VLOOKUP(EDATE('Projektkostenkalkulation EP'!$B$8,7)+AB$9,Datenquellen!$F$7:$H$45,3,FALSE))," ",VLOOKUP(EDATE('Projektkostenkalkulation EP'!$B$8,7)+AB$9,Datenquellen!$F$7:$H$45,3,FALSE))="X"
                                    ),
                          "X",
                          ""
                          ),
               "X"
            )</f>
        <v/>
      </c>
      <c r="AD81" s="264" t="str">
        <f xml:space="preserve"> IF(TEXT((EDATE('Projektkostenkalkulation EP'!$B$8,7)+AC$9),"MM")=TEXT((EDATE('Projektkostenkalkulation EP'!$B$8,7)+(AC$9-1)),"MM"),
             IF(
                        OR(
                                    TEXT((EDATE('Projektkostenkalkulation EP'!$B$8,7)+AC$9),"TTT") = "Sa",
                                    TEXT((EDATE('Projektkostenkalkulation EP'!$B$8,7)+AC$9),"TTT") = "So",
                                    IF(ISNA(VLOOKUP(EDATE('Projektkostenkalkulation EP'!$B$8,7)+AC$9,Datenquellen!$F$7:$H$45,3,FALSE))," ",VLOOKUP(EDATE('Projektkostenkalkulation EP'!$B$8,7)+AC$9,Datenquellen!$F$7:$H$45,3,FALSE))="X"
                                    ),
                          "X",
                          ""
                          ),
               "X"
            )</f>
        <v/>
      </c>
      <c r="AE81" s="264" t="str">
        <f xml:space="preserve"> IF(TEXT((EDATE('Projektkostenkalkulation EP'!$B$8,7)+AD$9),"MM")=TEXT((EDATE('Projektkostenkalkulation EP'!$B$8,7)+(AD$9-1)),"MM"),
             IF(
                        OR(
                                    TEXT((EDATE('Projektkostenkalkulation EP'!$B$8,7)+AD$9),"TTT") = "Sa",
                                    TEXT((EDATE('Projektkostenkalkulation EP'!$B$8,7)+AD$9),"TTT") = "So",
                                    IF(ISNA(VLOOKUP(EDATE('Projektkostenkalkulation EP'!$B$8,7)+AD$9,Datenquellen!$F$7:$H$45,3,FALSE))," ",VLOOKUP(EDATE('Projektkostenkalkulation EP'!$B$8,7)+AD$9,Datenquellen!$F$7:$H$45,3,FALSE))="X"
                                    ),
                          "X",
                          ""
                          ),
               "X"
            )</f>
        <v/>
      </c>
      <c r="AF81" s="264" t="str">
        <f xml:space="preserve"> IF(TEXT((EDATE('Projektkostenkalkulation EP'!$B$8,7)+AE$9),"MM")=TEXT((EDATE('Projektkostenkalkulation EP'!$B$8,7)+(AE$9-1)),"MM"),
             IF(
                        OR(
                                    TEXT((EDATE('Projektkostenkalkulation EP'!$B$8,7)+AE$9),"TTT") = "Sa",
                                    TEXT((EDATE('Projektkostenkalkulation EP'!$B$8,7)+AE$9),"TTT") = "So",
                                    IF(ISNA(VLOOKUP(EDATE('Projektkostenkalkulation EP'!$B$8,7)+AE$9,Datenquellen!$F$7:$H$45,3,FALSE))," ",VLOOKUP(EDATE('Projektkostenkalkulation EP'!$B$8,7)+AE$9,Datenquellen!$F$7:$H$45,3,FALSE))="X"
                                    ),
                          "X",
                          ""
                          ),
               "X"
            )</f>
        <v/>
      </c>
      <c r="AG81" s="264" t="str">
        <f xml:space="preserve"> IF(TEXT((EDATE('Projektkostenkalkulation EP'!$B$8,7)+AF$9),"MM")=TEXT((EDATE('Projektkostenkalkulation EP'!$B$8,7)+(AF$9-1)),"MM"),
             IF(
                        OR(
                                    TEXT((EDATE('Projektkostenkalkulation EP'!$B$8,7)+AF$9),"TTT") = "Sa",
                                    TEXT((EDATE('Projektkostenkalkulation EP'!$B$8,7)+AF$9),"TTT") = "So",
                                    IF(ISNA(VLOOKUP(EDATE('Projektkostenkalkulation EP'!$B$8,7)+AF$9,Datenquellen!$F$7:$H$45,3,FALSE))," ",VLOOKUP(EDATE('Projektkostenkalkulation EP'!$B$8,7)+AF$9,Datenquellen!$F$7:$H$45,3,FALSE))="X"
                                    ),
                          "X",
                          ""
                          ),
               "X"
            )</f>
        <v>X</v>
      </c>
      <c r="AH81" s="229"/>
      <c r="AI81" s="230"/>
      <c r="AJ81" s="475"/>
      <c r="AK81" s="472" t="str">
        <f>TEXT(EDATE('Projektkostenkalkulation EP'!$B$8,7),"MMMM")</f>
        <v>August</v>
      </c>
      <c r="AL81" s="226"/>
      <c r="AM81" s="227" t="str">
        <f>IF(
            OR(
                     TEXT(EDATE('Projektkostenkalkulation EP'!$B$8,7),"TTT") = "Sa",
                     TEXT(EDATE('Projektkostenkalkulation EP'!$B$8,7),"TTT") = "So",
                     IF(ISNA(VLOOKUP(EDATE('Projektkostenkalkulation EP'!$B$8,7),Datenquellen!$F$7:$H$45,3,FALSE))," ",VLOOKUP(EDATE('Projektkostenkalkulation EP'!$B$8,7),Datenquellen!$F$7:$H$45,3,FALSE))="X"
                            ),
                    "X",
                    ""
            )</f>
        <v/>
      </c>
      <c r="AN81" s="227" t="str">
        <f xml:space="preserve"> IF(TEXT((EDATE('Projektkostenkalkulation EP'!$B$8,7)+AM$9),"MM")=TEXT((EDATE('Projektkostenkalkulation EP'!$B$8,7)+(AM$9-1)),"MM"),
             IF(
                        OR(
                                    TEXT((EDATE('Projektkostenkalkulation EP'!$B$8,7)+AM$9),"TTT") = "Sa",
                                    TEXT((EDATE('Projektkostenkalkulation EP'!$B$8,7)+AM$9),"TTT") = "So",
                                    IF(ISNA(VLOOKUP(EDATE('Projektkostenkalkulation EP'!$B$8,7)+AM$9,Datenquellen!$F$7:$H$45,3,FALSE))," ",VLOOKUP(EDATE('Projektkostenkalkulation EP'!$B$8,7)+AM$9,Datenquellen!$F$7:$H$45,3,FALSE))="X"
                                    ),
                          "X",
                          ""
                          ),
               "X"
            )</f>
        <v/>
      </c>
      <c r="AO81" s="227" t="str">
        <f xml:space="preserve"> IF(TEXT((EDATE('Projektkostenkalkulation EP'!$B$8,7)+AN$9),"MM")=TEXT((EDATE('Projektkostenkalkulation EP'!$B$8,7)+(AN$9-1)),"MM"),
             IF(
                        OR(
                                    TEXT((EDATE('Projektkostenkalkulation EP'!$B$8,7)+AN$9),"TTT") = "Sa",
                                    TEXT((EDATE('Projektkostenkalkulation EP'!$B$8,7)+AN$9),"TTT") = "So",
                                    IF(ISNA(VLOOKUP(EDATE('Projektkostenkalkulation EP'!$B$8,7)+AN$9,Datenquellen!$F$7:$H$45,3,FALSE))," ",VLOOKUP(EDATE('Projektkostenkalkulation EP'!$B$8,7)+AN$9,Datenquellen!$F$7:$H$45,3,FALSE))="X"
                                    ),
                          "X",
                          ""
                          ),
               "X"
            )</f>
        <v>X</v>
      </c>
      <c r="AP81" s="227" t="str">
        <f xml:space="preserve"> IF(TEXT((EDATE('Projektkostenkalkulation EP'!$B$8,7)+AO$9),"MM")=TEXT((EDATE('Projektkostenkalkulation EP'!$B$8,7)+(AO$9-1)),"MM"),
             IF(
                        OR(
                                    TEXT((EDATE('Projektkostenkalkulation EP'!$B$8,7)+AO$9),"TTT") = "Sa",
                                    TEXT((EDATE('Projektkostenkalkulation EP'!$B$8,7)+AO$9),"TTT") = "So",
                                    IF(ISNA(VLOOKUP(EDATE('Projektkostenkalkulation EP'!$B$8,7)+AO$9,Datenquellen!$F$7:$H$45,3,FALSE))," ",VLOOKUP(EDATE('Projektkostenkalkulation EP'!$B$8,7)+AO$9,Datenquellen!$F$7:$H$45,3,FALSE))="X"
                                    ),
                          "X",
                          ""
                          ),
               "X"
            )</f>
        <v>X</v>
      </c>
      <c r="AQ81" s="227" t="str">
        <f xml:space="preserve"> IF(TEXT((EDATE('Projektkostenkalkulation EP'!$B$8,7)+AP$9),"MM")=TEXT((EDATE('Projektkostenkalkulation EP'!$B$8,7)+(AP$9-1)),"MM"),
             IF(
                        OR(
                                    TEXT((EDATE('Projektkostenkalkulation EP'!$B$8,7)+AP$9),"TTT") = "Sa",
                                    TEXT((EDATE('Projektkostenkalkulation EP'!$B$8,7)+AP$9),"TTT") = "So",
                                    IF(ISNA(VLOOKUP(EDATE('Projektkostenkalkulation EP'!$B$8,7)+AP$9,Datenquellen!$F$7:$H$45,3,FALSE))," ",VLOOKUP(EDATE('Projektkostenkalkulation EP'!$B$8,7)+AP$9,Datenquellen!$F$7:$H$45,3,FALSE))="X"
                                    ),
                          "X",
                          ""
                          ),
               "X"
            )</f>
        <v/>
      </c>
      <c r="AR81" s="227" t="str">
        <f xml:space="preserve"> IF(TEXT((EDATE('Projektkostenkalkulation EP'!$B$8,7)+AQ$9),"MM")=TEXT((EDATE('Projektkostenkalkulation EP'!$B$8,7)+(AQ$9-1)),"MM"),
             IF(
                        OR(
                                    TEXT((EDATE('Projektkostenkalkulation EP'!$B$8,7)+AQ$9),"TTT") = "Sa",
                                    TEXT((EDATE('Projektkostenkalkulation EP'!$B$8,7)+AQ$9),"TTT") = "So",
                                    IF(ISNA(VLOOKUP(EDATE('Projektkostenkalkulation EP'!$B$8,7)+AQ$9,Datenquellen!$F$7:$H$45,3,FALSE))," ",VLOOKUP(EDATE('Projektkostenkalkulation EP'!$B$8,7)+AQ$9,Datenquellen!$F$7:$H$45,3,FALSE))="X"
                                    ),
                          "X",
                          ""
                          ),
               "X"
            )</f>
        <v/>
      </c>
      <c r="AS81" s="227" t="str">
        <f xml:space="preserve"> IF(TEXT((EDATE('Projektkostenkalkulation EP'!$B$8,7)+AR$9),"MM")=TEXT((EDATE('Projektkostenkalkulation EP'!$B$8,7)+(AR$9-1)),"MM"),
             IF(
                        OR(
                                    TEXT((EDATE('Projektkostenkalkulation EP'!$B$8,7)+AR$9),"TTT") = "Sa",
                                    TEXT((EDATE('Projektkostenkalkulation EP'!$B$8,7)+AR$9),"TTT") = "So",
                                    IF(ISNA(VLOOKUP(EDATE('Projektkostenkalkulation EP'!$B$8,7)+AR$9,Datenquellen!$F$7:$H$45,3,FALSE))," ",VLOOKUP(EDATE('Projektkostenkalkulation EP'!$B$8,7)+AR$9,Datenquellen!$F$7:$H$45,3,FALSE))="X"
                                    ),
                          "X",
                          ""
                          ),
               "X"
            )</f>
        <v/>
      </c>
      <c r="AT81" s="227" t="str">
        <f xml:space="preserve"> IF(TEXT((EDATE('Projektkostenkalkulation EP'!$B$8,7)+AS$9),"MM")=TEXT((EDATE('Projektkostenkalkulation EP'!$B$8,7)+(AS$9-1)),"MM"),
             IF(
                        OR(
                                    TEXT((EDATE('Projektkostenkalkulation EP'!$B$8,7)+AS$9),"TTT") = "Sa",
                                    TEXT((EDATE('Projektkostenkalkulation EP'!$B$8,7)+AS$9),"TTT") = "So",
                                    IF(ISNA(VLOOKUP(EDATE('Projektkostenkalkulation EP'!$B$8,7)+AS$9,Datenquellen!$F$7:$H$45,3,FALSE))," ",VLOOKUP(EDATE('Projektkostenkalkulation EP'!$B$8,7)+AS$9,Datenquellen!$F$7:$H$45,3,FALSE))="X"
                                    ),
                          "X",
                          ""
                          ),
               "X"
            )</f>
        <v/>
      </c>
      <c r="AU81" s="227" t="str">
        <f xml:space="preserve"> IF(TEXT((EDATE('Projektkostenkalkulation EP'!$B$8,7)+AT$9),"MM")=TEXT((EDATE('Projektkostenkalkulation EP'!$B$8,7)+(AT$9-1)),"MM"),
             IF(
                        OR(
                                    TEXT((EDATE('Projektkostenkalkulation EP'!$B$8,7)+AT$9),"TTT") = "Sa",
                                    TEXT((EDATE('Projektkostenkalkulation EP'!$B$8,7)+AT$9),"TTT") = "So",
                                    IF(ISNA(VLOOKUP(EDATE('Projektkostenkalkulation EP'!$B$8,7)+AT$9,Datenquellen!$F$7:$H$45,3,FALSE))," ",VLOOKUP(EDATE('Projektkostenkalkulation EP'!$B$8,7)+AT$9,Datenquellen!$F$7:$H$45,3,FALSE))="X"
                                    ),
                          "X",
                          ""
                          ),
               "X"
            )</f>
        <v/>
      </c>
      <c r="AV81" s="227" t="str">
        <f xml:space="preserve"> IF(TEXT((EDATE('Projektkostenkalkulation EP'!$B$8,7)+AU$9),"MM")=TEXT((EDATE('Projektkostenkalkulation EP'!$B$8,7)+(AU$9-1)),"MM"),
             IF(
                        OR(
                                    TEXT((EDATE('Projektkostenkalkulation EP'!$B$8,7)+AU$9),"TTT") = "Sa",
                                    TEXT((EDATE('Projektkostenkalkulation EP'!$B$8,7)+AU$9),"TTT") = "So",
                                    IF(ISNA(VLOOKUP(EDATE('Projektkostenkalkulation EP'!$B$8,7)+AU$9,Datenquellen!$F$7:$H$45,3,FALSE))," ",VLOOKUP(EDATE('Projektkostenkalkulation EP'!$B$8,7)+AU$9,Datenquellen!$F$7:$H$45,3,FALSE))="X"
                                    ),
                          "X",
                          ""
                          ),
               "X"
            )</f>
        <v>X</v>
      </c>
      <c r="AW81" s="227" t="str">
        <f xml:space="preserve"> IF(TEXT((EDATE('Projektkostenkalkulation EP'!$B$8,7)+AV$9),"MM")=TEXT((EDATE('Projektkostenkalkulation EP'!$B$8,7)+(AV$9-1)),"MM"),
             IF(
                        OR(
                                    TEXT((EDATE('Projektkostenkalkulation EP'!$B$8,7)+AV$9),"TTT") = "Sa",
                                    TEXT((EDATE('Projektkostenkalkulation EP'!$B$8,7)+AV$9),"TTT") = "So",
                                    IF(ISNA(VLOOKUP(EDATE('Projektkostenkalkulation EP'!$B$8,7)+AV$9,Datenquellen!$F$7:$H$45,3,FALSE))," ",VLOOKUP(EDATE('Projektkostenkalkulation EP'!$B$8,7)+AV$9,Datenquellen!$F$7:$H$45,3,FALSE))="X"
                                    ),
                          "X",
                          ""
                          ),
               "X"
            )</f>
        <v>X</v>
      </c>
      <c r="AX81" s="227" t="str">
        <f xml:space="preserve"> IF(TEXT((EDATE('Projektkostenkalkulation EP'!$B$8,7)+AW$9),"MM")=TEXT((EDATE('Projektkostenkalkulation EP'!$B$8,7)+(AW$9-1)),"MM"),
             IF(
                        OR(
                                    TEXT((EDATE('Projektkostenkalkulation EP'!$B$8,7)+AW$9),"TTT") = "Sa",
                                    TEXT((EDATE('Projektkostenkalkulation EP'!$B$8,7)+AW$9),"TTT") = "So",
                                    IF(ISNA(VLOOKUP(EDATE('Projektkostenkalkulation EP'!$B$8,7)+AW$9,Datenquellen!$F$7:$H$45,3,FALSE))," ",VLOOKUP(EDATE('Projektkostenkalkulation EP'!$B$8,7)+AW$9,Datenquellen!$F$7:$H$45,3,FALSE))="X"
                                    ),
                          "X",
                          ""
                          ),
               "X"
            )</f>
        <v/>
      </c>
      <c r="AY81" s="227" t="str">
        <f xml:space="preserve"> IF(TEXT((EDATE('Projektkostenkalkulation EP'!$B$8,7)+AX$9),"MM")=TEXT((EDATE('Projektkostenkalkulation EP'!$B$8,7)+(AX$9-1)),"MM"),
             IF(
                        OR(
                                    TEXT((EDATE('Projektkostenkalkulation EP'!$B$8,7)+AX$9),"TTT") = "Sa",
                                    TEXT((EDATE('Projektkostenkalkulation EP'!$B$8,7)+AX$9),"TTT") = "So",
                                    IF(ISNA(VLOOKUP(EDATE('Projektkostenkalkulation EP'!$B$8,7)+AX$9,Datenquellen!$F$7:$H$45,3,FALSE))," ",VLOOKUP(EDATE('Projektkostenkalkulation EP'!$B$8,7)+AX$9,Datenquellen!$F$7:$H$45,3,FALSE))="X"
                                    ),
                          "X",
                          ""
                          ),
               "X"
            )</f>
        <v/>
      </c>
      <c r="AZ81" s="227" t="str">
        <f xml:space="preserve"> IF(TEXT((EDATE('Projektkostenkalkulation EP'!$B$8,7)+AY$9),"MM")=TEXT((EDATE('Projektkostenkalkulation EP'!$B$8,7)+(AY$9-1)),"MM"),
             IF(
                        OR(
                                    TEXT((EDATE('Projektkostenkalkulation EP'!$B$8,7)+AY$9),"TTT") = "Sa",
                                    TEXT((EDATE('Projektkostenkalkulation EP'!$B$8,7)+AY$9),"TTT") = "So",
                                    IF(ISNA(VLOOKUP(EDATE('Projektkostenkalkulation EP'!$B$8,7)+AY$9,Datenquellen!$F$7:$H$45,3,FALSE))," ",VLOOKUP(EDATE('Projektkostenkalkulation EP'!$B$8,7)+AY$9,Datenquellen!$F$7:$H$45,3,FALSE))="X"
                                    ),
                          "X",
                          ""
                          ),
               "X"
            )</f>
        <v/>
      </c>
      <c r="BA81" s="227" t="str">
        <f xml:space="preserve"> IF(TEXT((EDATE('Projektkostenkalkulation EP'!$B$8,7)+AZ$9),"MM")=TEXT((EDATE('Projektkostenkalkulation EP'!$B$8,7)+(AZ$9-1)),"MM"),
             IF(
                        OR(
                                    TEXT((EDATE('Projektkostenkalkulation EP'!$B$8,7)+AZ$9),"TTT") = "Sa",
                                    TEXT((EDATE('Projektkostenkalkulation EP'!$B$8,7)+AZ$9),"TTT") = "So",
                                    IF(ISNA(VLOOKUP(EDATE('Projektkostenkalkulation EP'!$B$8,7)+AZ$9,Datenquellen!$F$7:$H$45,3,FALSE))," ",VLOOKUP(EDATE('Projektkostenkalkulation EP'!$B$8,7)+AZ$9,Datenquellen!$F$7:$H$45,3,FALSE))="X"
                                    ),
                          "X",
                          ""
                          ),
               "X"
            )</f>
        <v/>
      </c>
      <c r="BB81" s="227" t="str">
        <f xml:space="preserve"> IF(TEXT((EDATE('Projektkostenkalkulation EP'!$B$8,7)+BA$9),"MM")=TEXT((EDATE('Projektkostenkalkulation EP'!$B$8,7)+(BA$9-1)),"MM"),
             IF(
                        OR(
                                    TEXT((EDATE('Projektkostenkalkulation EP'!$B$8,7)+BA$9),"TTT") = "Sa",
                                    TEXT((EDATE('Projektkostenkalkulation EP'!$B$8,7)+BA$9),"TTT") = "So",
                                    IF(ISNA(VLOOKUP(EDATE('Projektkostenkalkulation EP'!$B$8,7)+BA$9,Datenquellen!$F$7:$H$45,3,FALSE))," ",VLOOKUP(EDATE('Projektkostenkalkulation EP'!$B$8,7)+BA$9,Datenquellen!$F$7:$H$45,3,FALSE))="X"
                                    ),
                          "X",
                          ""
                          ),
               "X"
            )</f>
        <v/>
      </c>
      <c r="BC81" s="227" t="str">
        <f xml:space="preserve"> IF(TEXT((EDATE('Projektkostenkalkulation EP'!$B$8,7)+BB$9),"MM")=TEXT((EDATE('Projektkostenkalkulation EP'!$B$8,7)+(BB$9-1)),"MM"),
             IF(
                        OR(
                                    TEXT((EDATE('Projektkostenkalkulation EP'!$B$8,7)+BB$9),"TTT") = "Sa",
                                    TEXT((EDATE('Projektkostenkalkulation EP'!$B$8,7)+BB$9),"TTT") = "So",
                                    IF(ISNA(VLOOKUP(EDATE('Projektkostenkalkulation EP'!$B$8,7)+BB$9,Datenquellen!$F$7:$H$45,3,FALSE))," ",VLOOKUP(EDATE('Projektkostenkalkulation EP'!$B$8,7)+BB$9,Datenquellen!$F$7:$H$45,3,FALSE))="X"
                                    ),
                          "X",
                          ""
                          ),
               "X"
            )</f>
        <v>X</v>
      </c>
      <c r="BD81" s="227" t="str">
        <f xml:space="preserve"> IF(TEXT((EDATE('Projektkostenkalkulation EP'!$B$8,7)+BC$9),"MM")=TEXT((EDATE('Projektkostenkalkulation EP'!$B$8,7)+(BC$9-1)),"MM"),
             IF(
                        OR(
                                    TEXT((EDATE('Projektkostenkalkulation EP'!$B$8,7)+BC$9),"TTT") = "Sa",
                                    TEXT((EDATE('Projektkostenkalkulation EP'!$B$8,7)+BC$9),"TTT") = "So",
                                    IF(ISNA(VLOOKUP(EDATE('Projektkostenkalkulation EP'!$B$8,7)+BC$9,Datenquellen!$F$7:$H$45,3,FALSE))," ",VLOOKUP(EDATE('Projektkostenkalkulation EP'!$B$8,7)+BC$9,Datenquellen!$F$7:$H$45,3,FALSE))="X"
                                    ),
                          "X",
                          ""
                          ),
               "X"
            )</f>
        <v>X</v>
      </c>
      <c r="BE81" s="227" t="str">
        <f xml:space="preserve"> IF(TEXT((EDATE('Projektkostenkalkulation EP'!$B$8,7)+BD$9),"MM")=TEXT((EDATE('Projektkostenkalkulation EP'!$B$8,7)+(BD$9-1)),"MM"),
             IF(
                        OR(
                                    TEXT((EDATE('Projektkostenkalkulation EP'!$B$8,7)+BD$9),"TTT") = "Sa",
                                    TEXT((EDATE('Projektkostenkalkulation EP'!$B$8,7)+BD$9),"TTT") = "So",
                                    IF(ISNA(VLOOKUP(EDATE('Projektkostenkalkulation EP'!$B$8,7)+BD$9,Datenquellen!$F$7:$H$45,3,FALSE))," ",VLOOKUP(EDATE('Projektkostenkalkulation EP'!$B$8,7)+BD$9,Datenquellen!$F$7:$H$45,3,FALSE))="X"
                                    ),
                          "X",
                          ""
                          ),
               "X"
            )</f>
        <v/>
      </c>
      <c r="BF81" s="227" t="str">
        <f xml:space="preserve"> IF(TEXT((EDATE('Projektkostenkalkulation EP'!$B$8,7)+BE$9),"MM")=TEXT((EDATE('Projektkostenkalkulation EP'!$B$8,7)+(BE$9-1)),"MM"),
             IF(
                        OR(
                                    TEXT((EDATE('Projektkostenkalkulation EP'!$B$8,7)+BE$9),"TTT") = "Sa",
                                    TEXT((EDATE('Projektkostenkalkulation EP'!$B$8,7)+BE$9),"TTT") = "So",
                                    IF(ISNA(VLOOKUP(EDATE('Projektkostenkalkulation EP'!$B$8,7)+BE$9,Datenquellen!$F$7:$H$45,3,FALSE))," ",VLOOKUP(EDATE('Projektkostenkalkulation EP'!$B$8,7)+BE$9,Datenquellen!$F$7:$H$45,3,FALSE))="X"
                                    ),
                          "X",
                          ""
                          ),
               "X"
            )</f>
        <v/>
      </c>
      <c r="BG81" s="227" t="str">
        <f xml:space="preserve"> IF(TEXT((EDATE('Projektkostenkalkulation EP'!$B$8,7)+BF$9),"MM")=TEXT((EDATE('Projektkostenkalkulation EP'!$B$8,7)+(BF$9-1)),"MM"),
             IF(
                        OR(
                                    TEXT((EDATE('Projektkostenkalkulation EP'!$B$8,7)+BF$9),"TTT") = "Sa",
                                    TEXT((EDATE('Projektkostenkalkulation EP'!$B$8,7)+BF$9),"TTT") = "So",
                                    IF(ISNA(VLOOKUP(EDATE('Projektkostenkalkulation EP'!$B$8,7)+BF$9,Datenquellen!$F$7:$H$45,3,FALSE))," ",VLOOKUP(EDATE('Projektkostenkalkulation EP'!$B$8,7)+BF$9,Datenquellen!$F$7:$H$45,3,FALSE))="X"
                                    ),
                          "X",
                          ""
                          ),
               "X"
            )</f>
        <v/>
      </c>
      <c r="BH81" s="227" t="str">
        <f xml:space="preserve"> IF(TEXT((EDATE('Projektkostenkalkulation EP'!$B$8,7)+BG$9),"MM")=TEXT((EDATE('Projektkostenkalkulation EP'!$B$8,7)+(BG$9-1)),"MM"),
             IF(
                        OR(
                                    TEXT((EDATE('Projektkostenkalkulation EP'!$B$8,7)+BG$9),"TTT") = "Sa",
                                    TEXT((EDATE('Projektkostenkalkulation EP'!$B$8,7)+BG$9),"TTT") = "So",
                                    IF(ISNA(VLOOKUP(EDATE('Projektkostenkalkulation EP'!$B$8,7)+BG$9,Datenquellen!$F$7:$H$45,3,FALSE))," ",VLOOKUP(EDATE('Projektkostenkalkulation EP'!$B$8,7)+BG$9,Datenquellen!$F$7:$H$45,3,FALSE))="X"
                                    ),
                          "X",
                          ""
                          ),
               "X"
            )</f>
        <v/>
      </c>
      <c r="BI81" s="227" t="str">
        <f xml:space="preserve"> IF(TEXT((EDATE('Projektkostenkalkulation EP'!$B$8,7)+BH$9),"MM")=TEXT((EDATE('Projektkostenkalkulation EP'!$B$8,7)+(BH$9-1)),"MM"),
             IF(
                        OR(
                                    TEXT((EDATE('Projektkostenkalkulation EP'!$B$8,7)+BH$9),"TTT") = "Sa",
                                    TEXT((EDATE('Projektkostenkalkulation EP'!$B$8,7)+BH$9),"TTT") = "So",
                                    IF(ISNA(VLOOKUP(EDATE('Projektkostenkalkulation EP'!$B$8,7)+BH$9,Datenquellen!$F$7:$H$45,3,FALSE))," ",VLOOKUP(EDATE('Projektkostenkalkulation EP'!$B$8,7)+BH$9,Datenquellen!$F$7:$H$45,3,FALSE))="X"
                                    ),
                          "X",
                          ""
                          ),
               "X"
            )</f>
        <v/>
      </c>
      <c r="BJ81" s="227" t="str">
        <f xml:space="preserve"> IF(TEXT((EDATE('Projektkostenkalkulation EP'!$B$8,7)+BI$9),"MM")=TEXT((EDATE('Projektkostenkalkulation EP'!$B$8,7)+(BI$9-1)),"MM"),
             IF(
                        OR(
                                    TEXT((EDATE('Projektkostenkalkulation EP'!$B$8,7)+BI$9),"TTT") = "Sa",
                                    TEXT((EDATE('Projektkostenkalkulation EP'!$B$8,7)+BI$9),"TTT") = "So",
                                    IF(ISNA(VLOOKUP(EDATE('Projektkostenkalkulation EP'!$B$8,7)+BI$9,Datenquellen!$F$7:$H$45,3,FALSE))," ",VLOOKUP(EDATE('Projektkostenkalkulation EP'!$B$8,7)+BI$9,Datenquellen!$F$7:$H$45,3,FALSE))="X"
                                    ),
                          "X",
                          ""
                          ),
               "X"
            )</f>
        <v>X</v>
      </c>
      <c r="BK81" s="227" t="str">
        <f xml:space="preserve"> IF(TEXT((EDATE('Projektkostenkalkulation EP'!$B$8,7)+BJ$9),"MM")=TEXT((EDATE('Projektkostenkalkulation EP'!$B$8,7)+(BJ$9-1)),"MM"),
             IF(
                        OR(
                                    TEXT((EDATE('Projektkostenkalkulation EP'!$B$8,7)+BJ$9),"TTT") = "Sa",
                                    TEXT((EDATE('Projektkostenkalkulation EP'!$B$8,7)+BJ$9),"TTT") = "So",
                                    IF(ISNA(VLOOKUP(EDATE('Projektkostenkalkulation EP'!$B$8,7)+BJ$9,Datenquellen!$F$7:$H$45,3,FALSE))," ",VLOOKUP(EDATE('Projektkostenkalkulation EP'!$B$8,7)+BJ$9,Datenquellen!$F$7:$H$45,3,FALSE))="X"
                                    ),
                          "X",
                          ""
                          ),
               "X"
            )</f>
        <v>X</v>
      </c>
      <c r="BL81" s="227" t="str">
        <f xml:space="preserve"> IF(TEXT((EDATE('Projektkostenkalkulation EP'!$B$8,7)+BK$9),"MM")=TEXT((EDATE('Projektkostenkalkulation EP'!$B$8,7)+(BK$9-1)),"MM"),
             IF(
                        OR(
                                    TEXT((EDATE('Projektkostenkalkulation EP'!$B$8,7)+BK$9),"TTT") = "Sa",
                                    TEXT((EDATE('Projektkostenkalkulation EP'!$B$8,7)+BK$9),"TTT") = "So",
                                    IF(ISNA(VLOOKUP(EDATE('Projektkostenkalkulation EP'!$B$8,7)+BK$9,Datenquellen!$F$7:$H$45,3,FALSE))," ",VLOOKUP(EDATE('Projektkostenkalkulation EP'!$B$8,7)+BK$9,Datenquellen!$F$7:$H$45,3,FALSE))="X"
                                    ),
                          "X",
                          ""
                          ),
               "X"
            )</f>
        <v/>
      </c>
      <c r="BM81" s="227" t="str">
        <f xml:space="preserve"> IF(TEXT((EDATE('Projektkostenkalkulation EP'!$B$8,7)+BL$9),"MM")=TEXT((EDATE('Projektkostenkalkulation EP'!$B$8,7)+(BL$9-1)),"MM"),
             IF(
                        OR(
                                    TEXT((EDATE('Projektkostenkalkulation EP'!$B$8,7)+BL$9),"TTT") = "Sa",
                                    TEXT((EDATE('Projektkostenkalkulation EP'!$B$8,7)+BL$9),"TTT") = "So",
                                    IF(ISNA(VLOOKUP(EDATE('Projektkostenkalkulation EP'!$B$8,7)+BL$9,Datenquellen!$F$7:$H$45,3,FALSE))," ",VLOOKUP(EDATE('Projektkostenkalkulation EP'!$B$8,7)+BL$9,Datenquellen!$F$7:$H$45,3,FALSE))="X"
                                    ),
                          "X",
                          ""
                          ),
               "X"
            )</f>
        <v/>
      </c>
      <c r="BN81" s="227" t="str">
        <f xml:space="preserve"> IF(TEXT((EDATE('Projektkostenkalkulation EP'!$B$8,7)+BM$9),"MM")=TEXT((EDATE('Projektkostenkalkulation EP'!$B$8,7)+(BM$9-1)),"MM"),
             IF(
                        OR(
                                    TEXT((EDATE('Projektkostenkalkulation EP'!$B$8,7)+BM$9),"TTT") = "Sa",
                                    TEXT((EDATE('Projektkostenkalkulation EP'!$B$8,7)+BM$9),"TTT") = "So",
                                    IF(ISNA(VLOOKUP(EDATE('Projektkostenkalkulation EP'!$B$8,7)+BM$9,Datenquellen!$F$7:$H$45,3,FALSE))," ",VLOOKUP(EDATE('Projektkostenkalkulation EP'!$B$8,7)+BM$9,Datenquellen!$F$7:$H$45,3,FALSE))="X"
                                    ),
                          "X",
                          ""
                          ),
               "X"
            )</f>
        <v/>
      </c>
      <c r="BO81" s="227" t="str">
        <f xml:space="preserve"> IF(TEXT((EDATE('Projektkostenkalkulation EP'!$B$8,7)+BN$9),"MM")=TEXT((EDATE('Projektkostenkalkulation EP'!$B$8,7)+(BN$9-1)),"MM"),
             IF(
                        OR(
                                    TEXT((EDATE('Projektkostenkalkulation EP'!$B$8,7)+BN$9),"TTT") = "Sa",
                                    TEXT((EDATE('Projektkostenkalkulation EP'!$B$8,7)+BN$9),"TTT") = "So",
                                    IF(ISNA(VLOOKUP(EDATE('Projektkostenkalkulation EP'!$B$8,7)+BN$9,Datenquellen!$F$7:$H$45,3,FALSE))," ",VLOOKUP(EDATE('Projektkostenkalkulation EP'!$B$8,7)+BN$9,Datenquellen!$F$7:$H$45,3,FALSE))="X"
                                    ),
                          "X",
                          ""
                          ),
               "X"
            )</f>
        <v/>
      </c>
      <c r="BP81" s="227" t="str">
        <f xml:space="preserve"> IF(TEXT((EDATE('Projektkostenkalkulation EP'!$B$8,7)+BO$9),"MM")=TEXT((EDATE('Projektkostenkalkulation EP'!$B$8,7)+(BO$9-1)),"MM"),
             IF(
                        OR(
                                    TEXT((EDATE('Projektkostenkalkulation EP'!$B$8,7)+BO$9),"TTT") = "Sa",
                                    TEXT((EDATE('Projektkostenkalkulation EP'!$B$8,7)+BO$9),"TTT") = "So",
                                    IF(ISNA(VLOOKUP(EDATE('Projektkostenkalkulation EP'!$B$8,7)+BO$9,Datenquellen!$F$7:$H$45,3,FALSE))," ",VLOOKUP(EDATE('Projektkostenkalkulation EP'!$B$8,7)+BO$9,Datenquellen!$F$7:$H$45,3,FALSE))="X"
                                    ),
                          "X",
                          ""
                          ),
               "X"
            )</f>
        <v/>
      </c>
      <c r="BQ81" s="228" t="str">
        <f xml:space="preserve"> IF(TEXT((EDATE('Projektkostenkalkulation EP'!$B$8,7)+BP$9),"MM")=TEXT((EDATE('Projektkostenkalkulation EP'!$B$8,7)+(BP$9-1)),"MM"),
             IF(
                        OR(
                                    TEXT((EDATE('Projektkostenkalkulation EP'!$B$8,7)+BP$9),"TTT") = "Sa",
                                    TEXT((EDATE('Projektkostenkalkulation EP'!$B$8,7)+BP$9),"TTT") = "So",
                                    IF(ISNA(VLOOKUP(EDATE('Projektkostenkalkulation EP'!$B$8,7)+BP$9,Datenquellen!$F$7:$H$45,3,FALSE))," ",VLOOKUP(EDATE('Projektkostenkalkulation EP'!$B$8,7)+BP$9,Datenquellen!$F$7:$H$45,3,FALSE))="X"
                                    ),
                          "X",
                          ""
                          ),
               "X"
            )</f>
        <v>X</v>
      </c>
      <c r="BR81" s="229"/>
      <c r="BS81" s="230"/>
      <c r="BT81" s="475"/>
      <c r="BU81" s="472" t="str">
        <f>TEXT(EDATE('Projektkostenkalkulation EP'!$B$8,7),"MMMM")</f>
        <v>August</v>
      </c>
      <c r="BV81" s="226"/>
      <c r="BW81" s="227" t="str">
        <f>IF(
            OR(
                     TEXT(EDATE('Projektkostenkalkulation EP'!$B$8,7),"TTT") = "Sa",
                     TEXT(EDATE('Projektkostenkalkulation EP'!$B$8,7),"TTT") = "So",
                     IF(ISNA(VLOOKUP(EDATE('Projektkostenkalkulation EP'!$B$8,7),Datenquellen!$F$7:$H$45,3,FALSE))," ",VLOOKUP(EDATE('Projektkostenkalkulation EP'!$B$8,7),Datenquellen!$F$7:$H$45,3,FALSE))="X"
                            ),
                    "X",
                    ""
            )</f>
        <v/>
      </c>
      <c r="BX81" s="227" t="str">
        <f xml:space="preserve"> IF(TEXT((EDATE('Projektkostenkalkulation EP'!$B$8,7)+BW$9),"MM")=TEXT((EDATE('Projektkostenkalkulation EP'!$B$8,7)+(BW$9-1)),"MM"),
             IF(
                        OR(
                                    TEXT((EDATE('Projektkostenkalkulation EP'!$B$8,7)+BW$9),"TTT") = "Sa",
                                    TEXT((EDATE('Projektkostenkalkulation EP'!$B$8,7)+BW$9),"TTT") = "So",
                                    IF(ISNA(VLOOKUP(EDATE('Projektkostenkalkulation EP'!$B$8,7)+BW$9,Datenquellen!$F$7:$H$45,3,FALSE))," ",VLOOKUP(EDATE('Projektkostenkalkulation EP'!$B$8,7)+BW$9,Datenquellen!$F$7:$H$45,3,FALSE))="X"
                                    ),
                          "X",
                          ""
                          ),
               "X"
            )</f>
        <v/>
      </c>
      <c r="BY81" s="227" t="str">
        <f xml:space="preserve"> IF(TEXT((EDATE('Projektkostenkalkulation EP'!$B$8,7)+BX$9),"MM")=TEXT((EDATE('Projektkostenkalkulation EP'!$B$8,7)+(BX$9-1)),"MM"),
             IF(
                        OR(
                                    TEXT((EDATE('Projektkostenkalkulation EP'!$B$8,7)+BX$9),"TTT") = "Sa",
                                    TEXT((EDATE('Projektkostenkalkulation EP'!$B$8,7)+BX$9),"TTT") = "So",
                                    IF(ISNA(VLOOKUP(EDATE('Projektkostenkalkulation EP'!$B$8,7)+BX$9,Datenquellen!$F$7:$H$45,3,FALSE))," ",VLOOKUP(EDATE('Projektkostenkalkulation EP'!$B$8,7)+BX$9,Datenquellen!$F$7:$H$45,3,FALSE))="X"
                                    ),
                          "X",
                          ""
                          ),
               "X"
            )</f>
        <v>X</v>
      </c>
      <c r="BZ81" s="227" t="str">
        <f xml:space="preserve"> IF(TEXT((EDATE('Projektkostenkalkulation EP'!$B$8,7)+BY$9),"MM")=TEXT((EDATE('Projektkostenkalkulation EP'!$B$8,7)+(BY$9-1)),"MM"),
             IF(
                        OR(
                                    TEXT((EDATE('Projektkostenkalkulation EP'!$B$8,7)+BY$9),"TTT") = "Sa",
                                    TEXT((EDATE('Projektkostenkalkulation EP'!$B$8,7)+BY$9),"TTT") = "So",
                                    IF(ISNA(VLOOKUP(EDATE('Projektkostenkalkulation EP'!$B$8,7)+BY$9,Datenquellen!$F$7:$H$45,3,FALSE))," ",VLOOKUP(EDATE('Projektkostenkalkulation EP'!$B$8,7)+BY$9,Datenquellen!$F$7:$H$45,3,FALSE))="X"
                                    ),
                          "X",
                          ""
                          ),
               "X"
            )</f>
        <v>X</v>
      </c>
      <c r="CA81" s="227" t="str">
        <f xml:space="preserve"> IF(TEXT((EDATE('Projektkostenkalkulation EP'!$B$8,7)+BZ$9),"MM")=TEXT((EDATE('Projektkostenkalkulation EP'!$B$8,7)+(BZ$9-1)),"MM"),
             IF(
                        OR(
                                    TEXT((EDATE('Projektkostenkalkulation EP'!$B$8,7)+BZ$9),"TTT") = "Sa",
                                    TEXT((EDATE('Projektkostenkalkulation EP'!$B$8,7)+BZ$9),"TTT") = "So",
                                    IF(ISNA(VLOOKUP(EDATE('Projektkostenkalkulation EP'!$B$8,7)+BZ$9,Datenquellen!$F$7:$H$45,3,FALSE))," ",VLOOKUP(EDATE('Projektkostenkalkulation EP'!$B$8,7)+BZ$9,Datenquellen!$F$7:$H$45,3,FALSE))="X"
                                    ),
                          "X",
                          ""
                          ),
               "X"
            )</f>
        <v/>
      </c>
      <c r="CB81" s="227" t="str">
        <f xml:space="preserve"> IF(TEXT((EDATE('Projektkostenkalkulation EP'!$B$8,7)+CA$9),"MM")=TEXT((EDATE('Projektkostenkalkulation EP'!$B$8,7)+(CA$9-1)),"MM"),
             IF(
                        OR(
                                    TEXT((EDATE('Projektkostenkalkulation EP'!$B$8,7)+CA$9),"TTT") = "Sa",
                                    TEXT((EDATE('Projektkostenkalkulation EP'!$B$8,7)+CA$9),"TTT") = "So",
                                    IF(ISNA(VLOOKUP(EDATE('Projektkostenkalkulation EP'!$B$8,7)+CA$9,Datenquellen!$F$7:$H$45,3,FALSE))," ",VLOOKUP(EDATE('Projektkostenkalkulation EP'!$B$8,7)+CA$9,Datenquellen!$F$7:$H$45,3,FALSE))="X"
                                    ),
                          "X",
                          ""
                          ),
               "X"
            )</f>
        <v/>
      </c>
      <c r="CC81" s="227" t="str">
        <f xml:space="preserve"> IF(TEXT((EDATE('Projektkostenkalkulation EP'!$B$8,7)+CB$9),"MM")=TEXT((EDATE('Projektkostenkalkulation EP'!$B$8,7)+(CB$9-1)),"MM"),
             IF(
                        OR(
                                    TEXT((EDATE('Projektkostenkalkulation EP'!$B$8,7)+CB$9),"TTT") = "Sa",
                                    TEXT((EDATE('Projektkostenkalkulation EP'!$B$8,7)+CB$9),"TTT") = "So",
                                    IF(ISNA(VLOOKUP(EDATE('Projektkostenkalkulation EP'!$B$8,7)+CB$9,Datenquellen!$F$7:$H$45,3,FALSE))," ",VLOOKUP(EDATE('Projektkostenkalkulation EP'!$B$8,7)+CB$9,Datenquellen!$F$7:$H$45,3,FALSE))="X"
                                    ),
                          "X",
                          ""
                          ),
               "X"
            )</f>
        <v/>
      </c>
      <c r="CD81" s="227" t="str">
        <f xml:space="preserve"> IF(TEXT((EDATE('Projektkostenkalkulation EP'!$B$8,7)+CC$9),"MM")=TEXT((EDATE('Projektkostenkalkulation EP'!$B$8,7)+(CC$9-1)),"MM"),
             IF(
                        OR(
                                    TEXT((EDATE('Projektkostenkalkulation EP'!$B$8,7)+CC$9),"TTT") = "Sa",
                                    TEXT((EDATE('Projektkostenkalkulation EP'!$B$8,7)+CC$9),"TTT") = "So",
                                    IF(ISNA(VLOOKUP(EDATE('Projektkostenkalkulation EP'!$B$8,7)+CC$9,Datenquellen!$F$7:$H$45,3,FALSE))," ",VLOOKUP(EDATE('Projektkostenkalkulation EP'!$B$8,7)+CC$9,Datenquellen!$F$7:$H$45,3,FALSE))="X"
                                    ),
                          "X",
                          ""
                          ),
               "X"
            )</f>
        <v/>
      </c>
      <c r="CE81" s="227" t="str">
        <f xml:space="preserve"> IF(TEXT((EDATE('Projektkostenkalkulation EP'!$B$8,7)+CD$9),"MM")=TEXT((EDATE('Projektkostenkalkulation EP'!$B$8,7)+(CD$9-1)),"MM"),
             IF(
                        OR(
                                    TEXT((EDATE('Projektkostenkalkulation EP'!$B$8,7)+CD$9),"TTT") = "Sa",
                                    TEXT((EDATE('Projektkostenkalkulation EP'!$B$8,7)+CD$9),"TTT") = "So",
                                    IF(ISNA(VLOOKUP(EDATE('Projektkostenkalkulation EP'!$B$8,7)+CD$9,Datenquellen!$F$7:$H$45,3,FALSE))," ",VLOOKUP(EDATE('Projektkostenkalkulation EP'!$B$8,7)+CD$9,Datenquellen!$F$7:$H$45,3,FALSE))="X"
                                    ),
                          "X",
                          ""
                          ),
               "X"
            )</f>
        <v/>
      </c>
      <c r="CF81" s="227" t="str">
        <f xml:space="preserve"> IF(TEXT((EDATE('Projektkostenkalkulation EP'!$B$8,7)+CE$9),"MM")=TEXT((EDATE('Projektkostenkalkulation EP'!$B$8,7)+(CE$9-1)),"MM"),
             IF(
                        OR(
                                    TEXT((EDATE('Projektkostenkalkulation EP'!$B$8,7)+CE$9),"TTT") = "Sa",
                                    TEXT((EDATE('Projektkostenkalkulation EP'!$B$8,7)+CE$9),"TTT") = "So",
                                    IF(ISNA(VLOOKUP(EDATE('Projektkostenkalkulation EP'!$B$8,7)+CE$9,Datenquellen!$F$7:$H$45,3,FALSE))," ",VLOOKUP(EDATE('Projektkostenkalkulation EP'!$B$8,7)+CE$9,Datenquellen!$F$7:$H$45,3,FALSE))="X"
                                    ),
                          "X",
                          ""
                          ),
               "X"
            )</f>
        <v>X</v>
      </c>
      <c r="CG81" s="227" t="str">
        <f xml:space="preserve"> IF(TEXT((EDATE('Projektkostenkalkulation EP'!$B$8,7)+CF$9),"MM")=TEXT((EDATE('Projektkostenkalkulation EP'!$B$8,7)+(CF$9-1)),"MM"),
             IF(
                        OR(
                                    TEXT((EDATE('Projektkostenkalkulation EP'!$B$8,7)+CF$9),"TTT") = "Sa",
                                    TEXT((EDATE('Projektkostenkalkulation EP'!$B$8,7)+CF$9),"TTT") = "So",
                                    IF(ISNA(VLOOKUP(EDATE('Projektkostenkalkulation EP'!$B$8,7)+CF$9,Datenquellen!$F$7:$H$45,3,FALSE))," ",VLOOKUP(EDATE('Projektkostenkalkulation EP'!$B$8,7)+CF$9,Datenquellen!$F$7:$H$45,3,FALSE))="X"
                                    ),
                          "X",
                          ""
                          ),
               "X"
            )</f>
        <v>X</v>
      </c>
      <c r="CH81" s="227" t="str">
        <f xml:space="preserve"> IF(TEXT((EDATE('Projektkostenkalkulation EP'!$B$8,7)+CG$9),"MM")=TEXT((EDATE('Projektkostenkalkulation EP'!$B$8,7)+(CG$9-1)),"MM"),
             IF(
                        OR(
                                    TEXT((EDATE('Projektkostenkalkulation EP'!$B$8,7)+CG$9),"TTT") = "Sa",
                                    TEXT((EDATE('Projektkostenkalkulation EP'!$B$8,7)+CG$9),"TTT") = "So",
                                    IF(ISNA(VLOOKUP(EDATE('Projektkostenkalkulation EP'!$B$8,7)+CG$9,Datenquellen!$F$7:$H$45,3,FALSE))," ",VLOOKUP(EDATE('Projektkostenkalkulation EP'!$B$8,7)+CG$9,Datenquellen!$F$7:$H$45,3,FALSE))="X"
                                    ),
                          "X",
                          ""
                          ),
               "X"
            )</f>
        <v/>
      </c>
      <c r="CI81" s="227" t="str">
        <f xml:space="preserve"> IF(TEXT((EDATE('Projektkostenkalkulation EP'!$B$8,7)+CH$9),"MM")=TEXT((EDATE('Projektkostenkalkulation EP'!$B$8,7)+(CH$9-1)),"MM"),
             IF(
                        OR(
                                    TEXT((EDATE('Projektkostenkalkulation EP'!$B$8,7)+CH$9),"TTT") = "Sa",
                                    TEXT((EDATE('Projektkostenkalkulation EP'!$B$8,7)+CH$9),"TTT") = "So",
                                    IF(ISNA(VLOOKUP(EDATE('Projektkostenkalkulation EP'!$B$8,7)+CH$9,Datenquellen!$F$7:$H$45,3,FALSE))," ",VLOOKUP(EDATE('Projektkostenkalkulation EP'!$B$8,7)+CH$9,Datenquellen!$F$7:$H$45,3,FALSE))="X"
                                    ),
                          "X",
                          ""
                          ),
               "X"
            )</f>
        <v/>
      </c>
      <c r="CJ81" s="227" t="str">
        <f xml:space="preserve"> IF(TEXT((EDATE('Projektkostenkalkulation EP'!$B$8,7)+CI$9),"MM")=TEXT((EDATE('Projektkostenkalkulation EP'!$B$8,7)+(CI$9-1)),"MM"),
             IF(
                        OR(
                                    TEXT((EDATE('Projektkostenkalkulation EP'!$B$8,7)+CI$9),"TTT") = "Sa",
                                    TEXT((EDATE('Projektkostenkalkulation EP'!$B$8,7)+CI$9),"TTT") = "So",
                                    IF(ISNA(VLOOKUP(EDATE('Projektkostenkalkulation EP'!$B$8,7)+CI$9,Datenquellen!$F$7:$H$45,3,FALSE))," ",VLOOKUP(EDATE('Projektkostenkalkulation EP'!$B$8,7)+CI$9,Datenquellen!$F$7:$H$45,3,FALSE))="X"
                                    ),
                          "X",
                          ""
                          ),
               "X"
            )</f>
        <v/>
      </c>
      <c r="CK81" s="227" t="str">
        <f xml:space="preserve"> IF(TEXT((EDATE('Projektkostenkalkulation EP'!$B$8,7)+CJ$9),"MM")=TEXT((EDATE('Projektkostenkalkulation EP'!$B$8,7)+(CJ$9-1)),"MM"),
             IF(
                        OR(
                                    TEXT((EDATE('Projektkostenkalkulation EP'!$B$8,7)+CJ$9),"TTT") = "Sa",
                                    TEXT((EDATE('Projektkostenkalkulation EP'!$B$8,7)+CJ$9),"TTT") = "So",
                                    IF(ISNA(VLOOKUP(EDATE('Projektkostenkalkulation EP'!$B$8,7)+CJ$9,Datenquellen!$F$7:$H$45,3,FALSE))," ",VLOOKUP(EDATE('Projektkostenkalkulation EP'!$B$8,7)+CJ$9,Datenquellen!$F$7:$H$45,3,FALSE))="X"
                                    ),
                          "X",
                          ""
                          ),
               "X"
            )</f>
        <v/>
      </c>
      <c r="CL81" s="227" t="str">
        <f xml:space="preserve"> IF(TEXT((EDATE('Projektkostenkalkulation EP'!$B$8,7)+CK$9),"MM")=TEXT((EDATE('Projektkostenkalkulation EP'!$B$8,7)+(CK$9-1)),"MM"),
             IF(
                        OR(
                                    TEXT((EDATE('Projektkostenkalkulation EP'!$B$8,7)+CK$9),"TTT") = "Sa",
                                    TEXT((EDATE('Projektkostenkalkulation EP'!$B$8,7)+CK$9),"TTT") = "So",
                                    IF(ISNA(VLOOKUP(EDATE('Projektkostenkalkulation EP'!$B$8,7)+CK$9,Datenquellen!$F$7:$H$45,3,FALSE))," ",VLOOKUP(EDATE('Projektkostenkalkulation EP'!$B$8,7)+CK$9,Datenquellen!$F$7:$H$45,3,FALSE))="X"
                                    ),
                          "X",
                          ""
                          ),
               "X"
            )</f>
        <v/>
      </c>
      <c r="CM81" s="227" t="str">
        <f xml:space="preserve"> IF(TEXT((EDATE('Projektkostenkalkulation EP'!$B$8,7)+CL$9),"MM")=TEXT((EDATE('Projektkostenkalkulation EP'!$B$8,7)+(CL$9-1)),"MM"),
             IF(
                        OR(
                                    TEXT((EDATE('Projektkostenkalkulation EP'!$B$8,7)+CL$9),"TTT") = "Sa",
                                    TEXT((EDATE('Projektkostenkalkulation EP'!$B$8,7)+CL$9),"TTT") = "So",
                                    IF(ISNA(VLOOKUP(EDATE('Projektkostenkalkulation EP'!$B$8,7)+CL$9,Datenquellen!$F$7:$H$45,3,FALSE))," ",VLOOKUP(EDATE('Projektkostenkalkulation EP'!$B$8,7)+CL$9,Datenquellen!$F$7:$H$45,3,FALSE))="X"
                                    ),
                          "X",
                          ""
                          ),
               "X"
            )</f>
        <v>X</v>
      </c>
      <c r="CN81" s="227" t="str">
        <f xml:space="preserve"> IF(TEXT((EDATE('Projektkostenkalkulation EP'!$B$8,7)+CM$9),"MM")=TEXT((EDATE('Projektkostenkalkulation EP'!$B$8,7)+(CM$9-1)),"MM"),
             IF(
                        OR(
                                    TEXT((EDATE('Projektkostenkalkulation EP'!$B$8,7)+CM$9),"TTT") = "Sa",
                                    TEXT((EDATE('Projektkostenkalkulation EP'!$B$8,7)+CM$9),"TTT") = "So",
                                    IF(ISNA(VLOOKUP(EDATE('Projektkostenkalkulation EP'!$B$8,7)+CM$9,Datenquellen!$F$7:$H$45,3,FALSE))," ",VLOOKUP(EDATE('Projektkostenkalkulation EP'!$B$8,7)+CM$9,Datenquellen!$F$7:$H$45,3,FALSE))="X"
                                    ),
                          "X",
                          ""
                          ),
               "X"
            )</f>
        <v>X</v>
      </c>
      <c r="CO81" s="227" t="str">
        <f xml:space="preserve"> IF(TEXT((EDATE('Projektkostenkalkulation EP'!$B$8,7)+CN$9),"MM")=TEXT((EDATE('Projektkostenkalkulation EP'!$B$8,7)+(CN$9-1)),"MM"),
             IF(
                        OR(
                                    TEXT((EDATE('Projektkostenkalkulation EP'!$B$8,7)+CN$9),"TTT") = "Sa",
                                    TEXT((EDATE('Projektkostenkalkulation EP'!$B$8,7)+CN$9),"TTT") = "So",
                                    IF(ISNA(VLOOKUP(EDATE('Projektkostenkalkulation EP'!$B$8,7)+CN$9,Datenquellen!$F$7:$H$45,3,FALSE))," ",VLOOKUP(EDATE('Projektkostenkalkulation EP'!$B$8,7)+CN$9,Datenquellen!$F$7:$H$45,3,FALSE))="X"
                                    ),
                          "X",
                          ""
                          ),
               "X"
            )</f>
        <v/>
      </c>
      <c r="CP81" s="227" t="str">
        <f xml:space="preserve"> IF(TEXT((EDATE('Projektkostenkalkulation EP'!$B$8,7)+CO$9),"MM")=TEXT((EDATE('Projektkostenkalkulation EP'!$B$8,7)+(CO$9-1)),"MM"),
             IF(
                        OR(
                                    TEXT((EDATE('Projektkostenkalkulation EP'!$B$8,7)+CO$9),"TTT") = "Sa",
                                    TEXT((EDATE('Projektkostenkalkulation EP'!$B$8,7)+CO$9),"TTT") = "So",
                                    IF(ISNA(VLOOKUP(EDATE('Projektkostenkalkulation EP'!$B$8,7)+CO$9,Datenquellen!$F$7:$H$45,3,FALSE))," ",VLOOKUP(EDATE('Projektkostenkalkulation EP'!$B$8,7)+CO$9,Datenquellen!$F$7:$H$45,3,FALSE))="X"
                                    ),
                          "X",
                          ""
                          ),
               "X"
            )</f>
        <v/>
      </c>
      <c r="CQ81" s="227" t="str">
        <f xml:space="preserve"> IF(TEXT((EDATE('Projektkostenkalkulation EP'!$B$8,7)+CP$9),"MM")=TEXT((EDATE('Projektkostenkalkulation EP'!$B$8,7)+(CP$9-1)),"MM"),
             IF(
                        OR(
                                    TEXT((EDATE('Projektkostenkalkulation EP'!$B$8,7)+CP$9),"TTT") = "Sa",
                                    TEXT((EDATE('Projektkostenkalkulation EP'!$B$8,7)+CP$9),"TTT") = "So",
                                    IF(ISNA(VLOOKUP(EDATE('Projektkostenkalkulation EP'!$B$8,7)+CP$9,Datenquellen!$F$7:$H$45,3,FALSE))," ",VLOOKUP(EDATE('Projektkostenkalkulation EP'!$B$8,7)+CP$9,Datenquellen!$F$7:$H$45,3,FALSE))="X"
                                    ),
                          "X",
                          ""
                          ),
               "X"
            )</f>
        <v/>
      </c>
      <c r="CR81" s="227" t="str">
        <f xml:space="preserve"> IF(TEXT((EDATE('Projektkostenkalkulation EP'!$B$8,7)+CQ$9),"MM")=TEXT((EDATE('Projektkostenkalkulation EP'!$B$8,7)+(CQ$9-1)),"MM"),
             IF(
                        OR(
                                    TEXT((EDATE('Projektkostenkalkulation EP'!$B$8,7)+CQ$9),"TTT") = "Sa",
                                    TEXT((EDATE('Projektkostenkalkulation EP'!$B$8,7)+CQ$9),"TTT") = "So",
                                    IF(ISNA(VLOOKUP(EDATE('Projektkostenkalkulation EP'!$B$8,7)+CQ$9,Datenquellen!$F$7:$H$45,3,FALSE))," ",VLOOKUP(EDATE('Projektkostenkalkulation EP'!$B$8,7)+CQ$9,Datenquellen!$F$7:$H$45,3,FALSE))="X"
                                    ),
                          "X",
                          ""
                          ),
               "X"
            )</f>
        <v/>
      </c>
      <c r="CS81" s="227" t="str">
        <f xml:space="preserve"> IF(TEXT((EDATE('Projektkostenkalkulation EP'!$B$8,7)+CR$9),"MM")=TEXT((EDATE('Projektkostenkalkulation EP'!$B$8,7)+(CR$9-1)),"MM"),
             IF(
                        OR(
                                    TEXT((EDATE('Projektkostenkalkulation EP'!$B$8,7)+CR$9),"TTT") = "Sa",
                                    TEXT((EDATE('Projektkostenkalkulation EP'!$B$8,7)+CR$9),"TTT") = "So",
                                    IF(ISNA(VLOOKUP(EDATE('Projektkostenkalkulation EP'!$B$8,7)+CR$9,Datenquellen!$F$7:$H$45,3,FALSE))," ",VLOOKUP(EDATE('Projektkostenkalkulation EP'!$B$8,7)+CR$9,Datenquellen!$F$7:$H$45,3,FALSE))="X"
                                    ),
                          "X",
                          ""
                          ),
               "X"
            )</f>
        <v/>
      </c>
      <c r="CT81" s="227" t="str">
        <f xml:space="preserve"> IF(TEXT((EDATE('Projektkostenkalkulation EP'!$B$8,7)+CS$9),"MM")=TEXT((EDATE('Projektkostenkalkulation EP'!$B$8,7)+(CS$9-1)),"MM"),
             IF(
                        OR(
                                    TEXT((EDATE('Projektkostenkalkulation EP'!$B$8,7)+CS$9),"TTT") = "Sa",
                                    TEXT((EDATE('Projektkostenkalkulation EP'!$B$8,7)+CS$9),"TTT") = "So",
                                    IF(ISNA(VLOOKUP(EDATE('Projektkostenkalkulation EP'!$B$8,7)+CS$9,Datenquellen!$F$7:$H$45,3,FALSE))," ",VLOOKUP(EDATE('Projektkostenkalkulation EP'!$B$8,7)+CS$9,Datenquellen!$F$7:$H$45,3,FALSE))="X"
                                    ),
                          "X",
                          ""
                          ),
               "X"
            )</f>
        <v>X</v>
      </c>
      <c r="CU81" s="227" t="str">
        <f xml:space="preserve"> IF(TEXT((EDATE('Projektkostenkalkulation EP'!$B$8,7)+CT$9),"MM")=TEXT((EDATE('Projektkostenkalkulation EP'!$B$8,7)+(CT$9-1)),"MM"),
             IF(
                        OR(
                                    TEXT((EDATE('Projektkostenkalkulation EP'!$B$8,7)+CT$9),"TTT") = "Sa",
                                    TEXT((EDATE('Projektkostenkalkulation EP'!$B$8,7)+CT$9),"TTT") = "So",
                                    IF(ISNA(VLOOKUP(EDATE('Projektkostenkalkulation EP'!$B$8,7)+CT$9,Datenquellen!$F$7:$H$45,3,FALSE))," ",VLOOKUP(EDATE('Projektkostenkalkulation EP'!$B$8,7)+CT$9,Datenquellen!$F$7:$H$45,3,FALSE))="X"
                                    ),
                          "X",
                          ""
                          ),
               "X"
            )</f>
        <v>X</v>
      </c>
      <c r="CV81" s="227" t="str">
        <f xml:space="preserve"> IF(TEXT((EDATE('Projektkostenkalkulation EP'!$B$8,7)+CU$9),"MM")=TEXT((EDATE('Projektkostenkalkulation EP'!$B$8,7)+(CU$9-1)),"MM"),
             IF(
                        OR(
                                    TEXT((EDATE('Projektkostenkalkulation EP'!$B$8,7)+CU$9),"TTT") = "Sa",
                                    TEXT((EDATE('Projektkostenkalkulation EP'!$B$8,7)+CU$9),"TTT") = "So",
                                    IF(ISNA(VLOOKUP(EDATE('Projektkostenkalkulation EP'!$B$8,7)+CU$9,Datenquellen!$F$7:$H$45,3,FALSE))," ",VLOOKUP(EDATE('Projektkostenkalkulation EP'!$B$8,7)+CU$9,Datenquellen!$F$7:$H$45,3,FALSE))="X"
                                    ),
                          "X",
                          ""
                          ),
               "X"
            )</f>
        <v/>
      </c>
      <c r="CW81" s="227" t="str">
        <f xml:space="preserve"> IF(TEXT((EDATE('Projektkostenkalkulation EP'!$B$8,7)+CV$9),"MM")=TEXT((EDATE('Projektkostenkalkulation EP'!$B$8,7)+(CV$9-1)),"MM"),
             IF(
                        OR(
                                    TEXT((EDATE('Projektkostenkalkulation EP'!$B$8,7)+CV$9),"TTT") = "Sa",
                                    TEXT((EDATE('Projektkostenkalkulation EP'!$B$8,7)+CV$9),"TTT") = "So",
                                    IF(ISNA(VLOOKUP(EDATE('Projektkostenkalkulation EP'!$B$8,7)+CV$9,Datenquellen!$F$7:$H$45,3,FALSE))," ",VLOOKUP(EDATE('Projektkostenkalkulation EP'!$B$8,7)+CV$9,Datenquellen!$F$7:$H$45,3,FALSE))="X"
                                    ),
                          "X",
                          ""
                          ),
               "X"
            )</f>
        <v/>
      </c>
      <c r="CX81" s="227" t="str">
        <f xml:space="preserve"> IF(TEXT((EDATE('Projektkostenkalkulation EP'!$B$8,7)+CW$9),"MM")=TEXT((EDATE('Projektkostenkalkulation EP'!$B$8,7)+(CW$9-1)),"MM"),
             IF(
                        OR(
                                    TEXT((EDATE('Projektkostenkalkulation EP'!$B$8,7)+CW$9),"TTT") = "Sa",
                                    TEXT((EDATE('Projektkostenkalkulation EP'!$B$8,7)+CW$9),"TTT") = "So",
                                    IF(ISNA(VLOOKUP(EDATE('Projektkostenkalkulation EP'!$B$8,7)+CW$9,Datenquellen!$F$7:$H$45,3,FALSE))," ",VLOOKUP(EDATE('Projektkostenkalkulation EP'!$B$8,7)+CW$9,Datenquellen!$F$7:$H$45,3,FALSE))="X"
                                    ),
                          "X",
                          ""
                          ),
               "X"
            )</f>
        <v/>
      </c>
      <c r="CY81" s="227" t="str">
        <f xml:space="preserve"> IF(TEXT((EDATE('Projektkostenkalkulation EP'!$B$8,7)+CX$9),"MM")=TEXT((EDATE('Projektkostenkalkulation EP'!$B$8,7)+(CX$9-1)),"MM"),
             IF(
                        OR(
                                    TEXT((EDATE('Projektkostenkalkulation EP'!$B$8,7)+CX$9),"TTT") = "Sa",
                                    TEXT((EDATE('Projektkostenkalkulation EP'!$B$8,7)+CX$9),"TTT") = "So",
                                    IF(ISNA(VLOOKUP(EDATE('Projektkostenkalkulation EP'!$B$8,7)+CX$9,Datenquellen!$F$7:$H$45,3,FALSE))," ",VLOOKUP(EDATE('Projektkostenkalkulation EP'!$B$8,7)+CX$9,Datenquellen!$F$7:$H$45,3,FALSE))="X"
                                    ),
                          "X",
                          ""
                          ),
               "X"
            )</f>
        <v/>
      </c>
      <c r="CZ81" s="227" t="str">
        <f xml:space="preserve"> IF(TEXT((EDATE('Projektkostenkalkulation EP'!$B$8,7)+CY$9),"MM")=TEXT((EDATE('Projektkostenkalkulation EP'!$B$8,7)+(CY$9-1)),"MM"),
             IF(
                        OR(
                                    TEXT((EDATE('Projektkostenkalkulation EP'!$B$8,7)+CY$9),"TTT") = "Sa",
                                    TEXT((EDATE('Projektkostenkalkulation EP'!$B$8,7)+CY$9),"TTT") = "So",
                                    IF(ISNA(VLOOKUP(EDATE('Projektkostenkalkulation EP'!$B$8,7)+CY$9,Datenquellen!$F$7:$H$45,3,FALSE))," ",VLOOKUP(EDATE('Projektkostenkalkulation EP'!$B$8,7)+CY$9,Datenquellen!$F$7:$H$45,3,FALSE))="X"
                                    ),
                          "X",
                          ""
                          ),
               "X"
            )</f>
        <v/>
      </c>
      <c r="DA81" s="228" t="str">
        <f xml:space="preserve"> IF(TEXT((EDATE('Projektkostenkalkulation EP'!$B$8,7)+CZ$9),"MM")=TEXT((EDATE('Projektkostenkalkulation EP'!$B$8,7)+(CZ$9-1)),"MM"),
             IF(
                        OR(
                                    TEXT((EDATE('Projektkostenkalkulation EP'!$B$8,7)+CZ$9),"TTT") = "Sa",
                                    TEXT((EDATE('Projektkostenkalkulation EP'!$B$8,7)+CZ$9),"TTT") = "So",
                                    IF(ISNA(VLOOKUP(EDATE('Projektkostenkalkulation EP'!$B$8,7)+CZ$9,Datenquellen!$F$7:$H$45,3,FALSE))," ",VLOOKUP(EDATE('Projektkostenkalkulation EP'!$B$8,7)+CZ$9,Datenquellen!$F$7:$H$45,3,FALSE))="X"
                                    ),
                          "X",
                          ""
                          ),
               "X"
            )</f>
        <v>X</v>
      </c>
      <c r="DB81" s="229"/>
      <c r="DC81" s="230"/>
      <c r="DD81" s="495"/>
      <c r="DE81" s="472" t="str">
        <f>TEXT(EDATE('Projektkostenkalkulation EP'!$B$8,7),"MMMM")</f>
        <v>August</v>
      </c>
      <c r="DF81" s="226"/>
      <c r="DG81" s="227" t="str">
        <f>IF(
            OR(
                     TEXT(EDATE('Projektkostenkalkulation EP'!$B$8,7),"TTT") = "Sa",
                     TEXT(EDATE('Projektkostenkalkulation EP'!$B$8,7),"TTT") = "So",
                     IF(ISNA(VLOOKUP(EDATE('Projektkostenkalkulation EP'!$B$8,7),Datenquellen!$F$7:$H$45,3,FALSE))," ",VLOOKUP(EDATE('Projektkostenkalkulation EP'!$B$8,7),Datenquellen!$F$7:$H$45,3,FALSE))="X"
                            ),
                    "X",
                    ""
            )</f>
        <v/>
      </c>
      <c r="DH81" s="227" t="str">
        <f xml:space="preserve"> IF(TEXT((EDATE('Projektkostenkalkulation EP'!$B$8,7)+DG$9),"MM")=TEXT((EDATE('Projektkostenkalkulation EP'!$B$8,7)+(DG$9-1)),"MM"),
             IF(
                        OR(
                                    TEXT((EDATE('Projektkostenkalkulation EP'!$B$8,7)+DG$9),"TTT") = "Sa",
                                    TEXT((EDATE('Projektkostenkalkulation EP'!$B$8,7)+DG$9),"TTT") = "So",
                                    IF(ISNA(VLOOKUP(EDATE('Projektkostenkalkulation EP'!$B$8,7)+DG$9,Datenquellen!$F$7:$H$45,3,FALSE))," ",VLOOKUP(EDATE('Projektkostenkalkulation EP'!$B$8,7)+DG$9,Datenquellen!$F$7:$H$45,3,FALSE))="X"
                                    ),
                          "X",
                          ""
                          ),
               "X"
            )</f>
        <v/>
      </c>
      <c r="DI81" s="227" t="str">
        <f xml:space="preserve"> IF(TEXT((EDATE('Projektkostenkalkulation EP'!$B$8,7)+DH$9),"MM")=TEXT((EDATE('Projektkostenkalkulation EP'!$B$8,7)+(DH$9-1)),"MM"),
             IF(
                        OR(
                                    TEXT((EDATE('Projektkostenkalkulation EP'!$B$8,7)+DH$9),"TTT") = "Sa",
                                    TEXT((EDATE('Projektkostenkalkulation EP'!$B$8,7)+DH$9),"TTT") = "So",
                                    IF(ISNA(VLOOKUP(EDATE('Projektkostenkalkulation EP'!$B$8,7)+DH$9,Datenquellen!$F$7:$H$45,3,FALSE))," ",VLOOKUP(EDATE('Projektkostenkalkulation EP'!$B$8,7)+DH$9,Datenquellen!$F$7:$H$45,3,FALSE))="X"
                                    ),
                          "X",
                          ""
                          ),
               "X"
            )</f>
        <v>X</v>
      </c>
      <c r="DJ81" s="227" t="str">
        <f xml:space="preserve"> IF(TEXT((EDATE('Projektkostenkalkulation EP'!$B$8,7)+DI$9),"MM")=TEXT((EDATE('Projektkostenkalkulation EP'!$B$8,7)+(DI$9-1)),"MM"),
             IF(
                        OR(
                                    TEXT((EDATE('Projektkostenkalkulation EP'!$B$8,7)+DI$9),"TTT") = "Sa",
                                    TEXT((EDATE('Projektkostenkalkulation EP'!$B$8,7)+DI$9),"TTT") = "So",
                                    IF(ISNA(VLOOKUP(EDATE('Projektkostenkalkulation EP'!$B$8,7)+DI$9,Datenquellen!$F$7:$H$45,3,FALSE))," ",VLOOKUP(EDATE('Projektkostenkalkulation EP'!$B$8,7)+DI$9,Datenquellen!$F$7:$H$45,3,FALSE))="X"
                                    ),
                          "X",
                          ""
                          ),
               "X"
            )</f>
        <v>X</v>
      </c>
      <c r="DK81" s="227" t="str">
        <f xml:space="preserve"> IF(TEXT((EDATE('Projektkostenkalkulation EP'!$B$8,7)+DJ$9),"MM")=TEXT((EDATE('Projektkostenkalkulation EP'!$B$8,7)+(DJ$9-1)),"MM"),
             IF(
                        OR(
                                    TEXT((EDATE('Projektkostenkalkulation EP'!$B$8,7)+DJ$9),"TTT") = "Sa",
                                    TEXT((EDATE('Projektkostenkalkulation EP'!$B$8,7)+DJ$9),"TTT") = "So",
                                    IF(ISNA(VLOOKUP(EDATE('Projektkostenkalkulation EP'!$B$8,7)+DJ$9,Datenquellen!$F$7:$H$45,3,FALSE))," ",VLOOKUP(EDATE('Projektkostenkalkulation EP'!$B$8,7)+DJ$9,Datenquellen!$F$7:$H$45,3,FALSE))="X"
                                    ),
                          "X",
                          ""
                          ),
               "X"
            )</f>
        <v/>
      </c>
      <c r="DL81" s="227" t="str">
        <f xml:space="preserve"> IF(TEXT((EDATE('Projektkostenkalkulation EP'!$B$8,7)+DK$9),"MM")=TEXT((EDATE('Projektkostenkalkulation EP'!$B$8,7)+(DK$9-1)),"MM"),
             IF(
                        OR(
                                    TEXT((EDATE('Projektkostenkalkulation EP'!$B$8,7)+DK$9),"TTT") = "Sa",
                                    TEXT((EDATE('Projektkostenkalkulation EP'!$B$8,7)+DK$9),"TTT") = "So",
                                    IF(ISNA(VLOOKUP(EDATE('Projektkostenkalkulation EP'!$B$8,7)+DK$9,Datenquellen!$F$7:$H$45,3,FALSE))," ",VLOOKUP(EDATE('Projektkostenkalkulation EP'!$B$8,7)+DK$9,Datenquellen!$F$7:$H$45,3,FALSE))="X"
                                    ),
                          "X",
                          ""
                          ),
               "X"
            )</f>
        <v/>
      </c>
      <c r="DM81" s="227" t="str">
        <f xml:space="preserve"> IF(TEXT((EDATE('Projektkostenkalkulation EP'!$B$8,7)+DL$9),"MM")=TEXT((EDATE('Projektkostenkalkulation EP'!$B$8,7)+(DL$9-1)),"MM"),
             IF(
                        OR(
                                    TEXT((EDATE('Projektkostenkalkulation EP'!$B$8,7)+DL$9),"TTT") = "Sa",
                                    TEXT((EDATE('Projektkostenkalkulation EP'!$B$8,7)+DL$9),"TTT") = "So",
                                    IF(ISNA(VLOOKUP(EDATE('Projektkostenkalkulation EP'!$B$8,7)+DL$9,Datenquellen!$F$7:$H$45,3,FALSE))," ",VLOOKUP(EDATE('Projektkostenkalkulation EP'!$B$8,7)+DL$9,Datenquellen!$F$7:$H$45,3,FALSE))="X"
                                    ),
                          "X",
                          ""
                          ),
               "X"
            )</f>
        <v/>
      </c>
      <c r="DN81" s="227" t="str">
        <f xml:space="preserve"> IF(TEXT((EDATE('Projektkostenkalkulation EP'!$B$8,7)+DM$9),"MM")=TEXT((EDATE('Projektkostenkalkulation EP'!$B$8,7)+(DM$9-1)),"MM"),
             IF(
                        OR(
                                    TEXT((EDATE('Projektkostenkalkulation EP'!$B$8,7)+DM$9),"TTT") = "Sa",
                                    TEXT((EDATE('Projektkostenkalkulation EP'!$B$8,7)+DM$9),"TTT") = "So",
                                    IF(ISNA(VLOOKUP(EDATE('Projektkostenkalkulation EP'!$B$8,7)+DM$9,Datenquellen!$F$7:$H$45,3,FALSE))," ",VLOOKUP(EDATE('Projektkostenkalkulation EP'!$B$8,7)+DM$9,Datenquellen!$F$7:$H$45,3,FALSE))="X"
                                    ),
                          "X",
                          ""
                          ),
               "X"
            )</f>
        <v/>
      </c>
      <c r="DO81" s="227" t="str">
        <f xml:space="preserve"> IF(TEXT((EDATE('Projektkostenkalkulation EP'!$B$8,7)+DN$9),"MM")=TEXT((EDATE('Projektkostenkalkulation EP'!$B$8,7)+(DN$9-1)),"MM"),
             IF(
                        OR(
                                    TEXT((EDATE('Projektkostenkalkulation EP'!$B$8,7)+DN$9),"TTT") = "Sa",
                                    TEXT((EDATE('Projektkostenkalkulation EP'!$B$8,7)+DN$9),"TTT") = "So",
                                    IF(ISNA(VLOOKUP(EDATE('Projektkostenkalkulation EP'!$B$8,7)+DN$9,Datenquellen!$F$7:$H$45,3,FALSE))," ",VLOOKUP(EDATE('Projektkostenkalkulation EP'!$B$8,7)+DN$9,Datenquellen!$F$7:$H$45,3,FALSE))="X"
                                    ),
                          "X",
                          ""
                          ),
               "X"
            )</f>
        <v/>
      </c>
      <c r="DP81" s="227" t="str">
        <f xml:space="preserve"> IF(TEXT((EDATE('Projektkostenkalkulation EP'!$B$8,7)+DO$9),"MM")=TEXT((EDATE('Projektkostenkalkulation EP'!$B$8,7)+(DO$9-1)),"MM"),
             IF(
                        OR(
                                    TEXT((EDATE('Projektkostenkalkulation EP'!$B$8,7)+DO$9),"TTT") = "Sa",
                                    TEXT((EDATE('Projektkostenkalkulation EP'!$B$8,7)+DO$9),"TTT") = "So",
                                    IF(ISNA(VLOOKUP(EDATE('Projektkostenkalkulation EP'!$B$8,7)+DO$9,Datenquellen!$F$7:$H$45,3,FALSE))," ",VLOOKUP(EDATE('Projektkostenkalkulation EP'!$B$8,7)+DO$9,Datenquellen!$F$7:$H$45,3,FALSE))="X"
                                    ),
                          "X",
                          ""
                          ),
               "X"
            )</f>
        <v>X</v>
      </c>
      <c r="DQ81" s="227" t="str">
        <f xml:space="preserve"> IF(TEXT((EDATE('Projektkostenkalkulation EP'!$B$8,7)+DP$9),"MM")=TEXT((EDATE('Projektkostenkalkulation EP'!$B$8,7)+(DP$9-1)),"MM"),
             IF(
                        OR(
                                    TEXT((EDATE('Projektkostenkalkulation EP'!$B$8,7)+DP$9),"TTT") = "Sa",
                                    TEXT((EDATE('Projektkostenkalkulation EP'!$B$8,7)+DP$9),"TTT") = "So",
                                    IF(ISNA(VLOOKUP(EDATE('Projektkostenkalkulation EP'!$B$8,7)+DP$9,Datenquellen!$F$7:$H$45,3,FALSE))," ",VLOOKUP(EDATE('Projektkostenkalkulation EP'!$B$8,7)+DP$9,Datenquellen!$F$7:$H$45,3,FALSE))="X"
                                    ),
                          "X",
                          ""
                          ),
               "X"
            )</f>
        <v>X</v>
      </c>
      <c r="DR81" s="227" t="str">
        <f xml:space="preserve"> IF(TEXT((EDATE('Projektkostenkalkulation EP'!$B$8,7)+DQ$9),"MM")=TEXT((EDATE('Projektkostenkalkulation EP'!$B$8,7)+(DQ$9-1)),"MM"),
             IF(
                        OR(
                                    TEXT((EDATE('Projektkostenkalkulation EP'!$B$8,7)+DQ$9),"TTT") = "Sa",
                                    TEXT((EDATE('Projektkostenkalkulation EP'!$B$8,7)+DQ$9),"TTT") = "So",
                                    IF(ISNA(VLOOKUP(EDATE('Projektkostenkalkulation EP'!$B$8,7)+DQ$9,Datenquellen!$F$7:$H$45,3,FALSE))," ",VLOOKUP(EDATE('Projektkostenkalkulation EP'!$B$8,7)+DQ$9,Datenquellen!$F$7:$H$45,3,FALSE))="X"
                                    ),
                          "X",
                          ""
                          ),
               "X"
            )</f>
        <v/>
      </c>
      <c r="DS81" s="227" t="str">
        <f xml:space="preserve"> IF(TEXT((EDATE('Projektkostenkalkulation EP'!$B$8,7)+DR$9),"MM")=TEXT((EDATE('Projektkostenkalkulation EP'!$B$8,7)+(DR$9-1)),"MM"),
             IF(
                        OR(
                                    TEXT((EDATE('Projektkostenkalkulation EP'!$B$8,7)+DR$9),"TTT") = "Sa",
                                    TEXT((EDATE('Projektkostenkalkulation EP'!$B$8,7)+DR$9),"TTT") = "So",
                                    IF(ISNA(VLOOKUP(EDATE('Projektkostenkalkulation EP'!$B$8,7)+DR$9,Datenquellen!$F$7:$H$45,3,FALSE))," ",VLOOKUP(EDATE('Projektkostenkalkulation EP'!$B$8,7)+DR$9,Datenquellen!$F$7:$H$45,3,FALSE))="X"
                                    ),
                          "X",
                          ""
                          ),
               "X"
            )</f>
        <v/>
      </c>
      <c r="DT81" s="227" t="str">
        <f xml:space="preserve"> IF(TEXT((EDATE('Projektkostenkalkulation EP'!$B$8,7)+DS$9),"MM")=TEXT((EDATE('Projektkostenkalkulation EP'!$B$8,7)+(DS$9-1)),"MM"),
             IF(
                        OR(
                                    TEXT((EDATE('Projektkostenkalkulation EP'!$B$8,7)+DS$9),"TTT") = "Sa",
                                    TEXT((EDATE('Projektkostenkalkulation EP'!$B$8,7)+DS$9),"TTT") = "So",
                                    IF(ISNA(VLOOKUP(EDATE('Projektkostenkalkulation EP'!$B$8,7)+DS$9,Datenquellen!$F$7:$H$45,3,FALSE))," ",VLOOKUP(EDATE('Projektkostenkalkulation EP'!$B$8,7)+DS$9,Datenquellen!$F$7:$H$45,3,FALSE))="X"
                                    ),
                          "X",
                          ""
                          ),
               "X"
            )</f>
        <v/>
      </c>
      <c r="DU81" s="227" t="str">
        <f xml:space="preserve"> IF(TEXT((EDATE('Projektkostenkalkulation EP'!$B$8,7)+DT$9),"MM")=TEXT((EDATE('Projektkostenkalkulation EP'!$B$8,7)+(DT$9-1)),"MM"),
             IF(
                        OR(
                                    TEXT((EDATE('Projektkostenkalkulation EP'!$B$8,7)+DT$9),"TTT") = "Sa",
                                    TEXT((EDATE('Projektkostenkalkulation EP'!$B$8,7)+DT$9),"TTT") = "So",
                                    IF(ISNA(VLOOKUP(EDATE('Projektkostenkalkulation EP'!$B$8,7)+DT$9,Datenquellen!$F$7:$H$45,3,FALSE))," ",VLOOKUP(EDATE('Projektkostenkalkulation EP'!$B$8,7)+DT$9,Datenquellen!$F$7:$H$45,3,FALSE))="X"
                                    ),
                          "X",
                          ""
                          ),
               "X"
            )</f>
        <v/>
      </c>
      <c r="DV81" s="227" t="str">
        <f xml:space="preserve"> IF(TEXT((EDATE('Projektkostenkalkulation EP'!$B$8,7)+DU$9),"MM")=TEXT((EDATE('Projektkostenkalkulation EP'!$B$8,7)+(DU$9-1)),"MM"),
             IF(
                        OR(
                                    TEXT((EDATE('Projektkostenkalkulation EP'!$B$8,7)+DU$9),"TTT") = "Sa",
                                    TEXT((EDATE('Projektkostenkalkulation EP'!$B$8,7)+DU$9),"TTT") = "So",
                                    IF(ISNA(VLOOKUP(EDATE('Projektkostenkalkulation EP'!$B$8,7)+DU$9,Datenquellen!$F$7:$H$45,3,FALSE))," ",VLOOKUP(EDATE('Projektkostenkalkulation EP'!$B$8,7)+DU$9,Datenquellen!$F$7:$H$45,3,FALSE))="X"
                                    ),
                          "X",
                          ""
                          ),
               "X"
            )</f>
        <v/>
      </c>
      <c r="DW81" s="227" t="str">
        <f xml:space="preserve"> IF(TEXT((EDATE('Projektkostenkalkulation EP'!$B$8,7)+DV$9),"MM")=TEXT((EDATE('Projektkostenkalkulation EP'!$B$8,7)+(DV$9-1)),"MM"),
             IF(
                        OR(
                                    TEXT((EDATE('Projektkostenkalkulation EP'!$B$8,7)+DV$9),"TTT") = "Sa",
                                    TEXT((EDATE('Projektkostenkalkulation EP'!$B$8,7)+DV$9),"TTT") = "So",
                                    IF(ISNA(VLOOKUP(EDATE('Projektkostenkalkulation EP'!$B$8,7)+DV$9,Datenquellen!$F$7:$H$45,3,FALSE))," ",VLOOKUP(EDATE('Projektkostenkalkulation EP'!$B$8,7)+DV$9,Datenquellen!$F$7:$H$45,3,FALSE))="X"
                                    ),
                          "X",
                          ""
                          ),
               "X"
            )</f>
        <v>X</v>
      </c>
      <c r="DX81" s="227" t="str">
        <f xml:space="preserve"> IF(TEXT((EDATE('Projektkostenkalkulation EP'!$B$8,7)+DW$9),"MM")=TEXT((EDATE('Projektkostenkalkulation EP'!$B$8,7)+(DW$9-1)),"MM"),
             IF(
                        OR(
                                    TEXT((EDATE('Projektkostenkalkulation EP'!$B$8,7)+DW$9),"TTT") = "Sa",
                                    TEXT((EDATE('Projektkostenkalkulation EP'!$B$8,7)+DW$9),"TTT") = "So",
                                    IF(ISNA(VLOOKUP(EDATE('Projektkostenkalkulation EP'!$B$8,7)+DW$9,Datenquellen!$F$7:$H$45,3,FALSE))," ",VLOOKUP(EDATE('Projektkostenkalkulation EP'!$B$8,7)+DW$9,Datenquellen!$F$7:$H$45,3,FALSE))="X"
                                    ),
                          "X",
                          ""
                          ),
               "X"
            )</f>
        <v>X</v>
      </c>
      <c r="DY81" s="227" t="str">
        <f xml:space="preserve"> IF(TEXT((EDATE('Projektkostenkalkulation EP'!$B$8,7)+DX$9),"MM")=TEXT((EDATE('Projektkostenkalkulation EP'!$B$8,7)+(DX$9-1)),"MM"),
             IF(
                        OR(
                                    TEXT((EDATE('Projektkostenkalkulation EP'!$B$8,7)+DX$9),"TTT") = "Sa",
                                    TEXT((EDATE('Projektkostenkalkulation EP'!$B$8,7)+DX$9),"TTT") = "So",
                                    IF(ISNA(VLOOKUP(EDATE('Projektkostenkalkulation EP'!$B$8,7)+DX$9,Datenquellen!$F$7:$H$45,3,FALSE))," ",VLOOKUP(EDATE('Projektkostenkalkulation EP'!$B$8,7)+DX$9,Datenquellen!$F$7:$H$45,3,FALSE))="X"
                                    ),
                          "X",
                          ""
                          ),
               "X"
            )</f>
        <v/>
      </c>
      <c r="DZ81" s="227" t="str">
        <f xml:space="preserve"> IF(TEXT((EDATE('Projektkostenkalkulation EP'!$B$8,7)+DY$9),"MM")=TEXT((EDATE('Projektkostenkalkulation EP'!$B$8,7)+(DY$9-1)),"MM"),
             IF(
                        OR(
                                    TEXT((EDATE('Projektkostenkalkulation EP'!$B$8,7)+DY$9),"TTT") = "Sa",
                                    TEXT((EDATE('Projektkostenkalkulation EP'!$B$8,7)+DY$9),"TTT") = "So",
                                    IF(ISNA(VLOOKUP(EDATE('Projektkostenkalkulation EP'!$B$8,7)+DY$9,Datenquellen!$F$7:$H$45,3,FALSE))," ",VLOOKUP(EDATE('Projektkostenkalkulation EP'!$B$8,7)+DY$9,Datenquellen!$F$7:$H$45,3,FALSE))="X"
                                    ),
                          "X",
                          ""
                          ),
               "X"
            )</f>
        <v/>
      </c>
      <c r="EA81" s="227" t="str">
        <f xml:space="preserve"> IF(TEXT((EDATE('Projektkostenkalkulation EP'!$B$8,7)+DZ$9),"MM")=TEXT((EDATE('Projektkostenkalkulation EP'!$B$8,7)+(DZ$9-1)),"MM"),
             IF(
                        OR(
                                    TEXT((EDATE('Projektkostenkalkulation EP'!$B$8,7)+DZ$9),"TTT") = "Sa",
                                    TEXT((EDATE('Projektkostenkalkulation EP'!$B$8,7)+DZ$9),"TTT") = "So",
                                    IF(ISNA(VLOOKUP(EDATE('Projektkostenkalkulation EP'!$B$8,7)+DZ$9,Datenquellen!$F$7:$H$45,3,FALSE))," ",VLOOKUP(EDATE('Projektkostenkalkulation EP'!$B$8,7)+DZ$9,Datenquellen!$F$7:$H$45,3,FALSE))="X"
                                    ),
                          "X",
                          ""
                          ),
               "X"
            )</f>
        <v/>
      </c>
      <c r="EB81" s="227" t="str">
        <f xml:space="preserve"> IF(TEXT((EDATE('Projektkostenkalkulation EP'!$B$8,7)+EA$9),"MM")=TEXT((EDATE('Projektkostenkalkulation EP'!$B$8,7)+(EA$9-1)),"MM"),
             IF(
                        OR(
                                    TEXT((EDATE('Projektkostenkalkulation EP'!$B$8,7)+EA$9),"TTT") = "Sa",
                                    TEXT((EDATE('Projektkostenkalkulation EP'!$B$8,7)+EA$9),"TTT") = "So",
                                    IF(ISNA(VLOOKUP(EDATE('Projektkostenkalkulation EP'!$B$8,7)+EA$9,Datenquellen!$F$7:$H$45,3,FALSE))," ",VLOOKUP(EDATE('Projektkostenkalkulation EP'!$B$8,7)+EA$9,Datenquellen!$F$7:$H$45,3,FALSE))="X"
                                    ),
                          "X",
                          ""
                          ),
               "X"
            )</f>
        <v/>
      </c>
      <c r="EC81" s="227" t="str">
        <f xml:space="preserve"> IF(TEXT((EDATE('Projektkostenkalkulation EP'!$B$8,7)+EB$9),"MM")=TEXT((EDATE('Projektkostenkalkulation EP'!$B$8,7)+(EB$9-1)),"MM"),
             IF(
                        OR(
                                    TEXT((EDATE('Projektkostenkalkulation EP'!$B$8,7)+EB$9),"TTT") = "Sa",
                                    TEXT((EDATE('Projektkostenkalkulation EP'!$B$8,7)+EB$9),"TTT") = "So",
                                    IF(ISNA(VLOOKUP(EDATE('Projektkostenkalkulation EP'!$B$8,7)+EB$9,Datenquellen!$F$7:$H$45,3,FALSE))," ",VLOOKUP(EDATE('Projektkostenkalkulation EP'!$B$8,7)+EB$9,Datenquellen!$F$7:$H$45,3,FALSE))="X"
                                    ),
                          "X",
                          ""
                          ),
               "X"
            )</f>
        <v/>
      </c>
      <c r="ED81" s="227" t="str">
        <f xml:space="preserve"> IF(TEXT((EDATE('Projektkostenkalkulation EP'!$B$8,7)+EC$9),"MM")=TEXT((EDATE('Projektkostenkalkulation EP'!$B$8,7)+(EC$9-1)),"MM"),
             IF(
                        OR(
                                    TEXT((EDATE('Projektkostenkalkulation EP'!$B$8,7)+EC$9),"TTT") = "Sa",
                                    TEXT((EDATE('Projektkostenkalkulation EP'!$B$8,7)+EC$9),"TTT") = "So",
                                    IF(ISNA(VLOOKUP(EDATE('Projektkostenkalkulation EP'!$B$8,7)+EC$9,Datenquellen!$F$7:$H$45,3,FALSE))," ",VLOOKUP(EDATE('Projektkostenkalkulation EP'!$B$8,7)+EC$9,Datenquellen!$F$7:$H$45,3,FALSE))="X"
                                    ),
                          "X",
                          ""
                          ),
               "X"
            )</f>
        <v>X</v>
      </c>
      <c r="EE81" s="227" t="str">
        <f xml:space="preserve"> IF(TEXT((EDATE('Projektkostenkalkulation EP'!$B$8,7)+ED$9),"MM")=TEXT((EDATE('Projektkostenkalkulation EP'!$B$8,7)+(ED$9-1)),"MM"),
             IF(
                        OR(
                                    TEXT((EDATE('Projektkostenkalkulation EP'!$B$8,7)+ED$9),"TTT") = "Sa",
                                    TEXT((EDATE('Projektkostenkalkulation EP'!$B$8,7)+ED$9),"TTT") = "So",
                                    IF(ISNA(VLOOKUP(EDATE('Projektkostenkalkulation EP'!$B$8,7)+ED$9,Datenquellen!$F$7:$H$45,3,FALSE))," ",VLOOKUP(EDATE('Projektkostenkalkulation EP'!$B$8,7)+ED$9,Datenquellen!$F$7:$H$45,3,FALSE))="X"
                                    ),
                          "X",
                          ""
                          ),
               "X"
            )</f>
        <v>X</v>
      </c>
      <c r="EF81" s="227" t="str">
        <f xml:space="preserve"> IF(TEXT((EDATE('Projektkostenkalkulation EP'!$B$8,7)+EE$9),"MM")=TEXT((EDATE('Projektkostenkalkulation EP'!$B$8,7)+(EE$9-1)),"MM"),
             IF(
                        OR(
                                    TEXT((EDATE('Projektkostenkalkulation EP'!$B$8,7)+EE$9),"TTT") = "Sa",
                                    TEXT((EDATE('Projektkostenkalkulation EP'!$B$8,7)+EE$9),"TTT") = "So",
                                    IF(ISNA(VLOOKUP(EDATE('Projektkostenkalkulation EP'!$B$8,7)+EE$9,Datenquellen!$F$7:$H$45,3,FALSE))," ",VLOOKUP(EDATE('Projektkostenkalkulation EP'!$B$8,7)+EE$9,Datenquellen!$F$7:$H$45,3,FALSE))="X"
                                    ),
                          "X",
                          ""
                          ),
               "X"
            )</f>
        <v/>
      </c>
      <c r="EG81" s="227" t="str">
        <f xml:space="preserve"> IF(TEXT((EDATE('Projektkostenkalkulation EP'!$B$8,7)+EF$9),"MM")=TEXT((EDATE('Projektkostenkalkulation EP'!$B$8,7)+(EF$9-1)),"MM"),
             IF(
                        OR(
                                    TEXT((EDATE('Projektkostenkalkulation EP'!$B$8,7)+EF$9),"TTT") = "Sa",
                                    TEXT((EDATE('Projektkostenkalkulation EP'!$B$8,7)+EF$9),"TTT") = "So",
                                    IF(ISNA(VLOOKUP(EDATE('Projektkostenkalkulation EP'!$B$8,7)+EF$9,Datenquellen!$F$7:$H$45,3,FALSE))," ",VLOOKUP(EDATE('Projektkostenkalkulation EP'!$B$8,7)+EF$9,Datenquellen!$F$7:$H$45,3,FALSE))="X"
                                    ),
                          "X",
                          ""
                          ),
               "X"
            )</f>
        <v/>
      </c>
      <c r="EH81" s="227" t="str">
        <f xml:space="preserve"> IF(TEXT((EDATE('Projektkostenkalkulation EP'!$B$8,7)+EG$9),"MM")=TEXT((EDATE('Projektkostenkalkulation EP'!$B$8,7)+(EG$9-1)),"MM"),
             IF(
                        OR(
                                    TEXT((EDATE('Projektkostenkalkulation EP'!$B$8,7)+EG$9),"TTT") = "Sa",
                                    TEXT((EDATE('Projektkostenkalkulation EP'!$B$8,7)+EG$9),"TTT") = "So",
                                    IF(ISNA(VLOOKUP(EDATE('Projektkostenkalkulation EP'!$B$8,7)+EG$9,Datenquellen!$F$7:$H$45,3,FALSE))," ",VLOOKUP(EDATE('Projektkostenkalkulation EP'!$B$8,7)+EG$9,Datenquellen!$F$7:$H$45,3,FALSE))="X"
                                    ),
                          "X",
                          ""
                          ),
               "X"
            )</f>
        <v/>
      </c>
      <c r="EI81" s="227" t="str">
        <f xml:space="preserve"> IF(TEXT((EDATE('Projektkostenkalkulation EP'!$B$8,7)+EH$9),"MM")=TEXT((EDATE('Projektkostenkalkulation EP'!$B$8,7)+(EH$9-1)),"MM"),
             IF(
                        OR(
                                    TEXT((EDATE('Projektkostenkalkulation EP'!$B$8,7)+EH$9),"TTT") = "Sa",
                                    TEXT((EDATE('Projektkostenkalkulation EP'!$B$8,7)+EH$9),"TTT") = "So",
                                    IF(ISNA(VLOOKUP(EDATE('Projektkostenkalkulation EP'!$B$8,7)+EH$9,Datenquellen!$F$7:$H$45,3,FALSE))," ",VLOOKUP(EDATE('Projektkostenkalkulation EP'!$B$8,7)+EH$9,Datenquellen!$F$7:$H$45,3,FALSE))="X"
                                    ),
                          "X",
                          ""
                          ),
               "X"
            )</f>
        <v/>
      </c>
      <c r="EJ81" s="227" t="str">
        <f xml:space="preserve"> IF(TEXT((EDATE('Projektkostenkalkulation EP'!$B$8,7)+EI$9),"MM")=TEXT((EDATE('Projektkostenkalkulation EP'!$B$8,7)+(EI$9-1)),"MM"),
             IF(
                        OR(
                                    TEXT((EDATE('Projektkostenkalkulation EP'!$B$8,7)+EI$9),"TTT") = "Sa",
                                    TEXT((EDATE('Projektkostenkalkulation EP'!$B$8,7)+EI$9),"TTT") = "So",
                                    IF(ISNA(VLOOKUP(EDATE('Projektkostenkalkulation EP'!$B$8,7)+EI$9,Datenquellen!$F$7:$H$45,3,FALSE))," ",VLOOKUP(EDATE('Projektkostenkalkulation EP'!$B$8,7)+EI$9,Datenquellen!$F$7:$H$45,3,FALSE))="X"
                                    ),
                          "X",
                          ""
                          ),
               "X"
            )</f>
        <v/>
      </c>
      <c r="EK81" s="246" t="str">
        <f xml:space="preserve"> IF(TEXT((EDATE('Projektkostenkalkulation EP'!$B$8,7)+EJ$9),"MM")=TEXT((EDATE('Projektkostenkalkulation EP'!$B$8,7)+(EJ$9-1)),"MM"),
             IF(
                        OR(
                                    TEXT((EDATE('Projektkostenkalkulation EP'!$B$8,7)+EJ$9),"TTT") = "Sa",
                                    TEXT((EDATE('Projektkostenkalkulation EP'!$B$8,7)+EJ$9),"TTT") = "So",
                                    IF(ISNA(VLOOKUP(EDATE('Projektkostenkalkulation EP'!$B$8,7)+EJ$9,Datenquellen!$F$7:$H$45,3,FALSE))," ",VLOOKUP(EDATE('Projektkostenkalkulation EP'!$B$8,7)+EJ$9,Datenquellen!$F$7:$H$45,3,FALSE))="X"
                                    ),
                          "X",
                          ""
                          ),
               "X"
            )</f>
        <v>X</v>
      </c>
      <c r="EL81" s="247"/>
      <c r="EM81" s="254"/>
      <c r="EN81" s="475"/>
      <c r="EO81" s="472" t="str">
        <f>TEXT(EDATE('Projektkostenkalkulation EP'!$B$8,7),"MMMM")</f>
        <v>August</v>
      </c>
      <c r="EP81" s="226"/>
      <c r="EQ81" s="227" t="str">
        <f>IF(
            OR(
                     TEXT(EDATE('Projektkostenkalkulation EP'!$B$8,7),"TTT") = "Sa",
                     TEXT(EDATE('Projektkostenkalkulation EP'!$B$8,7),"TTT") = "So",
                     IF(ISNA(VLOOKUP(EDATE('Projektkostenkalkulation EP'!$B$8,7),Datenquellen!$F$7:$H$45,3,FALSE))," ",VLOOKUP(EDATE('Projektkostenkalkulation EP'!$B$8,7),Datenquellen!$F$7:$H$45,3,FALSE))="X"
                            ),
                    "X",
                    ""
            )</f>
        <v/>
      </c>
      <c r="ER81" s="227" t="str">
        <f xml:space="preserve"> IF(TEXT((EDATE('Projektkostenkalkulation EP'!$B$8,7)+EQ$9),"MM")=TEXT((EDATE('Projektkostenkalkulation EP'!$B$8,7)+(EQ$9-1)),"MM"),
             IF(
                        OR(
                                    TEXT((EDATE('Projektkostenkalkulation EP'!$B$8,7)+EQ$9),"TTT") = "Sa",
                                    TEXT((EDATE('Projektkostenkalkulation EP'!$B$8,7)+EQ$9),"TTT") = "So",
                                    IF(ISNA(VLOOKUP(EDATE('Projektkostenkalkulation EP'!$B$8,7)+EQ$9,Datenquellen!$F$7:$H$45,3,FALSE))," ",VLOOKUP(EDATE('Projektkostenkalkulation EP'!$B$8,7)+EQ$9,Datenquellen!$F$7:$H$45,3,FALSE))="X"
                                    ),
                          "X",
                          ""
                          ),
               "X"
            )</f>
        <v/>
      </c>
      <c r="ES81" s="227" t="str">
        <f xml:space="preserve"> IF(TEXT((EDATE('Projektkostenkalkulation EP'!$B$8,7)+ER$9),"MM")=TEXT((EDATE('Projektkostenkalkulation EP'!$B$8,7)+(ER$9-1)),"MM"),
             IF(
                        OR(
                                    TEXT((EDATE('Projektkostenkalkulation EP'!$B$8,7)+ER$9),"TTT") = "Sa",
                                    TEXT((EDATE('Projektkostenkalkulation EP'!$B$8,7)+ER$9),"TTT") = "So",
                                    IF(ISNA(VLOOKUP(EDATE('Projektkostenkalkulation EP'!$B$8,7)+ER$9,Datenquellen!$F$7:$H$45,3,FALSE))," ",VLOOKUP(EDATE('Projektkostenkalkulation EP'!$B$8,7)+ER$9,Datenquellen!$F$7:$H$45,3,FALSE))="X"
                                    ),
                          "X",
                          ""
                          ),
               "X"
            )</f>
        <v>X</v>
      </c>
      <c r="ET81" s="227" t="str">
        <f xml:space="preserve"> IF(TEXT((EDATE('Projektkostenkalkulation EP'!$B$8,7)+ES$9),"MM")=TEXT((EDATE('Projektkostenkalkulation EP'!$B$8,7)+(ES$9-1)),"MM"),
             IF(
                        OR(
                                    TEXT((EDATE('Projektkostenkalkulation EP'!$B$8,7)+ES$9),"TTT") = "Sa",
                                    TEXT((EDATE('Projektkostenkalkulation EP'!$B$8,7)+ES$9),"TTT") = "So",
                                    IF(ISNA(VLOOKUP(EDATE('Projektkostenkalkulation EP'!$B$8,7)+ES$9,Datenquellen!$F$7:$H$45,3,FALSE))," ",VLOOKUP(EDATE('Projektkostenkalkulation EP'!$B$8,7)+ES$9,Datenquellen!$F$7:$H$45,3,FALSE))="X"
                                    ),
                          "X",
                          ""
                          ),
               "X"
            )</f>
        <v>X</v>
      </c>
      <c r="EU81" s="227" t="str">
        <f xml:space="preserve"> IF(TEXT((EDATE('Projektkostenkalkulation EP'!$B$8,7)+ET$9),"MM")=TEXT((EDATE('Projektkostenkalkulation EP'!$B$8,7)+(ET$9-1)),"MM"),
             IF(
                        OR(
                                    TEXT((EDATE('Projektkostenkalkulation EP'!$B$8,7)+ET$9),"TTT") = "Sa",
                                    TEXT((EDATE('Projektkostenkalkulation EP'!$B$8,7)+ET$9),"TTT") = "So",
                                    IF(ISNA(VLOOKUP(EDATE('Projektkostenkalkulation EP'!$B$8,7)+ET$9,Datenquellen!$F$7:$H$45,3,FALSE))," ",VLOOKUP(EDATE('Projektkostenkalkulation EP'!$B$8,7)+ET$9,Datenquellen!$F$7:$H$45,3,FALSE))="X"
                                    ),
                          "X",
                          ""
                          ),
               "X"
            )</f>
        <v/>
      </c>
      <c r="EV81" s="227" t="str">
        <f xml:space="preserve"> IF(TEXT((EDATE('Projektkostenkalkulation EP'!$B$8,7)+EU$9),"MM")=TEXT((EDATE('Projektkostenkalkulation EP'!$B$8,7)+(EU$9-1)),"MM"),
             IF(
                        OR(
                                    TEXT((EDATE('Projektkostenkalkulation EP'!$B$8,7)+EU$9),"TTT") = "Sa",
                                    TEXT((EDATE('Projektkostenkalkulation EP'!$B$8,7)+EU$9),"TTT") = "So",
                                    IF(ISNA(VLOOKUP(EDATE('Projektkostenkalkulation EP'!$B$8,7)+EU$9,Datenquellen!$F$7:$H$45,3,FALSE))," ",VLOOKUP(EDATE('Projektkostenkalkulation EP'!$B$8,7)+EU$9,Datenquellen!$F$7:$H$45,3,FALSE))="X"
                                    ),
                          "X",
                          ""
                          ),
               "X"
            )</f>
        <v/>
      </c>
      <c r="EW81" s="227" t="str">
        <f xml:space="preserve"> IF(TEXT((EDATE('Projektkostenkalkulation EP'!$B$8,7)+EV$9),"MM")=TEXT((EDATE('Projektkostenkalkulation EP'!$B$8,7)+(EV$9-1)),"MM"),
             IF(
                        OR(
                                    TEXT((EDATE('Projektkostenkalkulation EP'!$B$8,7)+EV$9),"TTT") = "Sa",
                                    TEXT((EDATE('Projektkostenkalkulation EP'!$B$8,7)+EV$9),"TTT") = "So",
                                    IF(ISNA(VLOOKUP(EDATE('Projektkostenkalkulation EP'!$B$8,7)+EV$9,Datenquellen!$F$7:$H$45,3,FALSE))," ",VLOOKUP(EDATE('Projektkostenkalkulation EP'!$B$8,7)+EV$9,Datenquellen!$F$7:$H$45,3,FALSE))="X"
                                    ),
                          "X",
                          ""
                          ),
               "X"
            )</f>
        <v/>
      </c>
      <c r="EX81" s="227" t="str">
        <f xml:space="preserve"> IF(TEXT((EDATE('Projektkostenkalkulation EP'!$B$8,7)+EW$9),"MM")=TEXT((EDATE('Projektkostenkalkulation EP'!$B$8,7)+(EW$9-1)),"MM"),
             IF(
                        OR(
                                    TEXT((EDATE('Projektkostenkalkulation EP'!$B$8,7)+EW$9),"TTT") = "Sa",
                                    TEXT((EDATE('Projektkostenkalkulation EP'!$B$8,7)+EW$9),"TTT") = "So",
                                    IF(ISNA(VLOOKUP(EDATE('Projektkostenkalkulation EP'!$B$8,7)+EW$9,Datenquellen!$F$7:$H$45,3,FALSE))," ",VLOOKUP(EDATE('Projektkostenkalkulation EP'!$B$8,7)+EW$9,Datenquellen!$F$7:$H$45,3,FALSE))="X"
                                    ),
                          "X",
                          ""
                          ),
               "X"
            )</f>
        <v/>
      </c>
      <c r="EY81" s="227" t="str">
        <f xml:space="preserve"> IF(TEXT((EDATE('Projektkostenkalkulation EP'!$B$8,7)+EX$9),"MM")=TEXT((EDATE('Projektkostenkalkulation EP'!$B$8,7)+(EX$9-1)),"MM"),
             IF(
                        OR(
                                    TEXT((EDATE('Projektkostenkalkulation EP'!$B$8,7)+EX$9),"TTT") = "Sa",
                                    TEXT((EDATE('Projektkostenkalkulation EP'!$B$8,7)+EX$9),"TTT") = "So",
                                    IF(ISNA(VLOOKUP(EDATE('Projektkostenkalkulation EP'!$B$8,7)+EX$9,Datenquellen!$F$7:$H$45,3,FALSE))," ",VLOOKUP(EDATE('Projektkostenkalkulation EP'!$B$8,7)+EX$9,Datenquellen!$F$7:$H$45,3,FALSE))="X"
                                    ),
                          "X",
                          ""
                          ),
               "X"
            )</f>
        <v/>
      </c>
      <c r="EZ81" s="227" t="str">
        <f xml:space="preserve"> IF(TEXT((EDATE('Projektkostenkalkulation EP'!$B$8,7)+EY$9),"MM")=TEXT((EDATE('Projektkostenkalkulation EP'!$B$8,7)+(EY$9-1)),"MM"),
             IF(
                        OR(
                                    TEXT((EDATE('Projektkostenkalkulation EP'!$B$8,7)+EY$9),"TTT") = "Sa",
                                    TEXT((EDATE('Projektkostenkalkulation EP'!$B$8,7)+EY$9),"TTT") = "So",
                                    IF(ISNA(VLOOKUP(EDATE('Projektkostenkalkulation EP'!$B$8,7)+EY$9,Datenquellen!$F$7:$H$45,3,FALSE))," ",VLOOKUP(EDATE('Projektkostenkalkulation EP'!$B$8,7)+EY$9,Datenquellen!$F$7:$H$45,3,FALSE))="X"
                                    ),
                          "X",
                          ""
                          ),
               "X"
            )</f>
        <v>X</v>
      </c>
      <c r="FA81" s="227" t="str">
        <f xml:space="preserve"> IF(TEXT((EDATE('Projektkostenkalkulation EP'!$B$8,7)+EZ$9),"MM")=TEXT((EDATE('Projektkostenkalkulation EP'!$B$8,7)+(EZ$9-1)),"MM"),
             IF(
                        OR(
                                    TEXT((EDATE('Projektkostenkalkulation EP'!$B$8,7)+EZ$9),"TTT") = "Sa",
                                    TEXT((EDATE('Projektkostenkalkulation EP'!$B$8,7)+EZ$9),"TTT") = "So",
                                    IF(ISNA(VLOOKUP(EDATE('Projektkostenkalkulation EP'!$B$8,7)+EZ$9,Datenquellen!$F$7:$H$45,3,FALSE))," ",VLOOKUP(EDATE('Projektkostenkalkulation EP'!$B$8,7)+EZ$9,Datenquellen!$F$7:$H$45,3,FALSE))="X"
                                    ),
                          "X",
                          ""
                          ),
               "X"
            )</f>
        <v>X</v>
      </c>
      <c r="FB81" s="227" t="str">
        <f xml:space="preserve"> IF(TEXT((EDATE('Projektkostenkalkulation EP'!$B$8,7)+FA$9),"MM")=TEXT((EDATE('Projektkostenkalkulation EP'!$B$8,7)+(FA$9-1)),"MM"),
             IF(
                        OR(
                                    TEXT((EDATE('Projektkostenkalkulation EP'!$B$8,7)+FA$9),"TTT") = "Sa",
                                    TEXT((EDATE('Projektkostenkalkulation EP'!$B$8,7)+FA$9),"TTT") = "So",
                                    IF(ISNA(VLOOKUP(EDATE('Projektkostenkalkulation EP'!$B$8,7)+FA$9,Datenquellen!$F$7:$H$45,3,FALSE))," ",VLOOKUP(EDATE('Projektkostenkalkulation EP'!$B$8,7)+FA$9,Datenquellen!$F$7:$H$45,3,FALSE))="X"
                                    ),
                          "X",
                          ""
                          ),
               "X"
            )</f>
        <v/>
      </c>
      <c r="FC81" s="227" t="str">
        <f xml:space="preserve"> IF(TEXT((EDATE('Projektkostenkalkulation EP'!$B$8,7)+FB$9),"MM")=TEXT((EDATE('Projektkostenkalkulation EP'!$B$8,7)+(FB$9-1)),"MM"),
             IF(
                        OR(
                                    TEXT((EDATE('Projektkostenkalkulation EP'!$B$8,7)+FB$9),"TTT") = "Sa",
                                    TEXT((EDATE('Projektkostenkalkulation EP'!$B$8,7)+FB$9),"TTT") = "So",
                                    IF(ISNA(VLOOKUP(EDATE('Projektkostenkalkulation EP'!$B$8,7)+FB$9,Datenquellen!$F$7:$H$45,3,FALSE))," ",VLOOKUP(EDATE('Projektkostenkalkulation EP'!$B$8,7)+FB$9,Datenquellen!$F$7:$H$45,3,FALSE))="X"
                                    ),
                          "X",
                          ""
                          ),
               "X"
            )</f>
        <v/>
      </c>
      <c r="FD81" s="227" t="str">
        <f xml:space="preserve"> IF(TEXT((EDATE('Projektkostenkalkulation EP'!$B$8,7)+FC$9),"MM")=TEXT((EDATE('Projektkostenkalkulation EP'!$B$8,7)+(FC$9-1)),"MM"),
             IF(
                        OR(
                                    TEXT((EDATE('Projektkostenkalkulation EP'!$B$8,7)+FC$9),"TTT") = "Sa",
                                    TEXT((EDATE('Projektkostenkalkulation EP'!$B$8,7)+FC$9),"TTT") = "So",
                                    IF(ISNA(VLOOKUP(EDATE('Projektkostenkalkulation EP'!$B$8,7)+FC$9,Datenquellen!$F$7:$H$45,3,FALSE))," ",VLOOKUP(EDATE('Projektkostenkalkulation EP'!$B$8,7)+FC$9,Datenquellen!$F$7:$H$45,3,FALSE))="X"
                                    ),
                          "X",
                          ""
                          ),
               "X"
            )</f>
        <v/>
      </c>
      <c r="FE81" s="227" t="str">
        <f xml:space="preserve"> IF(TEXT((EDATE('Projektkostenkalkulation EP'!$B$8,7)+FD$9),"MM")=TEXT((EDATE('Projektkostenkalkulation EP'!$B$8,7)+(FD$9-1)),"MM"),
             IF(
                        OR(
                                    TEXT((EDATE('Projektkostenkalkulation EP'!$B$8,7)+FD$9),"TTT") = "Sa",
                                    TEXT((EDATE('Projektkostenkalkulation EP'!$B$8,7)+FD$9),"TTT") = "So",
                                    IF(ISNA(VLOOKUP(EDATE('Projektkostenkalkulation EP'!$B$8,7)+FD$9,Datenquellen!$F$7:$H$45,3,FALSE))," ",VLOOKUP(EDATE('Projektkostenkalkulation EP'!$B$8,7)+FD$9,Datenquellen!$F$7:$H$45,3,FALSE))="X"
                                    ),
                          "X",
                          ""
                          ),
               "X"
            )</f>
        <v/>
      </c>
      <c r="FF81" s="227" t="str">
        <f xml:space="preserve"> IF(TEXT((EDATE('Projektkostenkalkulation EP'!$B$8,7)+FE$9),"MM")=TEXT((EDATE('Projektkostenkalkulation EP'!$B$8,7)+(FE$9-1)),"MM"),
             IF(
                        OR(
                                    TEXT((EDATE('Projektkostenkalkulation EP'!$B$8,7)+FE$9),"TTT") = "Sa",
                                    TEXT((EDATE('Projektkostenkalkulation EP'!$B$8,7)+FE$9),"TTT") = "So",
                                    IF(ISNA(VLOOKUP(EDATE('Projektkostenkalkulation EP'!$B$8,7)+FE$9,Datenquellen!$F$7:$H$45,3,FALSE))," ",VLOOKUP(EDATE('Projektkostenkalkulation EP'!$B$8,7)+FE$9,Datenquellen!$F$7:$H$45,3,FALSE))="X"
                                    ),
                          "X",
                          ""
                          ),
               "X"
            )</f>
        <v/>
      </c>
      <c r="FG81" s="227" t="str">
        <f xml:space="preserve"> IF(TEXT((EDATE('Projektkostenkalkulation EP'!$B$8,7)+FF$9),"MM")=TEXT((EDATE('Projektkostenkalkulation EP'!$B$8,7)+(FF$9-1)),"MM"),
             IF(
                        OR(
                                    TEXT((EDATE('Projektkostenkalkulation EP'!$B$8,7)+FF$9),"TTT") = "Sa",
                                    TEXT((EDATE('Projektkostenkalkulation EP'!$B$8,7)+FF$9),"TTT") = "So",
                                    IF(ISNA(VLOOKUP(EDATE('Projektkostenkalkulation EP'!$B$8,7)+FF$9,Datenquellen!$F$7:$H$45,3,FALSE))," ",VLOOKUP(EDATE('Projektkostenkalkulation EP'!$B$8,7)+FF$9,Datenquellen!$F$7:$H$45,3,FALSE))="X"
                                    ),
                          "X",
                          ""
                          ),
               "X"
            )</f>
        <v>X</v>
      </c>
      <c r="FH81" s="227" t="str">
        <f xml:space="preserve"> IF(TEXT((EDATE('Projektkostenkalkulation EP'!$B$8,7)+FG$9),"MM")=TEXT((EDATE('Projektkostenkalkulation EP'!$B$8,7)+(FG$9-1)),"MM"),
             IF(
                        OR(
                                    TEXT((EDATE('Projektkostenkalkulation EP'!$B$8,7)+FG$9),"TTT") = "Sa",
                                    TEXT((EDATE('Projektkostenkalkulation EP'!$B$8,7)+FG$9),"TTT") = "So",
                                    IF(ISNA(VLOOKUP(EDATE('Projektkostenkalkulation EP'!$B$8,7)+FG$9,Datenquellen!$F$7:$H$45,3,FALSE))," ",VLOOKUP(EDATE('Projektkostenkalkulation EP'!$B$8,7)+FG$9,Datenquellen!$F$7:$H$45,3,FALSE))="X"
                                    ),
                          "X",
                          ""
                          ),
               "X"
            )</f>
        <v>X</v>
      </c>
      <c r="FI81" s="227" t="str">
        <f xml:space="preserve"> IF(TEXT((EDATE('Projektkostenkalkulation EP'!$B$8,7)+FH$9),"MM")=TEXT((EDATE('Projektkostenkalkulation EP'!$B$8,7)+(FH$9-1)),"MM"),
             IF(
                        OR(
                                    TEXT((EDATE('Projektkostenkalkulation EP'!$B$8,7)+FH$9),"TTT") = "Sa",
                                    TEXT((EDATE('Projektkostenkalkulation EP'!$B$8,7)+FH$9),"TTT") = "So",
                                    IF(ISNA(VLOOKUP(EDATE('Projektkostenkalkulation EP'!$B$8,7)+FH$9,Datenquellen!$F$7:$H$45,3,FALSE))," ",VLOOKUP(EDATE('Projektkostenkalkulation EP'!$B$8,7)+FH$9,Datenquellen!$F$7:$H$45,3,FALSE))="X"
                                    ),
                          "X",
                          ""
                          ),
               "X"
            )</f>
        <v/>
      </c>
      <c r="FJ81" s="227" t="str">
        <f xml:space="preserve"> IF(TEXT((EDATE('Projektkostenkalkulation EP'!$B$8,7)+FI$9),"MM")=TEXT((EDATE('Projektkostenkalkulation EP'!$B$8,7)+(FI$9-1)),"MM"),
             IF(
                        OR(
                                    TEXT((EDATE('Projektkostenkalkulation EP'!$B$8,7)+FI$9),"TTT") = "Sa",
                                    TEXT((EDATE('Projektkostenkalkulation EP'!$B$8,7)+FI$9),"TTT") = "So",
                                    IF(ISNA(VLOOKUP(EDATE('Projektkostenkalkulation EP'!$B$8,7)+FI$9,Datenquellen!$F$7:$H$45,3,FALSE))," ",VLOOKUP(EDATE('Projektkostenkalkulation EP'!$B$8,7)+FI$9,Datenquellen!$F$7:$H$45,3,FALSE))="X"
                                    ),
                          "X",
                          ""
                          ),
               "X"
            )</f>
        <v/>
      </c>
      <c r="FK81" s="227" t="str">
        <f xml:space="preserve"> IF(TEXT((EDATE('Projektkostenkalkulation EP'!$B$8,7)+FJ$9),"MM")=TEXT((EDATE('Projektkostenkalkulation EP'!$B$8,7)+(FJ$9-1)),"MM"),
             IF(
                        OR(
                                    TEXT((EDATE('Projektkostenkalkulation EP'!$B$8,7)+FJ$9),"TTT") = "Sa",
                                    TEXT((EDATE('Projektkostenkalkulation EP'!$B$8,7)+FJ$9),"TTT") = "So",
                                    IF(ISNA(VLOOKUP(EDATE('Projektkostenkalkulation EP'!$B$8,7)+FJ$9,Datenquellen!$F$7:$H$45,3,FALSE))," ",VLOOKUP(EDATE('Projektkostenkalkulation EP'!$B$8,7)+FJ$9,Datenquellen!$F$7:$H$45,3,FALSE))="X"
                                    ),
                          "X",
                          ""
                          ),
               "X"
            )</f>
        <v/>
      </c>
      <c r="FL81" s="227" t="str">
        <f xml:space="preserve"> IF(TEXT((EDATE('Projektkostenkalkulation EP'!$B$8,7)+FK$9),"MM")=TEXT((EDATE('Projektkostenkalkulation EP'!$B$8,7)+(FK$9-1)),"MM"),
             IF(
                        OR(
                                    TEXT((EDATE('Projektkostenkalkulation EP'!$B$8,7)+FK$9),"TTT") = "Sa",
                                    TEXT((EDATE('Projektkostenkalkulation EP'!$B$8,7)+FK$9),"TTT") = "So",
                                    IF(ISNA(VLOOKUP(EDATE('Projektkostenkalkulation EP'!$B$8,7)+FK$9,Datenquellen!$F$7:$H$45,3,FALSE))," ",VLOOKUP(EDATE('Projektkostenkalkulation EP'!$B$8,7)+FK$9,Datenquellen!$F$7:$H$45,3,FALSE))="X"
                                    ),
                          "X",
                          ""
                          ),
               "X"
            )</f>
        <v/>
      </c>
      <c r="FM81" s="227" t="str">
        <f xml:space="preserve"> IF(TEXT((EDATE('Projektkostenkalkulation EP'!$B$8,7)+FL$9),"MM")=TEXT((EDATE('Projektkostenkalkulation EP'!$B$8,7)+(FL$9-1)),"MM"),
             IF(
                        OR(
                                    TEXT((EDATE('Projektkostenkalkulation EP'!$B$8,7)+FL$9),"TTT") = "Sa",
                                    TEXT((EDATE('Projektkostenkalkulation EP'!$B$8,7)+FL$9),"TTT") = "So",
                                    IF(ISNA(VLOOKUP(EDATE('Projektkostenkalkulation EP'!$B$8,7)+FL$9,Datenquellen!$F$7:$H$45,3,FALSE))," ",VLOOKUP(EDATE('Projektkostenkalkulation EP'!$B$8,7)+FL$9,Datenquellen!$F$7:$H$45,3,FALSE))="X"
                                    ),
                          "X",
                          ""
                          ),
               "X"
            )</f>
        <v/>
      </c>
      <c r="FN81" s="227" t="str">
        <f xml:space="preserve"> IF(TEXT((EDATE('Projektkostenkalkulation EP'!$B$8,7)+FM$9),"MM")=TEXT((EDATE('Projektkostenkalkulation EP'!$B$8,7)+(FM$9-1)),"MM"),
             IF(
                        OR(
                                    TEXT((EDATE('Projektkostenkalkulation EP'!$B$8,7)+FM$9),"TTT") = "Sa",
                                    TEXT((EDATE('Projektkostenkalkulation EP'!$B$8,7)+FM$9),"TTT") = "So",
                                    IF(ISNA(VLOOKUP(EDATE('Projektkostenkalkulation EP'!$B$8,7)+FM$9,Datenquellen!$F$7:$H$45,3,FALSE))," ",VLOOKUP(EDATE('Projektkostenkalkulation EP'!$B$8,7)+FM$9,Datenquellen!$F$7:$H$45,3,FALSE))="X"
                                    ),
                          "X",
                          ""
                          ),
               "X"
            )</f>
        <v>X</v>
      </c>
      <c r="FO81" s="227" t="str">
        <f xml:space="preserve"> IF(TEXT((EDATE('Projektkostenkalkulation EP'!$B$8,7)+FN$9),"MM")=TEXT((EDATE('Projektkostenkalkulation EP'!$B$8,7)+(FN$9-1)),"MM"),
             IF(
                        OR(
                                    TEXT((EDATE('Projektkostenkalkulation EP'!$B$8,7)+FN$9),"TTT") = "Sa",
                                    TEXT((EDATE('Projektkostenkalkulation EP'!$B$8,7)+FN$9),"TTT") = "So",
                                    IF(ISNA(VLOOKUP(EDATE('Projektkostenkalkulation EP'!$B$8,7)+FN$9,Datenquellen!$F$7:$H$45,3,FALSE))," ",VLOOKUP(EDATE('Projektkostenkalkulation EP'!$B$8,7)+FN$9,Datenquellen!$F$7:$H$45,3,FALSE))="X"
                                    ),
                          "X",
                          ""
                          ),
               "X"
            )</f>
        <v>X</v>
      </c>
      <c r="FP81" s="227" t="str">
        <f xml:space="preserve"> IF(TEXT((EDATE('Projektkostenkalkulation EP'!$B$8,7)+FO$9),"MM")=TEXT((EDATE('Projektkostenkalkulation EP'!$B$8,7)+(FO$9-1)),"MM"),
             IF(
                        OR(
                                    TEXT((EDATE('Projektkostenkalkulation EP'!$B$8,7)+FO$9),"TTT") = "Sa",
                                    TEXT((EDATE('Projektkostenkalkulation EP'!$B$8,7)+FO$9),"TTT") = "So",
                                    IF(ISNA(VLOOKUP(EDATE('Projektkostenkalkulation EP'!$B$8,7)+FO$9,Datenquellen!$F$7:$H$45,3,FALSE))," ",VLOOKUP(EDATE('Projektkostenkalkulation EP'!$B$8,7)+FO$9,Datenquellen!$F$7:$H$45,3,FALSE))="X"
                                    ),
                          "X",
                          ""
                          ),
               "X"
            )</f>
        <v/>
      </c>
      <c r="FQ81" s="227" t="str">
        <f xml:space="preserve"> IF(TEXT((EDATE('Projektkostenkalkulation EP'!$B$8,7)+FP$9),"MM")=TEXT((EDATE('Projektkostenkalkulation EP'!$B$8,7)+(FP$9-1)),"MM"),
             IF(
                        OR(
                                    TEXT((EDATE('Projektkostenkalkulation EP'!$B$8,7)+FP$9),"TTT") = "Sa",
                                    TEXT((EDATE('Projektkostenkalkulation EP'!$B$8,7)+FP$9),"TTT") = "So",
                                    IF(ISNA(VLOOKUP(EDATE('Projektkostenkalkulation EP'!$B$8,7)+FP$9,Datenquellen!$F$7:$H$45,3,FALSE))," ",VLOOKUP(EDATE('Projektkostenkalkulation EP'!$B$8,7)+FP$9,Datenquellen!$F$7:$H$45,3,FALSE))="X"
                                    ),
                          "X",
                          ""
                          ),
               "X"
            )</f>
        <v/>
      </c>
      <c r="FR81" s="227" t="str">
        <f xml:space="preserve"> IF(TEXT((EDATE('Projektkostenkalkulation EP'!$B$8,7)+FQ$9),"MM")=TEXT((EDATE('Projektkostenkalkulation EP'!$B$8,7)+(FQ$9-1)),"MM"),
             IF(
                        OR(
                                    TEXT((EDATE('Projektkostenkalkulation EP'!$B$8,7)+FQ$9),"TTT") = "Sa",
                                    TEXT((EDATE('Projektkostenkalkulation EP'!$B$8,7)+FQ$9),"TTT") = "So",
                                    IF(ISNA(VLOOKUP(EDATE('Projektkostenkalkulation EP'!$B$8,7)+FQ$9,Datenquellen!$F$7:$H$45,3,FALSE))," ",VLOOKUP(EDATE('Projektkostenkalkulation EP'!$B$8,7)+FQ$9,Datenquellen!$F$7:$H$45,3,FALSE))="X"
                                    ),
                          "X",
                          ""
                          ),
               "X"
            )</f>
        <v/>
      </c>
      <c r="FS81" s="227" t="str">
        <f xml:space="preserve"> IF(TEXT((EDATE('Projektkostenkalkulation EP'!$B$8,7)+FR$9),"MM")=TEXT((EDATE('Projektkostenkalkulation EP'!$B$8,7)+(FR$9-1)),"MM"),
             IF(
                        OR(
                                    TEXT((EDATE('Projektkostenkalkulation EP'!$B$8,7)+FR$9),"TTT") = "Sa",
                                    TEXT((EDATE('Projektkostenkalkulation EP'!$B$8,7)+FR$9),"TTT") = "So",
                                    IF(ISNA(VLOOKUP(EDATE('Projektkostenkalkulation EP'!$B$8,7)+FR$9,Datenquellen!$F$7:$H$45,3,FALSE))," ",VLOOKUP(EDATE('Projektkostenkalkulation EP'!$B$8,7)+FR$9,Datenquellen!$F$7:$H$45,3,FALSE))="X"
                                    ),
                          "X",
                          ""
                          ),
               "X"
            )</f>
        <v/>
      </c>
      <c r="FT81" s="227" t="str">
        <f xml:space="preserve"> IF(TEXT((EDATE('Projektkostenkalkulation EP'!$B$8,7)+FS$9),"MM")=TEXT((EDATE('Projektkostenkalkulation EP'!$B$8,7)+(FS$9-1)),"MM"),
             IF(
                        OR(
                                    TEXT((EDATE('Projektkostenkalkulation EP'!$B$8,7)+FS$9),"TTT") = "Sa",
                                    TEXT((EDATE('Projektkostenkalkulation EP'!$B$8,7)+FS$9),"TTT") = "So",
                                    IF(ISNA(VLOOKUP(EDATE('Projektkostenkalkulation EP'!$B$8,7)+FS$9,Datenquellen!$F$7:$H$45,3,FALSE))," ",VLOOKUP(EDATE('Projektkostenkalkulation EP'!$B$8,7)+FS$9,Datenquellen!$F$7:$H$45,3,FALSE))="X"
                                    ),
                          "X",
                          ""
                          ),
               "X"
            )</f>
        <v/>
      </c>
      <c r="FU81" s="228" t="str">
        <f xml:space="preserve"> IF(TEXT((EDATE('Projektkostenkalkulation EP'!$B$8,7)+FT$9),"MM")=TEXT((EDATE('Projektkostenkalkulation EP'!$B$8,7)+(FT$9-1)),"MM"),
             IF(
                        OR(
                                    TEXT((EDATE('Projektkostenkalkulation EP'!$B$8,7)+FT$9),"TTT") = "Sa",
                                    TEXT((EDATE('Projektkostenkalkulation EP'!$B$8,7)+FT$9),"TTT") = "So",
                                    IF(ISNA(VLOOKUP(EDATE('Projektkostenkalkulation EP'!$B$8,7)+FT$9,Datenquellen!$F$7:$H$45,3,FALSE))," ",VLOOKUP(EDATE('Projektkostenkalkulation EP'!$B$8,7)+FT$9,Datenquellen!$F$7:$H$45,3,FALSE))="X"
                                    ),
                          "X",
                          ""
                          ),
               "X"
            )</f>
        <v>X</v>
      </c>
      <c r="FV81" s="229"/>
      <c r="FW81" s="230"/>
      <c r="FX81" s="495"/>
      <c r="FY81" s="472" t="str">
        <f>TEXT(EDATE('Projektkostenkalkulation EP'!$B$8,7),"MMMM")</f>
        <v>August</v>
      </c>
      <c r="FZ81" s="226"/>
      <c r="GA81" s="227" t="str">
        <f>IF(
            OR(
                     TEXT(EDATE('Projektkostenkalkulation EP'!$B$8,7),"TTT") = "Sa",
                     TEXT(EDATE('Projektkostenkalkulation EP'!$B$8,7),"TTT") = "So",
                     IF(ISNA(VLOOKUP(EDATE('Projektkostenkalkulation EP'!$B$8,7),Datenquellen!$F$7:$H$45,3,FALSE))," ",VLOOKUP(EDATE('Projektkostenkalkulation EP'!$B$8,7),Datenquellen!$F$7:$H$45,3,FALSE))="X"
                            ),
                    "X",
                    ""
            )</f>
        <v/>
      </c>
      <c r="GB81" s="227" t="str">
        <f xml:space="preserve"> IF(TEXT((EDATE('Projektkostenkalkulation EP'!$B$8,7)+GA$9),"MM")=TEXT((EDATE('Projektkostenkalkulation EP'!$B$8,7)+(GA$9-1)),"MM"),
             IF(
                        OR(
                                    TEXT((EDATE('Projektkostenkalkulation EP'!$B$8,7)+GA$9),"TTT") = "Sa",
                                    TEXT((EDATE('Projektkostenkalkulation EP'!$B$8,7)+GA$9),"TTT") = "So",
                                    IF(ISNA(VLOOKUP(EDATE('Projektkostenkalkulation EP'!$B$8,7)+GA$9,Datenquellen!$F$7:$H$45,3,FALSE))," ",VLOOKUP(EDATE('Projektkostenkalkulation EP'!$B$8,7)+GA$9,Datenquellen!$F$7:$H$45,3,FALSE))="X"
                                    ),
                          "X",
                          ""
                          ),
               "X"
            )</f>
        <v/>
      </c>
      <c r="GC81" s="227" t="str">
        <f xml:space="preserve"> IF(TEXT((EDATE('Projektkostenkalkulation EP'!$B$8,7)+GB$9),"MM")=TEXT((EDATE('Projektkostenkalkulation EP'!$B$8,7)+(GB$9-1)),"MM"),
             IF(
                        OR(
                                    TEXT((EDATE('Projektkostenkalkulation EP'!$B$8,7)+GB$9),"TTT") = "Sa",
                                    TEXT((EDATE('Projektkostenkalkulation EP'!$B$8,7)+GB$9),"TTT") = "So",
                                    IF(ISNA(VLOOKUP(EDATE('Projektkostenkalkulation EP'!$B$8,7)+GB$9,Datenquellen!$F$7:$H$45,3,FALSE))," ",VLOOKUP(EDATE('Projektkostenkalkulation EP'!$B$8,7)+GB$9,Datenquellen!$F$7:$H$45,3,FALSE))="X"
                                    ),
                          "X",
                          ""
                          ),
               "X"
            )</f>
        <v>X</v>
      </c>
      <c r="GD81" s="227" t="str">
        <f xml:space="preserve"> IF(TEXT((EDATE('Projektkostenkalkulation EP'!$B$8,7)+GC$9),"MM")=TEXT((EDATE('Projektkostenkalkulation EP'!$B$8,7)+(GC$9-1)),"MM"),
             IF(
                        OR(
                                    TEXT((EDATE('Projektkostenkalkulation EP'!$B$8,7)+GC$9),"TTT") = "Sa",
                                    TEXT((EDATE('Projektkostenkalkulation EP'!$B$8,7)+GC$9),"TTT") = "So",
                                    IF(ISNA(VLOOKUP(EDATE('Projektkostenkalkulation EP'!$B$8,7)+GC$9,Datenquellen!$F$7:$H$45,3,FALSE))," ",VLOOKUP(EDATE('Projektkostenkalkulation EP'!$B$8,7)+GC$9,Datenquellen!$F$7:$H$45,3,FALSE))="X"
                                    ),
                          "X",
                          ""
                          ),
               "X"
            )</f>
        <v>X</v>
      </c>
      <c r="GE81" s="227" t="str">
        <f xml:space="preserve"> IF(TEXT((EDATE('Projektkostenkalkulation EP'!$B$8,7)+GD$9),"MM")=TEXT((EDATE('Projektkostenkalkulation EP'!$B$8,7)+(GD$9-1)),"MM"),
             IF(
                        OR(
                                    TEXT((EDATE('Projektkostenkalkulation EP'!$B$8,7)+GD$9),"TTT") = "Sa",
                                    TEXT((EDATE('Projektkostenkalkulation EP'!$B$8,7)+GD$9),"TTT") = "So",
                                    IF(ISNA(VLOOKUP(EDATE('Projektkostenkalkulation EP'!$B$8,7)+GD$9,Datenquellen!$F$7:$H$45,3,FALSE))," ",VLOOKUP(EDATE('Projektkostenkalkulation EP'!$B$8,7)+GD$9,Datenquellen!$F$7:$H$45,3,FALSE))="X"
                                    ),
                          "X",
                          ""
                          ),
               "X"
            )</f>
        <v/>
      </c>
      <c r="GF81" s="227" t="str">
        <f xml:space="preserve"> IF(TEXT((EDATE('Projektkostenkalkulation EP'!$B$8,7)+GE$9),"MM")=TEXT((EDATE('Projektkostenkalkulation EP'!$B$8,7)+(GE$9-1)),"MM"),
             IF(
                        OR(
                                    TEXT((EDATE('Projektkostenkalkulation EP'!$B$8,7)+GE$9),"TTT") = "Sa",
                                    TEXT((EDATE('Projektkostenkalkulation EP'!$B$8,7)+GE$9),"TTT") = "So",
                                    IF(ISNA(VLOOKUP(EDATE('Projektkostenkalkulation EP'!$B$8,7)+GE$9,Datenquellen!$F$7:$H$45,3,FALSE))," ",VLOOKUP(EDATE('Projektkostenkalkulation EP'!$B$8,7)+GE$9,Datenquellen!$F$7:$H$45,3,FALSE))="X"
                                    ),
                          "X",
                          ""
                          ),
               "X"
            )</f>
        <v/>
      </c>
      <c r="GG81" s="227" t="str">
        <f xml:space="preserve"> IF(TEXT((EDATE('Projektkostenkalkulation EP'!$B$8,7)+GF$9),"MM")=TEXT((EDATE('Projektkostenkalkulation EP'!$B$8,7)+(GF$9-1)),"MM"),
             IF(
                        OR(
                                    TEXT((EDATE('Projektkostenkalkulation EP'!$B$8,7)+GF$9),"TTT") = "Sa",
                                    TEXT((EDATE('Projektkostenkalkulation EP'!$B$8,7)+GF$9),"TTT") = "So",
                                    IF(ISNA(VLOOKUP(EDATE('Projektkostenkalkulation EP'!$B$8,7)+GF$9,Datenquellen!$F$7:$H$45,3,FALSE))," ",VLOOKUP(EDATE('Projektkostenkalkulation EP'!$B$8,7)+GF$9,Datenquellen!$F$7:$H$45,3,FALSE))="X"
                                    ),
                          "X",
                          ""
                          ),
               "X"
            )</f>
        <v/>
      </c>
      <c r="GH81" s="227" t="str">
        <f xml:space="preserve"> IF(TEXT((EDATE('Projektkostenkalkulation EP'!$B$8,7)+GG$9),"MM")=TEXT((EDATE('Projektkostenkalkulation EP'!$B$8,7)+(GG$9-1)),"MM"),
             IF(
                        OR(
                                    TEXT((EDATE('Projektkostenkalkulation EP'!$B$8,7)+GG$9),"TTT") = "Sa",
                                    TEXT((EDATE('Projektkostenkalkulation EP'!$B$8,7)+GG$9),"TTT") = "So",
                                    IF(ISNA(VLOOKUP(EDATE('Projektkostenkalkulation EP'!$B$8,7)+GG$9,Datenquellen!$F$7:$H$45,3,FALSE))," ",VLOOKUP(EDATE('Projektkostenkalkulation EP'!$B$8,7)+GG$9,Datenquellen!$F$7:$H$45,3,FALSE))="X"
                                    ),
                          "X",
                          ""
                          ),
               "X"
            )</f>
        <v/>
      </c>
      <c r="GI81" s="227" t="str">
        <f xml:space="preserve"> IF(TEXT((EDATE('Projektkostenkalkulation EP'!$B$8,7)+GH$9),"MM")=TEXT((EDATE('Projektkostenkalkulation EP'!$B$8,7)+(GH$9-1)),"MM"),
             IF(
                        OR(
                                    TEXT((EDATE('Projektkostenkalkulation EP'!$B$8,7)+GH$9),"TTT") = "Sa",
                                    TEXT((EDATE('Projektkostenkalkulation EP'!$B$8,7)+GH$9),"TTT") = "So",
                                    IF(ISNA(VLOOKUP(EDATE('Projektkostenkalkulation EP'!$B$8,7)+GH$9,Datenquellen!$F$7:$H$45,3,FALSE))," ",VLOOKUP(EDATE('Projektkostenkalkulation EP'!$B$8,7)+GH$9,Datenquellen!$F$7:$H$45,3,FALSE))="X"
                                    ),
                          "X",
                          ""
                          ),
               "X"
            )</f>
        <v/>
      </c>
      <c r="GJ81" s="227" t="str">
        <f xml:space="preserve"> IF(TEXT((EDATE('Projektkostenkalkulation EP'!$B$8,7)+GI$9),"MM")=TEXT((EDATE('Projektkostenkalkulation EP'!$B$8,7)+(GI$9-1)),"MM"),
             IF(
                        OR(
                                    TEXT((EDATE('Projektkostenkalkulation EP'!$B$8,7)+GI$9),"TTT") = "Sa",
                                    TEXT((EDATE('Projektkostenkalkulation EP'!$B$8,7)+GI$9),"TTT") = "So",
                                    IF(ISNA(VLOOKUP(EDATE('Projektkostenkalkulation EP'!$B$8,7)+GI$9,Datenquellen!$F$7:$H$45,3,FALSE))," ",VLOOKUP(EDATE('Projektkostenkalkulation EP'!$B$8,7)+GI$9,Datenquellen!$F$7:$H$45,3,FALSE))="X"
                                    ),
                          "X",
                          ""
                          ),
               "X"
            )</f>
        <v>X</v>
      </c>
      <c r="GK81" s="227" t="str">
        <f xml:space="preserve"> IF(TEXT((EDATE('Projektkostenkalkulation EP'!$B$8,7)+GJ$9),"MM")=TEXT((EDATE('Projektkostenkalkulation EP'!$B$8,7)+(GJ$9-1)),"MM"),
             IF(
                        OR(
                                    TEXT((EDATE('Projektkostenkalkulation EP'!$B$8,7)+GJ$9),"TTT") = "Sa",
                                    TEXT((EDATE('Projektkostenkalkulation EP'!$B$8,7)+GJ$9),"TTT") = "So",
                                    IF(ISNA(VLOOKUP(EDATE('Projektkostenkalkulation EP'!$B$8,7)+GJ$9,Datenquellen!$F$7:$H$45,3,FALSE))," ",VLOOKUP(EDATE('Projektkostenkalkulation EP'!$B$8,7)+GJ$9,Datenquellen!$F$7:$H$45,3,FALSE))="X"
                                    ),
                          "X",
                          ""
                          ),
               "X"
            )</f>
        <v>X</v>
      </c>
      <c r="GL81" s="227" t="str">
        <f xml:space="preserve"> IF(TEXT((EDATE('Projektkostenkalkulation EP'!$B$8,7)+GK$9),"MM")=TEXT((EDATE('Projektkostenkalkulation EP'!$B$8,7)+(GK$9-1)),"MM"),
             IF(
                        OR(
                                    TEXT((EDATE('Projektkostenkalkulation EP'!$B$8,7)+GK$9),"TTT") = "Sa",
                                    TEXT((EDATE('Projektkostenkalkulation EP'!$B$8,7)+GK$9),"TTT") = "So",
                                    IF(ISNA(VLOOKUP(EDATE('Projektkostenkalkulation EP'!$B$8,7)+GK$9,Datenquellen!$F$7:$H$45,3,FALSE))," ",VLOOKUP(EDATE('Projektkostenkalkulation EP'!$B$8,7)+GK$9,Datenquellen!$F$7:$H$45,3,FALSE))="X"
                                    ),
                          "X",
                          ""
                          ),
               "X"
            )</f>
        <v/>
      </c>
      <c r="GM81" s="227" t="str">
        <f xml:space="preserve"> IF(TEXT((EDATE('Projektkostenkalkulation EP'!$B$8,7)+GL$9),"MM")=TEXT((EDATE('Projektkostenkalkulation EP'!$B$8,7)+(GL$9-1)),"MM"),
             IF(
                        OR(
                                    TEXT((EDATE('Projektkostenkalkulation EP'!$B$8,7)+GL$9),"TTT") = "Sa",
                                    TEXT((EDATE('Projektkostenkalkulation EP'!$B$8,7)+GL$9),"TTT") = "So",
                                    IF(ISNA(VLOOKUP(EDATE('Projektkostenkalkulation EP'!$B$8,7)+GL$9,Datenquellen!$F$7:$H$45,3,FALSE))," ",VLOOKUP(EDATE('Projektkostenkalkulation EP'!$B$8,7)+GL$9,Datenquellen!$F$7:$H$45,3,FALSE))="X"
                                    ),
                          "X",
                          ""
                          ),
               "X"
            )</f>
        <v/>
      </c>
      <c r="GN81" s="227" t="str">
        <f xml:space="preserve"> IF(TEXT((EDATE('Projektkostenkalkulation EP'!$B$8,7)+GM$9),"MM")=TEXT((EDATE('Projektkostenkalkulation EP'!$B$8,7)+(GM$9-1)),"MM"),
             IF(
                        OR(
                                    TEXT((EDATE('Projektkostenkalkulation EP'!$B$8,7)+GM$9),"TTT") = "Sa",
                                    TEXT((EDATE('Projektkostenkalkulation EP'!$B$8,7)+GM$9),"TTT") = "So",
                                    IF(ISNA(VLOOKUP(EDATE('Projektkostenkalkulation EP'!$B$8,7)+GM$9,Datenquellen!$F$7:$H$45,3,FALSE))," ",VLOOKUP(EDATE('Projektkostenkalkulation EP'!$B$8,7)+GM$9,Datenquellen!$F$7:$H$45,3,FALSE))="X"
                                    ),
                          "X",
                          ""
                          ),
               "X"
            )</f>
        <v/>
      </c>
      <c r="GO81" s="227" t="str">
        <f xml:space="preserve"> IF(TEXT((EDATE('Projektkostenkalkulation EP'!$B$8,7)+GN$9),"MM")=TEXT((EDATE('Projektkostenkalkulation EP'!$B$8,7)+(GN$9-1)),"MM"),
             IF(
                        OR(
                                    TEXT((EDATE('Projektkostenkalkulation EP'!$B$8,7)+GN$9),"TTT") = "Sa",
                                    TEXT((EDATE('Projektkostenkalkulation EP'!$B$8,7)+GN$9),"TTT") = "So",
                                    IF(ISNA(VLOOKUP(EDATE('Projektkostenkalkulation EP'!$B$8,7)+GN$9,Datenquellen!$F$7:$H$45,3,FALSE))," ",VLOOKUP(EDATE('Projektkostenkalkulation EP'!$B$8,7)+GN$9,Datenquellen!$F$7:$H$45,3,FALSE))="X"
                                    ),
                          "X",
                          ""
                          ),
               "X"
            )</f>
        <v/>
      </c>
      <c r="GP81" s="227" t="str">
        <f xml:space="preserve"> IF(TEXT((EDATE('Projektkostenkalkulation EP'!$B$8,7)+GO$9),"MM")=TEXT((EDATE('Projektkostenkalkulation EP'!$B$8,7)+(GO$9-1)),"MM"),
             IF(
                        OR(
                                    TEXT((EDATE('Projektkostenkalkulation EP'!$B$8,7)+GO$9),"TTT") = "Sa",
                                    TEXT((EDATE('Projektkostenkalkulation EP'!$B$8,7)+GO$9),"TTT") = "So",
                                    IF(ISNA(VLOOKUP(EDATE('Projektkostenkalkulation EP'!$B$8,7)+GO$9,Datenquellen!$F$7:$H$45,3,FALSE))," ",VLOOKUP(EDATE('Projektkostenkalkulation EP'!$B$8,7)+GO$9,Datenquellen!$F$7:$H$45,3,FALSE))="X"
                                    ),
                          "X",
                          ""
                          ),
               "X"
            )</f>
        <v/>
      </c>
      <c r="GQ81" s="227" t="str">
        <f xml:space="preserve"> IF(TEXT((EDATE('Projektkostenkalkulation EP'!$B$8,7)+GP$9),"MM")=TEXT((EDATE('Projektkostenkalkulation EP'!$B$8,7)+(GP$9-1)),"MM"),
             IF(
                        OR(
                                    TEXT((EDATE('Projektkostenkalkulation EP'!$B$8,7)+GP$9),"TTT") = "Sa",
                                    TEXT((EDATE('Projektkostenkalkulation EP'!$B$8,7)+GP$9),"TTT") = "So",
                                    IF(ISNA(VLOOKUP(EDATE('Projektkostenkalkulation EP'!$B$8,7)+GP$9,Datenquellen!$F$7:$H$45,3,FALSE))," ",VLOOKUP(EDATE('Projektkostenkalkulation EP'!$B$8,7)+GP$9,Datenquellen!$F$7:$H$45,3,FALSE))="X"
                                    ),
                          "X",
                          ""
                          ),
               "X"
            )</f>
        <v>X</v>
      </c>
      <c r="GR81" s="227" t="str">
        <f xml:space="preserve"> IF(TEXT((EDATE('Projektkostenkalkulation EP'!$B$8,7)+GQ$9),"MM")=TEXT((EDATE('Projektkostenkalkulation EP'!$B$8,7)+(GQ$9-1)),"MM"),
             IF(
                        OR(
                                    TEXT((EDATE('Projektkostenkalkulation EP'!$B$8,7)+GQ$9),"TTT") = "Sa",
                                    TEXT((EDATE('Projektkostenkalkulation EP'!$B$8,7)+GQ$9),"TTT") = "So",
                                    IF(ISNA(VLOOKUP(EDATE('Projektkostenkalkulation EP'!$B$8,7)+GQ$9,Datenquellen!$F$7:$H$45,3,FALSE))," ",VLOOKUP(EDATE('Projektkostenkalkulation EP'!$B$8,7)+GQ$9,Datenquellen!$F$7:$H$45,3,FALSE))="X"
                                    ),
                          "X",
                          ""
                          ),
               "X"
            )</f>
        <v>X</v>
      </c>
      <c r="GS81" s="227" t="str">
        <f xml:space="preserve"> IF(TEXT((EDATE('Projektkostenkalkulation EP'!$B$8,7)+GR$9),"MM")=TEXT((EDATE('Projektkostenkalkulation EP'!$B$8,7)+(GR$9-1)),"MM"),
             IF(
                        OR(
                                    TEXT((EDATE('Projektkostenkalkulation EP'!$B$8,7)+GR$9),"TTT") = "Sa",
                                    TEXT((EDATE('Projektkostenkalkulation EP'!$B$8,7)+GR$9),"TTT") = "So",
                                    IF(ISNA(VLOOKUP(EDATE('Projektkostenkalkulation EP'!$B$8,7)+GR$9,Datenquellen!$F$7:$H$45,3,FALSE))," ",VLOOKUP(EDATE('Projektkostenkalkulation EP'!$B$8,7)+GR$9,Datenquellen!$F$7:$H$45,3,FALSE))="X"
                                    ),
                          "X",
                          ""
                          ),
               "X"
            )</f>
        <v/>
      </c>
      <c r="GT81" s="227" t="str">
        <f xml:space="preserve"> IF(TEXT((EDATE('Projektkostenkalkulation EP'!$B$8,7)+GS$9),"MM")=TEXT((EDATE('Projektkostenkalkulation EP'!$B$8,7)+(GS$9-1)),"MM"),
             IF(
                        OR(
                                    TEXT((EDATE('Projektkostenkalkulation EP'!$B$8,7)+GS$9),"TTT") = "Sa",
                                    TEXT((EDATE('Projektkostenkalkulation EP'!$B$8,7)+GS$9),"TTT") = "So",
                                    IF(ISNA(VLOOKUP(EDATE('Projektkostenkalkulation EP'!$B$8,7)+GS$9,Datenquellen!$F$7:$H$45,3,FALSE))," ",VLOOKUP(EDATE('Projektkostenkalkulation EP'!$B$8,7)+GS$9,Datenquellen!$F$7:$H$45,3,FALSE))="X"
                                    ),
                          "X",
                          ""
                          ),
               "X"
            )</f>
        <v/>
      </c>
      <c r="GU81" s="227" t="str">
        <f xml:space="preserve"> IF(TEXT((EDATE('Projektkostenkalkulation EP'!$B$8,7)+GT$9),"MM")=TEXT((EDATE('Projektkostenkalkulation EP'!$B$8,7)+(GT$9-1)),"MM"),
             IF(
                        OR(
                                    TEXT((EDATE('Projektkostenkalkulation EP'!$B$8,7)+GT$9),"TTT") = "Sa",
                                    TEXT((EDATE('Projektkostenkalkulation EP'!$B$8,7)+GT$9),"TTT") = "So",
                                    IF(ISNA(VLOOKUP(EDATE('Projektkostenkalkulation EP'!$B$8,7)+GT$9,Datenquellen!$F$7:$H$45,3,FALSE))," ",VLOOKUP(EDATE('Projektkostenkalkulation EP'!$B$8,7)+GT$9,Datenquellen!$F$7:$H$45,3,FALSE))="X"
                                    ),
                          "X",
                          ""
                          ),
               "X"
            )</f>
        <v/>
      </c>
      <c r="GV81" s="227" t="str">
        <f xml:space="preserve"> IF(TEXT((EDATE('Projektkostenkalkulation EP'!$B$8,7)+GU$9),"MM")=TEXT((EDATE('Projektkostenkalkulation EP'!$B$8,7)+(GU$9-1)),"MM"),
             IF(
                        OR(
                                    TEXT((EDATE('Projektkostenkalkulation EP'!$B$8,7)+GU$9),"TTT") = "Sa",
                                    TEXT((EDATE('Projektkostenkalkulation EP'!$B$8,7)+GU$9),"TTT") = "So",
                                    IF(ISNA(VLOOKUP(EDATE('Projektkostenkalkulation EP'!$B$8,7)+GU$9,Datenquellen!$F$7:$H$45,3,FALSE))," ",VLOOKUP(EDATE('Projektkostenkalkulation EP'!$B$8,7)+GU$9,Datenquellen!$F$7:$H$45,3,FALSE))="X"
                                    ),
                          "X",
                          ""
                          ),
               "X"
            )</f>
        <v/>
      </c>
      <c r="GW81" s="227" t="str">
        <f xml:space="preserve"> IF(TEXT((EDATE('Projektkostenkalkulation EP'!$B$8,7)+GV$9),"MM")=TEXT((EDATE('Projektkostenkalkulation EP'!$B$8,7)+(GV$9-1)),"MM"),
             IF(
                        OR(
                                    TEXT((EDATE('Projektkostenkalkulation EP'!$B$8,7)+GV$9),"TTT") = "Sa",
                                    TEXT((EDATE('Projektkostenkalkulation EP'!$B$8,7)+GV$9),"TTT") = "So",
                                    IF(ISNA(VLOOKUP(EDATE('Projektkostenkalkulation EP'!$B$8,7)+GV$9,Datenquellen!$F$7:$H$45,3,FALSE))," ",VLOOKUP(EDATE('Projektkostenkalkulation EP'!$B$8,7)+GV$9,Datenquellen!$F$7:$H$45,3,FALSE))="X"
                                    ),
                          "X",
                          ""
                          ),
               "X"
            )</f>
        <v/>
      </c>
      <c r="GX81" s="227" t="str">
        <f xml:space="preserve"> IF(TEXT((EDATE('Projektkostenkalkulation EP'!$B$8,7)+GW$9),"MM")=TEXT((EDATE('Projektkostenkalkulation EP'!$B$8,7)+(GW$9-1)),"MM"),
             IF(
                        OR(
                                    TEXT((EDATE('Projektkostenkalkulation EP'!$B$8,7)+GW$9),"TTT") = "Sa",
                                    TEXT((EDATE('Projektkostenkalkulation EP'!$B$8,7)+GW$9),"TTT") = "So",
                                    IF(ISNA(VLOOKUP(EDATE('Projektkostenkalkulation EP'!$B$8,7)+GW$9,Datenquellen!$F$7:$H$45,3,FALSE))," ",VLOOKUP(EDATE('Projektkostenkalkulation EP'!$B$8,7)+GW$9,Datenquellen!$F$7:$H$45,3,FALSE))="X"
                                    ),
                          "X",
                          ""
                          ),
               "X"
            )</f>
        <v>X</v>
      </c>
      <c r="GY81" s="227" t="str">
        <f xml:space="preserve"> IF(TEXT((EDATE('Projektkostenkalkulation EP'!$B$8,7)+GX$9),"MM")=TEXT((EDATE('Projektkostenkalkulation EP'!$B$8,7)+(GX$9-1)),"MM"),
             IF(
                        OR(
                                    TEXT((EDATE('Projektkostenkalkulation EP'!$B$8,7)+GX$9),"TTT") = "Sa",
                                    TEXT((EDATE('Projektkostenkalkulation EP'!$B$8,7)+GX$9),"TTT") = "So",
                                    IF(ISNA(VLOOKUP(EDATE('Projektkostenkalkulation EP'!$B$8,7)+GX$9,Datenquellen!$F$7:$H$45,3,FALSE))," ",VLOOKUP(EDATE('Projektkostenkalkulation EP'!$B$8,7)+GX$9,Datenquellen!$F$7:$H$45,3,FALSE))="X"
                                    ),
                          "X",
                          ""
                          ),
               "X"
            )</f>
        <v>X</v>
      </c>
      <c r="GZ81" s="227" t="str">
        <f xml:space="preserve"> IF(TEXT((EDATE('Projektkostenkalkulation EP'!$B$8,7)+GY$9),"MM")=TEXT((EDATE('Projektkostenkalkulation EP'!$B$8,7)+(GY$9-1)),"MM"),
             IF(
                        OR(
                                    TEXT((EDATE('Projektkostenkalkulation EP'!$B$8,7)+GY$9),"TTT") = "Sa",
                                    TEXT((EDATE('Projektkostenkalkulation EP'!$B$8,7)+GY$9),"TTT") = "So",
                                    IF(ISNA(VLOOKUP(EDATE('Projektkostenkalkulation EP'!$B$8,7)+GY$9,Datenquellen!$F$7:$H$45,3,FALSE))," ",VLOOKUP(EDATE('Projektkostenkalkulation EP'!$B$8,7)+GY$9,Datenquellen!$F$7:$H$45,3,FALSE))="X"
                                    ),
                          "X",
                          ""
                          ),
               "X"
            )</f>
        <v/>
      </c>
      <c r="HA81" s="227" t="str">
        <f xml:space="preserve"> IF(TEXT((EDATE('Projektkostenkalkulation EP'!$B$8,7)+GZ$9),"MM")=TEXT((EDATE('Projektkostenkalkulation EP'!$B$8,7)+(GZ$9-1)),"MM"),
             IF(
                        OR(
                                    TEXT((EDATE('Projektkostenkalkulation EP'!$B$8,7)+GZ$9),"TTT") = "Sa",
                                    TEXT((EDATE('Projektkostenkalkulation EP'!$B$8,7)+GZ$9),"TTT") = "So",
                                    IF(ISNA(VLOOKUP(EDATE('Projektkostenkalkulation EP'!$B$8,7)+GZ$9,Datenquellen!$F$7:$H$45,3,FALSE))," ",VLOOKUP(EDATE('Projektkostenkalkulation EP'!$B$8,7)+GZ$9,Datenquellen!$F$7:$H$45,3,FALSE))="X"
                                    ),
                          "X",
                          ""
                          ),
               "X"
            )</f>
        <v/>
      </c>
      <c r="HB81" s="227" t="str">
        <f xml:space="preserve"> IF(TEXT((EDATE('Projektkostenkalkulation EP'!$B$8,7)+HA$9),"MM")=TEXT((EDATE('Projektkostenkalkulation EP'!$B$8,7)+(HA$9-1)),"MM"),
             IF(
                        OR(
                                    TEXT((EDATE('Projektkostenkalkulation EP'!$B$8,7)+HA$9),"TTT") = "Sa",
                                    TEXT((EDATE('Projektkostenkalkulation EP'!$B$8,7)+HA$9),"TTT") = "So",
                                    IF(ISNA(VLOOKUP(EDATE('Projektkostenkalkulation EP'!$B$8,7)+HA$9,Datenquellen!$F$7:$H$45,3,FALSE))," ",VLOOKUP(EDATE('Projektkostenkalkulation EP'!$B$8,7)+HA$9,Datenquellen!$F$7:$H$45,3,FALSE))="X"
                                    ),
                          "X",
                          ""
                          ),
               "X"
            )</f>
        <v/>
      </c>
      <c r="HC81" s="227" t="str">
        <f xml:space="preserve"> IF(TEXT((EDATE('Projektkostenkalkulation EP'!$B$8,7)+HB$9),"MM")=TEXT((EDATE('Projektkostenkalkulation EP'!$B$8,7)+(HB$9-1)),"MM"),
             IF(
                        OR(
                                    TEXT((EDATE('Projektkostenkalkulation EP'!$B$8,7)+HB$9),"TTT") = "Sa",
                                    TEXT((EDATE('Projektkostenkalkulation EP'!$B$8,7)+HB$9),"TTT") = "So",
                                    IF(ISNA(VLOOKUP(EDATE('Projektkostenkalkulation EP'!$B$8,7)+HB$9,Datenquellen!$F$7:$H$45,3,FALSE))," ",VLOOKUP(EDATE('Projektkostenkalkulation EP'!$B$8,7)+HB$9,Datenquellen!$F$7:$H$45,3,FALSE))="X"
                                    ),
                          "X",
                          ""
                          ),
               "X"
            )</f>
        <v/>
      </c>
      <c r="HD81" s="227" t="str">
        <f xml:space="preserve"> IF(TEXT((EDATE('Projektkostenkalkulation EP'!$B$8,7)+HC$9),"MM")=TEXT((EDATE('Projektkostenkalkulation EP'!$B$8,7)+(HC$9-1)),"MM"),
             IF(
                        OR(
                                    TEXT((EDATE('Projektkostenkalkulation EP'!$B$8,7)+HC$9),"TTT") = "Sa",
                                    TEXT((EDATE('Projektkostenkalkulation EP'!$B$8,7)+HC$9),"TTT") = "So",
                                    IF(ISNA(VLOOKUP(EDATE('Projektkostenkalkulation EP'!$B$8,7)+HC$9,Datenquellen!$F$7:$H$45,3,FALSE))," ",VLOOKUP(EDATE('Projektkostenkalkulation EP'!$B$8,7)+HC$9,Datenquellen!$F$7:$H$45,3,FALSE))="X"
                                    ),
                          "X",
                          ""
                          ),
               "X"
            )</f>
        <v/>
      </c>
      <c r="HE81" s="228" t="str">
        <f xml:space="preserve"> IF(TEXT((EDATE('Projektkostenkalkulation EP'!$B$8,7)+HD$9),"MM")=TEXT((EDATE('Projektkostenkalkulation EP'!$B$8,7)+(HD$9-1)),"MM"),
             IF(
                        OR(
                                    TEXT((EDATE('Projektkostenkalkulation EP'!$B$8,7)+HD$9),"TTT") = "Sa",
                                    TEXT((EDATE('Projektkostenkalkulation EP'!$B$8,7)+HD$9),"TTT") = "So",
                                    IF(ISNA(VLOOKUP(EDATE('Projektkostenkalkulation EP'!$B$8,7)+HD$9,Datenquellen!$F$7:$H$45,3,FALSE))," ",VLOOKUP(EDATE('Projektkostenkalkulation EP'!$B$8,7)+HD$9,Datenquellen!$F$7:$H$45,3,FALSE))="X"
                                    ),
                          "X",
                          ""
                          ),
               "X"
            )</f>
        <v>X</v>
      </c>
      <c r="HF81" s="229"/>
      <c r="HG81" s="230"/>
      <c r="HH81" s="475"/>
    </row>
    <row r="82" spans="1:216" ht="21" customHeight="1" x14ac:dyDescent="0.2">
      <c r="A82" s="473"/>
      <c r="B82" s="231"/>
      <c r="C82" s="232" t="str">
        <f>IF(
            OR(
                     TEXT(EDATE('Projektkostenkalkulation EP'!$B$8,7),"TTT") = "Sa",
                     TEXT(EDATE('Projektkostenkalkulation EP'!$B$8,7),"TTT") = "So",
                     IF(ISNA(VLOOKUP(EDATE('Projektkostenkalkulation EP'!$B$8,7),Datenquellen!$F$7:$H$45,3,FALSE))," ",VLOOKUP(EDATE('Projektkostenkalkulation EP'!$B$8,7),Datenquellen!$F$7:$H$45,3,FALSE))="X"
                            ),
                    "X",
                    ""
            )</f>
        <v/>
      </c>
      <c r="D82" s="232" t="str">
        <f xml:space="preserve"> IF(TEXT((EDATE('Projektkostenkalkulation EP'!$B$8,7)+C$9),"MM")=TEXT((EDATE('Projektkostenkalkulation EP'!$B$8,7)+(C$9-1)),"MM"),
             IF(
                        OR(
                                    TEXT((EDATE('Projektkostenkalkulation EP'!$B$8,7)+C$9),"TTT") = "Sa",
                                    TEXT((EDATE('Projektkostenkalkulation EP'!$B$8,7)+C$9),"TTT") = "So",
                                    IF(ISNA(VLOOKUP(EDATE('Projektkostenkalkulation EP'!$B$8,7)+C$9,Datenquellen!$F$7:$H$45,3,FALSE))," ",VLOOKUP(EDATE('Projektkostenkalkulation EP'!$B$8,7)+C$9,Datenquellen!$F$7:$H$45,3,FALSE))="X"
                                    ),
                          "X",
                          ""
                          ),
               "X"
            )</f>
        <v/>
      </c>
      <c r="E82" s="232" t="str">
        <f xml:space="preserve"> IF(TEXT((EDATE('Projektkostenkalkulation EP'!$B$8,7)+D$9),"MM")=TEXT((EDATE('Projektkostenkalkulation EP'!$B$8,7)+(D$9-1)),"MM"),
             IF(
                        OR(
                                    TEXT((EDATE('Projektkostenkalkulation EP'!$B$8,7)+D$9),"TTT") = "Sa",
                                    TEXT((EDATE('Projektkostenkalkulation EP'!$B$8,7)+D$9),"TTT") = "So",
                                    IF(ISNA(VLOOKUP(EDATE('Projektkostenkalkulation EP'!$B$8,7)+D$9,Datenquellen!$F$7:$H$45,3,FALSE))," ",VLOOKUP(EDATE('Projektkostenkalkulation EP'!$B$8,7)+D$9,Datenquellen!$F$7:$H$45,3,FALSE))="X"
                                    ),
                          "X",
                          ""
                          ),
               "X"
            )</f>
        <v>X</v>
      </c>
      <c r="F82" s="232" t="str">
        <f xml:space="preserve"> IF(TEXT((EDATE('Projektkostenkalkulation EP'!$B$8,7)+E$9),"MM")=TEXT((EDATE('Projektkostenkalkulation EP'!$B$8,7)+(E$9-1)),"MM"),
             IF(
                        OR(
                                    TEXT((EDATE('Projektkostenkalkulation EP'!$B$8,7)+E$9),"TTT") = "Sa",
                                    TEXT((EDATE('Projektkostenkalkulation EP'!$B$8,7)+E$9),"TTT") = "So",
                                    IF(ISNA(VLOOKUP(EDATE('Projektkostenkalkulation EP'!$B$8,7)+E$9,Datenquellen!$F$7:$H$45,3,FALSE))," ",VLOOKUP(EDATE('Projektkostenkalkulation EP'!$B$8,7)+E$9,Datenquellen!$F$7:$H$45,3,FALSE))="X"
                                    ),
                          "X",
                          ""
                          ),
               "X"
            )</f>
        <v>X</v>
      </c>
      <c r="G82" s="232" t="str">
        <f xml:space="preserve"> IF(TEXT((EDATE('Projektkostenkalkulation EP'!$B$8,7)+F$9),"MM")=TEXT((EDATE('Projektkostenkalkulation EP'!$B$8,7)+(F$9-1)),"MM"),
             IF(
                        OR(
                                    TEXT((EDATE('Projektkostenkalkulation EP'!$B$8,7)+F$9),"TTT") = "Sa",
                                    TEXT((EDATE('Projektkostenkalkulation EP'!$B$8,7)+F$9),"TTT") = "So",
                                    IF(ISNA(VLOOKUP(EDATE('Projektkostenkalkulation EP'!$B$8,7)+F$9,Datenquellen!$F$7:$H$45,3,FALSE))," ",VLOOKUP(EDATE('Projektkostenkalkulation EP'!$B$8,7)+F$9,Datenquellen!$F$7:$H$45,3,FALSE))="X"
                                    ),
                          "X",
                          ""
                          ),
               "X"
            )</f>
        <v/>
      </c>
      <c r="H82" s="232" t="str">
        <f xml:space="preserve"> IF(TEXT((EDATE('Projektkostenkalkulation EP'!$B$8,7)+G$9),"MM")=TEXT((EDATE('Projektkostenkalkulation EP'!$B$8,7)+(G$9-1)),"MM"),
             IF(
                        OR(
                                    TEXT((EDATE('Projektkostenkalkulation EP'!$B$8,7)+G$9),"TTT") = "Sa",
                                    TEXT((EDATE('Projektkostenkalkulation EP'!$B$8,7)+G$9),"TTT") = "So",
                                    IF(ISNA(VLOOKUP(EDATE('Projektkostenkalkulation EP'!$B$8,7)+G$9,Datenquellen!$F$7:$H$45,3,FALSE))," ",VLOOKUP(EDATE('Projektkostenkalkulation EP'!$B$8,7)+G$9,Datenquellen!$F$7:$H$45,3,FALSE))="X"
                                    ),
                          "X",
                          ""
                          ),
               "X"
            )</f>
        <v/>
      </c>
      <c r="I82" s="232" t="str">
        <f xml:space="preserve"> IF(TEXT((EDATE('Projektkostenkalkulation EP'!$B$8,7)+H$9),"MM")=TEXT((EDATE('Projektkostenkalkulation EP'!$B$8,7)+(H$9-1)),"MM"),
             IF(
                        OR(
                                    TEXT((EDATE('Projektkostenkalkulation EP'!$B$8,7)+H$9),"TTT") = "Sa",
                                    TEXT((EDATE('Projektkostenkalkulation EP'!$B$8,7)+H$9),"TTT") = "So",
                                    IF(ISNA(VLOOKUP(EDATE('Projektkostenkalkulation EP'!$B$8,7)+H$9,Datenquellen!$F$7:$H$45,3,FALSE))," ",VLOOKUP(EDATE('Projektkostenkalkulation EP'!$B$8,7)+H$9,Datenquellen!$F$7:$H$45,3,FALSE))="X"
                                    ),
                          "X",
                          ""
                          ),
               "X"
            )</f>
        <v/>
      </c>
      <c r="J82" s="232" t="str">
        <f xml:space="preserve"> IF(TEXT((EDATE('Projektkostenkalkulation EP'!$B$8,7)+I$9),"MM")=TEXT((EDATE('Projektkostenkalkulation EP'!$B$8,7)+(I$9-1)),"MM"),
             IF(
                        OR(
                                    TEXT((EDATE('Projektkostenkalkulation EP'!$B$8,7)+I$9),"TTT") = "Sa",
                                    TEXT((EDATE('Projektkostenkalkulation EP'!$B$8,7)+I$9),"TTT") = "So",
                                    IF(ISNA(VLOOKUP(EDATE('Projektkostenkalkulation EP'!$B$8,7)+I$9,Datenquellen!$F$7:$H$45,3,FALSE))," ",VLOOKUP(EDATE('Projektkostenkalkulation EP'!$B$8,7)+I$9,Datenquellen!$F$7:$H$45,3,FALSE))="X"
                                    ),
                          "X",
                          ""
                          ),
               "X"
            )</f>
        <v/>
      </c>
      <c r="K82" s="232" t="str">
        <f xml:space="preserve"> IF(TEXT((EDATE('Projektkostenkalkulation EP'!$B$8,7)+J$9),"MM")=TEXT((EDATE('Projektkostenkalkulation EP'!$B$8,7)+(J$9-1)),"MM"),
             IF(
                        OR(
                                    TEXT((EDATE('Projektkostenkalkulation EP'!$B$8,7)+J$9),"TTT") = "Sa",
                                    TEXT((EDATE('Projektkostenkalkulation EP'!$B$8,7)+J$9),"TTT") = "So",
                                    IF(ISNA(VLOOKUP(EDATE('Projektkostenkalkulation EP'!$B$8,7)+J$9,Datenquellen!$F$7:$H$45,3,FALSE))," ",VLOOKUP(EDATE('Projektkostenkalkulation EP'!$B$8,7)+J$9,Datenquellen!$F$7:$H$45,3,FALSE))="X"
                                    ),
                          "X",
                          ""
                          ),
               "X"
            )</f>
        <v/>
      </c>
      <c r="L82" s="232" t="str">
        <f xml:space="preserve"> IF(TEXT((EDATE('Projektkostenkalkulation EP'!$B$8,7)+K$9),"MM")=TEXT((EDATE('Projektkostenkalkulation EP'!$B$8,7)+(K$9-1)),"MM"),
             IF(
                        OR(
                                    TEXT((EDATE('Projektkostenkalkulation EP'!$B$8,7)+K$9),"TTT") = "Sa",
                                    TEXT((EDATE('Projektkostenkalkulation EP'!$B$8,7)+K$9),"TTT") = "So",
                                    IF(ISNA(VLOOKUP(EDATE('Projektkostenkalkulation EP'!$B$8,7)+K$9,Datenquellen!$F$7:$H$45,3,FALSE))," ",VLOOKUP(EDATE('Projektkostenkalkulation EP'!$B$8,7)+K$9,Datenquellen!$F$7:$H$45,3,FALSE))="X"
                                    ),
                          "X",
                          ""
                          ),
               "X"
            )</f>
        <v>X</v>
      </c>
      <c r="M82" s="232" t="str">
        <f xml:space="preserve"> IF(TEXT((EDATE('Projektkostenkalkulation EP'!$B$8,7)+L$9),"MM")=TEXT((EDATE('Projektkostenkalkulation EP'!$B$8,7)+(L$9-1)),"MM"),
             IF(
                        OR(
                                    TEXT((EDATE('Projektkostenkalkulation EP'!$B$8,7)+L$9),"TTT") = "Sa",
                                    TEXT((EDATE('Projektkostenkalkulation EP'!$B$8,7)+L$9),"TTT") = "So",
                                    IF(ISNA(VLOOKUP(EDATE('Projektkostenkalkulation EP'!$B$8,7)+L$9,Datenquellen!$F$7:$H$45,3,FALSE))," ",VLOOKUP(EDATE('Projektkostenkalkulation EP'!$B$8,7)+L$9,Datenquellen!$F$7:$H$45,3,FALSE))="X"
                                    ),
                          "X",
                          ""
                          ),
               "X"
            )</f>
        <v>X</v>
      </c>
      <c r="N82" s="232" t="str">
        <f xml:space="preserve"> IF(TEXT((EDATE('Projektkostenkalkulation EP'!$B$8,7)+M$9),"MM")=TEXT((EDATE('Projektkostenkalkulation EP'!$B$8,7)+(M$9-1)),"MM"),
             IF(
                        OR(
                                    TEXT((EDATE('Projektkostenkalkulation EP'!$B$8,7)+M$9),"TTT") = "Sa",
                                    TEXT((EDATE('Projektkostenkalkulation EP'!$B$8,7)+M$9),"TTT") = "So",
                                    IF(ISNA(VLOOKUP(EDATE('Projektkostenkalkulation EP'!$B$8,7)+M$9,Datenquellen!$F$7:$H$45,3,FALSE))," ",VLOOKUP(EDATE('Projektkostenkalkulation EP'!$B$8,7)+M$9,Datenquellen!$F$7:$H$45,3,FALSE))="X"
                                    ),
                          "X",
                          ""
                          ),
               "X"
            )</f>
        <v/>
      </c>
      <c r="O82" s="232" t="str">
        <f xml:space="preserve"> IF(TEXT((EDATE('Projektkostenkalkulation EP'!$B$8,7)+N$9),"MM")=TEXT((EDATE('Projektkostenkalkulation EP'!$B$8,7)+(N$9-1)),"MM"),
             IF(
                        OR(
                                    TEXT((EDATE('Projektkostenkalkulation EP'!$B$8,7)+N$9),"TTT") = "Sa",
                                    TEXT((EDATE('Projektkostenkalkulation EP'!$B$8,7)+N$9),"TTT") = "So",
                                    IF(ISNA(VLOOKUP(EDATE('Projektkostenkalkulation EP'!$B$8,7)+N$9,Datenquellen!$F$7:$H$45,3,FALSE))," ",VLOOKUP(EDATE('Projektkostenkalkulation EP'!$B$8,7)+N$9,Datenquellen!$F$7:$H$45,3,FALSE))="X"
                                    ),
                          "X",
                          ""
                          ),
               "X"
            )</f>
        <v/>
      </c>
      <c r="P82" s="232" t="str">
        <f xml:space="preserve"> IF(TEXT((EDATE('Projektkostenkalkulation EP'!$B$8,7)+O$9),"MM")=TEXT((EDATE('Projektkostenkalkulation EP'!$B$8,7)+(O$9-1)),"MM"),
             IF(
                        OR(
                                    TEXT((EDATE('Projektkostenkalkulation EP'!$B$8,7)+O$9),"TTT") = "Sa",
                                    TEXT((EDATE('Projektkostenkalkulation EP'!$B$8,7)+O$9),"TTT") = "So",
                                    IF(ISNA(VLOOKUP(EDATE('Projektkostenkalkulation EP'!$B$8,7)+O$9,Datenquellen!$F$7:$H$45,3,FALSE))," ",VLOOKUP(EDATE('Projektkostenkalkulation EP'!$B$8,7)+O$9,Datenquellen!$F$7:$H$45,3,FALSE))="X"
                                    ),
                          "X",
                          ""
                          ),
               "X"
            )</f>
        <v/>
      </c>
      <c r="Q82" s="232" t="str">
        <f xml:space="preserve"> IF(TEXT((EDATE('Projektkostenkalkulation EP'!$B$8,7)+P$9),"MM")=TEXT((EDATE('Projektkostenkalkulation EP'!$B$8,7)+(P$9-1)),"MM"),
             IF(
                        OR(
                                    TEXT((EDATE('Projektkostenkalkulation EP'!$B$8,7)+P$9),"TTT") = "Sa",
                                    TEXT((EDATE('Projektkostenkalkulation EP'!$B$8,7)+P$9),"TTT") = "So",
                                    IF(ISNA(VLOOKUP(EDATE('Projektkostenkalkulation EP'!$B$8,7)+P$9,Datenquellen!$F$7:$H$45,3,FALSE))," ",VLOOKUP(EDATE('Projektkostenkalkulation EP'!$B$8,7)+P$9,Datenquellen!$F$7:$H$45,3,FALSE))="X"
                                    ),
                          "X",
                          ""
                          ),
               "X"
            )</f>
        <v/>
      </c>
      <c r="R82" s="232" t="str">
        <f xml:space="preserve"> IF(TEXT((EDATE('Projektkostenkalkulation EP'!$B$8,7)+Q$9),"MM")=TEXT((EDATE('Projektkostenkalkulation EP'!$B$8,7)+(Q$9-1)),"MM"),
             IF(
                        OR(
                                    TEXT((EDATE('Projektkostenkalkulation EP'!$B$8,7)+Q$9),"TTT") = "Sa",
                                    TEXT((EDATE('Projektkostenkalkulation EP'!$B$8,7)+Q$9),"TTT") = "So",
                                    IF(ISNA(VLOOKUP(EDATE('Projektkostenkalkulation EP'!$B$8,7)+Q$9,Datenquellen!$F$7:$H$45,3,FALSE))," ",VLOOKUP(EDATE('Projektkostenkalkulation EP'!$B$8,7)+Q$9,Datenquellen!$F$7:$H$45,3,FALSE))="X"
                                    ),
                          "X",
                          ""
                          ),
               "X"
            )</f>
        <v/>
      </c>
      <c r="S82" s="232" t="str">
        <f xml:space="preserve"> IF(TEXT((EDATE('Projektkostenkalkulation EP'!$B$8,7)+R$9),"MM")=TEXT((EDATE('Projektkostenkalkulation EP'!$B$8,7)+(R$9-1)),"MM"),
             IF(
                        OR(
                                    TEXT((EDATE('Projektkostenkalkulation EP'!$B$8,7)+R$9),"TTT") = "Sa",
                                    TEXT((EDATE('Projektkostenkalkulation EP'!$B$8,7)+R$9),"TTT") = "So",
                                    IF(ISNA(VLOOKUP(EDATE('Projektkostenkalkulation EP'!$B$8,7)+R$9,Datenquellen!$F$7:$H$45,3,FALSE))," ",VLOOKUP(EDATE('Projektkostenkalkulation EP'!$B$8,7)+R$9,Datenquellen!$F$7:$H$45,3,FALSE))="X"
                                    ),
                          "X",
                          ""
                          ),
               "X"
            )</f>
        <v>X</v>
      </c>
      <c r="T82" s="232" t="str">
        <f xml:space="preserve"> IF(TEXT((EDATE('Projektkostenkalkulation EP'!$B$8,7)+S$9),"MM")=TEXT((EDATE('Projektkostenkalkulation EP'!$B$8,7)+(S$9-1)),"MM"),
             IF(
                        OR(
                                    TEXT((EDATE('Projektkostenkalkulation EP'!$B$8,7)+S$9),"TTT") = "Sa",
                                    TEXT((EDATE('Projektkostenkalkulation EP'!$B$8,7)+S$9),"TTT") = "So",
                                    IF(ISNA(VLOOKUP(EDATE('Projektkostenkalkulation EP'!$B$8,7)+S$9,Datenquellen!$F$7:$H$45,3,FALSE))," ",VLOOKUP(EDATE('Projektkostenkalkulation EP'!$B$8,7)+S$9,Datenquellen!$F$7:$H$45,3,FALSE))="X"
                                    ),
                          "X",
                          ""
                          ),
               "X"
            )</f>
        <v>X</v>
      </c>
      <c r="U82" s="232" t="str">
        <f xml:space="preserve"> IF(TEXT((EDATE('Projektkostenkalkulation EP'!$B$8,7)+T$9),"MM")=TEXT((EDATE('Projektkostenkalkulation EP'!$B$8,7)+(T$9-1)),"MM"),
             IF(
                        OR(
                                    TEXT((EDATE('Projektkostenkalkulation EP'!$B$8,7)+T$9),"TTT") = "Sa",
                                    TEXT((EDATE('Projektkostenkalkulation EP'!$B$8,7)+T$9),"TTT") = "So",
                                    IF(ISNA(VLOOKUP(EDATE('Projektkostenkalkulation EP'!$B$8,7)+T$9,Datenquellen!$F$7:$H$45,3,FALSE))," ",VLOOKUP(EDATE('Projektkostenkalkulation EP'!$B$8,7)+T$9,Datenquellen!$F$7:$H$45,3,FALSE))="X"
                                    ),
                          "X",
                          ""
                          ),
               "X"
            )</f>
        <v/>
      </c>
      <c r="V82" s="232" t="str">
        <f xml:space="preserve"> IF(TEXT((EDATE('Projektkostenkalkulation EP'!$B$8,7)+U$9),"MM")=TEXT((EDATE('Projektkostenkalkulation EP'!$B$8,7)+(U$9-1)),"MM"),
             IF(
                        OR(
                                    TEXT((EDATE('Projektkostenkalkulation EP'!$B$8,7)+U$9),"TTT") = "Sa",
                                    TEXT((EDATE('Projektkostenkalkulation EP'!$B$8,7)+U$9),"TTT") = "So",
                                    IF(ISNA(VLOOKUP(EDATE('Projektkostenkalkulation EP'!$B$8,7)+U$9,Datenquellen!$F$7:$H$45,3,FALSE))," ",VLOOKUP(EDATE('Projektkostenkalkulation EP'!$B$8,7)+U$9,Datenquellen!$F$7:$H$45,3,FALSE))="X"
                                    ),
                          "X",
                          ""
                          ),
               "X"
            )</f>
        <v/>
      </c>
      <c r="W82" s="232" t="str">
        <f xml:space="preserve"> IF(TEXT((EDATE('Projektkostenkalkulation EP'!$B$8,7)+V$9),"MM")=TEXT((EDATE('Projektkostenkalkulation EP'!$B$8,7)+(V$9-1)),"MM"),
             IF(
                        OR(
                                    TEXT((EDATE('Projektkostenkalkulation EP'!$B$8,7)+V$9),"TTT") = "Sa",
                                    TEXT((EDATE('Projektkostenkalkulation EP'!$B$8,7)+V$9),"TTT") = "So",
                                    IF(ISNA(VLOOKUP(EDATE('Projektkostenkalkulation EP'!$B$8,7)+V$9,Datenquellen!$F$7:$H$45,3,FALSE))," ",VLOOKUP(EDATE('Projektkostenkalkulation EP'!$B$8,7)+V$9,Datenquellen!$F$7:$H$45,3,FALSE))="X"
                                    ),
                          "X",
                          ""
                          ),
               "X"
            )</f>
        <v/>
      </c>
      <c r="X82" s="232" t="str">
        <f xml:space="preserve"> IF(TEXT((EDATE('Projektkostenkalkulation EP'!$B$8,7)+W$9),"MM")=TEXT((EDATE('Projektkostenkalkulation EP'!$B$8,7)+(W$9-1)),"MM"),
             IF(
                        OR(
                                    TEXT((EDATE('Projektkostenkalkulation EP'!$B$8,7)+W$9),"TTT") = "Sa",
                                    TEXT((EDATE('Projektkostenkalkulation EP'!$B$8,7)+W$9),"TTT") = "So",
                                    IF(ISNA(VLOOKUP(EDATE('Projektkostenkalkulation EP'!$B$8,7)+W$9,Datenquellen!$F$7:$H$45,3,FALSE))," ",VLOOKUP(EDATE('Projektkostenkalkulation EP'!$B$8,7)+W$9,Datenquellen!$F$7:$H$45,3,FALSE))="X"
                                    ),
                          "X",
                          ""
                          ),
               "X"
            )</f>
        <v/>
      </c>
      <c r="Y82" s="232" t="str">
        <f xml:space="preserve"> IF(TEXT((EDATE('Projektkostenkalkulation EP'!$B$8,7)+X$9),"MM")=TEXT((EDATE('Projektkostenkalkulation EP'!$B$8,7)+(X$9-1)),"MM"),
             IF(
                        OR(
                                    TEXT((EDATE('Projektkostenkalkulation EP'!$B$8,7)+X$9),"TTT") = "Sa",
                                    TEXT((EDATE('Projektkostenkalkulation EP'!$B$8,7)+X$9),"TTT") = "So",
                                    IF(ISNA(VLOOKUP(EDATE('Projektkostenkalkulation EP'!$B$8,7)+X$9,Datenquellen!$F$7:$H$45,3,FALSE))," ",VLOOKUP(EDATE('Projektkostenkalkulation EP'!$B$8,7)+X$9,Datenquellen!$F$7:$H$45,3,FALSE))="X"
                                    ),
                          "X",
                          ""
                          ),
               "X"
            )</f>
        <v/>
      </c>
      <c r="Z82" s="232" t="str">
        <f xml:space="preserve"> IF(TEXT((EDATE('Projektkostenkalkulation EP'!$B$8,7)+Y$9),"MM")=TEXT((EDATE('Projektkostenkalkulation EP'!$B$8,7)+(Y$9-1)),"MM"),
             IF(
                        OR(
                                    TEXT((EDATE('Projektkostenkalkulation EP'!$B$8,7)+Y$9),"TTT") = "Sa",
                                    TEXT((EDATE('Projektkostenkalkulation EP'!$B$8,7)+Y$9),"TTT") = "So",
                                    IF(ISNA(VLOOKUP(EDATE('Projektkostenkalkulation EP'!$B$8,7)+Y$9,Datenquellen!$F$7:$H$45,3,FALSE))," ",VLOOKUP(EDATE('Projektkostenkalkulation EP'!$B$8,7)+Y$9,Datenquellen!$F$7:$H$45,3,FALSE))="X"
                                    ),
                          "X",
                          ""
                          ),
               "X"
            )</f>
        <v>X</v>
      </c>
      <c r="AA82" s="232" t="str">
        <f xml:space="preserve"> IF(TEXT((EDATE('Projektkostenkalkulation EP'!$B$8,7)+Z$9),"MM")=TEXT((EDATE('Projektkostenkalkulation EP'!$B$8,7)+(Z$9-1)),"MM"),
             IF(
                        OR(
                                    TEXT((EDATE('Projektkostenkalkulation EP'!$B$8,7)+Z$9),"TTT") = "Sa",
                                    TEXT((EDATE('Projektkostenkalkulation EP'!$B$8,7)+Z$9),"TTT") = "So",
                                    IF(ISNA(VLOOKUP(EDATE('Projektkostenkalkulation EP'!$B$8,7)+Z$9,Datenquellen!$F$7:$H$45,3,FALSE))," ",VLOOKUP(EDATE('Projektkostenkalkulation EP'!$B$8,7)+Z$9,Datenquellen!$F$7:$H$45,3,FALSE))="X"
                                    ),
                          "X",
                          ""
                          ),
               "X"
            )</f>
        <v>X</v>
      </c>
      <c r="AB82" s="232" t="str">
        <f xml:space="preserve"> IF(TEXT((EDATE('Projektkostenkalkulation EP'!$B$8,7)+AA$9),"MM")=TEXT((EDATE('Projektkostenkalkulation EP'!$B$8,7)+(AA$9-1)),"MM"),
             IF(
                        OR(
                                    TEXT((EDATE('Projektkostenkalkulation EP'!$B$8,7)+AA$9),"TTT") = "Sa",
                                    TEXT((EDATE('Projektkostenkalkulation EP'!$B$8,7)+AA$9),"TTT") = "So",
                                    IF(ISNA(VLOOKUP(EDATE('Projektkostenkalkulation EP'!$B$8,7)+AA$9,Datenquellen!$F$7:$H$45,3,FALSE))," ",VLOOKUP(EDATE('Projektkostenkalkulation EP'!$B$8,7)+AA$9,Datenquellen!$F$7:$H$45,3,FALSE))="X"
                                    ),
                          "X",
                          ""
                          ),
               "X"
            )</f>
        <v/>
      </c>
      <c r="AC82" s="232" t="str">
        <f xml:space="preserve"> IF(TEXT((EDATE('Projektkostenkalkulation EP'!$B$8,7)+AB$9),"MM")=TEXT((EDATE('Projektkostenkalkulation EP'!$B$8,7)+(AB$9-1)),"MM"),
             IF(
                        OR(
                                    TEXT((EDATE('Projektkostenkalkulation EP'!$B$8,7)+AB$9),"TTT") = "Sa",
                                    TEXT((EDATE('Projektkostenkalkulation EP'!$B$8,7)+AB$9),"TTT") = "So",
                                    IF(ISNA(VLOOKUP(EDATE('Projektkostenkalkulation EP'!$B$8,7)+AB$9,Datenquellen!$F$7:$H$45,3,FALSE))," ",VLOOKUP(EDATE('Projektkostenkalkulation EP'!$B$8,7)+AB$9,Datenquellen!$F$7:$H$45,3,FALSE))="X"
                                    ),
                          "X",
                          ""
                          ),
               "X"
            )</f>
        <v/>
      </c>
      <c r="AD82" s="232" t="str">
        <f xml:space="preserve"> IF(TEXT((EDATE('Projektkostenkalkulation EP'!$B$8,7)+AC$9),"MM")=TEXT((EDATE('Projektkostenkalkulation EP'!$B$8,7)+(AC$9-1)),"MM"),
             IF(
                        OR(
                                    TEXT((EDATE('Projektkostenkalkulation EP'!$B$8,7)+AC$9),"TTT") = "Sa",
                                    TEXT((EDATE('Projektkostenkalkulation EP'!$B$8,7)+AC$9),"TTT") = "So",
                                    IF(ISNA(VLOOKUP(EDATE('Projektkostenkalkulation EP'!$B$8,7)+AC$9,Datenquellen!$F$7:$H$45,3,FALSE))," ",VLOOKUP(EDATE('Projektkostenkalkulation EP'!$B$8,7)+AC$9,Datenquellen!$F$7:$H$45,3,FALSE))="X"
                                    ),
                          "X",
                          ""
                          ),
               "X"
            )</f>
        <v/>
      </c>
      <c r="AE82" s="232" t="str">
        <f xml:space="preserve"> IF(TEXT((EDATE('Projektkostenkalkulation EP'!$B$8,7)+AD$9),"MM")=TEXT((EDATE('Projektkostenkalkulation EP'!$B$8,7)+(AD$9-1)),"MM"),
             IF(
                        OR(
                                    TEXT((EDATE('Projektkostenkalkulation EP'!$B$8,7)+AD$9),"TTT") = "Sa",
                                    TEXT((EDATE('Projektkostenkalkulation EP'!$B$8,7)+AD$9),"TTT") = "So",
                                    IF(ISNA(VLOOKUP(EDATE('Projektkostenkalkulation EP'!$B$8,7)+AD$9,Datenquellen!$F$7:$H$45,3,FALSE))," ",VLOOKUP(EDATE('Projektkostenkalkulation EP'!$B$8,7)+AD$9,Datenquellen!$F$7:$H$45,3,FALSE))="X"
                                    ),
                          "X",
                          ""
                          ),
               "X"
            )</f>
        <v/>
      </c>
      <c r="AF82" s="232" t="str">
        <f xml:space="preserve"> IF(TEXT((EDATE('Projektkostenkalkulation EP'!$B$8,7)+AE$9),"MM")=TEXT((EDATE('Projektkostenkalkulation EP'!$B$8,7)+(AE$9-1)),"MM"),
             IF(
                        OR(
                                    TEXT((EDATE('Projektkostenkalkulation EP'!$B$8,7)+AE$9),"TTT") = "Sa",
                                    TEXT((EDATE('Projektkostenkalkulation EP'!$B$8,7)+AE$9),"TTT") = "So",
                                    IF(ISNA(VLOOKUP(EDATE('Projektkostenkalkulation EP'!$B$8,7)+AE$9,Datenquellen!$F$7:$H$45,3,FALSE))," ",VLOOKUP(EDATE('Projektkostenkalkulation EP'!$B$8,7)+AE$9,Datenquellen!$F$7:$H$45,3,FALSE))="X"
                                    ),
                          "X",
                          ""
                          ),
               "X"
            )</f>
        <v/>
      </c>
      <c r="AG82" s="232" t="str">
        <f xml:space="preserve"> IF(TEXT((EDATE('Projektkostenkalkulation EP'!$B$8,7)+AF$9),"MM")=TEXT((EDATE('Projektkostenkalkulation EP'!$B$8,7)+(AF$9-1)),"MM"),
             IF(
                        OR(
                                    TEXT((EDATE('Projektkostenkalkulation EP'!$B$8,7)+AF$9),"TTT") = "Sa",
                                    TEXT((EDATE('Projektkostenkalkulation EP'!$B$8,7)+AF$9),"TTT") = "So",
                                    IF(ISNA(VLOOKUP(EDATE('Projektkostenkalkulation EP'!$B$8,7)+AF$9,Datenquellen!$F$7:$H$45,3,FALSE))," ",VLOOKUP(EDATE('Projektkostenkalkulation EP'!$B$8,7)+AF$9,Datenquellen!$F$7:$H$45,3,FALSE))="X"
                                    ),
                          "X",
                          ""
                          ),
               "X"
            )</f>
        <v>X</v>
      </c>
      <c r="AH82" s="234"/>
      <c r="AI82" s="235"/>
      <c r="AJ82" s="476"/>
      <c r="AK82" s="473"/>
      <c r="AL82" s="231"/>
      <c r="AM82" s="232" t="str">
        <f>IF(
            OR(
                     TEXT(EDATE('Projektkostenkalkulation EP'!$B$8,7),"TTT") = "Sa",
                     TEXT(EDATE('Projektkostenkalkulation EP'!$B$8,7),"TTT") = "So",
                     IF(ISNA(VLOOKUP(EDATE('Projektkostenkalkulation EP'!$B$8,7),Datenquellen!$F$7:$H$45,3,FALSE))," ",VLOOKUP(EDATE('Projektkostenkalkulation EP'!$B$8,7),Datenquellen!$F$7:$H$45,3,FALSE))="X"
                            ),
                    "X",
                    ""
            )</f>
        <v/>
      </c>
      <c r="AN82" s="232" t="str">
        <f xml:space="preserve"> IF(TEXT((EDATE('Projektkostenkalkulation EP'!$B$8,7)+AM$9),"MM")=TEXT((EDATE('Projektkostenkalkulation EP'!$B$8,7)+(AM$9-1)),"MM"),
             IF(
                        OR(
                                    TEXT((EDATE('Projektkostenkalkulation EP'!$B$8,7)+AM$9),"TTT") = "Sa",
                                    TEXT((EDATE('Projektkostenkalkulation EP'!$B$8,7)+AM$9),"TTT") = "So",
                                    IF(ISNA(VLOOKUP(EDATE('Projektkostenkalkulation EP'!$B$8,7)+AM$9,Datenquellen!$F$7:$H$45,3,FALSE))," ",VLOOKUP(EDATE('Projektkostenkalkulation EP'!$B$8,7)+AM$9,Datenquellen!$F$7:$H$45,3,FALSE))="X"
                                    ),
                          "X",
                          ""
                          ),
               "X"
            )</f>
        <v/>
      </c>
      <c r="AO82" s="232" t="str">
        <f xml:space="preserve"> IF(TEXT((EDATE('Projektkostenkalkulation EP'!$B$8,7)+AN$9),"MM")=TEXT((EDATE('Projektkostenkalkulation EP'!$B$8,7)+(AN$9-1)),"MM"),
             IF(
                        OR(
                                    TEXT((EDATE('Projektkostenkalkulation EP'!$B$8,7)+AN$9),"TTT") = "Sa",
                                    TEXT((EDATE('Projektkostenkalkulation EP'!$B$8,7)+AN$9),"TTT") = "So",
                                    IF(ISNA(VLOOKUP(EDATE('Projektkostenkalkulation EP'!$B$8,7)+AN$9,Datenquellen!$F$7:$H$45,3,FALSE))," ",VLOOKUP(EDATE('Projektkostenkalkulation EP'!$B$8,7)+AN$9,Datenquellen!$F$7:$H$45,3,FALSE))="X"
                                    ),
                          "X",
                          ""
                          ),
               "X"
            )</f>
        <v>X</v>
      </c>
      <c r="AP82" s="232" t="str">
        <f xml:space="preserve"> IF(TEXT((EDATE('Projektkostenkalkulation EP'!$B$8,7)+AO$9),"MM")=TEXT((EDATE('Projektkostenkalkulation EP'!$B$8,7)+(AO$9-1)),"MM"),
             IF(
                        OR(
                                    TEXT((EDATE('Projektkostenkalkulation EP'!$B$8,7)+AO$9),"TTT") = "Sa",
                                    TEXT((EDATE('Projektkostenkalkulation EP'!$B$8,7)+AO$9),"TTT") = "So",
                                    IF(ISNA(VLOOKUP(EDATE('Projektkostenkalkulation EP'!$B$8,7)+AO$9,Datenquellen!$F$7:$H$45,3,FALSE))," ",VLOOKUP(EDATE('Projektkostenkalkulation EP'!$B$8,7)+AO$9,Datenquellen!$F$7:$H$45,3,FALSE))="X"
                                    ),
                          "X",
                          ""
                          ),
               "X"
            )</f>
        <v>X</v>
      </c>
      <c r="AQ82" s="232" t="str">
        <f xml:space="preserve"> IF(TEXT((EDATE('Projektkostenkalkulation EP'!$B$8,7)+AP$9),"MM")=TEXT((EDATE('Projektkostenkalkulation EP'!$B$8,7)+(AP$9-1)),"MM"),
             IF(
                        OR(
                                    TEXT((EDATE('Projektkostenkalkulation EP'!$B$8,7)+AP$9),"TTT") = "Sa",
                                    TEXT((EDATE('Projektkostenkalkulation EP'!$B$8,7)+AP$9),"TTT") = "So",
                                    IF(ISNA(VLOOKUP(EDATE('Projektkostenkalkulation EP'!$B$8,7)+AP$9,Datenquellen!$F$7:$H$45,3,FALSE))," ",VLOOKUP(EDATE('Projektkostenkalkulation EP'!$B$8,7)+AP$9,Datenquellen!$F$7:$H$45,3,FALSE))="X"
                                    ),
                          "X",
                          ""
                          ),
               "X"
            )</f>
        <v/>
      </c>
      <c r="AR82" s="232" t="str">
        <f xml:space="preserve"> IF(TEXT((EDATE('Projektkostenkalkulation EP'!$B$8,7)+AQ$9),"MM")=TEXT((EDATE('Projektkostenkalkulation EP'!$B$8,7)+(AQ$9-1)),"MM"),
             IF(
                        OR(
                                    TEXT((EDATE('Projektkostenkalkulation EP'!$B$8,7)+AQ$9),"TTT") = "Sa",
                                    TEXT((EDATE('Projektkostenkalkulation EP'!$B$8,7)+AQ$9),"TTT") = "So",
                                    IF(ISNA(VLOOKUP(EDATE('Projektkostenkalkulation EP'!$B$8,7)+AQ$9,Datenquellen!$F$7:$H$45,3,FALSE))," ",VLOOKUP(EDATE('Projektkostenkalkulation EP'!$B$8,7)+AQ$9,Datenquellen!$F$7:$H$45,3,FALSE))="X"
                                    ),
                          "X",
                          ""
                          ),
               "X"
            )</f>
        <v/>
      </c>
      <c r="AS82" s="232" t="str">
        <f xml:space="preserve"> IF(TEXT((EDATE('Projektkostenkalkulation EP'!$B$8,7)+AR$9),"MM")=TEXT((EDATE('Projektkostenkalkulation EP'!$B$8,7)+(AR$9-1)),"MM"),
             IF(
                        OR(
                                    TEXT((EDATE('Projektkostenkalkulation EP'!$B$8,7)+AR$9),"TTT") = "Sa",
                                    TEXT((EDATE('Projektkostenkalkulation EP'!$B$8,7)+AR$9),"TTT") = "So",
                                    IF(ISNA(VLOOKUP(EDATE('Projektkostenkalkulation EP'!$B$8,7)+AR$9,Datenquellen!$F$7:$H$45,3,FALSE))," ",VLOOKUP(EDATE('Projektkostenkalkulation EP'!$B$8,7)+AR$9,Datenquellen!$F$7:$H$45,3,FALSE))="X"
                                    ),
                          "X",
                          ""
                          ),
               "X"
            )</f>
        <v/>
      </c>
      <c r="AT82" s="232" t="str">
        <f xml:space="preserve"> IF(TEXT((EDATE('Projektkostenkalkulation EP'!$B$8,7)+AS$9),"MM")=TEXT((EDATE('Projektkostenkalkulation EP'!$B$8,7)+(AS$9-1)),"MM"),
             IF(
                        OR(
                                    TEXT((EDATE('Projektkostenkalkulation EP'!$B$8,7)+AS$9),"TTT") = "Sa",
                                    TEXT((EDATE('Projektkostenkalkulation EP'!$B$8,7)+AS$9),"TTT") = "So",
                                    IF(ISNA(VLOOKUP(EDATE('Projektkostenkalkulation EP'!$B$8,7)+AS$9,Datenquellen!$F$7:$H$45,3,FALSE))," ",VLOOKUP(EDATE('Projektkostenkalkulation EP'!$B$8,7)+AS$9,Datenquellen!$F$7:$H$45,3,FALSE))="X"
                                    ),
                          "X",
                          ""
                          ),
               "X"
            )</f>
        <v/>
      </c>
      <c r="AU82" s="232" t="str">
        <f xml:space="preserve"> IF(TEXT((EDATE('Projektkostenkalkulation EP'!$B$8,7)+AT$9),"MM")=TEXT((EDATE('Projektkostenkalkulation EP'!$B$8,7)+(AT$9-1)),"MM"),
             IF(
                        OR(
                                    TEXT((EDATE('Projektkostenkalkulation EP'!$B$8,7)+AT$9),"TTT") = "Sa",
                                    TEXT((EDATE('Projektkostenkalkulation EP'!$B$8,7)+AT$9),"TTT") = "So",
                                    IF(ISNA(VLOOKUP(EDATE('Projektkostenkalkulation EP'!$B$8,7)+AT$9,Datenquellen!$F$7:$H$45,3,FALSE))," ",VLOOKUP(EDATE('Projektkostenkalkulation EP'!$B$8,7)+AT$9,Datenquellen!$F$7:$H$45,3,FALSE))="X"
                                    ),
                          "X",
                          ""
                          ),
               "X"
            )</f>
        <v/>
      </c>
      <c r="AV82" s="232" t="str">
        <f xml:space="preserve"> IF(TEXT((EDATE('Projektkostenkalkulation EP'!$B$8,7)+AU$9),"MM")=TEXT((EDATE('Projektkostenkalkulation EP'!$B$8,7)+(AU$9-1)),"MM"),
             IF(
                        OR(
                                    TEXT((EDATE('Projektkostenkalkulation EP'!$B$8,7)+AU$9),"TTT") = "Sa",
                                    TEXT((EDATE('Projektkostenkalkulation EP'!$B$8,7)+AU$9),"TTT") = "So",
                                    IF(ISNA(VLOOKUP(EDATE('Projektkostenkalkulation EP'!$B$8,7)+AU$9,Datenquellen!$F$7:$H$45,3,FALSE))," ",VLOOKUP(EDATE('Projektkostenkalkulation EP'!$B$8,7)+AU$9,Datenquellen!$F$7:$H$45,3,FALSE))="X"
                                    ),
                          "X",
                          ""
                          ),
               "X"
            )</f>
        <v>X</v>
      </c>
      <c r="AW82" s="232" t="str">
        <f xml:space="preserve"> IF(TEXT((EDATE('Projektkostenkalkulation EP'!$B$8,7)+AV$9),"MM")=TEXT((EDATE('Projektkostenkalkulation EP'!$B$8,7)+(AV$9-1)),"MM"),
             IF(
                        OR(
                                    TEXT((EDATE('Projektkostenkalkulation EP'!$B$8,7)+AV$9),"TTT") = "Sa",
                                    TEXT((EDATE('Projektkostenkalkulation EP'!$B$8,7)+AV$9),"TTT") = "So",
                                    IF(ISNA(VLOOKUP(EDATE('Projektkostenkalkulation EP'!$B$8,7)+AV$9,Datenquellen!$F$7:$H$45,3,FALSE))," ",VLOOKUP(EDATE('Projektkostenkalkulation EP'!$B$8,7)+AV$9,Datenquellen!$F$7:$H$45,3,FALSE))="X"
                                    ),
                          "X",
                          ""
                          ),
               "X"
            )</f>
        <v>X</v>
      </c>
      <c r="AX82" s="232" t="str">
        <f xml:space="preserve"> IF(TEXT((EDATE('Projektkostenkalkulation EP'!$B$8,7)+AW$9),"MM")=TEXT((EDATE('Projektkostenkalkulation EP'!$B$8,7)+(AW$9-1)),"MM"),
             IF(
                        OR(
                                    TEXT((EDATE('Projektkostenkalkulation EP'!$B$8,7)+AW$9),"TTT") = "Sa",
                                    TEXT((EDATE('Projektkostenkalkulation EP'!$B$8,7)+AW$9),"TTT") = "So",
                                    IF(ISNA(VLOOKUP(EDATE('Projektkostenkalkulation EP'!$B$8,7)+AW$9,Datenquellen!$F$7:$H$45,3,FALSE))," ",VLOOKUP(EDATE('Projektkostenkalkulation EP'!$B$8,7)+AW$9,Datenquellen!$F$7:$H$45,3,FALSE))="X"
                                    ),
                          "X",
                          ""
                          ),
               "X"
            )</f>
        <v/>
      </c>
      <c r="AY82" s="232" t="str">
        <f xml:space="preserve"> IF(TEXT((EDATE('Projektkostenkalkulation EP'!$B$8,7)+AX$9),"MM")=TEXT((EDATE('Projektkostenkalkulation EP'!$B$8,7)+(AX$9-1)),"MM"),
             IF(
                        OR(
                                    TEXT((EDATE('Projektkostenkalkulation EP'!$B$8,7)+AX$9),"TTT") = "Sa",
                                    TEXT((EDATE('Projektkostenkalkulation EP'!$B$8,7)+AX$9),"TTT") = "So",
                                    IF(ISNA(VLOOKUP(EDATE('Projektkostenkalkulation EP'!$B$8,7)+AX$9,Datenquellen!$F$7:$H$45,3,FALSE))," ",VLOOKUP(EDATE('Projektkostenkalkulation EP'!$B$8,7)+AX$9,Datenquellen!$F$7:$H$45,3,FALSE))="X"
                                    ),
                          "X",
                          ""
                          ),
               "X"
            )</f>
        <v/>
      </c>
      <c r="AZ82" s="232" t="str">
        <f xml:space="preserve"> IF(TEXT((EDATE('Projektkostenkalkulation EP'!$B$8,7)+AY$9),"MM")=TEXT((EDATE('Projektkostenkalkulation EP'!$B$8,7)+(AY$9-1)),"MM"),
             IF(
                        OR(
                                    TEXT((EDATE('Projektkostenkalkulation EP'!$B$8,7)+AY$9),"TTT") = "Sa",
                                    TEXT((EDATE('Projektkostenkalkulation EP'!$B$8,7)+AY$9),"TTT") = "So",
                                    IF(ISNA(VLOOKUP(EDATE('Projektkostenkalkulation EP'!$B$8,7)+AY$9,Datenquellen!$F$7:$H$45,3,FALSE))," ",VLOOKUP(EDATE('Projektkostenkalkulation EP'!$B$8,7)+AY$9,Datenquellen!$F$7:$H$45,3,FALSE))="X"
                                    ),
                          "X",
                          ""
                          ),
               "X"
            )</f>
        <v/>
      </c>
      <c r="BA82" s="232" t="str">
        <f xml:space="preserve"> IF(TEXT((EDATE('Projektkostenkalkulation EP'!$B$8,7)+AZ$9),"MM")=TEXT((EDATE('Projektkostenkalkulation EP'!$B$8,7)+(AZ$9-1)),"MM"),
             IF(
                        OR(
                                    TEXT((EDATE('Projektkostenkalkulation EP'!$B$8,7)+AZ$9),"TTT") = "Sa",
                                    TEXT((EDATE('Projektkostenkalkulation EP'!$B$8,7)+AZ$9),"TTT") = "So",
                                    IF(ISNA(VLOOKUP(EDATE('Projektkostenkalkulation EP'!$B$8,7)+AZ$9,Datenquellen!$F$7:$H$45,3,FALSE))," ",VLOOKUP(EDATE('Projektkostenkalkulation EP'!$B$8,7)+AZ$9,Datenquellen!$F$7:$H$45,3,FALSE))="X"
                                    ),
                          "X",
                          ""
                          ),
               "X"
            )</f>
        <v/>
      </c>
      <c r="BB82" s="232" t="str">
        <f xml:space="preserve"> IF(TEXT((EDATE('Projektkostenkalkulation EP'!$B$8,7)+BA$9),"MM")=TEXT((EDATE('Projektkostenkalkulation EP'!$B$8,7)+(BA$9-1)),"MM"),
             IF(
                        OR(
                                    TEXT((EDATE('Projektkostenkalkulation EP'!$B$8,7)+BA$9),"TTT") = "Sa",
                                    TEXT((EDATE('Projektkostenkalkulation EP'!$B$8,7)+BA$9),"TTT") = "So",
                                    IF(ISNA(VLOOKUP(EDATE('Projektkostenkalkulation EP'!$B$8,7)+BA$9,Datenquellen!$F$7:$H$45,3,FALSE))," ",VLOOKUP(EDATE('Projektkostenkalkulation EP'!$B$8,7)+BA$9,Datenquellen!$F$7:$H$45,3,FALSE))="X"
                                    ),
                          "X",
                          ""
                          ),
               "X"
            )</f>
        <v/>
      </c>
      <c r="BC82" s="232" t="str">
        <f xml:space="preserve"> IF(TEXT((EDATE('Projektkostenkalkulation EP'!$B$8,7)+BB$9),"MM")=TEXT((EDATE('Projektkostenkalkulation EP'!$B$8,7)+(BB$9-1)),"MM"),
             IF(
                        OR(
                                    TEXT((EDATE('Projektkostenkalkulation EP'!$B$8,7)+BB$9),"TTT") = "Sa",
                                    TEXT((EDATE('Projektkostenkalkulation EP'!$B$8,7)+BB$9),"TTT") = "So",
                                    IF(ISNA(VLOOKUP(EDATE('Projektkostenkalkulation EP'!$B$8,7)+BB$9,Datenquellen!$F$7:$H$45,3,FALSE))," ",VLOOKUP(EDATE('Projektkostenkalkulation EP'!$B$8,7)+BB$9,Datenquellen!$F$7:$H$45,3,FALSE))="X"
                                    ),
                          "X",
                          ""
                          ),
               "X"
            )</f>
        <v>X</v>
      </c>
      <c r="BD82" s="232" t="str">
        <f xml:space="preserve"> IF(TEXT((EDATE('Projektkostenkalkulation EP'!$B$8,7)+BC$9),"MM")=TEXT((EDATE('Projektkostenkalkulation EP'!$B$8,7)+(BC$9-1)),"MM"),
             IF(
                        OR(
                                    TEXT((EDATE('Projektkostenkalkulation EP'!$B$8,7)+BC$9),"TTT") = "Sa",
                                    TEXT((EDATE('Projektkostenkalkulation EP'!$B$8,7)+BC$9),"TTT") = "So",
                                    IF(ISNA(VLOOKUP(EDATE('Projektkostenkalkulation EP'!$B$8,7)+BC$9,Datenquellen!$F$7:$H$45,3,FALSE))," ",VLOOKUP(EDATE('Projektkostenkalkulation EP'!$B$8,7)+BC$9,Datenquellen!$F$7:$H$45,3,FALSE))="X"
                                    ),
                          "X",
                          ""
                          ),
               "X"
            )</f>
        <v>X</v>
      </c>
      <c r="BE82" s="232" t="str">
        <f xml:space="preserve"> IF(TEXT((EDATE('Projektkostenkalkulation EP'!$B$8,7)+BD$9),"MM")=TEXT((EDATE('Projektkostenkalkulation EP'!$B$8,7)+(BD$9-1)),"MM"),
             IF(
                        OR(
                                    TEXT((EDATE('Projektkostenkalkulation EP'!$B$8,7)+BD$9),"TTT") = "Sa",
                                    TEXT((EDATE('Projektkostenkalkulation EP'!$B$8,7)+BD$9),"TTT") = "So",
                                    IF(ISNA(VLOOKUP(EDATE('Projektkostenkalkulation EP'!$B$8,7)+BD$9,Datenquellen!$F$7:$H$45,3,FALSE))," ",VLOOKUP(EDATE('Projektkostenkalkulation EP'!$B$8,7)+BD$9,Datenquellen!$F$7:$H$45,3,FALSE))="X"
                                    ),
                          "X",
                          ""
                          ),
               "X"
            )</f>
        <v/>
      </c>
      <c r="BF82" s="232" t="str">
        <f xml:space="preserve"> IF(TEXT((EDATE('Projektkostenkalkulation EP'!$B$8,7)+BE$9),"MM")=TEXT((EDATE('Projektkostenkalkulation EP'!$B$8,7)+(BE$9-1)),"MM"),
             IF(
                        OR(
                                    TEXT((EDATE('Projektkostenkalkulation EP'!$B$8,7)+BE$9),"TTT") = "Sa",
                                    TEXT((EDATE('Projektkostenkalkulation EP'!$B$8,7)+BE$9),"TTT") = "So",
                                    IF(ISNA(VLOOKUP(EDATE('Projektkostenkalkulation EP'!$B$8,7)+BE$9,Datenquellen!$F$7:$H$45,3,FALSE))," ",VLOOKUP(EDATE('Projektkostenkalkulation EP'!$B$8,7)+BE$9,Datenquellen!$F$7:$H$45,3,FALSE))="X"
                                    ),
                          "X",
                          ""
                          ),
               "X"
            )</f>
        <v/>
      </c>
      <c r="BG82" s="232" t="str">
        <f xml:space="preserve"> IF(TEXT((EDATE('Projektkostenkalkulation EP'!$B$8,7)+BF$9),"MM")=TEXT((EDATE('Projektkostenkalkulation EP'!$B$8,7)+(BF$9-1)),"MM"),
             IF(
                        OR(
                                    TEXT((EDATE('Projektkostenkalkulation EP'!$B$8,7)+BF$9),"TTT") = "Sa",
                                    TEXT((EDATE('Projektkostenkalkulation EP'!$B$8,7)+BF$9),"TTT") = "So",
                                    IF(ISNA(VLOOKUP(EDATE('Projektkostenkalkulation EP'!$B$8,7)+BF$9,Datenquellen!$F$7:$H$45,3,FALSE))," ",VLOOKUP(EDATE('Projektkostenkalkulation EP'!$B$8,7)+BF$9,Datenquellen!$F$7:$H$45,3,FALSE))="X"
                                    ),
                          "X",
                          ""
                          ),
               "X"
            )</f>
        <v/>
      </c>
      <c r="BH82" s="232" t="str">
        <f xml:space="preserve"> IF(TEXT((EDATE('Projektkostenkalkulation EP'!$B$8,7)+BG$9),"MM")=TEXT((EDATE('Projektkostenkalkulation EP'!$B$8,7)+(BG$9-1)),"MM"),
             IF(
                        OR(
                                    TEXT((EDATE('Projektkostenkalkulation EP'!$B$8,7)+BG$9),"TTT") = "Sa",
                                    TEXT((EDATE('Projektkostenkalkulation EP'!$B$8,7)+BG$9),"TTT") = "So",
                                    IF(ISNA(VLOOKUP(EDATE('Projektkostenkalkulation EP'!$B$8,7)+BG$9,Datenquellen!$F$7:$H$45,3,FALSE))," ",VLOOKUP(EDATE('Projektkostenkalkulation EP'!$B$8,7)+BG$9,Datenquellen!$F$7:$H$45,3,FALSE))="X"
                                    ),
                          "X",
                          ""
                          ),
               "X"
            )</f>
        <v/>
      </c>
      <c r="BI82" s="232" t="str">
        <f xml:space="preserve"> IF(TEXT((EDATE('Projektkostenkalkulation EP'!$B$8,7)+BH$9),"MM")=TEXT((EDATE('Projektkostenkalkulation EP'!$B$8,7)+(BH$9-1)),"MM"),
             IF(
                        OR(
                                    TEXT((EDATE('Projektkostenkalkulation EP'!$B$8,7)+BH$9),"TTT") = "Sa",
                                    TEXT((EDATE('Projektkostenkalkulation EP'!$B$8,7)+BH$9),"TTT") = "So",
                                    IF(ISNA(VLOOKUP(EDATE('Projektkostenkalkulation EP'!$B$8,7)+BH$9,Datenquellen!$F$7:$H$45,3,FALSE))," ",VLOOKUP(EDATE('Projektkostenkalkulation EP'!$B$8,7)+BH$9,Datenquellen!$F$7:$H$45,3,FALSE))="X"
                                    ),
                          "X",
                          ""
                          ),
               "X"
            )</f>
        <v/>
      </c>
      <c r="BJ82" s="232" t="str">
        <f xml:space="preserve"> IF(TEXT((EDATE('Projektkostenkalkulation EP'!$B$8,7)+BI$9),"MM")=TEXT((EDATE('Projektkostenkalkulation EP'!$B$8,7)+(BI$9-1)),"MM"),
             IF(
                        OR(
                                    TEXT((EDATE('Projektkostenkalkulation EP'!$B$8,7)+BI$9),"TTT") = "Sa",
                                    TEXT((EDATE('Projektkostenkalkulation EP'!$B$8,7)+BI$9),"TTT") = "So",
                                    IF(ISNA(VLOOKUP(EDATE('Projektkostenkalkulation EP'!$B$8,7)+BI$9,Datenquellen!$F$7:$H$45,3,FALSE))," ",VLOOKUP(EDATE('Projektkostenkalkulation EP'!$B$8,7)+BI$9,Datenquellen!$F$7:$H$45,3,FALSE))="X"
                                    ),
                          "X",
                          ""
                          ),
               "X"
            )</f>
        <v>X</v>
      </c>
      <c r="BK82" s="232" t="str">
        <f xml:space="preserve"> IF(TEXT((EDATE('Projektkostenkalkulation EP'!$B$8,7)+BJ$9),"MM")=TEXT((EDATE('Projektkostenkalkulation EP'!$B$8,7)+(BJ$9-1)),"MM"),
             IF(
                        OR(
                                    TEXT((EDATE('Projektkostenkalkulation EP'!$B$8,7)+BJ$9),"TTT") = "Sa",
                                    TEXT((EDATE('Projektkostenkalkulation EP'!$B$8,7)+BJ$9),"TTT") = "So",
                                    IF(ISNA(VLOOKUP(EDATE('Projektkostenkalkulation EP'!$B$8,7)+BJ$9,Datenquellen!$F$7:$H$45,3,FALSE))," ",VLOOKUP(EDATE('Projektkostenkalkulation EP'!$B$8,7)+BJ$9,Datenquellen!$F$7:$H$45,3,FALSE))="X"
                                    ),
                          "X",
                          ""
                          ),
               "X"
            )</f>
        <v>X</v>
      </c>
      <c r="BL82" s="232" t="str">
        <f xml:space="preserve"> IF(TEXT((EDATE('Projektkostenkalkulation EP'!$B$8,7)+BK$9),"MM")=TEXT((EDATE('Projektkostenkalkulation EP'!$B$8,7)+(BK$9-1)),"MM"),
             IF(
                        OR(
                                    TEXT((EDATE('Projektkostenkalkulation EP'!$B$8,7)+BK$9),"TTT") = "Sa",
                                    TEXT((EDATE('Projektkostenkalkulation EP'!$B$8,7)+BK$9),"TTT") = "So",
                                    IF(ISNA(VLOOKUP(EDATE('Projektkostenkalkulation EP'!$B$8,7)+BK$9,Datenquellen!$F$7:$H$45,3,FALSE))," ",VLOOKUP(EDATE('Projektkostenkalkulation EP'!$B$8,7)+BK$9,Datenquellen!$F$7:$H$45,3,FALSE))="X"
                                    ),
                          "X",
                          ""
                          ),
               "X"
            )</f>
        <v/>
      </c>
      <c r="BM82" s="232" t="str">
        <f xml:space="preserve"> IF(TEXT((EDATE('Projektkostenkalkulation EP'!$B$8,7)+BL$9),"MM")=TEXT((EDATE('Projektkostenkalkulation EP'!$B$8,7)+(BL$9-1)),"MM"),
             IF(
                        OR(
                                    TEXT((EDATE('Projektkostenkalkulation EP'!$B$8,7)+BL$9),"TTT") = "Sa",
                                    TEXT((EDATE('Projektkostenkalkulation EP'!$B$8,7)+BL$9),"TTT") = "So",
                                    IF(ISNA(VLOOKUP(EDATE('Projektkostenkalkulation EP'!$B$8,7)+BL$9,Datenquellen!$F$7:$H$45,3,FALSE))," ",VLOOKUP(EDATE('Projektkostenkalkulation EP'!$B$8,7)+BL$9,Datenquellen!$F$7:$H$45,3,FALSE))="X"
                                    ),
                          "X",
                          ""
                          ),
               "X"
            )</f>
        <v/>
      </c>
      <c r="BN82" s="232" t="str">
        <f xml:space="preserve"> IF(TEXT((EDATE('Projektkostenkalkulation EP'!$B$8,7)+BM$9),"MM")=TEXT((EDATE('Projektkostenkalkulation EP'!$B$8,7)+(BM$9-1)),"MM"),
             IF(
                        OR(
                                    TEXT((EDATE('Projektkostenkalkulation EP'!$B$8,7)+BM$9),"TTT") = "Sa",
                                    TEXT((EDATE('Projektkostenkalkulation EP'!$B$8,7)+BM$9),"TTT") = "So",
                                    IF(ISNA(VLOOKUP(EDATE('Projektkostenkalkulation EP'!$B$8,7)+BM$9,Datenquellen!$F$7:$H$45,3,FALSE))," ",VLOOKUP(EDATE('Projektkostenkalkulation EP'!$B$8,7)+BM$9,Datenquellen!$F$7:$H$45,3,FALSE))="X"
                                    ),
                          "X",
                          ""
                          ),
               "X"
            )</f>
        <v/>
      </c>
      <c r="BO82" s="232" t="str">
        <f xml:space="preserve"> IF(TEXT((EDATE('Projektkostenkalkulation EP'!$B$8,7)+BN$9),"MM")=TEXT((EDATE('Projektkostenkalkulation EP'!$B$8,7)+(BN$9-1)),"MM"),
             IF(
                        OR(
                                    TEXT((EDATE('Projektkostenkalkulation EP'!$B$8,7)+BN$9),"TTT") = "Sa",
                                    TEXT((EDATE('Projektkostenkalkulation EP'!$B$8,7)+BN$9),"TTT") = "So",
                                    IF(ISNA(VLOOKUP(EDATE('Projektkostenkalkulation EP'!$B$8,7)+BN$9,Datenquellen!$F$7:$H$45,3,FALSE))," ",VLOOKUP(EDATE('Projektkostenkalkulation EP'!$B$8,7)+BN$9,Datenquellen!$F$7:$H$45,3,FALSE))="X"
                                    ),
                          "X",
                          ""
                          ),
               "X"
            )</f>
        <v/>
      </c>
      <c r="BP82" s="232" t="str">
        <f xml:space="preserve"> IF(TEXT((EDATE('Projektkostenkalkulation EP'!$B$8,7)+BO$9),"MM")=TEXT((EDATE('Projektkostenkalkulation EP'!$B$8,7)+(BO$9-1)),"MM"),
             IF(
                        OR(
                                    TEXT((EDATE('Projektkostenkalkulation EP'!$B$8,7)+BO$9),"TTT") = "Sa",
                                    TEXT((EDATE('Projektkostenkalkulation EP'!$B$8,7)+BO$9),"TTT") = "So",
                                    IF(ISNA(VLOOKUP(EDATE('Projektkostenkalkulation EP'!$B$8,7)+BO$9,Datenquellen!$F$7:$H$45,3,FALSE))," ",VLOOKUP(EDATE('Projektkostenkalkulation EP'!$B$8,7)+BO$9,Datenquellen!$F$7:$H$45,3,FALSE))="X"
                                    ),
                          "X",
                          ""
                          ),
               "X"
            )</f>
        <v/>
      </c>
      <c r="BQ82" s="233" t="str">
        <f xml:space="preserve"> IF(TEXT((EDATE('Projektkostenkalkulation EP'!$B$8,7)+BP$9),"MM")=TEXT((EDATE('Projektkostenkalkulation EP'!$B$8,7)+(BP$9-1)),"MM"),
             IF(
                        OR(
                                    TEXT((EDATE('Projektkostenkalkulation EP'!$B$8,7)+BP$9),"TTT") = "Sa",
                                    TEXT((EDATE('Projektkostenkalkulation EP'!$B$8,7)+BP$9),"TTT") = "So",
                                    IF(ISNA(VLOOKUP(EDATE('Projektkostenkalkulation EP'!$B$8,7)+BP$9,Datenquellen!$F$7:$H$45,3,FALSE))," ",VLOOKUP(EDATE('Projektkostenkalkulation EP'!$B$8,7)+BP$9,Datenquellen!$F$7:$H$45,3,FALSE))="X"
                                    ),
                          "X",
                          ""
                          ),
               "X"
            )</f>
        <v>X</v>
      </c>
      <c r="BR82" s="234"/>
      <c r="BS82" s="235"/>
      <c r="BT82" s="476"/>
      <c r="BU82" s="473"/>
      <c r="BV82" s="231"/>
      <c r="BW82" s="232" t="str">
        <f>IF(
            OR(
                     TEXT(EDATE('Projektkostenkalkulation EP'!$B$8,7),"TTT") = "Sa",
                     TEXT(EDATE('Projektkostenkalkulation EP'!$B$8,7),"TTT") = "So",
                     IF(ISNA(VLOOKUP(EDATE('Projektkostenkalkulation EP'!$B$8,7),Datenquellen!$F$7:$H$45,3,FALSE))," ",VLOOKUP(EDATE('Projektkostenkalkulation EP'!$B$8,7),Datenquellen!$F$7:$H$45,3,FALSE))="X"
                            ),
                    "X",
                    ""
            )</f>
        <v/>
      </c>
      <c r="BX82" s="232" t="str">
        <f xml:space="preserve"> IF(TEXT((EDATE('Projektkostenkalkulation EP'!$B$8,7)+BW$9),"MM")=TEXT((EDATE('Projektkostenkalkulation EP'!$B$8,7)+(BW$9-1)),"MM"),
             IF(
                        OR(
                                    TEXT((EDATE('Projektkostenkalkulation EP'!$B$8,7)+BW$9),"TTT") = "Sa",
                                    TEXT((EDATE('Projektkostenkalkulation EP'!$B$8,7)+BW$9),"TTT") = "So",
                                    IF(ISNA(VLOOKUP(EDATE('Projektkostenkalkulation EP'!$B$8,7)+BW$9,Datenquellen!$F$7:$H$45,3,FALSE))," ",VLOOKUP(EDATE('Projektkostenkalkulation EP'!$B$8,7)+BW$9,Datenquellen!$F$7:$H$45,3,FALSE))="X"
                                    ),
                          "X",
                          ""
                          ),
               "X"
            )</f>
        <v/>
      </c>
      <c r="BY82" s="232" t="str">
        <f xml:space="preserve"> IF(TEXT((EDATE('Projektkostenkalkulation EP'!$B$8,7)+BX$9),"MM")=TEXT((EDATE('Projektkostenkalkulation EP'!$B$8,7)+(BX$9-1)),"MM"),
             IF(
                        OR(
                                    TEXT((EDATE('Projektkostenkalkulation EP'!$B$8,7)+BX$9),"TTT") = "Sa",
                                    TEXT((EDATE('Projektkostenkalkulation EP'!$B$8,7)+BX$9),"TTT") = "So",
                                    IF(ISNA(VLOOKUP(EDATE('Projektkostenkalkulation EP'!$B$8,7)+BX$9,Datenquellen!$F$7:$H$45,3,FALSE))," ",VLOOKUP(EDATE('Projektkostenkalkulation EP'!$B$8,7)+BX$9,Datenquellen!$F$7:$H$45,3,FALSE))="X"
                                    ),
                          "X",
                          ""
                          ),
               "X"
            )</f>
        <v>X</v>
      </c>
      <c r="BZ82" s="232" t="str">
        <f xml:space="preserve"> IF(TEXT((EDATE('Projektkostenkalkulation EP'!$B$8,7)+BY$9),"MM")=TEXT((EDATE('Projektkostenkalkulation EP'!$B$8,7)+(BY$9-1)),"MM"),
             IF(
                        OR(
                                    TEXT((EDATE('Projektkostenkalkulation EP'!$B$8,7)+BY$9),"TTT") = "Sa",
                                    TEXT((EDATE('Projektkostenkalkulation EP'!$B$8,7)+BY$9),"TTT") = "So",
                                    IF(ISNA(VLOOKUP(EDATE('Projektkostenkalkulation EP'!$B$8,7)+BY$9,Datenquellen!$F$7:$H$45,3,FALSE))," ",VLOOKUP(EDATE('Projektkostenkalkulation EP'!$B$8,7)+BY$9,Datenquellen!$F$7:$H$45,3,FALSE))="X"
                                    ),
                          "X",
                          ""
                          ),
               "X"
            )</f>
        <v>X</v>
      </c>
      <c r="CA82" s="232" t="str">
        <f xml:space="preserve"> IF(TEXT((EDATE('Projektkostenkalkulation EP'!$B$8,7)+BZ$9),"MM")=TEXT((EDATE('Projektkostenkalkulation EP'!$B$8,7)+(BZ$9-1)),"MM"),
             IF(
                        OR(
                                    TEXT((EDATE('Projektkostenkalkulation EP'!$B$8,7)+BZ$9),"TTT") = "Sa",
                                    TEXT((EDATE('Projektkostenkalkulation EP'!$B$8,7)+BZ$9),"TTT") = "So",
                                    IF(ISNA(VLOOKUP(EDATE('Projektkostenkalkulation EP'!$B$8,7)+BZ$9,Datenquellen!$F$7:$H$45,3,FALSE))," ",VLOOKUP(EDATE('Projektkostenkalkulation EP'!$B$8,7)+BZ$9,Datenquellen!$F$7:$H$45,3,FALSE))="X"
                                    ),
                          "X",
                          ""
                          ),
               "X"
            )</f>
        <v/>
      </c>
      <c r="CB82" s="232" t="str">
        <f xml:space="preserve"> IF(TEXT((EDATE('Projektkostenkalkulation EP'!$B$8,7)+CA$9),"MM")=TEXT((EDATE('Projektkostenkalkulation EP'!$B$8,7)+(CA$9-1)),"MM"),
             IF(
                        OR(
                                    TEXT((EDATE('Projektkostenkalkulation EP'!$B$8,7)+CA$9),"TTT") = "Sa",
                                    TEXT((EDATE('Projektkostenkalkulation EP'!$B$8,7)+CA$9),"TTT") = "So",
                                    IF(ISNA(VLOOKUP(EDATE('Projektkostenkalkulation EP'!$B$8,7)+CA$9,Datenquellen!$F$7:$H$45,3,FALSE))," ",VLOOKUP(EDATE('Projektkostenkalkulation EP'!$B$8,7)+CA$9,Datenquellen!$F$7:$H$45,3,FALSE))="X"
                                    ),
                          "X",
                          ""
                          ),
               "X"
            )</f>
        <v/>
      </c>
      <c r="CC82" s="232" t="str">
        <f xml:space="preserve"> IF(TEXT((EDATE('Projektkostenkalkulation EP'!$B$8,7)+CB$9),"MM")=TEXT((EDATE('Projektkostenkalkulation EP'!$B$8,7)+(CB$9-1)),"MM"),
             IF(
                        OR(
                                    TEXT((EDATE('Projektkostenkalkulation EP'!$B$8,7)+CB$9),"TTT") = "Sa",
                                    TEXT((EDATE('Projektkostenkalkulation EP'!$B$8,7)+CB$9),"TTT") = "So",
                                    IF(ISNA(VLOOKUP(EDATE('Projektkostenkalkulation EP'!$B$8,7)+CB$9,Datenquellen!$F$7:$H$45,3,FALSE))," ",VLOOKUP(EDATE('Projektkostenkalkulation EP'!$B$8,7)+CB$9,Datenquellen!$F$7:$H$45,3,FALSE))="X"
                                    ),
                          "X",
                          ""
                          ),
               "X"
            )</f>
        <v/>
      </c>
      <c r="CD82" s="232" t="str">
        <f xml:space="preserve"> IF(TEXT((EDATE('Projektkostenkalkulation EP'!$B$8,7)+CC$9),"MM")=TEXT((EDATE('Projektkostenkalkulation EP'!$B$8,7)+(CC$9-1)),"MM"),
             IF(
                        OR(
                                    TEXT((EDATE('Projektkostenkalkulation EP'!$B$8,7)+CC$9),"TTT") = "Sa",
                                    TEXT((EDATE('Projektkostenkalkulation EP'!$B$8,7)+CC$9),"TTT") = "So",
                                    IF(ISNA(VLOOKUP(EDATE('Projektkostenkalkulation EP'!$B$8,7)+CC$9,Datenquellen!$F$7:$H$45,3,FALSE))," ",VLOOKUP(EDATE('Projektkostenkalkulation EP'!$B$8,7)+CC$9,Datenquellen!$F$7:$H$45,3,FALSE))="X"
                                    ),
                          "X",
                          ""
                          ),
               "X"
            )</f>
        <v/>
      </c>
      <c r="CE82" s="232" t="str">
        <f xml:space="preserve"> IF(TEXT((EDATE('Projektkostenkalkulation EP'!$B$8,7)+CD$9),"MM")=TEXT((EDATE('Projektkostenkalkulation EP'!$B$8,7)+(CD$9-1)),"MM"),
             IF(
                        OR(
                                    TEXT((EDATE('Projektkostenkalkulation EP'!$B$8,7)+CD$9),"TTT") = "Sa",
                                    TEXT((EDATE('Projektkostenkalkulation EP'!$B$8,7)+CD$9),"TTT") = "So",
                                    IF(ISNA(VLOOKUP(EDATE('Projektkostenkalkulation EP'!$B$8,7)+CD$9,Datenquellen!$F$7:$H$45,3,FALSE))," ",VLOOKUP(EDATE('Projektkostenkalkulation EP'!$B$8,7)+CD$9,Datenquellen!$F$7:$H$45,3,FALSE))="X"
                                    ),
                          "X",
                          ""
                          ),
               "X"
            )</f>
        <v/>
      </c>
      <c r="CF82" s="232" t="str">
        <f xml:space="preserve"> IF(TEXT((EDATE('Projektkostenkalkulation EP'!$B$8,7)+CE$9),"MM")=TEXT((EDATE('Projektkostenkalkulation EP'!$B$8,7)+(CE$9-1)),"MM"),
             IF(
                        OR(
                                    TEXT((EDATE('Projektkostenkalkulation EP'!$B$8,7)+CE$9),"TTT") = "Sa",
                                    TEXT((EDATE('Projektkostenkalkulation EP'!$B$8,7)+CE$9),"TTT") = "So",
                                    IF(ISNA(VLOOKUP(EDATE('Projektkostenkalkulation EP'!$B$8,7)+CE$9,Datenquellen!$F$7:$H$45,3,FALSE))," ",VLOOKUP(EDATE('Projektkostenkalkulation EP'!$B$8,7)+CE$9,Datenquellen!$F$7:$H$45,3,FALSE))="X"
                                    ),
                          "X",
                          ""
                          ),
               "X"
            )</f>
        <v>X</v>
      </c>
      <c r="CG82" s="232" t="str">
        <f xml:space="preserve"> IF(TEXT((EDATE('Projektkostenkalkulation EP'!$B$8,7)+CF$9),"MM")=TEXT((EDATE('Projektkostenkalkulation EP'!$B$8,7)+(CF$9-1)),"MM"),
             IF(
                        OR(
                                    TEXT((EDATE('Projektkostenkalkulation EP'!$B$8,7)+CF$9),"TTT") = "Sa",
                                    TEXT((EDATE('Projektkostenkalkulation EP'!$B$8,7)+CF$9),"TTT") = "So",
                                    IF(ISNA(VLOOKUP(EDATE('Projektkostenkalkulation EP'!$B$8,7)+CF$9,Datenquellen!$F$7:$H$45,3,FALSE))," ",VLOOKUP(EDATE('Projektkostenkalkulation EP'!$B$8,7)+CF$9,Datenquellen!$F$7:$H$45,3,FALSE))="X"
                                    ),
                          "X",
                          ""
                          ),
               "X"
            )</f>
        <v>X</v>
      </c>
      <c r="CH82" s="232" t="str">
        <f xml:space="preserve"> IF(TEXT((EDATE('Projektkostenkalkulation EP'!$B$8,7)+CG$9),"MM")=TEXT((EDATE('Projektkostenkalkulation EP'!$B$8,7)+(CG$9-1)),"MM"),
             IF(
                        OR(
                                    TEXT((EDATE('Projektkostenkalkulation EP'!$B$8,7)+CG$9),"TTT") = "Sa",
                                    TEXT((EDATE('Projektkostenkalkulation EP'!$B$8,7)+CG$9),"TTT") = "So",
                                    IF(ISNA(VLOOKUP(EDATE('Projektkostenkalkulation EP'!$B$8,7)+CG$9,Datenquellen!$F$7:$H$45,3,FALSE))," ",VLOOKUP(EDATE('Projektkostenkalkulation EP'!$B$8,7)+CG$9,Datenquellen!$F$7:$H$45,3,FALSE))="X"
                                    ),
                          "X",
                          ""
                          ),
               "X"
            )</f>
        <v/>
      </c>
      <c r="CI82" s="232" t="str">
        <f xml:space="preserve"> IF(TEXT((EDATE('Projektkostenkalkulation EP'!$B$8,7)+CH$9),"MM")=TEXT((EDATE('Projektkostenkalkulation EP'!$B$8,7)+(CH$9-1)),"MM"),
             IF(
                        OR(
                                    TEXT((EDATE('Projektkostenkalkulation EP'!$B$8,7)+CH$9),"TTT") = "Sa",
                                    TEXT((EDATE('Projektkostenkalkulation EP'!$B$8,7)+CH$9),"TTT") = "So",
                                    IF(ISNA(VLOOKUP(EDATE('Projektkostenkalkulation EP'!$B$8,7)+CH$9,Datenquellen!$F$7:$H$45,3,FALSE))," ",VLOOKUP(EDATE('Projektkostenkalkulation EP'!$B$8,7)+CH$9,Datenquellen!$F$7:$H$45,3,FALSE))="X"
                                    ),
                          "X",
                          ""
                          ),
               "X"
            )</f>
        <v/>
      </c>
      <c r="CJ82" s="232" t="str">
        <f xml:space="preserve"> IF(TEXT((EDATE('Projektkostenkalkulation EP'!$B$8,7)+CI$9),"MM")=TEXT((EDATE('Projektkostenkalkulation EP'!$B$8,7)+(CI$9-1)),"MM"),
             IF(
                        OR(
                                    TEXT((EDATE('Projektkostenkalkulation EP'!$B$8,7)+CI$9),"TTT") = "Sa",
                                    TEXT((EDATE('Projektkostenkalkulation EP'!$B$8,7)+CI$9),"TTT") = "So",
                                    IF(ISNA(VLOOKUP(EDATE('Projektkostenkalkulation EP'!$B$8,7)+CI$9,Datenquellen!$F$7:$H$45,3,FALSE))," ",VLOOKUP(EDATE('Projektkostenkalkulation EP'!$B$8,7)+CI$9,Datenquellen!$F$7:$H$45,3,FALSE))="X"
                                    ),
                          "X",
                          ""
                          ),
               "X"
            )</f>
        <v/>
      </c>
      <c r="CK82" s="232" t="str">
        <f xml:space="preserve"> IF(TEXT((EDATE('Projektkostenkalkulation EP'!$B$8,7)+CJ$9),"MM")=TEXT((EDATE('Projektkostenkalkulation EP'!$B$8,7)+(CJ$9-1)),"MM"),
             IF(
                        OR(
                                    TEXT((EDATE('Projektkostenkalkulation EP'!$B$8,7)+CJ$9),"TTT") = "Sa",
                                    TEXT((EDATE('Projektkostenkalkulation EP'!$B$8,7)+CJ$9),"TTT") = "So",
                                    IF(ISNA(VLOOKUP(EDATE('Projektkostenkalkulation EP'!$B$8,7)+CJ$9,Datenquellen!$F$7:$H$45,3,FALSE))," ",VLOOKUP(EDATE('Projektkostenkalkulation EP'!$B$8,7)+CJ$9,Datenquellen!$F$7:$H$45,3,FALSE))="X"
                                    ),
                          "X",
                          ""
                          ),
               "X"
            )</f>
        <v/>
      </c>
      <c r="CL82" s="232" t="str">
        <f xml:space="preserve"> IF(TEXT((EDATE('Projektkostenkalkulation EP'!$B$8,7)+CK$9),"MM")=TEXT((EDATE('Projektkostenkalkulation EP'!$B$8,7)+(CK$9-1)),"MM"),
             IF(
                        OR(
                                    TEXT((EDATE('Projektkostenkalkulation EP'!$B$8,7)+CK$9),"TTT") = "Sa",
                                    TEXT((EDATE('Projektkostenkalkulation EP'!$B$8,7)+CK$9),"TTT") = "So",
                                    IF(ISNA(VLOOKUP(EDATE('Projektkostenkalkulation EP'!$B$8,7)+CK$9,Datenquellen!$F$7:$H$45,3,FALSE))," ",VLOOKUP(EDATE('Projektkostenkalkulation EP'!$B$8,7)+CK$9,Datenquellen!$F$7:$H$45,3,FALSE))="X"
                                    ),
                          "X",
                          ""
                          ),
               "X"
            )</f>
        <v/>
      </c>
      <c r="CM82" s="232" t="str">
        <f xml:space="preserve"> IF(TEXT((EDATE('Projektkostenkalkulation EP'!$B$8,7)+CL$9),"MM")=TEXT((EDATE('Projektkostenkalkulation EP'!$B$8,7)+(CL$9-1)),"MM"),
             IF(
                        OR(
                                    TEXT((EDATE('Projektkostenkalkulation EP'!$B$8,7)+CL$9),"TTT") = "Sa",
                                    TEXT((EDATE('Projektkostenkalkulation EP'!$B$8,7)+CL$9),"TTT") = "So",
                                    IF(ISNA(VLOOKUP(EDATE('Projektkostenkalkulation EP'!$B$8,7)+CL$9,Datenquellen!$F$7:$H$45,3,FALSE))," ",VLOOKUP(EDATE('Projektkostenkalkulation EP'!$B$8,7)+CL$9,Datenquellen!$F$7:$H$45,3,FALSE))="X"
                                    ),
                          "X",
                          ""
                          ),
               "X"
            )</f>
        <v>X</v>
      </c>
      <c r="CN82" s="232" t="str">
        <f xml:space="preserve"> IF(TEXT((EDATE('Projektkostenkalkulation EP'!$B$8,7)+CM$9),"MM")=TEXT((EDATE('Projektkostenkalkulation EP'!$B$8,7)+(CM$9-1)),"MM"),
             IF(
                        OR(
                                    TEXT((EDATE('Projektkostenkalkulation EP'!$B$8,7)+CM$9),"TTT") = "Sa",
                                    TEXT((EDATE('Projektkostenkalkulation EP'!$B$8,7)+CM$9),"TTT") = "So",
                                    IF(ISNA(VLOOKUP(EDATE('Projektkostenkalkulation EP'!$B$8,7)+CM$9,Datenquellen!$F$7:$H$45,3,FALSE))," ",VLOOKUP(EDATE('Projektkostenkalkulation EP'!$B$8,7)+CM$9,Datenquellen!$F$7:$H$45,3,FALSE))="X"
                                    ),
                          "X",
                          ""
                          ),
               "X"
            )</f>
        <v>X</v>
      </c>
      <c r="CO82" s="232" t="str">
        <f xml:space="preserve"> IF(TEXT((EDATE('Projektkostenkalkulation EP'!$B$8,7)+CN$9),"MM")=TEXT((EDATE('Projektkostenkalkulation EP'!$B$8,7)+(CN$9-1)),"MM"),
             IF(
                        OR(
                                    TEXT((EDATE('Projektkostenkalkulation EP'!$B$8,7)+CN$9),"TTT") = "Sa",
                                    TEXT((EDATE('Projektkostenkalkulation EP'!$B$8,7)+CN$9),"TTT") = "So",
                                    IF(ISNA(VLOOKUP(EDATE('Projektkostenkalkulation EP'!$B$8,7)+CN$9,Datenquellen!$F$7:$H$45,3,FALSE))," ",VLOOKUP(EDATE('Projektkostenkalkulation EP'!$B$8,7)+CN$9,Datenquellen!$F$7:$H$45,3,FALSE))="X"
                                    ),
                          "X",
                          ""
                          ),
               "X"
            )</f>
        <v/>
      </c>
      <c r="CP82" s="232" t="str">
        <f xml:space="preserve"> IF(TEXT((EDATE('Projektkostenkalkulation EP'!$B$8,7)+CO$9),"MM")=TEXT((EDATE('Projektkostenkalkulation EP'!$B$8,7)+(CO$9-1)),"MM"),
             IF(
                        OR(
                                    TEXT((EDATE('Projektkostenkalkulation EP'!$B$8,7)+CO$9),"TTT") = "Sa",
                                    TEXT((EDATE('Projektkostenkalkulation EP'!$B$8,7)+CO$9),"TTT") = "So",
                                    IF(ISNA(VLOOKUP(EDATE('Projektkostenkalkulation EP'!$B$8,7)+CO$9,Datenquellen!$F$7:$H$45,3,FALSE))," ",VLOOKUP(EDATE('Projektkostenkalkulation EP'!$B$8,7)+CO$9,Datenquellen!$F$7:$H$45,3,FALSE))="X"
                                    ),
                          "X",
                          ""
                          ),
               "X"
            )</f>
        <v/>
      </c>
      <c r="CQ82" s="232" t="str">
        <f xml:space="preserve"> IF(TEXT((EDATE('Projektkostenkalkulation EP'!$B$8,7)+CP$9),"MM")=TEXT((EDATE('Projektkostenkalkulation EP'!$B$8,7)+(CP$9-1)),"MM"),
             IF(
                        OR(
                                    TEXT((EDATE('Projektkostenkalkulation EP'!$B$8,7)+CP$9),"TTT") = "Sa",
                                    TEXT((EDATE('Projektkostenkalkulation EP'!$B$8,7)+CP$9),"TTT") = "So",
                                    IF(ISNA(VLOOKUP(EDATE('Projektkostenkalkulation EP'!$B$8,7)+CP$9,Datenquellen!$F$7:$H$45,3,FALSE))," ",VLOOKUP(EDATE('Projektkostenkalkulation EP'!$B$8,7)+CP$9,Datenquellen!$F$7:$H$45,3,FALSE))="X"
                                    ),
                          "X",
                          ""
                          ),
               "X"
            )</f>
        <v/>
      </c>
      <c r="CR82" s="232" t="str">
        <f xml:space="preserve"> IF(TEXT((EDATE('Projektkostenkalkulation EP'!$B$8,7)+CQ$9),"MM")=TEXT((EDATE('Projektkostenkalkulation EP'!$B$8,7)+(CQ$9-1)),"MM"),
             IF(
                        OR(
                                    TEXT((EDATE('Projektkostenkalkulation EP'!$B$8,7)+CQ$9),"TTT") = "Sa",
                                    TEXT((EDATE('Projektkostenkalkulation EP'!$B$8,7)+CQ$9),"TTT") = "So",
                                    IF(ISNA(VLOOKUP(EDATE('Projektkostenkalkulation EP'!$B$8,7)+CQ$9,Datenquellen!$F$7:$H$45,3,FALSE))," ",VLOOKUP(EDATE('Projektkostenkalkulation EP'!$B$8,7)+CQ$9,Datenquellen!$F$7:$H$45,3,FALSE))="X"
                                    ),
                          "X",
                          ""
                          ),
               "X"
            )</f>
        <v/>
      </c>
      <c r="CS82" s="232" t="str">
        <f xml:space="preserve"> IF(TEXT((EDATE('Projektkostenkalkulation EP'!$B$8,7)+CR$9),"MM")=TEXT((EDATE('Projektkostenkalkulation EP'!$B$8,7)+(CR$9-1)),"MM"),
             IF(
                        OR(
                                    TEXT((EDATE('Projektkostenkalkulation EP'!$B$8,7)+CR$9),"TTT") = "Sa",
                                    TEXT((EDATE('Projektkostenkalkulation EP'!$B$8,7)+CR$9),"TTT") = "So",
                                    IF(ISNA(VLOOKUP(EDATE('Projektkostenkalkulation EP'!$B$8,7)+CR$9,Datenquellen!$F$7:$H$45,3,FALSE))," ",VLOOKUP(EDATE('Projektkostenkalkulation EP'!$B$8,7)+CR$9,Datenquellen!$F$7:$H$45,3,FALSE))="X"
                                    ),
                          "X",
                          ""
                          ),
               "X"
            )</f>
        <v/>
      </c>
      <c r="CT82" s="232" t="str">
        <f xml:space="preserve"> IF(TEXT((EDATE('Projektkostenkalkulation EP'!$B$8,7)+CS$9),"MM")=TEXT((EDATE('Projektkostenkalkulation EP'!$B$8,7)+(CS$9-1)),"MM"),
             IF(
                        OR(
                                    TEXT((EDATE('Projektkostenkalkulation EP'!$B$8,7)+CS$9),"TTT") = "Sa",
                                    TEXT((EDATE('Projektkostenkalkulation EP'!$B$8,7)+CS$9),"TTT") = "So",
                                    IF(ISNA(VLOOKUP(EDATE('Projektkostenkalkulation EP'!$B$8,7)+CS$9,Datenquellen!$F$7:$H$45,3,FALSE))," ",VLOOKUP(EDATE('Projektkostenkalkulation EP'!$B$8,7)+CS$9,Datenquellen!$F$7:$H$45,3,FALSE))="X"
                                    ),
                          "X",
                          ""
                          ),
               "X"
            )</f>
        <v>X</v>
      </c>
      <c r="CU82" s="232" t="str">
        <f xml:space="preserve"> IF(TEXT((EDATE('Projektkostenkalkulation EP'!$B$8,7)+CT$9),"MM")=TEXT((EDATE('Projektkostenkalkulation EP'!$B$8,7)+(CT$9-1)),"MM"),
             IF(
                        OR(
                                    TEXT((EDATE('Projektkostenkalkulation EP'!$B$8,7)+CT$9),"TTT") = "Sa",
                                    TEXT((EDATE('Projektkostenkalkulation EP'!$B$8,7)+CT$9),"TTT") = "So",
                                    IF(ISNA(VLOOKUP(EDATE('Projektkostenkalkulation EP'!$B$8,7)+CT$9,Datenquellen!$F$7:$H$45,3,FALSE))," ",VLOOKUP(EDATE('Projektkostenkalkulation EP'!$B$8,7)+CT$9,Datenquellen!$F$7:$H$45,3,FALSE))="X"
                                    ),
                          "X",
                          ""
                          ),
               "X"
            )</f>
        <v>X</v>
      </c>
      <c r="CV82" s="232" t="str">
        <f xml:space="preserve"> IF(TEXT((EDATE('Projektkostenkalkulation EP'!$B$8,7)+CU$9),"MM")=TEXT((EDATE('Projektkostenkalkulation EP'!$B$8,7)+(CU$9-1)),"MM"),
             IF(
                        OR(
                                    TEXT((EDATE('Projektkostenkalkulation EP'!$B$8,7)+CU$9),"TTT") = "Sa",
                                    TEXT((EDATE('Projektkostenkalkulation EP'!$B$8,7)+CU$9),"TTT") = "So",
                                    IF(ISNA(VLOOKUP(EDATE('Projektkostenkalkulation EP'!$B$8,7)+CU$9,Datenquellen!$F$7:$H$45,3,FALSE))," ",VLOOKUP(EDATE('Projektkostenkalkulation EP'!$B$8,7)+CU$9,Datenquellen!$F$7:$H$45,3,FALSE))="X"
                                    ),
                          "X",
                          ""
                          ),
               "X"
            )</f>
        <v/>
      </c>
      <c r="CW82" s="232" t="str">
        <f xml:space="preserve"> IF(TEXT((EDATE('Projektkostenkalkulation EP'!$B$8,7)+CV$9),"MM")=TEXT((EDATE('Projektkostenkalkulation EP'!$B$8,7)+(CV$9-1)),"MM"),
             IF(
                        OR(
                                    TEXT((EDATE('Projektkostenkalkulation EP'!$B$8,7)+CV$9),"TTT") = "Sa",
                                    TEXT((EDATE('Projektkostenkalkulation EP'!$B$8,7)+CV$9),"TTT") = "So",
                                    IF(ISNA(VLOOKUP(EDATE('Projektkostenkalkulation EP'!$B$8,7)+CV$9,Datenquellen!$F$7:$H$45,3,FALSE))," ",VLOOKUP(EDATE('Projektkostenkalkulation EP'!$B$8,7)+CV$9,Datenquellen!$F$7:$H$45,3,FALSE))="X"
                                    ),
                          "X",
                          ""
                          ),
               "X"
            )</f>
        <v/>
      </c>
      <c r="CX82" s="232" t="str">
        <f xml:space="preserve"> IF(TEXT((EDATE('Projektkostenkalkulation EP'!$B$8,7)+CW$9),"MM")=TEXT((EDATE('Projektkostenkalkulation EP'!$B$8,7)+(CW$9-1)),"MM"),
             IF(
                        OR(
                                    TEXT((EDATE('Projektkostenkalkulation EP'!$B$8,7)+CW$9),"TTT") = "Sa",
                                    TEXT((EDATE('Projektkostenkalkulation EP'!$B$8,7)+CW$9),"TTT") = "So",
                                    IF(ISNA(VLOOKUP(EDATE('Projektkostenkalkulation EP'!$B$8,7)+CW$9,Datenquellen!$F$7:$H$45,3,FALSE))," ",VLOOKUP(EDATE('Projektkostenkalkulation EP'!$B$8,7)+CW$9,Datenquellen!$F$7:$H$45,3,FALSE))="X"
                                    ),
                          "X",
                          ""
                          ),
               "X"
            )</f>
        <v/>
      </c>
      <c r="CY82" s="232" t="str">
        <f xml:space="preserve"> IF(TEXT((EDATE('Projektkostenkalkulation EP'!$B$8,7)+CX$9),"MM")=TEXT((EDATE('Projektkostenkalkulation EP'!$B$8,7)+(CX$9-1)),"MM"),
             IF(
                        OR(
                                    TEXT((EDATE('Projektkostenkalkulation EP'!$B$8,7)+CX$9),"TTT") = "Sa",
                                    TEXT((EDATE('Projektkostenkalkulation EP'!$B$8,7)+CX$9),"TTT") = "So",
                                    IF(ISNA(VLOOKUP(EDATE('Projektkostenkalkulation EP'!$B$8,7)+CX$9,Datenquellen!$F$7:$H$45,3,FALSE))," ",VLOOKUP(EDATE('Projektkostenkalkulation EP'!$B$8,7)+CX$9,Datenquellen!$F$7:$H$45,3,FALSE))="X"
                                    ),
                          "X",
                          ""
                          ),
               "X"
            )</f>
        <v/>
      </c>
      <c r="CZ82" s="232" t="str">
        <f xml:space="preserve"> IF(TEXT((EDATE('Projektkostenkalkulation EP'!$B$8,7)+CY$9),"MM")=TEXT((EDATE('Projektkostenkalkulation EP'!$B$8,7)+(CY$9-1)),"MM"),
             IF(
                        OR(
                                    TEXT((EDATE('Projektkostenkalkulation EP'!$B$8,7)+CY$9),"TTT") = "Sa",
                                    TEXT((EDATE('Projektkostenkalkulation EP'!$B$8,7)+CY$9),"TTT") = "So",
                                    IF(ISNA(VLOOKUP(EDATE('Projektkostenkalkulation EP'!$B$8,7)+CY$9,Datenquellen!$F$7:$H$45,3,FALSE))," ",VLOOKUP(EDATE('Projektkostenkalkulation EP'!$B$8,7)+CY$9,Datenquellen!$F$7:$H$45,3,FALSE))="X"
                                    ),
                          "X",
                          ""
                          ),
               "X"
            )</f>
        <v/>
      </c>
      <c r="DA82" s="233" t="str">
        <f xml:space="preserve"> IF(TEXT((EDATE('Projektkostenkalkulation EP'!$B$8,7)+CZ$9),"MM")=TEXT((EDATE('Projektkostenkalkulation EP'!$B$8,7)+(CZ$9-1)),"MM"),
             IF(
                        OR(
                                    TEXT((EDATE('Projektkostenkalkulation EP'!$B$8,7)+CZ$9),"TTT") = "Sa",
                                    TEXT((EDATE('Projektkostenkalkulation EP'!$B$8,7)+CZ$9),"TTT") = "So",
                                    IF(ISNA(VLOOKUP(EDATE('Projektkostenkalkulation EP'!$B$8,7)+CZ$9,Datenquellen!$F$7:$H$45,3,FALSE))," ",VLOOKUP(EDATE('Projektkostenkalkulation EP'!$B$8,7)+CZ$9,Datenquellen!$F$7:$H$45,3,FALSE))="X"
                                    ),
                          "X",
                          ""
                          ),
               "X"
            )</f>
        <v>X</v>
      </c>
      <c r="DB82" s="234"/>
      <c r="DC82" s="235"/>
      <c r="DD82" s="496"/>
      <c r="DE82" s="473"/>
      <c r="DF82" s="231"/>
      <c r="DG82" s="232" t="str">
        <f>IF(
            OR(
                     TEXT(EDATE('Projektkostenkalkulation EP'!$B$8,7),"TTT") = "Sa",
                     TEXT(EDATE('Projektkostenkalkulation EP'!$B$8,7),"TTT") = "So",
                     IF(ISNA(VLOOKUP(EDATE('Projektkostenkalkulation EP'!$B$8,7),Datenquellen!$F$7:$H$45,3,FALSE))," ",VLOOKUP(EDATE('Projektkostenkalkulation EP'!$B$8,7),Datenquellen!$F$7:$H$45,3,FALSE))="X"
                            ),
                    "X",
                    ""
            )</f>
        <v/>
      </c>
      <c r="DH82" s="232" t="str">
        <f xml:space="preserve"> IF(TEXT((EDATE('Projektkostenkalkulation EP'!$B$8,7)+DG$9),"MM")=TEXT((EDATE('Projektkostenkalkulation EP'!$B$8,7)+(DG$9-1)),"MM"),
             IF(
                        OR(
                                    TEXT((EDATE('Projektkostenkalkulation EP'!$B$8,7)+DG$9),"TTT") = "Sa",
                                    TEXT((EDATE('Projektkostenkalkulation EP'!$B$8,7)+DG$9),"TTT") = "So",
                                    IF(ISNA(VLOOKUP(EDATE('Projektkostenkalkulation EP'!$B$8,7)+DG$9,Datenquellen!$F$7:$H$45,3,FALSE))," ",VLOOKUP(EDATE('Projektkostenkalkulation EP'!$B$8,7)+DG$9,Datenquellen!$F$7:$H$45,3,FALSE))="X"
                                    ),
                          "X",
                          ""
                          ),
               "X"
            )</f>
        <v/>
      </c>
      <c r="DI82" s="232" t="str">
        <f xml:space="preserve"> IF(TEXT((EDATE('Projektkostenkalkulation EP'!$B$8,7)+DH$9),"MM")=TEXT((EDATE('Projektkostenkalkulation EP'!$B$8,7)+(DH$9-1)),"MM"),
             IF(
                        OR(
                                    TEXT((EDATE('Projektkostenkalkulation EP'!$B$8,7)+DH$9),"TTT") = "Sa",
                                    TEXT((EDATE('Projektkostenkalkulation EP'!$B$8,7)+DH$9),"TTT") = "So",
                                    IF(ISNA(VLOOKUP(EDATE('Projektkostenkalkulation EP'!$B$8,7)+DH$9,Datenquellen!$F$7:$H$45,3,FALSE))," ",VLOOKUP(EDATE('Projektkostenkalkulation EP'!$B$8,7)+DH$9,Datenquellen!$F$7:$H$45,3,FALSE))="X"
                                    ),
                          "X",
                          ""
                          ),
               "X"
            )</f>
        <v>X</v>
      </c>
      <c r="DJ82" s="232" t="str">
        <f xml:space="preserve"> IF(TEXT((EDATE('Projektkostenkalkulation EP'!$B$8,7)+DI$9),"MM")=TEXT((EDATE('Projektkostenkalkulation EP'!$B$8,7)+(DI$9-1)),"MM"),
             IF(
                        OR(
                                    TEXT((EDATE('Projektkostenkalkulation EP'!$B$8,7)+DI$9),"TTT") = "Sa",
                                    TEXT((EDATE('Projektkostenkalkulation EP'!$B$8,7)+DI$9),"TTT") = "So",
                                    IF(ISNA(VLOOKUP(EDATE('Projektkostenkalkulation EP'!$B$8,7)+DI$9,Datenquellen!$F$7:$H$45,3,FALSE))," ",VLOOKUP(EDATE('Projektkostenkalkulation EP'!$B$8,7)+DI$9,Datenquellen!$F$7:$H$45,3,FALSE))="X"
                                    ),
                          "X",
                          ""
                          ),
               "X"
            )</f>
        <v>X</v>
      </c>
      <c r="DK82" s="232" t="str">
        <f xml:space="preserve"> IF(TEXT((EDATE('Projektkostenkalkulation EP'!$B$8,7)+DJ$9),"MM")=TEXT((EDATE('Projektkostenkalkulation EP'!$B$8,7)+(DJ$9-1)),"MM"),
             IF(
                        OR(
                                    TEXT((EDATE('Projektkostenkalkulation EP'!$B$8,7)+DJ$9),"TTT") = "Sa",
                                    TEXT((EDATE('Projektkostenkalkulation EP'!$B$8,7)+DJ$9),"TTT") = "So",
                                    IF(ISNA(VLOOKUP(EDATE('Projektkostenkalkulation EP'!$B$8,7)+DJ$9,Datenquellen!$F$7:$H$45,3,FALSE))," ",VLOOKUP(EDATE('Projektkostenkalkulation EP'!$B$8,7)+DJ$9,Datenquellen!$F$7:$H$45,3,FALSE))="X"
                                    ),
                          "X",
                          ""
                          ),
               "X"
            )</f>
        <v/>
      </c>
      <c r="DL82" s="232" t="str">
        <f xml:space="preserve"> IF(TEXT((EDATE('Projektkostenkalkulation EP'!$B$8,7)+DK$9),"MM")=TEXT((EDATE('Projektkostenkalkulation EP'!$B$8,7)+(DK$9-1)),"MM"),
             IF(
                        OR(
                                    TEXT((EDATE('Projektkostenkalkulation EP'!$B$8,7)+DK$9),"TTT") = "Sa",
                                    TEXT((EDATE('Projektkostenkalkulation EP'!$B$8,7)+DK$9),"TTT") = "So",
                                    IF(ISNA(VLOOKUP(EDATE('Projektkostenkalkulation EP'!$B$8,7)+DK$9,Datenquellen!$F$7:$H$45,3,FALSE))," ",VLOOKUP(EDATE('Projektkostenkalkulation EP'!$B$8,7)+DK$9,Datenquellen!$F$7:$H$45,3,FALSE))="X"
                                    ),
                          "X",
                          ""
                          ),
               "X"
            )</f>
        <v/>
      </c>
      <c r="DM82" s="232" t="str">
        <f xml:space="preserve"> IF(TEXT((EDATE('Projektkostenkalkulation EP'!$B$8,7)+DL$9),"MM")=TEXT((EDATE('Projektkostenkalkulation EP'!$B$8,7)+(DL$9-1)),"MM"),
             IF(
                        OR(
                                    TEXT((EDATE('Projektkostenkalkulation EP'!$B$8,7)+DL$9),"TTT") = "Sa",
                                    TEXT((EDATE('Projektkostenkalkulation EP'!$B$8,7)+DL$9),"TTT") = "So",
                                    IF(ISNA(VLOOKUP(EDATE('Projektkostenkalkulation EP'!$B$8,7)+DL$9,Datenquellen!$F$7:$H$45,3,FALSE))," ",VLOOKUP(EDATE('Projektkostenkalkulation EP'!$B$8,7)+DL$9,Datenquellen!$F$7:$H$45,3,FALSE))="X"
                                    ),
                          "X",
                          ""
                          ),
               "X"
            )</f>
        <v/>
      </c>
      <c r="DN82" s="232" t="str">
        <f xml:space="preserve"> IF(TEXT((EDATE('Projektkostenkalkulation EP'!$B$8,7)+DM$9),"MM")=TEXT((EDATE('Projektkostenkalkulation EP'!$B$8,7)+(DM$9-1)),"MM"),
             IF(
                        OR(
                                    TEXT((EDATE('Projektkostenkalkulation EP'!$B$8,7)+DM$9),"TTT") = "Sa",
                                    TEXT((EDATE('Projektkostenkalkulation EP'!$B$8,7)+DM$9),"TTT") = "So",
                                    IF(ISNA(VLOOKUP(EDATE('Projektkostenkalkulation EP'!$B$8,7)+DM$9,Datenquellen!$F$7:$H$45,3,FALSE))," ",VLOOKUP(EDATE('Projektkostenkalkulation EP'!$B$8,7)+DM$9,Datenquellen!$F$7:$H$45,3,FALSE))="X"
                                    ),
                          "X",
                          ""
                          ),
               "X"
            )</f>
        <v/>
      </c>
      <c r="DO82" s="232" t="str">
        <f xml:space="preserve"> IF(TEXT((EDATE('Projektkostenkalkulation EP'!$B$8,7)+DN$9),"MM")=TEXT((EDATE('Projektkostenkalkulation EP'!$B$8,7)+(DN$9-1)),"MM"),
             IF(
                        OR(
                                    TEXT((EDATE('Projektkostenkalkulation EP'!$B$8,7)+DN$9),"TTT") = "Sa",
                                    TEXT((EDATE('Projektkostenkalkulation EP'!$B$8,7)+DN$9),"TTT") = "So",
                                    IF(ISNA(VLOOKUP(EDATE('Projektkostenkalkulation EP'!$B$8,7)+DN$9,Datenquellen!$F$7:$H$45,3,FALSE))," ",VLOOKUP(EDATE('Projektkostenkalkulation EP'!$B$8,7)+DN$9,Datenquellen!$F$7:$H$45,3,FALSE))="X"
                                    ),
                          "X",
                          ""
                          ),
               "X"
            )</f>
        <v/>
      </c>
      <c r="DP82" s="232" t="str">
        <f xml:space="preserve"> IF(TEXT((EDATE('Projektkostenkalkulation EP'!$B$8,7)+DO$9),"MM")=TEXT((EDATE('Projektkostenkalkulation EP'!$B$8,7)+(DO$9-1)),"MM"),
             IF(
                        OR(
                                    TEXT((EDATE('Projektkostenkalkulation EP'!$B$8,7)+DO$9),"TTT") = "Sa",
                                    TEXT((EDATE('Projektkostenkalkulation EP'!$B$8,7)+DO$9),"TTT") = "So",
                                    IF(ISNA(VLOOKUP(EDATE('Projektkostenkalkulation EP'!$B$8,7)+DO$9,Datenquellen!$F$7:$H$45,3,FALSE))," ",VLOOKUP(EDATE('Projektkostenkalkulation EP'!$B$8,7)+DO$9,Datenquellen!$F$7:$H$45,3,FALSE))="X"
                                    ),
                          "X",
                          ""
                          ),
               "X"
            )</f>
        <v>X</v>
      </c>
      <c r="DQ82" s="232" t="str">
        <f xml:space="preserve"> IF(TEXT((EDATE('Projektkostenkalkulation EP'!$B$8,7)+DP$9),"MM")=TEXT((EDATE('Projektkostenkalkulation EP'!$B$8,7)+(DP$9-1)),"MM"),
             IF(
                        OR(
                                    TEXT((EDATE('Projektkostenkalkulation EP'!$B$8,7)+DP$9),"TTT") = "Sa",
                                    TEXT((EDATE('Projektkostenkalkulation EP'!$B$8,7)+DP$9),"TTT") = "So",
                                    IF(ISNA(VLOOKUP(EDATE('Projektkostenkalkulation EP'!$B$8,7)+DP$9,Datenquellen!$F$7:$H$45,3,FALSE))," ",VLOOKUP(EDATE('Projektkostenkalkulation EP'!$B$8,7)+DP$9,Datenquellen!$F$7:$H$45,3,FALSE))="X"
                                    ),
                          "X",
                          ""
                          ),
               "X"
            )</f>
        <v>X</v>
      </c>
      <c r="DR82" s="232" t="str">
        <f xml:space="preserve"> IF(TEXT((EDATE('Projektkostenkalkulation EP'!$B$8,7)+DQ$9),"MM")=TEXT((EDATE('Projektkostenkalkulation EP'!$B$8,7)+(DQ$9-1)),"MM"),
             IF(
                        OR(
                                    TEXT((EDATE('Projektkostenkalkulation EP'!$B$8,7)+DQ$9),"TTT") = "Sa",
                                    TEXT((EDATE('Projektkostenkalkulation EP'!$B$8,7)+DQ$9),"TTT") = "So",
                                    IF(ISNA(VLOOKUP(EDATE('Projektkostenkalkulation EP'!$B$8,7)+DQ$9,Datenquellen!$F$7:$H$45,3,FALSE))," ",VLOOKUP(EDATE('Projektkostenkalkulation EP'!$B$8,7)+DQ$9,Datenquellen!$F$7:$H$45,3,FALSE))="X"
                                    ),
                          "X",
                          ""
                          ),
               "X"
            )</f>
        <v/>
      </c>
      <c r="DS82" s="232" t="str">
        <f xml:space="preserve"> IF(TEXT((EDATE('Projektkostenkalkulation EP'!$B$8,7)+DR$9),"MM")=TEXT((EDATE('Projektkostenkalkulation EP'!$B$8,7)+(DR$9-1)),"MM"),
             IF(
                        OR(
                                    TEXT((EDATE('Projektkostenkalkulation EP'!$B$8,7)+DR$9),"TTT") = "Sa",
                                    TEXT((EDATE('Projektkostenkalkulation EP'!$B$8,7)+DR$9),"TTT") = "So",
                                    IF(ISNA(VLOOKUP(EDATE('Projektkostenkalkulation EP'!$B$8,7)+DR$9,Datenquellen!$F$7:$H$45,3,FALSE))," ",VLOOKUP(EDATE('Projektkostenkalkulation EP'!$B$8,7)+DR$9,Datenquellen!$F$7:$H$45,3,FALSE))="X"
                                    ),
                          "X",
                          ""
                          ),
               "X"
            )</f>
        <v/>
      </c>
      <c r="DT82" s="232" t="str">
        <f xml:space="preserve"> IF(TEXT((EDATE('Projektkostenkalkulation EP'!$B$8,7)+DS$9),"MM")=TEXT((EDATE('Projektkostenkalkulation EP'!$B$8,7)+(DS$9-1)),"MM"),
             IF(
                        OR(
                                    TEXT((EDATE('Projektkostenkalkulation EP'!$B$8,7)+DS$9),"TTT") = "Sa",
                                    TEXT((EDATE('Projektkostenkalkulation EP'!$B$8,7)+DS$9),"TTT") = "So",
                                    IF(ISNA(VLOOKUP(EDATE('Projektkostenkalkulation EP'!$B$8,7)+DS$9,Datenquellen!$F$7:$H$45,3,FALSE))," ",VLOOKUP(EDATE('Projektkostenkalkulation EP'!$B$8,7)+DS$9,Datenquellen!$F$7:$H$45,3,FALSE))="X"
                                    ),
                          "X",
                          ""
                          ),
               "X"
            )</f>
        <v/>
      </c>
      <c r="DU82" s="232" t="str">
        <f xml:space="preserve"> IF(TEXT((EDATE('Projektkostenkalkulation EP'!$B$8,7)+DT$9),"MM")=TEXT((EDATE('Projektkostenkalkulation EP'!$B$8,7)+(DT$9-1)),"MM"),
             IF(
                        OR(
                                    TEXT((EDATE('Projektkostenkalkulation EP'!$B$8,7)+DT$9),"TTT") = "Sa",
                                    TEXT((EDATE('Projektkostenkalkulation EP'!$B$8,7)+DT$9),"TTT") = "So",
                                    IF(ISNA(VLOOKUP(EDATE('Projektkostenkalkulation EP'!$B$8,7)+DT$9,Datenquellen!$F$7:$H$45,3,FALSE))," ",VLOOKUP(EDATE('Projektkostenkalkulation EP'!$B$8,7)+DT$9,Datenquellen!$F$7:$H$45,3,FALSE))="X"
                                    ),
                          "X",
                          ""
                          ),
               "X"
            )</f>
        <v/>
      </c>
      <c r="DV82" s="232" t="str">
        <f xml:space="preserve"> IF(TEXT((EDATE('Projektkostenkalkulation EP'!$B$8,7)+DU$9),"MM")=TEXT((EDATE('Projektkostenkalkulation EP'!$B$8,7)+(DU$9-1)),"MM"),
             IF(
                        OR(
                                    TEXT((EDATE('Projektkostenkalkulation EP'!$B$8,7)+DU$9),"TTT") = "Sa",
                                    TEXT((EDATE('Projektkostenkalkulation EP'!$B$8,7)+DU$9),"TTT") = "So",
                                    IF(ISNA(VLOOKUP(EDATE('Projektkostenkalkulation EP'!$B$8,7)+DU$9,Datenquellen!$F$7:$H$45,3,FALSE))," ",VLOOKUP(EDATE('Projektkostenkalkulation EP'!$B$8,7)+DU$9,Datenquellen!$F$7:$H$45,3,FALSE))="X"
                                    ),
                          "X",
                          ""
                          ),
               "X"
            )</f>
        <v/>
      </c>
      <c r="DW82" s="232" t="str">
        <f xml:space="preserve"> IF(TEXT((EDATE('Projektkostenkalkulation EP'!$B$8,7)+DV$9),"MM")=TEXT((EDATE('Projektkostenkalkulation EP'!$B$8,7)+(DV$9-1)),"MM"),
             IF(
                        OR(
                                    TEXT((EDATE('Projektkostenkalkulation EP'!$B$8,7)+DV$9),"TTT") = "Sa",
                                    TEXT((EDATE('Projektkostenkalkulation EP'!$B$8,7)+DV$9),"TTT") = "So",
                                    IF(ISNA(VLOOKUP(EDATE('Projektkostenkalkulation EP'!$B$8,7)+DV$9,Datenquellen!$F$7:$H$45,3,FALSE))," ",VLOOKUP(EDATE('Projektkostenkalkulation EP'!$B$8,7)+DV$9,Datenquellen!$F$7:$H$45,3,FALSE))="X"
                                    ),
                          "X",
                          ""
                          ),
               "X"
            )</f>
        <v>X</v>
      </c>
      <c r="DX82" s="232" t="str">
        <f xml:space="preserve"> IF(TEXT((EDATE('Projektkostenkalkulation EP'!$B$8,7)+DW$9),"MM")=TEXT((EDATE('Projektkostenkalkulation EP'!$B$8,7)+(DW$9-1)),"MM"),
             IF(
                        OR(
                                    TEXT((EDATE('Projektkostenkalkulation EP'!$B$8,7)+DW$9),"TTT") = "Sa",
                                    TEXT((EDATE('Projektkostenkalkulation EP'!$B$8,7)+DW$9),"TTT") = "So",
                                    IF(ISNA(VLOOKUP(EDATE('Projektkostenkalkulation EP'!$B$8,7)+DW$9,Datenquellen!$F$7:$H$45,3,FALSE))," ",VLOOKUP(EDATE('Projektkostenkalkulation EP'!$B$8,7)+DW$9,Datenquellen!$F$7:$H$45,3,FALSE))="X"
                                    ),
                          "X",
                          ""
                          ),
               "X"
            )</f>
        <v>X</v>
      </c>
      <c r="DY82" s="232" t="str">
        <f xml:space="preserve"> IF(TEXT((EDATE('Projektkostenkalkulation EP'!$B$8,7)+DX$9),"MM")=TEXT((EDATE('Projektkostenkalkulation EP'!$B$8,7)+(DX$9-1)),"MM"),
             IF(
                        OR(
                                    TEXT((EDATE('Projektkostenkalkulation EP'!$B$8,7)+DX$9),"TTT") = "Sa",
                                    TEXT((EDATE('Projektkostenkalkulation EP'!$B$8,7)+DX$9),"TTT") = "So",
                                    IF(ISNA(VLOOKUP(EDATE('Projektkostenkalkulation EP'!$B$8,7)+DX$9,Datenquellen!$F$7:$H$45,3,FALSE))," ",VLOOKUP(EDATE('Projektkostenkalkulation EP'!$B$8,7)+DX$9,Datenquellen!$F$7:$H$45,3,FALSE))="X"
                                    ),
                          "X",
                          ""
                          ),
               "X"
            )</f>
        <v/>
      </c>
      <c r="DZ82" s="232" t="str">
        <f xml:space="preserve"> IF(TEXT((EDATE('Projektkostenkalkulation EP'!$B$8,7)+DY$9),"MM")=TEXT((EDATE('Projektkostenkalkulation EP'!$B$8,7)+(DY$9-1)),"MM"),
             IF(
                        OR(
                                    TEXT((EDATE('Projektkostenkalkulation EP'!$B$8,7)+DY$9),"TTT") = "Sa",
                                    TEXT((EDATE('Projektkostenkalkulation EP'!$B$8,7)+DY$9),"TTT") = "So",
                                    IF(ISNA(VLOOKUP(EDATE('Projektkostenkalkulation EP'!$B$8,7)+DY$9,Datenquellen!$F$7:$H$45,3,FALSE))," ",VLOOKUP(EDATE('Projektkostenkalkulation EP'!$B$8,7)+DY$9,Datenquellen!$F$7:$H$45,3,FALSE))="X"
                                    ),
                          "X",
                          ""
                          ),
               "X"
            )</f>
        <v/>
      </c>
      <c r="EA82" s="232" t="str">
        <f xml:space="preserve"> IF(TEXT((EDATE('Projektkostenkalkulation EP'!$B$8,7)+DZ$9),"MM")=TEXT((EDATE('Projektkostenkalkulation EP'!$B$8,7)+(DZ$9-1)),"MM"),
             IF(
                        OR(
                                    TEXT((EDATE('Projektkostenkalkulation EP'!$B$8,7)+DZ$9),"TTT") = "Sa",
                                    TEXT((EDATE('Projektkostenkalkulation EP'!$B$8,7)+DZ$9),"TTT") = "So",
                                    IF(ISNA(VLOOKUP(EDATE('Projektkostenkalkulation EP'!$B$8,7)+DZ$9,Datenquellen!$F$7:$H$45,3,FALSE))," ",VLOOKUP(EDATE('Projektkostenkalkulation EP'!$B$8,7)+DZ$9,Datenquellen!$F$7:$H$45,3,FALSE))="X"
                                    ),
                          "X",
                          ""
                          ),
               "X"
            )</f>
        <v/>
      </c>
      <c r="EB82" s="232" t="str">
        <f xml:space="preserve"> IF(TEXT((EDATE('Projektkostenkalkulation EP'!$B$8,7)+EA$9),"MM")=TEXT((EDATE('Projektkostenkalkulation EP'!$B$8,7)+(EA$9-1)),"MM"),
             IF(
                        OR(
                                    TEXT((EDATE('Projektkostenkalkulation EP'!$B$8,7)+EA$9),"TTT") = "Sa",
                                    TEXT((EDATE('Projektkostenkalkulation EP'!$B$8,7)+EA$9),"TTT") = "So",
                                    IF(ISNA(VLOOKUP(EDATE('Projektkostenkalkulation EP'!$B$8,7)+EA$9,Datenquellen!$F$7:$H$45,3,FALSE))," ",VLOOKUP(EDATE('Projektkostenkalkulation EP'!$B$8,7)+EA$9,Datenquellen!$F$7:$H$45,3,FALSE))="X"
                                    ),
                          "X",
                          ""
                          ),
               "X"
            )</f>
        <v/>
      </c>
      <c r="EC82" s="232" t="str">
        <f xml:space="preserve"> IF(TEXT((EDATE('Projektkostenkalkulation EP'!$B$8,7)+EB$9),"MM")=TEXT((EDATE('Projektkostenkalkulation EP'!$B$8,7)+(EB$9-1)),"MM"),
             IF(
                        OR(
                                    TEXT((EDATE('Projektkostenkalkulation EP'!$B$8,7)+EB$9),"TTT") = "Sa",
                                    TEXT((EDATE('Projektkostenkalkulation EP'!$B$8,7)+EB$9),"TTT") = "So",
                                    IF(ISNA(VLOOKUP(EDATE('Projektkostenkalkulation EP'!$B$8,7)+EB$9,Datenquellen!$F$7:$H$45,3,FALSE))," ",VLOOKUP(EDATE('Projektkostenkalkulation EP'!$B$8,7)+EB$9,Datenquellen!$F$7:$H$45,3,FALSE))="X"
                                    ),
                          "X",
                          ""
                          ),
               "X"
            )</f>
        <v/>
      </c>
      <c r="ED82" s="232" t="str">
        <f xml:space="preserve"> IF(TEXT((EDATE('Projektkostenkalkulation EP'!$B$8,7)+EC$9),"MM")=TEXT((EDATE('Projektkostenkalkulation EP'!$B$8,7)+(EC$9-1)),"MM"),
             IF(
                        OR(
                                    TEXT((EDATE('Projektkostenkalkulation EP'!$B$8,7)+EC$9),"TTT") = "Sa",
                                    TEXT((EDATE('Projektkostenkalkulation EP'!$B$8,7)+EC$9),"TTT") = "So",
                                    IF(ISNA(VLOOKUP(EDATE('Projektkostenkalkulation EP'!$B$8,7)+EC$9,Datenquellen!$F$7:$H$45,3,FALSE))," ",VLOOKUP(EDATE('Projektkostenkalkulation EP'!$B$8,7)+EC$9,Datenquellen!$F$7:$H$45,3,FALSE))="X"
                                    ),
                          "X",
                          ""
                          ),
               "X"
            )</f>
        <v>X</v>
      </c>
      <c r="EE82" s="232" t="str">
        <f xml:space="preserve"> IF(TEXT((EDATE('Projektkostenkalkulation EP'!$B$8,7)+ED$9),"MM")=TEXT((EDATE('Projektkostenkalkulation EP'!$B$8,7)+(ED$9-1)),"MM"),
             IF(
                        OR(
                                    TEXT((EDATE('Projektkostenkalkulation EP'!$B$8,7)+ED$9),"TTT") = "Sa",
                                    TEXT((EDATE('Projektkostenkalkulation EP'!$B$8,7)+ED$9),"TTT") = "So",
                                    IF(ISNA(VLOOKUP(EDATE('Projektkostenkalkulation EP'!$B$8,7)+ED$9,Datenquellen!$F$7:$H$45,3,FALSE))," ",VLOOKUP(EDATE('Projektkostenkalkulation EP'!$B$8,7)+ED$9,Datenquellen!$F$7:$H$45,3,FALSE))="X"
                                    ),
                          "X",
                          ""
                          ),
               "X"
            )</f>
        <v>X</v>
      </c>
      <c r="EF82" s="232" t="str">
        <f xml:space="preserve"> IF(TEXT((EDATE('Projektkostenkalkulation EP'!$B$8,7)+EE$9),"MM")=TEXT((EDATE('Projektkostenkalkulation EP'!$B$8,7)+(EE$9-1)),"MM"),
             IF(
                        OR(
                                    TEXT((EDATE('Projektkostenkalkulation EP'!$B$8,7)+EE$9),"TTT") = "Sa",
                                    TEXT((EDATE('Projektkostenkalkulation EP'!$B$8,7)+EE$9),"TTT") = "So",
                                    IF(ISNA(VLOOKUP(EDATE('Projektkostenkalkulation EP'!$B$8,7)+EE$9,Datenquellen!$F$7:$H$45,3,FALSE))," ",VLOOKUP(EDATE('Projektkostenkalkulation EP'!$B$8,7)+EE$9,Datenquellen!$F$7:$H$45,3,FALSE))="X"
                                    ),
                          "X",
                          ""
                          ),
               "X"
            )</f>
        <v/>
      </c>
      <c r="EG82" s="232" t="str">
        <f xml:space="preserve"> IF(TEXT((EDATE('Projektkostenkalkulation EP'!$B$8,7)+EF$9),"MM")=TEXT((EDATE('Projektkostenkalkulation EP'!$B$8,7)+(EF$9-1)),"MM"),
             IF(
                        OR(
                                    TEXT((EDATE('Projektkostenkalkulation EP'!$B$8,7)+EF$9),"TTT") = "Sa",
                                    TEXT((EDATE('Projektkostenkalkulation EP'!$B$8,7)+EF$9),"TTT") = "So",
                                    IF(ISNA(VLOOKUP(EDATE('Projektkostenkalkulation EP'!$B$8,7)+EF$9,Datenquellen!$F$7:$H$45,3,FALSE))," ",VLOOKUP(EDATE('Projektkostenkalkulation EP'!$B$8,7)+EF$9,Datenquellen!$F$7:$H$45,3,FALSE))="X"
                                    ),
                          "X",
                          ""
                          ),
               "X"
            )</f>
        <v/>
      </c>
      <c r="EH82" s="232" t="str">
        <f xml:space="preserve"> IF(TEXT((EDATE('Projektkostenkalkulation EP'!$B$8,7)+EG$9),"MM")=TEXT((EDATE('Projektkostenkalkulation EP'!$B$8,7)+(EG$9-1)),"MM"),
             IF(
                        OR(
                                    TEXT((EDATE('Projektkostenkalkulation EP'!$B$8,7)+EG$9),"TTT") = "Sa",
                                    TEXT((EDATE('Projektkostenkalkulation EP'!$B$8,7)+EG$9),"TTT") = "So",
                                    IF(ISNA(VLOOKUP(EDATE('Projektkostenkalkulation EP'!$B$8,7)+EG$9,Datenquellen!$F$7:$H$45,3,FALSE))," ",VLOOKUP(EDATE('Projektkostenkalkulation EP'!$B$8,7)+EG$9,Datenquellen!$F$7:$H$45,3,FALSE))="X"
                                    ),
                          "X",
                          ""
                          ),
               "X"
            )</f>
        <v/>
      </c>
      <c r="EI82" s="232" t="str">
        <f xml:space="preserve"> IF(TEXT((EDATE('Projektkostenkalkulation EP'!$B$8,7)+EH$9),"MM")=TEXT((EDATE('Projektkostenkalkulation EP'!$B$8,7)+(EH$9-1)),"MM"),
             IF(
                        OR(
                                    TEXT((EDATE('Projektkostenkalkulation EP'!$B$8,7)+EH$9),"TTT") = "Sa",
                                    TEXT((EDATE('Projektkostenkalkulation EP'!$B$8,7)+EH$9),"TTT") = "So",
                                    IF(ISNA(VLOOKUP(EDATE('Projektkostenkalkulation EP'!$B$8,7)+EH$9,Datenquellen!$F$7:$H$45,3,FALSE))," ",VLOOKUP(EDATE('Projektkostenkalkulation EP'!$B$8,7)+EH$9,Datenquellen!$F$7:$H$45,3,FALSE))="X"
                                    ),
                          "X",
                          ""
                          ),
               "X"
            )</f>
        <v/>
      </c>
      <c r="EJ82" s="232" t="str">
        <f xml:space="preserve"> IF(TEXT((EDATE('Projektkostenkalkulation EP'!$B$8,7)+EI$9),"MM")=TEXT((EDATE('Projektkostenkalkulation EP'!$B$8,7)+(EI$9-1)),"MM"),
             IF(
                        OR(
                                    TEXT((EDATE('Projektkostenkalkulation EP'!$B$8,7)+EI$9),"TTT") = "Sa",
                                    TEXT((EDATE('Projektkostenkalkulation EP'!$B$8,7)+EI$9),"TTT") = "So",
                                    IF(ISNA(VLOOKUP(EDATE('Projektkostenkalkulation EP'!$B$8,7)+EI$9,Datenquellen!$F$7:$H$45,3,FALSE))," ",VLOOKUP(EDATE('Projektkostenkalkulation EP'!$B$8,7)+EI$9,Datenquellen!$F$7:$H$45,3,FALSE))="X"
                                    ),
                          "X",
                          ""
                          ),
               "X"
            )</f>
        <v/>
      </c>
      <c r="EK82" s="248" t="str">
        <f xml:space="preserve"> IF(TEXT((EDATE('Projektkostenkalkulation EP'!$B$8,7)+EJ$9),"MM")=TEXT((EDATE('Projektkostenkalkulation EP'!$B$8,7)+(EJ$9-1)),"MM"),
             IF(
                        OR(
                                    TEXT((EDATE('Projektkostenkalkulation EP'!$B$8,7)+EJ$9),"TTT") = "Sa",
                                    TEXT((EDATE('Projektkostenkalkulation EP'!$B$8,7)+EJ$9),"TTT") = "So",
                                    IF(ISNA(VLOOKUP(EDATE('Projektkostenkalkulation EP'!$B$8,7)+EJ$9,Datenquellen!$F$7:$H$45,3,FALSE))," ",VLOOKUP(EDATE('Projektkostenkalkulation EP'!$B$8,7)+EJ$9,Datenquellen!$F$7:$H$45,3,FALSE))="X"
                                    ),
                          "X",
                          ""
                          ),
               "X"
            )</f>
        <v>X</v>
      </c>
      <c r="EL82" s="249"/>
      <c r="EM82" s="255"/>
      <c r="EN82" s="476"/>
      <c r="EO82" s="473"/>
      <c r="EP82" s="231"/>
      <c r="EQ82" s="232" t="str">
        <f>IF(
            OR(
                     TEXT(EDATE('Projektkostenkalkulation EP'!$B$8,7),"TTT") = "Sa",
                     TEXT(EDATE('Projektkostenkalkulation EP'!$B$8,7),"TTT") = "So",
                     IF(ISNA(VLOOKUP(EDATE('Projektkostenkalkulation EP'!$B$8,7),Datenquellen!$F$7:$H$45,3,FALSE))," ",VLOOKUP(EDATE('Projektkostenkalkulation EP'!$B$8,7),Datenquellen!$F$7:$H$45,3,FALSE))="X"
                            ),
                    "X",
                    ""
            )</f>
        <v/>
      </c>
      <c r="ER82" s="232" t="str">
        <f xml:space="preserve"> IF(TEXT((EDATE('Projektkostenkalkulation EP'!$B$8,7)+EQ$9),"MM")=TEXT((EDATE('Projektkostenkalkulation EP'!$B$8,7)+(EQ$9-1)),"MM"),
             IF(
                        OR(
                                    TEXT((EDATE('Projektkostenkalkulation EP'!$B$8,7)+EQ$9),"TTT") = "Sa",
                                    TEXT((EDATE('Projektkostenkalkulation EP'!$B$8,7)+EQ$9),"TTT") = "So",
                                    IF(ISNA(VLOOKUP(EDATE('Projektkostenkalkulation EP'!$B$8,7)+EQ$9,Datenquellen!$F$7:$H$45,3,FALSE))," ",VLOOKUP(EDATE('Projektkostenkalkulation EP'!$B$8,7)+EQ$9,Datenquellen!$F$7:$H$45,3,FALSE))="X"
                                    ),
                          "X",
                          ""
                          ),
               "X"
            )</f>
        <v/>
      </c>
      <c r="ES82" s="232" t="str">
        <f xml:space="preserve"> IF(TEXT((EDATE('Projektkostenkalkulation EP'!$B$8,7)+ER$9),"MM")=TEXT((EDATE('Projektkostenkalkulation EP'!$B$8,7)+(ER$9-1)),"MM"),
             IF(
                        OR(
                                    TEXT((EDATE('Projektkostenkalkulation EP'!$B$8,7)+ER$9),"TTT") = "Sa",
                                    TEXT((EDATE('Projektkostenkalkulation EP'!$B$8,7)+ER$9),"TTT") = "So",
                                    IF(ISNA(VLOOKUP(EDATE('Projektkostenkalkulation EP'!$B$8,7)+ER$9,Datenquellen!$F$7:$H$45,3,FALSE))," ",VLOOKUP(EDATE('Projektkostenkalkulation EP'!$B$8,7)+ER$9,Datenquellen!$F$7:$H$45,3,FALSE))="X"
                                    ),
                          "X",
                          ""
                          ),
               "X"
            )</f>
        <v>X</v>
      </c>
      <c r="ET82" s="232" t="str">
        <f xml:space="preserve"> IF(TEXT((EDATE('Projektkostenkalkulation EP'!$B$8,7)+ES$9),"MM")=TEXT((EDATE('Projektkostenkalkulation EP'!$B$8,7)+(ES$9-1)),"MM"),
             IF(
                        OR(
                                    TEXT((EDATE('Projektkostenkalkulation EP'!$B$8,7)+ES$9),"TTT") = "Sa",
                                    TEXT((EDATE('Projektkostenkalkulation EP'!$B$8,7)+ES$9),"TTT") = "So",
                                    IF(ISNA(VLOOKUP(EDATE('Projektkostenkalkulation EP'!$B$8,7)+ES$9,Datenquellen!$F$7:$H$45,3,FALSE))," ",VLOOKUP(EDATE('Projektkostenkalkulation EP'!$B$8,7)+ES$9,Datenquellen!$F$7:$H$45,3,FALSE))="X"
                                    ),
                          "X",
                          ""
                          ),
               "X"
            )</f>
        <v>X</v>
      </c>
      <c r="EU82" s="232" t="str">
        <f xml:space="preserve"> IF(TEXT((EDATE('Projektkostenkalkulation EP'!$B$8,7)+ET$9),"MM")=TEXT((EDATE('Projektkostenkalkulation EP'!$B$8,7)+(ET$9-1)),"MM"),
             IF(
                        OR(
                                    TEXT((EDATE('Projektkostenkalkulation EP'!$B$8,7)+ET$9),"TTT") = "Sa",
                                    TEXT((EDATE('Projektkostenkalkulation EP'!$B$8,7)+ET$9),"TTT") = "So",
                                    IF(ISNA(VLOOKUP(EDATE('Projektkostenkalkulation EP'!$B$8,7)+ET$9,Datenquellen!$F$7:$H$45,3,FALSE))," ",VLOOKUP(EDATE('Projektkostenkalkulation EP'!$B$8,7)+ET$9,Datenquellen!$F$7:$H$45,3,FALSE))="X"
                                    ),
                          "X",
                          ""
                          ),
               "X"
            )</f>
        <v/>
      </c>
      <c r="EV82" s="232" t="str">
        <f xml:space="preserve"> IF(TEXT((EDATE('Projektkostenkalkulation EP'!$B$8,7)+EU$9),"MM")=TEXT((EDATE('Projektkostenkalkulation EP'!$B$8,7)+(EU$9-1)),"MM"),
             IF(
                        OR(
                                    TEXT((EDATE('Projektkostenkalkulation EP'!$B$8,7)+EU$9),"TTT") = "Sa",
                                    TEXT((EDATE('Projektkostenkalkulation EP'!$B$8,7)+EU$9),"TTT") = "So",
                                    IF(ISNA(VLOOKUP(EDATE('Projektkostenkalkulation EP'!$B$8,7)+EU$9,Datenquellen!$F$7:$H$45,3,FALSE))," ",VLOOKUP(EDATE('Projektkostenkalkulation EP'!$B$8,7)+EU$9,Datenquellen!$F$7:$H$45,3,FALSE))="X"
                                    ),
                          "X",
                          ""
                          ),
               "X"
            )</f>
        <v/>
      </c>
      <c r="EW82" s="232" t="str">
        <f xml:space="preserve"> IF(TEXT((EDATE('Projektkostenkalkulation EP'!$B$8,7)+EV$9),"MM")=TEXT((EDATE('Projektkostenkalkulation EP'!$B$8,7)+(EV$9-1)),"MM"),
             IF(
                        OR(
                                    TEXT((EDATE('Projektkostenkalkulation EP'!$B$8,7)+EV$9),"TTT") = "Sa",
                                    TEXT((EDATE('Projektkostenkalkulation EP'!$B$8,7)+EV$9),"TTT") = "So",
                                    IF(ISNA(VLOOKUP(EDATE('Projektkostenkalkulation EP'!$B$8,7)+EV$9,Datenquellen!$F$7:$H$45,3,FALSE))," ",VLOOKUP(EDATE('Projektkostenkalkulation EP'!$B$8,7)+EV$9,Datenquellen!$F$7:$H$45,3,FALSE))="X"
                                    ),
                          "X",
                          ""
                          ),
               "X"
            )</f>
        <v/>
      </c>
      <c r="EX82" s="232" t="str">
        <f xml:space="preserve"> IF(TEXT((EDATE('Projektkostenkalkulation EP'!$B$8,7)+EW$9),"MM")=TEXT((EDATE('Projektkostenkalkulation EP'!$B$8,7)+(EW$9-1)),"MM"),
             IF(
                        OR(
                                    TEXT((EDATE('Projektkostenkalkulation EP'!$B$8,7)+EW$9),"TTT") = "Sa",
                                    TEXT((EDATE('Projektkostenkalkulation EP'!$B$8,7)+EW$9),"TTT") = "So",
                                    IF(ISNA(VLOOKUP(EDATE('Projektkostenkalkulation EP'!$B$8,7)+EW$9,Datenquellen!$F$7:$H$45,3,FALSE))," ",VLOOKUP(EDATE('Projektkostenkalkulation EP'!$B$8,7)+EW$9,Datenquellen!$F$7:$H$45,3,FALSE))="X"
                                    ),
                          "X",
                          ""
                          ),
               "X"
            )</f>
        <v/>
      </c>
      <c r="EY82" s="232" t="str">
        <f xml:space="preserve"> IF(TEXT((EDATE('Projektkostenkalkulation EP'!$B$8,7)+EX$9),"MM")=TEXT((EDATE('Projektkostenkalkulation EP'!$B$8,7)+(EX$9-1)),"MM"),
             IF(
                        OR(
                                    TEXT((EDATE('Projektkostenkalkulation EP'!$B$8,7)+EX$9),"TTT") = "Sa",
                                    TEXT((EDATE('Projektkostenkalkulation EP'!$B$8,7)+EX$9),"TTT") = "So",
                                    IF(ISNA(VLOOKUP(EDATE('Projektkostenkalkulation EP'!$B$8,7)+EX$9,Datenquellen!$F$7:$H$45,3,FALSE))," ",VLOOKUP(EDATE('Projektkostenkalkulation EP'!$B$8,7)+EX$9,Datenquellen!$F$7:$H$45,3,FALSE))="X"
                                    ),
                          "X",
                          ""
                          ),
               "X"
            )</f>
        <v/>
      </c>
      <c r="EZ82" s="232" t="str">
        <f xml:space="preserve"> IF(TEXT((EDATE('Projektkostenkalkulation EP'!$B$8,7)+EY$9),"MM")=TEXT((EDATE('Projektkostenkalkulation EP'!$B$8,7)+(EY$9-1)),"MM"),
             IF(
                        OR(
                                    TEXT((EDATE('Projektkostenkalkulation EP'!$B$8,7)+EY$9),"TTT") = "Sa",
                                    TEXT((EDATE('Projektkostenkalkulation EP'!$B$8,7)+EY$9),"TTT") = "So",
                                    IF(ISNA(VLOOKUP(EDATE('Projektkostenkalkulation EP'!$B$8,7)+EY$9,Datenquellen!$F$7:$H$45,3,FALSE))," ",VLOOKUP(EDATE('Projektkostenkalkulation EP'!$B$8,7)+EY$9,Datenquellen!$F$7:$H$45,3,FALSE))="X"
                                    ),
                          "X",
                          ""
                          ),
               "X"
            )</f>
        <v>X</v>
      </c>
      <c r="FA82" s="232" t="str">
        <f xml:space="preserve"> IF(TEXT((EDATE('Projektkostenkalkulation EP'!$B$8,7)+EZ$9),"MM")=TEXT((EDATE('Projektkostenkalkulation EP'!$B$8,7)+(EZ$9-1)),"MM"),
             IF(
                        OR(
                                    TEXT((EDATE('Projektkostenkalkulation EP'!$B$8,7)+EZ$9),"TTT") = "Sa",
                                    TEXT((EDATE('Projektkostenkalkulation EP'!$B$8,7)+EZ$9),"TTT") = "So",
                                    IF(ISNA(VLOOKUP(EDATE('Projektkostenkalkulation EP'!$B$8,7)+EZ$9,Datenquellen!$F$7:$H$45,3,FALSE))," ",VLOOKUP(EDATE('Projektkostenkalkulation EP'!$B$8,7)+EZ$9,Datenquellen!$F$7:$H$45,3,FALSE))="X"
                                    ),
                          "X",
                          ""
                          ),
               "X"
            )</f>
        <v>X</v>
      </c>
      <c r="FB82" s="232" t="str">
        <f xml:space="preserve"> IF(TEXT((EDATE('Projektkostenkalkulation EP'!$B$8,7)+FA$9),"MM")=TEXT((EDATE('Projektkostenkalkulation EP'!$B$8,7)+(FA$9-1)),"MM"),
             IF(
                        OR(
                                    TEXT((EDATE('Projektkostenkalkulation EP'!$B$8,7)+FA$9),"TTT") = "Sa",
                                    TEXT((EDATE('Projektkostenkalkulation EP'!$B$8,7)+FA$9),"TTT") = "So",
                                    IF(ISNA(VLOOKUP(EDATE('Projektkostenkalkulation EP'!$B$8,7)+FA$9,Datenquellen!$F$7:$H$45,3,FALSE))," ",VLOOKUP(EDATE('Projektkostenkalkulation EP'!$B$8,7)+FA$9,Datenquellen!$F$7:$H$45,3,FALSE))="X"
                                    ),
                          "X",
                          ""
                          ),
               "X"
            )</f>
        <v/>
      </c>
      <c r="FC82" s="232" t="str">
        <f xml:space="preserve"> IF(TEXT((EDATE('Projektkostenkalkulation EP'!$B$8,7)+FB$9),"MM")=TEXT((EDATE('Projektkostenkalkulation EP'!$B$8,7)+(FB$9-1)),"MM"),
             IF(
                        OR(
                                    TEXT((EDATE('Projektkostenkalkulation EP'!$B$8,7)+FB$9),"TTT") = "Sa",
                                    TEXT((EDATE('Projektkostenkalkulation EP'!$B$8,7)+FB$9),"TTT") = "So",
                                    IF(ISNA(VLOOKUP(EDATE('Projektkostenkalkulation EP'!$B$8,7)+FB$9,Datenquellen!$F$7:$H$45,3,FALSE))," ",VLOOKUP(EDATE('Projektkostenkalkulation EP'!$B$8,7)+FB$9,Datenquellen!$F$7:$H$45,3,FALSE))="X"
                                    ),
                          "X",
                          ""
                          ),
               "X"
            )</f>
        <v/>
      </c>
      <c r="FD82" s="232" t="str">
        <f xml:space="preserve"> IF(TEXT((EDATE('Projektkostenkalkulation EP'!$B$8,7)+FC$9),"MM")=TEXT((EDATE('Projektkostenkalkulation EP'!$B$8,7)+(FC$9-1)),"MM"),
             IF(
                        OR(
                                    TEXT((EDATE('Projektkostenkalkulation EP'!$B$8,7)+FC$9),"TTT") = "Sa",
                                    TEXT((EDATE('Projektkostenkalkulation EP'!$B$8,7)+FC$9),"TTT") = "So",
                                    IF(ISNA(VLOOKUP(EDATE('Projektkostenkalkulation EP'!$B$8,7)+FC$9,Datenquellen!$F$7:$H$45,3,FALSE))," ",VLOOKUP(EDATE('Projektkostenkalkulation EP'!$B$8,7)+FC$9,Datenquellen!$F$7:$H$45,3,FALSE))="X"
                                    ),
                          "X",
                          ""
                          ),
               "X"
            )</f>
        <v/>
      </c>
      <c r="FE82" s="232" t="str">
        <f xml:space="preserve"> IF(TEXT((EDATE('Projektkostenkalkulation EP'!$B$8,7)+FD$9),"MM")=TEXT((EDATE('Projektkostenkalkulation EP'!$B$8,7)+(FD$9-1)),"MM"),
             IF(
                        OR(
                                    TEXT((EDATE('Projektkostenkalkulation EP'!$B$8,7)+FD$9),"TTT") = "Sa",
                                    TEXT((EDATE('Projektkostenkalkulation EP'!$B$8,7)+FD$9),"TTT") = "So",
                                    IF(ISNA(VLOOKUP(EDATE('Projektkostenkalkulation EP'!$B$8,7)+FD$9,Datenquellen!$F$7:$H$45,3,FALSE))," ",VLOOKUP(EDATE('Projektkostenkalkulation EP'!$B$8,7)+FD$9,Datenquellen!$F$7:$H$45,3,FALSE))="X"
                                    ),
                          "X",
                          ""
                          ),
               "X"
            )</f>
        <v/>
      </c>
      <c r="FF82" s="232" t="str">
        <f xml:space="preserve"> IF(TEXT((EDATE('Projektkostenkalkulation EP'!$B$8,7)+FE$9),"MM")=TEXT((EDATE('Projektkostenkalkulation EP'!$B$8,7)+(FE$9-1)),"MM"),
             IF(
                        OR(
                                    TEXT((EDATE('Projektkostenkalkulation EP'!$B$8,7)+FE$9),"TTT") = "Sa",
                                    TEXT((EDATE('Projektkostenkalkulation EP'!$B$8,7)+FE$9),"TTT") = "So",
                                    IF(ISNA(VLOOKUP(EDATE('Projektkostenkalkulation EP'!$B$8,7)+FE$9,Datenquellen!$F$7:$H$45,3,FALSE))," ",VLOOKUP(EDATE('Projektkostenkalkulation EP'!$B$8,7)+FE$9,Datenquellen!$F$7:$H$45,3,FALSE))="X"
                                    ),
                          "X",
                          ""
                          ),
               "X"
            )</f>
        <v/>
      </c>
      <c r="FG82" s="232" t="str">
        <f xml:space="preserve"> IF(TEXT((EDATE('Projektkostenkalkulation EP'!$B$8,7)+FF$9),"MM")=TEXT((EDATE('Projektkostenkalkulation EP'!$B$8,7)+(FF$9-1)),"MM"),
             IF(
                        OR(
                                    TEXT((EDATE('Projektkostenkalkulation EP'!$B$8,7)+FF$9),"TTT") = "Sa",
                                    TEXT((EDATE('Projektkostenkalkulation EP'!$B$8,7)+FF$9),"TTT") = "So",
                                    IF(ISNA(VLOOKUP(EDATE('Projektkostenkalkulation EP'!$B$8,7)+FF$9,Datenquellen!$F$7:$H$45,3,FALSE))," ",VLOOKUP(EDATE('Projektkostenkalkulation EP'!$B$8,7)+FF$9,Datenquellen!$F$7:$H$45,3,FALSE))="X"
                                    ),
                          "X",
                          ""
                          ),
               "X"
            )</f>
        <v>X</v>
      </c>
      <c r="FH82" s="232" t="str">
        <f xml:space="preserve"> IF(TEXT((EDATE('Projektkostenkalkulation EP'!$B$8,7)+FG$9),"MM")=TEXT((EDATE('Projektkostenkalkulation EP'!$B$8,7)+(FG$9-1)),"MM"),
             IF(
                        OR(
                                    TEXT((EDATE('Projektkostenkalkulation EP'!$B$8,7)+FG$9),"TTT") = "Sa",
                                    TEXT((EDATE('Projektkostenkalkulation EP'!$B$8,7)+FG$9),"TTT") = "So",
                                    IF(ISNA(VLOOKUP(EDATE('Projektkostenkalkulation EP'!$B$8,7)+FG$9,Datenquellen!$F$7:$H$45,3,FALSE))," ",VLOOKUP(EDATE('Projektkostenkalkulation EP'!$B$8,7)+FG$9,Datenquellen!$F$7:$H$45,3,FALSE))="X"
                                    ),
                          "X",
                          ""
                          ),
               "X"
            )</f>
        <v>X</v>
      </c>
      <c r="FI82" s="232" t="str">
        <f xml:space="preserve"> IF(TEXT((EDATE('Projektkostenkalkulation EP'!$B$8,7)+FH$9),"MM")=TEXT((EDATE('Projektkostenkalkulation EP'!$B$8,7)+(FH$9-1)),"MM"),
             IF(
                        OR(
                                    TEXT((EDATE('Projektkostenkalkulation EP'!$B$8,7)+FH$9),"TTT") = "Sa",
                                    TEXT((EDATE('Projektkostenkalkulation EP'!$B$8,7)+FH$9),"TTT") = "So",
                                    IF(ISNA(VLOOKUP(EDATE('Projektkostenkalkulation EP'!$B$8,7)+FH$9,Datenquellen!$F$7:$H$45,3,FALSE))," ",VLOOKUP(EDATE('Projektkostenkalkulation EP'!$B$8,7)+FH$9,Datenquellen!$F$7:$H$45,3,FALSE))="X"
                                    ),
                          "X",
                          ""
                          ),
               "X"
            )</f>
        <v/>
      </c>
      <c r="FJ82" s="232" t="str">
        <f xml:space="preserve"> IF(TEXT((EDATE('Projektkostenkalkulation EP'!$B$8,7)+FI$9),"MM")=TEXT((EDATE('Projektkostenkalkulation EP'!$B$8,7)+(FI$9-1)),"MM"),
             IF(
                        OR(
                                    TEXT((EDATE('Projektkostenkalkulation EP'!$B$8,7)+FI$9),"TTT") = "Sa",
                                    TEXT((EDATE('Projektkostenkalkulation EP'!$B$8,7)+FI$9),"TTT") = "So",
                                    IF(ISNA(VLOOKUP(EDATE('Projektkostenkalkulation EP'!$B$8,7)+FI$9,Datenquellen!$F$7:$H$45,3,FALSE))," ",VLOOKUP(EDATE('Projektkostenkalkulation EP'!$B$8,7)+FI$9,Datenquellen!$F$7:$H$45,3,FALSE))="X"
                                    ),
                          "X",
                          ""
                          ),
               "X"
            )</f>
        <v/>
      </c>
      <c r="FK82" s="232" t="str">
        <f xml:space="preserve"> IF(TEXT((EDATE('Projektkostenkalkulation EP'!$B$8,7)+FJ$9),"MM")=TEXT((EDATE('Projektkostenkalkulation EP'!$B$8,7)+(FJ$9-1)),"MM"),
             IF(
                        OR(
                                    TEXT((EDATE('Projektkostenkalkulation EP'!$B$8,7)+FJ$9),"TTT") = "Sa",
                                    TEXT((EDATE('Projektkostenkalkulation EP'!$B$8,7)+FJ$9),"TTT") = "So",
                                    IF(ISNA(VLOOKUP(EDATE('Projektkostenkalkulation EP'!$B$8,7)+FJ$9,Datenquellen!$F$7:$H$45,3,FALSE))," ",VLOOKUP(EDATE('Projektkostenkalkulation EP'!$B$8,7)+FJ$9,Datenquellen!$F$7:$H$45,3,FALSE))="X"
                                    ),
                          "X",
                          ""
                          ),
               "X"
            )</f>
        <v/>
      </c>
      <c r="FL82" s="232" t="str">
        <f xml:space="preserve"> IF(TEXT((EDATE('Projektkostenkalkulation EP'!$B$8,7)+FK$9),"MM")=TEXT((EDATE('Projektkostenkalkulation EP'!$B$8,7)+(FK$9-1)),"MM"),
             IF(
                        OR(
                                    TEXT((EDATE('Projektkostenkalkulation EP'!$B$8,7)+FK$9),"TTT") = "Sa",
                                    TEXT((EDATE('Projektkostenkalkulation EP'!$B$8,7)+FK$9),"TTT") = "So",
                                    IF(ISNA(VLOOKUP(EDATE('Projektkostenkalkulation EP'!$B$8,7)+FK$9,Datenquellen!$F$7:$H$45,3,FALSE))," ",VLOOKUP(EDATE('Projektkostenkalkulation EP'!$B$8,7)+FK$9,Datenquellen!$F$7:$H$45,3,FALSE))="X"
                                    ),
                          "X",
                          ""
                          ),
               "X"
            )</f>
        <v/>
      </c>
      <c r="FM82" s="232" t="str">
        <f xml:space="preserve"> IF(TEXT((EDATE('Projektkostenkalkulation EP'!$B$8,7)+FL$9),"MM")=TEXT((EDATE('Projektkostenkalkulation EP'!$B$8,7)+(FL$9-1)),"MM"),
             IF(
                        OR(
                                    TEXT((EDATE('Projektkostenkalkulation EP'!$B$8,7)+FL$9),"TTT") = "Sa",
                                    TEXT((EDATE('Projektkostenkalkulation EP'!$B$8,7)+FL$9),"TTT") = "So",
                                    IF(ISNA(VLOOKUP(EDATE('Projektkostenkalkulation EP'!$B$8,7)+FL$9,Datenquellen!$F$7:$H$45,3,FALSE))," ",VLOOKUP(EDATE('Projektkostenkalkulation EP'!$B$8,7)+FL$9,Datenquellen!$F$7:$H$45,3,FALSE))="X"
                                    ),
                          "X",
                          ""
                          ),
               "X"
            )</f>
        <v/>
      </c>
      <c r="FN82" s="232" t="str">
        <f xml:space="preserve"> IF(TEXT((EDATE('Projektkostenkalkulation EP'!$B$8,7)+FM$9),"MM")=TEXT((EDATE('Projektkostenkalkulation EP'!$B$8,7)+(FM$9-1)),"MM"),
             IF(
                        OR(
                                    TEXT((EDATE('Projektkostenkalkulation EP'!$B$8,7)+FM$9),"TTT") = "Sa",
                                    TEXT((EDATE('Projektkostenkalkulation EP'!$B$8,7)+FM$9),"TTT") = "So",
                                    IF(ISNA(VLOOKUP(EDATE('Projektkostenkalkulation EP'!$B$8,7)+FM$9,Datenquellen!$F$7:$H$45,3,FALSE))," ",VLOOKUP(EDATE('Projektkostenkalkulation EP'!$B$8,7)+FM$9,Datenquellen!$F$7:$H$45,3,FALSE))="X"
                                    ),
                          "X",
                          ""
                          ),
               "X"
            )</f>
        <v>X</v>
      </c>
      <c r="FO82" s="232" t="str">
        <f xml:space="preserve"> IF(TEXT((EDATE('Projektkostenkalkulation EP'!$B$8,7)+FN$9),"MM")=TEXT((EDATE('Projektkostenkalkulation EP'!$B$8,7)+(FN$9-1)),"MM"),
             IF(
                        OR(
                                    TEXT((EDATE('Projektkostenkalkulation EP'!$B$8,7)+FN$9),"TTT") = "Sa",
                                    TEXT((EDATE('Projektkostenkalkulation EP'!$B$8,7)+FN$9),"TTT") = "So",
                                    IF(ISNA(VLOOKUP(EDATE('Projektkostenkalkulation EP'!$B$8,7)+FN$9,Datenquellen!$F$7:$H$45,3,FALSE))," ",VLOOKUP(EDATE('Projektkostenkalkulation EP'!$B$8,7)+FN$9,Datenquellen!$F$7:$H$45,3,FALSE))="X"
                                    ),
                          "X",
                          ""
                          ),
               "X"
            )</f>
        <v>X</v>
      </c>
      <c r="FP82" s="232" t="str">
        <f xml:space="preserve"> IF(TEXT((EDATE('Projektkostenkalkulation EP'!$B$8,7)+FO$9),"MM")=TEXT((EDATE('Projektkostenkalkulation EP'!$B$8,7)+(FO$9-1)),"MM"),
             IF(
                        OR(
                                    TEXT((EDATE('Projektkostenkalkulation EP'!$B$8,7)+FO$9),"TTT") = "Sa",
                                    TEXT((EDATE('Projektkostenkalkulation EP'!$B$8,7)+FO$9),"TTT") = "So",
                                    IF(ISNA(VLOOKUP(EDATE('Projektkostenkalkulation EP'!$B$8,7)+FO$9,Datenquellen!$F$7:$H$45,3,FALSE))," ",VLOOKUP(EDATE('Projektkostenkalkulation EP'!$B$8,7)+FO$9,Datenquellen!$F$7:$H$45,3,FALSE))="X"
                                    ),
                          "X",
                          ""
                          ),
               "X"
            )</f>
        <v/>
      </c>
      <c r="FQ82" s="232" t="str">
        <f xml:space="preserve"> IF(TEXT((EDATE('Projektkostenkalkulation EP'!$B$8,7)+FP$9),"MM")=TEXT((EDATE('Projektkostenkalkulation EP'!$B$8,7)+(FP$9-1)),"MM"),
             IF(
                        OR(
                                    TEXT((EDATE('Projektkostenkalkulation EP'!$B$8,7)+FP$9),"TTT") = "Sa",
                                    TEXT((EDATE('Projektkostenkalkulation EP'!$B$8,7)+FP$9),"TTT") = "So",
                                    IF(ISNA(VLOOKUP(EDATE('Projektkostenkalkulation EP'!$B$8,7)+FP$9,Datenquellen!$F$7:$H$45,3,FALSE))," ",VLOOKUP(EDATE('Projektkostenkalkulation EP'!$B$8,7)+FP$9,Datenquellen!$F$7:$H$45,3,FALSE))="X"
                                    ),
                          "X",
                          ""
                          ),
               "X"
            )</f>
        <v/>
      </c>
      <c r="FR82" s="232" t="str">
        <f xml:space="preserve"> IF(TEXT((EDATE('Projektkostenkalkulation EP'!$B$8,7)+FQ$9),"MM")=TEXT((EDATE('Projektkostenkalkulation EP'!$B$8,7)+(FQ$9-1)),"MM"),
             IF(
                        OR(
                                    TEXT((EDATE('Projektkostenkalkulation EP'!$B$8,7)+FQ$9),"TTT") = "Sa",
                                    TEXT((EDATE('Projektkostenkalkulation EP'!$B$8,7)+FQ$9),"TTT") = "So",
                                    IF(ISNA(VLOOKUP(EDATE('Projektkostenkalkulation EP'!$B$8,7)+FQ$9,Datenquellen!$F$7:$H$45,3,FALSE))," ",VLOOKUP(EDATE('Projektkostenkalkulation EP'!$B$8,7)+FQ$9,Datenquellen!$F$7:$H$45,3,FALSE))="X"
                                    ),
                          "X",
                          ""
                          ),
               "X"
            )</f>
        <v/>
      </c>
      <c r="FS82" s="232" t="str">
        <f xml:space="preserve"> IF(TEXT((EDATE('Projektkostenkalkulation EP'!$B$8,7)+FR$9),"MM")=TEXT((EDATE('Projektkostenkalkulation EP'!$B$8,7)+(FR$9-1)),"MM"),
             IF(
                        OR(
                                    TEXT((EDATE('Projektkostenkalkulation EP'!$B$8,7)+FR$9),"TTT") = "Sa",
                                    TEXT((EDATE('Projektkostenkalkulation EP'!$B$8,7)+FR$9),"TTT") = "So",
                                    IF(ISNA(VLOOKUP(EDATE('Projektkostenkalkulation EP'!$B$8,7)+FR$9,Datenquellen!$F$7:$H$45,3,FALSE))," ",VLOOKUP(EDATE('Projektkostenkalkulation EP'!$B$8,7)+FR$9,Datenquellen!$F$7:$H$45,3,FALSE))="X"
                                    ),
                          "X",
                          ""
                          ),
               "X"
            )</f>
        <v/>
      </c>
      <c r="FT82" s="232" t="str">
        <f xml:space="preserve"> IF(TEXT((EDATE('Projektkostenkalkulation EP'!$B$8,7)+FS$9),"MM")=TEXT((EDATE('Projektkostenkalkulation EP'!$B$8,7)+(FS$9-1)),"MM"),
             IF(
                        OR(
                                    TEXT((EDATE('Projektkostenkalkulation EP'!$B$8,7)+FS$9),"TTT") = "Sa",
                                    TEXT((EDATE('Projektkostenkalkulation EP'!$B$8,7)+FS$9),"TTT") = "So",
                                    IF(ISNA(VLOOKUP(EDATE('Projektkostenkalkulation EP'!$B$8,7)+FS$9,Datenquellen!$F$7:$H$45,3,FALSE))," ",VLOOKUP(EDATE('Projektkostenkalkulation EP'!$B$8,7)+FS$9,Datenquellen!$F$7:$H$45,3,FALSE))="X"
                                    ),
                          "X",
                          ""
                          ),
               "X"
            )</f>
        <v/>
      </c>
      <c r="FU82" s="233" t="str">
        <f xml:space="preserve"> IF(TEXT((EDATE('Projektkostenkalkulation EP'!$B$8,7)+FT$9),"MM")=TEXT((EDATE('Projektkostenkalkulation EP'!$B$8,7)+(FT$9-1)),"MM"),
             IF(
                        OR(
                                    TEXT((EDATE('Projektkostenkalkulation EP'!$B$8,7)+FT$9),"TTT") = "Sa",
                                    TEXT((EDATE('Projektkostenkalkulation EP'!$B$8,7)+FT$9),"TTT") = "So",
                                    IF(ISNA(VLOOKUP(EDATE('Projektkostenkalkulation EP'!$B$8,7)+FT$9,Datenquellen!$F$7:$H$45,3,FALSE))," ",VLOOKUP(EDATE('Projektkostenkalkulation EP'!$B$8,7)+FT$9,Datenquellen!$F$7:$H$45,3,FALSE))="X"
                                    ),
                          "X",
                          ""
                          ),
               "X"
            )</f>
        <v>X</v>
      </c>
      <c r="FV82" s="234"/>
      <c r="FW82" s="235"/>
      <c r="FX82" s="496"/>
      <c r="FY82" s="473"/>
      <c r="FZ82" s="231"/>
      <c r="GA82" s="232" t="str">
        <f>IF(
            OR(
                     TEXT(EDATE('Projektkostenkalkulation EP'!$B$8,7),"TTT") = "Sa",
                     TEXT(EDATE('Projektkostenkalkulation EP'!$B$8,7),"TTT") = "So",
                     IF(ISNA(VLOOKUP(EDATE('Projektkostenkalkulation EP'!$B$8,7),Datenquellen!$F$7:$H$45,3,FALSE))," ",VLOOKUP(EDATE('Projektkostenkalkulation EP'!$B$8,7),Datenquellen!$F$7:$H$45,3,FALSE))="X"
                            ),
                    "X",
                    ""
            )</f>
        <v/>
      </c>
      <c r="GB82" s="232" t="str">
        <f xml:space="preserve"> IF(TEXT((EDATE('Projektkostenkalkulation EP'!$B$8,7)+GA$9),"MM")=TEXT((EDATE('Projektkostenkalkulation EP'!$B$8,7)+(GA$9-1)),"MM"),
             IF(
                        OR(
                                    TEXT((EDATE('Projektkostenkalkulation EP'!$B$8,7)+GA$9),"TTT") = "Sa",
                                    TEXT((EDATE('Projektkostenkalkulation EP'!$B$8,7)+GA$9),"TTT") = "So",
                                    IF(ISNA(VLOOKUP(EDATE('Projektkostenkalkulation EP'!$B$8,7)+GA$9,Datenquellen!$F$7:$H$45,3,FALSE))," ",VLOOKUP(EDATE('Projektkostenkalkulation EP'!$B$8,7)+GA$9,Datenquellen!$F$7:$H$45,3,FALSE))="X"
                                    ),
                          "X",
                          ""
                          ),
               "X"
            )</f>
        <v/>
      </c>
      <c r="GC82" s="232" t="str">
        <f xml:space="preserve"> IF(TEXT((EDATE('Projektkostenkalkulation EP'!$B$8,7)+GB$9),"MM")=TEXT((EDATE('Projektkostenkalkulation EP'!$B$8,7)+(GB$9-1)),"MM"),
             IF(
                        OR(
                                    TEXT((EDATE('Projektkostenkalkulation EP'!$B$8,7)+GB$9),"TTT") = "Sa",
                                    TEXT((EDATE('Projektkostenkalkulation EP'!$B$8,7)+GB$9),"TTT") = "So",
                                    IF(ISNA(VLOOKUP(EDATE('Projektkostenkalkulation EP'!$B$8,7)+GB$9,Datenquellen!$F$7:$H$45,3,FALSE))," ",VLOOKUP(EDATE('Projektkostenkalkulation EP'!$B$8,7)+GB$9,Datenquellen!$F$7:$H$45,3,FALSE))="X"
                                    ),
                          "X",
                          ""
                          ),
               "X"
            )</f>
        <v>X</v>
      </c>
      <c r="GD82" s="232" t="str">
        <f xml:space="preserve"> IF(TEXT((EDATE('Projektkostenkalkulation EP'!$B$8,7)+GC$9),"MM")=TEXT((EDATE('Projektkostenkalkulation EP'!$B$8,7)+(GC$9-1)),"MM"),
             IF(
                        OR(
                                    TEXT((EDATE('Projektkostenkalkulation EP'!$B$8,7)+GC$9),"TTT") = "Sa",
                                    TEXT((EDATE('Projektkostenkalkulation EP'!$B$8,7)+GC$9),"TTT") = "So",
                                    IF(ISNA(VLOOKUP(EDATE('Projektkostenkalkulation EP'!$B$8,7)+GC$9,Datenquellen!$F$7:$H$45,3,FALSE))," ",VLOOKUP(EDATE('Projektkostenkalkulation EP'!$B$8,7)+GC$9,Datenquellen!$F$7:$H$45,3,FALSE))="X"
                                    ),
                          "X",
                          ""
                          ),
               "X"
            )</f>
        <v>X</v>
      </c>
      <c r="GE82" s="232" t="str">
        <f xml:space="preserve"> IF(TEXT((EDATE('Projektkostenkalkulation EP'!$B$8,7)+GD$9),"MM")=TEXT((EDATE('Projektkostenkalkulation EP'!$B$8,7)+(GD$9-1)),"MM"),
             IF(
                        OR(
                                    TEXT((EDATE('Projektkostenkalkulation EP'!$B$8,7)+GD$9),"TTT") = "Sa",
                                    TEXT((EDATE('Projektkostenkalkulation EP'!$B$8,7)+GD$9),"TTT") = "So",
                                    IF(ISNA(VLOOKUP(EDATE('Projektkostenkalkulation EP'!$B$8,7)+GD$9,Datenquellen!$F$7:$H$45,3,FALSE))," ",VLOOKUP(EDATE('Projektkostenkalkulation EP'!$B$8,7)+GD$9,Datenquellen!$F$7:$H$45,3,FALSE))="X"
                                    ),
                          "X",
                          ""
                          ),
               "X"
            )</f>
        <v/>
      </c>
      <c r="GF82" s="232" t="str">
        <f xml:space="preserve"> IF(TEXT((EDATE('Projektkostenkalkulation EP'!$B$8,7)+GE$9),"MM")=TEXT((EDATE('Projektkostenkalkulation EP'!$B$8,7)+(GE$9-1)),"MM"),
             IF(
                        OR(
                                    TEXT((EDATE('Projektkostenkalkulation EP'!$B$8,7)+GE$9),"TTT") = "Sa",
                                    TEXT((EDATE('Projektkostenkalkulation EP'!$B$8,7)+GE$9),"TTT") = "So",
                                    IF(ISNA(VLOOKUP(EDATE('Projektkostenkalkulation EP'!$B$8,7)+GE$9,Datenquellen!$F$7:$H$45,3,FALSE))," ",VLOOKUP(EDATE('Projektkostenkalkulation EP'!$B$8,7)+GE$9,Datenquellen!$F$7:$H$45,3,FALSE))="X"
                                    ),
                          "X",
                          ""
                          ),
               "X"
            )</f>
        <v/>
      </c>
      <c r="GG82" s="232" t="str">
        <f xml:space="preserve"> IF(TEXT((EDATE('Projektkostenkalkulation EP'!$B$8,7)+GF$9),"MM")=TEXT((EDATE('Projektkostenkalkulation EP'!$B$8,7)+(GF$9-1)),"MM"),
             IF(
                        OR(
                                    TEXT((EDATE('Projektkostenkalkulation EP'!$B$8,7)+GF$9),"TTT") = "Sa",
                                    TEXT((EDATE('Projektkostenkalkulation EP'!$B$8,7)+GF$9),"TTT") = "So",
                                    IF(ISNA(VLOOKUP(EDATE('Projektkostenkalkulation EP'!$B$8,7)+GF$9,Datenquellen!$F$7:$H$45,3,FALSE))," ",VLOOKUP(EDATE('Projektkostenkalkulation EP'!$B$8,7)+GF$9,Datenquellen!$F$7:$H$45,3,FALSE))="X"
                                    ),
                          "X",
                          ""
                          ),
               "X"
            )</f>
        <v/>
      </c>
      <c r="GH82" s="232" t="str">
        <f xml:space="preserve"> IF(TEXT((EDATE('Projektkostenkalkulation EP'!$B$8,7)+GG$9),"MM")=TEXT((EDATE('Projektkostenkalkulation EP'!$B$8,7)+(GG$9-1)),"MM"),
             IF(
                        OR(
                                    TEXT((EDATE('Projektkostenkalkulation EP'!$B$8,7)+GG$9),"TTT") = "Sa",
                                    TEXT((EDATE('Projektkostenkalkulation EP'!$B$8,7)+GG$9),"TTT") = "So",
                                    IF(ISNA(VLOOKUP(EDATE('Projektkostenkalkulation EP'!$B$8,7)+GG$9,Datenquellen!$F$7:$H$45,3,FALSE))," ",VLOOKUP(EDATE('Projektkostenkalkulation EP'!$B$8,7)+GG$9,Datenquellen!$F$7:$H$45,3,FALSE))="X"
                                    ),
                          "X",
                          ""
                          ),
               "X"
            )</f>
        <v/>
      </c>
      <c r="GI82" s="232" t="str">
        <f xml:space="preserve"> IF(TEXT((EDATE('Projektkostenkalkulation EP'!$B$8,7)+GH$9),"MM")=TEXT((EDATE('Projektkostenkalkulation EP'!$B$8,7)+(GH$9-1)),"MM"),
             IF(
                        OR(
                                    TEXT((EDATE('Projektkostenkalkulation EP'!$B$8,7)+GH$9),"TTT") = "Sa",
                                    TEXT((EDATE('Projektkostenkalkulation EP'!$B$8,7)+GH$9),"TTT") = "So",
                                    IF(ISNA(VLOOKUP(EDATE('Projektkostenkalkulation EP'!$B$8,7)+GH$9,Datenquellen!$F$7:$H$45,3,FALSE))," ",VLOOKUP(EDATE('Projektkostenkalkulation EP'!$B$8,7)+GH$9,Datenquellen!$F$7:$H$45,3,FALSE))="X"
                                    ),
                          "X",
                          ""
                          ),
               "X"
            )</f>
        <v/>
      </c>
      <c r="GJ82" s="232" t="str">
        <f xml:space="preserve"> IF(TEXT((EDATE('Projektkostenkalkulation EP'!$B$8,7)+GI$9),"MM")=TEXT((EDATE('Projektkostenkalkulation EP'!$B$8,7)+(GI$9-1)),"MM"),
             IF(
                        OR(
                                    TEXT((EDATE('Projektkostenkalkulation EP'!$B$8,7)+GI$9),"TTT") = "Sa",
                                    TEXT((EDATE('Projektkostenkalkulation EP'!$B$8,7)+GI$9),"TTT") = "So",
                                    IF(ISNA(VLOOKUP(EDATE('Projektkostenkalkulation EP'!$B$8,7)+GI$9,Datenquellen!$F$7:$H$45,3,FALSE))," ",VLOOKUP(EDATE('Projektkostenkalkulation EP'!$B$8,7)+GI$9,Datenquellen!$F$7:$H$45,3,FALSE))="X"
                                    ),
                          "X",
                          ""
                          ),
               "X"
            )</f>
        <v>X</v>
      </c>
      <c r="GK82" s="232" t="str">
        <f xml:space="preserve"> IF(TEXT((EDATE('Projektkostenkalkulation EP'!$B$8,7)+GJ$9),"MM")=TEXT((EDATE('Projektkostenkalkulation EP'!$B$8,7)+(GJ$9-1)),"MM"),
             IF(
                        OR(
                                    TEXT((EDATE('Projektkostenkalkulation EP'!$B$8,7)+GJ$9),"TTT") = "Sa",
                                    TEXT((EDATE('Projektkostenkalkulation EP'!$B$8,7)+GJ$9),"TTT") = "So",
                                    IF(ISNA(VLOOKUP(EDATE('Projektkostenkalkulation EP'!$B$8,7)+GJ$9,Datenquellen!$F$7:$H$45,3,FALSE))," ",VLOOKUP(EDATE('Projektkostenkalkulation EP'!$B$8,7)+GJ$9,Datenquellen!$F$7:$H$45,3,FALSE))="X"
                                    ),
                          "X",
                          ""
                          ),
               "X"
            )</f>
        <v>X</v>
      </c>
      <c r="GL82" s="232" t="str">
        <f xml:space="preserve"> IF(TEXT((EDATE('Projektkostenkalkulation EP'!$B$8,7)+GK$9),"MM")=TEXT((EDATE('Projektkostenkalkulation EP'!$B$8,7)+(GK$9-1)),"MM"),
             IF(
                        OR(
                                    TEXT((EDATE('Projektkostenkalkulation EP'!$B$8,7)+GK$9),"TTT") = "Sa",
                                    TEXT((EDATE('Projektkostenkalkulation EP'!$B$8,7)+GK$9),"TTT") = "So",
                                    IF(ISNA(VLOOKUP(EDATE('Projektkostenkalkulation EP'!$B$8,7)+GK$9,Datenquellen!$F$7:$H$45,3,FALSE))," ",VLOOKUP(EDATE('Projektkostenkalkulation EP'!$B$8,7)+GK$9,Datenquellen!$F$7:$H$45,3,FALSE))="X"
                                    ),
                          "X",
                          ""
                          ),
               "X"
            )</f>
        <v/>
      </c>
      <c r="GM82" s="232" t="str">
        <f xml:space="preserve"> IF(TEXT((EDATE('Projektkostenkalkulation EP'!$B$8,7)+GL$9),"MM")=TEXT((EDATE('Projektkostenkalkulation EP'!$B$8,7)+(GL$9-1)),"MM"),
             IF(
                        OR(
                                    TEXT((EDATE('Projektkostenkalkulation EP'!$B$8,7)+GL$9),"TTT") = "Sa",
                                    TEXT((EDATE('Projektkostenkalkulation EP'!$B$8,7)+GL$9),"TTT") = "So",
                                    IF(ISNA(VLOOKUP(EDATE('Projektkostenkalkulation EP'!$B$8,7)+GL$9,Datenquellen!$F$7:$H$45,3,FALSE))," ",VLOOKUP(EDATE('Projektkostenkalkulation EP'!$B$8,7)+GL$9,Datenquellen!$F$7:$H$45,3,FALSE))="X"
                                    ),
                          "X",
                          ""
                          ),
               "X"
            )</f>
        <v/>
      </c>
      <c r="GN82" s="232" t="str">
        <f xml:space="preserve"> IF(TEXT((EDATE('Projektkostenkalkulation EP'!$B$8,7)+GM$9),"MM")=TEXT((EDATE('Projektkostenkalkulation EP'!$B$8,7)+(GM$9-1)),"MM"),
             IF(
                        OR(
                                    TEXT((EDATE('Projektkostenkalkulation EP'!$B$8,7)+GM$9),"TTT") = "Sa",
                                    TEXT((EDATE('Projektkostenkalkulation EP'!$B$8,7)+GM$9),"TTT") = "So",
                                    IF(ISNA(VLOOKUP(EDATE('Projektkostenkalkulation EP'!$B$8,7)+GM$9,Datenquellen!$F$7:$H$45,3,FALSE))," ",VLOOKUP(EDATE('Projektkostenkalkulation EP'!$B$8,7)+GM$9,Datenquellen!$F$7:$H$45,3,FALSE))="X"
                                    ),
                          "X",
                          ""
                          ),
               "X"
            )</f>
        <v/>
      </c>
      <c r="GO82" s="232" t="str">
        <f xml:space="preserve"> IF(TEXT((EDATE('Projektkostenkalkulation EP'!$B$8,7)+GN$9),"MM")=TEXT((EDATE('Projektkostenkalkulation EP'!$B$8,7)+(GN$9-1)),"MM"),
             IF(
                        OR(
                                    TEXT((EDATE('Projektkostenkalkulation EP'!$B$8,7)+GN$9),"TTT") = "Sa",
                                    TEXT((EDATE('Projektkostenkalkulation EP'!$B$8,7)+GN$9),"TTT") = "So",
                                    IF(ISNA(VLOOKUP(EDATE('Projektkostenkalkulation EP'!$B$8,7)+GN$9,Datenquellen!$F$7:$H$45,3,FALSE))," ",VLOOKUP(EDATE('Projektkostenkalkulation EP'!$B$8,7)+GN$9,Datenquellen!$F$7:$H$45,3,FALSE))="X"
                                    ),
                          "X",
                          ""
                          ),
               "X"
            )</f>
        <v/>
      </c>
      <c r="GP82" s="232" t="str">
        <f xml:space="preserve"> IF(TEXT((EDATE('Projektkostenkalkulation EP'!$B$8,7)+GO$9),"MM")=TEXT((EDATE('Projektkostenkalkulation EP'!$B$8,7)+(GO$9-1)),"MM"),
             IF(
                        OR(
                                    TEXT((EDATE('Projektkostenkalkulation EP'!$B$8,7)+GO$9),"TTT") = "Sa",
                                    TEXT((EDATE('Projektkostenkalkulation EP'!$B$8,7)+GO$9),"TTT") = "So",
                                    IF(ISNA(VLOOKUP(EDATE('Projektkostenkalkulation EP'!$B$8,7)+GO$9,Datenquellen!$F$7:$H$45,3,FALSE))," ",VLOOKUP(EDATE('Projektkostenkalkulation EP'!$B$8,7)+GO$9,Datenquellen!$F$7:$H$45,3,FALSE))="X"
                                    ),
                          "X",
                          ""
                          ),
               "X"
            )</f>
        <v/>
      </c>
      <c r="GQ82" s="232" t="str">
        <f xml:space="preserve"> IF(TEXT((EDATE('Projektkostenkalkulation EP'!$B$8,7)+GP$9),"MM")=TEXT((EDATE('Projektkostenkalkulation EP'!$B$8,7)+(GP$9-1)),"MM"),
             IF(
                        OR(
                                    TEXT((EDATE('Projektkostenkalkulation EP'!$B$8,7)+GP$9),"TTT") = "Sa",
                                    TEXT((EDATE('Projektkostenkalkulation EP'!$B$8,7)+GP$9),"TTT") = "So",
                                    IF(ISNA(VLOOKUP(EDATE('Projektkostenkalkulation EP'!$B$8,7)+GP$9,Datenquellen!$F$7:$H$45,3,FALSE))," ",VLOOKUP(EDATE('Projektkostenkalkulation EP'!$B$8,7)+GP$9,Datenquellen!$F$7:$H$45,3,FALSE))="X"
                                    ),
                          "X",
                          ""
                          ),
               "X"
            )</f>
        <v>X</v>
      </c>
      <c r="GR82" s="232" t="str">
        <f xml:space="preserve"> IF(TEXT((EDATE('Projektkostenkalkulation EP'!$B$8,7)+GQ$9),"MM")=TEXT((EDATE('Projektkostenkalkulation EP'!$B$8,7)+(GQ$9-1)),"MM"),
             IF(
                        OR(
                                    TEXT((EDATE('Projektkostenkalkulation EP'!$B$8,7)+GQ$9),"TTT") = "Sa",
                                    TEXT((EDATE('Projektkostenkalkulation EP'!$B$8,7)+GQ$9),"TTT") = "So",
                                    IF(ISNA(VLOOKUP(EDATE('Projektkostenkalkulation EP'!$B$8,7)+GQ$9,Datenquellen!$F$7:$H$45,3,FALSE))," ",VLOOKUP(EDATE('Projektkostenkalkulation EP'!$B$8,7)+GQ$9,Datenquellen!$F$7:$H$45,3,FALSE))="X"
                                    ),
                          "X",
                          ""
                          ),
               "X"
            )</f>
        <v>X</v>
      </c>
      <c r="GS82" s="232" t="str">
        <f xml:space="preserve"> IF(TEXT((EDATE('Projektkostenkalkulation EP'!$B$8,7)+GR$9),"MM")=TEXT((EDATE('Projektkostenkalkulation EP'!$B$8,7)+(GR$9-1)),"MM"),
             IF(
                        OR(
                                    TEXT((EDATE('Projektkostenkalkulation EP'!$B$8,7)+GR$9),"TTT") = "Sa",
                                    TEXT((EDATE('Projektkostenkalkulation EP'!$B$8,7)+GR$9),"TTT") = "So",
                                    IF(ISNA(VLOOKUP(EDATE('Projektkostenkalkulation EP'!$B$8,7)+GR$9,Datenquellen!$F$7:$H$45,3,FALSE))," ",VLOOKUP(EDATE('Projektkostenkalkulation EP'!$B$8,7)+GR$9,Datenquellen!$F$7:$H$45,3,FALSE))="X"
                                    ),
                          "X",
                          ""
                          ),
               "X"
            )</f>
        <v/>
      </c>
      <c r="GT82" s="232" t="str">
        <f xml:space="preserve"> IF(TEXT((EDATE('Projektkostenkalkulation EP'!$B$8,7)+GS$9),"MM")=TEXT((EDATE('Projektkostenkalkulation EP'!$B$8,7)+(GS$9-1)),"MM"),
             IF(
                        OR(
                                    TEXT((EDATE('Projektkostenkalkulation EP'!$B$8,7)+GS$9),"TTT") = "Sa",
                                    TEXT((EDATE('Projektkostenkalkulation EP'!$B$8,7)+GS$9),"TTT") = "So",
                                    IF(ISNA(VLOOKUP(EDATE('Projektkostenkalkulation EP'!$B$8,7)+GS$9,Datenquellen!$F$7:$H$45,3,FALSE))," ",VLOOKUP(EDATE('Projektkostenkalkulation EP'!$B$8,7)+GS$9,Datenquellen!$F$7:$H$45,3,FALSE))="X"
                                    ),
                          "X",
                          ""
                          ),
               "X"
            )</f>
        <v/>
      </c>
      <c r="GU82" s="232" t="str">
        <f xml:space="preserve"> IF(TEXT((EDATE('Projektkostenkalkulation EP'!$B$8,7)+GT$9),"MM")=TEXT((EDATE('Projektkostenkalkulation EP'!$B$8,7)+(GT$9-1)),"MM"),
             IF(
                        OR(
                                    TEXT((EDATE('Projektkostenkalkulation EP'!$B$8,7)+GT$9),"TTT") = "Sa",
                                    TEXT((EDATE('Projektkostenkalkulation EP'!$B$8,7)+GT$9),"TTT") = "So",
                                    IF(ISNA(VLOOKUP(EDATE('Projektkostenkalkulation EP'!$B$8,7)+GT$9,Datenquellen!$F$7:$H$45,3,FALSE))," ",VLOOKUP(EDATE('Projektkostenkalkulation EP'!$B$8,7)+GT$9,Datenquellen!$F$7:$H$45,3,FALSE))="X"
                                    ),
                          "X",
                          ""
                          ),
               "X"
            )</f>
        <v/>
      </c>
      <c r="GV82" s="232" t="str">
        <f xml:space="preserve"> IF(TEXT((EDATE('Projektkostenkalkulation EP'!$B$8,7)+GU$9),"MM")=TEXT((EDATE('Projektkostenkalkulation EP'!$B$8,7)+(GU$9-1)),"MM"),
             IF(
                        OR(
                                    TEXT((EDATE('Projektkostenkalkulation EP'!$B$8,7)+GU$9),"TTT") = "Sa",
                                    TEXT((EDATE('Projektkostenkalkulation EP'!$B$8,7)+GU$9),"TTT") = "So",
                                    IF(ISNA(VLOOKUP(EDATE('Projektkostenkalkulation EP'!$B$8,7)+GU$9,Datenquellen!$F$7:$H$45,3,FALSE))," ",VLOOKUP(EDATE('Projektkostenkalkulation EP'!$B$8,7)+GU$9,Datenquellen!$F$7:$H$45,3,FALSE))="X"
                                    ),
                          "X",
                          ""
                          ),
               "X"
            )</f>
        <v/>
      </c>
      <c r="GW82" s="232" t="str">
        <f xml:space="preserve"> IF(TEXT((EDATE('Projektkostenkalkulation EP'!$B$8,7)+GV$9),"MM")=TEXT((EDATE('Projektkostenkalkulation EP'!$B$8,7)+(GV$9-1)),"MM"),
             IF(
                        OR(
                                    TEXT((EDATE('Projektkostenkalkulation EP'!$B$8,7)+GV$9),"TTT") = "Sa",
                                    TEXT((EDATE('Projektkostenkalkulation EP'!$B$8,7)+GV$9),"TTT") = "So",
                                    IF(ISNA(VLOOKUP(EDATE('Projektkostenkalkulation EP'!$B$8,7)+GV$9,Datenquellen!$F$7:$H$45,3,FALSE))," ",VLOOKUP(EDATE('Projektkostenkalkulation EP'!$B$8,7)+GV$9,Datenquellen!$F$7:$H$45,3,FALSE))="X"
                                    ),
                          "X",
                          ""
                          ),
               "X"
            )</f>
        <v/>
      </c>
      <c r="GX82" s="232" t="str">
        <f xml:space="preserve"> IF(TEXT((EDATE('Projektkostenkalkulation EP'!$B$8,7)+GW$9),"MM")=TEXT((EDATE('Projektkostenkalkulation EP'!$B$8,7)+(GW$9-1)),"MM"),
             IF(
                        OR(
                                    TEXT((EDATE('Projektkostenkalkulation EP'!$B$8,7)+GW$9),"TTT") = "Sa",
                                    TEXT((EDATE('Projektkostenkalkulation EP'!$B$8,7)+GW$9),"TTT") = "So",
                                    IF(ISNA(VLOOKUP(EDATE('Projektkostenkalkulation EP'!$B$8,7)+GW$9,Datenquellen!$F$7:$H$45,3,FALSE))," ",VLOOKUP(EDATE('Projektkostenkalkulation EP'!$B$8,7)+GW$9,Datenquellen!$F$7:$H$45,3,FALSE))="X"
                                    ),
                          "X",
                          ""
                          ),
               "X"
            )</f>
        <v>X</v>
      </c>
      <c r="GY82" s="232" t="str">
        <f xml:space="preserve"> IF(TEXT((EDATE('Projektkostenkalkulation EP'!$B$8,7)+GX$9),"MM")=TEXT((EDATE('Projektkostenkalkulation EP'!$B$8,7)+(GX$9-1)),"MM"),
             IF(
                        OR(
                                    TEXT((EDATE('Projektkostenkalkulation EP'!$B$8,7)+GX$9),"TTT") = "Sa",
                                    TEXT((EDATE('Projektkostenkalkulation EP'!$B$8,7)+GX$9),"TTT") = "So",
                                    IF(ISNA(VLOOKUP(EDATE('Projektkostenkalkulation EP'!$B$8,7)+GX$9,Datenquellen!$F$7:$H$45,3,FALSE))," ",VLOOKUP(EDATE('Projektkostenkalkulation EP'!$B$8,7)+GX$9,Datenquellen!$F$7:$H$45,3,FALSE))="X"
                                    ),
                          "X",
                          ""
                          ),
               "X"
            )</f>
        <v>X</v>
      </c>
      <c r="GZ82" s="232" t="str">
        <f xml:space="preserve"> IF(TEXT((EDATE('Projektkostenkalkulation EP'!$B$8,7)+GY$9),"MM")=TEXT((EDATE('Projektkostenkalkulation EP'!$B$8,7)+(GY$9-1)),"MM"),
             IF(
                        OR(
                                    TEXT((EDATE('Projektkostenkalkulation EP'!$B$8,7)+GY$9),"TTT") = "Sa",
                                    TEXT((EDATE('Projektkostenkalkulation EP'!$B$8,7)+GY$9),"TTT") = "So",
                                    IF(ISNA(VLOOKUP(EDATE('Projektkostenkalkulation EP'!$B$8,7)+GY$9,Datenquellen!$F$7:$H$45,3,FALSE))," ",VLOOKUP(EDATE('Projektkostenkalkulation EP'!$B$8,7)+GY$9,Datenquellen!$F$7:$H$45,3,FALSE))="X"
                                    ),
                          "X",
                          ""
                          ),
               "X"
            )</f>
        <v/>
      </c>
      <c r="HA82" s="232" t="str">
        <f xml:space="preserve"> IF(TEXT((EDATE('Projektkostenkalkulation EP'!$B$8,7)+GZ$9),"MM")=TEXT((EDATE('Projektkostenkalkulation EP'!$B$8,7)+(GZ$9-1)),"MM"),
             IF(
                        OR(
                                    TEXT((EDATE('Projektkostenkalkulation EP'!$B$8,7)+GZ$9),"TTT") = "Sa",
                                    TEXT((EDATE('Projektkostenkalkulation EP'!$B$8,7)+GZ$9),"TTT") = "So",
                                    IF(ISNA(VLOOKUP(EDATE('Projektkostenkalkulation EP'!$B$8,7)+GZ$9,Datenquellen!$F$7:$H$45,3,FALSE))," ",VLOOKUP(EDATE('Projektkostenkalkulation EP'!$B$8,7)+GZ$9,Datenquellen!$F$7:$H$45,3,FALSE))="X"
                                    ),
                          "X",
                          ""
                          ),
               "X"
            )</f>
        <v/>
      </c>
      <c r="HB82" s="232" t="str">
        <f xml:space="preserve"> IF(TEXT((EDATE('Projektkostenkalkulation EP'!$B$8,7)+HA$9),"MM")=TEXT((EDATE('Projektkostenkalkulation EP'!$B$8,7)+(HA$9-1)),"MM"),
             IF(
                        OR(
                                    TEXT((EDATE('Projektkostenkalkulation EP'!$B$8,7)+HA$9),"TTT") = "Sa",
                                    TEXT((EDATE('Projektkostenkalkulation EP'!$B$8,7)+HA$9),"TTT") = "So",
                                    IF(ISNA(VLOOKUP(EDATE('Projektkostenkalkulation EP'!$B$8,7)+HA$9,Datenquellen!$F$7:$H$45,3,FALSE))," ",VLOOKUP(EDATE('Projektkostenkalkulation EP'!$B$8,7)+HA$9,Datenquellen!$F$7:$H$45,3,FALSE))="X"
                                    ),
                          "X",
                          ""
                          ),
               "X"
            )</f>
        <v/>
      </c>
      <c r="HC82" s="232" t="str">
        <f xml:space="preserve"> IF(TEXT((EDATE('Projektkostenkalkulation EP'!$B$8,7)+HB$9),"MM")=TEXT((EDATE('Projektkostenkalkulation EP'!$B$8,7)+(HB$9-1)),"MM"),
             IF(
                        OR(
                                    TEXT((EDATE('Projektkostenkalkulation EP'!$B$8,7)+HB$9),"TTT") = "Sa",
                                    TEXT((EDATE('Projektkostenkalkulation EP'!$B$8,7)+HB$9),"TTT") = "So",
                                    IF(ISNA(VLOOKUP(EDATE('Projektkostenkalkulation EP'!$B$8,7)+HB$9,Datenquellen!$F$7:$H$45,3,FALSE))," ",VLOOKUP(EDATE('Projektkostenkalkulation EP'!$B$8,7)+HB$9,Datenquellen!$F$7:$H$45,3,FALSE))="X"
                                    ),
                          "X",
                          ""
                          ),
               "X"
            )</f>
        <v/>
      </c>
      <c r="HD82" s="232" t="str">
        <f xml:space="preserve"> IF(TEXT((EDATE('Projektkostenkalkulation EP'!$B$8,7)+HC$9),"MM")=TEXT((EDATE('Projektkostenkalkulation EP'!$B$8,7)+(HC$9-1)),"MM"),
             IF(
                        OR(
                                    TEXT((EDATE('Projektkostenkalkulation EP'!$B$8,7)+HC$9),"TTT") = "Sa",
                                    TEXT((EDATE('Projektkostenkalkulation EP'!$B$8,7)+HC$9),"TTT") = "So",
                                    IF(ISNA(VLOOKUP(EDATE('Projektkostenkalkulation EP'!$B$8,7)+HC$9,Datenquellen!$F$7:$H$45,3,FALSE))," ",VLOOKUP(EDATE('Projektkostenkalkulation EP'!$B$8,7)+HC$9,Datenquellen!$F$7:$H$45,3,FALSE))="X"
                                    ),
                          "X",
                          ""
                          ),
               "X"
            )</f>
        <v/>
      </c>
      <c r="HE82" s="233" t="str">
        <f xml:space="preserve"> IF(TEXT((EDATE('Projektkostenkalkulation EP'!$B$8,7)+HD$9),"MM")=TEXT((EDATE('Projektkostenkalkulation EP'!$B$8,7)+(HD$9-1)),"MM"),
             IF(
                        OR(
                                    TEXT((EDATE('Projektkostenkalkulation EP'!$B$8,7)+HD$9),"TTT") = "Sa",
                                    TEXT((EDATE('Projektkostenkalkulation EP'!$B$8,7)+HD$9),"TTT") = "So",
                                    IF(ISNA(VLOOKUP(EDATE('Projektkostenkalkulation EP'!$B$8,7)+HD$9,Datenquellen!$F$7:$H$45,3,FALSE))," ",VLOOKUP(EDATE('Projektkostenkalkulation EP'!$B$8,7)+HD$9,Datenquellen!$F$7:$H$45,3,FALSE))="X"
                                    ),
                          "X",
                          ""
                          ),
               "X"
            )</f>
        <v>X</v>
      </c>
      <c r="HF82" s="234"/>
      <c r="HG82" s="235"/>
      <c r="HH82" s="476"/>
    </row>
    <row r="83" spans="1:216" ht="21" customHeight="1" thickBot="1" x14ac:dyDescent="0.25">
      <c r="A83" s="478"/>
      <c r="B83" s="259"/>
      <c r="C83" s="260" t="str">
        <f>IF(
            OR(
                     TEXT(EDATE('Projektkostenkalkulation EP'!$B$8,7),"TTT") = "Sa",
                     TEXT(EDATE('Projektkostenkalkulation EP'!$B$8,7),"TTT") = "So",
                     IF(ISNA(VLOOKUP(EDATE('Projektkostenkalkulation EP'!$B$8,7),Datenquellen!$F$7:$H$45,3,FALSE))," ",VLOOKUP(EDATE('Projektkostenkalkulation EP'!$B$8,7),Datenquellen!$F$7:$H$45,3,FALSE))="X"
                            ),
                    "X",
                    ""
            )</f>
        <v/>
      </c>
      <c r="D83" s="260" t="str">
        <f xml:space="preserve"> IF(TEXT((EDATE('Projektkostenkalkulation EP'!$B$8,7)+C$9),"MM")=TEXT((EDATE('Projektkostenkalkulation EP'!$B$8,7)+(C$9-1)),"MM"),
             IF(
                        OR(
                                    TEXT((EDATE('Projektkostenkalkulation EP'!$B$8,7)+C$9),"TTT") = "Sa",
                                    TEXT((EDATE('Projektkostenkalkulation EP'!$B$8,7)+C$9),"TTT") = "So",
                                    IF(ISNA(VLOOKUP(EDATE('Projektkostenkalkulation EP'!$B$8,7)+C$9,Datenquellen!$F$7:$H$45,3,FALSE))," ",VLOOKUP(EDATE('Projektkostenkalkulation EP'!$B$8,7)+C$9,Datenquellen!$F$7:$H$45,3,FALSE))="X"
                                    ),
                          "X",
                          ""
                          ),
               "X"
            )</f>
        <v/>
      </c>
      <c r="E83" s="260" t="str">
        <f xml:space="preserve"> IF(TEXT((EDATE('Projektkostenkalkulation EP'!$B$8,7)+D$9),"MM")=TEXT((EDATE('Projektkostenkalkulation EP'!$B$8,7)+(D$9-1)),"MM"),
             IF(
                        OR(
                                    TEXT((EDATE('Projektkostenkalkulation EP'!$B$8,7)+D$9),"TTT") = "Sa",
                                    TEXT((EDATE('Projektkostenkalkulation EP'!$B$8,7)+D$9),"TTT") = "So",
                                    IF(ISNA(VLOOKUP(EDATE('Projektkostenkalkulation EP'!$B$8,7)+D$9,Datenquellen!$F$7:$H$45,3,FALSE))," ",VLOOKUP(EDATE('Projektkostenkalkulation EP'!$B$8,7)+D$9,Datenquellen!$F$7:$H$45,3,FALSE))="X"
                                    ),
                          "X",
                          ""
                          ),
               "X"
            )</f>
        <v>X</v>
      </c>
      <c r="F83" s="260" t="str">
        <f xml:space="preserve"> IF(TEXT((EDATE('Projektkostenkalkulation EP'!$B$8,7)+E$9),"MM")=TEXT((EDATE('Projektkostenkalkulation EP'!$B$8,7)+(E$9-1)),"MM"),
             IF(
                        OR(
                                    TEXT((EDATE('Projektkostenkalkulation EP'!$B$8,7)+E$9),"TTT") = "Sa",
                                    TEXT((EDATE('Projektkostenkalkulation EP'!$B$8,7)+E$9),"TTT") = "So",
                                    IF(ISNA(VLOOKUP(EDATE('Projektkostenkalkulation EP'!$B$8,7)+E$9,Datenquellen!$F$7:$H$45,3,FALSE))," ",VLOOKUP(EDATE('Projektkostenkalkulation EP'!$B$8,7)+E$9,Datenquellen!$F$7:$H$45,3,FALSE))="X"
                                    ),
                          "X",
                          ""
                          ),
               "X"
            )</f>
        <v>X</v>
      </c>
      <c r="G83" s="260" t="str">
        <f xml:space="preserve"> IF(TEXT((EDATE('Projektkostenkalkulation EP'!$B$8,7)+F$9),"MM")=TEXT((EDATE('Projektkostenkalkulation EP'!$B$8,7)+(F$9-1)),"MM"),
             IF(
                        OR(
                                    TEXT((EDATE('Projektkostenkalkulation EP'!$B$8,7)+F$9),"TTT") = "Sa",
                                    TEXT((EDATE('Projektkostenkalkulation EP'!$B$8,7)+F$9),"TTT") = "So",
                                    IF(ISNA(VLOOKUP(EDATE('Projektkostenkalkulation EP'!$B$8,7)+F$9,Datenquellen!$F$7:$H$45,3,FALSE))," ",VLOOKUP(EDATE('Projektkostenkalkulation EP'!$B$8,7)+F$9,Datenquellen!$F$7:$H$45,3,FALSE))="X"
                                    ),
                          "X",
                          ""
                          ),
               "X"
            )</f>
        <v/>
      </c>
      <c r="H83" s="260" t="str">
        <f xml:space="preserve"> IF(TEXT((EDATE('Projektkostenkalkulation EP'!$B$8,7)+G$9),"MM")=TEXT((EDATE('Projektkostenkalkulation EP'!$B$8,7)+(G$9-1)),"MM"),
             IF(
                        OR(
                                    TEXT((EDATE('Projektkostenkalkulation EP'!$B$8,7)+G$9),"TTT") = "Sa",
                                    TEXT((EDATE('Projektkostenkalkulation EP'!$B$8,7)+G$9),"TTT") = "So",
                                    IF(ISNA(VLOOKUP(EDATE('Projektkostenkalkulation EP'!$B$8,7)+G$9,Datenquellen!$F$7:$H$45,3,FALSE))," ",VLOOKUP(EDATE('Projektkostenkalkulation EP'!$B$8,7)+G$9,Datenquellen!$F$7:$H$45,3,FALSE))="X"
                                    ),
                          "X",
                          ""
                          ),
               "X"
            )</f>
        <v/>
      </c>
      <c r="I83" s="260" t="str">
        <f xml:space="preserve"> IF(TEXT((EDATE('Projektkostenkalkulation EP'!$B$8,7)+H$9),"MM")=TEXT((EDATE('Projektkostenkalkulation EP'!$B$8,7)+(H$9-1)),"MM"),
             IF(
                        OR(
                                    TEXT((EDATE('Projektkostenkalkulation EP'!$B$8,7)+H$9),"TTT") = "Sa",
                                    TEXT((EDATE('Projektkostenkalkulation EP'!$B$8,7)+H$9),"TTT") = "So",
                                    IF(ISNA(VLOOKUP(EDATE('Projektkostenkalkulation EP'!$B$8,7)+H$9,Datenquellen!$F$7:$H$45,3,FALSE))," ",VLOOKUP(EDATE('Projektkostenkalkulation EP'!$B$8,7)+H$9,Datenquellen!$F$7:$H$45,3,FALSE))="X"
                                    ),
                          "X",
                          ""
                          ),
               "X"
            )</f>
        <v/>
      </c>
      <c r="J83" s="260" t="str">
        <f xml:space="preserve"> IF(TEXT((EDATE('Projektkostenkalkulation EP'!$B$8,7)+I$9),"MM")=TEXT((EDATE('Projektkostenkalkulation EP'!$B$8,7)+(I$9-1)),"MM"),
             IF(
                        OR(
                                    TEXT((EDATE('Projektkostenkalkulation EP'!$B$8,7)+I$9),"TTT") = "Sa",
                                    TEXT((EDATE('Projektkostenkalkulation EP'!$B$8,7)+I$9),"TTT") = "So",
                                    IF(ISNA(VLOOKUP(EDATE('Projektkostenkalkulation EP'!$B$8,7)+I$9,Datenquellen!$F$7:$H$45,3,FALSE))," ",VLOOKUP(EDATE('Projektkostenkalkulation EP'!$B$8,7)+I$9,Datenquellen!$F$7:$H$45,3,FALSE))="X"
                                    ),
                          "X",
                          ""
                          ),
               "X"
            )</f>
        <v/>
      </c>
      <c r="K83" s="260" t="str">
        <f xml:space="preserve"> IF(TEXT((EDATE('Projektkostenkalkulation EP'!$B$8,7)+J$9),"MM")=TEXT((EDATE('Projektkostenkalkulation EP'!$B$8,7)+(J$9-1)),"MM"),
             IF(
                        OR(
                                    TEXT((EDATE('Projektkostenkalkulation EP'!$B$8,7)+J$9),"TTT") = "Sa",
                                    TEXT((EDATE('Projektkostenkalkulation EP'!$B$8,7)+J$9),"TTT") = "So",
                                    IF(ISNA(VLOOKUP(EDATE('Projektkostenkalkulation EP'!$B$8,7)+J$9,Datenquellen!$F$7:$H$45,3,FALSE))," ",VLOOKUP(EDATE('Projektkostenkalkulation EP'!$B$8,7)+J$9,Datenquellen!$F$7:$H$45,3,FALSE))="X"
                                    ),
                          "X",
                          ""
                          ),
               "X"
            )</f>
        <v/>
      </c>
      <c r="L83" s="260" t="str">
        <f xml:space="preserve"> IF(TEXT((EDATE('Projektkostenkalkulation EP'!$B$8,7)+K$9),"MM")=TEXT((EDATE('Projektkostenkalkulation EP'!$B$8,7)+(K$9-1)),"MM"),
             IF(
                        OR(
                                    TEXT((EDATE('Projektkostenkalkulation EP'!$B$8,7)+K$9),"TTT") = "Sa",
                                    TEXT((EDATE('Projektkostenkalkulation EP'!$B$8,7)+K$9),"TTT") = "So",
                                    IF(ISNA(VLOOKUP(EDATE('Projektkostenkalkulation EP'!$B$8,7)+K$9,Datenquellen!$F$7:$H$45,3,FALSE))," ",VLOOKUP(EDATE('Projektkostenkalkulation EP'!$B$8,7)+K$9,Datenquellen!$F$7:$H$45,3,FALSE))="X"
                                    ),
                          "X",
                          ""
                          ),
               "X"
            )</f>
        <v>X</v>
      </c>
      <c r="M83" s="260" t="str">
        <f xml:space="preserve"> IF(TEXT((EDATE('Projektkostenkalkulation EP'!$B$8,7)+L$9),"MM")=TEXT((EDATE('Projektkostenkalkulation EP'!$B$8,7)+(L$9-1)),"MM"),
             IF(
                        OR(
                                    TEXT((EDATE('Projektkostenkalkulation EP'!$B$8,7)+L$9),"TTT") = "Sa",
                                    TEXT((EDATE('Projektkostenkalkulation EP'!$B$8,7)+L$9),"TTT") = "So",
                                    IF(ISNA(VLOOKUP(EDATE('Projektkostenkalkulation EP'!$B$8,7)+L$9,Datenquellen!$F$7:$H$45,3,FALSE))," ",VLOOKUP(EDATE('Projektkostenkalkulation EP'!$B$8,7)+L$9,Datenquellen!$F$7:$H$45,3,FALSE))="X"
                                    ),
                          "X",
                          ""
                          ),
               "X"
            )</f>
        <v>X</v>
      </c>
      <c r="N83" s="260" t="str">
        <f xml:space="preserve"> IF(TEXT((EDATE('Projektkostenkalkulation EP'!$B$8,7)+M$9),"MM")=TEXT((EDATE('Projektkostenkalkulation EP'!$B$8,7)+(M$9-1)),"MM"),
             IF(
                        OR(
                                    TEXT((EDATE('Projektkostenkalkulation EP'!$B$8,7)+M$9),"TTT") = "Sa",
                                    TEXT((EDATE('Projektkostenkalkulation EP'!$B$8,7)+M$9),"TTT") = "So",
                                    IF(ISNA(VLOOKUP(EDATE('Projektkostenkalkulation EP'!$B$8,7)+M$9,Datenquellen!$F$7:$H$45,3,FALSE))," ",VLOOKUP(EDATE('Projektkostenkalkulation EP'!$B$8,7)+M$9,Datenquellen!$F$7:$H$45,3,FALSE))="X"
                                    ),
                          "X",
                          ""
                          ),
               "X"
            )</f>
        <v/>
      </c>
      <c r="O83" s="260" t="str">
        <f xml:space="preserve"> IF(TEXT((EDATE('Projektkostenkalkulation EP'!$B$8,7)+N$9),"MM")=TEXT((EDATE('Projektkostenkalkulation EP'!$B$8,7)+(N$9-1)),"MM"),
             IF(
                        OR(
                                    TEXT((EDATE('Projektkostenkalkulation EP'!$B$8,7)+N$9),"TTT") = "Sa",
                                    TEXT((EDATE('Projektkostenkalkulation EP'!$B$8,7)+N$9),"TTT") = "So",
                                    IF(ISNA(VLOOKUP(EDATE('Projektkostenkalkulation EP'!$B$8,7)+N$9,Datenquellen!$F$7:$H$45,3,FALSE))," ",VLOOKUP(EDATE('Projektkostenkalkulation EP'!$B$8,7)+N$9,Datenquellen!$F$7:$H$45,3,FALSE))="X"
                                    ),
                          "X",
                          ""
                          ),
               "X"
            )</f>
        <v/>
      </c>
      <c r="P83" s="260" t="str">
        <f xml:space="preserve"> IF(TEXT((EDATE('Projektkostenkalkulation EP'!$B$8,7)+O$9),"MM")=TEXT((EDATE('Projektkostenkalkulation EP'!$B$8,7)+(O$9-1)),"MM"),
             IF(
                        OR(
                                    TEXT((EDATE('Projektkostenkalkulation EP'!$B$8,7)+O$9),"TTT") = "Sa",
                                    TEXT((EDATE('Projektkostenkalkulation EP'!$B$8,7)+O$9),"TTT") = "So",
                                    IF(ISNA(VLOOKUP(EDATE('Projektkostenkalkulation EP'!$B$8,7)+O$9,Datenquellen!$F$7:$H$45,3,FALSE))," ",VLOOKUP(EDATE('Projektkostenkalkulation EP'!$B$8,7)+O$9,Datenquellen!$F$7:$H$45,3,FALSE))="X"
                                    ),
                          "X",
                          ""
                          ),
               "X"
            )</f>
        <v/>
      </c>
      <c r="Q83" s="260" t="str">
        <f xml:space="preserve"> IF(TEXT((EDATE('Projektkostenkalkulation EP'!$B$8,7)+P$9),"MM")=TEXT((EDATE('Projektkostenkalkulation EP'!$B$8,7)+(P$9-1)),"MM"),
             IF(
                        OR(
                                    TEXT((EDATE('Projektkostenkalkulation EP'!$B$8,7)+P$9),"TTT") = "Sa",
                                    TEXT((EDATE('Projektkostenkalkulation EP'!$B$8,7)+P$9),"TTT") = "So",
                                    IF(ISNA(VLOOKUP(EDATE('Projektkostenkalkulation EP'!$B$8,7)+P$9,Datenquellen!$F$7:$H$45,3,FALSE))," ",VLOOKUP(EDATE('Projektkostenkalkulation EP'!$B$8,7)+P$9,Datenquellen!$F$7:$H$45,3,FALSE))="X"
                                    ),
                          "X",
                          ""
                          ),
               "X"
            )</f>
        <v/>
      </c>
      <c r="R83" s="260" t="str">
        <f xml:space="preserve"> IF(TEXT((EDATE('Projektkostenkalkulation EP'!$B$8,7)+Q$9),"MM")=TEXT((EDATE('Projektkostenkalkulation EP'!$B$8,7)+(Q$9-1)),"MM"),
             IF(
                        OR(
                                    TEXT((EDATE('Projektkostenkalkulation EP'!$B$8,7)+Q$9),"TTT") = "Sa",
                                    TEXT((EDATE('Projektkostenkalkulation EP'!$B$8,7)+Q$9),"TTT") = "So",
                                    IF(ISNA(VLOOKUP(EDATE('Projektkostenkalkulation EP'!$B$8,7)+Q$9,Datenquellen!$F$7:$H$45,3,FALSE))," ",VLOOKUP(EDATE('Projektkostenkalkulation EP'!$B$8,7)+Q$9,Datenquellen!$F$7:$H$45,3,FALSE))="X"
                                    ),
                          "X",
                          ""
                          ),
               "X"
            )</f>
        <v/>
      </c>
      <c r="S83" s="260" t="str">
        <f xml:space="preserve"> IF(TEXT((EDATE('Projektkostenkalkulation EP'!$B$8,7)+R$9),"MM")=TEXT((EDATE('Projektkostenkalkulation EP'!$B$8,7)+(R$9-1)),"MM"),
             IF(
                        OR(
                                    TEXT((EDATE('Projektkostenkalkulation EP'!$B$8,7)+R$9),"TTT") = "Sa",
                                    TEXT((EDATE('Projektkostenkalkulation EP'!$B$8,7)+R$9),"TTT") = "So",
                                    IF(ISNA(VLOOKUP(EDATE('Projektkostenkalkulation EP'!$B$8,7)+R$9,Datenquellen!$F$7:$H$45,3,FALSE))," ",VLOOKUP(EDATE('Projektkostenkalkulation EP'!$B$8,7)+R$9,Datenquellen!$F$7:$H$45,3,FALSE))="X"
                                    ),
                          "X",
                          ""
                          ),
               "X"
            )</f>
        <v>X</v>
      </c>
      <c r="T83" s="260" t="str">
        <f xml:space="preserve"> IF(TEXT((EDATE('Projektkostenkalkulation EP'!$B$8,7)+S$9),"MM")=TEXT((EDATE('Projektkostenkalkulation EP'!$B$8,7)+(S$9-1)),"MM"),
             IF(
                        OR(
                                    TEXT((EDATE('Projektkostenkalkulation EP'!$B$8,7)+S$9),"TTT") = "Sa",
                                    TEXT((EDATE('Projektkostenkalkulation EP'!$B$8,7)+S$9),"TTT") = "So",
                                    IF(ISNA(VLOOKUP(EDATE('Projektkostenkalkulation EP'!$B$8,7)+S$9,Datenquellen!$F$7:$H$45,3,FALSE))," ",VLOOKUP(EDATE('Projektkostenkalkulation EP'!$B$8,7)+S$9,Datenquellen!$F$7:$H$45,3,FALSE))="X"
                                    ),
                          "X",
                          ""
                          ),
               "X"
            )</f>
        <v>X</v>
      </c>
      <c r="U83" s="260" t="str">
        <f xml:space="preserve"> IF(TEXT((EDATE('Projektkostenkalkulation EP'!$B$8,7)+T$9),"MM")=TEXT((EDATE('Projektkostenkalkulation EP'!$B$8,7)+(T$9-1)),"MM"),
             IF(
                        OR(
                                    TEXT((EDATE('Projektkostenkalkulation EP'!$B$8,7)+T$9),"TTT") = "Sa",
                                    TEXT((EDATE('Projektkostenkalkulation EP'!$B$8,7)+T$9),"TTT") = "So",
                                    IF(ISNA(VLOOKUP(EDATE('Projektkostenkalkulation EP'!$B$8,7)+T$9,Datenquellen!$F$7:$H$45,3,FALSE))," ",VLOOKUP(EDATE('Projektkostenkalkulation EP'!$B$8,7)+T$9,Datenquellen!$F$7:$H$45,3,FALSE))="X"
                                    ),
                          "X",
                          ""
                          ),
               "X"
            )</f>
        <v/>
      </c>
      <c r="V83" s="260" t="str">
        <f xml:space="preserve"> IF(TEXT((EDATE('Projektkostenkalkulation EP'!$B$8,7)+U$9),"MM")=TEXT((EDATE('Projektkostenkalkulation EP'!$B$8,7)+(U$9-1)),"MM"),
             IF(
                        OR(
                                    TEXT((EDATE('Projektkostenkalkulation EP'!$B$8,7)+U$9),"TTT") = "Sa",
                                    TEXT((EDATE('Projektkostenkalkulation EP'!$B$8,7)+U$9),"TTT") = "So",
                                    IF(ISNA(VLOOKUP(EDATE('Projektkostenkalkulation EP'!$B$8,7)+U$9,Datenquellen!$F$7:$H$45,3,FALSE))," ",VLOOKUP(EDATE('Projektkostenkalkulation EP'!$B$8,7)+U$9,Datenquellen!$F$7:$H$45,3,FALSE))="X"
                                    ),
                          "X",
                          ""
                          ),
               "X"
            )</f>
        <v/>
      </c>
      <c r="W83" s="260" t="str">
        <f xml:space="preserve"> IF(TEXT((EDATE('Projektkostenkalkulation EP'!$B$8,7)+V$9),"MM")=TEXT((EDATE('Projektkostenkalkulation EP'!$B$8,7)+(V$9-1)),"MM"),
             IF(
                        OR(
                                    TEXT((EDATE('Projektkostenkalkulation EP'!$B$8,7)+V$9),"TTT") = "Sa",
                                    TEXT((EDATE('Projektkostenkalkulation EP'!$B$8,7)+V$9),"TTT") = "So",
                                    IF(ISNA(VLOOKUP(EDATE('Projektkostenkalkulation EP'!$B$8,7)+V$9,Datenquellen!$F$7:$H$45,3,FALSE))," ",VLOOKUP(EDATE('Projektkostenkalkulation EP'!$B$8,7)+V$9,Datenquellen!$F$7:$H$45,3,FALSE))="X"
                                    ),
                          "X",
                          ""
                          ),
               "X"
            )</f>
        <v/>
      </c>
      <c r="X83" s="260" t="str">
        <f xml:space="preserve"> IF(TEXT((EDATE('Projektkostenkalkulation EP'!$B$8,7)+W$9),"MM")=TEXT((EDATE('Projektkostenkalkulation EP'!$B$8,7)+(W$9-1)),"MM"),
             IF(
                        OR(
                                    TEXT((EDATE('Projektkostenkalkulation EP'!$B$8,7)+W$9),"TTT") = "Sa",
                                    TEXT((EDATE('Projektkostenkalkulation EP'!$B$8,7)+W$9),"TTT") = "So",
                                    IF(ISNA(VLOOKUP(EDATE('Projektkostenkalkulation EP'!$B$8,7)+W$9,Datenquellen!$F$7:$H$45,3,FALSE))," ",VLOOKUP(EDATE('Projektkostenkalkulation EP'!$B$8,7)+W$9,Datenquellen!$F$7:$H$45,3,FALSE))="X"
                                    ),
                          "X",
                          ""
                          ),
               "X"
            )</f>
        <v/>
      </c>
      <c r="Y83" s="260" t="str">
        <f xml:space="preserve"> IF(TEXT((EDATE('Projektkostenkalkulation EP'!$B$8,7)+X$9),"MM")=TEXT((EDATE('Projektkostenkalkulation EP'!$B$8,7)+(X$9-1)),"MM"),
             IF(
                        OR(
                                    TEXT((EDATE('Projektkostenkalkulation EP'!$B$8,7)+X$9),"TTT") = "Sa",
                                    TEXT((EDATE('Projektkostenkalkulation EP'!$B$8,7)+X$9),"TTT") = "So",
                                    IF(ISNA(VLOOKUP(EDATE('Projektkostenkalkulation EP'!$B$8,7)+X$9,Datenquellen!$F$7:$H$45,3,FALSE))," ",VLOOKUP(EDATE('Projektkostenkalkulation EP'!$B$8,7)+X$9,Datenquellen!$F$7:$H$45,3,FALSE))="X"
                                    ),
                          "X",
                          ""
                          ),
               "X"
            )</f>
        <v/>
      </c>
      <c r="Z83" s="260" t="str">
        <f xml:space="preserve"> IF(TEXT((EDATE('Projektkostenkalkulation EP'!$B$8,7)+Y$9),"MM")=TEXT((EDATE('Projektkostenkalkulation EP'!$B$8,7)+(Y$9-1)),"MM"),
             IF(
                        OR(
                                    TEXT((EDATE('Projektkostenkalkulation EP'!$B$8,7)+Y$9),"TTT") = "Sa",
                                    TEXT((EDATE('Projektkostenkalkulation EP'!$B$8,7)+Y$9),"TTT") = "So",
                                    IF(ISNA(VLOOKUP(EDATE('Projektkostenkalkulation EP'!$B$8,7)+Y$9,Datenquellen!$F$7:$H$45,3,FALSE))," ",VLOOKUP(EDATE('Projektkostenkalkulation EP'!$B$8,7)+Y$9,Datenquellen!$F$7:$H$45,3,FALSE))="X"
                                    ),
                          "X",
                          ""
                          ),
               "X"
            )</f>
        <v>X</v>
      </c>
      <c r="AA83" s="260" t="str">
        <f xml:space="preserve"> IF(TEXT((EDATE('Projektkostenkalkulation EP'!$B$8,7)+Z$9),"MM")=TEXT((EDATE('Projektkostenkalkulation EP'!$B$8,7)+(Z$9-1)),"MM"),
             IF(
                        OR(
                                    TEXT((EDATE('Projektkostenkalkulation EP'!$B$8,7)+Z$9),"TTT") = "Sa",
                                    TEXT((EDATE('Projektkostenkalkulation EP'!$B$8,7)+Z$9),"TTT") = "So",
                                    IF(ISNA(VLOOKUP(EDATE('Projektkostenkalkulation EP'!$B$8,7)+Z$9,Datenquellen!$F$7:$H$45,3,FALSE))," ",VLOOKUP(EDATE('Projektkostenkalkulation EP'!$B$8,7)+Z$9,Datenquellen!$F$7:$H$45,3,FALSE))="X"
                                    ),
                          "X",
                          ""
                          ),
               "X"
            )</f>
        <v>X</v>
      </c>
      <c r="AB83" s="260" t="str">
        <f xml:space="preserve"> IF(TEXT((EDATE('Projektkostenkalkulation EP'!$B$8,7)+AA$9),"MM")=TEXT((EDATE('Projektkostenkalkulation EP'!$B$8,7)+(AA$9-1)),"MM"),
             IF(
                        OR(
                                    TEXT((EDATE('Projektkostenkalkulation EP'!$B$8,7)+AA$9),"TTT") = "Sa",
                                    TEXT((EDATE('Projektkostenkalkulation EP'!$B$8,7)+AA$9),"TTT") = "So",
                                    IF(ISNA(VLOOKUP(EDATE('Projektkostenkalkulation EP'!$B$8,7)+AA$9,Datenquellen!$F$7:$H$45,3,FALSE))," ",VLOOKUP(EDATE('Projektkostenkalkulation EP'!$B$8,7)+AA$9,Datenquellen!$F$7:$H$45,3,FALSE))="X"
                                    ),
                          "X",
                          ""
                          ),
               "X"
            )</f>
        <v/>
      </c>
      <c r="AC83" s="260" t="str">
        <f xml:space="preserve"> IF(TEXT((EDATE('Projektkostenkalkulation EP'!$B$8,7)+AB$9),"MM")=TEXT((EDATE('Projektkostenkalkulation EP'!$B$8,7)+(AB$9-1)),"MM"),
             IF(
                        OR(
                                    TEXT((EDATE('Projektkostenkalkulation EP'!$B$8,7)+AB$9),"TTT") = "Sa",
                                    TEXT((EDATE('Projektkostenkalkulation EP'!$B$8,7)+AB$9),"TTT") = "So",
                                    IF(ISNA(VLOOKUP(EDATE('Projektkostenkalkulation EP'!$B$8,7)+AB$9,Datenquellen!$F$7:$H$45,3,FALSE))," ",VLOOKUP(EDATE('Projektkostenkalkulation EP'!$B$8,7)+AB$9,Datenquellen!$F$7:$H$45,3,FALSE))="X"
                                    ),
                          "X",
                          ""
                          ),
               "X"
            )</f>
        <v/>
      </c>
      <c r="AD83" s="260" t="str">
        <f xml:space="preserve"> IF(TEXT((EDATE('Projektkostenkalkulation EP'!$B$8,7)+AC$9),"MM")=TEXT((EDATE('Projektkostenkalkulation EP'!$B$8,7)+(AC$9-1)),"MM"),
             IF(
                        OR(
                                    TEXT((EDATE('Projektkostenkalkulation EP'!$B$8,7)+AC$9),"TTT") = "Sa",
                                    TEXT((EDATE('Projektkostenkalkulation EP'!$B$8,7)+AC$9),"TTT") = "So",
                                    IF(ISNA(VLOOKUP(EDATE('Projektkostenkalkulation EP'!$B$8,7)+AC$9,Datenquellen!$F$7:$H$45,3,FALSE))," ",VLOOKUP(EDATE('Projektkostenkalkulation EP'!$B$8,7)+AC$9,Datenquellen!$F$7:$H$45,3,FALSE))="X"
                                    ),
                          "X",
                          ""
                          ),
               "X"
            )</f>
        <v/>
      </c>
      <c r="AE83" s="260" t="str">
        <f xml:space="preserve"> IF(TEXT((EDATE('Projektkostenkalkulation EP'!$B$8,7)+AD$9),"MM")=TEXT((EDATE('Projektkostenkalkulation EP'!$B$8,7)+(AD$9-1)),"MM"),
             IF(
                        OR(
                                    TEXT((EDATE('Projektkostenkalkulation EP'!$B$8,7)+AD$9),"TTT") = "Sa",
                                    TEXT((EDATE('Projektkostenkalkulation EP'!$B$8,7)+AD$9),"TTT") = "So",
                                    IF(ISNA(VLOOKUP(EDATE('Projektkostenkalkulation EP'!$B$8,7)+AD$9,Datenquellen!$F$7:$H$45,3,FALSE))," ",VLOOKUP(EDATE('Projektkostenkalkulation EP'!$B$8,7)+AD$9,Datenquellen!$F$7:$H$45,3,FALSE))="X"
                                    ),
                          "X",
                          ""
                          ),
               "X"
            )</f>
        <v/>
      </c>
      <c r="AF83" s="260" t="str">
        <f xml:space="preserve"> IF(TEXT((EDATE('Projektkostenkalkulation EP'!$B$8,7)+AE$9),"MM")=TEXT((EDATE('Projektkostenkalkulation EP'!$B$8,7)+(AE$9-1)),"MM"),
             IF(
                        OR(
                                    TEXT((EDATE('Projektkostenkalkulation EP'!$B$8,7)+AE$9),"TTT") = "Sa",
                                    TEXT((EDATE('Projektkostenkalkulation EP'!$B$8,7)+AE$9),"TTT") = "So",
                                    IF(ISNA(VLOOKUP(EDATE('Projektkostenkalkulation EP'!$B$8,7)+AE$9,Datenquellen!$F$7:$H$45,3,FALSE))," ",VLOOKUP(EDATE('Projektkostenkalkulation EP'!$B$8,7)+AE$9,Datenquellen!$F$7:$H$45,3,FALSE))="X"
                                    ),
                          "X",
                          ""
                          ),
               "X"
            )</f>
        <v/>
      </c>
      <c r="AG83" s="260" t="str">
        <f xml:space="preserve"> IF(TEXT((EDATE('Projektkostenkalkulation EP'!$B$8,7)+AF$9),"MM")=TEXT((EDATE('Projektkostenkalkulation EP'!$B$8,7)+(AF$9-1)),"MM"),
             IF(
                        OR(
                                    TEXT((EDATE('Projektkostenkalkulation EP'!$B$8,7)+AF$9),"TTT") = "Sa",
                                    TEXT((EDATE('Projektkostenkalkulation EP'!$B$8,7)+AF$9),"TTT") = "So",
                                    IF(ISNA(VLOOKUP(EDATE('Projektkostenkalkulation EP'!$B$8,7)+AF$9,Datenquellen!$F$7:$H$45,3,FALSE))," ",VLOOKUP(EDATE('Projektkostenkalkulation EP'!$B$8,7)+AF$9,Datenquellen!$F$7:$H$45,3,FALSE))="X"
                                    ),
                          "X",
                          ""
                          ),
               "X"
            )</f>
        <v>X</v>
      </c>
      <c r="AH83" s="239"/>
      <c r="AI83" s="240"/>
      <c r="AJ83" s="241" t="s">
        <v>67</v>
      </c>
      <c r="AK83" s="474"/>
      <c r="AL83" s="236"/>
      <c r="AM83" s="237" t="str">
        <f>IF(
            OR(
                     TEXT(EDATE('Projektkostenkalkulation EP'!$B$8,7),"TTT") = "Sa",
                     TEXT(EDATE('Projektkostenkalkulation EP'!$B$8,7),"TTT") = "So",
                     IF(ISNA(VLOOKUP(EDATE('Projektkostenkalkulation EP'!$B$8,7),Datenquellen!$F$7:$H$45,3,FALSE))," ",VLOOKUP(EDATE('Projektkostenkalkulation EP'!$B$8,7),Datenquellen!$F$7:$H$45,3,FALSE))="X"
                            ),
                    "X",
                    ""
            )</f>
        <v/>
      </c>
      <c r="AN83" s="237" t="str">
        <f xml:space="preserve"> IF(TEXT((EDATE('Projektkostenkalkulation EP'!$B$8,7)+AM$9),"MM")=TEXT((EDATE('Projektkostenkalkulation EP'!$B$8,7)+(AM$9-1)),"MM"),
             IF(
                        OR(
                                    TEXT((EDATE('Projektkostenkalkulation EP'!$B$8,7)+AM$9),"TTT") = "Sa",
                                    TEXT((EDATE('Projektkostenkalkulation EP'!$B$8,7)+AM$9),"TTT") = "So",
                                    IF(ISNA(VLOOKUP(EDATE('Projektkostenkalkulation EP'!$B$8,7)+AM$9,Datenquellen!$F$7:$H$45,3,FALSE))," ",VLOOKUP(EDATE('Projektkostenkalkulation EP'!$B$8,7)+AM$9,Datenquellen!$F$7:$H$45,3,FALSE))="X"
                                    ),
                          "X",
                          ""
                          ),
               "X"
            )</f>
        <v/>
      </c>
      <c r="AO83" s="237" t="str">
        <f xml:space="preserve"> IF(TEXT((EDATE('Projektkostenkalkulation EP'!$B$8,7)+AN$9),"MM")=TEXT((EDATE('Projektkostenkalkulation EP'!$B$8,7)+(AN$9-1)),"MM"),
             IF(
                        OR(
                                    TEXT((EDATE('Projektkostenkalkulation EP'!$B$8,7)+AN$9),"TTT") = "Sa",
                                    TEXT((EDATE('Projektkostenkalkulation EP'!$B$8,7)+AN$9),"TTT") = "So",
                                    IF(ISNA(VLOOKUP(EDATE('Projektkostenkalkulation EP'!$B$8,7)+AN$9,Datenquellen!$F$7:$H$45,3,FALSE))," ",VLOOKUP(EDATE('Projektkostenkalkulation EP'!$B$8,7)+AN$9,Datenquellen!$F$7:$H$45,3,FALSE))="X"
                                    ),
                          "X",
                          ""
                          ),
               "X"
            )</f>
        <v>X</v>
      </c>
      <c r="AP83" s="237" t="str">
        <f xml:space="preserve"> IF(TEXT((EDATE('Projektkostenkalkulation EP'!$B$8,7)+AO$9),"MM")=TEXT((EDATE('Projektkostenkalkulation EP'!$B$8,7)+(AO$9-1)),"MM"),
             IF(
                        OR(
                                    TEXT((EDATE('Projektkostenkalkulation EP'!$B$8,7)+AO$9),"TTT") = "Sa",
                                    TEXT((EDATE('Projektkostenkalkulation EP'!$B$8,7)+AO$9),"TTT") = "So",
                                    IF(ISNA(VLOOKUP(EDATE('Projektkostenkalkulation EP'!$B$8,7)+AO$9,Datenquellen!$F$7:$H$45,3,FALSE))," ",VLOOKUP(EDATE('Projektkostenkalkulation EP'!$B$8,7)+AO$9,Datenquellen!$F$7:$H$45,3,FALSE))="X"
                                    ),
                          "X",
                          ""
                          ),
               "X"
            )</f>
        <v>X</v>
      </c>
      <c r="AQ83" s="237" t="str">
        <f xml:space="preserve"> IF(TEXT((EDATE('Projektkostenkalkulation EP'!$B$8,7)+AP$9),"MM")=TEXT((EDATE('Projektkostenkalkulation EP'!$B$8,7)+(AP$9-1)),"MM"),
             IF(
                        OR(
                                    TEXT((EDATE('Projektkostenkalkulation EP'!$B$8,7)+AP$9),"TTT") = "Sa",
                                    TEXT((EDATE('Projektkostenkalkulation EP'!$B$8,7)+AP$9),"TTT") = "So",
                                    IF(ISNA(VLOOKUP(EDATE('Projektkostenkalkulation EP'!$B$8,7)+AP$9,Datenquellen!$F$7:$H$45,3,FALSE))," ",VLOOKUP(EDATE('Projektkostenkalkulation EP'!$B$8,7)+AP$9,Datenquellen!$F$7:$H$45,3,FALSE))="X"
                                    ),
                          "X",
                          ""
                          ),
               "X"
            )</f>
        <v/>
      </c>
      <c r="AR83" s="237" t="str">
        <f xml:space="preserve"> IF(TEXT((EDATE('Projektkostenkalkulation EP'!$B$8,7)+AQ$9),"MM")=TEXT((EDATE('Projektkostenkalkulation EP'!$B$8,7)+(AQ$9-1)),"MM"),
             IF(
                        OR(
                                    TEXT((EDATE('Projektkostenkalkulation EP'!$B$8,7)+AQ$9),"TTT") = "Sa",
                                    TEXT((EDATE('Projektkostenkalkulation EP'!$B$8,7)+AQ$9),"TTT") = "So",
                                    IF(ISNA(VLOOKUP(EDATE('Projektkostenkalkulation EP'!$B$8,7)+AQ$9,Datenquellen!$F$7:$H$45,3,FALSE))," ",VLOOKUP(EDATE('Projektkostenkalkulation EP'!$B$8,7)+AQ$9,Datenquellen!$F$7:$H$45,3,FALSE))="X"
                                    ),
                          "X",
                          ""
                          ),
               "X"
            )</f>
        <v/>
      </c>
      <c r="AS83" s="237" t="str">
        <f xml:space="preserve"> IF(TEXT((EDATE('Projektkostenkalkulation EP'!$B$8,7)+AR$9),"MM")=TEXT((EDATE('Projektkostenkalkulation EP'!$B$8,7)+(AR$9-1)),"MM"),
             IF(
                        OR(
                                    TEXT((EDATE('Projektkostenkalkulation EP'!$B$8,7)+AR$9),"TTT") = "Sa",
                                    TEXT((EDATE('Projektkostenkalkulation EP'!$B$8,7)+AR$9),"TTT") = "So",
                                    IF(ISNA(VLOOKUP(EDATE('Projektkostenkalkulation EP'!$B$8,7)+AR$9,Datenquellen!$F$7:$H$45,3,FALSE))," ",VLOOKUP(EDATE('Projektkostenkalkulation EP'!$B$8,7)+AR$9,Datenquellen!$F$7:$H$45,3,FALSE))="X"
                                    ),
                          "X",
                          ""
                          ),
               "X"
            )</f>
        <v/>
      </c>
      <c r="AT83" s="237" t="str">
        <f xml:space="preserve"> IF(TEXT((EDATE('Projektkostenkalkulation EP'!$B$8,7)+AS$9),"MM")=TEXT((EDATE('Projektkostenkalkulation EP'!$B$8,7)+(AS$9-1)),"MM"),
             IF(
                        OR(
                                    TEXT((EDATE('Projektkostenkalkulation EP'!$B$8,7)+AS$9),"TTT") = "Sa",
                                    TEXT((EDATE('Projektkostenkalkulation EP'!$B$8,7)+AS$9),"TTT") = "So",
                                    IF(ISNA(VLOOKUP(EDATE('Projektkostenkalkulation EP'!$B$8,7)+AS$9,Datenquellen!$F$7:$H$45,3,FALSE))," ",VLOOKUP(EDATE('Projektkostenkalkulation EP'!$B$8,7)+AS$9,Datenquellen!$F$7:$H$45,3,FALSE))="X"
                                    ),
                          "X",
                          ""
                          ),
               "X"
            )</f>
        <v/>
      </c>
      <c r="AU83" s="237" t="str">
        <f xml:space="preserve"> IF(TEXT((EDATE('Projektkostenkalkulation EP'!$B$8,7)+AT$9),"MM")=TEXT((EDATE('Projektkostenkalkulation EP'!$B$8,7)+(AT$9-1)),"MM"),
             IF(
                        OR(
                                    TEXT((EDATE('Projektkostenkalkulation EP'!$B$8,7)+AT$9),"TTT") = "Sa",
                                    TEXT((EDATE('Projektkostenkalkulation EP'!$B$8,7)+AT$9),"TTT") = "So",
                                    IF(ISNA(VLOOKUP(EDATE('Projektkostenkalkulation EP'!$B$8,7)+AT$9,Datenquellen!$F$7:$H$45,3,FALSE))," ",VLOOKUP(EDATE('Projektkostenkalkulation EP'!$B$8,7)+AT$9,Datenquellen!$F$7:$H$45,3,FALSE))="X"
                                    ),
                          "X",
                          ""
                          ),
               "X"
            )</f>
        <v/>
      </c>
      <c r="AV83" s="237" t="str">
        <f xml:space="preserve"> IF(TEXT((EDATE('Projektkostenkalkulation EP'!$B$8,7)+AU$9),"MM")=TEXT((EDATE('Projektkostenkalkulation EP'!$B$8,7)+(AU$9-1)),"MM"),
             IF(
                        OR(
                                    TEXT((EDATE('Projektkostenkalkulation EP'!$B$8,7)+AU$9),"TTT") = "Sa",
                                    TEXT((EDATE('Projektkostenkalkulation EP'!$B$8,7)+AU$9),"TTT") = "So",
                                    IF(ISNA(VLOOKUP(EDATE('Projektkostenkalkulation EP'!$B$8,7)+AU$9,Datenquellen!$F$7:$H$45,3,FALSE))," ",VLOOKUP(EDATE('Projektkostenkalkulation EP'!$B$8,7)+AU$9,Datenquellen!$F$7:$H$45,3,FALSE))="X"
                                    ),
                          "X",
                          ""
                          ),
               "X"
            )</f>
        <v>X</v>
      </c>
      <c r="AW83" s="237" t="str">
        <f xml:space="preserve"> IF(TEXT((EDATE('Projektkostenkalkulation EP'!$B$8,7)+AV$9),"MM")=TEXT((EDATE('Projektkostenkalkulation EP'!$B$8,7)+(AV$9-1)),"MM"),
             IF(
                        OR(
                                    TEXT((EDATE('Projektkostenkalkulation EP'!$B$8,7)+AV$9),"TTT") = "Sa",
                                    TEXT((EDATE('Projektkostenkalkulation EP'!$B$8,7)+AV$9),"TTT") = "So",
                                    IF(ISNA(VLOOKUP(EDATE('Projektkostenkalkulation EP'!$B$8,7)+AV$9,Datenquellen!$F$7:$H$45,3,FALSE))," ",VLOOKUP(EDATE('Projektkostenkalkulation EP'!$B$8,7)+AV$9,Datenquellen!$F$7:$H$45,3,FALSE))="X"
                                    ),
                          "X",
                          ""
                          ),
               "X"
            )</f>
        <v>X</v>
      </c>
      <c r="AX83" s="237" t="str">
        <f xml:space="preserve"> IF(TEXT((EDATE('Projektkostenkalkulation EP'!$B$8,7)+AW$9),"MM")=TEXT((EDATE('Projektkostenkalkulation EP'!$B$8,7)+(AW$9-1)),"MM"),
             IF(
                        OR(
                                    TEXT((EDATE('Projektkostenkalkulation EP'!$B$8,7)+AW$9),"TTT") = "Sa",
                                    TEXT((EDATE('Projektkostenkalkulation EP'!$B$8,7)+AW$9),"TTT") = "So",
                                    IF(ISNA(VLOOKUP(EDATE('Projektkostenkalkulation EP'!$B$8,7)+AW$9,Datenquellen!$F$7:$H$45,3,FALSE))," ",VLOOKUP(EDATE('Projektkostenkalkulation EP'!$B$8,7)+AW$9,Datenquellen!$F$7:$H$45,3,FALSE))="X"
                                    ),
                          "X",
                          ""
                          ),
               "X"
            )</f>
        <v/>
      </c>
      <c r="AY83" s="237" t="str">
        <f xml:space="preserve"> IF(TEXT((EDATE('Projektkostenkalkulation EP'!$B$8,7)+AX$9),"MM")=TEXT((EDATE('Projektkostenkalkulation EP'!$B$8,7)+(AX$9-1)),"MM"),
             IF(
                        OR(
                                    TEXT((EDATE('Projektkostenkalkulation EP'!$B$8,7)+AX$9),"TTT") = "Sa",
                                    TEXT((EDATE('Projektkostenkalkulation EP'!$B$8,7)+AX$9),"TTT") = "So",
                                    IF(ISNA(VLOOKUP(EDATE('Projektkostenkalkulation EP'!$B$8,7)+AX$9,Datenquellen!$F$7:$H$45,3,FALSE))," ",VLOOKUP(EDATE('Projektkostenkalkulation EP'!$B$8,7)+AX$9,Datenquellen!$F$7:$H$45,3,FALSE))="X"
                                    ),
                          "X",
                          ""
                          ),
               "X"
            )</f>
        <v/>
      </c>
      <c r="AZ83" s="237" t="str">
        <f xml:space="preserve"> IF(TEXT((EDATE('Projektkostenkalkulation EP'!$B$8,7)+AY$9),"MM")=TEXT((EDATE('Projektkostenkalkulation EP'!$B$8,7)+(AY$9-1)),"MM"),
             IF(
                        OR(
                                    TEXT((EDATE('Projektkostenkalkulation EP'!$B$8,7)+AY$9),"TTT") = "Sa",
                                    TEXT((EDATE('Projektkostenkalkulation EP'!$B$8,7)+AY$9),"TTT") = "So",
                                    IF(ISNA(VLOOKUP(EDATE('Projektkostenkalkulation EP'!$B$8,7)+AY$9,Datenquellen!$F$7:$H$45,3,FALSE))," ",VLOOKUP(EDATE('Projektkostenkalkulation EP'!$B$8,7)+AY$9,Datenquellen!$F$7:$H$45,3,FALSE))="X"
                                    ),
                          "X",
                          ""
                          ),
               "X"
            )</f>
        <v/>
      </c>
      <c r="BA83" s="237" t="str">
        <f xml:space="preserve"> IF(TEXT((EDATE('Projektkostenkalkulation EP'!$B$8,7)+AZ$9),"MM")=TEXT((EDATE('Projektkostenkalkulation EP'!$B$8,7)+(AZ$9-1)),"MM"),
             IF(
                        OR(
                                    TEXT((EDATE('Projektkostenkalkulation EP'!$B$8,7)+AZ$9),"TTT") = "Sa",
                                    TEXT((EDATE('Projektkostenkalkulation EP'!$B$8,7)+AZ$9),"TTT") = "So",
                                    IF(ISNA(VLOOKUP(EDATE('Projektkostenkalkulation EP'!$B$8,7)+AZ$9,Datenquellen!$F$7:$H$45,3,FALSE))," ",VLOOKUP(EDATE('Projektkostenkalkulation EP'!$B$8,7)+AZ$9,Datenquellen!$F$7:$H$45,3,FALSE))="X"
                                    ),
                          "X",
                          ""
                          ),
               "X"
            )</f>
        <v/>
      </c>
      <c r="BB83" s="237" t="str">
        <f xml:space="preserve"> IF(TEXT((EDATE('Projektkostenkalkulation EP'!$B$8,7)+BA$9),"MM")=TEXT((EDATE('Projektkostenkalkulation EP'!$B$8,7)+(BA$9-1)),"MM"),
             IF(
                        OR(
                                    TEXT((EDATE('Projektkostenkalkulation EP'!$B$8,7)+BA$9),"TTT") = "Sa",
                                    TEXT((EDATE('Projektkostenkalkulation EP'!$B$8,7)+BA$9),"TTT") = "So",
                                    IF(ISNA(VLOOKUP(EDATE('Projektkostenkalkulation EP'!$B$8,7)+BA$9,Datenquellen!$F$7:$H$45,3,FALSE))," ",VLOOKUP(EDATE('Projektkostenkalkulation EP'!$B$8,7)+BA$9,Datenquellen!$F$7:$H$45,3,FALSE))="X"
                                    ),
                          "X",
                          ""
                          ),
               "X"
            )</f>
        <v/>
      </c>
      <c r="BC83" s="237" t="str">
        <f xml:space="preserve"> IF(TEXT((EDATE('Projektkostenkalkulation EP'!$B$8,7)+BB$9),"MM")=TEXT((EDATE('Projektkostenkalkulation EP'!$B$8,7)+(BB$9-1)),"MM"),
             IF(
                        OR(
                                    TEXT((EDATE('Projektkostenkalkulation EP'!$B$8,7)+BB$9),"TTT") = "Sa",
                                    TEXT((EDATE('Projektkostenkalkulation EP'!$B$8,7)+BB$9),"TTT") = "So",
                                    IF(ISNA(VLOOKUP(EDATE('Projektkostenkalkulation EP'!$B$8,7)+BB$9,Datenquellen!$F$7:$H$45,3,FALSE))," ",VLOOKUP(EDATE('Projektkostenkalkulation EP'!$B$8,7)+BB$9,Datenquellen!$F$7:$H$45,3,FALSE))="X"
                                    ),
                          "X",
                          ""
                          ),
               "X"
            )</f>
        <v>X</v>
      </c>
      <c r="BD83" s="237" t="str">
        <f xml:space="preserve"> IF(TEXT((EDATE('Projektkostenkalkulation EP'!$B$8,7)+BC$9),"MM")=TEXT((EDATE('Projektkostenkalkulation EP'!$B$8,7)+(BC$9-1)),"MM"),
             IF(
                        OR(
                                    TEXT((EDATE('Projektkostenkalkulation EP'!$B$8,7)+BC$9),"TTT") = "Sa",
                                    TEXT((EDATE('Projektkostenkalkulation EP'!$B$8,7)+BC$9),"TTT") = "So",
                                    IF(ISNA(VLOOKUP(EDATE('Projektkostenkalkulation EP'!$B$8,7)+BC$9,Datenquellen!$F$7:$H$45,3,FALSE))," ",VLOOKUP(EDATE('Projektkostenkalkulation EP'!$B$8,7)+BC$9,Datenquellen!$F$7:$H$45,3,FALSE))="X"
                                    ),
                          "X",
                          ""
                          ),
               "X"
            )</f>
        <v>X</v>
      </c>
      <c r="BE83" s="237" t="str">
        <f xml:space="preserve"> IF(TEXT((EDATE('Projektkostenkalkulation EP'!$B$8,7)+BD$9),"MM")=TEXT((EDATE('Projektkostenkalkulation EP'!$B$8,7)+(BD$9-1)),"MM"),
             IF(
                        OR(
                                    TEXT((EDATE('Projektkostenkalkulation EP'!$B$8,7)+BD$9),"TTT") = "Sa",
                                    TEXT((EDATE('Projektkostenkalkulation EP'!$B$8,7)+BD$9),"TTT") = "So",
                                    IF(ISNA(VLOOKUP(EDATE('Projektkostenkalkulation EP'!$B$8,7)+BD$9,Datenquellen!$F$7:$H$45,3,FALSE))," ",VLOOKUP(EDATE('Projektkostenkalkulation EP'!$B$8,7)+BD$9,Datenquellen!$F$7:$H$45,3,FALSE))="X"
                                    ),
                          "X",
                          ""
                          ),
               "X"
            )</f>
        <v/>
      </c>
      <c r="BF83" s="237" t="str">
        <f xml:space="preserve"> IF(TEXT((EDATE('Projektkostenkalkulation EP'!$B$8,7)+BE$9),"MM")=TEXT((EDATE('Projektkostenkalkulation EP'!$B$8,7)+(BE$9-1)),"MM"),
             IF(
                        OR(
                                    TEXT((EDATE('Projektkostenkalkulation EP'!$B$8,7)+BE$9),"TTT") = "Sa",
                                    TEXT((EDATE('Projektkostenkalkulation EP'!$B$8,7)+BE$9),"TTT") = "So",
                                    IF(ISNA(VLOOKUP(EDATE('Projektkostenkalkulation EP'!$B$8,7)+BE$9,Datenquellen!$F$7:$H$45,3,FALSE))," ",VLOOKUP(EDATE('Projektkostenkalkulation EP'!$B$8,7)+BE$9,Datenquellen!$F$7:$H$45,3,FALSE))="X"
                                    ),
                          "X",
                          ""
                          ),
               "X"
            )</f>
        <v/>
      </c>
      <c r="BG83" s="237" t="str">
        <f xml:space="preserve"> IF(TEXT((EDATE('Projektkostenkalkulation EP'!$B$8,7)+BF$9),"MM")=TEXT((EDATE('Projektkostenkalkulation EP'!$B$8,7)+(BF$9-1)),"MM"),
             IF(
                        OR(
                                    TEXT((EDATE('Projektkostenkalkulation EP'!$B$8,7)+BF$9),"TTT") = "Sa",
                                    TEXT((EDATE('Projektkostenkalkulation EP'!$B$8,7)+BF$9),"TTT") = "So",
                                    IF(ISNA(VLOOKUP(EDATE('Projektkostenkalkulation EP'!$B$8,7)+BF$9,Datenquellen!$F$7:$H$45,3,FALSE))," ",VLOOKUP(EDATE('Projektkostenkalkulation EP'!$B$8,7)+BF$9,Datenquellen!$F$7:$H$45,3,FALSE))="X"
                                    ),
                          "X",
                          ""
                          ),
               "X"
            )</f>
        <v/>
      </c>
      <c r="BH83" s="237" t="str">
        <f xml:space="preserve"> IF(TEXT((EDATE('Projektkostenkalkulation EP'!$B$8,7)+BG$9),"MM")=TEXT((EDATE('Projektkostenkalkulation EP'!$B$8,7)+(BG$9-1)),"MM"),
             IF(
                        OR(
                                    TEXT((EDATE('Projektkostenkalkulation EP'!$B$8,7)+BG$9),"TTT") = "Sa",
                                    TEXT((EDATE('Projektkostenkalkulation EP'!$B$8,7)+BG$9),"TTT") = "So",
                                    IF(ISNA(VLOOKUP(EDATE('Projektkostenkalkulation EP'!$B$8,7)+BG$9,Datenquellen!$F$7:$H$45,3,FALSE))," ",VLOOKUP(EDATE('Projektkostenkalkulation EP'!$B$8,7)+BG$9,Datenquellen!$F$7:$H$45,3,FALSE))="X"
                                    ),
                          "X",
                          ""
                          ),
               "X"
            )</f>
        <v/>
      </c>
      <c r="BI83" s="237" t="str">
        <f xml:space="preserve"> IF(TEXT((EDATE('Projektkostenkalkulation EP'!$B$8,7)+BH$9),"MM")=TEXT((EDATE('Projektkostenkalkulation EP'!$B$8,7)+(BH$9-1)),"MM"),
             IF(
                        OR(
                                    TEXT((EDATE('Projektkostenkalkulation EP'!$B$8,7)+BH$9),"TTT") = "Sa",
                                    TEXT((EDATE('Projektkostenkalkulation EP'!$B$8,7)+BH$9),"TTT") = "So",
                                    IF(ISNA(VLOOKUP(EDATE('Projektkostenkalkulation EP'!$B$8,7)+BH$9,Datenquellen!$F$7:$H$45,3,FALSE))," ",VLOOKUP(EDATE('Projektkostenkalkulation EP'!$B$8,7)+BH$9,Datenquellen!$F$7:$H$45,3,FALSE))="X"
                                    ),
                          "X",
                          ""
                          ),
               "X"
            )</f>
        <v/>
      </c>
      <c r="BJ83" s="237" t="str">
        <f xml:space="preserve"> IF(TEXT((EDATE('Projektkostenkalkulation EP'!$B$8,7)+BI$9),"MM")=TEXT((EDATE('Projektkostenkalkulation EP'!$B$8,7)+(BI$9-1)),"MM"),
             IF(
                        OR(
                                    TEXT((EDATE('Projektkostenkalkulation EP'!$B$8,7)+BI$9),"TTT") = "Sa",
                                    TEXT((EDATE('Projektkostenkalkulation EP'!$B$8,7)+BI$9),"TTT") = "So",
                                    IF(ISNA(VLOOKUP(EDATE('Projektkostenkalkulation EP'!$B$8,7)+BI$9,Datenquellen!$F$7:$H$45,3,FALSE))," ",VLOOKUP(EDATE('Projektkostenkalkulation EP'!$B$8,7)+BI$9,Datenquellen!$F$7:$H$45,3,FALSE))="X"
                                    ),
                          "X",
                          ""
                          ),
               "X"
            )</f>
        <v>X</v>
      </c>
      <c r="BK83" s="237" t="str">
        <f xml:space="preserve"> IF(TEXT((EDATE('Projektkostenkalkulation EP'!$B$8,7)+BJ$9),"MM")=TEXT((EDATE('Projektkostenkalkulation EP'!$B$8,7)+(BJ$9-1)),"MM"),
             IF(
                        OR(
                                    TEXT((EDATE('Projektkostenkalkulation EP'!$B$8,7)+BJ$9),"TTT") = "Sa",
                                    TEXT((EDATE('Projektkostenkalkulation EP'!$B$8,7)+BJ$9),"TTT") = "So",
                                    IF(ISNA(VLOOKUP(EDATE('Projektkostenkalkulation EP'!$B$8,7)+BJ$9,Datenquellen!$F$7:$H$45,3,FALSE))," ",VLOOKUP(EDATE('Projektkostenkalkulation EP'!$B$8,7)+BJ$9,Datenquellen!$F$7:$H$45,3,FALSE))="X"
                                    ),
                          "X",
                          ""
                          ),
               "X"
            )</f>
        <v>X</v>
      </c>
      <c r="BL83" s="237" t="str">
        <f xml:space="preserve"> IF(TEXT((EDATE('Projektkostenkalkulation EP'!$B$8,7)+BK$9),"MM")=TEXT((EDATE('Projektkostenkalkulation EP'!$B$8,7)+(BK$9-1)),"MM"),
             IF(
                        OR(
                                    TEXT((EDATE('Projektkostenkalkulation EP'!$B$8,7)+BK$9),"TTT") = "Sa",
                                    TEXT((EDATE('Projektkostenkalkulation EP'!$B$8,7)+BK$9),"TTT") = "So",
                                    IF(ISNA(VLOOKUP(EDATE('Projektkostenkalkulation EP'!$B$8,7)+BK$9,Datenquellen!$F$7:$H$45,3,FALSE))," ",VLOOKUP(EDATE('Projektkostenkalkulation EP'!$B$8,7)+BK$9,Datenquellen!$F$7:$H$45,3,FALSE))="X"
                                    ),
                          "X",
                          ""
                          ),
               "X"
            )</f>
        <v/>
      </c>
      <c r="BM83" s="237" t="str">
        <f xml:space="preserve"> IF(TEXT((EDATE('Projektkostenkalkulation EP'!$B$8,7)+BL$9),"MM")=TEXT((EDATE('Projektkostenkalkulation EP'!$B$8,7)+(BL$9-1)),"MM"),
             IF(
                        OR(
                                    TEXT((EDATE('Projektkostenkalkulation EP'!$B$8,7)+BL$9),"TTT") = "Sa",
                                    TEXT((EDATE('Projektkostenkalkulation EP'!$B$8,7)+BL$9),"TTT") = "So",
                                    IF(ISNA(VLOOKUP(EDATE('Projektkostenkalkulation EP'!$B$8,7)+BL$9,Datenquellen!$F$7:$H$45,3,FALSE))," ",VLOOKUP(EDATE('Projektkostenkalkulation EP'!$B$8,7)+BL$9,Datenquellen!$F$7:$H$45,3,FALSE))="X"
                                    ),
                          "X",
                          ""
                          ),
               "X"
            )</f>
        <v/>
      </c>
      <c r="BN83" s="237" t="str">
        <f xml:space="preserve"> IF(TEXT((EDATE('Projektkostenkalkulation EP'!$B$8,7)+BM$9),"MM")=TEXT((EDATE('Projektkostenkalkulation EP'!$B$8,7)+(BM$9-1)),"MM"),
             IF(
                        OR(
                                    TEXT((EDATE('Projektkostenkalkulation EP'!$B$8,7)+BM$9),"TTT") = "Sa",
                                    TEXT((EDATE('Projektkostenkalkulation EP'!$B$8,7)+BM$9),"TTT") = "So",
                                    IF(ISNA(VLOOKUP(EDATE('Projektkostenkalkulation EP'!$B$8,7)+BM$9,Datenquellen!$F$7:$H$45,3,FALSE))," ",VLOOKUP(EDATE('Projektkostenkalkulation EP'!$B$8,7)+BM$9,Datenquellen!$F$7:$H$45,3,FALSE))="X"
                                    ),
                          "X",
                          ""
                          ),
               "X"
            )</f>
        <v/>
      </c>
      <c r="BO83" s="237" t="str">
        <f xml:space="preserve"> IF(TEXT((EDATE('Projektkostenkalkulation EP'!$B$8,7)+BN$9),"MM")=TEXT((EDATE('Projektkostenkalkulation EP'!$B$8,7)+(BN$9-1)),"MM"),
             IF(
                        OR(
                                    TEXT((EDATE('Projektkostenkalkulation EP'!$B$8,7)+BN$9),"TTT") = "Sa",
                                    TEXT((EDATE('Projektkostenkalkulation EP'!$B$8,7)+BN$9),"TTT") = "So",
                                    IF(ISNA(VLOOKUP(EDATE('Projektkostenkalkulation EP'!$B$8,7)+BN$9,Datenquellen!$F$7:$H$45,3,FALSE))," ",VLOOKUP(EDATE('Projektkostenkalkulation EP'!$B$8,7)+BN$9,Datenquellen!$F$7:$H$45,3,FALSE))="X"
                                    ),
                          "X",
                          ""
                          ),
               "X"
            )</f>
        <v/>
      </c>
      <c r="BP83" s="237" t="str">
        <f xml:space="preserve"> IF(TEXT((EDATE('Projektkostenkalkulation EP'!$B$8,7)+BO$9),"MM")=TEXT((EDATE('Projektkostenkalkulation EP'!$B$8,7)+(BO$9-1)),"MM"),
             IF(
                        OR(
                                    TEXT((EDATE('Projektkostenkalkulation EP'!$B$8,7)+BO$9),"TTT") = "Sa",
                                    TEXT((EDATE('Projektkostenkalkulation EP'!$B$8,7)+BO$9),"TTT") = "So",
                                    IF(ISNA(VLOOKUP(EDATE('Projektkostenkalkulation EP'!$B$8,7)+BO$9,Datenquellen!$F$7:$H$45,3,FALSE))," ",VLOOKUP(EDATE('Projektkostenkalkulation EP'!$B$8,7)+BO$9,Datenquellen!$F$7:$H$45,3,FALSE))="X"
                                    ),
                          "X",
                          ""
                          ),
               "X"
            )</f>
        <v/>
      </c>
      <c r="BQ83" s="238" t="str">
        <f xml:space="preserve"> IF(TEXT((EDATE('Projektkostenkalkulation EP'!$B$8,7)+BP$9),"MM")=TEXT((EDATE('Projektkostenkalkulation EP'!$B$8,7)+(BP$9-1)),"MM"),
             IF(
                        OR(
                                    TEXT((EDATE('Projektkostenkalkulation EP'!$B$8,7)+BP$9),"TTT") = "Sa",
                                    TEXT((EDATE('Projektkostenkalkulation EP'!$B$8,7)+BP$9),"TTT") = "So",
                                    IF(ISNA(VLOOKUP(EDATE('Projektkostenkalkulation EP'!$B$8,7)+BP$9,Datenquellen!$F$7:$H$45,3,FALSE))," ",VLOOKUP(EDATE('Projektkostenkalkulation EP'!$B$8,7)+BP$9,Datenquellen!$F$7:$H$45,3,FALSE))="X"
                                    ),
                          "X",
                          ""
                          ),
               "X"
            )</f>
        <v>X</v>
      </c>
      <c r="BR83" s="239"/>
      <c r="BS83" s="240"/>
      <c r="BT83" s="241" t="s">
        <v>67</v>
      </c>
      <c r="BU83" s="474"/>
      <c r="BV83" s="236"/>
      <c r="BW83" s="237" t="str">
        <f>IF(
            OR(
                     TEXT(EDATE('Projektkostenkalkulation EP'!$B$8,7),"TTT") = "Sa",
                     TEXT(EDATE('Projektkostenkalkulation EP'!$B$8,7),"TTT") = "So",
                     IF(ISNA(VLOOKUP(EDATE('Projektkostenkalkulation EP'!$B$8,7),Datenquellen!$F$7:$H$45,3,FALSE))," ",VLOOKUP(EDATE('Projektkostenkalkulation EP'!$B$8,7),Datenquellen!$F$7:$H$45,3,FALSE))="X"
                            ),
                    "X",
                    ""
            )</f>
        <v/>
      </c>
      <c r="BX83" s="237" t="str">
        <f xml:space="preserve"> IF(TEXT((EDATE('Projektkostenkalkulation EP'!$B$8,7)+BW$9),"MM")=TEXT((EDATE('Projektkostenkalkulation EP'!$B$8,7)+(BW$9-1)),"MM"),
             IF(
                        OR(
                                    TEXT((EDATE('Projektkostenkalkulation EP'!$B$8,7)+BW$9),"TTT") = "Sa",
                                    TEXT((EDATE('Projektkostenkalkulation EP'!$B$8,7)+BW$9),"TTT") = "So",
                                    IF(ISNA(VLOOKUP(EDATE('Projektkostenkalkulation EP'!$B$8,7)+BW$9,Datenquellen!$F$7:$H$45,3,FALSE))," ",VLOOKUP(EDATE('Projektkostenkalkulation EP'!$B$8,7)+BW$9,Datenquellen!$F$7:$H$45,3,FALSE))="X"
                                    ),
                          "X",
                          ""
                          ),
               "X"
            )</f>
        <v/>
      </c>
      <c r="BY83" s="237" t="str">
        <f xml:space="preserve"> IF(TEXT((EDATE('Projektkostenkalkulation EP'!$B$8,7)+BX$9),"MM")=TEXT((EDATE('Projektkostenkalkulation EP'!$B$8,7)+(BX$9-1)),"MM"),
             IF(
                        OR(
                                    TEXT((EDATE('Projektkostenkalkulation EP'!$B$8,7)+BX$9),"TTT") = "Sa",
                                    TEXT((EDATE('Projektkostenkalkulation EP'!$B$8,7)+BX$9),"TTT") = "So",
                                    IF(ISNA(VLOOKUP(EDATE('Projektkostenkalkulation EP'!$B$8,7)+BX$9,Datenquellen!$F$7:$H$45,3,FALSE))," ",VLOOKUP(EDATE('Projektkostenkalkulation EP'!$B$8,7)+BX$9,Datenquellen!$F$7:$H$45,3,FALSE))="X"
                                    ),
                          "X",
                          ""
                          ),
               "X"
            )</f>
        <v>X</v>
      </c>
      <c r="BZ83" s="237" t="str">
        <f xml:space="preserve"> IF(TEXT((EDATE('Projektkostenkalkulation EP'!$B$8,7)+BY$9),"MM")=TEXT((EDATE('Projektkostenkalkulation EP'!$B$8,7)+(BY$9-1)),"MM"),
             IF(
                        OR(
                                    TEXT((EDATE('Projektkostenkalkulation EP'!$B$8,7)+BY$9),"TTT") = "Sa",
                                    TEXT((EDATE('Projektkostenkalkulation EP'!$B$8,7)+BY$9),"TTT") = "So",
                                    IF(ISNA(VLOOKUP(EDATE('Projektkostenkalkulation EP'!$B$8,7)+BY$9,Datenquellen!$F$7:$H$45,3,FALSE))," ",VLOOKUP(EDATE('Projektkostenkalkulation EP'!$B$8,7)+BY$9,Datenquellen!$F$7:$H$45,3,FALSE))="X"
                                    ),
                          "X",
                          ""
                          ),
               "X"
            )</f>
        <v>X</v>
      </c>
      <c r="CA83" s="237" t="str">
        <f xml:space="preserve"> IF(TEXT((EDATE('Projektkostenkalkulation EP'!$B$8,7)+BZ$9),"MM")=TEXT((EDATE('Projektkostenkalkulation EP'!$B$8,7)+(BZ$9-1)),"MM"),
             IF(
                        OR(
                                    TEXT((EDATE('Projektkostenkalkulation EP'!$B$8,7)+BZ$9),"TTT") = "Sa",
                                    TEXT((EDATE('Projektkostenkalkulation EP'!$B$8,7)+BZ$9),"TTT") = "So",
                                    IF(ISNA(VLOOKUP(EDATE('Projektkostenkalkulation EP'!$B$8,7)+BZ$9,Datenquellen!$F$7:$H$45,3,FALSE))," ",VLOOKUP(EDATE('Projektkostenkalkulation EP'!$B$8,7)+BZ$9,Datenquellen!$F$7:$H$45,3,FALSE))="X"
                                    ),
                          "X",
                          ""
                          ),
               "X"
            )</f>
        <v/>
      </c>
      <c r="CB83" s="237" t="str">
        <f xml:space="preserve"> IF(TEXT((EDATE('Projektkostenkalkulation EP'!$B$8,7)+CA$9),"MM")=TEXT((EDATE('Projektkostenkalkulation EP'!$B$8,7)+(CA$9-1)),"MM"),
             IF(
                        OR(
                                    TEXT((EDATE('Projektkostenkalkulation EP'!$B$8,7)+CA$9),"TTT") = "Sa",
                                    TEXT((EDATE('Projektkostenkalkulation EP'!$B$8,7)+CA$9),"TTT") = "So",
                                    IF(ISNA(VLOOKUP(EDATE('Projektkostenkalkulation EP'!$B$8,7)+CA$9,Datenquellen!$F$7:$H$45,3,FALSE))," ",VLOOKUP(EDATE('Projektkostenkalkulation EP'!$B$8,7)+CA$9,Datenquellen!$F$7:$H$45,3,FALSE))="X"
                                    ),
                          "X",
                          ""
                          ),
               "X"
            )</f>
        <v/>
      </c>
      <c r="CC83" s="237" t="str">
        <f xml:space="preserve"> IF(TEXT((EDATE('Projektkostenkalkulation EP'!$B$8,7)+CB$9),"MM")=TEXT((EDATE('Projektkostenkalkulation EP'!$B$8,7)+(CB$9-1)),"MM"),
             IF(
                        OR(
                                    TEXT((EDATE('Projektkostenkalkulation EP'!$B$8,7)+CB$9),"TTT") = "Sa",
                                    TEXT((EDATE('Projektkostenkalkulation EP'!$B$8,7)+CB$9),"TTT") = "So",
                                    IF(ISNA(VLOOKUP(EDATE('Projektkostenkalkulation EP'!$B$8,7)+CB$9,Datenquellen!$F$7:$H$45,3,FALSE))," ",VLOOKUP(EDATE('Projektkostenkalkulation EP'!$B$8,7)+CB$9,Datenquellen!$F$7:$H$45,3,FALSE))="X"
                                    ),
                          "X",
                          ""
                          ),
               "X"
            )</f>
        <v/>
      </c>
      <c r="CD83" s="237" t="str">
        <f xml:space="preserve"> IF(TEXT((EDATE('Projektkostenkalkulation EP'!$B$8,7)+CC$9),"MM")=TEXT((EDATE('Projektkostenkalkulation EP'!$B$8,7)+(CC$9-1)),"MM"),
             IF(
                        OR(
                                    TEXT((EDATE('Projektkostenkalkulation EP'!$B$8,7)+CC$9),"TTT") = "Sa",
                                    TEXT((EDATE('Projektkostenkalkulation EP'!$B$8,7)+CC$9),"TTT") = "So",
                                    IF(ISNA(VLOOKUP(EDATE('Projektkostenkalkulation EP'!$B$8,7)+CC$9,Datenquellen!$F$7:$H$45,3,FALSE))," ",VLOOKUP(EDATE('Projektkostenkalkulation EP'!$B$8,7)+CC$9,Datenquellen!$F$7:$H$45,3,FALSE))="X"
                                    ),
                          "X",
                          ""
                          ),
               "X"
            )</f>
        <v/>
      </c>
      <c r="CE83" s="237" t="str">
        <f xml:space="preserve"> IF(TEXT((EDATE('Projektkostenkalkulation EP'!$B$8,7)+CD$9),"MM")=TEXT((EDATE('Projektkostenkalkulation EP'!$B$8,7)+(CD$9-1)),"MM"),
             IF(
                        OR(
                                    TEXT((EDATE('Projektkostenkalkulation EP'!$B$8,7)+CD$9),"TTT") = "Sa",
                                    TEXT((EDATE('Projektkostenkalkulation EP'!$B$8,7)+CD$9),"TTT") = "So",
                                    IF(ISNA(VLOOKUP(EDATE('Projektkostenkalkulation EP'!$B$8,7)+CD$9,Datenquellen!$F$7:$H$45,3,FALSE))," ",VLOOKUP(EDATE('Projektkostenkalkulation EP'!$B$8,7)+CD$9,Datenquellen!$F$7:$H$45,3,FALSE))="X"
                                    ),
                          "X",
                          ""
                          ),
               "X"
            )</f>
        <v/>
      </c>
      <c r="CF83" s="237" t="str">
        <f xml:space="preserve"> IF(TEXT((EDATE('Projektkostenkalkulation EP'!$B$8,7)+CE$9),"MM")=TEXT((EDATE('Projektkostenkalkulation EP'!$B$8,7)+(CE$9-1)),"MM"),
             IF(
                        OR(
                                    TEXT((EDATE('Projektkostenkalkulation EP'!$B$8,7)+CE$9),"TTT") = "Sa",
                                    TEXT((EDATE('Projektkostenkalkulation EP'!$B$8,7)+CE$9),"TTT") = "So",
                                    IF(ISNA(VLOOKUP(EDATE('Projektkostenkalkulation EP'!$B$8,7)+CE$9,Datenquellen!$F$7:$H$45,3,FALSE))," ",VLOOKUP(EDATE('Projektkostenkalkulation EP'!$B$8,7)+CE$9,Datenquellen!$F$7:$H$45,3,FALSE))="X"
                                    ),
                          "X",
                          ""
                          ),
               "X"
            )</f>
        <v>X</v>
      </c>
      <c r="CG83" s="237" t="str">
        <f xml:space="preserve"> IF(TEXT((EDATE('Projektkostenkalkulation EP'!$B$8,7)+CF$9),"MM")=TEXT((EDATE('Projektkostenkalkulation EP'!$B$8,7)+(CF$9-1)),"MM"),
             IF(
                        OR(
                                    TEXT((EDATE('Projektkostenkalkulation EP'!$B$8,7)+CF$9),"TTT") = "Sa",
                                    TEXT((EDATE('Projektkostenkalkulation EP'!$B$8,7)+CF$9),"TTT") = "So",
                                    IF(ISNA(VLOOKUP(EDATE('Projektkostenkalkulation EP'!$B$8,7)+CF$9,Datenquellen!$F$7:$H$45,3,FALSE))," ",VLOOKUP(EDATE('Projektkostenkalkulation EP'!$B$8,7)+CF$9,Datenquellen!$F$7:$H$45,3,FALSE))="X"
                                    ),
                          "X",
                          ""
                          ),
               "X"
            )</f>
        <v>X</v>
      </c>
      <c r="CH83" s="237" t="str">
        <f xml:space="preserve"> IF(TEXT((EDATE('Projektkostenkalkulation EP'!$B$8,7)+CG$9),"MM")=TEXT((EDATE('Projektkostenkalkulation EP'!$B$8,7)+(CG$9-1)),"MM"),
             IF(
                        OR(
                                    TEXT((EDATE('Projektkostenkalkulation EP'!$B$8,7)+CG$9),"TTT") = "Sa",
                                    TEXT((EDATE('Projektkostenkalkulation EP'!$B$8,7)+CG$9),"TTT") = "So",
                                    IF(ISNA(VLOOKUP(EDATE('Projektkostenkalkulation EP'!$B$8,7)+CG$9,Datenquellen!$F$7:$H$45,3,FALSE))," ",VLOOKUP(EDATE('Projektkostenkalkulation EP'!$B$8,7)+CG$9,Datenquellen!$F$7:$H$45,3,FALSE))="X"
                                    ),
                          "X",
                          ""
                          ),
               "X"
            )</f>
        <v/>
      </c>
      <c r="CI83" s="237" t="str">
        <f xml:space="preserve"> IF(TEXT((EDATE('Projektkostenkalkulation EP'!$B$8,7)+CH$9),"MM")=TEXT((EDATE('Projektkostenkalkulation EP'!$B$8,7)+(CH$9-1)),"MM"),
             IF(
                        OR(
                                    TEXT((EDATE('Projektkostenkalkulation EP'!$B$8,7)+CH$9),"TTT") = "Sa",
                                    TEXT((EDATE('Projektkostenkalkulation EP'!$B$8,7)+CH$9),"TTT") = "So",
                                    IF(ISNA(VLOOKUP(EDATE('Projektkostenkalkulation EP'!$B$8,7)+CH$9,Datenquellen!$F$7:$H$45,3,FALSE))," ",VLOOKUP(EDATE('Projektkostenkalkulation EP'!$B$8,7)+CH$9,Datenquellen!$F$7:$H$45,3,FALSE))="X"
                                    ),
                          "X",
                          ""
                          ),
               "X"
            )</f>
        <v/>
      </c>
      <c r="CJ83" s="237" t="str">
        <f xml:space="preserve"> IF(TEXT((EDATE('Projektkostenkalkulation EP'!$B$8,7)+CI$9),"MM")=TEXT((EDATE('Projektkostenkalkulation EP'!$B$8,7)+(CI$9-1)),"MM"),
             IF(
                        OR(
                                    TEXT((EDATE('Projektkostenkalkulation EP'!$B$8,7)+CI$9),"TTT") = "Sa",
                                    TEXT((EDATE('Projektkostenkalkulation EP'!$B$8,7)+CI$9),"TTT") = "So",
                                    IF(ISNA(VLOOKUP(EDATE('Projektkostenkalkulation EP'!$B$8,7)+CI$9,Datenquellen!$F$7:$H$45,3,FALSE))," ",VLOOKUP(EDATE('Projektkostenkalkulation EP'!$B$8,7)+CI$9,Datenquellen!$F$7:$H$45,3,FALSE))="X"
                                    ),
                          "X",
                          ""
                          ),
               "X"
            )</f>
        <v/>
      </c>
      <c r="CK83" s="237" t="str">
        <f xml:space="preserve"> IF(TEXT((EDATE('Projektkostenkalkulation EP'!$B$8,7)+CJ$9),"MM")=TEXT((EDATE('Projektkostenkalkulation EP'!$B$8,7)+(CJ$9-1)),"MM"),
             IF(
                        OR(
                                    TEXT((EDATE('Projektkostenkalkulation EP'!$B$8,7)+CJ$9),"TTT") = "Sa",
                                    TEXT((EDATE('Projektkostenkalkulation EP'!$B$8,7)+CJ$9),"TTT") = "So",
                                    IF(ISNA(VLOOKUP(EDATE('Projektkostenkalkulation EP'!$B$8,7)+CJ$9,Datenquellen!$F$7:$H$45,3,FALSE))," ",VLOOKUP(EDATE('Projektkostenkalkulation EP'!$B$8,7)+CJ$9,Datenquellen!$F$7:$H$45,3,FALSE))="X"
                                    ),
                          "X",
                          ""
                          ),
               "X"
            )</f>
        <v/>
      </c>
      <c r="CL83" s="237" t="str">
        <f xml:space="preserve"> IF(TEXT((EDATE('Projektkostenkalkulation EP'!$B$8,7)+CK$9),"MM")=TEXT((EDATE('Projektkostenkalkulation EP'!$B$8,7)+(CK$9-1)),"MM"),
             IF(
                        OR(
                                    TEXT((EDATE('Projektkostenkalkulation EP'!$B$8,7)+CK$9),"TTT") = "Sa",
                                    TEXT((EDATE('Projektkostenkalkulation EP'!$B$8,7)+CK$9),"TTT") = "So",
                                    IF(ISNA(VLOOKUP(EDATE('Projektkostenkalkulation EP'!$B$8,7)+CK$9,Datenquellen!$F$7:$H$45,3,FALSE))," ",VLOOKUP(EDATE('Projektkostenkalkulation EP'!$B$8,7)+CK$9,Datenquellen!$F$7:$H$45,3,FALSE))="X"
                                    ),
                          "X",
                          ""
                          ),
               "X"
            )</f>
        <v/>
      </c>
      <c r="CM83" s="237" t="str">
        <f xml:space="preserve"> IF(TEXT((EDATE('Projektkostenkalkulation EP'!$B$8,7)+CL$9),"MM")=TEXT((EDATE('Projektkostenkalkulation EP'!$B$8,7)+(CL$9-1)),"MM"),
             IF(
                        OR(
                                    TEXT((EDATE('Projektkostenkalkulation EP'!$B$8,7)+CL$9),"TTT") = "Sa",
                                    TEXT((EDATE('Projektkostenkalkulation EP'!$B$8,7)+CL$9),"TTT") = "So",
                                    IF(ISNA(VLOOKUP(EDATE('Projektkostenkalkulation EP'!$B$8,7)+CL$9,Datenquellen!$F$7:$H$45,3,FALSE))," ",VLOOKUP(EDATE('Projektkostenkalkulation EP'!$B$8,7)+CL$9,Datenquellen!$F$7:$H$45,3,FALSE))="X"
                                    ),
                          "X",
                          ""
                          ),
               "X"
            )</f>
        <v>X</v>
      </c>
      <c r="CN83" s="237" t="str">
        <f xml:space="preserve"> IF(TEXT((EDATE('Projektkostenkalkulation EP'!$B$8,7)+CM$9),"MM")=TEXT((EDATE('Projektkostenkalkulation EP'!$B$8,7)+(CM$9-1)),"MM"),
             IF(
                        OR(
                                    TEXT((EDATE('Projektkostenkalkulation EP'!$B$8,7)+CM$9),"TTT") = "Sa",
                                    TEXT((EDATE('Projektkostenkalkulation EP'!$B$8,7)+CM$9),"TTT") = "So",
                                    IF(ISNA(VLOOKUP(EDATE('Projektkostenkalkulation EP'!$B$8,7)+CM$9,Datenquellen!$F$7:$H$45,3,FALSE))," ",VLOOKUP(EDATE('Projektkostenkalkulation EP'!$B$8,7)+CM$9,Datenquellen!$F$7:$H$45,3,FALSE))="X"
                                    ),
                          "X",
                          ""
                          ),
               "X"
            )</f>
        <v>X</v>
      </c>
      <c r="CO83" s="237" t="str">
        <f xml:space="preserve"> IF(TEXT((EDATE('Projektkostenkalkulation EP'!$B$8,7)+CN$9),"MM")=TEXT((EDATE('Projektkostenkalkulation EP'!$B$8,7)+(CN$9-1)),"MM"),
             IF(
                        OR(
                                    TEXT((EDATE('Projektkostenkalkulation EP'!$B$8,7)+CN$9),"TTT") = "Sa",
                                    TEXT((EDATE('Projektkostenkalkulation EP'!$B$8,7)+CN$9),"TTT") = "So",
                                    IF(ISNA(VLOOKUP(EDATE('Projektkostenkalkulation EP'!$B$8,7)+CN$9,Datenquellen!$F$7:$H$45,3,FALSE))," ",VLOOKUP(EDATE('Projektkostenkalkulation EP'!$B$8,7)+CN$9,Datenquellen!$F$7:$H$45,3,FALSE))="X"
                                    ),
                          "X",
                          ""
                          ),
               "X"
            )</f>
        <v/>
      </c>
      <c r="CP83" s="237" t="str">
        <f xml:space="preserve"> IF(TEXT((EDATE('Projektkostenkalkulation EP'!$B$8,7)+CO$9),"MM")=TEXT((EDATE('Projektkostenkalkulation EP'!$B$8,7)+(CO$9-1)),"MM"),
             IF(
                        OR(
                                    TEXT((EDATE('Projektkostenkalkulation EP'!$B$8,7)+CO$9),"TTT") = "Sa",
                                    TEXT((EDATE('Projektkostenkalkulation EP'!$B$8,7)+CO$9),"TTT") = "So",
                                    IF(ISNA(VLOOKUP(EDATE('Projektkostenkalkulation EP'!$B$8,7)+CO$9,Datenquellen!$F$7:$H$45,3,FALSE))," ",VLOOKUP(EDATE('Projektkostenkalkulation EP'!$B$8,7)+CO$9,Datenquellen!$F$7:$H$45,3,FALSE))="X"
                                    ),
                          "X",
                          ""
                          ),
               "X"
            )</f>
        <v/>
      </c>
      <c r="CQ83" s="237" t="str">
        <f xml:space="preserve"> IF(TEXT((EDATE('Projektkostenkalkulation EP'!$B$8,7)+CP$9),"MM")=TEXT((EDATE('Projektkostenkalkulation EP'!$B$8,7)+(CP$9-1)),"MM"),
             IF(
                        OR(
                                    TEXT((EDATE('Projektkostenkalkulation EP'!$B$8,7)+CP$9),"TTT") = "Sa",
                                    TEXT((EDATE('Projektkostenkalkulation EP'!$B$8,7)+CP$9),"TTT") = "So",
                                    IF(ISNA(VLOOKUP(EDATE('Projektkostenkalkulation EP'!$B$8,7)+CP$9,Datenquellen!$F$7:$H$45,3,FALSE))," ",VLOOKUP(EDATE('Projektkostenkalkulation EP'!$B$8,7)+CP$9,Datenquellen!$F$7:$H$45,3,FALSE))="X"
                                    ),
                          "X",
                          ""
                          ),
               "X"
            )</f>
        <v/>
      </c>
      <c r="CR83" s="237" t="str">
        <f xml:space="preserve"> IF(TEXT((EDATE('Projektkostenkalkulation EP'!$B$8,7)+CQ$9),"MM")=TEXT((EDATE('Projektkostenkalkulation EP'!$B$8,7)+(CQ$9-1)),"MM"),
             IF(
                        OR(
                                    TEXT((EDATE('Projektkostenkalkulation EP'!$B$8,7)+CQ$9),"TTT") = "Sa",
                                    TEXT((EDATE('Projektkostenkalkulation EP'!$B$8,7)+CQ$9),"TTT") = "So",
                                    IF(ISNA(VLOOKUP(EDATE('Projektkostenkalkulation EP'!$B$8,7)+CQ$9,Datenquellen!$F$7:$H$45,3,FALSE))," ",VLOOKUP(EDATE('Projektkostenkalkulation EP'!$B$8,7)+CQ$9,Datenquellen!$F$7:$H$45,3,FALSE))="X"
                                    ),
                          "X",
                          ""
                          ),
               "X"
            )</f>
        <v/>
      </c>
      <c r="CS83" s="237" t="str">
        <f xml:space="preserve"> IF(TEXT((EDATE('Projektkostenkalkulation EP'!$B$8,7)+CR$9),"MM")=TEXT((EDATE('Projektkostenkalkulation EP'!$B$8,7)+(CR$9-1)),"MM"),
             IF(
                        OR(
                                    TEXT((EDATE('Projektkostenkalkulation EP'!$B$8,7)+CR$9),"TTT") = "Sa",
                                    TEXT((EDATE('Projektkostenkalkulation EP'!$B$8,7)+CR$9),"TTT") = "So",
                                    IF(ISNA(VLOOKUP(EDATE('Projektkostenkalkulation EP'!$B$8,7)+CR$9,Datenquellen!$F$7:$H$45,3,FALSE))," ",VLOOKUP(EDATE('Projektkostenkalkulation EP'!$B$8,7)+CR$9,Datenquellen!$F$7:$H$45,3,FALSE))="X"
                                    ),
                          "X",
                          ""
                          ),
               "X"
            )</f>
        <v/>
      </c>
      <c r="CT83" s="237" t="str">
        <f xml:space="preserve"> IF(TEXT((EDATE('Projektkostenkalkulation EP'!$B$8,7)+CS$9),"MM")=TEXT((EDATE('Projektkostenkalkulation EP'!$B$8,7)+(CS$9-1)),"MM"),
             IF(
                        OR(
                                    TEXT((EDATE('Projektkostenkalkulation EP'!$B$8,7)+CS$9),"TTT") = "Sa",
                                    TEXT((EDATE('Projektkostenkalkulation EP'!$B$8,7)+CS$9),"TTT") = "So",
                                    IF(ISNA(VLOOKUP(EDATE('Projektkostenkalkulation EP'!$B$8,7)+CS$9,Datenquellen!$F$7:$H$45,3,FALSE))," ",VLOOKUP(EDATE('Projektkostenkalkulation EP'!$B$8,7)+CS$9,Datenquellen!$F$7:$H$45,3,FALSE))="X"
                                    ),
                          "X",
                          ""
                          ),
               "X"
            )</f>
        <v>X</v>
      </c>
      <c r="CU83" s="237" t="str">
        <f xml:space="preserve"> IF(TEXT((EDATE('Projektkostenkalkulation EP'!$B$8,7)+CT$9),"MM")=TEXT((EDATE('Projektkostenkalkulation EP'!$B$8,7)+(CT$9-1)),"MM"),
             IF(
                        OR(
                                    TEXT((EDATE('Projektkostenkalkulation EP'!$B$8,7)+CT$9),"TTT") = "Sa",
                                    TEXT((EDATE('Projektkostenkalkulation EP'!$B$8,7)+CT$9),"TTT") = "So",
                                    IF(ISNA(VLOOKUP(EDATE('Projektkostenkalkulation EP'!$B$8,7)+CT$9,Datenquellen!$F$7:$H$45,3,FALSE))," ",VLOOKUP(EDATE('Projektkostenkalkulation EP'!$B$8,7)+CT$9,Datenquellen!$F$7:$H$45,3,FALSE))="X"
                                    ),
                          "X",
                          ""
                          ),
               "X"
            )</f>
        <v>X</v>
      </c>
      <c r="CV83" s="237" t="str">
        <f xml:space="preserve"> IF(TEXT((EDATE('Projektkostenkalkulation EP'!$B$8,7)+CU$9),"MM")=TEXT((EDATE('Projektkostenkalkulation EP'!$B$8,7)+(CU$9-1)),"MM"),
             IF(
                        OR(
                                    TEXT((EDATE('Projektkostenkalkulation EP'!$B$8,7)+CU$9),"TTT") = "Sa",
                                    TEXT((EDATE('Projektkostenkalkulation EP'!$B$8,7)+CU$9),"TTT") = "So",
                                    IF(ISNA(VLOOKUP(EDATE('Projektkostenkalkulation EP'!$B$8,7)+CU$9,Datenquellen!$F$7:$H$45,3,FALSE))," ",VLOOKUP(EDATE('Projektkostenkalkulation EP'!$B$8,7)+CU$9,Datenquellen!$F$7:$H$45,3,FALSE))="X"
                                    ),
                          "X",
                          ""
                          ),
               "X"
            )</f>
        <v/>
      </c>
      <c r="CW83" s="237" t="str">
        <f xml:space="preserve"> IF(TEXT((EDATE('Projektkostenkalkulation EP'!$B$8,7)+CV$9),"MM")=TEXT((EDATE('Projektkostenkalkulation EP'!$B$8,7)+(CV$9-1)),"MM"),
             IF(
                        OR(
                                    TEXT((EDATE('Projektkostenkalkulation EP'!$B$8,7)+CV$9),"TTT") = "Sa",
                                    TEXT((EDATE('Projektkostenkalkulation EP'!$B$8,7)+CV$9),"TTT") = "So",
                                    IF(ISNA(VLOOKUP(EDATE('Projektkostenkalkulation EP'!$B$8,7)+CV$9,Datenquellen!$F$7:$H$45,3,FALSE))," ",VLOOKUP(EDATE('Projektkostenkalkulation EP'!$B$8,7)+CV$9,Datenquellen!$F$7:$H$45,3,FALSE))="X"
                                    ),
                          "X",
                          ""
                          ),
               "X"
            )</f>
        <v/>
      </c>
      <c r="CX83" s="237" t="str">
        <f xml:space="preserve"> IF(TEXT((EDATE('Projektkostenkalkulation EP'!$B$8,7)+CW$9),"MM")=TEXT((EDATE('Projektkostenkalkulation EP'!$B$8,7)+(CW$9-1)),"MM"),
             IF(
                        OR(
                                    TEXT((EDATE('Projektkostenkalkulation EP'!$B$8,7)+CW$9),"TTT") = "Sa",
                                    TEXT((EDATE('Projektkostenkalkulation EP'!$B$8,7)+CW$9),"TTT") = "So",
                                    IF(ISNA(VLOOKUP(EDATE('Projektkostenkalkulation EP'!$B$8,7)+CW$9,Datenquellen!$F$7:$H$45,3,FALSE))," ",VLOOKUP(EDATE('Projektkostenkalkulation EP'!$B$8,7)+CW$9,Datenquellen!$F$7:$H$45,3,FALSE))="X"
                                    ),
                          "X",
                          ""
                          ),
               "X"
            )</f>
        <v/>
      </c>
      <c r="CY83" s="237" t="str">
        <f xml:space="preserve"> IF(TEXT((EDATE('Projektkostenkalkulation EP'!$B$8,7)+CX$9),"MM")=TEXT((EDATE('Projektkostenkalkulation EP'!$B$8,7)+(CX$9-1)),"MM"),
             IF(
                        OR(
                                    TEXT((EDATE('Projektkostenkalkulation EP'!$B$8,7)+CX$9),"TTT") = "Sa",
                                    TEXT((EDATE('Projektkostenkalkulation EP'!$B$8,7)+CX$9),"TTT") = "So",
                                    IF(ISNA(VLOOKUP(EDATE('Projektkostenkalkulation EP'!$B$8,7)+CX$9,Datenquellen!$F$7:$H$45,3,FALSE))," ",VLOOKUP(EDATE('Projektkostenkalkulation EP'!$B$8,7)+CX$9,Datenquellen!$F$7:$H$45,3,FALSE))="X"
                                    ),
                          "X",
                          ""
                          ),
               "X"
            )</f>
        <v/>
      </c>
      <c r="CZ83" s="237" t="str">
        <f xml:space="preserve"> IF(TEXT((EDATE('Projektkostenkalkulation EP'!$B$8,7)+CY$9),"MM")=TEXT((EDATE('Projektkostenkalkulation EP'!$B$8,7)+(CY$9-1)),"MM"),
             IF(
                        OR(
                                    TEXT((EDATE('Projektkostenkalkulation EP'!$B$8,7)+CY$9),"TTT") = "Sa",
                                    TEXT((EDATE('Projektkostenkalkulation EP'!$B$8,7)+CY$9),"TTT") = "So",
                                    IF(ISNA(VLOOKUP(EDATE('Projektkostenkalkulation EP'!$B$8,7)+CY$9,Datenquellen!$F$7:$H$45,3,FALSE))," ",VLOOKUP(EDATE('Projektkostenkalkulation EP'!$B$8,7)+CY$9,Datenquellen!$F$7:$H$45,3,FALSE))="X"
                                    ),
                          "X",
                          ""
                          ),
               "X"
            )</f>
        <v/>
      </c>
      <c r="DA83" s="238" t="str">
        <f xml:space="preserve"> IF(TEXT((EDATE('Projektkostenkalkulation EP'!$B$8,7)+CZ$9),"MM")=TEXT((EDATE('Projektkostenkalkulation EP'!$B$8,7)+(CZ$9-1)),"MM"),
             IF(
                        OR(
                                    TEXT((EDATE('Projektkostenkalkulation EP'!$B$8,7)+CZ$9),"TTT") = "Sa",
                                    TEXT((EDATE('Projektkostenkalkulation EP'!$B$8,7)+CZ$9),"TTT") = "So",
                                    IF(ISNA(VLOOKUP(EDATE('Projektkostenkalkulation EP'!$B$8,7)+CZ$9,Datenquellen!$F$7:$H$45,3,FALSE))," ",VLOOKUP(EDATE('Projektkostenkalkulation EP'!$B$8,7)+CZ$9,Datenquellen!$F$7:$H$45,3,FALSE))="X"
                                    ),
                          "X",
                          ""
                          ),
               "X"
            )</f>
        <v>X</v>
      </c>
      <c r="DB83" s="239"/>
      <c r="DC83" s="240"/>
      <c r="DD83" s="242" t="s">
        <v>67</v>
      </c>
      <c r="DE83" s="474"/>
      <c r="DF83" s="236"/>
      <c r="DG83" s="237" t="str">
        <f>IF(
            OR(
                     TEXT(EDATE('Projektkostenkalkulation EP'!$B$8,7),"TTT") = "Sa",
                     TEXT(EDATE('Projektkostenkalkulation EP'!$B$8,7),"TTT") = "So",
                     IF(ISNA(VLOOKUP(EDATE('Projektkostenkalkulation EP'!$B$8,7),Datenquellen!$F$7:$H$45,3,FALSE))," ",VLOOKUP(EDATE('Projektkostenkalkulation EP'!$B$8,7),Datenquellen!$F$7:$H$45,3,FALSE))="X"
                            ),
                    "X",
                    ""
            )</f>
        <v/>
      </c>
      <c r="DH83" s="237" t="str">
        <f xml:space="preserve"> IF(TEXT((EDATE('Projektkostenkalkulation EP'!$B$8,7)+DG$9),"MM")=TEXT((EDATE('Projektkostenkalkulation EP'!$B$8,7)+(DG$9-1)),"MM"),
             IF(
                        OR(
                                    TEXT((EDATE('Projektkostenkalkulation EP'!$B$8,7)+DG$9),"TTT") = "Sa",
                                    TEXT((EDATE('Projektkostenkalkulation EP'!$B$8,7)+DG$9),"TTT") = "So",
                                    IF(ISNA(VLOOKUP(EDATE('Projektkostenkalkulation EP'!$B$8,7)+DG$9,Datenquellen!$F$7:$H$45,3,FALSE))," ",VLOOKUP(EDATE('Projektkostenkalkulation EP'!$B$8,7)+DG$9,Datenquellen!$F$7:$H$45,3,FALSE))="X"
                                    ),
                          "X",
                          ""
                          ),
               "X"
            )</f>
        <v/>
      </c>
      <c r="DI83" s="237" t="str">
        <f xml:space="preserve"> IF(TEXT((EDATE('Projektkostenkalkulation EP'!$B$8,7)+DH$9),"MM")=TEXT((EDATE('Projektkostenkalkulation EP'!$B$8,7)+(DH$9-1)),"MM"),
             IF(
                        OR(
                                    TEXT((EDATE('Projektkostenkalkulation EP'!$B$8,7)+DH$9),"TTT") = "Sa",
                                    TEXT((EDATE('Projektkostenkalkulation EP'!$B$8,7)+DH$9),"TTT") = "So",
                                    IF(ISNA(VLOOKUP(EDATE('Projektkostenkalkulation EP'!$B$8,7)+DH$9,Datenquellen!$F$7:$H$45,3,FALSE))," ",VLOOKUP(EDATE('Projektkostenkalkulation EP'!$B$8,7)+DH$9,Datenquellen!$F$7:$H$45,3,FALSE))="X"
                                    ),
                          "X",
                          ""
                          ),
               "X"
            )</f>
        <v>X</v>
      </c>
      <c r="DJ83" s="237" t="str">
        <f xml:space="preserve"> IF(TEXT((EDATE('Projektkostenkalkulation EP'!$B$8,7)+DI$9),"MM")=TEXT((EDATE('Projektkostenkalkulation EP'!$B$8,7)+(DI$9-1)),"MM"),
             IF(
                        OR(
                                    TEXT((EDATE('Projektkostenkalkulation EP'!$B$8,7)+DI$9),"TTT") = "Sa",
                                    TEXT((EDATE('Projektkostenkalkulation EP'!$B$8,7)+DI$9),"TTT") = "So",
                                    IF(ISNA(VLOOKUP(EDATE('Projektkostenkalkulation EP'!$B$8,7)+DI$9,Datenquellen!$F$7:$H$45,3,FALSE))," ",VLOOKUP(EDATE('Projektkostenkalkulation EP'!$B$8,7)+DI$9,Datenquellen!$F$7:$H$45,3,FALSE))="X"
                                    ),
                          "X",
                          ""
                          ),
               "X"
            )</f>
        <v>X</v>
      </c>
      <c r="DK83" s="237" t="str">
        <f xml:space="preserve"> IF(TEXT((EDATE('Projektkostenkalkulation EP'!$B$8,7)+DJ$9),"MM")=TEXT((EDATE('Projektkostenkalkulation EP'!$B$8,7)+(DJ$9-1)),"MM"),
             IF(
                        OR(
                                    TEXT((EDATE('Projektkostenkalkulation EP'!$B$8,7)+DJ$9),"TTT") = "Sa",
                                    TEXT((EDATE('Projektkostenkalkulation EP'!$B$8,7)+DJ$9),"TTT") = "So",
                                    IF(ISNA(VLOOKUP(EDATE('Projektkostenkalkulation EP'!$B$8,7)+DJ$9,Datenquellen!$F$7:$H$45,3,FALSE))," ",VLOOKUP(EDATE('Projektkostenkalkulation EP'!$B$8,7)+DJ$9,Datenquellen!$F$7:$H$45,3,FALSE))="X"
                                    ),
                          "X",
                          ""
                          ),
               "X"
            )</f>
        <v/>
      </c>
      <c r="DL83" s="237" t="str">
        <f xml:space="preserve"> IF(TEXT((EDATE('Projektkostenkalkulation EP'!$B$8,7)+DK$9),"MM")=TEXT((EDATE('Projektkostenkalkulation EP'!$B$8,7)+(DK$9-1)),"MM"),
             IF(
                        OR(
                                    TEXT((EDATE('Projektkostenkalkulation EP'!$B$8,7)+DK$9),"TTT") = "Sa",
                                    TEXT((EDATE('Projektkostenkalkulation EP'!$B$8,7)+DK$9),"TTT") = "So",
                                    IF(ISNA(VLOOKUP(EDATE('Projektkostenkalkulation EP'!$B$8,7)+DK$9,Datenquellen!$F$7:$H$45,3,FALSE))," ",VLOOKUP(EDATE('Projektkostenkalkulation EP'!$B$8,7)+DK$9,Datenquellen!$F$7:$H$45,3,FALSE))="X"
                                    ),
                          "X",
                          ""
                          ),
               "X"
            )</f>
        <v/>
      </c>
      <c r="DM83" s="237" t="str">
        <f xml:space="preserve"> IF(TEXT((EDATE('Projektkostenkalkulation EP'!$B$8,7)+DL$9),"MM")=TEXT((EDATE('Projektkostenkalkulation EP'!$B$8,7)+(DL$9-1)),"MM"),
             IF(
                        OR(
                                    TEXT((EDATE('Projektkostenkalkulation EP'!$B$8,7)+DL$9),"TTT") = "Sa",
                                    TEXT((EDATE('Projektkostenkalkulation EP'!$B$8,7)+DL$9),"TTT") = "So",
                                    IF(ISNA(VLOOKUP(EDATE('Projektkostenkalkulation EP'!$B$8,7)+DL$9,Datenquellen!$F$7:$H$45,3,FALSE))," ",VLOOKUP(EDATE('Projektkostenkalkulation EP'!$B$8,7)+DL$9,Datenquellen!$F$7:$H$45,3,FALSE))="X"
                                    ),
                          "X",
                          ""
                          ),
               "X"
            )</f>
        <v/>
      </c>
      <c r="DN83" s="237" t="str">
        <f xml:space="preserve"> IF(TEXT((EDATE('Projektkostenkalkulation EP'!$B$8,7)+DM$9),"MM")=TEXT((EDATE('Projektkostenkalkulation EP'!$B$8,7)+(DM$9-1)),"MM"),
             IF(
                        OR(
                                    TEXT((EDATE('Projektkostenkalkulation EP'!$B$8,7)+DM$9),"TTT") = "Sa",
                                    TEXT((EDATE('Projektkostenkalkulation EP'!$B$8,7)+DM$9),"TTT") = "So",
                                    IF(ISNA(VLOOKUP(EDATE('Projektkostenkalkulation EP'!$B$8,7)+DM$9,Datenquellen!$F$7:$H$45,3,FALSE))," ",VLOOKUP(EDATE('Projektkostenkalkulation EP'!$B$8,7)+DM$9,Datenquellen!$F$7:$H$45,3,FALSE))="X"
                                    ),
                          "X",
                          ""
                          ),
               "X"
            )</f>
        <v/>
      </c>
      <c r="DO83" s="237" t="str">
        <f xml:space="preserve"> IF(TEXT((EDATE('Projektkostenkalkulation EP'!$B$8,7)+DN$9),"MM")=TEXT((EDATE('Projektkostenkalkulation EP'!$B$8,7)+(DN$9-1)),"MM"),
             IF(
                        OR(
                                    TEXT((EDATE('Projektkostenkalkulation EP'!$B$8,7)+DN$9),"TTT") = "Sa",
                                    TEXT((EDATE('Projektkostenkalkulation EP'!$B$8,7)+DN$9),"TTT") = "So",
                                    IF(ISNA(VLOOKUP(EDATE('Projektkostenkalkulation EP'!$B$8,7)+DN$9,Datenquellen!$F$7:$H$45,3,FALSE))," ",VLOOKUP(EDATE('Projektkostenkalkulation EP'!$B$8,7)+DN$9,Datenquellen!$F$7:$H$45,3,FALSE))="X"
                                    ),
                          "X",
                          ""
                          ),
               "X"
            )</f>
        <v/>
      </c>
      <c r="DP83" s="237" t="str">
        <f xml:space="preserve"> IF(TEXT((EDATE('Projektkostenkalkulation EP'!$B$8,7)+DO$9),"MM")=TEXT((EDATE('Projektkostenkalkulation EP'!$B$8,7)+(DO$9-1)),"MM"),
             IF(
                        OR(
                                    TEXT((EDATE('Projektkostenkalkulation EP'!$B$8,7)+DO$9),"TTT") = "Sa",
                                    TEXT((EDATE('Projektkostenkalkulation EP'!$B$8,7)+DO$9),"TTT") = "So",
                                    IF(ISNA(VLOOKUP(EDATE('Projektkostenkalkulation EP'!$B$8,7)+DO$9,Datenquellen!$F$7:$H$45,3,FALSE))," ",VLOOKUP(EDATE('Projektkostenkalkulation EP'!$B$8,7)+DO$9,Datenquellen!$F$7:$H$45,3,FALSE))="X"
                                    ),
                          "X",
                          ""
                          ),
               "X"
            )</f>
        <v>X</v>
      </c>
      <c r="DQ83" s="237" t="str">
        <f xml:space="preserve"> IF(TEXT((EDATE('Projektkostenkalkulation EP'!$B$8,7)+DP$9),"MM")=TEXT((EDATE('Projektkostenkalkulation EP'!$B$8,7)+(DP$9-1)),"MM"),
             IF(
                        OR(
                                    TEXT((EDATE('Projektkostenkalkulation EP'!$B$8,7)+DP$9),"TTT") = "Sa",
                                    TEXT((EDATE('Projektkostenkalkulation EP'!$B$8,7)+DP$9),"TTT") = "So",
                                    IF(ISNA(VLOOKUP(EDATE('Projektkostenkalkulation EP'!$B$8,7)+DP$9,Datenquellen!$F$7:$H$45,3,FALSE))," ",VLOOKUP(EDATE('Projektkostenkalkulation EP'!$B$8,7)+DP$9,Datenquellen!$F$7:$H$45,3,FALSE))="X"
                                    ),
                          "X",
                          ""
                          ),
               "X"
            )</f>
        <v>X</v>
      </c>
      <c r="DR83" s="237" t="str">
        <f xml:space="preserve"> IF(TEXT((EDATE('Projektkostenkalkulation EP'!$B$8,7)+DQ$9),"MM")=TEXT((EDATE('Projektkostenkalkulation EP'!$B$8,7)+(DQ$9-1)),"MM"),
             IF(
                        OR(
                                    TEXT((EDATE('Projektkostenkalkulation EP'!$B$8,7)+DQ$9),"TTT") = "Sa",
                                    TEXT((EDATE('Projektkostenkalkulation EP'!$B$8,7)+DQ$9),"TTT") = "So",
                                    IF(ISNA(VLOOKUP(EDATE('Projektkostenkalkulation EP'!$B$8,7)+DQ$9,Datenquellen!$F$7:$H$45,3,FALSE))," ",VLOOKUP(EDATE('Projektkostenkalkulation EP'!$B$8,7)+DQ$9,Datenquellen!$F$7:$H$45,3,FALSE))="X"
                                    ),
                          "X",
                          ""
                          ),
               "X"
            )</f>
        <v/>
      </c>
      <c r="DS83" s="237" t="str">
        <f xml:space="preserve"> IF(TEXT((EDATE('Projektkostenkalkulation EP'!$B$8,7)+DR$9),"MM")=TEXT((EDATE('Projektkostenkalkulation EP'!$B$8,7)+(DR$9-1)),"MM"),
             IF(
                        OR(
                                    TEXT((EDATE('Projektkostenkalkulation EP'!$B$8,7)+DR$9),"TTT") = "Sa",
                                    TEXT((EDATE('Projektkostenkalkulation EP'!$B$8,7)+DR$9),"TTT") = "So",
                                    IF(ISNA(VLOOKUP(EDATE('Projektkostenkalkulation EP'!$B$8,7)+DR$9,Datenquellen!$F$7:$H$45,3,FALSE))," ",VLOOKUP(EDATE('Projektkostenkalkulation EP'!$B$8,7)+DR$9,Datenquellen!$F$7:$H$45,3,FALSE))="X"
                                    ),
                          "X",
                          ""
                          ),
               "X"
            )</f>
        <v/>
      </c>
      <c r="DT83" s="237" t="str">
        <f xml:space="preserve"> IF(TEXT((EDATE('Projektkostenkalkulation EP'!$B$8,7)+DS$9),"MM")=TEXT((EDATE('Projektkostenkalkulation EP'!$B$8,7)+(DS$9-1)),"MM"),
             IF(
                        OR(
                                    TEXT((EDATE('Projektkostenkalkulation EP'!$B$8,7)+DS$9),"TTT") = "Sa",
                                    TEXT((EDATE('Projektkostenkalkulation EP'!$B$8,7)+DS$9),"TTT") = "So",
                                    IF(ISNA(VLOOKUP(EDATE('Projektkostenkalkulation EP'!$B$8,7)+DS$9,Datenquellen!$F$7:$H$45,3,FALSE))," ",VLOOKUP(EDATE('Projektkostenkalkulation EP'!$B$8,7)+DS$9,Datenquellen!$F$7:$H$45,3,FALSE))="X"
                                    ),
                          "X",
                          ""
                          ),
               "X"
            )</f>
        <v/>
      </c>
      <c r="DU83" s="237" t="str">
        <f xml:space="preserve"> IF(TEXT((EDATE('Projektkostenkalkulation EP'!$B$8,7)+DT$9),"MM")=TEXT((EDATE('Projektkostenkalkulation EP'!$B$8,7)+(DT$9-1)),"MM"),
             IF(
                        OR(
                                    TEXT((EDATE('Projektkostenkalkulation EP'!$B$8,7)+DT$9),"TTT") = "Sa",
                                    TEXT((EDATE('Projektkostenkalkulation EP'!$B$8,7)+DT$9),"TTT") = "So",
                                    IF(ISNA(VLOOKUP(EDATE('Projektkostenkalkulation EP'!$B$8,7)+DT$9,Datenquellen!$F$7:$H$45,3,FALSE))," ",VLOOKUP(EDATE('Projektkostenkalkulation EP'!$B$8,7)+DT$9,Datenquellen!$F$7:$H$45,3,FALSE))="X"
                                    ),
                          "X",
                          ""
                          ),
               "X"
            )</f>
        <v/>
      </c>
      <c r="DV83" s="237" t="str">
        <f xml:space="preserve"> IF(TEXT((EDATE('Projektkostenkalkulation EP'!$B$8,7)+DU$9),"MM")=TEXT((EDATE('Projektkostenkalkulation EP'!$B$8,7)+(DU$9-1)),"MM"),
             IF(
                        OR(
                                    TEXT((EDATE('Projektkostenkalkulation EP'!$B$8,7)+DU$9),"TTT") = "Sa",
                                    TEXT((EDATE('Projektkostenkalkulation EP'!$B$8,7)+DU$9),"TTT") = "So",
                                    IF(ISNA(VLOOKUP(EDATE('Projektkostenkalkulation EP'!$B$8,7)+DU$9,Datenquellen!$F$7:$H$45,3,FALSE))," ",VLOOKUP(EDATE('Projektkostenkalkulation EP'!$B$8,7)+DU$9,Datenquellen!$F$7:$H$45,3,FALSE))="X"
                                    ),
                          "X",
                          ""
                          ),
               "X"
            )</f>
        <v/>
      </c>
      <c r="DW83" s="237" t="str">
        <f xml:space="preserve"> IF(TEXT((EDATE('Projektkostenkalkulation EP'!$B$8,7)+DV$9),"MM")=TEXT((EDATE('Projektkostenkalkulation EP'!$B$8,7)+(DV$9-1)),"MM"),
             IF(
                        OR(
                                    TEXT((EDATE('Projektkostenkalkulation EP'!$B$8,7)+DV$9),"TTT") = "Sa",
                                    TEXT((EDATE('Projektkostenkalkulation EP'!$B$8,7)+DV$9),"TTT") = "So",
                                    IF(ISNA(VLOOKUP(EDATE('Projektkostenkalkulation EP'!$B$8,7)+DV$9,Datenquellen!$F$7:$H$45,3,FALSE))," ",VLOOKUP(EDATE('Projektkostenkalkulation EP'!$B$8,7)+DV$9,Datenquellen!$F$7:$H$45,3,FALSE))="X"
                                    ),
                          "X",
                          ""
                          ),
               "X"
            )</f>
        <v>X</v>
      </c>
      <c r="DX83" s="237" t="str">
        <f xml:space="preserve"> IF(TEXT((EDATE('Projektkostenkalkulation EP'!$B$8,7)+DW$9),"MM")=TEXT((EDATE('Projektkostenkalkulation EP'!$B$8,7)+(DW$9-1)),"MM"),
             IF(
                        OR(
                                    TEXT((EDATE('Projektkostenkalkulation EP'!$B$8,7)+DW$9),"TTT") = "Sa",
                                    TEXT((EDATE('Projektkostenkalkulation EP'!$B$8,7)+DW$9),"TTT") = "So",
                                    IF(ISNA(VLOOKUP(EDATE('Projektkostenkalkulation EP'!$B$8,7)+DW$9,Datenquellen!$F$7:$H$45,3,FALSE))," ",VLOOKUP(EDATE('Projektkostenkalkulation EP'!$B$8,7)+DW$9,Datenquellen!$F$7:$H$45,3,FALSE))="X"
                                    ),
                          "X",
                          ""
                          ),
               "X"
            )</f>
        <v>X</v>
      </c>
      <c r="DY83" s="237" t="str">
        <f xml:space="preserve"> IF(TEXT((EDATE('Projektkostenkalkulation EP'!$B$8,7)+DX$9),"MM")=TEXT((EDATE('Projektkostenkalkulation EP'!$B$8,7)+(DX$9-1)),"MM"),
             IF(
                        OR(
                                    TEXT((EDATE('Projektkostenkalkulation EP'!$B$8,7)+DX$9),"TTT") = "Sa",
                                    TEXT((EDATE('Projektkostenkalkulation EP'!$B$8,7)+DX$9),"TTT") = "So",
                                    IF(ISNA(VLOOKUP(EDATE('Projektkostenkalkulation EP'!$B$8,7)+DX$9,Datenquellen!$F$7:$H$45,3,FALSE))," ",VLOOKUP(EDATE('Projektkostenkalkulation EP'!$B$8,7)+DX$9,Datenquellen!$F$7:$H$45,3,FALSE))="X"
                                    ),
                          "X",
                          ""
                          ),
               "X"
            )</f>
        <v/>
      </c>
      <c r="DZ83" s="237" t="str">
        <f xml:space="preserve"> IF(TEXT((EDATE('Projektkostenkalkulation EP'!$B$8,7)+DY$9),"MM")=TEXT((EDATE('Projektkostenkalkulation EP'!$B$8,7)+(DY$9-1)),"MM"),
             IF(
                        OR(
                                    TEXT((EDATE('Projektkostenkalkulation EP'!$B$8,7)+DY$9),"TTT") = "Sa",
                                    TEXT((EDATE('Projektkostenkalkulation EP'!$B$8,7)+DY$9),"TTT") = "So",
                                    IF(ISNA(VLOOKUP(EDATE('Projektkostenkalkulation EP'!$B$8,7)+DY$9,Datenquellen!$F$7:$H$45,3,FALSE))," ",VLOOKUP(EDATE('Projektkostenkalkulation EP'!$B$8,7)+DY$9,Datenquellen!$F$7:$H$45,3,FALSE))="X"
                                    ),
                          "X",
                          ""
                          ),
               "X"
            )</f>
        <v/>
      </c>
      <c r="EA83" s="237" t="str">
        <f xml:space="preserve"> IF(TEXT((EDATE('Projektkostenkalkulation EP'!$B$8,7)+DZ$9),"MM")=TEXT((EDATE('Projektkostenkalkulation EP'!$B$8,7)+(DZ$9-1)),"MM"),
             IF(
                        OR(
                                    TEXT((EDATE('Projektkostenkalkulation EP'!$B$8,7)+DZ$9),"TTT") = "Sa",
                                    TEXT((EDATE('Projektkostenkalkulation EP'!$B$8,7)+DZ$9),"TTT") = "So",
                                    IF(ISNA(VLOOKUP(EDATE('Projektkostenkalkulation EP'!$B$8,7)+DZ$9,Datenquellen!$F$7:$H$45,3,FALSE))," ",VLOOKUP(EDATE('Projektkostenkalkulation EP'!$B$8,7)+DZ$9,Datenquellen!$F$7:$H$45,3,FALSE))="X"
                                    ),
                          "X",
                          ""
                          ),
               "X"
            )</f>
        <v/>
      </c>
      <c r="EB83" s="237" t="str">
        <f xml:space="preserve"> IF(TEXT((EDATE('Projektkostenkalkulation EP'!$B$8,7)+EA$9),"MM")=TEXT((EDATE('Projektkostenkalkulation EP'!$B$8,7)+(EA$9-1)),"MM"),
             IF(
                        OR(
                                    TEXT((EDATE('Projektkostenkalkulation EP'!$B$8,7)+EA$9),"TTT") = "Sa",
                                    TEXT((EDATE('Projektkostenkalkulation EP'!$B$8,7)+EA$9),"TTT") = "So",
                                    IF(ISNA(VLOOKUP(EDATE('Projektkostenkalkulation EP'!$B$8,7)+EA$9,Datenquellen!$F$7:$H$45,3,FALSE))," ",VLOOKUP(EDATE('Projektkostenkalkulation EP'!$B$8,7)+EA$9,Datenquellen!$F$7:$H$45,3,FALSE))="X"
                                    ),
                          "X",
                          ""
                          ),
               "X"
            )</f>
        <v/>
      </c>
      <c r="EC83" s="237" t="str">
        <f xml:space="preserve"> IF(TEXT((EDATE('Projektkostenkalkulation EP'!$B$8,7)+EB$9),"MM")=TEXT((EDATE('Projektkostenkalkulation EP'!$B$8,7)+(EB$9-1)),"MM"),
             IF(
                        OR(
                                    TEXT((EDATE('Projektkostenkalkulation EP'!$B$8,7)+EB$9),"TTT") = "Sa",
                                    TEXT((EDATE('Projektkostenkalkulation EP'!$B$8,7)+EB$9),"TTT") = "So",
                                    IF(ISNA(VLOOKUP(EDATE('Projektkostenkalkulation EP'!$B$8,7)+EB$9,Datenquellen!$F$7:$H$45,3,FALSE))," ",VLOOKUP(EDATE('Projektkostenkalkulation EP'!$B$8,7)+EB$9,Datenquellen!$F$7:$H$45,3,FALSE))="X"
                                    ),
                          "X",
                          ""
                          ),
               "X"
            )</f>
        <v/>
      </c>
      <c r="ED83" s="237" t="str">
        <f xml:space="preserve"> IF(TEXT((EDATE('Projektkostenkalkulation EP'!$B$8,7)+EC$9),"MM")=TEXT((EDATE('Projektkostenkalkulation EP'!$B$8,7)+(EC$9-1)),"MM"),
             IF(
                        OR(
                                    TEXT((EDATE('Projektkostenkalkulation EP'!$B$8,7)+EC$9),"TTT") = "Sa",
                                    TEXT((EDATE('Projektkostenkalkulation EP'!$B$8,7)+EC$9),"TTT") = "So",
                                    IF(ISNA(VLOOKUP(EDATE('Projektkostenkalkulation EP'!$B$8,7)+EC$9,Datenquellen!$F$7:$H$45,3,FALSE))," ",VLOOKUP(EDATE('Projektkostenkalkulation EP'!$B$8,7)+EC$9,Datenquellen!$F$7:$H$45,3,FALSE))="X"
                                    ),
                          "X",
                          ""
                          ),
               "X"
            )</f>
        <v>X</v>
      </c>
      <c r="EE83" s="237" t="str">
        <f xml:space="preserve"> IF(TEXT((EDATE('Projektkostenkalkulation EP'!$B$8,7)+ED$9),"MM")=TEXT((EDATE('Projektkostenkalkulation EP'!$B$8,7)+(ED$9-1)),"MM"),
             IF(
                        OR(
                                    TEXT((EDATE('Projektkostenkalkulation EP'!$B$8,7)+ED$9),"TTT") = "Sa",
                                    TEXT((EDATE('Projektkostenkalkulation EP'!$B$8,7)+ED$9),"TTT") = "So",
                                    IF(ISNA(VLOOKUP(EDATE('Projektkostenkalkulation EP'!$B$8,7)+ED$9,Datenquellen!$F$7:$H$45,3,FALSE))," ",VLOOKUP(EDATE('Projektkostenkalkulation EP'!$B$8,7)+ED$9,Datenquellen!$F$7:$H$45,3,FALSE))="X"
                                    ),
                          "X",
                          ""
                          ),
               "X"
            )</f>
        <v>X</v>
      </c>
      <c r="EF83" s="237" t="str">
        <f xml:space="preserve"> IF(TEXT((EDATE('Projektkostenkalkulation EP'!$B$8,7)+EE$9),"MM")=TEXT((EDATE('Projektkostenkalkulation EP'!$B$8,7)+(EE$9-1)),"MM"),
             IF(
                        OR(
                                    TEXT((EDATE('Projektkostenkalkulation EP'!$B$8,7)+EE$9),"TTT") = "Sa",
                                    TEXT((EDATE('Projektkostenkalkulation EP'!$B$8,7)+EE$9),"TTT") = "So",
                                    IF(ISNA(VLOOKUP(EDATE('Projektkostenkalkulation EP'!$B$8,7)+EE$9,Datenquellen!$F$7:$H$45,3,FALSE))," ",VLOOKUP(EDATE('Projektkostenkalkulation EP'!$B$8,7)+EE$9,Datenquellen!$F$7:$H$45,3,FALSE))="X"
                                    ),
                          "X",
                          ""
                          ),
               "X"
            )</f>
        <v/>
      </c>
      <c r="EG83" s="237" t="str">
        <f xml:space="preserve"> IF(TEXT((EDATE('Projektkostenkalkulation EP'!$B$8,7)+EF$9),"MM")=TEXT((EDATE('Projektkostenkalkulation EP'!$B$8,7)+(EF$9-1)),"MM"),
             IF(
                        OR(
                                    TEXT((EDATE('Projektkostenkalkulation EP'!$B$8,7)+EF$9),"TTT") = "Sa",
                                    TEXT((EDATE('Projektkostenkalkulation EP'!$B$8,7)+EF$9),"TTT") = "So",
                                    IF(ISNA(VLOOKUP(EDATE('Projektkostenkalkulation EP'!$B$8,7)+EF$9,Datenquellen!$F$7:$H$45,3,FALSE))," ",VLOOKUP(EDATE('Projektkostenkalkulation EP'!$B$8,7)+EF$9,Datenquellen!$F$7:$H$45,3,FALSE))="X"
                                    ),
                          "X",
                          ""
                          ),
               "X"
            )</f>
        <v/>
      </c>
      <c r="EH83" s="237" t="str">
        <f xml:space="preserve"> IF(TEXT((EDATE('Projektkostenkalkulation EP'!$B$8,7)+EG$9),"MM")=TEXT((EDATE('Projektkostenkalkulation EP'!$B$8,7)+(EG$9-1)),"MM"),
             IF(
                        OR(
                                    TEXT((EDATE('Projektkostenkalkulation EP'!$B$8,7)+EG$9),"TTT") = "Sa",
                                    TEXT((EDATE('Projektkostenkalkulation EP'!$B$8,7)+EG$9),"TTT") = "So",
                                    IF(ISNA(VLOOKUP(EDATE('Projektkostenkalkulation EP'!$B$8,7)+EG$9,Datenquellen!$F$7:$H$45,3,FALSE))," ",VLOOKUP(EDATE('Projektkostenkalkulation EP'!$B$8,7)+EG$9,Datenquellen!$F$7:$H$45,3,FALSE))="X"
                                    ),
                          "X",
                          ""
                          ),
               "X"
            )</f>
        <v/>
      </c>
      <c r="EI83" s="237" t="str">
        <f xml:space="preserve"> IF(TEXT((EDATE('Projektkostenkalkulation EP'!$B$8,7)+EH$9),"MM")=TEXT((EDATE('Projektkostenkalkulation EP'!$B$8,7)+(EH$9-1)),"MM"),
             IF(
                        OR(
                                    TEXT((EDATE('Projektkostenkalkulation EP'!$B$8,7)+EH$9),"TTT") = "Sa",
                                    TEXT((EDATE('Projektkostenkalkulation EP'!$B$8,7)+EH$9),"TTT") = "So",
                                    IF(ISNA(VLOOKUP(EDATE('Projektkostenkalkulation EP'!$B$8,7)+EH$9,Datenquellen!$F$7:$H$45,3,FALSE))," ",VLOOKUP(EDATE('Projektkostenkalkulation EP'!$B$8,7)+EH$9,Datenquellen!$F$7:$H$45,3,FALSE))="X"
                                    ),
                          "X",
                          ""
                          ),
               "X"
            )</f>
        <v/>
      </c>
      <c r="EJ83" s="237" t="str">
        <f xml:space="preserve"> IF(TEXT((EDATE('Projektkostenkalkulation EP'!$B$8,7)+EI$9),"MM")=TEXT((EDATE('Projektkostenkalkulation EP'!$B$8,7)+(EI$9-1)),"MM"),
             IF(
                        OR(
                                    TEXT((EDATE('Projektkostenkalkulation EP'!$B$8,7)+EI$9),"TTT") = "Sa",
                                    TEXT((EDATE('Projektkostenkalkulation EP'!$B$8,7)+EI$9),"TTT") = "So",
                                    IF(ISNA(VLOOKUP(EDATE('Projektkostenkalkulation EP'!$B$8,7)+EI$9,Datenquellen!$F$7:$H$45,3,FALSE))," ",VLOOKUP(EDATE('Projektkostenkalkulation EP'!$B$8,7)+EI$9,Datenquellen!$F$7:$H$45,3,FALSE))="X"
                                    ),
                          "X",
                          ""
                          ),
               "X"
            )</f>
        <v/>
      </c>
      <c r="EK83" s="250" t="str">
        <f xml:space="preserve"> IF(TEXT((EDATE('Projektkostenkalkulation EP'!$B$8,7)+EJ$9),"MM")=TEXT((EDATE('Projektkostenkalkulation EP'!$B$8,7)+(EJ$9-1)),"MM"),
             IF(
                        OR(
                                    TEXT((EDATE('Projektkostenkalkulation EP'!$B$8,7)+EJ$9),"TTT") = "Sa",
                                    TEXT((EDATE('Projektkostenkalkulation EP'!$B$8,7)+EJ$9),"TTT") = "So",
                                    IF(ISNA(VLOOKUP(EDATE('Projektkostenkalkulation EP'!$B$8,7)+EJ$9,Datenquellen!$F$7:$H$45,3,FALSE))," ",VLOOKUP(EDATE('Projektkostenkalkulation EP'!$B$8,7)+EJ$9,Datenquellen!$F$7:$H$45,3,FALSE))="X"
                                    ),
                          "X",
                          ""
                          ),
               "X"
            )</f>
        <v>X</v>
      </c>
      <c r="EL83" s="256"/>
      <c r="EM83" s="257"/>
      <c r="EN83" s="241" t="s">
        <v>67</v>
      </c>
      <c r="EO83" s="474"/>
      <c r="EP83" s="236"/>
      <c r="EQ83" s="237" t="str">
        <f>IF(
            OR(
                     TEXT(EDATE('Projektkostenkalkulation EP'!$B$8,7),"TTT") = "Sa",
                     TEXT(EDATE('Projektkostenkalkulation EP'!$B$8,7),"TTT") = "So",
                     IF(ISNA(VLOOKUP(EDATE('Projektkostenkalkulation EP'!$B$8,7),Datenquellen!$F$7:$H$45,3,FALSE))," ",VLOOKUP(EDATE('Projektkostenkalkulation EP'!$B$8,7),Datenquellen!$F$7:$H$45,3,FALSE))="X"
                            ),
                    "X",
                    ""
            )</f>
        <v/>
      </c>
      <c r="ER83" s="237" t="str">
        <f xml:space="preserve"> IF(TEXT((EDATE('Projektkostenkalkulation EP'!$B$8,7)+EQ$9),"MM")=TEXT((EDATE('Projektkostenkalkulation EP'!$B$8,7)+(EQ$9-1)),"MM"),
             IF(
                        OR(
                                    TEXT((EDATE('Projektkostenkalkulation EP'!$B$8,7)+EQ$9),"TTT") = "Sa",
                                    TEXT((EDATE('Projektkostenkalkulation EP'!$B$8,7)+EQ$9),"TTT") = "So",
                                    IF(ISNA(VLOOKUP(EDATE('Projektkostenkalkulation EP'!$B$8,7)+EQ$9,Datenquellen!$F$7:$H$45,3,FALSE))," ",VLOOKUP(EDATE('Projektkostenkalkulation EP'!$B$8,7)+EQ$9,Datenquellen!$F$7:$H$45,3,FALSE))="X"
                                    ),
                          "X",
                          ""
                          ),
               "X"
            )</f>
        <v/>
      </c>
      <c r="ES83" s="237" t="str">
        <f xml:space="preserve"> IF(TEXT((EDATE('Projektkostenkalkulation EP'!$B$8,7)+ER$9),"MM")=TEXT((EDATE('Projektkostenkalkulation EP'!$B$8,7)+(ER$9-1)),"MM"),
             IF(
                        OR(
                                    TEXT((EDATE('Projektkostenkalkulation EP'!$B$8,7)+ER$9),"TTT") = "Sa",
                                    TEXT((EDATE('Projektkostenkalkulation EP'!$B$8,7)+ER$9),"TTT") = "So",
                                    IF(ISNA(VLOOKUP(EDATE('Projektkostenkalkulation EP'!$B$8,7)+ER$9,Datenquellen!$F$7:$H$45,3,FALSE))," ",VLOOKUP(EDATE('Projektkostenkalkulation EP'!$B$8,7)+ER$9,Datenquellen!$F$7:$H$45,3,FALSE))="X"
                                    ),
                          "X",
                          ""
                          ),
               "X"
            )</f>
        <v>X</v>
      </c>
      <c r="ET83" s="237" t="str">
        <f xml:space="preserve"> IF(TEXT((EDATE('Projektkostenkalkulation EP'!$B$8,7)+ES$9),"MM")=TEXT((EDATE('Projektkostenkalkulation EP'!$B$8,7)+(ES$9-1)),"MM"),
             IF(
                        OR(
                                    TEXT((EDATE('Projektkostenkalkulation EP'!$B$8,7)+ES$9),"TTT") = "Sa",
                                    TEXT((EDATE('Projektkostenkalkulation EP'!$B$8,7)+ES$9),"TTT") = "So",
                                    IF(ISNA(VLOOKUP(EDATE('Projektkostenkalkulation EP'!$B$8,7)+ES$9,Datenquellen!$F$7:$H$45,3,FALSE))," ",VLOOKUP(EDATE('Projektkostenkalkulation EP'!$B$8,7)+ES$9,Datenquellen!$F$7:$H$45,3,FALSE))="X"
                                    ),
                          "X",
                          ""
                          ),
               "X"
            )</f>
        <v>X</v>
      </c>
      <c r="EU83" s="237" t="str">
        <f xml:space="preserve"> IF(TEXT((EDATE('Projektkostenkalkulation EP'!$B$8,7)+ET$9),"MM")=TEXT((EDATE('Projektkostenkalkulation EP'!$B$8,7)+(ET$9-1)),"MM"),
             IF(
                        OR(
                                    TEXT((EDATE('Projektkostenkalkulation EP'!$B$8,7)+ET$9),"TTT") = "Sa",
                                    TEXT((EDATE('Projektkostenkalkulation EP'!$B$8,7)+ET$9),"TTT") = "So",
                                    IF(ISNA(VLOOKUP(EDATE('Projektkostenkalkulation EP'!$B$8,7)+ET$9,Datenquellen!$F$7:$H$45,3,FALSE))," ",VLOOKUP(EDATE('Projektkostenkalkulation EP'!$B$8,7)+ET$9,Datenquellen!$F$7:$H$45,3,FALSE))="X"
                                    ),
                          "X",
                          ""
                          ),
               "X"
            )</f>
        <v/>
      </c>
      <c r="EV83" s="237" t="str">
        <f xml:space="preserve"> IF(TEXT((EDATE('Projektkostenkalkulation EP'!$B$8,7)+EU$9),"MM")=TEXT((EDATE('Projektkostenkalkulation EP'!$B$8,7)+(EU$9-1)),"MM"),
             IF(
                        OR(
                                    TEXT((EDATE('Projektkostenkalkulation EP'!$B$8,7)+EU$9),"TTT") = "Sa",
                                    TEXT((EDATE('Projektkostenkalkulation EP'!$B$8,7)+EU$9),"TTT") = "So",
                                    IF(ISNA(VLOOKUP(EDATE('Projektkostenkalkulation EP'!$B$8,7)+EU$9,Datenquellen!$F$7:$H$45,3,FALSE))," ",VLOOKUP(EDATE('Projektkostenkalkulation EP'!$B$8,7)+EU$9,Datenquellen!$F$7:$H$45,3,FALSE))="X"
                                    ),
                          "X",
                          ""
                          ),
               "X"
            )</f>
        <v/>
      </c>
      <c r="EW83" s="237" t="str">
        <f xml:space="preserve"> IF(TEXT((EDATE('Projektkostenkalkulation EP'!$B$8,7)+EV$9),"MM")=TEXT((EDATE('Projektkostenkalkulation EP'!$B$8,7)+(EV$9-1)),"MM"),
             IF(
                        OR(
                                    TEXT((EDATE('Projektkostenkalkulation EP'!$B$8,7)+EV$9),"TTT") = "Sa",
                                    TEXT((EDATE('Projektkostenkalkulation EP'!$B$8,7)+EV$9),"TTT") = "So",
                                    IF(ISNA(VLOOKUP(EDATE('Projektkostenkalkulation EP'!$B$8,7)+EV$9,Datenquellen!$F$7:$H$45,3,FALSE))," ",VLOOKUP(EDATE('Projektkostenkalkulation EP'!$B$8,7)+EV$9,Datenquellen!$F$7:$H$45,3,FALSE))="X"
                                    ),
                          "X",
                          ""
                          ),
               "X"
            )</f>
        <v/>
      </c>
      <c r="EX83" s="237" t="str">
        <f xml:space="preserve"> IF(TEXT((EDATE('Projektkostenkalkulation EP'!$B$8,7)+EW$9),"MM")=TEXT((EDATE('Projektkostenkalkulation EP'!$B$8,7)+(EW$9-1)),"MM"),
             IF(
                        OR(
                                    TEXT((EDATE('Projektkostenkalkulation EP'!$B$8,7)+EW$9),"TTT") = "Sa",
                                    TEXT((EDATE('Projektkostenkalkulation EP'!$B$8,7)+EW$9),"TTT") = "So",
                                    IF(ISNA(VLOOKUP(EDATE('Projektkostenkalkulation EP'!$B$8,7)+EW$9,Datenquellen!$F$7:$H$45,3,FALSE))," ",VLOOKUP(EDATE('Projektkostenkalkulation EP'!$B$8,7)+EW$9,Datenquellen!$F$7:$H$45,3,FALSE))="X"
                                    ),
                          "X",
                          ""
                          ),
               "X"
            )</f>
        <v/>
      </c>
      <c r="EY83" s="237" t="str">
        <f xml:space="preserve"> IF(TEXT((EDATE('Projektkostenkalkulation EP'!$B$8,7)+EX$9),"MM")=TEXT((EDATE('Projektkostenkalkulation EP'!$B$8,7)+(EX$9-1)),"MM"),
             IF(
                        OR(
                                    TEXT((EDATE('Projektkostenkalkulation EP'!$B$8,7)+EX$9),"TTT") = "Sa",
                                    TEXT((EDATE('Projektkostenkalkulation EP'!$B$8,7)+EX$9),"TTT") = "So",
                                    IF(ISNA(VLOOKUP(EDATE('Projektkostenkalkulation EP'!$B$8,7)+EX$9,Datenquellen!$F$7:$H$45,3,FALSE))," ",VLOOKUP(EDATE('Projektkostenkalkulation EP'!$B$8,7)+EX$9,Datenquellen!$F$7:$H$45,3,FALSE))="X"
                                    ),
                          "X",
                          ""
                          ),
               "X"
            )</f>
        <v/>
      </c>
      <c r="EZ83" s="237" t="str">
        <f xml:space="preserve"> IF(TEXT((EDATE('Projektkostenkalkulation EP'!$B$8,7)+EY$9),"MM")=TEXT((EDATE('Projektkostenkalkulation EP'!$B$8,7)+(EY$9-1)),"MM"),
             IF(
                        OR(
                                    TEXT((EDATE('Projektkostenkalkulation EP'!$B$8,7)+EY$9),"TTT") = "Sa",
                                    TEXT((EDATE('Projektkostenkalkulation EP'!$B$8,7)+EY$9),"TTT") = "So",
                                    IF(ISNA(VLOOKUP(EDATE('Projektkostenkalkulation EP'!$B$8,7)+EY$9,Datenquellen!$F$7:$H$45,3,FALSE))," ",VLOOKUP(EDATE('Projektkostenkalkulation EP'!$B$8,7)+EY$9,Datenquellen!$F$7:$H$45,3,FALSE))="X"
                                    ),
                          "X",
                          ""
                          ),
               "X"
            )</f>
        <v>X</v>
      </c>
      <c r="FA83" s="237" t="str">
        <f xml:space="preserve"> IF(TEXT((EDATE('Projektkostenkalkulation EP'!$B$8,7)+EZ$9),"MM")=TEXT((EDATE('Projektkostenkalkulation EP'!$B$8,7)+(EZ$9-1)),"MM"),
             IF(
                        OR(
                                    TEXT((EDATE('Projektkostenkalkulation EP'!$B$8,7)+EZ$9),"TTT") = "Sa",
                                    TEXT((EDATE('Projektkostenkalkulation EP'!$B$8,7)+EZ$9),"TTT") = "So",
                                    IF(ISNA(VLOOKUP(EDATE('Projektkostenkalkulation EP'!$B$8,7)+EZ$9,Datenquellen!$F$7:$H$45,3,FALSE))," ",VLOOKUP(EDATE('Projektkostenkalkulation EP'!$B$8,7)+EZ$9,Datenquellen!$F$7:$H$45,3,FALSE))="X"
                                    ),
                          "X",
                          ""
                          ),
               "X"
            )</f>
        <v>X</v>
      </c>
      <c r="FB83" s="237" t="str">
        <f xml:space="preserve"> IF(TEXT((EDATE('Projektkostenkalkulation EP'!$B$8,7)+FA$9),"MM")=TEXT((EDATE('Projektkostenkalkulation EP'!$B$8,7)+(FA$9-1)),"MM"),
             IF(
                        OR(
                                    TEXT((EDATE('Projektkostenkalkulation EP'!$B$8,7)+FA$9),"TTT") = "Sa",
                                    TEXT((EDATE('Projektkostenkalkulation EP'!$B$8,7)+FA$9),"TTT") = "So",
                                    IF(ISNA(VLOOKUP(EDATE('Projektkostenkalkulation EP'!$B$8,7)+FA$9,Datenquellen!$F$7:$H$45,3,FALSE))," ",VLOOKUP(EDATE('Projektkostenkalkulation EP'!$B$8,7)+FA$9,Datenquellen!$F$7:$H$45,3,FALSE))="X"
                                    ),
                          "X",
                          ""
                          ),
               "X"
            )</f>
        <v/>
      </c>
      <c r="FC83" s="237" t="str">
        <f xml:space="preserve"> IF(TEXT((EDATE('Projektkostenkalkulation EP'!$B$8,7)+FB$9),"MM")=TEXT((EDATE('Projektkostenkalkulation EP'!$B$8,7)+(FB$9-1)),"MM"),
             IF(
                        OR(
                                    TEXT((EDATE('Projektkostenkalkulation EP'!$B$8,7)+FB$9),"TTT") = "Sa",
                                    TEXT((EDATE('Projektkostenkalkulation EP'!$B$8,7)+FB$9),"TTT") = "So",
                                    IF(ISNA(VLOOKUP(EDATE('Projektkostenkalkulation EP'!$B$8,7)+FB$9,Datenquellen!$F$7:$H$45,3,FALSE))," ",VLOOKUP(EDATE('Projektkostenkalkulation EP'!$B$8,7)+FB$9,Datenquellen!$F$7:$H$45,3,FALSE))="X"
                                    ),
                          "X",
                          ""
                          ),
               "X"
            )</f>
        <v/>
      </c>
      <c r="FD83" s="237" t="str">
        <f xml:space="preserve"> IF(TEXT((EDATE('Projektkostenkalkulation EP'!$B$8,7)+FC$9),"MM")=TEXT((EDATE('Projektkostenkalkulation EP'!$B$8,7)+(FC$9-1)),"MM"),
             IF(
                        OR(
                                    TEXT((EDATE('Projektkostenkalkulation EP'!$B$8,7)+FC$9),"TTT") = "Sa",
                                    TEXT((EDATE('Projektkostenkalkulation EP'!$B$8,7)+FC$9),"TTT") = "So",
                                    IF(ISNA(VLOOKUP(EDATE('Projektkostenkalkulation EP'!$B$8,7)+FC$9,Datenquellen!$F$7:$H$45,3,FALSE))," ",VLOOKUP(EDATE('Projektkostenkalkulation EP'!$B$8,7)+FC$9,Datenquellen!$F$7:$H$45,3,FALSE))="X"
                                    ),
                          "X",
                          ""
                          ),
               "X"
            )</f>
        <v/>
      </c>
      <c r="FE83" s="237" t="str">
        <f xml:space="preserve"> IF(TEXT((EDATE('Projektkostenkalkulation EP'!$B$8,7)+FD$9),"MM")=TEXT((EDATE('Projektkostenkalkulation EP'!$B$8,7)+(FD$9-1)),"MM"),
             IF(
                        OR(
                                    TEXT((EDATE('Projektkostenkalkulation EP'!$B$8,7)+FD$9),"TTT") = "Sa",
                                    TEXT((EDATE('Projektkostenkalkulation EP'!$B$8,7)+FD$9),"TTT") = "So",
                                    IF(ISNA(VLOOKUP(EDATE('Projektkostenkalkulation EP'!$B$8,7)+FD$9,Datenquellen!$F$7:$H$45,3,FALSE))," ",VLOOKUP(EDATE('Projektkostenkalkulation EP'!$B$8,7)+FD$9,Datenquellen!$F$7:$H$45,3,FALSE))="X"
                                    ),
                          "X",
                          ""
                          ),
               "X"
            )</f>
        <v/>
      </c>
      <c r="FF83" s="237" t="str">
        <f xml:space="preserve"> IF(TEXT((EDATE('Projektkostenkalkulation EP'!$B$8,7)+FE$9),"MM")=TEXT((EDATE('Projektkostenkalkulation EP'!$B$8,7)+(FE$9-1)),"MM"),
             IF(
                        OR(
                                    TEXT((EDATE('Projektkostenkalkulation EP'!$B$8,7)+FE$9),"TTT") = "Sa",
                                    TEXT((EDATE('Projektkostenkalkulation EP'!$B$8,7)+FE$9),"TTT") = "So",
                                    IF(ISNA(VLOOKUP(EDATE('Projektkostenkalkulation EP'!$B$8,7)+FE$9,Datenquellen!$F$7:$H$45,3,FALSE))," ",VLOOKUP(EDATE('Projektkostenkalkulation EP'!$B$8,7)+FE$9,Datenquellen!$F$7:$H$45,3,FALSE))="X"
                                    ),
                          "X",
                          ""
                          ),
               "X"
            )</f>
        <v/>
      </c>
      <c r="FG83" s="237" t="str">
        <f xml:space="preserve"> IF(TEXT((EDATE('Projektkostenkalkulation EP'!$B$8,7)+FF$9),"MM")=TEXT((EDATE('Projektkostenkalkulation EP'!$B$8,7)+(FF$9-1)),"MM"),
             IF(
                        OR(
                                    TEXT((EDATE('Projektkostenkalkulation EP'!$B$8,7)+FF$9),"TTT") = "Sa",
                                    TEXT((EDATE('Projektkostenkalkulation EP'!$B$8,7)+FF$9),"TTT") = "So",
                                    IF(ISNA(VLOOKUP(EDATE('Projektkostenkalkulation EP'!$B$8,7)+FF$9,Datenquellen!$F$7:$H$45,3,FALSE))," ",VLOOKUP(EDATE('Projektkostenkalkulation EP'!$B$8,7)+FF$9,Datenquellen!$F$7:$H$45,3,FALSE))="X"
                                    ),
                          "X",
                          ""
                          ),
               "X"
            )</f>
        <v>X</v>
      </c>
      <c r="FH83" s="237" t="str">
        <f xml:space="preserve"> IF(TEXT((EDATE('Projektkostenkalkulation EP'!$B$8,7)+FG$9),"MM")=TEXT((EDATE('Projektkostenkalkulation EP'!$B$8,7)+(FG$9-1)),"MM"),
             IF(
                        OR(
                                    TEXT((EDATE('Projektkostenkalkulation EP'!$B$8,7)+FG$9),"TTT") = "Sa",
                                    TEXT((EDATE('Projektkostenkalkulation EP'!$B$8,7)+FG$9),"TTT") = "So",
                                    IF(ISNA(VLOOKUP(EDATE('Projektkostenkalkulation EP'!$B$8,7)+FG$9,Datenquellen!$F$7:$H$45,3,FALSE))," ",VLOOKUP(EDATE('Projektkostenkalkulation EP'!$B$8,7)+FG$9,Datenquellen!$F$7:$H$45,3,FALSE))="X"
                                    ),
                          "X",
                          ""
                          ),
               "X"
            )</f>
        <v>X</v>
      </c>
      <c r="FI83" s="237" t="str">
        <f xml:space="preserve"> IF(TEXT((EDATE('Projektkostenkalkulation EP'!$B$8,7)+FH$9),"MM")=TEXT((EDATE('Projektkostenkalkulation EP'!$B$8,7)+(FH$9-1)),"MM"),
             IF(
                        OR(
                                    TEXT((EDATE('Projektkostenkalkulation EP'!$B$8,7)+FH$9),"TTT") = "Sa",
                                    TEXT((EDATE('Projektkostenkalkulation EP'!$B$8,7)+FH$9),"TTT") = "So",
                                    IF(ISNA(VLOOKUP(EDATE('Projektkostenkalkulation EP'!$B$8,7)+FH$9,Datenquellen!$F$7:$H$45,3,FALSE))," ",VLOOKUP(EDATE('Projektkostenkalkulation EP'!$B$8,7)+FH$9,Datenquellen!$F$7:$H$45,3,FALSE))="X"
                                    ),
                          "X",
                          ""
                          ),
               "X"
            )</f>
        <v/>
      </c>
      <c r="FJ83" s="237" t="str">
        <f xml:space="preserve"> IF(TEXT((EDATE('Projektkostenkalkulation EP'!$B$8,7)+FI$9),"MM")=TEXT((EDATE('Projektkostenkalkulation EP'!$B$8,7)+(FI$9-1)),"MM"),
             IF(
                        OR(
                                    TEXT((EDATE('Projektkostenkalkulation EP'!$B$8,7)+FI$9),"TTT") = "Sa",
                                    TEXT((EDATE('Projektkostenkalkulation EP'!$B$8,7)+FI$9),"TTT") = "So",
                                    IF(ISNA(VLOOKUP(EDATE('Projektkostenkalkulation EP'!$B$8,7)+FI$9,Datenquellen!$F$7:$H$45,3,FALSE))," ",VLOOKUP(EDATE('Projektkostenkalkulation EP'!$B$8,7)+FI$9,Datenquellen!$F$7:$H$45,3,FALSE))="X"
                                    ),
                          "X",
                          ""
                          ),
               "X"
            )</f>
        <v/>
      </c>
      <c r="FK83" s="237" t="str">
        <f xml:space="preserve"> IF(TEXT((EDATE('Projektkostenkalkulation EP'!$B$8,7)+FJ$9),"MM")=TEXT((EDATE('Projektkostenkalkulation EP'!$B$8,7)+(FJ$9-1)),"MM"),
             IF(
                        OR(
                                    TEXT((EDATE('Projektkostenkalkulation EP'!$B$8,7)+FJ$9),"TTT") = "Sa",
                                    TEXT((EDATE('Projektkostenkalkulation EP'!$B$8,7)+FJ$9),"TTT") = "So",
                                    IF(ISNA(VLOOKUP(EDATE('Projektkostenkalkulation EP'!$B$8,7)+FJ$9,Datenquellen!$F$7:$H$45,3,FALSE))," ",VLOOKUP(EDATE('Projektkostenkalkulation EP'!$B$8,7)+FJ$9,Datenquellen!$F$7:$H$45,3,FALSE))="X"
                                    ),
                          "X",
                          ""
                          ),
               "X"
            )</f>
        <v/>
      </c>
      <c r="FL83" s="237" t="str">
        <f xml:space="preserve"> IF(TEXT((EDATE('Projektkostenkalkulation EP'!$B$8,7)+FK$9),"MM")=TEXT((EDATE('Projektkostenkalkulation EP'!$B$8,7)+(FK$9-1)),"MM"),
             IF(
                        OR(
                                    TEXT((EDATE('Projektkostenkalkulation EP'!$B$8,7)+FK$9),"TTT") = "Sa",
                                    TEXT((EDATE('Projektkostenkalkulation EP'!$B$8,7)+FK$9),"TTT") = "So",
                                    IF(ISNA(VLOOKUP(EDATE('Projektkostenkalkulation EP'!$B$8,7)+FK$9,Datenquellen!$F$7:$H$45,3,FALSE))," ",VLOOKUP(EDATE('Projektkostenkalkulation EP'!$B$8,7)+FK$9,Datenquellen!$F$7:$H$45,3,FALSE))="X"
                                    ),
                          "X",
                          ""
                          ),
               "X"
            )</f>
        <v/>
      </c>
      <c r="FM83" s="237" t="str">
        <f xml:space="preserve"> IF(TEXT((EDATE('Projektkostenkalkulation EP'!$B$8,7)+FL$9),"MM")=TEXT((EDATE('Projektkostenkalkulation EP'!$B$8,7)+(FL$9-1)),"MM"),
             IF(
                        OR(
                                    TEXT((EDATE('Projektkostenkalkulation EP'!$B$8,7)+FL$9),"TTT") = "Sa",
                                    TEXT((EDATE('Projektkostenkalkulation EP'!$B$8,7)+FL$9),"TTT") = "So",
                                    IF(ISNA(VLOOKUP(EDATE('Projektkostenkalkulation EP'!$B$8,7)+FL$9,Datenquellen!$F$7:$H$45,3,FALSE))," ",VLOOKUP(EDATE('Projektkostenkalkulation EP'!$B$8,7)+FL$9,Datenquellen!$F$7:$H$45,3,FALSE))="X"
                                    ),
                          "X",
                          ""
                          ),
               "X"
            )</f>
        <v/>
      </c>
      <c r="FN83" s="237" t="str">
        <f xml:space="preserve"> IF(TEXT((EDATE('Projektkostenkalkulation EP'!$B$8,7)+FM$9),"MM")=TEXT((EDATE('Projektkostenkalkulation EP'!$B$8,7)+(FM$9-1)),"MM"),
             IF(
                        OR(
                                    TEXT((EDATE('Projektkostenkalkulation EP'!$B$8,7)+FM$9),"TTT") = "Sa",
                                    TEXT((EDATE('Projektkostenkalkulation EP'!$B$8,7)+FM$9),"TTT") = "So",
                                    IF(ISNA(VLOOKUP(EDATE('Projektkostenkalkulation EP'!$B$8,7)+FM$9,Datenquellen!$F$7:$H$45,3,FALSE))," ",VLOOKUP(EDATE('Projektkostenkalkulation EP'!$B$8,7)+FM$9,Datenquellen!$F$7:$H$45,3,FALSE))="X"
                                    ),
                          "X",
                          ""
                          ),
               "X"
            )</f>
        <v>X</v>
      </c>
      <c r="FO83" s="237" t="str">
        <f xml:space="preserve"> IF(TEXT((EDATE('Projektkostenkalkulation EP'!$B$8,7)+FN$9),"MM")=TEXT((EDATE('Projektkostenkalkulation EP'!$B$8,7)+(FN$9-1)),"MM"),
             IF(
                        OR(
                                    TEXT((EDATE('Projektkostenkalkulation EP'!$B$8,7)+FN$9),"TTT") = "Sa",
                                    TEXT((EDATE('Projektkostenkalkulation EP'!$B$8,7)+FN$9),"TTT") = "So",
                                    IF(ISNA(VLOOKUP(EDATE('Projektkostenkalkulation EP'!$B$8,7)+FN$9,Datenquellen!$F$7:$H$45,3,FALSE))," ",VLOOKUP(EDATE('Projektkostenkalkulation EP'!$B$8,7)+FN$9,Datenquellen!$F$7:$H$45,3,FALSE))="X"
                                    ),
                          "X",
                          ""
                          ),
               "X"
            )</f>
        <v>X</v>
      </c>
      <c r="FP83" s="237" t="str">
        <f xml:space="preserve"> IF(TEXT((EDATE('Projektkostenkalkulation EP'!$B$8,7)+FO$9),"MM")=TEXT((EDATE('Projektkostenkalkulation EP'!$B$8,7)+(FO$9-1)),"MM"),
             IF(
                        OR(
                                    TEXT((EDATE('Projektkostenkalkulation EP'!$B$8,7)+FO$9),"TTT") = "Sa",
                                    TEXT((EDATE('Projektkostenkalkulation EP'!$B$8,7)+FO$9),"TTT") = "So",
                                    IF(ISNA(VLOOKUP(EDATE('Projektkostenkalkulation EP'!$B$8,7)+FO$9,Datenquellen!$F$7:$H$45,3,FALSE))," ",VLOOKUP(EDATE('Projektkostenkalkulation EP'!$B$8,7)+FO$9,Datenquellen!$F$7:$H$45,3,FALSE))="X"
                                    ),
                          "X",
                          ""
                          ),
               "X"
            )</f>
        <v/>
      </c>
      <c r="FQ83" s="237" t="str">
        <f xml:space="preserve"> IF(TEXT((EDATE('Projektkostenkalkulation EP'!$B$8,7)+FP$9),"MM")=TEXT((EDATE('Projektkostenkalkulation EP'!$B$8,7)+(FP$9-1)),"MM"),
             IF(
                        OR(
                                    TEXT((EDATE('Projektkostenkalkulation EP'!$B$8,7)+FP$9),"TTT") = "Sa",
                                    TEXT((EDATE('Projektkostenkalkulation EP'!$B$8,7)+FP$9),"TTT") = "So",
                                    IF(ISNA(VLOOKUP(EDATE('Projektkostenkalkulation EP'!$B$8,7)+FP$9,Datenquellen!$F$7:$H$45,3,FALSE))," ",VLOOKUP(EDATE('Projektkostenkalkulation EP'!$B$8,7)+FP$9,Datenquellen!$F$7:$H$45,3,FALSE))="X"
                                    ),
                          "X",
                          ""
                          ),
               "X"
            )</f>
        <v/>
      </c>
      <c r="FR83" s="237" t="str">
        <f xml:space="preserve"> IF(TEXT((EDATE('Projektkostenkalkulation EP'!$B$8,7)+FQ$9),"MM")=TEXT((EDATE('Projektkostenkalkulation EP'!$B$8,7)+(FQ$9-1)),"MM"),
             IF(
                        OR(
                                    TEXT((EDATE('Projektkostenkalkulation EP'!$B$8,7)+FQ$9),"TTT") = "Sa",
                                    TEXT((EDATE('Projektkostenkalkulation EP'!$B$8,7)+FQ$9),"TTT") = "So",
                                    IF(ISNA(VLOOKUP(EDATE('Projektkostenkalkulation EP'!$B$8,7)+FQ$9,Datenquellen!$F$7:$H$45,3,FALSE))," ",VLOOKUP(EDATE('Projektkostenkalkulation EP'!$B$8,7)+FQ$9,Datenquellen!$F$7:$H$45,3,FALSE))="X"
                                    ),
                          "X",
                          ""
                          ),
               "X"
            )</f>
        <v/>
      </c>
      <c r="FS83" s="237" t="str">
        <f xml:space="preserve"> IF(TEXT((EDATE('Projektkostenkalkulation EP'!$B$8,7)+FR$9),"MM")=TEXT((EDATE('Projektkostenkalkulation EP'!$B$8,7)+(FR$9-1)),"MM"),
             IF(
                        OR(
                                    TEXT((EDATE('Projektkostenkalkulation EP'!$B$8,7)+FR$9),"TTT") = "Sa",
                                    TEXT((EDATE('Projektkostenkalkulation EP'!$B$8,7)+FR$9),"TTT") = "So",
                                    IF(ISNA(VLOOKUP(EDATE('Projektkostenkalkulation EP'!$B$8,7)+FR$9,Datenquellen!$F$7:$H$45,3,FALSE))," ",VLOOKUP(EDATE('Projektkostenkalkulation EP'!$B$8,7)+FR$9,Datenquellen!$F$7:$H$45,3,FALSE))="X"
                                    ),
                          "X",
                          ""
                          ),
               "X"
            )</f>
        <v/>
      </c>
      <c r="FT83" s="237" t="str">
        <f xml:space="preserve"> IF(TEXT((EDATE('Projektkostenkalkulation EP'!$B$8,7)+FS$9),"MM")=TEXT((EDATE('Projektkostenkalkulation EP'!$B$8,7)+(FS$9-1)),"MM"),
             IF(
                        OR(
                                    TEXT((EDATE('Projektkostenkalkulation EP'!$B$8,7)+FS$9),"TTT") = "Sa",
                                    TEXT((EDATE('Projektkostenkalkulation EP'!$B$8,7)+FS$9),"TTT") = "So",
                                    IF(ISNA(VLOOKUP(EDATE('Projektkostenkalkulation EP'!$B$8,7)+FS$9,Datenquellen!$F$7:$H$45,3,FALSE))," ",VLOOKUP(EDATE('Projektkostenkalkulation EP'!$B$8,7)+FS$9,Datenquellen!$F$7:$H$45,3,FALSE))="X"
                                    ),
                          "X",
                          ""
                          ),
               "X"
            )</f>
        <v/>
      </c>
      <c r="FU83" s="238" t="str">
        <f xml:space="preserve"> IF(TEXT((EDATE('Projektkostenkalkulation EP'!$B$8,7)+FT$9),"MM")=TEXT((EDATE('Projektkostenkalkulation EP'!$B$8,7)+(FT$9-1)),"MM"),
             IF(
                        OR(
                                    TEXT((EDATE('Projektkostenkalkulation EP'!$B$8,7)+FT$9),"TTT") = "Sa",
                                    TEXT((EDATE('Projektkostenkalkulation EP'!$B$8,7)+FT$9),"TTT") = "So",
                                    IF(ISNA(VLOOKUP(EDATE('Projektkostenkalkulation EP'!$B$8,7)+FT$9,Datenquellen!$F$7:$H$45,3,FALSE))," ",VLOOKUP(EDATE('Projektkostenkalkulation EP'!$B$8,7)+FT$9,Datenquellen!$F$7:$H$45,3,FALSE))="X"
                                    ),
                          "X",
                          ""
                          ),
               "X"
            )</f>
        <v>X</v>
      </c>
      <c r="FV83" s="239"/>
      <c r="FW83" s="240"/>
      <c r="FX83" s="242" t="s">
        <v>67</v>
      </c>
      <c r="FY83" s="474"/>
      <c r="FZ83" s="236"/>
      <c r="GA83" s="237" t="str">
        <f>IF(
            OR(
                     TEXT(EDATE('Projektkostenkalkulation EP'!$B$8,7),"TTT") = "Sa",
                     TEXT(EDATE('Projektkostenkalkulation EP'!$B$8,7),"TTT") = "So",
                     IF(ISNA(VLOOKUP(EDATE('Projektkostenkalkulation EP'!$B$8,7),Datenquellen!$F$7:$H$45,3,FALSE))," ",VLOOKUP(EDATE('Projektkostenkalkulation EP'!$B$8,7),Datenquellen!$F$7:$H$45,3,FALSE))="X"
                            ),
                    "X",
                    ""
            )</f>
        <v/>
      </c>
      <c r="GB83" s="237" t="str">
        <f xml:space="preserve"> IF(TEXT((EDATE('Projektkostenkalkulation EP'!$B$8,7)+GA$9),"MM")=TEXT((EDATE('Projektkostenkalkulation EP'!$B$8,7)+(GA$9-1)),"MM"),
             IF(
                        OR(
                                    TEXT((EDATE('Projektkostenkalkulation EP'!$B$8,7)+GA$9),"TTT") = "Sa",
                                    TEXT((EDATE('Projektkostenkalkulation EP'!$B$8,7)+GA$9),"TTT") = "So",
                                    IF(ISNA(VLOOKUP(EDATE('Projektkostenkalkulation EP'!$B$8,7)+GA$9,Datenquellen!$F$7:$H$45,3,FALSE))," ",VLOOKUP(EDATE('Projektkostenkalkulation EP'!$B$8,7)+GA$9,Datenquellen!$F$7:$H$45,3,FALSE))="X"
                                    ),
                          "X",
                          ""
                          ),
               "X"
            )</f>
        <v/>
      </c>
      <c r="GC83" s="237" t="str">
        <f xml:space="preserve"> IF(TEXT((EDATE('Projektkostenkalkulation EP'!$B$8,7)+GB$9),"MM")=TEXT((EDATE('Projektkostenkalkulation EP'!$B$8,7)+(GB$9-1)),"MM"),
             IF(
                        OR(
                                    TEXT((EDATE('Projektkostenkalkulation EP'!$B$8,7)+GB$9),"TTT") = "Sa",
                                    TEXT((EDATE('Projektkostenkalkulation EP'!$B$8,7)+GB$9),"TTT") = "So",
                                    IF(ISNA(VLOOKUP(EDATE('Projektkostenkalkulation EP'!$B$8,7)+GB$9,Datenquellen!$F$7:$H$45,3,FALSE))," ",VLOOKUP(EDATE('Projektkostenkalkulation EP'!$B$8,7)+GB$9,Datenquellen!$F$7:$H$45,3,FALSE))="X"
                                    ),
                          "X",
                          ""
                          ),
               "X"
            )</f>
        <v>X</v>
      </c>
      <c r="GD83" s="237" t="str">
        <f xml:space="preserve"> IF(TEXT((EDATE('Projektkostenkalkulation EP'!$B$8,7)+GC$9),"MM")=TEXT((EDATE('Projektkostenkalkulation EP'!$B$8,7)+(GC$9-1)),"MM"),
             IF(
                        OR(
                                    TEXT((EDATE('Projektkostenkalkulation EP'!$B$8,7)+GC$9),"TTT") = "Sa",
                                    TEXT((EDATE('Projektkostenkalkulation EP'!$B$8,7)+GC$9),"TTT") = "So",
                                    IF(ISNA(VLOOKUP(EDATE('Projektkostenkalkulation EP'!$B$8,7)+GC$9,Datenquellen!$F$7:$H$45,3,FALSE))," ",VLOOKUP(EDATE('Projektkostenkalkulation EP'!$B$8,7)+GC$9,Datenquellen!$F$7:$H$45,3,FALSE))="X"
                                    ),
                          "X",
                          ""
                          ),
               "X"
            )</f>
        <v>X</v>
      </c>
      <c r="GE83" s="237" t="str">
        <f xml:space="preserve"> IF(TEXT((EDATE('Projektkostenkalkulation EP'!$B$8,7)+GD$9),"MM")=TEXT((EDATE('Projektkostenkalkulation EP'!$B$8,7)+(GD$9-1)),"MM"),
             IF(
                        OR(
                                    TEXT((EDATE('Projektkostenkalkulation EP'!$B$8,7)+GD$9),"TTT") = "Sa",
                                    TEXT((EDATE('Projektkostenkalkulation EP'!$B$8,7)+GD$9),"TTT") = "So",
                                    IF(ISNA(VLOOKUP(EDATE('Projektkostenkalkulation EP'!$B$8,7)+GD$9,Datenquellen!$F$7:$H$45,3,FALSE))," ",VLOOKUP(EDATE('Projektkostenkalkulation EP'!$B$8,7)+GD$9,Datenquellen!$F$7:$H$45,3,FALSE))="X"
                                    ),
                          "X",
                          ""
                          ),
               "X"
            )</f>
        <v/>
      </c>
      <c r="GF83" s="237" t="str">
        <f xml:space="preserve"> IF(TEXT((EDATE('Projektkostenkalkulation EP'!$B$8,7)+GE$9),"MM")=TEXT((EDATE('Projektkostenkalkulation EP'!$B$8,7)+(GE$9-1)),"MM"),
             IF(
                        OR(
                                    TEXT((EDATE('Projektkostenkalkulation EP'!$B$8,7)+GE$9),"TTT") = "Sa",
                                    TEXT((EDATE('Projektkostenkalkulation EP'!$B$8,7)+GE$9),"TTT") = "So",
                                    IF(ISNA(VLOOKUP(EDATE('Projektkostenkalkulation EP'!$B$8,7)+GE$9,Datenquellen!$F$7:$H$45,3,FALSE))," ",VLOOKUP(EDATE('Projektkostenkalkulation EP'!$B$8,7)+GE$9,Datenquellen!$F$7:$H$45,3,FALSE))="X"
                                    ),
                          "X",
                          ""
                          ),
               "X"
            )</f>
        <v/>
      </c>
      <c r="GG83" s="237" t="str">
        <f xml:space="preserve"> IF(TEXT((EDATE('Projektkostenkalkulation EP'!$B$8,7)+GF$9),"MM")=TEXT((EDATE('Projektkostenkalkulation EP'!$B$8,7)+(GF$9-1)),"MM"),
             IF(
                        OR(
                                    TEXT((EDATE('Projektkostenkalkulation EP'!$B$8,7)+GF$9),"TTT") = "Sa",
                                    TEXT((EDATE('Projektkostenkalkulation EP'!$B$8,7)+GF$9),"TTT") = "So",
                                    IF(ISNA(VLOOKUP(EDATE('Projektkostenkalkulation EP'!$B$8,7)+GF$9,Datenquellen!$F$7:$H$45,3,FALSE))," ",VLOOKUP(EDATE('Projektkostenkalkulation EP'!$B$8,7)+GF$9,Datenquellen!$F$7:$H$45,3,FALSE))="X"
                                    ),
                          "X",
                          ""
                          ),
               "X"
            )</f>
        <v/>
      </c>
      <c r="GH83" s="237" t="str">
        <f xml:space="preserve"> IF(TEXT((EDATE('Projektkostenkalkulation EP'!$B$8,7)+GG$9),"MM")=TEXT((EDATE('Projektkostenkalkulation EP'!$B$8,7)+(GG$9-1)),"MM"),
             IF(
                        OR(
                                    TEXT((EDATE('Projektkostenkalkulation EP'!$B$8,7)+GG$9),"TTT") = "Sa",
                                    TEXT((EDATE('Projektkostenkalkulation EP'!$B$8,7)+GG$9),"TTT") = "So",
                                    IF(ISNA(VLOOKUP(EDATE('Projektkostenkalkulation EP'!$B$8,7)+GG$9,Datenquellen!$F$7:$H$45,3,FALSE))," ",VLOOKUP(EDATE('Projektkostenkalkulation EP'!$B$8,7)+GG$9,Datenquellen!$F$7:$H$45,3,FALSE))="X"
                                    ),
                          "X",
                          ""
                          ),
               "X"
            )</f>
        <v/>
      </c>
      <c r="GI83" s="237" t="str">
        <f xml:space="preserve"> IF(TEXT((EDATE('Projektkostenkalkulation EP'!$B$8,7)+GH$9),"MM")=TEXT((EDATE('Projektkostenkalkulation EP'!$B$8,7)+(GH$9-1)),"MM"),
             IF(
                        OR(
                                    TEXT((EDATE('Projektkostenkalkulation EP'!$B$8,7)+GH$9),"TTT") = "Sa",
                                    TEXT((EDATE('Projektkostenkalkulation EP'!$B$8,7)+GH$9),"TTT") = "So",
                                    IF(ISNA(VLOOKUP(EDATE('Projektkostenkalkulation EP'!$B$8,7)+GH$9,Datenquellen!$F$7:$H$45,3,FALSE))," ",VLOOKUP(EDATE('Projektkostenkalkulation EP'!$B$8,7)+GH$9,Datenquellen!$F$7:$H$45,3,FALSE))="X"
                                    ),
                          "X",
                          ""
                          ),
               "X"
            )</f>
        <v/>
      </c>
      <c r="GJ83" s="237" t="str">
        <f xml:space="preserve"> IF(TEXT((EDATE('Projektkostenkalkulation EP'!$B$8,7)+GI$9),"MM")=TEXT((EDATE('Projektkostenkalkulation EP'!$B$8,7)+(GI$9-1)),"MM"),
             IF(
                        OR(
                                    TEXT((EDATE('Projektkostenkalkulation EP'!$B$8,7)+GI$9),"TTT") = "Sa",
                                    TEXT((EDATE('Projektkostenkalkulation EP'!$B$8,7)+GI$9),"TTT") = "So",
                                    IF(ISNA(VLOOKUP(EDATE('Projektkostenkalkulation EP'!$B$8,7)+GI$9,Datenquellen!$F$7:$H$45,3,FALSE))," ",VLOOKUP(EDATE('Projektkostenkalkulation EP'!$B$8,7)+GI$9,Datenquellen!$F$7:$H$45,3,FALSE))="X"
                                    ),
                          "X",
                          ""
                          ),
               "X"
            )</f>
        <v>X</v>
      </c>
      <c r="GK83" s="237" t="str">
        <f xml:space="preserve"> IF(TEXT((EDATE('Projektkostenkalkulation EP'!$B$8,7)+GJ$9),"MM")=TEXT((EDATE('Projektkostenkalkulation EP'!$B$8,7)+(GJ$9-1)),"MM"),
             IF(
                        OR(
                                    TEXT((EDATE('Projektkostenkalkulation EP'!$B$8,7)+GJ$9),"TTT") = "Sa",
                                    TEXT((EDATE('Projektkostenkalkulation EP'!$B$8,7)+GJ$9),"TTT") = "So",
                                    IF(ISNA(VLOOKUP(EDATE('Projektkostenkalkulation EP'!$B$8,7)+GJ$9,Datenquellen!$F$7:$H$45,3,FALSE))," ",VLOOKUP(EDATE('Projektkostenkalkulation EP'!$B$8,7)+GJ$9,Datenquellen!$F$7:$H$45,3,FALSE))="X"
                                    ),
                          "X",
                          ""
                          ),
               "X"
            )</f>
        <v>X</v>
      </c>
      <c r="GL83" s="237" t="str">
        <f xml:space="preserve"> IF(TEXT((EDATE('Projektkostenkalkulation EP'!$B$8,7)+GK$9),"MM")=TEXT((EDATE('Projektkostenkalkulation EP'!$B$8,7)+(GK$9-1)),"MM"),
             IF(
                        OR(
                                    TEXT((EDATE('Projektkostenkalkulation EP'!$B$8,7)+GK$9),"TTT") = "Sa",
                                    TEXT((EDATE('Projektkostenkalkulation EP'!$B$8,7)+GK$9),"TTT") = "So",
                                    IF(ISNA(VLOOKUP(EDATE('Projektkostenkalkulation EP'!$B$8,7)+GK$9,Datenquellen!$F$7:$H$45,3,FALSE))," ",VLOOKUP(EDATE('Projektkostenkalkulation EP'!$B$8,7)+GK$9,Datenquellen!$F$7:$H$45,3,FALSE))="X"
                                    ),
                          "X",
                          ""
                          ),
               "X"
            )</f>
        <v/>
      </c>
      <c r="GM83" s="237" t="str">
        <f xml:space="preserve"> IF(TEXT((EDATE('Projektkostenkalkulation EP'!$B$8,7)+GL$9),"MM")=TEXT((EDATE('Projektkostenkalkulation EP'!$B$8,7)+(GL$9-1)),"MM"),
             IF(
                        OR(
                                    TEXT((EDATE('Projektkostenkalkulation EP'!$B$8,7)+GL$9),"TTT") = "Sa",
                                    TEXT((EDATE('Projektkostenkalkulation EP'!$B$8,7)+GL$9),"TTT") = "So",
                                    IF(ISNA(VLOOKUP(EDATE('Projektkostenkalkulation EP'!$B$8,7)+GL$9,Datenquellen!$F$7:$H$45,3,FALSE))," ",VLOOKUP(EDATE('Projektkostenkalkulation EP'!$B$8,7)+GL$9,Datenquellen!$F$7:$H$45,3,FALSE))="X"
                                    ),
                          "X",
                          ""
                          ),
               "X"
            )</f>
        <v/>
      </c>
      <c r="GN83" s="237" t="str">
        <f xml:space="preserve"> IF(TEXT((EDATE('Projektkostenkalkulation EP'!$B$8,7)+GM$9),"MM")=TEXT((EDATE('Projektkostenkalkulation EP'!$B$8,7)+(GM$9-1)),"MM"),
             IF(
                        OR(
                                    TEXT((EDATE('Projektkostenkalkulation EP'!$B$8,7)+GM$9),"TTT") = "Sa",
                                    TEXT((EDATE('Projektkostenkalkulation EP'!$B$8,7)+GM$9),"TTT") = "So",
                                    IF(ISNA(VLOOKUP(EDATE('Projektkostenkalkulation EP'!$B$8,7)+GM$9,Datenquellen!$F$7:$H$45,3,FALSE))," ",VLOOKUP(EDATE('Projektkostenkalkulation EP'!$B$8,7)+GM$9,Datenquellen!$F$7:$H$45,3,FALSE))="X"
                                    ),
                          "X",
                          ""
                          ),
               "X"
            )</f>
        <v/>
      </c>
      <c r="GO83" s="237" t="str">
        <f xml:space="preserve"> IF(TEXT((EDATE('Projektkostenkalkulation EP'!$B$8,7)+GN$9),"MM")=TEXT((EDATE('Projektkostenkalkulation EP'!$B$8,7)+(GN$9-1)),"MM"),
             IF(
                        OR(
                                    TEXT((EDATE('Projektkostenkalkulation EP'!$B$8,7)+GN$9),"TTT") = "Sa",
                                    TEXT((EDATE('Projektkostenkalkulation EP'!$B$8,7)+GN$9),"TTT") = "So",
                                    IF(ISNA(VLOOKUP(EDATE('Projektkostenkalkulation EP'!$B$8,7)+GN$9,Datenquellen!$F$7:$H$45,3,FALSE))," ",VLOOKUP(EDATE('Projektkostenkalkulation EP'!$B$8,7)+GN$9,Datenquellen!$F$7:$H$45,3,FALSE))="X"
                                    ),
                          "X",
                          ""
                          ),
               "X"
            )</f>
        <v/>
      </c>
      <c r="GP83" s="237" t="str">
        <f xml:space="preserve"> IF(TEXT((EDATE('Projektkostenkalkulation EP'!$B$8,7)+GO$9),"MM")=TEXT((EDATE('Projektkostenkalkulation EP'!$B$8,7)+(GO$9-1)),"MM"),
             IF(
                        OR(
                                    TEXT((EDATE('Projektkostenkalkulation EP'!$B$8,7)+GO$9),"TTT") = "Sa",
                                    TEXT((EDATE('Projektkostenkalkulation EP'!$B$8,7)+GO$9),"TTT") = "So",
                                    IF(ISNA(VLOOKUP(EDATE('Projektkostenkalkulation EP'!$B$8,7)+GO$9,Datenquellen!$F$7:$H$45,3,FALSE))," ",VLOOKUP(EDATE('Projektkostenkalkulation EP'!$B$8,7)+GO$9,Datenquellen!$F$7:$H$45,3,FALSE))="X"
                                    ),
                          "X",
                          ""
                          ),
               "X"
            )</f>
        <v/>
      </c>
      <c r="GQ83" s="237" t="str">
        <f xml:space="preserve"> IF(TEXT((EDATE('Projektkostenkalkulation EP'!$B$8,7)+GP$9),"MM")=TEXT((EDATE('Projektkostenkalkulation EP'!$B$8,7)+(GP$9-1)),"MM"),
             IF(
                        OR(
                                    TEXT((EDATE('Projektkostenkalkulation EP'!$B$8,7)+GP$9),"TTT") = "Sa",
                                    TEXT((EDATE('Projektkostenkalkulation EP'!$B$8,7)+GP$9),"TTT") = "So",
                                    IF(ISNA(VLOOKUP(EDATE('Projektkostenkalkulation EP'!$B$8,7)+GP$9,Datenquellen!$F$7:$H$45,3,FALSE))," ",VLOOKUP(EDATE('Projektkostenkalkulation EP'!$B$8,7)+GP$9,Datenquellen!$F$7:$H$45,3,FALSE))="X"
                                    ),
                          "X",
                          ""
                          ),
               "X"
            )</f>
        <v>X</v>
      </c>
      <c r="GR83" s="237" t="str">
        <f xml:space="preserve"> IF(TEXT((EDATE('Projektkostenkalkulation EP'!$B$8,7)+GQ$9),"MM")=TEXT((EDATE('Projektkostenkalkulation EP'!$B$8,7)+(GQ$9-1)),"MM"),
             IF(
                        OR(
                                    TEXT((EDATE('Projektkostenkalkulation EP'!$B$8,7)+GQ$9),"TTT") = "Sa",
                                    TEXT((EDATE('Projektkostenkalkulation EP'!$B$8,7)+GQ$9),"TTT") = "So",
                                    IF(ISNA(VLOOKUP(EDATE('Projektkostenkalkulation EP'!$B$8,7)+GQ$9,Datenquellen!$F$7:$H$45,3,FALSE))," ",VLOOKUP(EDATE('Projektkostenkalkulation EP'!$B$8,7)+GQ$9,Datenquellen!$F$7:$H$45,3,FALSE))="X"
                                    ),
                          "X",
                          ""
                          ),
               "X"
            )</f>
        <v>X</v>
      </c>
      <c r="GS83" s="237" t="str">
        <f xml:space="preserve"> IF(TEXT((EDATE('Projektkostenkalkulation EP'!$B$8,7)+GR$9),"MM")=TEXT((EDATE('Projektkostenkalkulation EP'!$B$8,7)+(GR$9-1)),"MM"),
             IF(
                        OR(
                                    TEXT((EDATE('Projektkostenkalkulation EP'!$B$8,7)+GR$9),"TTT") = "Sa",
                                    TEXT((EDATE('Projektkostenkalkulation EP'!$B$8,7)+GR$9),"TTT") = "So",
                                    IF(ISNA(VLOOKUP(EDATE('Projektkostenkalkulation EP'!$B$8,7)+GR$9,Datenquellen!$F$7:$H$45,3,FALSE))," ",VLOOKUP(EDATE('Projektkostenkalkulation EP'!$B$8,7)+GR$9,Datenquellen!$F$7:$H$45,3,FALSE))="X"
                                    ),
                          "X",
                          ""
                          ),
               "X"
            )</f>
        <v/>
      </c>
      <c r="GT83" s="237" t="str">
        <f xml:space="preserve"> IF(TEXT((EDATE('Projektkostenkalkulation EP'!$B$8,7)+GS$9),"MM")=TEXT((EDATE('Projektkostenkalkulation EP'!$B$8,7)+(GS$9-1)),"MM"),
             IF(
                        OR(
                                    TEXT((EDATE('Projektkostenkalkulation EP'!$B$8,7)+GS$9),"TTT") = "Sa",
                                    TEXT((EDATE('Projektkostenkalkulation EP'!$B$8,7)+GS$9),"TTT") = "So",
                                    IF(ISNA(VLOOKUP(EDATE('Projektkostenkalkulation EP'!$B$8,7)+GS$9,Datenquellen!$F$7:$H$45,3,FALSE))," ",VLOOKUP(EDATE('Projektkostenkalkulation EP'!$B$8,7)+GS$9,Datenquellen!$F$7:$H$45,3,FALSE))="X"
                                    ),
                          "X",
                          ""
                          ),
               "X"
            )</f>
        <v/>
      </c>
      <c r="GU83" s="237" t="str">
        <f xml:space="preserve"> IF(TEXT((EDATE('Projektkostenkalkulation EP'!$B$8,7)+GT$9),"MM")=TEXT((EDATE('Projektkostenkalkulation EP'!$B$8,7)+(GT$9-1)),"MM"),
             IF(
                        OR(
                                    TEXT((EDATE('Projektkostenkalkulation EP'!$B$8,7)+GT$9),"TTT") = "Sa",
                                    TEXT((EDATE('Projektkostenkalkulation EP'!$B$8,7)+GT$9),"TTT") = "So",
                                    IF(ISNA(VLOOKUP(EDATE('Projektkostenkalkulation EP'!$B$8,7)+GT$9,Datenquellen!$F$7:$H$45,3,FALSE))," ",VLOOKUP(EDATE('Projektkostenkalkulation EP'!$B$8,7)+GT$9,Datenquellen!$F$7:$H$45,3,FALSE))="X"
                                    ),
                          "X",
                          ""
                          ),
               "X"
            )</f>
        <v/>
      </c>
      <c r="GV83" s="237" t="str">
        <f xml:space="preserve"> IF(TEXT((EDATE('Projektkostenkalkulation EP'!$B$8,7)+GU$9),"MM")=TEXT((EDATE('Projektkostenkalkulation EP'!$B$8,7)+(GU$9-1)),"MM"),
             IF(
                        OR(
                                    TEXT((EDATE('Projektkostenkalkulation EP'!$B$8,7)+GU$9),"TTT") = "Sa",
                                    TEXT((EDATE('Projektkostenkalkulation EP'!$B$8,7)+GU$9),"TTT") = "So",
                                    IF(ISNA(VLOOKUP(EDATE('Projektkostenkalkulation EP'!$B$8,7)+GU$9,Datenquellen!$F$7:$H$45,3,FALSE))," ",VLOOKUP(EDATE('Projektkostenkalkulation EP'!$B$8,7)+GU$9,Datenquellen!$F$7:$H$45,3,FALSE))="X"
                                    ),
                          "X",
                          ""
                          ),
               "X"
            )</f>
        <v/>
      </c>
      <c r="GW83" s="237" t="str">
        <f xml:space="preserve"> IF(TEXT((EDATE('Projektkostenkalkulation EP'!$B$8,7)+GV$9),"MM")=TEXT((EDATE('Projektkostenkalkulation EP'!$B$8,7)+(GV$9-1)),"MM"),
             IF(
                        OR(
                                    TEXT((EDATE('Projektkostenkalkulation EP'!$B$8,7)+GV$9),"TTT") = "Sa",
                                    TEXT((EDATE('Projektkostenkalkulation EP'!$B$8,7)+GV$9),"TTT") = "So",
                                    IF(ISNA(VLOOKUP(EDATE('Projektkostenkalkulation EP'!$B$8,7)+GV$9,Datenquellen!$F$7:$H$45,3,FALSE))," ",VLOOKUP(EDATE('Projektkostenkalkulation EP'!$B$8,7)+GV$9,Datenquellen!$F$7:$H$45,3,FALSE))="X"
                                    ),
                          "X",
                          ""
                          ),
               "X"
            )</f>
        <v/>
      </c>
      <c r="GX83" s="237" t="str">
        <f xml:space="preserve"> IF(TEXT((EDATE('Projektkostenkalkulation EP'!$B$8,7)+GW$9),"MM")=TEXT((EDATE('Projektkostenkalkulation EP'!$B$8,7)+(GW$9-1)),"MM"),
             IF(
                        OR(
                                    TEXT((EDATE('Projektkostenkalkulation EP'!$B$8,7)+GW$9),"TTT") = "Sa",
                                    TEXT((EDATE('Projektkostenkalkulation EP'!$B$8,7)+GW$9),"TTT") = "So",
                                    IF(ISNA(VLOOKUP(EDATE('Projektkostenkalkulation EP'!$B$8,7)+GW$9,Datenquellen!$F$7:$H$45,3,FALSE))," ",VLOOKUP(EDATE('Projektkostenkalkulation EP'!$B$8,7)+GW$9,Datenquellen!$F$7:$H$45,3,FALSE))="X"
                                    ),
                          "X",
                          ""
                          ),
               "X"
            )</f>
        <v>X</v>
      </c>
      <c r="GY83" s="237" t="str">
        <f xml:space="preserve"> IF(TEXT((EDATE('Projektkostenkalkulation EP'!$B$8,7)+GX$9),"MM")=TEXT((EDATE('Projektkostenkalkulation EP'!$B$8,7)+(GX$9-1)),"MM"),
             IF(
                        OR(
                                    TEXT((EDATE('Projektkostenkalkulation EP'!$B$8,7)+GX$9),"TTT") = "Sa",
                                    TEXT((EDATE('Projektkostenkalkulation EP'!$B$8,7)+GX$9),"TTT") = "So",
                                    IF(ISNA(VLOOKUP(EDATE('Projektkostenkalkulation EP'!$B$8,7)+GX$9,Datenquellen!$F$7:$H$45,3,FALSE))," ",VLOOKUP(EDATE('Projektkostenkalkulation EP'!$B$8,7)+GX$9,Datenquellen!$F$7:$H$45,3,FALSE))="X"
                                    ),
                          "X",
                          ""
                          ),
               "X"
            )</f>
        <v>X</v>
      </c>
      <c r="GZ83" s="237" t="str">
        <f xml:space="preserve"> IF(TEXT((EDATE('Projektkostenkalkulation EP'!$B$8,7)+GY$9),"MM")=TEXT((EDATE('Projektkostenkalkulation EP'!$B$8,7)+(GY$9-1)),"MM"),
             IF(
                        OR(
                                    TEXT((EDATE('Projektkostenkalkulation EP'!$B$8,7)+GY$9),"TTT") = "Sa",
                                    TEXT((EDATE('Projektkostenkalkulation EP'!$B$8,7)+GY$9),"TTT") = "So",
                                    IF(ISNA(VLOOKUP(EDATE('Projektkostenkalkulation EP'!$B$8,7)+GY$9,Datenquellen!$F$7:$H$45,3,FALSE))," ",VLOOKUP(EDATE('Projektkostenkalkulation EP'!$B$8,7)+GY$9,Datenquellen!$F$7:$H$45,3,FALSE))="X"
                                    ),
                          "X",
                          ""
                          ),
               "X"
            )</f>
        <v/>
      </c>
      <c r="HA83" s="237" t="str">
        <f xml:space="preserve"> IF(TEXT((EDATE('Projektkostenkalkulation EP'!$B$8,7)+GZ$9),"MM")=TEXT((EDATE('Projektkostenkalkulation EP'!$B$8,7)+(GZ$9-1)),"MM"),
             IF(
                        OR(
                                    TEXT((EDATE('Projektkostenkalkulation EP'!$B$8,7)+GZ$9),"TTT") = "Sa",
                                    TEXT((EDATE('Projektkostenkalkulation EP'!$B$8,7)+GZ$9),"TTT") = "So",
                                    IF(ISNA(VLOOKUP(EDATE('Projektkostenkalkulation EP'!$B$8,7)+GZ$9,Datenquellen!$F$7:$H$45,3,FALSE))," ",VLOOKUP(EDATE('Projektkostenkalkulation EP'!$B$8,7)+GZ$9,Datenquellen!$F$7:$H$45,3,FALSE))="X"
                                    ),
                          "X",
                          ""
                          ),
               "X"
            )</f>
        <v/>
      </c>
      <c r="HB83" s="237" t="str">
        <f xml:space="preserve"> IF(TEXT((EDATE('Projektkostenkalkulation EP'!$B$8,7)+HA$9),"MM")=TEXT((EDATE('Projektkostenkalkulation EP'!$B$8,7)+(HA$9-1)),"MM"),
             IF(
                        OR(
                                    TEXT((EDATE('Projektkostenkalkulation EP'!$B$8,7)+HA$9),"TTT") = "Sa",
                                    TEXT((EDATE('Projektkostenkalkulation EP'!$B$8,7)+HA$9),"TTT") = "So",
                                    IF(ISNA(VLOOKUP(EDATE('Projektkostenkalkulation EP'!$B$8,7)+HA$9,Datenquellen!$F$7:$H$45,3,FALSE))," ",VLOOKUP(EDATE('Projektkostenkalkulation EP'!$B$8,7)+HA$9,Datenquellen!$F$7:$H$45,3,FALSE))="X"
                                    ),
                          "X",
                          ""
                          ),
               "X"
            )</f>
        <v/>
      </c>
      <c r="HC83" s="237" t="str">
        <f xml:space="preserve"> IF(TEXT((EDATE('Projektkostenkalkulation EP'!$B$8,7)+HB$9),"MM")=TEXT((EDATE('Projektkostenkalkulation EP'!$B$8,7)+(HB$9-1)),"MM"),
             IF(
                        OR(
                                    TEXT((EDATE('Projektkostenkalkulation EP'!$B$8,7)+HB$9),"TTT") = "Sa",
                                    TEXT((EDATE('Projektkostenkalkulation EP'!$B$8,7)+HB$9),"TTT") = "So",
                                    IF(ISNA(VLOOKUP(EDATE('Projektkostenkalkulation EP'!$B$8,7)+HB$9,Datenquellen!$F$7:$H$45,3,FALSE))," ",VLOOKUP(EDATE('Projektkostenkalkulation EP'!$B$8,7)+HB$9,Datenquellen!$F$7:$H$45,3,FALSE))="X"
                                    ),
                          "X",
                          ""
                          ),
               "X"
            )</f>
        <v/>
      </c>
      <c r="HD83" s="237" t="str">
        <f xml:space="preserve"> IF(TEXT((EDATE('Projektkostenkalkulation EP'!$B$8,7)+HC$9),"MM")=TEXT((EDATE('Projektkostenkalkulation EP'!$B$8,7)+(HC$9-1)),"MM"),
             IF(
                        OR(
                                    TEXT((EDATE('Projektkostenkalkulation EP'!$B$8,7)+HC$9),"TTT") = "Sa",
                                    TEXT((EDATE('Projektkostenkalkulation EP'!$B$8,7)+HC$9),"TTT") = "So",
                                    IF(ISNA(VLOOKUP(EDATE('Projektkostenkalkulation EP'!$B$8,7)+HC$9,Datenquellen!$F$7:$H$45,3,FALSE))," ",VLOOKUP(EDATE('Projektkostenkalkulation EP'!$B$8,7)+HC$9,Datenquellen!$F$7:$H$45,3,FALSE))="X"
                                    ),
                          "X",
                          ""
                          ),
               "X"
            )</f>
        <v/>
      </c>
      <c r="HE83" s="238" t="str">
        <f xml:space="preserve"> IF(TEXT((EDATE('Projektkostenkalkulation EP'!$B$8,7)+HD$9),"MM")=TEXT((EDATE('Projektkostenkalkulation EP'!$B$8,7)+(HD$9-1)),"MM"),
             IF(
                        OR(
                                    TEXT((EDATE('Projektkostenkalkulation EP'!$B$8,7)+HD$9),"TTT") = "Sa",
                                    TEXT((EDATE('Projektkostenkalkulation EP'!$B$8,7)+HD$9),"TTT") = "So",
                                    IF(ISNA(VLOOKUP(EDATE('Projektkostenkalkulation EP'!$B$8,7)+HD$9,Datenquellen!$F$7:$H$45,3,FALSE))," ",VLOOKUP(EDATE('Projektkostenkalkulation EP'!$B$8,7)+HD$9,Datenquellen!$F$7:$H$45,3,FALSE))="X"
                                    ),
                          "X",
                          ""
                          ),
               "X"
            )</f>
        <v>X</v>
      </c>
      <c r="HF83" s="239"/>
      <c r="HG83" s="240"/>
      <c r="HH83" s="241" t="s">
        <v>67</v>
      </c>
    </row>
    <row r="84" spans="1:216" ht="21" customHeight="1" x14ac:dyDescent="0.2">
      <c r="A84" s="472" t="str">
        <f>TEXT(EDATE('Projektkostenkalkulation EP'!$B$8,8),"MMMM")</f>
        <v>September</v>
      </c>
      <c r="B84" s="226"/>
      <c r="C84" s="227" t="str">
        <f>IF(
            OR(
                     TEXT(EDATE('Projektkostenkalkulation EP'!$B$8,8),"TTT") = "Sa",
                     TEXT(EDATE('Projektkostenkalkulation EP'!$B$8,8),"TTT") = "So",
                     IF(ISNA(VLOOKUP(EDATE('Projektkostenkalkulation EP'!$B$8,8),Datenquellen!$F$7:$H$45,3,FALSE))," ",VLOOKUP(EDATE('Projektkostenkalkulation EP'!$B$8,8),Datenquellen!$F$7:$H$45,3,FALSE))="X"
                            ),
                    "X",
                    ""
            )</f>
        <v>X</v>
      </c>
      <c r="D84" s="227" t="str">
        <f xml:space="preserve"> IF(TEXT((EDATE('Projektkostenkalkulation EP'!$B$8,8)+C$9),"MM")=TEXT((EDATE('Projektkostenkalkulation EP'!$B$8,8)+(C$9-1)),"MM"),
             IF(
                        OR(
                                    TEXT((EDATE('Projektkostenkalkulation EP'!$B$8,8)+C$9),"TTT") = "Sa",
                                    TEXT((EDATE('Projektkostenkalkulation EP'!$B$8,8)+C$9),"TTT") = "So",
                                    IF(ISNA(VLOOKUP(EDATE('Projektkostenkalkulation EP'!$B$8,8)+C$9,Datenquellen!$F$7:$H$45,3,FALSE))," ",VLOOKUP(EDATE('Projektkostenkalkulation EP'!$B$8,8)+C$9,Datenquellen!$F$7:$H$45,3,FALSE))="X"
                                    ),
                          "X",
                          ""
                          ),
               "X"
            )</f>
        <v/>
      </c>
      <c r="E84" s="227" t="str">
        <f xml:space="preserve"> IF(TEXT((EDATE('Projektkostenkalkulation EP'!$B$8,8)+D$9),"MM")=TEXT((EDATE('Projektkostenkalkulation EP'!$B$8,8)+(D$9-1)),"MM"),
             IF(
                        OR(
                                    TEXT((EDATE('Projektkostenkalkulation EP'!$B$8,8)+D$9),"TTT") = "Sa",
                                    TEXT((EDATE('Projektkostenkalkulation EP'!$B$8,8)+D$9),"TTT") = "So",
                                    IF(ISNA(VLOOKUP(EDATE('Projektkostenkalkulation EP'!$B$8,8)+D$9,Datenquellen!$F$7:$H$45,3,FALSE))," ",VLOOKUP(EDATE('Projektkostenkalkulation EP'!$B$8,8)+D$9,Datenquellen!$F$7:$H$45,3,FALSE))="X"
                                    ),
                          "X",
                          ""
                          ),
               "X"
            )</f>
        <v/>
      </c>
      <c r="F84" s="227" t="str">
        <f xml:space="preserve"> IF(TEXT((EDATE('Projektkostenkalkulation EP'!$B$8,8)+E$9),"MM")=TEXT((EDATE('Projektkostenkalkulation EP'!$B$8,8)+(E$9-1)),"MM"),
             IF(
                        OR(
                                    TEXT((EDATE('Projektkostenkalkulation EP'!$B$8,8)+E$9),"TTT") = "Sa",
                                    TEXT((EDATE('Projektkostenkalkulation EP'!$B$8,8)+E$9),"TTT") = "So",
                                    IF(ISNA(VLOOKUP(EDATE('Projektkostenkalkulation EP'!$B$8,8)+E$9,Datenquellen!$F$7:$H$45,3,FALSE))," ",VLOOKUP(EDATE('Projektkostenkalkulation EP'!$B$8,8)+E$9,Datenquellen!$F$7:$H$45,3,FALSE))="X"
                                    ),
                          "X",
                          ""
                          ),
               "X"
            )</f>
        <v/>
      </c>
      <c r="G84" s="227" t="str">
        <f xml:space="preserve"> IF(TEXT((EDATE('Projektkostenkalkulation EP'!$B$8,8)+F$9),"MM")=TEXT((EDATE('Projektkostenkalkulation EP'!$B$8,8)+(F$9-1)),"MM"),
             IF(
                        OR(
                                    TEXT((EDATE('Projektkostenkalkulation EP'!$B$8,8)+F$9),"TTT") = "Sa",
                                    TEXT((EDATE('Projektkostenkalkulation EP'!$B$8,8)+F$9),"TTT") = "So",
                                    IF(ISNA(VLOOKUP(EDATE('Projektkostenkalkulation EP'!$B$8,8)+F$9,Datenquellen!$F$7:$H$45,3,FALSE))," ",VLOOKUP(EDATE('Projektkostenkalkulation EP'!$B$8,8)+F$9,Datenquellen!$F$7:$H$45,3,FALSE))="X"
                                    ),
                          "X",
                          ""
                          ),
               "X"
            )</f>
        <v/>
      </c>
      <c r="H84" s="227" t="str">
        <f xml:space="preserve"> IF(TEXT((EDATE('Projektkostenkalkulation EP'!$B$8,8)+G$9),"MM")=TEXT((EDATE('Projektkostenkalkulation EP'!$B$8,8)+(G$9-1)),"MM"),
             IF(
                        OR(
                                    TEXT((EDATE('Projektkostenkalkulation EP'!$B$8,8)+G$9),"TTT") = "Sa",
                                    TEXT((EDATE('Projektkostenkalkulation EP'!$B$8,8)+G$9),"TTT") = "So",
                                    IF(ISNA(VLOOKUP(EDATE('Projektkostenkalkulation EP'!$B$8,8)+G$9,Datenquellen!$F$7:$H$45,3,FALSE))," ",VLOOKUP(EDATE('Projektkostenkalkulation EP'!$B$8,8)+G$9,Datenquellen!$F$7:$H$45,3,FALSE))="X"
                                    ),
                          "X",
                          ""
                          ),
               "X"
            )</f>
        <v/>
      </c>
      <c r="I84" s="227" t="str">
        <f xml:space="preserve"> IF(TEXT((EDATE('Projektkostenkalkulation EP'!$B$8,8)+H$9),"MM")=TEXT((EDATE('Projektkostenkalkulation EP'!$B$8,8)+(H$9-1)),"MM"),
             IF(
                        OR(
                                    TEXT((EDATE('Projektkostenkalkulation EP'!$B$8,8)+H$9),"TTT") = "Sa",
                                    TEXT((EDATE('Projektkostenkalkulation EP'!$B$8,8)+H$9),"TTT") = "So",
                                    IF(ISNA(VLOOKUP(EDATE('Projektkostenkalkulation EP'!$B$8,8)+H$9,Datenquellen!$F$7:$H$45,3,FALSE))," ",VLOOKUP(EDATE('Projektkostenkalkulation EP'!$B$8,8)+H$9,Datenquellen!$F$7:$H$45,3,FALSE))="X"
                                    ),
                          "X",
                          ""
                          ),
               "X"
            )</f>
        <v>X</v>
      </c>
      <c r="J84" s="227" t="str">
        <f xml:space="preserve"> IF(TEXT((EDATE('Projektkostenkalkulation EP'!$B$8,8)+I$9),"MM")=TEXT((EDATE('Projektkostenkalkulation EP'!$B$8,8)+(I$9-1)),"MM"),
             IF(
                        OR(
                                    TEXT((EDATE('Projektkostenkalkulation EP'!$B$8,8)+I$9),"TTT") = "Sa",
                                    TEXT((EDATE('Projektkostenkalkulation EP'!$B$8,8)+I$9),"TTT") = "So",
                                    IF(ISNA(VLOOKUP(EDATE('Projektkostenkalkulation EP'!$B$8,8)+I$9,Datenquellen!$F$7:$H$45,3,FALSE))," ",VLOOKUP(EDATE('Projektkostenkalkulation EP'!$B$8,8)+I$9,Datenquellen!$F$7:$H$45,3,FALSE))="X"
                                    ),
                          "X",
                          ""
                          ),
               "X"
            )</f>
        <v>X</v>
      </c>
      <c r="K84" s="227" t="str">
        <f xml:space="preserve"> IF(TEXT((EDATE('Projektkostenkalkulation EP'!$B$8,8)+J$9),"MM")=TEXT((EDATE('Projektkostenkalkulation EP'!$B$8,8)+(J$9-1)),"MM"),
             IF(
                        OR(
                                    TEXT((EDATE('Projektkostenkalkulation EP'!$B$8,8)+J$9),"TTT") = "Sa",
                                    TEXT((EDATE('Projektkostenkalkulation EP'!$B$8,8)+J$9),"TTT") = "So",
                                    IF(ISNA(VLOOKUP(EDATE('Projektkostenkalkulation EP'!$B$8,8)+J$9,Datenquellen!$F$7:$H$45,3,FALSE))," ",VLOOKUP(EDATE('Projektkostenkalkulation EP'!$B$8,8)+J$9,Datenquellen!$F$7:$H$45,3,FALSE))="X"
                                    ),
                          "X",
                          ""
                          ),
               "X"
            )</f>
        <v/>
      </c>
      <c r="L84" s="227" t="str">
        <f xml:space="preserve"> IF(TEXT((EDATE('Projektkostenkalkulation EP'!$B$8,8)+K$9),"MM")=TEXT((EDATE('Projektkostenkalkulation EP'!$B$8,8)+(K$9-1)),"MM"),
             IF(
                        OR(
                                    TEXT((EDATE('Projektkostenkalkulation EP'!$B$8,8)+K$9),"TTT") = "Sa",
                                    TEXT((EDATE('Projektkostenkalkulation EP'!$B$8,8)+K$9),"TTT") = "So",
                                    IF(ISNA(VLOOKUP(EDATE('Projektkostenkalkulation EP'!$B$8,8)+K$9,Datenquellen!$F$7:$H$45,3,FALSE))," ",VLOOKUP(EDATE('Projektkostenkalkulation EP'!$B$8,8)+K$9,Datenquellen!$F$7:$H$45,3,FALSE))="X"
                                    ),
                          "X",
                          ""
                          ),
               "X"
            )</f>
        <v/>
      </c>
      <c r="M84" s="227" t="str">
        <f xml:space="preserve"> IF(TEXT((EDATE('Projektkostenkalkulation EP'!$B$8,8)+L$9),"MM")=TEXT((EDATE('Projektkostenkalkulation EP'!$B$8,8)+(L$9-1)),"MM"),
             IF(
                        OR(
                                    TEXT((EDATE('Projektkostenkalkulation EP'!$B$8,8)+L$9),"TTT") = "Sa",
                                    TEXT((EDATE('Projektkostenkalkulation EP'!$B$8,8)+L$9),"TTT") = "So",
                                    IF(ISNA(VLOOKUP(EDATE('Projektkostenkalkulation EP'!$B$8,8)+L$9,Datenquellen!$F$7:$H$45,3,FALSE))," ",VLOOKUP(EDATE('Projektkostenkalkulation EP'!$B$8,8)+L$9,Datenquellen!$F$7:$H$45,3,FALSE))="X"
                                    ),
                          "X",
                          ""
                          ),
               "X"
            )</f>
        <v/>
      </c>
      <c r="N84" s="227" t="str">
        <f xml:space="preserve"> IF(TEXT((EDATE('Projektkostenkalkulation EP'!$B$8,8)+M$9),"MM")=TEXT((EDATE('Projektkostenkalkulation EP'!$B$8,8)+(M$9-1)),"MM"),
             IF(
                        OR(
                                    TEXT((EDATE('Projektkostenkalkulation EP'!$B$8,8)+M$9),"TTT") = "Sa",
                                    TEXT((EDATE('Projektkostenkalkulation EP'!$B$8,8)+M$9),"TTT") = "So",
                                    IF(ISNA(VLOOKUP(EDATE('Projektkostenkalkulation EP'!$B$8,8)+M$9,Datenquellen!$F$7:$H$45,3,FALSE))," ",VLOOKUP(EDATE('Projektkostenkalkulation EP'!$B$8,8)+M$9,Datenquellen!$F$7:$H$45,3,FALSE))="X"
                                    ),
                          "X",
                          ""
                          ),
               "X"
            )</f>
        <v/>
      </c>
      <c r="O84" s="227" t="str">
        <f xml:space="preserve"> IF(TEXT((EDATE('Projektkostenkalkulation EP'!$B$8,8)+N$9),"MM")=TEXT((EDATE('Projektkostenkalkulation EP'!$B$8,8)+(N$9-1)),"MM"),
             IF(
                        OR(
                                    TEXT((EDATE('Projektkostenkalkulation EP'!$B$8,8)+N$9),"TTT") = "Sa",
                                    TEXT((EDATE('Projektkostenkalkulation EP'!$B$8,8)+N$9),"TTT") = "So",
                                    IF(ISNA(VLOOKUP(EDATE('Projektkostenkalkulation EP'!$B$8,8)+N$9,Datenquellen!$F$7:$H$45,3,FALSE))," ",VLOOKUP(EDATE('Projektkostenkalkulation EP'!$B$8,8)+N$9,Datenquellen!$F$7:$H$45,3,FALSE))="X"
                                    ),
                          "X",
                          ""
                          ),
               "X"
            )</f>
        <v/>
      </c>
      <c r="P84" s="227" t="str">
        <f xml:space="preserve"> IF(TEXT((EDATE('Projektkostenkalkulation EP'!$B$8,8)+O$9),"MM")=TEXT((EDATE('Projektkostenkalkulation EP'!$B$8,8)+(O$9-1)),"MM"),
             IF(
                        OR(
                                    TEXT((EDATE('Projektkostenkalkulation EP'!$B$8,8)+O$9),"TTT") = "Sa",
                                    TEXT((EDATE('Projektkostenkalkulation EP'!$B$8,8)+O$9),"TTT") = "So",
                                    IF(ISNA(VLOOKUP(EDATE('Projektkostenkalkulation EP'!$B$8,8)+O$9,Datenquellen!$F$7:$H$45,3,FALSE))," ",VLOOKUP(EDATE('Projektkostenkalkulation EP'!$B$8,8)+O$9,Datenquellen!$F$7:$H$45,3,FALSE))="X"
                                    ),
                          "X",
                          ""
                          ),
               "X"
            )</f>
        <v>X</v>
      </c>
      <c r="Q84" s="227" t="str">
        <f xml:space="preserve"> IF(TEXT((EDATE('Projektkostenkalkulation EP'!$B$8,8)+P$9),"MM")=TEXT((EDATE('Projektkostenkalkulation EP'!$B$8,8)+(P$9-1)),"MM"),
             IF(
                        OR(
                                    TEXT((EDATE('Projektkostenkalkulation EP'!$B$8,8)+P$9),"TTT") = "Sa",
                                    TEXT((EDATE('Projektkostenkalkulation EP'!$B$8,8)+P$9),"TTT") = "So",
                                    IF(ISNA(VLOOKUP(EDATE('Projektkostenkalkulation EP'!$B$8,8)+P$9,Datenquellen!$F$7:$H$45,3,FALSE))," ",VLOOKUP(EDATE('Projektkostenkalkulation EP'!$B$8,8)+P$9,Datenquellen!$F$7:$H$45,3,FALSE))="X"
                                    ),
                          "X",
                          ""
                          ),
               "X"
            )</f>
        <v>X</v>
      </c>
      <c r="R84" s="227" t="str">
        <f xml:space="preserve"> IF(TEXT((EDATE('Projektkostenkalkulation EP'!$B$8,8)+Q$9),"MM")=TEXT((EDATE('Projektkostenkalkulation EP'!$B$8,8)+(Q$9-1)),"MM"),
             IF(
                        OR(
                                    TEXT((EDATE('Projektkostenkalkulation EP'!$B$8,8)+Q$9),"TTT") = "Sa",
                                    TEXT((EDATE('Projektkostenkalkulation EP'!$B$8,8)+Q$9),"TTT") = "So",
                                    IF(ISNA(VLOOKUP(EDATE('Projektkostenkalkulation EP'!$B$8,8)+Q$9,Datenquellen!$F$7:$H$45,3,FALSE))," ",VLOOKUP(EDATE('Projektkostenkalkulation EP'!$B$8,8)+Q$9,Datenquellen!$F$7:$H$45,3,FALSE))="X"
                                    ),
                          "X",
                          ""
                          ),
               "X"
            )</f>
        <v/>
      </c>
      <c r="S84" s="227" t="str">
        <f xml:space="preserve"> IF(TEXT((EDATE('Projektkostenkalkulation EP'!$B$8,8)+R$9),"MM")=TEXT((EDATE('Projektkostenkalkulation EP'!$B$8,8)+(R$9-1)),"MM"),
             IF(
                        OR(
                                    TEXT((EDATE('Projektkostenkalkulation EP'!$B$8,8)+R$9),"TTT") = "Sa",
                                    TEXT((EDATE('Projektkostenkalkulation EP'!$B$8,8)+R$9),"TTT") = "So",
                                    IF(ISNA(VLOOKUP(EDATE('Projektkostenkalkulation EP'!$B$8,8)+R$9,Datenquellen!$F$7:$H$45,3,FALSE))," ",VLOOKUP(EDATE('Projektkostenkalkulation EP'!$B$8,8)+R$9,Datenquellen!$F$7:$H$45,3,FALSE))="X"
                                    ),
                          "X",
                          ""
                          ),
               "X"
            )</f>
        <v/>
      </c>
      <c r="T84" s="227" t="str">
        <f xml:space="preserve"> IF(TEXT((EDATE('Projektkostenkalkulation EP'!$B$8,8)+S$9),"MM")=TEXT((EDATE('Projektkostenkalkulation EP'!$B$8,8)+(S$9-1)),"MM"),
             IF(
                        OR(
                                    TEXT((EDATE('Projektkostenkalkulation EP'!$B$8,8)+S$9),"TTT") = "Sa",
                                    TEXT((EDATE('Projektkostenkalkulation EP'!$B$8,8)+S$9),"TTT") = "So",
                                    IF(ISNA(VLOOKUP(EDATE('Projektkostenkalkulation EP'!$B$8,8)+S$9,Datenquellen!$F$7:$H$45,3,FALSE))," ",VLOOKUP(EDATE('Projektkostenkalkulation EP'!$B$8,8)+S$9,Datenquellen!$F$7:$H$45,3,FALSE))="X"
                                    ),
                          "X",
                          ""
                          ),
               "X"
            )</f>
        <v/>
      </c>
      <c r="U84" s="227" t="str">
        <f xml:space="preserve"> IF(TEXT((EDATE('Projektkostenkalkulation EP'!$B$8,8)+T$9),"MM")=TEXT((EDATE('Projektkostenkalkulation EP'!$B$8,8)+(T$9-1)),"MM"),
             IF(
                        OR(
                                    TEXT((EDATE('Projektkostenkalkulation EP'!$B$8,8)+T$9),"TTT") = "Sa",
                                    TEXT((EDATE('Projektkostenkalkulation EP'!$B$8,8)+T$9),"TTT") = "So",
                                    IF(ISNA(VLOOKUP(EDATE('Projektkostenkalkulation EP'!$B$8,8)+T$9,Datenquellen!$F$7:$H$45,3,FALSE))," ",VLOOKUP(EDATE('Projektkostenkalkulation EP'!$B$8,8)+T$9,Datenquellen!$F$7:$H$45,3,FALSE))="X"
                                    ),
                          "X",
                          ""
                          ),
               "X"
            )</f>
        <v/>
      </c>
      <c r="V84" s="227" t="str">
        <f xml:space="preserve"> IF(TEXT((EDATE('Projektkostenkalkulation EP'!$B$8,8)+U$9),"MM")=TEXT((EDATE('Projektkostenkalkulation EP'!$B$8,8)+(U$9-1)),"MM"),
             IF(
                        OR(
                                    TEXT((EDATE('Projektkostenkalkulation EP'!$B$8,8)+U$9),"TTT") = "Sa",
                                    TEXT((EDATE('Projektkostenkalkulation EP'!$B$8,8)+U$9),"TTT") = "So",
                                    IF(ISNA(VLOOKUP(EDATE('Projektkostenkalkulation EP'!$B$8,8)+U$9,Datenquellen!$F$7:$H$45,3,FALSE))," ",VLOOKUP(EDATE('Projektkostenkalkulation EP'!$B$8,8)+U$9,Datenquellen!$F$7:$H$45,3,FALSE))="X"
                                    ),
                          "X",
                          ""
                          ),
               "X"
            )</f>
        <v/>
      </c>
      <c r="W84" s="227" t="str">
        <f xml:space="preserve"> IF(TEXT((EDATE('Projektkostenkalkulation EP'!$B$8,8)+V$9),"MM")=TEXT((EDATE('Projektkostenkalkulation EP'!$B$8,8)+(V$9-1)),"MM"),
             IF(
                        OR(
                                    TEXT((EDATE('Projektkostenkalkulation EP'!$B$8,8)+V$9),"TTT") = "Sa",
                                    TEXT((EDATE('Projektkostenkalkulation EP'!$B$8,8)+V$9),"TTT") = "So",
                                    IF(ISNA(VLOOKUP(EDATE('Projektkostenkalkulation EP'!$B$8,8)+V$9,Datenquellen!$F$7:$H$45,3,FALSE))," ",VLOOKUP(EDATE('Projektkostenkalkulation EP'!$B$8,8)+V$9,Datenquellen!$F$7:$H$45,3,FALSE))="X"
                                    ),
                          "X",
                          ""
                          ),
               "X"
            )</f>
        <v>X</v>
      </c>
      <c r="X84" s="227" t="str">
        <f xml:space="preserve"> IF(TEXT((EDATE('Projektkostenkalkulation EP'!$B$8,8)+W$9),"MM")=TEXT((EDATE('Projektkostenkalkulation EP'!$B$8,8)+(W$9-1)),"MM"),
             IF(
                        OR(
                                    TEXT((EDATE('Projektkostenkalkulation EP'!$B$8,8)+W$9),"TTT") = "Sa",
                                    TEXT((EDATE('Projektkostenkalkulation EP'!$B$8,8)+W$9),"TTT") = "So",
                                    IF(ISNA(VLOOKUP(EDATE('Projektkostenkalkulation EP'!$B$8,8)+W$9,Datenquellen!$F$7:$H$45,3,FALSE))," ",VLOOKUP(EDATE('Projektkostenkalkulation EP'!$B$8,8)+W$9,Datenquellen!$F$7:$H$45,3,FALSE))="X"
                                    ),
                          "X",
                          ""
                          ),
               "X"
            )</f>
        <v>X</v>
      </c>
      <c r="Y84" s="227" t="str">
        <f xml:space="preserve"> IF(TEXT((EDATE('Projektkostenkalkulation EP'!$B$8,8)+X$9),"MM")=TEXT((EDATE('Projektkostenkalkulation EP'!$B$8,8)+(X$9-1)),"MM"),
             IF(
                        OR(
                                    TEXT((EDATE('Projektkostenkalkulation EP'!$B$8,8)+X$9),"TTT") = "Sa",
                                    TEXT((EDATE('Projektkostenkalkulation EP'!$B$8,8)+X$9),"TTT") = "So",
                                    IF(ISNA(VLOOKUP(EDATE('Projektkostenkalkulation EP'!$B$8,8)+X$9,Datenquellen!$F$7:$H$45,3,FALSE))," ",VLOOKUP(EDATE('Projektkostenkalkulation EP'!$B$8,8)+X$9,Datenquellen!$F$7:$H$45,3,FALSE))="X"
                                    ),
                          "X",
                          ""
                          ),
               "X"
            )</f>
        <v/>
      </c>
      <c r="Z84" s="227" t="str">
        <f xml:space="preserve"> IF(TEXT((EDATE('Projektkostenkalkulation EP'!$B$8,8)+Y$9),"MM")=TEXT((EDATE('Projektkostenkalkulation EP'!$B$8,8)+(Y$9-1)),"MM"),
             IF(
                        OR(
                                    TEXT((EDATE('Projektkostenkalkulation EP'!$B$8,8)+Y$9),"TTT") = "Sa",
                                    TEXT((EDATE('Projektkostenkalkulation EP'!$B$8,8)+Y$9),"TTT") = "So",
                                    IF(ISNA(VLOOKUP(EDATE('Projektkostenkalkulation EP'!$B$8,8)+Y$9,Datenquellen!$F$7:$H$45,3,FALSE))," ",VLOOKUP(EDATE('Projektkostenkalkulation EP'!$B$8,8)+Y$9,Datenquellen!$F$7:$H$45,3,FALSE))="X"
                                    ),
                          "X",
                          ""
                          ),
               "X"
            )</f>
        <v/>
      </c>
      <c r="AA84" s="227" t="str">
        <f xml:space="preserve"> IF(TEXT((EDATE('Projektkostenkalkulation EP'!$B$8,8)+Z$9),"MM")=TEXT((EDATE('Projektkostenkalkulation EP'!$B$8,8)+(Z$9-1)),"MM"),
             IF(
                        OR(
                                    TEXT((EDATE('Projektkostenkalkulation EP'!$B$8,8)+Z$9),"TTT") = "Sa",
                                    TEXT((EDATE('Projektkostenkalkulation EP'!$B$8,8)+Z$9),"TTT") = "So",
                                    IF(ISNA(VLOOKUP(EDATE('Projektkostenkalkulation EP'!$B$8,8)+Z$9,Datenquellen!$F$7:$H$45,3,FALSE))," ",VLOOKUP(EDATE('Projektkostenkalkulation EP'!$B$8,8)+Z$9,Datenquellen!$F$7:$H$45,3,FALSE))="X"
                                    ),
                          "X",
                          ""
                          ),
               "X"
            )</f>
        <v/>
      </c>
      <c r="AB84" s="227" t="str">
        <f xml:space="preserve"> IF(TEXT((EDATE('Projektkostenkalkulation EP'!$B$8,8)+AA$9),"MM")=TEXT((EDATE('Projektkostenkalkulation EP'!$B$8,8)+(AA$9-1)),"MM"),
             IF(
                        OR(
                                    TEXT((EDATE('Projektkostenkalkulation EP'!$B$8,8)+AA$9),"TTT") = "Sa",
                                    TEXT((EDATE('Projektkostenkalkulation EP'!$B$8,8)+AA$9),"TTT") = "So",
                                    IF(ISNA(VLOOKUP(EDATE('Projektkostenkalkulation EP'!$B$8,8)+AA$9,Datenquellen!$F$7:$H$45,3,FALSE))," ",VLOOKUP(EDATE('Projektkostenkalkulation EP'!$B$8,8)+AA$9,Datenquellen!$F$7:$H$45,3,FALSE))="X"
                                    ),
                          "X",
                          ""
                          ),
               "X"
            )</f>
        <v/>
      </c>
      <c r="AC84" s="227" t="str">
        <f xml:space="preserve"> IF(TEXT((EDATE('Projektkostenkalkulation EP'!$B$8,8)+AB$9),"MM")=TEXT((EDATE('Projektkostenkalkulation EP'!$B$8,8)+(AB$9-1)),"MM"),
             IF(
                        OR(
                                    TEXT((EDATE('Projektkostenkalkulation EP'!$B$8,8)+AB$9),"TTT") = "Sa",
                                    TEXT((EDATE('Projektkostenkalkulation EP'!$B$8,8)+AB$9),"TTT") = "So",
                                    IF(ISNA(VLOOKUP(EDATE('Projektkostenkalkulation EP'!$B$8,8)+AB$9,Datenquellen!$F$7:$H$45,3,FALSE))," ",VLOOKUP(EDATE('Projektkostenkalkulation EP'!$B$8,8)+AB$9,Datenquellen!$F$7:$H$45,3,FALSE))="X"
                                    ),
                          "X",
                          ""
                          ),
               "X"
            )</f>
        <v/>
      </c>
      <c r="AD84" s="227" t="str">
        <f xml:space="preserve"> IF(TEXT((EDATE('Projektkostenkalkulation EP'!$B$8,8)+AC$9),"MM")=TEXT((EDATE('Projektkostenkalkulation EP'!$B$8,8)+(AC$9-1)),"MM"),
             IF(
                        OR(
                                    TEXT((EDATE('Projektkostenkalkulation EP'!$B$8,8)+AC$9),"TTT") = "Sa",
                                    TEXT((EDATE('Projektkostenkalkulation EP'!$B$8,8)+AC$9),"TTT") = "So",
                                    IF(ISNA(VLOOKUP(EDATE('Projektkostenkalkulation EP'!$B$8,8)+AC$9,Datenquellen!$F$7:$H$45,3,FALSE))," ",VLOOKUP(EDATE('Projektkostenkalkulation EP'!$B$8,8)+AC$9,Datenquellen!$F$7:$H$45,3,FALSE))="X"
                                    ),
                          "X",
                          ""
                          ),
               "X"
            )</f>
        <v>X</v>
      </c>
      <c r="AE84" s="227" t="str">
        <f xml:space="preserve"> IF(TEXT((EDATE('Projektkostenkalkulation EP'!$B$8,8)+AD$9),"MM")=TEXT((EDATE('Projektkostenkalkulation EP'!$B$8,8)+(AD$9-1)),"MM"),
             IF(
                        OR(
                                    TEXT((EDATE('Projektkostenkalkulation EP'!$B$8,8)+AD$9),"TTT") = "Sa",
                                    TEXT((EDATE('Projektkostenkalkulation EP'!$B$8,8)+AD$9),"TTT") = "So",
                                    IF(ISNA(VLOOKUP(EDATE('Projektkostenkalkulation EP'!$B$8,8)+AD$9,Datenquellen!$F$7:$H$45,3,FALSE))," ",VLOOKUP(EDATE('Projektkostenkalkulation EP'!$B$8,8)+AD$9,Datenquellen!$F$7:$H$45,3,FALSE))="X"
                                    ),
                          "X",
                          ""
                          ),
               "X"
            )</f>
        <v>X</v>
      </c>
      <c r="AF84" s="227" t="str">
        <f xml:space="preserve"> IF(TEXT((EDATE('Projektkostenkalkulation EP'!$B$8,8)+AE$9),"MM")=TEXT((EDATE('Projektkostenkalkulation EP'!$B$8,8)+(AE$9-1)),"MM"),
             IF(
                        OR(
                                    TEXT((EDATE('Projektkostenkalkulation EP'!$B$8,8)+AE$9),"TTT") = "Sa",
                                    TEXT((EDATE('Projektkostenkalkulation EP'!$B$8,8)+AE$9),"TTT") = "So",
                                    IF(ISNA(VLOOKUP(EDATE('Projektkostenkalkulation EP'!$B$8,8)+AE$9,Datenquellen!$F$7:$H$45,3,FALSE))," ",VLOOKUP(EDATE('Projektkostenkalkulation EP'!$B$8,8)+AE$9,Datenquellen!$F$7:$H$45,3,FALSE))="X"
                                    ),
                          "X",
                          ""
                          ),
               "X"
            )</f>
        <v/>
      </c>
      <c r="AG84" s="228" t="str">
        <f xml:space="preserve"> IF(TEXT((EDATE('Projektkostenkalkulation EP'!$B$8,8)+AF$9),"MM")=TEXT((EDATE('Projektkostenkalkulation EP'!$B$8,8)+(AF$9-1)),"MM"),
             IF(
                        OR(
                                    TEXT((EDATE('Projektkostenkalkulation EP'!$B$8,8)+AF$9),"TTT") = "Sa",
                                    TEXT((EDATE('Projektkostenkalkulation EP'!$B$8,8)+AF$9),"TTT") = "So",
                                    IF(ISNA(VLOOKUP(EDATE('Projektkostenkalkulation EP'!$B$8,8)+AF$9,Datenquellen!$F$7:$H$45,3,FALSE))," ",VLOOKUP(EDATE('Projektkostenkalkulation EP'!$B$8,8)+AF$9,Datenquellen!$F$7:$H$45,3,FALSE))="X"
                                    ),
                          "X",
                          ""
                          ),
               "X"
            )</f>
        <v>X</v>
      </c>
      <c r="AH84" s="229"/>
      <c r="AI84" s="230"/>
      <c r="AJ84" s="475"/>
      <c r="AK84" s="477" t="str">
        <f>TEXT(EDATE('Projektkostenkalkulation EP'!$B$8,8),"MMMM")</f>
        <v>September</v>
      </c>
      <c r="AL84" s="263"/>
      <c r="AM84" s="264" t="str">
        <f>IF(
            OR(
                     TEXT(EDATE('Projektkostenkalkulation EP'!$B$8,8),"TTT") = "Sa",
                     TEXT(EDATE('Projektkostenkalkulation EP'!$B$8,8),"TTT") = "So",
                     IF(ISNA(VLOOKUP(EDATE('Projektkostenkalkulation EP'!$B$8,8),Datenquellen!$F$7:$H$45,3,FALSE))," ",VLOOKUP(EDATE('Projektkostenkalkulation EP'!$B$8,8),Datenquellen!$F$7:$H$45,3,FALSE))="X"
                            ),
                    "X",
                    ""
            )</f>
        <v>X</v>
      </c>
      <c r="AN84" s="264" t="str">
        <f xml:space="preserve"> IF(TEXT((EDATE('Projektkostenkalkulation EP'!$B$8,8)+AM$9),"MM")=TEXT((EDATE('Projektkostenkalkulation EP'!$B$8,8)+(AM$9-1)),"MM"),
             IF(
                        OR(
                                    TEXT((EDATE('Projektkostenkalkulation EP'!$B$8,8)+AM$9),"TTT") = "Sa",
                                    TEXT((EDATE('Projektkostenkalkulation EP'!$B$8,8)+AM$9),"TTT") = "So",
                                    IF(ISNA(VLOOKUP(EDATE('Projektkostenkalkulation EP'!$B$8,8)+AM$9,Datenquellen!$F$7:$H$45,3,FALSE))," ",VLOOKUP(EDATE('Projektkostenkalkulation EP'!$B$8,8)+AM$9,Datenquellen!$F$7:$H$45,3,FALSE))="X"
                                    ),
                          "X",
                          ""
                          ),
               "X"
            )</f>
        <v/>
      </c>
      <c r="AO84" s="264" t="str">
        <f xml:space="preserve"> IF(TEXT((EDATE('Projektkostenkalkulation EP'!$B$8,8)+AN$9),"MM")=TEXT((EDATE('Projektkostenkalkulation EP'!$B$8,8)+(AN$9-1)),"MM"),
             IF(
                        OR(
                                    TEXT((EDATE('Projektkostenkalkulation EP'!$B$8,8)+AN$9),"TTT") = "Sa",
                                    TEXT((EDATE('Projektkostenkalkulation EP'!$B$8,8)+AN$9),"TTT") = "So",
                                    IF(ISNA(VLOOKUP(EDATE('Projektkostenkalkulation EP'!$B$8,8)+AN$9,Datenquellen!$F$7:$H$45,3,FALSE))," ",VLOOKUP(EDATE('Projektkostenkalkulation EP'!$B$8,8)+AN$9,Datenquellen!$F$7:$H$45,3,FALSE))="X"
                                    ),
                          "X",
                          ""
                          ),
               "X"
            )</f>
        <v/>
      </c>
      <c r="AP84" s="264" t="str">
        <f xml:space="preserve"> IF(TEXT((EDATE('Projektkostenkalkulation EP'!$B$8,8)+AO$9),"MM")=TEXT((EDATE('Projektkostenkalkulation EP'!$B$8,8)+(AO$9-1)),"MM"),
             IF(
                        OR(
                                    TEXT((EDATE('Projektkostenkalkulation EP'!$B$8,8)+AO$9),"TTT") = "Sa",
                                    TEXT((EDATE('Projektkostenkalkulation EP'!$B$8,8)+AO$9),"TTT") = "So",
                                    IF(ISNA(VLOOKUP(EDATE('Projektkostenkalkulation EP'!$B$8,8)+AO$9,Datenquellen!$F$7:$H$45,3,FALSE))," ",VLOOKUP(EDATE('Projektkostenkalkulation EP'!$B$8,8)+AO$9,Datenquellen!$F$7:$H$45,3,FALSE))="X"
                                    ),
                          "X",
                          ""
                          ),
               "X"
            )</f>
        <v/>
      </c>
      <c r="AQ84" s="264" t="str">
        <f xml:space="preserve"> IF(TEXT((EDATE('Projektkostenkalkulation EP'!$B$8,8)+AP$9),"MM")=TEXT((EDATE('Projektkostenkalkulation EP'!$B$8,8)+(AP$9-1)),"MM"),
             IF(
                        OR(
                                    TEXT((EDATE('Projektkostenkalkulation EP'!$B$8,8)+AP$9),"TTT") = "Sa",
                                    TEXT((EDATE('Projektkostenkalkulation EP'!$B$8,8)+AP$9),"TTT") = "So",
                                    IF(ISNA(VLOOKUP(EDATE('Projektkostenkalkulation EP'!$B$8,8)+AP$9,Datenquellen!$F$7:$H$45,3,FALSE))," ",VLOOKUP(EDATE('Projektkostenkalkulation EP'!$B$8,8)+AP$9,Datenquellen!$F$7:$H$45,3,FALSE))="X"
                                    ),
                          "X",
                          ""
                          ),
               "X"
            )</f>
        <v/>
      </c>
      <c r="AR84" s="264" t="str">
        <f xml:space="preserve"> IF(TEXT((EDATE('Projektkostenkalkulation EP'!$B$8,8)+AQ$9),"MM")=TEXT((EDATE('Projektkostenkalkulation EP'!$B$8,8)+(AQ$9-1)),"MM"),
             IF(
                        OR(
                                    TEXT((EDATE('Projektkostenkalkulation EP'!$B$8,8)+AQ$9),"TTT") = "Sa",
                                    TEXT((EDATE('Projektkostenkalkulation EP'!$B$8,8)+AQ$9),"TTT") = "So",
                                    IF(ISNA(VLOOKUP(EDATE('Projektkostenkalkulation EP'!$B$8,8)+AQ$9,Datenquellen!$F$7:$H$45,3,FALSE))," ",VLOOKUP(EDATE('Projektkostenkalkulation EP'!$B$8,8)+AQ$9,Datenquellen!$F$7:$H$45,3,FALSE))="X"
                                    ),
                          "X",
                          ""
                          ),
               "X"
            )</f>
        <v/>
      </c>
      <c r="AS84" s="264" t="str">
        <f xml:space="preserve"> IF(TEXT((EDATE('Projektkostenkalkulation EP'!$B$8,8)+AR$9),"MM")=TEXT((EDATE('Projektkostenkalkulation EP'!$B$8,8)+(AR$9-1)),"MM"),
             IF(
                        OR(
                                    TEXT((EDATE('Projektkostenkalkulation EP'!$B$8,8)+AR$9),"TTT") = "Sa",
                                    TEXT((EDATE('Projektkostenkalkulation EP'!$B$8,8)+AR$9),"TTT") = "So",
                                    IF(ISNA(VLOOKUP(EDATE('Projektkostenkalkulation EP'!$B$8,8)+AR$9,Datenquellen!$F$7:$H$45,3,FALSE))," ",VLOOKUP(EDATE('Projektkostenkalkulation EP'!$B$8,8)+AR$9,Datenquellen!$F$7:$H$45,3,FALSE))="X"
                                    ),
                          "X",
                          ""
                          ),
               "X"
            )</f>
        <v>X</v>
      </c>
      <c r="AT84" s="264" t="str">
        <f xml:space="preserve"> IF(TEXT((EDATE('Projektkostenkalkulation EP'!$B$8,8)+AS$9),"MM")=TEXT((EDATE('Projektkostenkalkulation EP'!$B$8,8)+(AS$9-1)),"MM"),
             IF(
                        OR(
                                    TEXT((EDATE('Projektkostenkalkulation EP'!$B$8,8)+AS$9),"TTT") = "Sa",
                                    TEXT((EDATE('Projektkostenkalkulation EP'!$B$8,8)+AS$9),"TTT") = "So",
                                    IF(ISNA(VLOOKUP(EDATE('Projektkostenkalkulation EP'!$B$8,8)+AS$9,Datenquellen!$F$7:$H$45,3,FALSE))," ",VLOOKUP(EDATE('Projektkostenkalkulation EP'!$B$8,8)+AS$9,Datenquellen!$F$7:$H$45,3,FALSE))="X"
                                    ),
                          "X",
                          ""
                          ),
               "X"
            )</f>
        <v>X</v>
      </c>
      <c r="AU84" s="264" t="str">
        <f xml:space="preserve"> IF(TEXT((EDATE('Projektkostenkalkulation EP'!$B$8,8)+AT$9),"MM")=TEXT((EDATE('Projektkostenkalkulation EP'!$B$8,8)+(AT$9-1)),"MM"),
             IF(
                        OR(
                                    TEXT((EDATE('Projektkostenkalkulation EP'!$B$8,8)+AT$9),"TTT") = "Sa",
                                    TEXT((EDATE('Projektkostenkalkulation EP'!$B$8,8)+AT$9),"TTT") = "So",
                                    IF(ISNA(VLOOKUP(EDATE('Projektkostenkalkulation EP'!$B$8,8)+AT$9,Datenquellen!$F$7:$H$45,3,FALSE))," ",VLOOKUP(EDATE('Projektkostenkalkulation EP'!$B$8,8)+AT$9,Datenquellen!$F$7:$H$45,3,FALSE))="X"
                                    ),
                          "X",
                          ""
                          ),
               "X"
            )</f>
        <v/>
      </c>
      <c r="AV84" s="264" t="str">
        <f xml:space="preserve"> IF(TEXT((EDATE('Projektkostenkalkulation EP'!$B$8,8)+AU$9),"MM")=TEXT((EDATE('Projektkostenkalkulation EP'!$B$8,8)+(AU$9-1)),"MM"),
             IF(
                        OR(
                                    TEXT((EDATE('Projektkostenkalkulation EP'!$B$8,8)+AU$9),"TTT") = "Sa",
                                    TEXT((EDATE('Projektkostenkalkulation EP'!$B$8,8)+AU$9),"TTT") = "So",
                                    IF(ISNA(VLOOKUP(EDATE('Projektkostenkalkulation EP'!$B$8,8)+AU$9,Datenquellen!$F$7:$H$45,3,FALSE))," ",VLOOKUP(EDATE('Projektkostenkalkulation EP'!$B$8,8)+AU$9,Datenquellen!$F$7:$H$45,3,FALSE))="X"
                                    ),
                          "X",
                          ""
                          ),
               "X"
            )</f>
        <v/>
      </c>
      <c r="AW84" s="264" t="str">
        <f xml:space="preserve"> IF(TEXT((EDATE('Projektkostenkalkulation EP'!$B$8,8)+AV$9),"MM")=TEXT((EDATE('Projektkostenkalkulation EP'!$B$8,8)+(AV$9-1)),"MM"),
             IF(
                        OR(
                                    TEXT((EDATE('Projektkostenkalkulation EP'!$B$8,8)+AV$9),"TTT") = "Sa",
                                    TEXT((EDATE('Projektkostenkalkulation EP'!$B$8,8)+AV$9),"TTT") = "So",
                                    IF(ISNA(VLOOKUP(EDATE('Projektkostenkalkulation EP'!$B$8,8)+AV$9,Datenquellen!$F$7:$H$45,3,FALSE))," ",VLOOKUP(EDATE('Projektkostenkalkulation EP'!$B$8,8)+AV$9,Datenquellen!$F$7:$H$45,3,FALSE))="X"
                                    ),
                          "X",
                          ""
                          ),
               "X"
            )</f>
        <v/>
      </c>
      <c r="AX84" s="264" t="str">
        <f xml:space="preserve"> IF(TEXT((EDATE('Projektkostenkalkulation EP'!$B$8,8)+AW$9),"MM")=TEXT((EDATE('Projektkostenkalkulation EP'!$B$8,8)+(AW$9-1)),"MM"),
             IF(
                        OR(
                                    TEXT((EDATE('Projektkostenkalkulation EP'!$B$8,8)+AW$9),"TTT") = "Sa",
                                    TEXT((EDATE('Projektkostenkalkulation EP'!$B$8,8)+AW$9),"TTT") = "So",
                                    IF(ISNA(VLOOKUP(EDATE('Projektkostenkalkulation EP'!$B$8,8)+AW$9,Datenquellen!$F$7:$H$45,3,FALSE))," ",VLOOKUP(EDATE('Projektkostenkalkulation EP'!$B$8,8)+AW$9,Datenquellen!$F$7:$H$45,3,FALSE))="X"
                                    ),
                          "X",
                          ""
                          ),
               "X"
            )</f>
        <v/>
      </c>
      <c r="AY84" s="264" t="str">
        <f xml:space="preserve"> IF(TEXT((EDATE('Projektkostenkalkulation EP'!$B$8,8)+AX$9),"MM")=TEXT((EDATE('Projektkostenkalkulation EP'!$B$8,8)+(AX$9-1)),"MM"),
             IF(
                        OR(
                                    TEXT((EDATE('Projektkostenkalkulation EP'!$B$8,8)+AX$9),"TTT") = "Sa",
                                    TEXT((EDATE('Projektkostenkalkulation EP'!$B$8,8)+AX$9),"TTT") = "So",
                                    IF(ISNA(VLOOKUP(EDATE('Projektkostenkalkulation EP'!$B$8,8)+AX$9,Datenquellen!$F$7:$H$45,3,FALSE))," ",VLOOKUP(EDATE('Projektkostenkalkulation EP'!$B$8,8)+AX$9,Datenquellen!$F$7:$H$45,3,FALSE))="X"
                                    ),
                          "X",
                          ""
                          ),
               "X"
            )</f>
        <v/>
      </c>
      <c r="AZ84" s="264" t="str">
        <f xml:space="preserve"> IF(TEXT((EDATE('Projektkostenkalkulation EP'!$B$8,8)+AY$9),"MM")=TEXT((EDATE('Projektkostenkalkulation EP'!$B$8,8)+(AY$9-1)),"MM"),
             IF(
                        OR(
                                    TEXT((EDATE('Projektkostenkalkulation EP'!$B$8,8)+AY$9),"TTT") = "Sa",
                                    TEXT((EDATE('Projektkostenkalkulation EP'!$B$8,8)+AY$9),"TTT") = "So",
                                    IF(ISNA(VLOOKUP(EDATE('Projektkostenkalkulation EP'!$B$8,8)+AY$9,Datenquellen!$F$7:$H$45,3,FALSE))," ",VLOOKUP(EDATE('Projektkostenkalkulation EP'!$B$8,8)+AY$9,Datenquellen!$F$7:$H$45,3,FALSE))="X"
                                    ),
                          "X",
                          ""
                          ),
               "X"
            )</f>
        <v>X</v>
      </c>
      <c r="BA84" s="264" t="str">
        <f xml:space="preserve"> IF(TEXT((EDATE('Projektkostenkalkulation EP'!$B$8,8)+AZ$9),"MM")=TEXT((EDATE('Projektkostenkalkulation EP'!$B$8,8)+(AZ$9-1)),"MM"),
             IF(
                        OR(
                                    TEXT((EDATE('Projektkostenkalkulation EP'!$B$8,8)+AZ$9),"TTT") = "Sa",
                                    TEXT((EDATE('Projektkostenkalkulation EP'!$B$8,8)+AZ$9),"TTT") = "So",
                                    IF(ISNA(VLOOKUP(EDATE('Projektkostenkalkulation EP'!$B$8,8)+AZ$9,Datenquellen!$F$7:$H$45,3,FALSE))," ",VLOOKUP(EDATE('Projektkostenkalkulation EP'!$B$8,8)+AZ$9,Datenquellen!$F$7:$H$45,3,FALSE))="X"
                                    ),
                          "X",
                          ""
                          ),
               "X"
            )</f>
        <v>X</v>
      </c>
      <c r="BB84" s="264" t="str">
        <f xml:space="preserve"> IF(TEXT((EDATE('Projektkostenkalkulation EP'!$B$8,8)+BA$9),"MM")=TEXT((EDATE('Projektkostenkalkulation EP'!$B$8,8)+(BA$9-1)),"MM"),
             IF(
                        OR(
                                    TEXT((EDATE('Projektkostenkalkulation EP'!$B$8,8)+BA$9),"TTT") = "Sa",
                                    TEXT((EDATE('Projektkostenkalkulation EP'!$B$8,8)+BA$9),"TTT") = "So",
                                    IF(ISNA(VLOOKUP(EDATE('Projektkostenkalkulation EP'!$B$8,8)+BA$9,Datenquellen!$F$7:$H$45,3,FALSE))," ",VLOOKUP(EDATE('Projektkostenkalkulation EP'!$B$8,8)+BA$9,Datenquellen!$F$7:$H$45,3,FALSE))="X"
                                    ),
                          "X",
                          ""
                          ),
               "X"
            )</f>
        <v/>
      </c>
      <c r="BC84" s="264" t="str">
        <f xml:space="preserve"> IF(TEXT((EDATE('Projektkostenkalkulation EP'!$B$8,8)+BB$9),"MM")=TEXT((EDATE('Projektkostenkalkulation EP'!$B$8,8)+(BB$9-1)),"MM"),
             IF(
                        OR(
                                    TEXT((EDATE('Projektkostenkalkulation EP'!$B$8,8)+BB$9),"TTT") = "Sa",
                                    TEXT((EDATE('Projektkostenkalkulation EP'!$B$8,8)+BB$9),"TTT") = "So",
                                    IF(ISNA(VLOOKUP(EDATE('Projektkostenkalkulation EP'!$B$8,8)+BB$9,Datenquellen!$F$7:$H$45,3,FALSE))," ",VLOOKUP(EDATE('Projektkostenkalkulation EP'!$B$8,8)+BB$9,Datenquellen!$F$7:$H$45,3,FALSE))="X"
                                    ),
                          "X",
                          ""
                          ),
               "X"
            )</f>
        <v/>
      </c>
      <c r="BD84" s="264" t="str">
        <f xml:space="preserve"> IF(TEXT((EDATE('Projektkostenkalkulation EP'!$B$8,8)+BC$9),"MM")=TEXT((EDATE('Projektkostenkalkulation EP'!$B$8,8)+(BC$9-1)),"MM"),
             IF(
                        OR(
                                    TEXT((EDATE('Projektkostenkalkulation EP'!$B$8,8)+BC$9),"TTT") = "Sa",
                                    TEXT((EDATE('Projektkostenkalkulation EP'!$B$8,8)+BC$9),"TTT") = "So",
                                    IF(ISNA(VLOOKUP(EDATE('Projektkostenkalkulation EP'!$B$8,8)+BC$9,Datenquellen!$F$7:$H$45,3,FALSE))," ",VLOOKUP(EDATE('Projektkostenkalkulation EP'!$B$8,8)+BC$9,Datenquellen!$F$7:$H$45,3,FALSE))="X"
                                    ),
                          "X",
                          ""
                          ),
               "X"
            )</f>
        <v/>
      </c>
      <c r="BE84" s="264" t="str">
        <f xml:space="preserve"> IF(TEXT((EDATE('Projektkostenkalkulation EP'!$B$8,8)+BD$9),"MM")=TEXT((EDATE('Projektkostenkalkulation EP'!$B$8,8)+(BD$9-1)),"MM"),
             IF(
                        OR(
                                    TEXT((EDATE('Projektkostenkalkulation EP'!$B$8,8)+BD$9),"TTT") = "Sa",
                                    TEXT((EDATE('Projektkostenkalkulation EP'!$B$8,8)+BD$9),"TTT") = "So",
                                    IF(ISNA(VLOOKUP(EDATE('Projektkostenkalkulation EP'!$B$8,8)+BD$9,Datenquellen!$F$7:$H$45,3,FALSE))," ",VLOOKUP(EDATE('Projektkostenkalkulation EP'!$B$8,8)+BD$9,Datenquellen!$F$7:$H$45,3,FALSE))="X"
                                    ),
                          "X",
                          ""
                          ),
               "X"
            )</f>
        <v/>
      </c>
      <c r="BF84" s="264" t="str">
        <f xml:space="preserve"> IF(TEXT((EDATE('Projektkostenkalkulation EP'!$B$8,8)+BE$9),"MM")=TEXT((EDATE('Projektkostenkalkulation EP'!$B$8,8)+(BE$9-1)),"MM"),
             IF(
                        OR(
                                    TEXT((EDATE('Projektkostenkalkulation EP'!$B$8,8)+BE$9),"TTT") = "Sa",
                                    TEXT((EDATE('Projektkostenkalkulation EP'!$B$8,8)+BE$9),"TTT") = "So",
                                    IF(ISNA(VLOOKUP(EDATE('Projektkostenkalkulation EP'!$B$8,8)+BE$9,Datenquellen!$F$7:$H$45,3,FALSE))," ",VLOOKUP(EDATE('Projektkostenkalkulation EP'!$B$8,8)+BE$9,Datenquellen!$F$7:$H$45,3,FALSE))="X"
                                    ),
                          "X",
                          ""
                          ),
               "X"
            )</f>
        <v/>
      </c>
      <c r="BG84" s="264" t="str">
        <f xml:space="preserve"> IF(TEXT((EDATE('Projektkostenkalkulation EP'!$B$8,8)+BF$9),"MM")=TEXT((EDATE('Projektkostenkalkulation EP'!$B$8,8)+(BF$9-1)),"MM"),
             IF(
                        OR(
                                    TEXT((EDATE('Projektkostenkalkulation EP'!$B$8,8)+BF$9),"TTT") = "Sa",
                                    TEXT((EDATE('Projektkostenkalkulation EP'!$B$8,8)+BF$9),"TTT") = "So",
                                    IF(ISNA(VLOOKUP(EDATE('Projektkostenkalkulation EP'!$B$8,8)+BF$9,Datenquellen!$F$7:$H$45,3,FALSE))," ",VLOOKUP(EDATE('Projektkostenkalkulation EP'!$B$8,8)+BF$9,Datenquellen!$F$7:$H$45,3,FALSE))="X"
                                    ),
                          "X",
                          ""
                          ),
               "X"
            )</f>
        <v>X</v>
      </c>
      <c r="BH84" s="264" t="str">
        <f xml:space="preserve"> IF(TEXT((EDATE('Projektkostenkalkulation EP'!$B$8,8)+BG$9),"MM")=TEXT((EDATE('Projektkostenkalkulation EP'!$B$8,8)+(BG$9-1)),"MM"),
             IF(
                        OR(
                                    TEXT((EDATE('Projektkostenkalkulation EP'!$B$8,8)+BG$9),"TTT") = "Sa",
                                    TEXT((EDATE('Projektkostenkalkulation EP'!$B$8,8)+BG$9),"TTT") = "So",
                                    IF(ISNA(VLOOKUP(EDATE('Projektkostenkalkulation EP'!$B$8,8)+BG$9,Datenquellen!$F$7:$H$45,3,FALSE))," ",VLOOKUP(EDATE('Projektkostenkalkulation EP'!$B$8,8)+BG$9,Datenquellen!$F$7:$H$45,3,FALSE))="X"
                                    ),
                          "X",
                          ""
                          ),
               "X"
            )</f>
        <v>X</v>
      </c>
      <c r="BI84" s="264" t="str">
        <f xml:space="preserve"> IF(TEXT((EDATE('Projektkostenkalkulation EP'!$B$8,8)+BH$9),"MM")=TEXT((EDATE('Projektkostenkalkulation EP'!$B$8,8)+(BH$9-1)),"MM"),
             IF(
                        OR(
                                    TEXT((EDATE('Projektkostenkalkulation EP'!$B$8,8)+BH$9),"TTT") = "Sa",
                                    TEXT((EDATE('Projektkostenkalkulation EP'!$B$8,8)+BH$9),"TTT") = "So",
                                    IF(ISNA(VLOOKUP(EDATE('Projektkostenkalkulation EP'!$B$8,8)+BH$9,Datenquellen!$F$7:$H$45,3,FALSE))," ",VLOOKUP(EDATE('Projektkostenkalkulation EP'!$B$8,8)+BH$9,Datenquellen!$F$7:$H$45,3,FALSE))="X"
                                    ),
                          "X",
                          ""
                          ),
               "X"
            )</f>
        <v/>
      </c>
      <c r="BJ84" s="264" t="str">
        <f xml:space="preserve"> IF(TEXT((EDATE('Projektkostenkalkulation EP'!$B$8,8)+BI$9),"MM")=TEXT((EDATE('Projektkostenkalkulation EP'!$B$8,8)+(BI$9-1)),"MM"),
             IF(
                        OR(
                                    TEXT((EDATE('Projektkostenkalkulation EP'!$B$8,8)+BI$9),"TTT") = "Sa",
                                    TEXT((EDATE('Projektkostenkalkulation EP'!$B$8,8)+BI$9),"TTT") = "So",
                                    IF(ISNA(VLOOKUP(EDATE('Projektkostenkalkulation EP'!$B$8,8)+BI$9,Datenquellen!$F$7:$H$45,3,FALSE))," ",VLOOKUP(EDATE('Projektkostenkalkulation EP'!$B$8,8)+BI$9,Datenquellen!$F$7:$H$45,3,FALSE))="X"
                                    ),
                          "X",
                          ""
                          ),
               "X"
            )</f>
        <v/>
      </c>
      <c r="BK84" s="264" t="str">
        <f xml:space="preserve"> IF(TEXT((EDATE('Projektkostenkalkulation EP'!$B$8,8)+BJ$9),"MM")=TEXT((EDATE('Projektkostenkalkulation EP'!$B$8,8)+(BJ$9-1)),"MM"),
             IF(
                        OR(
                                    TEXT((EDATE('Projektkostenkalkulation EP'!$B$8,8)+BJ$9),"TTT") = "Sa",
                                    TEXT((EDATE('Projektkostenkalkulation EP'!$B$8,8)+BJ$9),"TTT") = "So",
                                    IF(ISNA(VLOOKUP(EDATE('Projektkostenkalkulation EP'!$B$8,8)+BJ$9,Datenquellen!$F$7:$H$45,3,FALSE))," ",VLOOKUP(EDATE('Projektkostenkalkulation EP'!$B$8,8)+BJ$9,Datenquellen!$F$7:$H$45,3,FALSE))="X"
                                    ),
                          "X",
                          ""
                          ),
               "X"
            )</f>
        <v/>
      </c>
      <c r="BL84" s="264" t="str">
        <f xml:space="preserve"> IF(TEXT((EDATE('Projektkostenkalkulation EP'!$B$8,8)+BK$9),"MM")=TEXT((EDATE('Projektkostenkalkulation EP'!$B$8,8)+(BK$9-1)),"MM"),
             IF(
                        OR(
                                    TEXT((EDATE('Projektkostenkalkulation EP'!$B$8,8)+BK$9),"TTT") = "Sa",
                                    TEXT((EDATE('Projektkostenkalkulation EP'!$B$8,8)+BK$9),"TTT") = "So",
                                    IF(ISNA(VLOOKUP(EDATE('Projektkostenkalkulation EP'!$B$8,8)+BK$9,Datenquellen!$F$7:$H$45,3,FALSE))," ",VLOOKUP(EDATE('Projektkostenkalkulation EP'!$B$8,8)+BK$9,Datenquellen!$F$7:$H$45,3,FALSE))="X"
                                    ),
                          "X",
                          ""
                          ),
               "X"
            )</f>
        <v/>
      </c>
      <c r="BM84" s="264" t="str">
        <f xml:space="preserve"> IF(TEXT((EDATE('Projektkostenkalkulation EP'!$B$8,8)+BL$9),"MM")=TEXT((EDATE('Projektkostenkalkulation EP'!$B$8,8)+(BL$9-1)),"MM"),
             IF(
                        OR(
                                    TEXT((EDATE('Projektkostenkalkulation EP'!$B$8,8)+BL$9),"TTT") = "Sa",
                                    TEXT((EDATE('Projektkostenkalkulation EP'!$B$8,8)+BL$9),"TTT") = "So",
                                    IF(ISNA(VLOOKUP(EDATE('Projektkostenkalkulation EP'!$B$8,8)+BL$9,Datenquellen!$F$7:$H$45,3,FALSE))," ",VLOOKUP(EDATE('Projektkostenkalkulation EP'!$B$8,8)+BL$9,Datenquellen!$F$7:$H$45,3,FALSE))="X"
                                    ),
                          "X",
                          ""
                          ),
               "X"
            )</f>
        <v/>
      </c>
      <c r="BN84" s="264" t="str">
        <f xml:space="preserve"> IF(TEXT((EDATE('Projektkostenkalkulation EP'!$B$8,8)+BM$9),"MM")=TEXT((EDATE('Projektkostenkalkulation EP'!$B$8,8)+(BM$9-1)),"MM"),
             IF(
                        OR(
                                    TEXT((EDATE('Projektkostenkalkulation EP'!$B$8,8)+BM$9),"TTT") = "Sa",
                                    TEXT((EDATE('Projektkostenkalkulation EP'!$B$8,8)+BM$9),"TTT") = "So",
                                    IF(ISNA(VLOOKUP(EDATE('Projektkostenkalkulation EP'!$B$8,8)+BM$9,Datenquellen!$F$7:$H$45,3,FALSE))," ",VLOOKUP(EDATE('Projektkostenkalkulation EP'!$B$8,8)+BM$9,Datenquellen!$F$7:$H$45,3,FALSE))="X"
                                    ),
                          "X",
                          ""
                          ),
               "X"
            )</f>
        <v>X</v>
      </c>
      <c r="BO84" s="264" t="str">
        <f xml:space="preserve"> IF(TEXT((EDATE('Projektkostenkalkulation EP'!$B$8,8)+BN$9),"MM")=TEXT((EDATE('Projektkostenkalkulation EP'!$B$8,8)+(BN$9-1)),"MM"),
             IF(
                        OR(
                                    TEXT((EDATE('Projektkostenkalkulation EP'!$B$8,8)+BN$9),"TTT") = "Sa",
                                    TEXT((EDATE('Projektkostenkalkulation EP'!$B$8,8)+BN$9),"TTT") = "So",
                                    IF(ISNA(VLOOKUP(EDATE('Projektkostenkalkulation EP'!$B$8,8)+BN$9,Datenquellen!$F$7:$H$45,3,FALSE))," ",VLOOKUP(EDATE('Projektkostenkalkulation EP'!$B$8,8)+BN$9,Datenquellen!$F$7:$H$45,3,FALSE))="X"
                                    ),
                          "X",
                          ""
                          ),
               "X"
            )</f>
        <v>X</v>
      </c>
      <c r="BP84" s="264" t="str">
        <f xml:space="preserve"> IF(TEXT((EDATE('Projektkostenkalkulation EP'!$B$8,8)+BO$9),"MM")=TEXT((EDATE('Projektkostenkalkulation EP'!$B$8,8)+(BO$9-1)),"MM"),
             IF(
                        OR(
                                    TEXT((EDATE('Projektkostenkalkulation EP'!$B$8,8)+BO$9),"TTT") = "Sa",
                                    TEXT((EDATE('Projektkostenkalkulation EP'!$B$8,8)+BO$9),"TTT") = "So",
                                    IF(ISNA(VLOOKUP(EDATE('Projektkostenkalkulation EP'!$B$8,8)+BO$9,Datenquellen!$F$7:$H$45,3,FALSE))," ",VLOOKUP(EDATE('Projektkostenkalkulation EP'!$B$8,8)+BO$9,Datenquellen!$F$7:$H$45,3,FALSE))="X"
                                    ),
                          "X",
                          ""
                          ),
               "X"
            )</f>
        <v/>
      </c>
      <c r="BQ84" s="265" t="str">
        <f xml:space="preserve"> IF(TEXT((EDATE('Projektkostenkalkulation EP'!$B$8,8)+BP$9),"MM")=TEXT((EDATE('Projektkostenkalkulation EP'!$B$8,8)+(BP$9-1)),"MM"),
             IF(
                        OR(
                                    TEXT((EDATE('Projektkostenkalkulation EP'!$B$8,8)+BP$9),"TTT") = "Sa",
                                    TEXT((EDATE('Projektkostenkalkulation EP'!$B$8,8)+BP$9),"TTT") = "So",
                                    IF(ISNA(VLOOKUP(EDATE('Projektkostenkalkulation EP'!$B$8,8)+BP$9,Datenquellen!$F$7:$H$45,3,FALSE))," ",VLOOKUP(EDATE('Projektkostenkalkulation EP'!$B$8,8)+BP$9,Datenquellen!$F$7:$H$45,3,FALSE))="X"
                                    ),
                          "X",
                          ""
                          ),
               "X"
            )</f>
        <v>X</v>
      </c>
      <c r="BR84" s="229"/>
      <c r="BS84" s="230"/>
      <c r="BT84" s="475"/>
      <c r="BU84" s="477" t="str">
        <f>TEXT(EDATE('Projektkostenkalkulation EP'!$B$8,8),"MMMM")</f>
        <v>September</v>
      </c>
      <c r="BV84" s="263"/>
      <c r="BW84" s="264" t="str">
        <f>IF(
            OR(
                     TEXT(EDATE('Projektkostenkalkulation EP'!$B$8,8),"TTT") = "Sa",
                     TEXT(EDATE('Projektkostenkalkulation EP'!$B$8,8),"TTT") = "So",
                     IF(ISNA(VLOOKUP(EDATE('Projektkostenkalkulation EP'!$B$8,8),Datenquellen!$F$7:$H$45,3,FALSE))," ",VLOOKUP(EDATE('Projektkostenkalkulation EP'!$B$8,8),Datenquellen!$F$7:$H$45,3,FALSE))="X"
                            ),
                    "X",
                    ""
            )</f>
        <v>X</v>
      </c>
      <c r="BX84" s="264" t="str">
        <f xml:space="preserve"> IF(TEXT((EDATE('Projektkostenkalkulation EP'!$B$8,8)+BW$9),"MM")=TEXT((EDATE('Projektkostenkalkulation EP'!$B$8,8)+(BW$9-1)),"MM"),
             IF(
                        OR(
                                    TEXT((EDATE('Projektkostenkalkulation EP'!$B$8,8)+BW$9),"TTT") = "Sa",
                                    TEXT((EDATE('Projektkostenkalkulation EP'!$B$8,8)+BW$9),"TTT") = "So",
                                    IF(ISNA(VLOOKUP(EDATE('Projektkostenkalkulation EP'!$B$8,8)+BW$9,Datenquellen!$F$7:$H$45,3,FALSE))," ",VLOOKUP(EDATE('Projektkostenkalkulation EP'!$B$8,8)+BW$9,Datenquellen!$F$7:$H$45,3,FALSE))="X"
                                    ),
                          "X",
                          ""
                          ),
               "X"
            )</f>
        <v/>
      </c>
      <c r="BY84" s="264" t="str">
        <f xml:space="preserve"> IF(TEXT((EDATE('Projektkostenkalkulation EP'!$B$8,8)+BX$9),"MM")=TEXT((EDATE('Projektkostenkalkulation EP'!$B$8,8)+(BX$9-1)),"MM"),
             IF(
                        OR(
                                    TEXT((EDATE('Projektkostenkalkulation EP'!$B$8,8)+BX$9),"TTT") = "Sa",
                                    TEXT((EDATE('Projektkostenkalkulation EP'!$B$8,8)+BX$9),"TTT") = "So",
                                    IF(ISNA(VLOOKUP(EDATE('Projektkostenkalkulation EP'!$B$8,8)+BX$9,Datenquellen!$F$7:$H$45,3,FALSE))," ",VLOOKUP(EDATE('Projektkostenkalkulation EP'!$B$8,8)+BX$9,Datenquellen!$F$7:$H$45,3,FALSE))="X"
                                    ),
                          "X",
                          ""
                          ),
               "X"
            )</f>
        <v/>
      </c>
      <c r="BZ84" s="264" t="str">
        <f xml:space="preserve"> IF(TEXT((EDATE('Projektkostenkalkulation EP'!$B$8,8)+BY$9),"MM")=TEXT((EDATE('Projektkostenkalkulation EP'!$B$8,8)+(BY$9-1)),"MM"),
             IF(
                        OR(
                                    TEXT((EDATE('Projektkostenkalkulation EP'!$B$8,8)+BY$9),"TTT") = "Sa",
                                    TEXT((EDATE('Projektkostenkalkulation EP'!$B$8,8)+BY$9),"TTT") = "So",
                                    IF(ISNA(VLOOKUP(EDATE('Projektkostenkalkulation EP'!$B$8,8)+BY$9,Datenquellen!$F$7:$H$45,3,FALSE))," ",VLOOKUP(EDATE('Projektkostenkalkulation EP'!$B$8,8)+BY$9,Datenquellen!$F$7:$H$45,3,FALSE))="X"
                                    ),
                          "X",
                          ""
                          ),
               "X"
            )</f>
        <v/>
      </c>
      <c r="CA84" s="264" t="str">
        <f xml:space="preserve"> IF(TEXT((EDATE('Projektkostenkalkulation EP'!$B$8,8)+BZ$9),"MM")=TEXT((EDATE('Projektkostenkalkulation EP'!$B$8,8)+(BZ$9-1)),"MM"),
             IF(
                        OR(
                                    TEXT((EDATE('Projektkostenkalkulation EP'!$B$8,8)+BZ$9),"TTT") = "Sa",
                                    TEXT((EDATE('Projektkostenkalkulation EP'!$B$8,8)+BZ$9),"TTT") = "So",
                                    IF(ISNA(VLOOKUP(EDATE('Projektkostenkalkulation EP'!$B$8,8)+BZ$9,Datenquellen!$F$7:$H$45,3,FALSE))," ",VLOOKUP(EDATE('Projektkostenkalkulation EP'!$B$8,8)+BZ$9,Datenquellen!$F$7:$H$45,3,FALSE))="X"
                                    ),
                          "X",
                          ""
                          ),
               "X"
            )</f>
        <v/>
      </c>
      <c r="CB84" s="264" t="str">
        <f xml:space="preserve"> IF(TEXT((EDATE('Projektkostenkalkulation EP'!$B$8,8)+CA$9),"MM")=TEXT((EDATE('Projektkostenkalkulation EP'!$B$8,8)+(CA$9-1)),"MM"),
             IF(
                        OR(
                                    TEXT((EDATE('Projektkostenkalkulation EP'!$B$8,8)+CA$9),"TTT") = "Sa",
                                    TEXT((EDATE('Projektkostenkalkulation EP'!$B$8,8)+CA$9),"TTT") = "So",
                                    IF(ISNA(VLOOKUP(EDATE('Projektkostenkalkulation EP'!$B$8,8)+CA$9,Datenquellen!$F$7:$H$45,3,FALSE))," ",VLOOKUP(EDATE('Projektkostenkalkulation EP'!$B$8,8)+CA$9,Datenquellen!$F$7:$H$45,3,FALSE))="X"
                                    ),
                          "X",
                          ""
                          ),
               "X"
            )</f>
        <v/>
      </c>
      <c r="CC84" s="264" t="str">
        <f xml:space="preserve"> IF(TEXT((EDATE('Projektkostenkalkulation EP'!$B$8,8)+CB$9),"MM")=TEXT((EDATE('Projektkostenkalkulation EP'!$B$8,8)+(CB$9-1)),"MM"),
             IF(
                        OR(
                                    TEXT((EDATE('Projektkostenkalkulation EP'!$B$8,8)+CB$9),"TTT") = "Sa",
                                    TEXT((EDATE('Projektkostenkalkulation EP'!$B$8,8)+CB$9),"TTT") = "So",
                                    IF(ISNA(VLOOKUP(EDATE('Projektkostenkalkulation EP'!$B$8,8)+CB$9,Datenquellen!$F$7:$H$45,3,FALSE))," ",VLOOKUP(EDATE('Projektkostenkalkulation EP'!$B$8,8)+CB$9,Datenquellen!$F$7:$H$45,3,FALSE))="X"
                                    ),
                          "X",
                          ""
                          ),
               "X"
            )</f>
        <v>X</v>
      </c>
      <c r="CD84" s="264" t="str">
        <f xml:space="preserve"> IF(TEXT((EDATE('Projektkostenkalkulation EP'!$B$8,8)+CC$9),"MM")=TEXT((EDATE('Projektkostenkalkulation EP'!$B$8,8)+(CC$9-1)),"MM"),
             IF(
                        OR(
                                    TEXT((EDATE('Projektkostenkalkulation EP'!$B$8,8)+CC$9),"TTT") = "Sa",
                                    TEXT((EDATE('Projektkostenkalkulation EP'!$B$8,8)+CC$9),"TTT") = "So",
                                    IF(ISNA(VLOOKUP(EDATE('Projektkostenkalkulation EP'!$B$8,8)+CC$9,Datenquellen!$F$7:$H$45,3,FALSE))," ",VLOOKUP(EDATE('Projektkostenkalkulation EP'!$B$8,8)+CC$9,Datenquellen!$F$7:$H$45,3,FALSE))="X"
                                    ),
                          "X",
                          ""
                          ),
               "X"
            )</f>
        <v>X</v>
      </c>
      <c r="CE84" s="264" t="str">
        <f xml:space="preserve"> IF(TEXT((EDATE('Projektkostenkalkulation EP'!$B$8,8)+CD$9),"MM")=TEXT((EDATE('Projektkostenkalkulation EP'!$B$8,8)+(CD$9-1)),"MM"),
             IF(
                        OR(
                                    TEXT((EDATE('Projektkostenkalkulation EP'!$B$8,8)+CD$9),"TTT") = "Sa",
                                    TEXT((EDATE('Projektkostenkalkulation EP'!$B$8,8)+CD$9),"TTT") = "So",
                                    IF(ISNA(VLOOKUP(EDATE('Projektkostenkalkulation EP'!$B$8,8)+CD$9,Datenquellen!$F$7:$H$45,3,FALSE))," ",VLOOKUP(EDATE('Projektkostenkalkulation EP'!$B$8,8)+CD$9,Datenquellen!$F$7:$H$45,3,FALSE))="X"
                                    ),
                          "X",
                          ""
                          ),
               "X"
            )</f>
        <v/>
      </c>
      <c r="CF84" s="264" t="str">
        <f xml:space="preserve"> IF(TEXT((EDATE('Projektkostenkalkulation EP'!$B$8,8)+CE$9),"MM")=TEXT((EDATE('Projektkostenkalkulation EP'!$B$8,8)+(CE$9-1)),"MM"),
             IF(
                        OR(
                                    TEXT((EDATE('Projektkostenkalkulation EP'!$B$8,8)+CE$9),"TTT") = "Sa",
                                    TEXT((EDATE('Projektkostenkalkulation EP'!$B$8,8)+CE$9),"TTT") = "So",
                                    IF(ISNA(VLOOKUP(EDATE('Projektkostenkalkulation EP'!$B$8,8)+CE$9,Datenquellen!$F$7:$H$45,3,FALSE))," ",VLOOKUP(EDATE('Projektkostenkalkulation EP'!$B$8,8)+CE$9,Datenquellen!$F$7:$H$45,3,FALSE))="X"
                                    ),
                          "X",
                          ""
                          ),
               "X"
            )</f>
        <v/>
      </c>
      <c r="CG84" s="264" t="str">
        <f xml:space="preserve"> IF(TEXT((EDATE('Projektkostenkalkulation EP'!$B$8,8)+CF$9),"MM")=TEXT((EDATE('Projektkostenkalkulation EP'!$B$8,8)+(CF$9-1)),"MM"),
             IF(
                        OR(
                                    TEXT((EDATE('Projektkostenkalkulation EP'!$B$8,8)+CF$9),"TTT") = "Sa",
                                    TEXT((EDATE('Projektkostenkalkulation EP'!$B$8,8)+CF$9),"TTT") = "So",
                                    IF(ISNA(VLOOKUP(EDATE('Projektkostenkalkulation EP'!$B$8,8)+CF$9,Datenquellen!$F$7:$H$45,3,FALSE))," ",VLOOKUP(EDATE('Projektkostenkalkulation EP'!$B$8,8)+CF$9,Datenquellen!$F$7:$H$45,3,FALSE))="X"
                                    ),
                          "X",
                          ""
                          ),
               "X"
            )</f>
        <v/>
      </c>
      <c r="CH84" s="264" t="str">
        <f xml:space="preserve"> IF(TEXT((EDATE('Projektkostenkalkulation EP'!$B$8,8)+CG$9),"MM")=TEXT((EDATE('Projektkostenkalkulation EP'!$B$8,8)+(CG$9-1)),"MM"),
             IF(
                        OR(
                                    TEXT((EDATE('Projektkostenkalkulation EP'!$B$8,8)+CG$9),"TTT") = "Sa",
                                    TEXT((EDATE('Projektkostenkalkulation EP'!$B$8,8)+CG$9),"TTT") = "So",
                                    IF(ISNA(VLOOKUP(EDATE('Projektkostenkalkulation EP'!$B$8,8)+CG$9,Datenquellen!$F$7:$H$45,3,FALSE))," ",VLOOKUP(EDATE('Projektkostenkalkulation EP'!$B$8,8)+CG$9,Datenquellen!$F$7:$H$45,3,FALSE))="X"
                                    ),
                          "X",
                          ""
                          ),
               "X"
            )</f>
        <v/>
      </c>
      <c r="CI84" s="264" t="str">
        <f xml:space="preserve"> IF(TEXT((EDATE('Projektkostenkalkulation EP'!$B$8,8)+CH$9),"MM")=TEXT((EDATE('Projektkostenkalkulation EP'!$B$8,8)+(CH$9-1)),"MM"),
             IF(
                        OR(
                                    TEXT((EDATE('Projektkostenkalkulation EP'!$B$8,8)+CH$9),"TTT") = "Sa",
                                    TEXT((EDATE('Projektkostenkalkulation EP'!$B$8,8)+CH$9),"TTT") = "So",
                                    IF(ISNA(VLOOKUP(EDATE('Projektkostenkalkulation EP'!$B$8,8)+CH$9,Datenquellen!$F$7:$H$45,3,FALSE))," ",VLOOKUP(EDATE('Projektkostenkalkulation EP'!$B$8,8)+CH$9,Datenquellen!$F$7:$H$45,3,FALSE))="X"
                                    ),
                          "X",
                          ""
                          ),
               "X"
            )</f>
        <v/>
      </c>
      <c r="CJ84" s="264" t="str">
        <f xml:space="preserve"> IF(TEXT((EDATE('Projektkostenkalkulation EP'!$B$8,8)+CI$9),"MM")=TEXT((EDATE('Projektkostenkalkulation EP'!$B$8,8)+(CI$9-1)),"MM"),
             IF(
                        OR(
                                    TEXT((EDATE('Projektkostenkalkulation EP'!$B$8,8)+CI$9),"TTT") = "Sa",
                                    TEXT((EDATE('Projektkostenkalkulation EP'!$B$8,8)+CI$9),"TTT") = "So",
                                    IF(ISNA(VLOOKUP(EDATE('Projektkostenkalkulation EP'!$B$8,8)+CI$9,Datenquellen!$F$7:$H$45,3,FALSE))," ",VLOOKUP(EDATE('Projektkostenkalkulation EP'!$B$8,8)+CI$9,Datenquellen!$F$7:$H$45,3,FALSE))="X"
                                    ),
                          "X",
                          ""
                          ),
               "X"
            )</f>
        <v>X</v>
      </c>
      <c r="CK84" s="264" t="str">
        <f xml:space="preserve"> IF(TEXT((EDATE('Projektkostenkalkulation EP'!$B$8,8)+CJ$9),"MM")=TEXT((EDATE('Projektkostenkalkulation EP'!$B$8,8)+(CJ$9-1)),"MM"),
             IF(
                        OR(
                                    TEXT((EDATE('Projektkostenkalkulation EP'!$B$8,8)+CJ$9),"TTT") = "Sa",
                                    TEXT((EDATE('Projektkostenkalkulation EP'!$B$8,8)+CJ$9),"TTT") = "So",
                                    IF(ISNA(VLOOKUP(EDATE('Projektkostenkalkulation EP'!$B$8,8)+CJ$9,Datenquellen!$F$7:$H$45,3,FALSE))," ",VLOOKUP(EDATE('Projektkostenkalkulation EP'!$B$8,8)+CJ$9,Datenquellen!$F$7:$H$45,3,FALSE))="X"
                                    ),
                          "X",
                          ""
                          ),
               "X"
            )</f>
        <v>X</v>
      </c>
      <c r="CL84" s="264" t="str">
        <f xml:space="preserve"> IF(TEXT((EDATE('Projektkostenkalkulation EP'!$B$8,8)+CK$9),"MM")=TEXT((EDATE('Projektkostenkalkulation EP'!$B$8,8)+(CK$9-1)),"MM"),
             IF(
                        OR(
                                    TEXT((EDATE('Projektkostenkalkulation EP'!$B$8,8)+CK$9),"TTT") = "Sa",
                                    TEXT((EDATE('Projektkostenkalkulation EP'!$B$8,8)+CK$9),"TTT") = "So",
                                    IF(ISNA(VLOOKUP(EDATE('Projektkostenkalkulation EP'!$B$8,8)+CK$9,Datenquellen!$F$7:$H$45,3,FALSE))," ",VLOOKUP(EDATE('Projektkostenkalkulation EP'!$B$8,8)+CK$9,Datenquellen!$F$7:$H$45,3,FALSE))="X"
                                    ),
                          "X",
                          ""
                          ),
               "X"
            )</f>
        <v/>
      </c>
      <c r="CM84" s="264" t="str">
        <f xml:space="preserve"> IF(TEXT((EDATE('Projektkostenkalkulation EP'!$B$8,8)+CL$9),"MM")=TEXT((EDATE('Projektkostenkalkulation EP'!$B$8,8)+(CL$9-1)),"MM"),
             IF(
                        OR(
                                    TEXT((EDATE('Projektkostenkalkulation EP'!$B$8,8)+CL$9),"TTT") = "Sa",
                                    TEXT((EDATE('Projektkostenkalkulation EP'!$B$8,8)+CL$9),"TTT") = "So",
                                    IF(ISNA(VLOOKUP(EDATE('Projektkostenkalkulation EP'!$B$8,8)+CL$9,Datenquellen!$F$7:$H$45,3,FALSE))," ",VLOOKUP(EDATE('Projektkostenkalkulation EP'!$B$8,8)+CL$9,Datenquellen!$F$7:$H$45,3,FALSE))="X"
                                    ),
                          "X",
                          ""
                          ),
               "X"
            )</f>
        <v/>
      </c>
      <c r="CN84" s="264" t="str">
        <f xml:space="preserve"> IF(TEXT((EDATE('Projektkostenkalkulation EP'!$B$8,8)+CM$9),"MM")=TEXT((EDATE('Projektkostenkalkulation EP'!$B$8,8)+(CM$9-1)),"MM"),
             IF(
                        OR(
                                    TEXT((EDATE('Projektkostenkalkulation EP'!$B$8,8)+CM$9),"TTT") = "Sa",
                                    TEXT((EDATE('Projektkostenkalkulation EP'!$B$8,8)+CM$9),"TTT") = "So",
                                    IF(ISNA(VLOOKUP(EDATE('Projektkostenkalkulation EP'!$B$8,8)+CM$9,Datenquellen!$F$7:$H$45,3,FALSE))," ",VLOOKUP(EDATE('Projektkostenkalkulation EP'!$B$8,8)+CM$9,Datenquellen!$F$7:$H$45,3,FALSE))="X"
                                    ),
                          "X",
                          ""
                          ),
               "X"
            )</f>
        <v/>
      </c>
      <c r="CO84" s="264" t="str">
        <f xml:space="preserve"> IF(TEXT((EDATE('Projektkostenkalkulation EP'!$B$8,8)+CN$9),"MM")=TEXT((EDATE('Projektkostenkalkulation EP'!$B$8,8)+(CN$9-1)),"MM"),
             IF(
                        OR(
                                    TEXT((EDATE('Projektkostenkalkulation EP'!$B$8,8)+CN$9),"TTT") = "Sa",
                                    TEXT((EDATE('Projektkostenkalkulation EP'!$B$8,8)+CN$9),"TTT") = "So",
                                    IF(ISNA(VLOOKUP(EDATE('Projektkostenkalkulation EP'!$B$8,8)+CN$9,Datenquellen!$F$7:$H$45,3,FALSE))," ",VLOOKUP(EDATE('Projektkostenkalkulation EP'!$B$8,8)+CN$9,Datenquellen!$F$7:$H$45,3,FALSE))="X"
                                    ),
                          "X",
                          ""
                          ),
               "X"
            )</f>
        <v/>
      </c>
      <c r="CP84" s="264" t="str">
        <f xml:space="preserve"> IF(TEXT((EDATE('Projektkostenkalkulation EP'!$B$8,8)+CO$9),"MM")=TEXT((EDATE('Projektkostenkalkulation EP'!$B$8,8)+(CO$9-1)),"MM"),
             IF(
                        OR(
                                    TEXT((EDATE('Projektkostenkalkulation EP'!$B$8,8)+CO$9),"TTT") = "Sa",
                                    TEXT((EDATE('Projektkostenkalkulation EP'!$B$8,8)+CO$9),"TTT") = "So",
                                    IF(ISNA(VLOOKUP(EDATE('Projektkostenkalkulation EP'!$B$8,8)+CO$9,Datenquellen!$F$7:$H$45,3,FALSE))," ",VLOOKUP(EDATE('Projektkostenkalkulation EP'!$B$8,8)+CO$9,Datenquellen!$F$7:$H$45,3,FALSE))="X"
                                    ),
                          "X",
                          ""
                          ),
               "X"
            )</f>
        <v/>
      </c>
      <c r="CQ84" s="264" t="str">
        <f xml:space="preserve"> IF(TEXT((EDATE('Projektkostenkalkulation EP'!$B$8,8)+CP$9),"MM")=TEXT((EDATE('Projektkostenkalkulation EP'!$B$8,8)+(CP$9-1)),"MM"),
             IF(
                        OR(
                                    TEXT((EDATE('Projektkostenkalkulation EP'!$B$8,8)+CP$9),"TTT") = "Sa",
                                    TEXT((EDATE('Projektkostenkalkulation EP'!$B$8,8)+CP$9),"TTT") = "So",
                                    IF(ISNA(VLOOKUP(EDATE('Projektkostenkalkulation EP'!$B$8,8)+CP$9,Datenquellen!$F$7:$H$45,3,FALSE))," ",VLOOKUP(EDATE('Projektkostenkalkulation EP'!$B$8,8)+CP$9,Datenquellen!$F$7:$H$45,3,FALSE))="X"
                                    ),
                          "X",
                          ""
                          ),
               "X"
            )</f>
        <v>X</v>
      </c>
      <c r="CR84" s="264" t="str">
        <f xml:space="preserve"> IF(TEXT((EDATE('Projektkostenkalkulation EP'!$B$8,8)+CQ$9),"MM")=TEXT((EDATE('Projektkostenkalkulation EP'!$B$8,8)+(CQ$9-1)),"MM"),
             IF(
                        OR(
                                    TEXT((EDATE('Projektkostenkalkulation EP'!$B$8,8)+CQ$9),"TTT") = "Sa",
                                    TEXT((EDATE('Projektkostenkalkulation EP'!$B$8,8)+CQ$9),"TTT") = "So",
                                    IF(ISNA(VLOOKUP(EDATE('Projektkostenkalkulation EP'!$B$8,8)+CQ$9,Datenquellen!$F$7:$H$45,3,FALSE))," ",VLOOKUP(EDATE('Projektkostenkalkulation EP'!$B$8,8)+CQ$9,Datenquellen!$F$7:$H$45,3,FALSE))="X"
                                    ),
                          "X",
                          ""
                          ),
               "X"
            )</f>
        <v>X</v>
      </c>
      <c r="CS84" s="264" t="str">
        <f xml:space="preserve"> IF(TEXT((EDATE('Projektkostenkalkulation EP'!$B$8,8)+CR$9),"MM")=TEXT((EDATE('Projektkostenkalkulation EP'!$B$8,8)+(CR$9-1)),"MM"),
             IF(
                        OR(
                                    TEXT((EDATE('Projektkostenkalkulation EP'!$B$8,8)+CR$9),"TTT") = "Sa",
                                    TEXT((EDATE('Projektkostenkalkulation EP'!$B$8,8)+CR$9),"TTT") = "So",
                                    IF(ISNA(VLOOKUP(EDATE('Projektkostenkalkulation EP'!$B$8,8)+CR$9,Datenquellen!$F$7:$H$45,3,FALSE))," ",VLOOKUP(EDATE('Projektkostenkalkulation EP'!$B$8,8)+CR$9,Datenquellen!$F$7:$H$45,3,FALSE))="X"
                                    ),
                          "X",
                          ""
                          ),
               "X"
            )</f>
        <v/>
      </c>
      <c r="CT84" s="264" t="str">
        <f xml:space="preserve"> IF(TEXT((EDATE('Projektkostenkalkulation EP'!$B$8,8)+CS$9),"MM")=TEXT((EDATE('Projektkostenkalkulation EP'!$B$8,8)+(CS$9-1)),"MM"),
             IF(
                        OR(
                                    TEXT((EDATE('Projektkostenkalkulation EP'!$B$8,8)+CS$9),"TTT") = "Sa",
                                    TEXT((EDATE('Projektkostenkalkulation EP'!$B$8,8)+CS$9),"TTT") = "So",
                                    IF(ISNA(VLOOKUP(EDATE('Projektkostenkalkulation EP'!$B$8,8)+CS$9,Datenquellen!$F$7:$H$45,3,FALSE))," ",VLOOKUP(EDATE('Projektkostenkalkulation EP'!$B$8,8)+CS$9,Datenquellen!$F$7:$H$45,3,FALSE))="X"
                                    ),
                          "X",
                          ""
                          ),
               "X"
            )</f>
        <v/>
      </c>
      <c r="CU84" s="264" t="str">
        <f xml:space="preserve"> IF(TEXT((EDATE('Projektkostenkalkulation EP'!$B$8,8)+CT$9),"MM")=TEXT((EDATE('Projektkostenkalkulation EP'!$B$8,8)+(CT$9-1)),"MM"),
             IF(
                        OR(
                                    TEXT((EDATE('Projektkostenkalkulation EP'!$B$8,8)+CT$9),"TTT") = "Sa",
                                    TEXT((EDATE('Projektkostenkalkulation EP'!$B$8,8)+CT$9),"TTT") = "So",
                                    IF(ISNA(VLOOKUP(EDATE('Projektkostenkalkulation EP'!$B$8,8)+CT$9,Datenquellen!$F$7:$H$45,3,FALSE))," ",VLOOKUP(EDATE('Projektkostenkalkulation EP'!$B$8,8)+CT$9,Datenquellen!$F$7:$H$45,3,FALSE))="X"
                                    ),
                          "X",
                          ""
                          ),
               "X"
            )</f>
        <v/>
      </c>
      <c r="CV84" s="264" t="str">
        <f xml:space="preserve"> IF(TEXT((EDATE('Projektkostenkalkulation EP'!$B$8,8)+CU$9),"MM")=TEXT((EDATE('Projektkostenkalkulation EP'!$B$8,8)+(CU$9-1)),"MM"),
             IF(
                        OR(
                                    TEXT((EDATE('Projektkostenkalkulation EP'!$B$8,8)+CU$9),"TTT") = "Sa",
                                    TEXT((EDATE('Projektkostenkalkulation EP'!$B$8,8)+CU$9),"TTT") = "So",
                                    IF(ISNA(VLOOKUP(EDATE('Projektkostenkalkulation EP'!$B$8,8)+CU$9,Datenquellen!$F$7:$H$45,3,FALSE))," ",VLOOKUP(EDATE('Projektkostenkalkulation EP'!$B$8,8)+CU$9,Datenquellen!$F$7:$H$45,3,FALSE))="X"
                                    ),
                          "X",
                          ""
                          ),
               "X"
            )</f>
        <v/>
      </c>
      <c r="CW84" s="264" t="str">
        <f xml:space="preserve"> IF(TEXT((EDATE('Projektkostenkalkulation EP'!$B$8,8)+CV$9),"MM")=TEXT((EDATE('Projektkostenkalkulation EP'!$B$8,8)+(CV$9-1)),"MM"),
             IF(
                        OR(
                                    TEXT((EDATE('Projektkostenkalkulation EP'!$B$8,8)+CV$9),"TTT") = "Sa",
                                    TEXT((EDATE('Projektkostenkalkulation EP'!$B$8,8)+CV$9),"TTT") = "So",
                                    IF(ISNA(VLOOKUP(EDATE('Projektkostenkalkulation EP'!$B$8,8)+CV$9,Datenquellen!$F$7:$H$45,3,FALSE))," ",VLOOKUP(EDATE('Projektkostenkalkulation EP'!$B$8,8)+CV$9,Datenquellen!$F$7:$H$45,3,FALSE))="X"
                                    ),
                          "X",
                          ""
                          ),
               "X"
            )</f>
        <v/>
      </c>
      <c r="CX84" s="264" t="str">
        <f xml:space="preserve"> IF(TEXT((EDATE('Projektkostenkalkulation EP'!$B$8,8)+CW$9),"MM")=TEXT((EDATE('Projektkostenkalkulation EP'!$B$8,8)+(CW$9-1)),"MM"),
             IF(
                        OR(
                                    TEXT((EDATE('Projektkostenkalkulation EP'!$B$8,8)+CW$9),"TTT") = "Sa",
                                    TEXT((EDATE('Projektkostenkalkulation EP'!$B$8,8)+CW$9),"TTT") = "So",
                                    IF(ISNA(VLOOKUP(EDATE('Projektkostenkalkulation EP'!$B$8,8)+CW$9,Datenquellen!$F$7:$H$45,3,FALSE))," ",VLOOKUP(EDATE('Projektkostenkalkulation EP'!$B$8,8)+CW$9,Datenquellen!$F$7:$H$45,3,FALSE))="X"
                                    ),
                          "X",
                          ""
                          ),
               "X"
            )</f>
        <v>X</v>
      </c>
      <c r="CY84" s="264" t="str">
        <f xml:space="preserve"> IF(TEXT((EDATE('Projektkostenkalkulation EP'!$B$8,8)+CX$9),"MM")=TEXT((EDATE('Projektkostenkalkulation EP'!$B$8,8)+(CX$9-1)),"MM"),
             IF(
                        OR(
                                    TEXT((EDATE('Projektkostenkalkulation EP'!$B$8,8)+CX$9),"TTT") = "Sa",
                                    TEXT((EDATE('Projektkostenkalkulation EP'!$B$8,8)+CX$9),"TTT") = "So",
                                    IF(ISNA(VLOOKUP(EDATE('Projektkostenkalkulation EP'!$B$8,8)+CX$9,Datenquellen!$F$7:$H$45,3,FALSE))," ",VLOOKUP(EDATE('Projektkostenkalkulation EP'!$B$8,8)+CX$9,Datenquellen!$F$7:$H$45,3,FALSE))="X"
                                    ),
                          "X",
                          ""
                          ),
               "X"
            )</f>
        <v>X</v>
      </c>
      <c r="CZ84" s="264" t="str">
        <f xml:space="preserve"> IF(TEXT((EDATE('Projektkostenkalkulation EP'!$B$8,8)+CY$9),"MM")=TEXT((EDATE('Projektkostenkalkulation EP'!$B$8,8)+(CY$9-1)),"MM"),
             IF(
                        OR(
                                    TEXT((EDATE('Projektkostenkalkulation EP'!$B$8,8)+CY$9),"TTT") = "Sa",
                                    TEXT((EDATE('Projektkostenkalkulation EP'!$B$8,8)+CY$9),"TTT") = "So",
                                    IF(ISNA(VLOOKUP(EDATE('Projektkostenkalkulation EP'!$B$8,8)+CY$9,Datenquellen!$F$7:$H$45,3,FALSE))," ",VLOOKUP(EDATE('Projektkostenkalkulation EP'!$B$8,8)+CY$9,Datenquellen!$F$7:$H$45,3,FALSE))="X"
                                    ),
                          "X",
                          ""
                          ),
               "X"
            )</f>
        <v/>
      </c>
      <c r="DA84" s="265" t="str">
        <f xml:space="preserve"> IF(TEXT((EDATE('Projektkostenkalkulation EP'!$B$8,8)+CZ$9),"MM")=TEXT((EDATE('Projektkostenkalkulation EP'!$B$8,8)+(CZ$9-1)),"MM"),
             IF(
                        OR(
                                    TEXT((EDATE('Projektkostenkalkulation EP'!$B$8,8)+CZ$9),"TTT") = "Sa",
                                    TEXT((EDATE('Projektkostenkalkulation EP'!$B$8,8)+CZ$9),"TTT") = "So",
                                    IF(ISNA(VLOOKUP(EDATE('Projektkostenkalkulation EP'!$B$8,8)+CZ$9,Datenquellen!$F$7:$H$45,3,FALSE))," ",VLOOKUP(EDATE('Projektkostenkalkulation EP'!$B$8,8)+CZ$9,Datenquellen!$F$7:$H$45,3,FALSE))="X"
                                    ),
                          "X",
                          ""
                          ),
               "X"
            )</f>
        <v>X</v>
      </c>
      <c r="DB84" s="229"/>
      <c r="DC84" s="230"/>
      <c r="DD84" s="475"/>
      <c r="DE84" s="477" t="str">
        <f>TEXT(EDATE('Projektkostenkalkulation EP'!$B$8,8),"MMMM")</f>
        <v>September</v>
      </c>
      <c r="DF84" s="263"/>
      <c r="DG84" s="264" t="str">
        <f>IF(
            OR(
                     TEXT(EDATE('Projektkostenkalkulation EP'!$B$8,8),"TTT") = "Sa",
                     TEXT(EDATE('Projektkostenkalkulation EP'!$B$8,8),"TTT") = "So",
                     IF(ISNA(VLOOKUP(EDATE('Projektkostenkalkulation EP'!$B$8,8),Datenquellen!$F$7:$H$45,3,FALSE))," ",VLOOKUP(EDATE('Projektkostenkalkulation EP'!$B$8,8),Datenquellen!$F$7:$H$45,3,FALSE))="X"
                            ),
                    "X",
                    ""
            )</f>
        <v>X</v>
      </c>
      <c r="DH84" s="264" t="str">
        <f xml:space="preserve"> IF(TEXT((EDATE('Projektkostenkalkulation EP'!$B$8,8)+DG$9),"MM")=TEXT((EDATE('Projektkostenkalkulation EP'!$B$8,8)+(DG$9-1)),"MM"),
             IF(
                        OR(
                                    TEXT((EDATE('Projektkostenkalkulation EP'!$B$8,8)+DG$9),"TTT") = "Sa",
                                    TEXT((EDATE('Projektkostenkalkulation EP'!$B$8,8)+DG$9),"TTT") = "So",
                                    IF(ISNA(VLOOKUP(EDATE('Projektkostenkalkulation EP'!$B$8,8)+DG$9,Datenquellen!$F$7:$H$45,3,FALSE))," ",VLOOKUP(EDATE('Projektkostenkalkulation EP'!$B$8,8)+DG$9,Datenquellen!$F$7:$H$45,3,FALSE))="X"
                                    ),
                          "X",
                          ""
                          ),
               "X"
            )</f>
        <v/>
      </c>
      <c r="DI84" s="264" t="str">
        <f xml:space="preserve"> IF(TEXT((EDATE('Projektkostenkalkulation EP'!$B$8,8)+DH$9),"MM")=TEXT((EDATE('Projektkostenkalkulation EP'!$B$8,8)+(DH$9-1)),"MM"),
             IF(
                        OR(
                                    TEXT((EDATE('Projektkostenkalkulation EP'!$B$8,8)+DH$9),"TTT") = "Sa",
                                    TEXT((EDATE('Projektkostenkalkulation EP'!$B$8,8)+DH$9),"TTT") = "So",
                                    IF(ISNA(VLOOKUP(EDATE('Projektkostenkalkulation EP'!$B$8,8)+DH$9,Datenquellen!$F$7:$H$45,3,FALSE))," ",VLOOKUP(EDATE('Projektkostenkalkulation EP'!$B$8,8)+DH$9,Datenquellen!$F$7:$H$45,3,FALSE))="X"
                                    ),
                          "X",
                          ""
                          ),
               "X"
            )</f>
        <v/>
      </c>
      <c r="DJ84" s="264" t="str">
        <f xml:space="preserve"> IF(TEXT((EDATE('Projektkostenkalkulation EP'!$B$8,8)+DI$9),"MM")=TEXT((EDATE('Projektkostenkalkulation EP'!$B$8,8)+(DI$9-1)),"MM"),
             IF(
                        OR(
                                    TEXT((EDATE('Projektkostenkalkulation EP'!$B$8,8)+DI$9),"TTT") = "Sa",
                                    TEXT((EDATE('Projektkostenkalkulation EP'!$B$8,8)+DI$9),"TTT") = "So",
                                    IF(ISNA(VLOOKUP(EDATE('Projektkostenkalkulation EP'!$B$8,8)+DI$9,Datenquellen!$F$7:$H$45,3,FALSE))," ",VLOOKUP(EDATE('Projektkostenkalkulation EP'!$B$8,8)+DI$9,Datenquellen!$F$7:$H$45,3,FALSE))="X"
                                    ),
                          "X",
                          ""
                          ),
               "X"
            )</f>
        <v/>
      </c>
      <c r="DK84" s="264" t="str">
        <f xml:space="preserve"> IF(TEXT((EDATE('Projektkostenkalkulation EP'!$B$8,8)+DJ$9),"MM")=TEXT((EDATE('Projektkostenkalkulation EP'!$B$8,8)+(DJ$9-1)),"MM"),
             IF(
                        OR(
                                    TEXT((EDATE('Projektkostenkalkulation EP'!$B$8,8)+DJ$9),"TTT") = "Sa",
                                    TEXT((EDATE('Projektkostenkalkulation EP'!$B$8,8)+DJ$9),"TTT") = "So",
                                    IF(ISNA(VLOOKUP(EDATE('Projektkostenkalkulation EP'!$B$8,8)+DJ$9,Datenquellen!$F$7:$H$45,3,FALSE))," ",VLOOKUP(EDATE('Projektkostenkalkulation EP'!$B$8,8)+DJ$9,Datenquellen!$F$7:$H$45,3,FALSE))="X"
                                    ),
                          "X",
                          ""
                          ),
               "X"
            )</f>
        <v/>
      </c>
      <c r="DL84" s="264" t="str">
        <f xml:space="preserve"> IF(TEXT((EDATE('Projektkostenkalkulation EP'!$B$8,8)+DK$9),"MM")=TEXT((EDATE('Projektkostenkalkulation EP'!$B$8,8)+(DK$9-1)),"MM"),
             IF(
                        OR(
                                    TEXT((EDATE('Projektkostenkalkulation EP'!$B$8,8)+DK$9),"TTT") = "Sa",
                                    TEXT((EDATE('Projektkostenkalkulation EP'!$B$8,8)+DK$9),"TTT") = "So",
                                    IF(ISNA(VLOOKUP(EDATE('Projektkostenkalkulation EP'!$B$8,8)+DK$9,Datenquellen!$F$7:$H$45,3,FALSE))," ",VLOOKUP(EDATE('Projektkostenkalkulation EP'!$B$8,8)+DK$9,Datenquellen!$F$7:$H$45,3,FALSE))="X"
                                    ),
                          "X",
                          ""
                          ),
               "X"
            )</f>
        <v/>
      </c>
      <c r="DM84" s="264" t="str">
        <f xml:space="preserve"> IF(TEXT((EDATE('Projektkostenkalkulation EP'!$B$8,8)+DL$9),"MM")=TEXT((EDATE('Projektkostenkalkulation EP'!$B$8,8)+(DL$9-1)),"MM"),
             IF(
                        OR(
                                    TEXT((EDATE('Projektkostenkalkulation EP'!$B$8,8)+DL$9),"TTT") = "Sa",
                                    TEXT((EDATE('Projektkostenkalkulation EP'!$B$8,8)+DL$9),"TTT") = "So",
                                    IF(ISNA(VLOOKUP(EDATE('Projektkostenkalkulation EP'!$B$8,8)+DL$9,Datenquellen!$F$7:$H$45,3,FALSE))," ",VLOOKUP(EDATE('Projektkostenkalkulation EP'!$B$8,8)+DL$9,Datenquellen!$F$7:$H$45,3,FALSE))="X"
                                    ),
                          "X",
                          ""
                          ),
               "X"
            )</f>
        <v>X</v>
      </c>
      <c r="DN84" s="264" t="str">
        <f xml:space="preserve"> IF(TEXT((EDATE('Projektkostenkalkulation EP'!$B$8,8)+DM$9),"MM")=TEXT((EDATE('Projektkostenkalkulation EP'!$B$8,8)+(DM$9-1)),"MM"),
             IF(
                        OR(
                                    TEXT((EDATE('Projektkostenkalkulation EP'!$B$8,8)+DM$9),"TTT") = "Sa",
                                    TEXT((EDATE('Projektkostenkalkulation EP'!$B$8,8)+DM$9),"TTT") = "So",
                                    IF(ISNA(VLOOKUP(EDATE('Projektkostenkalkulation EP'!$B$8,8)+DM$9,Datenquellen!$F$7:$H$45,3,FALSE))," ",VLOOKUP(EDATE('Projektkostenkalkulation EP'!$B$8,8)+DM$9,Datenquellen!$F$7:$H$45,3,FALSE))="X"
                                    ),
                          "X",
                          ""
                          ),
               "X"
            )</f>
        <v>X</v>
      </c>
      <c r="DO84" s="264" t="str">
        <f xml:space="preserve"> IF(TEXT((EDATE('Projektkostenkalkulation EP'!$B$8,8)+DN$9),"MM")=TEXT((EDATE('Projektkostenkalkulation EP'!$B$8,8)+(DN$9-1)),"MM"),
             IF(
                        OR(
                                    TEXT((EDATE('Projektkostenkalkulation EP'!$B$8,8)+DN$9),"TTT") = "Sa",
                                    TEXT((EDATE('Projektkostenkalkulation EP'!$B$8,8)+DN$9),"TTT") = "So",
                                    IF(ISNA(VLOOKUP(EDATE('Projektkostenkalkulation EP'!$B$8,8)+DN$9,Datenquellen!$F$7:$H$45,3,FALSE))," ",VLOOKUP(EDATE('Projektkostenkalkulation EP'!$B$8,8)+DN$9,Datenquellen!$F$7:$H$45,3,FALSE))="X"
                                    ),
                          "X",
                          ""
                          ),
               "X"
            )</f>
        <v/>
      </c>
      <c r="DP84" s="264" t="str">
        <f xml:space="preserve"> IF(TEXT((EDATE('Projektkostenkalkulation EP'!$B$8,8)+DO$9),"MM")=TEXT((EDATE('Projektkostenkalkulation EP'!$B$8,8)+(DO$9-1)),"MM"),
             IF(
                        OR(
                                    TEXT((EDATE('Projektkostenkalkulation EP'!$B$8,8)+DO$9),"TTT") = "Sa",
                                    TEXT((EDATE('Projektkostenkalkulation EP'!$B$8,8)+DO$9),"TTT") = "So",
                                    IF(ISNA(VLOOKUP(EDATE('Projektkostenkalkulation EP'!$B$8,8)+DO$9,Datenquellen!$F$7:$H$45,3,FALSE))," ",VLOOKUP(EDATE('Projektkostenkalkulation EP'!$B$8,8)+DO$9,Datenquellen!$F$7:$H$45,3,FALSE))="X"
                                    ),
                          "X",
                          ""
                          ),
               "X"
            )</f>
        <v/>
      </c>
      <c r="DQ84" s="264" t="str">
        <f xml:space="preserve"> IF(TEXT((EDATE('Projektkostenkalkulation EP'!$B$8,8)+DP$9),"MM")=TEXT((EDATE('Projektkostenkalkulation EP'!$B$8,8)+(DP$9-1)),"MM"),
             IF(
                        OR(
                                    TEXT((EDATE('Projektkostenkalkulation EP'!$B$8,8)+DP$9),"TTT") = "Sa",
                                    TEXT((EDATE('Projektkostenkalkulation EP'!$B$8,8)+DP$9),"TTT") = "So",
                                    IF(ISNA(VLOOKUP(EDATE('Projektkostenkalkulation EP'!$B$8,8)+DP$9,Datenquellen!$F$7:$H$45,3,FALSE))," ",VLOOKUP(EDATE('Projektkostenkalkulation EP'!$B$8,8)+DP$9,Datenquellen!$F$7:$H$45,3,FALSE))="X"
                                    ),
                          "X",
                          ""
                          ),
               "X"
            )</f>
        <v/>
      </c>
      <c r="DR84" s="264" t="str">
        <f xml:space="preserve"> IF(TEXT((EDATE('Projektkostenkalkulation EP'!$B$8,8)+DQ$9),"MM")=TEXT((EDATE('Projektkostenkalkulation EP'!$B$8,8)+(DQ$9-1)),"MM"),
             IF(
                        OR(
                                    TEXT((EDATE('Projektkostenkalkulation EP'!$B$8,8)+DQ$9),"TTT") = "Sa",
                                    TEXT((EDATE('Projektkostenkalkulation EP'!$B$8,8)+DQ$9),"TTT") = "So",
                                    IF(ISNA(VLOOKUP(EDATE('Projektkostenkalkulation EP'!$B$8,8)+DQ$9,Datenquellen!$F$7:$H$45,3,FALSE))," ",VLOOKUP(EDATE('Projektkostenkalkulation EP'!$B$8,8)+DQ$9,Datenquellen!$F$7:$H$45,3,FALSE))="X"
                                    ),
                          "X",
                          ""
                          ),
               "X"
            )</f>
        <v/>
      </c>
      <c r="DS84" s="264" t="str">
        <f xml:space="preserve"> IF(TEXT((EDATE('Projektkostenkalkulation EP'!$B$8,8)+DR$9),"MM")=TEXT((EDATE('Projektkostenkalkulation EP'!$B$8,8)+(DR$9-1)),"MM"),
             IF(
                        OR(
                                    TEXT((EDATE('Projektkostenkalkulation EP'!$B$8,8)+DR$9),"TTT") = "Sa",
                                    TEXT((EDATE('Projektkostenkalkulation EP'!$B$8,8)+DR$9),"TTT") = "So",
                                    IF(ISNA(VLOOKUP(EDATE('Projektkostenkalkulation EP'!$B$8,8)+DR$9,Datenquellen!$F$7:$H$45,3,FALSE))," ",VLOOKUP(EDATE('Projektkostenkalkulation EP'!$B$8,8)+DR$9,Datenquellen!$F$7:$H$45,3,FALSE))="X"
                                    ),
                          "X",
                          ""
                          ),
               "X"
            )</f>
        <v/>
      </c>
      <c r="DT84" s="264" t="str">
        <f xml:space="preserve"> IF(TEXT((EDATE('Projektkostenkalkulation EP'!$B$8,8)+DS$9),"MM")=TEXT((EDATE('Projektkostenkalkulation EP'!$B$8,8)+(DS$9-1)),"MM"),
             IF(
                        OR(
                                    TEXT((EDATE('Projektkostenkalkulation EP'!$B$8,8)+DS$9),"TTT") = "Sa",
                                    TEXT((EDATE('Projektkostenkalkulation EP'!$B$8,8)+DS$9),"TTT") = "So",
                                    IF(ISNA(VLOOKUP(EDATE('Projektkostenkalkulation EP'!$B$8,8)+DS$9,Datenquellen!$F$7:$H$45,3,FALSE))," ",VLOOKUP(EDATE('Projektkostenkalkulation EP'!$B$8,8)+DS$9,Datenquellen!$F$7:$H$45,3,FALSE))="X"
                                    ),
                          "X",
                          ""
                          ),
               "X"
            )</f>
        <v>X</v>
      </c>
      <c r="DU84" s="264" t="str">
        <f xml:space="preserve"> IF(TEXT((EDATE('Projektkostenkalkulation EP'!$B$8,8)+DT$9),"MM")=TEXT((EDATE('Projektkostenkalkulation EP'!$B$8,8)+(DT$9-1)),"MM"),
             IF(
                        OR(
                                    TEXT((EDATE('Projektkostenkalkulation EP'!$B$8,8)+DT$9),"TTT") = "Sa",
                                    TEXT((EDATE('Projektkostenkalkulation EP'!$B$8,8)+DT$9),"TTT") = "So",
                                    IF(ISNA(VLOOKUP(EDATE('Projektkostenkalkulation EP'!$B$8,8)+DT$9,Datenquellen!$F$7:$H$45,3,FALSE))," ",VLOOKUP(EDATE('Projektkostenkalkulation EP'!$B$8,8)+DT$9,Datenquellen!$F$7:$H$45,3,FALSE))="X"
                                    ),
                          "X",
                          ""
                          ),
               "X"
            )</f>
        <v>X</v>
      </c>
      <c r="DV84" s="264" t="str">
        <f xml:space="preserve"> IF(TEXT((EDATE('Projektkostenkalkulation EP'!$B$8,8)+DU$9),"MM")=TEXT((EDATE('Projektkostenkalkulation EP'!$B$8,8)+(DU$9-1)),"MM"),
             IF(
                        OR(
                                    TEXT((EDATE('Projektkostenkalkulation EP'!$B$8,8)+DU$9),"TTT") = "Sa",
                                    TEXT((EDATE('Projektkostenkalkulation EP'!$B$8,8)+DU$9),"TTT") = "So",
                                    IF(ISNA(VLOOKUP(EDATE('Projektkostenkalkulation EP'!$B$8,8)+DU$9,Datenquellen!$F$7:$H$45,3,FALSE))," ",VLOOKUP(EDATE('Projektkostenkalkulation EP'!$B$8,8)+DU$9,Datenquellen!$F$7:$H$45,3,FALSE))="X"
                                    ),
                          "X",
                          ""
                          ),
               "X"
            )</f>
        <v/>
      </c>
      <c r="DW84" s="264" t="str">
        <f xml:space="preserve"> IF(TEXT((EDATE('Projektkostenkalkulation EP'!$B$8,8)+DV$9),"MM")=TEXT((EDATE('Projektkostenkalkulation EP'!$B$8,8)+(DV$9-1)),"MM"),
             IF(
                        OR(
                                    TEXT((EDATE('Projektkostenkalkulation EP'!$B$8,8)+DV$9),"TTT") = "Sa",
                                    TEXT((EDATE('Projektkostenkalkulation EP'!$B$8,8)+DV$9),"TTT") = "So",
                                    IF(ISNA(VLOOKUP(EDATE('Projektkostenkalkulation EP'!$B$8,8)+DV$9,Datenquellen!$F$7:$H$45,3,FALSE))," ",VLOOKUP(EDATE('Projektkostenkalkulation EP'!$B$8,8)+DV$9,Datenquellen!$F$7:$H$45,3,FALSE))="X"
                                    ),
                          "X",
                          ""
                          ),
               "X"
            )</f>
        <v/>
      </c>
      <c r="DX84" s="264" t="str">
        <f xml:space="preserve"> IF(TEXT((EDATE('Projektkostenkalkulation EP'!$B$8,8)+DW$9),"MM")=TEXT((EDATE('Projektkostenkalkulation EP'!$B$8,8)+(DW$9-1)),"MM"),
             IF(
                        OR(
                                    TEXT((EDATE('Projektkostenkalkulation EP'!$B$8,8)+DW$9),"TTT") = "Sa",
                                    TEXT((EDATE('Projektkostenkalkulation EP'!$B$8,8)+DW$9),"TTT") = "So",
                                    IF(ISNA(VLOOKUP(EDATE('Projektkostenkalkulation EP'!$B$8,8)+DW$9,Datenquellen!$F$7:$H$45,3,FALSE))," ",VLOOKUP(EDATE('Projektkostenkalkulation EP'!$B$8,8)+DW$9,Datenquellen!$F$7:$H$45,3,FALSE))="X"
                                    ),
                          "X",
                          ""
                          ),
               "X"
            )</f>
        <v/>
      </c>
      <c r="DY84" s="264" t="str">
        <f xml:space="preserve"> IF(TEXT((EDATE('Projektkostenkalkulation EP'!$B$8,8)+DX$9),"MM")=TEXT((EDATE('Projektkostenkalkulation EP'!$B$8,8)+(DX$9-1)),"MM"),
             IF(
                        OR(
                                    TEXT((EDATE('Projektkostenkalkulation EP'!$B$8,8)+DX$9),"TTT") = "Sa",
                                    TEXT((EDATE('Projektkostenkalkulation EP'!$B$8,8)+DX$9),"TTT") = "So",
                                    IF(ISNA(VLOOKUP(EDATE('Projektkostenkalkulation EP'!$B$8,8)+DX$9,Datenquellen!$F$7:$H$45,3,FALSE))," ",VLOOKUP(EDATE('Projektkostenkalkulation EP'!$B$8,8)+DX$9,Datenquellen!$F$7:$H$45,3,FALSE))="X"
                                    ),
                          "X",
                          ""
                          ),
               "X"
            )</f>
        <v/>
      </c>
      <c r="DZ84" s="264" t="str">
        <f xml:space="preserve"> IF(TEXT((EDATE('Projektkostenkalkulation EP'!$B$8,8)+DY$9),"MM")=TEXT((EDATE('Projektkostenkalkulation EP'!$B$8,8)+(DY$9-1)),"MM"),
             IF(
                        OR(
                                    TEXT((EDATE('Projektkostenkalkulation EP'!$B$8,8)+DY$9),"TTT") = "Sa",
                                    TEXT((EDATE('Projektkostenkalkulation EP'!$B$8,8)+DY$9),"TTT") = "So",
                                    IF(ISNA(VLOOKUP(EDATE('Projektkostenkalkulation EP'!$B$8,8)+DY$9,Datenquellen!$F$7:$H$45,3,FALSE))," ",VLOOKUP(EDATE('Projektkostenkalkulation EP'!$B$8,8)+DY$9,Datenquellen!$F$7:$H$45,3,FALSE))="X"
                                    ),
                          "X",
                          ""
                          ),
               "X"
            )</f>
        <v/>
      </c>
      <c r="EA84" s="264" t="str">
        <f xml:space="preserve"> IF(TEXT((EDATE('Projektkostenkalkulation EP'!$B$8,8)+DZ$9),"MM")=TEXT((EDATE('Projektkostenkalkulation EP'!$B$8,8)+(DZ$9-1)),"MM"),
             IF(
                        OR(
                                    TEXT((EDATE('Projektkostenkalkulation EP'!$B$8,8)+DZ$9),"TTT") = "Sa",
                                    TEXT((EDATE('Projektkostenkalkulation EP'!$B$8,8)+DZ$9),"TTT") = "So",
                                    IF(ISNA(VLOOKUP(EDATE('Projektkostenkalkulation EP'!$B$8,8)+DZ$9,Datenquellen!$F$7:$H$45,3,FALSE))," ",VLOOKUP(EDATE('Projektkostenkalkulation EP'!$B$8,8)+DZ$9,Datenquellen!$F$7:$H$45,3,FALSE))="X"
                                    ),
                          "X",
                          ""
                          ),
               "X"
            )</f>
        <v>X</v>
      </c>
      <c r="EB84" s="264" t="str">
        <f xml:space="preserve"> IF(TEXT((EDATE('Projektkostenkalkulation EP'!$B$8,8)+EA$9),"MM")=TEXT((EDATE('Projektkostenkalkulation EP'!$B$8,8)+(EA$9-1)),"MM"),
             IF(
                        OR(
                                    TEXT((EDATE('Projektkostenkalkulation EP'!$B$8,8)+EA$9),"TTT") = "Sa",
                                    TEXT((EDATE('Projektkostenkalkulation EP'!$B$8,8)+EA$9),"TTT") = "So",
                                    IF(ISNA(VLOOKUP(EDATE('Projektkostenkalkulation EP'!$B$8,8)+EA$9,Datenquellen!$F$7:$H$45,3,FALSE))," ",VLOOKUP(EDATE('Projektkostenkalkulation EP'!$B$8,8)+EA$9,Datenquellen!$F$7:$H$45,3,FALSE))="X"
                                    ),
                          "X",
                          ""
                          ),
               "X"
            )</f>
        <v>X</v>
      </c>
      <c r="EC84" s="264" t="str">
        <f xml:space="preserve"> IF(TEXT((EDATE('Projektkostenkalkulation EP'!$B$8,8)+EB$9),"MM")=TEXT((EDATE('Projektkostenkalkulation EP'!$B$8,8)+(EB$9-1)),"MM"),
             IF(
                        OR(
                                    TEXT((EDATE('Projektkostenkalkulation EP'!$B$8,8)+EB$9),"TTT") = "Sa",
                                    TEXT((EDATE('Projektkostenkalkulation EP'!$B$8,8)+EB$9),"TTT") = "So",
                                    IF(ISNA(VLOOKUP(EDATE('Projektkostenkalkulation EP'!$B$8,8)+EB$9,Datenquellen!$F$7:$H$45,3,FALSE))," ",VLOOKUP(EDATE('Projektkostenkalkulation EP'!$B$8,8)+EB$9,Datenquellen!$F$7:$H$45,3,FALSE))="X"
                                    ),
                          "X",
                          ""
                          ),
               "X"
            )</f>
        <v/>
      </c>
      <c r="ED84" s="264" t="str">
        <f xml:space="preserve"> IF(TEXT((EDATE('Projektkostenkalkulation EP'!$B$8,8)+EC$9),"MM")=TEXT((EDATE('Projektkostenkalkulation EP'!$B$8,8)+(EC$9-1)),"MM"),
             IF(
                        OR(
                                    TEXT((EDATE('Projektkostenkalkulation EP'!$B$8,8)+EC$9),"TTT") = "Sa",
                                    TEXT((EDATE('Projektkostenkalkulation EP'!$B$8,8)+EC$9),"TTT") = "So",
                                    IF(ISNA(VLOOKUP(EDATE('Projektkostenkalkulation EP'!$B$8,8)+EC$9,Datenquellen!$F$7:$H$45,3,FALSE))," ",VLOOKUP(EDATE('Projektkostenkalkulation EP'!$B$8,8)+EC$9,Datenquellen!$F$7:$H$45,3,FALSE))="X"
                                    ),
                          "X",
                          ""
                          ),
               "X"
            )</f>
        <v/>
      </c>
      <c r="EE84" s="264" t="str">
        <f xml:space="preserve"> IF(TEXT((EDATE('Projektkostenkalkulation EP'!$B$8,8)+ED$9),"MM")=TEXT((EDATE('Projektkostenkalkulation EP'!$B$8,8)+(ED$9-1)),"MM"),
             IF(
                        OR(
                                    TEXT((EDATE('Projektkostenkalkulation EP'!$B$8,8)+ED$9),"TTT") = "Sa",
                                    TEXT((EDATE('Projektkostenkalkulation EP'!$B$8,8)+ED$9),"TTT") = "So",
                                    IF(ISNA(VLOOKUP(EDATE('Projektkostenkalkulation EP'!$B$8,8)+ED$9,Datenquellen!$F$7:$H$45,3,FALSE))," ",VLOOKUP(EDATE('Projektkostenkalkulation EP'!$B$8,8)+ED$9,Datenquellen!$F$7:$H$45,3,FALSE))="X"
                                    ),
                          "X",
                          ""
                          ),
               "X"
            )</f>
        <v/>
      </c>
      <c r="EF84" s="264" t="str">
        <f xml:space="preserve"> IF(TEXT((EDATE('Projektkostenkalkulation EP'!$B$8,8)+EE$9),"MM")=TEXT((EDATE('Projektkostenkalkulation EP'!$B$8,8)+(EE$9-1)),"MM"),
             IF(
                        OR(
                                    TEXT((EDATE('Projektkostenkalkulation EP'!$B$8,8)+EE$9),"TTT") = "Sa",
                                    TEXT((EDATE('Projektkostenkalkulation EP'!$B$8,8)+EE$9),"TTT") = "So",
                                    IF(ISNA(VLOOKUP(EDATE('Projektkostenkalkulation EP'!$B$8,8)+EE$9,Datenquellen!$F$7:$H$45,3,FALSE))," ",VLOOKUP(EDATE('Projektkostenkalkulation EP'!$B$8,8)+EE$9,Datenquellen!$F$7:$H$45,3,FALSE))="X"
                                    ),
                          "X",
                          ""
                          ),
               "X"
            )</f>
        <v/>
      </c>
      <c r="EG84" s="264" t="str">
        <f xml:space="preserve"> IF(TEXT((EDATE('Projektkostenkalkulation EP'!$B$8,8)+EF$9),"MM")=TEXT((EDATE('Projektkostenkalkulation EP'!$B$8,8)+(EF$9-1)),"MM"),
             IF(
                        OR(
                                    TEXT((EDATE('Projektkostenkalkulation EP'!$B$8,8)+EF$9),"TTT") = "Sa",
                                    TEXT((EDATE('Projektkostenkalkulation EP'!$B$8,8)+EF$9),"TTT") = "So",
                                    IF(ISNA(VLOOKUP(EDATE('Projektkostenkalkulation EP'!$B$8,8)+EF$9,Datenquellen!$F$7:$H$45,3,FALSE))," ",VLOOKUP(EDATE('Projektkostenkalkulation EP'!$B$8,8)+EF$9,Datenquellen!$F$7:$H$45,3,FALSE))="X"
                                    ),
                          "X",
                          ""
                          ),
               "X"
            )</f>
        <v/>
      </c>
      <c r="EH84" s="264" t="str">
        <f xml:space="preserve"> IF(TEXT((EDATE('Projektkostenkalkulation EP'!$B$8,8)+EG$9),"MM")=TEXT((EDATE('Projektkostenkalkulation EP'!$B$8,8)+(EG$9-1)),"MM"),
             IF(
                        OR(
                                    TEXT((EDATE('Projektkostenkalkulation EP'!$B$8,8)+EG$9),"TTT") = "Sa",
                                    TEXT((EDATE('Projektkostenkalkulation EP'!$B$8,8)+EG$9),"TTT") = "So",
                                    IF(ISNA(VLOOKUP(EDATE('Projektkostenkalkulation EP'!$B$8,8)+EG$9,Datenquellen!$F$7:$H$45,3,FALSE))," ",VLOOKUP(EDATE('Projektkostenkalkulation EP'!$B$8,8)+EG$9,Datenquellen!$F$7:$H$45,3,FALSE))="X"
                                    ),
                          "X",
                          ""
                          ),
               "X"
            )</f>
        <v>X</v>
      </c>
      <c r="EI84" s="264" t="str">
        <f xml:space="preserve"> IF(TEXT((EDATE('Projektkostenkalkulation EP'!$B$8,8)+EH$9),"MM")=TEXT((EDATE('Projektkostenkalkulation EP'!$B$8,8)+(EH$9-1)),"MM"),
             IF(
                        OR(
                                    TEXT((EDATE('Projektkostenkalkulation EP'!$B$8,8)+EH$9),"TTT") = "Sa",
                                    TEXT((EDATE('Projektkostenkalkulation EP'!$B$8,8)+EH$9),"TTT") = "So",
                                    IF(ISNA(VLOOKUP(EDATE('Projektkostenkalkulation EP'!$B$8,8)+EH$9,Datenquellen!$F$7:$H$45,3,FALSE))," ",VLOOKUP(EDATE('Projektkostenkalkulation EP'!$B$8,8)+EH$9,Datenquellen!$F$7:$H$45,3,FALSE))="X"
                                    ),
                          "X",
                          ""
                          ),
               "X"
            )</f>
        <v>X</v>
      </c>
      <c r="EJ84" s="264" t="str">
        <f xml:space="preserve"> IF(TEXT((EDATE('Projektkostenkalkulation EP'!$B$8,8)+EI$9),"MM")=TEXT((EDATE('Projektkostenkalkulation EP'!$B$8,8)+(EI$9-1)),"MM"),
             IF(
                        OR(
                                    TEXT((EDATE('Projektkostenkalkulation EP'!$B$8,8)+EI$9),"TTT") = "Sa",
                                    TEXT((EDATE('Projektkostenkalkulation EP'!$B$8,8)+EI$9),"TTT") = "So",
                                    IF(ISNA(VLOOKUP(EDATE('Projektkostenkalkulation EP'!$B$8,8)+EI$9,Datenquellen!$F$7:$H$45,3,FALSE))," ",VLOOKUP(EDATE('Projektkostenkalkulation EP'!$B$8,8)+EI$9,Datenquellen!$F$7:$H$45,3,FALSE))="X"
                                    ),
                          "X",
                          ""
                          ),
               "X"
            )</f>
        <v/>
      </c>
      <c r="EK84" s="265" t="str">
        <f xml:space="preserve"> IF(TEXT((EDATE('Projektkostenkalkulation EP'!$B$8,8)+EJ$9),"MM")=TEXT((EDATE('Projektkostenkalkulation EP'!$B$8,8)+(EJ$9-1)),"MM"),
             IF(
                        OR(
                                    TEXT((EDATE('Projektkostenkalkulation EP'!$B$8,8)+EJ$9),"TTT") = "Sa",
                                    TEXT((EDATE('Projektkostenkalkulation EP'!$B$8,8)+EJ$9),"TTT") = "So",
                                    IF(ISNA(VLOOKUP(EDATE('Projektkostenkalkulation EP'!$B$8,8)+EJ$9,Datenquellen!$F$7:$H$45,3,FALSE))," ",VLOOKUP(EDATE('Projektkostenkalkulation EP'!$B$8,8)+EJ$9,Datenquellen!$F$7:$H$45,3,FALSE))="X"
                                    ),
                          "X",
                          ""
                          ),
               "X"
            )</f>
        <v>X</v>
      </c>
      <c r="EL84" s="266"/>
      <c r="EM84" s="252"/>
      <c r="EN84" s="409"/>
      <c r="EO84" s="472" t="str">
        <f>TEXT(EDATE('Projektkostenkalkulation EP'!$B$8,8),"MMMM")</f>
        <v>September</v>
      </c>
      <c r="EP84" s="226"/>
      <c r="EQ84" s="227" t="str">
        <f>IF(
            OR(
                     TEXT(EDATE('Projektkostenkalkulation EP'!$B$8,8),"TTT") = "Sa",
                     TEXT(EDATE('Projektkostenkalkulation EP'!$B$8,8),"TTT") = "So",
                     IF(ISNA(VLOOKUP(EDATE('Projektkostenkalkulation EP'!$B$8,8),Datenquellen!$F$7:$H$45,3,FALSE))," ",VLOOKUP(EDATE('Projektkostenkalkulation EP'!$B$8,8),Datenquellen!$F$7:$H$45,3,FALSE))="X"
                            ),
                    "X",
                    ""
            )</f>
        <v>X</v>
      </c>
      <c r="ER84" s="227" t="str">
        <f xml:space="preserve"> IF(TEXT((EDATE('Projektkostenkalkulation EP'!$B$8,8)+EQ$9),"MM")=TEXT((EDATE('Projektkostenkalkulation EP'!$B$8,8)+(EQ$9-1)),"MM"),
             IF(
                        OR(
                                    TEXT((EDATE('Projektkostenkalkulation EP'!$B$8,8)+EQ$9),"TTT") = "Sa",
                                    TEXT((EDATE('Projektkostenkalkulation EP'!$B$8,8)+EQ$9),"TTT") = "So",
                                    IF(ISNA(VLOOKUP(EDATE('Projektkostenkalkulation EP'!$B$8,8)+EQ$9,Datenquellen!$F$7:$H$45,3,FALSE))," ",VLOOKUP(EDATE('Projektkostenkalkulation EP'!$B$8,8)+EQ$9,Datenquellen!$F$7:$H$45,3,FALSE))="X"
                                    ),
                          "X",
                          ""
                          ),
               "X"
            )</f>
        <v/>
      </c>
      <c r="ES84" s="227" t="str">
        <f xml:space="preserve"> IF(TEXT((EDATE('Projektkostenkalkulation EP'!$B$8,8)+ER$9),"MM")=TEXT((EDATE('Projektkostenkalkulation EP'!$B$8,8)+(ER$9-1)),"MM"),
             IF(
                        OR(
                                    TEXT((EDATE('Projektkostenkalkulation EP'!$B$8,8)+ER$9),"TTT") = "Sa",
                                    TEXT((EDATE('Projektkostenkalkulation EP'!$B$8,8)+ER$9),"TTT") = "So",
                                    IF(ISNA(VLOOKUP(EDATE('Projektkostenkalkulation EP'!$B$8,8)+ER$9,Datenquellen!$F$7:$H$45,3,FALSE))," ",VLOOKUP(EDATE('Projektkostenkalkulation EP'!$B$8,8)+ER$9,Datenquellen!$F$7:$H$45,3,FALSE))="X"
                                    ),
                          "X",
                          ""
                          ),
               "X"
            )</f>
        <v/>
      </c>
      <c r="ET84" s="227" t="str">
        <f xml:space="preserve"> IF(TEXT((EDATE('Projektkostenkalkulation EP'!$B$8,8)+ES$9),"MM")=TEXT((EDATE('Projektkostenkalkulation EP'!$B$8,8)+(ES$9-1)),"MM"),
             IF(
                        OR(
                                    TEXT((EDATE('Projektkostenkalkulation EP'!$B$8,8)+ES$9),"TTT") = "Sa",
                                    TEXT((EDATE('Projektkostenkalkulation EP'!$B$8,8)+ES$9),"TTT") = "So",
                                    IF(ISNA(VLOOKUP(EDATE('Projektkostenkalkulation EP'!$B$8,8)+ES$9,Datenquellen!$F$7:$H$45,3,FALSE))," ",VLOOKUP(EDATE('Projektkostenkalkulation EP'!$B$8,8)+ES$9,Datenquellen!$F$7:$H$45,3,FALSE))="X"
                                    ),
                          "X",
                          ""
                          ),
               "X"
            )</f>
        <v/>
      </c>
      <c r="EU84" s="227" t="str">
        <f xml:space="preserve"> IF(TEXT((EDATE('Projektkostenkalkulation EP'!$B$8,8)+ET$9),"MM")=TEXT((EDATE('Projektkostenkalkulation EP'!$B$8,8)+(ET$9-1)),"MM"),
             IF(
                        OR(
                                    TEXT((EDATE('Projektkostenkalkulation EP'!$B$8,8)+ET$9),"TTT") = "Sa",
                                    TEXT((EDATE('Projektkostenkalkulation EP'!$B$8,8)+ET$9),"TTT") = "So",
                                    IF(ISNA(VLOOKUP(EDATE('Projektkostenkalkulation EP'!$B$8,8)+ET$9,Datenquellen!$F$7:$H$45,3,FALSE))," ",VLOOKUP(EDATE('Projektkostenkalkulation EP'!$B$8,8)+ET$9,Datenquellen!$F$7:$H$45,3,FALSE))="X"
                                    ),
                          "X",
                          ""
                          ),
               "X"
            )</f>
        <v/>
      </c>
      <c r="EV84" s="227" t="str">
        <f xml:space="preserve"> IF(TEXT((EDATE('Projektkostenkalkulation EP'!$B$8,8)+EU$9),"MM")=TEXT((EDATE('Projektkostenkalkulation EP'!$B$8,8)+(EU$9-1)),"MM"),
             IF(
                        OR(
                                    TEXT((EDATE('Projektkostenkalkulation EP'!$B$8,8)+EU$9),"TTT") = "Sa",
                                    TEXT((EDATE('Projektkostenkalkulation EP'!$B$8,8)+EU$9),"TTT") = "So",
                                    IF(ISNA(VLOOKUP(EDATE('Projektkostenkalkulation EP'!$B$8,8)+EU$9,Datenquellen!$F$7:$H$45,3,FALSE))," ",VLOOKUP(EDATE('Projektkostenkalkulation EP'!$B$8,8)+EU$9,Datenquellen!$F$7:$H$45,3,FALSE))="X"
                                    ),
                          "X",
                          ""
                          ),
               "X"
            )</f>
        <v/>
      </c>
      <c r="EW84" s="227" t="str">
        <f xml:space="preserve"> IF(TEXT((EDATE('Projektkostenkalkulation EP'!$B$8,8)+EV$9),"MM")=TEXT((EDATE('Projektkostenkalkulation EP'!$B$8,8)+(EV$9-1)),"MM"),
             IF(
                        OR(
                                    TEXT((EDATE('Projektkostenkalkulation EP'!$B$8,8)+EV$9),"TTT") = "Sa",
                                    TEXT((EDATE('Projektkostenkalkulation EP'!$B$8,8)+EV$9),"TTT") = "So",
                                    IF(ISNA(VLOOKUP(EDATE('Projektkostenkalkulation EP'!$B$8,8)+EV$9,Datenquellen!$F$7:$H$45,3,FALSE))," ",VLOOKUP(EDATE('Projektkostenkalkulation EP'!$B$8,8)+EV$9,Datenquellen!$F$7:$H$45,3,FALSE))="X"
                                    ),
                          "X",
                          ""
                          ),
               "X"
            )</f>
        <v>X</v>
      </c>
      <c r="EX84" s="227" t="str">
        <f xml:space="preserve"> IF(TEXT((EDATE('Projektkostenkalkulation EP'!$B$8,8)+EW$9),"MM")=TEXT((EDATE('Projektkostenkalkulation EP'!$B$8,8)+(EW$9-1)),"MM"),
             IF(
                        OR(
                                    TEXT((EDATE('Projektkostenkalkulation EP'!$B$8,8)+EW$9),"TTT") = "Sa",
                                    TEXT((EDATE('Projektkostenkalkulation EP'!$B$8,8)+EW$9),"TTT") = "So",
                                    IF(ISNA(VLOOKUP(EDATE('Projektkostenkalkulation EP'!$B$8,8)+EW$9,Datenquellen!$F$7:$H$45,3,FALSE))," ",VLOOKUP(EDATE('Projektkostenkalkulation EP'!$B$8,8)+EW$9,Datenquellen!$F$7:$H$45,3,FALSE))="X"
                                    ),
                          "X",
                          ""
                          ),
               "X"
            )</f>
        <v>X</v>
      </c>
      <c r="EY84" s="227" t="str">
        <f xml:space="preserve"> IF(TEXT((EDATE('Projektkostenkalkulation EP'!$B$8,8)+EX$9),"MM")=TEXT((EDATE('Projektkostenkalkulation EP'!$B$8,8)+(EX$9-1)),"MM"),
             IF(
                        OR(
                                    TEXT((EDATE('Projektkostenkalkulation EP'!$B$8,8)+EX$9),"TTT") = "Sa",
                                    TEXT((EDATE('Projektkostenkalkulation EP'!$B$8,8)+EX$9),"TTT") = "So",
                                    IF(ISNA(VLOOKUP(EDATE('Projektkostenkalkulation EP'!$B$8,8)+EX$9,Datenquellen!$F$7:$H$45,3,FALSE))," ",VLOOKUP(EDATE('Projektkostenkalkulation EP'!$B$8,8)+EX$9,Datenquellen!$F$7:$H$45,3,FALSE))="X"
                                    ),
                          "X",
                          ""
                          ),
               "X"
            )</f>
        <v/>
      </c>
      <c r="EZ84" s="227" t="str">
        <f xml:space="preserve"> IF(TEXT((EDATE('Projektkostenkalkulation EP'!$B$8,8)+EY$9),"MM")=TEXT((EDATE('Projektkostenkalkulation EP'!$B$8,8)+(EY$9-1)),"MM"),
             IF(
                        OR(
                                    TEXT((EDATE('Projektkostenkalkulation EP'!$B$8,8)+EY$9),"TTT") = "Sa",
                                    TEXT((EDATE('Projektkostenkalkulation EP'!$B$8,8)+EY$9),"TTT") = "So",
                                    IF(ISNA(VLOOKUP(EDATE('Projektkostenkalkulation EP'!$B$8,8)+EY$9,Datenquellen!$F$7:$H$45,3,FALSE))," ",VLOOKUP(EDATE('Projektkostenkalkulation EP'!$B$8,8)+EY$9,Datenquellen!$F$7:$H$45,3,FALSE))="X"
                                    ),
                          "X",
                          ""
                          ),
               "X"
            )</f>
        <v/>
      </c>
      <c r="FA84" s="227" t="str">
        <f xml:space="preserve"> IF(TEXT((EDATE('Projektkostenkalkulation EP'!$B$8,8)+EZ$9),"MM")=TEXT((EDATE('Projektkostenkalkulation EP'!$B$8,8)+(EZ$9-1)),"MM"),
             IF(
                        OR(
                                    TEXT((EDATE('Projektkostenkalkulation EP'!$B$8,8)+EZ$9),"TTT") = "Sa",
                                    TEXT((EDATE('Projektkostenkalkulation EP'!$B$8,8)+EZ$9),"TTT") = "So",
                                    IF(ISNA(VLOOKUP(EDATE('Projektkostenkalkulation EP'!$B$8,8)+EZ$9,Datenquellen!$F$7:$H$45,3,FALSE))," ",VLOOKUP(EDATE('Projektkostenkalkulation EP'!$B$8,8)+EZ$9,Datenquellen!$F$7:$H$45,3,FALSE))="X"
                                    ),
                          "X",
                          ""
                          ),
               "X"
            )</f>
        <v/>
      </c>
      <c r="FB84" s="227" t="str">
        <f xml:space="preserve"> IF(TEXT((EDATE('Projektkostenkalkulation EP'!$B$8,8)+FA$9),"MM")=TEXT((EDATE('Projektkostenkalkulation EP'!$B$8,8)+(FA$9-1)),"MM"),
             IF(
                        OR(
                                    TEXT((EDATE('Projektkostenkalkulation EP'!$B$8,8)+FA$9),"TTT") = "Sa",
                                    TEXT((EDATE('Projektkostenkalkulation EP'!$B$8,8)+FA$9),"TTT") = "So",
                                    IF(ISNA(VLOOKUP(EDATE('Projektkostenkalkulation EP'!$B$8,8)+FA$9,Datenquellen!$F$7:$H$45,3,FALSE))," ",VLOOKUP(EDATE('Projektkostenkalkulation EP'!$B$8,8)+FA$9,Datenquellen!$F$7:$H$45,3,FALSE))="X"
                                    ),
                          "X",
                          ""
                          ),
               "X"
            )</f>
        <v/>
      </c>
      <c r="FC84" s="227" t="str">
        <f xml:space="preserve"> IF(TEXT((EDATE('Projektkostenkalkulation EP'!$B$8,8)+FB$9),"MM")=TEXT((EDATE('Projektkostenkalkulation EP'!$B$8,8)+(FB$9-1)),"MM"),
             IF(
                        OR(
                                    TEXT((EDATE('Projektkostenkalkulation EP'!$B$8,8)+FB$9),"TTT") = "Sa",
                                    TEXT((EDATE('Projektkostenkalkulation EP'!$B$8,8)+FB$9),"TTT") = "So",
                                    IF(ISNA(VLOOKUP(EDATE('Projektkostenkalkulation EP'!$B$8,8)+FB$9,Datenquellen!$F$7:$H$45,3,FALSE))," ",VLOOKUP(EDATE('Projektkostenkalkulation EP'!$B$8,8)+FB$9,Datenquellen!$F$7:$H$45,3,FALSE))="X"
                                    ),
                          "X",
                          ""
                          ),
               "X"
            )</f>
        <v/>
      </c>
      <c r="FD84" s="227" t="str">
        <f xml:space="preserve"> IF(TEXT((EDATE('Projektkostenkalkulation EP'!$B$8,8)+FC$9),"MM")=TEXT((EDATE('Projektkostenkalkulation EP'!$B$8,8)+(FC$9-1)),"MM"),
             IF(
                        OR(
                                    TEXT((EDATE('Projektkostenkalkulation EP'!$B$8,8)+FC$9),"TTT") = "Sa",
                                    TEXT((EDATE('Projektkostenkalkulation EP'!$B$8,8)+FC$9),"TTT") = "So",
                                    IF(ISNA(VLOOKUP(EDATE('Projektkostenkalkulation EP'!$B$8,8)+FC$9,Datenquellen!$F$7:$H$45,3,FALSE))," ",VLOOKUP(EDATE('Projektkostenkalkulation EP'!$B$8,8)+FC$9,Datenquellen!$F$7:$H$45,3,FALSE))="X"
                                    ),
                          "X",
                          ""
                          ),
               "X"
            )</f>
        <v>X</v>
      </c>
      <c r="FE84" s="227" t="str">
        <f xml:space="preserve"> IF(TEXT((EDATE('Projektkostenkalkulation EP'!$B$8,8)+FD$9),"MM")=TEXT((EDATE('Projektkostenkalkulation EP'!$B$8,8)+(FD$9-1)),"MM"),
             IF(
                        OR(
                                    TEXT((EDATE('Projektkostenkalkulation EP'!$B$8,8)+FD$9),"TTT") = "Sa",
                                    TEXT((EDATE('Projektkostenkalkulation EP'!$B$8,8)+FD$9),"TTT") = "So",
                                    IF(ISNA(VLOOKUP(EDATE('Projektkostenkalkulation EP'!$B$8,8)+FD$9,Datenquellen!$F$7:$H$45,3,FALSE))," ",VLOOKUP(EDATE('Projektkostenkalkulation EP'!$B$8,8)+FD$9,Datenquellen!$F$7:$H$45,3,FALSE))="X"
                                    ),
                          "X",
                          ""
                          ),
               "X"
            )</f>
        <v>X</v>
      </c>
      <c r="FF84" s="227" t="str">
        <f xml:space="preserve"> IF(TEXT((EDATE('Projektkostenkalkulation EP'!$B$8,8)+FE$9),"MM")=TEXT((EDATE('Projektkostenkalkulation EP'!$B$8,8)+(FE$9-1)),"MM"),
             IF(
                        OR(
                                    TEXT((EDATE('Projektkostenkalkulation EP'!$B$8,8)+FE$9),"TTT") = "Sa",
                                    TEXT((EDATE('Projektkostenkalkulation EP'!$B$8,8)+FE$9),"TTT") = "So",
                                    IF(ISNA(VLOOKUP(EDATE('Projektkostenkalkulation EP'!$B$8,8)+FE$9,Datenquellen!$F$7:$H$45,3,FALSE))," ",VLOOKUP(EDATE('Projektkostenkalkulation EP'!$B$8,8)+FE$9,Datenquellen!$F$7:$H$45,3,FALSE))="X"
                                    ),
                          "X",
                          ""
                          ),
               "X"
            )</f>
        <v/>
      </c>
      <c r="FG84" s="227" t="str">
        <f xml:space="preserve"> IF(TEXT((EDATE('Projektkostenkalkulation EP'!$B$8,8)+FF$9),"MM")=TEXT((EDATE('Projektkostenkalkulation EP'!$B$8,8)+(FF$9-1)),"MM"),
             IF(
                        OR(
                                    TEXT((EDATE('Projektkostenkalkulation EP'!$B$8,8)+FF$9),"TTT") = "Sa",
                                    TEXT((EDATE('Projektkostenkalkulation EP'!$B$8,8)+FF$9),"TTT") = "So",
                                    IF(ISNA(VLOOKUP(EDATE('Projektkostenkalkulation EP'!$B$8,8)+FF$9,Datenquellen!$F$7:$H$45,3,FALSE))," ",VLOOKUP(EDATE('Projektkostenkalkulation EP'!$B$8,8)+FF$9,Datenquellen!$F$7:$H$45,3,FALSE))="X"
                                    ),
                          "X",
                          ""
                          ),
               "X"
            )</f>
        <v/>
      </c>
      <c r="FH84" s="227" t="str">
        <f xml:space="preserve"> IF(TEXT((EDATE('Projektkostenkalkulation EP'!$B$8,8)+FG$9),"MM")=TEXT((EDATE('Projektkostenkalkulation EP'!$B$8,8)+(FG$9-1)),"MM"),
             IF(
                        OR(
                                    TEXT((EDATE('Projektkostenkalkulation EP'!$B$8,8)+FG$9),"TTT") = "Sa",
                                    TEXT((EDATE('Projektkostenkalkulation EP'!$B$8,8)+FG$9),"TTT") = "So",
                                    IF(ISNA(VLOOKUP(EDATE('Projektkostenkalkulation EP'!$B$8,8)+FG$9,Datenquellen!$F$7:$H$45,3,FALSE))," ",VLOOKUP(EDATE('Projektkostenkalkulation EP'!$B$8,8)+FG$9,Datenquellen!$F$7:$H$45,3,FALSE))="X"
                                    ),
                          "X",
                          ""
                          ),
               "X"
            )</f>
        <v/>
      </c>
      <c r="FI84" s="227" t="str">
        <f xml:space="preserve"> IF(TEXT((EDATE('Projektkostenkalkulation EP'!$B$8,8)+FH$9),"MM")=TEXT((EDATE('Projektkostenkalkulation EP'!$B$8,8)+(FH$9-1)),"MM"),
             IF(
                        OR(
                                    TEXT((EDATE('Projektkostenkalkulation EP'!$B$8,8)+FH$9),"TTT") = "Sa",
                                    TEXT((EDATE('Projektkostenkalkulation EP'!$B$8,8)+FH$9),"TTT") = "So",
                                    IF(ISNA(VLOOKUP(EDATE('Projektkostenkalkulation EP'!$B$8,8)+FH$9,Datenquellen!$F$7:$H$45,3,FALSE))," ",VLOOKUP(EDATE('Projektkostenkalkulation EP'!$B$8,8)+FH$9,Datenquellen!$F$7:$H$45,3,FALSE))="X"
                                    ),
                          "X",
                          ""
                          ),
               "X"
            )</f>
        <v/>
      </c>
      <c r="FJ84" s="227" t="str">
        <f xml:space="preserve"> IF(TEXT((EDATE('Projektkostenkalkulation EP'!$B$8,8)+FI$9),"MM")=TEXT((EDATE('Projektkostenkalkulation EP'!$B$8,8)+(FI$9-1)),"MM"),
             IF(
                        OR(
                                    TEXT((EDATE('Projektkostenkalkulation EP'!$B$8,8)+FI$9),"TTT") = "Sa",
                                    TEXT((EDATE('Projektkostenkalkulation EP'!$B$8,8)+FI$9),"TTT") = "So",
                                    IF(ISNA(VLOOKUP(EDATE('Projektkostenkalkulation EP'!$B$8,8)+FI$9,Datenquellen!$F$7:$H$45,3,FALSE))," ",VLOOKUP(EDATE('Projektkostenkalkulation EP'!$B$8,8)+FI$9,Datenquellen!$F$7:$H$45,3,FALSE))="X"
                                    ),
                          "X",
                          ""
                          ),
               "X"
            )</f>
        <v/>
      </c>
      <c r="FK84" s="227" t="str">
        <f xml:space="preserve"> IF(TEXT((EDATE('Projektkostenkalkulation EP'!$B$8,8)+FJ$9),"MM")=TEXT((EDATE('Projektkostenkalkulation EP'!$B$8,8)+(FJ$9-1)),"MM"),
             IF(
                        OR(
                                    TEXT((EDATE('Projektkostenkalkulation EP'!$B$8,8)+FJ$9),"TTT") = "Sa",
                                    TEXT((EDATE('Projektkostenkalkulation EP'!$B$8,8)+FJ$9),"TTT") = "So",
                                    IF(ISNA(VLOOKUP(EDATE('Projektkostenkalkulation EP'!$B$8,8)+FJ$9,Datenquellen!$F$7:$H$45,3,FALSE))," ",VLOOKUP(EDATE('Projektkostenkalkulation EP'!$B$8,8)+FJ$9,Datenquellen!$F$7:$H$45,3,FALSE))="X"
                                    ),
                          "X",
                          ""
                          ),
               "X"
            )</f>
        <v>X</v>
      </c>
      <c r="FL84" s="227" t="str">
        <f xml:space="preserve"> IF(TEXT((EDATE('Projektkostenkalkulation EP'!$B$8,8)+FK$9),"MM")=TEXT((EDATE('Projektkostenkalkulation EP'!$B$8,8)+(FK$9-1)),"MM"),
             IF(
                        OR(
                                    TEXT((EDATE('Projektkostenkalkulation EP'!$B$8,8)+FK$9),"TTT") = "Sa",
                                    TEXT((EDATE('Projektkostenkalkulation EP'!$B$8,8)+FK$9),"TTT") = "So",
                                    IF(ISNA(VLOOKUP(EDATE('Projektkostenkalkulation EP'!$B$8,8)+FK$9,Datenquellen!$F$7:$H$45,3,FALSE))," ",VLOOKUP(EDATE('Projektkostenkalkulation EP'!$B$8,8)+FK$9,Datenquellen!$F$7:$H$45,3,FALSE))="X"
                                    ),
                          "X",
                          ""
                          ),
               "X"
            )</f>
        <v>X</v>
      </c>
      <c r="FM84" s="227" t="str">
        <f xml:space="preserve"> IF(TEXT((EDATE('Projektkostenkalkulation EP'!$B$8,8)+FL$9),"MM")=TEXT((EDATE('Projektkostenkalkulation EP'!$B$8,8)+(FL$9-1)),"MM"),
             IF(
                        OR(
                                    TEXT((EDATE('Projektkostenkalkulation EP'!$B$8,8)+FL$9),"TTT") = "Sa",
                                    TEXT((EDATE('Projektkostenkalkulation EP'!$B$8,8)+FL$9),"TTT") = "So",
                                    IF(ISNA(VLOOKUP(EDATE('Projektkostenkalkulation EP'!$B$8,8)+FL$9,Datenquellen!$F$7:$H$45,3,FALSE))," ",VLOOKUP(EDATE('Projektkostenkalkulation EP'!$B$8,8)+FL$9,Datenquellen!$F$7:$H$45,3,FALSE))="X"
                                    ),
                          "X",
                          ""
                          ),
               "X"
            )</f>
        <v/>
      </c>
      <c r="FN84" s="227" t="str">
        <f xml:space="preserve"> IF(TEXT((EDATE('Projektkostenkalkulation EP'!$B$8,8)+FM$9),"MM")=TEXT((EDATE('Projektkostenkalkulation EP'!$B$8,8)+(FM$9-1)),"MM"),
             IF(
                        OR(
                                    TEXT((EDATE('Projektkostenkalkulation EP'!$B$8,8)+FM$9),"TTT") = "Sa",
                                    TEXT((EDATE('Projektkostenkalkulation EP'!$B$8,8)+FM$9),"TTT") = "So",
                                    IF(ISNA(VLOOKUP(EDATE('Projektkostenkalkulation EP'!$B$8,8)+FM$9,Datenquellen!$F$7:$H$45,3,FALSE))," ",VLOOKUP(EDATE('Projektkostenkalkulation EP'!$B$8,8)+FM$9,Datenquellen!$F$7:$H$45,3,FALSE))="X"
                                    ),
                          "X",
                          ""
                          ),
               "X"
            )</f>
        <v/>
      </c>
      <c r="FO84" s="227" t="str">
        <f xml:space="preserve"> IF(TEXT((EDATE('Projektkostenkalkulation EP'!$B$8,8)+FN$9),"MM")=TEXT((EDATE('Projektkostenkalkulation EP'!$B$8,8)+(FN$9-1)),"MM"),
             IF(
                        OR(
                                    TEXT((EDATE('Projektkostenkalkulation EP'!$B$8,8)+FN$9),"TTT") = "Sa",
                                    TEXT((EDATE('Projektkostenkalkulation EP'!$B$8,8)+FN$9),"TTT") = "So",
                                    IF(ISNA(VLOOKUP(EDATE('Projektkostenkalkulation EP'!$B$8,8)+FN$9,Datenquellen!$F$7:$H$45,3,FALSE))," ",VLOOKUP(EDATE('Projektkostenkalkulation EP'!$B$8,8)+FN$9,Datenquellen!$F$7:$H$45,3,FALSE))="X"
                                    ),
                          "X",
                          ""
                          ),
               "X"
            )</f>
        <v/>
      </c>
      <c r="FP84" s="227" t="str">
        <f xml:space="preserve"> IF(TEXT((EDATE('Projektkostenkalkulation EP'!$B$8,8)+FO$9),"MM")=TEXT((EDATE('Projektkostenkalkulation EP'!$B$8,8)+(FO$9-1)),"MM"),
             IF(
                        OR(
                                    TEXT((EDATE('Projektkostenkalkulation EP'!$B$8,8)+FO$9),"TTT") = "Sa",
                                    TEXT((EDATE('Projektkostenkalkulation EP'!$B$8,8)+FO$9),"TTT") = "So",
                                    IF(ISNA(VLOOKUP(EDATE('Projektkostenkalkulation EP'!$B$8,8)+FO$9,Datenquellen!$F$7:$H$45,3,FALSE))," ",VLOOKUP(EDATE('Projektkostenkalkulation EP'!$B$8,8)+FO$9,Datenquellen!$F$7:$H$45,3,FALSE))="X"
                                    ),
                          "X",
                          ""
                          ),
               "X"
            )</f>
        <v/>
      </c>
      <c r="FQ84" s="227" t="str">
        <f xml:space="preserve"> IF(TEXT((EDATE('Projektkostenkalkulation EP'!$B$8,8)+FP$9),"MM")=TEXT((EDATE('Projektkostenkalkulation EP'!$B$8,8)+(FP$9-1)),"MM"),
             IF(
                        OR(
                                    TEXT((EDATE('Projektkostenkalkulation EP'!$B$8,8)+FP$9),"TTT") = "Sa",
                                    TEXT((EDATE('Projektkostenkalkulation EP'!$B$8,8)+FP$9),"TTT") = "So",
                                    IF(ISNA(VLOOKUP(EDATE('Projektkostenkalkulation EP'!$B$8,8)+FP$9,Datenquellen!$F$7:$H$45,3,FALSE))," ",VLOOKUP(EDATE('Projektkostenkalkulation EP'!$B$8,8)+FP$9,Datenquellen!$F$7:$H$45,3,FALSE))="X"
                                    ),
                          "X",
                          ""
                          ),
               "X"
            )</f>
        <v/>
      </c>
      <c r="FR84" s="227" t="str">
        <f xml:space="preserve"> IF(TEXT((EDATE('Projektkostenkalkulation EP'!$B$8,8)+FQ$9),"MM")=TEXT((EDATE('Projektkostenkalkulation EP'!$B$8,8)+(FQ$9-1)),"MM"),
             IF(
                        OR(
                                    TEXT((EDATE('Projektkostenkalkulation EP'!$B$8,8)+FQ$9),"TTT") = "Sa",
                                    TEXT((EDATE('Projektkostenkalkulation EP'!$B$8,8)+FQ$9),"TTT") = "So",
                                    IF(ISNA(VLOOKUP(EDATE('Projektkostenkalkulation EP'!$B$8,8)+FQ$9,Datenquellen!$F$7:$H$45,3,FALSE))," ",VLOOKUP(EDATE('Projektkostenkalkulation EP'!$B$8,8)+FQ$9,Datenquellen!$F$7:$H$45,3,FALSE))="X"
                                    ),
                          "X",
                          ""
                          ),
               "X"
            )</f>
        <v>X</v>
      </c>
      <c r="FS84" s="227" t="str">
        <f xml:space="preserve"> IF(TEXT((EDATE('Projektkostenkalkulation EP'!$B$8,8)+FR$9),"MM")=TEXT((EDATE('Projektkostenkalkulation EP'!$B$8,8)+(FR$9-1)),"MM"),
             IF(
                        OR(
                                    TEXT((EDATE('Projektkostenkalkulation EP'!$B$8,8)+FR$9),"TTT") = "Sa",
                                    TEXT((EDATE('Projektkostenkalkulation EP'!$B$8,8)+FR$9),"TTT") = "So",
                                    IF(ISNA(VLOOKUP(EDATE('Projektkostenkalkulation EP'!$B$8,8)+FR$9,Datenquellen!$F$7:$H$45,3,FALSE))," ",VLOOKUP(EDATE('Projektkostenkalkulation EP'!$B$8,8)+FR$9,Datenquellen!$F$7:$H$45,3,FALSE))="X"
                                    ),
                          "X",
                          ""
                          ),
               "X"
            )</f>
        <v>X</v>
      </c>
      <c r="FT84" s="227" t="str">
        <f xml:space="preserve"> IF(TEXT((EDATE('Projektkostenkalkulation EP'!$B$8,8)+FS$9),"MM")=TEXT((EDATE('Projektkostenkalkulation EP'!$B$8,8)+(FS$9-1)),"MM"),
             IF(
                        OR(
                                    TEXT((EDATE('Projektkostenkalkulation EP'!$B$8,8)+FS$9),"TTT") = "Sa",
                                    TEXT((EDATE('Projektkostenkalkulation EP'!$B$8,8)+FS$9),"TTT") = "So",
                                    IF(ISNA(VLOOKUP(EDATE('Projektkostenkalkulation EP'!$B$8,8)+FS$9,Datenquellen!$F$7:$H$45,3,FALSE))," ",VLOOKUP(EDATE('Projektkostenkalkulation EP'!$B$8,8)+FS$9,Datenquellen!$F$7:$H$45,3,FALSE))="X"
                                    ),
                          "X",
                          ""
                          ),
               "X"
            )</f>
        <v/>
      </c>
      <c r="FU84" s="228" t="str">
        <f xml:space="preserve"> IF(TEXT((EDATE('Projektkostenkalkulation EP'!$B$8,8)+FT$9),"MM")=TEXT((EDATE('Projektkostenkalkulation EP'!$B$8,8)+(FT$9-1)),"MM"),
             IF(
                        OR(
                                    TEXT((EDATE('Projektkostenkalkulation EP'!$B$8,8)+FT$9),"TTT") = "Sa",
                                    TEXT((EDATE('Projektkostenkalkulation EP'!$B$8,8)+FT$9),"TTT") = "So",
                                    IF(ISNA(VLOOKUP(EDATE('Projektkostenkalkulation EP'!$B$8,8)+FT$9,Datenquellen!$F$7:$H$45,3,FALSE))," ",VLOOKUP(EDATE('Projektkostenkalkulation EP'!$B$8,8)+FT$9,Datenquellen!$F$7:$H$45,3,FALSE))="X"
                                    ),
                          "X",
                          ""
                          ),
               "X"
            )</f>
        <v>X</v>
      </c>
      <c r="FV84" s="229"/>
      <c r="FW84" s="230"/>
      <c r="FX84" s="475"/>
      <c r="FY84" s="472" t="str">
        <f>TEXT(EDATE('Projektkostenkalkulation EP'!$B$8,8),"MMMM")</f>
        <v>September</v>
      </c>
      <c r="FZ84" s="226"/>
      <c r="GA84" s="227" t="str">
        <f>IF(
            OR(
                     TEXT(EDATE('Projektkostenkalkulation EP'!$B$8,8),"TTT") = "Sa",
                     TEXT(EDATE('Projektkostenkalkulation EP'!$B$8,8),"TTT") = "So",
                     IF(ISNA(VLOOKUP(EDATE('Projektkostenkalkulation EP'!$B$8,8),Datenquellen!$F$7:$H$45,3,FALSE))," ",VLOOKUP(EDATE('Projektkostenkalkulation EP'!$B$8,8),Datenquellen!$F$7:$H$45,3,FALSE))="X"
                            ),
                    "X",
                    ""
            )</f>
        <v>X</v>
      </c>
      <c r="GB84" s="227" t="str">
        <f xml:space="preserve"> IF(TEXT((EDATE('Projektkostenkalkulation EP'!$B$8,8)+GA$9),"MM")=TEXT((EDATE('Projektkostenkalkulation EP'!$B$8,8)+(GA$9-1)),"MM"),
             IF(
                        OR(
                                    TEXT((EDATE('Projektkostenkalkulation EP'!$B$8,8)+GA$9),"TTT") = "Sa",
                                    TEXT((EDATE('Projektkostenkalkulation EP'!$B$8,8)+GA$9),"TTT") = "So",
                                    IF(ISNA(VLOOKUP(EDATE('Projektkostenkalkulation EP'!$B$8,8)+GA$9,Datenquellen!$F$7:$H$45,3,FALSE))," ",VLOOKUP(EDATE('Projektkostenkalkulation EP'!$B$8,8)+GA$9,Datenquellen!$F$7:$H$45,3,FALSE))="X"
                                    ),
                          "X",
                          ""
                          ),
               "X"
            )</f>
        <v/>
      </c>
      <c r="GC84" s="227" t="str">
        <f xml:space="preserve"> IF(TEXT((EDATE('Projektkostenkalkulation EP'!$B$8,8)+GB$9),"MM")=TEXT((EDATE('Projektkostenkalkulation EP'!$B$8,8)+(GB$9-1)),"MM"),
             IF(
                        OR(
                                    TEXT((EDATE('Projektkostenkalkulation EP'!$B$8,8)+GB$9),"TTT") = "Sa",
                                    TEXT((EDATE('Projektkostenkalkulation EP'!$B$8,8)+GB$9),"TTT") = "So",
                                    IF(ISNA(VLOOKUP(EDATE('Projektkostenkalkulation EP'!$B$8,8)+GB$9,Datenquellen!$F$7:$H$45,3,FALSE))," ",VLOOKUP(EDATE('Projektkostenkalkulation EP'!$B$8,8)+GB$9,Datenquellen!$F$7:$H$45,3,FALSE))="X"
                                    ),
                          "X",
                          ""
                          ),
               "X"
            )</f>
        <v/>
      </c>
      <c r="GD84" s="227" t="str">
        <f xml:space="preserve"> IF(TEXT((EDATE('Projektkostenkalkulation EP'!$B$8,8)+GC$9),"MM")=TEXT((EDATE('Projektkostenkalkulation EP'!$B$8,8)+(GC$9-1)),"MM"),
             IF(
                        OR(
                                    TEXT((EDATE('Projektkostenkalkulation EP'!$B$8,8)+GC$9),"TTT") = "Sa",
                                    TEXT((EDATE('Projektkostenkalkulation EP'!$B$8,8)+GC$9),"TTT") = "So",
                                    IF(ISNA(VLOOKUP(EDATE('Projektkostenkalkulation EP'!$B$8,8)+GC$9,Datenquellen!$F$7:$H$45,3,FALSE))," ",VLOOKUP(EDATE('Projektkostenkalkulation EP'!$B$8,8)+GC$9,Datenquellen!$F$7:$H$45,3,FALSE))="X"
                                    ),
                          "X",
                          ""
                          ),
               "X"
            )</f>
        <v/>
      </c>
      <c r="GE84" s="227" t="str">
        <f xml:space="preserve"> IF(TEXT((EDATE('Projektkostenkalkulation EP'!$B$8,8)+GD$9),"MM")=TEXT((EDATE('Projektkostenkalkulation EP'!$B$8,8)+(GD$9-1)),"MM"),
             IF(
                        OR(
                                    TEXT((EDATE('Projektkostenkalkulation EP'!$B$8,8)+GD$9),"TTT") = "Sa",
                                    TEXT((EDATE('Projektkostenkalkulation EP'!$B$8,8)+GD$9),"TTT") = "So",
                                    IF(ISNA(VLOOKUP(EDATE('Projektkostenkalkulation EP'!$B$8,8)+GD$9,Datenquellen!$F$7:$H$45,3,FALSE))," ",VLOOKUP(EDATE('Projektkostenkalkulation EP'!$B$8,8)+GD$9,Datenquellen!$F$7:$H$45,3,FALSE))="X"
                                    ),
                          "X",
                          ""
                          ),
               "X"
            )</f>
        <v/>
      </c>
      <c r="GF84" s="227" t="str">
        <f xml:space="preserve"> IF(TEXT((EDATE('Projektkostenkalkulation EP'!$B$8,8)+GE$9),"MM")=TEXT((EDATE('Projektkostenkalkulation EP'!$B$8,8)+(GE$9-1)),"MM"),
             IF(
                        OR(
                                    TEXT((EDATE('Projektkostenkalkulation EP'!$B$8,8)+GE$9),"TTT") = "Sa",
                                    TEXT((EDATE('Projektkostenkalkulation EP'!$B$8,8)+GE$9),"TTT") = "So",
                                    IF(ISNA(VLOOKUP(EDATE('Projektkostenkalkulation EP'!$B$8,8)+GE$9,Datenquellen!$F$7:$H$45,3,FALSE))," ",VLOOKUP(EDATE('Projektkostenkalkulation EP'!$B$8,8)+GE$9,Datenquellen!$F$7:$H$45,3,FALSE))="X"
                                    ),
                          "X",
                          ""
                          ),
               "X"
            )</f>
        <v/>
      </c>
      <c r="GG84" s="227" t="str">
        <f xml:space="preserve"> IF(TEXT((EDATE('Projektkostenkalkulation EP'!$B$8,8)+GF$9),"MM")=TEXT((EDATE('Projektkostenkalkulation EP'!$B$8,8)+(GF$9-1)),"MM"),
             IF(
                        OR(
                                    TEXT((EDATE('Projektkostenkalkulation EP'!$B$8,8)+GF$9),"TTT") = "Sa",
                                    TEXT((EDATE('Projektkostenkalkulation EP'!$B$8,8)+GF$9),"TTT") = "So",
                                    IF(ISNA(VLOOKUP(EDATE('Projektkostenkalkulation EP'!$B$8,8)+GF$9,Datenquellen!$F$7:$H$45,3,FALSE))," ",VLOOKUP(EDATE('Projektkostenkalkulation EP'!$B$8,8)+GF$9,Datenquellen!$F$7:$H$45,3,FALSE))="X"
                                    ),
                          "X",
                          ""
                          ),
               "X"
            )</f>
        <v>X</v>
      </c>
      <c r="GH84" s="227" t="str">
        <f xml:space="preserve"> IF(TEXT((EDATE('Projektkostenkalkulation EP'!$B$8,8)+GG$9),"MM")=TEXT((EDATE('Projektkostenkalkulation EP'!$B$8,8)+(GG$9-1)),"MM"),
             IF(
                        OR(
                                    TEXT((EDATE('Projektkostenkalkulation EP'!$B$8,8)+GG$9),"TTT") = "Sa",
                                    TEXT((EDATE('Projektkostenkalkulation EP'!$B$8,8)+GG$9),"TTT") = "So",
                                    IF(ISNA(VLOOKUP(EDATE('Projektkostenkalkulation EP'!$B$8,8)+GG$9,Datenquellen!$F$7:$H$45,3,FALSE))," ",VLOOKUP(EDATE('Projektkostenkalkulation EP'!$B$8,8)+GG$9,Datenquellen!$F$7:$H$45,3,FALSE))="X"
                                    ),
                          "X",
                          ""
                          ),
               "X"
            )</f>
        <v>X</v>
      </c>
      <c r="GI84" s="227" t="str">
        <f xml:space="preserve"> IF(TEXT((EDATE('Projektkostenkalkulation EP'!$B$8,8)+GH$9),"MM")=TEXT((EDATE('Projektkostenkalkulation EP'!$B$8,8)+(GH$9-1)),"MM"),
             IF(
                        OR(
                                    TEXT((EDATE('Projektkostenkalkulation EP'!$B$8,8)+GH$9),"TTT") = "Sa",
                                    TEXT((EDATE('Projektkostenkalkulation EP'!$B$8,8)+GH$9),"TTT") = "So",
                                    IF(ISNA(VLOOKUP(EDATE('Projektkostenkalkulation EP'!$B$8,8)+GH$9,Datenquellen!$F$7:$H$45,3,FALSE))," ",VLOOKUP(EDATE('Projektkostenkalkulation EP'!$B$8,8)+GH$9,Datenquellen!$F$7:$H$45,3,FALSE))="X"
                                    ),
                          "X",
                          ""
                          ),
               "X"
            )</f>
        <v/>
      </c>
      <c r="GJ84" s="227" t="str">
        <f xml:space="preserve"> IF(TEXT((EDATE('Projektkostenkalkulation EP'!$B$8,8)+GI$9),"MM")=TEXT((EDATE('Projektkostenkalkulation EP'!$B$8,8)+(GI$9-1)),"MM"),
             IF(
                        OR(
                                    TEXT((EDATE('Projektkostenkalkulation EP'!$B$8,8)+GI$9),"TTT") = "Sa",
                                    TEXT((EDATE('Projektkostenkalkulation EP'!$B$8,8)+GI$9),"TTT") = "So",
                                    IF(ISNA(VLOOKUP(EDATE('Projektkostenkalkulation EP'!$B$8,8)+GI$9,Datenquellen!$F$7:$H$45,3,FALSE))," ",VLOOKUP(EDATE('Projektkostenkalkulation EP'!$B$8,8)+GI$9,Datenquellen!$F$7:$H$45,3,FALSE))="X"
                                    ),
                          "X",
                          ""
                          ),
               "X"
            )</f>
        <v/>
      </c>
      <c r="GK84" s="227" t="str">
        <f xml:space="preserve"> IF(TEXT((EDATE('Projektkostenkalkulation EP'!$B$8,8)+GJ$9),"MM")=TEXT((EDATE('Projektkostenkalkulation EP'!$B$8,8)+(GJ$9-1)),"MM"),
             IF(
                        OR(
                                    TEXT((EDATE('Projektkostenkalkulation EP'!$B$8,8)+GJ$9),"TTT") = "Sa",
                                    TEXT((EDATE('Projektkostenkalkulation EP'!$B$8,8)+GJ$9),"TTT") = "So",
                                    IF(ISNA(VLOOKUP(EDATE('Projektkostenkalkulation EP'!$B$8,8)+GJ$9,Datenquellen!$F$7:$H$45,3,FALSE))," ",VLOOKUP(EDATE('Projektkostenkalkulation EP'!$B$8,8)+GJ$9,Datenquellen!$F$7:$H$45,3,FALSE))="X"
                                    ),
                          "X",
                          ""
                          ),
               "X"
            )</f>
        <v/>
      </c>
      <c r="GL84" s="227" t="str">
        <f xml:space="preserve"> IF(TEXT((EDATE('Projektkostenkalkulation EP'!$B$8,8)+GK$9),"MM")=TEXT((EDATE('Projektkostenkalkulation EP'!$B$8,8)+(GK$9-1)),"MM"),
             IF(
                        OR(
                                    TEXT((EDATE('Projektkostenkalkulation EP'!$B$8,8)+GK$9),"TTT") = "Sa",
                                    TEXT((EDATE('Projektkostenkalkulation EP'!$B$8,8)+GK$9),"TTT") = "So",
                                    IF(ISNA(VLOOKUP(EDATE('Projektkostenkalkulation EP'!$B$8,8)+GK$9,Datenquellen!$F$7:$H$45,3,FALSE))," ",VLOOKUP(EDATE('Projektkostenkalkulation EP'!$B$8,8)+GK$9,Datenquellen!$F$7:$H$45,3,FALSE))="X"
                                    ),
                          "X",
                          ""
                          ),
               "X"
            )</f>
        <v/>
      </c>
      <c r="GM84" s="227" t="str">
        <f xml:space="preserve"> IF(TEXT((EDATE('Projektkostenkalkulation EP'!$B$8,8)+GL$9),"MM")=TEXT((EDATE('Projektkostenkalkulation EP'!$B$8,8)+(GL$9-1)),"MM"),
             IF(
                        OR(
                                    TEXT((EDATE('Projektkostenkalkulation EP'!$B$8,8)+GL$9),"TTT") = "Sa",
                                    TEXT((EDATE('Projektkostenkalkulation EP'!$B$8,8)+GL$9),"TTT") = "So",
                                    IF(ISNA(VLOOKUP(EDATE('Projektkostenkalkulation EP'!$B$8,8)+GL$9,Datenquellen!$F$7:$H$45,3,FALSE))," ",VLOOKUP(EDATE('Projektkostenkalkulation EP'!$B$8,8)+GL$9,Datenquellen!$F$7:$H$45,3,FALSE))="X"
                                    ),
                          "X",
                          ""
                          ),
               "X"
            )</f>
        <v/>
      </c>
      <c r="GN84" s="227" t="str">
        <f xml:space="preserve"> IF(TEXT((EDATE('Projektkostenkalkulation EP'!$B$8,8)+GM$9),"MM")=TEXT((EDATE('Projektkostenkalkulation EP'!$B$8,8)+(GM$9-1)),"MM"),
             IF(
                        OR(
                                    TEXT((EDATE('Projektkostenkalkulation EP'!$B$8,8)+GM$9),"TTT") = "Sa",
                                    TEXT((EDATE('Projektkostenkalkulation EP'!$B$8,8)+GM$9),"TTT") = "So",
                                    IF(ISNA(VLOOKUP(EDATE('Projektkostenkalkulation EP'!$B$8,8)+GM$9,Datenquellen!$F$7:$H$45,3,FALSE))," ",VLOOKUP(EDATE('Projektkostenkalkulation EP'!$B$8,8)+GM$9,Datenquellen!$F$7:$H$45,3,FALSE))="X"
                                    ),
                          "X",
                          ""
                          ),
               "X"
            )</f>
        <v>X</v>
      </c>
      <c r="GO84" s="227" t="str">
        <f xml:space="preserve"> IF(TEXT((EDATE('Projektkostenkalkulation EP'!$B$8,8)+GN$9),"MM")=TEXT((EDATE('Projektkostenkalkulation EP'!$B$8,8)+(GN$9-1)),"MM"),
             IF(
                        OR(
                                    TEXT((EDATE('Projektkostenkalkulation EP'!$B$8,8)+GN$9),"TTT") = "Sa",
                                    TEXT((EDATE('Projektkostenkalkulation EP'!$B$8,8)+GN$9),"TTT") = "So",
                                    IF(ISNA(VLOOKUP(EDATE('Projektkostenkalkulation EP'!$B$8,8)+GN$9,Datenquellen!$F$7:$H$45,3,FALSE))," ",VLOOKUP(EDATE('Projektkostenkalkulation EP'!$B$8,8)+GN$9,Datenquellen!$F$7:$H$45,3,FALSE))="X"
                                    ),
                          "X",
                          ""
                          ),
               "X"
            )</f>
        <v>X</v>
      </c>
      <c r="GP84" s="227" t="str">
        <f xml:space="preserve"> IF(TEXT((EDATE('Projektkostenkalkulation EP'!$B$8,8)+GO$9),"MM")=TEXT((EDATE('Projektkostenkalkulation EP'!$B$8,8)+(GO$9-1)),"MM"),
             IF(
                        OR(
                                    TEXT((EDATE('Projektkostenkalkulation EP'!$B$8,8)+GO$9),"TTT") = "Sa",
                                    TEXT((EDATE('Projektkostenkalkulation EP'!$B$8,8)+GO$9),"TTT") = "So",
                                    IF(ISNA(VLOOKUP(EDATE('Projektkostenkalkulation EP'!$B$8,8)+GO$9,Datenquellen!$F$7:$H$45,3,FALSE))," ",VLOOKUP(EDATE('Projektkostenkalkulation EP'!$B$8,8)+GO$9,Datenquellen!$F$7:$H$45,3,FALSE))="X"
                                    ),
                          "X",
                          ""
                          ),
               "X"
            )</f>
        <v/>
      </c>
      <c r="GQ84" s="227" t="str">
        <f xml:space="preserve"> IF(TEXT((EDATE('Projektkostenkalkulation EP'!$B$8,8)+GP$9),"MM")=TEXT((EDATE('Projektkostenkalkulation EP'!$B$8,8)+(GP$9-1)),"MM"),
             IF(
                        OR(
                                    TEXT((EDATE('Projektkostenkalkulation EP'!$B$8,8)+GP$9),"TTT") = "Sa",
                                    TEXT((EDATE('Projektkostenkalkulation EP'!$B$8,8)+GP$9),"TTT") = "So",
                                    IF(ISNA(VLOOKUP(EDATE('Projektkostenkalkulation EP'!$B$8,8)+GP$9,Datenquellen!$F$7:$H$45,3,FALSE))," ",VLOOKUP(EDATE('Projektkostenkalkulation EP'!$B$8,8)+GP$9,Datenquellen!$F$7:$H$45,3,FALSE))="X"
                                    ),
                          "X",
                          ""
                          ),
               "X"
            )</f>
        <v/>
      </c>
      <c r="GR84" s="227" t="str">
        <f xml:space="preserve"> IF(TEXT((EDATE('Projektkostenkalkulation EP'!$B$8,8)+GQ$9),"MM")=TEXT((EDATE('Projektkostenkalkulation EP'!$B$8,8)+(GQ$9-1)),"MM"),
             IF(
                        OR(
                                    TEXT((EDATE('Projektkostenkalkulation EP'!$B$8,8)+GQ$9),"TTT") = "Sa",
                                    TEXT((EDATE('Projektkostenkalkulation EP'!$B$8,8)+GQ$9),"TTT") = "So",
                                    IF(ISNA(VLOOKUP(EDATE('Projektkostenkalkulation EP'!$B$8,8)+GQ$9,Datenquellen!$F$7:$H$45,3,FALSE))," ",VLOOKUP(EDATE('Projektkostenkalkulation EP'!$B$8,8)+GQ$9,Datenquellen!$F$7:$H$45,3,FALSE))="X"
                                    ),
                          "X",
                          ""
                          ),
               "X"
            )</f>
        <v/>
      </c>
      <c r="GS84" s="227" t="str">
        <f xml:space="preserve"> IF(TEXT((EDATE('Projektkostenkalkulation EP'!$B$8,8)+GR$9),"MM")=TEXT((EDATE('Projektkostenkalkulation EP'!$B$8,8)+(GR$9-1)),"MM"),
             IF(
                        OR(
                                    TEXT((EDATE('Projektkostenkalkulation EP'!$B$8,8)+GR$9),"TTT") = "Sa",
                                    TEXT((EDATE('Projektkostenkalkulation EP'!$B$8,8)+GR$9),"TTT") = "So",
                                    IF(ISNA(VLOOKUP(EDATE('Projektkostenkalkulation EP'!$B$8,8)+GR$9,Datenquellen!$F$7:$H$45,3,FALSE))," ",VLOOKUP(EDATE('Projektkostenkalkulation EP'!$B$8,8)+GR$9,Datenquellen!$F$7:$H$45,3,FALSE))="X"
                                    ),
                          "X",
                          ""
                          ),
               "X"
            )</f>
        <v/>
      </c>
      <c r="GT84" s="227" t="str">
        <f xml:space="preserve"> IF(TEXT((EDATE('Projektkostenkalkulation EP'!$B$8,8)+GS$9),"MM")=TEXT((EDATE('Projektkostenkalkulation EP'!$B$8,8)+(GS$9-1)),"MM"),
             IF(
                        OR(
                                    TEXT((EDATE('Projektkostenkalkulation EP'!$B$8,8)+GS$9),"TTT") = "Sa",
                                    TEXT((EDATE('Projektkostenkalkulation EP'!$B$8,8)+GS$9),"TTT") = "So",
                                    IF(ISNA(VLOOKUP(EDATE('Projektkostenkalkulation EP'!$B$8,8)+GS$9,Datenquellen!$F$7:$H$45,3,FALSE))," ",VLOOKUP(EDATE('Projektkostenkalkulation EP'!$B$8,8)+GS$9,Datenquellen!$F$7:$H$45,3,FALSE))="X"
                                    ),
                          "X",
                          ""
                          ),
               "X"
            )</f>
        <v/>
      </c>
      <c r="GU84" s="227" t="str">
        <f xml:space="preserve"> IF(TEXT((EDATE('Projektkostenkalkulation EP'!$B$8,8)+GT$9),"MM")=TEXT((EDATE('Projektkostenkalkulation EP'!$B$8,8)+(GT$9-1)),"MM"),
             IF(
                        OR(
                                    TEXT((EDATE('Projektkostenkalkulation EP'!$B$8,8)+GT$9),"TTT") = "Sa",
                                    TEXT((EDATE('Projektkostenkalkulation EP'!$B$8,8)+GT$9),"TTT") = "So",
                                    IF(ISNA(VLOOKUP(EDATE('Projektkostenkalkulation EP'!$B$8,8)+GT$9,Datenquellen!$F$7:$H$45,3,FALSE))," ",VLOOKUP(EDATE('Projektkostenkalkulation EP'!$B$8,8)+GT$9,Datenquellen!$F$7:$H$45,3,FALSE))="X"
                                    ),
                          "X",
                          ""
                          ),
               "X"
            )</f>
        <v>X</v>
      </c>
      <c r="GV84" s="227" t="str">
        <f xml:space="preserve"> IF(TEXT((EDATE('Projektkostenkalkulation EP'!$B$8,8)+GU$9),"MM")=TEXT((EDATE('Projektkostenkalkulation EP'!$B$8,8)+(GU$9-1)),"MM"),
             IF(
                        OR(
                                    TEXT((EDATE('Projektkostenkalkulation EP'!$B$8,8)+GU$9),"TTT") = "Sa",
                                    TEXT((EDATE('Projektkostenkalkulation EP'!$B$8,8)+GU$9),"TTT") = "So",
                                    IF(ISNA(VLOOKUP(EDATE('Projektkostenkalkulation EP'!$B$8,8)+GU$9,Datenquellen!$F$7:$H$45,3,FALSE))," ",VLOOKUP(EDATE('Projektkostenkalkulation EP'!$B$8,8)+GU$9,Datenquellen!$F$7:$H$45,3,FALSE))="X"
                                    ),
                          "X",
                          ""
                          ),
               "X"
            )</f>
        <v>X</v>
      </c>
      <c r="GW84" s="227" t="str">
        <f xml:space="preserve"> IF(TEXT((EDATE('Projektkostenkalkulation EP'!$B$8,8)+GV$9),"MM")=TEXT((EDATE('Projektkostenkalkulation EP'!$B$8,8)+(GV$9-1)),"MM"),
             IF(
                        OR(
                                    TEXT((EDATE('Projektkostenkalkulation EP'!$B$8,8)+GV$9),"TTT") = "Sa",
                                    TEXT((EDATE('Projektkostenkalkulation EP'!$B$8,8)+GV$9),"TTT") = "So",
                                    IF(ISNA(VLOOKUP(EDATE('Projektkostenkalkulation EP'!$B$8,8)+GV$9,Datenquellen!$F$7:$H$45,3,FALSE))," ",VLOOKUP(EDATE('Projektkostenkalkulation EP'!$B$8,8)+GV$9,Datenquellen!$F$7:$H$45,3,FALSE))="X"
                                    ),
                          "X",
                          ""
                          ),
               "X"
            )</f>
        <v/>
      </c>
      <c r="GX84" s="227" t="str">
        <f xml:space="preserve"> IF(TEXT((EDATE('Projektkostenkalkulation EP'!$B$8,8)+GW$9),"MM")=TEXT((EDATE('Projektkostenkalkulation EP'!$B$8,8)+(GW$9-1)),"MM"),
             IF(
                        OR(
                                    TEXT((EDATE('Projektkostenkalkulation EP'!$B$8,8)+GW$9),"TTT") = "Sa",
                                    TEXT((EDATE('Projektkostenkalkulation EP'!$B$8,8)+GW$9),"TTT") = "So",
                                    IF(ISNA(VLOOKUP(EDATE('Projektkostenkalkulation EP'!$B$8,8)+GW$9,Datenquellen!$F$7:$H$45,3,FALSE))," ",VLOOKUP(EDATE('Projektkostenkalkulation EP'!$B$8,8)+GW$9,Datenquellen!$F$7:$H$45,3,FALSE))="X"
                                    ),
                          "X",
                          ""
                          ),
               "X"
            )</f>
        <v/>
      </c>
      <c r="GY84" s="227" t="str">
        <f xml:space="preserve"> IF(TEXT((EDATE('Projektkostenkalkulation EP'!$B$8,8)+GX$9),"MM")=TEXT((EDATE('Projektkostenkalkulation EP'!$B$8,8)+(GX$9-1)),"MM"),
             IF(
                        OR(
                                    TEXT((EDATE('Projektkostenkalkulation EP'!$B$8,8)+GX$9),"TTT") = "Sa",
                                    TEXT((EDATE('Projektkostenkalkulation EP'!$B$8,8)+GX$9),"TTT") = "So",
                                    IF(ISNA(VLOOKUP(EDATE('Projektkostenkalkulation EP'!$B$8,8)+GX$9,Datenquellen!$F$7:$H$45,3,FALSE))," ",VLOOKUP(EDATE('Projektkostenkalkulation EP'!$B$8,8)+GX$9,Datenquellen!$F$7:$H$45,3,FALSE))="X"
                                    ),
                          "X",
                          ""
                          ),
               "X"
            )</f>
        <v/>
      </c>
      <c r="GZ84" s="227" t="str">
        <f xml:space="preserve"> IF(TEXT((EDATE('Projektkostenkalkulation EP'!$B$8,8)+GY$9),"MM")=TEXT((EDATE('Projektkostenkalkulation EP'!$B$8,8)+(GY$9-1)),"MM"),
             IF(
                        OR(
                                    TEXT((EDATE('Projektkostenkalkulation EP'!$B$8,8)+GY$9),"TTT") = "Sa",
                                    TEXT((EDATE('Projektkostenkalkulation EP'!$B$8,8)+GY$9),"TTT") = "So",
                                    IF(ISNA(VLOOKUP(EDATE('Projektkostenkalkulation EP'!$B$8,8)+GY$9,Datenquellen!$F$7:$H$45,3,FALSE))," ",VLOOKUP(EDATE('Projektkostenkalkulation EP'!$B$8,8)+GY$9,Datenquellen!$F$7:$H$45,3,FALSE))="X"
                                    ),
                          "X",
                          ""
                          ),
               "X"
            )</f>
        <v/>
      </c>
      <c r="HA84" s="227" t="str">
        <f xml:space="preserve"> IF(TEXT((EDATE('Projektkostenkalkulation EP'!$B$8,8)+GZ$9),"MM")=TEXT((EDATE('Projektkostenkalkulation EP'!$B$8,8)+(GZ$9-1)),"MM"),
             IF(
                        OR(
                                    TEXT((EDATE('Projektkostenkalkulation EP'!$B$8,8)+GZ$9),"TTT") = "Sa",
                                    TEXT((EDATE('Projektkostenkalkulation EP'!$B$8,8)+GZ$9),"TTT") = "So",
                                    IF(ISNA(VLOOKUP(EDATE('Projektkostenkalkulation EP'!$B$8,8)+GZ$9,Datenquellen!$F$7:$H$45,3,FALSE))," ",VLOOKUP(EDATE('Projektkostenkalkulation EP'!$B$8,8)+GZ$9,Datenquellen!$F$7:$H$45,3,FALSE))="X"
                                    ),
                          "X",
                          ""
                          ),
               "X"
            )</f>
        <v/>
      </c>
      <c r="HB84" s="227" t="str">
        <f xml:space="preserve"> IF(TEXT((EDATE('Projektkostenkalkulation EP'!$B$8,8)+HA$9),"MM")=TEXT((EDATE('Projektkostenkalkulation EP'!$B$8,8)+(HA$9-1)),"MM"),
             IF(
                        OR(
                                    TEXT((EDATE('Projektkostenkalkulation EP'!$B$8,8)+HA$9),"TTT") = "Sa",
                                    TEXT((EDATE('Projektkostenkalkulation EP'!$B$8,8)+HA$9),"TTT") = "So",
                                    IF(ISNA(VLOOKUP(EDATE('Projektkostenkalkulation EP'!$B$8,8)+HA$9,Datenquellen!$F$7:$H$45,3,FALSE))," ",VLOOKUP(EDATE('Projektkostenkalkulation EP'!$B$8,8)+HA$9,Datenquellen!$F$7:$H$45,3,FALSE))="X"
                                    ),
                          "X",
                          ""
                          ),
               "X"
            )</f>
        <v>X</v>
      </c>
      <c r="HC84" s="227" t="str">
        <f xml:space="preserve"> IF(TEXT((EDATE('Projektkostenkalkulation EP'!$B$8,8)+HB$9),"MM")=TEXT((EDATE('Projektkostenkalkulation EP'!$B$8,8)+(HB$9-1)),"MM"),
             IF(
                        OR(
                                    TEXT((EDATE('Projektkostenkalkulation EP'!$B$8,8)+HB$9),"TTT") = "Sa",
                                    TEXT((EDATE('Projektkostenkalkulation EP'!$B$8,8)+HB$9),"TTT") = "So",
                                    IF(ISNA(VLOOKUP(EDATE('Projektkostenkalkulation EP'!$B$8,8)+HB$9,Datenquellen!$F$7:$H$45,3,FALSE))," ",VLOOKUP(EDATE('Projektkostenkalkulation EP'!$B$8,8)+HB$9,Datenquellen!$F$7:$H$45,3,FALSE))="X"
                                    ),
                          "X",
                          ""
                          ),
               "X"
            )</f>
        <v>X</v>
      </c>
      <c r="HD84" s="227" t="str">
        <f xml:space="preserve"> IF(TEXT((EDATE('Projektkostenkalkulation EP'!$B$8,8)+HC$9),"MM")=TEXT((EDATE('Projektkostenkalkulation EP'!$B$8,8)+(HC$9-1)),"MM"),
             IF(
                        OR(
                                    TEXT((EDATE('Projektkostenkalkulation EP'!$B$8,8)+HC$9),"TTT") = "Sa",
                                    TEXT((EDATE('Projektkostenkalkulation EP'!$B$8,8)+HC$9),"TTT") = "So",
                                    IF(ISNA(VLOOKUP(EDATE('Projektkostenkalkulation EP'!$B$8,8)+HC$9,Datenquellen!$F$7:$H$45,3,FALSE))," ",VLOOKUP(EDATE('Projektkostenkalkulation EP'!$B$8,8)+HC$9,Datenquellen!$F$7:$H$45,3,FALSE))="X"
                                    ),
                          "X",
                          ""
                          ),
               "X"
            )</f>
        <v/>
      </c>
      <c r="HE84" s="228" t="str">
        <f xml:space="preserve"> IF(TEXT((EDATE('Projektkostenkalkulation EP'!$B$8,8)+HD$9),"MM")=TEXT((EDATE('Projektkostenkalkulation EP'!$B$8,8)+(HD$9-1)),"MM"),
             IF(
                        OR(
                                    TEXT((EDATE('Projektkostenkalkulation EP'!$B$8,8)+HD$9),"TTT") = "Sa",
                                    TEXT((EDATE('Projektkostenkalkulation EP'!$B$8,8)+HD$9),"TTT") = "So",
                                    IF(ISNA(VLOOKUP(EDATE('Projektkostenkalkulation EP'!$B$8,8)+HD$9,Datenquellen!$F$7:$H$45,3,FALSE))," ",VLOOKUP(EDATE('Projektkostenkalkulation EP'!$B$8,8)+HD$9,Datenquellen!$F$7:$H$45,3,FALSE))="X"
                                    ),
                          "X",
                          ""
                          ),
               "X"
            )</f>
        <v>X</v>
      </c>
      <c r="HF84" s="229"/>
      <c r="HG84" s="230"/>
      <c r="HH84" s="475"/>
    </row>
    <row r="85" spans="1:216" ht="21" customHeight="1" x14ac:dyDescent="0.2">
      <c r="A85" s="473"/>
      <c r="B85" s="231"/>
      <c r="C85" s="232" t="str">
        <f>IF(
            OR(
                     TEXT(EDATE('Projektkostenkalkulation EP'!$B$8,8),"TTT") = "Sa",
                     TEXT(EDATE('Projektkostenkalkulation EP'!$B$8,8),"TTT") = "So",
                     IF(ISNA(VLOOKUP(EDATE('Projektkostenkalkulation EP'!$B$8,8),Datenquellen!$F$7:$H$45,3,FALSE))," ",VLOOKUP(EDATE('Projektkostenkalkulation EP'!$B$8,8),Datenquellen!$F$7:$H$45,3,FALSE))="X"
                            ),
                    "X",
                    ""
            )</f>
        <v>X</v>
      </c>
      <c r="D85" s="232" t="str">
        <f xml:space="preserve"> IF(TEXT((EDATE('Projektkostenkalkulation EP'!$B$8,8)+C$9),"MM")=TEXT((EDATE('Projektkostenkalkulation EP'!$B$8,8)+(C$9-1)),"MM"),
             IF(
                        OR(
                                    TEXT((EDATE('Projektkostenkalkulation EP'!$B$8,8)+C$9),"TTT") = "Sa",
                                    TEXT((EDATE('Projektkostenkalkulation EP'!$B$8,8)+C$9),"TTT") = "So",
                                    IF(ISNA(VLOOKUP(EDATE('Projektkostenkalkulation EP'!$B$8,8)+C$9,Datenquellen!$F$7:$H$45,3,FALSE))," ",VLOOKUP(EDATE('Projektkostenkalkulation EP'!$B$8,8)+C$9,Datenquellen!$F$7:$H$45,3,FALSE))="X"
                                    ),
                          "X",
                          ""
                          ),
               "X"
            )</f>
        <v/>
      </c>
      <c r="E85" s="232" t="str">
        <f xml:space="preserve"> IF(TEXT((EDATE('Projektkostenkalkulation EP'!$B$8,8)+D$9),"MM")=TEXT((EDATE('Projektkostenkalkulation EP'!$B$8,8)+(D$9-1)),"MM"),
             IF(
                        OR(
                                    TEXT((EDATE('Projektkostenkalkulation EP'!$B$8,8)+D$9),"TTT") = "Sa",
                                    TEXT((EDATE('Projektkostenkalkulation EP'!$B$8,8)+D$9),"TTT") = "So",
                                    IF(ISNA(VLOOKUP(EDATE('Projektkostenkalkulation EP'!$B$8,8)+D$9,Datenquellen!$F$7:$H$45,3,FALSE))," ",VLOOKUP(EDATE('Projektkostenkalkulation EP'!$B$8,8)+D$9,Datenquellen!$F$7:$H$45,3,FALSE))="X"
                                    ),
                          "X",
                          ""
                          ),
               "X"
            )</f>
        <v/>
      </c>
      <c r="F85" s="232" t="str">
        <f xml:space="preserve"> IF(TEXT((EDATE('Projektkostenkalkulation EP'!$B$8,8)+E$9),"MM")=TEXT((EDATE('Projektkostenkalkulation EP'!$B$8,8)+(E$9-1)),"MM"),
             IF(
                        OR(
                                    TEXT((EDATE('Projektkostenkalkulation EP'!$B$8,8)+E$9),"TTT") = "Sa",
                                    TEXT((EDATE('Projektkostenkalkulation EP'!$B$8,8)+E$9),"TTT") = "So",
                                    IF(ISNA(VLOOKUP(EDATE('Projektkostenkalkulation EP'!$B$8,8)+E$9,Datenquellen!$F$7:$H$45,3,FALSE))," ",VLOOKUP(EDATE('Projektkostenkalkulation EP'!$B$8,8)+E$9,Datenquellen!$F$7:$H$45,3,FALSE))="X"
                                    ),
                          "X",
                          ""
                          ),
               "X"
            )</f>
        <v/>
      </c>
      <c r="G85" s="232" t="str">
        <f xml:space="preserve"> IF(TEXT((EDATE('Projektkostenkalkulation EP'!$B$8,8)+F$9),"MM")=TEXT((EDATE('Projektkostenkalkulation EP'!$B$8,8)+(F$9-1)),"MM"),
             IF(
                        OR(
                                    TEXT((EDATE('Projektkostenkalkulation EP'!$B$8,8)+F$9),"TTT") = "Sa",
                                    TEXT((EDATE('Projektkostenkalkulation EP'!$B$8,8)+F$9),"TTT") = "So",
                                    IF(ISNA(VLOOKUP(EDATE('Projektkostenkalkulation EP'!$B$8,8)+F$9,Datenquellen!$F$7:$H$45,3,FALSE))," ",VLOOKUP(EDATE('Projektkostenkalkulation EP'!$B$8,8)+F$9,Datenquellen!$F$7:$H$45,3,FALSE))="X"
                                    ),
                          "X",
                          ""
                          ),
               "X"
            )</f>
        <v/>
      </c>
      <c r="H85" s="232" t="str">
        <f xml:space="preserve"> IF(TEXT((EDATE('Projektkostenkalkulation EP'!$B$8,8)+G$9),"MM")=TEXT((EDATE('Projektkostenkalkulation EP'!$B$8,8)+(G$9-1)),"MM"),
             IF(
                        OR(
                                    TEXT((EDATE('Projektkostenkalkulation EP'!$B$8,8)+G$9),"TTT") = "Sa",
                                    TEXT((EDATE('Projektkostenkalkulation EP'!$B$8,8)+G$9),"TTT") = "So",
                                    IF(ISNA(VLOOKUP(EDATE('Projektkostenkalkulation EP'!$B$8,8)+G$9,Datenquellen!$F$7:$H$45,3,FALSE))," ",VLOOKUP(EDATE('Projektkostenkalkulation EP'!$B$8,8)+G$9,Datenquellen!$F$7:$H$45,3,FALSE))="X"
                                    ),
                          "X",
                          ""
                          ),
               "X"
            )</f>
        <v/>
      </c>
      <c r="I85" s="232" t="str">
        <f xml:space="preserve"> IF(TEXT((EDATE('Projektkostenkalkulation EP'!$B$8,8)+H$9),"MM")=TEXT((EDATE('Projektkostenkalkulation EP'!$B$8,8)+(H$9-1)),"MM"),
             IF(
                        OR(
                                    TEXT((EDATE('Projektkostenkalkulation EP'!$B$8,8)+H$9),"TTT") = "Sa",
                                    TEXT((EDATE('Projektkostenkalkulation EP'!$B$8,8)+H$9),"TTT") = "So",
                                    IF(ISNA(VLOOKUP(EDATE('Projektkostenkalkulation EP'!$B$8,8)+H$9,Datenquellen!$F$7:$H$45,3,FALSE))," ",VLOOKUP(EDATE('Projektkostenkalkulation EP'!$B$8,8)+H$9,Datenquellen!$F$7:$H$45,3,FALSE))="X"
                                    ),
                          "X",
                          ""
                          ),
               "X"
            )</f>
        <v>X</v>
      </c>
      <c r="J85" s="232" t="str">
        <f xml:space="preserve"> IF(TEXT((EDATE('Projektkostenkalkulation EP'!$B$8,8)+I$9),"MM")=TEXT((EDATE('Projektkostenkalkulation EP'!$B$8,8)+(I$9-1)),"MM"),
             IF(
                        OR(
                                    TEXT((EDATE('Projektkostenkalkulation EP'!$B$8,8)+I$9),"TTT") = "Sa",
                                    TEXT((EDATE('Projektkostenkalkulation EP'!$B$8,8)+I$9),"TTT") = "So",
                                    IF(ISNA(VLOOKUP(EDATE('Projektkostenkalkulation EP'!$B$8,8)+I$9,Datenquellen!$F$7:$H$45,3,FALSE))," ",VLOOKUP(EDATE('Projektkostenkalkulation EP'!$B$8,8)+I$9,Datenquellen!$F$7:$H$45,3,FALSE))="X"
                                    ),
                          "X",
                          ""
                          ),
               "X"
            )</f>
        <v>X</v>
      </c>
      <c r="K85" s="232" t="str">
        <f xml:space="preserve"> IF(TEXT((EDATE('Projektkostenkalkulation EP'!$B$8,8)+J$9),"MM")=TEXT((EDATE('Projektkostenkalkulation EP'!$B$8,8)+(J$9-1)),"MM"),
             IF(
                        OR(
                                    TEXT((EDATE('Projektkostenkalkulation EP'!$B$8,8)+J$9),"TTT") = "Sa",
                                    TEXT((EDATE('Projektkostenkalkulation EP'!$B$8,8)+J$9),"TTT") = "So",
                                    IF(ISNA(VLOOKUP(EDATE('Projektkostenkalkulation EP'!$B$8,8)+J$9,Datenquellen!$F$7:$H$45,3,FALSE))," ",VLOOKUP(EDATE('Projektkostenkalkulation EP'!$B$8,8)+J$9,Datenquellen!$F$7:$H$45,3,FALSE))="X"
                                    ),
                          "X",
                          ""
                          ),
               "X"
            )</f>
        <v/>
      </c>
      <c r="L85" s="232" t="str">
        <f xml:space="preserve"> IF(TEXT((EDATE('Projektkostenkalkulation EP'!$B$8,8)+K$9),"MM")=TEXT((EDATE('Projektkostenkalkulation EP'!$B$8,8)+(K$9-1)),"MM"),
             IF(
                        OR(
                                    TEXT((EDATE('Projektkostenkalkulation EP'!$B$8,8)+K$9),"TTT") = "Sa",
                                    TEXT((EDATE('Projektkostenkalkulation EP'!$B$8,8)+K$9),"TTT") = "So",
                                    IF(ISNA(VLOOKUP(EDATE('Projektkostenkalkulation EP'!$B$8,8)+K$9,Datenquellen!$F$7:$H$45,3,FALSE))," ",VLOOKUP(EDATE('Projektkostenkalkulation EP'!$B$8,8)+K$9,Datenquellen!$F$7:$H$45,3,FALSE))="X"
                                    ),
                          "X",
                          ""
                          ),
               "X"
            )</f>
        <v/>
      </c>
      <c r="M85" s="232" t="str">
        <f xml:space="preserve"> IF(TEXT((EDATE('Projektkostenkalkulation EP'!$B$8,8)+L$9),"MM")=TEXT((EDATE('Projektkostenkalkulation EP'!$B$8,8)+(L$9-1)),"MM"),
             IF(
                        OR(
                                    TEXT((EDATE('Projektkostenkalkulation EP'!$B$8,8)+L$9),"TTT") = "Sa",
                                    TEXT((EDATE('Projektkostenkalkulation EP'!$B$8,8)+L$9),"TTT") = "So",
                                    IF(ISNA(VLOOKUP(EDATE('Projektkostenkalkulation EP'!$B$8,8)+L$9,Datenquellen!$F$7:$H$45,3,FALSE))," ",VLOOKUP(EDATE('Projektkostenkalkulation EP'!$B$8,8)+L$9,Datenquellen!$F$7:$H$45,3,FALSE))="X"
                                    ),
                          "X",
                          ""
                          ),
               "X"
            )</f>
        <v/>
      </c>
      <c r="N85" s="232" t="str">
        <f xml:space="preserve"> IF(TEXT((EDATE('Projektkostenkalkulation EP'!$B$8,8)+M$9),"MM")=TEXT((EDATE('Projektkostenkalkulation EP'!$B$8,8)+(M$9-1)),"MM"),
             IF(
                        OR(
                                    TEXT((EDATE('Projektkostenkalkulation EP'!$B$8,8)+M$9),"TTT") = "Sa",
                                    TEXT((EDATE('Projektkostenkalkulation EP'!$B$8,8)+M$9),"TTT") = "So",
                                    IF(ISNA(VLOOKUP(EDATE('Projektkostenkalkulation EP'!$B$8,8)+M$9,Datenquellen!$F$7:$H$45,3,FALSE))," ",VLOOKUP(EDATE('Projektkostenkalkulation EP'!$B$8,8)+M$9,Datenquellen!$F$7:$H$45,3,FALSE))="X"
                                    ),
                          "X",
                          ""
                          ),
               "X"
            )</f>
        <v/>
      </c>
      <c r="O85" s="232" t="str">
        <f xml:space="preserve"> IF(TEXT((EDATE('Projektkostenkalkulation EP'!$B$8,8)+N$9),"MM")=TEXT((EDATE('Projektkostenkalkulation EP'!$B$8,8)+(N$9-1)),"MM"),
             IF(
                        OR(
                                    TEXT((EDATE('Projektkostenkalkulation EP'!$B$8,8)+N$9),"TTT") = "Sa",
                                    TEXT((EDATE('Projektkostenkalkulation EP'!$B$8,8)+N$9),"TTT") = "So",
                                    IF(ISNA(VLOOKUP(EDATE('Projektkostenkalkulation EP'!$B$8,8)+N$9,Datenquellen!$F$7:$H$45,3,FALSE))," ",VLOOKUP(EDATE('Projektkostenkalkulation EP'!$B$8,8)+N$9,Datenquellen!$F$7:$H$45,3,FALSE))="X"
                                    ),
                          "X",
                          ""
                          ),
               "X"
            )</f>
        <v/>
      </c>
      <c r="P85" s="232" t="str">
        <f xml:space="preserve"> IF(TEXT((EDATE('Projektkostenkalkulation EP'!$B$8,8)+O$9),"MM")=TEXT((EDATE('Projektkostenkalkulation EP'!$B$8,8)+(O$9-1)),"MM"),
             IF(
                        OR(
                                    TEXT((EDATE('Projektkostenkalkulation EP'!$B$8,8)+O$9),"TTT") = "Sa",
                                    TEXT((EDATE('Projektkostenkalkulation EP'!$B$8,8)+O$9),"TTT") = "So",
                                    IF(ISNA(VLOOKUP(EDATE('Projektkostenkalkulation EP'!$B$8,8)+O$9,Datenquellen!$F$7:$H$45,3,FALSE))," ",VLOOKUP(EDATE('Projektkostenkalkulation EP'!$B$8,8)+O$9,Datenquellen!$F$7:$H$45,3,FALSE))="X"
                                    ),
                          "X",
                          ""
                          ),
               "X"
            )</f>
        <v>X</v>
      </c>
      <c r="Q85" s="232" t="str">
        <f xml:space="preserve"> IF(TEXT((EDATE('Projektkostenkalkulation EP'!$B$8,8)+P$9),"MM")=TEXT((EDATE('Projektkostenkalkulation EP'!$B$8,8)+(P$9-1)),"MM"),
             IF(
                        OR(
                                    TEXT((EDATE('Projektkostenkalkulation EP'!$B$8,8)+P$9),"TTT") = "Sa",
                                    TEXT((EDATE('Projektkostenkalkulation EP'!$B$8,8)+P$9),"TTT") = "So",
                                    IF(ISNA(VLOOKUP(EDATE('Projektkostenkalkulation EP'!$B$8,8)+P$9,Datenquellen!$F$7:$H$45,3,FALSE))," ",VLOOKUP(EDATE('Projektkostenkalkulation EP'!$B$8,8)+P$9,Datenquellen!$F$7:$H$45,3,FALSE))="X"
                                    ),
                          "X",
                          ""
                          ),
               "X"
            )</f>
        <v>X</v>
      </c>
      <c r="R85" s="232" t="str">
        <f xml:space="preserve"> IF(TEXT((EDATE('Projektkostenkalkulation EP'!$B$8,8)+Q$9),"MM")=TEXT((EDATE('Projektkostenkalkulation EP'!$B$8,8)+(Q$9-1)),"MM"),
             IF(
                        OR(
                                    TEXT((EDATE('Projektkostenkalkulation EP'!$B$8,8)+Q$9),"TTT") = "Sa",
                                    TEXT((EDATE('Projektkostenkalkulation EP'!$B$8,8)+Q$9),"TTT") = "So",
                                    IF(ISNA(VLOOKUP(EDATE('Projektkostenkalkulation EP'!$B$8,8)+Q$9,Datenquellen!$F$7:$H$45,3,FALSE))," ",VLOOKUP(EDATE('Projektkostenkalkulation EP'!$B$8,8)+Q$9,Datenquellen!$F$7:$H$45,3,FALSE))="X"
                                    ),
                          "X",
                          ""
                          ),
               "X"
            )</f>
        <v/>
      </c>
      <c r="S85" s="232" t="str">
        <f xml:space="preserve"> IF(TEXT((EDATE('Projektkostenkalkulation EP'!$B$8,8)+R$9),"MM")=TEXT((EDATE('Projektkostenkalkulation EP'!$B$8,8)+(R$9-1)),"MM"),
             IF(
                        OR(
                                    TEXT((EDATE('Projektkostenkalkulation EP'!$B$8,8)+R$9),"TTT") = "Sa",
                                    TEXT((EDATE('Projektkostenkalkulation EP'!$B$8,8)+R$9),"TTT") = "So",
                                    IF(ISNA(VLOOKUP(EDATE('Projektkostenkalkulation EP'!$B$8,8)+R$9,Datenquellen!$F$7:$H$45,3,FALSE))," ",VLOOKUP(EDATE('Projektkostenkalkulation EP'!$B$8,8)+R$9,Datenquellen!$F$7:$H$45,3,FALSE))="X"
                                    ),
                          "X",
                          ""
                          ),
               "X"
            )</f>
        <v/>
      </c>
      <c r="T85" s="232" t="str">
        <f xml:space="preserve"> IF(TEXT((EDATE('Projektkostenkalkulation EP'!$B$8,8)+S$9),"MM")=TEXT((EDATE('Projektkostenkalkulation EP'!$B$8,8)+(S$9-1)),"MM"),
             IF(
                        OR(
                                    TEXT((EDATE('Projektkostenkalkulation EP'!$B$8,8)+S$9),"TTT") = "Sa",
                                    TEXT((EDATE('Projektkostenkalkulation EP'!$B$8,8)+S$9),"TTT") = "So",
                                    IF(ISNA(VLOOKUP(EDATE('Projektkostenkalkulation EP'!$B$8,8)+S$9,Datenquellen!$F$7:$H$45,3,FALSE))," ",VLOOKUP(EDATE('Projektkostenkalkulation EP'!$B$8,8)+S$9,Datenquellen!$F$7:$H$45,3,FALSE))="X"
                                    ),
                          "X",
                          ""
                          ),
               "X"
            )</f>
        <v/>
      </c>
      <c r="U85" s="232" t="str">
        <f xml:space="preserve"> IF(TEXT((EDATE('Projektkostenkalkulation EP'!$B$8,8)+T$9),"MM")=TEXT((EDATE('Projektkostenkalkulation EP'!$B$8,8)+(T$9-1)),"MM"),
             IF(
                        OR(
                                    TEXT((EDATE('Projektkostenkalkulation EP'!$B$8,8)+T$9),"TTT") = "Sa",
                                    TEXT((EDATE('Projektkostenkalkulation EP'!$B$8,8)+T$9),"TTT") = "So",
                                    IF(ISNA(VLOOKUP(EDATE('Projektkostenkalkulation EP'!$B$8,8)+T$9,Datenquellen!$F$7:$H$45,3,FALSE))," ",VLOOKUP(EDATE('Projektkostenkalkulation EP'!$B$8,8)+T$9,Datenquellen!$F$7:$H$45,3,FALSE))="X"
                                    ),
                          "X",
                          ""
                          ),
               "X"
            )</f>
        <v/>
      </c>
      <c r="V85" s="232" t="str">
        <f xml:space="preserve"> IF(TEXT((EDATE('Projektkostenkalkulation EP'!$B$8,8)+U$9),"MM")=TEXT((EDATE('Projektkostenkalkulation EP'!$B$8,8)+(U$9-1)),"MM"),
             IF(
                        OR(
                                    TEXT((EDATE('Projektkostenkalkulation EP'!$B$8,8)+U$9),"TTT") = "Sa",
                                    TEXT((EDATE('Projektkostenkalkulation EP'!$B$8,8)+U$9),"TTT") = "So",
                                    IF(ISNA(VLOOKUP(EDATE('Projektkostenkalkulation EP'!$B$8,8)+U$9,Datenquellen!$F$7:$H$45,3,FALSE))," ",VLOOKUP(EDATE('Projektkostenkalkulation EP'!$B$8,8)+U$9,Datenquellen!$F$7:$H$45,3,FALSE))="X"
                                    ),
                          "X",
                          ""
                          ),
               "X"
            )</f>
        <v/>
      </c>
      <c r="W85" s="232" t="str">
        <f xml:space="preserve"> IF(TEXT((EDATE('Projektkostenkalkulation EP'!$B$8,8)+V$9),"MM")=TEXT((EDATE('Projektkostenkalkulation EP'!$B$8,8)+(V$9-1)),"MM"),
             IF(
                        OR(
                                    TEXT((EDATE('Projektkostenkalkulation EP'!$B$8,8)+V$9),"TTT") = "Sa",
                                    TEXT((EDATE('Projektkostenkalkulation EP'!$B$8,8)+V$9),"TTT") = "So",
                                    IF(ISNA(VLOOKUP(EDATE('Projektkostenkalkulation EP'!$B$8,8)+V$9,Datenquellen!$F$7:$H$45,3,FALSE))," ",VLOOKUP(EDATE('Projektkostenkalkulation EP'!$B$8,8)+V$9,Datenquellen!$F$7:$H$45,3,FALSE))="X"
                                    ),
                          "X",
                          ""
                          ),
               "X"
            )</f>
        <v>X</v>
      </c>
      <c r="X85" s="232" t="str">
        <f xml:space="preserve"> IF(TEXT((EDATE('Projektkostenkalkulation EP'!$B$8,8)+W$9),"MM")=TEXT((EDATE('Projektkostenkalkulation EP'!$B$8,8)+(W$9-1)),"MM"),
             IF(
                        OR(
                                    TEXT((EDATE('Projektkostenkalkulation EP'!$B$8,8)+W$9),"TTT") = "Sa",
                                    TEXT((EDATE('Projektkostenkalkulation EP'!$B$8,8)+W$9),"TTT") = "So",
                                    IF(ISNA(VLOOKUP(EDATE('Projektkostenkalkulation EP'!$B$8,8)+W$9,Datenquellen!$F$7:$H$45,3,FALSE))," ",VLOOKUP(EDATE('Projektkostenkalkulation EP'!$B$8,8)+W$9,Datenquellen!$F$7:$H$45,3,FALSE))="X"
                                    ),
                          "X",
                          ""
                          ),
               "X"
            )</f>
        <v>X</v>
      </c>
      <c r="Y85" s="232" t="str">
        <f xml:space="preserve"> IF(TEXT((EDATE('Projektkostenkalkulation EP'!$B$8,8)+X$9),"MM")=TEXT((EDATE('Projektkostenkalkulation EP'!$B$8,8)+(X$9-1)),"MM"),
             IF(
                        OR(
                                    TEXT((EDATE('Projektkostenkalkulation EP'!$B$8,8)+X$9),"TTT") = "Sa",
                                    TEXT((EDATE('Projektkostenkalkulation EP'!$B$8,8)+X$9),"TTT") = "So",
                                    IF(ISNA(VLOOKUP(EDATE('Projektkostenkalkulation EP'!$B$8,8)+X$9,Datenquellen!$F$7:$H$45,3,FALSE))," ",VLOOKUP(EDATE('Projektkostenkalkulation EP'!$B$8,8)+X$9,Datenquellen!$F$7:$H$45,3,FALSE))="X"
                                    ),
                          "X",
                          ""
                          ),
               "X"
            )</f>
        <v/>
      </c>
      <c r="Z85" s="232" t="str">
        <f xml:space="preserve"> IF(TEXT((EDATE('Projektkostenkalkulation EP'!$B$8,8)+Y$9),"MM")=TEXT((EDATE('Projektkostenkalkulation EP'!$B$8,8)+(Y$9-1)),"MM"),
             IF(
                        OR(
                                    TEXT((EDATE('Projektkostenkalkulation EP'!$B$8,8)+Y$9),"TTT") = "Sa",
                                    TEXT((EDATE('Projektkostenkalkulation EP'!$B$8,8)+Y$9),"TTT") = "So",
                                    IF(ISNA(VLOOKUP(EDATE('Projektkostenkalkulation EP'!$B$8,8)+Y$9,Datenquellen!$F$7:$H$45,3,FALSE))," ",VLOOKUP(EDATE('Projektkostenkalkulation EP'!$B$8,8)+Y$9,Datenquellen!$F$7:$H$45,3,FALSE))="X"
                                    ),
                          "X",
                          ""
                          ),
               "X"
            )</f>
        <v/>
      </c>
      <c r="AA85" s="232" t="str">
        <f xml:space="preserve"> IF(TEXT((EDATE('Projektkostenkalkulation EP'!$B$8,8)+Z$9),"MM")=TEXT((EDATE('Projektkostenkalkulation EP'!$B$8,8)+(Z$9-1)),"MM"),
             IF(
                        OR(
                                    TEXT((EDATE('Projektkostenkalkulation EP'!$B$8,8)+Z$9),"TTT") = "Sa",
                                    TEXT((EDATE('Projektkostenkalkulation EP'!$B$8,8)+Z$9),"TTT") = "So",
                                    IF(ISNA(VLOOKUP(EDATE('Projektkostenkalkulation EP'!$B$8,8)+Z$9,Datenquellen!$F$7:$H$45,3,FALSE))," ",VLOOKUP(EDATE('Projektkostenkalkulation EP'!$B$8,8)+Z$9,Datenquellen!$F$7:$H$45,3,FALSE))="X"
                                    ),
                          "X",
                          ""
                          ),
               "X"
            )</f>
        <v/>
      </c>
      <c r="AB85" s="232" t="str">
        <f xml:space="preserve"> IF(TEXT((EDATE('Projektkostenkalkulation EP'!$B$8,8)+AA$9),"MM")=TEXT((EDATE('Projektkostenkalkulation EP'!$B$8,8)+(AA$9-1)),"MM"),
             IF(
                        OR(
                                    TEXT((EDATE('Projektkostenkalkulation EP'!$B$8,8)+AA$9),"TTT") = "Sa",
                                    TEXT((EDATE('Projektkostenkalkulation EP'!$B$8,8)+AA$9),"TTT") = "So",
                                    IF(ISNA(VLOOKUP(EDATE('Projektkostenkalkulation EP'!$B$8,8)+AA$9,Datenquellen!$F$7:$H$45,3,FALSE))," ",VLOOKUP(EDATE('Projektkostenkalkulation EP'!$B$8,8)+AA$9,Datenquellen!$F$7:$H$45,3,FALSE))="X"
                                    ),
                          "X",
                          ""
                          ),
               "X"
            )</f>
        <v/>
      </c>
      <c r="AC85" s="232" t="str">
        <f xml:space="preserve"> IF(TEXT((EDATE('Projektkostenkalkulation EP'!$B$8,8)+AB$9),"MM")=TEXT((EDATE('Projektkostenkalkulation EP'!$B$8,8)+(AB$9-1)),"MM"),
             IF(
                        OR(
                                    TEXT((EDATE('Projektkostenkalkulation EP'!$B$8,8)+AB$9),"TTT") = "Sa",
                                    TEXT((EDATE('Projektkostenkalkulation EP'!$B$8,8)+AB$9),"TTT") = "So",
                                    IF(ISNA(VLOOKUP(EDATE('Projektkostenkalkulation EP'!$B$8,8)+AB$9,Datenquellen!$F$7:$H$45,3,FALSE))," ",VLOOKUP(EDATE('Projektkostenkalkulation EP'!$B$8,8)+AB$9,Datenquellen!$F$7:$H$45,3,FALSE))="X"
                                    ),
                          "X",
                          ""
                          ),
               "X"
            )</f>
        <v/>
      </c>
      <c r="AD85" s="232" t="str">
        <f xml:space="preserve"> IF(TEXT((EDATE('Projektkostenkalkulation EP'!$B$8,8)+AC$9),"MM")=TEXT((EDATE('Projektkostenkalkulation EP'!$B$8,8)+(AC$9-1)),"MM"),
             IF(
                        OR(
                                    TEXT((EDATE('Projektkostenkalkulation EP'!$B$8,8)+AC$9),"TTT") = "Sa",
                                    TEXT((EDATE('Projektkostenkalkulation EP'!$B$8,8)+AC$9),"TTT") = "So",
                                    IF(ISNA(VLOOKUP(EDATE('Projektkostenkalkulation EP'!$B$8,8)+AC$9,Datenquellen!$F$7:$H$45,3,FALSE))," ",VLOOKUP(EDATE('Projektkostenkalkulation EP'!$B$8,8)+AC$9,Datenquellen!$F$7:$H$45,3,FALSE))="X"
                                    ),
                          "X",
                          ""
                          ),
               "X"
            )</f>
        <v>X</v>
      </c>
      <c r="AE85" s="232" t="str">
        <f xml:space="preserve"> IF(TEXT((EDATE('Projektkostenkalkulation EP'!$B$8,8)+AD$9),"MM")=TEXT((EDATE('Projektkostenkalkulation EP'!$B$8,8)+(AD$9-1)),"MM"),
             IF(
                        OR(
                                    TEXT((EDATE('Projektkostenkalkulation EP'!$B$8,8)+AD$9),"TTT") = "Sa",
                                    TEXT((EDATE('Projektkostenkalkulation EP'!$B$8,8)+AD$9),"TTT") = "So",
                                    IF(ISNA(VLOOKUP(EDATE('Projektkostenkalkulation EP'!$B$8,8)+AD$9,Datenquellen!$F$7:$H$45,3,FALSE))," ",VLOOKUP(EDATE('Projektkostenkalkulation EP'!$B$8,8)+AD$9,Datenquellen!$F$7:$H$45,3,FALSE))="X"
                                    ),
                          "X",
                          ""
                          ),
               "X"
            )</f>
        <v>X</v>
      </c>
      <c r="AF85" s="232" t="str">
        <f xml:space="preserve"> IF(TEXT((EDATE('Projektkostenkalkulation EP'!$B$8,8)+AE$9),"MM")=TEXT((EDATE('Projektkostenkalkulation EP'!$B$8,8)+(AE$9-1)),"MM"),
             IF(
                        OR(
                                    TEXT((EDATE('Projektkostenkalkulation EP'!$B$8,8)+AE$9),"TTT") = "Sa",
                                    TEXT((EDATE('Projektkostenkalkulation EP'!$B$8,8)+AE$9),"TTT") = "So",
                                    IF(ISNA(VLOOKUP(EDATE('Projektkostenkalkulation EP'!$B$8,8)+AE$9,Datenquellen!$F$7:$H$45,3,FALSE))," ",VLOOKUP(EDATE('Projektkostenkalkulation EP'!$B$8,8)+AE$9,Datenquellen!$F$7:$H$45,3,FALSE))="X"
                                    ),
                          "X",
                          ""
                          ),
               "X"
            )</f>
        <v/>
      </c>
      <c r="AG85" s="233" t="str">
        <f xml:space="preserve"> IF(TEXT((EDATE('Projektkostenkalkulation EP'!$B$8,8)+AF$9),"MM")=TEXT((EDATE('Projektkostenkalkulation EP'!$B$8,8)+(AF$9-1)),"MM"),
             IF(
                        OR(
                                    TEXT((EDATE('Projektkostenkalkulation EP'!$B$8,8)+AF$9),"TTT") = "Sa",
                                    TEXT((EDATE('Projektkostenkalkulation EP'!$B$8,8)+AF$9),"TTT") = "So",
                                    IF(ISNA(VLOOKUP(EDATE('Projektkostenkalkulation EP'!$B$8,8)+AF$9,Datenquellen!$F$7:$H$45,3,FALSE))," ",VLOOKUP(EDATE('Projektkostenkalkulation EP'!$B$8,8)+AF$9,Datenquellen!$F$7:$H$45,3,FALSE))="X"
                                    ),
                          "X",
                          ""
                          ),
               "X"
            )</f>
        <v>X</v>
      </c>
      <c r="AH85" s="234"/>
      <c r="AI85" s="235"/>
      <c r="AJ85" s="476"/>
      <c r="AK85" s="473"/>
      <c r="AL85" s="231"/>
      <c r="AM85" s="232" t="str">
        <f>IF(
            OR(
                     TEXT(EDATE('Projektkostenkalkulation EP'!$B$8,8),"TTT") = "Sa",
                     TEXT(EDATE('Projektkostenkalkulation EP'!$B$8,8),"TTT") = "So",
                     IF(ISNA(VLOOKUP(EDATE('Projektkostenkalkulation EP'!$B$8,8),Datenquellen!$F$7:$H$45,3,FALSE))," ",VLOOKUP(EDATE('Projektkostenkalkulation EP'!$B$8,8),Datenquellen!$F$7:$H$45,3,FALSE))="X"
                            ),
                    "X",
                    ""
            )</f>
        <v>X</v>
      </c>
      <c r="AN85" s="232" t="str">
        <f xml:space="preserve"> IF(TEXT((EDATE('Projektkostenkalkulation EP'!$B$8,8)+AM$9),"MM")=TEXT((EDATE('Projektkostenkalkulation EP'!$B$8,8)+(AM$9-1)),"MM"),
             IF(
                        OR(
                                    TEXT((EDATE('Projektkostenkalkulation EP'!$B$8,8)+AM$9),"TTT") = "Sa",
                                    TEXT((EDATE('Projektkostenkalkulation EP'!$B$8,8)+AM$9),"TTT") = "So",
                                    IF(ISNA(VLOOKUP(EDATE('Projektkostenkalkulation EP'!$B$8,8)+AM$9,Datenquellen!$F$7:$H$45,3,FALSE))," ",VLOOKUP(EDATE('Projektkostenkalkulation EP'!$B$8,8)+AM$9,Datenquellen!$F$7:$H$45,3,FALSE))="X"
                                    ),
                          "X",
                          ""
                          ),
               "X"
            )</f>
        <v/>
      </c>
      <c r="AO85" s="232" t="str">
        <f xml:space="preserve"> IF(TEXT((EDATE('Projektkostenkalkulation EP'!$B$8,8)+AN$9),"MM")=TEXT((EDATE('Projektkostenkalkulation EP'!$B$8,8)+(AN$9-1)),"MM"),
             IF(
                        OR(
                                    TEXT((EDATE('Projektkostenkalkulation EP'!$B$8,8)+AN$9),"TTT") = "Sa",
                                    TEXT((EDATE('Projektkostenkalkulation EP'!$B$8,8)+AN$9),"TTT") = "So",
                                    IF(ISNA(VLOOKUP(EDATE('Projektkostenkalkulation EP'!$B$8,8)+AN$9,Datenquellen!$F$7:$H$45,3,FALSE))," ",VLOOKUP(EDATE('Projektkostenkalkulation EP'!$B$8,8)+AN$9,Datenquellen!$F$7:$H$45,3,FALSE))="X"
                                    ),
                          "X",
                          ""
                          ),
               "X"
            )</f>
        <v/>
      </c>
      <c r="AP85" s="232" t="str">
        <f xml:space="preserve"> IF(TEXT((EDATE('Projektkostenkalkulation EP'!$B$8,8)+AO$9),"MM")=TEXT((EDATE('Projektkostenkalkulation EP'!$B$8,8)+(AO$9-1)),"MM"),
             IF(
                        OR(
                                    TEXT((EDATE('Projektkostenkalkulation EP'!$B$8,8)+AO$9),"TTT") = "Sa",
                                    TEXT((EDATE('Projektkostenkalkulation EP'!$B$8,8)+AO$9),"TTT") = "So",
                                    IF(ISNA(VLOOKUP(EDATE('Projektkostenkalkulation EP'!$B$8,8)+AO$9,Datenquellen!$F$7:$H$45,3,FALSE))," ",VLOOKUP(EDATE('Projektkostenkalkulation EP'!$B$8,8)+AO$9,Datenquellen!$F$7:$H$45,3,FALSE))="X"
                                    ),
                          "X",
                          ""
                          ),
               "X"
            )</f>
        <v/>
      </c>
      <c r="AQ85" s="232" t="str">
        <f xml:space="preserve"> IF(TEXT((EDATE('Projektkostenkalkulation EP'!$B$8,8)+AP$9),"MM")=TEXT((EDATE('Projektkostenkalkulation EP'!$B$8,8)+(AP$9-1)),"MM"),
             IF(
                        OR(
                                    TEXT((EDATE('Projektkostenkalkulation EP'!$B$8,8)+AP$9),"TTT") = "Sa",
                                    TEXT((EDATE('Projektkostenkalkulation EP'!$B$8,8)+AP$9),"TTT") = "So",
                                    IF(ISNA(VLOOKUP(EDATE('Projektkostenkalkulation EP'!$B$8,8)+AP$9,Datenquellen!$F$7:$H$45,3,FALSE))," ",VLOOKUP(EDATE('Projektkostenkalkulation EP'!$B$8,8)+AP$9,Datenquellen!$F$7:$H$45,3,FALSE))="X"
                                    ),
                          "X",
                          ""
                          ),
               "X"
            )</f>
        <v/>
      </c>
      <c r="AR85" s="232" t="str">
        <f xml:space="preserve"> IF(TEXT((EDATE('Projektkostenkalkulation EP'!$B$8,8)+AQ$9),"MM")=TEXT((EDATE('Projektkostenkalkulation EP'!$B$8,8)+(AQ$9-1)),"MM"),
             IF(
                        OR(
                                    TEXT((EDATE('Projektkostenkalkulation EP'!$B$8,8)+AQ$9),"TTT") = "Sa",
                                    TEXT((EDATE('Projektkostenkalkulation EP'!$B$8,8)+AQ$9),"TTT") = "So",
                                    IF(ISNA(VLOOKUP(EDATE('Projektkostenkalkulation EP'!$B$8,8)+AQ$9,Datenquellen!$F$7:$H$45,3,FALSE))," ",VLOOKUP(EDATE('Projektkostenkalkulation EP'!$B$8,8)+AQ$9,Datenquellen!$F$7:$H$45,3,FALSE))="X"
                                    ),
                          "X",
                          ""
                          ),
               "X"
            )</f>
        <v/>
      </c>
      <c r="AS85" s="232" t="str">
        <f xml:space="preserve"> IF(TEXT((EDATE('Projektkostenkalkulation EP'!$B$8,8)+AR$9),"MM")=TEXT((EDATE('Projektkostenkalkulation EP'!$B$8,8)+(AR$9-1)),"MM"),
             IF(
                        OR(
                                    TEXT((EDATE('Projektkostenkalkulation EP'!$B$8,8)+AR$9),"TTT") = "Sa",
                                    TEXT((EDATE('Projektkostenkalkulation EP'!$B$8,8)+AR$9),"TTT") = "So",
                                    IF(ISNA(VLOOKUP(EDATE('Projektkostenkalkulation EP'!$B$8,8)+AR$9,Datenquellen!$F$7:$H$45,3,FALSE))," ",VLOOKUP(EDATE('Projektkostenkalkulation EP'!$B$8,8)+AR$9,Datenquellen!$F$7:$H$45,3,FALSE))="X"
                                    ),
                          "X",
                          ""
                          ),
               "X"
            )</f>
        <v>X</v>
      </c>
      <c r="AT85" s="232" t="str">
        <f xml:space="preserve"> IF(TEXT((EDATE('Projektkostenkalkulation EP'!$B$8,8)+AS$9),"MM")=TEXT((EDATE('Projektkostenkalkulation EP'!$B$8,8)+(AS$9-1)),"MM"),
             IF(
                        OR(
                                    TEXT((EDATE('Projektkostenkalkulation EP'!$B$8,8)+AS$9),"TTT") = "Sa",
                                    TEXT((EDATE('Projektkostenkalkulation EP'!$B$8,8)+AS$9),"TTT") = "So",
                                    IF(ISNA(VLOOKUP(EDATE('Projektkostenkalkulation EP'!$B$8,8)+AS$9,Datenquellen!$F$7:$H$45,3,FALSE))," ",VLOOKUP(EDATE('Projektkostenkalkulation EP'!$B$8,8)+AS$9,Datenquellen!$F$7:$H$45,3,FALSE))="X"
                                    ),
                          "X",
                          ""
                          ),
               "X"
            )</f>
        <v>X</v>
      </c>
      <c r="AU85" s="232" t="str">
        <f xml:space="preserve"> IF(TEXT((EDATE('Projektkostenkalkulation EP'!$B$8,8)+AT$9),"MM")=TEXT((EDATE('Projektkostenkalkulation EP'!$B$8,8)+(AT$9-1)),"MM"),
             IF(
                        OR(
                                    TEXT((EDATE('Projektkostenkalkulation EP'!$B$8,8)+AT$9),"TTT") = "Sa",
                                    TEXT((EDATE('Projektkostenkalkulation EP'!$B$8,8)+AT$9),"TTT") = "So",
                                    IF(ISNA(VLOOKUP(EDATE('Projektkostenkalkulation EP'!$B$8,8)+AT$9,Datenquellen!$F$7:$H$45,3,FALSE))," ",VLOOKUP(EDATE('Projektkostenkalkulation EP'!$B$8,8)+AT$9,Datenquellen!$F$7:$H$45,3,FALSE))="X"
                                    ),
                          "X",
                          ""
                          ),
               "X"
            )</f>
        <v/>
      </c>
      <c r="AV85" s="232" t="str">
        <f xml:space="preserve"> IF(TEXT((EDATE('Projektkostenkalkulation EP'!$B$8,8)+AU$9),"MM")=TEXT((EDATE('Projektkostenkalkulation EP'!$B$8,8)+(AU$9-1)),"MM"),
             IF(
                        OR(
                                    TEXT((EDATE('Projektkostenkalkulation EP'!$B$8,8)+AU$9),"TTT") = "Sa",
                                    TEXT((EDATE('Projektkostenkalkulation EP'!$B$8,8)+AU$9),"TTT") = "So",
                                    IF(ISNA(VLOOKUP(EDATE('Projektkostenkalkulation EP'!$B$8,8)+AU$9,Datenquellen!$F$7:$H$45,3,FALSE))," ",VLOOKUP(EDATE('Projektkostenkalkulation EP'!$B$8,8)+AU$9,Datenquellen!$F$7:$H$45,3,FALSE))="X"
                                    ),
                          "X",
                          ""
                          ),
               "X"
            )</f>
        <v/>
      </c>
      <c r="AW85" s="232" t="str">
        <f xml:space="preserve"> IF(TEXT((EDATE('Projektkostenkalkulation EP'!$B$8,8)+AV$9),"MM")=TEXT((EDATE('Projektkostenkalkulation EP'!$B$8,8)+(AV$9-1)),"MM"),
             IF(
                        OR(
                                    TEXT((EDATE('Projektkostenkalkulation EP'!$B$8,8)+AV$9),"TTT") = "Sa",
                                    TEXT((EDATE('Projektkostenkalkulation EP'!$B$8,8)+AV$9),"TTT") = "So",
                                    IF(ISNA(VLOOKUP(EDATE('Projektkostenkalkulation EP'!$B$8,8)+AV$9,Datenquellen!$F$7:$H$45,3,FALSE))," ",VLOOKUP(EDATE('Projektkostenkalkulation EP'!$B$8,8)+AV$9,Datenquellen!$F$7:$H$45,3,FALSE))="X"
                                    ),
                          "X",
                          ""
                          ),
               "X"
            )</f>
        <v/>
      </c>
      <c r="AX85" s="232" t="str">
        <f xml:space="preserve"> IF(TEXT((EDATE('Projektkostenkalkulation EP'!$B$8,8)+AW$9),"MM")=TEXT((EDATE('Projektkostenkalkulation EP'!$B$8,8)+(AW$9-1)),"MM"),
             IF(
                        OR(
                                    TEXT((EDATE('Projektkostenkalkulation EP'!$B$8,8)+AW$9),"TTT") = "Sa",
                                    TEXT((EDATE('Projektkostenkalkulation EP'!$B$8,8)+AW$9),"TTT") = "So",
                                    IF(ISNA(VLOOKUP(EDATE('Projektkostenkalkulation EP'!$B$8,8)+AW$9,Datenquellen!$F$7:$H$45,3,FALSE))," ",VLOOKUP(EDATE('Projektkostenkalkulation EP'!$B$8,8)+AW$9,Datenquellen!$F$7:$H$45,3,FALSE))="X"
                                    ),
                          "X",
                          ""
                          ),
               "X"
            )</f>
        <v/>
      </c>
      <c r="AY85" s="232" t="str">
        <f xml:space="preserve"> IF(TEXT((EDATE('Projektkostenkalkulation EP'!$B$8,8)+AX$9),"MM")=TEXT((EDATE('Projektkostenkalkulation EP'!$B$8,8)+(AX$9-1)),"MM"),
             IF(
                        OR(
                                    TEXT((EDATE('Projektkostenkalkulation EP'!$B$8,8)+AX$9),"TTT") = "Sa",
                                    TEXT((EDATE('Projektkostenkalkulation EP'!$B$8,8)+AX$9),"TTT") = "So",
                                    IF(ISNA(VLOOKUP(EDATE('Projektkostenkalkulation EP'!$B$8,8)+AX$9,Datenquellen!$F$7:$H$45,3,FALSE))," ",VLOOKUP(EDATE('Projektkostenkalkulation EP'!$B$8,8)+AX$9,Datenquellen!$F$7:$H$45,3,FALSE))="X"
                                    ),
                          "X",
                          ""
                          ),
               "X"
            )</f>
        <v/>
      </c>
      <c r="AZ85" s="232" t="str">
        <f xml:space="preserve"> IF(TEXT((EDATE('Projektkostenkalkulation EP'!$B$8,8)+AY$9),"MM")=TEXT((EDATE('Projektkostenkalkulation EP'!$B$8,8)+(AY$9-1)),"MM"),
             IF(
                        OR(
                                    TEXT((EDATE('Projektkostenkalkulation EP'!$B$8,8)+AY$9),"TTT") = "Sa",
                                    TEXT((EDATE('Projektkostenkalkulation EP'!$B$8,8)+AY$9),"TTT") = "So",
                                    IF(ISNA(VLOOKUP(EDATE('Projektkostenkalkulation EP'!$B$8,8)+AY$9,Datenquellen!$F$7:$H$45,3,FALSE))," ",VLOOKUP(EDATE('Projektkostenkalkulation EP'!$B$8,8)+AY$9,Datenquellen!$F$7:$H$45,3,FALSE))="X"
                                    ),
                          "X",
                          ""
                          ),
               "X"
            )</f>
        <v>X</v>
      </c>
      <c r="BA85" s="232" t="str">
        <f xml:space="preserve"> IF(TEXT((EDATE('Projektkostenkalkulation EP'!$B$8,8)+AZ$9),"MM")=TEXT((EDATE('Projektkostenkalkulation EP'!$B$8,8)+(AZ$9-1)),"MM"),
             IF(
                        OR(
                                    TEXT((EDATE('Projektkostenkalkulation EP'!$B$8,8)+AZ$9),"TTT") = "Sa",
                                    TEXT((EDATE('Projektkostenkalkulation EP'!$B$8,8)+AZ$9),"TTT") = "So",
                                    IF(ISNA(VLOOKUP(EDATE('Projektkostenkalkulation EP'!$B$8,8)+AZ$9,Datenquellen!$F$7:$H$45,3,FALSE))," ",VLOOKUP(EDATE('Projektkostenkalkulation EP'!$B$8,8)+AZ$9,Datenquellen!$F$7:$H$45,3,FALSE))="X"
                                    ),
                          "X",
                          ""
                          ),
               "X"
            )</f>
        <v>X</v>
      </c>
      <c r="BB85" s="232" t="str">
        <f xml:space="preserve"> IF(TEXT((EDATE('Projektkostenkalkulation EP'!$B$8,8)+BA$9),"MM")=TEXT((EDATE('Projektkostenkalkulation EP'!$B$8,8)+(BA$9-1)),"MM"),
             IF(
                        OR(
                                    TEXT((EDATE('Projektkostenkalkulation EP'!$B$8,8)+BA$9),"TTT") = "Sa",
                                    TEXT((EDATE('Projektkostenkalkulation EP'!$B$8,8)+BA$9),"TTT") = "So",
                                    IF(ISNA(VLOOKUP(EDATE('Projektkostenkalkulation EP'!$B$8,8)+BA$9,Datenquellen!$F$7:$H$45,3,FALSE))," ",VLOOKUP(EDATE('Projektkostenkalkulation EP'!$B$8,8)+BA$9,Datenquellen!$F$7:$H$45,3,FALSE))="X"
                                    ),
                          "X",
                          ""
                          ),
               "X"
            )</f>
        <v/>
      </c>
      <c r="BC85" s="232" t="str">
        <f xml:space="preserve"> IF(TEXT((EDATE('Projektkostenkalkulation EP'!$B$8,8)+BB$9),"MM")=TEXT((EDATE('Projektkostenkalkulation EP'!$B$8,8)+(BB$9-1)),"MM"),
             IF(
                        OR(
                                    TEXT((EDATE('Projektkostenkalkulation EP'!$B$8,8)+BB$9),"TTT") = "Sa",
                                    TEXT((EDATE('Projektkostenkalkulation EP'!$B$8,8)+BB$9),"TTT") = "So",
                                    IF(ISNA(VLOOKUP(EDATE('Projektkostenkalkulation EP'!$B$8,8)+BB$9,Datenquellen!$F$7:$H$45,3,FALSE))," ",VLOOKUP(EDATE('Projektkostenkalkulation EP'!$B$8,8)+BB$9,Datenquellen!$F$7:$H$45,3,FALSE))="X"
                                    ),
                          "X",
                          ""
                          ),
               "X"
            )</f>
        <v/>
      </c>
      <c r="BD85" s="232" t="str">
        <f xml:space="preserve"> IF(TEXT((EDATE('Projektkostenkalkulation EP'!$B$8,8)+BC$9),"MM")=TEXT((EDATE('Projektkostenkalkulation EP'!$B$8,8)+(BC$9-1)),"MM"),
             IF(
                        OR(
                                    TEXT((EDATE('Projektkostenkalkulation EP'!$B$8,8)+BC$9),"TTT") = "Sa",
                                    TEXT((EDATE('Projektkostenkalkulation EP'!$B$8,8)+BC$9),"TTT") = "So",
                                    IF(ISNA(VLOOKUP(EDATE('Projektkostenkalkulation EP'!$B$8,8)+BC$9,Datenquellen!$F$7:$H$45,3,FALSE))," ",VLOOKUP(EDATE('Projektkostenkalkulation EP'!$B$8,8)+BC$9,Datenquellen!$F$7:$H$45,3,FALSE))="X"
                                    ),
                          "X",
                          ""
                          ),
               "X"
            )</f>
        <v/>
      </c>
      <c r="BE85" s="232" t="str">
        <f xml:space="preserve"> IF(TEXT((EDATE('Projektkostenkalkulation EP'!$B$8,8)+BD$9),"MM")=TEXT((EDATE('Projektkostenkalkulation EP'!$B$8,8)+(BD$9-1)),"MM"),
             IF(
                        OR(
                                    TEXT((EDATE('Projektkostenkalkulation EP'!$B$8,8)+BD$9),"TTT") = "Sa",
                                    TEXT((EDATE('Projektkostenkalkulation EP'!$B$8,8)+BD$9),"TTT") = "So",
                                    IF(ISNA(VLOOKUP(EDATE('Projektkostenkalkulation EP'!$B$8,8)+BD$9,Datenquellen!$F$7:$H$45,3,FALSE))," ",VLOOKUP(EDATE('Projektkostenkalkulation EP'!$B$8,8)+BD$9,Datenquellen!$F$7:$H$45,3,FALSE))="X"
                                    ),
                          "X",
                          ""
                          ),
               "X"
            )</f>
        <v/>
      </c>
      <c r="BF85" s="232" t="str">
        <f xml:space="preserve"> IF(TEXT((EDATE('Projektkostenkalkulation EP'!$B$8,8)+BE$9),"MM")=TEXT((EDATE('Projektkostenkalkulation EP'!$B$8,8)+(BE$9-1)),"MM"),
             IF(
                        OR(
                                    TEXT((EDATE('Projektkostenkalkulation EP'!$B$8,8)+BE$9),"TTT") = "Sa",
                                    TEXT((EDATE('Projektkostenkalkulation EP'!$B$8,8)+BE$9),"TTT") = "So",
                                    IF(ISNA(VLOOKUP(EDATE('Projektkostenkalkulation EP'!$B$8,8)+BE$9,Datenquellen!$F$7:$H$45,3,FALSE))," ",VLOOKUP(EDATE('Projektkostenkalkulation EP'!$B$8,8)+BE$9,Datenquellen!$F$7:$H$45,3,FALSE))="X"
                                    ),
                          "X",
                          ""
                          ),
               "X"
            )</f>
        <v/>
      </c>
      <c r="BG85" s="232" t="str">
        <f xml:space="preserve"> IF(TEXT((EDATE('Projektkostenkalkulation EP'!$B$8,8)+BF$9),"MM")=TEXT((EDATE('Projektkostenkalkulation EP'!$B$8,8)+(BF$9-1)),"MM"),
             IF(
                        OR(
                                    TEXT((EDATE('Projektkostenkalkulation EP'!$B$8,8)+BF$9),"TTT") = "Sa",
                                    TEXT((EDATE('Projektkostenkalkulation EP'!$B$8,8)+BF$9),"TTT") = "So",
                                    IF(ISNA(VLOOKUP(EDATE('Projektkostenkalkulation EP'!$B$8,8)+BF$9,Datenquellen!$F$7:$H$45,3,FALSE))," ",VLOOKUP(EDATE('Projektkostenkalkulation EP'!$B$8,8)+BF$9,Datenquellen!$F$7:$H$45,3,FALSE))="X"
                                    ),
                          "X",
                          ""
                          ),
               "X"
            )</f>
        <v>X</v>
      </c>
      <c r="BH85" s="232" t="str">
        <f xml:space="preserve"> IF(TEXT((EDATE('Projektkostenkalkulation EP'!$B$8,8)+BG$9),"MM")=TEXT((EDATE('Projektkostenkalkulation EP'!$B$8,8)+(BG$9-1)),"MM"),
             IF(
                        OR(
                                    TEXT((EDATE('Projektkostenkalkulation EP'!$B$8,8)+BG$9),"TTT") = "Sa",
                                    TEXT((EDATE('Projektkostenkalkulation EP'!$B$8,8)+BG$9),"TTT") = "So",
                                    IF(ISNA(VLOOKUP(EDATE('Projektkostenkalkulation EP'!$B$8,8)+BG$9,Datenquellen!$F$7:$H$45,3,FALSE))," ",VLOOKUP(EDATE('Projektkostenkalkulation EP'!$B$8,8)+BG$9,Datenquellen!$F$7:$H$45,3,FALSE))="X"
                                    ),
                          "X",
                          ""
                          ),
               "X"
            )</f>
        <v>X</v>
      </c>
      <c r="BI85" s="232" t="str">
        <f xml:space="preserve"> IF(TEXT((EDATE('Projektkostenkalkulation EP'!$B$8,8)+BH$9),"MM")=TEXT((EDATE('Projektkostenkalkulation EP'!$B$8,8)+(BH$9-1)),"MM"),
             IF(
                        OR(
                                    TEXT((EDATE('Projektkostenkalkulation EP'!$B$8,8)+BH$9),"TTT") = "Sa",
                                    TEXT((EDATE('Projektkostenkalkulation EP'!$B$8,8)+BH$9),"TTT") = "So",
                                    IF(ISNA(VLOOKUP(EDATE('Projektkostenkalkulation EP'!$B$8,8)+BH$9,Datenquellen!$F$7:$H$45,3,FALSE))," ",VLOOKUP(EDATE('Projektkostenkalkulation EP'!$B$8,8)+BH$9,Datenquellen!$F$7:$H$45,3,FALSE))="X"
                                    ),
                          "X",
                          ""
                          ),
               "X"
            )</f>
        <v/>
      </c>
      <c r="BJ85" s="232" t="str">
        <f xml:space="preserve"> IF(TEXT((EDATE('Projektkostenkalkulation EP'!$B$8,8)+BI$9),"MM")=TEXT((EDATE('Projektkostenkalkulation EP'!$B$8,8)+(BI$9-1)),"MM"),
             IF(
                        OR(
                                    TEXT((EDATE('Projektkostenkalkulation EP'!$B$8,8)+BI$9),"TTT") = "Sa",
                                    TEXT((EDATE('Projektkostenkalkulation EP'!$B$8,8)+BI$9),"TTT") = "So",
                                    IF(ISNA(VLOOKUP(EDATE('Projektkostenkalkulation EP'!$B$8,8)+BI$9,Datenquellen!$F$7:$H$45,3,FALSE))," ",VLOOKUP(EDATE('Projektkostenkalkulation EP'!$B$8,8)+BI$9,Datenquellen!$F$7:$H$45,3,FALSE))="X"
                                    ),
                          "X",
                          ""
                          ),
               "X"
            )</f>
        <v/>
      </c>
      <c r="BK85" s="232" t="str">
        <f xml:space="preserve"> IF(TEXT((EDATE('Projektkostenkalkulation EP'!$B$8,8)+BJ$9),"MM")=TEXT((EDATE('Projektkostenkalkulation EP'!$B$8,8)+(BJ$9-1)),"MM"),
             IF(
                        OR(
                                    TEXT((EDATE('Projektkostenkalkulation EP'!$B$8,8)+BJ$9),"TTT") = "Sa",
                                    TEXT((EDATE('Projektkostenkalkulation EP'!$B$8,8)+BJ$9),"TTT") = "So",
                                    IF(ISNA(VLOOKUP(EDATE('Projektkostenkalkulation EP'!$B$8,8)+BJ$9,Datenquellen!$F$7:$H$45,3,FALSE))," ",VLOOKUP(EDATE('Projektkostenkalkulation EP'!$B$8,8)+BJ$9,Datenquellen!$F$7:$H$45,3,FALSE))="X"
                                    ),
                          "X",
                          ""
                          ),
               "X"
            )</f>
        <v/>
      </c>
      <c r="BL85" s="232" t="str">
        <f xml:space="preserve"> IF(TEXT((EDATE('Projektkostenkalkulation EP'!$B$8,8)+BK$9),"MM")=TEXT((EDATE('Projektkostenkalkulation EP'!$B$8,8)+(BK$9-1)),"MM"),
             IF(
                        OR(
                                    TEXT((EDATE('Projektkostenkalkulation EP'!$B$8,8)+BK$9),"TTT") = "Sa",
                                    TEXT((EDATE('Projektkostenkalkulation EP'!$B$8,8)+BK$9),"TTT") = "So",
                                    IF(ISNA(VLOOKUP(EDATE('Projektkostenkalkulation EP'!$B$8,8)+BK$9,Datenquellen!$F$7:$H$45,3,FALSE))," ",VLOOKUP(EDATE('Projektkostenkalkulation EP'!$B$8,8)+BK$9,Datenquellen!$F$7:$H$45,3,FALSE))="X"
                                    ),
                          "X",
                          ""
                          ),
               "X"
            )</f>
        <v/>
      </c>
      <c r="BM85" s="232" t="str">
        <f xml:space="preserve"> IF(TEXT((EDATE('Projektkostenkalkulation EP'!$B$8,8)+BL$9),"MM")=TEXT((EDATE('Projektkostenkalkulation EP'!$B$8,8)+(BL$9-1)),"MM"),
             IF(
                        OR(
                                    TEXT((EDATE('Projektkostenkalkulation EP'!$B$8,8)+BL$9),"TTT") = "Sa",
                                    TEXT((EDATE('Projektkostenkalkulation EP'!$B$8,8)+BL$9),"TTT") = "So",
                                    IF(ISNA(VLOOKUP(EDATE('Projektkostenkalkulation EP'!$B$8,8)+BL$9,Datenquellen!$F$7:$H$45,3,FALSE))," ",VLOOKUP(EDATE('Projektkostenkalkulation EP'!$B$8,8)+BL$9,Datenquellen!$F$7:$H$45,3,FALSE))="X"
                                    ),
                          "X",
                          ""
                          ),
               "X"
            )</f>
        <v/>
      </c>
      <c r="BN85" s="232" t="str">
        <f xml:space="preserve"> IF(TEXT((EDATE('Projektkostenkalkulation EP'!$B$8,8)+BM$9),"MM")=TEXT((EDATE('Projektkostenkalkulation EP'!$B$8,8)+(BM$9-1)),"MM"),
             IF(
                        OR(
                                    TEXT((EDATE('Projektkostenkalkulation EP'!$B$8,8)+BM$9),"TTT") = "Sa",
                                    TEXT((EDATE('Projektkostenkalkulation EP'!$B$8,8)+BM$9),"TTT") = "So",
                                    IF(ISNA(VLOOKUP(EDATE('Projektkostenkalkulation EP'!$B$8,8)+BM$9,Datenquellen!$F$7:$H$45,3,FALSE))," ",VLOOKUP(EDATE('Projektkostenkalkulation EP'!$B$8,8)+BM$9,Datenquellen!$F$7:$H$45,3,FALSE))="X"
                                    ),
                          "X",
                          ""
                          ),
               "X"
            )</f>
        <v>X</v>
      </c>
      <c r="BO85" s="232" t="str">
        <f xml:space="preserve"> IF(TEXT((EDATE('Projektkostenkalkulation EP'!$B$8,8)+BN$9),"MM")=TEXT((EDATE('Projektkostenkalkulation EP'!$B$8,8)+(BN$9-1)),"MM"),
             IF(
                        OR(
                                    TEXT((EDATE('Projektkostenkalkulation EP'!$B$8,8)+BN$9),"TTT") = "Sa",
                                    TEXT((EDATE('Projektkostenkalkulation EP'!$B$8,8)+BN$9),"TTT") = "So",
                                    IF(ISNA(VLOOKUP(EDATE('Projektkostenkalkulation EP'!$B$8,8)+BN$9,Datenquellen!$F$7:$H$45,3,FALSE))," ",VLOOKUP(EDATE('Projektkostenkalkulation EP'!$B$8,8)+BN$9,Datenquellen!$F$7:$H$45,3,FALSE))="X"
                                    ),
                          "X",
                          ""
                          ),
               "X"
            )</f>
        <v>X</v>
      </c>
      <c r="BP85" s="232" t="str">
        <f xml:space="preserve"> IF(TEXT((EDATE('Projektkostenkalkulation EP'!$B$8,8)+BO$9),"MM")=TEXT((EDATE('Projektkostenkalkulation EP'!$B$8,8)+(BO$9-1)),"MM"),
             IF(
                        OR(
                                    TEXT((EDATE('Projektkostenkalkulation EP'!$B$8,8)+BO$9),"TTT") = "Sa",
                                    TEXT((EDATE('Projektkostenkalkulation EP'!$B$8,8)+BO$9),"TTT") = "So",
                                    IF(ISNA(VLOOKUP(EDATE('Projektkostenkalkulation EP'!$B$8,8)+BO$9,Datenquellen!$F$7:$H$45,3,FALSE))," ",VLOOKUP(EDATE('Projektkostenkalkulation EP'!$B$8,8)+BO$9,Datenquellen!$F$7:$H$45,3,FALSE))="X"
                                    ),
                          "X",
                          ""
                          ),
               "X"
            )</f>
        <v/>
      </c>
      <c r="BQ85" s="233" t="str">
        <f xml:space="preserve"> IF(TEXT((EDATE('Projektkostenkalkulation EP'!$B$8,8)+BP$9),"MM")=TEXT((EDATE('Projektkostenkalkulation EP'!$B$8,8)+(BP$9-1)),"MM"),
             IF(
                        OR(
                                    TEXT((EDATE('Projektkostenkalkulation EP'!$B$8,8)+BP$9),"TTT") = "Sa",
                                    TEXT((EDATE('Projektkostenkalkulation EP'!$B$8,8)+BP$9),"TTT") = "So",
                                    IF(ISNA(VLOOKUP(EDATE('Projektkostenkalkulation EP'!$B$8,8)+BP$9,Datenquellen!$F$7:$H$45,3,FALSE))," ",VLOOKUP(EDATE('Projektkostenkalkulation EP'!$B$8,8)+BP$9,Datenquellen!$F$7:$H$45,3,FALSE))="X"
                                    ),
                          "X",
                          ""
                          ),
               "X"
            )</f>
        <v>X</v>
      </c>
      <c r="BR85" s="234"/>
      <c r="BS85" s="235"/>
      <c r="BT85" s="476"/>
      <c r="BU85" s="473"/>
      <c r="BV85" s="231"/>
      <c r="BW85" s="232" t="str">
        <f>IF(
            OR(
                     TEXT(EDATE('Projektkostenkalkulation EP'!$B$8,8),"TTT") = "Sa",
                     TEXT(EDATE('Projektkostenkalkulation EP'!$B$8,8),"TTT") = "So",
                     IF(ISNA(VLOOKUP(EDATE('Projektkostenkalkulation EP'!$B$8,8),Datenquellen!$F$7:$H$45,3,FALSE))," ",VLOOKUP(EDATE('Projektkostenkalkulation EP'!$B$8,8),Datenquellen!$F$7:$H$45,3,FALSE))="X"
                            ),
                    "X",
                    ""
            )</f>
        <v>X</v>
      </c>
      <c r="BX85" s="232" t="str">
        <f xml:space="preserve"> IF(TEXT((EDATE('Projektkostenkalkulation EP'!$B$8,8)+BW$9),"MM")=TEXT((EDATE('Projektkostenkalkulation EP'!$B$8,8)+(BW$9-1)),"MM"),
             IF(
                        OR(
                                    TEXT((EDATE('Projektkostenkalkulation EP'!$B$8,8)+BW$9),"TTT") = "Sa",
                                    TEXT((EDATE('Projektkostenkalkulation EP'!$B$8,8)+BW$9),"TTT") = "So",
                                    IF(ISNA(VLOOKUP(EDATE('Projektkostenkalkulation EP'!$B$8,8)+BW$9,Datenquellen!$F$7:$H$45,3,FALSE))," ",VLOOKUP(EDATE('Projektkostenkalkulation EP'!$B$8,8)+BW$9,Datenquellen!$F$7:$H$45,3,FALSE))="X"
                                    ),
                          "X",
                          ""
                          ),
               "X"
            )</f>
        <v/>
      </c>
      <c r="BY85" s="232" t="str">
        <f xml:space="preserve"> IF(TEXT((EDATE('Projektkostenkalkulation EP'!$B$8,8)+BX$9),"MM")=TEXT((EDATE('Projektkostenkalkulation EP'!$B$8,8)+(BX$9-1)),"MM"),
             IF(
                        OR(
                                    TEXT((EDATE('Projektkostenkalkulation EP'!$B$8,8)+BX$9),"TTT") = "Sa",
                                    TEXT((EDATE('Projektkostenkalkulation EP'!$B$8,8)+BX$9),"TTT") = "So",
                                    IF(ISNA(VLOOKUP(EDATE('Projektkostenkalkulation EP'!$B$8,8)+BX$9,Datenquellen!$F$7:$H$45,3,FALSE))," ",VLOOKUP(EDATE('Projektkostenkalkulation EP'!$B$8,8)+BX$9,Datenquellen!$F$7:$H$45,3,FALSE))="X"
                                    ),
                          "X",
                          ""
                          ),
               "X"
            )</f>
        <v/>
      </c>
      <c r="BZ85" s="232" t="str">
        <f xml:space="preserve"> IF(TEXT((EDATE('Projektkostenkalkulation EP'!$B$8,8)+BY$9),"MM")=TEXT((EDATE('Projektkostenkalkulation EP'!$B$8,8)+(BY$9-1)),"MM"),
             IF(
                        OR(
                                    TEXT((EDATE('Projektkostenkalkulation EP'!$B$8,8)+BY$9),"TTT") = "Sa",
                                    TEXT((EDATE('Projektkostenkalkulation EP'!$B$8,8)+BY$9),"TTT") = "So",
                                    IF(ISNA(VLOOKUP(EDATE('Projektkostenkalkulation EP'!$B$8,8)+BY$9,Datenquellen!$F$7:$H$45,3,FALSE))," ",VLOOKUP(EDATE('Projektkostenkalkulation EP'!$B$8,8)+BY$9,Datenquellen!$F$7:$H$45,3,FALSE))="X"
                                    ),
                          "X",
                          ""
                          ),
               "X"
            )</f>
        <v/>
      </c>
      <c r="CA85" s="232" t="str">
        <f xml:space="preserve"> IF(TEXT((EDATE('Projektkostenkalkulation EP'!$B$8,8)+BZ$9),"MM")=TEXT((EDATE('Projektkostenkalkulation EP'!$B$8,8)+(BZ$9-1)),"MM"),
             IF(
                        OR(
                                    TEXT((EDATE('Projektkostenkalkulation EP'!$B$8,8)+BZ$9),"TTT") = "Sa",
                                    TEXT((EDATE('Projektkostenkalkulation EP'!$B$8,8)+BZ$9),"TTT") = "So",
                                    IF(ISNA(VLOOKUP(EDATE('Projektkostenkalkulation EP'!$B$8,8)+BZ$9,Datenquellen!$F$7:$H$45,3,FALSE))," ",VLOOKUP(EDATE('Projektkostenkalkulation EP'!$B$8,8)+BZ$9,Datenquellen!$F$7:$H$45,3,FALSE))="X"
                                    ),
                          "X",
                          ""
                          ),
               "X"
            )</f>
        <v/>
      </c>
      <c r="CB85" s="232" t="str">
        <f xml:space="preserve"> IF(TEXT((EDATE('Projektkostenkalkulation EP'!$B$8,8)+CA$9),"MM")=TEXT((EDATE('Projektkostenkalkulation EP'!$B$8,8)+(CA$9-1)),"MM"),
             IF(
                        OR(
                                    TEXT((EDATE('Projektkostenkalkulation EP'!$B$8,8)+CA$9),"TTT") = "Sa",
                                    TEXT((EDATE('Projektkostenkalkulation EP'!$B$8,8)+CA$9),"TTT") = "So",
                                    IF(ISNA(VLOOKUP(EDATE('Projektkostenkalkulation EP'!$B$8,8)+CA$9,Datenquellen!$F$7:$H$45,3,FALSE))," ",VLOOKUP(EDATE('Projektkostenkalkulation EP'!$B$8,8)+CA$9,Datenquellen!$F$7:$H$45,3,FALSE))="X"
                                    ),
                          "X",
                          ""
                          ),
               "X"
            )</f>
        <v/>
      </c>
      <c r="CC85" s="232" t="str">
        <f xml:space="preserve"> IF(TEXT((EDATE('Projektkostenkalkulation EP'!$B$8,8)+CB$9),"MM")=TEXT((EDATE('Projektkostenkalkulation EP'!$B$8,8)+(CB$9-1)),"MM"),
             IF(
                        OR(
                                    TEXT((EDATE('Projektkostenkalkulation EP'!$B$8,8)+CB$9),"TTT") = "Sa",
                                    TEXT((EDATE('Projektkostenkalkulation EP'!$B$8,8)+CB$9),"TTT") = "So",
                                    IF(ISNA(VLOOKUP(EDATE('Projektkostenkalkulation EP'!$B$8,8)+CB$9,Datenquellen!$F$7:$H$45,3,FALSE))," ",VLOOKUP(EDATE('Projektkostenkalkulation EP'!$B$8,8)+CB$9,Datenquellen!$F$7:$H$45,3,FALSE))="X"
                                    ),
                          "X",
                          ""
                          ),
               "X"
            )</f>
        <v>X</v>
      </c>
      <c r="CD85" s="232" t="str">
        <f xml:space="preserve"> IF(TEXT((EDATE('Projektkostenkalkulation EP'!$B$8,8)+CC$9),"MM")=TEXT((EDATE('Projektkostenkalkulation EP'!$B$8,8)+(CC$9-1)),"MM"),
             IF(
                        OR(
                                    TEXT((EDATE('Projektkostenkalkulation EP'!$B$8,8)+CC$9),"TTT") = "Sa",
                                    TEXT((EDATE('Projektkostenkalkulation EP'!$B$8,8)+CC$9),"TTT") = "So",
                                    IF(ISNA(VLOOKUP(EDATE('Projektkostenkalkulation EP'!$B$8,8)+CC$9,Datenquellen!$F$7:$H$45,3,FALSE))," ",VLOOKUP(EDATE('Projektkostenkalkulation EP'!$B$8,8)+CC$9,Datenquellen!$F$7:$H$45,3,FALSE))="X"
                                    ),
                          "X",
                          ""
                          ),
               "X"
            )</f>
        <v>X</v>
      </c>
      <c r="CE85" s="232" t="str">
        <f xml:space="preserve"> IF(TEXT((EDATE('Projektkostenkalkulation EP'!$B$8,8)+CD$9),"MM")=TEXT((EDATE('Projektkostenkalkulation EP'!$B$8,8)+(CD$9-1)),"MM"),
             IF(
                        OR(
                                    TEXT((EDATE('Projektkostenkalkulation EP'!$B$8,8)+CD$9),"TTT") = "Sa",
                                    TEXT((EDATE('Projektkostenkalkulation EP'!$B$8,8)+CD$9),"TTT") = "So",
                                    IF(ISNA(VLOOKUP(EDATE('Projektkostenkalkulation EP'!$B$8,8)+CD$9,Datenquellen!$F$7:$H$45,3,FALSE))," ",VLOOKUP(EDATE('Projektkostenkalkulation EP'!$B$8,8)+CD$9,Datenquellen!$F$7:$H$45,3,FALSE))="X"
                                    ),
                          "X",
                          ""
                          ),
               "X"
            )</f>
        <v/>
      </c>
      <c r="CF85" s="232" t="str">
        <f xml:space="preserve"> IF(TEXT((EDATE('Projektkostenkalkulation EP'!$B$8,8)+CE$9),"MM")=TEXT((EDATE('Projektkostenkalkulation EP'!$B$8,8)+(CE$9-1)),"MM"),
             IF(
                        OR(
                                    TEXT((EDATE('Projektkostenkalkulation EP'!$B$8,8)+CE$9),"TTT") = "Sa",
                                    TEXT((EDATE('Projektkostenkalkulation EP'!$B$8,8)+CE$9),"TTT") = "So",
                                    IF(ISNA(VLOOKUP(EDATE('Projektkostenkalkulation EP'!$B$8,8)+CE$9,Datenquellen!$F$7:$H$45,3,FALSE))," ",VLOOKUP(EDATE('Projektkostenkalkulation EP'!$B$8,8)+CE$9,Datenquellen!$F$7:$H$45,3,FALSE))="X"
                                    ),
                          "X",
                          ""
                          ),
               "X"
            )</f>
        <v/>
      </c>
      <c r="CG85" s="232" t="str">
        <f xml:space="preserve"> IF(TEXT((EDATE('Projektkostenkalkulation EP'!$B$8,8)+CF$9),"MM")=TEXT((EDATE('Projektkostenkalkulation EP'!$B$8,8)+(CF$9-1)),"MM"),
             IF(
                        OR(
                                    TEXT((EDATE('Projektkostenkalkulation EP'!$B$8,8)+CF$9),"TTT") = "Sa",
                                    TEXT((EDATE('Projektkostenkalkulation EP'!$B$8,8)+CF$9),"TTT") = "So",
                                    IF(ISNA(VLOOKUP(EDATE('Projektkostenkalkulation EP'!$B$8,8)+CF$9,Datenquellen!$F$7:$H$45,3,FALSE))," ",VLOOKUP(EDATE('Projektkostenkalkulation EP'!$B$8,8)+CF$9,Datenquellen!$F$7:$H$45,3,FALSE))="X"
                                    ),
                          "X",
                          ""
                          ),
               "X"
            )</f>
        <v/>
      </c>
      <c r="CH85" s="232" t="str">
        <f xml:space="preserve"> IF(TEXT((EDATE('Projektkostenkalkulation EP'!$B$8,8)+CG$9),"MM")=TEXT((EDATE('Projektkostenkalkulation EP'!$B$8,8)+(CG$9-1)),"MM"),
             IF(
                        OR(
                                    TEXT((EDATE('Projektkostenkalkulation EP'!$B$8,8)+CG$9),"TTT") = "Sa",
                                    TEXT((EDATE('Projektkostenkalkulation EP'!$B$8,8)+CG$9),"TTT") = "So",
                                    IF(ISNA(VLOOKUP(EDATE('Projektkostenkalkulation EP'!$B$8,8)+CG$9,Datenquellen!$F$7:$H$45,3,FALSE))," ",VLOOKUP(EDATE('Projektkostenkalkulation EP'!$B$8,8)+CG$9,Datenquellen!$F$7:$H$45,3,FALSE))="X"
                                    ),
                          "X",
                          ""
                          ),
               "X"
            )</f>
        <v/>
      </c>
      <c r="CI85" s="232" t="str">
        <f xml:space="preserve"> IF(TEXT((EDATE('Projektkostenkalkulation EP'!$B$8,8)+CH$9),"MM")=TEXT((EDATE('Projektkostenkalkulation EP'!$B$8,8)+(CH$9-1)),"MM"),
             IF(
                        OR(
                                    TEXT((EDATE('Projektkostenkalkulation EP'!$B$8,8)+CH$9),"TTT") = "Sa",
                                    TEXT((EDATE('Projektkostenkalkulation EP'!$B$8,8)+CH$9),"TTT") = "So",
                                    IF(ISNA(VLOOKUP(EDATE('Projektkostenkalkulation EP'!$B$8,8)+CH$9,Datenquellen!$F$7:$H$45,3,FALSE))," ",VLOOKUP(EDATE('Projektkostenkalkulation EP'!$B$8,8)+CH$9,Datenquellen!$F$7:$H$45,3,FALSE))="X"
                                    ),
                          "X",
                          ""
                          ),
               "X"
            )</f>
        <v/>
      </c>
      <c r="CJ85" s="232" t="str">
        <f xml:space="preserve"> IF(TEXT((EDATE('Projektkostenkalkulation EP'!$B$8,8)+CI$9),"MM")=TEXT((EDATE('Projektkostenkalkulation EP'!$B$8,8)+(CI$9-1)),"MM"),
             IF(
                        OR(
                                    TEXT((EDATE('Projektkostenkalkulation EP'!$B$8,8)+CI$9),"TTT") = "Sa",
                                    TEXT((EDATE('Projektkostenkalkulation EP'!$B$8,8)+CI$9),"TTT") = "So",
                                    IF(ISNA(VLOOKUP(EDATE('Projektkostenkalkulation EP'!$B$8,8)+CI$9,Datenquellen!$F$7:$H$45,3,FALSE))," ",VLOOKUP(EDATE('Projektkostenkalkulation EP'!$B$8,8)+CI$9,Datenquellen!$F$7:$H$45,3,FALSE))="X"
                                    ),
                          "X",
                          ""
                          ),
               "X"
            )</f>
        <v>X</v>
      </c>
      <c r="CK85" s="232" t="str">
        <f xml:space="preserve"> IF(TEXT((EDATE('Projektkostenkalkulation EP'!$B$8,8)+CJ$9),"MM")=TEXT((EDATE('Projektkostenkalkulation EP'!$B$8,8)+(CJ$9-1)),"MM"),
             IF(
                        OR(
                                    TEXT((EDATE('Projektkostenkalkulation EP'!$B$8,8)+CJ$9),"TTT") = "Sa",
                                    TEXT((EDATE('Projektkostenkalkulation EP'!$B$8,8)+CJ$9),"TTT") = "So",
                                    IF(ISNA(VLOOKUP(EDATE('Projektkostenkalkulation EP'!$B$8,8)+CJ$9,Datenquellen!$F$7:$H$45,3,FALSE))," ",VLOOKUP(EDATE('Projektkostenkalkulation EP'!$B$8,8)+CJ$9,Datenquellen!$F$7:$H$45,3,FALSE))="X"
                                    ),
                          "X",
                          ""
                          ),
               "X"
            )</f>
        <v>X</v>
      </c>
      <c r="CL85" s="232" t="str">
        <f xml:space="preserve"> IF(TEXT((EDATE('Projektkostenkalkulation EP'!$B$8,8)+CK$9),"MM")=TEXT((EDATE('Projektkostenkalkulation EP'!$B$8,8)+(CK$9-1)),"MM"),
             IF(
                        OR(
                                    TEXT((EDATE('Projektkostenkalkulation EP'!$B$8,8)+CK$9),"TTT") = "Sa",
                                    TEXT((EDATE('Projektkostenkalkulation EP'!$B$8,8)+CK$9),"TTT") = "So",
                                    IF(ISNA(VLOOKUP(EDATE('Projektkostenkalkulation EP'!$B$8,8)+CK$9,Datenquellen!$F$7:$H$45,3,FALSE))," ",VLOOKUP(EDATE('Projektkostenkalkulation EP'!$B$8,8)+CK$9,Datenquellen!$F$7:$H$45,3,FALSE))="X"
                                    ),
                          "X",
                          ""
                          ),
               "X"
            )</f>
        <v/>
      </c>
      <c r="CM85" s="232" t="str">
        <f xml:space="preserve"> IF(TEXT((EDATE('Projektkostenkalkulation EP'!$B$8,8)+CL$9),"MM")=TEXT((EDATE('Projektkostenkalkulation EP'!$B$8,8)+(CL$9-1)),"MM"),
             IF(
                        OR(
                                    TEXT((EDATE('Projektkostenkalkulation EP'!$B$8,8)+CL$9),"TTT") = "Sa",
                                    TEXT((EDATE('Projektkostenkalkulation EP'!$B$8,8)+CL$9),"TTT") = "So",
                                    IF(ISNA(VLOOKUP(EDATE('Projektkostenkalkulation EP'!$B$8,8)+CL$9,Datenquellen!$F$7:$H$45,3,FALSE))," ",VLOOKUP(EDATE('Projektkostenkalkulation EP'!$B$8,8)+CL$9,Datenquellen!$F$7:$H$45,3,FALSE))="X"
                                    ),
                          "X",
                          ""
                          ),
               "X"
            )</f>
        <v/>
      </c>
      <c r="CN85" s="232" t="str">
        <f xml:space="preserve"> IF(TEXT((EDATE('Projektkostenkalkulation EP'!$B$8,8)+CM$9),"MM")=TEXT((EDATE('Projektkostenkalkulation EP'!$B$8,8)+(CM$9-1)),"MM"),
             IF(
                        OR(
                                    TEXT((EDATE('Projektkostenkalkulation EP'!$B$8,8)+CM$9),"TTT") = "Sa",
                                    TEXT((EDATE('Projektkostenkalkulation EP'!$B$8,8)+CM$9),"TTT") = "So",
                                    IF(ISNA(VLOOKUP(EDATE('Projektkostenkalkulation EP'!$B$8,8)+CM$9,Datenquellen!$F$7:$H$45,3,FALSE))," ",VLOOKUP(EDATE('Projektkostenkalkulation EP'!$B$8,8)+CM$9,Datenquellen!$F$7:$H$45,3,FALSE))="X"
                                    ),
                          "X",
                          ""
                          ),
               "X"
            )</f>
        <v/>
      </c>
      <c r="CO85" s="232" t="str">
        <f xml:space="preserve"> IF(TEXT((EDATE('Projektkostenkalkulation EP'!$B$8,8)+CN$9),"MM")=TEXT((EDATE('Projektkostenkalkulation EP'!$B$8,8)+(CN$9-1)),"MM"),
             IF(
                        OR(
                                    TEXT((EDATE('Projektkostenkalkulation EP'!$B$8,8)+CN$9),"TTT") = "Sa",
                                    TEXT((EDATE('Projektkostenkalkulation EP'!$B$8,8)+CN$9),"TTT") = "So",
                                    IF(ISNA(VLOOKUP(EDATE('Projektkostenkalkulation EP'!$B$8,8)+CN$9,Datenquellen!$F$7:$H$45,3,FALSE))," ",VLOOKUP(EDATE('Projektkostenkalkulation EP'!$B$8,8)+CN$9,Datenquellen!$F$7:$H$45,3,FALSE))="X"
                                    ),
                          "X",
                          ""
                          ),
               "X"
            )</f>
        <v/>
      </c>
      <c r="CP85" s="232" t="str">
        <f xml:space="preserve"> IF(TEXT((EDATE('Projektkostenkalkulation EP'!$B$8,8)+CO$9),"MM")=TEXT((EDATE('Projektkostenkalkulation EP'!$B$8,8)+(CO$9-1)),"MM"),
             IF(
                        OR(
                                    TEXT((EDATE('Projektkostenkalkulation EP'!$B$8,8)+CO$9),"TTT") = "Sa",
                                    TEXT((EDATE('Projektkostenkalkulation EP'!$B$8,8)+CO$9),"TTT") = "So",
                                    IF(ISNA(VLOOKUP(EDATE('Projektkostenkalkulation EP'!$B$8,8)+CO$9,Datenquellen!$F$7:$H$45,3,FALSE))," ",VLOOKUP(EDATE('Projektkostenkalkulation EP'!$B$8,8)+CO$9,Datenquellen!$F$7:$H$45,3,FALSE))="X"
                                    ),
                          "X",
                          ""
                          ),
               "X"
            )</f>
        <v/>
      </c>
      <c r="CQ85" s="232" t="str">
        <f xml:space="preserve"> IF(TEXT((EDATE('Projektkostenkalkulation EP'!$B$8,8)+CP$9),"MM")=TEXT((EDATE('Projektkostenkalkulation EP'!$B$8,8)+(CP$9-1)),"MM"),
             IF(
                        OR(
                                    TEXT((EDATE('Projektkostenkalkulation EP'!$B$8,8)+CP$9),"TTT") = "Sa",
                                    TEXT((EDATE('Projektkostenkalkulation EP'!$B$8,8)+CP$9),"TTT") = "So",
                                    IF(ISNA(VLOOKUP(EDATE('Projektkostenkalkulation EP'!$B$8,8)+CP$9,Datenquellen!$F$7:$H$45,3,FALSE))," ",VLOOKUP(EDATE('Projektkostenkalkulation EP'!$B$8,8)+CP$9,Datenquellen!$F$7:$H$45,3,FALSE))="X"
                                    ),
                          "X",
                          ""
                          ),
               "X"
            )</f>
        <v>X</v>
      </c>
      <c r="CR85" s="232" t="str">
        <f xml:space="preserve"> IF(TEXT((EDATE('Projektkostenkalkulation EP'!$B$8,8)+CQ$9),"MM")=TEXT((EDATE('Projektkostenkalkulation EP'!$B$8,8)+(CQ$9-1)),"MM"),
             IF(
                        OR(
                                    TEXT((EDATE('Projektkostenkalkulation EP'!$B$8,8)+CQ$9),"TTT") = "Sa",
                                    TEXT((EDATE('Projektkostenkalkulation EP'!$B$8,8)+CQ$9),"TTT") = "So",
                                    IF(ISNA(VLOOKUP(EDATE('Projektkostenkalkulation EP'!$B$8,8)+CQ$9,Datenquellen!$F$7:$H$45,3,FALSE))," ",VLOOKUP(EDATE('Projektkostenkalkulation EP'!$B$8,8)+CQ$9,Datenquellen!$F$7:$H$45,3,FALSE))="X"
                                    ),
                          "X",
                          ""
                          ),
               "X"
            )</f>
        <v>X</v>
      </c>
      <c r="CS85" s="232" t="str">
        <f xml:space="preserve"> IF(TEXT((EDATE('Projektkostenkalkulation EP'!$B$8,8)+CR$9),"MM")=TEXT((EDATE('Projektkostenkalkulation EP'!$B$8,8)+(CR$9-1)),"MM"),
             IF(
                        OR(
                                    TEXT((EDATE('Projektkostenkalkulation EP'!$B$8,8)+CR$9),"TTT") = "Sa",
                                    TEXT((EDATE('Projektkostenkalkulation EP'!$B$8,8)+CR$9),"TTT") = "So",
                                    IF(ISNA(VLOOKUP(EDATE('Projektkostenkalkulation EP'!$B$8,8)+CR$9,Datenquellen!$F$7:$H$45,3,FALSE))," ",VLOOKUP(EDATE('Projektkostenkalkulation EP'!$B$8,8)+CR$9,Datenquellen!$F$7:$H$45,3,FALSE))="X"
                                    ),
                          "X",
                          ""
                          ),
               "X"
            )</f>
        <v/>
      </c>
      <c r="CT85" s="232" t="str">
        <f xml:space="preserve"> IF(TEXT((EDATE('Projektkostenkalkulation EP'!$B$8,8)+CS$9),"MM")=TEXT((EDATE('Projektkostenkalkulation EP'!$B$8,8)+(CS$9-1)),"MM"),
             IF(
                        OR(
                                    TEXT((EDATE('Projektkostenkalkulation EP'!$B$8,8)+CS$9),"TTT") = "Sa",
                                    TEXT((EDATE('Projektkostenkalkulation EP'!$B$8,8)+CS$9),"TTT") = "So",
                                    IF(ISNA(VLOOKUP(EDATE('Projektkostenkalkulation EP'!$B$8,8)+CS$9,Datenquellen!$F$7:$H$45,3,FALSE))," ",VLOOKUP(EDATE('Projektkostenkalkulation EP'!$B$8,8)+CS$9,Datenquellen!$F$7:$H$45,3,FALSE))="X"
                                    ),
                          "X",
                          ""
                          ),
               "X"
            )</f>
        <v/>
      </c>
      <c r="CU85" s="232" t="str">
        <f xml:space="preserve"> IF(TEXT((EDATE('Projektkostenkalkulation EP'!$B$8,8)+CT$9),"MM")=TEXT((EDATE('Projektkostenkalkulation EP'!$B$8,8)+(CT$9-1)),"MM"),
             IF(
                        OR(
                                    TEXT((EDATE('Projektkostenkalkulation EP'!$B$8,8)+CT$9),"TTT") = "Sa",
                                    TEXT((EDATE('Projektkostenkalkulation EP'!$B$8,8)+CT$9),"TTT") = "So",
                                    IF(ISNA(VLOOKUP(EDATE('Projektkostenkalkulation EP'!$B$8,8)+CT$9,Datenquellen!$F$7:$H$45,3,FALSE))," ",VLOOKUP(EDATE('Projektkostenkalkulation EP'!$B$8,8)+CT$9,Datenquellen!$F$7:$H$45,3,FALSE))="X"
                                    ),
                          "X",
                          ""
                          ),
               "X"
            )</f>
        <v/>
      </c>
      <c r="CV85" s="232" t="str">
        <f xml:space="preserve"> IF(TEXT((EDATE('Projektkostenkalkulation EP'!$B$8,8)+CU$9),"MM")=TEXT((EDATE('Projektkostenkalkulation EP'!$B$8,8)+(CU$9-1)),"MM"),
             IF(
                        OR(
                                    TEXT((EDATE('Projektkostenkalkulation EP'!$B$8,8)+CU$9),"TTT") = "Sa",
                                    TEXT((EDATE('Projektkostenkalkulation EP'!$B$8,8)+CU$9),"TTT") = "So",
                                    IF(ISNA(VLOOKUP(EDATE('Projektkostenkalkulation EP'!$B$8,8)+CU$9,Datenquellen!$F$7:$H$45,3,FALSE))," ",VLOOKUP(EDATE('Projektkostenkalkulation EP'!$B$8,8)+CU$9,Datenquellen!$F$7:$H$45,3,FALSE))="X"
                                    ),
                          "X",
                          ""
                          ),
               "X"
            )</f>
        <v/>
      </c>
      <c r="CW85" s="232" t="str">
        <f xml:space="preserve"> IF(TEXT((EDATE('Projektkostenkalkulation EP'!$B$8,8)+CV$9),"MM")=TEXT((EDATE('Projektkostenkalkulation EP'!$B$8,8)+(CV$9-1)),"MM"),
             IF(
                        OR(
                                    TEXT((EDATE('Projektkostenkalkulation EP'!$B$8,8)+CV$9),"TTT") = "Sa",
                                    TEXT((EDATE('Projektkostenkalkulation EP'!$B$8,8)+CV$9),"TTT") = "So",
                                    IF(ISNA(VLOOKUP(EDATE('Projektkostenkalkulation EP'!$B$8,8)+CV$9,Datenquellen!$F$7:$H$45,3,FALSE))," ",VLOOKUP(EDATE('Projektkostenkalkulation EP'!$B$8,8)+CV$9,Datenquellen!$F$7:$H$45,3,FALSE))="X"
                                    ),
                          "X",
                          ""
                          ),
               "X"
            )</f>
        <v/>
      </c>
      <c r="CX85" s="232" t="str">
        <f xml:space="preserve"> IF(TEXT((EDATE('Projektkostenkalkulation EP'!$B$8,8)+CW$9),"MM")=TEXT((EDATE('Projektkostenkalkulation EP'!$B$8,8)+(CW$9-1)),"MM"),
             IF(
                        OR(
                                    TEXT((EDATE('Projektkostenkalkulation EP'!$B$8,8)+CW$9),"TTT") = "Sa",
                                    TEXT((EDATE('Projektkostenkalkulation EP'!$B$8,8)+CW$9),"TTT") = "So",
                                    IF(ISNA(VLOOKUP(EDATE('Projektkostenkalkulation EP'!$B$8,8)+CW$9,Datenquellen!$F$7:$H$45,3,FALSE))," ",VLOOKUP(EDATE('Projektkostenkalkulation EP'!$B$8,8)+CW$9,Datenquellen!$F$7:$H$45,3,FALSE))="X"
                                    ),
                          "X",
                          ""
                          ),
               "X"
            )</f>
        <v>X</v>
      </c>
      <c r="CY85" s="232" t="str">
        <f xml:space="preserve"> IF(TEXT((EDATE('Projektkostenkalkulation EP'!$B$8,8)+CX$9),"MM")=TEXT((EDATE('Projektkostenkalkulation EP'!$B$8,8)+(CX$9-1)),"MM"),
             IF(
                        OR(
                                    TEXT((EDATE('Projektkostenkalkulation EP'!$B$8,8)+CX$9),"TTT") = "Sa",
                                    TEXT((EDATE('Projektkostenkalkulation EP'!$B$8,8)+CX$9),"TTT") = "So",
                                    IF(ISNA(VLOOKUP(EDATE('Projektkostenkalkulation EP'!$B$8,8)+CX$9,Datenquellen!$F$7:$H$45,3,FALSE))," ",VLOOKUP(EDATE('Projektkostenkalkulation EP'!$B$8,8)+CX$9,Datenquellen!$F$7:$H$45,3,FALSE))="X"
                                    ),
                          "X",
                          ""
                          ),
               "X"
            )</f>
        <v>X</v>
      </c>
      <c r="CZ85" s="232" t="str">
        <f xml:space="preserve"> IF(TEXT((EDATE('Projektkostenkalkulation EP'!$B$8,8)+CY$9),"MM")=TEXT((EDATE('Projektkostenkalkulation EP'!$B$8,8)+(CY$9-1)),"MM"),
             IF(
                        OR(
                                    TEXT((EDATE('Projektkostenkalkulation EP'!$B$8,8)+CY$9),"TTT") = "Sa",
                                    TEXT((EDATE('Projektkostenkalkulation EP'!$B$8,8)+CY$9),"TTT") = "So",
                                    IF(ISNA(VLOOKUP(EDATE('Projektkostenkalkulation EP'!$B$8,8)+CY$9,Datenquellen!$F$7:$H$45,3,FALSE))," ",VLOOKUP(EDATE('Projektkostenkalkulation EP'!$B$8,8)+CY$9,Datenquellen!$F$7:$H$45,3,FALSE))="X"
                                    ),
                          "X",
                          ""
                          ),
               "X"
            )</f>
        <v/>
      </c>
      <c r="DA85" s="233" t="str">
        <f xml:space="preserve"> IF(TEXT((EDATE('Projektkostenkalkulation EP'!$B$8,8)+CZ$9),"MM")=TEXT((EDATE('Projektkostenkalkulation EP'!$B$8,8)+(CZ$9-1)),"MM"),
             IF(
                        OR(
                                    TEXT((EDATE('Projektkostenkalkulation EP'!$B$8,8)+CZ$9),"TTT") = "Sa",
                                    TEXT((EDATE('Projektkostenkalkulation EP'!$B$8,8)+CZ$9),"TTT") = "So",
                                    IF(ISNA(VLOOKUP(EDATE('Projektkostenkalkulation EP'!$B$8,8)+CZ$9,Datenquellen!$F$7:$H$45,3,FALSE))," ",VLOOKUP(EDATE('Projektkostenkalkulation EP'!$B$8,8)+CZ$9,Datenquellen!$F$7:$H$45,3,FALSE))="X"
                                    ),
                          "X",
                          ""
                          ),
               "X"
            )</f>
        <v>X</v>
      </c>
      <c r="DB85" s="234"/>
      <c r="DC85" s="235"/>
      <c r="DD85" s="476"/>
      <c r="DE85" s="473"/>
      <c r="DF85" s="231"/>
      <c r="DG85" s="232" t="str">
        <f>IF(
            OR(
                     TEXT(EDATE('Projektkostenkalkulation EP'!$B$8,8),"TTT") = "Sa",
                     TEXT(EDATE('Projektkostenkalkulation EP'!$B$8,8),"TTT") = "So",
                     IF(ISNA(VLOOKUP(EDATE('Projektkostenkalkulation EP'!$B$8,8),Datenquellen!$F$7:$H$45,3,FALSE))," ",VLOOKUP(EDATE('Projektkostenkalkulation EP'!$B$8,8),Datenquellen!$F$7:$H$45,3,FALSE))="X"
                            ),
                    "X",
                    ""
            )</f>
        <v>X</v>
      </c>
      <c r="DH85" s="232" t="str">
        <f xml:space="preserve"> IF(TEXT((EDATE('Projektkostenkalkulation EP'!$B$8,8)+DG$9),"MM")=TEXT((EDATE('Projektkostenkalkulation EP'!$B$8,8)+(DG$9-1)),"MM"),
             IF(
                        OR(
                                    TEXT((EDATE('Projektkostenkalkulation EP'!$B$8,8)+DG$9),"TTT") = "Sa",
                                    TEXT((EDATE('Projektkostenkalkulation EP'!$B$8,8)+DG$9),"TTT") = "So",
                                    IF(ISNA(VLOOKUP(EDATE('Projektkostenkalkulation EP'!$B$8,8)+DG$9,Datenquellen!$F$7:$H$45,3,FALSE))," ",VLOOKUP(EDATE('Projektkostenkalkulation EP'!$B$8,8)+DG$9,Datenquellen!$F$7:$H$45,3,FALSE))="X"
                                    ),
                          "X",
                          ""
                          ),
               "X"
            )</f>
        <v/>
      </c>
      <c r="DI85" s="232" t="str">
        <f xml:space="preserve"> IF(TEXT((EDATE('Projektkostenkalkulation EP'!$B$8,8)+DH$9),"MM")=TEXT((EDATE('Projektkostenkalkulation EP'!$B$8,8)+(DH$9-1)),"MM"),
             IF(
                        OR(
                                    TEXT((EDATE('Projektkostenkalkulation EP'!$B$8,8)+DH$9),"TTT") = "Sa",
                                    TEXT((EDATE('Projektkostenkalkulation EP'!$B$8,8)+DH$9),"TTT") = "So",
                                    IF(ISNA(VLOOKUP(EDATE('Projektkostenkalkulation EP'!$B$8,8)+DH$9,Datenquellen!$F$7:$H$45,3,FALSE))," ",VLOOKUP(EDATE('Projektkostenkalkulation EP'!$B$8,8)+DH$9,Datenquellen!$F$7:$H$45,3,FALSE))="X"
                                    ),
                          "X",
                          ""
                          ),
               "X"
            )</f>
        <v/>
      </c>
      <c r="DJ85" s="232" t="str">
        <f xml:space="preserve"> IF(TEXT((EDATE('Projektkostenkalkulation EP'!$B$8,8)+DI$9),"MM")=TEXT((EDATE('Projektkostenkalkulation EP'!$B$8,8)+(DI$9-1)),"MM"),
             IF(
                        OR(
                                    TEXT((EDATE('Projektkostenkalkulation EP'!$B$8,8)+DI$9),"TTT") = "Sa",
                                    TEXT((EDATE('Projektkostenkalkulation EP'!$B$8,8)+DI$9),"TTT") = "So",
                                    IF(ISNA(VLOOKUP(EDATE('Projektkostenkalkulation EP'!$B$8,8)+DI$9,Datenquellen!$F$7:$H$45,3,FALSE))," ",VLOOKUP(EDATE('Projektkostenkalkulation EP'!$B$8,8)+DI$9,Datenquellen!$F$7:$H$45,3,FALSE))="X"
                                    ),
                          "X",
                          ""
                          ),
               "X"
            )</f>
        <v/>
      </c>
      <c r="DK85" s="232" t="str">
        <f xml:space="preserve"> IF(TEXT((EDATE('Projektkostenkalkulation EP'!$B$8,8)+DJ$9),"MM")=TEXT((EDATE('Projektkostenkalkulation EP'!$B$8,8)+(DJ$9-1)),"MM"),
             IF(
                        OR(
                                    TEXT((EDATE('Projektkostenkalkulation EP'!$B$8,8)+DJ$9),"TTT") = "Sa",
                                    TEXT((EDATE('Projektkostenkalkulation EP'!$B$8,8)+DJ$9),"TTT") = "So",
                                    IF(ISNA(VLOOKUP(EDATE('Projektkostenkalkulation EP'!$B$8,8)+DJ$9,Datenquellen!$F$7:$H$45,3,FALSE))," ",VLOOKUP(EDATE('Projektkostenkalkulation EP'!$B$8,8)+DJ$9,Datenquellen!$F$7:$H$45,3,FALSE))="X"
                                    ),
                          "X",
                          ""
                          ),
               "X"
            )</f>
        <v/>
      </c>
      <c r="DL85" s="232" t="str">
        <f xml:space="preserve"> IF(TEXT((EDATE('Projektkostenkalkulation EP'!$B$8,8)+DK$9),"MM")=TEXT((EDATE('Projektkostenkalkulation EP'!$B$8,8)+(DK$9-1)),"MM"),
             IF(
                        OR(
                                    TEXT((EDATE('Projektkostenkalkulation EP'!$B$8,8)+DK$9),"TTT") = "Sa",
                                    TEXT((EDATE('Projektkostenkalkulation EP'!$B$8,8)+DK$9),"TTT") = "So",
                                    IF(ISNA(VLOOKUP(EDATE('Projektkostenkalkulation EP'!$B$8,8)+DK$9,Datenquellen!$F$7:$H$45,3,FALSE))," ",VLOOKUP(EDATE('Projektkostenkalkulation EP'!$B$8,8)+DK$9,Datenquellen!$F$7:$H$45,3,FALSE))="X"
                                    ),
                          "X",
                          ""
                          ),
               "X"
            )</f>
        <v/>
      </c>
      <c r="DM85" s="232" t="str">
        <f xml:space="preserve"> IF(TEXT((EDATE('Projektkostenkalkulation EP'!$B$8,8)+DL$9),"MM")=TEXT((EDATE('Projektkostenkalkulation EP'!$B$8,8)+(DL$9-1)),"MM"),
             IF(
                        OR(
                                    TEXT((EDATE('Projektkostenkalkulation EP'!$B$8,8)+DL$9),"TTT") = "Sa",
                                    TEXT((EDATE('Projektkostenkalkulation EP'!$B$8,8)+DL$9),"TTT") = "So",
                                    IF(ISNA(VLOOKUP(EDATE('Projektkostenkalkulation EP'!$B$8,8)+DL$9,Datenquellen!$F$7:$H$45,3,FALSE))," ",VLOOKUP(EDATE('Projektkostenkalkulation EP'!$B$8,8)+DL$9,Datenquellen!$F$7:$H$45,3,FALSE))="X"
                                    ),
                          "X",
                          ""
                          ),
               "X"
            )</f>
        <v>X</v>
      </c>
      <c r="DN85" s="232" t="str">
        <f xml:space="preserve"> IF(TEXT((EDATE('Projektkostenkalkulation EP'!$B$8,8)+DM$9),"MM")=TEXT((EDATE('Projektkostenkalkulation EP'!$B$8,8)+(DM$9-1)),"MM"),
             IF(
                        OR(
                                    TEXT((EDATE('Projektkostenkalkulation EP'!$B$8,8)+DM$9),"TTT") = "Sa",
                                    TEXT((EDATE('Projektkostenkalkulation EP'!$B$8,8)+DM$9),"TTT") = "So",
                                    IF(ISNA(VLOOKUP(EDATE('Projektkostenkalkulation EP'!$B$8,8)+DM$9,Datenquellen!$F$7:$H$45,3,FALSE))," ",VLOOKUP(EDATE('Projektkostenkalkulation EP'!$B$8,8)+DM$9,Datenquellen!$F$7:$H$45,3,FALSE))="X"
                                    ),
                          "X",
                          ""
                          ),
               "X"
            )</f>
        <v>X</v>
      </c>
      <c r="DO85" s="232" t="str">
        <f xml:space="preserve"> IF(TEXT((EDATE('Projektkostenkalkulation EP'!$B$8,8)+DN$9),"MM")=TEXT((EDATE('Projektkostenkalkulation EP'!$B$8,8)+(DN$9-1)),"MM"),
             IF(
                        OR(
                                    TEXT((EDATE('Projektkostenkalkulation EP'!$B$8,8)+DN$9),"TTT") = "Sa",
                                    TEXT((EDATE('Projektkostenkalkulation EP'!$B$8,8)+DN$9),"TTT") = "So",
                                    IF(ISNA(VLOOKUP(EDATE('Projektkostenkalkulation EP'!$B$8,8)+DN$9,Datenquellen!$F$7:$H$45,3,FALSE))," ",VLOOKUP(EDATE('Projektkostenkalkulation EP'!$B$8,8)+DN$9,Datenquellen!$F$7:$H$45,3,FALSE))="X"
                                    ),
                          "X",
                          ""
                          ),
               "X"
            )</f>
        <v/>
      </c>
      <c r="DP85" s="232" t="str">
        <f xml:space="preserve"> IF(TEXT((EDATE('Projektkostenkalkulation EP'!$B$8,8)+DO$9),"MM")=TEXT((EDATE('Projektkostenkalkulation EP'!$B$8,8)+(DO$9-1)),"MM"),
             IF(
                        OR(
                                    TEXT((EDATE('Projektkostenkalkulation EP'!$B$8,8)+DO$9),"TTT") = "Sa",
                                    TEXT((EDATE('Projektkostenkalkulation EP'!$B$8,8)+DO$9),"TTT") = "So",
                                    IF(ISNA(VLOOKUP(EDATE('Projektkostenkalkulation EP'!$B$8,8)+DO$9,Datenquellen!$F$7:$H$45,3,FALSE))," ",VLOOKUP(EDATE('Projektkostenkalkulation EP'!$B$8,8)+DO$9,Datenquellen!$F$7:$H$45,3,FALSE))="X"
                                    ),
                          "X",
                          ""
                          ),
               "X"
            )</f>
        <v/>
      </c>
      <c r="DQ85" s="232" t="str">
        <f xml:space="preserve"> IF(TEXT((EDATE('Projektkostenkalkulation EP'!$B$8,8)+DP$9),"MM")=TEXT((EDATE('Projektkostenkalkulation EP'!$B$8,8)+(DP$9-1)),"MM"),
             IF(
                        OR(
                                    TEXT((EDATE('Projektkostenkalkulation EP'!$B$8,8)+DP$9),"TTT") = "Sa",
                                    TEXT((EDATE('Projektkostenkalkulation EP'!$B$8,8)+DP$9),"TTT") = "So",
                                    IF(ISNA(VLOOKUP(EDATE('Projektkostenkalkulation EP'!$B$8,8)+DP$9,Datenquellen!$F$7:$H$45,3,FALSE))," ",VLOOKUP(EDATE('Projektkostenkalkulation EP'!$B$8,8)+DP$9,Datenquellen!$F$7:$H$45,3,FALSE))="X"
                                    ),
                          "X",
                          ""
                          ),
               "X"
            )</f>
        <v/>
      </c>
      <c r="DR85" s="232" t="str">
        <f xml:space="preserve"> IF(TEXT((EDATE('Projektkostenkalkulation EP'!$B$8,8)+DQ$9),"MM")=TEXT((EDATE('Projektkostenkalkulation EP'!$B$8,8)+(DQ$9-1)),"MM"),
             IF(
                        OR(
                                    TEXT((EDATE('Projektkostenkalkulation EP'!$B$8,8)+DQ$9),"TTT") = "Sa",
                                    TEXT((EDATE('Projektkostenkalkulation EP'!$B$8,8)+DQ$9),"TTT") = "So",
                                    IF(ISNA(VLOOKUP(EDATE('Projektkostenkalkulation EP'!$B$8,8)+DQ$9,Datenquellen!$F$7:$H$45,3,FALSE))," ",VLOOKUP(EDATE('Projektkostenkalkulation EP'!$B$8,8)+DQ$9,Datenquellen!$F$7:$H$45,3,FALSE))="X"
                                    ),
                          "X",
                          ""
                          ),
               "X"
            )</f>
        <v/>
      </c>
      <c r="DS85" s="232" t="str">
        <f xml:space="preserve"> IF(TEXT((EDATE('Projektkostenkalkulation EP'!$B$8,8)+DR$9),"MM")=TEXT((EDATE('Projektkostenkalkulation EP'!$B$8,8)+(DR$9-1)),"MM"),
             IF(
                        OR(
                                    TEXT((EDATE('Projektkostenkalkulation EP'!$B$8,8)+DR$9),"TTT") = "Sa",
                                    TEXT((EDATE('Projektkostenkalkulation EP'!$B$8,8)+DR$9),"TTT") = "So",
                                    IF(ISNA(VLOOKUP(EDATE('Projektkostenkalkulation EP'!$B$8,8)+DR$9,Datenquellen!$F$7:$H$45,3,FALSE))," ",VLOOKUP(EDATE('Projektkostenkalkulation EP'!$B$8,8)+DR$9,Datenquellen!$F$7:$H$45,3,FALSE))="X"
                                    ),
                          "X",
                          ""
                          ),
               "X"
            )</f>
        <v/>
      </c>
      <c r="DT85" s="232" t="str">
        <f xml:space="preserve"> IF(TEXT((EDATE('Projektkostenkalkulation EP'!$B$8,8)+DS$9),"MM")=TEXT((EDATE('Projektkostenkalkulation EP'!$B$8,8)+(DS$9-1)),"MM"),
             IF(
                        OR(
                                    TEXT((EDATE('Projektkostenkalkulation EP'!$B$8,8)+DS$9),"TTT") = "Sa",
                                    TEXT((EDATE('Projektkostenkalkulation EP'!$B$8,8)+DS$9),"TTT") = "So",
                                    IF(ISNA(VLOOKUP(EDATE('Projektkostenkalkulation EP'!$B$8,8)+DS$9,Datenquellen!$F$7:$H$45,3,FALSE))," ",VLOOKUP(EDATE('Projektkostenkalkulation EP'!$B$8,8)+DS$9,Datenquellen!$F$7:$H$45,3,FALSE))="X"
                                    ),
                          "X",
                          ""
                          ),
               "X"
            )</f>
        <v>X</v>
      </c>
      <c r="DU85" s="232" t="str">
        <f xml:space="preserve"> IF(TEXT((EDATE('Projektkostenkalkulation EP'!$B$8,8)+DT$9),"MM")=TEXT((EDATE('Projektkostenkalkulation EP'!$B$8,8)+(DT$9-1)),"MM"),
             IF(
                        OR(
                                    TEXT((EDATE('Projektkostenkalkulation EP'!$B$8,8)+DT$9),"TTT") = "Sa",
                                    TEXT((EDATE('Projektkostenkalkulation EP'!$B$8,8)+DT$9),"TTT") = "So",
                                    IF(ISNA(VLOOKUP(EDATE('Projektkostenkalkulation EP'!$B$8,8)+DT$9,Datenquellen!$F$7:$H$45,3,FALSE))," ",VLOOKUP(EDATE('Projektkostenkalkulation EP'!$B$8,8)+DT$9,Datenquellen!$F$7:$H$45,3,FALSE))="X"
                                    ),
                          "X",
                          ""
                          ),
               "X"
            )</f>
        <v>X</v>
      </c>
      <c r="DV85" s="232" t="str">
        <f xml:space="preserve"> IF(TEXT((EDATE('Projektkostenkalkulation EP'!$B$8,8)+DU$9),"MM")=TEXT((EDATE('Projektkostenkalkulation EP'!$B$8,8)+(DU$9-1)),"MM"),
             IF(
                        OR(
                                    TEXT((EDATE('Projektkostenkalkulation EP'!$B$8,8)+DU$9),"TTT") = "Sa",
                                    TEXT((EDATE('Projektkostenkalkulation EP'!$B$8,8)+DU$9),"TTT") = "So",
                                    IF(ISNA(VLOOKUP(EDATE('Projektkostenkalkulation EP'!$B$8,8)+DU$9,Datenquellen!$F$7:$H$45,3,FALSE))," ",VLOOKUP(EDATE('Projektkostenkalkulation EP'!$B$8,8)+DU$9,Datenquellen!$F$7:$H$45,3,FALSE))="X"
                                    ),
                          "X",
                          ""
                          ),
               "X"
            )</f>
        <v/>
      </c>
      <c r="DW85" s="232" t="str">
        <f xml:space="preserve"> IF(TEXT((EDATE('Projektkostenkalkulation EP'!$B$8,8)+DV$9),"MM")=TEXT((EDATE('Projektkostenkalkulation EP'!$B$8,8)+(DV$9-1)),"MM"),
             IF(
                        OR(
                                    TEXT((EDATE('Projektkostenkalkulation EP'!$B$8,8)+DV$9),"TTT") = "Sa",
                                    TEXT((EDATE('Projektkostenkalkulation EP'!$B$8,8)+DV$9),"TTT") = "So",
                                    IF(ISNA(VLOOKUP(EDATE('Projektkostenkalkulation EP'!$B$8,8)+DV$9,Datenquellen!$F$7:$H$45,3,FALSE))," ",VLOOKUP(EDATE('Projektkostenkalkulation EP'!$B$8,8)+DV$9,Datenquellen!$F$7:$H$45,3,FALSE))="X"
                                    ),
                          "X",
                          ""
                          ),
               "X"
            )</f>
        <v/>
      </c>
      <c r="DX85" s="232" t="str">
        <f xml:space="preserve"> IF(TEXT((EDATE('Projektkostenkalkulation EP'!$B$8,8)+DW$9),"MM")=TEXT((EDATE('Projektkostenkalkulation EP'!$B$8,8)+(DW$9-1)),"MM"),
             IF(
                        OR(
                                    TEXT((EDATE('Projektkostenkalkulation EP'!$B$8,8)+DW$9),"TTT") = "Sa",
                                    TEXT((EDATE('Projektkostenkalkulation EP'!$B$8,8)+DW$9),"TTT") = "So",
                                    IF(ISNA(VLOOKUP(EDATE('Projektkostenkalkulation EP'!$B$8,8)+DW$9,Datenquellen!$F$7:$H$45,3,FALSE))," ",VLOOKUP(EDATE('Projektkostenkalkulation EP'!$B$8,8)+DW$9,Datenquellen!$F$7:$H$45,3,FALSE))="X"
                                    ),
                          "X",
                          ""
                          ),
               "X"
            )</f>
        <v/>
      </c>
      <c r="DY85" s="232" t="str">
        <f xml:space="preserve"> IF(TEXT((EDATE('Projektkostenkalkulation EP'!$B$8,8)+DX$9),"MM")=TEXT((EDATE('Projektkostenkalkulation EP'!$B$8,8)+(DX$9-1)),"MM"),
             IF(
                        OR(
                                    TEXT((EDATE('Projektkostenkalkulation EP'!$B$8,8)+DX$9),"TTT") = "Sa",
                                    TEXT((EDATE('Projektkostenkalkulation EP'!$B$8,8)+DX$9),"TTT") = "So",
                                    IF(ISNA(VLOOKUP(EDATE('Projektkostenkalkulation EP'!$B$8,8)+DX$9,Datenquellen!$F$7:$H$45,3,FALSE))," ",VLOOKUP(EDATE('Projektkostenkalkulation EP'!$B$8,8)+DX$9,Datenquellen!$F$7:$H$45,3,FALSE))="X"
                                    ),
                          "X",
                          ""
                          ),
               "X"
            )</f>
        <v/>
      </c>
      <c r="DZ85" s="232" t="str">
        <f xml:space="preserve"> IF(TEXT((EDATE('Projektkostenkalkulation EP'!$B$8,8)+DY$9),"MM")=TEXT((EDATE('Projektkostenkalkulation EP'!$B$8,8)+(DY$9-1)),"MM"),
             IF(
                        OR(
                                    TEXT((EDATE('Projektkostenkalkulation EP'!$B$8,8)+DY$9),"TTT") = "Sa",
                                    TEXT((EDATE('Projektkostenkalkulation EP'!$B$8,8)+DY$9),"TTT") = "So",
                                    IF(ISNA(VLOOKUP(EDATE('Projektkostenkalkulation EP'!$B$8,8)+DY$9,Datenquellen!$F$7:$H$45,3,FALSE))," ",VLOOKUP(EDATE('Projektkostenkalkulation EP'!$B$8,8)+DY$9,Datenquellen!$F$7:$H$45,3,FALSE))="X"
                                    ),
                          "X",
                          ""
                          ),
               "X"
            )</f>
        <v/>
      </c>
      <c r="EA85" s="232" t="str">
        <f xml:space="preserve"> IF(TEXT((EDATE('Projektkostenkalkulation EP'!$B$8,8)+DZ$9),"MM")=TEXT((EDATE('Projektkostenkalkulation EP'!$B$8,8)+(DZ$9-1)),"MM"),
             IF(
                        OR(
                                    TEXT((EDATE('Projektkostenkalkulation EP'!$B$8,8)+DZ$9),"TTT") = "Sa",
                                    TEXT((EDATE('Projektkostenkalkulation EP'!$B$8,8)+DZ$9),"TTT") = "So",
                                    IF(ISNA(VLOOKUP(EDATE('Projektkostenkalkulation EP'!$B$8,8)+DZ$9,Datenquellen!$F$7:$H$45,3,FALSE))," ",VLOOKUP(EDATE('Projektkostenkalkulation EP'!$B$8,8)+DZ$9,Datenquellen!$F$7:$H$45,3,FALSE))="X"
                                    ),
                          "X",
                          ""
                          ),
               "X"
            )</f>
        <v>X</v>
      </c>
      <c r="EB85" s="232" t="str">
        <f xml:space="preserve"> IF(TEXT((EDATE('Projektkostenkalkulation EP'!$B$8,8)+EA$9),"MM")=TEXT((EDATE('Projektkostenkalkulation EP'!$B$8,8)+(EA$9-1)),"MM"),
             IF(
                        OR(
                                    TEXT((EDATE('Projektkostenkalkulation EP'!$B$8,8)+EA$9),"TTT") = "Sa",
                                    TEXT((EDATE('Projektkostenkalkulation EP'!$B$8,8)+EA$9),"TTT") = "So",
                                    IF(ISNA(VLOOKUP(EDATE('Projektkostenkalkulation EP'!$B$8,8)+EA$9,Datenquellen!$F$7:$H$45,3,FALSE))," ",VLOOKUP(EDATE('Projektkostenkalkulation EP'!$B$8,8)+EA$9,Datenquellen!$F$7:$H$45,3,FALSE))="X"
                                    ),
                          "X",
                          ""
                          ),
               "X"
            )</f>
        <v>X</v>
      </c>
      <c r="EC85" s="232" t="str">
        <f xml:space="preserve"> IF(TEXT((EDATE('Projektkostenkalkulation EP'!$B$8,8)+EB$9),"MM")=TEXT((EDATE('Projektkostenkalkulation EP'!$B$8,8)+(EB$9-1)),"MM"),
             IF(
                        OR(
                                    TEXT((EDATE('Projektkostenkalkulation EP'!$B$8,8)+EB$9),"TTT") = "Sa",
                                    TEXT((EDATE('Projektkostenkalkulation EP'!$B$8,8)+EB$9),"TTT") = "So",
                                    IF(ISNA(VLOOKUP(EDATE('Projektkostenkalkulation EP'!$B$8,8)+EB$9,Datenquellen!$F$7:$H$45,3,FALSE))," ",VLOOKUP(EDATE('Projektkostenkalkulation EP'!$B$8,8)+EB$9,Datenquellen!$F$7:$H$45,3,FALSE))="X"
                                    ),
                          "X",
                          ""
                          ),
               "X"
            )</f>
        <v/>
      </c>
      <c r="ED85" s="232" t="str">
        <f xml:space="preserve"> IF(TEXT((EDATE('Projektkostenkalkulation EP'!$B$8,8)+EC$9),"MM")=TEXT((EDATE('Projektkostenkalkulation EP'!$B$8,8)+(EC$9-1)),"MM"),
             IF(
                        OR(
                                    TEXT((EDATE('Projektkostenkalkulation EP'!$B$8,8)+EC$9),"TTT") = "Sa",
                                    TEXT((EDATE('Projektkostenkalkulation EP'!$B$8,8)+EC$9),"TTT") = "So",
                                    IF(ISNA(VLOOKUP(EDATE('Projektkostenkalkulation EP'!$B$8,8)+EC$9,Datenquellen!$F$7:$H$45,3,FALSE))," ",VLOOKUP(EDATE('Projektkostenkalkulation EP'!$B$8,8)+EC$9,Datenquellen!$F$7:$H$45,3,FALSE))="X"
                                    ),
                          "X",
                          ""
                          ),
               "X"
            )</f>
        <v/>
      </c>
      <c r="EE85" s="232" t="str">
        <f xml:space="preserve"> IF(TEXT((EDATE('Projektkostenkalkulation EP'!$B$8,8)+ED$9),"MM")=TEXT((EDATE('Projektkostenkalkulation EP'!$B$8,8)+(ED$9-1)),"MM"),
             IF(
                        OR(
                                    TEXT((EDATE('Projektkostenkalkulation EP'!$B$8,8)+ED$9),"TTT") = "Sa",
                                    TEXT((EDATE('Projektkostenkalkulation EP'!$B$8,8)+ED$9),"TTT") = "So",
                                    IF(ISNA(VLOOKUP(EDATE('Projektkostenkalkulation EP'!$B$8,8)+ED$9,Datenquellen!$F$7:$H$45,3,FALSE))," ",VLOOKUP(EDATE('Projektkostenkalkulation EP'!$B$8,8)+ED$9,Datenquellen!$F$7:$H$45,3,FALSE))="X"
                                    ),
                          "X",
                          ""
                          ),
               "X"
            )</f>
        <v/>
      </c>
      <c r="EF85" s="232" t="str">
        <f xml:space="preserve"> IF(TEXT((EDATE('Projektkostenkalkulation EP'!$B$8,8)+EE$9),"MM")=TEXT((EDATE('Projektkostenkalkulation EP'!$B$8,8)+(EE$9-1)),"MM"),
             IF(
                        OR(
                                    TEXT((EDATE('Projektkostenkalkulation EP'!$B$8,8)+EE$9),"TTT") = "Sa",
                                    TEXT((EDATE('Projektkostenkalkulation EP'!$B$8,8)+EE$9),"TTT") = "So",
                                    IF(ISNA(VLOOKUP(EDATE('Projektkostenkalkulation EP'!$B$8,8)+EE$9,Datenquellen!$F$7:$H$45,3,FALSE))," ",VLOOKUP(EDATE('Projektkostenkalkulation EP'!$B$8,8)+EE$9,Datenquellen!$F$7:$H$45,3,FALSE))="X"
                                    ),
                          "X",
                          ""
                          ),
               "X"
            )</f>
        <v/>
      </c>
      <c r="EG85" s="232" t="str">
        <f xml:space="preserve"> IF(TEXT((EDATE('Projektkostenkalkulation EP'!$B$8,8)+EF$9),"MM")=TEXT((EDATE('Projektkostenkalkulation EP'!$B$8,8)+(EF$9-1)),"MM"),
             IF(
                        OR(
                                    TEXT((EDATE('Projektkostenkalkulation EP'!$B$8,8)+EF$9),"TTT") = "Sa",
                                    TEXT((EDATE('Projektkostenkalkulation EP'!$B$8,8)+EF$9),"TTT") = "So",
                                    IF(ISNA(VLOOKUP(EDATE('Projektkostenkalkulation EP'!$B$8,8)+EF$9,Datenquellen!$F$7:$H$45,3,FALSE))," ",VLOOKUP(EDATE('Projektkostenkalkulation EP'!$B$8,8)+EF$9,Datenquellen!$F$7:$H$45,3,FALSE))="X"
                                    ),
                          "X",
                          ""
                          ),
               "X"
            )</f>
        <v/>
      </c>
      <c r="EH85" s="232" t="str">
        <f xml:space="preserve"> IF(TEXT((EDATE('Projektkostenkalkulation EP'!$B$8,8)+EG$9),"MM")=TEXT((EDATE('Projektkostenkalkulation EP'!$B$8,8)+(EG$9-1)),"MM"),
             IF(
                        OR(
                                    TEXT((EDATE('Projektkostenkalkulation EP'!$B$8,8)+EG$9),"TTT") = "Sa",
                                    TEXT((EDATE('Projektkostenkalkulation EP'!$B$8,8)+EG$9),"TTT") = "So",
                                    IF(ISNA(VLOOKUP(EDATE('Projektkostenkalkulation EP'!$B$8,8)+EG$9,Datenquellen!$F$7:$H$45,3,FALSE))," ",VLOOKUP(EDATE('Projektkostenkalkulation EP'!$B$8,8)+EG$9,Datenquellen!$F$7:$H$45,3,FALSE))="X"
                                    ),
                          "X",
                          ""
                          ),
               "X"
            )</f>
        <v>X</v>
      </c>
      <c r="EI85" s="232" t="str">
        <f xml:space="preserve"> IF(TEXT((EDATE('Projektkostenkalkulation EP'!$B$8,8)+EH$9),"MM")=TEXT((EDATE('Projektkostenkalkulation EP'!$B$8,8)+(EH$9-1)),"MM"),
             IF(
                        OR(
                                    TEXT((EDATE('Projektkostenkalkulation EP'!$B$8,8)+EH$9),"TTT") = "Sa",
                                    TEXT((EDATE('Projektkostenkalkulation EP'!$B$8,8)+EH$9),"TTT") = "So",
                                    IF(ISNA(VLOOKUP(EDATE('Projektkostenkalkulation EP'!$B$8,8)+EH$9,Datenquellen!$F$7:$H$45,3,FALSE))," ",VLOOKUP(EDATE('Projektkostenkalkulation EP'!$B$8,8)+EH$9,Datenquellen!$F$7:$H$45,3,FALSE))="X"
                                    ),
                          "X",
                          ""
                          ),
               "X"
            )</f>
        <v>X</v>
      </c>
      <c r="EJ85" s="232" t="str">
        <f xml:space="preserve"> IF(TEXT((EDATE('Projektkostenkalkulation EP'!$B$8,8)+EI$9),"MM")=TEXT((EDATE('Projektkostenkalkulation EP'!$B$8,8)+(EI$9-1)),"MM"),
             IF(
                        OR(
                                    TEXT((EDATE('Projektkostenkalkulation EP'!$B$8,8)+EI$9),"TTT") = "Sa",
                                    TEXT((EDATE('Projektkostenkalkulation EP'!$B$8,8)+EI$9),"TTT") = "So",
                                    IF(ISNA(VLOOKUP(EDATE('Projektkostenkalkulation EP'!$B$8,8)+EI$9,Datenquellen!$F$7:$H$45,3,FALSE))," ",VLOOKUP(EDATE('Projektkostenkalkulation EP'!$B$8,8)+EI$9,Datenquellen!$F$7:$H$45,3,FALSE))="X"
                                    ),
                          "X",
                          ""
                          ),
               "X"
            )</f>
        <v/>
      </c>
      <c r="EK85" s="233" t="str">
        <f xml:space="preserve"> IF(TEXT((EDATE('Projektkostenkalkulation EP'!$B$8,8)+EJ$9),"MM")=TEXT((EDATE('Projektkostenkalkulation EP'!$B$8,8)+(EJ$9-1)),"MM"),
             IF(
                        OR(
                                    TEXT((EDATE('Projektkostenkalkulation EP'!$B$8,8)+EJ$9),"TTT") = "Sa",
                                    TEXT((EDATE('Projektkostenkalkulation EP'!$B$8,8)+EJ$9),"TTT") = "So",
                                    IF(ISNA(VLOOKUP(EDATE('Projektkostenkalkulation EP'!$B$8,8)+EJ$9,Datenquellen!$F$7:$H$45,3,FALSE))," ",VLOOKUP(EDATE('Projektkostenkalkulation EP'!$B$8,8)+EJ$9,Datenquellen!$F$7:$H$45,3,FALSE))="X"
                                    ),
                          "X",
                          ""
                          ),
               "X"
            )</f>
        <v>X</v>
      </c>
      <c r="EL85" s="234"/>
      <c r="EM85" s="235"/>
      <c r="EN85" s="476"/>
      <c r="EO85" s="473"/>
      <c r="EP85" s="231"/>
      <c r="EQ85" s="232" t="str">
        <f>IF(
            OR(
                     TEXT(EDATE('Projektkostenkalkulation EP'!$B$8,8),"TTT") = "Sa",
                     TEXT(EDATE('Projektkostenkalkulation EP'!$B$8,8),"TTT") = "So",
                     IF(ISNA(VLOOKUP(EDATE('Projektkostenkalkulation EP'!$B$8,8),Datenquellen!$F$7:$H$45,3,FALSE))," ",VLOOKUP(EDATE('Projektkostenkalkulation EP'!$B$8,8),Datenquellen!$F$7:$H$45,3,FALSE))="X"
                            ),
                    "X",
                    ""
            )</f>
        <v>X</v>
      </c>
      <c r="ER85" s="232" t="str">
        <f xml:space="preserve"> IF(TEXT((EDATE('Projektkostenkalkulation EP'!$B$8,8)+EQ$9),"MM")=TEXT((EDATE('Projektkostenkalkulation EP'!$B$8,8)+(EQ$9-1)),"MM"),
             IF(
                        OR(
                                    TEXT((EDATE('Projektkostenkalkulation EP'!$B$8,8)+EQ$9),"TTT") = "Sa",
                                    TEXT((EDATE('Projektkostenkalkulation EP'!$B$8,8)+EQ$9),"TTT") = "So",
                                    IF(ISNA(VLOOKUP(EDATE('Projektkostenkalkulation EP'!$B$8,8)+EQ$9,Datenquellen!$F$7:$H$45,3,FALSE))," ",VLOOKUP(EDATE('Projektkostenkalkulation EP'!$B$8,8)+EQ$9,Datenquellen!$F$7:$H$45,3,FALSE))="X"
                                    ),
                          "X",
                          ""
                          ),
               "X"
            )</f>
        <v/>
      </c>
      <c r="ES85" s="232" t="str">
        <f xml:space="preserve"> IF(TEXT((EDATE('Projektkostenkalkulation EP'!$B$8,8)+ER$9),"MM")=TEXT((EDATE('Projektkostenkalkulation EP'!$B$8,8)+(ER$9-1)),"MM"),
             IF(
                        OR(
                                    TEXT((EDATE('Projektkostenkalkulation EP'!$B$8,8)+ER$9),"TTT") = "Sa",
                                    TEXT((EDATE('Projektkostenkalkulation EP'!$B$8,8)+ER$9),"TTT") = "So",
                                    IF(ISNA(VLOOKUP(EDATE('Projektkostenkalkulation EP'!$B$8,8)+ER$9,Datenquellen!$F$7:$H$45,3,FALSE))," ",VLOOKUP(EDATE('Projektkostenkalkulation EP'!$B$8,8)+ER$9,Datenquellen!$F$7:$H$45,3,FALSE))="X"
                                    ),
                          "X",
                          ""
                          ),
               "X"
            )</f>
        <v/>
      </c>
      <c r="ET85" s="232" t="str">
        <f xml:space="preserve"> IF(TEXT((EDATE('Projektkostenkalkulation EP'!$B$8,8)+ES$9),"MM")=TEXT((EDATE('Projektkostenkalkulation EP'!$B$8,8)+(ES$9-1)),"MM"),
             IF(
                        OR(
                                    TEXT((EDATE('Projektkostenkalkulation EP'!$B$8,8)+ES$9),"TTT") = "Sa",
                                    TEXT((EDATE('Projektkostenkalkulation EP'!$B$8,8)+ES$9),"TTT") = "So",
                                    IF(ISNA(VLOOKUP(EDATE('Projektkostenkalkulation EP'!$B$8,8)+ES$9,Datenquellen!$F$7:$H$45,3,FALSE))," ",VLOOKUP(EDATE('Projektkostenkalkulation EP'!$B$8,8)+ES$9,Datenquellen!$F$7:$H$45,3,FALSE))="X"
                                    ),
                          "X",
                          ""
                          ),
               "X"
            )</f>
        <v/>
      </c>
      <c r="EU85" s="232" t="str">
        <f xml:space="preserve"> IF(TEXT((EDATE('Projektkostenkalkulation EP'!$B$8,8)+ET$9),"MM")=TEXT((EDATE('Projektkostenkalkulation EP'!$B$8,8)+(ET$9-1)),"MM"),
             IF(
                        OR(
                                    TEXT((EDATE('Projektkostenkalkulation EP'!$B$8,8)+ET$9),"TTT") = "Sa",
                                    TEXT((EDATE('Projektkostenkalkulation EP'!$B$8,8)+ET$9),"TTT") = "So",
                                    IF(ISNA(VLOOKUP(EDATE('Projektkostenkalkulation EP'!$B$8,8)+ET$9,Datenquellen!$F$7:$H$45,3,FALSE))," ",VLOOKUP(EDATE('Projektkostenkalkulation EP'!$B$8,8)+ET$9,Datenquellen!$F$7:$H$45,3,FALSE))="X"
                                    ),
                          "X",
                          ""
                          ),
               "X"
            )</f>
        <v/>
      </c>
      <c r="EV85" s="232" t="str">
        <f xml:space="preserve"> IF(TEXT((EDATE('Projektkostenkalkulation EP'!$B$8,8)+EU$9),"MM")=TEXT((EDATE('Projektkostenkalkulation EP'!$B$8,8)+(EU$9-1)),"MM"),
             IF(
                        OR(
                                    TEXT((EDATE('Projektkostenkalkulation EP'!$B$8,8)+EU$9),"TTT") = "Sa",
                                    TEXT((EDATE('Projektkostenkalkulation EP'!$B$8,8)+EU$9),"TTT") = "So",
                                    IF(ISNA(VLOOKUP(EDATE('Projektkostenkalkulation EP'!$B$8,8)+EU$9,Datenquellen!$F$7:$H$45,3,FALSE))," ",VLOOKUP(EDATE('Projektkostenkalkulation EP'!$B$8,8)+EU$9,Datenquellen!$F$7:$H$45,3,FALSE))="X"
                                    ),
                          "X",
                          ""
                          ),
               "X"
            )</f>
        <v/>
      </c>
      <c r="EW85" s="232" t="str">
        <f xml:space="preserve"> IF(TEXT((EDATE('Projektkostenkalkulation EP'!$B$8,8)+EV$9),"MM")=TEXT((EDATE('Projektkostenkalkulation EP'!$B$8,8)+(EV$9-1)),"MM"),
             IF(
                        OR(
                                    TEXT((EDATE('Projektkostenkalkulation EP'!$B$8,8)+EV$9),"TTT") = "Sa",
                                    TEXT((EDATE('Projektkostenkalkulation EP'!$B$8,8)+EV$9),"TTT") = "So",
                                    IF(ISNA(VLOOKUP(EDATE('Projektkostenkalkulation EP'!$B$8,8)+EV$9,Datenquellen!$F$7:$H$45,3,FALSE))," ",VLOOKUP(EDATE('Projektkostenkalkulation EP'!$B$8,8)+EV$9,Datenquellen!$F$7:$H$45,3,FALSE))="X"
                                    ),
                          "X",
                          ""
                          ),
               "X"
            )</f>
        <v>X</v>
      </c>
      <c r="EX85" s="232" t="str">
        <f xml:space="preserve"> IF(TEXT((EDATE('Projektkostenkalkulation EP'!$B$8,8)+EW$9),"MM")=TEXT((EDATE('Projektkostenkalkulation EP'!$B$8,8)+(EW$9-1)),"MM"),
             IF(
                        OR(
                                    TEXT((EDATE('Projektkostenkalkulation EP'!$B$8,8)+EW$9),"TTT") = "Sa",
                                    TEXT((EDATE('Projektkostenkalkulation EP'!$B$8,8)+EW$9),"TTT") = "So",
                                    IF(ISNA(VLOOKUP(EDATE('Projektkostenkalkulation EP'!$B$8,8)+EW$9,Datenquellen!$F$7:$H$45,3,FALSE))," ",VLOOKUP(EDATE('Projektkostenkalkulation EP'!$B$8,8)+EW$9,Datenquellen!$F$7:$H$45,3,FALSE))="X"
                                    ),
                          "X",
                          ""
                          ),
               "X"
            )</f>
        <v>X</v>
      </c>
      <c r="EY85" s="232" t="str">
        <f xml:space="preserve"> IF(TEXT((EDATE('Projektkostenkalkulation EP'!$B$8,8)+EX$9),"MM")=TEXT((EDATE('Projektkostenkalkulation EP'!$B$8,8)+(EX$9-1)),"MM"),
             IF(
                        OR(
                                    TEXT((EDATE('Projektkostenkalkulation EP'!$B$8,8)+EX$9),"TTT") = "Sa",
                                    TEXT((EDATE('Projektkostenkalkulation EP'!$B$8,8)+EX$9),"TTT") = "So",
                                    IF(ISNA(VLOOKUP(EDATE('Projektkostenkalkulation EP'!$B$8,8)+EX$9,Datenquellen!$F$7:$H$45,3,FALSE))," ",VLOOKUP(EDATE('Projektkostenkalkulation EP'!$B$8,8)+EX$9,Datenquellen!$F$7:$H$45,3,FALSE))="X"
                                    ),
                          "X",
                          ""
                          ),
               "X"
            )</f>
        <v/>
      </c>
      <c r="EZ85" s="232" t="str">
        <f xml:space="preserve"> IF(TEXT((EDATE('Projektkostenkalkulation EP'!$B$8,8)+EY$9),"MM")=TEXT((EDATE('Projektkostenkalkulation EP'!$B$8,8)+(EY$9-1)),"MM"),
             IF(
                        OR(
                                    TEXT((EDATE('Projektkostenkalkulation EP'!$B$8,8)+EY$9),"TTT") = "Sa",
                                    TEXT((EDATE('Projektkostenkalkulation EP'!$B$8,8)+EY$9),"TTT") = "So",
                                    IF(ISNA(VLOOKUP(EDATE('Projektkostenkalkulation EP'!$B$8,8)+EY$9,Datenquellen!$F$7:$H$45,3,FALSE))," ",VLOOKUP(EDATE('Projektkostenkalkulation EP'!$B$8,8)+EY$9,Datenquellen!$F$7:$H$45,3,FALSE))="X"
                                    ),
                          "X",
                          ""
                          ),
               "X"
            )</f>
        <v/>
      </c>
      <c r="FA85" s="232" t="str">
        <f xml:space="preserve"> IF(TEXT((EDATE('Projektkostenkalkulation EP'!$B$8,8)+EZ$9),"MM")=TEXT((EDATE('Projektkostenkalkulation EP'!$B$8,8)+(EZ$9-1)),"MM"),
             IF(
                        OR(
                                    TEXT((EDATE('Projektkostenkalkulation EP'!$B$8,8)+EZ$9),"TTT") = "Sa",
                                    TEXT((EDATE('Projektkostenkalkulation EP'!$B$8,8)+EZ$9),"TTT") = "So",
                                    IF(ISNA(VLOOKUP(EDATE('Projektkostenkalkulation EP'!$B$8,8)+EZ$9,Datenquellen!$F$7:$H$45,3,FALSE))," ",VLOOKUP(EDATE('Projektkostenkalkulation EP'!$B$8,8)+EZ$9,Datenquellen!$F$7:$H$45,3,FALSE))="X"
                                    ),
                          "X",
                          ""
                          ),
               "X"
            )</f>
        <v/>
      </c>
      <c r="FB85" s="232" t="str">
        <f xml:space="preserve"> IF(TEXT((EDATE('Projektkostenkalkulation EP'!$B$8,8)+FA$9),"MM")=TEXT((EDATE('Projektkostenkalkulation EP'!$B$8,8)+(FA$9-1)),"MM"),
             IF(
                        OR(
                                    TEXT((EDATE('Projektkostenkalkulation EP'!$B$8,8)+FA$9),"TTT") = "Sa",
                                    TEXT((EDATE('Projektkostenkalkulation EP'!$B$8,8)+FA$9),"TTT") = "So",
                                    IF(ISNA(VLOOKUP(EDATE('Projektkostenkalkulation EP'!$B$8,8)+FA$9,Datenquellen!$F$7:$H$45,3,FALSE))," ",VLOOKUP(EDATE('Projektkostenkalkulation EP'!$B$8,8)+FA$9,Datenquellen!$F$7:$H$45,3,FALSE))="X"
                                    ),
                          "X",
                          ""
                          ),
               "X"
            )</f>
        <v/>
      </c>
      <c r="FC85" s="232" t="str">
        <f xml:space="preserve"> IF(TEXT((EDATE('Projektkostenkalkulation EP'!$B$8,8)+FB$9),"MM")=TEXT((EDATE('Projektkostenkalkulation EP'!$B$8,8)+(FB$9-1)),"MM"),
             IF(
                        OR(
                                    TEXT((EDATE('Projektkostenkalkulation EP'!$B$8,8)+FB$9),"TTT") = "Sa",
                                    TEXT((EDATE('Projektkostenkalkulation EP'!$B$8,8)+FB$9),"TTT") = "So",
                                    IF(ISNA(VLOOKUP(EDATE('Projektkostenkalkulation EP'!$B$8,8)+FB$9,Datenquellen!$F$7:$H$45,3,FALSE))," ",VLOOKUP(EDATE('Projektkostenkalkulation EP'!$B$8,8)+FB$9,Datenquellen!$F$7:$H$45,3,FALSE))="X"
                                    ),
                          "X",
                          ""
                          ),
               "X"
            )</f>
        <v/>
      </c>
      <c r="FD85" s="232" t="str">
        <f xml:space="preserve"> IF(TEXT((EDATE('Projektkostenkalkulation EP'!$B$8,8)+FC$9),"MM")=TEXT((EDATE('Projektkostenkalkulation EP'!$B$8,8)+(FC$9-1)),"MM"),
             IF(
                        OR(
                                    TEXT((EDATE('Projektkostenkalkulation EP'!$B$8,8)+FC$9),"TTT") = "Sa",
                                    TEXT((EDATE('Projektkostenkalkulation EP'!$B$8,8)+FC$9),"TTT") = "So",
                                    IF(ISNA(VLOOKUP(EDATE('Projektkostenkalkulation EP'!$B$8,8)+FC$9,Datenquellen!$F$7:$H$45,3,FALSE))," ",VLOOKUP(EDATE('Projektkostenkalkulation EP'!$B$8,8)+FC$9,Datenquellen!$F$7:$H$45,3,FALSE))="X"
                                    ),
                          "X",
                          ""
                          ),
               "X"
            )</f>
        <v>X</v>
      </c>
      <c r="FE85" s="232" t="str">
        <f xml:space="preserve"> IF(TEXT((EDATE('Projektkostenkalkulation EP'!$B$8,8)+FD$9),"MM")=TEXT((EDATE('Projektkostenkalkulation EP'!$B$8,8)+(FD$9-1)),"MM"),
             IF(
                        OR(
                                    TEXT((EDATE('Projektkostenkalkulation EP'!$B$8,8)+FD$9),"TTT") = "Sa",
                                    TEXT((EDATE('Projektkostenkalkulation EP'!$B$8,8)+FD$9),"TTT") = "So",
                                    IF(ISNA(VLOOKUP(EDATE('Projektkostenkalkulation EP'!$B$8,8)+FD$9,Datenquellen!$F$7:$H$45,3,FALSE))," ",VLOOKUP(EDATE('Projektkostenkalkulation EP'!$B$8,8)+FD$9,Datenquellen!$F$7:$H$45,3,FALSE))="X"
                                    ),
                          "X",
                          ""
                          ),
               "X"
            )</f>
        <v>X</v>
      </c>
      <c r="FF85" s="232" t="str">
        <f xml:space="preserve"> IF(TEXT((EDATE('Projektkostenkalkulation EP'!$B$8,8)+FE$9),"MM")=TEXT((EDATE('Projektkostenkalkulation EP'!$B$8,8)+(FE$9-1)),"MM"),
             IF(
                        OR(
                                    TEXT((EDATE('Projektkostenkalkulation EP'!$B$8,8)+FE$9),"TTT") = "Sa",
                                    TEXT((EDATE('Projektkostenkalkulation EP'!$B$8,8)+FE$9),"TTT") = "So",
                                    IF(ISNA(VLOOKUP(EDATE('Projektkostenkalkulation EP'!$B$8,8)+FE$9,Datenquellen!$F$7:$H$45,3,FALSE))," ",VLOOKUP(EDATE('Projektkostenkalkulation EP'!$B$8,8)+FE$9,Datenquellen!$F$7:$H$45,3,FALSE))="X"
                                    ),
                          "X",
                          ""
                          ),
               "X"
            )</f>
        <v/>
      </c>
      <c r="FG85" s="232" t="str">
        <f xml:space="preserve"> IF(TEXT((EDATE('Projektkostenkalkulation EP'!$B$8,8)+FF$9),"MM")=TEXT((EDATE('Projektkostenkalkulation EP'!$B$8,8)+(FF$9-1)),"MM"),
             IF(
                        OR(
                                    TEXT((EDATE('Projektkostenkalkulation EP'!$B$8,8)+FF$9),"TTT") = "Sa",
                                    TEXT((EDATE('Projektkostenkalkulation EP'!$B$8,8)+FF$9),"TTT") = "So",
                                    IF(ISNA(VLOOKUP(EDATE('Projektkostenkalkulation EP'!$B$8,8)+FF$9,Datenquellen!$F$7:$H$45,3,FALSE))," ",VLOOKUP(EDATE('Projektkostenkalkulation EP'!$B$8,8)+FF$9,Datenquellen!$F$7:$H$45,3,FALSE))="X"
                                    ),
                          "X",
                          ""
                          ),
               "X"
            )</f>
        <v/>
      </c>
      <c r="FH85" s="232" t="str">
        <f xml:space="preserve"> IF(TEXT((EDATE('Projektkostenkalkulation EP'!$B$8,8)+FG$9),"MM")=TEXT((EDATE('Projektkostenkalkulation EP'!$B$8,8)+(FG$9-1)),"MM"),
             IF(
                        OR(
                                    TEXT((EDATE('Projektkostenkalkulation EP'!$B$8,8)+FG$9),"TTT") = "Sa",
                                    TEXT((EDATE('Projektkostenkalkulation EP'!$B$8,8)+FG$9),"TTT") = "So",
                                    IF(ISNA(VLOOKUP(EDATE('Projektkostenkalkulation EP'!$B$8,8)+FG$9,Datenquellen!$F$7:$H$45,3,FALSE))," ",VLOOKUP(EDATE('Projektkostenkalkulation EP'!$B$8,8)+FG$9,Datenquellen!$F$7:$H$45,3,FALSE))="X"
                                    ),
                          "X",
                          ""
                          ),
               "X"
            )</f>
        <v/>
      </c>
      <c r="FI85" s="232" t="str">
        <f xml:space="preserve"> IF(TEXT((EDATE('Projektkostenkalkulation EP'!$B$8,8)+FH$9),"MM")=TEXT((EDATE('Projektkostenkalkulation EP'!$B$8,8)+(FH$9-1)),"MM"),
             IF(
                        OR(
                                    TEXT((EDATE('Projektkostenkalkulation EP'!$B$8,8)+FH$9),"TTT") = "Sa",
                                    TEXT((EDATE('Projektkostenkalkulation EP'!$B$8,8)+FH$9),"TTT") = "So",
                                    IF(ISNA(VLOOKUP(EDATE('Projektkostenkalkulation EP'!$B$8,8)+FH$9,Datenquellen!$F$7:$H$45,3,FALSE))," ",VLOOKUP(EDATE('Projektkostenkalkulation EP'!$B$8,8)+FH$9,Datenquellen!$F$7:$H$45,3,FALSE))="X"
                                    ),
                          "X",
                          ""
                          ),
               "X"
            )</f>
        <v/>
      </c>
      <c r="FJ85" s="232" t="str">
        <f xml:space="preserve"> IF(TEXT((EDATE('Projektkostenkalkulation EP'!$B$8,8)+FI$9),"MM")=TEXT((EDATE('Projektkostenkalkulation EP'!$B$8,8)+(FI$9-1)),"MM"),
             IF(
                        OR(
                                    TEXT((EDATE('Projektkostenkalkulation EP'!$B$8,8)+FI$9),"TTT") = "Sa",
                                    TEXT((EDATE('Projektkostenkalkulation EP'!$B$8,8)+FI$9),"TTT") = "So",
                                    IF(ISNA(VLOOKUP(EDATE('Projektkostenkalkulation EP'!$B$8,8)+FI$9,Datenquellen!$F$7:$H$45,3,FALSE))," ",VLOOKUP(EDATE('Projektkostenkalkulation EP'!$B$8,8)+FI$9,Datenquellen!$F$7:$H$45,3,FALSE))="X"
                                    ),
                          "X",
                          ""
                          ),
               "X"
            )</f>
        <v/>
      </c>
      <c r="FK85" s="232" t="str">
        <f xml:space="preserve"> IF(TEXT((EDATE('Projektkostenkalkulation EP'!$B$8,8)+FJ$9),"MM")=TEXT((EDATE('Projektkostenkalkulation EP'!$B$8,8)+(FJ$9-1)),"MM"),
             IF(
                        OR(
                                    TEXT((EDATE('Projektkostenkalkulation EP'!$B$8,8)+FJ$9),"TTT") = "Sa",
                                    TEXT((EDATE('Projektkostenkalkulation EP'!$B$8,8)+FJ$9),"TTT") = "So",
                                    IF(ISNA(VLOOKUP(EDATE('Projektkostenkalkulation EP'!$B$8,8)+FJ$9,Datenquellen!$F$7:$H$45,3,FALSE))," ",VLOOKUP(EDATE('Projektkostenkalkulation EP'!$B$8,8)+FJ$9,Datenquellen!$F$7:$H$45,3,FALSE))="X"
                                    ),
                          "X",
                          ""
                          ),
               "X"
            )</f>
        <v>X</v>
      </c>
      <c r="FL85" s="232" t="str">
        <f xml:space="preserve"> IF(TEXT((EDATE('Projektkostenkalkulation EP'!$B$8,8)+FK$9),"MM")=TEXT((EDATE('Projektkostenkalkulation EP'!$B$8,8)+(FK$9-1)),"MM"),
             IF(
                        OR(
                                    TEXT((EDATE('Projektkostenkalkulation EP'!$B$8,8)+FK$9),"TTT") = "Sa",
                                    TEXT((EDATE('Projektkostenkalkulation EP'!$B$8,8)+FK$9),"TTT") = "So",
                                    IF(ISNA(VLOOKUP(EDATE('Projektkostenkalkulation EP'!$B$8,8)+FK$9,Datenquellen!$F$7:$H$45,3,FALSE))," ",VLOOKUP(EDATE('Projektkostenkalkulation EP'!$B$8,8)+FK$9,Datenquellen!$F$7:$H$45,3,FALSE))="X"
                                    ),
                          "X",
                          ""
                          ),
               "X"
            )</f>
        <v>X</v>
      </c>
      <c r="FM85" s="232" t="str">
        <f xml:space="preserve"> IF(TEXT((EDATE('Projektkostenkalkulation EP'!$B$8,8)+FL$9),"MM")=TEXT((EDATE('Projektkostenkalkulation EP'!$B$8,8)+(FL$9-1)),"MM"),
             IF(
                        OR(
                                    TEXT((EDATE('Projektkostenkalkulation EP'!$B$8,8)+FL$9),"TTT") = "Sa",
                                    TEXT((EDATE('Projektkostenkalkulation EP'!$B$8,8)+FL$9),"TTT") = "So",
                                    IF(ISNA(VLOOKUP(EDATE('Projektkostenkalkulation EP'!$B$8,8)+FL$9,Datenquellen!$F$7:$H$45,3,FALSE))," ",VLOOKUP(EDATE('Projektkostenkalkulation EP'!$B$8,8)+FL$9,Datenquellen!$F$7:$H$45,3,FALSE))="X"
                                    ),
                          "X",
                          ""
                          ),
               "X"
            )</f>
        <v/>
      </c>
      <c r="FN85" s="232" t="str">
        <f xml:space="preserve"> IF(TEXT((EDATE('Projektkostenkalkulation EP'!$B$8,8)+FM$9),"MM")=TEXT((EDATE('Projektkostenkalkulation EP'!$B$8,8)+(FM$9-1)),"MM"),
             IF(
                        OR(
                                    TEXT((EDATE('Projektkostenkalkulation EP'!$B$8,8)+FM$9),"TTT") = "Sa",
                                    TEXT((EDATE('Projektkostenkalkulation EP'!$B$8,8)+FM$9),"TTT") = "So",
                                    IF(ISNA(VLOOKUP(EDATE('Projektkostenkalkulation EP'!$B$8,8)+FM$9,Datenquellen!$F$7:$H$45,3,FALSE))," ",VLOOKUP(EDATE('Projektkostenkalkulation EP'!$B$8,8)+FM$9,Datenquellen!$F$7:$H$45,3,FALSE))="X"
                                    ),
                          "X",
                          ""
                          ),
               "X"
            )</f>
        <v/>
      </c>
      <c r="FO85" s="232" t="str">
        <f xml:space="preserve"> IF(TEXT((EDATE('Projektkostenkalkulation EP'!$B$8,8)+FN$9),"MM")=TEXT((EDATE('Projektkostenkalkulation EP'!$B$8,8)+(FN$9-1)),"MM"),
             IF(
                        OR(
                                    TEXT((EDATE('Projektkostenkalkulation EP'!$B$8,8)+FN$9),"TTT") = "Sa",
                                    TEXT((EDATE('Projektkostenkalkulation EP'!$B$8,8)+FN$9),"TTT") = "So",
                                    IF(ISNA(VLOOKUP(EDATE('Projektkostenkalkulation EP'!$B$8,8)+FN$9,Datenquellen!$F$7:$H$45,3,FALSE))," ",VLOOKUP(EDATE('Projektkostenkalkulation EP'!$B$8,8)+FN$9,Datenquellen!$F$7:$H$45,3,FALSE))="X"
                                    ),
                          "X",
                          ""
                          ),
               "X"
            )</f>
        <v/>
      </c>
      <c r="FP85" s="232" t="str">
        <f xml:space="preserve"> IF(TEXT((EDATE('Projektkostenkalkulation EP'!$B$8,8)+FO$9),"MM")=TEXT((EDATE('Projektkostenkalkulation EP'!$B$8,8)+(FO$9-1)),"MM"),
             IF(
                        OR(
                                    TEXT((EDATE('Projektkostenkalkulation EP'!$B$8,8)+FO$9),"TTT") = "Sa",
                                    TEXT((EDATE('Projektkostenkalkulation EP'!$B$8,8)+FO$9),"TTT") = "So",
                                    IF(ISNA(VLOOKUP(EDATE('Projektkostenkalkulation EP'!$B$8,8)+FO$9,Datenquellen!$F$7:$H$45,3,FALSE))," ",VLOOKUP(EDATE('Projektkostenkalkulation EP'!$B$8,8)+FO$9,Datenquellen!$F$7:$H$45,3,FALSE))="X"
                                    ),
                          "X",
                          ""
                          ),
               "X"
            )</f>
        <v/>
      </c>
      <c r="FQ85" s="232" t="str">
        <f xml:space="preserve"> IF(TEXT((EDATE('Projektkostenkalkulation EP'!$B$8,8)+FP$9),"MM")=TEXT((EDATE('Projektkostenkalkulation EP'!$B$8,8)+(FP$9-1)),"MM"),
             IF(
                        OR(
                                    TEXT((EDATE('Projektkostenkalkulation EP'!$B$8,8)+FP$9),"TTT") = "Sa",
                                    TEXT((EDATE('Projektkostenkalkulation EP'!$B$8,8)+FP$9),"TTT") = "So",
                                    IF(ISNA(VLOOKUP(EDATE('Projektkostenkalkulation EP'!$B$8,8)+FP$9,Datenquellen!$F$7:$H$45,3,FALSE))," ",VLOOKUP(EDATE('Projektkostenkalkulation EP'!$B$8,8)+FP$9,Datenquellen!$F$7:$H$45,3,FALSE))="X"
                                    ),
                          "X",
                          ""
                          ),
               "X"
            )</f>
        <v/>
      </c>
      <c r="FR85" s="232" t="str">
        <f xml:space="preserve"> IF(TEXT((EDATE('Projektkostenkalkulation EP'!$B$8,8)+FQ$9),"MM")=TEXT((EDATE('Projektkostenkalkulation EP'!$B$8,8)+(FQ$9-1)),"MM"),
             IF(
                        OR(
                                    TEXT((EDATE('Projektkostenkalkulation EP'!$B$8,8)+FQ$9),"TTT") = "Sa",
                                    TEXT((EDATE('Projektkostenkalkulation EP'!$B$8,8)+FQ$9),"TTT") = "So",
                                    IF(ISNA(VLOOKUP(EDATE('Projektkostenkalkulation EP'!$B$8,8)+FQ$9,Datenquellen!$F$7:$H$45,3,FALSE))," ",VLOOKUP(EDATE('Projektkostenkalkulation EP'!$B$8,8)+FQ$9,Datenquellen!$F$7:$H$45,3,FALSE))="X"
                                    ),
                          "X",
                          ""
                          ),
               "X"
            )</f>
        <v>X</v>
      </c>
      <c r="FS85" s="232" t="str">
        <f xml:space="preserve"> IF(TEXT((EDATE('Projektkostenkalkulation EP'!$B$8,8)+FR$9),"MM")=TEXT((EDATE('Projektkostenkalkulation EP'!$B$8,8)+(FR$9-1)),"MM"),
             IF(
                        OR(
                                    TEXT((EDATE('Projektkostenkalkulation EP'!$B$8,8)+FR$9),"TTT") = "Sa",
                                    TEXT((EDATE('Projektkostenkalkulation EP'!$B$8,8)+FR$9),"TTT") = "So",
                                    IF(ISNA(VLOOKUP(EDATE('Projektkostenkalkulation EP'!$B$8,8)+FR$9,Datenquellen!$F$7:$H$45,3,FALSE))," ",VLOOKUP(EDATE('Projektkostenkalkulation EP'!$B$8,8)+FR$9,Datenquellen!$F$7:$H$45,3,FALSE))="X"
                                    ),
                          "X",
                          ""
                          ),
               "X"
            )</f>
        <v>X</v>
      </c>
      <c r="FT85" s="232" t="str">
        <f xml:space="preserve"> IF(TEXT((EDATE('Projektkostenkalkulation EP'!$B$8,8)+FS$9),"MM")=TEXT((EDATE('Projektkostenkalkulation EP'!$B$8,8)+(FS$9-1)),"MM"),
             IF(
                        OR(
                                    TEXT((EDATE('Projektkostenkalkulation EP'!$B$8,8)+FS$9),"TTT") = "Sa",
                                    TEXT((EDATE('Projektkostenkalkulation EP'!$B$8,8)+FS$9),"TTT") = "So",
                                    IF(ISNA(VLOOKUP(EDATE('Projektkostenkalkulation EP'!$B$8,8)+FS$9,Datenquellen!$F$7:$H$45,3,FALSE))," ",VLOOKUP(EDATE('Projektkostenkalkulation EP'!$B$8,8)+FS$9,Datenquellen!$F$7:$H$45,3,FALSE))="X"
                                    ),
                          "X",
                          ""
                          ),
               "X"
            )</f>
        <v/>
      </c>
      <c r="FU85" s="233" t="str">
        <f xml:space="preserve"> IF(TEXT((EDATE('Projektkostenkalkulation EP'!$B$8,8)+FT$9),"MM")=TEXT((EDATE('Projektkostenkalkulation EP'!$B$8,8)+(FT$9-1)),"MM"),
             IF(
                        OR(
                                    TEXT((EDATE('Projektkostenkalkulation EP'!$B$8,8)+FT$9),"TTT") = "Sa",
                                    TEXT((EDATE('Projektkostenkalkulation EP'!$B$8,8)+FT$9),"TTT") = "So",
                                    IF(ISNA(VLOOKUP(EDATE('Projektkostenkalkulation EP'!$B$8,8)+FT$9,Datenquellen!$F$7:$H$45,3,FALSE))," ",VLOOKUP(EDATE('Projektkostenkalkulation EP'!$B$8,8)+FT$9,Datenquellen!$F$7:$H$45,3,FALSE))="X"
                                    ),
                          "X",
                          ""
                          ),
               "X"
            )</f>
        <v>X</v>
      </c>
      <c r="FV85" s="234"/>
      <c r="FW85" s="235"/>
      <c r="FX85" s="476"/>
      <c r="FY85" s="473"/>
      <c r="FZ85" s="231"/>
      <c r="GA85" s="232" t="str">
        <f>IF(
            OR(
                     TEXT(EDATE('Projektkostenkalkulation EP'!$B$8,8),"TTT") = "Sa",
                     TEXT(EDATE('Projektkostenkalkulation EP'!$B$8,8),"TTT") = "So",
                     IF(ISNA(VLOOKUP(EDATE('Projektkostenkalkulation EP'!$B$8,8),Datenquellen!$F$7:$H$45,3,FALSE))," ",VLOOKUP(EDATE('Projektkostenkalkulation EP'!$B$8,8),Datenquellen!$F$7:$H$45,3,FALSE))="X"
                            ),
                    "X",
                    ""
            )</f>
        <v>X</v>
      </c>
      <c r="GB85" s="232" t="str">
        <f xml:space="preserve"> IF(TEXT((EDATE('Projektkostenkalkulation EP'!$B$8,8)+GA$9),"MM")=TEXT((EDATE('Projektkostenkalkulation EP'!$B$8,8)+(GA$9-1)),"MM"),
             IF(
                        OR(
                                    TEXT((EDATE('Projektkostenkalkulation EP'!$B$8,8)+GA$9),"TTT") = "Sa",
                                    TEXT((EDATE('Projektkostenkalkulation EP'!$B$8,8)+GA$9),"TTT") = "So",
                                    IF(ISNA(VLOOKUP(EDATE('Projektkostenkalkulation EP'!$B$8,8)+GA$9,Datenquellen!$F$7:$H$45,3,FALSE))," ",VLOOKUP(EDATE('Projektkostenkalkulation EP'!$B$8,8)+GA$9,Datenquellen!$F$7:$H$45,3,FALSE))="X"
                                    ),
                          "X",
                          ""
                          ),
               "X"
            )</f>
        <v/>
      </c>
      <c r="GC85" s="232" t="str">
        <f xml:space="preserve"> IF(TEXT((EDATE('Projektkostenkalkulation EP'!$B$8,8)+GB$9),"MM")=TEXT((EDATE('Projektkostenkalkulation EP'!$B$8,8)+(GB$9-1)),"MM"),
             IF(
                        OR(
                                    TEXT((EDATE('Projektkostenkalkulation EP'!$B$8,8)+GB$9),"TTT") = "Sa",
                                    TEXT((EDATE('Projektkostenkalkulation EP'!$B$8,8)+GB$9),"TTT") = "So",
                                    IF(ISNA(VLOOKUP(EDATE('Projektkostenkalkulation EP'!$B$8,8)+GB$9,Datenquellen!$F$7:$H$45,3,FALSE))," ",VLOOKUP(EDATE('Projektkostenkalkulation EP'!$B$8,8)+GB$9,Datenquellen!$F$7:$H$45,3,FALSE))="X"
                                    ),
                          "X",
                          ""
                          ),
               "X"
            )</f>
        <v/>
      </c>
      <c r="GD85" s="232" t="str">
        <f xml:space="preserve"> IF(TEXT((EDATE('Projektkostenkalkulation EP'!$B$8,8)+GC$9),"MM")=TEXT((EDATE('Projektkostenkalkulation EP'!$B$8,8)+(GC$9-1)),"MM"),
             IF(
                        OR(
                                    TEXT((EDATE('Projektkostenkalkulation EP'!$B$8,8)+GC$9),"TTT") = "Sa",
                                    TEXT((EDATE('Projektkostenkalkulation EP'!$B$8,8)+GC$9),"TTT") = "So",
                                    IF(ISNA(VLOOKUP(EDATE('Projektkostenkalkulation EP'!$B$8,8)+GC$9,Datenquellen!$F$7:$H$45,3,FALSE))," ",VLOOKUP(EDATE('Projektkostenkalkulation EP'!$B$8,8)+GC$9,Datenquellen!$F$7:$H$45,3,FALSE))="X"
                                    ),
                          "X",
                          ""
                          ),
               "X"
            )</f>
        <v/>
      </c>
      <c r="GE85" s="232" t="str">
        <f xml:space="preserve"> IF(TEXT((EDATE('Projektkostenkalkulation EP'!$B$8,8)+GD$9),"MM")=TEXT((EDATE('Projektkostenkalkulation EP'!$B$8,8)+(GD$9-1)),"MM"),
             IF(
                        OR(
                                    TEXT((EDATE('Projektkostenkalkulation EP'!$B$8,8)+GD$9),"TTT") = "Sa",
                                    TEXT((EDATE('Projektkostenkalkulation EP'!$B$8,8)+GD$9),"TTT") = "So",
                                    IF(ISNA(VLOOKUP(EDATE('Projektkostenkalkulation EP'!$B$8,8)+GD$9,Datenquellen!$F$7:$H$45,3,FALSE))," ",VLOOKUP(EDATE('Projektkostenkalkulation EP'!$B$8,8)+GD$9,Datenquellen!$F$7:$H$45,3,FALSE))="X"
                                    ),
                          "X",
                          ""
                          ),
               "X"
            )</f>
        <v/>
      </c>
      <c r="GF85" s="232" t="str">
        <f xml:space="preserve"> IF(TEXT((EDATE('Projektkostenkalkulation EP'!$B$8,8)+GE$9),"MM")=TEXT((EDATE('Projektkostenkalkulation EP'!$B$8,8)+(GE$9-1)),"MM"),
             IF(
                        OR(
                                    TEXT((EDATE('Projektkostenkalkulation EP'!$B$8,8)+GE$9),"TTT") = "Sa",
                                    TEXT((EDATE('Projektkostenkalkulation EP'!$B$8,8)+GE$9),"TTT") = "So",
                                    IF(ISNA(VLOOKUP(EDATE('Projektkostenkalkulation EP'!$B$8,8)+GE$9,Datenquellen!$F$7:$H$45,3,FALSE))," ",VLOOKUP(EDATE('Projektkostenkalkulation EP'!$B$8,8)+GE$9,Datenquellen!$F$7:$H$45,3,FALSE))="X"
                                    ),
                          "X",
                          ""
                          ),
               "X"
            )</f>
        <v/>
      </c>
      <c r="GG85" s="232" t="str">
        <f xml:space="preserve"> IF(TEXT((EDATE('Projektkostenkalkulation EP'!$B$8,8)+GF$9),"MM")=TEXT((EDATE('Projektkostenkalkulation EP'!$B$8,8)+(GF$9-1)),"MM"),
             IF(
                        OR(
                                    TEXT((EDATE('Projektkostenkalkulation EP'!$B$8,8)+GF$9),"TTT") = "Sa",
                                    TEXT((EDATE('Projektkostenkalkulation EP'!$B$8,8)+GF$9),"TTT") = "So",
                                    IF(ISNA(VLOOKUP(EDATE('Projektkostenkalkulation EP'!$B$8,8)+GF$9,Datenquellen!$F$7:$H$45,3,FALSE))," ",VLOOKUP(EDATE('Projektkostenkalkulation EP'!$B$8,8)+GF$9,Datenquellen!$F$7:$H$45,3,FALSE))="X"
                                    ),
                          "X",
                          ""
                          ),
               "X"
            )</f>
        <v>X</v>
      </c>
      <c r="GH85" s="232" t="str">
        <f xml:space="preserve"> IF(TEXT((EDATE('Projektkostenkalkulation EP'!$B$8,8)+GG$9),"MM")=TEXT((EDATE('Projektkostenkalkulation EP'!$B$8,8)+(GG$9-1)),"MM"),
             IF(
                        OR(
                                    TEXT((EDATE('Projektkostenkalkulation EP'!$B$8,8)+GG$9),"TTT") = "Sa",
                                    TEXT((EDATE('Projektkostenkalkulation EP'!$B$8,8)+GG$9),"TTT") = "So",
                                    IF(ISNA(VLOOKUP(EDATE('Projektkostenkalkulation EP'!$B$8,8)+GG$9,Datenquellen!$F$7:$H$45,3,FALSE))," ",VLOOKUP(EDATE('Projektkostenkalkulation EP'!$B$8,8)+GG$9,Datenquellen!$F$7:$H$45,3,FALSE))="X"
                                    ),
                          "X",
                          ""
                          ),
               "X"
            )</f>
        <v>X</v>
      </c>
      <c r="GI85" s="232" t="str">
        <f xml:space="preserve"> IF(TEXT((EDATE('Projektkostenkalkulation EP'!$B$8,8)+GH$9),"MM")=TEXT((EDATE('Projektkostenkalkulation EP'!$B$8,8)+(GH$9-1)),"MM"),
             IF(
                        OR(
                                    TEXT((EDATE('Projektkostenkalkulation EP'!$B$8,8)+GH$9),"TTT") = "Sa",
                                    TEXT((EDATE('Projektkostenkalkulation EP'!$B$8,8)+GH$9),"TTT") = "So",
                                    IF(ISNA(VLOOKUP(EDATE('Projektkostenkalkulation EP'!$B$8,8)+GH$9,Datenquellen!$F$7:$H$45,3,FALSE))," ",VLOOKUP(EDATE('Projektkostenkalkulation EP'!$B$8,8)+GH$9,Datenquellen!$F$7:$H$45,3,FALSE))="X"
                                    ),
                          "X",
                          ""
                          ),
               "X"
            )</f>
        <v/>
      </c>
      <c r="GJ85" s="232" t="str">
        <f xml:space="preserve"> IF(TEXT((EDATE('Projektkostenkalkulation EP'!$B$8,8)+GI$9),"MM")=TEXT((EDATE('Projektkostenkalkulation EP'!$B$8,8)+(GI$9-1)),"MM"),
             IF(
                        OR(
                                    TEXT((EDATE('Projektkostenkalkulation EP'!$B$8,8)+GI$9),"TTT") = "Sa",
                                    TEXT((EDATE('Projektkostenkalkulation EP'!$B$8,8)+GI$9),"TTT") = "So",
                                    IF(ISNA(VLOOKUP(EDATE('Projektkostenkalkulation EP'!$B$8,8)+GI$9,Datenquellen!$F$7:$H$45,3,FALSE))," ",VLOOKUP(EDATE('Projektkostenkalkulation EP'!$B$8,8)+GI$9,Datenquellen!$F$7:$H$45,3,FALSE))="X"
                                    ),
                          "X",
                          ""
                          ),
               "X"
            )</f>
        <v/>
      </c>
      <c r="GK85" s="232" t="str">
        <f xml:space="preserve"> IF(TEXT((EDATE('Projektkostenkalkulation EP'!$B$8,8)+GJ$9),"MM")=TEXT((EDATE('Projektkostenkalkulation EP'!$B$8,8)+(GJ$9-1)),"MM"),
             IF(
                        OR(
                                    TEXT((EDATE('Projektkostenkalkulation EP'!$B$8,8)+GJ$9),"TTT") = "Sa",
                                    TEXT((EDATE('Projektkostenkalkulation EP'!$B$8,8)+GJ$9),"TTT") = "So",
                                    IF(ISNA(VLOOKUP(EDATE('Projektkostenkalkulation EP'!$B$8,8)+GJ$9,Datenquellen!$F$7:$H$45,3,FALSE))," ",VLOOKUP(EDATE('Projektkostenkalkulation EP'!$B$8,8)+GJ$9,Datenquellen!$F$7:$H$45,3,FALSE))="X"
                                    ),
                          "X",
                          ""
                          ),
               "X"
            )</f>
        <v/>
      </c>
      <c r="GL85" s="232" t="str">
        <f xml:space="preserve"> IF(TEXT((EDATE('Projektkostenkalkulation EP'!$B$8,8)+GK$9),"MM")=TEXT((EDATE('Projektkostenkalkulation EP'!$B$8,8)+(GK$9-1)),"MM"),
             IF(
                        OR(
                                    TEXT((EDATE('Projektkostenkalkulation EP'!$B$8,8)+GK$9),"TTT") = "Sa",
                                    TEXT((EDATE('Projektkostenkalkulation EP'!$B$8,8)+GK$9),"TTT") = "So",
                                    IF(ISNA(VLOOKUP(EDATE('Projektkostenkalkulation EP'!$B$8,8)+GK$9,Datenquellen!$F$7:$H$45,3,FALSE))," ",VLOOKUP(EDATE('Projektkostenkalkulation EP'!$B$8,8)+GK$9,Datenquellen!$F$7:$H$45,3,FALSE))="X"
                                    ),
                          "X",
                          ""
                          ),
               "X"
            )</f>
        <v/>
      </c>
      <c r="GM85" s="232" t="str">
        <f xml:space="preserve"> IF(TEXT((EDATE('Projektkostenkalkulation EP'!$B$8,8)+GL$9),"MM")=TEXT((EDATE('Projektkostenkalkulation EP'!$B$8,8)+(GL$9-1)),"MM"),
             IF(
                        OR(
                                    TEXT((EDATE('Projektkostenkalkulation EP'!$B$8,8)+GL$9),"TTT") = "Sa",
                                    TEXT((EDATE('Projektkostenkalkulation EP'!$B$8,8)+GL$9),"TTT") = "So",
                                    IF(ISNA(VLOOKUP(EDATE('Projektkostenkalkulation EP'!$B$8,8)+GL$9,Datenquellen!$F$7:$H$45,3,FALSE))," ",VLOOKUP(EDATE('Projektkostenkalkulation EP'!$B$8,8)+GL$9,Datenquellen!$F$7:$H$45,3,FALSE))="X"
                                    ),
                          "X",
                          ""
                          ),
               "X"
            )</f>
        <v/>
      </c>
      <c r="GN85" s="232" t="str">
        <f xml:space="preserve"> IF(TEXT((EDATE('Projektkostenkalkulation EP'!$B$8,8)+GM$9),"MM")=TEXT((EDATE('Projektkostenkalkulation EP'!$B$8,8)+(GM$9-1)),"MM"),
             IF(
                        OR(
                                    TEXT((EDATE('Projektkostenkalkulation EP'!$B$8,8)+GM$9),"TTT") = "Sa",
                                    TEXT((EDATE('Projektkostenkalkulation EP'!$B$8,8)+GM$9),"TTT") = "So",
                                    IF(ISNA(VLOOKUP(EDATE('Projektkostenkalkulation EP'!$B$8,8)+GM$9,Datenquellen!$F$7:$H$45,3,FALSE))," ",VLOOKUP(EDATE('Projektkostenkalkulation EP'!$B$8,8)+GM$9,Datenquellen!$F$7:$H$45,3,FALSE))="X"
                                    ),
                          "X",
                          ""
                          ),
               "X"
            )</f>
        <v>X</v>
      </c>
      <c r="GO85" s="232" t="str">
        <f xml:space="preserve"> IF(TEXT((EDATE('Projektkostenkalkulation EP'!$B$8,8)+GN$9),"MM")=TEXT((EDATE('Projektkostenkalkulation EP'!$B$8,8)+(GN$9-1)),"MM"),
             IF(
                        OR(
                                    TEXT((EDATE('Projektkostenkalkulation EP'!$B$8,8)+GN$9),"TTT") = "Sa",
                                    TEXT((EDATE('Projektkostenkalkulation EP'!$B$8,8)+GN$9),"TTT") = "So",
                                    IF(ISNA(VLOOKUP(EDATE('Projektkostenkalkulation EP'!$B$8,8)+GN$9,Datenquellen!$F$7:$H$45,3,FALSE))," ",VLOOKUP(EDATE('Projektkostenkalkulation EP'!$B$8,8)+GN$9,Datenquellen!$F$7:$H$45,3,FALSE))="X"
                                    ),
                          "X",
                          ""
                          ),
               "X"
            )</f>
        <v>X</v>
      </c>
      <c r="GP85" s="232" t="str">
        <f xml:space="preserve"> IF(TEXT((EDATE('Projektkostenkalkulation EP'!$B$8,8)+GO$9),"MM")=TEXT((EDATE('Projektkostenkalkulation EP'!$B$8,8)+(GO$9-1)),"MM"),
             IF(
                        OR(
                                    TEXT((EDATE('Projektkostenkalkulation EP'!$B$8,8)+GO$9),"TTT") = "Sa",
                                    TEXT((EDATE('Projektkostenkalkulation EP'!$B$8,8)+GO$9),"TTT") = "So",
                                    IF(ISNA(VLOOKUP(EDATE('Projektkostenkalkulation EP'!$B$8,8)+GO$9,Datenquellen!$F$7:$H$45,3,FALSE))," ",VLOOKUP(EDATE('Projektkostenkalkulation EP'!$B$8,8)+GO$9,Datenquellen!$F$7:$H$45,3,FALSE))="X"
                                    ),
                          "X",
                          ""
                          ),
               "X"
            )</f>
        <v/>
      </c>
      <c r="GQ85" s="232" t="str">
        <f xml:space="preserve"> IF(TEXT((EDATE('Projektkostenkalkulation EP'!$B$8,8)+GP$9),"MM")=TEXT((EDATE('Projektkostenkalkulation EP'!$B$8,8)+(GP$9-1)),"MM"),
             IF(
                        OR(
                                    TEXT((EDATE('Projektkostenkalkulation EP'!$B$8,8)+GP$9),"TTT") = "Sa",
                                    TEXT((EDATE('Projektkostenkalkulation EP'!$B$8,8)+GP$9),"TTT") = "So",
                                    IF(ISNA(VLOOKUP(EDATE('Projektkostenkalkulation EP'!$B$8,8)+GP$9,Datenquellen!$F$7:$H$45,3,FALSE))," ",VLOOKUP(EDATE('Projektkostenkalkulation EP'!$B$8,8)+GP$9,Datenquellen!$F$7:$H$45,3,FALSE))="X"
                                    ),
                          "X",
                          ""
                          ),
               "X"
            )</f>
        <v/>
      </c>
      <c r="GR85" s="232" t="str">
        <f xml:space="preserve"> IF(TEXT((EDATE('Projektkostenkalkulation EP'!$B$8,8)+GQ$9),"MM")=TEXT((EDATE('Projektkostenkalkulation EP'!$B$8,8)+(GQ$9-1)),"MM"),
             IF(
                        OR(
                                    TEXT((EDATE('Projektkostenkalkulation EP'!$B$8,8)+GQ$9),"TTT") = "Sa",
                                    TEXT((EDATE('Projektkostenkalkulation EP'!$B$8,8)+GQ$9),"TTT") = "So",
                                    IF(ISNA(VLOOKUP(EDATE('Projektkostenkalkulation EP'!$B$8,8)+GQ$9,Datenquellen!$F$7:$H$45,3,FALSE))," ",VLOOKUP(EDATE('Projektkostenkalkulation EP'!$B$8,8)+GQ$9,Datenquellen!$F$7:$H$45,3,FALSE))="X"
                                    ),
                          "X",
                          ""
                          ),
               "X"
            )</f>
        <v/>
      </c>
      <c r="GS85" s="232" t="str">
        <f xml:space="preserve"> IF(TEXT((EDATE('Projektkostenkalkulation EP'!$B$8,8)+GR$9),"MM")=TEXT((EDATE('Projektkostenkalkulation EP'!$B$8,8)+(GR$9-1)),"MM"),
             IF(
                        OR(
                                    TEXT((EDATE('Projektkostenkalkulation EP'!$B$8,8)+GR$9),"TTT") = "Sa",
                                    TEXT((EDATE('Projektkostenkalkulation EP'!$B$8,8)+GR$9),"TTT") = "So",
                                    IF(ISNA(VLOOKUP(EDATE('Projektkostenkalkulation EP'!$B$8,8)+GR$9,Datenquellen!$F$7:$H$45,3,FALSE))," ",VLOOKUP(EDATE('Projektkostenkalkulation EP'!$B$8,8)+GR$9,Datenquellen!$F$7:$H$45,3,FALSE))="X"
                                    ),
                          "X",
                          ""
                          ),
               "X"
            )</f>
        <v/>
      </c>
      <c r="GT85" s="232" t="str">
        <f xml:space="preserve"> IF(TEXT((EDATE('Projektkostenkalkulation EP'!$B$8,8)+GS$9),"MM")=TEXT((EDATE('Projektkostenkalkulation EP'!$B$8,8)+(GS$9-1)),"MM"),
             IF(
                        OR(
                                    TEXT((EDATE('Projektkostenkalkulation EP'!$B$8,8)+GS$9),"TTT") = "Sa",
                                    TEXT((EDATE('Projektkostenkalkulation EP'!$B$8,8)+GS$9),"TTT") = "So",
                                    IF(ISNA(VLOOKUP(EDATE('Projektkostenkalkulation EP'!$B$8,8)+GS$9,Datenquellen!$F$7:$H$45,3,FALSE))," ",VLOOKUP(EDATE('Projektkostenkalkulation EP'!$B$8,8)+GS$9,Datenquellen!$F$7:$H$45,3,FALSE))="X"
                                    ),
                          "X",
                          ""
                          ),
               "X"
            )</f>
        <v/>
      </c>
      <c r="GU85" s="232" t="str">
        <f xml:space="preserve"> IF(TEXT((EDATE('Projektkostenkalkulation EP'!$B$8,8)+GT$9),"MM")=TEXT((EDATE('Projektkostenkalkulation EP'!$B$8,8)+(GT$9-1)),"MM"),
             IF(
                        OR(
                                    TEXT((EDATE('Projektkostenkalkulation EP'!$B$8,8)+GT$9),"TTT") = "Sa",
                                    TEXT((EDATE('Projektkostenkalkulation EP'!$B$8,8)+GT$9),"TTT") = "So",
                                    IF(ISNA(VLOOKUP(EDATE('Projektkostenkalkulation EP'!$B$8,8)+GT$9,Datenquellen!$F$7:$H$45,3,FALSE))," ",VLOOKUP(EDATE('Projektkostenkalkulation EP'!$B$8,8)+GT$9,Datenquellen!$F$7:$H$45,3,FALSE))="X"
                                    ),
                          "X",
                          ""
                          ),
               "X"
            )</f>
        <v>X</v>
      </c>
      <c r="GV85" s="232" t="str">
        <f xml:space="preserve"> IF(TEXT((EDATE('Projektkostenkalkulation EP'!$B$8,8)+GU$9),"MM")=TEXT((EDATE('Projektkostenkalkulation EP'!$B$8,8)+(GU$9-1)),"MM"),
             IF(
                        OR(
                                    TEXT((EDATE('Projektkostenkalkulation EP'!$B$8,8)+GU$9),"TTT") = "Sa",
                                    TEXT((EDATE('Projektkostenkalkulation EP'!$B$8,8)+GU$9),"TTT") = "So",
                                    IF(ISNA(VLOOKUP(EDATE('Projektkostenkalkulation EP'!$B$8,8)+GU$9,Datenquellen!$F$7:$H$45,3,FALSE))," ",VLOOKUP(EDATE('Projektkostenkalkulation EP'!$B$8,8)+GU$9,Datenquellen!$F$7:$H$45,3,FALSE))="X"
                                    ),
                          "X",
                          ""
                          ),
               "X"
            )</f>
        <v>X</v>
      </c>
      <c r="GW85" s="232" t="str">
        <f xml:space="preserve"> IF(TEXT((EDATE('Projektkostenkalkulation EP'!$B$8,8)+GV$9),"MM")=TEXT((EDATE('Projektkostenkalkulation EP'!$B$8,8)+(GV$9-1)),"MM"),
             IF(
                        OR(
                                    TEXT((EDATE('Projektkostenkalkulation EP'!$B$8,8)+GV$9),"TTT") = "Sa",
                                    TEXT((EDATE('Projektkostenkalkulation EP'!$B$8,8)+GV$9),"TTT") = "So",
                                    IF(ISNA(VLOOKUP(EDATE('Projektkostenkalkulation EP'!$B$8,8)+GV$9,Datenquellen!$F$7:$H$45,3,FALSE))," ",VLOOKUP(EDATE('Projektkostenkalkulation EP'!$B$8,8)+GV$9,Datenquellen!$F$7:$H$45,3,FALSE))="X"
                                    ),
                          "X",
                          ""
                          ),
               "X"
            )</f>
        <v/>
      </c>
      <c r="GX85" s="232" t="str">
        <f xml:space="preserve"> IF(TEXT((EDATE('Projektkostenkalkulation EP'!$B$8,8)+GW$9),"MM")=TEXT((EDATE('Projektkostenkalkulation EP'!$B$8,8)+(GW$9-1)),"MM"),
             IF(
                        OR(
                                    TEXT((EDATE('Projektkostenkalkulation EP'!$B$8,8)+GW$9),"TTT") = "Sa",
                                    TEXT((EDATE('Projektkostenkalkulation EP'!$B$8,8)+GW$9),"TTT") = "So",
                                    IF(ISNA(VLOOKUP(EDATE('Projektkostenkalkulation EP'!$B$8,8)+GW$9,Datenquellen!$F$7:$H$45,3,FALSE))," ",VLOOKUP(EDATE('Projektkostenkalkulation EP'!$B$8,8)+GW$9,Datenquellen!$F$7:$H$45,3,FALSE))="X"
                                    ),
                          "X",
                          ""
                          ),
               "X"
            )</f>
        <v/>
      </c>
      <c r="GY85" s="232" t="str">
        <f xml:space="preserve"> IF(TEXT((EDATE('Projektkostenkalkulation EP'!$B$8,8)+GX$9),"MM")=TEXT((EDATE('Projektkostenkalkulation EP'!$B$8,8)+(GX$9-1)),"MM"),
             IF(
                        OR(
                                    TEXT((EDATE('Projektkostenkalkulation EP'!$B$8,8)+GX$9),"TTT") = "Sa",
                                    TEXT((EDATE('Projektkostenkalkulation EP'!$B$8,8)+GX$9),"TTT") = "So",
                                    IF(ISNA(VLOOKUP(EDATE('Projektkostenkalkulation EP'!$B$8,8)+GX$9,Datenquellen!$F$7:$H$45,3,FALSE))," ",VLOOKUP(EDATE('Projektkostenkalkulation EP'!$B$8,8)+GX$9,Datenquellen!$F$7:$H$45,3,FALSE))="X"
                                    ),
                          "X",
                          ""
                          ),
               "X"
            )</f>
        <v/>
      </c>
      <c r="GZ85" s="232" t="str">
        <f xml:space="preserve"> IF(TEXT((EDATE('Projektkostenkalkulation EP'!$B$8,8)+GY$9),"MM")=TEXT((EDATE('Projektkostenkalkulation EP'!$B$8,8)+(GY$9-1)),"MM"),
             IF(
                        OR(
                                    TEXT((EDATE('Projektkostenkalkulation EP'!$B$8,8)+GY$9),"TTT") = "Sa",
                                    TEXT((EDATE('Projektkostenkalkulation EP'!$B$8,8)+GY$9),"TTT") = "So",
                                    IF(ISNA(VLOOKUP(EDATE('Projektkostenkalkulation EP'!$B$8,8)+GY$9,Datenquellen!$F$7:$H$45,3,FALSE))," ",VLOOKUP(EDATE('Projektkostenkalkulation EP'!$B$8,8)+GY$9,Datenquellen!$F$7:$H$45,3,FALSE))="X"
                                    ),
                          "X",
                          ""
                          ),
               "X"
            )</f>
        <v/>
      </c>
      <c r="HA85" s="232" t="str">
        <f xml:space="preserve"> IF(TEXT((EDATE('Projektkostenkalkulation EP'!$B$8,8)+GZ$9),"MM")=TEXT((EDATE('Projektkostenkalkulation EP'!$B$8,8)+(GZ$9-1)),"MM"),
             IF(
                        OR(
                                    TEXT((EDATE('Projektkostenkalkulation EP'!$B$8,8)+GZ$9),"TTT") = "Sa",
                                    TEXT((EDATE('Projektkostenkalkulation EP'!$B$8,8)+GZ$9),"TTT") = "So",
                                    IF(ISNA(VLOOKUP(EDATE('Projektkostenkalkulation EP'!$B$8,8)+GZ$9,Datenquellen!$F$7:$H$45,3,FALSE))," ",VLOOKUP(EDATE('Projektkostenkalkulation EP'!$B$8,8)+GZ$9,Datenquellen!$F$7:$H$45,3,FALSE))="X"
                                    ),
                          "X",
                          ""
                          ),
               "X"
            )</f>
        <v/>
      </c>
      <c r="HB85" s="232" t="str">
        <f xml:space="preserve"> IF(TEXT((EDATE('Projektkostenkalkulation EP'!$B$8,8)+HA$9),"MM")=TEXT((EDATE('Projektkostenkalkulation EP'!$B$8,8)+(HA$9-1)),"MM"),
             IF(
                        OR(
                                    TEXT((EDATE('Projektkostenkalkulation EP'!$B$8,8)+HA$9),"TTT") = "Sa",
                                    TEXT((EDATE('Projektkostenkalkulation EP'!$B$8,8)+HA$9),"TTT") = "So",
                                    IF(ISNA(VLOOKUP(EDATE('Projektkostenkalkulation EP'!$B$8,8)+HA$9,Datenquellen!$F$7:$H$45,3,FALSE))," ",VLOOKUP(EDATE('Projektkostenkalkulation EP'!$B$8,8)+HA$9,Datenquellen!$F$7:$H$45,3,FALSE))="X"
                                    ),
                          "X",
                          ""
                          ),
               "X"
            )</f>
        <v>X</v>
      </c>
      <c r="HC85" s="232" t="str">
        <f xml:space="preserve"> IF(TEXT((EDATE('Projektkostenkalkulation EP'!$B$8,8)+HB$9),"MM")=TEXT((EDATE('Projektkostenkalkulation EP'!$B$8,8)+(HB$9-1)),"MM"),
             IF(
                        OR(
                                    TEXT((EDATE('Projektkostenkalkulation EP'!$B$8,8)+HB$9),"TTT") = "Sa",
                                    TEXT((EDATE('Projektkostenkalkulation EP'!$B$8,8)+HB$9),"TTT") = "So",
                                    IF(ISNA(VLOOKUP(EDATE('Projektkostenkalkulation EP'!$B$8,8)+HB$9,Datenquellen!$F$7:$H$45,3,FALSE))," ",VLOOKUP(EDATE('Projektkostenkalkulation EP'!$B$8,8)+HB$9,Datenquellen!$F$7:$H$45,3,FALSE))="X"
                                    ),
                          "X",
                          ""
                          ),
               "X"
            )</f>
        <v>X</v>
      </c>
      <c r="HD85" s="232" t="str">
        <f xml:space="preserve"> IF(TEXT((EDATE('Projektkostenkalkulation EP'!$B$8,8)+HC$9),"MM")=TEXT((EDATE('Projektkostenkalkulation EP'!$B$8,8)+(HC$9-1)),"MM"),
             IF(
                        OR(
                                    TEXT((EDATE('Projektkostenkalkulation EP'!$B$8,8)+HC$9),"TTT") = "Sa",
                                    TEXT((EDATE('Projektkostenkalkulation EP'!$B$8,8)+HC$9),"TTT") = "So",
                                    IF(ISNA(VLOOKUP(EDATE('Projektkostenkalkulation EP'!$B$8,8)+HC$9,Datenquellen!$F$7:$H$45,3,FALSE))," ",VLOOKUP(EDATE('Projektkostenkalkulation EP'!$B$8,8)+HC$9,Datenquellen!$F$7:$H$45,3,FALSE))="X"
                                    ),
                          "X",
                          ""
                          ),
               "X"
            )</f>
        <v/>
      </c>
      <c r="HE85" s="233" t="str">
        <f xml:space="preserve"> IF(TEXT((EDATE('Projektkostenkalkulation EP'!$B$8,8)+HD$9),"MM")=TEXT((EDATE('Projektkostenkalkulation EP'!$B$8,8)+(HD$9-1)),"MM"),
             IF(
                        OR(
                                    TEXT((EDATE('Projektkostenkalkulation EP'!$B$8,8)+HD$9),"TTT") = "Sa",
                                    TEXT((EDATE('Projektkostenkalkulation EP'!$B$8,8)+HD$9),"TTT") = "So",
                                    IF(ISNA(VLOOKUP(EDATE('Projektkostenkalkulation EP'!$B$8,8)+HD$9,Datenquellen!$F$7:$H$45,3,FALSE))," ",VLOOKUP(EDATE('Projektkostenkalkulation EP'!$B$8,8)+HD$9,Datenquellen!$F$7:$H$45,3,FALSE))="X"
                                    ),
                          "X",
                          ""
                          ),
               "X"
            )</f>
        <v>X</v>
      </c>
      <c r="HF85" s="234"/>
      <c r="HG85" s="235"/>
      <c r="HH85" s="476"/>
    </row>
    <row r="86" spans="1:216" ht="21" customHeight="1" thickBot="1" x14ac:dyDescent="0.25">
      <c r="A86" s="474"/>
      <c r="B86" s="236"/>
      <c r="C86" s="237" t="str">
        <f>IF(
            OR(
                     TEXT(EDATE('Projektkostenkalkulation EP'!$B$8,8),"TTT") = "Sa",
                     TEXT(EDATE('Projektkostenkalkulation EP'!$B$8,8),"TTT") = "So",
                     IF(ISNA(VLOOKUP(EDATE('Projektkostenkalkulation EP'!$B$8,8),Datenquellen!$F$7:$H$45,3,FALSE))," ",VLOOKUP(EDATE('Projektkostenkalkulation EP'!$B$8,8),Datenquellen!$F$7:$H$45,3,FALSE))="X"
                            ),
                    "X",
                    ""
            )</f>
        <v>X</v>
      </c>
      <c r="D86" s="237" t="str">
        <f xml:space="preserve"> IF(TEXT((EDATE('Projektkostenkalkulation EP'!$B$8,8)+C$9),"MM")=TEXT((EDATE('Projektkostenkalkulation EP'!$B$8,8)+(C$9-1)),"MM"),
             IF(
                        OR(
                                    TEXT((EDATE('Projektkostenkalkulation EP'!$B$8,8)+C$9),"TTT") = "Sa",
                                    TEXT((EDATE('Projektkostenkalkulation EP'!$B$8,8)+C$9),"TTT") = "So",
                                    IF(ISNA(VLOOKUP(EDATE('Projektkostenkalkulation EP'!$B$8,8)+C$9,Datenquellen!$F$7:$H$45,3,FALSE))," ",VLOOKUP(EDATE('Projektkostenkalkulation EP'!$B$8,8)+C$9,Datenquellen!$F$7:$H$45,3,FALSE))="X"
                                    ),
                          "X",
                          ""
                          ),
               "X"
            )</f>
        <v/>
      </c>
      <c r="E86" s="237" t="str">
        <f xml:space="preserve"> IF(TEXT((EDATE('Projektkostenkalkulation EP'!$B$8,8)+D$9),"MM")=TEXT((EDATE('Projektkostenkalkulation EP'!$B$8,8)+(D$9-1)),"MM"),
             IF(
                        OR(
                                    TEXT((EDATE('Projektkostenkalkulation EP'!$B$8,8)+D$9),"TTT") = "Sa",
                                    TEXT((EDATE('Projektkostenkalkulation EP'!$B$8,8)+D$9),"TTT") = "So",
                                    IF(ISNA(VLOOKUP(EDATE('Projektkostenkalkulation EP'!$B$8,8)+D$9,Datenquellen!$F$7:$H$45,3,FALSE))," ",VLOOKUP(EDATE('Projektkostenkalkulation EP'!$B$8,8)+D$9,Datenquellen!$F$7:$H$45,3,FALSE))="X"
                                    ),
                          "X",
                          ""
                          ),
               "X"
            )</f>
        <v/>
      </c>
      <c r="F86" s="237" t="str">
        <f xml:space="preserve"> IF(TEXT((EDATE('Projektkostenkalkulation EP'!$B$8,8)+E$9),"MM")=TEXT((EDATE('Projektkostenkalkulation EP'!$B$8,8)+(E$9-1)),"MM"),
             IF(
                        OR(
                                    TEXT((EDATE('Projektkostenkalkulation EP'!$B$8,8)+E$9),"TTT") = "Sa",
                                    TEXT((EDATE('Projektkostenkalkulation EP'!$B$8,8)+E$9),"TTT") = "So",
                                    IF(ISNA(VLOOKUP(EDATE('Projektkostenkalkulation EP'!$B$8,8)+E$9,Datenquellen!$F$7:$H$45,3,FALSE))," ",VLOOKUP(EDATE('Projektkostenkalkulation EP'!$B$8,8)+E$9,Datenquellen!$F$7:$H$45,3,FALSE))="X"
                                    ),
                          "X",
                          ""
                          ),
               "X"
            )</f>
        <v/>
      </c>
      <c r="G86" s="237" t="str">
        <f xml:space="preserve"> IF(TEXT((EDATE('Projektkostenkalkulation EP'!$B$8,8)+F$9),"MM")=TEXT((EDATE('Projektkostenkalkulation EP'!$B$8,8)+(F$9-1)),"MM"),
             IF(
                        OR(
                                    TEXT((EDATE('Projektkostenkalkulation EP'!$B$8,8)+F$9),"TTT") = "Sa",
                                    TEXT((EDATE('Projektkostenkalkulation EP'!$B$8,8)+F$9),"TTT") = "So",
                                    IF(ISNA(VLOOKUP(EDATE('Projektkostenkalkulation EP'!$B$8,8)+F$9,Datenquellen!$F$7:$H$45,3,FALSE))," ",VLOOKUP(EDATE('Projektkostenkalkulation EP'!$B$8,8)+F$9,Datenquellen!$F$7:$H$45,3,FALSE))="X"
                                    ),
                          "X",
                          ""
                          ),
               "X"
            )</f>
        <v/>
      </c>
      <c r="H86" s="237" t="str">
        <f xml:space="preserve"> IF(TEXT((EDATE('Projektkostenkalkulation EP'!$B$8,8)+G$9),"MM")=TEXT((EDATE('Projektkostenkalkulation EP'!$B$8,8)+(G$9-1)),"MM"),
             IF(
                        OR(
                                    TEXT((EDATE('Projektkostenkalkulation EP'!$B$8,8)+G$9),"TTT") = "Sa",
                                    TEXT((EDATE('Projektkostenkalkulation EP'!$B$8,8)+G$9),"TTT") = "So",
                                    IF(ISNA(VLOOKUP(EDATE('Projektkostenkalkulation EP'!$B$8,8)+G$9,Datenquellen!$F$7:$H$45,3,FALSE))," ",VLOOKUP(EDATE('Projektkostenkalkulation EP'!$B$8,8)+G$9,Datenquellen!$F$7:$H$45,3,FALSE))="X"
                                    ),
                          "X",
                          ""
                          ),
               "X"
            )</f>
        <v/>
      </c>
      <c r="I86" s="237" t="str">
        <f xml:space="preserve"> IF(TEXT((EDATE('Projektkostenkalkulation EP'!$B$8,8)+H$9),"MM")=TEXT((EDATE('Projektkostenkalkulation EP'!$B$8,8)+(H$9-1)),"MM"),
             IF(
                        OR(
                                    TEXT((EDATE('Projektkostenkalkulation EP'!$B$8,8)+H$9),"TTT") = "Sa",
                                    TEXT((EDATE('Projektkostenkalkulation EP'!$B$8,8)+H$9),"TTT") = "So",
                                    IF(ISNA(VLOOKUP(EDATE('Projektkostenkalkulation EP'!$B$8,8)+H$9,Datenquellen!$F$7:$H$45,3,FALSE))," ",VLOOKUP(EDATE('Projektkostenkalkulation EP'!$B$8,8)+H$9,Datenquellen!$F$7:$H$45,3,FALSE))="X"
                                    ),
                          "X",
                          ""
                          ),
               "X"
            )</f>
        <v>X</v>
      </c>
      <c r="J86" s="237" t="str">
        <f xml:space="preserve"> IF(TEXT((EDATE('Projektkostenkalkulation EP'!$B$8,8)+I$9),"MM")=TEXT((EDATE('Projektkostenkalkulation EP'!$B$8,8)+(I$9-1)),"MM"),
             IF(
                        OR(
                                    TEXT((EDATE('Projektkostenkalkulation EP'!$B$8,8)+I$9),"TTT") = "Sa",
                                    TEXT((EDATE('Projektkostenkalkulation EP'!$B$8,8)+I$9),"TTT") = "So",
                                    IF(ISNA(VLOOKUP(EDATE('Projektkostenkalkulation EP'!$B$8,8)+I$9,Datenquellen!$F$7:$H$45,3,FALSE))," ",VLOOKUP(EDATE('Projektkostenkalkulation EP'!$B$8,8)+I$9,Datenquellen!$F$7:$H$45,3,FALSE))="X"
                                    ),
                          "X",
                          ""
                          ),
               "X"
            )</f>
        <v>X</v>
      </c>
      <c r="K86" s="237" t="str">
        <f xml:space="preserve"> IF(TEXT((EDATE('Projektkostenkalkulation EP'!$B$8,8)+J$9),"MM")=TEXT((EDATE('Projektkostenkalkulation EP'!$B$8,8)+(J$9-1)),"MM"),
             IF(
                        OR(
                                    TEXT((EDATE('Projektkostenkalkulation EP'!$B$8,8)+J$9),"TTT") = "Sa",
                                    TEXT((EDATE('Projektkostenkalkulation EP'!$B$8,8)+J$9),"TTT") = "So",
                                    IF(ISNA(VLOOKUP(EDATE('Projektkostenkalkulation EP'!$B$8,8)+J$9,Datenquellen!$F$7:$H$45,3,FALSE))," ",VLOOKUP(EDATE('Projektkostenkalkulation EP'!$B$8,8)+J$9,Datenquellen!$F$7:$H$45,3,FALSE))="X"
                                    ),
                          "X",
                          ""
                          ),
               "X"
            )</f>
        <v/>
      </c>
      <c r="L86" s="237" t="str">
        <f xml:space="preserve"> IF(TEXT((EDATE('Projektkostenkalkulation EP'!$B$8,8)+K$9),"MM")=TEXT((EDATE('Projektkostenkalkulation EP'!$B$8,8)+(K$9-1)),"MM"),
             IF(
                        OR(
                                    TEXT((EDATE('Projektkostenkalkulation EP'!$B$8,8)+K$9),"TTT") = "Sa",
                                    TEXT((EDATE('Projektkostenkalkulation EP'!$B$8,8)+K$9),"TTT") = "So",
                                    IF(ISNA(VLOOKUP(EDATE('Projektkostenkalkulation EP'!$B$8,8)+K$9,Datenquellen!$F$7:$H$45,3,FALSE))," ",VLOOKUP(EDATE('Projektkostenkalkulation EP'!$B$8,8)+K$9,Datenquellen!$F$7:$H$45,3,FALSE))="X"
                                    ),
                          "X",
                          ""
                          ),
               "X"
            )</f>
        <v/>
      </c>
      <c r="M86" s="237" t="str">
        <f xml:space="preserve"> IF(TEXT((EDATE('Projektkostenkalkulation EP'!$B$8,8)+L$9),"MM")=TEXT((EDATE('Projektkostenkalkulation EP'!$B$8,8)+(L$9-1)),"MM"),
             IF(
                        OR(
                                    TEXT((EDATE('Projektkostenkalkulation EP'!$B$8,8)+L$9),"TTT") = "Sa",
                                    TEXT((EDATE('Projektkostenkalkulation EP'!$B$8,8)+L$9),"TTT") = "So",
                                    IF(ISNA(VLOOKUP(EDATE('Projektkostenkalkulation EP'!$B$8,8)+L$9,Datenquellen!$F$7:$H$45,3,FALSE))," ",VLOOKUP(EDATE('Projektkostenkalkulation EP'!$B$8,8)+L$9,Datenquellen!$F$7:$H$45,3,FALSE))="X"
                                    ),
                          "X",
                          ""
                          ),
               "X"
            )</f>
        <v/>
      </c>
      <c r="N86" s="237" t="str">
        <f xml:space="preserve"> IF(TEXT((EDATE('Projektkostenkalkulation EP'!$B$8,8)+M$9),"MM")=TEXT((EDATE('Projektkostenkalkulation EP'!$B$8,8)+(M$9-1)),"MM"),
             IF(
                        OR(
                                    TEXT((EDATE('Projektkostenkalkulation EP'!$B$8,8)+M$9),"TTT") = "Sa",
                                    TEXT((EDATE('Projektkostenkalkulation EP'!$B$8,8)+M$9),"TTT") = "So",
                                    IF(ISNA(VLOOKUP(EDATE('Projektkostenkalkulation EP'!$B$8,8)+M$9,Datenquellen!$F$7:$H$45,3,FALSE))," ",VLOOKUP(EDATE('Projektkostenkalkulation EP'!$B$8,8)+M$9,Datenquellen!$F$7:$H$45,3,FALSE))="X"
                                    ),
                          "X",
                          ""
                          ),
               "X"
            )</f>
        <v/>
      </c>
      <c r="O86" s="237" t="str">
        <f xml:space="preserve"> IF(TEXT((EDATE('Projektkostenkalkulation EP'!$B$8,8)+N$9),"MM")=TEXT((EDATE('Projektkostenkalkulation EP'!$B$8,8)+(N$9-1)),"MM"),
             IF(
                        OR(
                                    TEXT((EDATE('Projektkostenkalkulation EP'!$B$8,8)+N$9),"TTT") = "Sa",
                                    TEXT((EDATE('Projektkostenkalkulation EP'!$B$8,8)+N$9),"TTT") = "So",
                                    IF(ISNA(VLOOKUP(EDATE('Projektkostenkalkulation EP'!$B$8,8)+N$9,Datenquellen!$F$7:$H$45,3,FALSE))," ",VLOOKUP(EDATE('Projektkostenkalkulation EP'!$B$8,8)+N$9,Datenquellen!$F$7:$H$45,3,FALSE))="X"
                                    ),
                          "X",
                          ""
                          ),
               "X"
            )</f>
        <v/>
      </c>
      <c r="P86" s="237" t="str">
        <f xml:space="preserve"> IF(TEXT((EDATE('Projektkostenkalkulation EP'!$B$8,8)+O$9),"MM")=TEXT((EDATE('Projektkostenkalkulation EP'!$B$8,8)+(O$9-1)),"MM"),
             IF(
                        OR(
                                    TEXT((EDATE('Projektkostenkalkulation EP'!$B$8,8)+O$9),"TTT") = "Sa",
                                    TEXT((EDATE('Projektkostenkalkulation EP'!$B$8,8)+O$9),"TTT") = "So",
                                    IF(ISNA(VLOOKUP(EDATE('Projektkostenkalkulation EP'!$B$8,8)+O$9,Datenquellen!$F$7:$H$45,3,FALSE))," ",VLOOKUP(EDATE('Projektkostenkalkulation EP'!$B$8,8)+O$9,Datenquellen!$F$7:$H$45,3,FALSE))="X"
                                    ),
                          "X",
                          ""
                          ),
               "X"
            )</f>
        <v>X</v>
      </c>
      <c r="Q86" s="237" t="str">
        <f xml:space="preserve"> IF(TEXT((EDATE('Projektkostenkalkulation EP'!$B$8,8)+P$9),"MM")=TEXT((EDATE('Projektkostenkalkulation EP'!$B$8,8)+(P$9-1)),"MM"),
             IF(
                        OR(
                                    TEXT((EDATE('Projektkostenkalkulation EP'!$B$8,8)+P$9),"TTT") = "Sa",
                                    TEXT((EDATE('Projektkostenkalkulation EP'!$B$8,8)+P$9),"TTT") = "So",
                                    IF(ISNA(VLOOKUP(EDATE('Projektkostenkalkulation EP'!$B$8,8)+P$9,Datenquellen!$F$7:$H$45,3,FALSE))," ",VLOOKUP(EDATE('Projektkostenkalkulation EP'!$B$8,8)+P$9,Datenquellen!$F$7:$H$45,3,FALSE))="X"
                                    ),
                          "X",
                          ""
                          ),
               "X"
            )</f>
        <v>X</v>
      </c>
      <c r="R86" s="237" t="str">
        <f xml:space="preserve"> IF(TEXT((EDATE('Projektkostenkalkulation EP'!$B$8,8)+Q$9),"MM")=TEXT((EDATE('Projektkostenkalkulation EP'!$B$8,8)+(Q$9-1)),"MM"),
             IF(
                        OR(
                                    TEXT((EDATE('Projektkostenkalkulation EP'!$B$8,8)+Q$9),"TTT") = "Sa",
                                    TEXT((EDATE('Projektkostenkalkulation EP'!$B$8,8)+Q$9),"TTT") = "So",
                                    IF(ISNA(VLOOKUP(EDATE('Projektkostenkalkulation EP'!$B$8,8)+Q$9,Datenquellen!$F$7:$H$45,3,FALSE))," ",VLOOKUP(EDATE('Projektkostenkalkulation EP'!$B$8,8)+Q$9,Datenquellen!$F$7:$H$45,3,FALSE))="X"
                                    ),
                          "X",
                          ""
                          ),
               "X"
            )</f>
        <v/>
      </c>
      <c r="S86" s="237" t="str">
        <f xml:space="preserve"> IF(TEXT((EDATE('Projektkostenkalkulation EP'!$B$8,8)+R$9),"MM")=TEXT((EDATE('Projektkostenkalkulation EP'!$B$8,8)+(R$9-1)),"MM"),
             IF(
                        OR(
                                    TEXT((EDATE('Projektkostenkalkulation EP'!$B$8,8)+R$9),"TTT") = "Sa",
                                    TEXT((EDATE('Projektkostenkalkulation EP'!$B$8,8)+R$9),"TTT") = "So",
                                    IF(ISNA(VLOOKUP(EDATE('Projektkostenkalkulation EP'!$B$8,8)+R$9,Datenquellen!$F$7:$H$45,3,FALSE))," ",VLOOKUP(EDATE('Projektkostenkalkulation EP'!$B$8,8)+R$9,Datenquellen!$F$7:$H$45,3,FALSE))="X"
                                    ),
                          "X",
                          ""
                          ),
               "X"
            )</f>
        <v/>
      </c>
      <c r="T86" s="237" t="str">
        <f xml:space="preserve"> IF(TEXT((EDATE('Projektkostenkalkulation EP'!$B$8,8)+S$9),"MM")=TEXT((EDATE('Projektkostenkalkulation EP'!$B$8,8)+(S$9-1)),"MM"),
             IF(
                        OR(
                                    TEXT((EDATE('Projektkostenkalkulation EP'!$B$8,8)+S$9),"TTT") = "Sa",
                                    TEXT((EDATE('Projektkostenkalkulation EP'!$B$8,8)+S$9),"TTT") = "So",
                                    IF(ISNA(VLOOKUP(EDATE('Projektkostenkalkulation EP'!$B$8,8)+S$9,Datenquellen!$F$7:$H$45,3,FALSE))," ",VLOOKUP(EDATE('Projektkostenkalkulation EP'!$B$8,8)+S$9,Datenquellen!$F$7:$H$45,3,FALSE))="X"
                                    ),
                          "X",
                          ""
                          ),
               "X"
            )</f>
        <v/>
      </c>
      <c r="U86" s="237" t="str">
        <f xml:space="preserve"> IF(TEXT((EDATE('Projektkostenkalkulation EP'!$B$8,8)+T$9),"MM")=TEXT((EDATE('Projektkostenkalkulation EP'!$B$8,8)+(T$9-1)),"MM"),
             IF(
                        OR(
                                    TEXT((EDATE('Projektkostenkalkulation EP'!$B$8,8)+T$9),"TTT") = "Sa",
                                    TEXT((EDATE('Projektkostenkalkulation EP'!$B$8,8)+T$9),"TTT") = "So",
                                    IF(ISNA(VLOOKUP(EDATE('Projektkostenkalkulation EP'!$B$8,8)+T$9,Datenquellen!$F$7:$H$45,3,FALSE))," ",VLOOKUP(EDATE('Projektkostenkalkulation EP'!$B$8,8)+T$9,Datenquellen!$F$7:$H$45,3,FALSE))="X"
                                    ),
                          "X",
                          ""
                          ),
               "X"
            )</f>
        <v/>
      </c>
      <c r="V86" s="237" t="str">
        <f xml:space="preserve"> IF(TEXT((EDATE('Projektkostenkalkulation EP'!$B$8,8)+U$9),"MM")=TEXT((EDATE('Projektkostenkalkulation EP'!$B$8,8)+(U$9-1)),"MM"),
             IF(
                        OR(
                                    TEXT((EDATE('Projektkostenkalkulation EP'!$B$8,8)+U$9),"TTT") = "Sa",
                                    TEXT((EDATE('Projektkostenkalkulation EP'!$B$8,8)+U$9),"TTT") = "So",
                                    IF(ISNA(VLOOKUP(EDATE('Projektkostenkalkulation EP'!$B$8,8)+U$9,Datenquellen!$F$7:$H$45,3,FALSE))," ",VLOOKUP(EDATE('Projektkostenkalkulation EP'!$B$8,8)+U$9,Datenquellen!$F$7:$H$45,3,FALSE))="X"
                                    ),
                          "X",
                          ""
                          ),
               "X"
            )</f>
        <v/>
      </c>
      <c r="W86" s="237" t="str">
        <f xml:space="preserve"> IF(TEXT((EDATE('Projektkostenkalkulation EP'!$B$8,8)+V$9),"MM")=TEXT((EDATE('Projektkostenkalkulation EP'!$B$8,8)+(V$9-1)),"MM"),
             IF(
                        OR(
                                    TEXT((EDATE('Projektkostenkalkulation EP'!$B$8,8)+V$9),"TTT") = "Sa",
                                    TEXT((EDATE('Projektkostenkalkulation EP'!$B$8,8)+V$9),"TTT") = "So",
                                    IF(ISNA(VLOOKUP(EDATE('Projektkostenkalkulation EP'!$B$8,8)+V$9,Datenquellen!$F$7:$H$45,3,FALSE))," ",VLOOKUP(EDATE('Projektkostenkalkulation EP'!$B$8,8)+V$9,Datenquellen!$F$7:$H$45,3,FALSE))="X"
                                    ),
                          "X",
                          ""
                          ),
               "X"
            )</f>
        <v>X</v>
      </c>
      <c r="X86" s="237" t="str">
        <f xml:space="preserve"> IF(TEXT((EDATE('Projektkostenkalkulation EP'!$B$8,8)+W$9),"MM")=TEXT((EDATE('Projektkostenkalkulation EP'!$B$8,8)+(W$9-1)),"MM"),
             IF(
                        OR(
                                    TEXT((EDATE('Projektkostenkalkulation EP'!$B$8,8)+W$9),"TTT") = "Sa",
                                    TEXT((EDATE('Projektkostenkalkulation EP'!$B$8,8)+W$9),"TTT") = "So",
                                    IF(ISNA(VLOOKUP(EDATE('Projektkostenkalkulation EP'!$B$8,8)+W$9,Datenquellen!$F$7:$H$45,3,FALSE))," ",VLOOKUP(EDATE('Projektkostenkalkulation EP'!$B$8,8)+W$9,Datenquellen!$F$7:$H$45,3,FALSE))="X"
                                    ),
                          "X",
                          ""
                          ),
               "X"
            )</f>
        <v>X</v>
      </c>
      <c r="Y86" s="237" t="str">
        <f xml:space="preserve"> IF(TEXT((EDATE('Projektkostenkalkulation EP'!$B$8,8)+X$9),"MM")=TEXT((EDATE('Projektkostenkalkulation EP'!$B$8,8)+(X$9-1)),"MM"),
             IF(
                        OR(
                                    TEXT((EDATE('Projektkostenkalkulation EP'!$B$8,8)+X$9),"TTT") = "Sa",
                                    TEXT((EDATE('Projektkostenkalkulation EP'!$B$8,8)+X$9),"TTT") = "So",
                                    IF(ISNA(VLOOKUP(EDATE('Projektkostenkalkulation EP'!$B$8,8)+X$9,Datenquellen!$F$7:$H$45,3,FALSE))," ",VLOOKUP(EDATE('Projektkostenkalkulation EP'!$B$8,8)+X$9,Datenquellen!$F$7:$H$45,3,FALSE))="X"
                                    ),
                          "X",
                          ""
                          ),
               "X"
            )</f>
        <v/>
      </c>
      <c r="Z86" s="237" t="str">
        <f xml:space="preserve"> IF(TEXT((EDATE('Projektkostenkalkulation EP'!$B$8,8)+Y$9),"MM")=TEXT((EDATE('Projektkostenkalkulation EP'!$B$8,8)+(Y$9-1)),"MM"),
             IF(
                        OR(
                                    TEXT((EDATE('Projektkostenkalkulation EP'!$B$8,8)+Y$9),"TTT") = "Sa",
                                    TEXT((EDATE('Projektkostenkalkulation EP'!$B$8,8)+Y$9),"TTT") = "So",
                                    IF(ISNA(VLOOKUP(EDATE('Projektkostenkalkulation EP'!$B$8,8)+Y$9,Datenquellen!$F$7:$H$45,3,FALSE))," ",VLOOKUP(EDATE('Projektkostenkalkulation EP'!$B$8,8)+Y$9,Datenquellen!$F$7:$H$45,3,FALSE))="X"
                                    ),
                          "X",
                          ""
                          ),
               "X"
            )</f>
        <v/>
      </c>
      <c r="AA86" s="237" t="str">
        <f xml:space="preserve"> IF(TEXT((EDATE('Projektkostenkalkulation EP'!$B$8,8)+Z$9),"MM")=TEXT((EDATE('Projektkostenkalkulation EP'!$B$8,8)+(Z$9-1)),"MM"),
             IF(
                        OR(
                                    TEXT((EDATE('Projektkostenkalkulation EP'!$B$8,8)+Z$9),"TTT") = "Sa",
                                    TEXT((EDATE('Projektkostenkalkulation EP'!$B$8,8)+Z$9),"TTT") = "So",
                                    IF(ISNA(VLOOKUP(EDATE('Projektkostenkalkulation EP'!$B$8,8)+Z$9,Datenquellen!$F$7:$H$45,3,FALSE))," ",VLOOKUP(EDATE('Projektkostenkalkulation EP'!$B$8,8)+Z$9,Datenquellen!$F$7:$H$45,3,FALSE))="X"
                                    ),
                          "X",
                          ""
                          ),
               "X"
            )</f>
        <v/>
      </c>
      <c r="AB86" s="237" t="str">
        <f xml:space="preserve"> IF(TEXT((EDATE('Projektkostenkalkulation EP'!$B$8,8)+AA$9),"MM")=TEXT((EDATE('Projektkostenkalkulation EP'!$B$8,8)+(AA$9-1)),"MM"),
             IF(
                        OR(
                                    TEXT((EDATE('Projektkostenkalkulation EP'!$B$8,8)+AA$9),"TTT") = "Sa",
                                    TEXT((EDATE('Projektkostenkalkulation EP'!$B$8,8)+AA$9),"TTT") = "So",
                                    IF(ISNA(VLOOKUP(EDATE('Projektkostenkalkulation EP'!$B$8,8)+AA$9,Datenquellen!$F$7:$H$45,3,FALSE))," ",VLOOKUP(EDATE('Projektkostenkalkulation EP'!$B$8,8)+AA$9,Datenquellen!$F$7:$H$45,3,FALSE))="X"
                                    ),
                          "X",
                          ""
                          ),
               "X"
            )</f>
        <v/>
      </c>
      <c r="AC86" s="237" t="str">
        <f xml:space="preserve"> IF(TEXT((EDATE('Projektkostenkalkulation EP'!$B$8,8)+AB$9),"MM")=TEXT((EDATE('Projektkostenkalkulation EP'!$B$8,8)+(AB$9-1)),"MM"),
             IF(
                        OR(
                                    TEXT((EDATE('Projektkostenkalkulation EP'!$B$8,8)+AB$9),"TTT") = "Sa",
                                    TEXT((EDATE('Projektkostenkalkulation EP'!$B$8,8)+AB$9),"TTT") = "So",
                                    IF(ISNA(VLOOKUP(EDATE('Projektkostenkalkulation EP'!$B$8,8)+AB$9,Datenquellen!$F$7:$H$45,3,FALSE))," ",VLOOKUP(EDATE('Projektkostenkalkulation EP'!$B$8,8)+AB$9,Datenquellen!$F$7:$H$45,3,FALSE))="X"
                                    ),
                          "X",
                          ""
                          ),
               "X"
            )</f>
        <v/>
      </c>
      <c r="AD86" s="237" t="str">
        <f xml:space="preserve"> IF(TEXT((EDATE('Projektkostenkalkulation EP'!$B$8,8)+AC$9),"MM")=TEXT((EDATE('Projektkostenkalkulation EP'!$B$8,8)+(AC$9-1)),"MM"),
             IF(
                        OR(
                                    TEXT((EDATE('Projektkostenkalkulation EP'!$B$8,8)+AC$9),"TTT") = "Sa",
                                    TEXT((EDATE('Projektkostenkalkulation EP'!$B$8,8)+AC$9),"TTT") = "So",
                                    IF(ISNA(VLOOKUP(EDATE('Projektkostenkalkulation EP'!$B$8,8)+AC$9,Datenquellen!$F$7:$H$45,3,FALSE))," ",VLOOKUP(EDATE('Projektkostenkalkulation EP'!$B$8,8)+AC$9,Datenquellen!$F$7:$H$45,3,FALSE))="X"
                                    ),
                          "X",
                          ""
                          ),
               "X"
            )</f>
        <v>X</v>
      </c>
      <c r="AE86" s="237" t="str">
        <f xml:space="preserve"> IF(TEXT((EDATE('Projektkostenkalkulation EP'!$B$8,8)+AD$9),"MM")=TEXT((EDATE('Projektkostenkalkulation EP'!$B$8,8)+(AD$9-1)),"MM"),
             IF(
                        OR(
                                    TEXT((EDATE('Projektkostenkalkulation EP'!$B$8,8)+AD$9),"TTT") = "Sa",
                                    TEXT((EDATE('Projektkostenkalkulation EP'!$B$8,8)+AD$9),"TTT") = "So",
                                    IF(ISNA(VLOOKUP(EDATE('Projektkostenkalkulation EP'!$B$8,8)+AD$9,Datenquellen!$F$7:$H$45,3,FALSE))," ",VLOOKUP(EDATE('Projektkostenkalkulation EP'!$B$8,8)+AD$9,Datenquellen!$F$7:$H$45,3,FALSE))="X"
                                    ),
                          "X",
                          ""
                          ),
               "X"
            )</f>
        <v>X</v>
      </c>
      <c r="AF86" s="237" t="str">
        <f xml:space="preserve"> IF(TEXT((EDATE('Projektkostenkalkulation EP'!$B$8,8)+AE$9),"MM")=TEXT((EDATE('Projektkostenkalkulation EP'!$B$8,8)+(AE$9-1)),"MM"),
             IF(
                        OR(
                                    TEXT((EDATE('Projektkostenkalkulation EP'!$B$8,8)+AE$9),"TTT") = "Sa",
                                    TEXT((EDATE('Projektkostenkalkulation EP'!$B$8,8)+AE$9),"TTT") = "So",
                                    IF(ISNA(VLOOKUP(EDATE('Projektkostenkalkulation EP'!$B$8,8)+AE$9,Datenquellen!$F$7:$H$45,3,FALSE))," ",VLOOKUP(EDATE('Projektkostenkalkulation EP'!$B$8,8)+AE$9,Datenquellen!$F$7:$H$45,3,FALSE))="X"
                                    ),
                          "X",
                          ""
                          ),
               "X"
            )</f>
        <v/>
      </c>
      <c r="AG86" s="238" t="str">
        <f xml:space="preserve"> IF(TEXT((EDATE('Projektkostenkalkulation EP'!$B$8,8)+AF$9),"MM")=TEXT((EDATE('Projektkostenkalkulation EP'!$B$8,8)+(AF$9-1)),"MM"),
             IF(
                        OR(
                                    TEXT((EDATE('Projektkostenkalkulation EP'!$B$8,8)+AF$9),"TTT") = "Sa",
                                    TEXT((EDATE('Projektkostenkalkulation EP'!$B$8,8)+AF$9),"TTT") = "So",
                                    IF(ISNA(VLOOKUP(EDATE('Projektkostenkalkulation EP'!$B$8,8)+AF$9,Datenquellen!$F$7:$H$45,3,FALSE))," ",VLOOKUP(EDATE('Projektkostenkalkulation EP'!$B$8,8)+AF$9,Datenquellen!$F$7:$H$45,3,FALSE))="X"
                                    ),
                          "X",
                          ""
                          ),
               "X"
            )</f>
        <v>X</v>
      </c>
      <c r="AH86" s="239"/>
      <c r="AI86" s="240"/>
      <c r="AJ86" s="241" t="s">
        <v>67</v>
      </c>
      <c r="AK86" s="474"/>
      <c r="AL86" s="236"/>
      <c r="AM86" s="237" t="str">
        <f>IF(
            OR(
                     TEXT(EDATE('Projektkostenkalkulation EP'!$B$8,8),"TTT") = "Sa",
                     TEXT(EDATE('Projektkostenkalkulation EP'!$B$8,8),"TTT") = "So",
                     IF(ISNA(VLOOKUP(EDATE('Projektkostenkalkulation EP'!$B$8,8),Datenquellen!$F$7:$H$45,3,FALSE))," ",VLOOKUP(EDATE('Projektkostenkalkulation EP'!$B$8,8),Datenquellen!$F$7:$H$45,3,FALSE))="X"
                            ),
                    "X",
                    ""
            )</f>
        <v>X</v>
      </c>
      <c r="AN86" s="237" t="str">
        <f xml:space="preserve"> IF(TEXT((EDATE('Projektkostenkalkulation EP'!$B$8,8)+AM$9),"MM")=TEXT((EDATE('Projektkostenkalkulation EP'!$B$8,8)+(AM$9-1)),"MM"),
             IF(
                        OR(
                                    TEXT((EDATE('Projektkostenkalkulation EP'!$B$8,8)+AM$9),"TTT") = "Sa",
                                    TEXT((EDATE('Projektkostenkalkulation EP'!$B$8,8)+AM$9),"TTT") = "So",
                                    IF(ISNA(VLOOKUP(EDATE('Projektkostenkalkulation EP'!$B$8,8)+AM$9,Datenquellen!$F$7:$H$45,3,FALSE))," ",VLOOKUP(EDATE('Projektkostenkalkulation EP'!$B$8,8)+AM$9,Datenquellen!$F$7:$H$45,3,FALSE))="X"
                                    ),
                          "X",
                          ""
                          ),
               "X"
            )</f>
        <v/>
      </c>
      <c r="AO86" s="237" t="str">
        <f xml:space="preserve"> IF(TEXT((EDATE('Projektkostenkalkulation EP'!$B$8,8)+AN$9),"MM")=TEXT((EDATE('Projektkostenkalkulation EP'!$B$8,8)+(AN$9-1)),"MM"),
             IF(
                        OR(
                                    TEXT((EDATE('Projektkostenkalkulation EP'!$B$8,8)+AN$9),"TTT") = "Sa",
                                    TEXT((EDATE('Projektkostenkalkulation EP'!$B$8,8)+AN$9),"TTT") = "So",
                                    IF(ISNA(VLOOKUP(EDATE('Projektkostenkalkulation EP'!$B$8,8)+AN$9,Datenquellen!$F$7:$H$45,3,FALSE))," ",VLOOKUP(EDATE('Projektkostenkalkulation EP'!$B$8,8)+AN$9,Datenquellen!$F$7:$H$45,3,FALSE))="X"
                                    ),
                          "X",
                          ""
                          ),
               "X"
            )</f>
        <v/>
      </c>
      <c r="AP86" s="237" t="str">
        <f xml:space="preserve"> IF(TEXT((EDATE('Projektkostenkalkulation EP'!$B$8,8)+AO$9),"MM")=TEXT((EDATE('Projektkostenkalkulation EP'!$B$8,8)+(AO$9-1)),"MM"),
             IF(
                        OR(
                                    TEXT((EDATE('Projektkostenkalkulation EP'!$B$8,8)+AO$9),"TTT") = "Sa",
                                    TEXT((EDATE('Projektkostenkalkulation EP'!$B$8,8)+AO$9),"TTT") = "So",
                                    IF(ISNA(VLOOKUP(EDATE('Projektkostenkalkulation EP'!$B$8,8)+AO$9,Datenquellen!$F$7:$H$45,3,FALSE))," ",VLOOKUP(EDATE('Projektkostenkalkulation EP'!$B$8,8)+AO$9,Datenquellen!$F$7:$H$45,3,FALSE))="X"
                                    ),
                          "X",
                          ""
                          ),
               "X"
            )</f>
        <v/>
      </c>
      <c r="AQ86" s="237" t="str">
        <f xml:space="preserve"> IF(TEXT((EDATE('Projektkostenkalkulation EP'!$B$8,8)+AP$9),"MM")=TEXT((EDATE('Projektkostenkalkulation EP'!$B$8,8)+(AP$9-1)),"MM"),
             IF(
                        OR(
                                    TEXT((EDATE('Projektkostenkalkulation EP'!$B$8,8)+AP$9),"TTT") = "Sa",
                                    TEXT((EDATE('Projektkostenkalkulation EP'!$B$8,8)+AP$9),"TTT") = "So",
                                    IF(ISNA(VLOOKUP(EDATE('Projektkostenkalkulation EP'!$B$8,8)+AP$9,Datenquellen!$F$7:$H$45,3,FALSE))," ",VLOOKUP(EDATE('Projektkostenkalkulation EP'!$B$8,8)+AP$9,Datenquellen!$F$7:$H$45,3,FALSE))="X"
                                    ),
                          "X",
                          ""
                          ),
               "X"
            )</f>
        <v/>
      </c>
      <c r="AR86" s="237" t="str">
        <f xml:space="preserve"> IF(TEXT((EDATE('Projektkostenkalkulation EP'!$B$8,8)+AQ$9),"MM")=TEXT((EDATE('Projektkostenkalkulation EP'!$B$8,8)+(AQ$9-1)),"MM"),
             IF(
                        OR(
                                    TEXT((EDATE('Projektkostenkalkulation EP'!$B$8,8)+AQ$9),"TTT") = "Sa",
                                    TEXT((EDATE('Projektkostenkalkulation EP'!$B$8,8)+AQ$9),"TTT") = "So",
                                    IF(ISNA(VLOOKUP(EDATE('Projektkostenkalkulation EP'!$B$8,8)+AQ$9,Datenquellen!$F$7:$H$45,3,FALSE))," ",VLOOKUP(EDATE('Projektkostenkalkulation EP'!$B$8,8)+AQ$9,Datenquellen!$F$7:$H$45,3,FALSE))="X"
                                    ),
                          "X",
                          ""
                          ),
               "X"
            )</f>
        <v/>
      </c>
      <c r="AS86" s="237" t="str">
        <f xml:space="preserve"> IF(TEXT((EDATE('Projektkostenkalkulation EP'!$B$8,8)+AR$9),"MM")=TEXT((EDATE('Projektkostenkalkulation EP'!$B$8,8)+(AR$9-1)),"MM"),
             IF(
                        OR(
                                    TEXT((EDATE('Projektkostenkalkulation EP'!$B$8,8)+AR$9),"TTT") = "Sa",
                                    TEXT((EDATE('Projektkostenkalkulation EP'!$B$8,8)+AR$9),"TTT") = "So",
                                    IF(ISNA(VLOOKUP(EDATE('Projektkostenkalkulation EP'!$B$8,8)+AR$9,Datenquellen!$F$7:$H$45,3,FALSE))," ",VLOOKUP(EDATE('Projektkostenkalkulation EP'!$B$8,8)+AR$9,Datenquellen!$F$7:$H$45,3,FALSE))="X"
                                    ),
                          "X",
                          ""
                          ),
               "X"
            )</f>
        <v>X</v>
      </c>
      <c r="AT86" s="237" t="str">
        <f xml:space="preserve"> IF(TEXT((EDATE('Projektkostenkalkulation EP'!$B$8,8)+AS$9),"MM")=TEXT((EDATE('Projektkostenkalkulation EP'!$B$8,8)+(AS$9-1)),"MM"),
             IF(
                        OR(
                                    TEXT((EDATE('Projektkostenkalkulation EP'!$B$8,8)+AS$9),"TTT") = "Sa",
                                    TEXT((EDATE('Projektkostenkalkulation EP'!$B$8,8)+AS$9),"TTT") = "So",
                                    IF(ISNA(VLOOKUP(EDATE('Projektkostenkalkulation EP'!$B$8,8)+AS$9,Datenquellen!$F$7:$H$45,3,FALSE))," ",VLOOKUP(EDATE('Projektkostenkalkulation EP'!$B$8,8)+AS$9,Datenquellen!$F$7:$H$45,3,FALSE))="X"
                                    ),
                          "X",
                          ""
                          ),
               "X"
            )</f>
        <v>X</v>
      </c>
      <c r="AU86" s="237" t="str">
        <f xml:space="preserve"> IF(TEXT((EDATE('Projektkostenkalkulation EP'!$B$8,8)+AT$9),"MM")=TEXT((EDATE('Projektkostenkalkulation EP'!$B$8,8)+(AT$9-1)),"MM"),
             IF(
                        OR(
                                    TEXT((EDATE('Projektkostenkalkulation EP'!$B$8,8)+AT$9),"TTT") = "Sa",
                                    TEXT((EDATE('Projektkostenkalkulation EP'!$B$8,8)+AT$9),"TTT") = "So",
                                    IF(ISNA(VLOOKUP(EDATE('Projektkostenkalkulation EP'!$B$8,8)+AT$9,Datenquellen!$F$7:$H$45,3,FALSE))," ",VLOOKUP(EDATE('Projektkostenkalkulation EP'!$B$8,8)+AT$9,Datenquellen!$F$7:$H$45,3,FALSE))="X"
                                    ),
                          "X",
                          ""
                          ),
               "X"
            )</f>
        <v/>
      </c>
      <c r="AV86" s="237" t="str">
        <f xml:space="preserve"> IF(TEXT((EDATE('Projektkostenkalkulation EP'!$B$8,8)+AU$9),"MM")=TEXT((EDATE('Projektkostenkalkulation EP'!$B$8,8)+(AU$9-1)),"MM"),
             IF(
                        OR(
                                    TEXT((EDATE('Projektkostenkalkulation EP'!$B$8,8)+AU$9),"TTT") = "Sa",
                                    TEXT((EDATE('Projektkostenkalkulation EP'!$B$8,8)+AU$9),"TTT") = "So",
                                    IF(ISNA(VLOOKUP(EDATE('Projektkostenkalkulation EP'!$B$8,8)+AU$9,Datenquellen!$F$7:$H$45,3,FALSE))," ",VLOOKUP(EDATE('Projektkostenkalkulation EP'!$B$8,8)+AU$9,Datenquellen!$F$7:$H$45,3,FALSE))="X"
                                    ),
                          "X",
                          ""
                          ),
               "X"
            )</f>
        <v/>
      </c>
      <c r="AW86" s="237" t="str">
        <f xml:space="preserve"> IF(TEXT((EDATE('Projektkostenkalkulation EP'!$B$8,8)+AV$9),"MM")=TEXT((EDATE('Projektkostenkalkulation EP'!$B$8,8)+(AV$9-1)),"MM"),
             IF(
                        OR(
                                    TEXT((EDATE('Projektkostenkalkulation EP'!$B$8,8)+AV$9),"TTT") = "Sa",
                                    TEXT((EDATE('Projektkostenkalkulation EP'!$B$8,8)+AV$9),"TTT") = "So",
                                    IF(ISNA(VLOOKUP(EDATE('Projektkostenkalkulation EP'!$B$8,8)+AV$9,Datenquellen!$F$7:$H$45,3,FALSE))," ",VLOOKUP(EDATE('Projektkostenkalkulation EP'!$B$8,8)+AV$9,Datenquellen!$F$7:$H$45,3,FALSE))="X"
                                    ),
                          "X",
                          ""
                          ),
               "X"
            )</f>
        <v/>
      </c>
      <c r="AX86" s="237" t="str">
        <f xml:space="preserve"> IF(TEXT((EDATE('Projektkostenkalkulation EP'!$B$8,8)+AW$9),"MM")=TEXT((EDATE('Projektkostenkalkulation EP'!$B$8,8)+(AW$9-1)),"MM"),
             IF(
                        OR(
                                    TEXT((EDATE('Projektkostenkalkulation EP'!$B$8,8)+AW$9),"TTT") = "Sa",
                                    TEXT((EDATE('Projektkostenkalkulation EP'!$B$8,8)+AW$9),"TTT") = "So",
                                    IF(ISNA(VLOOKUP(EDATE('Projektkostenkalkulation EP'!$B$8,8)+AW$9,Datenquellen!$F$7:$H$45,3,FALSE))," ",VLOOKUP(EDATE('Projektkostenkalkulation EP'!$B$8,8)+AW$9,Datenquellen!$F$7:$H$45,3,FALSE))="X"
                                    ),
                          "X",
                          ""
                          ),
               "X"
            )</f>
        <v/>
      </c>
      <c r="AY86" s="237" t="str">
        <f xml:space="preserve"> IF(TEXT((EDATE('Projektkostenkalkulation EP'!$B$8,8)+AX$9),"MM")=TEXT((EDATE('Projektkostenkalkulation EP'!$B$8,8)+(AX$9-1)),"MM"),
             IF(
                        OR(
                                    TEXT((EDATE('Projektkostenkalkulation EP'!$B$8,8)+AX$9),"TTT") = "Sa",
                                    TEXT((EDATE('Projektkostenkalkulation EP'!$B$8,8)+AX$9),"TTT") = "So",
                                    IF(ISNA(VLOOKUP(EDATE('Projektkostenkalkulation EP'!$B$8,8)+AX$9,Datenquellen!$F$7:$H$45,3,FALSE))," ",VLOOKUP(EDATE('Projektkostenkalkulation EP'!$B$8,8)+AX$9,Datenquellen!$F$7:$H$45,3,FALSE))="X"
                                    ),
                          "X",
                          ""
                          ),
               "X"
            )</f>
        <v/>
      </c>
      <c r="AZ86" s="237" t="str">
        <f xml:space="preserve"> IF(TEXT((EDATE('Projektkostenkalkulation EP'!$B$8,8)+AY$9),"MM")=TEXT((EDATE('Projektkostenkalkulation EP'!$B$8,8)+(AY$9-1)),"MM"),
             IF(
                        OR(
                                    TEXT((EDATE('Projektkostenkalkulation EP'!$B$8,8)+AY$9),"TTT") = "Sa",
                                    TEXT((EDATE('Projektkostenkalkulation EP'!$B$8,8)+AY$9),"TTT") = "So",
                                    IF(ISNA(VLOOKUP(EDATE('Projektkostenkalkulation EP'!$B$8,8)+AY$9,Datenquellen!$F$7:$H$45,3,FALSE))," ",VLOOKUP(EDATE('Projektkostenkalkulation EP'!$B$8,8)+AY$9,Datenquellen!$F$7:$H$45,3,FALSE))="X"
                                    ),
                          "X",
                          ""
                          ),
               "X"
            )</f>
        <v>X</v>
      </c>
      <c r="BA86" s="237" t="str">
        <f xml:space="preserve"> IF(TEXT((EDATE('Projektkostenkalkulation EP'!$B$8,8)+AZ$9),"MM")=TEXT((EDATE('Projektkostenkalkulation EP'!$B$8,8)+(AZ$9-1)),"MM"),
             IF(
                        OR(
                                    TEXT((EDATE('Projektkostenkalkulation EP'!$B$8,8)+AZ$9),"TTT") = "Sa",
                                    TEXT((EDATE('Projektkostenkalkulation EP'!$B$8,8)+AZ$9),"TTT") = "So",
                                    IF(ISNA(VLOOKUP(EDATE('Projektkostenkalkulation EP'!$B$8,8)+AZ$9,Datenquellen!$F$7:$H$45,3,FALSE))," ",VLOOKUP(EDATE('Projektkostenkalkulation EP'!$B$8,8)+AZ$9,Datenquellen!$F$7:$H$45,3,FALSE))="X"
                                    ),
                          "X",
                          ""
                          ),
               "X"
            )</f>
        <v>X</v>
      </c>
      <c r="BB86" s="237" t="str">
        <f xml:space="preserve"> IF(TEXT((EDATE('Projektkostenkalkulation EP'!$B$8,8)+BA$9),"MM")=TEXT((EDATE('Projektkostenkalkulation EP'!$B$8,8)+(BA$9-1)),"MM"),
             IF(
                        OR(
                                    TEXT((EDATE('Projektkostenkalkulation EP'!$B$8,8)+BA$9),"TTT") = "Sa",
                                    TEXT((EDATE('Projektkostenkalkulation EP'!$B$8,8)+BA$9),"TTT") = "So",
                                    IF(ISNA(VLOOKUP(EDATE('Projektkostenkalkulation EP'!$B$8,8)+BA$9,Datenquellen!$F$7:$H$45,3,FALSE))," ",VLOOKUP(EDATE('Projektkostenkalkulation EP'!$B$8,8)+BA$9,Datenquellen!$F$7:$H$45,3,FALSE))="X"
                                    ),
                          "X",
                          ""
                          ),
               "X"
            )</f>
        <v/>
      </c>
      <c r="BC86" s="237" t="str">
        <f xml:space="preserve"> IF(TEXT((EDATE('Projektkostenkalkulation EP'!$B$8,8)+BB$9),"MM")=TEXT((EDATE('Projektkostenkalkulation EP'!$B$8,8)+(BB$9-1)),"MM"),
             IF(
                        OR(
                                    TEXT((EDATE('Projektkostenkalkulation EP'!$B$8,8)+BB$9),"TTT") = "Sa",
                                    TEXT((EDATE('Projektkostenkalkulation EP'!$B$8,8)+BB$9),"TTT") = "So",
                                    IF(ISNA(VLOOKUP(EDATE('Projektkostenkalkulation EP'!$B$8,8)+BB$9,Datenquellen!$F$7:$H$45,3,FALSE))," ",VLOOKUP(EDATE('Projektkostenkalkulation EP'!$B$8,8)+BB$9,Datenquellen!$F$7:$H$45,3,FALSE))="X"
                                    ),
                          "X",
                          ""
                          ),
               "X"
            )</f>
        <v/>
      </c>
      <c r="BD86" s="237" t="str">
        <f xml:space="preserve"> IF(TEXT((EDATE('Projektkostenkalkulation EP'!$B$8,8)+BC$9),"MM")=TEXT((EDATE('Projektkostenkalkulation EP'!$B$8,8)+(BC$9-1)),"MM"),
             IF(
                        OR(
                                    TEXT((EDATE('Projektkostenkalkulation EP'!$B$8,8)+BC$9),"TTT") = "Sa",
                                    TEXT((EDATE('Projektkostenkalkulation EP'!$B$8,8)+BC$9),"TTT") = "So",
                                    IF(ISNA(VLOOKUP(EDATE('Projektkostenkalkulation EP'!$B$8,8)+BC$9,Datenquellen!$F$7:$H$45,3,FALSE))," ",VLOOKUP(EDATE('Projektkostenkalkulation EP'!$B$8,8)+BC$9,Datenquellen!$F$7:$H$45,3,FALSE))="X"
                                    ),
                          "X",
                          ""
                          ),
               "X"
            )</f>
        <v/>
      </c>
      <c r="BE86" s="237" t="str">
        <f xml:space="preserve"> IF(TEXT((EDATE('Projektkostenkalkulation EP'!$B$8,8)+BD$9),"MM")=TEXT((EDATE('Projektkostenkalkulation EP'!$B$8,8)+(BD$9-1)),"MM"),
             IF(
                        OR(
                                    TEXT((EDATE('Projektkostenkalkulation EP'!$B$8,8)+BD$9),"TTT") = "Sa",
                                    TEXT((EDATE('Projektkostenkalkulation EP'!$B$8,8)+BD$9),"TTT") = "So",
                                    IF(ISNA(VLOOKUP(EDATE('Projektkostenkalkulation EP'!$B$8,8)+BD$9,Datenquellen!$F$7:$H$45,3,FALSE))," ",VLOOKUP(EDATE('Projektkostenkalkulation EP'!$B$8,8)+BD$9,Datenquellen!$F$7:$H$45,3,FALSE))="X"
                                    ),
                          "X",
                          ""
                          ),
               "X"
            )</f>
        <v/>
      </c>
      <c r="BF86" s="237" t="str">
        <f xml:space="preserve"> IF(TEXT((EDATE('Projektkostenkalkulation EP'!$B$8,8)+BE$9),"MM")=TEXT((EDATE('Projektkostenkalkulation EP'!$B$8,8)+(BE$9-1)),"MM"),
             IF(
                        OR(
                                    TEXT((EDATE('Projektkostenkalkulation EP'!$B$8,8)+BE$9),"TTT") = "Sa",
                                    TEXT((EDATE('Projektkostenkalkulation EP'!$B$8,8)+BE$9),"TTT") = "So",
                                    IF(ISNA(VLOOKUP(EDATE('Projektkostenkalkulation EP'!$B$8,8)+BE$9,Datenquellen!$F$7:$H$45,3,FALSE))," ",VLOOKUP(EDATE('Projektkostenkalkulation EP'!$B$8,8)+BE$9,Datenquellen!$F$7:$H$45,3,FALSE))="X"
                                    ),
                          "X",
                          ""
                          ),
               "X"
            )</f>
        <v/>
      </c>
      <c r="BG86" s="237" t="str">
        <f xml:space="preserve"> IF(TEXT((EDATE('Projektkostenkalkulation EP'!$B$8,8)+BF$9),"MM")=TEXT((EDATE('Projektkostenkalkulation EP'!$B$8,8)+(BF$9-1)),"MM"),
             IF(
                        OR(
                                    TEXT((EDATE('Projektkostenkalkulation EP'!$B$8,8)+BF$9),"TTT") = "Sa",
                                    TEXT((EDATE('Projektkostenkalkulation EP'!$B$8,8)+BF$9),"TTT") = "So",
                                    IF(ISNA(VLOOKUP(EDATE('Projektkostenkalkulation EP'!$B$8,8)+BF$9,Datenquellen!$F$7:$H$45,3,FALSE))," ",VLOOKUP(EDATE('Projektkostenkalkulation EP'!$B$8,8)+BF$9,Datenquellen!$F$7:$H$45,3,FALSE))="X"
                                    ),
                          "X",
                          ""
                          ),
               "X"
            )</f>
        <v>X</v>
      </c>
      <c r="BH86" s="237" t="str">
        <f xml:space="preserve"> IF(TEXT((EDATE('Projektkostenkalkulation EP'!$B$8,8)+BG$9),"MM")=TEXT((EDATE('Projektkostenkalkulation EP'!$B$8,8)+(BG$9-1)),"MM"),
             IF(
                        OR(
                                    TEXT((EDATE('Projektkostenkalkulation EP'!$B$8,8)+BG$9),"TTT") = "Sa",
                                    TEXT((EDATE('Projektkostenkalkulation EP'!$B$8,8)+BG$9),"TTT") = "So",
                                    IF(ISNA(VLOOKUP(EDATE('Projektkostenkalkulation EP'!$B$8,8)+BG$9,Datenquellen!$F$7:$H$45,3,FALSE))," ",VLOOKUP(EDATE('Projektkostenkalkulation EP'!$B$8,8)+BG$9,Datenquellen!$F$7:$H$45,3,FALSE))="X"
                                    ),
                          "X",
                          ""
                          ),
               "X"
            )</f>
        <v>X</v>
      </c>
      <c r="BI86" s="237" t="str">
        <f xml:space="preserve"> IF(TEXT((EDATE('Projektkostenkalkulation EP'!$B$8,8)+BH$9),"MM")=TEXT((EDATE('Projektkostenkalkulation EP'!$B$8,8)+(BH$9-1)),"MM"),
             IF(
                        OR(
                                    TEXT((EDATE('Projektkostenkalkulation EP'!$B$8,8)+BH$9),"TTT") = "Sa",
                                    TEXT((EDATE('Projektkostenkalkulation EP'!$B$8,8)+BH$9),"TTT") = "So",
                                    IF(ISNA(VLOOKUP(EDATE('Projektkostenkalkulation EP'!$B$8,8)+BH$9,Datenquellen!$F$7:$H$45,3,FALSE))," ",VLOOKUP(EDATE('Projektkostenkalkulation EP'!$B$8,8)+BH$9,Datenquellen!$F$7:$H$45,3,FALSE))="X"
                                    ),
                          "X",
                          ""
                          ),
               "X"
            )</f>
        <v/>
      </c>
      <c r="BJ86" s="237" t="str">
        <f xml:space="preserve"> IF(TEXT((EDATE('Projektkostenkalkulation EP'!$B$8,8)+BI$9),"MM")=TEXT((EDATE('Projektkostenkalkulation EP'!$B$8,8)+(BI$9-1)),"MM"),
             IF(
                        OR(
                                    TEXT((EDATE('Projektkostenkalkulation EP'!$B$8,8)+BI$9),"TTT") = "Sa",
                                    TEXT((EDATE('Projektkostenkalkulation EP'!$B$8,8)+BI$9),"TTT") = "So",
                                    IF(ISNA(VLOOKUP(EDATE('Projektkostenkalkulation EP'!$B$8,8)+BI$9,Datenquellen!$F$7:$H$45,3,FALSE))," ",VLOOKUP(EDATE('Projektkostenkalkulation EP'!$B$8,8)+BI$9,Datenquellen!$F$7:$H$45,3,FALSE))="X"
                                    ),
                          "X",
                          ""
                          ),
               "X"
            )</f>
        <v/>
      </c>
      <c r="BK86" s="237" t="str">
        <f xml:space="preserve"> IF(TEXT((EDATE('Projektkostenkalkulation EP'!$B$8,8)+BJ$9),"MM")=TEXT((EDATE('Projektkostenkalkulation EP'!$B$8,8)+(BJ$9-1)),"MM"),
             IF(
                        OR(
                                    TEXT((EDATE('Projektkostenkalkulation EP'!$B$8,8)+BJ$9),"TTT") = "Sa",
                                    TEXT((EDATE('Projektkostenkalkulation EP'!$B$8,8)+BJ$9),"TTT") = "So",
                                    IF(ISNA(VLOOKUP(EDATE('Projektkostenkalkulation EP'!$B$8,8)+BJ$9,Datenquellen!$F$7:$H$45,3,FALSE))," ",VLOOKUP(EDATE('Projektkostenkalkulation EP'!$B$8,8)+BJ$9,Datenquellen!$F$7:$H$45,3,FALSE))="X"
                                    ),
                          "X",
                          ""
                          ),
               "X"
            )</f>
        <v/>
      </c>
      <c r="BL86" s="237" t="str">
        <f xml:space="preserve"> IF(TEXT((EDATE('Projektkostenkalkulation EP'!$B$8,8)+BK$9),"MM")=TEXT((EDATE('Projektkostenkalkulation EP'!$B$8,8)+(BK$9-1)),"MM"),
             IF(
                        OR(
                                    TEXT((EDATE('Projektkostenkalkulation EP'!$B$8,8)+BK$9),"TTT") = "Sa",
                                    TEXT((EDATE('Projektkostenkalkulation EP'!$B$8,8)+BK$9),"TTT") = "So",
                                    IF(ISNA(VLOOKUP(EDATE('Projektkostenkalkulation EP'!$B$8,8)+BK$9,Datenquellen!$F$7:$H$45,3,FALSE))," ",VLOOKUP(EDATE('Projektkostenkalkulation EP'!$B$8,8)+BK$9,Datenquellen!$F$7:$H$45,3,FALSE))="X"
                                    ),
                          "X",
                          ""
                          ),
               "X"
            )</f>
        <v/>
      </c>
      <c r="BM86" s="237" t="str">
        <f xml:space="preserve"> IF(TEXT((EDATE('Projektkostenkalkulation EP'!$B$8,8)+BL$9),"MM")=TEXT((EDATE('Projektkostenkalkulation EP'!$B$8,8)+(BL$9-1)),"MM"),
             IF(
                        OR(
                                    TEXT((EDATE('Projektkostenkalkulation EP'!$B$8,8)+BL$9),"TTT") = "Sa",
                                    TEXT((EDATE('Projektkostenkalkulation EP'!$B$8,8)+BL$9),"TTT") = "So",
                                    IF(ISNA(VLOOKUP(EDATE('Projektkostenkalkulation EP'!$B$8,8)+BL$9,Datenquellen!$F$7:$H$45,3,FALSE))," ",VLOOKUP(EDATE('Projektkostenkalkulation EP'!$B$8,8)+BL$9,Datenquellen!$F$7:$H$45,3,FALSE))="X"
                                    ),
                          "X",
                          ""
                          ),
               "X"
            )</f>
        <v/>
      </c>
      <c r="BN86" s="237" t="str">
        <f xml:space="preserve"> IF(TEXT((EDATE('Projektkostenkalkulation EP'!$B$8,8)+BM$9),"MM")=TEXT((EDATE('Projektkostenkalkulation EP'!$B$8,8)+(BM$9-1)),"MM"),
             IF(
                        OR(
                                    TEXT((EDATE('Projektkostenkalkulation EP'!$B$8,8)+BM$9),"TTT") = "Sa",
                                    TEXT((EDATE('Projektkostenkalkulation EP'!$B$8,8)+BM$9),"TTT") = "So",
                                    IF(ISNA(VLOOKUP(EDATE('Projektkostenkalkulation EP'!$B$8,8)+BM$9,Datenquellen!$F$7:$H$45,3,FALSE))," ",VLOOKUP(EDATE('Projektkostenkalkulation EP'!$B$8,8)+BM$9,Datenquellen!$F$7:$H$45,3,FALSE))="X"
                                    ),
                          "X",
                          ""
                          ),
               "X"
            )</f>
        <v>X</v>
      </c>
      <c r="BO86" s="237" t="str">
        <f xml:space="preserve"> IF(TEXT((EDATE('Projektkostenkalkulation EP'!$B$8,8)+BN$9),"MM")=TEXT((EDATE('Projektkostenkalkulation EP'!$B$8,8)+(BN$9-1)),"MM"),
             IF(
                        OR(
                                    TEXT((EDATE('Projektkostenkalkulation EP'!$B$8,8)+BN$9),"TTT") = "Sa",
                                    TEXT((EDATE('Projektkostenkalkulation EP'!$B$8,8)+BN$9),"TTT") = "So",
                                    IF(ISNA(VLOOKUP(EDATE('Projektkostenkalkulation EP'!$B$8,8)+BN$9,Datenquellen!$F$7:$H$45,3,FALSE))," ",VLOOKUP(EDATE('Projektkostenkalkulation EP'!$B$8,8)+BN$9,Datenquellen!$F$7:$H$45,3,FALSE))="X"
                                    ),
                          "X",
                          ""
                          ),
               "X"
            )</f>
        <v>X</v>
      </c>
      <c r="BP86" s="237" t="str">
        <f xml:space="preserve"> IF(TEXT((EDATE('Projektkostenkalkulation EP'!$B$8,8)+BO$9),"MM")=TEXT((EDATE('Projektkostenkalkulation EP'!$B$8,8)+(BO$9-1)),"MM"),
             IF(
                        OR(
                                    TEXT((EDATE('Projektkostenkalkulation EP'!$B$8,8)+BO$9),"TTT") = "Sa",
                                    TEXT((EDATE('Projektkostenkalkulation EP'!$B$8,8)+BO$9),"TTT") = "So",
                                    IF(ISNA(VLOOKUP(EDATE('Projektkostenkalkulation EP'!$B$8,8)+BO$9,Datenquellen!$F$7:$H$45,3,FALSE))," ",VLOOKUP(EDATE('Projektkostenkalkulation EP'!$B$8,8)+BO$9,Datenquellen!$F$7:$H$45,3,FALSE))="X"
                                    ),
                          "X",
                          ""
                          ),
               "X"
            )</f>
        <v/>
      </c>
      <c r="BQ86" s="238" t="str">
        <f xml:space="preserve"> IF(TEXT((EDATE('Projektkostenkalkulation EP'!$B$8,8)+BP$9),"MM")=TEXT((EDATE('Projektkostenkalkulation EP'!$B$8,8)+(BP$9-1)),"MM"),
             IF(
                        OR(
                                    TEXT((EDATE('Projektkostenkalkulation EP'!$B$8,8)+BP$9),"TTT") = "Sa",
                                    TEXT((EDATE('Projektkostenkalkulation EP'!$B$8,8)+BP$9),"TTT") = "So",
                                    IF(ISNA(VLOOKUP(EDATE('Projektkostenkalkulation EP'!$B$8,8)+BP$9,Datenquellen!$F$7:$H$45,3,FALSE))," ",VLOOKUP(EDATE('Projektkostenkalkulation EP'!$B$8,8)+BP$9,Datenquellen!$F$7:$H$45,3,FALSE))="X"
                                    ),
                          "X",
                          ""
                          ),
               "X"
            )</f>
        <v>X</v>
      </c>
      <c r="BR86" s="239"/>
      <c r="BS86" s="240"/>
      <c r="BT86" s="241" t="s">
        <v>67</v>
      </c>
      <c r="BU86" s="474"/>
      <c r="BV86" s="236"/>
      <c r="BW86" s="237" t="str">
        <f>IF(
            OR(
                     TEXT(EDATE('Projektkostenkalkulation EP'!$B$8,8),"TTT") = "Sa",
                     TEXT(EDATE('Projektkostenkalkulation EP'!$B$8,8),"TTT") = "So",
                     IF(ISNA(VLOOKUP(EDATE('Projektkostenkalkulation EP'!$B$8,8),Datenquellen!$F$7:$H$45,3,FALSE))," ",VLOOKUP(EDATE('Projektkostenkalkulation EP'!$B$8,8),Datenquellen!$F$7:$H$45,3,FALSE))="X"
                            ),
                    "X",
                    ""
            )</f>
        <v>X</v>
      </c>
      <c r="BX86" s="237" t="str">
        <f xml:space="preserve"> IF(TEXT((EDATE('Projektkostenkalkulation EP'!$B$8,8)+BW$9),"MM")=TEXT((EDATE('Projektkostenkalkulation EP'!$B$8,8)+(BW$9-1)),"MM"),
             IF(
                        OR(
                                    TEXT((EDATE('Projektkostenkalkulation EP'!$B$8,8)+BW$9),"TTT") = "Sa",
                                    TEXT((EDATE('Projektkostenkalkulation EP'!$B$8,8)+BW$9),"TTT") = "So",
                                    IF(ISNA(VLOOKUP(EDATE('Projektkostenkalkulation EP'!$B$8,8)+BW$9,Datenquellen!$F$7:$H$45,3,FALSE))," ",VLOOKUP(EDATE('Projektkostenkalkulation EP'!$B$8,8)+BW$9,Datenquellen!$F$7:$H$45,3,FALSE))="X"
                                    ),
                          "X",
                          ""
                          ),
               "X"
            )</f>
        <v/>
      </c>
      <c r="BY86" s="237" t="str">
        <f xml:space="preserve"> IF(TEXT((EDATE('Projektkostenkalkulation EP'!$B$8,8)+BX$9),"MM")=TEXT((EDATE('Projektkostenkalkulation EP'!$B$8,8)+(BX$9-1)),"MM"),
             IF(
                        OR(
                                    TEXT((EDATE('Projektkostenkalkulation EP'!$B$8,8)+BX$9),"TTT") = "Sa",
                                    TEXT((EDATE('Projektkostenkalkulation EP'!$B$8,8)+BX$9),"TTT") = "So",
                                    IF(ISNA(VLOOKUP(EDATE('Projektkostenkalkulation EP'!$B$8,8)+BX$9,Datenquellen!$F$7:$H$45,3,FALSE))," ",VLOOKUP(EDATE('Projektkostenkalkulation EP'!$B$8,8)+BX$9,Datenquellen!$F$7:$H$45,3,FALSE))="X"
                                    ),
                          "X",
                          ""
                          ),
               "X"
            )</f>
        <v/>
      </c>
      <c r="BZ86" s="237" t="str">
        <f xml:space="preserve"> IF(TEXT((EDATE('Projektkostenkalkulation EP'!$B$8,8)+BY$9),"MM")=TEXT((EDATE('Projektkostenkalkulation EP'!$B$8,8)+(BY$9-1)),"MM"),
             IF(
                        OR(
                                    TEXT((EDATE('Projektkostenkalkulation EP'!$B$8,8)+BY$9),"TTT") = "Sa",
                                    TEXT((EDATE('Projektkostenkalkulation EP'!$B$8,8)+BY$9),"TTT") = "So",
                                    IF(ISNA(VLOOKUP(EDATE('Projektkostenkalkulation EP'!$B$8,8)+BY$9,Datenquellen!$F$7:$H$45,3,FALSE))," ",VLOOKUP(EDATE('Projektkostenkalkulation EP'!$B$8,8)+BY$9,Datenquellen!$F$7:$H$45,3,FALSE))="X"
                                    ),
                          "X",
                          ""
                          ),
               "X"
            )</f>
        <v/>
      </c>
      <c r="CA86" s="237" t="str">
        <f xml:space="preserve"> IF(TEXT((EDATE('Projektkostenkalkulation EP'!$B$8,8)+BZ$9),"MM")=TEXT((EDATE('Projektkostenkalkulation EP'!$B$8,8)+(BZ$9-1)),"MM"),
             IF(
                        OR(
                                    TEXT((EDATE('Projektkostenkalkulation EP'!$B$8,8)+BZ$9),"TTT") = "Sa",
                                    TEXT((EDATE('Projektkostenkalkulation EP'!$B$8,8)+BZ$9),"TTT") = "So",
                                    IF(ISNA(VLOOKUP(EDATE('Projektkostenkalkulation EP'!$B$8,8)+BZ$9,Datenquellen!$F$7:$H$45,3,FALSE))," ",VLOOKUP(EDATE('Projektkostenkalkulation EP'!$B$8,8)+BZ$9,Datenquellen!$F$7:$H$45,3,FALSE))="X"
                                    ),
                          "X",
                          ""
                          ),
               "X"
            )</f>
        <v/>
      </c>
      <c r="CB86" s="237" t="str">
        <f xml:space="preserve"> IF(TEXT((EDATE('Projektkostenkalkulation EP'!$B$8,8)+CA$9),"MM")=TEXT((EDATE('Projektkostenkalkulation EP'!$B$8,8)+(CA$9-1)),"MM"),
             IF(
                        OR(
                                    TEXT((EDATE('Projektkostenkalkulation EP'!$B$8,8)+CA$9),"TTT") = "Sa",
                                    TEXT((EDATE('Projektkostenkalkulation EP'!$B$8,8)+CA$9),"TTT") = "So",
                                    IF(ISNA(VLOOKUP(EDATE('Projektkostenkalkulation EP'!$B$8,8)+CA$9,Datenquellen!$F$7:$H$45,3,FALSE))," ",VLOOKUP(EDATE('Projektkostenkalkulation EP'!$B$8,8)+CA$9,Datenquellen!$F$7:$H$45,3,FALSE))="X"
                                    ),
                          "X",
                          ""
                          ),
               "X"
            )</f>
        <v/>
      </c>
      <c r="CC86" s="237" t="str">
        <f xml:space="preserve"> IF(TEXT((EDATE('Projektkostenkalkulation EP'!$B$8,8)+CB$9),"MM")=TEXT((EDATE('Projektkostenkalkulation EP'!$B$8,8)+(CB$9-1)),"MM"),
             IF(
                        OR(
                                    TEXT((EDATE('Projektkostenkalkulation EP'!$B$8,8)+CB$9),"TTT") = "Sa",
                                    TEXT((EDATE('Projektkostenkalkulation EP'!$B$8,8)+CB$9),"TTT") = "So",
                                    IF(ISNA(VLOOKUP(EDATE('Projektkostenkalkulation EP'!$B$8,8)+CB$9,Datenquellen!$F$7:$H$45,3,FALSE))," ",VLOOKUP(EDATE('Projektkostenkalkulation EP'!$B$8,8)+CB$9,Datenquellen!$F$7:$H$45,3,FALSE))="X"
                                    ),
                          "X",
                          ""
                          ),
               "X"
            )</f>
        <v>X</v>
      </c>
      <c r="CD86" s="237" t="str">
        <f xml:space="preserve"> IF(TEXT((EDATE('Projektkostenkalkulation EP'!$B$8,8)+CC$9),"MM")=TEXT((EDATE('Projektkostenkalkulation EP'!$B$8,8)+(CC$9-1)),"MM"),
             IF(
                        OR(
                                    TEXT((EDATE('Projektkostenkalkulation EP'!$B$8,8)+CC$9),"TTT") = "Sa",
                                    TEXT((EDATE('Projektkostenkalkulation EP'!$B$8,8)+CC$9),"TTT") = "So",
                                    IF(ISNA(VLOOKUP(EDATE('Projektkostenkalkulation EP'!$B$8,8)+CC$9,Datenquellen!$F$7:$H$45,3,FALSE))," ",VLOOKUP(EDATE('Projektkostenkalkulation EP'!$B$8,8)+CC$9,Datenquellen!$F$7:$H$45,3,FALSE))="X"
                                    ),
                          "X",
                          ""
                          ),
               "X"
            )</f>
        <v>X</v>
      </c>
      <c r="CE86" s="237" t="str">
        <f xml:space="preserve"> IF(TEXT((EDATE('Projektkostenkalkulation EP'!$B$8,8)+CD$9),"MM")=TEXT((EDATE('Projektkostenkalkulation EP'!$B$8,8)+(CD$9-1)),"MM"),
             IF(
                        OR(
                                    TEXT((EDATE('Projektkostenkalkulation EP'!$B$8,8)+CD$9),"TTT") = "Sa",
                                    TEXT((EDATE('Projektkostenkalkulation EP'!$B$8,8)+CD$9),"TTT") = "So",
                                    IF(ISNA(VLOOKUP(EDATE('Projektkostenkalkulation EP'!$B$8,8)+CD$9,Datenquellen!$F$7:$H$45,3,FALSE))," ",VLOOKUP(EDATE('Projektkostenkalkulation EP'!$B$8,8)+CD$9,Datenquellen!$F$7:$H$45,3,FALSE))="X"
                                    ),
                          "X",
                          ""
                          ),
               "X"
            )</f>
        <v/>
      </c>
      <c r="CF86" s="237" t="str">
        <f xml:space="preserve"> IF(TEXT((EDATE('Projektkostenkalkulation EP'!$B$8,8)+CE$9),"MM")=TEXT((EDATE('Projektkostenkalkulation EP'!$B$8,8)+(CE$9-1)),"MM"),
             IF(
                        OR(
                                    TEXT((EDATE('Projektkostenkalkulation EP'!$B$8,8)+CE$9),"TTT") = "Sa",
                                    TEXT((EDATE('Projektkostenkalkulation EP'!$B$8,8)+CE$9),"TTT") = "So",
                                    IF(ISNA(VLOOKUP(EDATE('Projektkostenkalkulation EP'!$B$8,8)+CE$9,Datenquellen!$F$7:$H$45,3,FALSE))," ",VLOOKUP(EDATE('Projektkostenkalkulation EP'!$B$8,8)+CE$9,Datenquellen!$F$7:$H$45,3,FALSE))="X"
                                    ),
                          "X",
                          ""
                          ),
               "X"
            )</f>
        <v/>
      </c>
      <c r="CG86" s="237" t="str">
        <f xml:space="preserve"> IF(TEXT((EDATE('Projektkostenkalkulation EP'!$B$8,8)+CF$9),"MM")=TEXT((EDATE('Projektkostenkalkulation EP'!$B$8,8)+(CF$9-1)),"MM"),
             IF(
                        OR(
                                    TEXT((EDATE('Projektkostenkalkulation EP'!$B$8,8)+CF$9),"TTT") = "Sa",
                                    TEXT((EDATE('Projektkostenkalkulation EP'!$B$8,8)+CF$9),"TTT") = "So",
                                    IF(ISNA(VLOOKUP(EDATE('Projektkostenkalkulation EP'!$B$8,8)+CF$9,Datenquellen!$F$7:$H$45,3,FALSE))," ",VLOOKUP(EDATE('Projektkostenkalkulation EP'!$B$8,8)+CF$9,Datenquellen!$F$7:$H$45,3,FALSE))="X"
                                    ),
                          "X",
                          ""
                          ),
               "X"
            )</f>
        <v/>
      </c>
      <c r="CH86" s="237" t="str">
        <f xml:space="preserve"> IF(TEXT((EDATE('Projektkostenkalkulation EP'!$B$8,8)+CG$9),"MM")=TEXT((EDATE('Projektkostenkalkulation EP'!$B$8,8)+(CG$9-1)),"MM"),
             IF(
                        OR(
                                    TEXT((EDATE('Projektkostenkalkulation EP'!$B$8,8)+CG$9),"TTT") = "Sa",
                                    TEXT((EDATE('Projektkostenkalkulation EP'!$B$8,8)+CG$9),"TTT") = "So",
                                    IF(ISNA(VLOOKUP(EDATE('Projektkostenkalkulation EP'!$B$8,8)+CG$9,Datenquellen!$F$7:$H$45,3,FALSE))," ",VLOOKUP(EDATE('Projektkostenkalkulation EP'!$B$8,8)+CG$9,Datenquellen!$F$7:$H$45,3,FALSE))="X"
                                    ),
                          "X",
                          ""
                          ),
               "X"
            )</f>
        <v/>
      </c>
      <c r="CI86" s="237" t="str">
        <f xml:space="preserve"> IF(TEXT((EDATE('Projektkostenkalkulation EP'!$B$8,8)+CH$9),"MM")=TEXT((EDATE('Projektkostenkalkulation EP'!$B$8,8)+(CH$9-1)),"MM"),
             IF(
                        OR(
                                    TEXT((EDATE('Projektkostenkalkulation EP'!$B$8,8)+CH$9),"TTT") = "Sa",
                                    TEXT((EDATE('Projektkostenkalkulation EP'!$B$8,8)+CH$9),"TTT") = "So",
                                    IF(ISNA(VLOOKUP(EDATE('Projektkostenkalkulation EP'!$B$8,8)+CH$9,Datenquellen!$F$7:$H$45,3,FALSE))," ",VLOOKUP(EDATE('Projektkostenkalkulation EP'!$B$8,8)+CH$9,Datenquellen!$F$7:$H$45,3,FALSE))="X"
                                    ),
                          "X",
                          ""
                          ),
               "X"
            )</f>
        <v/>
      </c>
      <c r="CJ86" s="237" t="str">
        <f xml:space="preserve"> IF(TEXT((EDATE('Projektkostenkalkulation EP'!$B$8,8)+CI$9),"MM")=TEXT((EDATE('Projektkostenkalkulation EP'!$B$8,8)+(CI$9-1)),"MM"),
             IF(
                        OR(
                                    TEXT((EDATE('Projektkostenkalkulation EP'!$B$8,8)+CI$9),"TTT") = "Sa",
                                    TEXT((EDATE('Projektkostenkalkulation EP'!$B$8,8)+CI$9),"TTT") = "So",
                                    IF(ISNA(VLOOKUP(EDATE('Projektkostenkalkulation EP'!$B$8,8)+CI$9,Datenquellen!$F$7:$H$45,3,FALSE))," ",VLOOKUP(EDATE('Projektkostenkalkulation EP'!$B$8,8)+CI$9,Datenquellen!$F$7:$H$45,3,FALSE))="X"
                                    ),
                          "X",
                          ""
                          ),
               "X"
            )</f>
        <v>X</v>
      </c>
      <c r="CK86" s="237" t="str">
        <f xml:space="preserve"> IF(TEXT((EDATE('Projektkostenkalkulation EP'!$B$8,8)+CJ$9),"MM")=TEXT((EDATE('Projektkostenkalkulation EP'!$B$8,8)+(CJ$9-1)),"MM"),
             IF(
                        OR(
                                    TEXT((EDATE('Projektkostenkalkulation EP'!$B$8,8)+CJ$9),"TTT") = "Sa",
                                    TEXT((EDATE('Projektkostenkalkulation EP'!$B$8,8)+CJ$9),"TTT") = "So",
                                    IF(ISNA(VLOOKUP(EDATE('Projektkostenkalkulation EP'!$B$8,8)+CJ$9,Datenquellen!$F$7:$H$45,3,FALSE))," ",VLOOKUP(EDATE('Projektkostenkalkulation EP'!$B$8,8)+CJ$9,Datenquellen!$F$7:$H$45,3,FALSE))="X"
                                    ),
                          "X",
                          ""
                          ),
               "X"
            )</f>
        <v>X</v>
      </c>
      <c r="CL86" s="237" t="str">
        <f xml:space="preserve"> IF(TEXT((EDATE('Projektkostenkalkulation EP'!$B$8,8)+CK$9),"MM")=TEXT((EDATE('Projektkostenkalkulation EP'!$B$8,8)+(CK$9-1)),"MM"),
             IF(
                        OR(
                                    TEXT((EDATE('Projektkostenkalkulation EP'!$B$8,8)+CK$9),"TTT") = "Sa",
                                    TEXT((EDATE('Projektkostenkalkulation EP'!$B$8,8)+CK$9),"TTT") = "So",
                                    IF(ISNA(VLOOKUP(EDATE('Projektkostenkalkulation EP'!$B$8,8)+CK$9,Datenquellen!$F$7:$H$45,3,FALSE))," ",VLOOKUP(EDATE('Projektkostenkalkulation EP'!$B$8,8)+CK$9,Datenquellen!$F$7:$H$45,3,FALSE))="X"
                                    ),
                          "X",
                          ""
                          ),
               "X"
            )</f>
        <v/>
      </c>
      <c r="CM86" s="237" t="str">
        <f xml:space="preserve"> IF(TEXT((EDATE('Projektkostenkalkulation EP'!$B$8,8)+CL$9),"MM")=TEXT((EDATE('Projektkostenkalkulation EP'!$B$8,8)+(CL$9-1)),"MM"),
             IF(
                        OR(
                                    TEXT((EDATE('Projektkostenkalkulation EP'!$B$8,8)+CL$9),"TTT") = "Sa",
                                    TEXT((EDATE('Projektkostenkalkulation EP'!$B$8,8)+CL$9),"TTT") = "So",
                                    IF(ISNA(VLOOKUP(EDATE('Projektkostenkalkulation EP'!$B$8,8)+CL$9,Datenquellen!$F$7:$H$45,3,FALSE))," ",VLOOKUP(EDATE('Projektkostenkalkulation EP'!$B$8,8)+CL$9,Datenquellen!$F$7:$H$45,3,FALSE))="X"
                                    ),
                          "X",
                          ""
                          ),
               "X"
            )</f>
        <v/>
      </c>
      <c r="CN86" s="237" t="str">
        <f xml:space="preserve"> IF(TEXT((EDATE('Projektkostenkalkulation EP'!$B$8,8)+CM$9),"MM")=TEXT((EDATE('Projektkostenkalkulation EP'!$B$8,8)+(CM$9-1)),"MM"),
             IF(
                        OR(
                                    TEXT((EDATE('Projektkostenkalkulation EP'!$B$8,8)+CM$9),"TTT") = "Sa",
                                    TEXT((EDATE('Projektkostenkalkulation EP'!$B$8,8)+CM$9),"TTT") = "So",
                                    IF(ISNA(VLOOKUP(EDATE('Projektkostenkalkulation EP'!$B$8,8)+CM$9,Datenquellen!$F$7:$H$45,3,FALSE))," ",VLOOKUP(EDATE('Projektkostenkalkulation EP'!$B$8,8)+CM$9,Datenquellen!$F$7:$H$45,3,FALSE))="X"
                                    ),
                          "X",
                          ""
                          ),
               "X"
            )</f>
        <v/>
      </c>
      <c r="CO86" s="237" t="str">
        <f xml:space="preserve"> IF(TEXT((EDATE('Projektkostenkalkulation EP'!$B$8,8)+CN$9),"MM")=TEXT((EDATE('Projektkostenkalkulation EP'!$B$8,8)+(CN$9-1)),"MM"),
             IF(
                        OR(
                                    TEXT((EDATE('Projektkostenkalkulation EP'!$B$8,8)+CN$9),"TTT") = "Sa",
                                    TEXT((EDATE('Projektkostenkalkulation EP'!$B$8,8)+CN$9),"TTT") = "So",
                                    IF(ISNA(VLOOKUP(EDATE('Projektkostenkalkulation EP'!$B$8,8)+CN$9,Datenquellen!$F$7:$H$45,3,FALSE))," ",VLOOKUP(EDATE('Projektkostenkalkulation EP'!$B$8,8)+CN$9,Datenquellen!$F$7:$H$45,3,FALSE))="X"
                                    ),
                          "X",
                          ""
                          ),
               "X"
            )</f>
        <v/>
      </c>
      <c r="CP86" s="237" t="str">
        <f xml:space="preserve"> IF(TEXT((EDATE('Projektkostenkalkulation EP'!$B$8,8)+CO$9),"MM")=TEXT((EDATE('Projektkostenkalkulation EP'!$B$8,8)+(CO$9-1)),"MM"),
             IF(
                        OR(
                                    TEXT((EDATE('Projektkostenkalkulation EP'!$B$8,8)+CO$9),"TTT") = "Sa",
                                    TEXT((EDATE('Projektkostenkalkulation EP'!$B$8,8)+CO$9),"TTT") = "So",
                                    IF(ISNA(VLOOKUP(EDATE('Projektkostenkalkulation EP'!$B$8,8)+CO$9,Datenquellen!$F$7:$H$45,3,FALSE))," ",VLOOKUP(EDATE('Projektkostenkalkulation EP'!$B$8,8)+CO$9,Datenquellen!$F$7:$H$45,3,FALSE))="X"
                                    ),
                          "X",
                          ""
                          ),
               "X"
            )</f>
        <v/>
      </c>
      <c r="CQ86" s="237" t="str">
        <f xml:space="preserve"> IF(TEXT((EDATE('Projektkostenkalkulation EP'!$B$8,8)+CP$9),"MM")=TEXT((EDATE('Projektkostenkalkulation EP'!$B$8,8)+(CP$9-1)),"MM"),
             IF(
                        OR(
                                    TEXT((EDATE('Projektkostenkalkulation EP'!$B$8,8)+CP$9),"TTT") = "Sa",
                                    TEXT((EDATE('Projektkostenkalkulation EP'!$B$8,8)+CP$9),"TTT") = "So",
                                    IF(ISNA(VLOOKUP(EDATE('Projektkostenkalkulation EP'!$B$8,8)+CP$9,Datenquellen!$F$7:$H$45,3,FALSE))," ",VLOOKUP(EDATE('Projektkostenkalkulation EP'!$B$8,8)+CP$9,Datenquellen!$F$7:$H$45,3,FALSE))="X"
                                    ),
                          "X",
                          ""
                          ),
               "X"
            )</f>
        <v>X</v>
      </c>
      <c r="CR86" s="237" t="str">
        <f xml:space="preserve"> IF(TEXT((EDATE('Projektkostenkalkulation EP'!$B$8,8)+CQ$9),"MM")=TEXT((EDATE('Projektkostenkalkulation EP'!$B$8,8)+(CQ$9-1)),"MM"),
             IF(
                        OR(
                                    TEXT((EDATE('Projektkostenkalkulation EP'!$B$8,8)+CQ$9),"TTT") = "Sa",
                                    TEXT((EDATE('Projektkostenkalkulation EP'!$B$8,8)+CQ$9),"TTT") = "So",
                                    IF(ISNA(VLOOKUP(EDATE('Projektkostenkalkulation EP'!$B$8,8)+CQ$9,Datenquellen!$F$7:$H$45,3,FALSE))," ",VLOOKUP(EDATE('Projektkostenkalkulation EP'!$B$8,8)+CQ$9,Datenquellen!$F$7:$H$45,3,FALSE))="X"
                                    ),
                          "X",
                          ""
                          ),
               "X"
            )</f>
        <v>X</v>
      </c>
      <c r="CS86" s="237" t="str">
        <f xml:space="preserve"> IF(TEXT((EDATE('Projektkostenkalkulation EP'!$B$8,8)+CR$9),"MM")=TEXT((EDATE('Projektkostenkalkulation EP'!$B$8,8)+(CR$9-1)),"MM"),
             IF(
                        OR(
                                    TEXT((EDATE('Projektkostenkalkulation EP'!$B$8,8)+CR$9),"TTT") = "Sa",
                                    TEXT((EDATE('Projektkostenkalkulation EP'!$B$8,8)+CR$9),"TTT") = "So",
                                    IF(ISNA(VLOOKUP(EDATE('Projektkostenkalkulation EP'!$B$8,8)+CR$9,Datenquellen!$F$7:$H$45,3,FALSE))," ",VLOOKUP(EDATE('Projektkostenkalkulation EP'!$B$8,8)+CR$9,Datenquellen!$F$7:$H$45,3,FALSE))="X"
                                    ),
                          "X",
                          ""
                          ),
               "X"
            )</f>
        <v/>
      </c>
      <c r="CT86" s="237" t="str">
        <f xml:space="preserve"> IF(TEXT((EDATE('Projektkostenkalkulation EP'!$B$8,8)+CS$9),"MM")=TEXT((EDATE('Projektkostenkalkulation EP'!$B$8,8)+(CS$9-1)),"MM"),
             IF(
                        OR(
                                    TEXT((EDATE('Projektkostenkalkulation EP'!$B$8,8)+CS$9),"TTT") = "Sa",
                                    TEXT((EDATE('Projektkostenkalkulation EP'!$B$8,8)+CS$9),"TTT") = "So",
                                    IF(ISNA(VLOOKUP(EDATE('Projektkostenkalkulation EP'!$B$8,8)+CS$9,Datenquellen!$F$7:$H$45,3,FALSE))," ",VLOOKUP(EDATE('Projektkostenkalkulation EP'!$B$8,8)+CS$9,Datenquellen!$F$7:$H$45,3,FALSE))="X"
                                    ),
                          "X",
                          ""
                          ),
               "X"
            )</f>
        <v/>
      </c>
      <c r="CU86" s="237" t="str">
        <f xml:space="preserve"> IF(TEXT((EDATE('Projektkostenkalkulation EP'!$B$8,8)+CT$9),"MM")=TEXT((EDATE('Projektkostenkalkulation EP'!$B$8,8)+(CT$9-1)),"MM"),
             IF(
                        OR(
                                    TEXT((EDATE('Projektkostenkalkulation EP'!$B$8,8)+CT$9),"TTT") = "Sa",
                                    TEXT((EDATE('Projektkostenkalkulation EP'!$B$8,8)+CT$9),"TTT") = "So",
                                    IF(ISNA(VLOOKUP(EDATE('Projektkostenkalkulation EP'!$B$8,8)+CT$9,Datenquellen!$F$7:$H$45,3,FALSE))," ",VLOOKUP(EDATE('Projektkostenkalkulation EP'!$B$8,8)+CT$9,Datenquellen!$F$7:$H$45,3,FALSE))="X"
                                    ),
                          "X",
                          ""
                          ),
               "X"
            )</f>
        <v/>
      </c>
      <c r="CV86" s="237" t="str">
        <f xml:space="preserve"> IF(TEXT((EDATE('Projektkostenkalkulation EP'!$B$8,8)+CU$9),"MM")=TEXT((EDATE('Projektkostenkalkulation EP'!$B$8,8)+(CU$9-1)),"MM"),
             IF(
                        OR(
                                    TEXT((EDATE('Projektkostenkalkulation EP'!$B$8,8)+CU$9),"TTT") = "Sa",
                                    TEXT((EDATE('Projektkostenkalkulation EP'!$B$8,8)+CU$9),"TTT") = "So",
                                    IF(ISNA(VLOOKUP(EDATE('Projektkostenkalkulation EP'!$B$8,8)+CU$9,Datenquellen!$F$7:$H$45,3,FALSE))," ",VLOOKUP(EDATE('Projektkostenkalkulation EP'!$B$8,8)+CU$9,Datenquellen!$F$7:$H$45,3,FALSE))="X"
                                    ),
                          "X",
                          ""
                          ),
               "X"
            )</f>
        <v/>
      </c>
      <c r="CW86" s="237" t="str">
        <f xml:space="preserve"> IF(TEXT((EDATE('Projektkostenkalkulation EP'!$B$8,8)+CV$9),"MM")=TEXT((EDATE('Projektkostenkalkulation EP'!$B$8,8)+(CV$9-1)),"MM"),
             IF(
                        OR(
                                    TEXT((EDATE('Projektkostenkalkulation EP'!$B$8,8)+CV$9),"TTT") = "Sa",
                                    TEXT((EDATE('Projektkostenkalkulation EP'!$B$8,8)+CV$9),"TTT") = "So",
                                    IF(ISNA(VLOOKUP(EDATE('Projektkostenkalkulation EP'!$B$8,8)+CV$9,Datenquellen!$F$7:$H$45,3,FALSE))," ",VLOOKUP(EDATE('Projektkostenkalkulation EP'!$B$8,8)+CV$9,Datenquellen!$F$7:$H$45,3,FALSE))="X"
                                    ),
                          "X",
                          ""
                          ),
               "X"
            )</f>
        <v/>
      </c>
      <c r="CX86" s="237" t="str">
        <f xml:space="preserve"> IF(TEXT((EDATE('Projektkostenkalkulation EP'!$B$8,8)+CW$9),"MM")=TEXT((EDATE('Projektkostenkalkulation EP'!$B$8,8)+(CW$9-1)),"MM"),
             IF(
                        OR(
                                    TEXT((EDATE('Projektkostenkalkulation EP'!$B$8,8)+CW$9),"TTT") = "Sa",
                                    TEXT((EDATE('Projektkostenkalkulation EP'!$B$8,8)+CW$9),"TTT") = "So",
                                    IF(ISNA(VLOOKUP(EDATE('Projektkostenkalkulation EP'!$B$8,8)+CW$9,Datenquellen!$F$7:$H$45,3,FALSE))," ",VLOOKUP(EDATE('Projektkostenkalkulation EP'!$B$8,8)+CW$9,Datenquellen!$F$7:$H$45,3,FALSE))="X"
                                    ),
                          "X",
                          ""
                          ),
               "X"
            )</f>
        <v>X</v>
      </c>
      <c r="CY86" s="237" t="str">
        <f xml:space="preserve"> IF(TEXT((EDATE('Projektkostenkalkulation EP'!$B$8,8)+CX$9),"MM")=TEXT((EDATE('Projektkostenkalkulation EP'!$B$8,8)+(CX$9-1)),"MM"),
             IF(
                        OR(
                                    TEXT((EDATE('Projektkostenkalkulation EP'!$B$8,8)+CX$9),"TTT") = "Sa",
                                    TEXT((EDATE('Projektkostenkalkulation EP'!$B$8,8)+CX$9),"TTT") = "So",
                                    IF(ISNA(VLOOKUP(EDATE('Projektkostenkalkulation EP'!$B$8,8)+CX$9,Datenquellen!$F$7:$H$45,3,FALSE))," ",VLOOKUP(EDATE('Projektkostenkalkulation EP'!$B$8,8)+CX$9,Datenquellen!$F$7:$H$45,3,FALSE))="X"
                                    ),
                          "X",
                          ""
                          ),
               "X"
            )</f>
        <v>X</v>
      </c>
      <c r="CZ86" s="237" t="str">
        <f xml:space="preserve"> IF(TEXT((EDATE('Projektkostenkalkulation EP'!$B$8,8)+CY$9),"MM")=TEXT((EDATE('Projektkostenkalkulation EP'!$B$8,8)+(CY$9-1)),"MM"),
             IF(
                        OR(
                                    TEXT((EDATE('Projektkostenkalkulation EP'!$B$8,8)+CY$9),"TTT") = "Sa",
                                    TEXT((EDATE('Projektkostenkalkulation EP'!$B$8,8)+CY$9),"TTT") = "So",
                                    IF(ISNA(VLOOKUP(EDATE('Projektkostenkalkulation EP'!$B$8,8)+CY$9,Datenquellen!$F$7:$H$45,3,FALSE))," ",VLOOKUP(EDATE('Projektkostenkalkulation EP'!$B$8,8)+CY$9,Datenquellen!$F$7:$H$45,3,FALSE))="X"
                                    ),
                          "X",
                          ""
                          ),
               "X"
            )</f>
        <v/>
      </c>
      <c r="DA86" s="238" t="str">
        <f xml:space="preserve"> IF(TEXT((EDATE('Projektkostenkalkulation EP'!$B$8,8)+CZ$9),"MM")=TEXT((EDATE('Projektkostenkalkulation EP'!$B$8,8)+(CZ$9-1)),"MM"),
             IF(
                        OR(
                                    TEXT((EDATE('Projektkostenkalkulation EP'!$B$8,8)+CZ$9),"TTT") = "Sa",
                                    TEXT((EDATE('Projektkostenkalkulation EP'!$B$8,8)+CZ$9),"TTT") = "So",
                                    IF(ISNA(VLOOKUP(EDATE('Projektkostenkalkulation EP'!$B$8,8)+CZ$9,Datenquellen!$F$7:$H$45,3,FALSE))," ",VLOOKUP(EDATE('Projektkostenkalkulation EP'!$B$8,8)+CZ$9,Datenquellen!$F$7:$H$45,3,FALSE))="X"
                                    ),
                          "X",
                          ""
                          ),
               "X"
            )</f>
        <v>X</v>
      </c>
      <c r="DB86" s="239"/>
      <c r="DC86" s="240"/>
      <c r="DD86" s="241" t="s">
        <v>67</v>
      </c>
      <c r="DE86" s="474"/>
      <c r="DF86" s="236"/>
      <c r="DG86" s="237" t="str">
        <f>IF(
            OR(
                     TEXT(EDATE('Projektkostenkalkulation EP'!$B$8,8),"TTT") = "Sa",
                     TEXT(EDATE('Projektkostenkalkulation EP'!$B$8,8),"TTT") = "So",
                     IF(ISNA(VLOOKUP(EDATE('Projektkostenkalkulation EP'!$B$8,8),Datenquellen!$F$7:$H$45,3,FALSE))," ",VLOOKUP(EDATE('Projektkostenkalkulation EP'!$B$8,8),Datenquellen!$F$7:$H$45,3,FALSE))="X"
                            ),
                    "X",
                    ""
            )</f>
        <v>X</v>
      </c>
      <c r="DH86" s="237" t="str">
        <f xml:space="preserve"> IF(TEXT((EDATE('Projektkostenkalkulation EP'!$B$8,8)+DG$9),"MM")=TEXT((EDATE('Projektkostenkalkulation EP'!$B$8,8)+(DG$9-1)),"MM"),
             IF(
                        OR(
                                    TEXT((EDATE('Projektkostenkalkulation EP'!$B$8,8)+DG$9),"TTT") = "Sa",
                                    TEXT((EDATE('Projektkostenkalkulation EP'!$B$8,8)+DG$9),"TTT") = "So",
                                    IF(ISNA(VLOOKUP(EDATE('Projektkostenkalkulation EP'!$B$8,8)+DG$9,Datenquellen!$F$7:$H$45,3,FALSE))," ",VLOOKUP(EDATE('Projektkostenkalkulation EP'!$B$8,8)+DG$9,Datenquellen!$F$7:$H$45,3,FALSE))="X"
                                    ),
                          "X",
                          ""
                          ),
               "X"
            )</f>
        <v/>
      </c>
      <c r="DI86" s="237" t="str">
        <f xml:space="preserve"> IF(TEXT((EDATE('Projektkostenkalkulation EP'!$B$8,8)+DH$9),"MM")=TEXT((EDATE('Projektkostenkalkulation EP'!$B$8,8)+(DH$9-1)),"MM"),
             IF(
                        OR(
                                    TEXT((EDATE('Projektkostenkalkulation EP'!$B$8,8)+DH$9),"TTT") = "Sa",
                                    TEXT((EDATE('Projektkostenkalkulation EP'!$B$8,8)+DH$9),"TTT") = "So",
                                    IF(ISNA(VLOOKUP(EDATE('Projektkostenkalkulation EP'!$B$8,8)+DH$9,Datenquellen!$F$7:$H$45,3,FALSE))," ",VLOOKUP(EDATE('Projektkostenkalkulation EP'!$B$8,8)+DH$9,Datenquellen!$F$7:$H$45,3,FALSE))="X"
                                    ),
                          "X",
                          ""
                          ),
               "X"
            )</f>
        <v/>
      </c>
      <c r="DJ86" s="237" t="str">
        <f xml:space="preserve"> IF(TEXT((EDATE('Projektkostenkalkulation EP'!$B$8,8)+DI$9),"MM")=TEXT((EDATE('Projektkostenkalkulation EP'!$B$8,8)+(DI$9-1)),"MM"),
             IF(
                        OR(
                                    TEXT((EDATE('Projektkostenkalkulation EP'!$B$8,8)+DI$9),"TTT") = "Sa",
                                    TEXT((EDATE('Projektkostenkalkulation EP'!$B$8,8)+DI$9),"TTT") = "So",
                                    IF(ISNA(VLOOKUP(EDATE('Projektkostenkalkulation EP'!$B$8,8)+DI$9,Datenquellen!$F$7:$H$45,3,FALSE))," ",VLOOKUP(EDATE('Projektkostenkalkulation EP'!$B$8,8)+DI$9,Datenquellen!$F$7:$H$45,3,FALSE))="X"
                                    ),
                          "X",
                          ""
                          ),
               "X"
            )</f>
        <v/>
      </c>
      <c r="DK86" s="237" t="str">
        <f xml:space="preserve"> IF(TEXT((EDATE('Projektkostenkalkulation EP'!$B$8,8)+DJ$9),"MM")=TEXT((EDATE('Projektkostenkalkulation EP'!$B$8,8)+(DJ$9-1)),"MM"),
             IF(
                        OR(
                                    TEXT((EDATE('Projektkostenkalkulation EP'!$B$8,8)+DJ$9),"TTT") = "Sa",
                                    TEXT((EDATE('Projektkostenkalkulation EP'!$B$8,8)+DJ$9),"TTT") = "So",
                                    IF(ISNA(VLOOKUP(EDATE('Projektkostenkalkulation EP'!$B$8,8)+DJ$9,Datenquellen!$F$7:$H$45,3,FALSE))," ",VLOOKUP(EDATE('Projektkostenkalkulation EP'!$B$8,8)+DJ$9,Datenquellen!$F$7:$H$45,3,FALSE))="X"
                                    ),
                          "X",
                          ""
                          ),
               "X"
            )</f>
        <v/>
      </c>
      <c r="DL86" s="237" t="str">
        <f xml:space="preserve"> IF(TEXT((EDATE('Projektkostenkalkulation EP'!$B$8,8)+DK$9),"MM")=TEXT((EDATE('Projektkostenkalkulation EP'!$B$8,8)+(DK$9-1)),"MM"),
             IF(
                        OR(
                                    TEXT((EDATE('Projektkostenkalkulation EP'!$B$8,8)+DK$9),"TTT") = "Sa",
                                    TEXT((EDATE('Projektkostenkalkulation EP'!$B$8,8)+DK$9),"TTT") = "So",
                                    IF(ISNA(VLOOKUP(EDATE('Projektkostenkalkulation EP'!$B$8,8)+DK$9,Datenquellen!$F$7:$H$45,3,FALSE))," ",VLOOKUP(EDATE('Projektkostenkalkulation EP'!$B$8,8)+DK$9,Datenquellen!$F$7:$H$45,3,FALSE))="X"
                                    ),
                          "X",
                          ""
                          ),
               "X"
            )</f>
        <v/>
      </c>
      <c r="DM86" s="237" t="str">
        <f xml:space="preserve"> IF(TEXT((EDATE('Projektkostenkalkulation EP'!$B$8,8)+DL$9),"MM")=TEXT((EDATE('Projektkostenkalkulation EP'!$B$8,8)+(DL$9-1)),"MM"),
             IF(
                        OR(
                                    TEXT((EDATE('Projektkostenkalkulation EP'!$B$8,8)+DL$9),"TTT") = "Sa",
                                    TEXT((EDATE('Projektkostenkalkulation EP'!$B$8,8)+DL$9),"TTT") = "So",
                                    IF(ISNA(VLOOKUP(EDATE('Projektkostenkalkulation EP'!$B$8,8)+DL$9,Datenquellen!$F$7:$H$45,3,FALSE))," ",VLOOKUP(EDATE('Projektkostenkalkulation EP'!$B$8,8)+DL$9,Datenquellen!$F$7:$H$45,3,FALSE))="X"
                                    ),
                          "X",
                          ""
                          ),
               "X"
            )</f>
        <v>X</v>
      </c>
      <c r="DN86" s="237" t="str">
        <f xml:space="preserve"> IF(TEXT((EDATE('Projektkostenkalkulation EP'!$B$8,8)+DM$9),"MM")=TEXT((EDATE('Projektkostenkalkulation EP'!$B$8,8)+(DM$9-1)),"MM"),
             IF(
                        OR(
                                    TEXT((EDATE('Projektkostenkalkulation EP'!$B$8,8)+DM$9),"TTT") = "Sa",
                                    TEXT((EDATE('Projektkostenkalkulation EP'!$B$8,8)+DM$9),"TTT") = "So",
                                    IF(ISNA(VLOOKUP(EDATE('Projektkostenkalkulation EP'!$B$8,8)+DM$9,Datenquellen!$F$7:$H$45,3,FALSE))," ",VLOOKUP(EDATE('Projektkostenkalkulation EP'!$B$8,8)+DM$9,Datenquellen!$F$7:$H$45,3,FALSE))="X"
                                    ),
                          "X",
                          ""
                          ),
               "X"
            )</f>
        <v>X</v>
      </c>
      <c r="DO86" s="237" t="str">
        <f xml:space="preserve"> IF(TEXT((EDATE('Projektkostenkalkulation EP'!$B$8,8)+DN$9),"MM")=TEXT((EDATE('Projektkostenkalkulation EP'!$B$8,8)+(DN$9-1)),"MM"),
             IF(
                        OR(
                                    TEXT((EDATE('Projektkostenkalkulation EP'!$B$8,8)+DN$9),"TTT") = "Sa",
                                    TEXT((EDATE('Projektkostenkalkulation EP'!$B$8,8)+DN$9),"TTT") = "So",
                                    IF(ISNA(VLOOKUP(EDATE('Projektkostenkalkulation EP'!$B$8,8)+DN$9,Datenquellen!$F$7:$H$45,3,FALSE))," ",VLOOKUP(EDATE('Projektkostenkalkulation EP'!$B$8,8)+DN$9,Datenquellen!$F$7:$H$45,3,FALSE))="X"
                                    ),
                          "X",
                          ""
                          ),
               "X"
            )</f>
        <v/>
      </c>
      <c r="DP86" s="237" t="str">
        <f xml:space="preserve"> IF(TEXT((EDATE('Projektkostenkalkulation EP'!$B$8,8)+DO$9),"MM")=TEXT((EDATE('Projektkostenkalkulation EP'!$B$8,8)+(DO$9-1)),"MM"),
             IF(
                        OR(
                                    TEXT((EDATE('Projektkostenkalkulation EP'!$B$8,8)+DO$9),"TTT") = "Sa",
                                    TEXT((EDATE('Projektkostenkalkulation EP'!$B$8,8)+DO$9),"TTT") = "So",
                                    IF(ISNA(VLOOKUP(EDATE('Projektkostenkalkulation EP'!$B$8,8)+DO$9,Datenquellen!$F$7:$H$45,3,FALSE))," ",VLOOKUP(EDATE('Projektkostenkalkulation EP'!$B$8,8)+DO$9,Datenquellen!$F$7:$H$45,3,FALSE))="X"
                                    ),
                          "X",
                          ""
                          ),
               "X"
            )</f>
        <v/>
      </c>
      <c r="DQ86" s="237" t="str">
        <f xml:space="preserve"> IF(TEXT((EDATE('Projektkostenkalkulation EP'!$B$8,8)+DP$9),"MM")=TEXT((EDATE('Projektkostenkalkulation EP'!$B$8,8)+(DP$9-1)),"MM"),
             IF(
                        OR(
                                    TEXT((EDATE('Projektkostenkalkulation EP'!$B$8,8)+DP$9),"TTT") = "Sa",
                                    TEXT((EDATE('Projektkostenkalkulation EP'!$B$8,8)+DP$9),"TTT") = "So",
                                    IF(ISNA(VLOOKUP(EDATE('Projektkostenkalkulation EP'!$B$8,8)+DP$9,Datenquellen!$F$7:$H$45,3,FALSE))," ",VLOOKUP(EDATE('Projektkostenkalkulation EP'!$B$8,8)+DP$9,Datenquellen!$F$7:$H$45,3,FALSE))="X"
                                    ),
                          "X",
                          ""
                          ),
               "X"
            )</f>
        <v/>
      </c>
      <c r="DR86" s="237" t="str">
        <f xml:space="preserve"> IF(TEXT((EDATE('Projektkostenkalkulation EP'!$B$8,8)+DQ$9),"MM")=TEXT((EDATE('Projektkostenkalkulation EP'!$B$8,8)+(DQ$9-1)),"MM"),
             IF(
                        OR(
                                    TEXT((EDATE('Projektkostenkalkulation EP'!$B$8,8)+DQ$9),"TTT") = "Sa",
                                    TEXT((EDATE('Projektkostenkalkulation EP'!$B$8,8)+DQ$9),"TTT") = "So",
                                    IF(ISNA(VLOOKUP(EDATE('Projektkostenkalkulation EP'!$B$8,8)+DQ$9,Datenquellen!$F$7:$H$45,3,FALSE))," ",VLOOKUP(EDATE('Projektkostenkalkulation EP'!$B$8,8)+DQ$9,Datenquellen!$F$7:$H$45,3,FALSE))="X"
                                    ),
                          "X",
                          ""
                          ),
               "X"
            )</f>
        <v/>
      </c>
      <c r="DS86" s="237" t="str">
        <f xml:space="preserve"> IF(TEXT((EDATE('Projektkostenkalkulation EP'!$B$8,8)+DR$9),"MM")=TEXT((EDATE('Projektkostenkalkulation EP'!$B$8,8)+(DR$9-1)),"MM"),
             IF(
                        OR(
                                    TEXT((EDATE('Projektkostenkalkulation EP'!$B$8,8)+DR$9),"TTT") = "Sa",
                                    TEXT((EDATE('Projektkostenkalkulation EP'!$B$8,8)+DR$9),"TTT") = "So",
                                    IF(ISNA(VLOOKUP(EDATE('Projektkostenkalkulation EP'!$B$8,8)+DR$9,Datenquellen!$F$7:$H$45,3,FALSE))," ",VLOOKUP(EDATE('Projektkostenkalkulation EP'!$B$8,8)+DR$9,Datenquellen!$F$7:$H$45,3,FALSE))="X"
                                    ),
                          "X",
                          ""
                          ),
               "X"
            )</f>
        <v/>
      </c>
      <c r="DT86" s="237" t="str">
        <f xml:space="preserve"> IF(TEXT((EDATE('Projektkostenkalkulation EP'!$B$8,8)+DS$9),"MM")=TEXT((EDATE('Projektkostenkalkulation EP'!$B$8,8)+(DS$9-1)),"MM"),
             IF(
                        OR(
                                    TEXT((EDATE('Projektkostenkalkulation EP'!$B$8,8)+DS$9),"TTT") = "Sa",
                                    TEXT((EDATE('Projektkostenkalkulation EP'!$B$8,8)+DS$9),"TTT") = "So",
                                    IF(ISNA(VLOOKUP(EDATE('Projektkostenkalkulation EP'!$B$8,8)+DS$9,Datenquellen!$F$7:$H$45,3,FALSE))," ",VLOOKUP(EDATE('Projektkostenkalkulation EP'!$B$8,8)+DS$9,Datenquellen!$F$7:$H$45,3,FALSE))="X"
                                    ),
                          "X",
                          ""
                          ),
               "X"
            )</f>
        <v>X</v>
      </c>
      <c r="DU86" s="237" t="str">
        <f xml:space="preserve"> IF(TEXT((EDATE('Projektkostenkalkulation EP'!$B$8,8)+DT$9),"MM")=TEXT((EDATE('Projektkostenkalkulation EP'!$B$8,8)+(DT$9-1)),"MM"),
             IF(
                        OR(
                                    TEXT((EDATE('Projektkostenkalkulation EP'!$B$8,8)+DT$9),"TTT") = "Sa",
                                    TEXT((EDATE('Projektkostenkalkulation EP'!$B$8,8)+DT$9),"TTT") = "So",
                                    IF(ISNA(VLOOKUP(EDATE('Projektkostenkalkulation EP'!$B$8,8)+DT$9,Datenquellen!$F$7:$H$45,3,FALSE))," ",VLOOKUP(EDATE('Projektkostenkalkulation EP'!$B$8,8)+DT$9,Datenquellen!$F$7:$H$45,3,FALSE))="X"
                                    ),
                          "X",
                          ""
                          ),
               "X"
            )</f>
        <v>X</v>
      </c>
      <c r="DV86" s="237" t="str">
        <f xml:space="preserve"> IF(TEXT((EDATE('Projektkostenkalkulation EP'!$B$8,8)+DU$9),"MM")=TEXT((EDATE('Projektkostenkalkulation EP'!$B$8,8)+(DU$9-1)),"MM"),
             IF(
                        OR(
                                    TEXT((EDATE('Projektkostenkalkulation EP'!$B$8,8)+DU$9),"TTT") = "Sa",
                                    TEXT((EDATE('Projektkostenkalkulation EP'!$B$8,8)+DU$9),"TTT") = "So",
                                    IF(ISNA(VLOOKUP(EDATE('Projektkostenkalkulation EP'!$B$8,8)+DU$9,Datenquellen!$F$7:$H$45,3,FALSE))," ",VLOOKUP(EDATE('Projektkostenkalkulation EP'!$B$8,8)+DU$9,Datenquellen!$F$7:$H$45,3,FALSE))="X"
                                    ),
                          "X",
                          ""
                          ),
               "X"
            )</f>
        <v/>
      </c>
      <c r="DW86" s="237" t="str">
        <f xml:space="preserve"> IF(TEXT((EDATE('Projektkostenkalkulation EP'!$B$8,8)+DV$9),"MM")=TEXT((EDATE('Projektkostenkalkulation EP'!$B$8,8)+(DV$9-1)),"MM"),
             IF(
                        OR(
                                    TEXT((EDATE('Projektkostenkalkulation EP'!$B$8,8)+DV$9),"TTT") = "Sa",
                                    TEXT((EDATE('Projektkostenkalkulation EP'!$B$8,8)+DV$9),"TTT") = "So",
                                    IF(ISNA(VLOOKUP(EDATE('Projektkostenkalkulation EP'!$B$8,8)+DV$9,Datenquellen!$F$7:$H$45,3,FALSE))," ",VLOOKUP(EDATE('Projektkostenkalkulation EP'!$B$8,8)+DV$9,Datenquellen!$F$7:$H$45,3,FALSE))="X"
                                    ),
                          "X",
                          ""
                          ),
               "X"
            )</f>
        <v/>
      </c>
      <c r="DX86" s="237" t="str">
        <f xml:space="preserve"> IF(TEXT((EDATE('Projektkostenkalkulation EP'!$B$8,8)+DW$9),"MM")=TEXT((EDATE('Projektkostenkalkulation EP'!$B$8,8)+(DW$9-1)),"MM"),
             IF(
                        OR(
                                    TEXT((EDATE('Projektkostenkalkulation EP'!$B$8,8)+DW$9),"TTT") = "Sa",
                                    TEXT((EDATE('Projektkostenkalkulation EP'!$B$8,8)+DW$9),"TTT") = "So",
                                    IF(ISNA(VLOOKUP(EDATE('Projektkostenkalkulation EP'!$B$8,8)+DW$9,Datenquellen!$F$7:$H$45,3,FALSE))," ",VLOOKUP(EDATE('Projektkostenkalkulation EP'!$B$8,8)+DW$9,Datenquellen!$F$7:$H$45,3,FALSE))="X"
                                    ),
                          "X",
                          ""
                          ),
               "X"
            )</f>
        <v/>
      </c>
      <c r="DY86" s="237" t="str">
        <f xml:space="preserve"> IF(TEXT((EDATE('Projektkostenkalkulation EP'!$B$8,8)+DX$9),"MM")=TEXT((EDATE('Projektkostenkalkulation EP'!$B$8,8)+(DX$9-1)),"MM"),
             IF(
                        OR(
                                    TEXT((EDATE('Projektkostenkalkulation EP'!$B$8,8)+DX$9),"TTT") = "Sa",
                                    TEXT((EDATE('Projektkostenkalkulation EP'!$B$8,8)+DX$9),"TTT") = "So",
                                    IF(ISNA(VLOOKUP(EDATE('Projektkostenkalkulation EP'!$B$8,8)+DX$9,Datenquellen!$F$7:$H$45,3,FALSE))," ",VLOOKUP(EDATE('Projektkostenkalkulation EP'!$B$8,8)+DX$9,Datenquellen!$F$7:$H$45,3,FALSE))="X"
                                    ),
                          "X",
                          ""
                          ),
               "X"
            )</f>
        <v/>
      </c>
      <c r="DZ86" s="237" t="str">
        <f xml:space="preserve"> IF(TEXT((EDATE('Projektkostenkalkulation EP'!$B$8,8)+DY$9),"MM")=TEXT((EDATE('Projektkostenkalkulation EP'!$B$8,8)+(DY$9-1)),"MM"),
             IF(
                        OR(
                                    TEXT((EDATE('Projektkostenkalkulation EP'!$B$8,8)+DY$9),"TTT") = "Sa",
                                    TEXT((EDATE('Projektkostenkalkulation EP'!$B$8,8)+DY$9),"TTT") = "So",
                                    IF(ISNA(VLOOKUP(EDATE('Projektkostenkalkulation EP'!$B$8,8)+DY$9,Datenquellen!$F$7:$H$45,3,FALSE))," ",VLOOKUP(EDATE('Projektkostenkalkulation EP'!$B$8,8)+DY$9,Datenquellen!$F$7:$H$45,3,FALSE))="X"
                                    ),
                          "X",
                          ""
                          ),
               "X"
            )</f>
        <v/>
      </c>
      <c r="EA86" s="237" t="str">
        <f xml:space="preserve"> IF(TEXT((EDATE('Projektkostenkalkulation EP'!$B$8,8)+DZ$9),"MM")=TEXT((EDATE('Projektkostenkalkulation EP'!$B$8,8)+(DZ$9-1)),"MM"),
             IF(
                        OR(
                                    TEXT((EDATE('Projektkostenkalkulation EP'!$B$8,8)+DZ$9),"TTT") = "Sa",
                                    TEXT((EDATE('Projektkostenkalkulation EP'!$B$8,8)+DZ$9),"TTT") = "So",
                                    IF(ISNA(VLOOKUP(EDATE('Projektkostenkalkulation EP'!$B$8,8)+DZ$9,Datenquellen!$F$7:$H$45,3,FALSE))," ",VLOOKUP(EDATE('Projektkostenkalkulation EP'!$B$8,8)+DZ$9,Datenquellen!$F$7:$H$45,3,FALSE))="X"
                                    ),
                          "X",
                          ""
                          ),
               "X"
            )</f>
        <v>X</v>
      </c>
      <c r="EB86" s="237" t="str">
        <f xml:space="preserve"> IF(TEXT((EDATE('Projektkostenkalkulation EP'!$B$8,8)+EA$9),"MM")=TEXT((EDATE('Projektkostenkalkulation EP'!$B$8,8)+(EA$9-1)),"MM"),
             IF(
                        OR(
                                    TEXT((EDATE('Projektkostenkalkulation EP'!$B$8,8)+EA$9),"TTT") = "Sa",
                                    TEXT((EDATE('Projektkostenkalkulation EP'!$B$8,8)+EA$9),"TTT") = "So",
                                    IF(ISNA(VLOOKUP(EDATE('Projektkostenkalkulation EP'!$B$8,8)+EA$9,Datenquellen!$F$7:$H$45,3,FALSE))," ",VLOOKUP(EDATE('Projektkostenkalkulation EP'!$B$8,8)+EA$9,Datenquellen!$F$7:$H$45,3,FALSE))="X"
                                    ),
                          "X",
                          ""
                          ),
               "X"
            )</f>
        <v>X</v>
      </c>
      <c r="EC86" s="237" t="str">
        <f xml:space="preserve"> IF(TEXT((EDATE('Projektkostenkalkulation EP'!$B$8,8)+EB$9),"MM")=TEXT((EDATE('Projektkostenkalkulation EP'!$B$8,8)+(EB$9-1)),"MM"),
             IF(
                        OR(
                                    TEXT((EDATE('Projektkostenkalkulation EP'!$B$8,8)+EB$9),"TTT") = "Sa",
                                    TEXT((EDATE('Projektkostenkalkulation EP'!$B$8,8)+EB$9),"TTT") = "So",
                                    IF(ISNA(VLOOKUP(EDATE('Projektkostenkalkulation EP'!$B$8,8)+EB$9,Datenquellen!$F$7:$H$45,3,FALSE))," ",VLOOKUP(EDATE('Projektkostenkalkulation EP'!$B$8,8)+EB$9,Datenquellen!$F$7:$H$45,3,FALSE))="X"
                                    ),
                          "X",
                          ""
                          ),
               "X"
            )</f>
        <v/>
      </c>
      <c r="ED86" s="237" t="str">
        <f xml:space="preserve"> IF(TEXT((EDATE('Projektkostenkalkulation EP'!$B$8,8)+EC$9),"MM")=TEXT((EDATE('Projektkostenkalkulation EP'!$B$8,8)+(EC$9-1)),"MM"),
             IF(
                        OR(
                                    TEXT((EDATE('Projektkostenkalkulation EP'!$B$8,8)+EC$9),"TTT") = "Sa",
                                    TEXT((EDATE('Projektkostenkalkulation EP'!$B$8,8)+EC$9),"TTT") = "So",
                                    IF(ISNA(VLOOKUP(EDATE('Projektkostenkalkulation EP'!$B$8,8)+EC$9,Datenquellen!$F$7:$H$45,3,FALSE))," ",VLOOKUP(EDATE('Projektkostenkalkulation EP'!$B$8,8)+EC$9,Datenquellen!$F$7:$H$45,3,FALSE))="X"
                                    ),
                          "X",
                          ""
                          ),
               "X"
            )</f>
        <v/>
      </c>
      <c r="EE86" s="237" t="str">
        <f xml:space="preserve"> IF(TEXT((EDATE('Projektkostenkalkulation EP'!$B$8,8)+ED$9),"MM")=TEXT((EDATE('Projektkostenkalkulation EP'!$B$8,8)+(ED$9-1)),"MM"),
             IF(
                        OR(
                                    TEXT((EDATE('Projektkostenkalkulation EP'!$B$8,8)+ED$9),"TTT") = "Sa",
                                    TEXT((EDATE('Projektkostenkalkulation EP'!$B$8,8)+ED$9),"TTT") = "So",
                                    IF(ISNA(VLOOKUP(EDATE('Projektkostenkalkulation EP'!$B$8,8)+ED$9,Datenquellen!$F$7:$H$45,3,FALSE))," ",VLOOKUP(EDATE('Projektkostenkalkulation EP'!$B$8,8)+ED$9,Datenquellen!$F$7:$H$45,3,FALSE))="X"
                                    ),
                          "X",
                          ""
                          ),
               "X"
            )</f>
        <v/>
      </c>
      <c r="EF86" s="237" t="str">
        <f xml:space="preserve"> IF(TEXT((EDATE('Projektkostenkalkulation EP'!$B$8,8)+EE$9),"MM")=TEXT((EDATE('Projektkostenkalkulation EP'!$B$8,8)+(EE$9-1)),"MM"),
             IF(
                        OR(
                                    TEXT((EDATE('Projektkostenkalkulation EP'!$B$8,8)+EE$9),"TTT") = "Sa",
                                    TEXT((EDATE('Projektkostenkalkulation EP'!$B$8,8)+EE$9),"TTT") = "So",
                                    IF(ISNA(VLOOKUP(EDATE('Projektkostenkalkulation EP'!$B$8,8)+EE$9,Datenquellen!$F$7:$H$45,3,FALSE))," ",VLOOKUP(EDATE('Projektkostenkalkulation EP'!$B$8,8)+EE$9,Datenquellen!$F$7:$H$45,3,FALSE))="X"
                                    ),
                          "X",
                          ""
                          ),
               "X"
            )</f>
        <v/>
      </c>
      <c r="EG86" s="237" t="str">
        <f xml:space="preserve"> IF(TEXT((EDATE('Projektkostenkalkulation EP'!$B$8,8)+EF$9),"MM")=TEXT((EDATE('Projektkostenkalkulation EP'!$B$8,8)+(EF$9-1)),"MM"),
             IF(
                        OR(
                                    TEXT((EDATE('Projektkostenkalkulation EP'!$B$8,8)+EF$9),"TTT") = "Sa",
                                    TEXT((EDATE('Projektkostenkalkulation EP'!$B$8,8)+EF$9),"TTT") = "So",
                                    IF(ISNA(VLOOKUP(EDATE('Projektkostenkalkulation EP'!$B$8,8)+EF$9,Datenquellen!$F$7:$H$45,3,FALSE))," ",VLOOKUP(EDATE('Projektkostenkalkulation EP'!$B$8,8)+EF$9,Datenquellen!$F$7:$H$45,3,FALSE))="X"
                                    ),
                          "X",
                          ""
                          ),
               "X"
            )</f>
        <v/>
      </c>
      <c r="EH86" s="237" t="str">
        <f xml:space="preserve"> IF(TEXT((EDATE('Projektkostenkalkulation EP'!$B$8,8)+EG$9),"MM")=TEXT((EDATE('Projektkostenkalkulation EP'!$B$8,8)+(EG$9-1)),"MM"),
             IF(
                        OR(
                                    TEXT((EDATE('Projektkostenkalkulation EP'!$B$8,8)+EG$9),"TTT") = "Sa",
                                    TEXT((EDATE('Projektkostenkalkulation EP'!$B$8,8)+EG$9),"TTT") = "So",
                                    IF(ISNA(VLOOKUP(EDATE('Projektkostenkalkulation EP'!$B$8,8)+EG$9,Datenquellen!$F$7:$H$45,3,FALSE))," ",VLOOKUP(EDATE('Projektkostenkalkulation EP'!$B$8,8)+EG$9,Datenquellen!$F$7:$H$45,3,FALSE))="X"
                                    ),
                          "X",
                          ""
                          ),
               "X"
            )</f>
        <v>X</v>
      </c>
      <c r="EI86" s="237" t="str">
        <f xml:space="preserve"> IF(TEXT((EDATE('Projektkostenkalkulation EP'!$B$8,8)+EH$9),"MM")=TEXT((EDATE('Projektkostenkalkulation EP'!$B$8,8)+(EH$9-1)),"MM"),
             IF(
                        OR(
                                    TEXT((EDATE('Projektkostenkalkulation EP'!$B$8,8)+EH$9),"TTT") = "Sa",
                                    TEXT((EDATE('Projektkostenkalkulation EP'!$B$8,8)+EH$9),"TTT") = "So",
                                    IF(ISNA(VLOOKUP(EDATE('Projektkostenkalkulation EP'!$B$8,8)+EH$9,Datenquellen!$F$7:$H$45,3,FALSE))," ",VLOOKUP(EDATE('Projektkostenkalkulation EP'!$B$8,8)+EH$9,Datenquellen!$F$7:$H$45,3,FALSE))="X"
                                    ),
                          "X",
                          ""
                          ),
               "X"
            )</f>
        <v>X</v>
      </c>
      <c r="EJ86" s="237" t="str">
        <f xml:space="preserve"> IF(TEXT((EDATE('Projektkostenkalkulation EP'!$B$8,8)+EI$9),"MM")=TEXT((EDATE('Projektkostenkalkulation EP'!$B$8,8)+(EI$9-1)),"MM"),
             IF(
                        OR(
                                    TEXT((EDATE('Projektkostenkalkulation EP'!$B$8,8)+EI$9),"TTT") = "Sa",
                                    TEXT((EDATE('Projektkostenkalkulation EP'!$B$8,8)+EI$9),"TTT") = "So",
                                    IF(ISNA(VLOOKUP(EDATE('Projektkostenkalkulation EP'!$B$8,8)+EI$9,Datenquellen!$F$7:$H$45,3,FALSE))," ",VLOOKUP(EDATE('Projektkostenkalkulation EP'!$B$8,8)+EI$9,Datenquellen!$F$7:$H$45,3,FALSE))="X"
                                    ),
                          "X",
                          ""
                          ),
               "X"
            )</f>
        <v/>
      </c>
      <c r="EK86" s="238" t="str">
        <f xml:space="preserve"> IF(TEXT((EDATE('Projektkostenkalkulation EP'!$B$8,8)+EJ$9),"MM")=TEXT((EDATE('Projektkostenkalkulation EP'!$B$8,8)+(EJ$9-1)),"MM"),
             IF(
                        OR(
                                    TEXT((EDATE('Projektkostenkalkulation EP'!$B$8,8)+EJ$9),"TTT") = "Sa",
                                    TEXT((EDATE('Projektkostenkalkulation EP'!$B$8,8)+EJ$9),"TTT") = "So",
                                    IF(ISNA(VLOOKUP(EDATE('Projektkostenkalkulation EP'!$B$8,8)+EJ$9,Datenquellen!$F$7:$H$45,3,FALSE))," ",VLOOKUP(EDATE('Projektkostenkalkulation EP'!$B$8,8)+EJ$9,Datenquellen!$F$7:$H$45,3,FALSE))="X"
                                    ),
                          "X",
                          ""
                          ),
               "X"
            )</f>
        <v>X</v>
      </c>
      <c r="EL86" s="239"/>
      <c r="EM86" s="240"/>
      <c r="EN86" s="241" t="s">
        <v>67</v>
      </c>
      <c r="EO86" s="474"/>
      <c r="EP86" s="236"/>
      <c r="EQ86" s="237" t="str">
        <f>IF(
            OR(
                     TEXT(EDATE('Projektkostenkalkulation EP'!$B$8,8),"TTT") = "Sa",
                     TEXT(EDATE('Projektkostenkalkulation EP'!$B$8,8),"TTT") = "So",
                     IF(ISNA(VLOOKUP(EDATE('Projektkostenkalkulation EP'!$B$8,8),Datenquellen!$F$7:$H$45,3,FALSE))," ",VLOOKUP(EDATE('Projektkostenkalkulation EP'!$B$8,8),Datenquellen!$F$7:$H$45,3,FALSE))="X"
                            ),
                    "X",
                    ""
            )</f>
        <v>X</v>
      </c>
      <c r="ER86" s="237" t="str">
        <f xml:space="preserve"> IF(TEXT((EDATE('Projektkostenkalkulation EP'!$B$8,8)+EQ$9),"MM")=TEXT((EDATE('Projektkostenkalkulation EP'!$B$8,8)+(EQ$9-1)),"MM"),
             IF(
                        OR(
                                    TEXT((EDATE('Projektkostenkalkulation EP'!$B$8,8)+EQ$9),"TTT") = "Sa",
                                    TEXT((EDATE('Projektkostenkalkulation EP'!$B$8,8)+EQ$9),"TTT") = "So",
                                    IF(ISNA(VLOOKUP(EDATE('Projektkostenkalkulation EP'!$B$8,8)+EQ$9,Datenquellen!$F$7:$H$45,3,FALSE))," ",VLOOKUP(EDATE('Projektkostenkalkulation EP'!$B$8,8)+EQ$9,Datenquellen!$F$7:$H$45,3,FALSE))="X"
                                    ),
                          "X",
                          ""
                          ),
               "X"
            )</f>
        <v/>
      </c>
      <c r="ES86" s="237" t="str">
        <f xml:space="preserve"> IF(TEXT((EDATE('Projektkostenkalkulation EP'!$B$8,8)+ER$9),"MM")=TEXT((EDATE('Projektkostenkalkulation EP'!$B$8,8)+(ER$9-1)),"MM"),
             IF(
                        OR(
                                    TEXT((EDATE('Projektkostenkalkulation EP'!$B$8,8)+ER$9),"TTT") = "Sa",
                                    TEXT((EDATE('Projektkostenkalkulation EP'!$B$8,8)+ER$9),"TTT") = "So",
                                    IF(ISNA(VLOOKUP(EDATE('Projektkostenkalkulation EP'!$B$8,8)+ER$9,Datenquellen!$F$7:$H$45,3,FALSE))," ",VLOOKUP(EDATE('Projektkostenkalkulation EP'!$B$8,8)+ER$9,Datenquellen!$F$7:$H$45,3,FALSE))="X"
                                    ),
                          "X",
                          ""
                          ),
               "X"
            )</f>
        <v/>
      </c>
      <c r="ET86" s="237" t="str">
        <f xml:space="preserve"> IF(TEXT((EDATE('Projektkostenkalkulation EP'!$B$8,8)+ES$9),"MM")=TEXT((EDATE('Projektkostenkalkulation EP'!$B$8,8)+(ES$9-1)),"MM"),
             IF(
                        OR(
                                    TEXT((EDATE('Projektkostenkalkulation EP'!$B$8,8)+ES$9),"TTT") = "Sa",
                                    TEXT((EDATE('Projektkostenkalkulation EP'!$B$8,8)+ES$9),"TTT") = "So",
                                    IF(ISNA(VLOOKUP(EDATE('Projektkostenkalkulation EP'!$B$8,8)+ES$9,Datenquellen!$F$7:$H$45,3,FALSE))," ",VLOOKUP(EDATE('Projektkostenkalkulation EP'!$B$8,8)+ES$9,Datenquellen!$F$7:$H$45,3,FALSE))="X"
                                    ),
                          "X",
                          ""
                          ),
               "X"
            )</f>
        <v/>
      </c>
      <c r="EU86" s="237" t="str">
        <f xml:space="preserve"> IF(TEXT((EDATE('Projektkostenkalkulation EP'!$B$8,8)+ET$9),"MM")=TEXT((EDATE('Projektkostenkalkulation EP'!$B$8,8)+(ET$9-1)),"MM"),
             IF(
                        OR(
                                    TEXT((EDATE('Projektkostenkalkulation EP'!$B$8,8)+ET$9),"TTT") = "Sa",
                                    TEXT((EDATE('Projektkostenkalkulation EP'!$B$8,8)+ET$9),"TTT") = "So",
                                    IF(ISNA(VLOOKUP(EDATE('Projektkostenkalkulation EP'!$B$8,8)+ET$9,Datenquellen!$F$7:$H$45,3,FALSE))," ",VLOOKUP(EDATE('Projektkostenkalkulation EP'!$B$8,8)+ET$9,Datenquellen!$F$7:$H$45,3,FALSE))="X"
                                    ),
                          "X",
                          ""
                          ),
               "X"
            )</f>
        <v/>
      </c>
      <c r="EV86" s="237" t="str">
        <f xml:space="preserve"> IF(TEXT((EDATE('Projektkostenkalkulation EP'!$B$8,8)+EU$9),"MM")=TEXT((EDATE('Projektkostenkalkulation EP'!$B$8,8)+(EU$9-1)),"MM"),
             IF(
                        OR(
                                    TEXT((EDATE('Projektkostenkalkulation EP'!$B$8,8)+EU$9),"TTT") = "Sa",
                                    TEXT((EDATE('Projektkostenkalkulation EP'!$B$8,8)+EU$9),"TTT") = "So",
                                    IF(ISNA(VLOOKUP(EDATE('Projektkostenkalkulation EP'!$B$8,8)+EU$9,Datenquellen!$F$7:$H$45,3,FALSE))," ",VLOOKUP(EDATE('Projektkostenkalkulation EP'!$B$8,8)+EU$9,Datenquellen!$F$7:$H$45,3,FALSE))="X"
                                    ),
                          "X",
                          ""
                          ),
               "X"
            )</f>
        <v/>
      </c>
      <c r="EW86" s="237" t="str">
        <f xml:space="preserve"> IF(TEXT((EDATE('Projektkostenkalkulation EP'!$B$8,8)+EV$9),"MM")=TEXT((EDATE('Projektkostenkalkulation EP'!$B$8,8)+(EV$9-1)),"MM"),
             IF(
                        OR(
                                    TEXT((EDATE('Projektkostenkalkulation EP'!$B$8,8)+EV$9),"TTT") = "Sa",
                                    TEXT((EDATE('Projektkostenkalkulation EP'!$B$8,8)+EV$9),"TTT") = "So",
                                    IF(ISNA(VLOOKUP(EDATE('Projektkostenkalkulation EP'!$B$8,8)+EV$9,Datenquellen!$F$7:$H$45,3,FALSE))," ",VLOOKUP(EDATE('Projektkostenkalkulation EP'!$B$8,8)+EV$9,Datenquellen!$F$7:$H$45,3,FALSE))="X"
                                    ),
                          "X",
                          ""
                          ),
               "X"
            )</f>
        <v>X</v>
      </c>
      <c r="EX86" s="237" t="str">
        <f xml:space="preserve"> IF(TEXT((EDATE('Projektkostenkalkulation EP'!$B$8,8)+EW$9),"MM")=TEXT((EDATE('Projektkostenkalkulation EP'!$B$8,8)+(EW$9-1)),"MM"),
             IF(
                        OR(
                                    TEXT((EDATE('Projektkostenkalkulation EP'!$B$8,8)+EW$9),"TTT") = "Sa",
                                    TEXT((EDATE('Projektkostenkalkulation EP'!$B$8,8)+EW$9),"TTT") = "So",
                                    IF(ISNA(VLOOKUP(EDATE('Projektkostenkalkulation EP'!$B$8,8)+EW$9,Datenquellen!$F$7:$H$45,3,FALSE))," ",VLOOKUP(EDATE('Projektkostenkalkulation EP'!$B$8,8)+EW$9,Datenquellen!$F$7:$H$45,3,FALSE))="X"
                                    ),
                          "X",
                          ""
                          ),
               "X"
            )</f>
        <v>X</v>
      </c>
      <c r="EY86" s="237" t="str">
        <f xml:space="preserve"> IF(TEXT((EDATE('Projektkostenkalkulation EP'!$B$8,8)+EX$9),"MM")=TEXT((EDATE('Projektkostenkalkulation EP'!$B$8,8)+(EX$9-1)),"MM"),
             IF(
                        OR(
                                    TEXT((EDATE('Projektkostenkalkulation EP'!$B$8,8)+EX$9),"TTT") = "Sa",
                                    TEXT((EDATE('Projektkostenkalkulation EP'!$B$8,8)+EX$9),"TTT") = "So",
                                    IF(ISNA(VLOOKUP(EDATE('Projektkostenkalkulation EP'!$B$8,8)+EX$9,Datenquellen!$F$7:$H$45,3,FALSE))," ",VLOOKUP(EDATE('Projektkostenkalkulation EP'!$B$8,8)+EX$9,Datenquellen!$F$7:$H$45,3,FALSE))="X"
                                    ),
                          "X",
                          ""
                          ),
               "X"
            )</f>
        <v/>
      </c>
      <c r="EZ86" s="237" t="str">
        <f xml:space="preserve"> IF(TEXT((EDATE('Projektkostenkalkulation EP'!$B$8,8)+EY$9),"MM")=TEXT((EDATE('Projektkostenkalkulation EP'!$B$8,8)+(EY$9-1)),"MM"),
             IF(
                        OR(
                                    TEXT((EDATE('Projektkostenkalkulation EP'!$B$8,8)+EY$9),"TTT") = "Sa",
                                    TEXT((EDATE('Projektkostenkalkulation EP'!$B$8,8)+EY$9),"TTT") = "So",
                                    IF(ISNA(VLOOKUP(EDATE('Projektkostenkalkulation EP'!$B$8,8)+EY$9,Datenquellen!$F$7:$H$45,3,FALSE))," ",VLOOKUP(EDATE('Projektkostenkalkulation EP'!$B$8,8)+EY$9,Datenquellen!$F$7:$H$45,3,FALSE))="X"
                                    ),
                          "X",
                          ""
                          ),
               "X"
            )</f>
        <v/>
      </c>
      <c r="FA86" s="237" t="str">
        <f xml:space="preserve"> IF(TEXT((EDATE('Projektkostenkalkulation EP'!$B$8,8)+EZ$9),"MM")=TEXT((EDATE('Projektkostenkalkulation EP'!$B$8,8)+(EZ$9-1)),"MM"),
             IF(
                        OR(
                                    TEXT((EDATE('Projektkostenkalkulation EP'!$B$8,8)+EZ$9),"TTT") = "Sa",
                                    TEXT((EDATE('Projektkostenkalkulation EP'!$B$8,8)+EZ$9),"TTT") = "So",
                                    IF(ISNA(VLOOKUP(EDATE('Projektkostenkalkulation EP'!$B$8,8)+EZ$9,Datenquellen!$F$7:$H$45,3,FALSE))," ",VLOOKUP(EDATE('Projektkostenkalkulation EP'!$B$8,8)+EZ$9,Datenquellen!$F$7:$H$45,3,FALSE))="X"
                                    ),
                          "X",
                          ""
                          ),
               "X"
            )</f>
        <v/>
      </c>
      <c r="FB86" s="237" t="str">
        <f xml:space="preserve"> IF(TEXT((EDATE('Projektkostenkalkulation EP'!$B$8,8)+FA$9),"MM")=TEXT((EDATE('Projektkostenkalkulation EP'!$B$8,8)+(FA$9-1)),"MM"),
             IF(
                        OR(
                                    TEXT((EDATE('Projektkostenkalkulation EP'!$B$8,8)+FA$9),"TTT") = "Sa",
                                    TEXT((EDATE('Projektkostenkalkulation EP'!$B$8,8)+FA$9),"TTT") = "So",
                                    IF(ISNA(VLOOKUP(EDATE('Projektkostenkalkulation EP'!$B$8,8)+FA$9,Datenquellen!$F$7:$H$45,3,FALSE))," ",VLOOKUP(EDATE('Projektkostenkalkulation EP'!$B$8,8)+FA$9,Datenquellen!$F$7:$H$45,3,FALSE))="X"
                                    ),
                          "X",
                          ""
                          ),
               "X"
            )</f>
        <v/>
      </c>
      <c r="FC86" s="237" t="str">
        <f xml:space="preserve"> IF(TEXT((EDATE('Projektkostenkalkulation EP'!$B$8,8)+FB$9),"MM")=TEXT((EDATE('Projektkostenkalkulation EP'!$B$8,8)+(FB$9-1)),"MM"),
             IF(
                        OR(
                                    TEXT((EDATE('Projektkostenkalkulation EP'!$B$8,8)+FB$9),"TTT") = "Sa",
                                    TEXT((EDATE('Projektkostenkalkulation EP'!$B$8,8)+FB$9),"TTT") = "So",
                                    IF(ISNA(VLOOKUP(EDATE('Projektkostenkalkulation EP'!$B$8,8)+FB$9,Datenquellen!$F$7:$H$45,3,FALSE))," ",VLOOKUP(EDATE('Projektkostenkalkulation EP'!$B$8,8)+FB$9,Datenquellen!$F$7:$H$45,3,FALSE))="X"
                                    ),
                          "X",
                          ""
                          ),
               "X"
            )</f>
        <v/>
      </c>
      <c r="FD86" s="237" t="str">
        <f xml:space="preserve"> IF(TEXT((EDATE('Projektkostenkalkulation EP'!$B$8,8)+FC$9),"MM")=TEXT((EDATE('Projektkostenkalkulation EP'!$B$8,8)+(FC$9-1)),"MM"),
             IF(
                        OR(
                                    TEXT((EDATE('Projektkostenkalkulation EP'!$B$8,8)+FC$9),"TTT") = "Sa",
                                    TEXT((EDATE('Projektkostenkalkulation EP'!$B$8,8)+FC$9),"TTT") = "So",
                                    IF(ISNA(VLOOKUP(EDATE('Projektkostenkalkulation EP'!$B$8,8)+FC$9,Datenquellen!$F$7:$H$45,3,FALSE))," ",VLOOKUP(EDATE('Projektkostenkalkulation EP'!$B$8,8)+FC$9,Datenquellen!$F$7:$H$45,3,FALSE))="X"
                                    ),
                          "X",
                          ""
                          ),
               "X"
            )</f>
        <v>X</v>
      </c>
      <c r="FE86" s="237" t="str">
        <f xml:space="preserve"> IF(TEXT((EDATE('Projektkostenkalkulation EP'!$B$8,8)+FD$9),"MM")=TEXT((EDATE('Projektkostenkalkulation EP'!$B$8,8)+(FD$9-1)),"MM"),
             IF(
                        OR(
                                    TEXT((EDATE('Projektkostenkalkulation EP'!$B$8,8)+FD$9),"TTT") = "Sa",
                                    TEXT((EDATE('Projektkostenkalkulation EP'!$B$8,8)+FD$9),"TTT") = "So",
                                    IF(ISNA(VLOOKUP(EDATE('Projektkostenkalkulation EP'!$B$8,8)+FD$9,Datenquellen!$F$7:$H$45,3,FALSE))," ",VLOOKUP(EDATE('Projektkostenkalkulation EP'!$B$8,8)+FD$9,Datenquellen!$F$7:$H$45,3,FALSE))="X"
                                    ),
                          "X",
                          ""
                          ),
               "X"
            )</f>
        <v>X</v>
      </c>
      <c r="FF86" s="237" t="str">
        <f xml:space="preserve"> IF(TEXT((EDATE('Projektkostenkalkulation EP'!$B$8,8)+FE$9),"MM")=TEXT((EDATE('Projektkostenkalkulation EP'!$B$8,8)+(FE$9-1)),"MM"),
             IF(
                        OR(
                                    TEXT((EDATE('Projektkostenkalkulation EP'!$B$8,8)+FE$9),"TTT") = "Sa",
                                    TEXT((EDATE('Projektkostenkalkulation EP'!$B$8,8)+FE$9),"TTT") = "So",
                                    IF(ISNA(VLOOKUP(EDATE('Projektkostenkalkulation EP'!$B$8,8)+FE$9,Datenquellen!$F$7:$H$45,3,FALSE))," ",VLOOKUP(EDATE('Projektkostenkalkulation EP'!$B$8,8)+FE$9,Datenquellen!$F$7:$H$45,3,FALSE))="X"
                                    ),
                          "X",
                          ""
                          ),
               "X"
            )</f>
        <v/>
      </c>
      <c r="FG86" s="237" t="str">
        <f xml:space="preserve"> IF(TEXT((EDATE('Projektkostenkalkulation EP'!$B$8,8)+FF$9),"MM")=TEXT((EDATE('Projektkostenkalkulation EP'!$B$8,8)+(FF$9-1)),"MM"),
             IF(
                        OR(
                                    TEXT((EDATE('Projektkostenkalkulation EP'!$B$8,8)+FF$9),"TTT") = "Sa",
                                    TEXT((EDATE('Projektkostenkalkulation EP'!$B$8,8)+FF$9),"TTT") = "So",
                                    IF(ISNA(VLOOKUP(EDATE('Projektkostenkalkulation EP'!$B$8,8)+FF$9,Datenquellen!$F$7:$H$45,3,FALSE))," ",VLOOKUP(EDATE('Projektkostenkalkulation EP'!$B$8,8)+FF$9,Datenquellen!$F$7:$H$45,3,FALSE))="X"
                                    ),
                          "X",
                          ""
                          ),
               "X"
            )</f>
        <v/>
      </c>
      <c r="FH86" s="237" t="str">
        <f xml:space="preserve"> IF(TEXT((EDATE('Projektkostenkalkulation EP'!$B$8,8)+FG$9),"MM")=TEXT((EDATE('Projektkostenkalkulation EP'!$B$8,8)+(FG$9-1)),"MM"),
             IF(
                        OR(
                                    TEXT((EDATE('Projektkostenkalkulation EP'!$B$8,8)+FG$9),"TTT") = "Sa",
                                    TEXT((EDATE('Projektkostenkalkulation EP'!$B$8,8)+FG$9),"TTT") = "So",
                                    IF(ISNA(VLOOKUP(EDATE('Projektkostenkalkulation EP'!$B$8,8)+FG$9,Datenquellen!$F$7:$H$45,3,FALSE))," ",VLOOKUP(EDATE('Projektkostenkalkulation EP'!$B$8,8)+FG$9,Datenquellen!$F$7:$H$45,3,FALSE))="X"
                                    ),
                          "X",
                          ""
                          ),
               "X"
            )</f>
        <v/>
      </c>
      <c r="FI86" s="237" t="str">
        <f xml:space="preserve"> IF(TEXT((EDATE('Projektkostenkalkulation EP'!$B$8,8)+FH$9),"MM")=TEXT((EDATE('Projektkostenkalkulation EP'!$B$8,8)+(FH$9-1)),"MM"),
             IF(
                        OR(
                                    TEXT((EDATE('Projektkostenkalkulation EP'!$B$8,8)+FH$9),"TTT") = "Sa",
                                    TEXT((EDATE('Projektkostenkalkulation EP'!$B$8,8)+FH$9),"TTT") = "So",
                                    IF(ISNA(VLOOKUP(EDATE('Projektkostenkalkulation EP'!$B$8,8)+FH$9,Datenquellen!$F$7:$H$45,3,FALSE))," ",VLOOKUP(EDATE('Projektkostenkalkulation EP'!$B$8,8)+FH$9,Datenquellen!$F$7:$H$45,3,FALSE))="X"
                                    ),
                          "X",
                          ""
                          ),
               "X"
            )</f>
        <v/>
      </c>
      <c r="FJ86" s="237" t="str">
        <f xml:space="preserve"> IF(TEXT((EDATE('Projektkostenkalkulation EP'!$B$8,8)+FI$9),"MM")=TEXT((EDATE('Projektkostenkalkulation EP'!$B$8,8)+(FI$9-1)),"MM"),
             IF(
                        OR(
                                    TEXT((EDATE('Projektkostenkalkulation EP'!$B$8,8)+FI$9),"TTT") = "Sa",
                                    TEXT((EDATE('Projektkostenkalkulation EP'!$B$8,8)+FI$9),"TTT") = "So",
                                    IF(ISNA(VLOOKUP(EDATE('Projektkostenkalkulation EP'!$B$8,8)+FI$9,Datenquellen!$F$7:$H$45,3,FALSE))," ",VLOOKUP(EDATE('Projektkostenkalkulation EP'!$B$8,8)+FI$9,Datenquellen!$F$7:$H$45,3,FALSE))="X"
                                    ),
                          "X",
                          ""
                          ),
               "X"
            )</f>
        <v/>
      </c>
      <c r="FK86" s="237" t="str">
        <f xml:space="preserve"> IF(TEXT((EDATE('Projektkostenkalkulation EP'!$B$8,8)+FJ$9),"MM")=TEXT((EDATE('Projektkostenkalkulation EP'!$B$8,8)+(FJ$9-1)),"MM"),
             IF(
                        OR(
                                    TEXT((EDATE('Projektkostenkalkulation EP'!$B$8,8)+FJ$9),"TTT") = "Sa",
                                    TEXT((EDATE('Projektkostenkalkulation EP'!$B$8,8)+FJ$9),"TTT") = "So",
                                    IF(ISNA(VLOOKUP(EDATE('Projektkostenkalkulation EP'!$B$8,8)+FJ$9,Datenquellen!$F$7:$H$45,3,FALSE))," ",VLOOKUP(EDATE('Projektkostenkalkulation EP'!$B$8,8)+FJ$9,Datenquellen!$F$7:$H$45,3,FALSE))="X"
                                    ),
                          "X",
                          ""
                          ),
               "X"
            )</f>
        <v>X</v>
      </c>
      <c r="FL86" s="237" t="str">
        <f xml:space="preserve"> IF(TEXT((EDATE('Projektkostenkalkulation EP'!$B$8,8)+FK$9),"MM")=TEXT((EDATE('Projektkostenkalkulation EP'!$B$8,8)+(FK$9-1)),"MM"),
             IF(
                        OR(
                                    TEXT((EDATE('Projektkostenkalkulation EP'!$B$8,8)+FK$9),"TTT") = "Sa",
                                    TEXT((EDATE('Projektkostenkalkulation EP'!$B$8,8)+FK$9),"TTT") = "So",
                                    IF(ISNA(VLOOKUP(EDATE('Projektkostenkalkulation EP'!$B$8,8)+FK$9,Datenquellen!$F$7:$H$45,3,FALSE))," ",VLOOKUP(EDATE('Projektkostenkalkulation EP'!$B$8,8)+FK$9,Datenquellen!$F$7:$H$45,3,FALSE))="X"
                                    ),
                          "X",
                          ""
                          ),
               "X"
            )</f>
        <v>X</v>
      </c>
      <c r="FM86" s="237" t="str">
        <f xml:space="preserve"> IF(TEXT((EDATE('Projektkostenkalkulation EP'!$B$8,8)+FL$9),"MM")=TEXT((EDATE('Projektkostenkalkulation EP'!$B$8,8)+(FL$9-1)),"MM"),
             IF(
                        OR(
                                    TEXT((EDATE('Projektkostenkalkulation EP'!$B$8,8)+FL$9),"TTT") = "Sa",
                                    TEXT((EDATE('Projektkostenkalkulation EP'!$B$8,8)+FL$9),"TTT") = "So",
                                    IF(ISNA(VLOOKUP(EDATE('Projektkostenkalkulation EP'!$B$8,8)+FL$9,Datenquellen!$F$7:$H$45,3,FALSE))," ",VLOOKUP(EDATE('Projektkostenkalkulation EP'!$B$8,8)+FL$9,Datenquellen!$F$7:$H$45,3,FALSE))="X"
                                    ),
                          "X",
                          ""
                          ),
               "X"
            )</f>
        <v/>
      </c>
      <c r="FN86" s="237" t="str">
        <f xml:space="preserve"> IF(TEXT((EDATE('Projektkostenkalkulation EP'!$B$8,8)+FM$9),"MM")=TEXT((EDATE('Projektkostenkalkulation EP'!$B$8,8)+(FM$9-1)),"MM"),
             IF(
                        OR(
                                    TEXT((EDATE('Projektkostenkalkulation EP'!$B$8,8)+FM$9),"TTT") = "Sa",
                                    TEXT((EDATE('Projektkostenkalkulation EP'!$B$8,8)+FM$9),"TTT") = "So",
                                    IF(ISNA(VLOOKUP(EDATE('Projektkostenkalkulation EP'!$B$8,8)+FM$9,Datenquellen!$F$7:$H$45,3,FALSE))," ",VLOOKUP(EDATE('Projektkostenkalkulation EP'!$B$8,8)+FM$9,Datenquellen!$F$7:$H$45,3,FALSE))="X"
                                    ),
                          "X",
                          ""
                          ),
               "X"
            )</f>
        <v/>
      </c>
      <c r="FO86" s="237" t="str">
        <f xml:space="preserve"> IF(TEXT((EDATE('Projektkostenkalkulation EP'!$B$8,8)+FN$9),"MM")=TEXT((EDATE('Projektkostenkalkulation EP'!$B$8,8)+(FN$9-1)),"MM"),
             IF(
                        OR(
                                    TEXT((EDATE('Projektkostenkalkulation EP'!$B$8,8)+FN$9),"TTT") = "Sa",
                                    TEXT((EDATE('Projektkostenkalkulation EP'!$B$8,8)+FN$9),"TTT") = "So",
                                    IF(ISNA(VLOOKUP(EDATE('Projektkostenkalkulation EP'!$B$8,8)+FN$9,Datenquellen!$F$7:$H$45,3,FALSE))," ",VLOOKUP(EDATE('Projektkostenkalkulation EP'!$B$8,8)+FN$9,Datenquellen!$F$7:$H$45,3,FALSE))="X"
                                    ),
                          "X",
                          ""
                          ),
               "X"
            )</f>
        <v/>
      </c>
      <c r="FP86" s="237" t="str">
        <f xml:space="preserve"> IF(TEXT((EDATE('Projektkostenkalkulation EP'!$B$8,8)+FO$9),"MM")=TEXT((EDATE('Projektkostenkalkulation EP'!$B$8,8)+(FO$9-1)),"MM"),
             IF(
                        OR(
                                    TEXT((EDATE('Projektkostenkalkulation EP'!$B$8,8)+FO$9),"TTT") = "Sa",
                                    TEXT((EDATE('Projektkostenkalkulation EP'!$B$8,8)+FO$9),"TTT") = "So",
                                    IF(ISNA(VLOOKUP(EDATE('Projektkostenkalkulation EP'!$B$8,8)+FO$9,Datenquellen!$F$7:$H$45,3,FALSE))," ",VLOOKUP(EDATE('Projektkostenkalkulation EP'!$B$8,8)+FO$9,Datenquellen!$F$7:$H$45,3,FALSE))="X"
                                    ),
                          "X",
                          ""
                          ),
               "X"
            )</f>
        <v/>
      </c>
      <c r="FQ86" s="237" t="str">
        <f xml:space="preserve"> IF(TEXT((EDATE('Projektkostenkalkulation EP'!$B$8,8)+FP$9),"MM")=TEXT((EDATE('Projektkostenkalkulation EP'!$B$8,8)+(FP$9-1)),"MM"),
             IF(
                        OR(
                                    TEXT((EDATE('Projektkostenkalkulation EP'!$B$8,8)+FP$9),"TTT") = "Sa",
                                    TEXT((EDATE('Projektkostenkalkulation EP'!$B$8,8)+FP$9),"TTT") = "So",
                                    IF(ISNA(VLOOKUP(EDATE('Projektkostenkalkulation EP'!$B$8,8)+FP$9,Datenquellen!$F$7:$H$45,3,FALSE))," ",VLOOKUP(EDATE('Projektkostenkalkulation EP'!$B$8,8)+FP$9,Datenquellen!$F$7:$H$45,3,FALSE))="X"
                                    ),
                          "X",
                          ""
                          ),
               "X"
            )</f>
        <v/>
      </c>
      <c r="FR86" s="237" t="str">
        <f xml:space="preserve"> IF(TEXT((EDATE('Projektkostenkalkulation EP'!$B$8,8)+FQ$9),"MM")=TEXT((EDATE('Projektkostenkalkulation EP'!$B$8,8)+(FQ$9-1)),"MM"),
             IF(
                        OR(
                                    TEXT((EDATE('Projektkostenkalkulation EP'!$B$8,8)+FQ$9),"TTT") = "Sa",
                                    TEXT((EDATE('Projektkostenkalkulation EP'!$B$8,8)+FQ$9),"TTT") = "So",
                                    IF(ISNA(VLOOKUP(EDATE('Projektkostenkalkulation EP'!$B$8,8)+FQ$9,Datenquellen!$F$7:$H$45,3,FALSE))," ",VLOOKUP(EDATE('Projektkostenkalkulation EP'!$B$8,8)+FQ$9,Datenquellen!$F$7:$H$45,3,FALSE))="X"
                                    ),
                          "X",
                          ""
                          ),
               "X"
            )</f>
        <v>X</v>
      </c>
      <c r="FS86" s="237" t="str">
        <f xml:space="preserve"> IF(TEXT((EDATE('Projektkostenkalkulation EP'!$B$8,8)+FR$9),"MM")=TEXT((EDATE('Projektkostenkalkulation EP'!$B$8,8)+(FR$9-1)),"MM"),
             IF(
                        OR(
                                    TEXT((EDATE('Projektkostenkalkulation EP'!$B$8,8)+FR$9),"TTT") = "Sa",
                                    TEXT((EDATE('Projektkostenkalkulation EP'!$B$8,8)+FR$9),"TTT") = "So",
                                    IF(ISNA(VLOOKUP(EDATE('Projektkostenkalkulation EP'!$B$8,8)+FR$9,Datenquellen!$F$7:$H$45,3,FALSE))," ",VLOOKUP(EDATE('Projektkostenkalkulation EP'!$B$8,8)+FR$9,Datenquellen!$F$7:$H$45,3,FALSE))="X"
                                    ),
                          "X",
                          ""
                          ),
               "X"
            )</f>
        <v>X</v>
      </c>
      <c r="FT86" s="237" t="str">
        <f xml:space="preserve"> IF(TEXT((EDATE('Projektkostenkalkulation EP'!$B$8,8)+FS$9),"MM")=TEXT((EDATE('Projektkostenkalkulation EP'!$B$8,8)+(FS$9-1)),"MM"),
             IF(
                        OR(
                                    TEXT((EDATE('Projektkostenkalkulation EP'!$B$8,8)+FS$9),"TTT") = "Sa",
                                    TEXT((EDATE('Projektkostenkalkulation EP'!$B$8,8)+FS$9),"TTT") = "So",
                                    IF(ISNA(VLOOKUP(EDATE('Projektkostenkalkulation EP'!$B$8,8)+FS$9,Datenquellen!$F$7:$H$45,3,FALSE))," ",VLOOKUP(EDATE('Projektkostenkalkulation EP'!$B$8,8)+FS$9,Datenquellen!$F$7:$H$45,3,FALSE))="X"
                                    ),
                          "X",
                          ""
                          ),
               "X"
            )</f>
        <v/>
      </c>
      <c r="FU86" s="238" t="str">
        <f xml:space="preserve"> IF(TEXT((EDATE('Projektkostenkalkulation EP'!$B$8,8)+FT$9),"MM")=TEXT((EDATE('Projektkostenkalkulation EP'!$B$8,8)+(FT$9-1)),"MM"),
             IF(
                        OR(
                                    TEXT((EDATE('Projektkostenkalkulation EP'!$B$8,8)+FT$9),"TTT") = "Sa",
                                    TEXT((EDATE('Projektkostenkalkulation EP'!$B$8,8)+FT$9),"TTT") = "So",
                                    IF(ISNA(VLOOKUP(EDATE('Projektkostenkalkulation EP'!$B$8,8)+FT$9,Datenquellen!$F$7:$H$45,3,FALSE))," ",VLOOKUP(EDATE('Projektkostenkalkulation EP'!$B$8,8)+FT$9,Datenquellen!$F$7:$H$45,3,FALSE))="X"
                                    ),
                          "X",
                          ""
                          ),
               "X"
            )</f>
        <v>X</v>
      </c>
      <c r="FV86" s="239"/>
      <c r="FW86" s="240"/>
      <c r="FX86" s="241" t="s">
        <v>67</v>
      </c>
      <c r="FY86" s="474"/>
      <c r="FZ86" s="236"/>
      <c r="GA86" s="237" t="str">
        <f>IF(
            OR(
                     TEXT(EDATE('Projektkostenkalkulation EP'!$B$8,8),"TTT") = "Sa",
                     TEXT(EDATE('Projektkostenkalkulation EP'!$B$8,8),"TTT") = "So",
                     IF(ISNA(VLOOKUP(EDATE('Projektkostenkalkulation EP'!$B$8,8),Datenquellen!$F$7:$H$45,3,FALSE))," ",VLOOKUP(EDATE('Projektkostenkalkulation EP'!$B$8,8),Datenquellen!$F$7:$H$45,3,FALSE))="X"
                            ),
                    "X",
                    ""
            )</f>
        <v>X</v>
      </c>
      <c r="GB86" s="237" t="str">
        <f xml:space="preserve"> IF(TEXT((EDATE('Projektkostenkalkulation EP'!$B$8,8)+GA$9),"MM")=TEXT((EDATE('Projektkostenkalkulation EP'!$B$8,8)+(GA$9-1)),"MM"),
             IF(
                        OR(
                                    TEXT((EDATE('Projektkostenkalkulation EP'!$B$8,8)+GA$9),"TTT") = "Sa",
                                    TEXT((EDATE('Projektkostenkalkulation EP'!$B$8,8)+GA$9),"TTT") = "So",
                                    IF(ISNA(VLOOKUP(EDATE('Projektkostenkalkulation EP'!$B$8,8)+GA$9,Datenquellen!$F$7:$H$45,3,FALSE))," ",VLOOKUP(EDATE('Projektkostenkalkulation EP'!$B$8,8)+GA$9,Datenquellen!$F$7:$H$45,3,FALSE))="X"
                                    ),
                          "X",
                          ""
                          ),
               "X"
            )</f>
        <v/>
      </c>
      <c r="GC86" s="237" t="str">
        <f xml:space="preserve"> IF(TEXT((EDATE('Projektkostenkalkulation EP'!$B$8,8)+GB$9),"MM")=TEXT((EDATE('Projektkostenkalkulation EP'!$B$8,8)+(GB$9-1)),"MM"),
             IF(
                        OR(
                                    TEXT((EDATE('Projektkostenkalkulation EP'!$B$8,8)+GB$9),"TTT") = "Sa",
                                    TEXT((EDATE('Projektkostenkalkulation EP'!$B$8,8)+GB$9),"TTT") = "So",
                                    IF(ISNA(VLOOKUP(EDATE('Projektkostenkalkulation EP'!$B$8,8)+GB$9,Datenquellen!$F$7:$H$45,3,FALSE))," ",VLOOKUP(EDATE('Projektkostenkalkulation EP'!$B$8,8)+GB$9,Datenquellen!$F$7:$H$45,3,FALSE))="X"
                                    ),
                          "X",
                          ""
                          ),
               "X"
            )</f>
        <v/>
      </c>
      <c r="GD86" s="237" t="str">
        <f xml:space="preserve"> IF(TEXT((EDATE('Projektkostenkalkulation EP'!$B$8,8)+GC$9),"MM")=TEXT((EDATE('Projektkostenkalkulation EP'!$B$8,8)+(GC$9-1)),"MM"),
             IF(
                        OR(
                                    TEXT((EDATE('Projektkostenkalkulation EP'!$B$8,8)+GC$9),"TTT") = "Sa",
                                    TEXT((EDATE('Projektkostenkalkulation EP'!$B$8,8)+GC$9),"TTT") = "So",
                                    IF(ISNA(VLOOKUP(EDATE('Projektkostenkalkulation EP'!$B$8,8)+GC$9,Datenquellen!$F$7:$H$45,3,FALSE))," ",VLOOKUP(EDATE('Projektkostenkalkulation EP'!$B$8,8)+GC$9,Datenquellen!$F$7:$H$45,3,FALSE))="X"
                                    ),
                          "X",
                          ""
                          ),
               "X"
            )</f>
        <v/>
      </c>
      <c r="GE86" s="237" t="str">
        <f xml:space="preserve"> IF(TEXT((EDATE('Projektkostenkalkulation EP'!$B$8,8)+GD$9),"MM")=TEXT((EDATE('Projektkostenkalkulation EP'!$B$8,8)+(GD$9-1)),"MM"),
             IF(
                        OR(
                                    TEXT((EDATE('Projektkostenkalkulation EP'!$B$8,8)+GD$9),"TTT") = "Sa",
                                    TEXT((EDATE('Projektkostenkalkulation EP'!$B$8,8)+GD$9),"TTT") = "So",
                                    IF(ISNA(VLOOKUP(EDATE('Projektkostenkalkulation EP'!$B$8,8)+GD$9,Datenquellen!$F$7:$H$45,3,FALSE))," ",VLOOKUP(EDATE('Projektkostenkalkulation EP'!$B$8,8)+GD$9,Datenquellen!$F$7:$H$45,3,FALSE))="X"
                                    ),
                          "X",
                          ""
                          ),
               "X"
            )</f>
        <v/>
      </c>
      <c r="GF86" s="237" t="str">
        <f xml:space="preserve"> IF(TEXT((EDATE('Projektkostenkalkulation EP'!$B$8,8)+GE$9),"MM")=TEXT((EDATE('Projektkostenkalkulation EP'!$B$8,8)+(GE$9-1)),"MM"),
             IF(
                        OR(
                                    TEXT((EDATE('Projektkostenkalkulation EP'!$B$8,8)+GE$9),"TTT") = "Sa",
                                    TEXT((EDATE('Projektkostenkalkulation EP'!$B$8,8)+GE$9),"TTT") = "So",
                                    IF(ISNA(VLOOKUP(EDATE('Projektkostenkalkulation EP'!$B$8,8)+GE$9,Datenquellen!$F$7:$H$45,3,FALSE))," ",VLOOKUP(EDATE('Projektkostenkalkulation EP'!$B$8,8)+GE$9,Datenquellen!$F$7:$H$45,3,FALSE))="X"
                                    ),
                          "X",
                          ""
                          ),
               "X"
            )</f>
        <v/>
      </c>
      <c r="GG86" s="237" t="str">
        <f xml:space="preserve"> IF(TEXT((EDATE('Projektkostenkalkulation EP'!$B$8,8)+GF$9),"MM")=TEXT((EDATE('Projektkostenkalkulation EP'!$B$8,8)+(GF$9-1)),"MM"),
             IF(
                        OR(
                                    TEXT((EDATE('Projektkostenkalkulation EP'!$B$8,8)+GF$9),"TTT") = "Sa",
                                    TEXT((EDATE('Projektkostenkalkulation EP'!$B$8,8)+GF$9),"TTT") = "So",
                                    IF(ISNA(VLOOKUP(EDATE('Projektkostenkalkulation EP'!$B$8,8)+GF$9,Datenquellen!$F$7:$H$45,3,FALSE))," ",VLOOKUP(EDATE('Projektkostenkalkulation EP'!$B$8,8)+GF$9,Datenquellen!$F$7:$H$45,3,FALSE))="X"
                                    ),
                          "X",
                          ""
                          ),
               "X"
            )</f>
        <v>X</v>
      </c>
      <c r="GH86" s="237" t="str">
        <f xml:space="preserve"> IF(TEXT((EDATE('Projektkostenkalkulation EP'!$B$8,8)+GG$9),"MM")=TEXT((EDATE('Projektkostenkalkulation EP'!$B$8,8)+(GG$9-1)),"MM"),
             IF(
                        OR(
                                    TEXT((EDATE('Projektkostenkalkulation EP'!$B$8,8)+GG$9),"TTT") = "Sa",
                                    TEXT((EDATE('Projektkostenkalkulation EP'!$B$8,8)+GG$9),"TTT") = "So",
                                    IF(ISNA(VLOOKUP(EDATE('Projektkostenkalkulation EP'!$B$8,8)+GG$9,Datenquellen!$F$7:$H$45,3,FALSE))," ",VLOOKUP(EDATE('Projektkostenkalkulation EP'!$B$8,8)+GG$9,Datenquellen!$F$7:$H$45,3,FALSE))="X"
                                    ),
                          "X",
                          ""
                          ),
               "X"
            )</f>
        <v>X</v>
      </c>
      <c r="GI86" s="237" t="str">
        <f xml:space="preserve"> IF(TEXT((EDATE('Projektkostenkalkulation EP'!$B$8,8)+GH$9),"MM")=TEXT((EDATE('Projektkostenkalkulation EP'!$B$8,8)+(GH$9-1)),"MM"),
             IF(
                        OR(
                                    TEXT((EDATE('Projektkostenkalkulation EP'!$B$8,8)+GH$9),"TTT") = "Sa",
                                    TEXT((EDATE('Projektkostenkalkulation EP'!$B$8,8)+GH$9),"TTT") = "So",
                                    IF(ISNA(VLOOKUP(EDATE('Projektkostenkalkulation EP'!$B$8,8)+GH$9,Datenquellen!$F$7:$H$45,3,FALSE))," ",VLOOKUP(EDATE('Projektkostenkalkulation EP'!$B$8,8)+GH$9,Datenquellen!$F$7:$H$45,3,FALSE))="X"
                                    ),
                          "X",
                          ""
                          ),
               "X"
            )</f>
        <v/>
      </c>
      <c r="GJ86" s="237" t="str">
        <f xml:space="preserve"> IF(TEXT((EDATE('Projektkostenkalkulation EP'!$B$8,8)+GI$9),"MM")=TEXT((EDATE('Projektkostenkalkulation EP'!$B$8,8)+(GI$9-1)),"MM"),
             IF(
                        OR(
                                    TEXT((EDATE('Projektkostenkalkulation EP'!$B$8,8)+GI$9),"TTT") = "Sa",
                                    TEXT((EDATE('Projektkostenkalkulation EP'!$B$8,8)+GI$9),"TTT") = "So",
                                    IF(ISNA(VLOOKUP(EDATE('Projektkostenkalkulation EP'!$B$8,8)+GI$9,Datenquellen!$F$7:$H$45,3,FALSE))," ",VLOOKUP(EDATE('Projektkostenkalkulation EP'!$B$8,8)+GI$9,Datenquellen!$F$7:$H$45,3,FALSE))="X"
                                    ),
                          "X",
                          ""
                          ),
               "X"
            )</f>
        <v/>
      </c>
      <c r="GK86" s="237" t="str">
        <f xml:space="preserve"> IF(TEXT((EDATE('Projektkostenkalkulation EP'!$B$8,8)+GJ$9),"MM")=TEXT((EDATE('Projektkostenkalkulation EP'!$B$8,8)+(GJ$9-1)),"MM"),
             IF(
                        OR(
                                    TEXT((EDATE('Projektkostenkalkulation EP'!$B$8,8)+GJ$9),"TTT") = "Sa",
                                    TEXT((EDATE('Projektkostenkalkulation EP'!$B$8,8)+GJ$9),"TTT") = "So",
                                    IF(ISNA(VLOOKUP(EDATE('Projektkostenkalkulation EP'!$B$8,8)+GJ$9,Datenquellen!$F$7:$H$45,3,FALSE))," ",VLOOKUP(EDATE('Projektkostenkalkulation EP'!$B$8,8)+GJ$9,Datenquellen!$F$7:$H$45,3,FALSE))="X"
                                    ),
                          "X",
                          ""
                          ),
               "X"
            )</f>
        <v/>
      </c>
      <c r="GL86" s="237" t="str">
        <f xml:space="preserve"> IF(TEXT((EDATE('Projektkostenkalkulation EP'!$B$8,8)+GK$9),"MM")=TEXT((EDATE('Projektkostenkalkulation EP'!$B$8,8)+(GK$9-1)),"MM"),
             IF(
                        OR(
                                    TEXT((EDATE('Projektkostenkalkulation EP'!$B$8,8)+GK$9),"TTT") = "Sa",
                                    TEXT((EDATE('Projektkostenkalkulation EP'!$B$8,8)+GK$9),"TTT") = "So",
                                    IF(ISNA(VLOOKUP(EDATE('Projektkostenkalkulation EP'!$B$8,8)+GK$9,Datenquellen!$F$7:$H$45,3,FALSE))," ",VLOOKUP(EDATE('Projektkostenkalkulation EP'!$B$8,8)+GK$9,Datenquellen!$F$7:$H$45,3,FALSE))="X"
                                    ),
                          "X",
                          ""
                          ),
               "X"
            )</f>
        <v/>
      </c>
      <c r="GM86" s="237" t="str">
        <f xml:space="preserve"> IF(TEXT((EDATE('Projektkostenkalkulation EP'!$B$8,8)+GL$9),"MM")=TEXT((EDATE('Projektkostenkalkulation EP'!$B$8,8)+(GL$9-1)),"MM"),
             IF(
                        OR(
                                    TEXT((EDATE('Projektkostenkalkulation EP'!$B$8,8)+GL$9),"TTT") = "Sa",
                                    TEXT((EDATE('Projektkostenkalkulation EP'!$B$8,8)+GL$9),"TTT") = "So",
                                    IF(ISNA(VLOOKUP(EDATE('Projektkostenkalkulation EP'!$B$8,8)+GL$9,Datenquellen!$F$7:$H$45,3,FALSE))," ",VLOOKUP(EDATE('Projektkostenkalkulation EP'!$B$8,8)+GL$9,Datenquellen!$F$7:$H$45,3,FALSE))="X"
                                    ),
                          "X",
                          ""
                          ),
               "X"
            )</f>
        <v/>
      </c>
      <c r="GN86" s="237" t="str">
        <f xml:space="preserve"> IF(TEXT((EDATE('Projektkostenkalkulation EP'!$B$8,8)+GM$9),"MM")=TEXT((EDATE('Projektkostenkalkulation EP'!$B$8,8)+(GM$9-1)),"MM"),
             IF(
                        OR(
                                    TEXT((EDATE('Projektkostenkalkulation EP'!$B$8,8)+GM$9),"TTT") = "Sa",
                                    TEXT((EDATE('Projektkostenkalkulation EP'!$B$8,8)+GM$9),"TTT") = "So",
                                    IF(ISNA(VLOOKUP(EDATE('Projektkostenkalkulation EP'!$B$8,8)+GM$9,Datenquellen!$F$7:$H$45,3,FALSE))," ",VLOOKUP(EDATE('Projektkostenkalkulation EP'!$B$8,8)+GM$9,Datenquellen!$F$7:$H$45,3,FALSE))="X"
                                    ),
                          "X",
                          ""
                          ),
               "X"
            )</f>
        <v>X</v>
      </c>
      <c r="GO86" s="237" t="str">
        <f xml:space="preserve"> IF(TEXT((EDATE('Projektkostenkalkulation EP'!$B$8,8)+GN$9),"MM")=TEXT((EDATE('Projektkostenkalkulation EP'!$B$8,8)+(GN$9-1)),"MM"),
             IF(
                        OR(
                                    TEXT((EDATE('Projektkostenkalkulation EP'!$B$8,8)+GN$9),"TTT") = "Sa",
                                    TEXT((EDATE('Projektkostenkalkulation EP'!$B$8,8)+GN$9),"TTT") = "So",
                                    IF(ISNA(VLOOKUP(EDATE('Projektkostenkalkulation EP'!$B$8,8)+GN$9,Datenquellen!$F$7:$H$45,3,FALSE))," ",VLOOKUP(EDATE('Projektkostenkalkulation EP'!$B$8,8)+GN$9,Datenquellen!$F$7:$H$45,3,FALSE))="X"
                                    ),
                          "X",
                          ""
                          ),
               "X"
            )</f>
        <v>X</v>
      </c>
      <c r="GP86" s="237" t="str">
        <f xml:space="preserve"> IF(TEXT((EDATE('Projektkostenkalkulation EP'!$B$8,8)+GO$9),"MM")=TEXT((EDATE('Projektkostenkalkulation EP'!$B$8,8)+(GO$9-1)),"MM"),
             IF(
                        OR(
                                    TEXT((EDATE('Projektkostenkalkulation EP'!$B$8,8)+GO$9),"TTT") = "Sa",
                                    TEXT((EDATE('Projektkostenkalkulation EP'!$B$8,8)+GO$9),"TTT") = "So",
                                    IF(ISNA(VLOOKUP(EDATE('Projektkostenkalkulation EP'!$B$8,8)+GO$9,Datenquellen!$F$7:$H$45,3,FALSE))," ",VLOOKUP(EDATE('Projektkostenkalkulation EP'!$B$8,8)+GO$9,Datenquellen!$F$7:$H$45,3,FALSE))="X"
                                    ),
                          "X",
                          ""
                          ),
               "X"
            )</f>
        <v/>
      </c>
      <c r="GQ86" s="237" t="str">
        <f xml:space="preserve"> IF(TEXT((EDATE('Projektkostenkalkulation EP'!$B$8,8)+GP$9),"MM")=TEXT((EDATE('Projektkostenkalkulation EP'!$B$8,8)+(GP$9-1)),"MM"),
             IF(
                        OR(
                                    TEXT((EDATE('Projektkostenkalkulation EP'!$B$8,8)+GP$9),"TTT") = "Sa",
                                    TEXT((EDATE('Projektkostenkalkulation EP'!$B$8,8)+GP$9),"TTT") = "So",
                                    IF(ISNA(VLOOKUP(EDATE('Projektkostenkalkulation EP'!$B$8,8)+GP$9,Datenquellen!$F$7:$H$45,3,FALSE))," ",VLOOKUP(EDATE('Projektkostenkalkulation EP'!$B$8,8)+GP$9,Datenquellen!$F$7:$H$45,3,FALSE))="X"
                                    ),
                          "X",
                          ""
                          ),
               "X"
            )</f>
        <v/>
      </c>
      <c r="GR86" s="237" t="str">
        <f xml:space="preserve"> IF(TEXT((EDATE('Projektkostenkalkulation EP'!$B$8,8)+GQ$9),"MM")=TEXT((EDATE('Projektkostenkalkulation EP'!$B$8,8)+(GQ$9-1)),"MM"),
             IF(
                        OR(
                                    TEXT((EDATE('Projektkostenkalkulation EP'!$B$8,8)+GQ$9),"TTT") = "Sa",
                                    TEXT((EDATE('Projektkostenkalkulation EP'!$B$8,8)+GQ$9),"TTT") = "So",
                                    IF(ISNA(VLOOKUP(EDATE('Projektkostenkalkulation EP'!$B$8,8)+GQ$9,Datenquellen!$F$7:$H$45,3,FALSE))," ",VLOOKUP(EDATE('Projektkostenkalkulation EP'!$B$8,8)+GQ$9,Datenquellen!$F$7:$H$45,3,FALSE))="X"
                                    ),
                          "X",
                          ""
                          ),
               "X"
            )</f>
        <v/>
      </c>
      <c r="GS86" s="237" t="str">
        <f xml:space="preserve"> IF(TEXT((EDATE('Projektkostenkalkulation EP'!$B$8,8)+GR$9),"MM")=TEXT((EDATE('Projektkostenkalkulation EP'!$B$8,8)+(GR$9-1)),"MM"),
             IF(
                        OR(
                                    TEXT((EDATE('Projektkostenkalkulation EP'!$B$8,8)+GR$9),"TTT") = "Sa",
                                    TEXT((EDATE('Projektkostenkalkulation EP'!$B$8,8)+GR$9),"TTT") = "So",
                                    IF(ISNA(VLOOKUP(EDATE('Projektkostenkalkulation EP'!$B$8,8)+GR$9,Datenquellen!$F$7:$H$45,3,FALSE))," ",VLOOKUP(EDATE('Projektkostenkalkulation EP'!$B$8,8)+GR$9,Datenquellen!$F$7:$H$45,3,FALSE))="X"
                                    ),
                          "X",
                          ""
                          ),
               "X"
            )</f>
        <v/>
      </c>
      <c r="GT86" s="237" t="str">
        <f xml:space="preserve"> IF(TEXT((EDATE('Projektkostenkalkulation EP'!$B$8,8)+GS$9),"MM")=TEXT((EDATE('Projektkostenkalkulation EP'!$B$8,8)+(GS$9-1)),"MM"),
             IF(
                        OR(
                                    TEXT((EDATE('Projektkostenkalkulation EP'!$B$8,8)+GS$9),"TTT") = "Sa",
                                    TEXT((EDATE('Projektkostenkalkulation EP'!$B$8,8)+GS$9),"TTT") = "So",
                                    IF(ISNA(VLOOKUP(EDATE('Projektkostenkalkulation EP'!$B$8,8)+GS$9,Datenquellen!$F$7:$H$45,3,FALSE))," ",VLOOKUP(EDATE('Projektkostenkalkulation EP'!$B$8,8)+GS$9,Datenquellen!$F$7:$H$45,3,FALSE))="X"
                                    ),
                          "X",
                          ""
                          ),
               "X"
            )</f>
        <v/>
      </c>
      <c r="GU86" s="237" t="str">
        <f xml:space="preserve"> IF(TEXT((EDATE('Projektkostenkalkulation EP'!$B$8,8)+GT$9),"MM")=TEXT((EDATE('Projektkostenkalkulation EP'!$B$8,8)+(GT$9-1)),"MM"),
             IF(
                        OR(
                                    TEXT((EDATE('Projektkostenkalkulation EP'!$B$8,8)+GT$9),"TTT") = "Sa",
                                    TEXT((EDATE('Projektkostenkalkulation EP'!$B$8,8)+GT$9),"TTT") = "So",
                                    IF(ISNA(VLOOKUP(EDATE('Projektkostenkalkulation EP'!$B$8,8)+GT$9,Datenquellen!$F$7:$H$45,3,FALSE))," ",VLOOKUP(EDATE('Projektkostenkalkulation EP'!$B$8,8)+GT$9,Datenquellen!$F$7:$H$45,3,FALSE))="X"
                                    ),
                          "X",
                          ""
                          ),
               "X"
            )</f>
        <v>X</v>
      </c>
      <c r="GV86" s="237" t="str">
        <f xml:space="preserve"> IF(TEXT((EDATE('Projektkostenkalkulation EP'!$B$8,8)+GU$9),"MM")=TEXT((EDATE('Projektkostenkalkulation EP'!$B$8,8)+(GU$9-1)),"MM"),
             IF(
                        OR(
                                    TEXT((EDATE('Projektkostenkalkulation EP'!$B$8,8)+GU$9),"TTT") = "Sa",
                                    TEXT((EDATE('Projektkostenkalkulation EP'!$B$8,8)+GU$9),"TTT") = "So",
                                    IF(ISNA(VLOOKUP(EDATE('Projektkostenkalkulation EP'!$B$8,8)+GU$9,Datenquellen!$F$7:$H$45,3,FALSE))," ",VLOOKUP(EDATE('Projektkostenkalkulation EP'!$B$8,8)+GU$9,Datenquellen!$F$7:$H$45,3,FALSE))="X"
                                    ),
                          "X",
                          ""
                          ),
               "X"
            )</f>
        <v>X</v>
      </c>
      <c r="GW86" s="237" t="str">
        <f xml:space="preserve"> IF(TEXT((EDATE('Projektkostenkalkulation EP'!$B$8,8)+GV$9),"MM")=TEXT((EDATE('Projektkostenkalkulation EP'!$B$8,8)+(GV$9-1)),"MM"),
             IF(
                        OR(
                                    TEXT((EDATE('Projektkostenkalkulation EP'!$B$8,8)+GV$9),"TTT") = "Sa",
                                    TEXT((EDATE('Projektkostenkalkulation EP'!$B$8,8)+GV$9),"TTT") = "So",
                                    IF(ISNA(VLOOKUP(EDATE('Projektkostenkalkulation EP'!$B$8,8)+GV$9,Datenquellen!$F$7:$H$45,3,FALSE))," ",VLOOKUP(EDATE('Projektkostenkalkulation EP'!$B$8,8)+GV$9,Datenquellen!$F$7:$H$45,3,FALSE))="X"
                                    ),
                          "X",
                          ""
                          ),
               "X"
            )</f>
        <v/>
      </c>
      <c r="GX86" s="237" t="str">
        <f xml:space="preserve"> IF(TEXT((EDATE('Projektkostenkalkulation EP'!$B$8,8)+GW$9),"MM")=TEXT((EDATE('Projektkostenkalkulation EP'!$B$8,8)+(GW$9-1)),"MM"),
             IF(
                        OR(
                                    TEXT((EDATE('Projektkostenkalkulation EP'!$B$8,8)+GW$9),"TTT") = "Sa",
                                    TEXT((EDATE('Projektkostenkalkulation EP'!$B$8,8)+GW$9),"TTT") = "So",
                                    IF(ISNA(VLOOKUP(EDATE('Projektkostenkalkulation EP'!$B$8,8)+GW$9,Datenquellen!$F$7:$H$45,3,FALSE))," ",VLOOKUP(EDATE('Projektkostenkalkulation EP'!$B$8,8)+GW$9,Datenquellen!$F$7:$H$45,3,FALSE))="X"
                                    ),
                          "X",
                          ""
                          ),
               "X"
            )</f>
        <v/>
      </c>
      <c r="GY86" s="237" t="str">
        <f xml:space="preserve"> IF(TEXT((EDATE('Projektkostenkalkulation EP'!$B$8,8)+GX$9),"MM")=TEXT((EDATE('Projektkostenkalkulation EP'!$B$8,8)+(GX$9-1)),"MM"),
             IF(
                        OR(
                                    TEXT((EDATE('Projektkostenkalkulation EP'!$B$8,8)+GX$9),"TTT") = "Sa",
                                    TEXT((EDATE('Projektkostenkalkulation EP'!$B$8,8)+GX$9),"TTT") = "So",
                                    IF(ISNA(VLOOKUP(EDATE('Projektkostenkalkulation EP'!$B$8,8)+GX$9,Datenquellen!$F$7:$H$45,3,FALSE))," ",VLOOKUP(EDATE('Projektkostenkalkulation EP'!$B$8,8)+GX$9,Datenquellen!$F$7:$H$45,3,FALSE))="X"
                                    ),
                          "X",
                          ""
                          ),
               "X"
            )</f>
        <v/>
      </c>
      <c r="GZ86" s="237" t="str">
        <f xml:space="preserve"> IF(TEXT((EDATE('Projektkostenkalkulation EP'!$B$8,8)+GY$9),"MM")=TEXT((EDATE('Projektkostenkalkulation EP'!$B$8,8)+(GY$9-1)),"MM"),
             IF(
                        OR(
                                    TEXT((EDATE('Projektkostenkalkulation EP'!$B$8,8)+GY$9),"TTT") = "Sa",
                                    TEXT((EDATE('Projektkostenkalkulation EP'!$B$8,8)+GY$9),"TTT") = "So",
                                    IF(ISNA(VLOOKUP(EDATE('Projektkostenkalkulation EP'!$B$8,8)+GY$9,Datenquellen!$F$7:$H$45,3,FALSE))," ",VLOOKUP(EDATE('Projektkostenkalkulation EP'!$B$8,8)+GY$9,Datenquellen!$F$7:$H$45,3,FALSE))="X"
                                    ),
                          "X",
                          ""
                          ),
               "X"
            )</f>
        <v/>
      </c>
      <c r="HA86" s="237" t="str">
        <f xml:space="preserve"> IF(TEXT((EDATE('Projektkostenkalkulation EP'!$B$8,8)+GZ$9),"MM")=TEXT((EDATE('Projektkostenkalkulation EP'!$B$8,8)+(GZ$9-1)),"MM"),
             IF(
                        OR(
                                    TEXT((EDATE('Projektkostenkalkulation EP'!$B$8,8)+GZ$9),"TTT") = "Sa",
                                    TEXT((EDATE('Projektkostenkalkulation EP'!$B$8,8)+GZ$9),"TTT") = "So",
                                    IF(ISNA(VLOOKUP(EDATE('Projektkostenkalkulation EP'!$B$8,8)+GZ$9,Datenquellen!$F$7:$H$45,3,FALSE))," ",VLOOKUP(EDATE('Projektkostenkalkulation EP'!$B$8,8)+GZ$9,Datenquellen!$F$7:$H$45,3,FALSE))="X"
                                    ),
                          "X",
                          ""
                          ),
               "X"
            )</f>
        <v/>
      </c>
      <c r="HB86" s="237" t="str">
        <f xml:space="preserve"> IF(TEXT((EDATE('Projektkostenkalkulation EP'!$B$8,8)+HA$9),"MM")=TEXT((EDATE('Projektkostenkalkulation EP'!$B$8,8)+(HA$9-1)),"MM"),
             IF(
                        OR(
                                    TEXT((EDATE('Projektkostenkalkulation EP'!$B$8,8)+HA$9),"TTT") = "Sa",
                                    TEXT((EDATE('Projektkostenkalkulation EP'!$B$8,8)+HA$9),"TTT") = "So",
                                    IF(ISNA(VLOOKUP(EDATE('Projektkostenkalkulation EP'!$B$8,8)+HA$9,Datenquellen!$F$7:$H$45,3,FALSE))," ",VLOOKUP(EDATE('Projektkostenkalkulation EP'!$B$8,8)+HA$9,Datenquellen!$F$7:$H$45,3,FALSE))="X"
                                    ),
                          "X",
                          ""
                          ),
               "X"
            )</f>
        <v>X</v>
      </c>
      <c r="HC86" s="237" t="str">
        <f xml:space="preserve"> IF(TEXT((EDATE('Projektkostenkalkulation EP'!$B$8,8)+HB$9),"MM")=TEXT((EDATE('Projektkostenkalkulation EP'!$B$8,8)+(HB$9-1)),"MM"),
             IF(
                        OR(
                                    TEXT((EDATE('Projektkostenkalkulation EP'!$B$8,8)+HB$9),"TTT") = "Sa",
                                    TEXT((EDATE('Projektkostenkalkulation EP'!$B$8,8)+HB$9),"TTT") = "So",
                                    IF(ISNA(VLOOKUP(EDATE('Projektkostenkalkulation EP'!$B$8,8)+HB$9,Datenquellen!$F$7:$H$45,3,FALSE))," ",VLOOKUP(EDATE('Projektkostenkalkulation EP'!$B$8,8)+HB$9,Datenquellen!$F$7:$H$45,3,FALSE))="X"
                                    ),
                          "X",
                          ""
                          ),
               "X"
            )</f>
        <v>X</v>
      </c>
      <c r="HD86" s="237" t="str">
        <f xml:space="preserve"> IF(TEXT((EDATE('Projektkostenkalkulation EP'!$B$8,8)+HC$9),"MM")=TEXT((EDATE('Projektkostenkalkulation EP'!$B$8,8)+(HC$9-1)),"MM"),
             IF(
                        OR(
                                    TEXT((EDATE('Projektkostenkalkulation EP'!$B$8,8)+HC$9),"TTT") = "Sa",
                                    TEXT((EDATE('Projektkostenkalkulation EP'!$B$8,8)+HC$9),"TTT") = "So",
                                    IF(ISNA(VLOOKUP(EDATE('Projektkostenkalkulation EP'!$B$8,8)+HC$9,Datenquellen!$F$7:$H$45,3,FALSE))," ",VLOOKUP(EDATE('Projektkostenkalkulation EP'!$B$8,8)+HC$9,Datenquellen!$F$7:$H$45,3,FALSE))="X"
                                    ),
                          "X",
                          ""
                          ),
               "X"
            )</f>
        <v/>
      </c>
      <c r="HE86" s="238" t="str">
        <f xml:space="preserve"> IF(TEXT((EDATE('Projektkostenkalkulation EP'!$B$8,8)+HD$9),"MM")=TEXT((EDATE('Projektkostenkalkulation EP'!$B$8,8)+(HD$9-1)),"MM"),
             IF(
                        OR(
                                    TEXT((EDATE('Projektkostenkalkulation EP'!$B$8,8)+HD$9),"TTT") = "Sa",
                                    TEXT((EDATE('Projektkostenkalkulation EP'!$B$8,8)+HD$9),"TTT") = "So",
                                    IF(ISNA(VLOOKUP(EDATE('Projektkostenkalkulation EP'!$B$8,8)+HD$9,Datenquellen!$F$7:$H$45,3,FALSE))," ",VLOOKUP(EDATE('Projektkostenkalkulation EP'!$B$8,8)+HD$9,Datenquellen!$F$7:$H$45,3,FALSE))="X"
                                    ),
                          "X",
                          ""
                          ),
               "X"
            )</f>
        <v>X</v>
      </c>
      <c r="HF86" s="239"/>
      <c r="HG86" s="240"/>
      <c r="HH86" s="241" t="s">
        <v>67</v>
      </c>
    </row>
    <row r="87" spans="1:216" x14ac:dyDescent="0.2">
      <c r="S87" s="463" t="s">
        <v>68</v>
      </c>
      <c r="T87" s="468"/>
      <c r="U87" s="468"/>
      <c r="V87" s="468"/>
      <c r="W87" s="468"/>
      <c r="X87" s="468"/>
      <c r="Y87" s="468"/>
      <c r="Z87" s="468"/>
      <c r="AA87" s="468"/>
      <c r="AB87" s="468"/>
      <c r="AC87" s="468"/>
      <c r="AD87" s="468"/>
      <c r="AE87" s="468"/>
      <c r="AF87" s="468"/>
      <c r="AG87" s="468"/>
      <c r="AH87" s="464"/>
      <c r="AI87" s="466"/>
      <c r="BC87" s="463" t="s">
        <v>68</v>
      </c>
      <c r="BD87" s="468"/>
      <c r="BE87" s="468"/>
      <c r="BF87" s="468"/>
      <c r="BG87" s="468"/>
      <c r="BH87" s="468"/>
      <c r="BI87" s="468"/>
      <c r="BJ87" s="468"/>
      <c r="BK87" s="468"/>
      <c r="BL87" s="468"/>
      <c r="BM87" s="468"/>
      <c r="BN87" s="468"/>
      <c r="BO87" s="468"/>
      <c r="BP87" s="468"/>
      <c r="BQ87" s="468"/>
      <c r="BR87" s="464"/>
      <c r="BS87" s="466"/>
      <c r="CM87" s="463" t="s">
        <v>68</v>
      </c>
      <c r="CN87" s="468"/>
      <c r="CO87" s="468"/>
      <c r="CP87" s="468"/>
      <c r="CQ87" s="468"/>
      <c r="CR87" s="468"/>
      <c r="CS87" s="468"/>
      <c r="CT87" s="468"/>
      <c r="CU87" s="468"/>
      <c r="CV87" s="468"/>
      <c r="CW87" s="468"/>
      <c r="CX87" s="468"/>
      <c r="CY87" s="468"/>
      <c r="CZ87" s="468"/>
      <c r="DA87" s="468"/>
      <c r="DB87" s="464"/>
      <c r="DC87" s="466"/>
      <c r="DW87" s="463" t="s">
        <v>68</v>
      </c>
      <c r="DX87" s="468"/>
      <c r="DY87" s="468"/>
      <c r="DZ87" s="468"/>
      <c r="EA87" s="468"/>
      <c r="EB87" s="468"/>
      <c r="EC87" s="468"/>
      <c r="ED87" s="468"/>
      <c r="EE87" s="468"/>
      <c r="EF87" s="468"/>
      <c r="EG87" s="468"/>
      <c r="EH87" s="468"/>
      <c r="EI87" s="468"/>
      <c r="EJ87" s="468"/>
      <c r="EK87" s="468"/>
      <c r="EL87" s="464"/>
      <c r="EM87" s="466"/>
      <c r="FG87" s="463" t="s">
        <v>68</v>
      </c>
      <c r="FH87" s="468"/>
      <c r="FI87" s="468"/>
      <c r="FJ87" s="468"/>
      <c r="FK87" s="468"/>
      <c r="FL87" s="468"/>
      <c r="FM87" s="468"/>
      <c r="FN87" s="468"/>
      <c r="FO87" s="468"/>
      <c r="FP87" s="468"/>
      <c r="FQ87" s="468"/>
      <c r="FR87" s="468"/>
      <c r="FS87" s="468"/>
      <c r="FT87" s="468"/>
      <c r="FU87" s="468"/>
      <c r="FV87" s="464"/>
      <c r="FW87" s="466"/>
      <c r="GQ87" s="463" t="s">
        <v>68</v>
      </c>
      <c r="GR87" s="468"/>
      <c r="GS87" s="468"/>
      <c r="GT87" s="468"/>
      <c r="GU87" s="468"/>
      <c r="GV87" s="468"/>
      <c r="GW87" s="468"/>
      <c r="GX87" s="468"/>
      <c r="GY87" s="468"/>
      <c r="GZ87" s="468"/>
      <c r="HA87" s="468"/>
      <c r="HB87" s="468"/>
      <c r="HC87" s="468"/>
      <c r="HD87" s="468"/>
      <c r="HE87" s="468"/>
      <c r="HF87" s="464"/>
      <c r="HG87" s="466"/>
    </row>
    <row r="88" spans="1:216" ht="15" thickBot="1" x14ac:dyDescent="0.25">
      <c r="S88" s="468"/>
      <c r="T88" s="468"/>
      <c r="U88" s="468"/>
      <c r="V88" s="468"/>
      <c r="W88" s="468"/>
      <c r="X88" s="468"/>
      <c r="Y88" s="468"/>
      <c r="Z88" s="468"/>
      <c r="AA88" s="468"/>
      <c r="AB88" s="468"/>
      <c r="AC88" s="468"/>
      <c r="AD88" s="468"/>
      <c r="AE88" s="468"/>
      <c r="AF88" s="468"/>
      <c r="AG88" s="468"/>
      <c r="AH88" s="469"/>
      <c r="AI88" s="470"/>
      <c r="BC88" s="468"/>
      <c r="BD88" s="468"/>
      <c r="BE88" s="468"/>
      <c r="BF88" s="468"/>
      <c r="BG88" s="468"/>
      <c r="BH88" s="468"/>
      <c r="BI88" s="468"/>
      <c r="BJ88" s="468"/>
      <c r="BK88" s="468"/>
      <c r="BL88" s="468"/>
      <c r="BM88" s="468"/>
      <c r="BN88" s="468"/>
      <c r="BO88" s="468"/>
      <c r="BP88" s="468"/>
      <c r="BQ88" s="468"/>
      <c r="BR88" s="469"/>
      <c r="BS88" s="470"/>
      <c r="CM88" s="468"/>
      <c r="CN88" s="468"/>
      <c r="CO88" s="468"/>
      <c r="CP88" s="468"/>
      <c r="CQ88" s="468"/>
      <c r="CR88" s="468"/>
      <c r="CS88" s="468"/>
      <c r="CT88" s="468"/>
      <c r="CU88" s="468"/>
      <c r="CV88" s="468"/>
      <c r="CW88" s="468"/>
      <c r="CX88" s="468"/>
      <c r="CY88" s="468"/>
      <c r="CZ88" s="468"/>
      <c r="DA88" s="468"/>
      <c r="DB88" s="469"/>
      <c r="DC88" s="470"/>
      <c r="DW88" s="468"/>
      <c r="DX88" s="468"/>
      <c r="DY88" s="468"/>
      <c r="DZ88" s="468"/>
      <c r="EA88" s="468"/>
      <c r="EB88" s="468"/>
      <c r="EC88" s="468"/>
      <c r="ED88" s="468"/>
      <c r="EE88" s="468"/>
      <c r="EF88" s="468"/>
      <c r="EG88" s="468"/>
      <c r="EH88" s="468"/>
      <c r="EI88" s="468"/>
      <c r="EJ88" s="468"/>
      <c r="EK88" s="468"/>
      <c r="EL88" s="469"/>
      <c r="EM88" s="470"/>
      <c r="FG88" s="468"/>
      <c r="FH88" s="468"/>
      <c r="FI88" s="468"/>
      <c r="FJ88" s="468"/>
      <c r="FK88" s="468"/>
      <c r="FL88" s="468"/>
      <c r="FM88" s="468"/>
      <c r="FN88" s="468"/>
      <c r="FO88" s="468"/>
      <c r="FP88" s="468"/>
      <c r="FQ88" s="468"/>
      <c r="FR88" s="468"/>
      <c r="FS88" s="468"/>
      <c r="FT88" s="468"/>
      <c r="FU88" s="468"/>
      <c r="FV88" s="469"/>
      <c r="FW88" s="470"/>
      <c r="GQ88" s="468"/>
      <c r="GR88" s="468"/>
      <c r="GS88" s="468"/>
      <c r="GT88" s="468"/>
      <c r="GU88" s="468"/>
      <c r="GV88" s="468"/>
      <c r="GW88" s="468"/>
      <c r="GX88" s="468"/>
      <c r="GY88" s="468"/>
      <c r="GZ88" s="468"/>
      <c r="HA88" s="468"/>
      <c r="HB88" s="468"/>
      <c r="HC88" s="468"/>
      <c r="HD88" s="468"/>
      <c r="HE88" s="468"/>
      <c r="HF88" s="469"/>
      <c r="HG88" s="470"/>
    </row>
    <row r="90" spans="1:216" x14ac:dyDescent="0.2">
      <c r="A90" s="243" t="s">
        <v>69</v>
      </c>
      <c r="B90" s="458" t="s">
        <v>70</v>
      </c>
      <c r="C90" s="458"/>
      <c r="D90" s="458"/>
      <c r="E90" s="458"/>
      <c r="F90" s="458"/>
      <c r="G90" s="458"/>
      <c r="H90" s="458"/>
      <c r="I90" s="458"/>
      <c r="J90" s="458"/>
      <c r="K90" s="458"/>
      <c r="L90" s="458"/>
      <c r="M90" s="458"/>
      <c r="N90" s="458"/>
      <c r="O90" s="458"/>
      <c r="P90" s="458"/>
      <c r="Q90" s="458"/>
      <c r="R90" s="458"/>
      <c r="S90" s="458"/>
      <c r="T90" s="458"/>
      <c r="U90" s="458"/>
      <c r="V90" s="458"/>
      <c r="W90" s="458"/>
      <c r="X90" s="458"/>
      <c r="Y90" s="458"/>
      <c r="Z90" s="458"/>
      <c r="AA90" s="458"/>
      <c r="AB90" s="458"/>
      <c r="AC90" s="458"/>
      <c r="AD90" s="458"/>
      <c r="AE90" s="458"/>
      <c r="AF90" s="458"/>
      <c r="AG90" s="458"/>
      <c r="AH90" s="458"/>
      <c r="AI90" s="458"/>
      <c r="AJ90" s="458"/>
      <c r="AK90" s="243" t="s">
        <v>69</v>
      </c>
      <c r="AL90" s="458" t="s">
        <v>70</v>
      </c>
      <c r="AM90" s="458"/>
      <c r="AN90" s="458"/>
      <c r="AO90" s="458"/>
      <c r="AP90" s="458"/>
      <c r="AQ90" s="458"/>
      <c r="AR90" s="458"/>
      <c r="AS90" s="458"/>
      <c r="AT90" s="458"/>
      <c r="AU90" s="458"/>
      <c r="AV90" s="458"/>
      <c r="AW90" s="458"/>
      <c r="AX90" s="458"/>
      <c r="AY90" s="458"/>
      <c r="AZ90" s="458"/>
      <c r="BA90" s="458"/>
      <c r="BB90" s="458"/>
      <c r="BC90" s="458"/>
      <c r="BD90" s="458"/>
      <c r="BE90" s="458"/>
      <c r="BF90" s="458"/>
      <c r="BG90" s="458"/>
      <c r="BH90" s="458"/>
      <c r="BI90" s="458"/>
      <c r="BJ90" s="458"/>
      <c r="BK90" s="458"/>
      <c r="BL90" s="458"/>
      <c r="BM90" s="458"/>
      <c r="BN90" s="458"/>
      <c r="BO90" s="458"/>
      <c r="BP90" s="458"/>
      <c r="BQ90" s="458"/>
      <c r="BR90" s="458"/>
      <c r="BS90" s="458"/>
      <c r="BT90" s="458"/>
      <c r="BU90" s="243" t="s">
        <v>69</v>
      </c>
      <c r="BV90" s="458" t="s">
        <v>70</v>
      </c>
      <c r="BW90" s="458"/>
      <c r="BX90" s="458"/>
      <c r="BY90" s="458"/>
      <c r="BZ90" s="458"/>
      <c r="CA90" s="458"/>
      <c r="CB90" s="458"/>
      <c r="CC90" s="458"/>
      <c r="CD90" s="458"/>
      <c r="CE90" s="458"/>
      <c r="CF90" s="458"/>
      <c r="CG90" s="458"/>
      <c r="CH90" s="458"/>
      <c r="CI90" s="458"/>
      <c r="CJ90" s="458"/>
      <c r="CK90" s="458"/>
      <c r="CL90" s="458"/>
      <c r="CM90" s="458"/>
      <c r="CN90" s="458"/>
      <c r="CO90" s="458"/>
      <c r="CP90" s="458"/>
      <c r="CQ90" s="458"/>
      <c r="CR90" s="458"/>
      <c r="CS90" s="458"/>
      <c r="CT90" s="458"/>
      <c r="CU90" s="458"/>
      <c r="CV90" s="458"/>
      <c r="CW90" s="458"/>
      <c r="CX90" s="458"/>
      <c r="CY90" s="458"/>
      <c r="CZ90" s="458"/>
      <c r="DA90" s="458"/>
      <c r="DB90" s="458"/>
      <c r="DC90" s="458"/>
      <c r="DD90" s="458"/>
      <c r="DE90" s="243" t="s">
        <v>69</v>
      </c>
      <c r="DF90" s="458" t="s">
        <v>70</v>
      </c>
      <c r="DG90" s="458"/>
      <c r="DH90" s="458"/>
      <c r="DI90" s="458"/>
      <c r="DJ90" s="458"/>
      <c r="DK90" s="458"/>
      <c r="DL90" s="458"/>
      <c r="DM90" s="458"/>
      <c r="DN90" s="458"/>
      <c r="DO90" s="458"/>
      <c r="DP90" s="458"/>
      <c r="DQ90" s="458"/>
      <c r="DR90" s="458"/>
      <c r="DS90" s="458"/>
      <c r="DT90" s="458"/>
      <c r="DU90" s="458"/>
      <c r="DV90" s="458"/>
      <c r="DW90" s="458"/>
      <c r="DX90" s="458"/>
      <c r="DY90" s="458"/>
      <c r="DZ90" s="458"/>
      <c r="EA90" s="458"/>
      <c r="EB90" s="458"/>
      <c r="EC90" s="458"/>
      <c r="ED90" s="458"/>
      <c r="EE90" s="458"/>
      <c r="EF90" s="458"/>
      <c r="EG90" s="458"/>
      <c r="EH90" s="458"/>
      <c r="EI90" s="458"/>
      <c r="EJ90" s="458"/>
      <c r="EK90" s="458"/>
      <c r="EL90" s="458"/>
      <c r="EM90" s="458"/>
      <c r="EN90" s="458"/>
      <c r="EO90" s="243" t="s">
        <v>69</v>
      </c>
      <c r="EP90" s="458" t="s">
        <v>70</v>
      </c>
      <c r="EQ90" s="458"/>
      <c r="ER90" s="458"/>
      <c r="ES90" s="458"/>
      <c r="ET90" s="458"/>
      <c r="EU90" s="458"/>
      <c r="EV90" s="458"/>
      <c r="EW90" s="458"/>
      <c r="EX90" s="458"/>
      <c r="EY90" s="458"/>
      <c r="EZ90" s="458"/>
      <c r="FA90" s="458"/>
      <c r="FB90" s="458"/>
      <c r="FC90" s="458"/>
      <c r="FD90" s="458"/>
      <c r="FE90" s="458"/>
      <c r="FF90" s="458"/>
      <c r="FG90" s="458"/>
      <c r="FH90" s="458"/>
      <c r="FI90" s="458"/>
      <c r="FJ90" s="458"/>
      <c r="FK90" s="458"/>
      <c r="FL90" s="458"/>
      <c r="FM90" s="458"/>
      <c r="FN90" s="458"/>
      <c r="FO90" s="458"/>
      <c r="FP90" s="458"/>
      <c r="FQ90" s="458"/>
      <c r="FR90" s="458"/>
      <c r="FS90" s="458"/>
      <c r="FT90" s="458"/>
      <c r="FU90" s="458"/>
      <c r="FV90" s="458"/>
      <c r="FW90" s="458"/>
      <c r="FX90" s="458"/>
      <c r="FY90" s="243" t="s">
        <v>69</v>
      </c>
      <c r="FZ90" s="458" t="s">
        <v>70</v>
      </c>
      <c r="GA90" s="458"/>
      <c r="GB90" s="458"/>
      <c r="GC90" s="458"/>
      <c r="GD90" s="458"/>
      <c r="GE90" s="458"/>
      <c r="GF90" s="458"/>
      <c r="GG90" s="458"/>
      <c r="GH90" s="458"/>
      <c r="GI90" s="458"/>
      <c r="GJ90" s="458"/>
      <c r="GK90" s="458"/>
      <c r="GL90" s="458"/>
      <c r="GM90" s="458"/>
      <c r="GN90" s="458"/>
      <c r="GO90" s="458"/>
      <c r="GP90" s="458"/>
      <c r="GQ90" s="458"/>
      <c r="GR90" s="458"/>
      <c r="GS90" s="458"/>
      <c r="GT90" s="458"/>
      <c r="GU90" s="458"/>
      <c r="GV90" s="458"/>
      <c r="GW90" s="458"/>
      <c r="GX90" s="458"/>
      <c r="GY90" s="458"/>
      <c r="GZ90" s="458"/>
      <c r="HA90" s="458"/>
      <c r="HB90" s="458"/>
      <c r="HC90" s="458"/>
      <c r="HD90" s="458"/>
      <c r="HE90" s="458"/>
      <c r="HF90" s="458"/>
      <c r="HG90" s="458"/>
      <c r="HH90" s="458"/>
    </row>
    <row r="91" spans="1:216" x14ac:dyDescent="0.2">
      <c r="B91" s="457" t="s">
        <v>71</v>
      </c>
      <c r="C91" s="457"/>
      <c r="D91" s="457"/>
      <c r="E91" s="457"/>
      <c r="F91" s="457"/>
      <c r="G91" s="457"/>
      <c r="H91" s="457"/>
      <c r="I91" s="457"/>
      <c r="J91" s="457"/>
      <c r="K91" s="457"/>
      <c r="L91" s="457"/>
      <c r="M91" s="457"/>
      <c r="N91" s="457"/>
      <c r="O91" s="457"/>
      <c r="P91" s="457"/>
      <c r="Q91" s="457"/>
      <c r="R91" s="457"/>
      <c r="S91" s="457"/>
      <c r="T91" s="457"/>
      <c r="U91" s="457"/>
      <c r="V91" s="457"/>
      <c r="W91" s="457"/>
      <c r="X91" s="244"/>
      <c r="Y91" s="244"/>
      <c r="Z91" s="244"/>
      <c r="AA91" s="244"/>
      <c r="AB91" s="244"/>
      <c r="AC91" s="244"/>
      <c r="AD91" s="244"/>
      <c r="AE91" s="244"/>
      <c r="AF91" s="244"/>
      <c r="AG91" s="244"/>
      <c r="AH91" s="244"/>
      <c r="AI91" s="244"/>
      <c r="AJ91" s="244"/>
      <c r="AL91" s="457" t="s">
        <v>71</v>
      </c>
      <c r="AM91" s="457"/>
      <c r="AN91" s="457"/>
      <c r="AO91" s="457"/>
      <c r="AP91" s="457"/>
      <c r="AQ91" s="457"/>
      <c r="AR91" s="457"/>
      <c r="AS91" s="457"/>
      <c r="AT91" s="457"/>
      <c r="AU91" s="457"/>
      <c r="AV91" s="457"/>
      <c r="AW91" s="457"/>
      <c r="AX91" s="457"/>
      <c r="AY91" s="457"/>
      <c r="AZ91" s="457"/>
      <c r="BA91" s="457"/>
      <c r="BB91" s="457"/>
      <c r="BC91" s="457"/>
      <c r="BD91" s="457"/>
      <c r="BE91" s="457"/>
      <c r="BF91" s="457"/>
      <c r="BG91" s="457"/>
      <c r="BH91" s="244"/>
      <c r="BI91" s="244"/>
      <c r="BJ91" s="244"/>
      <c r="BK91" s="244"/>
      <c r="BL91" s="244"/>
      <c r="BM91" s="244"/>
      <c r="BN91" s="244"/>
      <c r="BO91" s="244"/>
      <c r="BP91" s="244"/>
      <c r="BQ91" s="244"/>
      <c r="BR91" s="244"/>
      <c r="BS91" s="244"/>
      <c r="BT91" s="244"/>
      <c r="BV91" s="457" t="s">
        <v>71</v>
      </c>
      <c r="BW91" s="457"/>
      <c r="BX91" s="457"/>
      <c r="BY91" s="457"/>
      <c r="BZ91" s="457"/>
      <c r="CA91" s="457"/>
      <c r="CB91" s="457"/>
      <c r="CC91" s="457"/>
      <c r="CD91" s="457"/>
      <c r="CE91" s="457"/>
      <c r="CF91" s="457"/>
      <c r="CG91" s="457"/>
      <c r="CH91" s="457"/>
      <c r="CI91" s="457"/>
      <c r="CJ91" s="457"/>
      <c r="CK91" s="457"/>
      <c r="CL91" s="457"/>
      <c r="CM91" s="457"/>
      <c r="CN91" s="457"/>
      <c r="CO91" s="457"/>
      <c r="CP91" s="457"/>
      <c r="CQ91" s="457"/>
      <c r="CR91" s="244"/>
      <c r="CS91" s="244"/>
      <c r="CT91" s="244"/>
      <c r="CU91" s="244"/>
      <c r="CV91" s="244"/>
      <c r="CW91" s="244"/>
      <c r="CX91" s="244"/>
      <c r="CY91" s="244"/>
      <c r="CZ91" s="244"/>
      <c r="DA91" s="244"/>
      <c r="DB91" s="244"/>
      <c r="DC91" s="244"/>
      <c r="DD91" s="244"/>
      <c r="DF91" s="457" t="s">
        <v>71</v>
      </c>
      <c r="DG91" s="457"/>
      <c r="DH91" s="457"/>
      <c r="DI91" s="457"/>
      <c r="DJ91" s="457"/>
      <c r="DK91" s="457"/>
      <c r="DL91" s="457"/>
      <c r="DM91" s="457"/>
      <c r="DN91" s="457"/>
      <c r="DO91" s="457"/>
      <c r="DP91" s="457"/>
      <c r="DQ91" s="457"/>
      <c r="DR91" s="457"/>
      <c r="DS91" s="457"/>
      <c r="DT91" s="457"/>
      <c r="DU91" s="457"/>
      <c r="DV91" s="457"/>
      <c r="DW91" s="457"/>
      <c r="DX91" s="457"/>
      <c r="DY91" s="457"/>
      <c r="DZ91" s="457"/>
      <c r="EA91" s="457"/>
      <c r="EB91" s="244"/>
      <c r="EC91" s="244"/>
      <c r="ED91" s="244"/>
      <c r="EE91" s="244"/>
      <c r="EF91" s="244"/>
      <c r="EG91" s="244"/>
      <c r="EH91" s="244"/>
      <c r="EI91" s="244"/>
      <c r="EJ91" s="244"/>
      <c r="EK91" s="244"/>
      <c r="EL91" s="244"/>
      <c r="EM91" s="244"/>
      <c r="EN91" s="244"/>
      <c r="EP91" s="457" t="s">
        <v>71</v>
      </c>
      <c r="EQ91" s="457"/>
      <c r="ER91" s="457"/>
      <c r="ES91" s="457"/>
      <c r="ET91" s="457"/>
      <c r="EU91" s="457"/>
      <c r="EV91" s="457"/>
      <c r="EW91" s="457"/>
      <c r="EX91" s="457"/>
      <c r="EY91" s="457"/>
      <c r="EZ91" s="457"/>
      <c r="FA91" s="457"/>
      <c r="FB91" s="457"/>
      <c r="FC91" s="457"/>
      <c r="FD91" s="457"/>
      <c r="FE91" s="457"/>
      <c r="FF91" s="457"/>
      <c r="FG91" s="457"/>
      <c r="FH91" s="457"/>
      <c r="FI91" s="457"/>
      <c r="FJ91" s="457"/>
      <c r="FK91" s="457"/>
      <c r="FL91" s="244"/>
      <c r="FM91" s="244"/>
      <c r="FN91" s="244"/>
      <c r="FO91" s="244"/>
      <c r="FP91" s="244"/>
      <c r="FQ91" s="244"/>
      <c r="FR91" s="244"/>
      <c r="FS91" s="244"/>
      <c r="FT91" s="244"/>
      <c r="FU91" s="244"/>
      <c r="FV91" s="244"/>
      <c r="FW91" s="244"/>
      <c r="FX91" s="244"/>
      <c r="FZ91" s="457" t="s">
        <v>71</v>
      </c>
      <c r="GA91" s="457"/>
      <c r="GB91" s="457"/>
      <c r="GC91" s="457"/>
      <c r="GD91" s="457"/>
      <c r="GE91" s="457"/>
      <c r="GF91" s="457"/>
      <c r="GG91" s="457"/>
      <c r="GH91" s="457"/>
      <c r="GI91" s="457"/>
      <c r="GJ91" s="457"/>
      <c r="GK91" s="457"/>
      <c r="GL91" s="457"/>
      <c r="GM91" s="457"/>
      <c r="GN91" s="457"/>
      <c r="GO91" s="457"/>
      <c r="GP91" s="457"/>
      <c r="GQ91" s="457"/>
      <c r="GR91" s="457"/>
      <c r="GS91" s="457"/>
      <c r="GT91" s="457"/>
      <c r="GU91" s="457"/>
      <c r="GV91" s="244"/>
      <c r="GW91" s="244"/>
      <c r="GX91" s="244"/>
      <c r="GY91" s="244"/>
      <c r="GZ91" s="244"/>
      <c r="HA91" s="244"/>
      <c r="HB91" s="244"/>
      <c r="HC91" s="244"/>
      <c r="HD91" s="244"/>
      <c r="HE91" s="244"/>
      <c r="HF91" s="244"/>
      <c r="HG91" s="244"/>
      <c r="HH91" s="244"/>
    </row>
    <row r="92" spans="1:216" x14ac:dyDescent="0.2">
      <c r="A92" s="243" t="s">
        <v>72</v>
      </c>
      <c r="B92" s="457" t="s">
        <v>73</v>
      </c>
      <c r="C92" s="471"/>
      <c r="D92" s="471"/>
      <c r="E92" s="471"/>
      <c r="F92" s="471"/>
      <c r="G92" s="471"/>
      <c r="H92" s="471"/>
      <c r="I92" s="471"/>
      <c r="J92" s="471"/>
      <c r="K92" s="471"/>
      <c r="L92" s="471"/>
      <c r="M92" s="471"/>
      <c r="N92" s="471"/>
      <c r="O92" s="471"/>
      <c r="P92" s="471"/>
      <c r="Q92" s="471"/>
      <c r="R92" s="471"/>
      <c r="S92" s="471"/>
      <c r="T92" s="471"/>
      <c r="U92" s="471"/>
      <c r="V92" s="471"/>
      <c r="W92" s="471"/>
      <c r="X92" s="471"/>
      <c r="Y92" s="471"/>
      <c r="Z92" s="471"/>
      <c r="AA92" s="471"/>
      <c r="AB92" s="471"/>
      <c r="AC92" s="471"/>
      <c r="AD92" s="471"/>
      <c r="AE92" s="471"/>
      <c r="AF92" s="471"/>
      <c r="AG92" s="471"/>
      <c r="AH92" s="471"/>
      <c r="AI92" s="471"/>
      <c r="AJ92" s="471"/>
      <c r="AK92" s="243" t="s">
        <v>72</v>
      </c>
      <c r="AL92" s="457" t="s">
        <v>73</v>
      </c>
      <c r="AM92" s="471"/>
      <c r="AN92" s="471"/>
      <c r="AO92" s="471"/>
      <c r="AP92" s="471"/>
      <c r="AQ92" s="471"/>
      <c r="AR92" s="471"/>
      <c r="AS92" s="471"/>
      <c r="AT92" s="471"/>
      <c r="AU92" s="471"/>
      <c r="AV92" s="471"/>
      <c r="AW92" s="471"/>
      <c r="AX92" s="471"/>
      <c r="AY92" s="471"/>
      <c r="AZ92" s="471"/>
      <c r="BA92" s="471"/>
      <c r="BB92" s="471"/>
      <c r="BC92" s="471"/>
      <c r="BD92" s="471"/>
      <c r="BE92" s="471"/>
      <c r="BF92" s="471"/>
      <c r="BG92" s="471"/>
      <c r="BH92" s="471"/>
      <c r="BI92" s="471"/>
      <c r="BJ92" s="471"/>
      <c r="BK92" s="471"/>
      <c r="BL92" s="471"/>
      <c r="BM92" s="471"/>
      <c r="BN92" s="471"/>
      <c r="BO92" s="471"/>
      <c r="BP92" s="471"/>
      <c r="BQ92" s="471"/>
      <c r="BR92" s="471"/>
      <c r="BS92" s="471"/>
      <c r="BT92" s="471"/>
      <c r="BU92" s="243" t="s">
        <v>72</v>
      </c>
      <c r="BV92" s="457" t="s">
        <v>73</v>
      </c>
      <c r="BW92" s="471"/>
      <c r="BX92" s="471"/>
      <c r="BY92" s="471"/>
      <c r="BZ92" s="471"/>
      <c r="CA92" s="471"/>
      <c r="CB92" s="471"/>
      <c r="CC92" s="471"/>
      <c r="CD92" s="471"/>
      <c r="CE92" s="471"/>
      <c r="CF92" s="471"/>
      <c r="CG92" s="471"/>
      <c r="CH92" s="471"/>
      <c r="CI92" s="471"/>
      <c r="CJ92" s="471"/>
      <c r="CK92" s="471"/>
      <c r="CL92" s="471"/>
      <c r="CM92" s="471"/>
      <c r="CN92" s="471"/>
      <c r="CO92" s="471"/>
      <c r="CP92" s="471"/>
      <c r="CQ92" s="471"/>
      <c r="CR92" s="471"/>
      <c r="CS92" s="471"/>
      <c r="CT92" s="471"/>
      <c r="CU92" s="471"/>
      <c r="CV92" s="471"/>
      <c r="CW92" s="471"/>
      <c r="CX92" s="471"/>
      <c r="CY92" s="471"/>
      <c r="CZ92" s="471"/>
      <c r="DA92" s="471"/>
      <c r="DB92" s="471"/>
      <c r="DC92" s="471"/>
      <c r="DD92" s="471"/>
      <c r="DE92" s="243" t="s">
        <v>72</v>
      </c>
      <c r="DF92" s="457" t="s">
        <v>73</v>
      </c>
      <c r="DG92" s="471"/>
      <c r="DH92" s="471"/>
      <c r="DI92" s="471"/>
      <c r="DJ92" s="471"/>
      <c r="DK92" s="471"/>
      <c r="DL92" s="471"/>
      <c r="DM92" s="471"/>
      <c r="DN92" s="471"/>
      <c r="DO92" s="471"/>
      <c r="DP92" s="471"/>
      <c r="DQ92" s="471"/>
      <c r="DR92" s="471"/>
      <c r="DS92" s="471"/>
      <c r="DT92" s="471"/>
      <c r="DU92" s="471"/>
      <c r="DV92" s="471"/>
      <c r="DW92" s="471"/>
      <c r="DX92" s="471"/>
      <c r="DY92" s="471"/>
      <c r="DZ92" s="471"/>
      <c r="EA92" s="471"/>
      <c r="EB92" s="471"/>
      <c r="EC92" s="471"/>
      <c r="ED92" s="471"/>
      <c r="EE92" s="471"/>
      <c r="EF92" s="471"/>
      <c r="EG92" s="471"/>
      <c r="EH92" s="471"/>
      <c r="EI92" s="471"/>
      <c r="EJ92" s="471"/>
      <c r="EK92" s="471"/>
      <c r="EL92" s="471"/>
      <c r="EM92" s="471"/>
      <c r="EN92" s="471"/>
      <c r="EO92" s="243" t="s">
        <v>72</v>
      </c>
      <c r="EP92" s="457" t="s">
        <v>73</v>
      </c>
      <c r="EQ92" s="471"/>
      <c r="ER92" s="471"/>
      <c r="ES92" s="471"/>
      <c r="ET92" s="471"/>
      <c r="EU92" s="471"/>
      <c r="EV92" s="471"/>
      <c r="EW92" s="471"/>
      <c r="EX92" s="471"/>
      <c r="EY92" s="471"/>
      <c r="EZ92" s="471"/>
      <c r="FA92" s="471"/>
      <c r="FB92" s="471"/>
      <c r="FC92" s="471"/>
      <c r="FD92" s="471"/>
      <c r="FE92" s="471"/>
      <c r="FF92" s="471"/>
      <c r="FG92" s="471"/>
      <c r="FH92" s="471"/>
      <c r="FI92" s="471"/>
      <c r="FJ92" s="471"/>
      <c r="FK92" s="471"/>
      <c r="FL92" s="471"/>
      <c r="FM92" s="471"/>
      <c r="FN92" s="471"/>
      <c r="FO92" s="471"/>
      <c r="FP92" s="471"/>
      <c r="FQ92" s="471"/>
      <c r="FR92" s="471"/>
      <c r="FS92" s="471"/>
      <c r="FT92" s="471"/>
      <c r="FU92" s="471"/>
      <c r="FV92" s="471"/>
      <c r="FW92" s="471"/>
      <c r="FX92" s="471"/>
      <c r="FY92" s="243" t="s">
        <v>72</v>
      </c>
      <c r="FZ92" s="457" t="s">
        <v>73</v>
      </c>
      <c r="GA92" s="471"/>
      <c r="GB92" s="471"/>
      <c r="GC92" s="471"/>
      <c r="GD92" s="471"/>
      <c r="GE92" s="471"/>
      <c r="GF92" s="471"/>
      <c r="GG92" s="471"/>
      <c r="GH92" s="471"/>
      <c r="GI92" s="471"/>
      <c r="GJ92" s="471"/>
      <c r="GK92" s="471"/>
      <c r="GL92" s="471"/>
      <c r="GM92" s="471"/>
      <c r="GN92" s="471"/>
      <c r="GO92" s="471"/>
      <c r="GP92" s="471"/>
      <c r="GQ92" s="471"/>
      <c r="GR92" s="471"/>
      <c r="GS92" s="471"/>
      <c r="GT92" s="471"/>
      <c r="GU92" s="471"/>
      <c r="GV92" s="471"/>
      <c r="GW92" s="471"/>
      <c r="GX92" s="471"/>
      <c r="GY92" s="471"/>
      <c r="GZ92" s="471"/>
      <c r="HA92" s="471"/>
      <c r="HB92" s="471"/>
      <c r="HC92" s="471"/>
      <c r="HD92" s="471"/>
      <c r="HE92" s="471"/>
      <c r="HF92" s="471"/>
      <c r="HG92" s="471"/>
      <c r="HH92" s="471"/>
    </row>
    <row r="93" spans="1:216" x14ac:dyDescent="0.2">
      <c r="B93" s="457" t="s">
        <v>74</v>
      </c>
      <c r="C93" s="458"/>
      <c r="D93" s="458"/>
      <c r="E93" s="458"/>
      <c r="F93" s="458"/>
      <c r="G93" s="458"/>
      <c r="H93" s="458"/>
      <c r="I93" s="458"/>
      <c r="J93" s="458"/>
      <c r="K93" s="458"/>
      <c r="L93" s="458"/>
      <c r="M93" s="458"/>
      <c r="N93" s="458"/>
      <c r="O93" s="458"/>
      <c r="P93" s="458"/>
      <c r="Q93" s="458"/>
      <c r="R93" s="458"/>
      <c r="S93" s="458"/>
      <c r="T93" s="458"/>
      <c r="U93" s="458"/>
      <c r="V93" s="458"/>
      <c r="W93" s="458"/>
      <c r="X93" s="458"/>
      <c r="Y93" s="458"/>
      <c r="Z93" s="244"/>
      <c r="AA93" s="244"/>
      <c r="AB93" s="244"/>
      <c r="AC93" s="244"/>
      <c r="AD93" s="244"/>
      <c r="AE93" s="244"/>
      <c r="AF93" s="244"/>
      <c r="AG93" s="244"/>
      <c r="AH93" s="244"/>
      <c r="AI93" s="244"/>
      <c r="AJ93" s="244"/>
      <c r="AL93" s="457" t="s">
        <v>74</v>
      </c>
      <c r="AM93" s="458"/>
      <c r="AN93" s="458"/>
      <c r="AO93" s="458"/>
      <c r="AP93" s="458"/>
      <c r="AQ93" s="458"/>
      <c r="AR93" s="458"/>
      <c r="AS93" s="458"/>
      <c r="AT93" s="458"/>
      <c r="AU93" s="458"/>
      <c r="AV93" s="458"/>
      <c r="AW93" s="458"/>
      <c r="AX93" s="458"/>
      <c r="AY93" s="458"/>
      <c r="AZ93" s="458"/>
      <c r="BA93" s="458"/>
      <c r="BB93" s="458"/>
      <c r="BC93" s="458"/>
      <c r="BD93" s="458"/>
      <c r="BE93" s="458"/>
      <c r="BF93" s="458"/>
      <c r="BG93" s="458"/>
      <c r="BH93" s="458"/>
      <c r="BI93" s="458"/>
      <c r="BJ93" s="244"/>
      <c r="BK93" s="244"/>
      <c r="BL93" s="244"/>
      <c r="BM93" s="244"/>
      <c r="BN93" s="244"/>
      <c r="BO93" s="244"/>
      <c r="BP93" s="244"/>
      <c r="BQ93" s="244"/>
      <c r="BR93" s="244"/>
      <c r="BS93" s="244"/>
      <c r="BT93" s="244"/>
      <c r="BV93" s="457" t="s">
        <v>74</v>
      </c>
      <c r="BW93" s="458"/>
      <c r="BX93" s="458"/>
      <c r="BY93" s="458"/>
      <c r="BZ93" s="458"/>
      <c r="CA93" s="458"/>
      <c r="CB93" s="458"/>
      <c r="CC93" s="458"/>
      <c r="CD93" s="458"/>
      <c r="CE93" s="458"/>
      <c r="CF93" s="458"/>
      <c r="CG93" s="458"/>
      <c r="CH93" s="458"/>
      <c r="CI93" s="458"/>
      <c r="CJ93" s="458"/>
      <c r="CK93" s="458"/>
      <c r="CL93" s="458"/>
      <c r="CM93" s="458"/>
      <c r="CN93" s="458"/>
      <c r="CO93" s="458"/>
      <c r="CP93" s="458"/>
      <c r="CQ93" s="458"/>
      <c r="CR93" s="458"/>
      <c r="CS93" s="458"/>
      <c r="CT93" s="244"/>
      <c r="CU93" s="244"/>
      <c r="CV93" s="244"/>
      <c r="CW93" s="244"/>
      <c r="CX93" s="244"/>
      <c r="CY93" s="244"/>
      <c r="CZ93" s="244"/>
      <c r="DA93" s="244"/>
      <c r="DB93" s="244"/>
      <c r="DC93" s="244"/>
      <c r="DD93" s="244"/>
      <c r="DF93" s="457" t="s">
        <v>74</v>
      </c>
      <c r="DG93" s="458"/>
      <c r="DH93" s="458"/>
      <c r="DI93" s="458"/>
      <c r="DJ93" s="458"/>
      <c r="DK93" s="458"/>
      <c r="DL93" s="458"/>
      <c r="DM93" s="458"/>
      <c r="DN93" s="458"/>
      <c r="DO93" s="458"/>
      <c r="DP93" s="458"/>
      <c r="DQ93" s="458"/>
      <c r="DR93" s="458"/>
      <c r="DS93" s="458"/>
      <c r="DT93" s="458"/>
      <c r="DU93" s="458"/>
      <c r="DV93" s="458"/>
      <c r="DW93" s="458"/>
      <c r="DX93" s="458"/>
      <c r="DY93" s="458"/>
      <c r="DZ93" s="458"/>
      <c r="EA93" s="458"/>
      <c r="EB93" s="458"/>
      <c r="EC93" s="458"/>
      <c r="ED93" s="244"/>
      <c r="EE93" s="244"/>
      <c r="EF93" s="244"/>
      <c r="EG93" s="244"/>
      <c r="EH93" s="244"/>
      <c r="EI93" s="244"/>
      <c r="EJ93" s="244"/>
      <c r="EK93" s="244"/>
      <c r="EL93" s="244"/>
      <c r="EM93" s="244"/>
      <c r="EN93" s="244"/>
      <c r="EP93" s="457" t="s">
        <v>74</v>
      </c>
      <c r="EQ93" s="458"/>
      <c r="ER93" s="458"/>
      <c r="ES93" s="458"/>
      <c r="ET93" s="458"/>
      <c r="EU93" s="458"/>
      <c r="EV93" s="458"/>
      <c r="EW93" s="458"/>
      <c r="EX93" s="458"/>
      <c r="EY93" s="458"/>
      <c r="EZ93" s="458"/>
      <c r="FA93" s="458"/>
      <c r="FB93" s="458"/>
      <c r="FC93" s="458"/>
      <c r="FD93" s="458"/>
      <c r="FE93" s="458"/>
      <c r="FF93" s="458"/>
      <c r="FG93" s="458"/>
      <c r="FH93" s="458"/>
      <c r="FI93" s="458"/>
      <c r="FJ93" s="458"/>
      <c r="FK93" s="458"/>
      <c r="FL93" s="458"/>
      <c r="FM93" s="458"/>
      <c r="FN93" s="244"/>
      <c r="FO93" s="244"/>
      <c r="FP93" s="244"/>
      <c r="FQ93" s="244"/>
      <c r="FR93" s="244"/>
      <c r="FS93" s="244"/>
      <c r="FT93" s="244"/>
      <c r="FU93" s="244"/>
      <c r="FV93" s="244"/>
      <c r="FW93" s="244"/>
      <c r="FX93" s="244"/>
      <c r="FZ93" s="457" t="s">
        <v>74</v>
      </c>
      <c r="GA93" s="458"/>
      <c r="GB93" s="458"/>
      <c r="GC93" s="458"/>
      <c r="GD93" s="458"/>
      <c r="GE93" s="458"/>
      <c r="GF93" s="458"/>
      <c r="GG93" s="458"/>
      <c r="GH93" s="458"/>
      <c r="GI93" s="458"/>
      <c r="GJ93" s="458"/>
      <c r="GK93" s="458"/>
      <c r="GL93" s="458"/>
      <c r="GM93" s="458"/>
      <c r="GN93" s="458"/>
      <c r="GO93" s="458"/>
      <c r="GP93" s="458"/>
      <c r="GQ93" s="458"/>
      <c r="GR93" s="458"/>
      <c r="GS93" s="458"/>
      <c r="GT93" s="458"/>
      <c r="GU93" s="458"/>
      <c r="GV93" s="458"/>
      <c r="GW93" s="458"/>
      <c r="GX93" s="244"/>
      <c r="GY93" s="244"/>
      <c r="GZ93" s="244"/>
      <c r="HA93" s="244"/>
      <c r="HB93" s="244"/>
      <c r="HC93" s="244"/>
      <c r="HD93" s="244"/>
      <c r="HE93" s="244"/>
      <c r="HF93" s="244"/>
      <c r="HG93" s="244"/>
      <c r="HH93" s="244"/>
    </row>
    <row r="95" spans="1:216" x14ac:dyDescent="0.2">
      <c r="Q95" s="458" t="s">
        <v>75</v>
      </c>
      <c r="R95" s="493"/>
      <c r="S95" s="493"/>
      <c r="T95" s="493"/>
      <c r="U95" s="493"/>
      <c r="V95" s="493"/>
      <c r="W95" s="493"/>
      <c r="X95" s="493"/>
      <c r="Y95" s="493"/>
      <c r="Z95" s="493"/>
      <c r="AA95" s="493"/>
      <c r="AB95" s="493"/>
      <c r="AC95" s="493"/>
      <c r="AD95" s="493"/>
      <c r="AE95" s="493"/>
      <c r="AF95" s="493"/>
      <c r="AG95" s="493"/>
      <c r="AH95" s="493"/>
      <c r="AI95" s="493"/>
      <c r="AJ95" s="493"/>
      <c r="BA95" s="458" t="s">
        <v>75</v>
      </c>
      <c r="BB95" s="493"/>
      <c r="BC95" s="493"/>
      <c r="BD95" s="493"/>
      <c r="BE95" s="493"/>
      <c r="BF95" s="493"/>
      <c r="BG95" s="493"/>
      <c r="BH95" s="493"/>
      <c r="BI95" s="493"/>
      <c r="BJ95" s="493"/>
      <c r="BK95" s="493"/>
      <c r="BL95" s="493"/>
      <c r="BM95" s="493"/>
      <c r="BN95" s="493"/>
      <c r="BO95" s="493"/>
      <c r="BP95" s="493"/>
      <c r="BQ95" s="493"/>
      <c r="BR95" s="493"/>
      <c r="BS95" s="493"/>
      <c r="BT95" s="493"/>
      <c r="CK95" s="458" t="s">
        <v>75</v>
      </c>
      <c r="CL95" s="493"/>
      <c r="CM95" s="493"/>
      <c r="CN95" s="493"/>
      <c r="CO95" s="493"/>
      <c r="CP95" s="493"/>
      <c r="CQ95" s="493"/>
      <c r="CR95" s="493"/>
      <c r="CS95" s="493"/>
      <c r="CT95" s="493"/>
      <c r="CU95" s="493"/>
      <c r="CV95" s="493"/>
      <c r="CW95" s="493"/>
      <c r="CX95" s="493"/>
      <c r="CY95" s="493"/>
      <c r="CZ95" s="493"/>
      <c r="DA95" s="493"/>
      <c r="DB95" s="493"/>
      <c r="DC95" s="493"/>
      <c r="DD95" s="493"/>
      <c r="DU95" s="458" t="s">
        <v>75</v>
      </c>
      <c r="DV95" s="493"/>
      <c r="DW95" s="493"/>
      <c r="DX95" s="493"/>
      <c r="DY95" s="493"/>
      <c r="DZ95" s="493"/>
      <c r="EA95" s="493"/>
      <c r="EB95" s="493"/>
      <c r="EC95" s="493"/>
      <c r="ED95" s="493"/>
      <c r="EE95" s="493"/>
      <c r="EF95" s="493"/>
      <c r="EG95" s="493"/>
      <c r="EH95" s="493"/>
      <c r="EI95" s="493"/>
      <c r="EJ95" s="493"/>
      <c r="EK95" s="493"/>
      <c r="EL95" s="493"/>
      <c r="EM95" s="493"/>
      <c r="EN95" s="493"/>
      <c r="FE95" s="458" t="s">
        <v>75</v>
      </c>
      <c r="FF95" s="493"/>
      <c r="FG95" s="493"/>
      <c r="FH95" s="493"/>
      <c r="FI95" s="493"/>
      <c r="FJ95" s="493"/>
      <c r="FK95" s="493"/>
      <c r="FL95" s="493"/>
      <c r="FM95" s="493"/>
      <c r="FN95" s="493"/>
      <c r="FO95" s="493"/>
      <c r="FP95" s="493"/>
      <c r="FQ95" s="493"/>
      <c r="FR95" s="493"/>
      <c r="FS95" s="493"/>
      <c r="FT95" s="493"/>
      <c r="FU95" s="493"/>
      <c r="FV95" s="493"/>
      <c r="FW95" s="493"/>
      <c r="FX95" s="493"/>
      <c r="GO95" s="458" t="s">
        <v>75</v>
      </c>
      <c r="GP95" s="493"/>
      <c r="GQ95" s="493"/>
      <c r="GR95" s="493"/>
      <c r="GS95" s="493"/>
      <c r="GT95" s="493"/>
      <c r="GU95" s="493"/>
      <c r="GV95" s="493"/>
      <c r="GW95" s="493"/>
      <c r="GX95" s="493"/>
      <c r="GY95" s="493"/>
      <c r="GZ95" s="493"/>
      <c r="HA95" s="493"/>
      <c r="HB95" s="493"/>
      <c r="HC95" s="493"/>
      <c r="HD95" s="493"/>
      <c r="HE95" s="493"/>
      <c r="HF95" s="493"/>
      <c r="HG95" s="493"/>
      <c r="HH95" s="493"/>
    </row>
    <row r="96" spans="1:216" x14ac:dyDescent="0.2">
      <c r="Q96" s="458" t="s">
        <v>76</v>
      </c>
      <c r="R96" s="493"/>
      <c r="S96" s="493"/>
      <c r="T96" s="493"/>
      <c r="U96" s="493"/>
      <c r="V96" s="493"/>
      <c r="W96" s="493"/>
      <c r="X96" s="493"/>
      <c r="Y96" s="493"/>
      <c r="Z96" s="493"/>
      <c r="AA96" s="493"/>
      <c r="AB96" s="493"/>
      <c r="AC96" s="493"/>
      <c r="AD96" s="493"/>
      <c r="AE96" s="493"/>
      <c r="AF96" s="493"/>
      <c r="AG96" s="493"/>
      <c r="AH96" s="493"/>
      <c r="AI96" s="493"/>
      <c r="AJ96" s="493"/>
      <c r="BA96" s="458" t="s">
        <v>76</v>
      </c>
      <c r="BB96" s="493"/>
      <c r="BC96" s="493"/>
      <c r="BD96" s="493"/>
      <c r="BE96" s="493"/>
      <c r="BF96" s="493"/>
      <c r="BG96" s="493"/>
      <c r="BH96" s="493"/>
      <c r="BI96" s="493"/>
      <c r="BJ96" s="493"/>
      <c r="BK96" s="493"/>
      <c r="BL96" s="493"/>
      <c r="BM96" s="493"/>
      <c r="BN96" s="493"/>
      <c r="BO96" s="493"/>
      <c r="BP96" s="493"/>
      <c r="BQ96" s="493"/>
      <c r="BR96" s="493"/>
      <c r="BS96" s="493"/>
      <c r="BT96" s="493"/>
      <c r="CK96" s="458" t="s">
        <v>76</v>
      </c>
      <c r="CL96" s="493"/>
      <c r="CM96" s="493"/>
      <c r="CN96" s="493"/>
      <c r="CO96" s="493"/>
      <c r="CP96" s="493"/>
      <c r="CQ96" s="493"/>
      <c r="CR96" s="493"/>
      <c r="CS96" s="493"/>
      <c r="CT96" s="493"/>
      <c r="CU96" s="493"/>
      <c r="CV96" s="493"/>
      <c r="CW96" s="493"/>
      <c r="CX96" s="493"/>
      <c r="CY96" s="493"/>
      <c r="CZ96" s="493"/>
      <c r="DA96" s="493"/>
      <c r="DB96" s="493"/>
      <c r="DC96" s="493"/>
      <c r="DD96" s="493"/>
      <c r="DU96" s="458" t="s">
        <v>76</v>
      </c>
      <c r="DV96" s="493"/>
      <c r="DW96" s="493"/>
      <c r="DX96" s="493"/>
      <c r="DY96" s="493"/>
      <c r="DZ96" s="493"/>
      <c r="EA96" s="493"/>
      <c r="EB96" s="493"/>
      <c r="EC96" s="493"/>
      <c r="ED96" s="493"/>
      <c r="EE96" s="493"/>
      <c r="EF96" s="493"/>
      <c r="EG96" s="493"/>
      <c r="EH96" s="493"/>
      <c r="EI96" s="493"/>
      <c r="EJ96" s="493"/>
      <c r="EK96" s="493"/>
      <c r="EL96" s="493"/>
      <c r="EM96" s="493"/>
      <c r="EN96" s="493"/>
      <c r="FE96" s="458" t="s">
        <v>76</v>
      </c>
      <c r="FF96" s="493"/>
      <c r="FG96" s="493"/>
      <c r="FH96" s="493"/>
      <c r="FI96" s="493"/>
      <c r="FJ96" s="493"/>
      <c r="FK96" s="493"/>
      <c r="FL96" s="493"/>
      <c r="FM96" s="493"/>
      <c r="FN96" s="493"/>
      <c r="FO96" s="493"/>
      <c r="FP96" s="493"/>
      <c r="FQ96" s="493"/>
      <c r="FR96" s="493"/>
      <c r="FS96" s="493"/>
      <c r="FT96" s="493"/>
      <c r="FU96" s="493"/>
      <c r="FV96" s="493"/>
      <c r="FW96" s="493"/>
      <c r="FX96" s="493"/>
      <c r="GO96" s="458" t="s">
        <v>76</v>
      </c>
      <c r="GP96" s="493"/>
      <c r="GQ96" s="493"/>
      <c r="GR96" s="493"/>
      <c r="GS96" s="493"/>
      <c r="GT96" s="493"/>
      <c r="GU96" s="493"/>
      <c r="GV96" s="493"/>
      <c r="GW96" s="493"/>
      <c r="GX96" s="493"/>
      <c r="GY96" s="493"/>
      <c r="GZ96" s="493"/>
      <c r="HA96" s="493"/>
      <c r="HB96" s="493"/>
      <c r="HC96" s="493"/>
      <c r="HD96" s="493"/>
      <c r="HE96" s="493"/>
      <c r="HF96" s="493"/>
      <c r="HG96" s="493"/>
      <c r="HH96" s="493"/>
    </row>
    <row r="97" spans="1:216" x14ac:dyDescent="0.2">
      <c r="Q97" s="459"/>
      <c r="R97" s="459"/>
      <c r="S97" s="459"/>
      <c r="T97" s="459"/>
      <c r="U97" s="459"/>
      <c r="V97" s="459"/>
      <c r="W97" s="459"/>
      <c r="X97" s="459"/>
      <c r="Y97" s="459"/>
      <c r="Z97" s="459"/>
      <c r="AA97" s="459"/>
      <c r="AB97" s="459"/>
      <c r="AC97" s="459"/>
      <c r="AD97" s="459"/>
      <c r="AE97" s="459"/>
      <c r="AF97" s="459"/>
      <c r="AG97" s="459"/>
      <c r="AH97" s="459"/>
      <c r="AI97" s="459"/>
      <c r="AJ97" s="459"/>
      <c r="BA97" s="459"/>
      <c r="BB97" s="459"/>
      <c r="BC97" s="459"/>
      <c r="BD97" s="459"/>
      <c r="BE97" s="459"/>
      <c r="BF97" s="459"/>
      <c r="BG97" s="459"/>
      <c r="BH97" s="459"/>
      <c r="BI97" s="459"/>
      <c r="BJ97" s="459"/>
      <c r="BK97" s="459"/>
      <c r="BL97" s="459"/>
      <c r="BM97" s="459"/>
      <c r="BN97" s="459"/>
      <c r="BO97" s="459"/>
      <c r="BP97" s="459"/>
      <c r="BQ97" s="459"/>
      <c r="BR97" s="459"/>
      <c r="BS97" s="459"/>
      <c r="BT97" s="459"/>
      <c r="CK97" s="459"/>
      <c r="CL97" s="459"/>
      <c r="CM97" s="459"/>
      <c r="CN97" s="459"/>
      <c r="CO97" s="459"/>
      <c r="CP97" s="459"/>
      <c r="CQ97" s="459"/>
      <c r="CR97" s="459"/>
      <c r="CS97" s="459"/>
      <c r="CT97" s="459"/>
      <c r="CU97" s="459"/>
      <c r="CV97" s="459"/>
      <c r="CW97" s="459"/>
      <c r="CX97" s="459"/>
      <c r="CY97" s="459"/>
      <c r="CZ97" s="459"/>
      <c r="DA97" s="459"/>
      <c r="DB97" s="459"/>
      <c r="DC97" s="459"/>
      <c r="DD97" s="459"/>
      <c r="DU97" s="459"/>
      <c r="DV97" s="459"/>
      <c r="DW97" s="459"/>
      <c r="DX97" s="459"/>
      <c r="DY97" s="459"/>
      <c r="DZ97" s="459"/>
      <c r="EA97" s="459"/>
      <c r="EB97" s="459"/>
      <c r="EC97" s="459"/>
      <c r="ED97" s="459"/>
      <c r="EE97" s="459"/>
      <c r="EF97" s="459"/>
      <c r="EG97" s="459"/>
      <c r="EH97" s="459"/>
      <c r="EI97" s="459"/>
      <c r="EJ97" s="459"/>
      <c r="EK97" s="459"/>
      <c r="EL97" s="459"/>
      <c r="EM97" s="459"/>
      <c r="EN97" s="459"/>
      <c r="FE97" s="459"/>
      <c r="FF97" s="459"/>
      <c r="FG97" s="459"/>
      <c r="FH97" s="459"/>
      <c r="FI97" s="459"/>
      <c r="FJ97" s="459"/>
      <c r="FK97" s="459"/>
      <c r="FL97" s="459"/>
      <c r="FM97" s="459"/>
      <c r="FN97" s="459"/>
      <c r="FO97" s="459"/>
      <c r="FP97" s="459"/>
      <c r="FQ97" s="459"/>
      <c r="FR97" s="459"/>
      <c r="FS97" s="459"/>
      <c r="FT97" s="459"/>
      <c r="FU97" s="459"/>
      <c r="FV97" s="459"/>
      <c r="FW97" s="459"/>
      <c r="FX97" s="459"/>
      <c r="GO97" s="459"/>
      <c r="GP97" s="459"/>
      <c r="GQ97" s="459"/>
      <c r="GR97" s="459"/>
      <c r="GS97" s="459"/>
      <c r="GT97" s="459"/>
      <c r="GU97" s="459"/>
      <c r="GV97" s="459"/>
      <c r="GW97" s="459"/>
      <c r="GX97" s="459"/>
      <c r="GY97" s="459"/>
      <c r="GZ97" s="459"/>
      <c r="HA97" s="459"/>
      <c r="HB97" s="459"/>
      <c r="HC97" s="459"/>
      <c r="HD97" s="459"/>
      <c r="HE97" s="459"/>
      <c r="HF97" s="459"/>
      <c r="HG97" s="459"/>
      <c r="HH97" s="459"/>
    </row>
    <row r="98" spans="1:216" x14ac:dyDescent="0.2">
      <c r="Q98" s="460"/>
      <c r="R98" s="460"/>
      <c r="S98" s="460"/>
      <c r="T98" s="460"/>
      <c r="U98" s="460"/>
      <c r="V98" s="460"/>
      <c r="W98" s="460"/>
      <c r="X98" s="460"/>
      <c r="Y98" s="460"/>
      <c r="Z98" s="460"/>
      <c r="AA98" s="460"/>
      <c r="AB98" s="460"/>
      <c r="AC98" s="460"/>
      <c r="AD98" s="460"/>
      <c r="AE98" s="460"/>
      <c r="AF98" s="460"/>
      <c r="AG98" s="460"/>
      <c r="AH98" s="460"/>
      <c r="AI98" s="460"/>
      <c r="AJ98" s="460"/>
      <c r="BA98" s="460"/>
      <c r="BB98" s="460"/>
      <c r="BC98" s="460"/>
      <c r="BD98" s="460"/>
      <c r="BE98" s="460"/>
      <c r="BF98" s="460"/>
      <c r="BG98" s="460"/>
      <c r="BH98" s="460"/>
      <c r="BI98" s="460"/>
      <c r="BJ98" s="460"/>
      <c r="BK98" s="460"/>
      <c r="BL98" s="460"/>
      <c r="BM98" s="460"/>
      <c r="BN98" s="460"/>
      <c r="BO98" s="460"/>
      <c r="BP98" s="460"/>
      <c r="BQ98" s="460"/>
      <c r="BR98" s="460"/>
      <c r="BS98" s="460"/>
      <c r="BT98" s="460"/>
      <c r="CK98" s="460"/>
      <c r="CL98" s="460"/>
      <c r="CM98" s="460"/>
      <c r="CN98" s="460"/>
      <c r="CO98" s="460"/>
      <c r="CP98" s="460"/>
      <c r="CQ98" s="460"/>
      <c r="CR98" s="460"/>
      <c r="CS98" s="460"/>
      <c r="CT98" s="460"/>
      <c r="CU98" s="460"/>
      <c r="CV98" s="460"/>
      <c r="CW98" s="460"/>
      <c r="CX98" s="460"/>
      <c r="CY98" s="460"/>
      <c r="CZ98" s="460"/>
      <c r="DA98" s="460"/>
      <c r="DB98" s="460"/>
      <c r="DC98" s="460"/>
      <c r="DD98" s="460"/>
      <c r="DU98" s="460"/>
      <c r="DV98" s="460"/>
      <c r="DW98" s="460"/>
      <c r="DX98" s="460"/>
      <c r="DY98" s="460"/>
      <c r="DZ98" s="460"/>
      <c r="EA98" s="460"/>
      <c r="EB98" s="460"/>
      <c r="EC98" s="460"/>
      <c r="ED98" s="460"/>
      <c r="EE98" s="460"/>
      <c r="EF98" s="460"/>
      <c r="EG98" s="460"/>
      <c r="EH98" s="460"/>
      <c r="EI98" s="460"/>
      <c r="EJ98" s="460"/>
      <c r="EK98" s="460"/>
      <c r="EL98" s="460"/>
      <c r="EM98" s="460"/>
      <c r="EN98" s="460"/>
      <c r="FE98" s="460"/>
      <c r="FF98" s="460"/>
      <c r="FG98" s="460"/>
      <c r="FH98" s="460"/>
      <c r="FI98" s="460"/>
      <c r="FJ98" s="460"/>
      <c r="FK98" s="460"/>
      <c r="FL98" s="460"/>
      <c r="FM98" s="460"/>
      <c r="FN98" s="460"/>
      <c r="FO98" s="460"/>
      <c r="FP98" s="460"/>
      <c r="FQ98" s="460"/>
      <c r="FR98" s="460"/>
      <c r="FS98" s="460"/>
      <c r="FT98" s="460"/>
      <c r="FU98" s="460"/>
      <c r="FV98" s="460"/>
      <c r="FW98" s="460"/>
      <c r="FX98" s="460"/>
      <c r="GO98" s="460"/>
      <c r="GP98" s="460"/>
      <c r="GQ98" s="460"/>
      <c r="GR98" s="460"/>
      <c r="GS98" s="460"/>
      <c r="GT98" s="460"/>
      <c r="GU98" s="460"/>
      <c r="GV98" s="460"/>
      <c r="GW98" s="460"/>
      <c r="GX98" s="460"/>
      <c r="GY98" s="460"/>
      <c r="GZ98" s="460"/>
      <c r="HA98" s="460"/>
      <c r="HB98" s="460"/>
      <c r="HC98" s="460"/>
      <c r="HD98" s="460"/>
      <c r="HE98" s="460"/>
      <c r="HF98" s="460"/>
      <c r="HG98" s="460"/>
      <c r="HH98" s="460"/>
    </row>
    <row r="99" spans="1:216" x14ac:dyDescent="0.2">
      <c r="Q99" s="461" t="s">
        <v>77</v>
      </c>
      <c r="R99" s="494"/>
      <c r="S99" s="494"/>
      <c r="T99" s="494"/>
      <c r="U99" s="494"/>
      <c r="V99" s="494"/>
      <c r="W99" s="494"/>
      <c r="X99" s="494"/>
      <c r="Y99" s="494"/>
      <c r="Z99" s="494"/>
      <c r="AA99" s="494"/>
      <c r="AB99" s="494"/>
      <c r="AC99" s="494"/>
      <c r="AD99" s="494"/>
      <c r="AE99" s="494"/>
      <c r="AF99" s="494"/>
      <c r="AG99" s="494"/>
      <c r="AH99" s="494"/>
      <c r="AI99" s="494"/>
      <c r="AJ99" s="494"/>
      <c r="BA99" s="461" t="s">
        <v>77</v>
      </c>
      <c r="BB99" s="494"/>
      <c r="BC99" s="494"/>
      <c r="BD99" s="494"/>
      <c r="BE99" s="494"/>
      <c r="BF99" s="494"/>
      <c r="BG99" s="494"/>
      <c r="BH99" s="494"/>
      <c r="BI99" s="494"/>
      <c r="BJ99" s="494"/>
      <c r="BK99" s="494"/>
      <c r="BL99" s="494"/>
      <c r="BM99" s="494"/>
      <c r="BN99" s="494"/>
      <c r="BO99" s="494"/>
      <c r="BP99" s="494"/>
      <c r="BQ99" s="494"/>
      <c r="BR99" s="494"/>
      <c r="BS99" s="494"/>
      <c r="BT99" s="494"/>
      <c r="CK99" s="461" t="s">
        <v>77</v>
      </c>
      <c r="CL99" s="494"/>
      <c r="CM99" s="494"/>
      <c r="CN99" s="494"/>
      <c r="CO99" s="494"/>
      <c r="CP99" s="494"/>
      <c r="CQ99" s="494"/>
      <c r="CR99" s="494"/>
      <c r="CS99" s="494"/>
      <c r="CT99" s="494"/>
      <c r="CU99" s="494"/>
      <c r="CV99" s="494"/>
      <c r="CW99" s="494"/>
      <c r="CX99" s="494"/>
      <c r="CY99" s="494"/>
      <c r="CZ99" s="494"/>
      <c r="DA99" s="494"/>
      <c r="DB99" s="494"/>
      <c r="DC99" s="494"/>
      <c r="DD99" s="494"/>
      <c r="DU99" s="461" t="s">
        <v>77</v>
      </c>
      <c r="DV99" s="494"/>
      <c r="DW99" s="494"/>
      <c r="DX99" s="494"/>
      <c r="DY99" s="494"/>
      <c r="DZ99" s="494"/>
      <c r="EA99" s="494"/>
      <c r="EB99" s="494"/>
      <c r="EC99" s="494"/>
      <c r="ED99" s="494"/>
      <c r="EE99" s="494"/>
      <c r="EF99" s="494"/>
      <c r="EG99" s="494"/>
      <c r="EH99" s="494"/>
      <c r="EI99" s="494"/>
      <c r="EJ99" s="494"/>
      <c r="EK99" s="494"/>
      <c r="EL99" s="494"/>
      <c r="EM99" s="494"/>
      <c r="EN99" s="494"/>
      <c r="FE99" s="461" t="s">
        <v>77</v>
      </c>
      <c r="FF99" s="494"/>
      <c r="FG99" s="494"/>
      <c r="FH99" s="494"/>
      <c r="FI99" s="494"/>
      <c r="FJ99" s="494"/>
      <c r="FK99" s="494"/>
      <c r="FL99" s="494"/>
      <c r="FM99" s="494"/>
      <c r="FN99" s="494"/>
      <c r="FO99" s="494"/>
      <c r="FP99" s="494"/>
      <c r="FQ99" s="494"/>
      <c r="FR99" s="494"/>
      <c r="FS99" s="494"/>
      <c r="FT99" s="494"/>
      <c r="FU99" s="494"/>
      <c r="FV99" s="494"/>
      <c r="FW99" s="494"/>
      <c r="FX99" s="494"/>
      <c r="GO99" s="461" t="s">
        <v>77</v>
      </c>
      <c r="GP99" s="494"/>
      <c r="GQ99" s="494"/>
      <c r="GR99" s="494"/>
      <c r="GS99" s="494"/>
      <c r="GT99" s="494"/>
      <c r="GU99" s="494"/>
      <c r="GV99" s="494"/>
      <c r="GW99" s="494"/>
      <c r="GX99" s="494"/>
      <c r="GY99" s="494"/>
      <c r="GZ99" s="494"/>
      <c r="HA99" s="494"/>
      <c r="HB99" s="494"/>
      <c r="HC99" s="494"/>
      <c r="HD99" s="494"/>
      <c r="HE99" s="494"/>
      <c r="HF99" s="494"/>
      <c r="HG99" s="494"/>
      <c r="HH99" s="494"/>
    </row>
    <row r="100" spans="1:216" x14ac:dyDescent="0.2">
      <c r="A100" s="462"/>
      <c r="B100" s="462"/>
      <c r="C100" s="462"/>
      <c r="D100" s="462"/>
      <c r="E100" s="462"/>
      <c r="F100" s="462"/>
      <c r="G100" s="462"/>
      <c r="AJ100" s="245" t="s">
        <v>78</v>
      </c>
      <c r="AK100" s="462"/>
      <c r="AL100" s="462"/>
      <c r="AM100" s="462"/>
      <c r="AN100" s="462"/>
      <c r="AO100" s="462"/>
      <c r="AP100" s="462"/>
      <c r="AQ100" s="462"/>
      <c r="BT100" s="245" t="s">
        <v>78</v>
      </c>
      <c r="BU100" s="462"/>
      <c r="BV100" s="462"/>
      <c r="BW100" s="462"/>
      <c r="BX100" s="462"/>
      <c r="BY100" s="462"/>
      <c r="BZ100" s="462"/>
      <c r="CA100" s="462"/>
      <c r="DD100" s="245" t="s">
        <v>78</v>
      </c>
      <c r="DE100" s="462"/>
      <c r="DF100" s="462"/>
      <c r="DG100" s="462"/>
      <c r="DH100" s="462"/>
      <c r="DI100" s="462"/>
      <c r="DJ100" s="462"/>
      <c r="DK100" s="462"/>
      <c r="EN100" s="245" t="s">
        <v>78</v>
      </c>
      <c r="EO100" s="462"/>
      <c r="EP100" s="462"/>
      <c r="EQ100" s="462"/>
      <c r="ER100" s="462"/>
      <c r="ES100" s="462"/>
      <c r="ET100" s="462"/>
      <c r="EU100" s="462"/>
      <c r="FX100" s="245" t="s">
        <v>78</v>
      </c>
      <c r="FY100" s="462"/>
      <c r="FZ100" s="462"/>
      <c r="GA100" s="462"/>
      <c r="GB100" s="462"/>
      <c r="GC100" s="462"/>
      <c r="GD100" s="462"/>
      <c r="GE100" s="462"/>
      <c r="HH100" s="245" t="s">
        <v>78</v>
      </c>
    </row>
    <row r="101" spans="1:216" x14ac:dyDescent="0.2">
      <c r="Q101" s="267"/>
      <c r="BA101" s="267"/>
      <c r="CK101" s="267"/>
      <c r="DU101" s="267"/>
      <c r="FE101" s="267"/>
      <c r="GO101" s="267"/>
    </row>
    <row r="102" spans="1:216" x14ac:dyDescent="0.2">
      <c r="A102" s="267"/>
      <c r="B102" s="267"/>
      <c r="C102" s="267"/>
      <c r="D102" s="267"/>
      <c r="E102" s="267"/>
      <c r="F102" s="267"/>
      <c r="G102" s="267"/>
      <c r="AJ102" s="245"/>
      <c r="AK102" s="267"/>
      <c r="AL102" s="267"/>
      <c r="AM102" s="267"/>
      <c r="AN102" s="267"/>
      <c r="AO102" s="267"/>
      <c r="AP102" s="267"/>
      <c r="AQ102" s="267"/>
      <c r="BT102" s="245"/>
      <c r="BU102" s="267"/>
      <c r="BV102" s="267"/>
      <c r="BW102" s="267"/>
      <c r="BX102" s="267"/>
      <c r="BY102" s="267"/>
      <c r="BZ102" s="267"/>
      <c r="CA102" s="267"/>
      <c r="DD102" s="245"/>
      <c r="DE102" s="267"/>
      <c r="DF102" s="267"/>
      <c r="DG102" s="267"/>
      <c r="DH102" s="267"/>
      <c r="DI102" s="267"/>
      <c r="DJ102" s="267"/>
      <c r="DK102" s="267"/>
      <c r="EN102" s="245"/>
      <c r="EO102" s="267"/>
      <c r="EP102" s="267"/>
      <c r="EQ102" s="267"/>
      <c r="ER102" s="267"/>
      <c r="ES102" s="267"/>
      <c r="ET102" s="267"/>
      <c r="EU102" s="267"/>
      <c r="FX102" s="245"/>
      <c r="FY102" s="267"/>
      <c r="FZ102" s="267"/>
      <c r="GA102" s="267"/>
      <c r="GB102" s="267"/>
      <c r="GC102" s="267"/>
      <c r="GD102" s="267"/>
      <c r="GE102" s="267"/>
      <c r="HH102" s="245"/>
    </row>
    <row r="103" spans="1:216" ht="14.25" customHeight="1" x14ac:dyDescent="0.2">
      <c r="A103" s="441" t="s">
        <v>57</v>
      </c>
      <c r="B103" s="452"/>
      <c r="C103" s="452"/>
      <c r="D103" s="452"/>
      <c r="E103" s="452"/>
      <c r="F103" s="452"/>
      <c r="G103" s="452"/>
      <c r="H103" s="452"/>
      <c r="I103" s="452"/>
      <c r="J103" s="452"/>
      <c r="K103" s="452"/>
      <c r="L103" s="452"/>
      <c r="M103" s="452"/>
      <c r="N103" s="452"/>
      <c r="O103" s="452"/>
      <c r="P103" s="452"/>
      <c r="Q103" s="452"/>
      <c r="AK103" s="441" t="s">
        <v>57</v>
      </c>
      <c r="AL103" s="452"/>
      <c r="AM103" s="452"/>
      <c r="AN103" s="452"/>
      <c r="AO103" s="452"/>
      <c r="AP103" s="452"/>
      <c r="AQ103" s="452"/>
      <c r="AR103" s="452"/>
      <c r="AS103" s="452"/>
      <c r="AT103" s="452"/>
      <c r="AU103" s="452"/>
      <c r="AV103" s="452"/>
      <c r="AW103" s="452"/>
      <c r="AX103" s="452"/>
      <c r="AY103" s="452"/>
      <c r="AZ103" s="452"/>
      <c r="BA103" s="452"/>
      <c r="BU103" s="441" t="s">
        <v>57</v>
      </c>
      <c r="BV103" s="452"/>
      <c r="BW103" s="452"/>
      <c r="BX103" s="452"/>
      <c r="BY103" s="452"/>
      <c r="BZ103" s="452"/>
      <c r="CA103" s="452"/>
      <c r="CB103" s="452"/>
      <c r="CC103" s="452"/>
      <c r="CD103" s="452"/>
      <c r="CE103" s="452"/>
      <c r="CF103" s="452"/>
      <c r="CG103" s="452"/>
      <c r="CH103" s="452"/>
      <c r="CI103" s="452"/>
      <c r="CJ103" s="452"/>
      <c r="CK103" s="452"/>
      <c r="DE103" s="441" t="s">
        <v>57</v>
      </c>
      <c r="DF103" s="452"/>
      <c r="DG103" s="452"/>
      <c r="DH103" s="452"/>
      <c r="DI103" s="452"/>
      <c r="DJ103" s="452"/>
      <c r="DK103" s="452"/>
      <c r="DL103" s="452"/>
      <c r="DM103" s="452"/>
      <c r="DN103" s="452"/>
      <c r="DO103" s="452"/>
      <c r="DP103" s="452"/>
      <c r="DQ103" s="452"/>
      <c r="DR103" s="452"/>
      <c r="DS103" s="452"/>
      <c r="DT103" s="452"/>
      <c r="DU103" s="452"/>
      <c r="EO103" s="441" t="s">
        <v>57</v>
      </c>
      <c r="EP103" s="452"/>
      <c r="EQ103" s="452"/>
      <c r="ER103" s="452"/>
      <c r="ES103" s="452"/>
      <c r="ET103" s="452"/>
      <c r="EU103" s="452"/>
      <c r="EV103" s="452"/>
      <c r="EW103" s="452"/>
      <c r="EX103" s="452"/>
      <c r="EY103" s="452"/>
      <c r="EZ103" s="452"/>
      <c r="FA103" s="452"/>
      <c r="FB103" s="452"/>
      <c r="FC103" s="452"/>
      <c r="FD103" s="452"/>
      <c r="FE103" s="452"/>
      <c r="FY103" s="441" t="s">
        <v>57</v>
      </c>
      <c r="FZ103" s="452"/>
      <c r="GA103" s="452"/>
      <c r="GB103" s="452"/>
      <c r="GC103" s="452"/>
      <c r="GD103" s="452"/>
      <c r="GE103" s="452"/>
      <c r="GF103" s="452"/>
      <c r="GG103" s="452"/>
      <c r="GH103" s="452"/>
      <c r="GI103" s="452"/>
      <c r="GJ103" s="452"/>
      <c r="GK103" s="452"/>
      <c r="GL103" s="452"/>
      <c r="GM103" s="452"/>
      <c r="GN103" s="452"/>
      <c r="GO103" s="452"/>
    </row>
    <row r="104" spans="1:216" ht="18" x14ac:dyDescent="0.25">
      <c r="A104" s="442" t="s">
        <v>58</v>
      </c>
      <c r="B104" s="453"/>
      <c r="C104" s="453"/>
      <c r="D104" s="453"/>
      <c r="E104" s="453"/>
      <c r="F104" s="453"/>
      <c r="G104" s="453"/>
      <c r="H104" s="453"/>
      <c r="I104" s="453"/>
      <c r="J104" s="453"/>
      <c r="K104" s="453"/>
      <c r="L104" s="453"/>
      <c r="M104" s="453"/>
      <c r="N104" s="453"/>
      <c r="O104" s="453"/>
      <c r="P104" s="453"/>
      <c r="Q104" s="453"/>
      <c r="AK104" s="442" t="s">
        <v>58</v>
      </c>
      <c r="AL104" s="453"/>
      <c r="AM104" s="453"/>
      <c r="AN104" s="453"/>
      <c r="AO104" s="453"/>
      <c r="AP104" s="453"/>
      <c r="AQ104" s="453"/>
      <c r="AR104" s="453"/>
      <c r="AS104" s="453"/>
      <c r="AT104" s="453"/>
      <c r="AU104" s="453"/>
      <c r="AV104" s="453"/>
      <c r="AW104" s="453"/>
      <c r="AX104" s="453"/>
      <c r="AY104" s="453"/>
      <c r="AZ104" s="453"/>
      <c r="BA104" s="453"/>
      <c r="BU104" s="442" t="s">
        <v>58</v>
      </c>
      <c r="BV104" s="453"/>
      <c r="BW104" s="453"/>
      <c r="BX104" s="453"/>
      <c r="BY104" s="453"/>
      <c r="BZ104" s="453"/>
      <c r="CA104" s="453"/>
      <c r="CB104" s="453"/>
      <c r="CC104" s="453"/>
      <c r="CD104" s="453"/>
      <c r="CE104" s="453"/>
      <c r="CF104" s="453"/>
      <c r="CG104" s="453"/>
      <c r="CH104" s="453"/>
      <c r="CI104" s="453"/>
      <c r="CJ104" s="453"/>
      <c r="CK104" s="453"/>
      <c r="DE104" s="442" t="s">
        <v>58</v>
      </c>
      <c r="DF104" s="453"/>
      <c r="DG104" s="453"/>
      <c r="DH104" s="453"/>
      <c r="DI104" s="453"/>
      <c r="DJ104" s="453"/>
      <c r="DK104" s="453"/>
      <c r="DL104" s="453"/>
      <c r="DM104" s="453"/>
      <c r="DN104" s="453"/>
      <c r="DO104" s="453"/>
      <c r="DP104" s="453"/>
      <c r="DQ104" s="453"/>
      <c r="DR104" s="453"/>
      <c r="DS104" s="453"/>
      <c r="DT104" s="453"/>
      <c r="DU104" s="453"/>
      <c r="EO104" s="442" t="s">
        <v>58</v>
      </c>
      <c r="EP104" s="453"/>
      <c r="EQ104" s="453"/>
      <c r="ER104" s="453"/>
      <c r="ES104" s="453"/>
      <c r="ET104" s="453"/>
      <c r="EU104" s="453"/>
      <c r="EV104" s="453"/>
      <c r="EW104" s="453"/>
      <c r="EX104" s="453"/>
      <c r="EY104" s="453"/>
      <c r="EZ104" s="453"/>
      <c r="FA104" s="453"/>
      <c r="FB104" s="453"/>
      <c r="FC104" s="453"/>
      <c r="FD104" s="453"/>
      <c r="FE104" s="453"/>
      <c r="FY104" s="442" t="s">
        <v>58</v>
      </c>
      <c r="FZ104" s="453"/>
      <c r="GA104" s="453"/>
      <c r="GB104" s="453"/>
      <c r="GC104" s="453"/>
      <c r="GD104" s="453"/>
      <c r="GE104" s="453"/>
      <c r="GF104" s="453"/>
      <c r="GG104" s="453"/>
      <c r="GH104" s="453"/>
      <c r="GI104" s="453"/>
      <c r="GJ104" s="453"/>
      <c r="GK104" s="453"/>
      <c r="GL104" s="453"/>
      <c r="GM104" s="453"/>
      <c r="GN104" s="453"/>
      <c r="GO104" s="453"/>
    </row>
    <row r="105" spans="1:216" ht="15" thickBot="1" x14ac:dyDescent="0.25">
      <c r="A105" s="454" t="s">
        <v>79</v>
      </c>
      <c r="B105" s="455"/>
      <c r="C105" s="455"/>
      <c r="D105" s="455"/>
      <c r="E105" s="455"/>
      <c r="F105" s="455"/>
      <c r="G105" s="455"/>
      <c r="H105" s="455"/>
      <c r="I105" s="455"/>
      <c r="J105" s="455"/>
      <c r="K105" s="455"/>
      <c r="L105" s="455"/>
      <c r="M105" s="455"/>
      <c r="N105" s="455"/>
      <c r="O105" s="455"/>
      <c r="P105" s="455"/>
      <c r="Q105" s="455"/>
      <c r="R105" s="455"/>
      <c r="S105" s="455"/>
      <c r="T105" s="455"/>
      <c r="U105" s="455"/>
      <c r="V105" s="455"/>
      <c r="W105" s="455"/>
      <c r="X105" s="455"/>
      <c r="Y105" s="455"/>
      <c r="Z105" s="455"/>
      <c r="AA105" s="455"/>
      <c r="AB105" s="455"/>
      <c r="AC105" s="455"/>
      <c r="AD105" s="455"/>
      <c r="AE105" s="455"/>
      <c r="AF105" s="455"/>
      <c r="AG105" s="455"/>
      <c r="AH105" s="455"/>
      <c r="AI105" s="455"/>
      <c r="AJ105" s="455"/>
      <c r="AK105" s="454" t="s">
        <v>79</v>
      </c>
      <c r="AL105" s="455"/>
      <c r="AM105" s="455"/>
      <c r="AN105" s="455"/>
      <c r="AO105" s="455"/>
      <c r="AP105" s="455"/>
      <c r="AQ105" s="455"/>
      <c r="AR105" s="455"/>
      <c r="AS105" s="455"/>
      <c r="AT105" s="455"/>
      <c r="AU105" s="455"/>
      <c r="AV105" s="455"/>
      <c r="AW105" s="455"/>
      <c r="AX105" s="455"/>
      <c r="AY105" s="455"/>
      <c r="AZ105" s="455"/>
      <c r="BA105" s="455"/>
      <c r="BB105" s="455"/>
      <c r="BC105" s="455"/>
      <c r="BD105" s="455"/>
      <c r="BE105" s="455"/>
      <c r="BF105" s="455"/>
      <c r="BG105" s="455"/>
      <c r="BH105" s="455"/>
      <c r="BI105" s="455"/>
      <c r="BJ105" s="455"/>
      <c r="BK105" s="455"/>
      <c r="BL105" s="455"/>
      <c r="BM105" s="455"/>
      <c r="BN105" s="455"/>
      <c r="BO105" s="455"/>
      <c r="BP105" s="455"/>
      <c r="BQ105" s="455"/>
      <c r="BR105" s="455"/>
      <c r="BS105" s="455"/>
      <c r="BT105" s="455"/>
      <c r="BU105" s="454" t="s">
        <v>79</v>
      </c>
      <c r="BV105" s="455"/>
      <c r="BW105" s="455"/>
      <c r="BX105" s="455"/>
      <c r="BY105" s="455"/>
      <c r="BZ105" s="455"/>
      <c r="CA105" s="455"/>
      <c r="CB105" s="455"/>
      <c r="CC105" s="455"/>
      <c r="CD105" s="455"/>
      <c r="CE105" s="455"/>
      <c r="CF105" s="455"/>
      <c r="CG105" s="455"/>
      <c r="CH105" s="455"/>
      <c r="CI105" s="455"/>
      <c r="CJ105" s="455"/>
      <c r="CK105" s="455"/>
      <c r="CL105" s="455"/>
      <c r="CM105" s="455"/>
      <c r="CN105" s="455"/>
      <c r="CO105" s="455"/>
      <c r="CP105" s="455"/>
      <c r="CQ105" s="455"/>
      <c r="CR105" s="455"/>
      <c r="CS105" s="455"/>
      <c r="CT105" s="455"/>
      <c r="CU105" s="455"/>
      <c r="CV105" s="455"/>
      <c r="CW105" s="455"/>
      <c r="CX105" s="455"/>
      <c r="CY105" s="455"/>
      <c r="CZ105" s="455"/>
      <c r="DA105" s="455"/>
      <c r="DB105" s="455"/>
      <c r="DC105" s="455"/>
      <c r="DD105" s="455"/>
      <c r="DE105" s="454" t="s">
        <v>79</v>
      </c>
      <c r="DF105" s="455"/>
      <c r="DG105" s="455"/>
      <c r="DH105" s="455"/>
      <c r="DI105" s="455"/>
      <c r="DJ105" s="455"/>
      <c r="DK105" s="455"/>
      <c r="DL105" s="455"/>
      <c r="DM105" s="455"/>
      <c r="DN105" s="455"/>
      <c r="DO105" s="455"/>
      <c r="DP105" s="455"/>
      <c r="DQ105" s="455"/>
      <c r="DR105" s="455"/>
      <c r="DS105" s="455"/>
      <c r="DT105" s="455"/>
      <c r="DU105" s="455"/>
      <c r="DV105" s="455"/>
      <c r="DW105" s="455"/>
      <c r="DX105" s="455"/>
      <c r="DY105" s="455"/>
      <c r="DZ105" s="455"/>
      <c r="EA105" s="455"/>
      <c r="EB105" s="455"/>
      <c r="EC105" s="455"/>
      <c r="ED105" s="455"/>
      <c r="EE105" s="455"/>
      <c r="EF105" s="455"/>
      <c r="EG105" s="455"/>
      <c r="EH105" s="455"/>
      <c r="EI105" s="455"/>
      <c r="EJ105" s="455"/>
      <c r="EK105" s="455"/>
      <c r="EL105" s="455"/>
      <c r="EM105" s="455"/>
      <c r="EN105" s="455"/>
      <c r="EO105" s="454" t="s">
        <v>79</v>
      </c>
      <c r="EP105" s="455"/>
      <c r="EQ105" s="455"/>
      <c r="ER105" s="455"/>
      <c r="ES105" s="455"/>
      <c r="ET105" s="455"/>
      <c r="EU105" s="455"/>
      <c r="EV105" s="455"/>
      <c r="EW105" s="455"/>
      <c r="EX105" s="455"/>
      <c r="EY105" s="455"/>
      <c r="EZ105" s="455"/>
      <c r="FA105" s="455"/>
      <c r="FB105" s="455"/>
      <c r="FC105" s="455"/>
      <c r="FD105" s="455"/>
      <c r="FE105" s="455"/>
      <c r="FF105" s="455"/>
      <c r="FG105" s="455"/>
      <c r="FH105" s="455"/>
      <c r="FI105" s="455"/>
      <c r="FJ105" s="455"/>
      <c r="FK105" s="455"/>
      <c r="FL105" s="455"/>
      <c r="FM105" s="455"/>
      <c r="FN105" s="455"/>
      <c r="FO105" s="455"/>
      <c r="FP105" s="455"/>
      <c r="FQ105" s="455"/>
      <c r="FR105" s="455"/>
      <c r="FS105" s="455"/>
      <c r="FT105" s="455"/>
      <c r="FU105" s="455"/>
      <c r="FV105" s="455"/>
      <c r="FW105" s="455"/>
      <c r="FX105" s="455"/>
      <c r="FY105" s="454" t="s">
        <v>79</v>
      </c>
      <c r="FZ105" s="455"/>
      <c r="GA105" s="455"/>
      <c r="GB105" s="455"/>
      <c r="GC105" s="455"/>
      <c r="GD105" s="455"/>
      <c r="GE105" s="455"/>
      <c r="GF105" s="455"/>
      <c r="GG105" s="455"/>
      <c r="GH105" s="455"/>
      <c r="GI105" s="455"/>
      <c r="GJ105" s="455"/>
      <c r="GK105" s="455"/>
      <c r="GL105" s="455"/>
      <c r="GM105" s="455"/>
      <c r="GN105" s="455"/>
      <c r="GO105" s="455"/>
      <c r="GP105" s="455"/>
      <c r="GQ105" s="455"/>
      <c r="GR105" s="455"/>
      <c r="GS105" s="455"/>
      <c r="GT105" s="455"/>
      <c r="GU105" s="455"/>
      <c r="GV105" s="455"/>
      <c r="GW105" s="455"/>
      <c r="GX105" s="455"/>
      <c r="GY105" s="455"/>
      <c r="GZ105" s="455"/>
      <c r="HA105" s="455"/>
      <c r="HB105" s="455"/>
      <c r="HC105" s="455"/>
      <c r="HD105" s="455"/>
      <c r="HE105" s="455"/>
      <c r="HF105" s="455"/>
      <c r="HG105" s="455"/>
      <c r="HH105" s="455"/>
    </row>
    <row r="106" spans="1:216" ht="25.5" customHeight="1" x14ac:dyDescent="0.2">
      <c r="A106" s="444" t="str">
        <f>CONCATENATE("Förderkennzeichen: ",'Projektkostenkalkulation EP'!$B$6 )</f>
        <v xml:space="preserve">Förderkennzeichen: </v>
      </c>
      <c r="B106" s="445"/>
      <c r="C106" s="445"/>
      <c r="D106" s="445"/>
      <c r="E106" s="445"/>
      <c r="F106" s="445"/>
      <c r="G106" s="445"/>
      <c r="H106" s="445"/>
      <c r="I106" s="445"/>
      <c r="J106" s="445"/>
      <c r="K106" s="445"/>
      <c r="L106" s="445"/>
      <c r="M106" s="445"/>
      <c r="N106" s="445"/>
      <c r="O106" s="445"/>
      <c r="P106" s="445"/>
      <c r="Q106" s="445"/>
      <c r="R106" s="445"/>
      <c r="S106" s="446"/>
      <c r="T106" s="447" t="str">
        <f>"Projektmitarbeiter(in) Name: " &amp; RIGHT( 'Projektkostenkalkulation EP'!$A26, (LEN('Projektkostenkalkulation EP'!$A26)-SEARCH(" ",'Projektkostenkalkulation EP'!$A26)))</f>
        <v>Projektmitarbeiter(in) Name: Name 1 / GF</v>
      </c>
      <c r="U106" s="448"/>
      <c r="V106" s="448"/>
      <c r="W106" s="448"/>
      <c r="X106" s="448"/>
      <c r="Y106" s="448"/>
      <c r="Z106" s="448"/>
      <c r="AA106" s="448"/>
      <c r="AB106" s="448"/>
      <c r="AC106" s="448"/>
      <c r="AD106" s="448"/>
      <c r="AE106" s="448"/>
      <c r="AF106" s="448"/>
      <c r="AG106" s="449"/>
      <c r="AH106" s="450" t="str">
        <f>"Monat: "&amp;TEXT(EDATE('Projektkostenkalkulation EP'!$B$8,9),"MMMM")&amp;" / "&amp;TEXT(EDATE('Projektkostenkalkulation EP'!$B$8,10),"MMMM")&amp;" / "&amp;TEXT(EDATE('Projektkostenkalkulation EP'!$B$8,11),"MMMM")</f>
        <v>Monat: Oktober / November / Dezember</v>
      </c>
      <c r="AI106" s="445"/>
      <c r="AJ106" s="456"/>
      <c r="AK106" s="444" t="str">
        <f>CONCATENATE("Förderkennzeichen: ",'Projektkostenkalkulation EP'!$B$6 )</f>
        <v xml:space="preserve">Förderkennzeichen: </v>
      </c>
      <c r="AL106" s="445"/>
      <c r="AM106" s="445"/>
      <c r="AN106" s="445"/>
      <c r="AO106" s="445"/>
      <c r="AP106" s="445"/>
      <c r="AQ106" s="445"/>
      <c r="AR106" s="445"/>
      <c r="AS106" s="445"/>
      <c r="AT106" s="445"/>
      <c r="AU106" s="445"/>
      <c r="AV106" s="445"/>
      <c r="AW106" s="445"/>
      <c r="AX106" s="445"/>
      <c r="AY106" s="445"/>
      <c r="AZ106" s="445"/>
      <c r="BA106" s="445"/>
      <c r="BB106" s="445"/>
      <c r="BC106" s="446"/>
      <c r="BD106" s="447" t="str">
        <f>"Projektmitarbeiter(in) Name: " &amp; RIGHT( 'Projektkostenkalkulation EP'!$A27, (LEN('Projektkostenkalkulation EP'!$A27)-SEARCH(" ",'Projektkostenkalkulation EP'!$A27)))</f>
        <v>Projektmitarbeiter(in) Name: Name 2 / GF</v>
      </c>
      <c r="BE106" s="448"/>
      <c r="BF106" s="448"/>
      <c r="BG106" s="448"/>
      <c r="BH106" s="448"/>
      <c r="BI106" s="448"/>
      <c r="BJ106" s="448"/>
      <c r="BK106" s="448"/>
      <c r="BL106" s="448"/>
      <c r="BM106" s="448"/>
      <c r="BN106" s="448"/>
      <c r="BO106" s="448"/>
      <c r="BP106" s="448"/>
      <c r="BQ106" s="449"/>
      <c r="BR106" s="450" t="str">
        <f>"Monat: "&amp;TEXT(EDATE('Projektkostenkalkulation EP'!$B$8,9),"MMMM")&amp;" / "&amp;TEXT(EDATE('Projektkostenkalkulation EP'!$B$8,10),"MMMM")&amp;" / "&amp;TEXT(EDATE('Projektkostenkalkulation EP'!$B$8,11),"MMMM")</f>
        <v>Monat: Oktober / November / Dezember</v>
      </c>
      <c r="BS106" s="445"/>
      <c r="BT106" s="456"/>
      <c r="BU106" s="444" t="str">
        <f xml:space="preserve"> CONCATENATE("Förderkennzeichen: ",'Projektkostenkalkulation EP'!$B$6 )</f>
        <v xml:space="preserve">Förderkennzeichen: </v>
      </c>
      <c r="BV106" s="445"/>
      <c r="BW106" s="445"/>
      <c r="BX106" s="445"/>
      <c r="BY106" s="445"/>
      <c r="BZ106" s="445"/>
      <c r="CA106" s="445"/>
      <c r="CB106" s="445"/>
      <c r="CC106" s="445"/>
      <c r="CD106" s="445"/>
      <c r="CE106" s="445"/>
      <c r="CF106" s="445"/>
      <c r="CG106" s="445"/>
      <c r="CH106" s="445"/>
      <c r="CI106" s="445"/>
      <c r="CJ106" s="445"/>
      <c r="CK106" s="445"/>
      <c r="CL106" s="445"/>
      <c r="CM106" s="446"/>
      <c r="CN106" s="447" t="str">
        <f>"Projektmitarbeiter(in) Name: " &amp; RIGHT( 'Projektkostenkalkulation EP'!$A28, (LEN('Projektkostenkalkulation EP'!$A28)-SEARCH(" ",'Projektkostenkalkulation EP'!$A28)))</f>
        <v>Projektmitarbeiter(in) Name: Name 3</v>
      </c>
      <c r="CO106" s="448"/>
      <c r="CP106" s="448"/>
      <c r="CQ106" s="448"/>
      <c r="CR106" s="448"/>
      <c r="CS106" s="448"/>
      <c r="CT106" s="448"/>
      <c r="CU106" s="448"/>
      <c r="CV106" s="448"/>
      <c r="CW106" s="448"/>
      <c r="CX106" s="448"/>
      <c r="CY106" s="448"/>
      <c r="CZ106" s="448"/>
      <c r="DA106" s="449"/>
      <c r="DB106" s="450" t="str">
        <f>"Monat: "&amp;TEXT(EDATE('Projektkostenkalkulation EP'!$B$8,9),"MMMM")&amp;" / "&amp;TEXT(EDATE('Projektkostenkalkulation EP'!$B$8,10),"MMMM")&amp;" / "&amp;TEXT(EDATE('Projektkostenkalkulation EP'!$B$8,11),"MMMM")</f>
        <v>Monat: Oktober / November / Dezember</v>
      </c>
      <c r="DC106" s="445"/>
      <c r="DD106" s="456"/>
      <c r="DE106" s="444" t="str">
        <f xml:space="preserve"> CONCATENATE("Förderkennzeichen: ",'Projektkostenkalkulation EP'!$B$6 )</f>
        <v xml:space="preserve">Förderkennzeichen: </v>
      </c>
      <c r="DF106" s="445"/>
      <c r="DG106" s="445"/>
      <c r="DH106" s="445"/>
      <c r="DI106" s="445"/>
      <c r="DJ106" s="445"/>
      <c r="DK106" s="445"/>
      <c r="DL106" s="445"/>
      <c r="DM106" s="445"/>
      <c r="DN106" s="445"/>
      <c r="DO106" s="445"/>
      <c r="DP106" s="445"/>
      <c r="DQ106" s="445"/>
      <c r="DR106" s="445"/>
      <c r="DS106" s="445"/>
      <c r="DT106" s="445"/>
      <c r="DU106" s="445"/>
      <c r="DV106" s="445"/>
      <c r="DW106" s="446"/>
      <c r="DX106" s="447" t="str">
        <f>"Projektmitarbeiter(in) Name: " &amp; RIGHT( 'Projektkostenkalkulation EP'!$A29, (LEN('Projektkostenkalkulation EP'!$A29)-SEARCH(" ",'Projektkostenkalkulation EP'!$A29)))</f>
        <v>Projektmitarbeiter(in) Name: Name 4</v>
      </c>
      <c r="DY106" s="448"/>
      <c r="DZ106" s="448"/>
      <c r="EA106" s="448"/>
      <c r="EB106" s="448"/>
      <c r="EC106" s="448"/>
      <c r="ED106" s="448"/>
      <c r="EE106" s="448"/>
      <c r="EF106" s="448"/>
      <c r="EG106" s="448"/>
      <c r="EH106" s="448"/>
      <c r="EI106" s="448"/>
      <c r="EJ106" s="448"/>
      <c r="EK106" s="449"/>
      <c r="EL106" s="450" t="str">
        <f>"Monat: "&amp;TEXT(EDATE('Projektkostenkalkulation EP'!$B$8,9),"MMMM")&amp;" / "&amp;TEXT(EDATE('Projektkostenkalkulation EP'!$B$8,10),"MMMM")&amp;" / "&amp;TEXT(EDATE('Projektkostenkalkulation EP'!$B$8,11),"MMMM")</f>
        <v>Monat: Oktober / November / Dezember</v>
      </c>
      <c r="EM106" s="445"/>
      <c r="EN106" s="456"/>
      <c r="EO106" s="444" t="str">
        <f xml:space="preserve"> CONCATENATE("Förderkennzeichen: ",'Projektkostenkalkulation EP'!$B$6 )</f>
        <v xml:space="preserve">Förderkennzeichen: </v>
      </c>
      <c r="EP106" s="445"/>
      <c r="EQ106" s="445"/>
      <c r="ER106" s="445"/>
      <c r="ES106" s="445"/>
      <c r="ET106" s="445"/>
      <c r="EU106" s="445"/>
      <c r="EV106" s="445"/>
      <c r="EW106" s="445"/>
      <c r="EX106" s="445"/>
      <c r="EY106" s="445"/>
      <c r="EZ106" s="445"/>
      <c r="FA106" s="445"/>
      <c r="FB106" s="445"/>
      <c r="FC106" s="445"/>
      <c r="FD106" s="445"/>
      <c r="FE106" s="445"/>
      <c r="FF106" s="445"/>
      <c r="FG106" s="446"/>
      <c r="FH106" s="447" t="str">
        <f>"Projektmitarbeiter(in) Name: " &amp; RIGHT( 'Projektkostenkalkulation EP'!$A30, (LEN('Projektkostenkalkulation EP'!$A30)-SEARCH(" ",'Projektkostenkalkulation EP'!$A30)))</f>
        <v>Projektmitarbeiter(in) Name: Name 5</v>
      </c>
      <c r="FI106" s="448"/>
      <c r="FJ106" s="448"/>
      <c r="FK106" s="448"/>
      <c r="FL106" s="448"/>
      <c r="FM106" s="448"/>
      <c r="FN106" s="448"/>
      <c r="FO106" s="448"/>
      <c r="FP106" s="448"/>
      <c r="FQ106" s="448"/>
      <c r="FR106" s="448"/>
      <c r="FS106" s="448"/>
      <c r="FT106" s="448"/>
      <c r="FU106" s="449"/>
      <c r="FV106" s="450" t="str">
        <f>"Monat: "&amp;TEXT(EDATE('Projektkostenkalkulation EP'!$B$8,9),"MMMM")&amp;" / "&amp;TEXT(EDATE('Projektkostenkalkulation EP'!$B$8,10),"MMMM")&amp;" / "&amp;TEXT(EDATE('Projektkostenkalkulation EP'!$B$8,11),"MMMM")</f>
        <v>Monat: Oktober / November / Dezember</v>
      </c>
      <c r="FW106" s="445"/>
      <c r="FX106" s="456"/>
      <c r="FY106" s="444" t="str">
        <f xml:space="preserve"> CONCATENATE("Förderkennzeichen: ",'Projektkostenkalkulation EP'!$B$6 )</f>
        <v xml:space="preserve">Förderkennzeichen: </v>
      </c>
      <c r="FZ106" s="445"/>
      <c r="GA106" s="445"/>
      <c r="GB106" s="445"/>
      <c r="GC106" s="445"/>
      <c r="GD106" s="445"/>
      <c r="GE106" s="445"/>
      <c r="GF106" s="445"/>
      <c r="GG106" s="445"/>
      <c r="GH106" s="445"/>
      <c r="GI106" s="445"/>
      <c r="GJ106" s="445"/>
      <c r="GK106" s="445"/>
      <c r="GL106" s="445"/>
      <c r="GM106" s="445"/>
      <c r="GN106" s="445"/>
      <c r="GO106" s="445"/>
      <c r="GP106" s="445"/>
      <c r="GQ106" s="446"/>
      <c r="GR106" s="447" t="str">
        <f>"Projektmitarbeiter(in) Name: " &amp; RIGHT( 'Projektkostenkalkulation EP'!$A31, (LEN('Projektkostenkalkulation EP'!$A31)-SEARCH(" ",'Projektkostenkalkulation EP'!$A31)))</f>
        <v>Projektmitarbeiter(in) Name: Name 6</v>
      </c>
      <c r="GS106" s="448"/>
      <c r="GT106" s="448"/>
      <c r="GU106" s="448"/>
      <c r="GV106" s="448"/>
      <c r="GW106" s="448"/>
      <c r="GX106" s="448"/>
      <c r="GY106" s="448"/>
      <c r="GZ106" s="448"/>
      <c r="HA106" s="448"/>
      <c r="HB106" s="448"/>
      <c r="HC106" s="448"/>
      <c r="HD106" s="448"/>
      <c r="HE106" s="449"/>
      <c r="HF106" s="450" t="str">
        <f>"Monat: "&amp;TEXT(EDATE('Projektkostenkalkulation EP'!$B$8,9),"MMMM")&amp;" / "&amp;TEXT(EDATE('Projektkostenkalkulation EP'!$B$8,10),"MMMM")&amp;" / "&amp;TEXT(EDATE('Projektkostenkalkulation EP'!$B$8,11),"MMMM")</f>
        <v>Monat: Oktober / November / Dezember</v>
      </c>
      <c r="HG106" s="445"/>
      <c r="HH106" s="456"/>
    </row>
    <row r="107" spans="1:216" ht="14.25" customHeight="1" x14ac:dyDescent="0.2">
      <c r="A107" s="410" t="str">
        <f>"Kurzbezeichnung des FuE-Projekts: "&amp;'Projektkostenkalkulation EP'!$F$4</f>
        <v>Kurzbezeichnung des FuE-Projekts: Beispielprojekt</v>
      </c>
      <c r="B107" s="411"/>
      <c r="C107" s="411"/>
      <c r="D107" s="411"/>
      <c r="E107" s="411"/>
      <c r="F107" s="411"/>
      <c r="G107" s="411"/>
      <c r="H107" s="411"/>
      <c r="I107" s="411"/>
      <c r="J107" s="411"/>
      <c r="K107" s="411"/>
      <c r="L107" s="411"/>
      <c r="M107" s="411"/>
      <c r="N107" s="479"/>
      <c r="O107" s="479"/>
      <c r="P107" s="479"/>
      <c r="Q107" s="479"/>
      <c r="R107" s="479"/>
      <c r="S107" s="480"/>
      <c r="T107" s="416" t="str">
        <f>"Vorname: " &amp; LEFT( 'Projektkostenkalkulation EP'!A26, SEARCH(" ",'Projektkostenkalkulation EP'!A26))</f>
        <v xml:space="preserve">Vorname: Vorname </v>
      </c>
      <c r="U107" s="417"/>
      <c r="V107" s="417"/>
      <c r="W107" s="417"/>
      <c r="X107" s="417"/>
      <c r="Y107" s="417"/>
      <c r="Z107" s="417"/>
      <c r="AA107" s="417"/>
      <c r="AB107" s="417"/>
      <c r="AC107" s="417"/>
      <c r="AD107" s="417"/>
      <c r="AE107" s="417"/>
      <c r="AF107" s="417"/>
      <c r="AG107" s="418"/>
      <c r="AH107" s="483" t="str">
        <f>"Jahr: " &amp; TEXT(EDATE('Projektkostenkalkulation EP'!$B$8,10),"JJJJ")</f>
        <v>Jahr: 2024</v>
      </c>
      <c r="AI107" s="483"/>
      <c r="AJ107" s="484"/>
      <c r="AK107" s="410" t="str">
        <f>"Kurzbezeichnung des FuE-Projekts: "&amp;'Projektkostenkalkulation EP'!$F$4</f>
        <v>Kurzbezeichnung des FuE-Projekts: Beispielprojekt</v>
      </c>
      <c r="AL107" s="411"/>
      <c r="AM107" s="411"/>
      <c r="AN107" s="411"/>
      <c r="AO107" s="411"/>
      <c r="AP107" s="411"/>
      <c r="AQ107" s="411"/>
      <c r="AR107" s="411"/>
      <c r="AS107" s="411"/>
      <c r="AT107" s="411"/>
      <c r="AU107" s="411"/>
      <c r="AV107" s="411"/>
      <c r="AW107" s="411"/>
      <c r="AX107" s="479"/>
      <c r="AY107" s="479"/>
      <c r="AZ107" s="479"/>
      <c r="BA107" s="479"/>
      <c r="BB107" s="479"/>
      <c r="BC107" s="480"/>
      <c r="BD107" s="416" t="str">
        <f>"Vorname: " &amp; LEFT( 'Projektkostenkalkulation EP'!$A27, SEARCH(" ",'Projektkostenkalkulation EP'!$A27))</f>
        <v xml:space="preserve">Vorname: Vorname </v>
      </c>
      <c r="BE107" s="417"/>
      <c r="BF107" s="417"/>
      <c r="BG107" s="417"/>
      <c r="BH107" s="417"/>
      <c r="BI107" s="417"/>
      <c r="BJ107" s="417"/>
      <c r="BK107" s="417"/>
      <c r="BL107" s="417"/>
      <c r="BM107" s="417"/>
      <c r="BN107" s="417"/>
      <c r="BO107" s="417"/>
      <c r="BP107" s="417"/>
      <c r="BQ107" s="418"/>
      <c r="BR107" s="483" t="str">
        <f>"Jahr: " &amp; TEXT(EDATE('Projektkostenkalkulation EP'!$B$8,10),"JJJJ")</f>
        <v>Jahr: 2024</v>
      </c>
      <c r="BS107" s="483"/>
      <c r="BT107" s="484"/>
      <c r="BU107" s="410" t="str">
        <f>"Kurzbezeichnung des FuE-Projekts: "&amp;'Projektkostenkalkulation EP'!$F$4</f>
        <v>Kurzbezeichnung des FuE-Projekts: Beispielprojekt</v>
      </c>
      <c r="BV107" s="411"/>
      <c r="BW107" s="411"/>
      <c r="BX107" s="411"/>
      <c r="BY107" s="411"/>
      <c r="BZ107" s="411"/>
      <c r="CA107" s="411"/>
      <c r="CB107" s="411"/>
      <c r="CC107" s="411"/>
      <c r="CD107" s="411"/>
      <c r="CE107" s="411"/>
      <c r="CF107" s="411"/>
      <c r="CG107" s="411"/>
      <c r="CH107" s="479"/>
      <c r="CI107" s="479"/>
      <c r="CJ107" s="479"/>
      <c r="CK107" s="479"/>
      <c r="CL107" s="479"/>
      <c r="CM107" s="480"/>
      <c r="CN107" s="416" t="str">
        <f>"Vorname: " &amp; LEFT( 'Projektkostenkalkulation EP'!$A28, SEARCH(" ",'Projektkostenkalkulation EP'!$A28))</f>
        <v xml:space="preserve">Vorname: Vorname </v>
      </c>
      <c r="CO107" s="417"/>
      <c r="CP107" s="417"/>
      <c r="CQ107" s="417"/>
      <c r="CR107" s="417"/>
      <c r="CS107" s="417"/>
      <c r="CT107" s="417"/>
      <c r="CU107" s="417"/>
      <c r="CV107" s="417"/>
      <c r="CW107" s="417"/>
      <c r="CX107" s="417"/>
      <c r="CY107" s="417"/>
      <c r="CZ107" s="417"/>
      <c r="DA107" s="418"/>
      <c r="DB107" s="483" t="str">
        <f>"Jahr: " &amp; TEXT(EDATE('Projektkostenkalkulation EP'!$B$8,10),"JJJJ")</f>
        <v>Jahr: 2024</v>
      </c>
      <c r="DC107" s="483"/>
      <c r="DD107" s="484"/>
      <c r="DE107" s="410" t="str">
        <f>"Kurzbezeichnung des FuE-Projekts: "&amp;'Projektkostenkalkulation EP'!$F$4</f>
        <v>Kurzbezeichnung des FuE-Projekts: Beispielprojekt</v>
      </c>
      <c r="DF107" s="411"/>
      <c r="DG107" s="411"/>
      <c r="DH107" s="411"/>
      <c r="DI107" s="411"/>
      <c r="DJ107" s="411"/>
      <c r="DK107" s="411"/>
      <c r="DL107" s="411"/>
      <c r="DM107" s="411"/>
      <c r="DN107" s="411"/>
      <c r="DO107" s="411"/>
      <c r="DP107" s="411"/>
      <c r="DQ107" s="411"/>
      <c r="DR107" s="479"/>
      <c r="DS107" s="479"/>
      <c r="DT107" s="479"/>
      <c r="DU107" s="479"/>
      <c r="DV107" s="479"/>
      <c r="DW107" s="480"/>
      <c r="DX107" s="416" t="str">
        <f>"Vorname: " &amp; LEFT( 'Projektkostenkalkulation EP'!$A29, SEARCH(" ",'Projektkostenkalkulation EP'!$A29))</f>
        <v xml:space="preserve">Vorname: Vorname </v>
      </c>
      <c r="DY107" s="417"/>
      <c r="DZ107" s="417"/>
      <c r="EA107" s="417"/>
      <c r="EB107" s="417"/>
      <c r="EC107" s="417"/>
      <c r="ED107" s="417"/>
      <c r="EE107" s="417"/>
      <c r="EF107" s="417"/>
      <c r="EG107" s="417"/>
      <c r="EH107" s="417"/>
      <c r="EI107" s="417"/>
      <c r="EJ107" s="417"/>
      <c r="EK107" s="418"/>
      <c r="EL107" s="483" t="str">
        <f>"Jahr: " &amp; TEXT(EDATE('Projektkostenkalkulation EP'!$B$8,10),"JJJJ")</f>
        <v>Jahr: 2024</v>
      </c>
      <c r="EM107" s="483"/>
      <c r="EN107" s="484"/>
      <c r="EO107" s="410" t="str">
        <f>"Kurzbezeichnung des FuE-Projekts: "&amp;'Projektkostenkalkulation EP'!$F$4</f>
        <v>Kurzbezeichnung des FuE-Projekts: Beispielprojekt</v>
      </c>
      <c r="EP107" s="411"/>
      <c r="EQ107" s="411"/>
      <c r="ER107" s="411"/>
      <c r="ES107" s="411"/>
      <c r="ET107" s="411"/>
      <c r="EU107" s="411"/>
      <c r="EV107" s="411"/>
      <c r="EW107" s="411"/>
      <c r="EX107" s="411"/>
      <c r="EY107" s="411"/>
      <c r="EZ107" s="411"/>
      <c r="FA107" s="411"/>
      <c r="FB107" s="479"/>
      <c r="FC107" s="479"/>
      <c r="FD107" s="479"/>
      <c r="FE107" s="479"/>
      <c r="FF107" s="479"/>
      <c r="FG107" s="480"/>
      <c r="FH107" s="416" t="str">
        <f>"Vorname: " &amp; LEFT( 'Projektkostenkalkulation EP'!$A30, SEARCH(" ",'Projektkostenkalkulation EP'!$A30))</f>
        <v xml:space="preserve">Vorname: Vorname </v>
      </c>
      <c r="FI107" s="417"/>
      <c r="FJ107" s="417"/>
      <c r="FK107" s="417"/>
      <c r="FL107" s="417"/>
      <c r="FM107" s="417"/>
      <c r="FN107" s="417"/>
      <c r="FO107" s="417"/>
      <c r="FP107" s="417"/>
      <c r="FQ107" s="417"/>
      <c r="FR107" s="417"/>
      <c r="FS107" s="417"/>
      <c r="FT107" s="417"/>
      <c r="FU107" s="418"/>
      <c r="FV107" s="483" t="str">
        <f>"Jahr: " &amp; TEXT(EDATE('Projektkostenkalkulation EP'!$B$8,10),"JJJJ")</f>
        <v>Jahr: 2024</v>
      </c>
      <c r="FW107" s="483"/>
      <c r="FX107" s="484"/>
      <c r="FY107" s="410" t="str">
        <f>"Kurzbezeichnung des FuE-Projekts: "&amp;'Projektkostenkalkulation EP'!$F$4</f>
        <v>Kurzbezeichnung des FuE-Projekts: Beispielprojekt</v>
      </c>
      <c r="FZ107" s="411"/>
      <c r="GA107" s="411"/>
      <c r="GB107" s="411"/>
      <c r="GC107" s="411"/>
      <c r="GD107" s="411"/>
      <c r="GE107" s="411"/>
      <c r="GF107" s="411"/>
      <c r="GG107" s="411"/>
      <c r="GH107" s="411"/>
      <c r="GI107" s="411"/>
      <c r="GJ107" s="411"/>
      <c r="GK107" s="411"/>
      <c r="GL107" s="479"/>
      <c r="GM107" s="479"/>
      <c r="GN107" s="479"/>
      <c r="GO107" s="479"/>
      <c r="GP107" s="479"/>
      <c r="GQ107" s="480"/>
      <c r="GR107" s="416" t="str">
        <f>"Vorname: " &amp; LEFT( 'Projektkostenkalkulation EP'!$A31, SEARCH(" ",'Projektkostenkalkulation EP'!$A31))</f>
        <v xml:space="preserve">Vorname: Vorname </v>
      </c>
      <c r="GS107" s="417"/>
      <c r="GT107" s="417"/>
      <c r="GU107" s="417"/>
      <c r="GV107" s="417"/>
      <c r="GW107" s="417"/>
      <c r="GX107" s="417"/>
      <c r="GY107" s="417"/>
      <c r="GZ107" s="417"/>
      <c r="HA107" s="417"/>
      <c r="HB107" s="417"/>
      <c r="HC107" s="417"/>
      <c r="HD107" s="417"/>
      <c r="HE107" s="418"/>
      <c r="HF107" s="483" t="str">
        <f>"Jahr: " &amp; TEXT(EDATE('Projektkostenkalkulation EP'!$B$8,10),"JJJJ")</f>
        <v>Jahr: 2024</v>
      </c>
      <c r="HG107" s="483"/>
      <c r="HH107" s="484"/>
    </row>
    <row r="108" spans="1:216" ht="15.75" customHeight="1" thickBot="1" x14ac:dyDescent="0.25">
      <c r="A108" s="413"/>
      <c r="B108" s="414"/>
      <c r="C108" s="414"/>
      <c r="D108" s="414"/>
      <c r="E108" s="414"/>
      <c r="F108" s="414"/>
      <c r="G108" s="414"/>
      <c r="H108" s="414"/>
      <c r="I108" s="414"/>
      <c r="J108" s="414"/>
      <c r="K108" s="414"/>
      <c r="L108" s="414"/>
      <c r="M108" s="414"/>
      <c r="N108" s="481"/>
      <c r="O108" s="481"/>
      <c r="P108" s="481"/>
      <c r="Q108" s="481"/>
      <c r="R108" s="481"/>
      <c r="S108" s="482"/>
      <c r="T108" s="419"/>
      <c r="U108" s="420"/>
      <c r="V108" s="420"/>
      <c r="W108" s="420"/>
      <c r="X108" s="420"/>
      <c r="Y108" s="420"/>
      <c r="Z108" s="420"/>
      <c r="AA108" s="420"/>
      <c r="AB108" s="420"/>
      <c r="AC108" s="420"/>
      <c r="AD108" s="420"/>
      <c r="AE108" s="420"/>
      <c r="AF108" s="420"/>
      <c r="AG108" s="421"/>
      <c r="AH108" s="485"/>
      <c r="AI108" s="485"/>
      <c r="AJ108" s="486"/>
      <c r="AK108" s="413"/>
      <c r="AL108" s="414"/>
      <c r="AM108" s="414"/>
      <c r="AN108" s="414"/>
      <c r="AO108" s="414"/>
      <c r="AP108" s="414"/>
      <c r="AQ108" s="414"/>
      <c r="AR108" s="414"/>
      <c r="AS108" s="414"/>
      <c r="AT108" s="414"/>
      <c r="AU108" s="414"/>
      <c r="AV108" s="414"/>
      <c r="AW108" s="414"/>
      <c r="AX108" s="481"/>
      <c r="AY108" s="481"/>
      <c r="AZ108" s="481"/>
      <c r="BA108" s="481"/>
      <c r="BB108" s="481"/>
      <c r="BC108" s="482"/>
      <c r="BD108" s="419"/>
      <c r="BE108" s="420"/>
      <c r="BF108" s="420"/>
      <c r="BG108" s="420"/>
      <c r="BH108" s="420"/>
      <c r="BI108" s="420"/>
      <c r="BJ108" s="420"/>
      <c r="BK108" s="420"/>
      <c r="BL108" s="420"/>
      <c r="BM108" s="420"/>
      <c r="BN108" s="420"/>
      <c r="BO108" s="420"/>
      <c r="BP108" s="420"/>
      <c r="BQ108" s="421"/>
      <c r="BR108" s="485"/>
      <c r="BS108" s="485"/>
      <c r="BT108" s="486"/>
      <c r="BU108" s="413"/>
      <c r="BV108" s="414"/>
      <c r="BW108" s="414"/>
      <c r="BX108" s="414"/>
      <c r="BY108" s="414"/>
      <c r="BZ108" s="414"/>
      <c r="CA108" s="414"/>
      <c r="CB108" s="414"/>
      <c r="CC108" s="414"/>
      <c r="CD108" s="414"/>
      <c r="CE108" s="414"/>
      <c r="CF108" s="414"/>
      <c r="CG108" s="414"/>
      <c r="CH108" s="481"/>
      <c r="CI108" s="481"/>
      <c r="CJ108" s="481"/>
      <c r="CK108" s="481"/>
      <c r="CL108" s="481"/>
      <c r="CM108" s="482"/>
      <c r="CN108" s="419"/>
      <c r="CO108" s="420"/>
      <c r="CP108" s="420"/>
      <c r="CQ108" s="420"/>
      <c r="CR108" s="420"/>
      <c r="CS108" s="420"/>
      <c r="CT108" s="420"/>
      <c r="CU108" s="420"/>
      <c r="CV108" s="420"/>
      <c r="CW108" s="420"/>
      <c r="CX108" s="420"/>
      <c r="CY108" s="420"/>
      <c r="CZ108" s="420"/>
      <c r="DA108" s="421"/>
      <c r="DB108" s="485"/>
      <c r="DC108" s="485"/>
      <c r="DD108" s="486"/>
      <c r="DE108" s="413"/>
      <c r="DF108" s="414"/>
      <c r="DG108" s="414"/>
      <c r="DH108" s="414"/>
      <c r="DI108" s="414"/>
      <c r="DJ108" s="414"/>
      <c r="DK108" s="414"/>
      <c r="DL108" s="414"/>
      <c r="DM108" s="414"/>
      <c r="DN108" s="414"/>
      <c r="DO108" s="414"/>
      <c r="DP108" s="414"/>
      <c r="DQ108" s="414"/>
      <c r="DR108" s="481"/>
      <c r="DS108" s="481"/>
      <c r="DT108" s="481"/>
      <c r="DU108" s="481"/>
      <c r="DV108" s="481"/>
      <c r="DW108" s="482"/>
      <c r="DX108" s="419"/>
      <c r="DY108" s="420"/>
      <c r="DZ108" s="420"/>
      <c r="EA108" s="420"/>
      <c r="EB108" s="420"/>
      <c r="EC108" s="420"/>
      <c r="ED108" s="420"/>
      <c r="EE108" s="420"/>
      <c r="EF108" s="420"/>
      <c r="EG108" s="420"/>
      <c r="EH108" s="420"/>
      <c r="EI108" s="420"/>
      <c r="EJ108" s="420"/>
      <c r="EK108" s="421"/>
      <c r="EL108" s="485"/>
      <c r="EM108" s="485"/>
      <c r="EN108" s="486"/>
      <c r="EO108" s="413"/>
      <c r="EP108" s="414"/>
      <c r="EQ108" s="414"/>
      <c r="ER108" s="414"/>
      <c r="ES108" s="414"/>
      <c r="ET108" s="414"/>
      <c r="EU108" s="414"/>
      <c r="EV108" s="414"/>
      <c r="EW108" s="414"/>
      <c r="EX108" s="414"/>
      <c r="EY108" s="414"/>
      <c r="EZ108" s="414"/>
      <c r="FA108" s="414"/>
      <c r="FB108" s="481"/>
      <c r="FC108" s="481"/>
      <c r="FD108" s="481"/>
      <c r="FE108" s="481"/>
      <c r="FF108" s="481"/>
      <c r="FG108" s="482"/>
      <c r="FH108" s="419"/>
      <c r="FI108" s="420"/>
      <c r="FJ108" s="420"/>
      <c r="FK108" s="420"/>
      <c r="FL108" s="420"/>
      <c r="FM108" s="420"/>
      <c r="FN108" s="420"/>
      <c r="FO108" s="420"/>
      <c r="FP108" s="420"/>
      <c r="FQ108" s="420"/>
      <c r="FR108" s="420"/>
      <c r="FS108" s="420"/>
      <c r="FT108" s="420"/>
      <c r="FU108" s="421"/>
      <c r="FV108" s="485"/>
      <c r="FW108" s="485"/>
      <c r="FX108" s="486"/>
      <c r="FY108" s="413"/>
      <c r="FZ108" s="414"/>
      <c r="GA108" s="414"/>
      <c r="GB108" s="414"/>
      <c r="GC108" s="414"/>
      <c r="GD108" s="414"/>
      <c r="GE108" s="414"/>
      <c r="GF108" s="414"/>
      <c r="GG108" s="414"/>
      <c r="GH108" s="414"/>
      <c r="GI108" s="414"/>
      <c r="GJ108" s="414"/>
      <c r="GK108" s="414"/>
      <c r="GL108" s="481"/>
      <c r="GM108" s="481"/>
      <c r="GN108" s="481"/>
      <c r="GO108" s="481"/>
      <c r="GP108" s="481"/>
      <c r="GQ108" s="482"/>
      <c r="GR108" s="419"/>
      <c r="GS108" s="420"/>
      <c r="GT108" s="420"/>
      <c r="GU108" s="420"/>
      <c r="GV108" s="420"/>
      <c r="GW108" s="420"/>
      <c r="GX108" s="420"/>
      <c r="GY108" s="420"/>
      <c r="GZ108" s="420"/>
      <c r="HA108" s="420"/>
      <c r="HB108" s="420"/>
      <c r="HC108" s="420"/>
      <c r="HD108" s="420"/>
      <c r="HE108" s="421"/>
      <c r="HF108" s="485"/>
      <c r="HG108" s="485"/>
      <c r="HH108" s="486"/>
    </row>
    <row r="109" spans="1:216" ht="14.25" customHeight="1" x14ac:dyDescent="0.2">
      <c r="A109" s="424" t="s">
        <v>59</v>
      </c>
      <c r="B109" s="427" t="s">
        <v>60</v>
      </c>
      <c r="C109" s="430" t="s">
        <v>61</v>
      </c>
      <c r="D109" s="431"/>
      <c r="E109" s="431"/>
      <c r="F109" s="431"/>
      <c r="G109" s="431"/>
      <c r="H109" s="431"/>
      <c r="I109" s="431"/>
      <c r="J109" s="431"/>
      <c r="K109" s="431"/>
      <c r="L109" s="431"/>
      <c r="M109" s="431"/>
      <c r="N109" s="489"/>
      <c r="O109" s="489"/>
      <c r="P109" s="489"/>
      <c r="Q109" s="489"/>
      <c r="R109" s="489"/>
      <c r="S109" s="489"/>
      <c r="T109" s="489"/>
      <c r="U109" s="489"/>
      <c r="V109" s="489"/>
      <c r="W109" s="489"/>
      <c r="X109" s="489"/>
      <c r="Y109" s="489"/>
      <c r="Z109" s="489"/>
      <c r="AA109" s="489"/>
      <c r="AB109" s="489"/>
      <c r="AC109" s="489"/>
      <c r="AD109" s="489"/>
      <c r="AE109" s="489"/>
      <c r="AF109" s="489"/>
      <c r="AG109" s="489"/>
      <c r="AH109" s="489"/>
      <c r="AI109" s="489"/>
      <c r="AJ109" s="433" t="s">
        <v>62</v>
      </c>
      <c r="AK109" s="424" t="s">
        <v>59</v>
      </c>
      <c r="AL109" s="427" t="s">
        <v>60</v>
      </c>
      <c r="AM109" s="430" t="s">
        <v>61</v>
      </c>
      <c r="AN109" s="431"/>
      <c r="AO109" s="431"/>
      <c r="AP109" s="431"/>
      <c r="AQ109" s="431"/>
      <c r="AR109" s="431"/>
      <c r="AS109" s="431"/>
      <c r="AT109" s="431"/>
      <c r="AU109" s="431"/>
      <c r="AV109" s="431"/>
      <c r="AW109" s="431"/>
      <c r="AX109" s="489"/>
      <c r="AY109" s="489"/>
      <c r="AZ109" s="489"/>
      <c r="BA109" s="489"/>
      <c r="BB109" s="489"/>
      <c r="BC109" s="489"/>
      <c r="BD109" s="489"/>
      <c r="BE109" s="489"/>
      <c r="BF109" s="489"/>
      <c r="BG109" s="489"/>
      <c r="BH109" s="489"/>
      <c r="BI109" s="489"/>
      <c r="BJ109" s="489"/>
      <c r="BK109" s="489"/>
      <c r="BL109" s="489"/>
      <c r="BM109" s="489"/>
      <c r="BN109" s="489"/>
      <c r="BO109" s="489"/>
      <c r="BP109" s="489"/>
      <c r="BQ109" s="489"/>
      <c r="BR109" s="489"/>
      <c r="BS109" s="489"/>
      <c r="BT109" s="433" t="s">
        <v>62</v>
      </c>
      <c r="BU109" s="424" t="s">
        <v>59</v>
      </c>
      <c r="BV109" s="427" t="s">
        <v>60</v>
      </c>
      <c r="BW109" s="430" t="s">
        <v>61</v>
      </c>
      <c r="BX109" s="431"/>
      <c r="BY109" s="431"/>
      <c r="BZ109" s="431"/>
      <c r="CA109" s="431"/>
      <c r="CB109" s="431"/>
      <c r="CC109" s="431"/>
      <c r="CD109" s="431"/>
      <c r="CE109" s="431"/>
      <c r="CF109" s="431"/>
      <c r="CG109" s="431"/>
      <c r="CH109" s="489"/>
      <c r="CI109" s="489"/>
      <c r="CJ109" s="489"/>
      <c r="CK109" s="489"/>
      <c r="CL109" s="489"/>
      <c r="CM109" s="489"/>
      <c r="CN109" s="489"/>
      <c r="CO109" s="489"/>
      <c r="CP109" s="489"/>
      <c r="CQ109" s="489"/>
      <c r="CR109" s="489"/>
      <c r="CS109" s="489"/>
      <c r="CT109" s="489"/>
      <c r="CU109" s="489"/>
      <c r="CV109" s="489"/>
      <c r="CW109" s="489"/>
      <c r="CX109" s="489"/>
      <c r="CY109" s="489"/>
      <c r="CZ109" s="489"/>
      <c r="DA109" s="489"/>
      <c r="DB109" s="489"/>
      <c r="DC109" s="489"/>
      <c r="DD109" s="433" t="s">
        <v>62</v>
      </c>
      <c r="DE109" s="424" t="s">
        <v>59</v>
      </c>
      <c r="DF109" s="427" t="s">
        <v>60</v>
      </c>
      <c r="DG109" s="430" t="s">
        <v>61</v>
      </c>
      <c r="DH109" s="431"/>
      <c r="DI109" s="431"/>
      <c r="DJ109" s="431"/>
      <c r="DK109" s="431"/>
      <c r="DL109" s="431"/>
      <c r="DM109" s="431"/>
      <c r="DN109" s="431"/>
      <c r="DO109" s="431"/>
      <c r="DP109" s="431"/>
      <c r="DQ109" s="431"/>
      <c r="DR109" s="489"/>
      <c r="DS109" s="489"/>
      <c r="DT109" s="489"/>
      <c r="DU109" s="489"/>
      <c r="DV109" s="489"/>
      <c r="DW109" s="489"/>
      <c r="DX109" s="489"/>
      <c r="DY109" s="489"/>
      <c r="DZ109" s="489"/>
      <c r="EA109" s="489"/>
      <c r="EB109" s="489"/>
      <c r="EC109" s="489"/>
      <c r="ED109" s="489"/>
      <c r="EE109" s="489"/>
      <c r="EF109" s="489"/>
      <c r="EG109" s="489"/>
      <c r="EH109" s="489"/>
      <c r="EI109" s="489"/>
      <c r="EJ109" s="489"/>
      <c r="EK109" s="489"/>
      <c r="EL109" s="489"/>
      <c r="EM109" s="489"/>
      <c r="EN109" s="433" t="s">
        <v>62</v>
      </c>
      <c r="EO109" s="424" t="s">
        <v>59</v>
      </c>
      <c r="EP109" s="427" t="s">
        <v>60</v>
      </c>
      <c r="EQ109" s="430" t="s">
        <v>61</v>
      </c>
      <c r="ER109" s="431"/>
      <c r="ES109" s="431"/>
      <c r="ET109" s="431"/>
      <c r="EU109" s="431"/>
      <c r="EV109" s="431"/>
      <c r="EW109" s="431"/>
      <c r="EX109" s="431"/>
      <c r="EY109" s="431"/>
      <c r="EZ109" s="431"/>
      <c r="FA109" s="431"/>
      <c r="FB109" s="489"/>
      <c r="FC109" s="489"/>
      <c r="FD109" s="489"/>
      <c r="FE109" s="489"/>
      <c r="FF109" s="489"/>
      <c r="FG109" s="489"/>
      <c r="FH109" s="489"/>
      <c r="FI109" s="489"/>
      <c r="FJ109" s="489"/>
      <c r="FK109" s="489"/>
      <c r="FL109" s="489"/>
      <c r="FM109" s="489"/>
      <c r="FN109" s="489"/>
      <c r="FO109" s="489"/>
      <c r="FP109" s="489"/>
      <c r="FQ109" s="489"/>
      <c r="FR109" s="489"/>
      <c r="FS109" s="489"/>
      <c r="FT109" s="489"/>
      <c r="FU109" s="489"/>
      <c r="FV109" s="489"/>
      <c r="FW109" s="489"/>
      <c r="FX109" s="433" t="s">
        <v>62</v>
      </c>
      <c r="FY109" s="424" t="s">
        <v>59</v>
      </c>
      <c r="FZ109" s="427" t="s">
        <v>60</v>
      </c>
      <c r="GA109" s="430" t="s">
        <v>61</v>
      </c>
      <c r="GB109" s="431"/>
      <c r="GC109" s="431"/>
      <c r="GD109" s="431"/>
      <c r="GE109" s="431"/>
      <c r="GF109" s="431"/>
      <c r="GG109" s="431"/>
      <c r="GH109" s="431"/>
      <c r="GI109" s="431"/>
      <c r="GJ109" s="431"/>
      <c r="GK109" s="431"/>
      <c r="GL109" s="489"/>
      <c r="GM109" s="489"/>
      <c r="GN109" s="489"/>
      <c r="GO109" s="489"/>
      <c r="GP109" s="489"/>
      <c r="GQ109" s="489"/>
      <c r="GR109" s="489"/>
      <c r="GS109" s="489"/>
      <c r="GT109" s="489"/>
      <c r="GU109" s="489"/>
      <c r="GV109" s="489"/>
      <c r="GW109" s="489"/>
      <c r="GX109" s="489"/>
      <c r="GY109" s="489"/>
      <c r="GZ109" s="489"/>
      <c r="HA109" s="489"/>
      <c r="HB109" s="489"/>
      <c r="HC109" s="489"/>
      <c r="HD109" s="489"/>
      <c r="HE109" s="489"/>
      <c r="HF109" s="489"/>
      <c r="HG109" s="489"/>
      <c r="HH109" s="433" t="s">
        <v>62</v>
      </c>
    </row>
    <row r="110" spans="1:216" x14ac:dyDescent="0.2">
      <c r="A110" s="487"/>
      <c r="B110" s="488"/>
      <c r="C110" s="436" t="s">
        <v>63</v>
      </c>
      <c r="D110" s="437"/>
      <c r="E110" s="437"/>
      <c r="F110" s="437"/>
      <c r="G110" s="437"/>
      <c r="H110" s="437"/>
      <c r="I110" s="437"/>
      <c r="J110" s="437"/>
      <c r="K110" s="437"/>
      <c r="L110" s="437"/>
      <c r="M110" s="437"/>
      <c r="N110" s="490"/>
      <c r="O110" s="490"/>
      <c r="P110" s="490"/>
      <c r="Q110" s="490"/>
      <c r="R110" s="490"/>
      <c r="S110" s="490"/>
      <c r="T110" s="490"/>
      <c r="U110" s="490"/>
      <c r="V110" s="490"/>
      <c r="W110" s="490"/>
      <c r="X110" s="490"/>
      <c r="Y110" s="490"/>
      <c r="Z110" s="490"/>
      <c r="AA110" s="490"/>
      <c r="AB110" s="490"/>
      <c r="AC110" s="490"/>
      <c r="AD110" s="490"/>
      <c r="AE110" s="490"/>
      <c r="AF110" s="490"/>
      <c r="AG110" s="491"/>
      <c r="AH110" s="492" t="s">
        <v>64</v>
      </c>
      <c r="AI110" s="492"/>
      <c r="AJ110" s="434"/>
      <c r="AK110" s="487"/>
      <c r="AL110" s="488"/>
      <c r="AM110" s="436" t="s">
        <v>63</v>
      </c>
      <c r="AN110" s="437"/>
      <c r="AO110" s="437"/>
      <c r="AP110" s="437"/>
      <c r="AQ110" s="437"/>
      <c r="AR110" s="437"/>
      <c r="AS110" s="437"/>
      <c r="AT110" s="437"/>
      <c r="AU110" s="437"/>
      <c r="AV110" s="437"/>
      <c r="AW110" s="437"/>
      <c r="AX110" s="490"/>
      <c r="AY110" s="490"/>
      <c r="AZ110" s="490"/>
      <c r="BA110" s="490"/>
      <c r="BB110" s="490"/>
      <c r="BC110" s="490"/>
      <c r="BD110" s="490"/>
      <c r="BE110" s="490"/>
      <c r="BF110" s="490"/>
      <c r="BG110" s="490"/>
      <c r="BH110" s="490"/>
      <c r="BI110" s="490"/>
      <c r="BJ110" s="490"/>
      <c r="BK110" s="490"/>
      <c r="BL110" s="490"/>
      <c r="BM110" s="490"/>
      <c r="BN110" s="490"/>
      <c r="BO110" s="490"/>
      <c r="BP110" s="490"/>
      <c r="BQ110" s="491"/>
      <c r="BR110" s="492" t="s">
        <v>64</v>
      </c>
      <c r="BS110" s="492"/>
      <c r="BT110" s="434"/>
      <c r="BU110" s="487"/>
      <c r="BV110" s="488"/>
      <c r="BW110" s="436" t="s">
        <v>63</v>
      </c>
      <c r="BX110" s="437"/>
      <c r="BY110" s="437"/>
      <c r="BZ110" s="437"/>
      <c r="CA110" s="437"/>
      <c r="CB110" s="437"/>
      <c r="CC110" s="437"/>
      <c r="CD110" s="437"/>
      <c r="CE110" s="437"/>
      <c r="CF110" s="437"/>
      <c r="CG110" s="437"/>
      <c r="CH110" s="490"/>
      <c r="CI110" s="490"/>
      <c r="CJ110" s="490"/>
      <c r="CK110" s="490"/>
      <c r="CL110" s="490"/>
      <c r="CM110" s="490"/>
      <c r="CN110" s="490"/>
      <c r="CO110" s="490"/>
      <c r="CP110" s="490"/>
      <c r="CQ110" s="490"/>
      <c r="CR110" s="490"/>
      <c r="CS110" s="490"/>
      <c r="CT110" s="490"/>
      <c r="CU110" s="490"/>
      <c r="CV110" s="490"/>
      <c r="CW110" s="490"/>
      <c r="CX110" s="490"/>
      <c r="CY110" s="490"/>
      <c r="CZ110" s="490"/>
      <c r="DA110" s="491"/>
      <c r="DB110" s="492" t="s">
        <v>64</v>
      </c>
      <c r="DC110" s="492"/>
      <c r="DD110" s="434"/>
      <c r="DE110" s="487"/>
      <c r="DF110" s="488"/>
      <c r="DG110" s="436" t="s">
        <v>63</v>
      </c>
      <c r="DH110" s="437"/>
      <c r="DI110" s="437"/>
      <c r="DJ110" s="437"/>
      <c r="DK110" s="437"/>
      <c r="DL110" s="437"/>
      <c r="DM110" s="437"/>
      <c r="DN110" s="437"/>
      <c r="DO110" s="437"/>
      <c r="DP110" s="437"/>
      <c r="DQ110" s="437"/>
      <c r="DR110" s="490"/>
      <c r="DS110" s="490"/>
      <c r="DT110" s="490"/>
      <c r="DU110" s="490"/>
      <c r="DV110" s="490"/>
      <c r="DW110" s="490"/>
      <c r="DX110" s="490"/>
      <c r="DY110" s="490"/>
      <c r="DZ110" s="490"/>
      <c r="EA110" s="490"/>
      <c r="EB110" s="490"/>
      <c r="EC110" s="490"/>
      <c r="ED110" s="490"/>
      <c r="EE110" s="490"/>
      <c r="EF110" s="490"/>
      <c r="EG110" s="490"/>
      <c r="EH110" s="490"/>
      <c r="EI110" s="490"/>
      <c r="EJ110" s="490"/>
      <c r="EK110" s="491"/>
      <c r="EL110" s="492" t="s">
        <v>64</v>
      </c>
      <c r="EM110" s="492"/>
      <c r="EN110" s="434"/>
      <c r="EO110" s="487"/>
      <c r="EP110" s="488"/>
      <c r="EQ110" s="436" t="s">
        <v>63</v>
      </c>
      <c r="ER110" s="437"/>
      <c r="ES110" s="437"/>
      <c r="ET110" s="437"/>
      <c r="EU110" s="437"/>
      <c r="EV110" s="437"/>
      <c r="EW110" s="437"/>
      <c r="EX110" s="437"/>
      <c r="EY110" s="437"/>
      <c r="EZ110" s="437"/>
      <c r="FA110" s="437"/>
      <c r="FB110" s="490"/>
      <c r="FC110" s="490"/>
      <c r="FD110" s="490"/>
      <c r="FE110" s="490"/>
      <c r="FF110" s="490"/>
      <c r="FG110" s="490"/>
      <c r="FH110" s="490"/>
      <c r="FI110" s="490"/>
      <c r="FJ110" s="490"/>
      <c r="FK110" s="490"/>
      <c r="FL110" s="490"/>
      <c r="FM110" s="490"/>
      <c r="FN110" s="490"/>
      <c r="FO110" s="490"/>
      <c r="FP110" s="490"/>
      <c r="FQ110" s="490"/>
      <c r="FR110" s="490"/>
      <c r="FS110" s="490"/>
      <c r="FT110" s="490"/>
      <c r="FU110" s="491"/>
      <c r="FV110" s="492" t="s">
        <v>64</v>
      </c>
      <c r="FW110" s="492"/>
      <c r="FX110" s="434"/>
      <c r="FY110" s="487"/>
      <c r="FZ110" s="488"/>
      <c r="GA110" s="436" t="s">
        <v>63</v>
      </c>
      <c r="GB110" s="437"/>
      <c r="GC110" s="437"/>
      <c r="GD110" s="437"/>
      <c r="GE110" s="437"/>
      <c r="GF110" s="437"/>
      <c r="GG110" s="437"/>
      <c r="GH110" s="437"/>
      <c r="GI110" s="437"/>
      <c r="GJ110" s="437"/>
      <c r="GK110" s="437"/>
      <c r="GL110" s="490"/>
      <c r="GM110" s="490"/>
      <c r="GN110" s="490"/>
      <c r="GO110" s="490"/>
      <c r="GP110" s="490"/>
      <c r="GQ110" s="490"/>
      <c r="GR110" s="490"/>
      <c r="GS110" s="490"/>
      <c r="GT110" s="490"/>
      <c r="GU110" s="490"/>
      <c r="GV110" s="490"/>
      <c r="GW110" s="490"/>
      <c r="GX110" s="490"/>
      <c r="GY110" s="490"/>
      <c r="GZ110" s="490"/>
      <c r="HA110" s="490"/>
      <c r="HB110" s="490"/>
      <c r="HC110" s="490"/>
      <c r="HD110" s="490"/>
      <c r="HE110" s="491"/>
      <c r="HF110" s="492" t="s">
        <v>64</v>
      </c>
      <c r="HG110" s="492"/>
      <c r="HH110" s="434"/>
    </row>
    <row r="111" spans="1:216" ht="34.5" customHeight="1" thickBot="1" x14ac:dyDescent="0.25">
      <c r="A111" s="487"/>
      <c r="B111" s="488"/>
      <c r="C111" s="223">
        <v>1</v>
      </c>
      <c r="D111" s="223">
        <v>2</v>
      </c>
      <c r="E111" s="223">
        <v>3</v>
      </c>
      <c r="F111" s="223">
        <v>4</v>
      </c>
      <c r="G111" s="223">
        <v>5</v>
      </c>
      <c r="H111" s="223">
        <v>6</v>
      </c>
      <c r="I111" s="223">
        <v>7</v>
      </c>
      <c r="J111" s="223">
        <v>8</v>
      </c>
      <c r="K111" s="223">
        <v>9</v>
      </c>
      <c r="L111" s="223">
        <v>10</v>
      </c>
      <c r="M111" s="223">
        <v>11</v>
      </c>
      <c r="N111" s="223">
        <v>12</v>
      </c>
      <c r="O111" s="223">
        <v>13</v>
      </c>
      <c r="P111" s="223">
        <v>14</v>
      </c>
      <c r="Q111" s="223">
        <v>15</v>
      </c>
      <c r="R111" s="223">
        <v>16</v>
      </c>
      <c r="S111" s="223">
        <v>17</v>
      </c>
      <c r="T111" s="223">
        <v>18</v>
      </c>
      <c r="U111" s="223">
        <v>19</v>
      </c>
      <c r="V111" s="223">
        <v>20</v>
      </c>
      <c r="W111" s="223">
        <v>21</v>
      </c>
      <c r="X111" s="223">
        <v>22</v>
      </c>
      <c r="Y111" s="223">
        <v>23</v>
      </c>
      <c r="Z111" s="223">
        <v>24</v>
      </c>
      <c r="AA111" s="223">
        <v>25</v>
      </c>
      <c r="AB111" s="223">
        <v>26</v>
      </c>
      <c r="AC111" s="223">
        <v>27</v>
      </c>
      <c r="AD111" s="223">
        <v>28</v>
      </c>
      <c r="AE111" s="223">
        <v>29</v>
      </c>
      <c r="AF111" s="223">
        <v>30</v>
      </c>
      <c r="AG111" s="223">
        <v>31</v>
      </c>
      <c r="AH111" s="224" t="s">
        <v>65</v>
      </c>
      <c r="AI111" s="225" t="s">
        <v>66</v>
      </c>
      <c r="AJ111" s="435"/>
      <c r="AK111" s="487"/>
      <c r="AL111" s="488"/>
      <c r="AM111" s="223">
        <v>1</v>
      </c>
      <c r="AN111" s="223">
        <v>2</v>
      </c>
      <c r="AO111" s="223">
        <v>3</v>
      </c>
      <c r="AP111" s="223">
        <v>4</v>
      </c>
      <c r="AQ111" s="223">
        <v>5</v>
      </c>
      <c r="AR111" s="223">
        <v>6</v>
      </c>
      <c r="AS111" s="223">
        <v>7</v>
      </c>
      <c r="AT111" s="223">
        <v>8</v>
      </c>
      <c r="AU111" s="223">
        <v>9</v>
      </c>
      <c r="AV111" s="223">
        <v>10</v>
      </c>
      <c r="AW111" s="223">
        <v>11</v>
      </c>
      <c r="AX111" s="223">
        <v>12</v>
      </c>
      <c r="AY111" s="223">
        <v>13</v>
      </c>
      <c r="AZ111" s="223">
        <v>14</v>
      </c>
      <c r="BA111" s="223">
        <v>15</v>
      </c>
      <c r="BB111" s="223">
        <v>16</v>
      </c>
      <c r="BC111" s="223">
        <v>17</v>
      </c>
      <c r="BD111" s="223">
        <v>18</v>
      </c>
      <c r="BE111" s="223">
        <v>19</v>
      </c>
      <c r="BF111" s="223">
        <v>20</v>
      </c>
      <c r="BG111" s="223">
        <v>21</v>
      </c>
      <c r="BH111" s="223">
        <v>22</v>
      </c>
      <c r="BI111" s="223">
        <v>23</v>
      </c>
      <c r="BJ111" s="223">
        <v>24</v>
      </c>
      <c r="BK111" s="223">
        <v>25</v>
      </c>
      <c r="BL111" s="223">
        <v>26</v>
      </c>
      <c r="BM111" s="223">
        <v>27</v>
      </c>
      <c r="BN111" s="223">
        <v>28</v>
      </c>
      <c r="BO111" s="223">
        <v>29</v>
      </c>
      <c r="BP111" s="223">
        <v>30</v>
      </c>
      <c r="BQ111" s="223">
        <v>31</v>
      </c>
      <c r="BR111" s="224" t="s">
        <v>65</v>
      </c>
      <c r="BS111" s="225" t="s">
        <v>66</v>
      </c>
      <c r="BT111" s="435"/>
      <c r="BU111" s="487"/>
      <c r="BV111" s="488"/>
      <c r="BW111" s="223">
        <v>1</v>
      </c>
      <c r="BX111" s="223">
        <v>2</v>
      </c>
      <c r="BY111" s="223">
        <v>3</v>
      </c>
      <c r="BZ111" s="223">
        <v>4</v>
      </c>
      <c r="CA111" s="223">
        <v>5</v>
      </c>
      <c r="CB111" s="223">
        <v>6</v>
      </c>
      <c r="CC111" s="223">
        <v>7</v>
      </c>
      <c r="CD111" s="223">
        <v>8</v>
      </c>
      <c r="CE111" s="223">
        <v>9</v>
      </c>
      <c r="CF111" s="223">
        <v>10</v>
      </c>
      <c r="CG111" s="223">
        <v>11</v>
      </c>
      <c r="CH111" s="223">
        <v>12</v>
      </c>
      <c r="CI111" s="223">
        <v>13</v>
      </c>
      <c r="CJ111" s="223">
        <v>14</v>
      </c>
      <c r="CK111" s="223">
        <v>15</v>
      </c>
      <c r="CL111" s="223">
        <v>16</v>
      </c>
      <c r="CM111" s="223">
        <v>17</v>
      </c>
      <c r="CN111" s="223">
        <v>18</v>
      </c>
      <c r="CO111" s="223">
        <v>19</v>
      </c>
      <c r="CP111" s="223">
        <v>20</v>
      </c>
      <c r="CQ111" s="223">
        <v>21</v>
      </c>
      <c r="CR111" s="223">
        <v>22</v>
      </c>
      <c r="CS111" s="223">
        <v>23</v>
      </c>
      <c r="CT111" s="223">
        <v>24</v>
      </c>
      <c r="CU111" s="223">
        <v>25</v>
      </c>
      <c r="CV111" s="223">
        <v>26</v>
      </c>
      <c r="CW111" s="223">
        <v>27</v>
      </c>
      <c r="CX111" s="223">
        <v>28</v>
      </c>
      <c r="CY111" s="223">
        <v>29</v>
      </c>
      <c r="CZ111" s="223">
        <v>30</v>
      </c>
      <c r="DA111" s="223">
        <v>31</v>
      </c>
      <c r="DB111" s="224" t="s">
        <v>65</v>
      </c>
      <c r="DC111" s="225" t="s">
        <v>66</v>
      </c>
      <c r="DD111" s="435"/>
      <c r="DE111" s="487"/>
      <c r="DF111" s="488"/>
      <c r="DG111" s="223">
        <v>1</v>
      </c>
      <c r="DH111" s="223">
        <v>2</v>
      </c>
      <c r="DI111" s="223">
        <v>3</v>
      </c>
      <c r="DJ111" s="223">
        <v>4</v>
      </c>
      <c r="DK111" s="223">
        <v>5</v>
      </c>
      <c r="DL111" s="223">
        <v>6</v>
      </c>
      <c r="DM111" s="223">
        <v>7</v>
      </c>
      <c r="DN111" s="223">
        <v>8</v>
      </c>
      <c r="DO111" s="223">
        <v>9</v>
      </c>
      <c r="DP111" s="223">
        <v>10</v>
      </c>
      <c r="DQ111" s="223">
        <v>11</v>
      </c>
      <c r="DR111" s="223">
        <v>12</v>
      </c>
      <c r="DS111" s="223">
        <v>13</v>
      </c>
      <c r="DT111" s="223">
        <v>14</v>
      </c>
      <c r="DU111" s="223">
        <v>15</v>
      </c>
      <c r="DV111" s="223">
        <v>16</v>
      </c>
      <c r="DW111" s="223">
        <v>17</v>
      </c>
      <c r="DX111" s="223">
        <v>18</v>
      </c>
      <c r="DY111" s="223">
        <v>19</v>
      </c>
      <c r="DZ111" s="223">
        <v>20</v>
      </c>
      <c r="EA111" s="223">
        <v>21</v>
      </c>
      <c r="EB111" s="223">
        <v>22</v>
      </c>
      <c r="EC111" s="223">
        <v>23</v>
      </c>
      <c r="ED111" s="223">
        <v>24</v>
      </c>
      <c r="EE111" s="223">
        <v>25</v>
      </c>
      <c r="EF111" s="223">
        <v>26</v>
      </c>
      <c r="EG111" s="223">
        <v>27</v>
      </c>
      <c r="EH111" s="223">
        <v>28</v>
      </c>
      <c r="EI111" s="223">
        <v>29</v>
      </c>
      <c r="EJ111" s="223">
        <v>30</v>
      </c>
      <c r="EK111" s="223">
        <v>31</v>
      </c>
      <c r="EL111" s="224" t="s">
        <v>65</v>
      </c>
      <c r="EM111" s="225" t="s">
        <v>66</v>
      </c>
      <c r="EN111" s="435"/>
      <c r="EO111" s="487"/>
      <c r="EP111" s="488"/>
      <c r="EQ111" s="223">
        <v>1</v>
      </c>
      <c r="ER111" s="223">
        <v>2</v>
      </c>
      <c r="ES111" s="223">
        <v>3</v>
      </c>
      <c r="ET111" s="223">
        <v>4</v>
      </c>
      <c r="EU111" s="223">
        <v>5</v>
      </c>
      <c r="EV111" s="223">
        <v>6</v>
      </c>
      <c r="EW111" s="223">
        <v>7</v>
      </c>
      <c r="EX111" s="223">
        <v>8</v>
      </c>
      <c r="EY111" s="223">
        <v>9</v>
      </c>
      <c r="EZ111" s="223">
        <v>10</v>
      </c>
      <c r="FA111" s="223">
        <v>11</v>
      </c>
      <c r="FB111" s="223">
        <v>12</v>
      </c>
      <c r="FC111" s="223">
        <v>13</v>
      </c>
      <c r="FD111" s="223">
        <v>14</v>
      </c>
      <c r="FE111" s="223">
        <v>15</v>
      </c>
      <c r="FF111" s="223">
        <v>16</v>
      </c>
      <c r="FG111" s="223">
        <v>17</v>
      </c>
      <c r="FH111" s="223">
        <v>18</v>
      </c>
      <c r="FI111" s="223">
        <v>19</v>
      </c>
      <c r="FJ111" s="223">
        <v>20</v>
      </c>
      <c r="FK111" s="223">
        <v>21</v>
      </c>
      <c r="FL111" s="223">
        <v>22</v>
      </c>
      <c r="FM111" s="223">
        <v>23</v>
      </c>
      <c r="FN111" s="223">
        <v>24</v>
      </c>
      <c r="FO111" s="223">
        <v>25</v>
      </c>
      <c r="FP111" s="223">
        <v>26</v>
      </c>
      <c r="FQ111" s="223">
        <v>27</v>
      </c>
      <c r="FR111" s="223">
        <v>28</v>
      </c>
      <c r="FS111" s="223">
        <v>29</v>
      </c>
      <c r="FT111" s="223">
        <v>30</v>
      </c>
      <c r="FU111" s="223">
        <v>31</v>
      </c>
      <c r="FV111" s="224" t="s">
        <v>65</v>
      </c>
      <c r="FW111" s="225" t="s">
        <v>66</v>
      </c>
      <c r="FX111" s="435"/>
      <c r="FY111" s="487"/>
      <c r="FZ111" s="488"/>
      <c r="GA111" s="223">
        <v>1</v>
      </c>
      <c r="GB111" s="223">
        <v>2</v>
      </c>
      <c r="GC111" s="223">
        <v>3</v>
      </c>
      <c r="GD111" s="223">
        <v>4</v>
      </c>
      <c r="GE111" s="223">
        <v>5</v>
      </c>
      <c r="GF111" s="223">
        <v>6</v>
      </c>
      <c r="GG111" s="223">
        <v>7</v>
      </c>
      <c r="GH111" s="223">
        <v>8</v>
      </c>
      <c r="GI111" s="223">
        <v>9</v>
      </c>
      <c r="GJ111" s="223">
        <v>10</v>
      </c>
      <c r="GK111" s="223">
        <v>11</v>
      </c>
      <c r="GL111" s="223">
        <v>12</v>
      </c>
      <c r="GM111" s="223">
        <v>13</v>
      </c>
      <c r="GN111" s="223">
        <v>14</v>
      </c>
      <c r="GO111" s="223">
        <v>15</v>
      </c>
      <c r="GP111" s="223">
        <v>16</v>
      </c>
      <c r="GQ111" s="223">
        <v>17</v>
      </c>
      <c r="GR111" s="223">
        <v>18</v>
      </c>
      <c r="GS111" s="223">
        <v>19</v>
      </c>
      <c r="GT111" s="223">
        <v>20</v>
      </c>
      <c r="GU111" s="223">
        <v>21</v>
      </c>
      <c r="GV111" s="223">
        <v>22</v>
      </c>
      <c r="GW111" s="223">
        <v>23</v>
      </c>
      <c r="GX111" s="223">
        <v>24</v>
      </c>
      <c r="GY111" s="223">
        <v>25</v>
      </c>
      <c r="GZ111" s="223">
        <v>26</v>
      </c>
      <c r="HA111" s="223">
        <v>27</v>
      </c>
      <c r="HB111" s="223">
        <v>28</v>
      </c>
      <c r="HC111" s="223">
        <v>29</v>
      </c>
      <c r="HD111" s="223">
        <v>30</v>
      </c>
      <c r="HE111" s="223">
        <v>31</v>
      </c>
      <c r="HF111" s="224" t="s">
        <v>65</v>
      </c>
      <c r="HG111" s="225" t="s">
        <v>66</v>
      </c>
      <c r="HH111" s="435"/>
    </row>
    <row r="112" spans="1:216" ht="21" customHeight="1" x14ac:dyDescent="0.2">
      <c r="A112" s="472" t="str">
        <f>TEXT(EDATE('Projektkostenkalkulation EP'!$B$8,9),"MMMM")</f>
        <v>Oktober</v>
      </c>
      <c r="B112" s="226"/>
      <c r="C112" s="227" t="str">
        <f>IF(
            OR(
                     TEXT(EDATE('Projektkostenkalkulation EP'!$B$8,9),"TTT") = "Sa",
                     TEXT(EDATE('Projektkostenkalkulation EP'!$B$8,9),"TTT") = "So",
                     IF(ISNA(VLOOKUP(EDATE('Projektkostenkalkulation EP'!$B$8,9),Datenquellen!$F$7:$H$45,3,FALSE))," ",VLOOKUP(EDATE('Projektkostenkalkulation EP'!$B$8,9),Datenquellen!$F$7:$H$45,3,FALSE))="X"
                            ),
                    "X",
                    ""
            )</f>
        <v/>
      </c>
      <c r="D112" s="227" t="str">
        <f xml:space="preserve"> IF(TEXT((EDATE('Projektkostenkalkulation EP'!$B$8,9)+C$9),"MM")=TEXT((EDATE('Projektkostenkalkulation EP'!$B$8,9)+(C$9-1)),"MM"),
             IF(
                        OR(
                                    TEXT((EDATE('Projektkostenkalkulation EP'!$B$8,9)+C$9),"TTT") = "Sa",
                                    TEXT((EDATE('Projektkostenkalkulation EP'!$B$8,9)+C$9),"TTT") = "So",
                                    IF(ISNA(VLOOKUP(EDATE('Projektkostenkalkulation EP'!$B$8,9)+C$9,Datenquellen!$F$7:$H$45,3,FALSE))," ",VLOOKUP(EDATE('Projektkostenkalkulation EP'!$B$8,9)+C$9,Datenquellen!$F$7:$H$45,3,FALSE))="X"
                                    ),
                          "X",
                          ""
                          ),
               "X"
            )</f>
        <v/>
      </c>
      <c r="E112" s="227" t="str">
        <f xml:space="preserve"> IF(TEXT((EDATE('Projektkostenkalkulation EP'!$B$8,9)+D$9),"MM")=TEXT((EDATE('Projektkostenkalkulation EP'!$B$8,9)+(D$9-1)),"MM"),
             IF(
                        OR(
                                    TEXT((EDATE('Projektkostenkalkulation EP'!$B$8,9)+D$9),"TTT") = "Sa",
                                    TEXT((EDATE('Projektkostenkalkulation EP'!$B$8,9)+D$9),"TTT") = "So",
                                    IF(ISNA(VLOOKUP(EDATE('Projektkostenkalkulation EP'!$B$8,9)+D$9,Datenquellen!$F$7:$H$45,3,FALSE))," ",VLOOKUP(EDATE('Projektkostenkalkulation EP'!$B$8,9)+D$9,Datenquellen!$F$7:$H$45,3,FALSE))="X"
                                    ),
                          "X",
                          ""
                          ),
               "X"
            )</f>
        <v>X</v>
      </c>
      <c r="F112" s="227" t="str">
        <f xml:space="preserve"> IF(TEXT((EDATE('Projektkostenkalkulation EP'!$B$8,9)+E$9),"MM")=TEXT((EDATE('Projektkostenkalkulation EP'!$B$8,9)+(E$9-1)),"MM"),
             IF(
                        OR(
                                    TEXT((EDATE('Projektkostenkalkulation EP'!$B$8,9)+E$9),"TTT") = "Sa",
                                    TEXT((EDATE('Projektkostenkalkulation EP'!$B$8,9)+E$9),"TTT") = "So",
                                    IF(ISNA(VLOOKUP(EDATE('Projektkostenkalkulation EP'!$B$8,9)+E$9,Datenquellen!$F$7:$H$45,3,FALSE))," ",VLOOKUP(EDATE('Projektkostenkalkulation EP'!$B$8,9)+E$9,Datenquellen!$F$7:$H$45,3,FALSE))="X"
                                    ),
                          "X",
                          ""
                          ),
               "X"
            )</f>
        <v/>
      </c>
      <c r="G112" s="227" t="str">
        <f xml:space="preserve"> IF(TEXT((EDATE('Projektkostenkalkulation EP'!$B$8,9)+F$9),"MM")=TEXT((EDATE('Projektkostenkalkulation EP'!$B$8,9)+(F$9-1)),"MM"),
             IF(
                        OR(
                                    TEXT((EDATE('Projektkostenkalkulation EP'!$B$8,9)+F$9),"TTT") = "Sa",
                                    TEXT((EDATE('Projektkostenkalkulation EP'!$B$8,9)+F$9),"TTT") = "So",
                                    IF(ISNA(VLOOKUP(EDATE('Projektkostenkalkulation EP'!$B$8,9)+F$9,Datenquellen!$F$7:$H$45,3,FALSE))," ",VLOOKUP(EDATE('Projektkostenkalkulation EP'!$B$8,9)+F$9,Datenquellen!$F$7:$H$45,3,FALSE))="X"
                                    ),
                          "X",
                          ""
                          ),
               "X"
            )</f>
        <v>X</v>
      </c>
      <c r="H112" s="227" t="str">
        <f xml:space="preserve"> IF(TEXT((EDATE('Projektkostenkalkulation EP'!$B$8,9)+G$9),"MM")=TEXT((EDATE('Projektkostenkalkulation EP'!$B$8,9)+(G$9-1)),"MM"),
             IF(
                        OR(
                                    TEXT((EDATE('Projektkostenkalkulation EP'!$B$8,9)+G$9),"TTT") = "Sa",
                                    TEXT((EDATE('Projektkostenkalkulation EP'!$B$8,9)+G$9),"TTT") = "So",
                                    IF(ISNA(VLOOKUP(EDATE('Projektkostenkalkulation EP'!$B$8,9)+G$9,Datenquellen!$F$7:$H$45,3,FALSE))," ",VLOOKUP(EDATE('Projektkostenkalkulation EP'!$B$8,9)+G$9,Datenquellen!$F$7:$H$45,3,FALSE))="X"
                                    ),
                          "X",
                          ""
                          ),
               "X"
            )</f>
        <v>X</v>
      </c>
      <c r="I112" s="227" t="str">
        <f xml:space="preserve"> IF(TEXT((EDATE('Projektkostenkalkulation EP'!$B$8,9)+H$9),"MM")=TEXT((EDATE('Projektkostenkalkulation EP'!$B$8,9)+(H$9-1)),"MM"),
             IF(
                        OR(
                                    TEXT((EDATE('Projektkostenkalkulation EP'!$B$8,9)+H$9),"TTT") = "Sa",
                                    TEXT((EDATE('Projektkostenkalkulation EP'!$B$8,9)+H$9),"TTT") = "So",
                                    IF(ISNA(VLOOKUP(EDATE('Projektkostenkalkulation EP'!$B$8,9)+H$9,Datenquellen!$F$7:$H$45,3,FALSE))," ",VLOOKUP(EDATE('Projektkostenkalkulation EP'!$B$8,9)+H$9,Datenquellen!$F$7:$H$45,3,FALSE))="X"
                                    ),
                          "X",
                          ""
                          ),
               "X"
            )</f>
        <v/>
      </c>
      <c r="J112" s="227" t="str">
        <f xml:space="preserve"> IF(TEXT((EDATE('Projektkostenkalkulation EP'!$B$8,9)+I$9),"MM")=TEXT((EDATE('Projektkostenkalkulation EP'!$B$8,9)+(I$9-1)),"MM"),
             IF(
                        OR(
                                    TEXT((EDATE('Projektkostenkalkulation EP'!$B$8,9)+I$9),"TTT") = "Sa",
                                    TEXT((EDATE('Projektkostenkalkulation EP'!$B$8,9)+I$9),"TTT") = "So",
                                    IF(ISNA(VLOOKUP(EDATE('Projektkostenkalkulation EP'!$B$8,9)+I$9,Datenquellen!$F$7:$H$45,3,FALSE))," ",VLOOKUP(EDATE('Projektkostenkalkulation EP'!$B$8,9)+I$9,Datenquellen!$F$7:$H$45,3,FALSE))="X"
                                    ),
                          "X",
                          ""
                          ),
               "X"
            )</f>
        <v/>
      </c>
      <c r="K112" s="227" t="str">
        <f xml:space="preserve"> IF(TEXT((EDATE('Projektkostenkalkulation EP'!$B$8,9)+J$9),"MM")=TEXT((EDATE('Projektkostenkalkulation EP'!$B$8,9)+(J$9-1)),"MM"),
             IF(
                        OR(
                                    TEXT((EDATE('Projektkostenkalkulation EP'!$B$8,9)+J$9),"TTT") = "Sa",
                                    TEXT((EDATE('Projektkostenkalkulation EP'!$B$8,9)+J$9),"TTT") = "So",
                                    IF(ISNA(VLOOKUP(EDATE('Projektkostenkalkulation EP'!$B$8,9)+J$9,Datenquellen!$F$7:$H$45,3,FALSE))," ",VLOOKUP(EDATE('Projektkostenkalkulation EP'!$B$8,9)+J$9,Datenquellen!$F$7:$H$45,3,FALSE))="X"
                                    ),
                          "X",
                          ""
                          ),
               "X"
            )</f>
        <v/>
      </c>
      <c r="L112" s="227" t="str">
        <f xml:space="preserve"> IF(TEXT((EDATE('Projektkostenkalkulation EP'!$B$8,9)+K$9),"MM")=TEXT((EDATE('Projektkostenkalkulation EP'!$B$8,9)+(K$9-1)),"MM"),
             IF(
                        OR(
                                    TEXT((EDATE('Projektkostenkalkulation EP'!$B$8,9)+K$9),"TTT") = "Sa",
                                    TEXT((EDATE('Projektkostenkalkulation EP'!$B$8,9)+K$9),"TTT") = "So",
                                    IF(ISNA(VLOOKUP(EDATE('Projektkostenkalkulation EP'!$B$8,9)+K$9,Datenquellen!$F$7:$H$45,3,FALSE))," ",VLOOKUP(EDATE('Projektkostenkalkulation EP'!$B$8,9)+K$9,Datenquellen!$F$7:$H$45,3,FALSE))="X"
                                    ),
                          "X",
                          ""
                          ),
               "X"
            )</f>
        <v/>
      </c>
      <c r="M112" s="227" t="str">
        <f xml:space="preserve"> IF(TEXT((EDATE('Projektkostenkalkulation EP'!$B$8,9)+L$9),"MM")=TEXT((EDATE('Projektkostenkalkulation EP'!$B$8,9)+(L$9-1)),"MM"),
             IF(
                        OR(
                                    TEXT((EDATE('Projektkostenkalkulation EP'!$B$8,9)+L$9),"TTT") = "Sa",
                                    TEXT((EDATE('Projektkostenkalkulation EP'!$B$8,9)+L$9),"TTT") = "So",
                                    IF(ISNA(VLOOKUP(EDATE('Projektkostenkalkulation EP'!$B$8,9)+L$9,Datenquellen!$F$7:$H$45,3,FALSE))," ",VLOOKUP(EDATE('Projektkostenkalkulation EP'!$B$8,9)+L$9,Datenquellen!$F$7:$H$45,3,FALSE))="X"
                                    ),
                          "X",
                          ""
                          ),
               "X"
            )</f>
        <v/>
      </c>
      <c r="N112" s="227" t="str">
        <f xml:space="preserve"> IF(TEXT((EDATE('Projektkostenkalkulation EP'!$B$8,9)+M$9),"MM")=TEXT((EDATE('Projektkostenkalkulation EP'!$B$8,9)+(M$9-1)),"MM"),
             IF(
                        OR(
                                    TEXT((EDATE('Projektkostenkalkulation EP'!$B$8,9)+M$9),"TTT") = "Sa",
                                    TEXT((EDATE('Projektkostenkalkulation EP'!$B$8,9)+M$9),"TTT") = "So",
                                    IF(ISNA(VLOOKUP(EDATE('Projektkostenkalkulation EP'!$B$8,9)+M$9,Datenquellen!$F$7:$H$45,3,FALSE))," ",VLOOKUP(EDATE('Projektkostenkalkulation EP'!$B$8,9)+M$9,Datenquellen!$F$7:$H$45,3,FALSE))="X"
                                    ),
                          "X",
                          ""
                          ),
               "X"
            )</f>
        <v>X</v>
      </c>
      <c r="O112" s="227" t="str">
        <f xml:space="preserve"> IF(TEXT((EDATE('Projektkostenkalkulation EP'!$B$8,9)+N$9),"MM")=TEXT((EDATE('Projektkostenkalkulation EP'!$B$8,9)+(N$9-1)),"MM"),
             IF(
                        OR(
                                    TEXT((EDATE('Projektkostenkalkulation EP'!$B$8,9)+N$9),"TTT") = "Sa",
                                    TEXT((EDATE('Projektkostenkalkulation EP'!$B$8,9)+N$9),"TTT") = "So",
                                    IF(ISNA(VLOOKUP(EDATE('Projektkostenkalkulation EP'!$B$8,9)+N$9,Datenquellen!$F$7:$H$45,3,FALSE))," ",VLOOKUP(EDATE('Projektkostenkalkulation EP'!$B$8,9)+N$9,Datenquellen!$F$7:$H$45,3,FALSE))="X"
                                    ),
                          "X",
                          ""
                          ),
               "X"
            )</f>
        <v>X</v>
      </c>
      <c r="P112" s="227" t="str">
        <f xml:space="preserve"> IF(TEXT((EDATE('Projektkostenkalkulation EP'!$B$8,9)+O$9),"MM")=TEXT((EDATE('Projektkostenkalkulation EP'!$B$8,9)+(O$9-1)),"MM"),
             IF(
                        OR(
                                    TEXT((EDATE('Projektkostenkalkulation EP'!$B$8,9)+O$9),"TTT") = "Sa",
                                    TEXT((EDATE('Projektkostenkalkulation EP'!$B$8,9)+O$9),"TTT") = "So",
                                    IF(ISNA(VLOOKUP(EDATE('Projektkostenkalkulation EP'!$B$8,9)+O$9,Datenquellen!$F$7:$H$45,3,FALSE))," ",VLOOKUP(EDATE('Projektkostenkalkulation EP'!$B$8,9)+O$9,Datenquellen!$F$7:$H$45,3,FALSE))="X"
                                    ),
                          "X",
                          ""
                          ),
               "X"
            )</f>
        <v/>
      </c>
      <c r="Q112" s="227" t="str">
        <f xml:space="preserve"> IF(TEXT((EDATE('Projektkostenkalkulation EP'!$B$8,9)+P$9),"MM")=TEXT((EDATE('Projektkostenkalkulation EP'!$B$8,9)+(P$9-1)),"MM"),
             IF(
                        OR(
                                    TEXT((EDATE('Projektkostenkalkulation EP'!$B$8,9)+P$9),"TTT") = "Sa",
                                    TEXT((EDATE('Projektkostenkalkulation EP'!$B$8,9)+P$9),"TTT") = "So",
                                    IF(ISNA(VLOOKUP(EDATE('Projektkostenkalkulation EP'!$B$8,9)+P$9,Datenquellen!$F$7:$H$45,3,FALSE))," ",VLOOKUP(EDATE('Projektkostenkalkulation EP'!$B$8,9)+P$9,Datenquellen!$F$7:$H$45,3,FALSE))="X"
                                    ),
                          "X",
                          ""
                          ),
               "X"
            )</f>
        <v/>
      </c>
      <c r="R112" s="227" t="str">
        <f xml:space="preserve"> IF(TEXT((EDATE('Projektkostenkalkulation EP'!$B$8,9)+Q$9),"MM")=TEXT((EDATE('Projektkostenkalkulation EP'!$B$8,9)+(Q$9-1)),"MM"),
             IF(
                        OR(
                                    TEXT((EDATE('Projektkostenkalkulation EP'!$B$8,9)+Q$9),"TTT") = "Sa",
                                    TEXT((EDATE('Projektkostenkalkulation EP'!$B$8,9)+Q$9),"TTT") = "So",
                                    IF(ISNA(VLOOKUP(EDATE('Projektkostenkalkulation EP'!$B$8,9)+Q$9,Datenquellen!$F$7:$H$45,3,FALSE))," ",VLOOKUP(EDATE('Projektkostenkalkulation EP'!$B$8,9)+Q$9,Datenquellen!$F$7:$H$45,3,FALSE))="X"
                                    ),
                          "X",
                          ""
                          ),
               "X"
            )</f>
        <v/>
      </c>
      <c r="S112" s="227" t="str">
        <f xml:space="preserve"> IF(TEXT((EDATE('Projektkostenkalkulation EP'!$B$8,9)+R$9),"MM")=TEXT((EDATE('Projektkostenkalkulation EP'!$B$8,9)+(R$9-1)),"MM"),
             IF(
                        OR(
                                    TEXT((EDATE('Projektkostenkalkulation EP'!$B$8,9)+R$9),"TTT") = "Sa",
                                    TEXT((EDATE('Projektkostenkalkulation EP'!$B$8,9)+R$9),"TTT") = "So",
                                    IF(ISNA(VLOOKUP(EDATE('Projektkostenkalkulation EP'!$B$8,9)+R$9,Datenquellen!$F$7:$H$45,3,FALSE))," ",VLOOKUP(EDATE('Projektkostenkalkulation EP'!$B$8,9)+R$9,Datenquellen!$F$7:$H$45,3,FALSE))="X"
                                    ),
                          "X",
                          ""
                          ),
               "X"
            )</f>
        <v/>
      </c>
      <c r="T112" s="227" t="str">
        <f xml:space="preserve"> IF(TEXT((EDATE('Projektkostenkalkulation EP'!$B$8,9)+S$9),"MM")=TEXT((EDATE('Projektkostenkalkulation EP'!$B$8,9)+(S$9-1)),"MM"),
             IF(
                        OR(
                                    TEXT((EDATE('Projektkostenkalkulation EP'!$B$8,9)+S$9),"TTT") = "Sa",
                                    TEXT((EDATE('Projektkostenkalkulation EP'!$B$8,9)+S$9),"TTT") = "So",
                                    IF(ISNA(VLOOKUP(EDATE('Projektkostenkalkulation EP'!$B$8,9)+S$9,Datenquellen!$F$7:$H$45,3,FALSE))," ",VLOOKUP(EDATE('Projektkostenkalkulation EP'!$B$8,9)+S$9,Datenquellen!$F$7:$H$45,3,FALSE))="X"
                                    ),
                          "X",
                          ""
                          ),
               "X"
            )</f>
        <v/>
      </c>
      <c r="U112" s="227" t="str">
        <f xml:space="preserve"> IF(TEXT((EDATE('Projektkostenkalkulation EP'!$B$8,9)+T$9),"MM")=TEXT((EDATE('Projektkostenkalkulation EP'!$B$8,9)+(T$9-1)),"MM"),
             IF(
                        OR(
                                    TEXT((EDATE('Projektkostenkalkulation EP'!$B$8,9)+T$9),"TTT") = "Sa",
                                    TEXT((EDATE('Projektkostenkalkulation EP'!$B$8,9)+T$9),"TTT") = "So",
                                    IF(ISNA(VLOOKUP(EDATE('Projektkostenkalkulation EP'!$B$8,9)+T$9,Datenquellen!$F$7:$H$45,3,FALSE))," ",VLOOKUP(EDATE('Projektkostenkalkulation EP'!$B$8,9)+T$9,Datenquellen!$F$7:$H$45,3,FALSE))="X"
                                    ),
                          "X",
                          ""
                          ),
               "X"
            )</f>
        <v>X</v>
      </c>
      <c r="V112" s="227" t="str">
        <f xml:space="preserve"> IF(TEXT((EDATE('Projektkostenkalkulation EP'!$B$8,9)+U$9),"MM")=TEXT((EDATE('Projektkostenkalkulation EP'!$B$8,9)+(U$9-1)),"MM"),
             IF(
                        OR(
                                    TEXT((EDATE('Projektkostenkalkulation EP'!$B$8,9)+U$9),"TTT") = "Sa",
                                    TEXT((EDATE('Projektkostenkalkulation EP'!$B$8,9)+U$9),"TTT") = "So",
                                    IF(ISNA(VLOOKUP(EDATE('Projektkostenkalkulation EP'!$B$8,9)+U$9,Datenquellen!$F$7:$H$45,3,FALSE))," ",VLOOKUP(EDATE('Projektkostenkalkulation EP'!$B$8,9)+U$9,Datenquellen!$F$7:$H$45,3,FALSE))="X"
                                    ),
                          "X",
                          ""
                          ),
               "X"
            )</f>
        <v>X</v>
      </c>
      <c r="W112" s="227" t="str">
        <f xml:space="preserve"> IF(TEXT((EDATE('Projektkostenkalkulation EP'!$B$8,9)+V$9),"MM")=TEXT((EDATE('Projektkostenkalkulation EP'!$B$8,9)+(V$9-1)),"MM"),
             IF(
                        OR(
                                    TEXT((EDATE('Projektkostenkalkulation EP'!$B$8,9)+V$9),"TTT") = "Sa",
                                    TEXT((EDATE('Projektkostenkalkulation EP'!$B$8,9)+V$9),"TTT") = "So",
                                    IF(ISNA(VLOOKUP(EDATE('Projektkostenkalkulation EP'!$B$8,9)+V$9,Datenquellen!$F$7:$H$45,3,FALSE))," ",VLOOKUP(EDATE('Projektkostenkalkulation EP'!$B$8,9)+V$9,Datenquellen!$F$7:$H$45,3,FALSE))="X"
                                    ),
                          "X",
                          ""
                          ),
               "X"
            )</f>
        <v/>
      </c>
      <c r="X112" s="227" t="str">
        <f xml:space="preserve"> IF(TEXT((EDATE('Projektkostenkalkulation EP'!$B$8,9)+W$9),"MM")=TEXT((EDATE('Projektkostenkalkulation EP'!$B$8,9)+(W$9-1)),"MM"),
             IF(
                        OR(
                                    TEXT((EDATE('Projektkostenkalkulation EP'!$B$8,9)+W$9),"TTT") = "Sa",
                                    TEXT((EDATE('Projektkostenkalkulation EP'!$B$8,9)+W$9),"TTT") = "So",
                                    IF(ISNA(VLOOKUP(EDATE('Projektkostenkalkulation EP'!$B$8,9)+W$9,Datenquellen!$F$7:$H$45,3,FALSE))," ",VLOOKUP(EDATE('Projektkostenkalkulation EP'!$B$8,9)+W$9,Datenquellen!$F$7:$H$45,3,FALSE))="X"
                                    ),
                          "X",
                          ""
                          ),
               "X"
            )</f>
        <v/>
      </c>
      <c r="Y112" s="227" t="str">
        <f xml:space="preserve"> IF(TEXT((EDATE('Projektkostenkalkulation EP'!$B$8,9)+X$9),"MM")=TEXT((EDATE('Projektkostenkalkulation EP'!$B$8,9)+(X$9-1)),"MM"),
             IF(
                        OR(
                                    TEXT((EDATE('Projektkostenkalkulation EP'!$B$8,9)+X$9),"TTT") = "Sa",
                                    TEXT((EDATE('Projektkostenkalkulation EP'!$B$8,9)+X$9),"TTT") = "So",
                                    IF(ISNA(VLOOKUP(EDATE('Projektkostenkalkulation EP'!$B$8,9)+X$9,Datenquellen!$F$7:$H$45,3,FALSE))," ",VLOOKUP(EDATE('Projektkostenkalkulation EP'!$B$8,9)+X$9,Datenquellen!$F$7:$H$45,3,FALSE))="X"
                                    ),
                          "X",
                          ""
                          ),
               "X"
            )</f>
        <v/>
      </c>
      <c r="Z112" s="227" t="str">
        <f xml:space="preserve"> IF(TEXT((EDATE('Projektkostenkalkulation EP'!$B$8,9)+Y$9),"MM")=TEXT((EDATE('Projektkostenkalkulation EP'!$B$8,9)+(Y$9-1)),"MM"),
             IF(
                        OR(
                                    TEXT((EDATE('Projektkostenkalkulation EP'!$B$8,9)+Y$9),"TTT") = "Sa",
                                    TEXT((EDATE('Projektkostenkalkulation EP'!$B$8,9)+Y$9),"TTT") = "So",
                                    IF(ISNA(VLOOKUP(EDATE('Projektkostenkalkulation EP'!$B$8,9)+Y$9,Datenquellen!$F$7:$H$45,3,FALSE))," ",VLOOKUP(EDATE('Projektkostenkalkulation EP'!$B$8,9)+Y$9,Datenquellen!$F$7:$H$45,3,FALSE))="X"
                                    ),
                          "X",
                          ""
                          ),
               "X"
            )</f>
        <v/>
      </c>
      <c r="AA112" s="227" t="str">
        <f xml:space="preserve"> IF(TEXT((EDATE('Projektkostenkalkulation EP'!$B$8,9)+Z$9),"MM")=TEXT((EDATE('Projektkostenkalkulation EP'!$B$8,9)+(Z$9-1)),"MM"),
             IF(
                        OR(
                                    TEXT((EDATE('Projektkostenkalkulation EP'!$B$8,9)+Z$9),"TTT") = "Sa",
                                    TEXT((EDATE('Projektkostenkalkulation EP'!$B$8,9)+Z$9),"TTT") = "So",
                                    IF(ISNA(VLOOKUP(EDATE('Projektkostenkalkulation EP'!$B$8,9)+Z$9,Datenquellen!$F$7:$H$45,3,FALSE))," ",VLOOKUP(EDATE('Projektkostenkalkulation EP'!$B$8,9)+Z$9,Datenquellen!$F$7:$H$45,3,FALSE))="X"
                                    ),
                          "X",
                          ""
                          ),
               "X"
            )</f>
        <v/>
      </c>
      <c r="AB112" s="227" t="str">
        <f xml:space="preserve"> IF(TEXT((EDATE('Projektkostenkalkulation EP'!$B$8,9)+AA$9),"MM")=TEXT((EDATE('Projektkostenkalkulation EP'!$B$8,9)+(AA$9-1)),"MM"),
             IF(
                        OR(
                                    TEXT((EDATE('Projektkostenkalkulation EP'!$B$8,9)+AA$9),"TTT") = "Sa",
                                    TEXT((EDATE('Projektkostenkalkulation EP'!$B$8,9)+AA$9),"TTT") = "So",
                                    IF(ISNA(VLOOKUP(EDATE('Projektkostenkalkulation EP'!$B$8,9)+AA$9,Datenquellen!$F$7:$H$45,3,FALSE))," ",VLOOKUP(EDATE('Projektkostenkalkulation EP'!$B$8,9)+AA$9,Datenquellen!$F$7:$H$45,3,FALSE))="X"
                                    ),
                          "X",
                          ""
                          ),
               "X"
            )</f>
        <v>X</v>
      </c>
      <c r="AC112" s="227" t="str">
        <f xml:space="preserve"> IF(TEXT((EDATE('Projektkostenkalkulation EP'!$B$8,9)+AB$9),"MM")=TEXT((EDATE('Projektkostenkalkulation EP'!$B$8,9)+(AB$9-1)),"MM"),
             IF(
                        OR(
                                    TEXT((EDATE('Projektkostenkalkulation EP'!$B$8,9)+AB$9),"TTT") = "Sa",
                                    TEXT((EDATE('Projektkostenkalkulation EP'!$B$8,9)+AB$9),"TTT") = "So",
                                    IF(ISNA(VLOOKUP(EDATE('Projektkostenkalkulation EP'!$B$8,9)+AB$9,Datenquellen!$F$7:$H$45,3,FALSE))," ",VLOOKUP(EDATE('Projektkostenkalkulation EP'!$B$8,9)+AB$9,Datenquellen!$F$7:$H$45,3,FALSE))="X"
                                    ),
                          "X",
                          ""
                          ),
               "X"
            )</f>
        <v>X</v>
      </c>
      <c r="AD112" s="227" t="str">
        <f xml:space="preserve"> IF(TEXT((EDATE('Projektkostenkalkulation EP'!$B$8,9)+AC$9),"MM")=TEXT((EDATE('Projektkostenkalkulation EP'!$B$8,9)+(AC$9-1)),"MM"),
             IF(
                        OR(
                                    TEXT((EDATE('Projektkostenkalkulation EP'!$B$8,9)+AC$9),"TTT") = "Sa",
                                    TEXT((EDATE('Projektkostenkalkulation EP'!$B$8,9)+AC$9),"TTT") = "So",
                                    IF(ISNA(VLOOKUP(EDATE('Projektkostenkalkulation EP'!$B$8,9)+AC$9,Datenquellen!$F$7:$H$45,3,FALSE))," ",VLOOKUP(EDATE('Projektkostenkalkulation EP'!$B$8,9)+AC$9,Datenquellen!$F$7:$H$45,3,FALSE))="X"
                                    ),
                          "X",
                          ""
                          ),
               "X"
            )</f>
        <v/>
      </c>
      <c r="AE112" s="227" t="str">
        <f xml:space="preserve"> IF(TEXT((EDATE('Projektkostenkalkulation EP'!$B$8,9)+AD$9),"MM")=TEXT((EDATE('Projektkostenkalkulation EP'!$B$8,9)+(AD$9-1)),"MM"),
             IF(
                        OR(
                                    TEXT((EDATE('Projektkostenkalkulation EP'!$B$8,9)+AD$9),"TTT") = "Sa",
                                    TEXT((EDATE('Projektkostenkalkulation EP'!$B$8,9)+AD$9),"TTT") = "So",
                                    IF(ISNA(VLOOKUP(EDATE('Projektkostenkalkulation EP'!$B$8,9)+AD$9,Datenquellen!$F$7:$H$45,3,FALSE))," ",VLOOKUP(EDATE('Projektkostenkalkulation EP'!$B$8,9)+AD$9,Datenquellen!$F$7:$H$45,3,FALSE))="X"
                                    ),
                          "X",
                          ""
                          ),
               "X"
            )</f>
        <v/>
      </c>
      <c r="AF112" s="227" t="str">
        <f xml:space="preserve"> IF(TEXT((EDATE('Projektkostenkalkulation EP'!$B$8,9)+AE$9),"MM")=TEXT((EDATE('Projektkostenkalkulation EP'!$B$8,9)+(AE$9-1)),"MM"),
             IF(
                        OR(
                                    TEXT((EDATE('Projektkostenkalkulation EP'!$B$8,9)+AE$9),"TTT") = "Sa",
                                    TEXT((EDATE('Projektkostenkalkulation EP'!$B$8,9)+AE$9),"TTT") = "So",
                                    IF(ISNA(VLOOKUP(EDATE('Projektkostenkalkulation EP'!$B$8,9)+AE$9,Datenquellen!$F$7:$H$45,3,FALSE))," ",VLOOKUP(EDATE('Projektkostenkalkulation EP'!$B$8,9)+AE$9,Datenquellen!$F$7:$H$45,3,FALSE))="X"
                                    ),
                          "X",
                          ""
                          ),
               "X"
            )</f>
        <v/>
      </c>
      <c r="AG112" s="228" t="str">
        <f xml:space="preserve"> IF(TEXT((EDATE('Projektkostenkalkulation EP'!$B$8,9)+AF$9),"MM")=TEXT((EDATE('Projektkostenkalkulation EP'!$B$8,9)+(AF$9-1)),"MM"),
             IF(
                        OR(
                                    TEXT((EDATE('Projektkostenkalkulation EP'!$B$8,9)+AF$9),"TTT") = "Sa",
                                    TEXT((EDATE('Projektkostenkalkulation EP'!$B$8,9)+AF$9),"TTT") = "So",
                                    IF(ISNA(VLOOKUP(EDATE('Projektkostenkalkulation EP'!$B$8,9)+AF$9,Datenquellen!$F$7:$H$45,3,FALSE))," ",VLOOKUP(EDATE('Projektkostenkalkulation EP'!$B$8,9)+AF$9,Datenquellen!$F$7:$H$45,3,FALSE))="X"
                                    ),
                          "X",
                          ""
                          ),
               "X"
            )</f>
        <v/>
      </c>
      <c r="AH112" s="229"/>
      <c r="AI112" s="230"/>
      <c r="AJ112" s="475"/>
      <c r="AK112" s="472" t="str">
        <f>TEXT(EDATE('Projektkostenkalkulation EP'!$B$8,9),"MMMM")</f>
        <v>Oktober</v>
      </c>
      <c r="AL112" s="226"/>
      <c r="AM112" s="227" t="str">
        <f>IF(
            OR(
                     TEXT(EDATE('Projektkostenkalkulation EP'!$B$8,9),"TTT") = "Sa",
                     TEXT(EDATE('Projektkostenkalkulation EP'!$B$8,9),"TTT") = "So",
                     IF(ISNA(VLOOKUP(EDATE('Projektkostenkalkulation EP'!$B$8,9),Datenquellen!$F$7:$H$45,3,FALSE))," ",VLOOKUP(EDATE('Projektkostenkalkulation EP'!$B$8,9),Datenquellen!$F$7:$H$45,3,FALSE))="X"
                            ),
                    "X",
                    ""
            )</f>
        <v/>
      </c>
      <c r="AN112" s="227" t="str">
        <f xml:space="preserve"> IF(TEXT((EDATE('Projektkostenkalkulation EP'!$B$8,9)+AM$9),"MM")=TEXT((EDATE('Projektkostenkalkulation EP'!$B$8,9)+(AM$9-1)),"MM"),
             IF(
                        OR(
                                    TEXT((EDATE('Projektkostenkalkulation EP'!$B$8,9)+AM$9),"TTT") = "Sa",
                                    TEXT((EDATE('Projektkostenkalkulation EP'!$B$8,9)+AM$9),"TTT") = "So",
                                    IF(ISNA(VLOOKUP(EDATE('Projektkostenkalkulation EP'!$B$8,9)+AM$9,Datenquellen!$F$7:$H$45,3,FALSE))," ",VLOOKUP(EDATE('Projektkostenkalkulation EP'!$B$8,9)+AM$9,Datenquellen!$F$7:$H$45,3,FALSE))="X"
                                    ),
                          "X",
                          ""
                          ),
               "X"
            )</f>
        <v/>
      </c>
      <c r="AO112" s="227" t="str">
        <f xml:space="preserve"> IF(TEXT((EDATE('Projektkostenkalkulation EP'!$B$8,9)+AN$9),"MM")=TEXT((EDATE('Projektkostenkalkulation EP'!$B$8,9)+(AN$9-1)),"MM"),
             IF(
                        OR(
                                    TEXT((EDATE('Projektkostenkalkulation EP'!$B$8,9)+AN$9),"TTT") = "Sa",
                                    TEXT((EDATE('Projektkostenkalkulation EP'!$B$8,9)+AN$9),"TTT") = "So",
                                    IF(ISNA(VLOOKUP(EDATE('Projektkostenkalkulation EP'!$B$8,9)+AN$9,Datenquellen!$F$7:$H$45,3,FALSE))," ",VLOOKUP(EDATE('Projektkostenkalkulation EP'!$B$8,9)+AN$9,Datenquellen!$F$7:$H$45,3,FALSE))="X"
                                    ),
                          "X",
                          ""
                          ),
               "X"
            )</f>
        <v>X</v>
      </c>
      <c r="AP112" s="227" t="str">
        <f xml:space="preserve"> IF(TEXT((EDATE('Projektkostenkalkulation EP'!$B$8,9)+AO$9),"MM")=TEXT((EDATE('Projektkostenkalkulation EP'!$B$8,9)+(AO$9-1)),"MM"),
             IF(
                        OR(
                                    TEXT((EDATE('Projektkostenkalkulation EP'!$B$8,9)+AO$9),"TTT") = "Sa",
                                    TEXT((EDATE('Projektkostenkalkulation EP'!$B$8,9)+AO$9),"TTT") = "So",
                                    IF(ISNA(VLOOKUP(EDATE('Projektkostenkalkulation EP'!$B$8,9)+AO$9,Datenquellen!$F$7:$H$45,3,FALSE))," ",VLOOKUP(EDATE('Projektkostenkalkulation EP'!$B$8,9)+AO$9,Datenquellen!$F$7:$H$45,3,FALSE))="X"
                                    ),
                          "X",
                          ""
                          ),
               "X"
            )</f>
        <v/>
      </c>
      <c r="AQ112" s="227" t="str">
        <f xml:space="preserve"> IF(TEXT((EDATE('Projektkostenkalkulation EP'!$B$8,9)+AP$9),"MM")=TEXT((EDATE('Projektkostenkalkulation EP'!$B$8,9)+(AP$9-1)),"MM"),
             IF(
                        OR(
                                    TEXT((EDATE('Projektkostenkalkulation EP'!$B$8,9)+AP$9),"TTT") = "Sa",
                                    TEXT((EDATE('Projektkostenkalkulation EP'!$B$8,9)+AP$9),"TTT") = "So",
                                    IF(ISNA(VLOOKUP(EDATE('Projektkostenkalkulation EP'!$B$8,9)+AP$9,Datenquellen!$F$7:$H$45,3,FALSE))," ",VLOOKUP(EDATE('Projektkostenkalkulation EP'!$B$8,9)+AP$9,Datenquellen!$F$7:$H$45,3,FALSE))="X"
                                    ),
                          "X",
                          ""
                          ),
               "X"
            )</f>
        <v>X</v>
      </c>
      <c r="AR112" s="227" t="str">
        <f xml:space="preserve"> IF(TEXT((EDATE('Projektkostenkalkulation EP'!$B$8,9)+AQ$9),"MM")=TEXT((EDATE('Projektkostenkalkulation EP'!$B$8,9)+(AQ$9-1)),"MM"),
             IF(
                        OR(
                                    TEXT((EDATE('Projektkostenkalkulation EP'!$B$8,9)+AQ$9),"TTT") = "Sa",
                                    TEXT((EDATE('Projektkostenkalkulation EP'!$B$8,9)+AQ$9),"TTT") = "So",
                                    IF(ISNA(VLOOKUP(EDATE('Projektkostenkalkulation EP'!$B$8,9)+AQ$9,Datenquellen!$F$7:$H$45,3,FALSE))," ",VLOOKUP(EDATE('Projektkostenkalkulation EP'!$B$8,9)+AQ$9,Datenquellen!$F$7:$H$45,3,FALSE))="X"
                                    ),
                          "X",
                          ""
                          ),
               "X"
            )</f>
        <v>X</v>
      </c>
      <c r="AS112" s="227" t="str">
        <f xml:space="preserve"> IF(TEXT((EDATE('Projektkostenkalkulation EP'!$B$8,9)+AR$9),"MM")=TEXT((EDATE('Projektkostenkalkulation EP'!$B$8,9)+(AR$9-1)),"MM"),
             IF(
                        OR(
                                    TEXT((EDATE('Projektkostenkalkulation EP'!$B$8,9)+AR$9),"TTT") = "Sa",
                                    TEXT((EDATE('Projektkostenkalkulation EP'!$B$8,9)+AR$9),"TTT") = "So",
                                    IF(ISNA(VLOOKUP(EDATE('Projektkostenkalkulation EP'!$B$8,9)+AR$9,Datenquellen!$F$7:$H$45,3,FALSE))," ",VLOOKUP(EDATE('Projektkostenkalkulation EP'!$B$8,9)+AR$9,Datenquellen!$F$7:$H$45,3,FALSE))="X"
                                    ),
                          "X",
                          ""
                          ),
               "X"
            )</f>
        <v/>
      </c>
      <c r="AT112" s="227" t="str">
        <f xml:space="preserve"> IF(TEXT((EDATE('Projektkostenkalkulation EP'!$B$8,9)+AS$9),"MM")=TEXT((EDATE('Projektkostenkalkulation EP'!$B$8,9)+(AS$9-1)),"MM"),
             IF(
                        OR(
                                    TEXT((EDATE('Projektkostenkalkulation EP'!$B$8,9)+AS$9),"TTT") = "Sa",
                                    TEXT((EDATE('Projektkostenkalkulation EP'!$B$8,9)+AS$9),"TTT") = "So",
                                    IF(ISNA(VLOOKUP(EDATE('Projektkostenkalkulation EP'!$B$8,9)+AS$9,Datenquellen!$F$7:$H$45,3,FALSE))," ",VLOOKUP(EDATE('Projektkostenkalkulation EP'!$B$8,9)+AS$9,Datenquellen!$F$7:$H$45,3,FALSE))="X"
                                    ),
                          "X",
                          ""
                          ),
               "X"
            )</f>
        <v/>
      </c>
      <c r="AU112" s="227" t="str">
        <f xml:space="preserve"> IF(TEXT((EDATE('Projektkostenkalkulation EP'!$B$8,9)+AT$9),"MM")=TEXT((EDATE('Projektkostenkalkulation EP'!$B$8,9)+(AT$9-1)),"MM"),
             IF(
                        OR(
                                    TEXT((EDATE('Projektkostenkalkulation EP'!$B$8,9)+AT$9),"TTT") = "Sa",
                                    TEXT((EDATE('Projektkostenkalkulation EP'!$B$8,9)+AT$9),"TTT") = "So",
                                    IF(ISNA(VLOOKUP(EDATE('Projektkostenkalkulation EP'!$B$8,9)+AT$9,Datenquellen!$F$7:$H$45,3,FALSE))," ",VLOOKUP(EDATE('Projektkostenkalkulation EP'!$B$8,9)+AT$9,Datenquellen!$F$7:$H$45,3,FALSE))="X"
                                    ),
                          "X",
                          ""
                          ),
               "X"
            )</f>
        <v/>
      </c>
      <c r="AV112" s="227" t="str">
        <f xml:space="preserve"> IF(TEXT((EDATE('Projektkostenkalkulation EP'!$B$8,9)+AU$9),"MM")=TEXT((EDATE('Projektkostenkalkulation EP'!$B$8,9)+(AU$9-1)),"MM"),
             IF(
                        OR(
                                    TEXT((EDATE('Projektkostenkalkulation EP'!$B$8,9)+AU$9),"TTT") = "Sa",
                                    TEXT((EDATE('Projektkostenkalkulation EP'!$B$8,9)+AU$9),"TTT") = "So",
                                    IF(ISNA(VLOOKUP(EDATE('Projektkostenkalkulation EP'!$B$8,9)+AU$9,Datenquellen!$F$7:$H$45,3,FALSE))," ",VLOOKUP(EDATE('Projektkostenkalkulation EP'!$B$8,9)+AU$9,Datenquellen!$F$7:$H$45,3,FALSE))="X"
                                    ),
                          "X",
                          ""
                          ),
               "X"
            )</f>
        <v/>
      </c>
      <c r="AW112" s="227" t="str">
        <f xml:space="preserve"> IF(TEXT((EDATE('Projektkostenkalkulation EP'!$B$8,9)+AV$9),"MM")=TEXT((EDATE('Projektkostenkalkulation EP'!$B$8,9)+(AV$9-1)),"MM"),
             IF(
                        OR(
                                    TEXT((EDATE('Projektkostenkalkulation EP'!$B$8,9)+AV$9),"TTT") = "Sa",
                                    TEXT((EDATE('Projektkostenkalkulation EP'!$B$8,9)+AV$9),"TTT") = "So",
                                    IF(ISNA(VLOOKUP(EDATE('Projektkostenkalkulation EP'!$B$8,9)+AV$9,Datenquellen!$F$7:$H$45,3,FALSE))," ",VLOOKUP(EDATE('Projektkostenkalkulation EP'!$B$8,9)+AV$9,Datenquellen!$F$7:$H$45,3,FALSE))="X"
                                    ),
                          "X",
                          ""
                          ),
               "X"
            )</f>
        <v/>
      </c>
      <c r="AX112" s="227" t="str">
        <f xml:space="preserve"> IF(TEXT((EDATE('Projektkostenkalkulation EP'!$B$8,9)+AW$9),"MM")=TEXT((EDATE('Projektkostenkalkulation EP'!$B$8,9)+(AW$9-1)),"MM"),
             IF(
                        OR(
                                    TEXT((EDATE('Projektkostenkalkulation EP'!$B$8,9)+AW$9),"TTT") = "Sa",
                                    TEXT((EDATE('Projektkostenkalkulation EP'!$B$8,9)+AW$9),"TTT") = "So",
                                    IF(ISNA(VLOOKUP(EDATE('Projektkostenkalkulation EP'!$B$8,9)+AW$9,Datenquellen!$F$7:$H$45,3,FALSE))," ",VLOOKUP(EDATE('Projektkostenkalkulation EP'!$B$8,9)+AW$9,Datenquellen!$F$7:$H$45,3,FALSE))="X"
                                    ),
                          "X",
                          ""
                          ),
               "X"
            )</f>
        <v>X</v>
      </c>
      <c r="AY112" s="227" t="str">
        <f xml:space="preserve"> IF(TEXT((EDATE('Projektkostenkalkulation EP'!$B$8,9)+AX$9),"MM")=TEXT((EDATE('Projektkostenkalkulation EP'!$B$8,9)+(AX$9-1)),"MM"),
             IF(
                        OR(
                                    TEXT((EDATE('Projektkostenkalkulation EP'!$B$8,9)+AX$9),"TTT") = "Sa",
                                    TEXT((EDATE('Projektkostenkalkulation EP'!$B$8,9)+AX$9),"TTT") = "So",
                                    IF(ISNA(VLOOKUP(EDATE('Projektkostenkalkulation EP'!$B$8,9)+AX$9,Datenquellen!$F$7:$H$45,3,FALSE))," ",VLOOKUP(EDATE('Projektkostenkalkulation EP'!$B$8,9)+AX$9,Datenquellen!$F$7:$H$45,3,FALSE))="X"
                                    ),
                          "X",
                          ""
                          ),
               "X"
            )</f>
        <v>X</v>
      </c>
      <c r="AZ112" s="227" t="str">
        <f xml:space="preserve"> IF(TEXT((EDATE('Projektkostenkalkulation EP'!$B$8,9)+AY$9),"MM")=TEXT((EDATE('Projektkostenkalkulation EP'!$B$8,9)+(AY$9-1)),"MM"),
             IF(
                        OR(
                                    TEXT((EDATE('Projektkostenkalkulation EP'!$B$8,9)+AY$9),"TTT") = "Sa",
                                    TEXT((EDATE('Projektkostenkalkulation EP'!$B$8,9)+AY$9),"TTT") = "So",
                                    IF(ISNA(VLOOKUP(EDATE('Projektkostenkalkulation EP'!$B$8,9)+AY$9,Datenquellen!$F$7:$H$45,3,FALSE))," ",VLOOKUP(EDATE('Projektkostenkalkulation EP'!$B$8,9)+AY$9,Datenquellen!$F$7:$H$45,3,FALSE))="X"
                                    ),
                          "X",
                          ""
                          ),
               "X"
            )</f>
        <v/>
      </c>
      <c r="BA112" s="227" t="str">
        <f xml:space="preserve"> IF(TEXT((EDATE('Projektkostenkalkulation EP'!$B$8,9)+AZ$9),"MM")=TEXT((EDATE('Projektkostenkalkulation EP'!$B$8,9)+(AZ$9-1)),"MM"),
             IF(
                        OR(
                                    TEXT((EDATE('Projektkostenkalkulation EP'!$B$8,9)+AZ$9),"TTT") = "Sa",
                                    TEXT((EDATE('Projektkostenkalkulation EP'!$B$8,9)+AZ$9),"TTT") = "So",
                                    IF(ISNA(VLOOKUP(EDATE('Projektkostenkalkulation EP'!$B$8,9)+AZ$9,Datenquellen!$F$7:$H$45,3,FALSE))," ",VLOOKUP(EDATE('Projektkostenkalkulation EP'!$B$8,9)+AZ$9,Datenquellen!$F$7:$H$45,3,FALSE))="X"
                                    ),
                          "X",
                          ""
                          ),
               "X"
            )</f>
        <v/>
      </c>
      <c r="BB112" s="227" t="str">
        <f xml:space="preserve"> IF(TEXT((EDATE('Projektkostenkalkulation EP'!$B$8,9)+BA$9),"MM")=TEXT((EDATE('Projektkostenkalkulation EP'!$B$8,9)+(BA$9-1)),"MM"),
             IF(
                        OR(
                                    TEXT((EDATE('Projektkostenkalkulation EP'!$B$8,9)+BA$9),"TTT") = "Sa",
                                    TEXT((EDATE('Projektkostenkalkulation EP'!$B$8,9)+BA$9),"TTT") = "So",
                                    IF(ISNA(VLOOKUP(EDATE('Projektkostenkalkulation EP'!$B$8,9)+BA$9,Datenquellen!$F$7:$H$45,3,FALSE))," ",VLOOKUP(EDATE('Projektkostenkalkulation EP'!$B$8,9)+BA$9,Datenquellen!$F$7:$H$45,3,FALSE))="X"
                                    ),
                          "X",
                          ""
                          ),
               "X"
            )</f>
        <v/>
      </c>
      <c r="BC112" s="227" t="str">
        <f xml:space="preserve"> IF(TEXT((EDATE('Projektkostenkalkulation EP'!$B$8,9)+BB$9),"MM")=TEXT((EDATE('Projektkostenkalkulation EP'!$B$8,9)+(BB$9-1)),"MM"),
             IF(
                        OR(
                                    TEXT((EDATE('Projektkostenkalkulation EP'!$B$8,9)+BB$9),"TTT") = "Sa",
                                    TEXT((EDATE('Projektkostenkalkulation EP'!$B$8,9)+BB$9),"TTT") = "So",
                                    IF(ISNA(VLOOKUP(EDATE('Projektkostenkalkulation EP'!$B$8,9)+BB$9,Datenquellen!$F$7:$H$45,3,FALSE))," ",VLOOKUP(EDATE('Projektkostenkalkulation EP'!$B$8,9)+BB$9,Datenquellen!$F$7:$H$45,3,FALSE))="X"
                                    ),
                          "X",
                          ""
                          ),
               "X"
            )</f>
        <v/>
      </c>
      <c r="BD112" s="227" t="str">
        <f xml:space="preserve"> IF(TEXT((EDATE('Projektkostenkalkulation EP'!$B$8,9)+BC$9),"MM")=TEXT((EDATE('Projektkostenkalkulation EP'!$B$8,9)+(BC$9-1)),"MM"),
             IF(
                        OR(
                                    TEXT((EDATE('Projektkostenkalkulation EP'!$B$8,9)+BC$9),"TTT") = "Sa",
                                    TEXT((EDATE('Projektkostenkalkulation EP'!$B$8,9)+BC$9),"TTT") = "So",
                                    IF(ISNA(VLOOKUP(EDATE('Projektkostenkalkulation EP'!$B$8,9)+BC$9,Datenquellen!$F$7:$H$45,3,FALSE))," ",VLOOKUP(EDATE('Projektkostenkalkulation EP'!$B$8,9)+BC$9,Datenquellen!$F$7:$H$45,3,FALSE))="X"
                                    ),
                          "X",
                          ""
                          ),
               "X"
            )</f>
        <v/>
      </c>
      <c r="BE112" s="227" t="str">
        <f xml:space="preserve"> IF(TEXT((EDATE('Projektkostenkalkulation EP'!$B$8,9)+BD$9),"MM")=TEXT((EDATE('Projektkostenkalkulation EP'!$B$8,9)+(BD$9-1)),"MM"),
             IF(
                        OR(
                                    TEXT((EDATE('Projektkostenkalkulation EP'!$B$8,9)+BD$9),"TTT") = "Sa",
                                    TEXT((EDATE('Projektkostenkalkulation EP'!$B$8,9)+BD$9),"TTT") = "So",
                                    IF(ISNA(VLOOKUP(EDATE('Projektkostenkalkulation EP'!$B$8,9)+BD$9,Datenquellen!$F$7:$H$45,3,FALSE))," ",VLOOKUP(EDATE('Projektkostenkalkulation EP'!$B$8,9)+BD$9,Datenquellen!$F$7:$H$45,3,FALSE))="X"
                                    ),
                          "X",
                          ""
                          ),
               "X"
            )</f>
        <v>X</v>
      </c>
      <c r="BF112" s="227" t="str">
        <f xml:space="preserve"> IF(TEXT((EDATE('Projektkostenkalkulation EP'!$B$8,9)+BE$9),"MM")=TEXT((EDATE('Projektkostenkalkulation EP'!$B$8,9)+(BE$9-1)),"MM"),
             IF(
                        OR(
                                    TEXT((EDATE('Projektkostenkalkulation EP'!$B$8,9)+BE$9),"TTT") = "Sa",
                                    TEXT((EDATE('Projektkostenkalkulation EP'!$B$8,9)+BE$9),"TTT") = "So",
                                    IF(ISNA(VLOOKUP(EDATE('Projektkostenkalkulation EP'!$B$8,9)+BE$9,Datenquellen!$F$7:$H$45,3,FALSE))," ",VLOOKUP(EDATE('Projektkostenkalkulation EP'!$B$8,9)+BE$9,Datenquellen!$F$7:$H$45,3,FALSE))="X"
                                    ),
                          "X",
                          ""
                          ),
               "X"
            )</f>
        <v>X</v>
      </c>
      <c r="BG112" s="227" t="str">
        <f xml:space="preserve"> IF(TEXT((EDATE('Projektkostenkalkulation EP'!$B$8,9)+BF$9),"MM")=TEXT((EDATE('Projektkostenkalkulation EP'!$B$8,9)+(BF$9-1)),"MM"),
             IF(
                        OR(
                                    TEXT((EDATE('Projektkostenkalkulation EP'!$B$8,9)+BF$9),"TTT") = "Sa",
                                    TEXT((EDATE('Projektkostenkalkulation EP'!$B$8,9)+BF$9),"TTT") = "So",
                                    IF(ISNA(VLOOKUP(EDATE('Projektkostenkalkulation EP'!$B$8,9)+BF$9,Datenquellen!$F$7:$H$45,3,FALSE))," ",VLOOKUP(EDATE('Projektkostenkalkulation EP'!$B$8,9)+BF$9,Datenquellen!$F$7:$H$45,3,FALSE))="X"
                                    ),
                          "X",
                          ""
                          ),
               "X"
            )</f>
        <v/>
      </c>
      <c r="BH112" s="227" t="str">
        <f xml:space="preserve"> IF(TEXT((EDATE('Projektkostenkalkulation EP'!$B$8,9)+BG$9),"MM")=TEXT((EDATE('Projektkostenkalkulation EP'!$B$8,9)+(BG$9-1)),"MM"),
             IF(
                        OR(
                                    TEXT((EDATE('Projektkostenkalkulation EP'!$B$8,9)+BG$9),"TTT") = "Sa",
                                    TEXT((EDATE('Projektkostenkalkulation EP'!$B$8,9)+BG$9),"TTT") = "So",
                                    IF(ISNA(VLOOKUP(EDATE('Projektkostenkalkulation EP'!$B$8,9)+BG$9,Datenquellen!$F$7:$H$45,3,FALSE))," ",VLOOKUP(EDATE('Projektkostenkalkulation EP'!$B$8,9)+BG$9,Datenquellen!$F$7:$H$45,3,FALSE))="X"
                                    ),
                          "X",
                          ""
                          ),
               "X"
            )</f>
        <v/>
      </c>
      <c r="BI112" s="227" t="str">
        <f xml:space="preserve"> IF(TEXT((EDATE('Projektkostenkalkulation EP'!$B$8,9)+BH$9),"MM")=TEXT((EDATE('Projektkostenkalkulation EP'!$B$8,9)+(BH$9-1)),"MM"),
             IF(
                        OR(
                                    TEXT((EDATE('Projektkostenkalkulation EP'!$B$8,9)+BH$9),"TTT") = "Sa",
                                    TEXT((EDATE('Projektkostenkalkulation EP'!$B$8,9)+BH$9),"TTT") = "So",
                                    IF(ISNA(VLOOKUP(EDATE('Projektkostenkalkulation EP'!$B$8,9)+BH$9,Datenquellen!$F$7:$H$45,3,FALSE))," ",VLOOKUP(EDATE('Projektkostenkalkulation EP'!$B$8,9)+BH$9,Datenquellen!$F$7:$H$45,3,FALSE))="X"
                                    ),
                          "X",
                          ""
                          ),
               "X"
            )</f>
        <v/>
      </c>
      <c r="BJ112" s="227" t="str">
        <f xml:space="preserve"> IF(TEXT((EDATE('Projektkostenkalkulation EP'!$B$8,9)+BI$9),"MM")=TEXT((EDATE('Projektkostenkalkulation EP'!$B$8,9)+(BI$9-1)),"MM"),
             IF(
                        OR(
                                    TEXT((EDATE('Projektkostenkalkulation EP'!$B$8,9)+BI$9),"TTT") = "Sa",
                                    TEXT((EDATE('Projektkostenkalkulation EP'!$B$8,9)+BI$9),"TTT") = "So",
                                    IF(ISNA(VLOOKUP(EDATE('Projektkostenkalkulation EP'!$B$8,9)+BI$9,Datenquellen!$F$7:$H$45,3,FALSE))," ",VLOOKUP(EDATE('Projektkostenkalkulation EP'!$B$8,9)+BI$9,Datenquellen!$F$7:$H$45,3,FALSE))="X"
                                    ),
                          "X",
                          ""
                          ),
               "X"
            )</f>
        <v/>
      </c>
      <c r="BK112" s="227" t="str">
        <f xml:space="preserve"> IF(TEXT((EDATE('Projektkostenkalkulation EP'!$B$8,9)+BJ$9),"MM")=TEXT((EDATE('Projektkostenkalkulation EP'!$B$8,9)+(BJ$9-1)),"MM"),
             IF(
                        OR(
                                    TEXT((EDATE('Projektkostenkalkulation EP'!$B$8,9)+BJ$9),"TTT") = "Sa",
                                    TEXT((EDATE('Projektkostenkalkulation EP'!$B$8,9)+BJ$9),"TTT") = "So",
                                    IF(ISNA(VLOOKUP(EDATE('Projektkostenkalkulation EP'!$B$8,9)+BJ$9,Datenquellen!$F$7:$H$45,3,FALSE))," ",VLOOKUP(EDATE('Projektkostenkalkulation EP'!$B$8,9)+BJ$9,Datenquellen!$F$7:$H$45,3,FALSE))="X"
                                    ),
                          "X",
                          ""
                          ),
               "X"
            )</f>
        <v/>
      </c>
      <c r="BL112" s="227" t="str">
        <f xml:space="preserve"> IF(TEXT((EDATE('Projektkostenkalkulation EP'!$B$8,9)+BK$9),"MM")=TEXT((EDATE('Projektkostenkalkulation EP'!$B$8,9)+(BK$9-1)),"MM"),
             IF(
                        OR(
                                    TEXT((EDATE('Projektkostenkalkulation EP'!$B$8,9)+BK$9),"TTT") = "Sa",
                                    TEXT((EDATE('Projektkostenkalkulation EP'!$B$8,9)+BK$9),"TTT") = "So",
                                    IF(ISNA(VLOOKUP(EDATE('Projektkostenkalkulation EP'!$B$8,9)+BK$9,Datenquellen!$F$7:$H$45,3,FALSE))," ",VLOOKUP(EDATE('Projektkostenkalkulation EP'!$B$8,9)+BK$9,Datenquellen!$F$7:$H$45,3,FALSE))="X"
                                    ),
                          "X",
                          ""
                          ),
               "X"
            )</f>
        <v>X</v>
      </c>
      <c r="BM112" s="227" t="str">
        <f xml:space="preserve"> IF(TEXT((EDATE('Projektkostenkalkulation EP'!$B$8,9)+BL$9),"MM")=TEXT((EDATE('Projektkostenkalkulation EP'!$B$8,9)+(BL$9-1)),"MM"),
             IF(
                        OR(
                                    TEXT((EDATE('Projektkostenkalkulation EP'!$B$8,9)+BL$9),"TTT") = "Sa",
                                    TEXT((EDATE('Projektkostenkalkulation EP'!$B$8,9)+BL$9),"TTT") = "So",
                                    IF(ISNA(VLOOKUP(EDATE('Projektkostenkalkulation EP'!$B$8,9)+BL$9,Datenquellen!$F$7:$H$45,3,FALSE))," ",VLOOKUP(EDATE('Projektkostenkalkulation EP'!$B$8,9)+BL$9,Datenquellen!$F$7:$H$45,3,FALSE))="X"
                                    ),
                          "X",
                          ""
                          ),
               "X"
            )</f>
        <v>X</v>
      </c>
      <c r="BN112" s="227" t="str">
        <f xml:space="preserve"> IF(TEXT((EDATE('Projektkostenkalkulation EP'!$B$8,9)+BM$9),"MM")=TEXT((EDATE('Projektkostenkalkulation EP'!$B$8,9)+(BM$9-1)),"MM"),
             IF(
                        OR(
                                    TEXT((EDATE('Projektkostenkalkulation EP'!$B$8,9)+BM$9),"TTT") = "Sa",
                                    TEXT((EDATE('Projektkostenkalkulation EP'!$B$8,9)+BM$9),"TTT") = "So",
                                    IF(ISNA(VLOOKUP(EDATE('Projektkostenkalkulation EP'!$B$8,9)+BM$9,Datenquellen!$F$7:$H$45,3,FALSE))," ",VLOOKUP(EDATE('Projektkostenkalkulation EP'!$B$8,9)+BM$9,Datenquellen!$F$7:$H$45,3,FALSE))="X"
                                    ),
                          "X",
                          ""
                          ),
               "X"
            )</f>
        <v/>
      </c>
      <c r="BO112" s="227" t="str">
        <f xml:space="preserve"> IF(TEXT((EDATE('Projektkostenkalkulation EP'!$B$8,9)+BN$9),"MM")=TEXT((EDATE('Projektkostenkalkulation EP'!$B$8,9)+(BN$9-1)),"MM"),
             IF(
                        OR(
                                    TEXT((EDATE('Projektkostenkalkulation EP'!$B$8,9)+BN$9),"TTT") = "Sa",
                                    TEXT((EDATE('Projektkostenkalkulation EP'!$B$8,9)+BN$9),"TTT") = "So",
                                    IF(ISNA(VLOOKUP(EDATE('Projektkostenkalkulation EP'!$B$8,9)+BN$9,Datenquellen!$F$7:$H$45,3,FALSE))," ",VLOOKUP(EDATE('Projektkostenkalkulation EP'!$B$8,9)+BN$9,Datenquellen!$F$7:$H$45,3,FALSE))="X"
                                    ),
                          "X",
                          ""
                          ),
               "X"
            )</f>
        <v/>
      </c>
      <c r="BP112" s="227" t="str">
        <f xml:space="preserve"> IF(TEXT((EDATE('Projektkostenkalkulation EP'!$B$8,9)+BO$9),"MM")=TEXT((EDATE('Projektkostenkalkulation EP'!$B$8,9)+(BO$9-1)),"MM"),
             IF(
                        OR(
                                    TEXT((EDATE('Projektkostenkalkulation EP'!$B$8,9)+BO$9),"TTT") = "Sa",
                                    TEXT((EDATE('Projektkostenkalkulation EP'!$B$8,9)+BO$9),"TTT") = "So",
                                    IF(ISNA(VLOOKUP(EDATE('Projektkostenkalkulation EP'!$B$8,9)+BO$9,Datenquellen!$F$7:$H$45,3,FALSE))," ",VLOOKUP(EDATE('Projektkostenkalkulation EP'!$B$8,9)+BO$9,Datenquellen!$F$7:$H$45,3,FALSE))="X"
                                    ),
                          "X",
                          ""
                          ),
               "X"
            )</f>
        <v/>
      </c>
      <c r="BQ112" s="228" t="str">
        <f xml:space="preserve"> IF(TEXT((EDATE('Projektkostenkalkulation EP'!$B$8,9)+BP$9),"MM")=TEXT((EDATE('Projektkostenkalkulation EP'!$B$8,9)+(BP$9-1)),"MM"),
             IF(
                        OR(
                                    TEXT((EDATE('Projektkostenkalkulation EP'!$B$8,9)+BP$9),"TTT") = "Sa",
                                    TEXT((EDATE('Projektkostenkalkulation EP'!$B$8,9)+BP$9),"TTT") = "So",
                                    IF(ISNA(VLOOKUP(EDATE('Projektkostenkalkulation EP'!$B$8,9)+BP$9,Datenquellen!$F$7:$H$45,3,FALSE))," ",VLOOKUP(EDATE('Projektkostenkalkulation EP'!$B$8,9)+BP$9,Datenquellen!$F$7:$H$45,3,FALSE))="X"
                                    ),
                          "X",
                          ""
                          ),
               "X"
            )</f>
        <v/>
      </c>
      <c r="BR112" s="229"/>
      <c r="BS112" s="230"/>
      <c r="BT112" s="475"/>
      <c r="BU112" s="472" t="str">
        <f>TEXT(EDATE('Projektkostenkalkulation EP'!$B$8,9),"MMMM")</f>
        <v>Oktober</v>
      </c>
      <c r="BV112" s="226"/>
      <c r="BW112" s="227" t="str">
        <f>IF(
            OR(
                     TEXT(EDATE('Projektkostenkalkulation EP'!$B$8,9),"TTT") = "Sa",
                     TEXT(EDATE('Projektkostenkalkulation EP'!$B$8,9),"TTT") = "So",
                     IF(ISNA(VLOOKUP(EDATE('Projektkostenkalkulation EP'!$B$8,9),Datenquellen!$F$7:$H$45,3,FALSE))," ",VLOOKUP(EDATE('Projektkostenkalkulation EP'!$B$8,9),Datenquellen!$F$7:$H$45,3,FALSE))="X"
                            ),
                    "X",
                    ""
            )</f>
        <v/>
      </c>
      <c r="BX112" s="227" t="str">
        <f xml:space="preserve"> IF(TEXT((EDATE('Projektkostenkalkulation EP'!$B$8,9)+BW$9),"MM")=TEXT((EDATE('Projektkostenkalkulation EP'!$B$8,9)+(BW$9-1)),"MM"),
             IF(
                        OR(
                                    TEXT((EDATE('Projektkostenkalkulation EP'!$B$8,9)+BW$9),"TTT") = "Sa",
                                    TEXT((EDATE('Projektkostenkalkulation EP'!$B$8,9)+BW$9),"TTT") = "So",
                                    IF(ISNA(VLOOKUP(EDATE('Projektkostenkalkulation EP'!$B$8,9)+BW$9,Datenquellen!$F$7:$H$45,3,FALSE))," ",VLOOKUP(EDATE('Projektkostenkalkulation EP'!$B$8,9)+BW$9,Datenquellen!$F$7:$H$45,3,FALSE))="X"
                                    ),
                          "X",
                          ""
                          ),
               "X"
            )</f>
        <v/>
      </c>
      <c r="BY112" s="227" t="str">
        <f xml:space="preserve"> IF(TEXT((EDATE('Projektkostenkalkulation EP'!$B$8,9)+BX$9),"MM")=TEXT((EDATE('Projektkostenkalkulation EP'!$B$8,9)+(BX$9-1)),"MM"),
             IF(
                        OR(
                                    TEXT((EDATE('Projektkostenkalkulation EP'!$B$8,9)+BX$9),"TTT") = "Sa",
                                    TEXT((EDATE('Projektkostenkalkulation EP'!$B$8,9)+BX$9),"TTT") = "So",
                                    IF(ISNA(VLOOKUP(EDATE('Projektkostenkalkulation EP'!$B$8,9)+BX$9,Datenquellen!$F$7:$H$45,3,FALSE))," ",VLOOKUP(EDATE('Projektkostenkalkulation EP'!$B$8,9)+BX$9,Datenquellen!$F$7:$H$45,3,FALSE))="X"
                                    ),
                          "X",
                          ""
                          ),
               "X"
            )</f>
        <v>X</v>
      </c>
      <c r="BZ112" s="227" t="str">
        <f xml:space="preserve"> IF(TEXT((EDATE('Projektkostenkalkulation EP'!$B$8,9)+BY$9),"MM")=TEXT((EDATE('Projektkostenkalkulation EP'!$B$8,9)+(BY$9-1)),"MM"),
             IF(
                        OR(
                                    TEXT((EDATE('Projektkostenkalkulation EP'!$B$8,9)+BY$9),"TTT") = "Sa",
                                    TEXT((EDATE('Projektkostenkalkulation EP'!$B$8,9)+BY$9),"TTT") = "So",
                                    IF(ISNA(VLOOKUP(EDATE('Projektkostenkalkulation EP'!$B$8,9)+BY$9,Datenquellen!$F$7:$H$45,3,FALSE))," ",VLOOKUP(EDATE('Projektkostenkalkulation EP'!$B$8,9)+BY$9,Datenquellen!$F$7:$H$45,3,FALSE))="X"
                                    ),
                          "X",
                          ""
                          ),
               "X"
            )</f>
        <v/>
      </c>
      <c r="CA112" s="227" t="str">
        <f xml:space="preserve"> IF(TEXT((EDATE('Projektkostenkalkulation EP'!$B$8,9)+BZ$9),"MM")=TEXT((EDATE('Projektkostenkalkulation EP'!$B$8,9)+(BZ$9-1)),"MM"),
             IF(
                        OR(
                                    TEXT((EDATE('Projektkostenkalkulation EP'!$B$8,9)+BZ$9),"TTT") = "Sa",
                                    TEXT((EDATE('Projektkostenkalkulation EP'!$B$8,9)+BZ$9),"TTT") = "So",
                                    IF(ISNA(VLOOKUP(EDATE('Projektkostenkalkulation EP'!$B$8,9)+BZ$9,Datenquellen!$F$7:$H$45,3,FALSE))," ",VLOOKUP(EDATE('Projektkostenkalkulation EP'!$B$8,9)+BZ$9,Datenquellen!$F$7:$H$45,3,FALSE))="X"
                                    ),
                          "X",
                          ""
                          ),
               "X"
            )</f>
        <v>X</v>
      </c>
      <c r="CB112" s="227" t="str">
        <f xml:space="preserve"> IF(TEXT((EDATE('Projektkostenkalkulation EP'!$B$8,9)+CA$9),"MM")=TEXT((EDATE('Projektkostenkalkulation EP'!$B$8,9)+(CA$9-1)),"MM"),
             IF(
                        OR(
                                    TEXT((EDATE('Projektkostenkalkulation EP'!$B$8,9)+CA$9),"TTT") = "Sa",
                                    TEXT((EDATE('Projektkostenkalkulation EP'!$B$8,9)+CA$9),"TTT") = "So",
                                    IF(ISNA(VLOOKUP(EDATE('Projektkostenkalkulation EP'!$B$8,9)+CA$9,Datenquellen!$F$7:$H$45,3,FALSE))," ",VLOOKUP(EDATE('Projektkostenkalkulation EP'!$B$8,9)+CA$9,Datenquellen!$F$7:$H$45,3,FALSE))="X"
                                    ),
                          "X",
                          ""
                          ),
               "X"
            )</f>
        <v>X</v>
      </c>
      <c r="CC112" s="227" t="str">
        <f xml:space="preserve"> IF(TEXT((EDATE('Projektkostenkalkulation EP'!$B$8,9)+CB$9),"MM")=TEXT((EDATE('Projektkostenkalkulation EP'!$B$8,9)+(CB$9-1)),"MM"),
             IF(
                        OR(
                                    TEXT((EDATE('Projektkostenkalkulation EP'!$B$8,9)+CB$9),"TTT") = "Sa",
                                    TEXT((EDATE('Projektkostenkalkulation EP'!$B$8,9)+CB$9),"TTT") = "So",
                                    IF(ISNA(VLOOKUP(EDATE('Projektkostenkalkulation EP'!$B$8,9)+CB$9,Datenquellen!$F$7:$H$45,3,FALSE))," ",VLOOKUP(EDATE('Projektkostenkalkulation EP'!$B$8,9)+CB$9,Datenquellen!$F$7:$H$45,3,FALSE))="X"
                                    ),
                          "X",
                          ""
                          ),
               "X"
            )</f>
        <v/>
      </c>
      <c r="CD112" s="227" t="str">
        <f xml:space="preserve"> IF(TEXT((EDATE('Projektkostenkalkulation EP'!$B$8,9)+CC$9),"MM")=TEXT((EDATE('Projektkostenkalkulation EP'!$B$8,9)+(CC$9-1)),"MM"),
             IF(
                        OR(
                                    TEXT((EDATE('Projektkostenkalkulation EP'!$B$8,9)+CC$9),"TTT") = "Sa",
                                    TEXT((EDATE('Projektkostenkalkulation EP'!$B$8,9)+CC$9),"TTT") = "So",
                                    IF(ISNA(VLOOKUP(EDATE('Projektkostenkalkulation EP'!$B$8,9)+CC$9,Datenquellen!$F$7:$H$45,3,FALSE))," ",VLOOKUP(EDATE('Projektkostenkalkulation EP'!$B$8,9)+CC$9,Datenquellen!$F$7:$H$45,3,FALSE))="X"
                                    ),
                          "X",
                          ""
                          ),
               "X"
            )</f>
        <v/>
      </c>
      <c r="CE112" s="227" t="str">
        <f xml:space="preserve"> IF(TEXT((EDATE('Projektkostenkalkulation EP'!$B$8,9)+CD$9),"MM")=TEXT((EDATE('Projektkostenkalkulation EP'!$B$8,9)+(CD$9-1)),"MM"),
             IF(
                        OR(
                                    TEXT((EDATE('Projektkostenkalkulation EP'!$B$8,9)+CD$9),"TTT") = "Sa",
                                    TEXT((EDATE('Projektkostenkalkulation EP'!$B$8,9)+CD$9),"TTT") = "So",
                                    IF(ISNA(VLOOKUP(EDATE('Projektkostenkalkulation EP'!$B$8,9)+CD$9,Datenquellen!$F$7:$H$45,3,FALSE))," ",VLOOKUP(EDATE('Projektkostenkalkulation EP'!$B$8,9)+CD$9,Datenquellen!$F$7:$H$45,3,FALSE))="X"
                                    ),
                          "X",
                          ""
                          ),
               "X"
            )</f>
        <v/>
      </c>
      <c r="CF112" s="227" t="str">
        <f xml:space="preserve"> IF(TEXT((EDATE('Projektkostenkalkulation EP'!$B$8,9)+CE$9),"MM")=TEXT((EDATE('Projektkostenkalkulation EP'!$B$8,9)+(CE$9-1)),"MM"),
             IF(
                        OR(
                                    TEXT((EDATE('Projektkostenkalkulation EP'!$B$8,9)+CE$9),"TTT") = "Sa",
                                    TEXT((EDATE('Projektkostenkalkulation EP'!$B$8,9)+CE$9),"TTT") = "So",
                                    IF(ISNA(VLOOKUP(EDATE('Projektkostenkalkulation EP'!$B$8,9)+CE$9,Datenquellen!$F$7:$H$45,3,FALSE))," ",VLOOKUP(EDATE('Projektkostenkalkulation EP'!$B$8,9)+CE$9,Datenquellen!$F$7:$H$45,3,FALSE))="X"
                                    ),
                          "X",
                          ""
                          ),
               "X"
            )</f>
        <v/>
      </c>
      <c r="CG112" s="227" t="str">
        <f xml:space="preserve"> IF(TEXT((EDATE('Projektkostenkalkulation EP'!$B$8,9)+CF$9),"MM")=TEXT((EDATE('Projektkostenkalkulation EP'!$B$8,9)+(CF$9-1)),"MM"),
             IF(
                        OR(
                                    TEXT((EDATE('Projektkostenkalkulation EP'!$B$8,9)+CF$9),"TTT") = "Sa",
                                    TEXT((EDATE('Projektkostenkalkulation EP'!$B$8,9)+CF$9),"TTT") = "So",
                                    IF(ISNA(VLOOKUP(EDATE('Projektkostenkalkulation EP'!$B$8,9)+CF$9,Datenquellen!$F$7:$H$45,3,FALSE))," ",VLOOKUP(EDATE('Projektkostenkalkulation EP'!$B$8,9)+CF$9,Datenquellen!$F$7:$H$45,3,FALSE))="X"
                                    ),
                          "X",
                          ""
                          ),
               "X"
            )</f>
        <v/>
      </c>
      <c r="CH112" s="227" t="str">
        <f xml:space="preserve"> IF(TEXT((EDATE('Projektkostenkalkulation EP'!$B$8,9)+CG$9),"MM")=TEXT((EDATE('Projektkostenkalkulation EP'!$B$8,9)+(CG$9-1)),"MM"),
             IF(
                        OR(
                                    TEXT((EDATE('Projektkostenkalkulation EP'!$B$8,9)+CG$9),"TTT") = "Sa",
                                    TEXT((EDATE('Projektkostenkalkulation EP'!$B$8,9)+CG$9),"TTT") = "So",
                                    IF(ISNA(VLOOKUP(EDATE('Projektkostenkalkulation EP'!$B$8,9)+CG$9,Datenquellen!$F$7:$H$45,3,FALSE))," ",VLOOKUP(EDATE('Projektkostenkalkulation EP'!$B$8,9)+CG$9,Datenquellen!$F$7:$H$45,3,FALSE))="X"
                                    ),
                          "X",
                          ""
                          ),
               "X"
            )</f>
        <v>X</v>
      </c>
      <c r="CI112" s="227" t="str">
        <f xml:space="preserve"> IF(TEXT((EDATE('Projektkostenkalkulation EP'!$B$8,9)+CH$9),"MM")=TEXT((EDATE('Projektkostenkalkulation EP'!$B$8,9)+(CH$9-1)),"MM"),
             IF(
                        OR(
                                    TEXT((EDATE('Projektkostenkalkulation EP'!$B$8,9)+CH$9),"TTT") = "Sa",
                                    TEXT((EDATE('Projektkostenkalkulation EP'!$B$8,9)+CH$9),"TTT") = "So",
                                    IF(ISNA(VLOOKUP(EDATE('Projektkostenkalkulation EP'!$B$8,9)+CH$9,Datenquellen!$F$7:$H$45,3,FALSE))," ",VLOOKUP(EDATE('Projektkostenkalkulation EP'!$B$8,9)+CH$9,Datenquellen!$F$7:$H$45,3,FALSE))="X"
                                    ),
                          "X",
                          ""
                          ),
               "X"
            )</f>
        <v>X</v>
      </c>
      <c r="CJ112" s="227" t="str">
        <f xml:space="preserve"> IF(TEXT((EDATE('Projektkostenkalkulation EP'!$B$8,9)+CI$9),"MM")=TEXT((EDATE('Projektkostenkalkulation EP'!$B$8,9)+(CI$9-1)),"MM"),
             IF(
                        OR(
                                    TEXT((EDATE('Projektkostenkalkulation EP'!$B$8,9)+CI$9),"TTT") = "Sa",
                                    TEXT((EDATE('Projektkostenkalkulation EP'!$B$8,9)+CI$9),"TTT") = "So",
                                    IF(ISNA(VLOOKUP(EDATE('Projektkostenkalkulation EP'!$B$8,9)+CI$9,Datenquellen!$F$7:$H$45,3,FALSE))," ",VLOOKUP(EDATE('Projektkostenkalkulation EP'!$B$8,9)+CI$9,Datenquellen!$F$7:$H$45,3,FALSE))="X"
                                    ),
                          "X",
                          ""
                          ),
               "X"
            )</f>
        <v/>
      </c>
      <c r="CK112" s="227" t="str">
        <f xml:space="preserve"> IF(TEXT((EDATE('Projektkostenkalkulation EP'!$B$8,9)+CJ$9),"MM")=TEXT((EDATE('Projektkostenkalkulation EP'!$B$8,9)+(CJ$9-1)),"MM"),
             IF(
                        OR(
                                    TEXT((EDATE('Projektkostenkalkulation EP'!$B$8,9)+CJ$9),"TTT") = "Sa",
                                    TEXT((EDATE('Projektkostenkalkulation EP'!$B$8,9)+CJ$9),"TTT") = "So",
                                    IF(ISNA(VLOOKUP(EDATE('Projektkostenkalkulation EP'!$B$8,9)+CJ$9,Datenquellen!$F$7:$H$45,3,FALSE))," ",VLOOKUP(EDATE('Projektkostenkalkulation EP'!$B$8,9)+CJ$9,Datenquellen!$F$7:$H$45,3,FALSE))="X"
                                    ),
                          "X",
                          ""
                          ),
               "X"
            )</f>
        <v/>
      </c>
      <c r="CL112" s="227" t="str">
        <f xml:space="preserve"> IF(TEXT((EDATE('Projektkostenkalkulation EP'!$B$8,9)+CK$9),"MM")=TEXT((EDATE('Projektkostenkalkulation EP'!$B$8,9)+(CK$9-1)),"MM"),
             IF(
                        OR(
                                    TEXT((EDATE('Projektkostenkalkulation EP'!$B$8,9)+CK$9),"TTT") = "Sa",
                                    TEXT((EDATE('Projektkostenkalkulation EP'!$B$8,9)+CK$9),"TTT") = "So",
                                    IF(ISNA(VLOOKUP(EDATE('Projektkostenkalkulation EP'!$B$8,9)+CK$9,Datenquellen!$F$7:$H$45,3,FALSE))," ",VLOOKUP(EDATE('Projektkostenkalkulation EP'!$B$8,9)+CK$9,Datenquellen!$F$7:$H$45,3,FALSE))="X"
                                    ),
                          "X",
                          ""
                          ),
               "X"
            )</f>
        <v/>
      </c>
      <c r="CM112" s="227" t="str">
        <f xml:space="preserve"> IF(TEXT((EDATE('Projektkostenkalkulation EP'!$B$8,9)+CL$9),"MM")=TEXT((EDATE('Projektkostenkalkulation EP'!$B$8,9)+(CL$9-1)),"MM"),
             IF(
                        OR(
                                    TEXT((EDATE('Projektkostenkalkulation EP'!$B$8,9)+CL$9),"TTT") = "Sa",
                                    TEXT((EDATE('Projektkostenkalkulation EP'!$B$8,9)+CL$9),"TTT") = "So",
                                    IF(ISNA(VLOOKUP(EDATE('Projektkostenkalkulation EP'!$B$8,9)+CL$9,Datenquellen!$F$7:$H$45,3,FALSE))," ",VLOOKUP(EDATE('Projektkostenkalkulation EP'!$B$8,9)+CL$9,Datenquellen!$F$7:$H$45,3,FALSE))="X"
                                    ),
                          "X",
                          ""
                          ),
               "X"
            )</f>
        <v/>
      </c>
      <c r="CN112" s="227" t="str">
        <f xml:space="preserve"> IF(TEXT((EDATE('Projektkostenkalkulation EP'!$B$8,9)+CM$9),"MM")=TEXT((EDATE('Projektkostenkalkulation EP'!$B$8,9)+(CM$9-1)),"MM"),
             IF(
                        OR(
                                    TEXT((EDATE('Projektkostenkalkulation EP'!$B$8,9)+CM$9),"TTT") = "Sa",
                                    TEXT((EDATE('Projektkostenkalkulation EP'!$B$8,9)+CM$9),"TTT") = "So",
                                    IF(ISNA(VLOOKUP(EDATE('Projektkostenkalkulation EP'!$B$8,9)+CM$9,Datenquellen!$F$7:$H$45,3,FALSE))," ",VLOOKUP(EDATE('Projektkostenkalkulation EP'!$B$8,9)+CM$9,Datenquellen!$F$7:$H$45,3,FALSE))="X"
                                    ),
                          "X",
                          ""
                          ),
               "X"
            )</f>
        <v/>
      </c>
      <c r="CO112" s="227" t="str">
        <f xml:space="preserve"> IF(TEXT((EDATE('Projektkostenkalkulation EP'!$B$8,9)+CN$9),"MM")=TEXT((EDATE('Projektkostenkalkulation EP'!$B$8,9)+(CN$9-1)),"MM"),
             IF(
                        OR(
                                    TEXT((EDATE('Projektkostenkalkulation EP'!$B$8,9)+CN$9),"TTT") = "Sa",
                                    TEXT((EDATE('Projektkostenkalkulation EP'!$B$8,9)+CN$9),"TTT") = "So",
                                    IF(ISNA(VLOOKUP(EDATE('Projektkostenkalkulation EP'!$B$8,9)+CN$9,Datenquellen!$F$7:$H$45,3,FALSE))," ",VLOOKUP(EDATE('Projektkostenkalkulation EP'!$B$8,9)+CN$9,Datenquellen!$F$7:$H$45,3,FALSE))="X"
                                    ),
                          "X",
                          ""
                          ),
               "X"
            )</f>
        <v>X</v>
      </c>
      <c r="CP112" s="227" t="str">
        <f xml:space="preserve"> IF(TEXT((EDATE('Projektkostenkalkulation EP'!$B$8,9)+CO$9),"MM")=TEXT((EDATE('Projektkostenkalkulation EP'!$B$8,9)+(CO$9-1)),"MM"),
             IF(
                        OR(
                                    TEXT((EDATE('Projektkostenkalkulation EP'!$B$8,9)+CO$9),"TTT") = "Sa",
                                    TEXT((EDATE('Projektkostenkalkulation EP'!$B$8,9)+CO$9),"TTT") = "So",
                                    IF(ISNA(VLOOKUP(EDATE('Projektkostenkalkulation EP'!$B$8,9)+CO$9,Datenquellen!$F$7:$H$45,3,FALSE))," ",VLOOKUP(EDATE('Projektkostenkalkulation EP'!$B$8,9)+CO$9,Datenquellen!$F$7:$H$45,3,FALSE))="X"
                                    ),
                          "X",
                          ""
                          ),
               "X"
            )</f>
        <v>X</v>
      </c>
      <c r="CQ112" s="227" t="str">
        <f xml:space="preserve"> IF(TEXT((EDATE('Projektkostenkalkulation EP'!$B$8,9)+CP$9),"MM")=TEXT((EDATE('Projektkostenkalkulation EP'!$B$8,9)+(CP$9-1)),"MM"),
             IF(
                        OR(
                                    TEXT((EDATE('Projektkostenkalkulation EP'!$B$8,9)+CP$9),"TTT") = "Sa",
                                    TEXT((EDATE('Projektkostenkalkulation EP'!$B$8,9)+CP$9),"TTT") = "So",
                                    IF(ISNA(VLOOKUP(EDATE('Projektkostenkalkulation EP'!$B$8,9)+CP$9,Datenquellen!$F$7:$H$45,3,FALSE))," ",VLOOKUP(EDATE('Projektkostenkalkulation EP'!$B$8,9)+CP$9,Datenquellen!$F$7:$H$45,3,FALSE))="X"
                                    ),
                          "X",
                          ""
                          ),
               "X"
            )</f>
        <v/>
      </c>
      <c r="CR112" s="227" t="str">
        <f xml:space="preserve"> IF(TEXT((EDATE('Projektkostenkalkulation EP'!$B$8,9)+CQ$9),"MM")=TEXT((EDATE('Projektkostenkalkulation EP'!$B$8,9)+(CQ$9-1)),"MM"),
             IF(
                        OR(
                                    TEXT((EDATE('Projektkostenkalkulation EP'!$B$8,9)+CQ$9),"TTT") = "Sa",
                                    TEXT((EDATE('Projektkostenkalkulation EP'!$B$8,9)+CQ$9),"TTT") = "So",
                                    IF(ISNA(VLOOKUP(EDATE('Projektkostenkalkulation EP'!$B$8,9)+CQ$9,Datenquellen!$F$7:$H$45,3,FALSE))," ",VLOOKUP(EDATE('Projektkostenkalkulation EP'!$B$8,9)+CQ$9,Datenquellen!$F$7:$H$45,3,FALSE))="X"
                                    ),
                          "X",
                          ""
                          ),
               "X"
            )</f>
        <v/>
      </c>
      <c r="CS112" s="227" t="str">
        <f xml:space="preserve"> IF(TEXT((EDATE('Projektkostenkalkulation EP'!$B$8,9)+CR$9),"MM")=TEXT((EDATE('Projektkostenkalkulation EP'!$B$8,9)+(CR$9-1)),"MM"),
             IF(
                        OR(
                                    TEXT((EDATE('Projektkostenkalkulation EP'!$B$8,9)+CR$9),"TTT") = "Sa",
                                    TEXT((EDATE('Projektkostenkalkulation EP'!$B$8,9)+CR$9),"TTT") = "So",
                                    IF(ISNA(VLOOKUP(EDATE('Projektkostenkalkulation EP'!$B$8,9)+CR$9,Datenquellen!$F$7:$H$45,3,FALSE))," ",VLOOKUP(EDATE('Projektkostenkalkulation EP'!$B$8,9)+CR$9,Datenquellen!$F$7:$H$45,3,FALSE))="X"
                                    ),
                          "X",
                          ""
                          ),
               "X"
            )</f>
        <v/>
      </c>
      <c r="CT112" s="227" t="str">
        <f xml:space="preserve"> IF(TEXT((EDATE('Projektkostenkalkulation EP'!$B$8,9)+CS$9),"MM")=TEXT((EDATE('Projektkostenkalkulation EP'!$B$8,9)+(CS$9-1)),"MM"),
             IF(
                        OR(
                                    TEXT((EDATE('Projektkostenkalkulation EP'!$B$8,9)+CS$9),"TTT") = "Sa",
                                    TEXT((EDATE('Projektkostenkalkulation EP'!$B$8,9)+CS$9),"TTT") = "So",
                                    IF(ISNA(VLOOKUP(EDATE('Projektkostenkalkulation EP'!$B$8,9)+CS$9,Datenquellen!$F$7:$H$45,3,FALSE))," ",VLOOKUP(EDATE('Projektkostenkalkulation EP'!$B$8,9)+CS$9,Datenquellen!$F$7:$H$45,3,FALSE))="X"
                                    ),
                          "X",
                          ""
                          ),
               "X"
            )</f>
        <v/>
      </c>
      <c r="CU112" s="227" t="str">
        <f xml:space="preserve"> IF(TEXT((EDATE('Projektkostenkalkulation EP'!$B$8,9)+CT$9),"MM")=TEXT((EDATE('Projektkostenkalkulation EP'!$B$8,9)+(CT$9-1)),"MM"),
             IF(
                        OR(
                                    TEXT((EDATE('Projektkostenkalkulation EP'!$B$8,9)+CT$9),"TTT") = "Sa",
                                    TEXT((EDATE('Projektkostenkalkulation EP'!$B$8,9)+CT$9),"TTT") = "So",
                                    IF(ISNA(VLOOKUP(EDATE('Projektkostenkalkulation EP'!$B$8,9)+CT$9,Datenquellen!$F$7:$H$45,3,FALSE))," ",VLOOKUP(EDATE('Projektkostenkalkulation EP'!$B$8,9)+CT$9,Datenquellen!$F$7:$H$45,3,FALSE))="X"
                                    ),
                          "X",
                          ""
                          ),
               "X"
            )</f>
        <v/>
      </c>
      <c r="CV112" s="227" t="str">
        <f xml:space="preserve"> IF(TEXT((EDATE('Projektkostenkalkulation EP'!$B$8,9)+CU$9),"MM")=TEXT((EDATE('Projektkostenkalkulation EP'!$B$8,9)+(CU$9-1)),"MM"),
             IF(
                        OR(
                                    TEXT((EDATE('Projektkostenkalkulation EP'!$B$8,9)+CU$9),"TTT") = "Sa",
                                    TEXT((EDATE('Projektkostenkalkulation EP'!$B$8,9)+CU$9),"TTT") = "So",
                                    IF(ISNA(VLOOKUP(EDATE('Projektkostenkalkulation EP'!$B$8,9)+CU$9,Datenquellen!$F$7:$H$45,3,FALSE))," ",VLOOKUP(EDATE('Projektkostenkalkulation EP'!$B$8,9)+CU$9,Datenquellen!$F$7:$H$45,3,FALSE))="X"
                                    ),
                          "X",
                          ""
                          ),
               "X"
            )</f>
        <v>X</v>
      </c>
      <c r="CW112" s="227" t="str">
        <f xml:space="preserve"> IF(TEXT((EDATE('Projektkostenkalkulation EP'!$B$8,9)+CV$9),"MM")=TEXT((EDATE('Projektkostenkalkulation EP'!$B$8,9)+(CV$9-1)),"MM"),
             IF(
                        OR(
                                    TEXT((EDATE('Projektkostenkalkulation EP'!$B$8,9)+CV$9),"TTT") = "Sa",
                                    TEXT((EDATE('Projektkostenkalkulation EP'!$B$8,9)+CV$9),"TTT") = "So",
                                    IF(ISNA(VLOOKUP(EDATE('Projektkostenkalkulation EP'!$B$8,9)+CV$9,Datenquellen!$F$7:$H$45,3,FALSE))," ",VLOOKUP(EDATE('Projektkostenkalkulation EP'!$B$8,9)+CV$9,Datenquellen!$F$7:$H$45,3,FALSE))="X"
                                    ),
                          "X",
                          ""
                          ),
               "X"
            )</f>
        <v>X</v>
      </c>
      <c r="CX112" s="227" t="str">
        <f xml:space="preserve"> IF(TEXT((EDATE('Projektkostenkalkulation EP'!$B$8,9)+CW$9),"MM")=TEXT((EDATE('Projektkostenkalkulation EP'!$B$8,9)+(CW$9-1)),"MM"),
             IF(
                        OR(
                                    TEXT((EDATE('Projektkostenkalkulation EP'!$B$8,9)+CW$9),"TTT") = "Sa",
                                    TEXT((EDATE('Projektkostenkalkulation EP'!$B$8,9)+CW$9),"TTT") = "So",
                                    IF(ISNA(VLOOKUP(EDATE('Projektkostenkalkulation EP'!$B$8,9)+CW$9,Datenquellen!$F$7:$H$45,3,FALSE))," ",VLOOKUP(EDATE('Projektkostenkalkulation EP'!$B$8,9)+CW$9,Datenquellen!$F$7:$H$45,3,FALSE))="X"
                                    ),
                          "X",
                          ""
                          ),
               "X"
            )</f>
        <v/>
      </c>
      <c r="CY112" s="227" t="str">
        <f xml:space="preserve"> IF(TEXT((EDATE('Projektkostenkalkulation EP'!$B$8,9)+CX$9),"MM")=TEXT((EDATE('Projektkostenkalkulation EP'!$B$8,9)+(CX$9-1)),"MM"),
             IF(
                        OR(
                                    TEXT((EDATE('Projektkostenkalkulation EP'!$B$8,9)+CX$9),"TTT") = "Sa",
                                    TEXT((EDATE('Projektkostenkalkulation EP'!$B$8,9)+CX$9),"TTT") = "So",
                                    IF(ISNA(VLOOKUP(EDATE('Projektkostenkalkulation EP'!$B$8,9)+CX$9,Datenquellen!$F$7:$H$45,3,FALSE))," ",VLOOKUP(EDATE('Projektkostenkalkulation EP'!$B$8,9)+CX$9,Datenquellen!$F$7:$H$45,3,FALSE))="X"
                                    ),
                          "X",
                          ""
                          ),
               "X"
            )</f>
        <v/>
      </c>
      <c r="CZ112" s="227" t="str">
        <f xml:space="preserve"> IF(TEXT((EDATE('Projektkostenkalkulation EP'!$B$8,9)+CY$9),"MM")=TEXT((EDATE('Projektkostenkalkulation EP'!$B$8,9)+(CY$9-1)),"MM"),
             IF(
                        OR(
                                    TEXT((EDATE('Projektkostenkalkulation EP'!$B$8,9)+CY$9),"TTT") = "Sa",
                                    TEXT((EDATE('Projektkostenkalkulation EP'!$B$8,9)+CY$9),"TTT") = "So",
                                    IF(ISNA(VLOOKUP(EDATE('Projektkostenkalkulation EP'!$B$8,9)+CY$9,Datenquellen!$F$7:$H$45,3,FALSE))," ",VLOOKUP(EDATE('Projektkostenkalkulation EP'!$B$8,9)+CY$9,Datenquellen!$F$7:$H$45,3,FALSE))="X"
                                    ),
                          "X",
                          ""
                          ),
               "X"
            )</f>
        <v/>
      </c>
      <c r="DA112" s="228" t="str">
        <f xml:space="preserve"> IF(TEXT((EDATE('Projektkostenkalkulation EP'!$B$8,9)+CZ$9),"MM")=TEXT((EDATE('Projektkostenkalkulation EP'!$B$8,9)+(CZ$9-1)),"MM"),
             IF(
                        OR(
                                    TEXT((EDATE('Projektkostenkalkulation EP'!$B$8,9)+CZ$9),"TTT") = "Sa",
                                    TEXT((EDATE('Projektkostenkalkulation EP'!$B$8,9)+CZ$9),"TTT") = "So",
                                    IF(ISNA(VLOOKUP(EDATE('Projektkostenkalkulation EP'!$B$8,9)+CZ$9,Datenquellen!$F$7:$H$45,3,FALSE))," ",VLOOKUP(EDATE('Projektkostenkalkulation EP'!$B$8,9)+CZ$9,Datenquellen!$F$7:$H$45,3,FALSE))="X"
                                    ),
                          "X",
                          ""
                          ),
               "X"
            )</f>
        <v/>
      </c>
      <c r="DB112" s="229"/>
      <c r="DC112" s="230"/>
      <c r="DD112" s="475"/>
      <c r="DE112" s="472" t="str">
        <f>TEXT(EDATE('Projektkostenkalkulation EP'!$B$8,9),"MMMM")</f>
        <v>Oktober</v>
      </c>
      <c r="DF112" s="226"/>
      <c r="DG112" s="227" t="str">
        <f>IF(
            OR(
                     TEXT(EDATE('Projektkostenkalkulation EP'!$B$8,9),"TTT") = "Sa",
                     TEXT(EDATE('Projektkostenkalkulation EP'!$B$8,9),"TTT") = "So",
                     IF(ISNA(VLOOKUP(EDATE('Projektkostenkalkulation EP'!$B$8,9),Datenquellen!$F$7:$H$45,3,FALSE))," ",VLOOKUP(EDATE('Projektkostenkalkulation EP'!$B$8,9),Datenquellen!$F$7:$H$45,3,FALSE))="X"
                            ),
                    "X",
                    ""
            )</f>
        <v/>
      </c>
      <c r="DH112" s="227" t="str">
        <f xml:space="preserve"> IF(TEXT((EDATE('Projektkostenkalkulation EP'!$B$8,9)+DG$9),"MM")=TEXT((EDATE('Projektkostenkalkulation EP'!$B$8,9)+(DG$9-1)),"MM"),
             IF(
                        OR(
                                    TEXT((EDATE('Projektkostenkalkulation EP'!$B$8,9)+DG$9),"TTT") = "Sa",
                                    TEXT((EDATE('Projektkostenkalkulation EP'!$B$8,9)+DG$9),"TTT") = "So",
                                    IF(ISNA(VLOOKUP(EDATE('Projektkostenkalkulation EP'!$B$8,9)+DG$9,Datenquellen!$F$7:$H$45,3,FALSE))," ",VLOOKUP(EDATE('Projektkostenkalkulation EP'!$B$8,9)+DG$9,Datenquellen!$F$7:$H$45,3,FALSE))="X"
                                    ),
                          "X",
                          ""
                          ),
               "X"
            )</f>
        <v/>
      </c>
      <c r="DI112" s="227" t="str">
        <f xml:space="preserve"> IF(TEXT((EDATE('Projektkostenkalkulation EP'!$B$8,9)+DH$9),"MM")=TEXT((EDATE('Projektkostenkalkulation EP'!$B$8,9)+(DH$9-1)),"MM"),
             IF(
                        OR(
                                    TEXT((EDATE('Projektkostenkalkulation EP'!$B$8,9)+DH$9),"TTT") = "Sa",
                                    TEXT((EDATE('Projektkostenkalkulation EP'!$B$8,9)+DH$9),"TTT") = "So",
                                    IF(ISNA(VLOOKUP(EDATE('Projektkostenkalkulation EP'!$B$8,9)+DH$9,Datenquellen!$F$7:$H$45,3,FALSE))," ",VLOOKUP(EDATE('Projektkostenkalkulation EP'!$B$8,9)+DH$9,Datenquellen!$F$7:$H$45,3,FALSE))="X"
                                    ),
                          "X",
                          ""
                          ),
               "X"
            )</f>
        <v>X</v>
      </c>
      <c r="DJ112" s="227" t="str">
        <f xml:space="preserve"> IF(TEXT((EDATE('Projektkostenkalkulation EP'!$B$8,9)+DI$9),"MM")=TEXT((EDATE('Projektkostenkalkulation EP'!$B$8,9)+(DI$9-1)),"MM"),
             IF(
                        OR(
                                    TEXT((EDATE('Projektkostenkalkulation EP'!$B$8,9)+DI$9),"TTT") = "Sa",
                                    TEXT((EDATE('Projektkostenkalkulation EP'!$B$8,9)+DI$9),"TTT") = "So",
                                    IF(ISNA(VLOOKUP(EDATE('Projektkostenkalkulation EP'!$B$8,9)+DI$9,Datenquellen!$F$7:$H$45,3,FALSE))," ",VLOOKUP(EDATE('Projektkostenkalkulation EP'!$B$8,9)+DI$9,Datenquellen!$F$7:$H$45,3,FALSE))="X"
                                    ),
                          "X",
                          ""
                          ),
               "X"
            )</f>
        <v/>
      </c>
      <c r="DK112" s="227" t="str">
        <f xml:space="preserve"> IF(TEXT((EDATE('Projektkostenkalkulation EP'!$B$8,9)+DJ$9),"MM")=TEXT((EDATE('Projektkostenkalkulation EP'!$B$8,9)+(DJ$9-1)),"MM"),
             IF(
                        OR(
                                    TEXT((EDATE('Projektkostenkalkulation EP'!$B$8,9)+DJ$9),"TTT") = "Sa",
                                    TEXT((EDATE('Projektkostenkalkulation EP'!$B$8,9)+DJ$9),"TTT") = "So",
                                    IF(ISNA(VLOOKUP(EDATE('Projektkostenkalkulation EP'!$B$8,9)+DJ$9,Datenquellen!$F$7:$H$45,3,FALSE))," ",VLOOKUP(EDATE('Projektkostenkalkulation EP'!$B$8,9)+DJ$9,Datenquellen!$F$7:$H$45,3,FALSE))="X"
                                    ),
                          "X",
                          ""
                          ),
               "X"
            )</f>
        <v>X</v>
      </c>
      <c r="DL112" s="227" t="str">
        <f xml:space="preserve"> IF(TEXT((EDATE('Projektkostenkalkulation EP'!$B$8,9)+DK$9),"MM")=TEXT((EDATE('Projektkostenkalkulation EP'!$B$8,9)+(DK$9-1)),"MM"),
             IF(
                        OR(
                                    TEXT((EDATE('Projektkostenkalkulation EP'!$B$8,9)+DK$9),"TTT") = "Sa",
                                    TEXT((EDATE('Projektkostenkalkulation EP'!$B$8,9)+DK$9),"TTT") = "So",
                                    IF(ISNA(VLOOKUP(EDATE('Projektkostenkalkulation EP'!$B$8,9)+DK$9,Datenquellen!$F$7:$H$45,3,FALSE))," ",VLOOKUP(EDATE('Projektkostenkalkulation EP'!$B$8,9)+DK$9,Datenquellen!$F$7:$H$45,3,FALSE))="X"
                                    ),
                          "X",
                          ""
                          ),
               "X"
            )</f>
        <v>X</v>
      </c>
      <c r="DM112" s="227" t="str">
        <f xml:space="preserve"> IF(TEXT((EDATE('Projektkostenkalkulation EP'!$B$8,9)+DL$9),"MM")=TEXT((EDATE('Projektkostenkalkulation EP'!$B$8,9)+(DL$9-1)),"MM"),
             IF(
                        OR(
                                    TEXT((EDATE('Projektkostenkalkulation EP'!$B$8,9)+DL$9),"TTT") = "Sa",
                                    TEXT((EDATE('Projektkostenkalkulation EP'!$B$8,9)+DL$9),"TTT") = "So",
                                    IF(ISNA(VLOOKUP(EDATE('Projektkostenkalkulation EP'!$B$8,9)+DL$9,Datenquellen!$F$7:$H$45,3,FALSE))," ",VLOOKUP(EDATE('Projektkostenkalkulation EP'!$B$8,9)+DL$9,Datenquellen!$F$7:$H$45,3,FALSE))="X"
                                    ),
                          "X",
                          ""
                          ),
               "X"
            )</f>
        <v/>
      </c>
      <c r="DN112" s="227" t="str">
        <f xml:space="preserve"> IF(TEXT((EDATE('Projektkostenkalkulation EP'!$B$8,9)+DM$9),"MM")=TEXT((EDATE('Projektkostenkalkulation EP'!$B$8,9)+(DM$9-1)),"MM"),
             IF(
                        OR(
                                    TEXT((EDATE('Projektkostenkalkulation EP'!$B$8,9)+DM$9),"TTT") = "Sa",
                                    TEXT((EDATE('Projektkostenkalkulation EP'!$B$8,9)+DM$9),"TTT") = "So",
                                    IF(ISNA(VLOOKUP(EDATE('Projektkostenkalkulation EP'!$B$8,9)+DM$9,Datenquellen!$F$7:$H$45,3,FALSE))," ",VLOOKUP(EDATE('Projektkostenkalkulation EP'!$B$8,9)+DM$9,Datenquellen!$F$7:$H$45,3,FALSE))="X"
                                    ),
                          "X",
                          ""
                          ),
               "X"
            )</f>
        <v/>
      </c>
      <c r="DO112" s="227" t="str">
        <f xml:space="preserve"> IF(TEXT((EDATE('Projektkostenkalkulation EP'!$B$8,9)+DN$9),"MM")=TEXT((EDATE('Projektkostenkalkulation EP'!$B$8,9)+(DN$9-1)),"MM"),
             IF(
                        OR(
                                    TEXT((EDATE('Projektkostenkalkulation EP'!$B$8,9)+DN$9),"TTT") = "Sa",
                                    TEXT((EDATE('Projektkostenkalkulation EP'!$B$8,9)+DN$9),"TTT") = "So",
                                    IF(ISNA(VLOOKUP(EDATE('Projektkostenkalkulation EP'!$B$8,9)+DN$9,Datenquellen!$F$7:$H$45,3,FALSE))," ",VLOOKUP(EDATE('Projektkostenkalkulation EP'!$B$8,9)+DN$9,Datenquellen!$F$7:$H$45,3,FALSE))="X"
                                    ),
                          "X",
                          ""
                          ),
               "X"
            )</f>
        <v/>
      </c>
      <c r="DP112" s="227" t="str">
        <f xml:space="preserve"> IF(TEXT((EDATE('Projektkostenkalkulation EP'!$B$8,9)+DO$9),"MM")=TEXT((EDATE('Projektkostenkalkulation EP'!$B$8,9)+(DO$9-1)),"MM"),
             IF(
                        OR(
                                    TEXT((EDATE('Projektkostenkalkulation EP'!$B$8,9)+DO$9),"TTT") = "Sa",
                                    TEXT((EDATE('Projektkostenkalkulation EP'!$B$8,9)+DO$9),"TTT") = "So",
                                    IF(ISNA(VLOOKUP(EDATE('Projektkostenkalkulation EP'!$B$8,9)+DO$9,Datenquellen!$F$7:$H$45,3,FALSE))," ",VLOOKUP(EDATE('Projektkostenkalkulation EP'!$B$8,9)+DO$9,Datenquellen!$F$7:$H$45,3,FALSE))="X"
                                    ),
                          "X",
                          ""
                          ),
               "X"
            )</f>
        <v/>
      </c>
      <c r="DQ112" s="227" t="str">
        <f xml:space="preserve"> IF(TEXT((EDATE('Projektkostenkalkulation EP'!$B$8,9)+DP$9),"MM")=TEXT((EDATE('Projektkostenkalkulation EP'!$B$8,9)+(DP$9-1)),"MM"),
             IF(
                        OR(
                                    TEXT((EDATE('Projektkostenkalkulation EP'!$B$8,9)+DP$9),"TTT") = "Sa",
                                    TEXT((EDATE('Projektkostenkalkulation EP'!$B$8,9)+DP$9),"TTT") = "So",
                                    IF(ISNA(VLOOKUP(EDATE('Projektkostenkalkulation EP'!$B$8,9)+DP$9,Datenquellen!$F$7:$H$45,3,FALSE))," ",VLOOKUP(EDATE('Projektkostenkalkulation EP'!$B$8,9)+DP$9,Datenquellen!$F$7:$H$45,3,FALSE))="X"
                                    ),
                          "X",
                          ""
                          ),
               "X"
            )</f>
        <v/>
      </c>
      <c r="DR112" s="227" t="str">
        <f xml:space="preserve"> IF(TEXT((EDATE('Projektkostenkalkulation EP'!$B$8,9)+DQ$9),"MM")=TEXT((EDATE('Projektkostenkalkulation EP'!$B$8,9)+(DQ$9-1)),"MM"),
             IF(
                        OR(
                                    TEXT((EDATE('Projektkostenkalkulation EP'!$B$8,9)+DQ$9),"TTT") = "Sa",
                                    TEXT((EDATE('Projektkostenkalkulation EP'!$B$8,9)+DQ$9),"TTT") = "So",
                                    IF(ISNA(VLOOKUP(EDATE('Projektkostenkalkulation EP'!$B$8,9)+DQ$9,Datenquellen!$F$7:$H$45,3,FALSE))," ",VLOOKUP(EDATE('Projektkostenkalkulation EP'!$B$8,9)+DQ$9,Datenquellen!$F$7:$H$45,3,FALSE))="X"
                                    ),
                          "X",
                          ""
                          ),
               "X"
            )</f>
        <v>X</v>
      </c>
      <c r="DS112" s="227" t="str">
        <f xml:space="preserve"> IF(TEXT((EDATE('Projektkostenkalkulation EP'!$B$8,9)+DR$9),"MM")=TEXT((EDATE('Projektkostenkalkulation EP'!$B$8,9)+(DR$9-1)),"MM"),
             IF(
                        OR(
                                    TEXT((EDATE('Projektkostenkalkulation EP'!$B$8,9)+DR$9),"TTT") = "Sa",
                                    TEXT((EDATE('Projektkostenkalkulation EP'!$B$8,9)+DR$9),"TTT") = "So",
                                    IF(ISNA(VLOOKUP(EDATE('Projektkostenkalkulation EP'!$B$8,9)+DR$9,Datenquellen!$F$7:$H$45,3,FALSE))," ",VLOOKUP(EDATE('Projektkostenkalkulation EP'!$B$8,9)+DR$9,Datenquellen!$F$7:$H$45,3,FALSE))="X"
                                    ),
                          "X",
                          ""
                          ),
               "X"
            )</f>
        <v>X</v>
      </c>
      <c r="DT112" s="227" t="str">
        <f xml:space="preserve"> IF(TEXT((EDATE('Projektkostenkalkulation EP'!$B$8,9)+DS$9),"MM")=TEXT((EDATE('Projektkostenkalkulation EP'!$B$8,9)+(DS$9-1)),"MM"),
             IF(
                        OR(
                                    TEXT((EDATE('Projektkostenkalkulation EP'!$B$8,9)+DS$9),"TTT") = "Sa",
                                    TEXT((EDATE('Projektkostenkalkulation EP'!$B$8,9)+DS$9),"TTT") = "So",
                                    IF(ISNA(VLOOKUP(EDATE('Projektkostenkalkulation EP'!$B$8,9)+DS$9,Datenquellen!$F$7:$H$45,3,FALSE))," ",VLOOKUP(EDATE('Projektkostenkalkulation EP'!$B$8,9)+DS$9,Datenquellen!$F$7:$H$45,3,FALSE))="X"
                                    ),
                          "X",
                          ""
                          ),
               "X"
            )</f>
        <v/>
      </c>
      <c r="DU112" s="227" t="str">
        <f xml:space="preserve"> IF(TEXT((EDATE('Projektkostenkalkulation EP'!$B$8,9)+DT$9),"MM")=TEXT((EDATE('Projektkostenkalkulation EP'!$B$8,9)+(DT$9-1)),"MM"),
             IF(
                        OR(
                                    TEXT((EDATE('Projektkostenkalkulation EP'!$B$8,9)+DT$9),"TTT") = "Sa",
                                    TEXT((EDATE('Projektkostenkalkulation EP'!$B$8,9)+DT$9),"TTT") = "So",
                                    IF(ISNA(VLOOKUP(EDATE('Projektkostenkalkulation EP'!$B$8,9)+DT$9,Datenquellen!$F$7:$H$45,3,FALSE))," ",VLOOKUP(EDATE('Projektkostenkalkulation EP'!$B$8,9)+DT$9,Datenquellen!$F$7:$H$45,3,FALSE))="X"
                                    ),
                          "X",
                          ""
                          ),
               "X"
            )</f>
        <v/>
      </c>
      <c r="DV112" s="227" t="str">
        <f xml:space="preserve"> IF(TEXT((EDATE('Projektkostenkalkulation EP'!$B$8,9)+DU$9),"MM")=TEXT((EDATE('Projektkostenkalkulation EP'!$B$8,9)+(DU$9-1)),"MM"),
             IF(
                        OR(
                                    TEXT((EDATE('Projektkostenkalkulation EP'!$B$8,9)+DU$9),"TTT") = "Sa",
                                    TEXT((EDATE('Projektkostenkalkulation EP'!$B$8,9)+DU$9),"TTT") = "So",
                                    IF(ISNA(VLOOKUP(EDATE('Projektkostenkalkulation EP'!$B$8,9)+DU$9,Datenquellen!$F$7:$H$45,3,FALSE))," ",VLOOKUP(EDATE('Projektkostenkalkulation EP'!$B$8,9)+DU$9,Datenquellen!$F$7:$H$45,3,FALSE))="X"
                                    ),
                          "X",
                          ""
                          ),
               "X"
            )</f>
        <v/>
      </c>
      <c r="DW112" s="227" t="str">
        <f xml:space="preserve"> IF(TEXT((EDATE('Projektkostenkalkulation EP'!$B$8,9)+DV$9),"MM")=TEXT((EDATE('Projektkostenkalkulation EP'!$B$8,9)+(DV$9-1)),"MM"),
             IF(
                        OR(
                                    TEXT((EDATE('Projektkostenkalkulation EP'!$B$8,9)+DV$9),"TTT") = "Sa",
                                    TEXT((EDATE('Projektkostenkalkulation EP'!$B$8,9)+DV$9),"TTT") = "So",
                                    IF(ISNA(VLOOKUP(EDATE('Projektkostenkalkulation EP'!$B$8,9)+DV$9,Datenquellen!$F$7:$H$45,3,FALSE))," ",VLOOKUP(EDATE('Projektkostenkalkulation EP'!$B$8,9)+DV$9,Datenquellen!$F$7:$H$45,3,FALSE))="X"
                                    ),
                          "X",
                          ""
                          ),
               "X"
            )</f>
        <v/>
      </c>
      <c r="DX112" s="227" t="str">
        <f xml:space="preserve"> IF(TEXT((EDATE('Projektkostenkalkulation EP'!$B$8,9)+DW$9),"MM")=TEXT((EDATE('Projektkostenkalkulation EP'!$B$8,9)+(DW$9-1)),"MM"),
             IF(
                        OR(
                                    TEXT((EDATE('Projektkostenkalkulation EP'!$B$8,9)+DW$9),"TTT") = "Sa",
                                    TEXT((EDATE('Projektkostenkalkulation EP'!$B$8,9)+DW$9),"TTT") = "So",
                                    IF(ISNA(VLOOKUP(EDATE('Projektkostenkalkulation EP'!$B$8,9)+DW$9,Datenquellen!$F$7:$H$45,3,FALSE))," ",VLOOKUP(EDATE('Projektkostenkalkulation EP'!$B$8,9)+DW$9,Datenquellen!$F$7:$H$45,3,FALSE))="X"
                                    ),
                          "X",
                          ""
                          ),
               "X"
            )</f>
        <v/>
      </c>
      <c r="DY112" s="227" t="str">
        <f xml:space="preserve"> IF(TEXT((EDATE('Projektkostenkalkulation EP'!$B$8,9)+DX$9),"MM")=TEXT((EDATE('Projektkostenkalkulation EP'!$B$8,9)+(DX$9-1)),"MM"),
             IF(
                        OR(
                                    TEXT((EDATE('Projektkostenkalkulation EP'!$B$8,9)+DX$9),"TTT") = "Sa",
                                    TEXT((EDATE('Projektkostenkalkulation EP'!$B$8,9)+DX$9),"TTT") = "So",
                                    IF(ISNA(VLOOKUP(EDATE('Projektkostenkalkulation EP'!$B$8,9)+DX$9,Datenquellen!$F$7:$H$45,3,FALSE))," ",VLOOKUP(EDATE('Projektkostenkalkulation EP'!$B$8,9)+DX$9,Datenquellen!$F$7:$H$45,3,FALSE))="X"
                                    ),
                          "X",
                          ""
                          ),
               "X"
            )</f>
        <v>X</v>
      </c>
      <c r="DZ112" s="227" t="str">
        <f xml:space="preserve"> IF(TEXT((EDATE('Projektkostenkalkulation EP'!$B$8,9)+DY$9),"MM")=TEXT((EDATE('Projektkostenkalkulation EP'!$B$8,9)+(DY$9-1)),"MM"),
             IF(
                        OR(
                                    TEXT((EDATE('Projektkostenkalkulation EP'!$B$8,9)+DY$9),"TTT") = "Sa",
                                    TEXT((EDATE('Projektkostenkalkulation EP'!$B$8,9)+DY$9),"TTT") = "So",
                                    IF(ISNA(VLOOKUP(EDATE('Projektkostenkalkulation EP'!$B$8,9)+DY$9,Datenquellen!$F$7:$H$45,3,FALSE))," ",VLOOKUP(EDATE('Projektkostenkalkulation EP'!$B$8,9)+DY$9,Datenquellen!$F$7:$H$45,3,FALSE))="X"
                                    ),
                          "X",
                          ""
                          ),
               "X"
            )</f>
        <v>X</v>
      </c>
      <c r="EA112" s="227" t="str">
        <f xml:space="preserve"> IF(TEXT((EDATE('Projektkostenkalkulation EP'!$B$8,9)+DZ$9),"MM")=TEXT((EDATE('Projektkostenkalkulation EP'!$B$8,9)+(DZ$9-1)),"MM"),
             IF(
                        OR(
                                    TEXT((EDATE('Projektkostenkalkulation EP'!$B$8,9)+DZ$9),"TTT") = "Sa",
                                    TEXT((EDATE('Projektkostenkalkulation EP'!$B$8,9)+DZ$9),"TTT") = "So",
                                    IF(ISNA(VLOOKUP(EDATE('Projektkostenkalkulation EP'!$B$8,9)+DZ$9,Datenquellen!$F$7:$H$45,3,FALSE))," ",VLOOKUP(EDATE('Projektkostenkalkulation EP'!$B$8,9)+DZ$9,Datenquellen!$F$7:$H$45,3,FALSE))="X"
                                    ),
                          "X",
                          ""
                          ),
               "X"
            )</f>
        <v/>
      </c>
      <c r="EB112" s="227" t="str">
        <f xml:space="preserve"> IF(TEXT((EDATE('Projektkostenkalkulation EP'!$B$8,9)+EA$9),"MM")=TEXT((EDATE('Projektkostenkalkulation EP'!$B$8,9)+(EA$9-1)),"MM"),
             IF(
                        OR(
                                    TEXT((EDATE('Projektkostenkalkulation EP'!$B$8,9)+EA$9),"TTT") = "Sa",
                                    TEXT((EDATE('Projektkostenkalkulation EP'!$B$8,9)+EA$9),"TTT") = "So",
                                    IF(ISNA(VLOOKUP(EDATE('Projektkostenkalkulation EP'!$B$8,9)+EA$9,Datenquellen!$F$7:$H$45,3,FALSE))," ",VLOOKUP(EDATE('Projektkostenkalkulation EP'!$B$8,9)+EA$9,Datenquellen!$F$7:$H$45,3,FALSE))="X"
                                    ),
                          "X",
                          ""
                          ),
               "X"
            )</f>
        <v/>
      </c>
      <c r="EC112" s="227" t="str">
        <f xml:space="preserve"> IF(TEXT((EDATE('Projektkostenkalkulation EP'!$B$8,9)+EB$9),"MM")=TEXT((EDATE('Projektkostenkalkulation EP'!$B$8,9)+(EB$9-1)),"MM"),
             IF(
                        OR(
                                    TEXT((EDATE('Projektkostenkalkulation EP'!$B$8,9)+EB$9),"TTT") = "Sa",
                                    TEXT((EDATE('Projektkostenkalkulation EP'!$B$8,9)+EB$9),"TTT") = "So",
                                    IF(ISNA(VLOOKUP(EDATE('Projektkostenkalkulation EP'!$B$8,9)+EB$9,Datenquellen!$F$7:$H$45,3,FALSE))," ",VLOOKUP(EDATE('Projektkostenkalkulation EP'!$B$8,9)+EB$9,Datenquellen!$F$7:$H$45,3,FALSE))="X"
                                    ),
                          "X",
                          ""
                          ),
               "X"
            )</f>
        <v/>
      </c>
      <c r="ED112" s="227" t="str">
        <f xml:space="preserve"> IF(TEXT((EDATE('Projektkostenkalkulation EP'!$B$8,9)+EC$9),"MM")=TEXT((EDATE('Projektkostenkalkulation EP'!$B$8,9)+(EC$9-1)),"MM"),
             IF(
                        OR(
                                    TEXT((EDATE('Projektkostenkalkulation EP'!$B$8,9)+EC$9),"TTT") = "Sa",
                                    TEXT((EDATE('Projektkostenkalkulation EP'!$B$8,9)+EC$9),"TTT") = "So",
                                    IF(ISNA(VLOOKUP(EDATE('Projektkostenkalkulation EP'!$B$8,9)+EC$9,Datenquellen!$F$7:$H$45,3,FALSE))," ",VLOOKUP(EDATE('Projektkostenkalkulation EP'!$B$8,9)+EC$9,Datenquellen!$F$7:$H$45,3,FALSE))="X"
                                    ),
                          "X",
                          ""
                          ),
               "X"
            )</f>
        <v/>
      </c>
      <c r="EE112" s="227" t="str">
        <f xml:space="preserve"> IF(TEXT((EDATE('Projektkostenkalkulation EP'!$B$8,9)+ED$9),"MM")=TEXT((EDATE('Projektkostenkalkulation EP'!$B$8,9)+(ED$9-1)),"MM"),
             IF(
                        OR(
                                    TEXT((EDATE('Projektkostenkalkulation EP'!$B$8,9)+ED$9),"TTT") = "Sa",
                                    TEXT((EDATE('Projektkostenkalkulation EP'!$B$8,9)+ED$9),"TTT") = "So",
                                    IF(ISNA(VLOOKUP(EDATE('Projektkostenkalkulation EP'!$B$8,9)+ED$9,Datenquellen!$F$7:$H$45,3,FALSE))," ",VLOOKUP(EDATE('Projektkostenkalkulation EP'!$B$8,9)+ED$9,Datenquellen!$F$7:$H$45,3,FALSE))="X"
                                    ),
                          "X",
                          ""
                          ),
               "X"
            )</f>
        <v/>
      </c>
      <c r="EF112" s="227" t="str">
        <f xml:space="preserve"> IF(TEXT((EDATE('Projektkostenkalkulation EP'!$B$8,9)+EE$9),"MM")=TEXT((EDATE('Projektkostenkalkulation EP'!$B$8,9)+(EE$9-1)),"MM"),
             IF(
                        OR(
                                    TEXT((EDATE('Projektkostenkalkulation EP'!$B$8,9)+EE$9),"TTT") = "Sa",
                                    TEXT((EDATE('Projektkostenkalkulation EP'!$B$8,9)+EE$9),"TTT") = "So",
                                    IF(ISNA(VLOOKUP(EDATE('Projektkostenkalkulation EP'!$B$8,9)+EE$9,Datenquellen!$F$7:$H$45,3,FALSE))," ",VLOOKUP(EDATE('Projektkostenkalkulation EP'!$B$8,9)+EE$9,Datenquellen!$F$7:$H$45,3,FALSE))="X"
                                    ),
                          "X",
                          ""
                          ),
               "X"
            )</f>
        <v>X</v>
      </c>
      <c r="EG112" s="227" t="str">
        <f xml:space="preserve"> IF(TEXT((EDATE('Projektkostenkalkulation EP'!$B$8,9)+EF$9),"MM")=TEXT((EDATE('Projektkostenkalkulation EP'!$B$8,9)+(EF$9-1)),"MM"),
             IF(
                        OR(
                                    TEXT((EDATE('Projektkostenkalkulation EP'!$B$8,9)+EF$9),"TTT") = "Sa",
                                    TEXT((EDATE('Projektkostenkalkulation EP'!$B$8,9)+EF$9),"TTT") = "So",
                                    IF(ISNA(VLOOKUP(EDATE('Projektkostenkalkulation EP'!$B$8,9)+EF$9,Datenquellen!$F$7:$H$45,3,FALSE))," ",VLOOKUP(EDATE('Projektkostenkalkulation EP'!$B$8,9)+EF$9,Datenquellen!$F$7:$H$45,3,FALSE))="X"
                                    ),
                          "X",
                          ""
                          ),
               "X"
            )</f>
        <v>X</v>
      </c>
      <c r="EH112" s="227" t="str">
        <f xml:space="preserve"> IF(TEXT((EDATE('Projektkostenkalkulation EP'!$B$8,9)+EG$9),"MM")=TEXT((EDATE('Projektkostenkalkulation EP'!$B$8,9)+(EG$9-1)),"MM"),
             IF(
                        OR(
                                    TEXT((EDATE('Projektkostenkalkulation EP'!$B$8,9)+EG$9),"TTT") = "Sa",
                                    TEXT((EDATE('Projektkostenkalkulation EP'!$B$8,9)+EG$9),"TTT") = "So",
                                    IF(ISNA(VLOOKUP(EDATE('Projektkostenkalkulation EP'!$B$8,9)+EG$9,Datenquellen!$F$7:$H$45,3,FALSE))," ",VLOOKUP(EDATE('Projektkostenkalkulation EP'!$B$8,9)+EG$9,Datenquellen!$F$7:$H$45,3,FALSE))="X"
                                    ),
                          "X",
                          ""
                          ),
               "X"
            )</f>
        <v/>
      </c>
      <c r="EI112" s="227" t="str">
        <f xml:space="preserve"> IF(TEXT((EDATE('Projektkostenkalkulation EP'!$B$8,9)+EH$9),"MM")=TEXT((EDATE('Projektkostenkalkulation EP'!$B$8,9)+(EH$9-1)),"MM"),
             IF(
                        OR(
                                    TEXT((EDATE('Projektkostenkalkulation EP'!$B$8,9)+EH$9),"TTT") = "Sa",
                                    TEXT((EDATE('Projektkostenkalkulation EP'!$B$8,9)+EH$9),"TTT") = "So",
                                    IF(ISNA(VLOOKUP(EDATE('Projektkostenkalkulation EP'!$B$8,9)+EH$9,Datenquellen!$F$7:$H$45,3,FALSE))," ",VLOOKUP(EDATE('Projektkostenkalkulation EP'!$B$8,9)+EH$9,Datenquellen!$F$7:$H$45,3,FALSE))="X"
                                    ),
                          "X",
                          ""
                          ),
               "X"
            )</f>
        <v/>
      </c>
      <c r="EJ112" s="227" t="str">
        <f xml:space="preserve"> IF(TEXT((EDATE('Projektkostenkalkulation EP'!$B$8,9)+EI$9),"MM")=TEXT((EDATE('Projektkostenkalkulation EP'!$B$8,9)+(EI$9-1)),"MM"),
             IF(
                        OR(
                                    TEXT((EDATE('Projektkostenkalkulation EP'!$B$8,9)+EI$9),"TTT") = "Sa",
                                    TEXT((EDATE('Projektkostenkalkulation EP'!$B$8,9)+EI$9),"TTT") = "So",
                                    IF(ISNA(VLOOKUP(EDATE('Projektkostenkalkulation EP'!$B$8,9)+EI$9,Datenquellen!$F$7:$H$45,3,FALSE))," ",VLOOKUP(EDATE('Projektkostenkalkulation EP'!$B$8,9)+EI$9,Datenquellen!$F$7:$H$45,3,FALSE))="X"
                                    ),
                          "X",
                          ""
                          ),
               "X"
            )</f>
        <v/>
      </c>
      <c r="EK112" s="228" t="str">
        <f xml:space="preserve"> IF(TEXT((EDATE('Projektkostenkalkulation EP'!$B$8,9)+EJ$9),"MM")=TEXT((EDATE('Projektkostenkalkulation EP'!$B$8,9)+(EJ$9-1)),"MM"),
             IF(
                        OR(
                                    TEXT((EDATE('Projektkostenkalkulation EP'!$B$8,9)+EJ$9),"TTT") = "Sa",
                                    TEXT((EDATE('Projektkostenkalkulation EP'!$B$8,9)+EJ$9),"TTT") = "So",
                                    IF(ISNA(VLOOKUP(EDATE('Projektkostenkalkulation EP'!$B$8,9)+EJ$9,Datenquellen!$F$7:$H$45,3,FALSE))," ",VLOOKUP(EDATE('Projektkostenkalkulation EP'!$B$8,9)+EJ$9,Datenquellen!$F$7:$H$45,3,FALSE))="X"
                                    ),
                          "X",
                          ""
                          ),
               "X"
            )</f>
        <v/>
      </c>
      <c r="EL112" s="229"/>
      <c r="EM112" s="230"/>
      <c r="EN112" s="475"/>
      <c r="EO112" s="472" t="str">
        <f>TEXT(EDATE('Projektkostenkalkulation EP'!$B$8,9),"MMMM")</f>
        <v>Oktober</v>
      </c>
      <c r="EP112" s="226"/>
      <c r="EQ112" s="227" t="str">
        <f>IF(
            OR(
                     TEXT(EDATE('Projektkostenkalkulation EP'!$B$8,9),"TTT") = "Sa",
                     TEXT(EDATE('Projektkostenkalkulation EP'!$B$8,9),"TTT") = "So",
                     IF(ISNA(VLOOKUP(EDATE('Projektkostenkalkulation EP'!$B$8,9),Datenquellen!$F$7:$H$45,3,FALSE))," ",VLOOKUP(EDATE('Projektkostenkalkulation EP'!$B$8,9),Datenquellen!$F$7:$H$45,3,FALSE))="X"
                            ),
                    "X",
                    ""
            )</f>
        <v/>
      </c>
      <c r="ER112" s="227" t="str">
        <f xml:space="preserve"> IF(TEXT((EDATE('Projektkostenkalkulation EP'!$B$8,9)+EQ$9),"MM")=TEXT((EDATE('Projektkostenkalkulation EP'!$B$8,9)+(EQ$9-1)),"MM"),
             IF(
                        OR(
                                    TEXT((EDATE('Projektkostenkalkulation EP'!$B$8,9)+EQ$9),"TTT") = "Sa",
                                    TEXT((EDATE('Projektkostenkalkulation EP'!$B$8,9)+EQ$9),"TTT") = "So",
                                    IF(ISNA(VLOOKUP(EDATE('Projektkostenkalkulation EP'!$B$8,9)+EQ$9,Datenquellen!$F$7:$H$45,3,FALSE))," ",VLOOKUP(EDATE('Projektkostenkalkulation EP'!$B$8,9)+EQ$9,Datenquellen!$F$7:$H$45,3,FALSE))="X"
                                    ),
                          "X",
                          ""
                          ),
               "X"
            )</f>
        <v/>
      </c>
      <c r="ES112" s="227" t="str">
        <f xml:space="preserve"> IF(TEXT((EDATE('Projektkostenkalkulation EP'!$B$8,9)+ER$9),"MM")=TEXT((EDATE('Projektkostenkalkulation EP'!$B$8,9)+(ER$9-1)),"MM"),
             IF(
                        OR(
                                    TEXT((EDATE('Projektkostenkalkulation EP'!$B$8,9)+ER$9),"TTT") = "Sa",
                                    TEXT((EDATE('Projektkostenkalkulation EP'!$B$8,9)+ER$9),"TTT") = "So",
                                    IF(ISNA(VLOOKUP(EDATE('Projektkostenkalkulation EP'!$B$8,9)+ER$9,Datenquellen!$F$7:$H$45,3,FALSE))," ",VLOOKUP(EDATE('Projektkostenkalkulation EP'!$B$8,9)+ER$9,Datenquellen!$F$7:$H$45,3,FALSE))="X"
                                    ),
                          "X",
                          ""
                          ),
               "X"
            )</f>
        <v>X</v>
      </c>
      <c r="ET112" s="227" t="str">
        <f xml:space="preserve"> IF(TEXT((EDATE('Projektkostenkalkulation EP'!$B$8,9)+ES$9),"MM")=TEXT((EDATE('Projektkostenkalkulation EP'!$B$8,9)+(ES$9-1)),"MM"),
             IF(
                        OR(
                                    TEXT((EDATE('Projektkostenkalkulation EP'!$B$8,9)+ES$9),"TTT") = "Sa",
                                    TEXT((EDATE('Projektkostenkalkulation EP'!$B$8,9)+ES$9),"TTT") = "So",
                                    IF(ISNA(VLOOKUP(EDATE('Projektkostenkalkulation EP'!$B$8,9)+ES$9,Datenquellen!$F$7:$H$45,3,FALSE))," ",VLOOKUP(EDATE('Projektkostenkalkulation EP'!$B$8,9)+ES$9,Datenquellen!$F$7:$H$45,3,FALSE))="X"
                                    ),
                          "X",
                          ""
                          ),
               "X"
            )</f>
        <v/>
      </c>
      <c r="EU112" s="227" t="str">
        <f xml:space="preserve"> IF(TEXT((EDATE('Projektkostenkalkulation EP'!$B$8,9)+ET$9),"MM")=TEXT((EDATE('Projektkostenkalkulation EP'!$B$8,9)+(ET$9-1)),"MM"),
             IF(
                        OR(
                                    TEXT((EDATE('Projektkostenkalkulation EP'!$B$8,9)+ET$9),"TTT") = "Sa",
                                    TEXT((EDATE('Projektkostenkalkulation EP'!$B$8,9)+ET$9),"TTT") = "So",
                                    IF(ISNA(VLOOKUP(EDATE('Projektkostenkalkulation EP'!$B$8,9)+ET$9,Datenquellen!$F$7:$H$45,3,FALSE))," ",VLOOKUP(EDATE('Projektkostenkalkulation EP'!$B$8,9)+ET$9,Datenquellen!$F$7:$H$45,3,FALSE))="X"
                                    ),
                          "X",
                          ""
                          ),
               "X"
            )</f>
        <v>X</v>
      </c>
      <c r="EV112" s="227" t="str">
        <f xml:space="preserve"> IF(TEXT((EDATE('Projektkostenkalkulation EP'!$B$8,9)+EU$9),"MM")=TEXT((EDATE('Projektkostenkalkulation EP'!$B$8,9)+(EU$9-1)),"MM"),
             IF(
                        OR(
                                    TEXT((EDATE('Projektkostenkalkulation EP'!$B$8,9)+EU$9),"TTT") = "Sa",
                                    TEXT((EDATE('Projektkostenkalkulation EP'!$B$8,9)+EU$9),"TTT") = "So",
                                    IF(ISNA(VLOOKUP(EDATE('Projektkostenkalkulation EP'!$B$8,9)+EU$9,Datenquellen!$F$7:$H$45,3,FALSE))," ",VLOOKUP(EDATE('Projektkostenkalkulation EP'!$B$8,9)+EU$9,Datenquellen!$F$7:$H$45,3,FALSE))="X"
                                    ),
                          "X",
                          ""
                          ),
               "X"
            )</f>
        <v>X</v>
      </c>
      <c r="EW112" s="227" t="str">
        <f xml:space="preserve"> IF(TEXT((EDATE('Projektkostenkalkulation EP'!$B$8,9)+EV$9),"MM")=TEXT((EDATE('Projektkostenkalkulation EP'!$B$8,9)+(EV$9-1)),"MM"),
             IF(
                        OR(
                                    TEXT((EDATE('Projektkostenkalkulation EP'!$B$8,9)+EV$9),"TTT") = "Sa",
                                    TEXT((EDATE('Projektkostenkalkulation EP'!$B$8,9)+EV$9),"TTT") = "So",
                                    IF(ISNA(VLOOKUP(EDATE('Projektkostenkalkulation EP'!$B$8,9)+EV$9,Datenquellen!$F$7:$H$45,3,FALSE))," ",VLOOKUP(EDATE('Projektkostenkalkulation EP'!$B$8,9)+EV$9,Datenquellen!$F$7:$H$45,3,FALSE))="X"
                                    ),
                          "X",
                          ""
                          ),
               "X"
            )</f>
        <v/>
      </c>
      <c r="EX112" s="227" t="str">
        <f xml:space="preserve"> IF(TEXT((EDATE('Projektkostenkalkulation EP'!$B$8,9)+EW$9),"MM")=TEXT((EDATE('Projektkostenkalkulation EP'!$B$8,9)+(EW$9-1)),"MM"),
             IF(
                        OR(
                                    TEXT((EDATE('Projektkostenkalkulation EP'!$B$8,9)+EW$9),"TTT") = "Sa",
                                    TEXT((EDATE('Projektkostenkalkulation EP'!$B$8,9)+EW$9),"TTT") = "So",
                                    IF(ISNA(VLOOKUP(EDATE('Projektkostenkalkulation EP'!$B$8,9)+EW$9,Datenquellen!$F$7:$H$45,3,FALSE))," ",VLOOKUP(EDATE('Projektkostenkalkulation EP'!$B$8,9)+EW$9,Datenquellen!$F$7:$H$45,3,FALSE))="X"
                                    ),
                          "X",
                          ""
                          ),
               "X"
            )</f>
        <v/>
      </c>
      <c r="EY112" s="227" t="str">
        <f xml:space="preserve"> IF(TEXT((EDATE('Projektkostenkalkulation EP'!$B$8,9)+EX$9),"MM")=TEXT((EDATE('Projektkostenkalkulation EP'!$B$8,9)+(EX$9-1)),"MM"),
             IF(
                        OR(
                                    TEXT((EDATE('Projektkostenkalkulation EP'!$B$8,9)+EX$9),"TTT") = "Sa",
                                    TEXT((EDATE('Projektkostenkalkulation EP'!$B$8,9)+EX$9),"TTT") = "So",
                                    IF(ISNA(VLOOKUP(EDATE('Projektkostenkalkulation EP'!$B$8,9)+EX$9,Datenquellen!$F$7:$H$45,3,FALSE))," ",VLOOKUP(EDATE('Projektkostenkalkulation EP'!$B$8,9)+EX$9,Datenquellen!$F$7:$H$45,3,FALSE))="X"
                                    ),
                          "X",
                          ""
                          ),
               "X"
            )</f>
        <v/>
      </c>
      <c r="EZ112" s="227" t="str">
        <f xml:space="preserve"> IF(TEXT((EDATE('Projektkostenkalkulation EP'!$B$8,9)+EY$9),"MM")=TEXT((EDATE('Projektkostenkalkulation EP'!$B$8,9)+(EY$9-1)),"MM"),
             IF(
                        OR(
                                    TEXT((EDATE('Projektkostenkalkulation EP'!$B$8,9)+EY$9),"TTT") = "Sa",
                                    TEXT((EDATE('Projektkostenkalkulation EP'!$B$8,9)+EY$9),"TTT") = "So",
                                    IF(ISNA(VLOOKUP(EDATE('Projektkostenkalkulation EP'!$B$8,9)+EY$9,Datenquellen!$F$7:$H$45,3,FALSE))," ",VLOOKUP(EDATE('Projektkostenkalkulation EP'!$B$8,9)+EY$9,Datenquellen!$F$7:$H$45,3,FALSE))="X"
                                    ),
                          "X",
                          ""
                          ),
               "X"
            )</f>
        <v/>
      </c>
      <c r="FA112" s="227" t="str">
        <f xml:space="preserve"> IF(TEXT((EDATE('Projektkostenkalkulation EP'!$B$8,9)+EZ$9),"MM")=TEXT((EDATE('Projektkostenkalkulation EP'!$B$8,9)+(EZ$9-1)),"MM"),
             IF(
                        OR(
                                    TEXT((EDATE('Projektkostenkalkulation EP'!$B$8,9)+EZ$9),"TTT") = "Sa",
                                    TEXT((EDATE('Projektkostenkalkulation EP'!$B$8,9)+EZ$9),"TTT") = "So",
                                    IF(ISNA(VLOOKUP(EDATE('Projektkostenkalkulation EP'!$B$8,9)+EZ$9,Datenquellen!$F$7:$H$45,3,FALSE))," ",VLOOKUP(EDATE('Projektkostenkalkulation EP'!$B$8,9)+EZ$9,Datenquellen!$F$7:$H$45,3,FALSE))="X"
                                    ),
                          "X",
                          ""
                          ),
               "X"
            )</f>
        <v/>
      </c>
      <c r="FB112" s="227" t="str">
        <f xml:space="preserve"> IF(TEXT((EDATE('Projektkostenkalkulation EP'!$B$8,9)+FA$9),"MM")=TEXT((EDATE('Projektkostenkalkulation EP'!$B$8,9)+(FA$9-1)),"MM"),
             IF(
                        OR(
                                    TEXT((EDATE('Projektkostenkalkulation EP'!$B$8,9)+FA$9),"TTT") = "Sa",
                                    TEXT((EDATE('Projektkostenkalkulation EP'!$B$8,9)+FA$9),"TTT") = "So",
                                    IF(ISNA(VLOOKUP(EDATE('Projektkostenkalkulation EP'!$B$8,9)+FA$9,Datenquellen!$F$7:$H$45,3,FALSE))," ",VLOOKUP(EDATE('Projektkostenkalkulation EP'!$B$8,9)+FA$9,Datenquellen!$F$7:$H$45,3,FALSE))="X"
                                    ),
                          "X",
                          ""
                          ),
               "X"
            )</f>
        <v>X</v>
      </c>
      <c r="FC112" s="227" t="str">
        <f xml:space="preserve"> IF(TEXT((EDATE('Projektkostenkalkulation EP'!$B$8,9)+FB$9),"MM")=TEXT((EDATE('Projektkostenkalkulation EP'!$B$8,9)+(FB$9-1)),"MM"),
             IF(
                        OR(
                                    TEXT((EDATE('Projektkostenkalkulation EP'!$B$8,9)+FB$9),"TTT") = "Sa",
                                    TEXT((EDATE('Projektkostenkalkulation EP'!$B$8,9)+FB$9),"TTT") = "So",
                                    IF(ISNA(VLOOKUP(EDATE('Projektkostenkalkulation EP'!$B$8,9)+FB$9,Datenquellen!$F$7:$H$45,3,FALSE))," ",VLOOKUP(EDATE('Projektkostenkalkulation EP'!$B$8,9)+FB$9,Datenquellen!$F$7:$H$45,3,FALSE))="X"
                                    ),
                          "X",
                          ""
                          ),
               "X"
            )</f>
        <v>X</v>
      </c>
      <c r="FD112" s="227" t="str">
        <f xml:space="preserve"> IF(TEXT((EDATE('Projektkostenkalkulation EP'!$B$8,9)+FC$9),"MM")=TEXT((EDATE('Projektkostenkalkulation EP'!$B$8,9)+(FC$9-1)),"MM"),
             IF(
                        OR(
                                    TEXT((EDATE('Projektkostenkalkulation EP'!$B$8,9)+FC$9),"TTT") = "Sa",
                                    TEXT((EDATE('Projektkostenkalkulation EP'!$B$8,9)+FC$9),"TTT") = "So",
                                    IF(ISNA(VLOOKUP(EDATE('Projektkostenkalkulation EP'!$B$8,9)+FC$9,Datenquellen!$F$7:$H$45,3,FALSE))," ",VLOOKUP(EDATE('Projektkostenkalkulation EP'!$B$8,9)+FC$9,Datenquellen!$F$7:$H$45,3,FALSE))="X"
                                    ),
                          "X",
                          ""
                          ),
               "X"
            )</f>
        <v/>
      </c>
      <c r="FE112" s="227" t="str">
        <f xml:space="preserve"> IF(TEXT((EDATE('Projektkostenkalkulation EP'!$B$8,9)+FD$9),"MM")=TEXT((EDATE('Projektkostenkalkulation EP'!$B$8,9)+(FD$9-1)),"MM"),
             IF(
                        OR(
                                    TEXT((EDATE('Projektkostenkalkulation EP'!$B$8,9)+FD$9),"TTT") = "Sa",
                                    TEXT((EDATE('Projektkostenkalkulation EP'!$B$8,9)+FD$9),"TTT") = "So",
                                    IF(ISNA(VLOOKUP(EDATE('Projektkostenkalkulation EP'!$B$8,9)+FD$9,Datenquellen!$F$7:$H$45,3,FALSE))," ",VLOOKUP(EDATE('Projektkostenkalkulation EP'!$B$8,9)+FD$9,Datenquellen!$F$7:$H$45,3,FALSE))="X"
                                    ),
                          "X",
                          ""
                          ),
               "X"
            )</f>
        <v/>
      </c>
      <c r="FF112" s="227" t="str">
        <f xml:space="preserve"> IF(TEXT((EDATE('Projektkostenkalkulation EP'!$B$8,9)+FE$9),"MM")=TEXT((EDATE('Projektkostenkalkulation EP'!$B$8,9)+(FE$9-1)),"MM"),
             IF(
                        OR(
                                    TEXT((EDATE('Projektkostenkalkulation EP'!$B$8,9)+FE$9),"TTT") = "Sa",
                                    TEXT((EDATE('Projektkostenkalkulation EP'!$B$8,9)+FE$9),"TTT") = "So",
                                    IF(ISNA(VLOOKUP(EDATE('Projektkostenkalkulation EP'!$B$8,9)+FE$9,Datenquellen!$F$7:$H$45,3,FALSE))," ",VLOOKUP(EDATE('Projektkostenkalkulation EP'!$B$8,9)+FE$9,Datenquellen!$F$7:$H$45,3,FALSE))="X"
                                    ),
                          "X",
                          ""
                          ),
               "X"
            )</f>
        <v/>
      </c>
      <c r="FG112" s="227" t="str">
        <f xml:space="preserve"> IF(TEXT((EDATE('Projektkostenkalkulation EP'!$B$8,9)+FF$9),"MM")=TEXT((EDATE('Projektkostenkalkulation EP'!$B$8,9)+(FF$9-1)),"MM"),
             IF(
                        OR(
                                    TEXT((EDATE('Projektkostenkalkulation EP'!$B$8,9)+FF$9),"TTT") = "Sa",
                                    TEXT((EDATE('Projektkostenkalkulation EP'!$B$8,9)+FF$9),"TTT") = "So",
                                    IF(ISNA(VLOOKUP(EDATE('Projektkostenkalkulation EP'!$B$8,9)+FF$9,Datenquellen!$F$7:$H$45,3,FALSE))," ",VLOOKUP(EDATE('Projektkostenkalkulation EP'!$B$8,9)+FF$9,Datenquellen!$F$7:$H$45,3,FALSE))="X"
                                    ),
                          "X",
                          ""
                          ),
               "X"
            )</f>
        <v/>
      </c>
      <c r="FH112" s="227" t="str">
        <f xml:space="preserve"> IF(TEXT((EDATE('Projektkostenkalkulation EP'!$B$8,9)+FG$9),"MM")=TEXT((EDATE('Projektkostenkalkulation EP'!$B$8,9)+(FG$9-1)),"MM"),
             IF(
                        OR(
                                    TEXT((EDATE('Projektkostenkalkulation EP'!$B$8,9)+FG$9),"TTT") = "Sa",
                                    TEXT((EDATE('Projektkostenkalkulation EP'!$B$8,9)+FG$9),"TTT") = "So",
                                    IF(ISNA(VLOOKUP(EDATE('Projektkostenkalkulation EP'!$B$8,9)+FG$9,Datenquellen!$F$7:$H$45,3,FALSE))," ",VLOOKUP(EDATE('Projektkostenkalkulation EP'!$B$8,9)+FG$9,Datenquellen!$F$7:$H$45,3,FALSE))="X"
                                    ),
                          "X",
                          ""
                          ),
               "X"
            )</f>
        <v/>
      </c>
      <c r="FI112" s="227" t="str">
        <f xml:space="preserve"> IF(TEXT((EDATE('Projektkostenkalkulation EP'!$B$8,9)+FH$9),"MM")=TEXT((EDATE('Projektkostenkalkulation EP'!$B$8,9)+(FH$9-1)),"MM"),
             IF(
                        OR(
                                    TEXT((EDATE('Projektkostenkalkulation EP'!$B$8,9)+FH$9),"TTT") = "Sa",
                                    TEXT((EDATE('Projektkostenkalkulation EP'!$B$8,9)+FH$9),"TTT") = "So",
                                    IF(ISNA(VLOOKUP(EDATE('Projektkostenkalkulation EP'!$B$8,9)+FH$9,Datenquellen!$F$7:$H$45,3,FALSE))," ",VLOOKUP(EDATE('Projektkostenkalkulation EP'!$B$8,9)+FH$9,Datenquellen!$F$7:$H$45,3,FALSE))="X"
                                    ),
                          "X",
                          ""
                          ),
               "X"
            )</f>
        <v>X</v>
      </c>
      <c r="FJ112" s="227" t="str">
        <f xml:space="preserve"> IF(TEXT((EDATE('Projektkostenkalkulation EP'!$B$8,9)+FI$9),"MM")=TEXT((EDATE('Projektkostenkalkulation EP'!$B$8,9)+(FI$9-1)),"MM"),
             IF(
                        OR(
                                    TEXT((EDATE('Projektkostenkalkulation EP'!$B$8,9)+FI$9),"TTT") = "Sa",
                                    TEXT((EDATE('Projektkostenkalkulation EP'!$B$8,9)+FI$9),"TTT") = "So",
                                    IF(ISNA(VLOOKUP(EDATE('Projektkostenkalkulation EP'!$B$8,9)+FI$9,Datenquellen!$F$7:$H$45,3,FALSE))," ",VLOOKUP(EDATE('Projektkostenkalkulation EP'!$B$8,9)+FI$9,Datenquellen!$F$7:$H$45,3,FALSE))="X"
                                    ),
                          "X",
                          ""
                          ),
               "X"
            )</f>
        <v>X</v>
      </c>
      <c r="FK112" s="227" t="str">
        <f xml:space="preserve"> IF(TEXT((EDATE('Projektkostenkalkulation EP'!$B$8,9)+FJ$9),"MM")=TEXT((EDATE('Projektkostenkalkulation EP'!$B$8,9)+(FJ$9-1)),"MM"),
             IF(
                        OR(
                                    TEXT((EDATE('Projektkostenkalkulation EP'!$B$8,9)+FJ$9),"TTT") = "Sa",
                                    TEXT((EDATE('Projektkostenkalkulation EP'!$B$8,9)+FJ$9),"TTT") = "So",
                                    IF(ISNA(VLOOKUP(EDATE('Projektkostenkalkulation EP'!$B$8,9)+FJ$9,Datenquellen!$F$7:$H$45,3,FALSE))," ",VLOOKUP(EDATE('Projektkostenkalkulation EP'!$B$8,9)+FJ$9,Datenquellen!$F$7:$H$45,3,FALSE))="X"
                                    ),
                          "X",
                          ""
                          ),
               "X"
            )</f>
        <v/>
      </c>
      <c r="FL112" s="227" t="str">
        <f xml:space="preserve"> IF(TEXT((EDATE('Projektkostenkalkulation EP'!$B$8,9)+FK$9),"MM")=TEXT((EDATE('Projektkostenkalkulation EP'!$B$8,9)+(FK$9-1)),"MM"),
             IF(
                        OR(
                                    TEXT((EDATE('Projektkostenkalkulation EP'!$B$8,9)+FK$9),"TTT") = "Sa",
                                    TEXT((EDATE('Projektkostenkalkulation EP'!$B$8,9)+FK$9),"TTT") = "So",
                                    IF(ISNA(VLOOKUP(EDATE('Projektkostenkalkulation EP'!$B$8,9)+FK$9,Datenquellen!$F$7:$H$45,3,FALSE))," ",VLOOKUP(EDATE('Projektkostenkalkulation EP'!$B$8,9)+FK$9,Datenquellen!$F$7:$H$45,3,FALSE))="X"
                                    ),
                          "X",
                          ""
                          ),
               "X"
            )</f>
        <v/>
      </c>
      <c r="FM112" s="227" t="str">
        <f xml:space="preserve"> IF(TEXT((EDATE('Projektkostenkalkulation EP'!$B$8,9)+FL$9),"MM")=TEXT((EDATE('Projektkostenkalkulation EP'!$B$8,9)+(FL$9-1)),"MM"),
             IF(
                        OR(
                                    TEXT((EDATE('Projektkostenkalkulation EP'!$B$8,9)+FL$9),"TTT") = "Sa",
                                    TEXT((EDATE('Projektkostenkalkulation EP'!$B$8,9)+FL$9),"TTT") = "So",
                                    IF(ISNA(VLOOKUP(EDATE('Projektkostenkalkulation EP'!$B$8,9)+FL$9,Datenquellen!$F$7:$H$45,3,FALSE))," ",VLOOKUP(EDATE('Projektkostenkalkulation EP'!$B$8,9)+FL$9,Datenquellen!$F$7:$H$45,3,FALSE))="X"
                                    ),
                          "X",
                          ""
                          ),
               "X"
            )</f>
        <v/>
      </c>
      <c r="FN112" s="227" t="str">
        <f xml:space="preserve"> IF(TEXT((EDATE('Projektkostenkalkulation EP'!$B$8,9)+FM$9),"MM")=TEXT((EDATE('Projektkostenkalkulation EP'!$B$8,9)+(FM$9-1)),"MM"),
             IF(
                        OR(
                                    TEXT((EDATE('Projektkostenkalkulation EP'!$B$8,9)+FM$9),"TTT") = "Sa",
                                    TEXT((EDATE('Projektkostenkalkulation EP'!$B$8,9)+FM$9),"TTT") = "So",
                                    IF(ISNA(VLOOKUP(EDATE('Projektkostenkalkulation EP'!$B$8,9)+FM$9,Datenquellen!$F$7:$H$45,3,FALSE))," ",VLOOKUP(EDATE('Projektkostenkalkulation EP'!$B$8,9)+FM$9,Datenquellen!$F$7:$H$45,3,FALSE))="X"
                                    ),
                          "X",
                          ""
                          ),
               "X"
            )</f>
        <v/>
      </c>
      <c r="FO112" s="227" t="str">
        <f xml:space="preserve"> IF(TEXT((EDATE('Projektkostenkalkulation EP'!$B$8,9)+FN$9),"MM")=TEXT((EDATE('Projektkostenkalkulation EP'!$B$8,9)+(FN$9-1)),"MM"),
             IF(
                        OR(
                                    TEXT((EDATE('Projektkostenkalkulation EP'!$B$8,9)+FN$9),"TTT") = "Sa",
                                    TEXT((EDATE('Projektkostenkalkulation EP'!$B$8,9)+FN$9),"TTT") = "So",
                                    IF(ISNA(VLOOKUP(EDATE('Projektkostenkalkulation EP'!$B$8,9)+FN$9,Datenquellen!$F$7:$H$45,3,FALSE))," ",VLOOKUP(EDATE('Projektkostenkalkulation EP'!$B$8,9)+FN$9,Datenquellen!$F$7:$H$45,3,FALSE))="X"
                                    ),
                          "X",
                          ""
                          ),
               "X"
            )</f>
        <v/>
      </c>
      <c r="FP112" s="227" t="str">
        <f xml:space="preserve"> IF(TEXT((EDATE('Projektkostenkalkulation EP'!$B$8,9)+FO$9),"MM")=TEXT((EDATE('Projektkostenkalkulation EP'!$B$8,9)+(FO$9-1)),"MM"),
             IF(
                        OR(
                                    TEXT((EDATE('Projektkostenkalkulation EP'!$B$8,9)+FO$9),"TTT") = "Sa",
                                    TEXT((EDATE('Projektkostenkalkulation EP'!$B$8,9)+FO$9),"TTT") = "So",
                                    IF(ISNA(VLOOKUP(EDATE('Projektkostenkalkulation EP'!$B$8,9)+FO$9,Datenquellen!$F$7:$H$45,3,FALSE))," ",VLOOKUP(EDATE('Projektkostenkalkulation EP'!$B$8,9)+FO$9,Datenquellen!$F$7:$H$45,3,FALSE))="X"
                                    ),
                          "X",
                          ""
                          ),
               "X"
            )</f>
        <v>X</v>
      </c>
      <c r="FQ112" s="227" t="str">
        <f xml:space="preserve"> IF(TEXT((EDATE('Projektkostenkalkulation EP'!$B$8,9)+FP$9),"MM")=TEXT((EDATE('Projektkostenkalkulation EP'!$B$8,9)+(FP$9-1)),"MM"),
             IF(
                        OR(
                                    TEXT((EDATE('Projektkostenkalkulation EP'!$B$8,9)+FP$9),"TTT") = "Sa",
                                    TEXT((EDATE('Projektkostenkalkulation EP'!$B$8,9)+FP$9),"TTT") = "So",
                                    IF(ISNA(VLOOKUP(EDATE('Projektkostenkalkulation EP'!$B$8,9)+FP$9,Datenquellen!$F$7:$H$45,3,FALSE))," ",VLOOKUP(EDATE('Projektkostenkalkulation EP'!$B$8,9)+FP$9,Datenquellen!$F$7:$H$45,3,FALSE))="X"
                                    ),
                          "X",
                          ""
                          ),
               "X"
            )</f>
        <v>X</v>
      </c>
      <c r="FR112" s="227" t="str">
        <f xml:space="preserve"> IF(TEXT((EDATE('Projektkostenkalkulation EP'!$B$8,9)+FQ$9),"MM")=TEXT((EDATE('Projektkostenkalkulation EP'!$B$8,9)+(FQ$9-1)),"MM"),
             IF(
                        OR(
                                    TEXT((EDATE('Projektkostenkalkulation EP'!$B$8,9)+FQ$9),"TTT") = "Sa",
                                    TEXT((EDATE('Projektkostenkalkulation EP'!$B$8,9)+FQ$9),"TTT") = "So",
                                    IF(ISNA(VLOOKUP(EDATE('Projektkostenkalkulation EP'!$B$8,9)+FQ$9,Datenquellen!$F$7:$H$45,3,FALSE))," ",VLOOKUP(EDATE('Projektkostenkalkulation EP'!$B$8,9)+FQ$9,Datenquellen!$F$7:$H$45,3,FALSE))="X"
                                    ),
                          "X",
                          ""
                          ),
               "X"
            )</f>
        <v/>
      </c>
      <c r="FS112" s="227" t="str">
        <f xml:space="preserve"> IF(TEXT((EDATE('Projektkostenkalkulation EP'!$B$8,9)+FR$9),"MM")=TEXT((EDATE('Projektkostenkalkulation EP'!$B$8,9)+(FR$9-1)),"MM"),
             IF(
                        OR(
                                    TEXT((EDATE('Projektkostenkalkulation EP'!$B$8,9)+FR$9),"TTT") = "Sa",
                                    TEXT((EDATE('Projektkostenkalkulation EP'!$B$8,9)+FR$9),"TTT") = "So",
                                    IF(ISNA(VLOOKUP(EDATE('Projektkostenkalkulation EP'!$B$8,9)+FR$9,Datenquellen!$F$7:$H$45,3,FALSE))," ",VLOOKUP(EDATE('Projektkostenkalkulation EP'!$B$8,9)+FR$9,Datenquellen!$F$7:$H$45,3,FALSE))="X"
                                    ),
                          "X",
                          ""
                          ),
               "X"
            )</f>
        <v/>
      </c>
      <c r="FT112" s="227" t="str">
        <f xml:space="preserve"> IF(TEXT((EDATE('Projektkostenkalkulation EP'!$B$8,9)+FS$9),"MM")=TEXT((EDATE('Projektkostenkalkulation EP'!$B$8,9)+(FS$9-1)),"MM"),
             IF(
                        OR(
                                    TEXT((EDATE('Projektkostenkalkulation EP'!$B$8,9)+FS$9),"TTT") = "Sa",
                                    TEXT((EDATE('Projektkostenkalkulation EP'!$B$8,9)+FS$9),"TTT") = "So",
                                    IF(ISNA(VLOOKUP(EDATE('Projektkostenkalkulation EP'!$B$8,9)+FS$9,Datenquellen!$F$7:$H$45,3,FALSE))," ",VLOOKUP(EDATE('Projektkostenkalkulation EP'!$B$8,9)+FS$9,Datenquellen!$F$7:$H$45,3,FALSE))="X"
                                    ),
                          "X",
                          ""
                          ),
               "X"
            )</f>
        <v/>
      </c>
      <c r="FU112" s="228" t="str">
        <f xml:space="preserve"> IF(TEXT((EDATE('Projektkostenkalkulation EP'!$B$8,9)+FT$9),"MM")=TEXT((EDATE('Projektkostenkalkulation EP'!$B$8,9)+(FT$9-1)),"MM"),
             IF(
                        OR(
                                    TEXT((EDATE('Projektkostenkalkulation EP'!$B$8,9)+FT$9),"TTT") = "Sa",
                                    TEXT((EDATE('Projektkostenkalkulation EP'!$B$8,9)+FT$9),"TTT") = "So",
                                    IF(ISNA(VLOOKUP(EDATE('Projektkostenkalkulation EP'!$B$8,9)+FT$9,Datenquellen!$F$7:$H$45,3,FALSE))," ",VLOOKUP(EDATE('Projektkostenkalkulation EP'!$B$8,9)+FT$9,Datenquellen!$F$7:$H$45,3,FALSE))="X"
                                    ),
                          "X",
                          ""
                          ),
               "X"
            )</f>
        <v/>
      </c>
      <c r="FV112" s="229"/>
      <c r="FW112" s="230"/>
      <c r="FX112" s="475"/>
      <c r="FY112" s="472" t="str">
        <f>TEXT(EDATE('Projektkostenkalkulation EP'!$B$8,9),"MMMM")</f>
        <v>Oktober</v>
      </c>
      <c r="FZ112" s="226"/>
      <c r="GA112" s="227" t="str">
        <f>IF(
            OR(
                     TEXT(EDATE('Projektkostenkalkulation EP'!$B$8,9),"TTT") = "Sa",
                     TEXT(EDATE('Projektkostenkalkulation EP'!$B$8,9),"TTT") = "So",
                     IF(ISNA(VLOOKUP(EDATE('Projektkostenkalkulation EP'!$B$8,9),Datenquellen!$F$7:$H$45,3,FALSE))," ",VLOOKUP(EDATE('Projektkostenkalkulation EP'!$B$8,9),Datenquellen!$F$7:$H$45,3,FALSE))="X"
                            ),
                    "X",
                    ""
            )</f>
        <v/>
      </c>
      <c r="GB112" s="227" t="str">
        <f xml:space="preserve"> IF(TEXT((EDATE('Projektkostenkalkulation EP'!$B$8,9)+GA$9),"MM")=TEXT((EDATE('Projektkostenkalkulation EP'!$B$8,9)+(GA$9-1)),"MM"),
             IF(
                        OR(
                                    TEXT((EDATE('Projektkostenkalkulation EP'!$B$8,9)+GA$9),"TTT") = "Sa",
                                    TEXT((EDATE('Projektkostenkalkulation EP'!$B$8,9)+GA$9),"TTT") = "So",
                                    IF(ISNA(VLOOKUP(EDATE('Projektkostenkalkulation EP'!$B$8,9)+GA$9,Datenquellen!$F$7:$H$45,3,FALSE))," ",VLOOKUP(EDATE('Projektkostenkalkulation EP'!$B$8,9)+GA$9,Datenquellen!$F$7:$H$45,3,FALSE))="X"
                                    ),
                          "X",
                          ""
                          ),
               "X"
            )</f>
        <v/>
      </c>
      <c r="GC112" s="227" t="str">
        <f xml:space="preserve"> IF(TEXT((EDATE('Projektkostenkalkulation EP'!$B$8,9)+GB$9),"MM")=TEXT((EDATE('Projektkostenkalkulation EP'!$B$8,9)+(GB$9-1)),"MM"),
             IF(
                        OR(
                                    TEXT((EDATE('Projektkostenkalkulation EP'!$B$8,9)+GB$9),"TTT") = "Sa",
                                    TEXT((EDATE('Projektkostenkalkulation EP'!$B$8,9)+GB$9),"TTT") = "So",
                                    IF(ISNA(VLOOKUP(EDATE('Projektkostenkalkulation EP'!$B$8,9)+GB$9,Datenquellen!$F$7:$H$45,3,FALSE))," ",VLOOKUP(EDATE('Projektkostenkalkulation EP'!$B$8,9)+GB$9,Datenquellen!$F$7:$H$45,3,FALSE))="X"
                                    ),
                          "X",
                          ""
                          ),
               "X"
            )</f>
        <v>X</v>
      </c>
      <c r="GD112" s="227" t="str">
        <f xml:space="preserve"> IF(TEXT((EDATE('Projektkostenkalkulation EP'!$B$8,9)+GC$9),"MM")=TEXT((EDATE('Projektkostenkalkulation EP'!$B$8,9)+(GC$9-1)),"MM"),
             IF(
                        OR(
                                    TEXT((EDATE('Projektkostenkalkulation EP'!$B$8,9)+GC$9),"TTT") = "Sa",
                                    TEXT((EDATE('Projektkostenkalkulation EP'!$B$8,9)+GC$9),"TTT") = "So",
                                    IF(ISNA(VLOOKUP(EDATE('Projektkostenkalkulation EP'!$B$8,9)+GC$9,Datenquellen!$F$7:$H$45,3,FALSE))," ",VLOOKUP(EDATE('Projektkostenkalkulation EP'!$B$8,9)+GC$9,Datenquellen!$F$7:$H$45,3,FALSE))="X"
                                    ),
                          "X",
                          ""
                          ),
               "X"
            )</f>
        <v/>
      </c>
      <c r="GE112" s="227" t="str">
        <f xml:space="preserve"> IF(TEXT((EDATE('Projektkostenkalkulation EP'!$B$8,9)+GD$9),"MM")=TEXT((EDATE('Projektkostenkalkulation EP'!$B$8,9)+(GD$9-1)),"MM"),
             IF(
                        OR(
                                    TEXT((EDATE('Projektkostenkalkulation EP'!$B$8,9)+GD$9),"TTT") = "Sa",
                                    TEXT((EDATE('Projektkostenkalkulation EP'!$B$8,9)+GD$9),"TTT") = "So",
                                    IF(ISNA(VLOOKUP(EDATE('Projektkostenkalkulation EP'!$B$8,9)+GD$9,Datenquellen!$F$7:$H$45,3,FALSE))," ",VLOOKUP(EDATE('Projektkostenkalkulation EP'!$B$8,9)+GD$9,Datenquellen!$F$7:$H$45,3,FALSE))="X"
                                    ),
                          "X",
                          ""
                          ),
               "X"
            )</f>
        <v>X</v>
      </c>
      <c r="GF112" s="227" t="str">
        <f xml:space="preserve"> IF(TEXT((EDATE('Projektkostenkalkulation EP'!$B$8,9)+GE$9),"MM")=TEXT((EDATE('Projektkostenkalkulation EP'!$B$8,9)+(GE$9-1)),"MM"),
             IF(
                        OR(
                                    TEXT((EDATE('Projektkostenkalkulation EP'!$B$8,9)+GE$9),"TTT") = "Sa",
                                    TEXT((EDATE('Projektkostenkalkulation EP'!$B$8,9)+GE$9),"TTT") = "So",
                                    IF(ISNA(VLOOKUP(EDATE('Projektkostenkalkulation EP'!$B$8,9)+GE$9,Datenquellen!$F$7:$H$45,3,FALSE))," ",VLOOKUP(EDATE('Projektkostenkalkulation EP'!$B$8,9)+GE$9,Datenquellen!$F$7:$H$45,3,FALSE))="X"
                                    ),
                          "X",
                          ""
                          ),
               "X"
            )</f>
        <v>X</v>
      </c>
      <c r="GG112" s="227" t="str">
        <f xml:space="preserve"> IF(TEXT((EDATE('Projektkostenkalkulation EP'!$B$8,9)+GF$9),"MM")=TEXT((EDATE('Projektkostenkalkulation EP'!$B$8,9)+(GF$9-1)),"MM"),
             IF(
                        OR(
                                    TEXT((EDATE('Projektkostenkalkulation EP'!$B$8,9)+GF$9),"TTT") = "Sa",
                                    TEXT((EDATE('Projektkostenkalkulation EP'!$B$8,9)+GF$9),"TTT") = "So",
                                    IF(ISNA(VLOOKUP(EDATE('Projektkostenkalkulation EP'!$B$8,9)+GF$9,Datenquellen!$F$7:$H$45,3,FALSE))," ",VLOOKUP(EDATE('Projektkostenkalkulation EP'!$B$8,9)+GF$9,Datenquellen!$F$7:$H$45,3,FALSE))="X"
                                    ),
                          "X",
                          ""
                          ),
               "X"
            )</f>
        <v/>
      </c>
      <c r="GH112" s="227" t="str">
        <f xml:space="preserve"> IF(TEXT((EDATE('Projektkostenkalkulation EP'!$B$8,9)+GG$9),"MM")=TEXT((EDATE('Projektkostenkalkulation EP'!$B$8,9)+(GG$9-1)),"MM"),
             IF(
                        OR(
                                    TEXT((EDATE('Projektkostenkalkulation EP'!$B$8,9)+GG$9),"TTT") = "Sa",
                                    TEXT((EDATE('Projektkostenkalkulation EP'!$B$8,9)+GG$9),"TTT") = "So",
                                    IF(ISNA(VLOOKUP(EDATE('Projektkostenkalkulation EP'!$B$8,9)+GG$9,Datenquellen!$F$7:$H$45,3,FALSE))," ",VLOOKUP(EDATE('Projektkostenkalkulation EP'!$B$8,9)+GG$9,Datenquellen!$F$7:$H$45,3,FALSE))="X"
                                    ),
                          "X",
                          ""
                          ),
               "X"
            )</f>
        <v/>
      </c>
      <c r="GI112" s="227" t="str">
        <f xml:space="preserve"> IF(TEXT((EDATE('Projektkostenkalkulation EP'!$B$8,9)+GH$9),"MM")=TEXT((EDATE('Projektkostenkalkulation EP'!$B$8,9)+(GH$9-1)),"MM"),
             IF(
                        OR(
                                    TEXT((EDATE('Projektkostenkalkulation EP'!$B$8,9)+GH$9),"TTT") = "Sa",
                                    TEXT((EDATE('Projektkostenkalkulation EP'!$B$8,9)+GH$9),"TTT") = "So",
                                    IF(ISNA(VLOOKUP(EDATE('Projektkostenkalkulation EP'!$B$8,9)+GH$9,Datenquellen!$F$7:$H$45,3,FALSE))," ",VLOOKUP(EDATE('Projektkostenkalkulation EP'!$B$8,9)+GH$9,Datenquellen!$F$7:$H$45,3,FALSE))="X"
                                    ),
                          "X",
                          ""
                          ),
               "X"
            )</f>
        <v/>
      </c>
      <c r="GJ112" s="227" t="str">
        <f xml:space="preserve"> IF(TEXT((EDATE('Projektkostenkalkulation EP'!$B$8,9)+GI$9),"MM")=TEXT((EDATE('Projektkostenkalkulation EP'!$B$8,9)+(GI$9-1)),"MM"),
             IF(
                        OR(
                                    TEXT((EDATE('Projektkostenkalkulation EP'!$B$8,9)+GI$9),"TTT") = "Sa",
                                    TEXT((EDATE('Projektkostenkalkulation EP'!$B$8,9)+GI$9),"TTT") = "So",
                                    IF(ISNA(VLOOKUP(EDATE('Projektkostenkalkulation EP'!$B$8,9)+GI$9,Datenquellen!$F$7:$H$45,3,FALSE))," ",VLOOKUP(EDATE('Projektkostenkalkulation EP'!$B$8,9)+GI$9,Datenquellen!$F$7:$H$45,3,FALSE))="X"
                                    ),
                          "X",
                          ""
                          ),
               "X"
            )</f>
        <v/>
      </c>
      <c r="GK112" s="227" t="str">
        <f xml:space="preserve"> IF(TEXT((EDATE('Projektkostenkalkulation EP'!$B$8,9)+GJ$9),"MM")=TEXT((EDATE('Projektkostenkalkulation EP'!$B$8,9)+(GJ$9-1)),"MM"),
             IF(
                        OR(
                                    TEXT((EDATE('Projektkostenkalkulation EP'!$B$8,9)+GJ$9),"TTT") = "Sa",
                                    TEXT((EDATE('Projektkostenkalkulation EP'!$B$8,9)+GJ$9),"TTT") = "So",
                                    IF(ISNA(VLOOKUP(EDATE('Projektkostenkalkulation EP'!$B$8,9)+GJ$9,Datenquellen!$F$7:$H$45,3,FALSE))," ",VLOOKUP(EDATE('Projektkostenkalkulation EP'!$B$8,9)+GJ$9,Datenquellen!$F$7:$H$45,3,FALSE))="X"
                                    ),
                          "X",
                          ""
                          ),
               "X"
            )</f>
        <v/>
      </c>
      <c r="GL112" s="227" t="str">
        <f xml:space="preserve"> IF(TEXT((EDATE('Projektkostenkalkulation EP'!$B$8,9)+GK$9),"MM")=TEXT((EDATE('Projektkostenkalkulation EP'!$B$8,9)+(GK$9-1)),"MM"),
             IF(
                        OR(
                                    TEXT((EDATE('Projektkostenkalkulation EP'!$B$8,9)+GK$9),"TTT") = "Sa",
                                    TEXT((EDATE('Projektkostenkalkulation EP'!$B$8,9)+GK$9),"TTT") = "So",
                                    IF(ISNA(VLOOKUP(EDATE('Projektkostenkalkulation EP'!$B$8,9)+GK$9,Datenquellen!$F$7:$H$45,3,FALSE))," ",VLOOKUP(EDATE('Projektkostenkalkulation EP'!$B$8,9)+GK$9,Datenquellen!$F$7:$H$45,3,FALSE))="X"
                                    ),
                          "X",
                          ""
                          ),
               "X"
            )</f>
        <v>X</v>
      </c>
      <c r="GM112" s="227" t="str">
        <f xml:space="preserve"> IF(TEXT((EDATE('Projektkostenkalkulation EP'!$B$8,9)+GL$9),"MM")=TEXT((EDATE('Projektkostenkalkulation EP'!$B$8,9)+(GL$9-1)),"MM"),
             IF(
                        OR(
                                    TEXT((EDATE('Projektkostenkalkulation EP'!$B$8,9)+GL$9),"TTT") = "Sa",
                                    TEXT((EDATE('Projektkostenkalkulation EP'!$B$8,9)+GL$9),"TTT") = "So",
                                    IF(ISNA(VLOOKUP(EDATE('Projektkostenkalkulation EP'!$B$8,9)+GL$9,Datenquellen!$F$7:$H$45,3,FALSE))," ",VLOOKUP(EDATE('Projektkostenkalkulation EP'!$B$8,9)+GL$9,Datenquellen!$F$7:$H$45,3,FALSE))="X"
                                    ),
                          "X",
                          ""
                          ),
               "X"
            )</f>
        <v>X</v>
      </c>
      <c r="GN112" s="227" t="str">
        <f xml:space="preserve"> IF(TEXT((EDATE('Projektkostenkalkulation EP'!$B$8,9)+GM$9),"MM")=TEXT((EDATE('Projektkostenkalkulation EP'!$B$8,9)+(GM$9-1)),"MM"),
             IF(
                        OR(
                                    TEXT((EDATE('Projektkostenkalkulation EP'!$B$8,9)+GM$9),"TTT") = "Sa",
                                    TEXT((EDATE('Projektkostenkalkulation EP'!$B$8,9)+GM$9),"TTT") = "So",
                                    IF(ISNA(VLOOKUP(EDATE('Projektkostenkalkulation EP'!$B$8,9)+GM$9,Datenquellen!$F$7:$H$45,3,FALSE))," ",VLOOKUP(EDATE('Projektkostenkalkulation EP'!$B$8,9)+GM$9,Datenquellen!$F$7:$H$45,3,FALSE))="X"
                                    ),
                          "X",
                          ""
                          ),
               "X"
            )</f>
        <v/>
      </c>
      <c r="GO112" s="227" t="str">
        <f xml:space="preserve"> IF(TEXT((EDATE('Projektkostenkalkulation EP'!$B$8,9)+GN$9),"MM")=TEXT((EDATE('Projektkostenkalkulation EP'!$B$8,9)+(GN$9-1)),"MM"),
             IF(
                        OR(
                                    TEXT((EDATE('Projektkostenkalkulation EP'!$B$8,9)+GN$9),"TTT") = "Sa",
                                    TEXT((EDATE('Projektkostenkalkulation EP'!$B$8,9)+GN$9),"TTT") = "So",
                                    IF(ISNA(VLOOKUP(EDATE('Projektkostenkalkulation EP'!$B$8,9)+GN$9,Datenquellen!$F$7:$H$45,3,FALSE))," ",VLOOKUP(EDATE('Projektkostenkalkulation EP'!$B$8,9)+GN$9,Datenquellen!$F$7:$H$45,3,FALSE))="X"
                                    ),
                          "X",
                          ""
                          ),
               "X"
            )</f>
        <v/>
      </c>
      <c r="GP112" s="227" t="str">
        <f xml:space="preserve"> IF(TEXT((EDATE('Projektkostenkalkulation EP'!$B$8,9)+GO$9),"MM")=TEXT((EDATE('Projektkostenkalkulation EP'!$B$8,9)+(GO$9-1)),"MM"),
             IF(
                        OR(
                                    TEXT((EDATE('Projektkostenkalkulation EP'!$B$8,9)+GO$9),"TTT") = "Sa",
                                    TEXT((EDATE('Projektkostenkalkulation EP'!$B$8,9)+GO$9),"TTT") = "So",
                                    IF(ISNA(VLOOKUP(EDATE('Projektkostenkalkulation EP'!$B$8,9)+GO$9,Datenquellen!$F$7:$H$45,3,FALSE))," ",VLOOKUP(EDATE('Projektkostenkalkulation EP'!$B$8,9)+GO$9,Datenquellen!$F$7:$H$45,3,FALSE))="X"
                                    ),
                          "X",
                          ""
                          ),
               "X"
            )</f>
        <v/>
      </c>
      <c r="GQ112" s="227" t="str">
        <f xml:space="preserve"> IF(TEXT((EDATE('Projektkostenkalkulation EP'!$B$8,9)+GP$9),"MM")=TEXT((EDATE('Projektkostenkalkulation EP'!$B$8,9)+(GP$9-1)),"MM"),
             IF(
                        OR(
                                    TEXT((EDATE('Projektkostenkalkulation EP'!$B$8,9)+GP$9),"TTT") = "Sa",
                                    TEXT((EDATE('Projektkostenkalkulation EP'!$B$8,9)+GP$9),"TTT") = "So",
                                    IF(ISNA(VLOOKUP(EDATE('Projektkostenkalkulation EP'!$B$8,9)+GP$9,Datenquellen!$F$7:$H$45,3,FALSE))," ",VLOOKUP(EDATE('Projektkostenkalkulation EP'!$B$8,9)+GP$9,Datenquellen!$F$7:$H$45,3,FALSE))="X"
                                    ),
                          "X",
                          ""
                          ),
               "X"
            )</f>
        <v/>
      </c>
      <c r="GR112" s="227" t="str">
        <f xml:space="preserve"> IF(TEXT((EDATE('Projektkostenkalkulation EP'!$B$8,9)+GQ$9),"MM")=TEXT((EDATE('Projektkostenkalkulation EP'!$B$8,9)+(GQ$9-1)),"MM"),
             IF(
                        OR(
                                    TEXT((EDATE('Projektkostenkalkulation EP'!$B$8,9)+GQ$9),"TTT") = "Sa",
                                    TEXT((EDATE('Projektkostenkalkulation EP'!$B$8,9)+GQ$9),"TTT") = "So",
                                    IF(ISNA(VLOOKUP(EDATE('Projektkostenkalkulation EP'!$B$8,9)+GQ$9,Datenquellen!$F$7:$H$45,3,FALSE))," ",VLOOKUP(EDATE('Projektkostenkalkulation EP'!$B$8,9)+GQ$9,Datenquellen!$F$7:$H$45,3,FALSE))="X"
                                    ),
                          "X",
                          ""
                          ),
               "X"
            )</f>
        <v/>
      </c>
      <c r="GS112" s="227" t="str">
        <f xml:space="preserve"> IF(TEXT((EDATE('Projektkostenkalkulation EP'!$B$8,9)+GR$9),"MM")=TEXT((EDATE('Projektkostenkalkulation EP'!$B$8,9)+(GR$9-1)),"MM"),
             IF(
                        OR(
                                    TEXT((EDATE('Projektkostenkalkulation EP'!$B$8,9)+GR$9),"TTT") = "Sa",
                                    TEXT((EDATE('Projektkostenkalkulation EP'!$B$8,9)+GR$9),"TTT") = "So",
                                    IF(ISNA(VLOOKUP(EDATE('Projektkostenkalkulation EP'!$B$8,9)+GR$9,Datenquellen!$F$7:$H$45,3,FALSE))," ",VLOOKUP(EDATE('Projektkostenkalkulation EP'!$B$8,9)+GR$9,Datenquellen!$F$7:$H$45,3,FALSE))="X"
                                    ),
                          "X",
                          ""
                          ),
               "X"
            )</f>
        <v>X</v>
      </c>
      <c r="GT112" s="227" t="str">
        <f xml:space="preserve"> IF(TEXT((EDATE('Projektkostenkalkulation EP'!$B$8,9)+GS$9),"MM")=TEXT((EDATE('Projektkostenkalkulation EP'!$B$8,9)+(GS$9-1)),"MM"),
             IF(
                        OR(
                                    TEXT((EDATE('Projektkostenkalkulation EP'!$B$8,9)+GS$9),"TTT") = "Sa",
                                    TEXT((EDATE('Projektkostenkalkulation EP'!$B$8,9)+GS$9),"TTT") = "So",
                                    IF(ISNA(VLOOKUP(EDATE('Projektkostenkalkulation EP'!$B$8,9)+GS$9,Datenquellen!$F$7:$H$45,3,FALSE))," ",VLOOKUP(EDATE('Projektkostenkalkulation EP'!$B$8,9)+GS$9,Datenquellen!$F$7:$H$45,3,FALSE))="X"
                                    ),
                          "X",
                          ""
                          ),
               "X"
            )</f>
        <v>X</v>
      </c>
      <c r="GU112" s="227" t="str">
        <f xml:space="preserve"> IF(TEXT((EDATE('Projektkostenkalkulation EP'!$B$8,9)+GT$9),"MM")=TEXT((EDATE('Projektkostenkalkulation EP'!$B$8,9)+(GT$9-1)),"MM"),
             IF(
                        OR(
                                    TEXT((EDATE('Projektkostenkalkulation EP'!$B$8,9)+GT$9),"TTT") = "Sa",
                                    TEXT((EDATE('Projektkostenkalkulation EP'!$B$8,9)+GT$9),"TTT") = "So",
                                    IF(ISNA(VLOOKUP(EDATE('Projektkostenkalkulation EP'!$B$8,9)+GT$9,Datenquellen!$F$7:$H$45,3,FALSE))," ",VLOOKUP(EDATE('Projektkostenkalkulation EP'!$B$8,9)+GT$9,Datenquellen!$F$7:$H$45,3,FALSE))="X"
                                    ),
                          "X",
                          ""
                          ),
               "X"
            )</f>
        <v/>
      </c>
      <c r="GV112" s="227" t="str">
        <f xml:space="preserve"> IF(TEXT((EDATE('Projektkostenkalkulation EP'!$B$8,9)+GU$9),"MM")=TEXT((EDATE('Projektkostenkalkulation EP'!$B$8,9)+(GU$9-1)),"MM"),
             IF(
                        OR(
                                    TEXT((EDATE('Projektkostenkalkulation EP'!$B$8,9)+GU$9),"TTT") = "Sa",
                                    TEXT((EDATE('Projektkostenkalkulation EP'!$B$8,9)+GU$9),"TTT") = "So",
                                    IF(ISNA(VLOOKUP(EDATE('Projektkostenkalkulation EP'!$B$8,9)+GU$9,Datenquellen!$F$7:$H$45,3,FALSE))," ",VLOOKUP(EDATE('Projektkostenkalkulation EP'!$B$8,9)+GU$9,Datenquellen!$F$7:$H$45,3,FALSE))="X"
                                    ),
                          "X",
                          ""
                          ),
               "X"
            )</f>
        <v/>
      </c>
      <c r="GW112" s="227" t="str">
        <f xml:space="preserve"> IF(TEXT((EDATE('Projektkostenkalkulation EP'!$B$8,9)+GV$9),"MM")=TEXT((EDATE('Projektkostenkalkulation EP'!$B$8,9)+(GV$9-1)),"MM"),
             IF(
                        OR(
                                    TEXT((EDATE('Projektkostenkalkulation EP'!$B$8,9)+GV$9),"TTT") = "Sa",
                                    TEXT((EDATE('Projektkostenkalkulation EP'!$B$8,9)+GV$9),"TTT") = "So",
                                    IF(ISNA(VLOOKUP(EDATE('Projektkostenkalkulation EP'!$B$8,9)+GV$9,Datenquellen!$F$7:$H$45,3,FALSE))," ",VLOOKUP(EDATE('Projektkostenkalkulation EP'!$B$8,9)+GV$9,Datenquellen!$F$7:$H$45,3,FALSE))="X"
                                    ),
                          "X",
                          ""
                          ),
               "X"
            )</f>
        <v/>
      </c>
      <c r="GX112" s="227" t="str">
        <f xml:space="preserve"> IF(TEXT((EDATE('Projektkostenkalkulation EP'!$B$8,9)+GW$9),"MM")=TEXT((EDATE('Projektkostenkalkulation EP'!$B$8,9)+(GW$9-1)),"MM"),
             IF(
                        OR(
                                    TEXT((EDATE('Projektkostenkalkulation EP'!$B$8,9)+GW$9),"TTT") = "Sa",
                                    TEXT((EDATE('Projektkostenkalkulation EP'!$B$8,9)+GW$9),"TTT") = "So",
                                    IF(ISNA(VLOOKUP(EDATE('Projektkostenkalkulation EP'!$B$8,9)+GW$9,Datenquellen!$F$7:$H$45,3,FALSE))," ",VLOOKUP(EDATE('Projektkostenkalkulation EP'!$B$8,9)+GW$9,Datenquellen!$F$7:$H$45,3,FALSE))="X"
                                    ),
                          "X",
                          ""
                          ),
               "X"
            )</f>
        <v/>
      </c>
      <c r="GY112" s="227" t="str">
        <f xml:space="preserve"> IF(TEXT((EDATE('Projektkostenkalkulation EP'!$B$8,9)+GX$9),"MM")=TEXT((EDATE('Projektkostenkalkulation EP'!$B$8,9)+(GX$9-1)),"MM"),
             IF(
                        OR(
                                    TEXT((EDATE('Projektkostenkalkulation EP'!$B$8,9)+GX$9),"TTT") = "Sa",
                                    TEXT((EDATE('Projektkostenkalkulation EP'!$B$8,9)+GX$9),"TTT") = "So",
                                    IF(ISNA(VLOOKUP(EDATE('Projektkostenkalkulation EP'!$B$8,9)+GX$9,Datenquellen!$F$7:$H$45,3,FALSE))," ",VLOOKUP(EDATE('Projektkostenkalkulation EP'!$B$8,9)+GX$9,Datenquellen!$F$7:$H$45,3,FALSE))="X"
                                    ),
                          "X",
                          ""
                          ),
               "X"
            )</f>
        <v/>
      </c>
      <c r="GZ112" s="227" t="str">
        <f xml:space="preserve"> IF(TEXT((EDATE('Projektkostenkalkulation EP'!$B$8,9)+GY$9),"MM")=TEXT((EDATE('Projektkostenkalkulation EP'!$B$8,9)+(GY$9-1)),"MM"),
             IF(
                        OR(
                                    TEXT((EDATE('Projektkostenkalkulation EP'!$B$8,9)+GY$9),"TTT") = "Sa",
                                    TEXT((EDATE('Projektkostenkalkulation EP'!$B$8,9)+GY$9),"TTT") = "So",
                                    IF(ISNA(VLOOKUP(EDATE('Projektkostenkalkulation EP'!$B$8,9)+GY$9,Datenquellen!$F$7:$H$45,3,FALSE))," ",VLOOKUP(EDATE('Projektkostenkalkulation EP'!$B$8,9)+GY$9,Datenquellen!$F$7:$H$45,3,FALSE))="X"
                                    ),
                          "X",
                          ""
                          ),
               "X"
            )</f>
        <v>X</v>
      </c>
      <c r="HA112" s="227" t="str">
        <f xml:space="preserve"> IF(TEXT((EDATE('Projektkostenkalkulation EP'!$B$8,9)+GZ$9),"MM")=TEXT((EDATE('Projektkostenkalkulation EP'!$B$8,9)+(GZ$9-1)),"MM"),
             IF(
                        OR(
                                    TEXT((EDATE('Projektkostenkalkulation EP'!$B$8,9)+GZ$9),"TTT") = "Sa",
                                    TEXT((EDATE('Projektkostenkalkulation EP'!$B$8,9)+GZ$9),"TTT") = "So",
                                    IF(ISNA(VLOOKUP(EDATE('Projektkostenkalkulation EP'!$B$8,9)+GZ$9,Datenquellen!$F$7:$H$45,3,FALSE))," ",VLOOKUP(EDATE('Projektkostenkalkulation EP'!$B$8,9)+GZ$9,Datenquellen!$F$7:$H$45,3,FALSE))="X"
                                    ),
                          "X",
                          ""
                          ),
               "X"
            )</f>
        <v>X</v>
      </c>
      <c r="HB112" s="227" t="str">
        <f xml:space="preserve"> IF(TEXT((EDATE('Projektkostenkalkulation EP'!$B$8,9)+HA$9),"MM")=TEXT((EDATE('Projektkostenkalkulation EP'!$B$8,9)+(HA$9-1)),"MM"),
             IF(
                        OR(
                                    TEXT((EDATE('Projektkostenkalkulation EP'!$B$8,9)+HA$9),"TTT") = "Sa",
                                    TEXT((EDATE('Projektkostenkalkulation EP'!$B$8,9)+HA$9),"TTT") = "So",
                                    IF(ISNA(VLOOKUP(EDATE('Projektkostenkalkulation EP'!$B$8,9)+HA$9,Datenquellen!$F$7:$H$45,3,FALSE))," ",VLOOKUP(EDATE('Projektkostenkalkulation EP'!$B$8,9)+HA$9,Datenquellen!$F$7:$H$45,3,FALSE))="X"
                                    ),
                          "X",
                          ""
                          ),
               "X"
            )</f>
        <v/>
      </c>
      <c r="HC112" s="227" t="str">
        <f xml:space="preserve"> IF(TEXT((EDATE('Projektkostenkalkulation EP'!$B$8,9)+HB$9),"MM")=TEXT((EDATE('Projektkostenkalkulation EP'!$B$8,9)+(HB$9-1)),"MM"),
             IF(
                        OR(
                                    TEXT((EDATE('Projektkostenkalkulation EP'!$B$8,9)+HB$9),"TTT") = "Sa",
                                    TEXT((EDATE('Projektkostenkalkulation EP'!$B$8,9)+HB$9),"TTT") = "So",
                                    IF(ISNA(VLOOKUP(EDATE('Projektkostenkalkulation EP'!$B$8,9)+HB$9,Datenquellen!$F$7:$H$45,3,FALSE))," ",VLOOKUP(EDATE('Projektkostenkalkulation EP'!$B$8,9)+HB$9,Datenquellen!$F$7:$H$45,3,FALSE))="X"
                                    ),
                          "X",
                          ""
                          ),
               "X"
            )</f>
        <v/>
      </c>
      <c r="HD112" s="227" t="str">
        <f xml:space="preserve"> IF(TEXT((EDATE('Projektkostenkalkulation EP'!$B$8,9)+HC$9),"MM")=TEXT((EDATE('Projektkostenkalkulation EP'!$B$8,9)+(HC$9-1)),"MM"),
             IF(
                        OR(
                                    TEXT((EDATE('Projektkostenkalkulation EP'!$B$8,9)+HC$9),"TTT") = "Sa",
                                    TEXT((EDATE('Projektkostenkalkulation EP'!$B$8,9)+HC$9),"TTT") = "So",
                                    IF(ISNA(VLOOKUP(EDATE('Projektkostenkalkulation EP'!$B$8,9)+HC$9,Datenquellen!$F$7:$H$45,3,FALSE))," ",VLOOKUP(EDATE('Projektkostenkalkulation EP'!$B$8,9)+HC$9,Datenquellen!$F$7:$H$45,3,FALSE))="X"
                                    ),
                          "X",
                          ""
                          ),
               "X"
            )</f>
        <v/>
      </c>
      <c r="HE112" s="228" t="str">
        <f xml:space="preserve"> IF(TEXT((EDATE('Projektkostenkalkulation EP'!$B$8,9)+HD$9),"MM")=TEXT((EDATE('Projektkostenkalkulation EP'!$B$8,9)+(HD$9-1)),"MM"),
             IF(
                        OR(
                                    TEXT((EDATE('Projektkostenkalkulation EP'!$B$8,9)+HD$9),"TTT") = "Sa",
                                    TEXT((EDATE('Projektkostenkalkulation EP'!$B$8,9)+HD$9),"TTT") = "So",
                                    IF(ISNA(VLOOKUP(EDATE('Projektkostenkalkulation EP'!$B$8,9)+HD$9,Datenquellen!$F$7:$H$45,3,FALSE))," ",VLOOKUP(EDATE('Projektkostenkalkulation EP'!$B$8,9)+HD$9,Datenquellen!$F$7:$H$45,3,FALSE))="X"
                                    ),
                          "X",
                          ""
                          ),
               "X"
            )</f>
        <v/>
      </c>
      <c r="HF112" s="229"/>
      <c r="HG112" s="230"/>
      <c r="HH112" s="475"/>
    </row>
    <row r="113" spans="1:216" ht="21" customHeight="1" x14ac:dyDescent="0.2">
      <c r="A113" s="473"/>
      <c r="B113" s="231"/>
      <c r="C113" s="232" t="str">
        <f>IF(
            OR(
                     TEXT(EDATE('Projektkostenkalkulation EP'!$B$8,9),"TTT") = "Sa",
                     TEXT(EDATE('Projektkostenkalkulation EP'!$B$8,9),"TTT") = "So",
                     IF(ISNA(VLOOKUP(EDATE('Projektkostenkalkulation EP'!$B$8,9),Datenquellen!$F$7:$H$45,3,FALSE))," ",VLOOKUP(EDATE('Projektkostenkalkulation EP'!$B$8,9),Datenquellen!$F$7:$H$45,3,FALSE))="X"
                            ),
                    "X",
                    ""
            )</f>
        <v/>
      </c>
      <c r="D113" s="232" t="str">
        <f xml:space="preserve"> IF(TEXT((EDATE('Projektkostenkalkulation EP'!$B$8,9)+C$9),"MM")=TEXT((EDATE('Projektkostenkalkulation EP'!$B$8,9)+(C$9-1)),"MM"),
             IF(
                        OR(
                                    TEXT((EDATE('Projektkostenkalkulation EP'!$B$8,9)+C$9),"TTT") = "Sa",
                                    TEXT((EDATE('Projektkostenkalkulation EP'!$B$8,9)+C$9),"TTT") = "So",
                                    IF(ISNA(VLOOKUP(EDATE('Projektkostenkalkulation EP'!$B$8,9)+C$9,Datenquellen!$F$7:$H$45,3,FALSE))," ",VLOOKUP(EDATE('Projektkostenkalkulation EP'!$B$8,9)+C$9,Datenquellen!$F$7:$H$45,3,FALSE))="X"
                                    ),
                          "X",
                          ""
                          ),
               "X"
            )</f>
        <v/>
      </c>
      <c r="E113" s="232" t="str">
        <f xml:space="preserve"> IF(TEXT((EDATE('Projektkostenkalkulation EP'!$B$8,9)+D$9),"MM")=TEXT((EDATE('Projektkostenkalkulation EP'!$B$8,9)+(D$9-1)),"MM"),
             IF(
                        OR(
                                    TEXT((EDATE('Projektkostenkalkulation EP'!$B$8,9)+D$9),"TTT") = "Sa",
                                    TEXT((EDATE('Projektkostenkalkulation EP'!$B$8,9)+D$9),"TTT") = "So",
                                    IF(ISNA(VLOOKUP(EDATE('Projektkostenkalkulation EP'!$B$8,9)+D$9,Datenquellen!$F$7:$H$45,3,FALSE))," ",VLOOKUP(EDATE('Projektkostenkalkulation EP'!$B$8,9)+D$9,Datenquellen!$F$7:$H$45,3,FALSE))="X"
                                    ),
                          "X",
                          ""
                          ),
               "X"
            )</f>
        <v>X</v>
      </c>
      <c r="F113" s="232" t="str">
        <f xml:space="preserve"> IF(TEXT((EDATE('Projektkostenkalkulation EP'!$B$8,9)+E$9),"MM")=TEXT((EDATE('Projektkostenkalkulation EP'!$B$8,9)+(E$9-1)),"MM"),
             IF(
                        OR(
                                    TEXT((EDATE('Projektkostenkalkulation EP'!$B$8,9)+E$9),"TTT") = "Sa",
                                    TEXT((EDATE('Projektkostenkalkulation EP'!$B$8,9)+E$9),"TTT") = "So",
                                    IF(ISNA(VLOOKUP(EDATE('Projektkostenkalkulation EP'!$B$8,9)+E$9,Datenquellen!$F$7:$H$45,3,FALSE))," ",VLOOKUP(EDATE('Projektkostenkalkulation EP'!$B$8,9)+E$9,Datenquellen!$F$7:$H$45,3,FALSE))="X"
                                    ),
                          "X",
                          ""
                          ),
               "X"
            )</f>
        <v/>
      </c>
      <c r="G113" s="232" t="str">
        <f xml:space="preserve"> IF(TEXT((EDATE('Projektkostenkalkulation EP'!$B$8,9)+F$9),"MM")=TEXT((EDATE('Projektkostenkalkulation EP'!$B$8,9)+(F$9-1)),"MM"),
             IF(
                        OR(
                                    TEXT((EDATE('Projektkostenkalkulation EP'!$B$8,9)+F$9),"TTT") = "Sa",
                                    TEXT((EDATE('Projektkostenkalkulation EP'!$B$8,9)+F$9),"TTT") = "So",
                                    IF(ISNA(VLOOKUP(EDATE('Projektkostenkalkulation EP'!$B$8,9)+F$9,Datenquellen!$F$7:$H$45,3,FALSE))," ",VLOOKUP(EDATE('Projektkostenkalkulation EP'!$B$8,9)+F$9,Datenquellen!$F$7:$H$45,3,FALSE))="X"
                                    ),
                          "X",
                          ""
                          ),
               "X"
            )</f>
        <v>X</v>
      </c>
      <c r="H113" s="232" t="str">
        <f xml:space="preserve"> IF(TEXT((EDATE('Projektkostenkalkulation EP'!$B$8,9)+G$9),"MM")=TEXT((EDATE('Projektkostenkalkulation EP'!$B$8,9)+(G$9-1)),"MM"),
             IF(
                        OR(
                                    TEXT((EDATE('Projektkostenkalkulation EP'!$B$8,9)+G$9),"TTT") = "Sa",
                                    TEXT((EDATE('Projektkostenkalkulation EP'!$B$8,9)+G$9),"TTT") = "So",
                                    IF(ISNA(VLOOKUP(EDATE('Projektkostenkalkulation EP'!$B$8,9)+G$9,Datenquellen!$F$7:$H$45,3,FALSE))," ",VLOOKUP(EDATE('Projektkostenkalkulation EP'!$B$8,9)+G$9,Datenquellen!$F$7:$H$45,3,FALSE))="X"
                                    ),
                          "X",
                          ""
                          ),
               "X"
            )</f>
        <v>X</v>
      </c>
      <c r="I113" s="232" t="str">
        <f xml:space="preserve"> IF(TEXT((EDATE('Projektkostenkalkulation EP'!$B$8,9)+H$9),"MM")=TEXT((EDATE('Projektkostenkalkulation EP'!$B$8,9)+(H$9-1)),"MM"),
             IF(
                        OR(
                                    TEXT((EDATE('Projektkostenkalkulation EP'!$B$8,9)+H$9),"TTT") = "Sa",
                                    TEXT((EDATE('Projektkostenkalkulation EP'!$B$8,9)+H$9),"TTT") = "So",
                                    IF(ISNA(VLOOKUP(EDATE('Projektkostenkalkulation EP'!$B$8,9)+H$9,Datenquellen!$F$7:$H$45,3,FALSE))," ",VLOOKUP(EDATE('Projektkostenkalkulation EP'!$B$8,9)+H$9,Datenquellen!$F$7:$H$45,3,FALSE))="X"
                                    ),
                          "X",
                          ""
                          ),
               "X"
            )</f>
        <v/>
      </c>
      <c r="J113" s="232" t="str">
        <f xml:space="preserve"> IF(TEXT((EDATE('Projektkostenkalkulation EP'!$B$8,9)+I$9),"MM")=TEXT((EDATE('Projektkostenkalkulation EP'!$B$8,9)+(I$9-1)),"MM"),
             IF(
                        OR(
                                    TEXT((EDATE('Projektkostenkalkulation EP'!$B$8,9)+I$9),"TTT") = "Sa",
                                    TEXT((EDATE('Projektkostenkalkulation EP'!$B$8,9)+I$9),"TTT") = "So",
                                    IF(ISNA(VLOOKUP(EDATE('Projektkostenkalkulation EP'!$B$8,9)+I$9,Datenquellen!$F$7:$H$45,3,FALSE))," ",VLOOKUP(EDATE('Projektkostenkalkulation EP'!$B$8,9)+I$9,Datenquellen!$F$7:$H$45,3,FALSE))="X"
                                    ),
                          "X",
                          ""
                          ),
               "X"
            )</f>
        <v/>
      </c>
      <c r="K113" s="232" t="str">
        <f xml:space="preserve"> IF(TEXT((EDATE('Projektkostenkalkulation EP'!$B$8,9)+J$9),"MM")=TEXT((EDATE('Projektkostenkalkulation EP'!$B$8,9)+(J$9-1)),"MM"),
             IF(
                        OR(
                                    TEXT((EDATE('Projektkostenkalkulation EP'!$B$8,9)+J$9),"TTT") = "Sa",
                                    TEXT((EDATE('Projektkostenkalkulation EP'!$B$8,9)+J$9),"TTT") = "So",
                                    IF(ISNA(VLOOKUP(EDATE('Projektkostenkalkulation EP'!$B$8,9)+J$9,Datenquellen!$F$7:$H$45,3,FALSE))," ",VLOOKUP(EDATE('Projektkostenkalkulation EP'!$B$8,9)+J$9,Datenquellen!$F$7:$H$45,3,FALSE))="X"
                                    ),
                          "X",
                          ""
                          ),
               "X"
            )</f>
        <v/>
      </c>
      <c r="L113" s="232" t="str">
        <f xml:space="preserve"> IF(TEXT((EDATE('Projektkostenkalkulation EP'!$B$8,9)+K$9),"MM")=TEXT((EDATE('Projektkostenkalkulation EP'!$B$8,9)+(K$9-1)),"MM"),
             IF(
                        OR(
                                    TEXT((EDATE('Projektkostenkalkulation EP'!$B$8,9)+K$9),"TTT") = "Sa",
                                    TEXT((EDATE('Projektkostenkalkulation EP'!$B$8,9)+K$9),"TTT") = "So",
                                    IF(ISNA(VLOOKUP(EDATE('Projektkostenkalkulation EP'!$B$8,9)+K$9,Datenquellen!$F$7:$H$45,3,FALSE))," ",VLOOKUP(EDATE('Projektkostenkalkulation EP'!$B$8,9)+K$9,Datenquellen!$F$7:$H$45,3,FALSE))="X"
                                    ),
                          "X",
                          ""
                          ),
               "X"
            )</f>
        <v/>
      </c>
      <c r="M113" s="232" t="str">
        <f xml:space="preserve"> IF(TEXT((EDATE('Projektkostenkalkulation EP'!$B$8,9)+L$9),"MM")=TEXT((EDATE('Projektkostenkalkulation EP'!$B$8,9)+(L$9-1)),"MM"),
             IF(
                        OR(
                                    TEXT((EDATE('Projektkostenkalkulation EP'!$B$8,9)+L$9),"TTT") = "Sa",
                                    TEXT((EDATE('Projektkostenkalkulation EP'!$B$8,9)+L$9),"TTT") = "So",
                                    IF(ISNA(VLOOKUP(EDATE('Projektkostenkalkulation EP'!$B$8,9)+L$9,Datenquellen!$F$7:$H$45,3,FALSE))," ",VLOOKUP(EDATE('Projektkostenkalkulation EP'!$B$8,9)+L$9,Datenquellen!$F$7:$H$45,3,FALSE))="X"
                                    ),
                          "X",
                          ""
                          ),
               "X"
            )</f>
        <v/>
      </c>
      <c r="N113" s="232" t="str">
        <f xml:space="preserve"> IF(TEXT((EDATE('Projektkostenkalkulation EP'!$B$8,9)+M$9),"MM")=TEXT((EDATE('Projektkostenkalkulation EP'!$B$8,9)+(M$9-1)),"MM"),
             IF(
                        OR(
                                    TEXT((EDATE('Projektkostenkalkulation EP'!$B$8,9)+M$9),"TTT") = "Sa",
                                    TEXT((EDATE('Projektkostenkalkulation EP'!$B$8,9)+M$9),"TTT") = "So",
                                    IF(ISNA(VLOOKUP(EDATE('Projektkostenkalkulation EP'!$B$8,9)+M$9,Datenquellen!$F$7:$H$45,3,FALSE))," ",VLOOKUP(EDATE('Projektkostenkalkulation EP'!$B$8,9)+M$9,Datenquellen!$F$7:$H$45,3,FALSE))="X"
                                    ),
                          "X",
                          ""
                          ),
               "X"
            )</f>
        <v>X</v>
      </c>
      <c r="O113" s="232" t="str">
        <f xml:space="preserve"> IF(TEXT((EDATE('Projektkostenkalkulation EP'!$B$8,9)+N$9),"MM")=TEXT((EDATE('Projektkostenkalkulation EP'!$B$8,9)+(N$9-1)),"MM"),
             IF(
                        OR(
                                    TEXT((EDATE('Projektkostenkalkulation EP'!$B$8,9)+N$9),"TTT") = "Sa",
                                    TEXT((EDATE('Projektkostenkalkulation EP'!$B$8,9)+N$9),"TTT") = "So",
                                    IF(ISNA(VLOOKUP(EDATE('Projektkostenkalkulation EP'!$B$8,9)+N$9,Datenquellen!$F$7:$H$45,3,FALSE))," ",VLOOKUP(EDATE('Projektkostenkalkulation EP'!$B$8,9)+N$9,Datenquellen!$F$7:$H$45,3,FALSE))="X"
                                    ),
                          "X",
                          ""
                          ),
               "X"
            )</f>
        <v>X</v>
      </c>
      <c r="P113" s="232" t="str">
        <f xml:space="preserve"> IF(TEXT((EDATE('Projektkostenkalkulation EP'!$B$8,9)+O$9),"MM")=TEXT((EDATE('Projektkostenkalkulation EP'!$B$8,9)+(O$9-1)),"MM"),
             IF(
                        OR(
                                    TEXT((EDATE('Projektkostenkalkulation EP'!$B$8,9)+O$9),"TTT") = "Sa",
                                    TEXT((EDATE('Projektkostenkalkulation EP'!$B$8,9)+O$9),"TTT") = "So",
                                    IF(ISNA(VLOOKUP(EDATE('Projektkostenkalkulation EP'!$B$8,9)+O$9,Datenquellen!$F$7:$H$45,3,FALSE))," ",VLOOKUP(EDATE('Projektkostenkalkulation EP'!$B$8,9)+O$9,Datenquellen!$F$7:$H$45,3,FALSE))="X"
                                    ),
                          "X",
                          ""
                          ),
               "X"
            )</f>
        <v/>
      </c>
      <c r="Q113" s="232" t="str">
        <f xml:space="preserve"> IF(TEXT((EDATE('Projektkostenkalkulation EP'!$B$8,9)+P$9),"MM")=TEXT((EDATE('Projektkostenkalkulation EP'!$B$8,9)+(P$9-1)),"MM"),
             IF(
                        OR(
                                    TEXT((EDATE('Projektkostenkalkulation EP'!$B$8,9)+P$9),"TTT") = "Sa",
                                    TEXT((EDATE('Projektkostenkalkulation EP'!$B$8,9)+P$9),"TTT") = "So",
                                    IF(ISNA(VLOOKUP(EDATE('Projektkostenkalkulation EP'!$B$8,9)+P$9,Datenquellen!$F$7:$H$45,3,FALSE))," ",VLOOKUP(EDATE('Projektkostenkalkulation EP'!$B$8,9)+P$9,Datenquellen!$F$7:$H$45,3,FALSE))="X"
                                    ),
                          "X",
                          ""
                          ),
               "X"
            )</f>
        <v/>
      </c>
      <c r="R113" s="232" t="str">
        <f xml:space="preserve"> IF(TEXT((EDATE('Projektkostenkalkulation EP'!$B$8,9)+Q$9),"MM")=TEXT((EDATE('Projektkostenkalkulation EP'!$B$8,9)+(Q$9-1)),"MM"),
             IF(
                        OR(
                                    TEXT((EDATE('Projektkostenkalkulation EP'!$B$8,9)+Q$9),"TTT") = "Sa",
                                    TEXT((EDATE('Projektkostenkalkulation EP'!$B$8,9)+Q$9),"TTT") = "So",
                                    IF(ISNA(VLOOKUP(EDATE('Projektkostenkalkulation EP'!$B$8,9)+Q$9,Datenquellen!$F$7:$H$45,3,FALSE))," ",VLOOKUP(EDATE('Projektkostenkalkulation EP'!$B$8,9)+Q$9,Datenquellen!$F$7:$H$45,3,FALSE))="X"
                                    ),
                          "X",
                          ""
                          ),
               "X"
            )</f>
        <v/>
      </c>
      <c r="S113" s="232" t="str">
        <f xml:space="preserve"> IF(TEXT((EDATE('Projektkostenkalkulation EP'!$B$8,9)+R$9),"MM")=TEXT((EDATE('Projektkostenkalkulation EP'!$B$8,9)+(R$9-1)),"MM"),
             IF(
                        OR(
                                    TEXT((EDATE('Projektkostenkalkulation EP'!$B$8,9)+R$9),"TTT") = "Sa",
                                    TEXT((EDATE('Projektkostenkalkulation EP'!$B$8,9)+R$9),"TTT") = "So",
                                    IF(ISNA(VLOOKUP(EDATE('Projektkostenkalkulation EP'!$B$8,9)+R$9,Datenquellen!$F$7:$H$45,3,FALSE))," ",VLOOKUP(EDATE('Projektkostenkalkulation EP'!$B$8,9)+R$9,Datenquellen!$F$7:$H$45,3,FALSE))="X"
                                    ),
                          "X",
                          ""
                          ),
               "X"
            )</f>
        <v/>
      </c>
      <c r="T113" s="232" t="str">
        <f xml:space="preserve"> IF(TEXT((EDATE('Projektkostenkalkulation EP'!$B$8,9)+S$9),"MM")=TEXT((EDATE('Projektkostenkalkulation EP'!$B$8,9)+(S$9-1)),"MM"),
             IF(
                        OR(
                                    TEXT((EDATE('Projektkostenkalkulation EP'!$B$8,9)+S$9),"TTT") = "Sa",
                                    TEXT((EDATE('Projektkostenkalkulation EP'!$B$8,9)+S$9),"TTT") = "So",
                                    IF(ISNA(VLOOKUP(EDATE('Projektkostenkalkulation EP'!$B$8,9)+S$9,Datenquellen!$F$7:$H$45,3,FALSE))," ",VLOOKUP(EDATE('Projektkostenkalkulation EP'!$B$8,9)+S$9,Datenquellen!$F$7:$H$45,3,FALSE))="X"
                                    ),
                          "X",
                          ""
                          ),
               "X"
            )</f>
        <v/>
      </c>
      <c r="U113" s="232" t="str">
        <f xml:space="preserve"> IF(TEXT((EDATE('Projektkostenkalkulation EP'!$B$8,9)+T$9),"MM")=TEXT((EDATE('Projektkostenkalkulation EP'!$B$8,9)+(T$9-1)),"MM"),
             IF(
                        OR(
                                    TEXT((EDATE('Projektkostenkalkulation EP'!$B$8,9)+T$9),"TTT") = "Sa",
                                    TEXT((EDATE('Projektkostenkalkulation EP'!$B$8,9)+T$9),"TTT") = "So",
                                    IF(ISNA(VLOOKUP(EDATE('Projektkostenkalkulation EP'!$B$8,9)+T$9,Datenquellen!$F$7:$H$45,3,FALSE))," ",VLOOKUP(EDATE('Projektkostenkalkulation EP'!$B$8,9)+T$9,Datenquellen!$F$7:$H$45,3,FALSE))="X"
                                    ),
                          "X",
                          ""
                          ),
               "X"
            )</f>
        <v>X</v>
      </c>
      <c r="V113" s="232" t="str">
        <f xml:space="preserve"> IF(TEXT((EDATE('Projektkostenkalkulation EP'!$B$8,9)+U$9),"MM")=TEXT((EDATE('Projektkostenkalkulation EP'!$B$8,9)+(U$9-1)),"MM"),
             IF(
                        OR(
                                    TEXT((EDATE('Projektkostenkalkulation EP'!$B$8,9)+U$9),"TTT") = "Sa",
                                    TEXT((EDATE('Projektkostenkalkulation EP'!$B$8,9)+U$9),"TTT") = "So",
                                    IF(ISNA(VLOOKUP(EDATE('Projektkostenkalkulation EP'!$B$8,9)+U$9,Datenquellen!$F$7:$H$45,3,FALSE))," ",VLOOKUP(EDATE('Projektkostenkalkulation EP'!$B$8,9)+U$9,Datenquellen!$F$7:$H$45,3,FALSE))="X"
                                    ),
                          "X",
                          ""
                          ),
               "X"
            )</f>
        <v>X</v>
      </c>
      <c r="W113" s="232" t="str">
        <f xml:space="preserve"> IF(TEXT((EDATE('Projektkostenkalkulation EP'!$B$8,9)+V$9),"MM")=TEXT((EDATE('Projektkostenkalkulation EP'!$B$8,9)+(V$9-1)),"MM"),
             IF(
                        OR(
                                    TEXT((EDATE('Projektkostenkalkulation EP'!$B$8,9)+V$9),"TTT") = "Sa",
                                    TEXT((EDATE('Projektkostenkalkulation EP'!$B$8,9)+V$9),"TTT") = "So",
                                    IF(ISNA(VLOOKUP(EDATE('Projektkostenkalkulation EP'!$B$8,9)+V$9,Datenquellen!$F$7:$H$45,3,FALSE))," ",VLOOKUP(EDATE('Projektkostenkalkulation EP'!$B$8,9)+V$9,Datenquellen!$F$7:$H$45,3,FALSE))="X"
                                    ),
                          "X",
                          ""
                          ),
               "X"
            )</f>
        <v/>
      </c>
      <c r="X113" s="232" t="str">
        <f xml:space="preserve"> IF(TEXT((EDATE('Projektkostenkalkulation EP'!$B$8,9)+W$9),"MM")=TEXT((EDATE('Projektkostenkalkulation EP'!$B$8,9)+(W$9-1)),"MM"),
             IF(
                        OR(
                                    TEXT((EDATE('Projektkostenkalkulation EP'!$B$8,9)+W$9),"TTT") = "Sa",
                                    TEXT((EDATE('Projektkostenkalkulation EP'!$B$8,9)+W$9),"TTT") = "So",
                                    IF(ISNA(VLOOKUP(EDATE('Projektkostenkalkulation EP'!$B$8,9)+W$9,Datenquellen!$F$7:$H$45,3,FALSE))," ",VLOOKUP(EDATE('Projektkostenkalkulation EP'!$B$8,9)+W$9,Datenquellen!$F$7:$H$45,3,FALSE))="X"
                                    ),
                          "X",
                          ""
                          ),
               "X"
            )</f>
        <v/>
      </c>
      <c r="Y113" s="232" t="str">
        <f xml:space="preserve"> IF(TEXT((EDATE('Projektkostenkalkulation EP'!$B$8,9)+X$9),"MM")=TEXT((EDATE('Projektkostenkalkulation EP'!$B$8,9)+(X$9-1)),"MM"),
             IF(
                        OR(
                                    TEXT((EDATE('Projektkostenkalkulation EP'!$B$8,9)+X$9),"TTT") = "Sa",
                                    TEXT((EDATE('Projektkostenkalkulation EP'!$B$8,9)+X$9),"TTT") = "So",
                                    IF(ISNA(VLOOKUP(EDATE('Projektkostenkalkulation EP'!$B$8,9)+X$9,Datenquellen!$F$7:$H$45,3,FALSE))," ",VLOOKUP(EDATE('Projektkostenkalkulation EP'!$B$8,9)+X$9,Datenquellen!$F$7:$H$45,3,FALSE))="X"
                                    ),
                          "X",
                          ""
                          ),
               "X"
            )</f>
        <v/>
      </c>
      <c r="Z113" s="232" t="str">
        <f xml:space="preserve"> IF(TEXT((EDATE('Projektkostenkalkulation EP'!$B$8,9)+Y$9),"MM")=TEXT((EDATE('Projektkostenkalkulation EP'!$B$8,9)+(Y$9-1)),"MM"),
             IF(
                        OR(
                                    TEXT((EDATE('Projektkostenkalkulation EP'!$B$8,9)+Y$9),"TTT") = "Sa",
                                    TEXT((EDATE('Projektkostenkalkulation EP'!$B$8,9)+Y$9),"TTT") = "So",
                                    IF(ISNA(VLOOKUP(EDATE('Projektkostenkalkulation EP'!$B$8,9)+Y$9,Datenquellen!$F$7:$H$45,3,FALSE))," ",VLOOKUP(EDATE('Projektkostenkalkulation EP'!$B$8,9)+Y$9,Datenquellen!$F$7:$H$45,3,FALSE))="X"
                                    ),
                          "X",
                          ""
                          ),
               "X"
            )</f>
        <v/>
      </c>
      <c r="AA113" s="232" t="str">
        <f xml:space="preserve"> IF(TEXT((EDATE('Projektkostenkalkulation EP'!$B$8,9)+Z$9),"MM")=TEXT((EDATE('Projektkostenkalkulation EP'!$B$8,9)+(Z$9-1)),"MM"),
             IF(
                        OR(
                                    TEXT((EDATE('Projektkostenkalkulation EP'!$B$8,9)+Z$9),"TTT") = "Sa",
                                    TEXT((EDATE('Projektkostenkalkulation EP'!$B$8,9)+Z$9),"TTT") = "So",
                                    IF(ISNA(VLOOKUP(EDATE('Projektkostenkalkulation EP'!$B$8,9)+Z$9,Datenquellen!$F$7:$H$45,3,FALSE))," ",VLOOKUP(EDATE('Projektkostenkalkulation EP'!$B$8,9)+Z$9,Datenquellen!$F$7:$H$45,3,FALSE))="X"
                                    ),
                          "X",
                          ""
                          ),
               "X"
            )</f>
        <v/>
      </c>
      <c r="AB113" s="232" t="str">
        <f xml:space="preserve"> IF(TEXT((EDATE('Projektkostenkalkulation EP'!$B$8,9)+AA$9),"MM")=TEXT((EDATE('Projektkostenkalkulation EP'!$B$8,9)+(AA$9-1)),"MM"),
             IF(
                        OR(
                                    TEXT((EDATE('Projektkostenkalkulation EP'!$B$8,9)+AA$9),"TTT") = "Sa",
                                    TEXT((EDATE('Projektkostenkalkulation EP'!$B$8,9)+AA$9),"TTT") = "So",
                                    IF(ISNA(VLOOKUP(EDATE('Projektkostenkalkulation EP'!$B$8,9)+AA$9,Datenquellen!$F$7:$H$45,3,FALSE))," ",VLOOKUP(EDATE('Projektkostenkalkulation EP'!$B$8,9)+AA$9,Datenquellen!$F$7:$H$45,3,FALSE))="X"
                                    ),
                          "X",
                          ""
                          ),
               "X"
            )</f>
        <v>X</v>
      </c>
      <c r="AC113" s="232" t="str">
        <f xml:space="preserve"> IF(TEXT((EDATE('Projektkostenkalkulation EP'!$B$8,9)+AB$9),"MM")=TEXT((EDATE('Projektkostenkalkulation EP'!$B$8,9)+(AB$9-1)),"MM"),
             IF(
                        OR(
                                    TEXT((EDATE('Projektkostenkalkulation EP'!$B$8,9)+AB$9),"TTT") = "Sa",
                                    TEXT((EDATE('Projektkostenkalkulation EP'!$B$8,9)+AB$9),"TTT") = "So",
                                    IF(ISNA(VLOOKUP(EDATE('Projektkostenkalkulation EP'!$B$8,9)+AB$9,Datenquellen!$F$7:$H$45,3,FALSE))," ",VLOOKUP(EDATE('Projektkostenkalkulation EP'!$B$8,9)+AB$9,Datenquellen!$F$7:$H$45,3,FALSE))="X"
                                    ),
                          "X",
                          ""
                          ),
               "X"
            )</f>
        <v>X</v>
      </c>
      <c r="AD113" s="232" t="str">
        <f xml:space="preserve"> IF(TEXT((EDATE('Projektkostenkalkulation EP'!$B$8,9)+AC$9),"MM")=TEXT((EDATE('Projektkostenkalkulation EP'!$B$8,9)+(AC$9-1)),"MM"),
             IF(
                        OR(
                                    TEXT((EDATE('Projektkostenkalkulation EP'!$B$8,9)+AC$9),"TTT") = "Sa",
                                    TEXT((EDATE('Projektkostenkalkulation EP'!$B$8,9)+AC$9),"TTT") = "So",
                                    IF(ISNA(VLOOKUP(EDATE('Projektkostenkalkulation EP'!$B$8,9)+AC$9,Datenquellen!$F$7:$H$45,3,FALSE))," ",VLOOKUP(EDATE('Projektkostenkalkulation EP'!$B$8,9)+AC$9,Datenquellen!$F$7:$H$45,3,FALSE))="X"
                                    ),
                          "X",
                          ""
                          ),
               "X"
            )</f>
        <v/>
      </c>
      <c r="AE113" s="232" t="str">
        <f xml:space="preserve"> IF(TEXT((EDATE('Projektkostenkalkulation EP'!$B$8,9)+AD$9),"MM")=TEXT((EDATE('Projektkostenkalkulation EP'!$B$8,9)+(AD$9-1)),"MM"),
             IF(
                        OR(
                                    TEXT((EDATE('Projektkostenkalkulation EP'!$B$8,9)+AD$9),"TTT") = "Sa",
                                    TEXT((EDATE('Projektkostenkalkulation EP'!$B$8,9)+AD$9),"TTT") = "So",
                                    IF(ISNA(VLOOKUP(EDATE('Projektkostenkalkulation EP'!$B$8,9)+AD$9,Datenquellen!$F$7:$H$45,3,FALSE))," ",VLOOKUP(EDATE('Projektkostenkalkulation EP'!$B$8,9)+AD$9,Datenquellen!$F$7:$H$45,3,FALSE))="X"
                                    ),
                          "X",
                          ""
                          ),
               "X"
            )</f>
        <v/>
      </c>
      <c r="AF113" s="232" t="str">
        <f xml:space="preserve"> IF(TEXT((EDATE('Projektkostenkalkulation EP'!$B$8,9)+AE$9),"MM")=TEXT((EDATE('Projektkostenkalkulation EP'!$B$8,9)+(AE$9-1)),"MM"),
             IF(
                        OR(
                                    TEXT((EDATE('Projektkostenkalkulation EP'!$B$8,9)+AE$9),"TTT") = "Sa",
                                    TEXT((EDATE('Projektkostenkalkulation EP'!$B$8,9)+AE$9),"TTT") = "So",
                                    IF(ISNA(VLOOKUP(EDATE('Projektkostenkalkulation EP'!$B$8,9)+AE$9,Datenquellen!$F$7:$H$45,3,FALSE))," ",VLOOKUP(EDATE('Projektkostenkalkulation EP'!$B$8,9)+AE$9,Datenquellen!$F$7:$H$45,3,FALSE))="X"
                                    ),
                          "X",
                          ""
                          ),
               "X"
            )</f>
        <v/>
      </c>
      <c r="AG113" s="233" t="str">
        <f xml:space="preserve"> IF(TEXT((EDATE('Projektkostenkalkulation EP'!$B$8,9)+AF$9),"MM")=TEXT((EDATE('Projektkostenkalkulation EP'!$B$8,9)+(AF$9-1)),"MM"),
             IF(
                        OR(
                                    TEXT((EDATE('Projektkostenkalkulation EP'!$B$8,9)+AF$9),"TTT") = "Sa",
                                    TEXT((EDATE('Projektkostenkalkulation EP'!$B$8,9)+AF$9),"TTT") = "So",
                                    IF(ISNA(VLOOKUP(EDATE('Projektkostenkalkulation EP'!$B$8,9)+AF$9,Datenquellen!$F$7:$H$45,3,FALSE))," ",VLOOKUP(EDATE('Projektkostenkalkulation EP'!$B$8,9)+AF$9,Datenquellen!$F$7:$H$45,3,FALSE))="X"
                                    ),
                          "X",
                          ""
                          ),
               "X"
            )</f>
        <v/>
      </c>
      <c r="AH113" s="234"/>
      <c r="AI113" s="235"/>
      <c r="AJ113" s="476"/>
      <c r="AK113" s="473"/>
      <c r="AL113" s="231"/>
      <c r="AM113" s="232" t="str">
        <f>IF(
            OR(
                     TEXT(EDATE('Projektkostenkalkulation EP'!$B$8,9),"TTT") = "Sa",
                     TEXT(EDATE('Projektkostenkalkulation EP'!$B$8,9),"TTT") = "So",
                     IF(ISNA(VLOOKUP(EDATE('Projektkostenkalkulation EP'!$B$8,9),Datenquellen!$F$7:$H$45,3,FALSE))," ",VLOOKUP(EDATE('Projektkostenkalkulation EP'!$B$8,9),Datenquellen!$F$7:$H$45,3,FALSE))="X"
                            ),
                    "X",
                    ""
            )</f>
        <v/>
      </c>
      <c r="AN113" s="232" t="str">
        <f xml:space="preserve"> IF(TEXT((EDATE('Projektkostenkalkulation EP'!$B$8,9)+AM$9),"MM")=TEXT((EDATE('Projektkostenkalkulation EP'!$B$8,9)+(AM$9-1)),"MM"),
             IF(
                        OR(
                                    TEXT((EDATE('Projektkostenkalkulation EP'!$B$8,9)+AM$9),"TTT") = "Sa",
                                    TEXT((EDATE('Projektkostenkalkulation EP'!$B$8,9)+AM$9),"TTT") = "So",
                                    IF(ISNA(VLOOKUP(EDATE('Projektkostenkalkulation EP'!$B$8,9)+AM$9,Datenquellen!$F$7:$H$45,3,FALSE))," ",VLOOKUP(EDATE('Projektkostenkalkulation EP'!$B$8,9)+AM$9,Datenquellen!$F$7:$H$45,3,FALSE))="X"
                                    ),
                          "X",
                          ""
                          ),
               "X"
            )</f>
        <v/>
      </c>
      <c r="AO113" s="232" t="str">
        <f xml:space="preserve"> IF(TEXT((EDATE('Projektkostenkalkulation EP'!$B$8,9)+AN$9),"MM")=TEXT((EDATE('Projektkostenkalkulation EP'!$B$8,9)+(AN$9-1)),"MM"),
             IF(
                        OR(
                                    TEXT((EDATE('Projektkostenkalkulation EP'!$B$8,9)+AN$9),"TTT") = "Sa",
                                    TEXT((EDATE('Projektkostenkalkulation EP'!$B$8,9)+AN$9),"TTT") = "So",
                                    IF(ISNA(VLOOKUP(EDATE('Projektkostenkalkulation EP'!$B$8,9)+AN$9,Datenquellen!$F$7:$H$45,3,FALSE))," ",VLOOKUP(EDATE('Projektkostenkalkulation EP'!$B$8,9)+AN$9,Datenquellen!$F$7:$H$45,3,FALSE))="X"
                                    ),
                          "X",
                          ""
                          ),
               "X"
            )</f>
        <v>X</v>
      </c>
      <c r="AP113" s="232" t="str">
        <f xml:space="preserve"> IF(TEXT((EDATE('Projektkostenkalkulation EP'!$B$8,9)+AO$9),"MM")=TEXT((EDATE('Projektkostenkalkulation EP'!$B$8,9)+(AO$9-1)),"MM"),
             IF(
                        OR(
                                    TEXT((EDATE('Projektkostenkalkulation EP'!$B$8,9)+AO$9),"TTT") = "Sa",
                                    TEXT((EDATE('Projektkostenkalkulation EP'!$B$8,9)+AO$9),"TTT") = "So",
                                    IF(ISNA(VLOOKUP(EDATE('Projektkostenkalkulation EP'!$B$8,9)+AO$9,Datenquellen!$F$7:$H$45,3,FALSE))," ",VLOOKUP(EDATE('Projektkostenkalkulation EP'!$B$8,9)+AO$9,Datenquellen!$F$7:$H$45,3,FALSE))="X"
                                    ),
                          "X",
                          ""
                          ),
               "X"
            )</f>
        <v/>
      </c>
      <c r="AQ113" s="232" t="str">
        <f xml:space="preserve"> IF(TEXT((EDATE('Projektkostenkalkulation EP'!$B$8,9)+AP$9),"MM")=TEXT((EDATE('Projektkostenkalkulation EP'!$B$8,9)+(AP$9-1)),"MM"),
             IF(
                        OR(
                                    TEXT((EDATE('Projektkostenkalkulation EP'!$B$8,9)+AP$9),"TTT") = "Sa",
                                    TEXT((EDATE('Projektkostenkalkulation EP'!$B$8,9)+AP$9),"TTT") = "So",
                                    IF(ISNA(VLOOKUP(EDATE('Projektkostenkalkulation EP'!$B$8,9)+AP$9,Datenquellen!$F$7:$H$45,3,FALSE))," ",VLOOKUP(EDATE('Projektkostenkalkulation EP'!$B$8,9)+AP$9,Datenquellen!$F$7:$H$45,3,FALSE))="X"
                                    ),
                          "X",
                          ""
                          ),
               "X"
            )</f>
        <v>X</v>
      </c>
      <c r="AR113" s="232" t="str">
        <f xml:space="preserve"> IF(TEXT((EDATE('Projektkostenkalkulation EP'!$B$8,9)+AQ$9),"MM")=TEXT((EDATE('Projektkostenkalkulation EP'!$B$8,9)+(AQ$9-1)),"MM"),
             IF(
                        OR(
                                    TEXT((EDATE('Projektkostenkalkulation EP'!$B$8,9)+AQ$9),"TTT") = "Sa",
                                    TEXT((EDATE('Projektkostenkalkulation EP'!$B$8,9)+AQ$9),"TTT") = "So",
                                    IF(ISNA(VLOOKUP(EDATE('Projektkostenkalkulation EP'!$B$8,9)+AQ$9,Datenquellen!$F$7:$H$45,3,FALSE))," ",VLOOKUP(EDATE('Projektkostenkalkulation EP'!$B$8,9)+AQ$9,Datenquellen!$F$7:$H$45,3,FALSE))="X"
                                    ),
                          "X",
                          ""
                          ),
               "X"
            )</f>
        <v>X</v>
      </c>
      <c r="AS113" s="232" t="str">
        <f xml:space="preserve"> IF(TEXT((EDATE('Projektkostenkalkulation EP'!$B$8,9)+AR$9),"MM")=TEXT((EDATE('Projektkostenkalkulation EP'!$B$8,9)+(AR$9-1)),"MM"),
             IF(
                        OR(
                                    TEXT((EDATE('Projektkostenkalkulation EP'!$B$8,9)+AR$9),"TTT") = "Sa",
                                    TEXT((EDATE('Projektkostenkalkulation EP'!$B$8,9)+AR$9),"TTT") = "So",
                                    IF(ISNA(VLOOKUP(EDATE('Projektkostenkalkulation EP'!$B$8,9)+AR$9,Datenquellen!$F$7:$H$45,3,FALSE))," ",VLOOKUP(EDATE('Projektkostenkalkulation EP'!$B$8,9)+AR$9,Datenquellen!$F$7:$H$45,3,FALSE))="X"
                                    ),
                          "X",
                          ""
                          ),
               "X"
            )</f>
        <v/>
      </c>
      <c r="AT113" s="232" t="str">
        <f xml:space="preserve"> IF(TEXT((EDATE('Projektkostenkalkulation EP'!$B$8,9)+AS$9),"MM")=TEXT((EDATE('Projektkostenkalkulation EP'!$B$8,9)+(AS$9-1)),"MM"),
             IF(
                        OR(
                                    TEXT((EDATE('Projektkostenkalkulation EP'!$B$8,9)+AS$9),"TTT") = "Sa",
                                    TEXT((EDATE('Projektkostenkalkulation EP'!$B$8,9)+AS$9),"TTT") = "So",
                                    IF(ISNA(VLOOKUP(EDATE('Projektkostenkalkulation EP'!$B$8,9)+AS$9,Datenquellen!$F$7:$H$45,3,FALSE))," ",VLOOKUP(EDATE('Projektkostenkalkulation EP'!$B$8,9)+AS$9,Datenquellen!$F$7:$H$45,3,FALSE))="X"
                                    ),
                          "X",
                          ""
                          ),
               "X"
            )</f>
        <v/>
      </c>
      <c r="AU113" s="232" t="str">
        <f xml:space="preserve"> IF(TEXT((EDATE('Projektkostenkalkulation EP'!$B$8,9)+AT$9),"MM")=TEXT((EDATE('Projektkostenkalkulation EP'!$B$8,9)+(AT$9-1)),"MM"),
             IF(
                        OR(
                                    TEXT((EDATE('Projektkostenkalkulation EP'!$B$8,9)+AT$9),"TTT") = "Sa",
                                    TEXT((EDATE('Projektkostenkalkulation EP'!$B$8,9)+AT$9),"TTT") = "So",
                                    IF(ISNA(VLOOKUP(EDATE('Projektkostenkalkulation EP'!$B$8,9)+AT$9,Datenquellen!$F$7:$H$45,3,FALSE))," ",VLOOKUP(EDATE('Projektkostenkalkulation EP'!$B$8,9)+AT$9,Datenquellen!$F$7:$H$45,3,FALSE))="X"
                                    ),
                          "X",
                          ""
                          ),
               "X"
            )</f>
        <v/>
      </c>
      <c r="AV113" s="232" t="str">
        <f xml:space="preserve"> IF(TEXT((EDATE('Projektkostenkalkulation EP'!$B$8,9)+AU$9),"MM")=TEXT((EDATE('Projektkostenkalkulation EP'!$B$8,9)+(AU$9-1)),"MM"),
             IF(
                        OR(
                                    TEXT((EDATE('Projektkostenkalkulation EP'!$B$8,9)+AU$9),"TTT") = "Sa",
                                    TEXT((EDATE('Projektkostenkalkulation EP'!$B$8,9)+AU$9),"TTT") = "So",
                                    IF(ISNA(VLOOKUP(EDATE('Projektkostenkalkulation EP'!$B$8,9)+AU$9,Datenquellen!$F$7:$H$45,3,FALSE))," ",VLOOKUP(EDATE('Projektkostenkalkulation EP'!$B$8,9)+AU$9,Datenquellen!$F$7:$H$45,3,FALSE))="X"
                                    ),
                          "X",
                          ""
                          ),
               "X"
            )</f>
        <v/>
      </c>
      <c r="AW113" s="232" t="str">
        <f xml:space="preserve"> IF(TEXT((EDATE('Projektkostenkalkulation EP'!$B$8,9)+AV$9),"MM")=TEXT((EDATE('Projektkostenkalkulation EP'!$B$8,9)+(AV$9-1)),"MM"),
             IF(
                        OR(
                                    TEXT((EDATE('Projektkostenkalkulation EP'!$B$8,9)+AV$9),"TTT") = "Sa",
                                    TEXT((EDATE('Projektkostenkalkulation EP'!$B$8,9)+AV$9),"TTT") = "So",
                                    IF(ISNA(VLOOKUP(EDATE('Projektkostenkalkulation EP'!$B$8,9)+AV$9,Datenquellen!$F$7:$H$45,3,FALSE))," ",VLOOKUP(EDATE('Projektkostenkalkulation EP'!$B$8,9)+AV$9,Datenquellen!$F$7:$H$45,3,FALSE))="X"
                                    ),
                          "X",
                          ""
                          ),
               "X"
            )</f>
        <v/>
      </c>
      <c r="AX113" s="232" t="str">
        <f xml:space="preserve"> IF(TEXT((EDATE('Projektkostenkalkulation EP'!$B$8,9)+AW$9),"MM")=TEXT((EDATE('Projektkostenkalkulation EP'!$B$8,9)+(AW$9-1)),"MM"),
             IF(
                        OR(
                                    TEXT((EDATE('Projektkostenkalkulation EP'!$B$8,9)+AW$9),"TTT") = "Sa",
                                    TEXT((EDATE('Projektkostenkalkulation EP'!$B$8,9)+AW$9),"TTT") = "So",
                                    IF(ISNA(VLOOKUP(EDATE('Projektkostenkalkulation EP'!$B$8,9)+AW$9,Datenquellen!$F$7:$H$45,3,FALSE))," ",VLOOKUP(EDATE('Projektkostenkalkulation EP'!$B$8,9)+AW$9,Datenquellen!$F$7:$H$45,3,FALSE))="X"
                                    ),
                          "X",
                          ""
                          ),
               "X"
            )</f>
        <v>X</v>
      </c>
      <c r="AY113" s="232" t="str">
        <f xml:space="preserve"> IF(TEXT((EDATE('Projektkostenkalkulation EP'!$B$8,9)+AX$9),"MM")=TEXT((EDATE('Projektkostenkalkulation EP'!$B$8,9)+(AX$9-1)),"MM"),
             IF(
                        OR(
                                    TEXT((EDATE('Projektkostenkalkulation EP'!$B$8,9)+AX$9),"TTT") = "Sa",
                                    TEXT((EDATE('Projektkostenkalkulation EP'!$B$8,9)+AX$9),"TTT") = "So",
                                    IF(ISNA(VLOOKUP(EDATE('Projektkostenkalkulation EP'!$B$8,9)+AX$9,Datenquellen!$F$7:$H$45,3,FALSE))," ",VLOOKUP(EDATE('Projektkostenkalkulation EP'!$B$8,9)+AX$9,Datenquellen!$F$7:$H$45,3,FALSE))="X"
                                    ),
                          "X",
                          ""
                          ),
               "X"
            )</f>
        <v>X</v>
      </c>
      <c r="AZ113" s="232" t="str">
        <f xml:space="preserve"> IF(TEXT((EDATE('Projektkostenkalkulation EP'!$B$8,9)+AY$9),"MM")=TEXT((EDATE('Projektkostenkalkulation EP'!$B$8,9)+(AY$9-1)),"MM"),
             IF(
                        OR(
                                    TEXT((EDATE('Projektkostenkalkulation EP'!$B$8,9)+AY$9),"TTT") = "Sa",
                                    TEXT((EDATE('Projektkostenkalkulation EP'!$B$8,9)+AY$9),"TTT") = "So",
                                    IF(ISNA(VLOOKUP(EDATE('Projektkostenkalkulation EP'!$B$8,9)+AY$9,Datenquellen!$F$7:$H$45,3,FALSE))," ",VLOOKUP(EDATE('Projektkostenkalkulation EP'!$B$8,9)+AY$9,Datenquellen!$F$7:$H$45,3,FALSE))="X"
                                    ),
                          "X",
                          ""
                          ),
               "X"
            )</f>
        <v/>
      </c>
      <c r="BA113" s="232" t="str">
        <f xml:space="preserve"> IF(TEXT((EDATE('Projektkostenkalkulation EP'!$B$8,9)+AZ$9),"MM")=TEXT((EDATE('Projektkostenkalkulation EP'!$B$8,9)+(AZ$9-1)),"MM"),
             IF(
                        OR(
                                    TEXT((EDATE('Projektkostenkalkulation EP'!$B$8,9)+AZ$9),"TTT") = "Sa",
                                    TEXT((EDATE('Projektkostenkalkulation EP'!$B$8,9)+AZ$9),"TTT") = "So",
                                    IF(ISNA(VLOOKUP(EDATE('Projektkostenkalkulation EP'!$B$8,9)+AZ$9,Datenquellen!$F$7:$H$45,3,FALSE))," ",VLOOKUP(EDATE('Projektkostenkalkulation EP'!$B$8,9)+AZ$9,Datenquellen!$F$7:$H$45,3,FALSE))="X"
                                    ),
                          "X",
                          ""
                          ),
               "X"
            )</f>
        <v/>
      </c>
      <c r="BB113" s="232" t="str">
        <f xml:space="preserve"> IF(TEXT((EDATE('Projektkostenkalkulation EP'!$B$8,9)+BA$9),"MM")=TEXT((EDATE('Projektkostenkalkulation EP'!$B$8,9)+(BA$9-1)),"MM"),
             IF(
                        OR(
                                    TEXT((EDATE('Projektkostenkalkulation EP'!$B$8,9)+BA$9),"TTT") = "Sa",
                                    TEXT((EDATE('Projektkostenkalkulation EP'!$B$8,9)+BA$9),"TTT") = "So",
                                    IF(ISNA(VLOOKUP(EDATE('Projektkostenkalkulation EP'!$B$8,9)+BA$9,Datenquellen!$F$7:$H$45,3,FALSE))," ",VLOOKUP(EDATE('Projektkostenkalkulation EP'!$B$8,9)+BA$9,Datenquellen!$F$7:$H$45,3,FALSE))="X"
                                    ),
                          "X",
                          ""
                          ),
               "X"
            )</f>
        <v/>
      </c>
      <c r="BC113" s="232" t="str">
        <f xml:space="preserve"> IF(TEXT((EDATE('Projektkostenkalkulation EP'!$B$8,9)+BB$9),"MM")=TEXT((EDATE('Projektkostenkalkulation EP'!$B$8,9)+(BB$9-1)),"MM"),
             IF(
                        OR(
                                    TEXT((EDATE('Projektkostenkalkulation EP'!$B$8,9)+BB$9),"TTT") = "Sa",
                                    TEXT((EDATE('Projektkostenkalkulation EP'!$B$8,9)+BB$9),"TTT") = "So",
                                    IF(ISNA(VLOOKUP(EDATE('Projektkostenkalkulation EP'!$B$8,9)+BB$9,Datenquellen!$F$7:$H$45,3,FALSE))," ",VLOOKUP(EDATE('Projektkostenkalkulation EP'!$B$8,9)+BB$9,Datenquellen!$F$7:$H$45,3,FALSE))="X"
                                    ),
                          "X",
                          ""
                          ),
               "X"
            )</f>
        <v/>
      </c>
      <c r="BD113" s="232" t="str">
        <f xml:space="preserve"> IF(TEXT((EDATE('Projektkostenkalkulation EP'!$B$8,9)+BC$9),"MM")=TEXT((EDATE('Projektkostenkalkulation EP'!$B$8,9)+(BC$9-1)),"MM"),
             IF(
                        OR(
                                    TEXT((EDATE('Projektkostenkalkulation EP'!$B$8,9)+BC$9),"TTT") = "Sa",
                                    TEXT((EDATE('Projektkostenkalkulation EP'!$B$8,9)+BC$9),"TTT") = "So",
                                    IF(ISNA(VLOOKUP(EDATE('Projektkostenkalkulation EP'!$B$8,9)+BC$9,Datenquellen!$F$7:$H$45,3,FALSE))," ",VLOOKUP(EDATE('Projektkostenkalkulation EP'!$B$8,9)+BC$9,Datenquellen!$F$7:$H$45,3,FALSE))="X"
                                    ),
                          "X",
                          ""
                          ),
               "X"
            )</f>
        <v/>
      </c>
      <c r="BE113" s="232" t="str">
        <f xml:space="preserve"> IF(TEXT((EDATE('Projektkostenkalkulation EP'!$B$8,9)+BD$9),"MM")=TEXT((EDATE('Projektkostenkalkulation EP'!$B$8,9)+(BD$9-1)),"MM"),
             IF(
                        OR(
                                    TEXT((EDATE('Projektkostenkalkulation EP'!$B$8,9)+BD$9),"TTT") = "Sa",
                                    TEXT((EDATE('Projektkostenkalkulation EP'!$B$8,9)+BD$9),"TTT") = "So",
                                    IF(ISNA(VLOOKUP(EDATE('Projektkostenkalkulation EP'!$B$8,9)+BD$9,Datenquellen!$F$7:$H$45,3,FALSE))," ",VLOOKUP(EDATE('Projektkostenkalkulation EP'!$B$8,9)+BD$9,Datenquellen!$F$7:$H$45,3,FALSE))="X"
                                    ),
                          "X",
                          ""
                          ),
               "X"
            )</f>
        <v>X</v>
      </c>
      <c r="BF113" s="232" t="str">
        <f xml:space="preserve"> IF(TEXT((EDATE('Projektkostenkalkulation EP'!$B$8,9)+BE$9),"MM")=TEXT((EDATE('Projektkostenkalkulation EP'!$B$8,9)+(BE$9-1)),"MM"),
             IF(
                        OR(
                                    TEXT((EDATE('Projektkostenkalkulation EP'!$B$8,9)+BE$9),"TTT") = "Sa",
                                    TEXT((EDATE('Projektkostenkalkulation EP'!$B$8,9)+BE$9),"TTT") = "So",
                                    IF(ISNA(VLOOKUP(EDATE('Projektkostenkalkulation EP'!$B$8,9)+BE$9,Datenquellen!$F$7:$H$45,3,FALSE))," ",VLOOKUP(EDATE('Projektkostenkalkulation EP'!$B$8,9)+BE$9,Datenquellen!$F$7:$H$45,3,FALSE))="X"
                                    ),
                          "X",
                          ""
                          ),
               "X"
            )</f>
        <v>X</v>
      </c>
      <c r="BG113" s="232" t="str">
        <f xml:space="preserve"> IF(TEXT((EDATE('Projektkostenkalkulation EP'!$B$8,9)+BF$9),"MM")=TEXT((EDATE('Projektkostenkalkulation EP'!$B$8,9)+(BF$9-1)),"MM"),
             IF(
                        OR(
                                    TEXT((EDATE('Projektkostenkalkulation EP'!$B$8,9)+BF$9),"TTT") = "Sa",
                                    TEXT((EDATE('Projektkostenkalkulation EP'!$B$8,9)+BF$9),"TTT") = "So",
                                    IF(ISNA(VLOOKUP(EDATE('Projektkostenkalkulation EP'!$B$8,9)+BF$9,Datenquellen!$F$7:$H$45,3,FALSE))," ",VLOOKUP(EDATE('Projektkostenkalkulation EP'!$B$8,9)+BF$9,Datenquellen!$F$7:$H$45,3,FALSE))="X"
                                    ),
                          "X",
                          ""
                          ),
               "X"
            )</f>
        <v/>
      </c>
      <c r="BH113" s="232" t="str">
        <f xml:space="preserve"> IF(TEXT((EDATE('Projektkostenkalkulation EP'!$B$8,9)+BG$9),"MM")=TEXT((EDATE('Projektkostenkalkulation EP'!$B$8,9)+(BG$9-1)),"MM"),
             IF(
                        OR(
                                    TEXT((EDATE('Projektkostenkalkulation EP'!$B$8,9)+BG$9),"TTT") = "Sa",
                                    TEXT((EDATE('Projektkostenkalkulation EP'!$B$8,9)+BG$9),"TTT") = "So",
                                    IF(ISNA(VLOOKUP(EDATE('Projektkostenkalkulation EP'!$B$8,9)+BG$9,Datenquellen!$F$7:$H$45,3,FALSE))," ",VLOOKUP(EDATE('Projektkostenkalkulation EP'!$B$8,9)+BG$9,Datenquellen!$F$7:$H$45,3,FALSE))="X"
                                    ),
                          "X",
                          ""
                          ),
               "X"
            )</f>
        <v/>
      </c>
      <c r="BI113" s="232" t="str">
        <f xml:space="preserve"> IF(TEXT((EDATE('Projektkostenkalkulation EP'!$B$8,9)+BH$9),"MM")=TEXT((EDATE('Projektkostenkalkulation EP'!$B$8,9)+(BH$9-1)),"MM"),
             IF(
                        OR(
                                    TEXT((EDATE('Projektkostenkalkulation EP'!$B$8,9)+BH$9),"TTT") = "Sa",
                                    TEXT((EDATE('Projektkostenkalkulation EP'!$B$8,9)+BH$9),"TTT") = "So",
                                    IF(ISNA(VLOOKUP(EDATE('Projektkostenkalkulation EP'!$B$8,9)+BH$9,Datenquellen!$F$7:$H$45,3,FALSE))," ",VLOOKUP(EDATE('Projektkostenkalkulation EP'!$B$8,9)+BH$9,Datenquellen!$F$7:$H$45,3,FALSE))="X"
                                    ),
                          "X",
                          ""
                          ),
               "X"
            )</f>
        <v/>
      </c>
      <c r="BJ113" s="232" t="str">
        <f xml:space="preserve"> IF(TEXT((EDATE('Projektkostenkalkulation EP'!$B$8,9)+BI$9),"MM")=TEXT((EDATE('Projektkostenkalkulation EP'!$B$8,9)+(BI$9-1)),"MM"),
             IF(
                        OR(
                                    TEXT((EDATE('Projektkostenkalkulation EP'!$B$8,9)+BI$9),"TTT") = "Sa",
                                    TEXT((EDATE('Projektkostenkalkulation EP'!$B$8,9)+BI$9),"TTT") = "So",
                                    IF(ISNA(VLOOKUP(EDATE('Projektkostenkalkulation EP'!$B$8,9)+BI$9,Datenquellen!$F$7:$H$45,3,FALSE))," ",VLOOKUP(EDATE('Projektkostenkalkulation EP'!$B$8,9)+BI$9,Datenquellen!$F$7:$H$45,3,FALSE))="X"
                                    ),
                          "X",
                          ""
                          ),
               "X"
            )</f>
        <v/>
      </c>
      <c r="BK113" s="232" t="str">
        <f xml:space="preserve"> IF(TEXT((EDATE('Projektkostenkalkulation EP'!$B$8,9)+BJ$9),"MM")=TEXT((EDATE('Projektkostenkalkulation EP'!$B$8,9)+(BJ$9-1)),"MM"),
             IF(
                        OR(
                                    TEXT((EDATE('Projektkostenkalkulation EP'!$B$8,9)+BJ$9),"TTT") = "Sa",
                                    TEXT((EDATE('Projektkostenkalkulation EP'!$B$8,9)+BJ$9),"TTT") = "So",
                                    IF(ISNA(VLOOKUP(EDATE('Projektkostenkalkulation EP'!$B$8,9)+BJ$9,Datenquellen!$F$7:$H$45,3,FALSE))," ",VLOOKUP(EDATE('Projektkostenkalkulation EP'!$B$8,9)+BJ$9,Datenquellen!$F$7:$H$45,3,FALSE))="X"
                                    ),
                          "X",
                          ""
                          ),
               "X"
            )</f>
        <v/>
      </c>
      <c r="BL113" s="232" t="str">
        <f xml:space="preserve"> IF(TEXT((EDATE('Projektkostenkalkulation EP'!$B$8,9)+BK$9),"MM")=TEXT((EDATE('Projektkostenkalkulation EP'!$B$8,9)+(BK$9-1)),"MM"),
             IF(
                        OR(
                                    TEXT((EDATE('Projektkostenkalkulation EP'!$B$8,9)+BK$9),"TTT") = "Sa",
                                    TEXT((EDATE('Projektkostenkalkulation EP'!$B$8,9)+BK$9),"TTT") = "So",
                                    IF(ISNA(VLOOKUP(EDATE('Projektkostenkalkulation EP'!$B$8,9)+BK$9,Datenquellen!$F$7:$H$45,3,FALSE))," ",VLOOKUP(EDATE('Projektkostenkalkulation EP'!$B$8,9)+BK$9,Datenquellen!$F$7:$H$45,3,FALSE))="X"
                                    ),
                          "X",
                          ""
                          ),
               "X"
            )</f>
        <v>X</v>
      </c>
      <c r="BM113" s="232" t="str">
        <f xml:space="preserve"> IF(TEXT((EDATE('Projektkostenkalkulation EP'!$B$8,9)+BL$9),"MM")=TEXT((EDATE('Projektkostenkalkulation EP'!$B$8,9)+(BL$9-1)),"MM"),
             IF(
                        OR(
                                    TEXT((EDATE('Projektkostenkalkulation EP'!$B$8,9)+BL$9),"TTT") = "Sa",
                                    TEXT((EDATE('Projektkostenkalkulation EP'!$B$8,9)+BL$9),"TTT") = "So",
                                    IF(ISNA(VLOOKUP(EDATE('Projektkostenkalkulation EP'!$B$8,9)+BL$9,Datenquellen!$F$7:$H$45,3,FALSE))," ",VLOOKUP(EDATE('Projektkostenkalkulation EP'!$B$8,9)+BL$9,Datenquellen!$F$7:$H$45,3,FALSE))="X"
                                    ),
                          "X",
                          ""
                          ),
               "X"
            )</f>
        <v>X</v>
      </c>
      <c r="BN113" s="232" t="str">
        <f xml:space="preserve"> IF(TEXT((EDATE('Projektkostenkalkulation EP'!$B$8,9)+BM$9),"MM")=TEXT((EDATE('Projektkostenkalkulation EP'!$B$8,9)+(BM$9-1)),"MM"),
             IF(
                        OR(
                                    TEXT((EDATE('Projektkostenkalkulation EP'!$B$8,9)+BM$9),"TTT") = "Sa",
                                    TEXT((EDATE('Projektkostenkalkulation EP'!$B$8,9)+BM$9),"TTT") = "So",
                                    IF(ISNA(VLOOKUP(EDATE('Projektkostenkalkulation EP'!$B$8,9)+BM$9,Datenquellen!$F$7:$H$45,3,FALSE))," ",VLOOKUP(EDATE('Projektkostenkalkulation EP'!$B$8,9)+BM$9,Datenquellen!$F$7:$H$45,3,FALSE))="X"
                                    ),
                          "X",
                          ""
                          ),
               "X"
            )</f>
        <v/>
      </c>
      <c r="BO113" s="232" t="str">
        <f xml:space="preserve"> IF(TEXT((EDATE('Projektkostenkalkulation EP'!$B$8,9)+BN$9),"MM")=TEXT((EDATE('Projektkostenkalkulation EP'!$B$8,9)+(BN$9-1)),"MM"),
             IF(
                        OR(
                                    TEXT((EDATE('Projektkostenkalkulation EP'!$B$8,9)+BN$9),"TTT") = "Sa",
                                    TEXT((EDATE('Projektkostenkalkulation EP'!$B$8,9)+BN$9),"TTT") = "So",
                                    IF(ISNA(VLOOKUP(EDATE('Projektkostenkalkulation EP'!$B$8,9)+BN$9,Datenquellen!$F$7:$H$45,3,FALSE))," ",VLOOKUP(EDATE('Projektkostenkalkulation EP'!$B$8,9)+BN$9,Datenquellen!$F$7:$H$45,3,FALSE))="X"
                                    ),
                          "X",
                          ""
                          ),
               "X"
            )</f>
        <v/>
      </c>
      <c r="BP113" s="232" t="str">
        <f xml:space="preserve"> IF(TEXT((EDATE('Projektkostenkalkulation EP'!$B$8,9)+BO$9),"MM")=TEXT((EDATE('Projektkostenkalkulation EP'!$B$8,9)+(BO$9-1)),"MM"),
             IF(
                        OR(
                                    TEXT((EDATE('Projektkostenkalkulation EP'!$B$8,9)+BO$9),"TTT") = "Sa",
                                    TEXT((EDATE('Projektkostenkalkulation EP'!$B$8,9)+BO$9),"TTT") = "So",
                                    IF(ISNA(VLOOKUP(EDATE('Projektkostenkalkulation EP'!$B$8,9)+BO$9,Datenquellen!$F$7:$H$45,3,FALSE))," ",VLOOKUP(EDATE('Projektkostenkalkulation EP'!$B$8,9)+BO$9,Datenquellen!$F$7:$H$45,3,FALSE))="X"
                                    ),
                          "X",
                          ""
                          ),
               "X"
            )</f>
        <v/>
      </c>
      <c r="BQ113" s="233" t="str">
        <f xml:space="preserve"> IF(TEXT((EDATE('Projektkostenkalkulation EP'!$B$8,9)+BP$9),"MM")=TEXT((EDATE('Projektkostenkalkulation EP'!$B$8,9)+(BP$9-1)),"MM"),
             IF(
                        OR(
                                    TEXT((EDATE('Projektkostenkalkulation EP'!$B$8,9)+BP$9),"TTT") = "Sa",
                                    TEXT((EDATE('Projektkostenkalkulation EP'!$B$8,9)+BP$9),"TTT") = "So",
                                    IF(ISNA(VLOOKUP(EDATE('Projektkostenkalkulation EP'!$B$8,9)+BP$9,Datenquellen!$F$7:$H$45,3,FALSE))," ",VLOOKUP(EDATE('Projektkostenkalkulation EP'!$B$8,9)+BP$9,Datenquellen!$F$7:$H$45,3,FALSE))="X"
                                    ),
                          "X",
                          ""
                          ),
               "X"
            )</f>
        <v/>
      </c>
      <c r="BR113" s="234"/>
      <c r="BS113" s="235"/>
      <c r="BT113" s="476"/>
      <c r="BU113" s="473"/>
      <c r="BV113" s="231"/>
      <c r="BW113" s="232" t="str">
        <f>IF(
            OR(
                     TEXT(EDATE('Projektkostenkalkulation EP'!$B$8,9),"TTT") = "Sa",
                     TEXT(EDATE('Projektkostenkalkulation EP'!$B$8,9),"TTT") = "So",
                     IF(ISNA(VLOOKUP(EDATE('Projektkostenkalkulation EP'!$B$8,9),Datenquellen!$F$7:$H$45,3,FALSE))," ",VLOOKUP(EDATE('Projektkostenkalkulation EP'!$B$8,9),Datenquellen!$F$7:$H$45,3,FALSE))="X"
                            ),
                    "X",
                    ""
            )</f>
        <v/>
      </c>
      <c r="BX113" s="232" t="str">
        <f xml:space="preserve"> IF(TEXT((EDATE('Projektkostenkalkulation EP'!$B$8,9)+BW$9),"MM")=TEXT((EDATE('Projektkostenkalkulation EP'!$B$8,9)+(BW$9-1)),"MM"),
             IF(
                        OR(
                                    TEXT((EDATE('Projektkostenkalkulation EP'!$B$8,9)+BW$9),"TTT") = "Sa",
                                    TEXT((EDATE('Projektkostenkalkulation EP'!$B$8,9)+BW$9),"TTT") = "So",
                                    IF(ISNA(VLOOKUP(EDATE('Projektkostenkalkulation EP'!$B$8,9)+BW$9,Datenquellen!$F$7:$H$45,3,FALSE))," ",VLOOKUP(EDATE('Projektkostenkalkulation EP'!$B$8,9)+BW$9,Datenquellen!$F$7:$H$45,3,FALSE))="X"
                                    ),
                          "X",
                          ""
                          ),
               "X"
            )</f>
        <v/>
      </c>
      <c r="BY113" s="232" t="str">
        <f xml:space="preserve"> IF(TEXT((EDATE('Projektkostenkalkulation EP'!$B$8,9)+BX$9),"MM")=TEXT((EDATE('Projektkostenkalkulation EP'!$B$8,9)+(BX$9-1)),"MM"),
             IF(
                        OR(
                                    TEXT((EDATE('Projektkostenkalkulation EP'!$B$8,9)+BX$9),"TTT") = "Sa",
                                    TEXT((EDATE('Projektkostenkalkulation EP'!$B$8,9)+BX$9),"TTT") = "So",
                                    IF(ISNA(VLOOKUP(EDATE('Projektkostenkalkulation EP'!$B$8,9)+BX$9,Datenquellen!$F$7:$H$45,3,FALSE))," ",VLOOKUP(EDATE('Projektkostenkalkulation EP'!$B$8,9)+BX$9,Datenquellen!$F$7:$H$45,3,FALSE))="X"
                                    ),
                          "X",
                          ""
                          ),
               "X"
            )</f>
        <v>X</v>
      </c>
      <c r="BZ113" s="232" t="str">
        <f xml:space="preserve"> IF(TEXT((EDATE('Projektkostenkalkulation EP'!$B$8,9)+BY$9),"MM")=TEXT((EDATE('Projektkostenkalkulation EP'!$B$8,9)+(BY$9-1)),"MM"),
             IF(
                        OR(
                                    TEXT((EDATE('Projektkostenkalkulation EP'!$B$8,9)+BY$9),"TTT") = "Sa",
                                    TEXT((EDATE('Projektkostenkalkulation EP'!$B$8,9)+BY$9),"TTT") = "So",
                                    IF(ISNA(VLOOKUP(EDATE('Projektkostenkalkulation EP'!$B$8,9)+BY$9,Datenquellen!$F$7:$H$45,3,FALSE))," ",VLOOKUP(EDATE('Projektkostenkalkulation EP'!$B$8,9)+BY$9,Datenquellen!$F$7:$H$45,3,FALSE))="X"
                                    ),
                          "X",
                          ""
                          ),
               "X"
            )</f>
        <v/>
      </c>
      <c r="CA113" s="232" t="str">
        <f xml:space="preserve"> IF(TEXT((EDATE('Projektkostenkalkulation EP'!$B$8,9)+BZ$9),"MM")=TEXT((EDATE('Projektkostenkalkulation EP'!$B$8,9)+(BZ$9-1)),"MM"),
             IF(
                        OR(
                                    TEXT((EDATE('Projektkostenkalkulation EP'!$B$8,9)+BZ$9),"TTT") = "Sa",
                                    TEXT((EDATE('Projektkostenkalkulation EP'!$B$8,9)+BZ$9),"TTT") = "So",
                                    IF(ISNA(VLOOKUP(EDATE('Projektkostenkalkulation EP'!$B$8,9)+BZ$9,Datenquellen!$F$7:$H$45,3,FALSE))," ",VLOOKUP(EDATE('Projektkostenkalkulation EP'!$B$8,9)+BZ$9,Datenquellen!$F$7:$H$45,3,FALSE))="X"
                                    ),
                          "X",
                          ""
                          ),
               "X"
            )</f>
        <v>X</v>
      </c>
      <c r="CB113" s="232" t="str">
        <f xml:space="preserve"> IF(TEXT((EDATE('Projektkostenkalkulation EP'!$B$8,9)+CA$9),"MM")=TEXT((EDATE('Projektkostenkalkulation EP'!$B$8,9)+(CA$9-1)),"MM"),
             IF(
                        OR(
                                    TEXT((EDATE('Projektkostenkalkulation EP'!$B$8,9)+CA$9),"TTT") = "Sa",
                                    TEXT((EDATE('Projektkostenkalkulation EP'!$B$8,9)+CA$9),"TTT") = "So",
                                    IF(ISNA(VLOOKUP(EDATE('Projektkostenkalkulation EP'!$B$8,9)+CA$9,Datenquellen!$F$7:$H$45,3,FALSE))," ",VLOOKUP(EDATE('Projektkostenkalkulation EP'!$B$8,9)+CA$9,Datenquellen!$F$7:$H$45,3,FALSE))="X"
                                    ),
                          "X",
                          ""
                          ),
               "X"
            )</f>
        <v>X</v>
      </c>
      <c r="CC113" s="232" t="str">
        <f xml:space="preserve"> IF(TEXT((EDATE('Projektkostenkalkulation EP'!$B$8,9)+CB$9),"MM")=TEXT((EDATE('Projektkostenkalkulation EP'!$B$8,9)+(CB$9-1)),"MM"),
             IF(
                        OR(
                                    TEXT((EDATE('Projektkostenkalkulation EP'!$B$8,9)+CB$9),"TTT") = "Sa",
                                    TEXT((EDATE('Projektkostenkalkulation EP'!$B$8,9)+CB$9),"TTT") = "So",
                                    IF(ISNA(VLOOKUP(EDATE('Projektkostenkalkulation EP'!$B$8,9)+CB$9,Datenquellen!$F$7:$H$45,3,FALSE))," ",VLOOKUP(EDATE('Projektkostenkalkulation EP'!$B$8,9)+CB$9,Datenquellen!$F$7:$H$45,3,FALSE))="X"
                                    ),
                          "X",
                          ""
                          ),
               "X"
            )</f>
        <v/>
      </c>
      <c r="CD113" s="232" t="str">
        <f xml:space="preserve"> IF(TEXT((EDATE('Projektkostenkalkulation EP'!$B$8,9)+CC$9),"MM")=TEXT((EDATE('Projektkostenkalkulation EP'!$B$8,9)+(CC$9-1)),"MM"),
             IF(
                        OR(
                                    TEXT((EDATE('Projektkostenkalkulation EP'!$B$8,9)+CC$9),"TTT") = "Sa",
                                    TEXT((EDATE('Projektkostenkalkulation EP'!$B$8,9)+CC$9),"TTT") = "So",
                                    IF(ISNA(VLOOKUP(EDATE('Projektkostenkalkulation EP'!$B$8,9)+CC$9,Datenquellen!$F$7:$H$45,3,FALSE))," ",VLOOKUP(EDATE('Projektkostenkalkulation EP'!$B$8,9)+CC$9,Datenquellen!$F$7:$H$45,3,FALSE))="X"
                                    ),
                          "X",
                          ""
                          ),
               "X"
            )</f>
        <v/>
      </c>
      <c r="CE113" s="232" t="str">
        <f xml:space="preserve"> IF(TEXT((EDATE('Projektkostenkalkulation EP'!$B$8,9)+CD$9),"MM")=TEXT((EDATE('Projektkostenkalkulation EP'!$B$8,9)+(CD$9-1)),"MM"),
             IF(
                        OR(
                                    TEXT((EDATE('Projektkostenkalkulation EP'!$B$8,9)+CD$9),"TTT") = "Sa",
                                    TEXT((EDATE('Projektkostenkalkulation EP'!$B$8,9)+CD$9),"TTT") = "So",
                                    IF(ISNA(VLOOKUP(EDATE('Projektkostenkalkulation EP'!$B$8,9)+CD$9,Datenquellen!$F$7:$H$45,3,FALSE))," ",VLOOKUP(EDATE('Projektkostenkalkulation EP'!$B$8,9)+CD$9,Datenquellen!$F$7:$H$45,3,FALSE))="X"
                                    ),
                          "X",
                          ""
                          ),
               "X"
            )</f>
        <v/>
      </c>
      <c r="CF113" s="232" t="str">
        <f xml:space="preserve"> IF(TEXT((EDATE('Projektkostenkalkulation EP'!$B$8,9)+CE$9),"MM")=TEXT((EDATE('Projektkostenkalkulation EP'!$B$8,9)+(CE$9-1)),"MM"),
             IF(
                        OR(
                                    TEXT((EDATE('Projektkostenkalkulation EP'!$B$8,9)+CE$9),"TTT") = "Sa",
                                    TEXT((EDATE('Projektkostenkalkulation EP'!$B$8,9)+CE$9),"TTT") = "So",
                                    IF(ISNA(VLOOKUP(EDATE('Projektkostenkalkulation EP'!$B$8,9)+CE$9,Datenquellen!$F$7:$H$45,3,FALSE))," ",VLOOKUP(EDATE('Projektkostenkalkulation EP'!$B$8,9)+CE$9,Datenquellen!$F$7:$H$45,3,FALSE))="X"
                                    ),
                          "X",
                          ""
                          ),
               "X"
            )</f>
        <v/>
      </c>
      <c r="CG113" s="232" t="str">
        <f xml:space="preserve"> IF(TEXT((EDATE('Projektkostenkalkulation EP'!$B$8,9)+CF$9),"MM")=TEXT((EDATE('Projektkostenkalkulation EP'!$B$8,9)+(CF$9-1)),"MM"),
             IF(
                        OR(
                                    TEXT((EDATE('Projektkostenkalkulation EP'!$B$8,9)+CF$9),"TTT") = "Sa",
                                    TEXT((EDATE('Projektkostenkalkulation EP'!$B$8,9)+CF$9),"TTT") = "So",
                                    IF(ISNA(VLOOKUP(EDATE('Projektkostenkalkulation EP'!$B$8,9)+CF$9,Datenquellen!$F$7:$H$45,3,FALSE))," ",VLOOKUP(EDATE('Projektkostenkalkulation EP'!$B$8,9)+CF$9,Datenquellen!$F$7:$H$45,3,FALSE))="X"
                                    ),
                          "X",
                          ""
                          ),
               "X"
            )</f>
        <v/>
      </c>
      <c r="CH113" s="232" t="str">
        <f xml:space="preserve"> IF(TEXT((EDATE('Projektkostenkalkulation EP'!$B$8,9)+CG$9),"MM")=TEXT((EDATE('Projektkostenkalkulation EP'!$B$8,9)+(CG$9-1)),"MM"),
             IF(
                        OR(
                                    TEXT((EDATE('Projektkostenkalkulation EP'!$B$8,9)+CG$9),"TTT") = "Sa",
                                    TEXT((EDATE('Projektkostenkalkulation EP'!$B$8,9)+CG$9),"TTT") = "So",
                                    IF(ISNA(VLOOKUP(EDATE('Projektkostenkalkulation EP'!$B$8,9)+CG$9,Datenquellen!$F$7:$H$45,3,FALSE))," ",VLOOKUP(EDATE('Projektkostenkalkulation EP'!$B$8,9)+CG$9,Datenquellen!$F$7:$H$45,3,FALSE))="X"
                                    ),
                          "X",
                          ""
                          ),
               "X"
            )</f>
        <v>X</v>
      </c>
      <c r="CI113" s="232" t="str">
        <f xml:space="preserve"> IF(TEXT((EDATE('Projektkostenkalkulation EP'!$B$8,9)+CH$9),"MM")=TEXT((EDATE('Projektkostenkalkulation EP'!$B$8,9)+(CH$9-1)),"MM"),
             IF(
                        OR(
                                    TEXT((EDATE('Projektkostenkalkulation EP'!$B$8,9)+CH$9),"TTT") = "Sa",
                                    TEXT((EDATE('Projektkostenkalkulation EP'!$B$8,9)+CH$9),"TTT") = "So",
                                    IF(ISNA(VLOOKUP(EDATE('Projektkostenkalkulation EP'!$B$8,9)+CH$9,Datenquellen!$F$7:$H$45,3,FALSE))," ",VLOOKUP(EDATE('Projektkostenkalkulation EP'!$B$8,9)+CH$9,Datenquellen!$F$7:$H$45,3,FALSE))="X"
                                    ),
                          "X",
                          ""
                          ),
               "X"
            )</f>
        <v>X</v>
      </c>
      <c r="CJ113" s="232" t="str">
        <f xml:space="preserve"> IF(TEXT((EDATE('Projektkostenkalkulation EP'!$B$8,9)+CI$9),"MM")=TEXT((EDATE('Projektkostenkalkulation EP'!$B$8,9)+(CI$9-1)),"MM"),
             IF(
                        OR(
                                    TEXT((EDATE('Projektkostenkalkulation EP'!$B$8,9)+CI$9),"TTT") = "Sa",
                                    TEXT((EDATE('Projektkostenkalkulation EP'!$B$8,9)+CI$9),"TTT") = "So",
                                    IF(ISNA(VLOOKUP(EDATE('Projektkostenkalkulation EP'!$B$8,9)+CI$9,Datenquellen!$F$7:$H$45,3,FALSE))," ",VLOOKUP(EDATE('Projektkostenkalkulation EP'!$B$8,9)+CI$9,Datenquellen!$F$7:$H$45,3,FALSE))="X"
                                    ),
                          "X",
                          ""
                          ),
               "X"
            )</f>
        <v/>
      </c>
      <c r="CK113" s="232" t="str">
        <f xml:space="preserve"> IF(TEXT((EDATE('Projektkostenkalkulation EP'!$B$8,9)+CJ$9),"MM")=TEXT((EDATE('Projektkostenkalkulation EP'!$B$8,9)+(CJ$9-1)),"MM"),
             IF(
                        OR(
                                    TEXT((EDATE('Projektkostenkalkulation EP'!$B$8,9)+CJ$9),"TTT") = "Sa",
                                    TEXT((EDATE('Projektkostenkalkulation EP'!$B$8,9)+CJ$9),"TTT") = "So",
                                    IF(ISNA(VLOOKUP(EDATE('Projektkostenkalkulation EP'!$B$8,9)+CJ$9,Datenquellen!$F$7:$H$45,3,FALSE))," ",VLOOKUP(EDATE('Projektkostenkalkulation EP'!$B$8,9)+CJ$9,Datenquellen!$F$7:$H$45,3,FALSE))="X"
                                    ),
                          "X",
                          ""
                          ),
               "X"
            )</f>
        <v/>
      </c>
      <c r="CL113" s="232" t="str">
        <f xml:space="preserve"> IF(TEXT((EDATE('Projektkostenkalkulation EP'!$B$8,9)+CK$9),"MM")=TEXT((EDATE('Projektkostenkalkulation EP'!$B$8,9)+(CK$9-1)),"MM"),
             IF(
                        OR(
                                    TEXT((EDATE('Projektkostenkalkulation EP'!$B$8,9)+CK$9),"TTT") = "Sa",
                                    TEXT((EDATE('Projektkostenkalkulation EP'!$B$8,9)+CK$9),"TTT") = "So",
                                    IF(ISNA(VLOOKUP(EDATE('Projektkostenkalkulation EP'!$B$8,9)+CK$9,Datenquellen!$F$7:$H$45,3,FALSE))," ",VLOOKUP(EDATE('Projektkostenkalkulation EP'!$B$8,9)+CK$9,Datenquellen!$F$7:$H$45,3,FALSE))="X"
                                    ),
                          "X",
                          ""
                          ),
               "X"
            )</f>
        <v/>
      </c>
      <c r="CM113" s="232" t="str">
        <f xml:space="preserve"> IF(TEXT((EDATE('Projektkostenkalkulation EP'!$B$8,9)+CL$9),"MM")=TEXT((EDATE('Projektkostenkalkulation EP'!$B$8,9)+(CL$9-1)),"MM"),
             IF(
                        OR(
                                    TEXT((EDATE('Projektkostenkalkulation EP'!$B$8,9)+CL$9),"TTT") = "Sa",
                                    TEXT((EDATE('Projektkostenkalkulation EP'!$B$8,9)+CL$9),"TTT") = "So",
                                    IF(ISNA(VLOOKUP(EDATE('Projektkostenkalkulation EP'!$B$8,9)+CL$9,Datenquellen!$F$7:$H$45,3,FALSE))," ",VLOOKUP(EDATE('Projektkostenkalkulation EP'!$B$8,9)+CL$9,Datenquellen!$F$7:$H$45,3,FALSE))="X"
                                    ),
                          "X",
                          ""
                          ),
               "X"
            )</f>
        <v/>
      </c>
      <c r="CN113" s="232" t="str">
        <f xml:space="preserve"> IF(TEXT((EDATE('Projektkostenkalkulation EP'!$B$8,9)+CM$9),"MM")=TEXT((EDATE('Projektkostenkalkulation EP'!$B$8,9)+(CM$9-1)),"MM"),
             IF(
                        OR(
                                    TEXT((EDATE('Projektkostenkalkulation EP'!$B$8,9)+CM$9),"TTT") = "Sa",
                                    TEXT((EDATE('Projektkostenkalkulation EP'!$B$8,9)+CM$9),"TTT") = "So",
                                    IF(ISNA(VLOOKUP(EDATE('Projektkostenkalkulation EP'!$B$8,9)+CM$9,Datenquellen!$F$7:$H$45,3,FALSE))," ",VLOOKUP(EDATE('Projektkostenkalkulation EP'!$B$8,9)+CM$9,Datenquellen!$F$7:$H$45,3,FALSE))="X"
                                    ),
                          "X",
                          ""
                          ),
               "X"
            )</f>
        <v/>
      </c>
      <c r="CO113" s="232" t="str">
        <f xml:space="preserve"> IF(TEXT((EDATE('Projektkostenkalkulation EP'!$B$8,9)+CN$9),"MM")=TEXT((EDATE('Projektkostenkalkulation EP'!$B$8,9)+(CN$9-1)),"MM"),
             IF(
                        OR(
                                    TEXT((EDATE('Projektkostenkalkulation EP'!$B$8,9)+CN$9),"TTT") = "Sa",
                                    TEXT((EDATE('Projektkostenkalkulation EP'!$B$8,9)+CN$9),"TTT") = "So",
                                    IF(ISNA(VLOOKUP(EDATE('Projektkostenkalkulation EP'!$B$8,9)+CN$9,Datenquellen!$F$7:$H$45,3,FALSE))," ",VLOOKUP(EDATE('Projektkostenkalkulation EP'!$B$8,9)+CN$9,Datenquellen!$F$7:$H$45,3,FALSE))="X"
                                    ),
                          "X",
                          ""
                          ),
               "X"
            )</f>
        <v>X</v>
      </c>
      <c r="CP113" s="232" t="str">
        <f xml:space="preserve"> IF(TEXT((EDATE('Projektkostenkalkulation EP'!$B$8,9)+CO$9),"MM")=TEXT((EDATE('Projektkostenkalkulation EP'!$B$8,9)+(CO$9-1)),"MM"),
             IF(
                        OR(
                                    TEXT((EDATE('Projektkostenkalkulation EP'!$B$8,9)+CO$9),"TTT") = "Sa",
                                    TEXT((EDATE('Projektkostenkalkulation EP'!$B$8,9)+CO$9),"TTT") = "So",
                                    IF(ISNA(VLOOKUP(EDATE('Projektkostenkalkulation EP'!$B$8,9)+CO$9,Datenquellen!$F$7:$H$45,3,FALSE))," ",VLOOKUP(EDATE('Projektkostenkalkulation EP'!$B$8,9)+CO$9,Datenquellen!$F$7:$H$45,3,FALSE))="X"
                                    ),
                          "X",
                          ""
                          ),
               "X"
            )</f>
        <v>X</v>
      </c>
      <c r="CQ113" s="232" t="str">
        <f xml:space="preserve"> IF(TEXT((EDATE('Projektkostenkalkulation EP'!$B$8,9)+CP$9),"MM")=TEXT((EDATE('Projektkostenkalkulation EP'!$B$8,9)+(CP$9-1)),"MM"),
             IF(
                        OR(
                                    TEXT((EDATE('Projektkostenkalkulation EP'!$B$8,9)+CP$9),"TTT") = "Sa",
                                    TEXT((EDATE('Projektkostenkalkulation EP'!$B$8,9)+CP$9),"TTT") = "So",
                                    IF(ISNA(VLOOKUP(EDATE('Projektkostenkalkulation EP'!$B$8,9)+CP$9,Datenquellen!$F$7:$H$45,3,FALSE))," ",VLOOKUP(EDATE('Projektkostenkalkulation EP'!$B$8,9)+CP$9,Datenquellen!$F$7:$H$45,3,FALSE))="X"
                                    ),
                          "X",
                          ""
                          ),
               "X"
            )</f>
        <v/>
      </c>
      <c r="CR113" s="232" t="str">
        <f xml:space="preserve"> IF(TEXT((EDATE('Projektkostenkalkulation EP'!$B$8,9)+CQ$9),"MM")=TEXT((EDATE('Projektkostenkalkulation EP'!$B$8,9)+(CQ$9-1)),"MM"),
             IF(
                        OR(
                                    TEXT((EDATE('Projektkostenkalkulation EP'!$B$8,9)+CQ$9),"TTT") = "Sa",
                                    TEXT((EDATE('Projektkostenkalkulation EP'!$B$8,9)+CQ$9),"TTT") = "So",
                                    IF(ISNA(VLOOKUP(EDATE('Projektkostenkalkulation EP'!$B$8,9)+CQ$9,Datenquellen!$F$7:$H$45,3,FALSE))," ",VLOOKUP(EDATE('Projektkostenkalkulation EP'!$B$8,9)+CQ$9,Datenquellen!$F$7:$H$45,3,FALSE))="X"
                                    ),
                          "X",
                          ""
                          ),
               "X"
            )</f>
        <v/>
      </c>
      <c r="CS113" s="232" t="str">
        <f xml:space="preserve"> IF(TEXT((EDATE('Projektkostenkalkulation EP'!$B$8,9)+CR$9),"MM")=TEXT((EDATE('Projektkostenkalkulation EP'!$B$8,9)+(CR$9-1)),"MM"),
             IF(
                        OR(
                                    TEXT((EDATE('Projektkostenkalkulation EP'!$B$8,9)+CR$9),"TTT") = "Sa",
                                    TEXT((EDATE('Projektkostenkalkulation EP'!$B$8,9)+CR$9),"TTT") = "So",
                                    IF(ISNA(VLOOKUP(EDATE('Projektkostenkalkulation EP'!$B$8,9)+CR$9,Datenquellen!$F$7:$H$45,3,FALSE))," ",VLOOKUP(EDATE('Projektkostenkalkulation EP'!$B$8,9)+CR$9,Datenquellen!$F$7:$H$45,3,FALSE))="X"
                                    ),
                          "X",
                          ""
                          ),
               "X"
            )</f>
        <v/>
      </c>
      <c r="CT113" s="232" t="str">
        <f xml:space="preserve"> IF(TEXT((EDATE('Projektkostenkalkulation EP'!$B$8,9)+CS$9),"MM")=TEXT((EDATE('Projektkostenkalkulation EP'!$B$8,9)+(CS$9-1)),"MM"),
             IF(
                        OR(
                                    TEXT((EDATE('Projektkostenkalkulation EP'!$B$8,9)+CS$9),"TTT") = "Sa",
                                    TEXT((EDATE('Projektkostenkalkulation EP'!$B$8,9)+CS$9),"TTT") = "So",
                                    IF(ISNA(VLOOKUP(EDATE('Projektkostenkalkulation EP'!$B$8,9)+CS$9,Datenquellen!$F$7:$H$45,3,FALSE))," ",VLOOKUP(EDATE('Projektkostenkalkulation EP'!$B$8,9)+CS$9,Datenquellen!$F$7:$H$45,3,FALSE))="X"
                                    ),
                          "X",
                          ""
                          ),
               "X"
            )</f>
        <v/>
      </c>
      <c r="CU113" s="232" t="str">
        <f xml:space="preserve"> IF(TEXT((EDATE('Projektkostenkalkulation EP'!$B$8,9)+CT$9),"MM")=TEXT((EDATE('Projektkostenkalkulation EP'!$B$8,9)+(CT$9-1)),"MM"),
             IF(
                        OR(
                                    TEXT((EDATE('Projektkostenkalkulation EP'!$B$8,9)+CT$9),"TTT") = "Sa",
                                    TEXT((EDATE('Projektkostenkalkulation EP'!$B$8,9)+CT$9),"TTT") = "So",
                                    IF(ISNA(VLOOKUP(EDATE('Projektkostenkalkulation EP'!$B$8,9)+CT$9,Datenquellen!$F$7:$H$45,3,FALSE))," ",VLOOKUP(EDATE('Projektkostenkalkulation EP'!$B$8,9)+CT$9,Datenquellen!$F$7:$H$45,3,FALSE))="X"
                                    ),
                          "X",
                          ""
                          ),
               "X"
            )</f>
        <v/>
      </c>
      <c r="CV113" s="232" t="str">
        <f xml:space="preserve"> IF(TEXT((EDATE('Projektkostenkalkulation EP'!$B$8,9)+CU$9),"MM")=TEXT((EDATE('Projektkostenkalkulation EP'!$B$8,9)+(CU$9-1)),"MM"),
             IF(
                        OR(
                                    TEXT((EDATE('Projektkostenkalkulation EP'!$B$8,9)+CU$9),"TTT") = "Sa",
                                    TEXT((EDATE('Projektkostenkalkulation EP'!$B$8,9)+CU$9),"TTT") = "So",
                                    IF(ISNA(VLOOKUP(EDATE('Projektkostenkalkulation EP'!$B$8,9)+CU$9,Datenquellen!$F$7:$H$45,3,FALSE))," ",VLOOKUP(EDATE('Projektkostenkalkulation EP'!$B$8,9)+CU$9,Datenquellen!$F$7:$H$45,3,FALSE))="X"
                                    ),
                          "X",
                          ""
                          ),
               "X"
            )</f>
        <v>X</v>
      </c>
      <c r="CW113" s="232" t="str">
        <f xml:space="preserve"> IF(TEXT((EDATE('Projektkostenkalkulation EP'!$B$8,9)+CV$9),"MM")=TEXT((EDATE('Projektkostenkalkulation EP'!$B$8,9)+(CV$9-1)),"MM"),
             IF(
                        OR(
                                    TEXT((EDATE('Projektkostenkalkulation EP'!$B$8,9)+CV$9),"TTT") = "Sa",
                                    TEXT((EDATE('Projektkostenkalkulation EP'!$B$8,9)+CV$9),"TTT") = "So",
                                    IF(ISNA(VLOOKUP(EDATE('Projektkostenkalkulation EP'!$B$8,9)+CV$9,Datenquellen!$F$7:$H$45,3,FALSE))," ",VLOOKUP(EDATE('Projektkostenkalkulation EP'!$B$8,9)+CV$9,Datenquellen!$F$7:$H$45,3,FALSE))="X"
                                    ),
                          "X",
                          ""
                          ),
               "X"
            )</f>
        <v>X</v>
      </c>
      <c r="CX113" s="232" t="str">
        <f xml:space="preserve"> IF(TEXT((EDATE('Projektkostenkalkulation EP'!$B$8,9)+CW$9),"MM")=TEXT((EDATE('Projektkostenkalkulation EP'!$B$8,9)+(CW$9-1)),"MM"),
             IF(
                        OR(
                                    TEXT((EDATE('Projektkostenkalkulation EP'!$B$8,9)+CW$9),"TTT") = "Sa",
                                    TEXT((EDATE('Projektkostenkalkulation EP'!$B$8,9)+CW$9),"TTT") = "So",
                                    IF(ISNA(VLOOKUP(EDATE('Projektkostenkalkulation EP'!$B$8,9)+CW$9,Datenquellen!$F$7:$H$45,3,FALSE))," ",VLOOKUP(EDATE('Projektkostenkalkulation EP'!$B$8,9)+CW$9,Datenquellen!$F$7:$H$45,3,FALSE))="X"
                                    ),
                          "X",
                          ""
                          ),
               "X"
            )</f>
        <v/>
      </c>
      <c r="CY113" s="232" t="str">
        <f xml:space="preserve"> IF(TEXT((EDATE('Projektkostenkalkulation EP'!$B$8,9)+CX$9),"MM")=TEXT((EDATE('Projektkostenkalkulation EP'!$B$8,9)+(CX$9-1)),"MM"),
             IF(
                        OR(
                                    TEXT((EDATE('Projektkostenkalkulation EP'!$B$8,9)+CX$9),"TTT") = "Sa",
                                    TEXT((EDATE('Projektkostenkalkulation EP'!$B$8,9)+CX$9),"TTT") = "So",
                                    IF(ISNA(VLOOKUP(EDATE('Projektkostenkalkulation EP'!$B$8,9)+CX$9,Datenquellen!$F$7:$H$45,3,FALSE))," ",VLOOKUP(EDATE('Projektkostenkalkulation EP'!$B$8,9)+CX$9,Datenquellen!$F$7:$H$45,3,FALSE))="X"
                                    ),
                          "X",
                          ""
                          ),
               "X"
            )</f>
        <v/>
      </c>
      <c r="CZ113" s="232" t="str">
        <f xml:space="preserve"> IF(TEXT((EDATE('Projektkostenkalkulation EP'!$B$8,9)+CY$9),"MM")=TEXT((EDATE('Projektkostenkalkulation EP'!$B$8,9)+(CY$9-1)),"MM"),
             IF(
                        OR(
                                    TEXT((EDATE('Projektkostenkalkulation EP'!$B$8,9)+CY$9),"TTT") = "Sa",
                                    TEXT((EDATE('Projektkostenkalkulation EP'!$B$8,9)+CY$9),"TTT") = "So",
                                    IF(ISNA(VLOOKUP(EDATE('Projektkostenkalkulation EP'!$B$8,9)+CY$9,Datenquellen!$F$7:$H$45,3,FALSE))," ",VLOOKUP(EDATE('Projektkostenkalkulation EP'!$B$8,9)+CY$9,Datenquellen!$F$7:$H$45,3,FALSE))="X"
                                    ),
                          "X",
                          ""
                          ),
               "X"
            )</f>
        <v/>
      </c>
      <c r="DA113" s="233" t="str">
        <f xml:space="preserve"> IF(TEXT((EDATE('Projektkostenkalkulation EP'!$B$8,9)+CZ$9),"MM")=TEXT((EDATE('Projektkostenkalkulation EP'!$B$8,9)+(CZ$9-1)),"MM"),
             IF(
                        OR(
                                    TEXT((EDATE('Projektkostenkalkulation EP'!$B$8,9)+CZ$9),"TTT") = "Sa",
                                    TEXT((EDATE('Projektkostenkalkulation EP'!$B$8,9)+CZ$9),"TTT") = "So",
                                    IF(ISNA(VLOOKUP(EDATE('Projektkostenkalkulation EP'!$B$8,9)+CZ$9,Datenquellen!$F$7:$H$45,3,FALSE))," ",VLOOKUP(EDATE('Projektkostenkalkulation EP'!$B$8,9)+CZ$9,Datenquellen!$F$7:$H$45,3,FALSE))="X"
                                    ),
                          "X",
                          ""
                          ),
               "X"
            )</f>
        <v/>
      </c>
      <c r="DB113" s="234"/>
      <c r="DC113" s="235"/>
      <c r="DD113" s="476"/>
      <c r="DE113" s="473"/>
      <c r="DF113" s="231"/>
      <c r="DG113" s="232" t="str">
        <f>IF(
            OR(
                     TEXT(EDATE('Projektkostenkalkulation EP'!$B$8,9),"TTT") = "Sa",
                     TEXT(EDATE('Projektkostenkalkulation EP'!$B$8,9),"TTT") = "So",
                     IF(ISNA(VLOOKUP(EDATE('Projektkostenkalkulation EP'!$B$8,9),Datenquellen!$F$7:$H$45,3,FALSE))," ",VLOOKUP(EDATE('Projektkostenkalkulation EP'!$B$8,9),Datenquellen!$F$7:$H$45,3,FALSE))="X"
                            ),
                    "X",
                    ""
            )</f>
        <v/>
      </c>
      <c r="DH113" s="232" t="str">
        <f xml:space="preserve"> IF(TEXT((EDATE('Projektkostenkalkulation EP'!$B$8,9)+DG$9),"MM")=TEXT((EDATE('Projektkostenkalkulation EP'!$B$8,9)+(DG$9-1)),"MM"),
             IF(
                        OR(
                                    TEXT((EDATE('Projektkostenkalkulation EP'!$B$8,9)+DG$9),"TTT") = "Sa",
                                    TEXT((EDATE('Projektkostenkalkulation EP'!$B$8,9)+DG$9),"TTT") = "So",
                                    IF(ISNA(VLOOKUP(EDATE('Projektkostenkalkulation EP'!$B$8,9)+DG$9,Datenquellen!$F$7:$H$45,3,FALSE))," ",VLOOKUP(EDATE('Projektkostenkalkulation EP'!$B$8,9)+DG$9,Datenquellen!$F$7:$H$45,3,FALSE))="X"
                                    ),
                          "X",
                          ""
                          ),
               "X"
            )</f>
        <v/>
      </c>
      <c r="DI113" s="232" t="str">
        <f xml:space="preserve"> IF(TEXT((EDATE('Projektkostenkalkulation EP'!$B$8,9)+DH$9),"MM")=TEXT((EDATE('Projektkostenkalkulation EP'!$B$8,9)+(DH$9-1)),"MM"),
             IF(
                        OR(
                                    TEXT((EDATE('Projektkostenkalkulation EP'!$B$8,9)+DH$9),"TTT") = "Sa",
                                    TEXT((EDATE('Projektkostenkalkulation EP'!$B$8,9)+DH$9),"TTT") = "So",
                                    IF(ISNA(VLOOKUP(EDATE('Projektkostenkalkulation EP'!$B$8,9)+DH$9,Datenquellen!$F$7:$H$45,3,FALSE))," ",VLOOKUP(EDATE('Projektkostenkalkulation EP'!$B$8,9)+DH$9,Datenquellen!$F$7:$H$45,3,FALSE))="X"
                                    ),
                          "X",
                          ""
                          ),
               "X"
            )</f>
        <v>X</v>
      </c>
      <c r="DJ113" s="232" t="str">
        <f xml:space="preserve"> IF(TEXT((EDATE('Projektkostenkalkulation EP'!$B$8,9)+DI$9),"MM")=TEXT((EDATE('Projektkostenkalkulation EP'!$B$8,9)+(DI$9-1)),"MM"),
             IF(
                        OR(
                                    TEXT((EDATE('Projektkostenkalkulation EP'!$B$8,9)+DI$9),"TTT") = "Sa",
                                    TEXT((EDATE('Projektkostenkalkulation EP'!$B$8,9)+DI$9),"TTT") = "So",
                                    IF(ISNA(VLOOKUP(EDATE('Projektkostenkalkulation EP'!$B$8,9)+DI$9,Datenquellen!$F$7:$H$45,3,FALSE))," ",VLOOKUP(EDATE('Projektkostenkalkulation EP'!$B$8,9)+DI$9,Datenquellen!$F$7:$H$45,3,FALSE))="X"
                                    ),
                          "X",
                          ""
                          ),
               "X"
            )</f>
        <v/>
      </c>
      <c r="DK113" s="232" t="str">
        <f xml:space="preserve"> IF(TEXT((EDATE('Projektkostenkalkulation EP'!$B$8,9)+DJ$9),"MM")=TEXT((EDATE('Projektkostenkalkulation EP'!$B$8,9)+(DJ$9-1)),"MM"),
             IF(
                        OR(
                                    TEXT((EDATE('Projektkostenkalkulation EP'!$B$8,9)+DJ$9),"TTT") = "Sa",
                                    TEXT((EDATE('Projektkostenkalkulation EP'!$B$8,9)+DJ$9),"TTT") = "So",
                                    IF(ISNA(VLOOKUP(EDATE('Projektkostenkalkulation EP'!$B$8,9)+DJ$9,Datenquellen!$F$7:$H$45,3,FALSE))," ",VLOOKUP(EDATE('Projektkostenkalkulation EP'!$B$8,9)+DJ$9,Datenquellen!$F$7:$H$45,3,FALSE))="X"
                                    ),
                          "X",
                          ""
                          ),
               "X"
            )</f>
        <v>X</v>
      </c>
      <c r="DL113" s="232" t="str">
        <f xml:space="preserve"> IF(TEXT((EDATE('Projektkostenkalkulation EP'!$B$8,9)+DK$9),"MM")=TEXT((EDATE('Projektkostenkalkulation EP'!$B$8,9)+(DK$9-1)),"MM"),
             IF(
                        OR(
                                    TEXT((EDATE('Projektkostenkalkulation EP'!$B$8,9)+DK$9),"TTT") = "Sa",
                                    TEXT((EDATE('Projektkostenkalkulation EP'!$B$8,9)+DK$9),"TTT") = "So",
                                    IF(ISNA(VLOOKUP(EDATE('Projektkostenkalkulation EP'!$B$8,9)+DK$9,Datenquellen!$F$7:$H$45,3,FALSE))," ",VLOOKUP(EDATE('Projektkostenkalkulation EP'!$B$8,9)+DK$9,Datenquellen!$F$7:$H$45,3,FALSE))="X"
                                    ),
                          "X",
                          ""
                          ),
               "X"
            )</f>
        <v>X</v>
      </c>
      <c r="DM113" s="232" t="str">
        <f xml:space="preserve"> IF(TEXT((EDATE('Projektkostenkalkulation EP'!$B$8,9)+DL$9),"MM")=TEXT((EDATE('Projektkostenkalkulation EP'!$B$8,9)+(DL$9-1)),"MM"),
             IF(
                        OR(
                                    TEXT((EDATE('Projektkostenkalkulation EP'!$B$8,9)+DL$9),"TTT") = "Sa",
                                    TEXT((EDATE('Projektkostenkalkulation EP'!$B$8,9)+DL$9),"TTT") = "So",
                                    IF(ISNA(VLOOKUP(EDATE('Projektkostenkalkulation EP'!$B$8,9)+DL$9,Datenquellen!$F$7:$H$45,3,FALSE))," ",VLOOKUP(EDATE('Projektkostenkalkulation EP'!$B$8,9)+DL$9,Datenquellen!$F$7:$H$45,3,FALSE))="X"
                                    ),
                          "X",
                          ""
                          ),
               "X"
            )</f>
        <v/>
      </c>
      <c r="DN113" s="232" t="str">
        <f xml:space="preserve"> IF(TEXT((EDATE('Projektkostenkalkulation EP'!$B$8,9)+DM$9),"MM")=TEXT((EDATE('Projektkostenkalkulation EP'!$B$8,9)+(DM$9-1)),"MM"),
             IF(
                        OR(
                                    TEXT((EDATE('Projektkostenkalkulation EP'!$B$8,9)+DM$9),"TTT") = "Sa",
                                    TEXT((EDATE('Projektkostenkalkulation EP'!$B$8,9)+DM$9),"TTT") = "So",
                                    IF(ISNA(VLOOKUP(EDATE('Projektkostenkalkulation EP'!$B$8,9)+DM$9,Datenquellen!$F$7:$H$45,3,FALSE))," ",VLOOKUP(EDATE('Projektkostenkalkulation EP'!$B$8,9)+DM$9,Datenquellen!$F$7:$H$45,3,FALSE))="X"
                                    ),
                          "X",
                          ""
                          ),
               "X"
            )</f>
        <v/>
      </c>
      <c r="DO113" s="232" t="str">
        <f xml:space="preserve"> IF(TEXT((EDATE('Projektkostenkalkulation EP'!$B$8,9)+DN$9),"MM")=TEXT((EDATE('Projektkostenkalkulation EP'!$B$8,9)+(DN$9-1)),"MM"),
             IF(
                        OR(
                                    TEXT((EDATE('Projektkostenkalkulation EP'!$B$8,9)+DN$9),"TTT") = "Sa",
                                    TEXT((EDATE('Projektkostenkalkulation EP'!$B$8,9)+DN$9),"TTT") = "So",
                                    IF(ISNA(VLOOKUP(EDATE('Projektkostenkalkulation EP'!$B$8,9)+DN$9,Datenquellen!$F$7:$H$45,3,FALSE))," ",VLOOKUP(EDATE('Projektkostenkalkulation EP'!$B$8,9)+DN$9,Datenquellen!$F$7:$H$45,3,FALSE))="X"
                                    ),
                          "X",
                          ""
                          ),
               "X"
            )</f>
        <v/>
      </c>
      <c r="DP113" s="232" t="str">
        <f xml:space="preserve"> IF(TEXT((EDATE('Projektkostenkalkulation EP'!$B$8,9)+DO$9),"MM")=TEXT((EDATE('Projektkostenkalkulation EP'!$B$8,9)+(DO$9-1)),"MM"),
             IF(
                        OR(
                                    TEXT((EDATE('Projektkostenkalkulation EP'!$B$8,9)+DO$9),"TTT") = "Sa",
                                    TEXT((EDATE('Projektkostenkalkulation EP'!$B$8,9)+DO$9),"TTT") = "So",
                                    IF(ISNA(VLOOKUP(EDATE('Projektkostenkalkulation EP'!$B$8,9)+DO$9,Datenquellen!$F$7:$H$45,3,FALSE))," ",VLOOKUP(EDATE('Projektkostenkalkulation EP'!$B$8,9)+DO$9,Datenquellen!$F$7:$H$45,3,FALSE))="X"
                                    ),
                          "X",
                          ""
                          ),
               "X"
            )</f>
        <v/>
      </c>
      <c r="DQ113" s="232" t="str">
        <f xml:space="preserve"> IF(TEXT((EDATE('Projektkostenkalkulation EP'!$B$8,9)+DP$9),"MM")=TEXT((EDATE('Projektkostenkalkulation EP'!$B$8,9)+(DP$9-1)),"MM"),
             IF(
                        OR(
                                    TEXT((EDATE('Projektkostenkalkulation EP'!$B$8,9)+DP$9),"TTT") = "Sa",
                                    TEXT((EDATE('Projektkostenkalkulation EP'!$B$8,9)+DP$9),"TTT") = "So",
                                    IF(ISNA(VLOOKUP(EDATE('Projektkostenkalkulation EP'!$B$8,9)+DP$9,Datenquellen!$F$7:$H$45,3,FALSE))," ",VLOOKUP(EDATE('Projektkostenkalkulation EP'!$B$8,9)+DP$9,Datenquellen!$F$7:$H$45,3,FALSE))="X"
                                    ),
                          "X",
                          ""
                          ),
               "X"
            )</f>
        <v/>
      </c>
      <c r="DR113" s="232" t="str">
        <f xml:space="preserve"> IF(TEXT((EDATE('Projektkostenkalkulation EP'!$B$8,9)+DQ$9),"MM")=TEXT((EDATE('Projektkostenkalkulation EP'!$B$8,9)+(DQ$9-1)),"MM"),
             IF(
                        OR(
                                    TEXT((EDATE('Projektkostenkalkulation EP'!$B$8,9)+DQ$9),"TTT") = "Sa",
                                    TEXT((EDATE('Projektkostenkalkulation EP'!$B$8,9)+DQ$9),"TTT") = "So",
                                    IF(ISNA(VLOOKUP(EDATE('Projektkostenkalkulation EP'!$B$8,9)+DQ$9,Datenquellen!$F$7:$H$45,3,FALSE))," ",VLOOKUP(EDATE('Projektkostenkalkulation EP'!$B$8,9)+DQ$9,Datenquellen!$F$7:$H$45,3,FALSE))="X"
                                    ),
                          "X",
                          ""
                          ),
               "X"
            )</f>
        <v>X</v>
      </c>
      <c r="DS113" s="232" t="str">
        <f xml:space="preserve"> IF(TEXT((EDATE('Projektkostenkalkulation EP'!$B$8,9)+DR$9),"MM")=TEXT((EDATE('Projektkostenkalkulation EP'!$B$8,9)+(DR$9-1)),"MM"),
             IF(
                        OR(
                                    TEXT((EDATE('Projektkostenkalkulation EP'!$B$8,9)+DR$9),"TTT") = "Sa",
                                    TEXT((EDATE('Projektkostenkalkulation EP'!$B$8,9)+DR$9),"TTT") = "So",
                                    IF(ISNA(VLOOKUP(EDATE('Projektkostenkalkulation EP'!$B$8,9)+DR$9,Datenquellen!$F$7:$H$45,3,FALSE))," ",VLOOKUP(EDATE('Projektkostenkalkulation EP'!$B$8,9)+DR$9,Datenquellen!$F$7:$H$45,3,FALSE))="X"
                                    ),
                          "X",
                          ""
                          ),
               "X"
            )</f>
        <v>X</v>
      </c>
      <c r="DT113" s="232" t="str">
        <f xml:space="preserve"> IF(TEXT((EDATE('Projektkostenkalkulation EP'!$B$8,9)+DS$9),"MM")=TEXT((EDATE('Projektkostenkalkulation EP'!$B$8,9)+(DS$9-1)),"MM"),
             IF(
                        OR(
                                    TEXT((EDATE('Projektkostenkalkulation EP'!$B$8,9)+DS$9),"TTT") = "Sa",
                                    TEXT((EDATE('Projektkostenkalkulation EP'!$B$8,9)+DS$9),"TTT") = "So",
                                    IF(ISNA(VLOOKUP(EDATE('Projektkostenkalkulation EP'!$B$8,9)+DS$9,Datenquellen!$F$7:$H$45,3,FALSE))," ",VLOOKUP(EDATE('Projektkostenkalkulation EP'!$B$8,9)+DS$9,Datenquellen!$F$7:$H$45,3,FALSE))="X"
                                    ),
                          "X",
                          ""
                          ),
               "X"
            )</f>
        <v/>
      </c>
      <c r="DU113" s="232" t="str">
        <f xml:space="preserve"> IF(TEXT((EDATE('Projektkostenkalkulation EP'!$B$8,9)+DT$9),"MM")=TEXT((EDATE('Projektkostenkalkulation EP'!$B$8,9)+(DT$9-1)),"MM"),
             IF(
                        OR(
                                    TEXT((EDATE('Projektkostenkalkulation EP'!$B$8,9)+DT$9),"TTT") = "Sa",
                                    TEXT((EDATE('Projektkostenkalkulation EP'!$B$8,9)+DT$9),"TTT") = "So",
                                    IF(ISNA(VLOOKUP(EDATE('Projektkostenkalkulation EP'!$B$8,9)+DT$9,Datenquellen!$F$7:$H$45,3,FALSE))," ",VLOOKUP(EDATE('Projektkostenkalkulation EP'!$B$8,9)+DT$9,Datenquellen!$F$7:$H$45,3,FALSE))="X"
                                    ),
                          "X",
                          ""
                          ),
               "X"
            )</f>
        <v/>
      </c>
      <c r="DV113" s="232" t="str">
        <f xml:space="preserve"> IF(TEXT((EDATE('Projektkostenkalkulation EP'!$B$8,9)+DU$9),"MM")=TEXT((EDATE('Projektkostenkalkulation EP'!$B$8,9)+(DU$9-1)),"MM"),
             IF(
                        OR(
                                    TEXT((EDATE('Projektkostenkalkulation EP'!$B$8,9)+DU$9),"TTT") = "Sa",
                                    TEXT((EDATE('Projektkostenkalkulation EP'!$B$8,9)+DU$9),"TTT") = "So",
                                    IF(ISNA(VLOOKUP(EDATE('Projektkostenkalkulation EP'!$B$8,9)+DU$9,Datenquellen!$F$7:$H$45,3,FALSE))," ",VLOOKUP(EDATE('Projektkostenkalkulation EP'!$B$8,9)+DU$9,Datenquellen!$F$7:$H$45,3,FALSE))="X"
                                    ),
                          "X",
                          ""
                          ),
               "X"
            )</f>
        <v/>
      </c>
      <c r="DW113" s="232" t="str">
        <f xml:space="preserve"> IF(TEXT((EDATE('Projektkostenkalkulation EP'!$B$8,9)+DV$9),"MM")=TEXT((EDATE('Projektkostenkalkulation EP'!$B$8,9)+(DV$9-1)),"MM"),
             IF(
                        OR(
                                    TEXT((EDATE('Projektkostenkalkulation EP'!$B$8,9)+DV$9),"TTT") = "Sa",
                                    TEXT((EDATE('Projektkostenkalkulation EP'!$B$8,9)+DV$9),"TTT") = "So",
                                    IF(ISNA(VLOOKUP(EDATE('Projektkostenkalkulation EP'!$B$8,9)+DV$9,Datenquellen!$F$7:$H$45,3,FALSE))," ",VLOOKUP(EDATE('Projektkostenkalkulation EP'!$B$8,9)+DV$9,Datenquellen!$F$7:$H$45,3,FALSE))="X"
                                    ),
                          "X",
                          ""
                          ),
               "X"
            )</f>
        <v/>
      </c>
      <c r="DX113" s="232" t="str">
        <f xml:space="preserve"> IF(TEXT((EDATE('Projektkostenkalkulation EP'!$B$8,9)+DW$9),"MM")=TEXT((EDATE('Projektkostenkalkulation EP'!$B$8,9)+(DW$9-1)),"MM"),
             IF(
                        OR(
                                    TEXT((EDATE('Projektkostenkalkulation EP'!$B$8,9)+DW$9),"TTT") = "Sa",
                                    TEXT((EDATE('Projektkostenkalkulation EP'!$B$8,9)+DW$9),"TTT") = "So",
                                    IF(ISNA(VLOOKUP(EDATE('Projektkostenkalkulation EP'!$B$8,9)+DW$9,Datenquellen!$F$7:$H$45,3,FALSE))," ",VLOOKUP(EDATE('Projektkostenkalkulation EP'!$B$8,9)+DW$9,Datenquellen!$F$7:$H$45,3,FALSE))="X"
                                    ),
                          "X",
                          ""
                          ),
               "X"
            )</f>
        <v/>
      </c>
      <c r="DY113" s="232" t="str">
        <f xml:space="preserve"> IF(TEXT((EDATE('Projektkostenkalkulation EP'!$B$8,9)+DX$9),"MM")=TEXT((EDATE('Projektkostenkalkulation EP'!$B$8,9)+(DX$9-1)),"MM"),
             IF(
                        OR(
                                    TEXT((EDATE('Projektkostenkalkulation EP'!$B$8,9)+DX$9),"TTT") = "Sa",
                                    TEXT((EDATE('Projektkostenkalkulation EP'!$B$8,9)+DX$9),"TTT") = "So",
                                    IF(ISNA(VLOOKUP(EDATE('Projektkostenkalkulation EP'!$B$8,9)+DX$9,Datenquellen!$F$7:$H$45,3,FALSE))," ",VLOOKUP(EDATE('Projektkostenkalkulation EP'!$B$8,9)+DX$9,Datenquellen!$F$7:$H$45,3,FALSE))="X"
                                    ),
                          "X",
                          ""
                          ),
               "X"
            )</f>
        <v>X</v>
      </c>
      <c r="DZ113" s="232" t="str">
        <f xml:space="preserve"> IF(TEXT((EDATE('Projektkostenkalkulation EP'!$B$8,9)+DY$9),"MM")=TEXT((EDATE('Projektkostenkalkulation EP'!$B$8,9)+(DY$9-1)),"MM"),
             IF(
                        OR(
                                    TEXT((EDATE('Projektkostenkalkulation EP'!$B$8,9)+DY$9),"TTT") = "Sa",
                                    TEXT((EDATE('Projektkostenkalkulation EP'!$B$8,9)+DY$9),"TTT") = "So",
                                    IF(ISNA(VLOOKUP(EDATE('Projektkostenkalkulation EP'!$B$8,9)+DY$9,Datenquellen!$F$7:$H$45,3,FALSE))," ",VLOOKUP(EDATE('Projektkostenkalkulation EP'!$B$8,9)+DY$9,Datenquellen!$F$7:$H$45,3,FALSE))="X"
                                    ),
                          "X",
                          ""
                          ),
               "X"
            )</f>
        <v>X</v>
      </c>
      <c r="EA113" s="232" t="str">
        <f xml:space="preserve"> IF(TEXT((EDATE('Projektkostenkalkulation EP'!$B$8,9)+DZ$9),"MM")=TEXT((EDATE('Projektkostenkalkulation EP'!$B$8,9)+(DZ$9-1)),"MM"),
             IF(
                        OR(
                                    TEXT((EDATE('Projektkostenkalkulation EP'!$B$8,9)+DZ$9),"TTT") = "Sa",
                                    TEXT((EDATE('Projektkostenkalkulation EP'!$B$8,9)+DZ$9),"TTT") = "So",
                                    IF(ISNA(VLOOKUP(EDATE('Projektkostenkalkulation EP'!$B$8,9)+DZ$9,Datenquellen!$F$7:$H$45,3,FALSE))," ",VLOOKUP(EDATE('Projektkostenkalkulation EP'!$B$8,9)+DZ$9,Datenquellen!$F$7:$H$45,3,FALSE))="X"
                                    ),
                          "X",
                          ""
                          ),
               "X"
            )</f>
        <v/>
      </c>
      <c r="EB113" s="232" t="str">
        <f xml:space="preserve"> IF(TEXT((EDATE('Projektkostenkalkulation EP'!$B$8,9)+EA$9),"MM")=TEXT((EDATE('Projektkostenkalkulation EP'!$B$8,9)+(EA$9-1)),"MM"),
             IF(
                        OR(
                                    TEXT((EDATE('Projektkostenkalkulation EP'!$B$8,9)+EA$9),"TTT") = "Sa",
                                    TEXT((EDATE('Projektkostenkalkulation EP'!$B$8,9)+EA$9),"TTT") = "So",
                                    IF(ISNA(VLOOKUP(EDATE('Projektkostenkalkulation EP'!$B$8,9)+EA$9,Datenquellen!$F$7:$H$45,3,FALSE))," ",VLOOKUP(EDATE('Projektkostenkalkulation EP'!$B$8,9)+EA$9,Datenquellen!$F$7:$H$45,3,FALSE))="X"
                                    ),
                          "X",
                          ""
                          ),
               "X"
            )</f>
        <v/>
      </c>
      <c r="EC113" s="232" t="str">
        <f xml:space="preserve"> IF(TEXT((EDATE('Projektkostenkalkulation EP'!$B$8,9)+EB$9),"MM")=TEXT((EDATE('Projektkostenkalkulation EP'!$B$8,9)+(EB$9-1)),"MM"),
             IF(
                        OR(
                                    TEXT((EDATE('Projektkostenkalkulation EP'!$B$8,9)+EB$9),"TTT") = "Sa",
                                    TEXT((EDATE('Projektkostenkalkulation EP'!$B$8,9)+EB$9),"TTT") = "So",
                                    IF(ISNA(VLOOKUP(EDATE('Projektkostenkalkulation EP'!$B$8,9)+EB$9,Datenquellen!$F$7:$H$45,3,FALSE))," ",VLOOKUP(EDATE('Projektkostenkalkulation EP'!$B$8,9)+EB$9,Datenquellen!$F$7:$H$45,3,FALSE))="X"
                                    ),
                          "X",
                          ""
                          ),
               "X"
            )</f>
        <v/>
      </c>
      <c r="ED113" s="232" t="str">
        <f xml:space="preserve"> IF(TEXT((EDATE('Projektkostenkalkulation EP'!$B$8,9)+EC$9),"MM")=TEXT((EDATE('Projektkostenkalkulation EP'!$B$8,9)+(EC$9-1)),"MM"),
             IF(
                        OR(
                                    TEXT((EDATE('Projektkostenkalkulation EP'!$B$8,9)+EC$9),"TTT") = "Sa",
                                    TEXT((EDATE('Projektkostenkalkulation EP'!$B$8,9)+EC$9),"TTT") = "So",
                                    IF(ISNA(VLOOKUP(EDATE('Projektkostenkalkulation EP'!$B$8,9)+EC$9,Datenquellen!$F$7:$H$45,3,FALSE))," ",VLOOKUP(EDATE('Projektkostenkalkulation EP'!$B$8,9)+EC$9,Datenquellen!$F$7:$H$45,3,FALSE))="X"
                                    ),
                          "X",
                          ""
                          ),
               "X"
            )</f>
        <v/>
      </c>
      <c r="EE113" s="232" t="str">
        <f xml:space="preserve"> IF(TEXT((EDATE('Projektkostenkalkulation EP'!$B$8,9)+ED$9),"MM")=TEXT((EDATE('Projektkostenkalkulation EP'!$B$8,9)+(ED$9-1)),"MM"),
             IF(
                        OR(
                                    TEXT((EDATE('Projektkostenkalkulation EP'!$B$8,9)+ED$9),"TTT") = "Sa",
                                    TEXT((EDATE('Projektkostenkalkulation EP'!$B$8,9)+ED$9),"TTT") = "So",
                                    IF(ISNA(VLOOKUP(EDATE('Projektkostenkalkulation EP'!$B$8,9)+ED$9,Datenquellen!$F$7:$H$45,3,FALSE))," ",VLOOKUP(EDATE('Projektkostenkalkulation EP'!$B$8,9)+ED$9,Datenquellen!$F$7:$H$45,3,FALSE))="X"
                                    ),
                          "X",
                          ""
                          ),
               "X"
            )</f>
        <v/>
      </c>
      <c r="EF113" s="232" t="str">
        <f xml:space="preserve"> IF(TEXT((EDATE('Projektkostenkalkulation EP'!$B$8,9)+EE$9),"MM")=TEXT((EDATE('Projektkostenkalkulation EP'!$B$8,9)+(EE$9-1)),"MM"),
             IF(
                        OR(
                                    TEXT((EDATE('Projektkostenkalkulation EP'!$B$8,9)+EE$9),"TTT") = "Sa",
                                    TEXT((EDATE('Projektkostenkalkulation EP'!$B$8,9)+EE$9),"TTT") = "So",
                                    IF(ISNA(VLOOKUP(EDATE('Projektkostenkalkulation EP'!$B$8,9)+EE$9,Datenquellen!$F$7:$H$45,3,FALSE))," ",VLOOKUP(EDATE('Projektkostenkalkulation EP'!$B$8,9)+EE$9,Datenquellen!$F$7:$H$45,3,FALSE))="X"
                                    ),
                          "X",
                          ""
                          ),
               "X"
            )</f>
        <v>X</v>
      </c>
      <c r="EG113" s="232" t="str">
        <f xml:space="preserve"> IF(TEXT((EDATE('Projektkostenkalkulation EP'!$B$8,9)+EF$9),"MM")=TEXT((EDATE('Projektkostenkalkulation EP'!$B$8,9)+(EF$9-1)),"MM"),
             IF(
                        OR(
                                    TEXT((EDATE('Projektkostenkalkulation EP'!$B$8,9)+EF$9),"TTT") = "Sa",
                                    TEXT((EDATE('Projektkostenkalkulation EP'!$B$8,9)+EF$9),"TTT") = "So",
                                    IF(ISNA(VLOOKUP(EDATE('Projektkostenkalkulation EP'!$B$8,9)+EF$9,Datenquellen!$F$7:$H$45,3,FALSE))," ",VLOOKUP(EDATE('Projektkostenkalkulation EP'!$B$8,9)+EF$9,Datenquellen!$F$7:$H$45,3,FALSE))="X"
                                    ),
                          "X",
                          ""
                          ),
               "X"
            )</f>
        <v>X</v>
      </c>
      <c r="EH113" s="232" t="str">
        <f xml:space="preserve"> IF(TEXT((EDATE('Projektkostenkalkulation EP'!$B$8,9)+EG$9),"MM")=TEXT((EDATE('Projektkostenkalkulation EP'!$B$8,9)+(EG$9-1)),"MM"),
             IF(
                        OR(
                                    TEXT((EDATE('Projektkostenkalkulation EP'!$B$8,9)+EG$9),"TTT") = "Sa",
                                    TEXT((EDATE('Projektkostenkalkulation EP'!$B$8,9)+EG$9),"TTT") = "So",
                                    IF(ISNA(VLOOKUP(EDATE('Projektkostenkalkulation EP'!$B$8,9)+EG$9,Datenquellen!$F$7:$H$45,3,FALSE))," ",VLOOKUP(EDATE('Projektkostenkalkulation EP'!$B$8,9)+EG$9,Datenquellen!$F$7:$H$45,3,FALSE))="X"
                                    ),
                          "X",
                          ""
                          ),
               "X"
            )</f>
        <v/>
      </c>
      <c r="EI113" s="232" t="str">
        <f xml:space="preserve"> IF(TEXT((EDATE('Projektkostenkalkulation EP'!$B$8,9)+EH$9),"MM")=TEXT((EDATE('Projektkostenkalkulation EP'!$B$8,9)+(EH$9-1)),"MM"),
             IF(
                        OR(
                                    TEXT((EDATE('Projektkostenkalkulation EP'!$B$8,9)+EH$9),"TTT") = "Sa",
                                    TEXT((EDATE('Projektkostenkalkulation EP'!$B$8,9)+EH$9),"TTT") = "So",
                                    IF(ISNA(VLOOKUP(EDATE('Projektkostenkalkulation EP'!$B$8,9)+EH$9,Datenquellen!$F$7:$H$45,3,FALSE))," ",VLOOKUP(EDATE('Projektkostenkalkulation EP'!$B$8,9)+EH$9,Datenquellen!$F$7:$H$45,3,FALSE))="X"
                                    ),
                          "X",
                          ""
                          ),
               "X"
            )</f>
        <v/>
      </c>
      <c r="EJ113" s="232" t="str">
        <f xml:space="preserve"> IF(TEXT((EDATE('Projektkostenkalkulation EP'!$B$8,9)+EI$9),"MM")=TEXT((EDATE('Projektkostenkalkulation EP'!$B$8,9)+(EI$9-1)),"MM"),
             IF(
                        OR(
                                    TEXT((EDATE('Projektkostenkalkulation EP'!$B$8,9)+EI$9),"TTT") = "Sa",
                                    TEXT((EDATE('Projektkostenkalkulation EP'!$B$8,9)+EI$9),"TTT") = "So",
                                    IF(ISNA(VLOOKUP(EDATE('Projektkostenkalkulation EP'!$B$8,9)+EI$9,Datenquellen!$F$7:$H$45,3,FALSE))," ",VLOOKUP(EDATE('Projektkostenkalkulation EP'!$B$8,9)+EI$9,Datenquellen!$F$7:$H$45,3,FALSE))="X"
                                    ),
                          "X",
                          ""
                          ),
               "X"
            )</f>
        <v/>
      </c>
      <c r="EK113" s="233" t="str">
        <f xml:space="preserve"> IF(TEXT((EDATE('Projektkostenkalkulation EP'!$B$8,9)+EJ$9),"MM")=TEXT((EDATE('Projektkostenkalkulation EP'!$B$8,9)+(EJ$9-1)),"MM"),
             IF(
                        OR(
                                    TEXT((EDATE('Projektkostenkalkulation EP'!$B$8,9)+EJ$9),"TTT") = "Sa",
                                    TEXT((EDATE('Projektkostenkalkulation EP'!$B$8,9)+EJ$9),"TTT") = "So",
                                    IF(ISNA(VLOOKUP(EDATE('Projektkostenkalkulation EP'!$B$8,9)+EJ$9,Datenquellen!$F$7:$H$45,3,FALSE))," ",VLOOKUP(EDATE('Projektkostenkalkulation EP'!$B$8,9)+EJ$9,Datenquellen!$F$7:$H$45,3,FALSE))="X"
                                    ),
                          "X",
                          ""
                          ),
               "X"
            )</f>
        <v/>
      </c>
      <c r="EL113" s="234"/>
      <c r="EM113" s="235"/>
      <c r="EN113" s="476"/>
      <c r="EO113" s="473"/>
      <c r="EP113" s="231"/>
      <c r="EQ113" s="232" t="str">
        <f>IF(
            OR(
                     TEXT(EDATE('Projektkostenkalkulation EP'!$B$8,9),"TTT") = "Sa",
                     TEXT(EDATE('Projektkostenkalkulation EP'!$B$8,9),"TTT") = "So",
                     IF(ISNA(VLOOKUP(EDATE('Projektkostenkalkulation EP'!$B$8,9),Datenquellen!$F$7:$H$45,3,FALSE))," ",VLOOKUP(EDATE('Projektkostenkalkulation EP'!$B$8,9),Datenquellen!$F$7:$H$45,3,FALSE))="X"
                            ),
                    "X",
                    ""
            )</f>
        <v/>
      </c>
      <c r="ER113" s="232" t="str">
        <f xml:space="preserve"> IF(TEXT((EDATE('Projektkostenkalkulation EP'!$B$8,9)+EQ$9),"MM")=TEXT((EDATE('Projektkostenkalkulation EP'!$B$8,9)+(EQ$9-1)),"MM"),
             IF(
                        OR(
                                    TEXT((EDATE('Projektkostenkalkulation EP'!$B$8,9)+EQ$9),"TTT") = "Sa",
                                    TEXT((EDATE('Projektkostenkalkulation EP'!$B$8,9)+EQ$9),"TTT") = "So",
                                    IF(ISNA(VLOOKUP(EDATE('Projektkostenkalkulation EP'!$B$8,9)+EQ$9,Datenquellen!$F$7:$H$45,3,FALSE))," ",VLOOKUP(EDATE('Projektkostenkalkulation EP'!$B$8,9)+EQ$9,Datenquellen!$F$7:$H$45,3,FALSE))="X"
                                    ),
                          "X",
                          ""
                          ),
               "X"
            )</f>
        <v/>
      </c>
      <c r="ES113" s="232" t="str">
        <f xml:space="preserve"> IF(TEXT((EDATE('Projektkostenkalkulation EP'!$B$8,9)+ER$9),"MM")=TEXT((EDATE('Projektkostenkalkulation EP'!$B$8,9)+(ER$9-1)),"MM"),
             IF(
                        OR(
                                    TEXT((EDATE('Projektkostenkalkulation EP'!$B$8,9)+ER$9),"TTT") = "Sa",
                                    TEXT((EDATE('Projektkostenkalkulation EP'!$B$8,9)+ER$9),"TTT") = "So",
                                    IF(ISNA(VLOOKUP(EDATE('Projektkostenkalkulation EP'!$B$8,9)+ER$9,Datenquellen!$F$7:$H$45,3,FALSE))," ",VLOOKUP(EDATE('Projektkostenkalkulation EP'!$B$8,9)+ER$9,Datenquellen!$F$7:$H$45,3,FALSE))="X"
                                    ),
                          "X",
                          ""
                          ),
               "X"
            )</f>
        <v>X</v>
      </c>
      <c r="ET113" s="232" t="str">
        <f xml:space="preserve"> IF(TEXT((EDATE('Projektkostenkalkulation EP'!$B$8,9)+ES$9),"MM")=TEXT((EDATE('Projektkostenkalkulation EP'!$B$8,9)+(ES$9-1)),"MM"),
             IF(
                        OR(
                                    TEXT((EDATE('Projektkostenkalkulation EP'!$B$8,9)+ES$9),"TTT") = "Sa",
                                    TEXT((EDATE('Projektkostenkalkulation EP'!$B$8,9)+ES$9),"TTT") = "So",
                                    IF(ISNA(VLOOKUP(EDATE('Projektkostenkalkulation EP'!$B$8,9)+ES$9,Datenquellen!$F$7:$H$45,3,FALSE))," ",VLOOKUP(EDATE('Projektkostenkalkulation EP'!$B$8,9)+ES$9,Datenquellen!$F$7:$H$45,3,FALSE))="X"
                                    ),
                          "X",
                          ""
                          ),
               "X"
            )</f>
        <v/>
      </c>
      <c r="EU113" s="232" t="str">
        <f xml:space="preserve"> IF(TEXT((EDATE('Projektkostenkalkulation EP'!$B$8,9)+ET$9),"MM")=TEXT((EDATE('Projektkostenkalkulation EP'!$B$8,9)+(ET$9-1)),"MM"),
             IF(
                        OR(
                                    TEXT((EDATE('Projektkostenkalkulation EP'!$B$8,9)+ET$9),"TTT") = "Sa",
                                    TEXT((EDATE('Projektkostenkalkulation EP'!$B$8,9)+ET$9),"TTT") = "So",
                                    IF(ISNA(VLOOKUP(EDATE('Projektkostenkalkulation EP'!$B$8,9)+ET$9,Datenquellen!$F$7:$H$45,3,FALSE))," ",VLOOKUP(EDATE('Projektkostenkalkulation EP'!$B$8,9)+ET$9,Datenquellen!$F$7:$H$45,3,FALSE))="X"
                                    ),
                          "X",
                          ""
                          ),
               "X"
            )</f>
        <v>X</v>
      </c>
      <c r="EV113" s="232" t="str">
        <f xml:space="preserve"> IF(TEXT((EDATE('Projektkostenkalkulation EP'!$B$8,9)+EU$9),"MM")=TEXT((EDATE('Projektkostenkalkulation EP'!$B$8,9)+(EU$9-1)),"MM"),
             IF(
                        OR(
                                    TEXT((EDATE('Projektkostenkalkulation EP'!$B$8,9)+EU$9),"TTT") = "Sa",
                                    TEXT((EDATE('Projektkostenkalkulation EP'!$B$8,9)+EU$9),"TTT") = "So",
                                    IF(ISNA(VLOOKUP(EDATE('Projektkostenkalkulation EP'!$B$8,9)+EU$9,Datenquellen!$F$7:$H$45,3,FALSE))," ",VLOOKUP(EDATE('Projektkostenkalkulation EP'!$B$8,9)+EU$9,Datenquellen!$F$7:$H$45,3,FALSE))="X"
                                    ),
                          "X",
                          ""
                          ),
               "X"
            )</f>
        <v>X</v>
      </c>
      <c r="EW113" s="232" t="str">
        <f xml:space="preserve"> IF(TEXT((EDATE('Projektkostenkalkulation EP'!$B$8,9)+EV$9),"MM")=TEXT((EDATE('Projektkostenkalkulation EP'!$B$8,9)+(EV$9-1)),"MM"),
             IF(
                        OR(
                                    TEXT((EDATE('Projektkostenkalkulation EP'!$B$8,9)+EV$9),"TTT") = "Sa",
                                    TEXT((EDATE('Projektkostenkalkulation EP'!$B$8,9)+EV$9),"TTT") = "So",
                                    IF(ISNA(VLOOKUP(EDATE('Projektkostenkalkulation EP'!$B$8,9)+EV$9,Datenquellen!$F$7:$H$45,3,FALSE))," ",VLOOKUP(EDATE('Projektkostenkalkulation EP'!$B$8,9)+EV$9,Datenquellen!$F$7:$H$45,3,FALSE))="X"
                                    ),
                          "X",
                          ""
                          ),
               "X"
            )</f>
        <v/>
      </c>
      <c r="EX113" s="232" t="str">
        <f xml:space="preserve"> IF(TEXT((EDATE('Projektkostenkalkulation EP'!$B$8,9)+EW$9),"MM")=TEXT((EDATE('Projektkostenkalkulation EP'!$B$8,9)+(EW$9-1)),"MM"),
             IF(
                        OR(
                                    TEXT((EDATE('Projektkostenkalkulation EP'!$B$8,9)+EW$9),"TTT") = "Sa",
                                    TEXT((EDATE('Projektkostenkalkulation EP'!$B$8,9)+EW$9),"TTT") = "So",
                                    IF(ISNA(VLOOKUP(EDATE('Projektkostenkalkulation EP'!$B$8,9)+EW$9,Datenquellen!$F$7:$H$45,3,FALSE))," ",VLOOKUP(EDATE('Projektkostenkalkulation EP'!$B$8,9)+EW$9,Datenquellen!$F$7:$H$45,3,FALSE))="X"
                                    ),
                          "X",
                          ""
                          ),
               "X"
            )</f>
        <v/>
      </c>
      <c r="EY113" s="232" t="str">
        <f xml:space="preserve"> IF(TEXT((EDATE('Projektkostenkalkulation EP'!$B$8,9)+EX$9),"MM")=TEXT((EDATE('Projektkostenkalkulation EP'!$B$8,9)+(EX$9-1)),"MM"),
             IF(
                        OR(
                                    TEXT((EDATE('Projektkostenkalkulation EP'!$B$8,9)+EX$9),"TTT") = "Sa",
                                    TEXT((EDATE('Projektkostenkalkulation EP'!$B$8,9)+EX$9),"TTT") = "So",
                                    IF(ISNA(VLOOKUP(EDATE('Projektkostenkalkulation EP'!$B$8,9)+EX$9,Datenquellen!$F$7:$H$45,3,FALSE))," ",VLOOKUP(EDATE('Projektkostenkalkulation EP'!$B$8,9)+EX$9,Datenquellen!$F$7:$H$45,3,FALSE))="X"
                                    ),
                          "X",
                          ""
                          ),
               "X"
            )</f>
        <v/>
      </c>
      <c r="EZ113" s="232" t="str">
        <f xml:space="preserve"> IF(TEXT((EDATE('Projektkostenkalkulation EP'!$B$8,9)+EY$9),"MM")=TEXT((EDATE('Projektkostenkalkulation EP'!$B$8,9)+(EY$9-1)),"MM"),
             IF(
                        OR(
                                    TEXT((EDATE('Projektkostenkalkulation EP'!$B$8,9)+EY$9),"TTT") = "Sa",
                                    TEXT((EDATE('Projektkostenkalkulation EP'!$B$8,9)+EY$9),"TTT") = "So",
                                    IF(ISNA(VLOOKUP(EDATE('Projektkostenkalkulation EP'!$B$8,9)+EY$9,Datenquellen!$F$7:$H$45,3,FALSE))," ",VLOOKUP(EDATE('Projektkostenkalkulation EP'!$B$8,9)+EY$9,Datenquellen!$F$7:$H$45,3,FALSE))="X"
                                    ),
                          "X",
                          ""
                          ),
               "X"
            )</f>
        <v/>
      </c>
      <c r="FA113" s="232" t="str">
        <f xml:space="preserve"> IF(TEXT((EDATE('Projektkostenkalkulation EP'!$B$8,9)+EZ$9),"MM")=TEXT((EDATE('Projektkostenkalkulation EP'!$B$8,9)+(EZ$9-1)),"MM"),
             IF(
                        OR(
                                    TEXT((EDATE('Projektkostenkalkulation EP'!$B$8,9)+EZ$9),"TTT") = "Sa",
                                    TEXT((EDATE('Projektkostenkalkulation EP'!$B$8,9)+EZ$9),"TTT") = "So",
                                    IF(ISNA(VLOOKUP(EDATE('Projektkostenkalkulation EP'!$B$8,9)+EZ$9,Datenquellen!$F$7:$H$45,3,FALSE))," ",VLOOKUP(EDATE('Projektkostenkalkulation EP'!$B$8,9)+EZ$9,Datenquellen!$F$7:$H$45,3,FALSE))="X"
                                    ),
                          "X",
                          ""
                          ),
               "X"
            )</f>
        <v/>
      </c>
      <c r="FB113" s="232" t="str">
        <f xml:space="preserve"> IF(TEXT((EDATE('Projektkostenkalkulation EP'!$B$8,9)+FA$9),"MM")=TEXT((EDATE('Projektkostenkalkulation EP'!$B$8,9)+(FA$9-1)),"MM"),
             IF(
                        OR(
                                    TEXT((EDATE('Projektkostenkalkulation EP'!$B$8,9)+FA$9),"TTT") = "Sa",
                                    TEXT((EDATE('Projektkostenkalkulation EP'!$B$8,9)+FA$9),"TTT") = "So",
                                    IF(ISNA(VLOOKUP(EDATE('Projektkostenkalkulation EP'!$B$8,9)+FA$9,Datenquellen!$F$7:$H$45,3,FALSE))," ",VLOOKUP(EDATE('Projektkostenkalkulation EP'!$B$8,9)+FA$9,Datenquellen!$F$7:$H$45,3,FALSE))="X"
                                    ),
                          "X",
                          ""
                          ),
               "X"
            )</f>
        <v>X</v>
      </c>
      <c r="FC113" s="232" t="str">
        <f xml:space="preserve"> IF(TEXT((EDATE('Projektkostenkalkulation EP'!$B$8,9)+FB$9),"MM")=TEXT((EDATE('Projektkostenkalkulation EP'!$B$8,9)+(FB$9-1)),"MM"),
             IF(
                        OR(
                                    TEXT((EDATE('Projektkostenkalkulation EP'!$B$8,9)+FB$9),"TTT") = "Sa",
                                    TEXT((EDATE('Projektkostenkalkulation EP'!$B$8,9)+FB$9),"TTT") = "So",
                                    IF(ISNA(VLOOKUP(EDATE('Projektkostenkalkulation EP'!$B$8,9)+FB$9,Datenquellen!$F$7:$H$45,3,FALSE))," ",VLOOKUP(EDATE('Projektkostenkalkulation EP'!$B$8,9)+FB$9,Datenquellen!$F$7:$H$45,3,FALSE))="X"
                                    ),
                          "X",
                          ""
                          ),
               "X"
            )</f>
        <v>X</v>
      </c>
      <c r="FD113" s="232" t="str">
        <f xml:space="preserve"> IF(TEXT((EDATE('Projektkostenkalkulation EP'!$B$8,9)+FC$9),"MM")=TEXT((EDATE('Projektkostenkalkulation EP'!$B$8,9)+(FC$9-1)),"MM"),
             IF(
                        OR(
                                    TEXT((EDATE('Projektkostenkalkulation EP'!$B$8,9)+FC$9),"TTT") = "Sa",
                                    TEXT((EDATE('Projektkostenkalkulation EP'!$B$8,9)+FC$9),"TTT") = "So",
                                    IF(ISNA(VLOOKUP(EDATE('Projektkostenkalkulation EP'!$B$8,9)+FC$9,Datenquellen!$F$7:$H$45,3,FALSE))," ",VLOOKUP(EDATE('Projektkostenkalkulation EP'!$B$8,9)+FC$9,Datenquellen!$F$7:$H$45,3,FALSE))="X"
                                    ),
                          "X",
                          ""
                          ),
               "X"
            )</f>
        <v/>
      </c>
      <c r="FE113" s="232" t="str">
        <f xml:space="preserve"> IF(TEXT((EDATE('Projektkostenkalkulation EP'!$B$8,9)+FD$9),"MM")=TEXT((EDATE('Projektkostenkalkulation EP'!$B$8,9)+(FD$9-1)),"MM"),
             IF(
                        OR(
                                    TEXT((EDATE('Projektkostenkalkulation EP'!$B$8,9)+FD$9),"TTT") = "Sa",
                                    TEXT((EDATE('Projektkostenkalkulation EP'!$B$8,9)+FD$9),"TTT") = "So",
                                    IF(ISNA(VLOOKUP(EDATE('Projektkostenkalkulation EP'!$B$8,9)+FD$9,Datenquellen!$F$7:$H$45,3,FALSE))," ",VLOOKUP(EDATE('Projektkostenkalkulation EP'!$B$8,9)+FD$9,Datenquellen!$F$7:$H$45,3,FALSE))="X"
                                    ),
                          "X",
                          ""
                          ),
               "X"
            )</f>
        <v/>
      </c>
      <c r="FF113" s="232" t="str">
        <f xml:space="preserve"> IF(TEXT((EDATE('Projektkostenkalkulation EP'!$B$8,9)+FE$9),"MM")=TEXT((EDATE('Projektkostenkalkulation EP'!$B$8,9)+(FE$9-1)),"MM"),
             IF(
                        OR(
                                    TEXT((EDATE('Projektkostenkalkulation EP'!$B$8,9)+FE$9),"TTT") = "Sa",
                                    TEXT((EDATE('Projektkostenkalkulation EP'!$B$8,9)+FE$9),"TTT") = "So",
                                    IF(ISNA(VLOOKUP(EDATE('Projektkostenkalkulation EP'!$B$8,9)+FE$9,Datenquellen!$F$7:$H$45,3,FALSE))," ",VLOOKUP(EDATE('Projektkostenkalkulation EP'!$B$8,9)+FE$9,Datenquellen!$F$7:$H$45,3,FALSE))="X"
                                    ),
                          "X",
                          ""
                          ),
               "X"
            )</f>
        <v/>
      </c>
      <c r="FG113" s="232" t="str">
        <f xml:space="preserve"> IF(TEXT((EDATE('Projektkostenkalkulation EP'!$B$8,9)+FF$9),"MM")=TEXT((EDATE('Projektkostenkalkulation EP'!$B$8,9)+(FF$9-1)),"MM"),
             IF(
                        OR(
                                    TEXT((EDATE('Projektkostenkalkulation EP'!$B$8,9)+FF$9),"TTT") = "Sa",
                                    TEXT((EDATE('Projektkostenkalkulation EP'!$B$8,9)+FF$9),"TTT") = "So",
                                    IF(ISNA(VLOOKUP(EDATE('Projektkostenkalkulation EP'!$B$8,9)+FF$9,Datenquellen!$F$7:$H$45,3,FALSE))," ",VLOOKUP(EDATE('Projektkostenkalkulation EP'!$B$8,9)+FF$9,Datenquellen!$F$7:$H$45,3,FALSE))="X"
                                    ),
                          "X",
                          ""
                          ),
               "X"
            )</f>
        <v/>
      </c>
      <c r="FH113" s="232" t="str">
        <f xml:space="preserve"> IF(TEXT((EDATE('Projektkostenkalkulation EP'!$B$8,9)+FG$9),"MM")=TEXT((EDATE('Projektkostenkalkulation EP'!$B$8,9)+(FG$9-1)),"MM"),
             IF(
                        OR(
                                    TEXT((EDATE('Projektkostenkalkulation EP'!$B$8,9)+FG$9),"TTT") = "Sa",
                                    TEXT((EDATE('Projektkostenkalkulation EP'!$B$8,9)+FG$9),"TTT") = "So",
                                    IF(ISNA(VLOOKUP(EDATE('Projektkostenkalkulation EP'!$B$8,9)+FG$9,Datenquellen!$F$7:$H$45,3,FALSE))," ",VLOOKUP(EDATE('Projektkostenkalkulation EP'!$B$8,9)+FG$9,Datenquellen!$F$7:$H$45,3,FALSE))="X"
                                    ),
                          "X",
                          ""
                          ),
               "X"
            )</f>
        <v/>
      </c>
      <c r="FI113" s="232" t="str">
        <f xml:space="preserve"> IF(TEXT((EDATE('Projektkostenkalkulation EP'!$B$8,9)+FH$9),"MM")=TEXT((EDATE('Projektkostenkalkulation EP'!$B$8,9)+(FH$9-1)),"MM"),
             IF(
                        OR(
                                    TEXT((EDATE('Projektkostenkalkulation EP'!$B$8,9)+FH$9),"TTT") = "Sa",
                                    TEXT((EDATE('Projektkostenkalkulation EP'!$B$8,9)+FH$9),"TTT") = "So",
                                    IF(ISNA(VLOOKUP(EDATE('Projektkostenkalkulation EP'!$B$8,9)+FH$9,Datenquellen!$F$7:$H$45,3,FALSE))," ",VLOOKUP(EDATE('Projektkostenkalkulation EP'!$B$8,9)+FH$9,Datenquellen!$F$7:$H$45,3,FALSE))="X"
                                    ),
                          "X",
                          ""
                          ),
               "X"
            )</f>
        <v>X</v>
      </c>
      <c r="FJ113" s="232" t="str">
        <f xml:space="preserve"> IF(TEXT((EDATE('Projektkostenkalkulation EP'!$B$8,9)+FI$9),"MM")=TEXT((EDATE('Projektkostenkalkulation EP'!$B$8,9)+(FI$9-1)),"MM"),
             IF(
                        OR(
                                    TEXT((EDATE('Projektkostenkalkulation EP'!$B$8,9)+FI$9),"TTT") = "Sa",
                                    TEXT((EDATE('Projektkostenkalkulation EP'!$B$8,9)+FI$9),"TTT") = "So",
                                    IF(ISNA(VLOOKUP(EDATE('Projektkostenkalkulation EP'!$B$8,9)+FI$9,Datenquellen!$F$7:$H$45,3,FALSE))," ",VLOOKUP(EDATE('Projektkostenkalkulation EP'!$B$8,9)+FI$9,Datenquellen!$F$7:$H$45,3,FALSE))="X"
                                    ),
                          "X",
                          ""
                          ),
               "X"
            )</f>
        <v>X</v>
      </c>
      <c r="FK113" s="232" t="str">
        <f xml:space="preserve"> IF(TEXT((EDATE('Projektkostenkalkulation EP'!$B$8,9)+FJ$9),"MM")=TEXT((EDATE('Projektkostenkalkulation EP'!$B$8,9)+(FJ$9-1)),"MM"),
             IF(
                        OR(
                                    TEXT((EDATE('Projektkostenkalkulation EP'!$B$8,9)+FJ$9),"TTT") = "Sa",
                                    TEXT((EDATE('Projektkostenkalkulation EP'!$B$8,9)+FJ$9),"TTT") = "So",
                                    IF(ISNA(VLOOKUP(EDATE('Projektkostenkalkulation EP'!$B$8,9)+FJ$9,Datenquellen!$F$7:$H$45,3,FALSE))," ",VLOOKUP(EDATE('Projektkostenkalkulation EP'!$B$8,9)+FJ$9,Datenquellen!$F$7:$H$45,3,FALSE))="X"
                                    ),
                          "X",
                          ""
                          ),
               "X"
            )</f>
        <v/>
      </c>
      <c r="FL113" s="232" t="str">
        <f xml:space="preserve"> IF(TEXT((EDATE('Projektkostenkalkulation EP'!$B$8,9)+FK$9),"MM")=TEXT((EDATE('Projektkostenkalkulation EP'!$B$8,9)+(FK$9-1)),"MM"),
             IF(
                        OR(
                                    TEXT((EDATE('Projektkostenkalkulation EP'!$B$8,9)+FK$9),"TTT") = "Sa",
                                    TEXT((EDATE('Projektkostenkalkulation EP'!$B$8,9)+FK$9),"TTT") = "So",
                                    IF(ISNA(VLOOKUP(EDATE('Projektkostenkalkulation EP'!$B$8,9)+FK$9,Datenquellen!$F$7:$H$45,3,FALSE))," ",VLOOKUP(EDATE('Projektkostenkalkulation EP'!$B$8,9)+FK$9,Datenquellen!$F$7:$H$45,3,FALSE))="X"
                                    ),
                          "X",
                          ""
                          ),
               "X"
            )</f>
        <v/>
      </c>
      <c r="FM113" s="232" t="str">
        <f xml:space="preserve"> IF(TEXT((EDATE('Projektkostenkalkulation EP'!$B$8,9)+FL$9),"MM")=TEXT((EDATE('Projektkostenkalkulation EP'!$B$8,9)+(FL$9-1)),"MM"),
             IF(
                        OR(
                                    TEXT((EDATE('Projektkostenkalkulation EP'!$B$8,9)+FL$9),"TTT") = "Sa",
                                    TEXT((EDATE('Projektkostenkalkulation EP'!$B$8,9)+FL$9),"TTT") = "So",
                                    IF(ISNA(VLOOKUP(EDATE('Projektkostenkalkulation EP'!$B$8,9)+FL$9,Datenquellen!$F$7:$H$45,3,FALSE))," ",VLOOKUP(EDATE('Projektkostenkalkulation EP'!$B$8,9)+FL$9,Datenquellen!$F$7:$H$45,3,FALSE))="X"
                                    ),
                          "X",
                          ""
                          ),
               "X"
            )</f>
        <v/>
      </c>
      <c r="FN113" s="232" t="str">
        <f xml:space="preserve"> IF(TEXT((EDATE('Projektkostenkalkulation EP'!$B$8,9)+FM$9),"MM")=TEXT((EDATE('Projektkostenkalkulation EP'!$B$8,9)+(FM$9-1)),"MM"),
             IF(
                        OR(
                                    TEXT((EDATE('Projektkostenkalkulation EP'!$B$8,9)+FM$9),"TTT") = "Sa",
                                    TEXT((EDATE('Projektkostenkalkulation EP'!$B$8,9)+FM$9),"TTT") = "So",
                                    IF(ISNA(VLOOKUP(EDATE('Projektkostenkalkulation EP'!$B$8,9)+FM$9,Datenquellen!$F$7:$H$45,3,FALSE))," ",VLOOKUP(EDATE('Projektkostenkalkulation EP'!$B$8,9)+FM$9,Datenquellen!$F$7:$H$45,3,FALSE))="X"
                                    ),
                          "X",
                          ""
                          ),
               "X"
            )</f>
        <v/>
      </c>
      <c r="FO113" s="232" t="str">
        <f xml:space="preserve"> IF(TEXT((EDATE('Projektkostenkalkulation EP'!$B$8,9)+FN$9),"MM")=TEXT((EDATE('Projektkostenkalkulation EP'!$B$8,9)+(FN$9-1)),"MM"),
             IF(
                        OR(
                                    TEXT((EDATE('Projektkostenkalkulation EP'!$B$8,9)+FN$9),"TTT") = "Sa",
                                    TEXT((EDATE('Projektkostenkalkulation EP'!$B$8,9)+FN$9),"TTT") = "So",
                                    IF(ISNA(VLOOKUP(EDATE('Projektkostenkalkulation EP'!$B$8,9)+FN$9,Datenquellen!$F$7:$H$45,3,FALSE))," ",VLOOKUP(EDATE('Projektkostenkalkulation EP'!$B$8,9)+FN$9,Datenquellen!$F$7:$H$45,3,FALSE))="X"
                                    ),
                          "X",
                          ""
                          ),
               "X"
            )</f>
        <v/>
      </c>
      <c r="FP113" s="232" t="str">
        <f xml:space="preserve"> IF(TEXT((EDATE('Projektkostenkalkulation EP'!$B$8,9)+FO$9),"MM")=TEXT((EDATE('Projektkostenkalkulation EP'!$B$8,9)+(FO$9-1)),"MM"),
             IF(
                        OR(
                                    TEXT((EDATE('Projektkostenkalkulation EP'!$B$8,9)+FO$9),"TTT") = "Sa",
                                    TEXT((EDATE('Projektkostenkalkulation EP'!$B$8,9)+FO$9),"TTT") = "So",
                                    IF(ISNA(VLOOKUP(EDATE('Projektkostenkalkulation EP'!$B$8,9)+FO$9,Datenquellen!$F$7:$H$45,3,FALSE))," ",VLOOKUP(EDATE('Projektkostenkalkulation EP'!$B$8,9)+FO$9,Datenquellen!$F$7:$H$45,3,FALSE))="X"
                                    ),
                          "X",
                          ""
                          ),
               "X"
            )</f>
        <v>X</v>
      </c>
      <c r="FQ113" s="232" t="str">
        <f xml:space="preserve"> IF(TEXT((EDATE('Projektkostenkalkulation EP'!$B$8,9)+FP$9),"MM")=TEXT((EDATE('Projektkostenkalkulation EP'!$B$8,9)+(FP$9-1)),"MM"),
             IF(
                        OR(
                                    TEXT((EDATE('Projektkostenkalkulation EP'!$B$8,9)+FP$9),"TTT") = "Sa",
                                    TEXT((EDATE('Projektkostenkalkulation EP'!$B$8,9)+FP$9),"TTT") = "So",
                                    IF(ISNA(VLOOKUP(EDATE('Projektkostenkalkulation EP'!$B$8,9)+FP$9,Datenquellen!$F$7:$H$45,3,FALSE))," ",VLOOKUP(EDATE('Projektkostenkalkulation EP'!$B$8,9)+FP$9,Datenquellen!$F$7:$H$45,3,FALSE))="X"
                                    ),
                          "X",
                          ""
                          ),
               "X"
            )</f>
        <v>X</v>
      </c>
      <c r="FR113" s="232" t="str">
        <f xml:space="preserve"> IF(TEXT((EDATE('Projektkostenkalkulation EP'!$B$8,9)+FQ$9),"MM")=TEXT((EDATE('Projektkostenkalkulation EP'!$B$8,9)+(FQ$9-1)),"MM"),
             IF(
                        OR(
                                    TEXT((EDATE('Projektkostenkalkulation EP'!$B$8,9)+FQ$9),"TTT") = "Sa",
                                    TEXT((EDATE('Projektkostenkalkulation EP'!$B$8,9)+FQ$9),"TTT") = "So",
                                    IF(ISNA(VLOOKUP(EDATE('Projektkostenkalkulation EP'!$B$8,9)+FQ$9,Datenquellen!$F$7:$H$45,3,FALSE))," ",VLOOKUP(EDATE('Projektkostenkalkulation EP'!$B$8,9)+FQ$9,Datenquellen!$F$7:$H$45,3,FALSE))="X"
                                    ),
                          "X",
                          ""
                          ),
               "X"
            )</f>
        <v/>
      </c>
      <c r="FS113" s="232" t="str">
        <f xml:space="preserve"> IF(TEXT((EDATE('Projektkostenkalkulation EP'!$B$8,9)+FR$9),"MM")=TEXT((EDATE('Projektkostenkalkulation EP'!$B$8,9)+(FR$9-1)),"MM"),
             IF(
                        OR(
                                    TEXT((EDATE('Projektkostenkalkulation EP'!$B$8,9)+FR$9),"TTT") = "Sa",
                                    TEXT((EDATE('Projektkostenkalkulation EP'!$B$8,9)+FR$9),"TTT") = "So",
                                    IF(ISNA(VLOOKUP(EDATE('Projektkostenkalkulation EP'!$B$8,9)+FR$9,Datenquellen!$F$7:$H$45,3,FALSE))," ",VLOOKUP(EDATE('Projektkostenkalkulation EP'!$B$8,9)+FR$9,Datenquellen!$F$7:$H$45,3,FALSE))="X"
                                    ),
                          "X",
                          ""
                          ),
               "X"
            )</f>
        <v/>
      </c>
      <c r="FT113" s="232" t="str">
        <f xml:space="preserve"> IF(TEXT((EDATE('Projektkostenkalkulation EP'!$B$8,9)+FS$9),"MM")=TEXT((EDATE('Projektkostenkalkulation EP'!$B$8,9)+(FS$9-1)),"MM"),
             IF(
                        OR(
                                    TEXT((EDATE('Projektkostenkalkulation EP'!$B$8,9)+FS$9),"TTT") = "Sa",
                                    TEXT((EDATE('Projektkostenkalkulation EP'!$B$8,9)+FS$9),"TTT") = "So",
                                    IF(ISNA(VLOOKUP(EDATE('Projektkostenkalkulation EP'!$B$8,9)+FS$9,Datenquellen!$F$7:$H$45,3,FALSE))," ",VLOOKUP(EDATE('Projektkostenkalkulation EP'!$B$8,9)+FS$9,Datenquellen!$F$7:$H$45,3,FALSE))="X"
                                    ),
                          "X",
                          ""
                          ),
               "X"
            )</f>
        <v/>
      </c>
      <c r="FU113" s="233" t="str">
        <f xml:space="preserve"> IF(TEXT((EDATE('Projektkostenkalkulation EP'!$B$8,9)+FT$9),"MM")=TEXT((EDATE('Projektkostenkalkulation EP'!$B$8,9)+(FT$9-1)),"MM"),
             IF(
                        OR(
                                    TEXT((EDATE('Projektkostenkalkulation EP'!$B$8,9)+FT$9),"TTT") = "Sa",
                                    TEXT((EDATE('Projektkostenkalkulation EP'!$B$8,9)+FT$9),"TTT") = "So",
                                    IF(ISNA(VLOOKUP(EDATE('Projektkostenkalkulation EP'!$B$8,9)+FT$9,Datenquellen!$F$7:$H$45,3,FALSE))," ",VLOOKUP(EDATE('Projektkostenkalkulation EP'!$B$8,9)+FT$9,Datenquellen!$F$7:$H$45,3,FALSE))="X"
                                    ),
                          "X",
                          ""
                          ),
               "X"
            )</f>
        <v/>
      </c>
      <c r="FV113" s="234"/>
      <c r="FW113" s="235"/>
      <c r="FX113" s="476"/>
      <c r="FY113" s="473"/>
      <c r="FZ113" s="231"/>
      <c r="GA113" s="232" t="str">
        <f>IF(
            OR(
                     TEXT(EDATE('Projektkostenkalkulation EP'!$B$8,9),"TTT") = "Sa",
                     TEXT(EDATE('Projektkostenkalkulation EP'!$B$8,9),"TTT") = "So",
                     IF(ISNA(VLOOKUP(EDATE('Projektkostenkalkulation EP'!$B$8,9),Datenquellen!$F$7:$H$45,3,FALSE))," ",VLOOKUP(EDATE('Projektkostenkalkulation EP'!$B$8,9),Datenquellen!$F$7:$H$45,3,FALSE))="X"
                            ),
                    "X",
                    ""
            )</f>
        <v/>
      </c>
      <c r="GB113" s="232" t="str">
        <f xml:space="preserve"> IF(TEXT((EDATE('Projektkostenkalkulation EP'!$B$8,9)+GA$9),"MM")=TEXT((EDATE('Projektkostenkalkulation EP'!$B$8,9)+(GA$9-1)),"MM"),
             IF(
                        OR(
                                    TEXT((EDATE('Projektkostenkalkulation EP'!$B$8,9)+GA$9),"TTT") = "Sa",
                                    TEXT((EDATE('Projektkostenkalkulation EP'!$B$8,9)+GA$9),"TTT") = "So",
                                    IF(ISNA(VLOOKUP(EDATE('Projektkostenkalkulation EP'!$B$8,9)+GA$9,Datenquellen!$F$7:$H$45,3,FALSE))," ",VLOOKUP(EDATE('Projektkostenkalkulation EP'!$B$8,9)+GA$9,Datenquellen!$F$7:$H$45,3,FALSE))="X"
                                    ),
                          "X",
                          ""
                          ),
               "X"
            )</f>
        <v/>
      </c>
      <c r="GC113" s="232" t="str">
        <f xml:space="preserve"> IF(TEXT((EDATE('Projektkostenkalkulation EP'!$B$8,9)+GB$9),"MM")=TEXT((EDATE('Projektkostenkalkulation EP'!$B$8,9)+(GB$9-1)),"MM"),
             IF(
                        OR(
                                    TEXT((EDATE('Projektkostenkalkulation EP'!$B$8,9)+GB$9),"TTT") = "Sa",
                                    TEXT((EDATE('Projektkostenkalkulation EP'!$B$8,9)+GB$9),"TTT") = "So",
                                    IF(ISNA(VLOOKUP(EDATE('Projektkostenkalkulation EP'!$B$8,9)+GB$9,Datenquellen!$F$7:$H$45,3,FALSE))," ",VLOOKUP(EDATE('Projektkostenkalkulation EP'!$B$8,9)+GB$9,Datenquellen!$F$7:$H$45,3,FALSE))="X"
                                    ),
                          "X",
                          ""
                          ),
               "X"
            )</f>
        <v>X</v>
      </c>
      <c r="GD113" s="232" t="str">
        <f xml:space="preserve"> IF(TEXT((EDATE('Projektkostenkalkulation EP'!$B$8,9)+GC$9),"MM")=TEXT((EDATE('Projektkostenkalkulation EP'!$B$8,9)+(GC$9-1)),"MM"),
             IF(
                        OR(
                                    TEXT((EDATE('Projektkostenkalkulation EP'!$B$8,9)+GC$9),"TTT") = "Sa",
                                    TEXT((EDATE('Projektkostenkalkulation EP'!$B$8,9)+GC$9),"TTT") = "So",
                                    IF(ISNA(VLOOKUP(EDATE('Projektkostenkalkulation EP'!$B$8,9)+GC$9,Datenquellen!$F$7:$H$45,3,FALSE))," ",VLOOKUP(EDATE('Projektkostenkalkulation EP'!$B$8,9)+GC$9,Datenquellen!$F$7:$H$45,3,FALSE))="X"
                                    ),
                          "X",
                          ""
                          ),
               "X"
            )</f>
        <v/>
      </c>
      <c r="GE113" s="232" t="str">
        <f xml:space="preserve"> IF(TEXT((EDATE('Projektkostenkalkulation EP'!$B$8,9)+GD$9),"MM")=TEXT((EDATE('Projektkostenkalkulation EP'!$B$8,9)+(GD$9-1)),"MM"),
             IF(
                        OR(
                                    TEXT((EDATE('Projektkostenkalkulation EP'!$B$8,9)+GD$9),"TTT") = "Sa",
                                    TEXT((EDATE('Projektkostenkalkulation EP'!$B$8,9)+GD$9),"TTT") = "So",
                                    IF(ISNA(VLOOKUP(EDATE('Projektkostenkalkulation EP'!$B$8,9)+GD$9,Datenquellen!$F$7:$H$45,3,FALSE))," ",VLOOKUP(EDATE('Projektkostenkalkulation EP'!$B$8,9)+GD$9,Datenquellen!$F$7:$H$45,3,FALSE))="X"
                                    ),
                          "X",
                          ""
                          ),
               "X"
            )</f>
        <v>X</v>
      </c>
      <c r="GF113" s="232" t="str">
        <f xml:space="preserve"> IF(TEXT((EDATE('Projektkostenkalkulation EP'!$B$8,9)+GE$9),"MM")=TEXT((EDATE('Projektkostenkalkulation EP'!$B$8,9)+(GE$9-1)),"MM"),
             IF(
                        OR(
                                    TEXT((EDATE('Projektkostenkalkulation EP'!$B$8,9)+GE$9),"TTT") = "Sa",
                                    TEXT((EDATE('Projektkostenkalkulation EP'!$B$8,9)+GE$9),"TTT") = "So",
                                    IF(ISNA(VLOOKUP(EDATE('Projektkostenkalkulation EP'!$B$8,9)+GE$9,Datenquellen!$F$7:$H$45,3,FALSE))," ",VLOOKUP(EDATE('Projektkostenkalkulation EP'!$B$8,9)+GE$9,Datenquellen!$F$7:$H$45,3,FALSE))="X"
                                    ),
                          "X",
                          ""
                          ),
               "X"
            )</f>
        <v>X</v>
      </c>
      <c r="GG113" s="232" t="str">
        <f xml:space="preserve"> IF(TEXT((EDATE('Projektkostenkalkulation EP'!$B$8,9)+GF$9),"MM")=TEXT((EDATE('Projektkostenkalkulation EP'!$B$8,9)+(GF$9-1)),"MM"),
             IF(
                        OR(
                                    TEXT((EDATE('Projektkostenkalkulation EP'!$B$8,9)+GF$9),"TTT") = "Sa",
                                    TEXT((EDATE('Projektkostenkalkulation EP'!$B$8,9)+GF$9),"TTT") = "So",
                                    IF(ISNA(VLOOKUP(EDATE('Projektkostenkalkulation EP'!$B$8,9)+GF$9,Datenquellen!$F$7:$H$45,3,FALSE))," ",VLOOKUP(EDATE('Projektkostenkalkulation EP'!$B$8,9)+GF$9,Datenquellen!$F$7:$H$45,3,FALSE))="X"
                                    ),
                          "X",
                          ""
                          ),
               "X"
            )</f>
        <v/>
      </c>
      <c r="GH113" s="232" t="str">
        <f xml:space="preserve"> IF(TEXT((EDATE('Projektkostenkalkulation EP'!$B$8,9)+GG$9),"MM")=TEXT((EDATE('Projektkostenkalkulation EP'!$B$8,9)+(GG$9-1)),"MM"),
             IF(
                        OR(
                                    TEXT((EDATE('Projektkostenkalkulation EP'!$B$8,9)+GG$9),"TTT") = "Sa",
                                    TEXT((EDATE('Projektkostenkalkulation EP'!$B$8,9)+GG$9),"TTT") = "So",
                                    IF(ISNA(VLOOKUP(EDATE('Projektkostenkalkulation EP'!$B$8,9)+GG$9,Datenquellen!$F$7:$H$45,3,FALSE))," ",VLOOKUP(EDATE('Projektkostenkalkulation EP'!$B$8,9)+GG$9,Datenquellen!$F$7:$H$45,3,FALSE))="X"
                                    ),
                          "X",
                          ""
                          ),
               "X"
            )</f>
        <v/>
      </c>
      <c r="GI113" s="232" t="str">
        <f xml:space="preserve"> IF(TEXT((EDATE('Projektkostenkalkulation EP'!$B$8,9)+GH$9),"MM")=TEXT((EDATE('Projektkostenkalkulation EP'!$B$8,9)+(GH$9-1)),"MM"),
             IF(
                        OR(
                                    TEXT((EDATE('Projektkostenkalkulation EP'!$B$8,9)+GH$9),"TTT") = "Sa",
                                    TEXT((EDATE('Projektkostenkalkulation EP'!$B$8,9)+GH$9),"TTT") = "So",
                                    IF(ISNA(VLOOKUP(EDATE('Projektkostenkalkulation EP'!$B$8,9)+GH$9,Datenquellen!$F$7:$H$45,3,FALSE))," ",VLOOKUP(EDATE('Projektkostenkalkulation EP'!$B$8,9)+GH$9,Datenquellen!$F$7:$H$45,3,FALSE))="X"
                                    ),
                          "X",
                          ""
                          ),
               "X"
            )</f>
        <v/>
      </c>
      <c r="GJ113" s="232" t="str">
        <f xml:space="preserve"> IF(TEXT((EDATE('Projektkostenkalkulation EP'!$B$8,9)+GI$9),"MM")=TEXT((EDATE('Projektkostenkalkulation EP'!$B$8,9)+(GI$9-1)),"MM"),
             IF(
                        OR(
                                    TEXT((EDATE('Projektkostenkalkulation EP'!$B$8,9)+GI$9),"TTT") = "Sa",
                                    TEXT((EDATE('Projektkostenkalkulation EP'!$B$8,9)+GI$9),"TTT") = "So",
                                    IF(ISNA(VLOOKUP(EDATE('Projektkostenkalkulation EP'!$B$8,9)+GI$9,Datenquellen!$F$7:$H$45,3,FALSE))," ",VLOOKUP(EDATE('Projektkostenkalkulation EP'!$B$8,9)+GI$9,Datenquellen!$F$7:$H$45,3,FALSE))="X"
                                    ),
                          "X",
                          ""
                          ),
               "X"
            )</f>
        <v/>
      </c>
      <c r="GK113" s="232" t="str">
        <f xml:space="preserve"> IF(TEXT((EDATE('Projektkostenkalkulation EP'!$B$8,9)+GJ$9),"MM")=TEXT((EDATE('Projektkostenkalkulation EP'!$B$8,9)+(GJ$9-1)),"MM"),
             IF(
                        OR(
                                    TEXT((EDATE('Projektkostenkalkulation EP'!$B$8,9)+GJ$9),"TTT") = "Sa",
                                    TEXT((EDATE('Projektkostenkalkulation EP'!$B$8,9)+GJ$9),"TTT") = "So",
                                    IF(ISNA(VLOOKUP(EDATE('Projektkostenkalkulation EP'!$B$8,9)+GJ$9,Datenquellen!$F$7:$H$45,3,FALSE))," ",VLOOKUP(EDATE('Projektkostenkalkulation EP'!$B$8,9)+GJ$9,Datenquellen!$F$7:$H$45,3,FALSE))="X"
                                    ),
                          "X",
                          ""
                          ),
               "X"
            )</f>
        <v/>
      </c>
      <c r="GL113" s="232" t="str">
        <f xml:space="preserve"> IF(TEXT((EDATE('Projektkostenkalkulation EP'!$B$8,9)+GK$9),"MM")=TEXT((EDATE('Projektkostenkalkulation EP'!$B$8,9)+(GK$9-1)),"MM"),
             IF(
                        OR(
                                    TEXT((EDATE('Projektkostenkalkulation EP'!$B$8,9)+GK$9),"TTT") = "Sa",
                                    TEXT((EDATE('Projektkostenkalkulation EP'!$B$8,9)+GK$9),"TTT") = "So",
                                    IF(ISNA(VLOOKUP(EDATE('Projektkostenkalkulation EP'!$B$8,9)+GK$9,Datenquellen!$F$7:$H$45,3,FALSE))," ",VLOOKUP(EDATE('Projektkostenkalkulation EP'!$B$8,9)+GK$9,Datenquellen!$F$7:$H$45,3,FALSE))="X"
                                    ),
                          "X",
                          ""
                          ),
               "X"
            )</f>
        <v>X</v>
      </c>
      <c r="GM113" s="232" t="str">
        <f xml:space="preserve"> IF(TEXT((EDATE('Projektkostenkalkulation EP'!$B$8,9)+GL$9),"MM")=TEXT((EDATE('Projektkostenkalkulation EP'!$B$8,9)+(GL$9-1)),"MM"),
             IF(
                        OR(
                                    TEXT((EDATE('Projektkostenkalkulation EP'!$B$8,9)+GL$9),"TTT") = "Sa",
                                    TEXT((EDATE('Projektkostenkalkulation EP'!$B$8,9)+GL$9),"TTT") = "So",
                                    IF(ISNA(VLOOKUP(EDATE('Projektkostenkalkulation EP'!$B$8,9)+GL$9,Datenquellen!$F$7:$H$45,3,FALSE))," ",VLOOKUP(EDATE('Projektkostenkalkulation EP'!$B$8,9)+GL$9,Datenquellen!$F$7:$H$45,3,FALSE))="X"
                                    ),
                          "X",
                          ""
                          ),
               "X"
            )</f>
        <v>X</v>
      </c>
      <c r="GN113" s="232" t="str">
        <f xml:space="preserve"> IF(TEXT((EDATE('Projektkostenkalkulation EP'!$B$8,9)+GM$9),"MM")=TEXT((EDATE('Projektkostenkalkulation EP'!$B$8,9)+(GM$9-1)),"MM"),
             IF(
                        OR(
                                    TEXT((EDATE('Projektkostenkalkulation EP'!$B$8,9)+GM$9),"TTT") = "Sa",
                                    TEXT((EDATE('Projektkostenkalkulation EP'!$B$8,9)+GM$9),"TTT") = "So",
                                    IF(ISNA(VLOOKUP(EDATE('Projektkostenkalkulation EP'!$B$8,9)+GM$9,Datenquellen!$F$7:$H$45,3,FALSE))," ",VLOOKUP(EDATE('Projektkostenkalkulation EP'!$B$8,9)+GM$9,Datenquellen!$F$7:$H$45,3,FALSE))="X"
                                    ),
                          "X",
                          ""
                          ),
               "X"
            )</f>
        <v/>
      </c>
      <c r="GO113" s="232" t="str">
        <f xml:space="preserve"> IF(TEXT((EDATE('Projektkostenkalkulation EP'!$B$8,9)+GN$9),"MM")=TEXT((EDATE('Projektkostenkalkulation EP'!$B$8,9)+(GN$9-1)),"MM"),
             IF(
                        OR(
                                    TEXT((EDATE('Projektkostenkalkulation EP'!$B$8,9)+GN$9),"TTT") = "Sa",
                                    TEXT((EDATE('Projektkostenkalkulation EP'!$B$8,9)+GN$9),"TTT") = "So",
                                    IF(ISNA(VLOOKUP(EDATE('Projektkostenkalkulation EP'!$B$8,9)+GN$9,Datenquellen!$F$7:$H$45,3,FALSE))," ",VLOOKUP(EDATE('Projektkostenkalkulation EP'!$B$8,9)+GN$9,Datenquellen!$F$7:$H$45,3,FALSE))="X"
                                    ),
                          "X",
                          ""
                          ),
               "X"
            )</f>
        <v/>
      </c>
      <c r="GP113" s="232" t="str">
        <f xml:space="preserve"> IF(TEXT((EDATE('Projektkostenkalkulation EP'!$B$8,9)+GO$9),"MM")=TEXT((EDATE('Projektkostenkalkulation EP'!$B$8,9)+(GO$9-1)),"MM"),
             IF(
                        OR(
                                    TEXT((EDATE('Projektkostenkalkulation EP'!$B$8,9)+GO$9),"TTT") = "Sa",
                                    TEXT((EDATE('Projektkostenkalkulation EP'!$B$8,9)+GO$9),"TTT") = "So",
                                    IF(ISNA(VLOOKUP(EDATE('Projektkostenkalkulation EP'!$B$8,9)+GO$9,Datenquellen!$F$7:$H$45,3,FALSE))," ",VLOOKUP(EDATE('Projektkostenkalkulation EP'!$B$8,9)+GO$9,Datenquellen!$F$7:$H$45,3,FALSE))="X"
                                    ),
                          "X",
                          ""
                          ),
               "X"
            )</f>
        <v/>
      </c>
      <c r="GQ113" s="232" t="str">
        <f xml:space="preserve"> IF(TEXT((EDATE('Projektkostenkalkulation EP'!$B$8,9)+GP$9),"MM")=TEXT((EDATE('Projektkostenkalkulation EP'!$B$8,9)+(GP$9-1)),"MM"),
             IF(
                        OR(
                                    TEXT((EDATE('Projektkostenkalkulation EP'!$B$8,9)+GP$9),"TTT") = "Sa",
                                    TEXT((EDATE('Projektkostenkalkulation EP'!$B$8,9)+GP$9),"TTT") = "So",
                                    IF(ISNA(VLOOKUP(EDATE('Projektkostenkalkulation EP'!$B$8,9)+GP$9,Datenquellen!$F$7:$H$45,3,FALSE))," ",VLOOKUP(EDATE('Projektkostenkalkulation EP'!$B$8,9)+GP$9,Datenquellen!$F$7:$H$45,3,FALSE))="X"
                                    ),
                          "X",
                          ""
                          ),
               "X"
            )</f>
        <v/>
      </c>
      <c r="GR113" s="232" t="str">
        <f xml:space="preserve"> IF(TEXT((EDATE('Projektkostenkalkulation EP'!$B$8,9)+GQ$9),"MM")=TEXT((EDATE('Projektkostenkalkulation EP'!$B$8,9)+(GQ$9-1)),"MM"),
             IF(
                        OR(
                                    TEXT((EDATE('Projektkostenkalkulation EP'!$B$8,9)+GQ$9),"TTT") = "Sa",
                                    TEXT((EDATE('Projektkostenkalkulation EP'!$B$8,9)+GQ$9),"TTT") = "So",
                                    IF(ISNA(VLOOKUP(EDATE('Projektkostenkalkulation EP'!$B$8,9)+GQ$9,Datenquellen!$F$7:$H$45,3,FALSE))," ",VLOOKUP(EDATE('Projektkostenkalkulation EP'!$B$8,9)+GQ$9,Datenquellen!$F$7:$H$45,3,FALSE))="X"
                                    ),
                          "X",
                          ""
                          ),
               "X"
            )</f>
        <v/>
      </c>
      <c r="GS113" s="232" t="str">
        <f xml:space="preserve"> IF(TEXT((EDATE('Projektkostenkalkulation EP'!$B$8,9)+GR$9),"MM")=TEXT((EDATE('Projektkostenkalkulation EP'!$B$8,9)+(GR$9-1)),"MM"),
             IF(
                        OR(
                                    TEXT((EDATE('Projektkostenkalkulation EP'!$B$8,9)+GR$9),"TTT") = "Sa",
                                    TEXT((EDATE('Projektkostenkalkulation EP'!$B$8,9)+GR$9),"TTT") = "So",
                                    IF(ISNA(VLOOKUP(EDATE('Projektkostenkalkulation EP'!$B$8,9)+GR$9,Datenquellen!$F$7:$H$45,3,FALSE))," ",VLOOKUP(EDATE('Projektkostenkalkulation EP'!$B$8,9)+GR$9,Datenquellen!$F$7:$H$45,3,FALSE))="X"
                                    ),
                          "X",
                          ""
                          ),
               "X"
            )</f>
        <v>X</v>
      </c>
      <c r="GT113" s="232" t="str">
        <f xml:space="preserve"> IF(TEXT((EDATE('Projektkostenkalkulation EP'!$B$8,9)+GS$9),"MM")=TEXT((EDATE('Projektkostenkalkulation EP'!$B$8,9)+(GS$9-1)),"MM"),
             IF(
                        OR(
                                    TEXT((EDATE('Projektkostenkalkulation EP'!$B$8,9)+GS$9),"TTT") = "Sa",
                                    TEXT((EDATE('Projektkostenkalkulation EP'!$B$8,9)+GS$9),"TTT") = "So",
                                    IF(ISNA(VLOOKUP(EDATE('Projektkostenkalkulation EP'!$B$8,9)+GS$9,Datenquellen!$F$7:$H$45,3,FALSE))," ",VLOOKUP(EDATE('Projektkostenkalkulation EP'!$B$8,9)+GS$9,Datenquellen!$F$7:$H$45,3,FALSE))="X"
                                    ),
                          "X",
                          ""
                          ),
               "X"
            )</f>
        <v>X</v>
      </c>
      <c r="GU113" s="232" t="str">
        <f xml:space="preserve"> IF(TEXT((EDATE('Projektkostenkalkulation EP'!$B$8,9)+GT$9),"MM")=TEXT((EDATE('Projektkostenkalkulation EP'!$B$8,9)+(GT$9-1)),"MM"),
             IF(
                        OR(
                                    TEXT((EDATE('Projektkostenkalkulation EP'!$B$8,9)+GT$9),"TTT") = "Sa",
                                    TEXT((EDATE('Projektkostenkalkulation EP'!$B$8,9)+GT$9),"TTT") = "So",
                                    IF(ISNA(VLOOKUP(EDATE('Projektkostenkalkulation EP'!$B$8,9)+GT$9,Datenquellen!$F$7:$H$45,3,FALSE))," ",VLOOKUP(EDATE('Projektkostenkalkulation EP'!$B$8,9)+GT$9,Datenquellen!$F$7:$H$45,3,FALSE))="X"
                                    ),
                          "X",
                          ""
                          ),
               "X"
            )</f>
        <v/>
      </c>
      <c r="GV113" s="232" t="str">
        <f xml:space="preserve"> IF(TEXT((EDATE('Projektkostenkalkulation EP'!$B$8,9)+GU$9),"MM")=TEXT((EDATE('Projektkostenkalkulation EP'!$B$8,9)+(GU$9-1)),"MM"),
             IF(
                        OR(
                                    TEXT((EDATE('Projektkostenkalkulation EP'!$B$8,9)+GU$9),"TTT") = "Sa",
                                    TEXT((EDATE('Projektkostenkalkulation EP'!$B$8,9)+GU$9),"TTT") = "So",
                                    IF(ISNA(VLOOKUP(EDATE('Projektkostenkalkulation EP'!$B$8,9)+GU$9,Datenquellen!$F$7:$H$45,3,FALSE))," ",VLOOKUP(EDATE('Projektkostenkalkulation EP'!$B$8,9)+GU$9,Datenquellen!$F$7:$H$45,3,FALSE))="X"
                                    ),
                          "X",
                          ""
                          ),
               "X"
            )</f>
        <v/>
      </c>
      <c r="GW113" s="232" t="str">
        <f xml:space="preserve"> IF(TEXT((EDATE('Projektkostenkalkulation EP'!$B$8,9)+GV$9),"MM")=TEXT((EDATE('Projektkostenkalkulation EP'!$B$8,9)+(GV$9-1)),"MM"),
             IF(
                        OR(
                                    TEXT((EDATE('Projektkostenkalkulation EP'!$B$8,9)+GV$9),"TTT") = "Sa",
                                    TEXT((EDATE('Projektkostenkalkulation EP'!$B$8,9)+GV$9),"TTT") = "So",
                                    IF(ISNA(VLOOKUP(EDATE('Projektkostenkalkulation EP'!$B$8,9)+GV$9,Datenquellen!$F$7:$H$45,3,FALSE))," ",VLOOKUP(EDATE('Projektkostenkalkulation EP'!$B$8,9)+GV$9,Datenquellen!$F$7:$H$45,3,FALSE))="X"
                                    ),
                          "X",
                          ""
                          ),
               "X"
            )</f>
        <v/>
      </c>
      <c r="GX113" s="232" t="str">
        <f xml:space="preserve"> IF(TEXT((EDATE('Projektkostenkalkulation EP'!$B$8,9)+GW$9),"MM")=TEXT((EDATE('Projektkostenkalkulation EP'!$B$8,9)+(GW$9-1)),"MM"),
             IF(
                        OR(
                                    TEXT((EDATE('Projektkostenkalkulation EP'!$B$8,9)+GW$9),"TTT") = "Sa",
                                    TEXT((EDATE('Projektkostenkalkulation EP'!$B$8,9)+GW$9),"TTT") = "So",
                                    IF(ISNA(VLOOKUP(EDATE('Projektkostenkalkulation EP'!$B$8,9)+GW$9,Datenquellen!$F$7:$H$45,3,FALSE))," ",VLOOKUP(EDATE('Projektkostenkalkulation EP'!$B$8,9)+GW$9,Datenquellen!$F$7:$H$45,3,FALSE))="X"
                                    ),
                          "X",
                          ""
                          ),
               "X"
            )</f>
        <v/>
      </c>
      <c r="GY113" s="232" t="str">
        <f xml:space="preserve"> IF(TEXT((EDATE('Projektkostenkalkulation EP'!$B$8,9)+GX$9),"MM")=TEXT((EDATE('Projektkostenkalkulation EP'!$B$8,9)+(GX$9-1)),"MM"),
             IF(
                        OR(
                                    TEXT((EDATE('Projektkostenkalkulation EP'!$B$8,9)+GX$9),"TTT") = "Sa",
                                    TEXT((EDATE('Projektkostenkalkulation EP'!$B$8,9)+GX$9),"TTT") = "So",
                                    IF(ISNA(VLOOKUP(EDATE('Projektkostenkalkulation EP'!$B$8,9)+GX$9,Datenquellen!$F$7:$H$45,3,FALSE))," ",VLOOKUP(EDATE('Projektkostenkalkulation EP'!$B$8,9)+GX$9,Datenquellen!$F$7:$H$45,3,FALSE))="X"
                                    ),
                          "X",
                          ""
                          ),
               "X"
            )</f>
        <v/>
      </c>
      <c r="GZ113" s="232" t="str">
        <f xml:space="preserve"> IF(TEXT((EDATE('Projektkostenkalkulation EP'!$B$8,9)+GY$9),"MM")=TEXT((EDATE('Projektkostenkalkulation EP'!$B$8,9)+(GY$9-1)),"MM"),
             IF(
                        OR(
                                    TEXT((EDATE('Projektkostenkalkulation EP'!$B$8,9)+GY$9),"TTT") = "Sa",
                                    TEXT((EDATE('Projektkostenkalkulation EP'!$B$8,9)+GY$9),"TTT") = "So",
                                    IF(ISNA(VLOOKUP(EDATE('Projektkostenkalkulation EP'!$B$8,9)+GY$9,Datenquellen!$F$7:$H$45,3,FALSE))," ",VLOOKUP(EDATE('Projektkostenkalkulation EP'!$B$8,9)+GY$9,Datenquellen!$F$7:$H$45,3,FALSE))="X"
                                    ),
                          "X",
                          ""
                          ),
               "X"
            )</f>
        <v>X</v>
      </c>
      <c r="HA113" s="232" t="str">
        <f xml:space="preserve"> IF(TEXT((EDATE('Projektkostenkalkulation EP'!$B$8,9)+GZ$9),"MM")=TEXT((EDATE('Projektkostenkalkulation EP'!$B$8,9)+(GZ$9-1)),"MM"),
             IF(
                        OR(
                                    TEXT((EDATE('Projektkostenkalkulation EP'!$B$8,9)+GZ$9),"TTT") = "Sa",
                                    TEXT((EDATE('Projektkostenkalkulation EP'!$B$8,9)+GZ$9),"TTT") = "So",
                                    IF(ISNA(VLOOKUP(EDATE('Projektkostenkalkulation EP'!$B$8,9)+GZ$9,Datenquellen!$F$7:$H$45,3,FALSE))," ",VLOOKUP(EDATE('Projektkostenkalkulation EP'!$B$8,9)+GZ$9,Datenquellen!$F$7:$H$45,3,FALSE))="X"
                                    ),
                          "X",
                          ""
                          ),
               "X"
            )</f>
        <v>X</v>
      </c>
      <c r="HB113" s="232" t="str">
        <f xml:space="preserve"> IF(TEXT((EDATE('Projektkostenkalkulation EP'!$B$8,9)+HA$9),"MM")=TEXT((EDATE('Projektkostenkalkulation EP'!$B$8,9)+(HA$9-1)),"MM"),
             IF(
                        OR(
                                    TEXT((EDATE('Projektkostenkalkulation EP'!$B$8,9)+HA$9),"TTT") = "Sa",
                                    TEXT((EDATE('Projektkostenkalkulation EP'!$B$8,9)+HA$9),"TTT") = "So",
                                    IF(ISNA(VLOOKUP(EDATE('Projektkostenkalkulation EP'!$B$8,9)+HA$9,Datenquellen!$F$7:$H$45,3,FALSE))," ",VLOOKUP(EDATE('Projektkostenkalkulation EP'!$B$8,9)+HA$9,Datenquellen!$F$7:$H$45,3,FALSE))="X"
                                    ),
                          "X",
                          ""
                          ),
               "X"
            )</f>
        <v/>
      </c>
      <c r="HC113" s="232" t="str">
        <f xml:space="preserve"> IF(TEXT((EDATE('Projektkostenkalkulation EP'!$B$8,9)+HB$9),"MM")=TEXT((EDATE('Projektkostenkalkulation EP'!$B$8,9)+(HB$9-1)),"MM"),
             IF(
                        OR(
                                    TEXT((EDATE('Projektkostenkalkulation EP'!$B$8,9)+HB$9),"TTT") = "Sa",
                                    TEXT((EDATE('Projektkostenkalkulation EP'!$B$8,9)+HB$9),"TTT") = "So",
                                    IF(ISNA(VLOOKUP(EDATE('Projektkostenkalkulation EP'!$B$8,9)+HB$9,Datenquellen!$F$7:$H$45,3,FALSE))," ",VLOOKUP(EDATE('Projektkostenkalkulation EP'!$B$8,9)+HB$9,Datenquellen!$F$7:$H$45,3,FALSE))="X"
                                    ),
                          "X",
                          ""
                          ),
               "X"
            )</f>
        <v/>
      </c>
      <c r="HD113" s="232" t="str">
        <f xml:space="preserve"> IF(TEXT((EDATE('Projektkostenkalkulation EP'!$B$8,9)+HC$9),"MM")=TEXT((EDATE('Projektkostenkalkulation EP'!$B$8,9)+(HC$9-1)),"MM"),
             IF(
                        OR(
                                    TEXT((EDATE('Projektkostenkalkulation EP'!$B$8,9)+HC$9),"TTT") = "Sa",
                                    TEXT((EDATE('Projektkostenkalkulation EP'!$B$8,9)+HC$9),"TTT") = "So",
                                    IF(ISNA(VLOOKUP(EDATE('Projektkostenkalkulation EP'!$B$8,9)+HC$9,Datenquellen!$F$7:$H$45,3,FALSE))," ",VLOOKUP(EDATE('Projektkostenkalkulation EP'!$B$8,9)+HC$9,Datenquellen!$F$7:$H$45,3,FALSE))="X"
                                    ),
                          "X",
                          ""
                          ),
               "X"
            )</f>
        <v/>
      </c>
      <c r="HE113" s="233" t="str">
        <f xml:space="preserve"> IF(TEXT((EDATE('Projektkostenkalkulation EP'!$B$8,9)+HD$9),"MM")=TEXT((EDATE('Projektkostenkalkulation EP'!$B$8,9)+(HD$9-1)),"MM"),
             IF(
                        OR(
                                    TEXT((EDATE('Projektkostenkalkulation EP'!$B$8,9)+HD$9),"TTT") = "Sa",
                                    TEXT((EDATE('Projektkostenkalkulation EP'!$B$8,9)+HD$9),"TTT") = "So",
                                    IF(ISNA(VLOOKUP(EDATE('Projektkostenkalkulation EP'!$B$8,9)+HD$9,Datenquellen!$F$7:$H$45,3,FALSE))," ",VLOOKUP(EDATE('Projektkostenkalkulation EP'!$B$8,9)+HD$9,Datenquellen!$F$7:$H$45,3,FALSE))="X"
                                    ),
                          "X",
                          ""
                          ),
               "X"
            )</f>
        <v/>
      </c>
      <c r="HF113" s="234"/>
      <c r="HG113" s="235"/>
      <c r="HH113" s="476"/>
    </row>
    <row r="114" spans="1:216" ht="21" customHeight="1" thickBot="1" x14ac:dyDescent="0.25">
      <c r="A114" s="474"/>
      <c r="B114" s="236"/>
      <c r="C114" s="237" t="str">
        <f>IF(
            OR(
                     TEXT(EDATE('Projektkostenkalkulation EP'!$B$8,9),"TTT") = "Sa",
                     TEXT(EDATE('Projektkostenkalkulation EP'!$B$8,9),"TTT") = "So",
                     IF(ISNA(VLOOKUP(EDATE('Projektkostenkalkulation EP'!$B$8,9),Datenquellen!$F$7:$H$45,3,FALSE))," ",VLOOKUP(EDATE('Projektkostenkalkulation EP'!$B$8,9),Datenquellen!$F$7:$H$45,3,FALSE))="X"
                            ),
                    "X",
                    ""
            )</f>
        <v/>
      </c>
      <c r="D114" s="237" t="str">
        <f xml:space="preserve"> IF(TEXT((EDATE('Projektkostenkalkulation EP'!$B$8,9)+C$9),"MM")=TEXT((EDATE('Projektkostenkalkulation EP'!$B$8,9)+(C$9-1)),"MM"),
             IF(
                        OR(
                                    TEXT((EDATE('Projektkostenkalkulation EP'!$B$8,9)+C$9),"TTT") = "Sa",
                                    TEXT((EDATE('Projektkostenkalkulation EP'!$B$8,9)+C$9),"TTT") = "So",
                                    IF(ISNA(VLOOKUP(EDATE('Projektkostenkalkulation EP'!$B$8,9)+C$9,Datenquellen!$F$7:$H$45,3,FALSE))," ",VLOOKUP(EDATE('Projektkostenkalkulation EP'!$B$8,9)+C$9,Datenquellen!$F$7:$H$45,3,FALSE))="X"
                                    ),
                          "X",
                          ""
                          ),
               "X"
            )</f>
        <v/>
      </c>
      <c r="E114" s="237" t="str">
        <f xml:space="preserve"> IF(TEXT((EDATE('Projektkostenkalkulation EP'!$B$8,9)+D$9),"MM")=TEXT((EDATE('Projektkostenkalkulation EP'!$B$8,9)+(D$9-1)),"MM"),
             IF(
                        OR(
                                    TEXT((EDATE('Projektkostenkalkulation EP'!$B$8,9)+D$9),"TTT") = "Sa",
                                    TEXT((EDATE('Projektkostenkalkulation EP'!$B$8,9)+D$9),"TTT") = "So",
                                    IF(ISNA(VLOOKUP(EDATE('Projektkostenkalkulation EP'!$B$8,9)+D$9,Datenquellen!$F$7:$H$45,3,FALSE))," ",VLOOKUP(EDATE('Projektkostenkalkulation EP'!$B$8,9)+D$9,Datenquellen!$F$7:$H$45,3,FALSE))="X"
                                    ),
                          "X",
                          ""
                          ),
               "X"
            )</f>
        <v>X</v>
      </c>
      <c r="F114" s="237" t="str">
        <f xml:space="preserve"> IF(TEXT((EDATE('Projektkostenkalkulation EP'!$B$8,9)+E$9),"MM")=TEXT((EDATE('Projektkostenkalkulation EP'!$B$8,9)+(E$9-1)),"MM"),
             IF(
                        OR(
                                    TEXT((EDATE('Projektkostenkalkulation EP'!$B$8,9)+E$9),"TTT") = "Sa",
                                    TEXT((EDATE('Projektkostenkalkulation EP'!$B$8,9)+E$9),"TTT") = "So",
                                    IF(ISNA(VLOOKUP(EDATE('Projektkostenkalkulation EP'!$B$8,9)+E$9,Datenquellen!$F$7:$H$45,3,FALSE))," ",VLOOKUP(EDATE('Projektkostenkalkulation EP'!$B$8,9)+E$9,Datenquellen!$F$7:$H$45,3,FALSE))="X"
                                    ),
                          "X",
                          ""
                          ),
               "X"
            )</f>
        <v/>
      </c>
      <c r="G114" s="237" t="str">
        <f xml:space="preserve"> IF(TEXT((EDATE('Projektkostenkalkulation EP'!$B$8,9)+F$9),"MM")=TEXT((EDATE('Projektkostenkalkulation EP'!$B$8,9)+(F$9-1)),"MM"),
             IF(
                        OR(
                                    TEXT((EDATE('Projektkostenkalkulation EP'!$B$8,9)+F$9),"TTT") = "Sa",
                                    TEXT((EDATE('Projektkostenkalkulation EP'!$B$8,9)+F$9),"TTT") = "So",
                                    IF(ISNA(VLOOKUP(EDATE('Projektkostenkalkulation EP'!$B$8,9)+F$9,Datenquellen!$F$7:$H$45,3,FALSE))," ",VLOOKUP(EDATE('Projektkostenkalkulation EP'!$B$8,9)+F$9,Datenquellen!$F$7:$H$45,3,FALSE))="X"
                                    ),
                          "X",
                          ""
                          ),
               "X"
            )</f>
        <v>X</v>
      </c>
      <c r="H114" s="237" t="str">
        <f xml:space="preserve"> IF(TEXT((EDATE('Projektkostenkalkulation EP'!$B$8,9)+G$9),"MM")=TEXT((EDATE('Projektkostenkalkulation EP'!$B$8,9)+(G$9-1)),"MM"),
             IF(
                        OR(
                                    TEXT((EDATE('Projektkostenkalkulation EP'!$B$8,9)+G$9),"TTT") = "Sa",
                                    TEXT((EDATE('Projektkostenkalkulation EP'!$B$8,9)+G$9),"TTT") = "So",
                                    IF(ISNA(VLOOKUP(EDATE('Projektkostenkalkulation EP'!$B$8,9)+G$9,Datenquellen!$F$7:$H$45,3,FALSE))," ",VLOOKUP(EDATE('Projektkostenkalkulation EP'!$B$8,9)+G$9,Datenquellen!$F$7:$H$45,3,FALSE))="X"
                                    ),
                          "X",
                          ""
                          ),
               "X"
            )</f>
        <v>X</v>
      </c>
      <c r="I114" s="237" t="str">
        <f xml:space="preserve"> IF(TEXT((EDATE('Projektkostenkalkulation EP'!$B$8,9)+H$9),"MM")=TEXT((EDATE('Projektkostenkalkulation EP'!$B$8,9)+(H$9-1)),"MM"),
             IF(
                        OR(
                                    TEXT((EDATE('Projektkostenkalkulation EP'!$B$8,9)+H$9),"TTT") = "Sa",
                                    TEXT((EDATE('Projektkostenkalkulation EP'!$B$8,9)+H$9),"TTT") = "So",
                                    IF(ISNA(VLOOKUP(EDATE('Projektkostenkalkulation EP'!$B$8,9)+H$9,Datenquellen!$F$7:$H$45,3,FALSE))," ",VLOOKUP(EDATE('Projektkostenkalkulation EP'!$B$8,9)+H$9,Datenquellen!$F$7:$H$45,3,FALSE))="X"
                                    ),
                          "X",
                          ""
                          ),
               "X"
            )</f>
        <v/>
      </c>
      <c r="J114" s="237" t="str">
        <f xml:space="preserve"> IF(TEXT((EDATE('Projektkostenkalkulation EP'!$B$8,9)+I$9),"MM")=TEXT((EDATE('Projektkostenkalkulation EP'!$B$8,9)+(I$9-1)),"MM"),
             IF(
                        OR(
                                    TEXT((EDATE('Projektkostenkalkulation EP'!$B$8,9)+I$9),"TTT") = "Sa",
                                    TEXT((EDATE('Projektkostenkalkulation EP'!$B$8,9)+I$9),"TTT") = "So",
                                    IF(ISNA(VLOOKUP(EDATE('Projektkostenkalkulation EP'!$B$8,9)+I$9,Datenquellen!$F$7:$H$45,3,FALSE))," ",VLOOKUP(EDATE('Projektkostenkalkulation EP'!$B$8,9)+I$9,Datenquellen!$F$7:$H$45,3,FALSE))="X"
                                    ),
                          "X",
                          ""
                          ),
               "X"
            )</f>
        <v/>
      </c>
      <c r="K114" s="237" t="str">
        <f xml:space="preserve"> IF(TEXT((EDATE('Projektkostenkalkulation EP'!$B$8,9)+J$9),"MM")=TEXT((EDATE('Projektkostenkalkulation EP'!$B$8,9)+(J$9-1)),"MM"),
             IF(
                        OR(
                                    TEXT((EDATE('Projektkostenkalkulation EP'!$B$8,9)+J$9),"TTT") = "Sa",
                                    TEXT((EDATE('Projektkostenkalkulation EP'!$B$8,9)+J$9),"TTT") = "So",
                                    IF(ISNA(VLOOKUP(EDATE('Projektkostenkalkulation EP'!$B$8,9)+J$9,Datenquellen!$F$7:$H$45,3,FALSE))," ",VLOOKUP(EDATE('Projektkostenkalkulation EP'!$B$8,9)+J$9,Datenquellen!$F$7:$H$45,3,FALSE))="X"
                                    ),
                          "X",
                          ""
                          ),
               "X"
            )</f>
        <v/>
      </c>
      <c r="L114" s="237" t="str">
        <f xml:space="preserve"> IF(TEXT((EDATE('Projektkostenkalkulation EP'!$B$8,9)+K$9),"MM")=TEXT((EDATE('Projektkostenkalkulation EP'!$B$8,9)+(K$9-1)),"MM"),
             IF(
                        OR(
                                    TEXT((EDATE('Projektkostenkalkulation EP'!$B$8,9)+K$9),"TTT") = "Sa",
                                    TEXT((EDATE('Projektkostenkalkulation EP'!$B$8,9)+K$9),"TTT") = "So",
                                    IF(ISNA(VLOOKUP(EDATE('Projektkostenkalkulation EP'!$B$8,9)+K$9,Datenquellen!$F$7:$H$45,3,FALSE))," ",VLOOKUP(EDATE('Projektkostenkalkulation EP'!$B$8,9)+K$9,Datenquellen!$F$7:$H$45,3,FALSE))="X"
                                    ),
                          "X",
                          ""
                          ),
               "X"
            )</f>
        <v/>
      </c>
      <c r="M114" s="237" t="str">
        <f xml:space="preserve"> IF(TEXT((EDATE('Projektkostenkalkulation EP'!$B$8,9)+L$9),"MM")=TEXT((EDATE('Projektkostenkalkulation EP'!$B$8,9)+(L$9-1)),"MM"),
             IF(
                        OR(
                                    TEXT((EDATE('Projektkostenkalkulation EP'!$B$8,9)+L$9),"TTT") = "Sa",
                                    TEXT((EDATE('Projektkostenkalkulation EP'!$B$8,9)+L$9),"TTT") = "So",
                                    IF(ISNA(VLOOKUP(EDATE('Projektkostenkalkulation EP'!$B$8,9)+L$9,Datenquellen!$F$7:$H$45,3,FALSE))," ",VLOOKUP(EDATE('Projektkostenkalkulation EP'!$B$8,9)+L$9,Datenquellen!$F$7:$H$45,3,FALSE))="X"
                                    ),
                          "X",
                          ""
                          ),
               "X"
            )</f>
        <v/>
      </c>
      <c r="N114" s="237" t="str">
        <f xml:space="preserve"> IF(TEXT((EDATE('Projektkostenkalkulation EP'!$B$8,9)+M$9),"MM")=TEXT((EDATE('Projektkostenkalkulation EP'!$B$8,9)+(M$9-1)),"MM"),
             IF(
                        OR(
                                    TEXT((EDATE('Projektkostenkalkulation EP'!$B$8,9)+M$9),"TTT") = "Sa",
                                    TEXT((EDATE('Projektkostenkalkulation EP'!$B$8,9)+M$9),"TTT") = "So",
                                    IF(ISNA(VLOOKUP(EDATE('Projektkostenkalkulation EP'!$B$8,9)+M$9,Datenquellen!$F$7:$H$45,3,FALSE))," ",VLOOKUP(EDATE('Projektkostenkalkulation EP'!$B$8,9)+M$9,Datenquellen!$F$7:$H$45,3,FALSE))="X"
                                    ),
                          "X",
                          ""
                          ),
               "X"
            )</f>
        <v>X</v>
      </c>
      <c r="O114" s="237" t="str">
        <f xml:space="preserve"> IF(TEXT((EDATE('Projektkostenkalkulation EP'!$B$8,9)+N$9),"MM")=TEXT((EDATE('Projektkostenkalkulation EP'!$B$8,9)+(N$9-1)),"MM"),
             IF(
                        OR(
                                    TEXT((EDATE('Projektkostenkalkulation EP'!$B$8,9)+N$9),"TTT") = "Sa",
                                    TEXT((EDATE('Projektkostenkalkulation EP'!$B$8,9)+N$9),"TTT") = "So",
                                    IF(ISNA(VLOOKUP(EDATE('Projektkostenkalkulation EP'!$B$8,9)+N$9,Datenquellen!$F$7:$H$45,3,FALSE))," ",VLOOKUP(EDATE('Projektkostenkalkulation EP'!$B$8,9)+N$9,Datenquellen!$F$7:$H$45,3,FALSE))="X"
                                    ),
                          "X",
                          ""
                          ),
               "X"
            )</f>
        <v>X</v>
      </c>
      <c r="P114" s="237" t="str">
        <f xml:space="preserve"> IF(TEXT((EDATE('Projektkostenkalkulation EP'!$B$8,9)+O$9),"MM")=TEXT((EDATE('Projektkostenkalkulation EP'!$B$8,9)+(O$9-1)),"MM"),
             IF(
                        OR(
                                    TEXT((EDATE('Projektkostenkalkulation EP'!$B$8,9)+O$9),"TTT") = "Sa",
                                    TEXT((EDATE('Projektkostenkalkulation EP'!$B$8,9)+O$9),"TTT") = "So",
                                    IF(ISNA(VLOOKUP(EDATE('Projektkostenkalkulation EP'!$B$8,9)+O$9,Datenquellen!$F$7:$H$45,3,FALSE))," ",VLOOKUP(EDATE('Projektkostenkalkulation EP'!$B$8,9)+O$9,Datenquellen!$F$7:$H$45,3,FALSE))="X"
                                    ),
                          "X",
                          ""
                          ),
               "X"
            )</f>
        <v/>
      </c>
      <c r="Q114" s="237" t="str">
        <f xml:space="preserve"> IF(TEXT((EDATE('Projektkostenkalkulation EP'!$B$8,9)+P$9),"MM")=TEXT((EDATE('Projektkostenkalkulation EP'!$B$8,9)+(P$9-1)),"MM"),
             IF(
                        OR(
                                    TEXT((EDATE('Projektkostenkalkulation EP'!$B$8,9)+P$9),"TTT") = "Sa",
                                    TEXT((EDATE('Projektkostenkalkulation EP'!$B$8,9)+P$9),"TTT") = "So",
                                    IF(ISNA(VLOOKUP(EDATE('Projektkostenkalkulation EP'!$B$8,9)+P$9,Datenquellen!$F$7:$H$45,3,FALSE))," ",VLOOKUP(EDATE('Projektkostenkalkulation EP'!$B$8,9)+P$9,Datenquellen!$F$7:$H$45,3,FALSE))="X"
                                    ),
                          "X",
                          ""
                          ),
               "X"
            )</f>
        <v/>
      </c>
      <c r="R114" s="237" t="str">
        <f xml:space="preserve"> IF(TEXT((EDATE('Projektkostenkalkulation EP'!$B$8,9)+Q$9),"MM")=TEXT((EDATE('Projektkostenkalkulation EP'!$B$8,9)+(Q$9-1)),"MM"),
             IF(
                        OR(
                                    TEXT((EDATE('Projektkostenkalkulation EP'!$B$8,9)+Q$9),"TTT") = "Sa",
                                    TEXT((EDATE('Projektkostenkalkulation EP'!$B$8,9)+Q$9),"TTT") = "So",
                                    IF(ISNA(VLOOKUP(EDATE('Projektkostenkalkulation EP'!$B$8,9)+Q$9,Datenquellen!$F$7:$H$45,3,FALSE))," ",VLOOKUP(EDATE('Projektkostenkalkulation EP'!$B$8,9)+Q$9,Datenquellen!$F$7:$H$45,3,FALSE))="X"
                                    ),
                          "X",
                          ""
                          ),
               "X"
            )</f>
        <v/>
      </c>
      <c r="S114" s="237" t="str">
        <f xml:space="preserve"> IF(TEXT((EDATE('Projektkostenkalkulation EP'!$B$8,9)+R$9),"MM")=TEXT((EDATE('Projektkostenkalkulation EP'!$B$8,9)+(R$9-1)),"MM"),
             IF(
                        OR(
                                    TEXT((EDATE('Projektkostenkalkulation EP'!$B$8,9)+R$9),"TTT") = "Sa",
                                    TEXT((EDATE('Projektkostenkalkulation EP'!$B$8,9)+R$9),"TTT") = "So",
                                    IF(ISNA(VLOOKUP(EDATE('Projektkostenkalkulation EP'!$B$8,9)+R$9,Datenquellen!$F$7:$H$45,3,FALSE))," ",VLOOKUP(EDATE('Projektkostenkalkulation EP'!$B$8,9)+R$9,Datenquellen!$F$7:$H$45,3,FALSE))="X"
                                    ),
                          "X",
                          ""
                          ),
               "X"
            )</f>
        <v/>
      </c>
      <c r="T114" s="237" t="str">
        <f xml:space="preserve"> IF(TEXT((EDATE('Projektkostenkalkulation EP'!$B$8,9)+S$9),"MM")=TEXT((EDATE('Projektkostenkalkulation EP'!$B$8,9)+(S$9-1)),"MM"),
             IF(
                        OR(
                                    TEXT((EDATE('Projektkostenkalkulation EP'!$B$8,9)+S$9),"TTT") = "Sa",
                                    TEXT((EDATE('Projektkostenkalkulation EP'!$B$8,9)+S$9),"TTT") = "So",
                                    IF(ISNA(VLOOKUP(EDATE('Projektkostenkalkulation EP'!$B$8,9)+S$9,Datenquellen!$F$7:$H$45,3,FALSE))," ",VLOOKUP(EDATE('Projektkostenkalkulation EP'!$B$8,9)+S$9,Datenquellen!$F$7:$H$45,3,FALSE))="X"
                                    ),
                          "X",
                          ""
                          ),
               "X"
            )</f>
        <v/>
      </c>
      <c r="U114" s="237" t="str">
        <f xml:space="preserve"> IF(TEXT((EDATE('Projektkostenkalkulation EP'!$B$8,9)+T$9),"MM")=TEXT((EDATE('Projektkostenkalkulation EP'!$B$8,9)+(T$9-1)),"MM"),
             IF(
                        OR(
                                    TEXT((EDATE('Projektkostenkalkulation EP'!$B$8,9)+T$9),"TTT") = "Sa",
                                    TEXT((EDATE('Projektkostenkalkulation EP'!$B$8,9)+T$9),"TTT") = "So",
                                    IF(ISNA(VLOOKUP(EDATE('Projektkostenkalkulation EP'!$B$8,9)+T$9,Datenquellen!$F$7:$H$45,3,FALSE))," ",VLOOKUP(EDATE('Projektkostenkalkulation EP'!$B$8,9)+T$9,Datenquellen!$F$7:$H$45,3,FALSE))="X"
                                    ),
                          "X",
                          ""
                          ),
               "X"
            )</f>
        <v>X</v>
      </c>
      <c r="V114" s="237" t="str">
        <f xml:space="preserve"> IF(TEXT((EDATE('Projektkostenkalkulation EP'!$B$8,9)+U$9),"MM")=TEXT((EDATE('Projektkostenkalkulation EP'!$B$8,9)+(U$9-1)),"MM"),
             IF(
                        OR(
                                    TEXT((EDATE('Projektkostenkalkulation EP'!$B$8,9)+U$9),"TTT") = "Sa",
                                    TEXT((EDATE('Projektkostenkalkulation EP'!$B$8,9)+U$9),"TTT") = "So",
                                    IF(ISNA(VLOOKUP(EDATE('Projektkostenkalkulation EP'!$B$8,9)+U$9,Datenquellen!$F$7:$H$45,3,FALSE))," ",VLOOKUP(EDATE('Projektkostenkalkulation EP'!$B$8,9)+U$9,Datenquellen!$F$7:$H$45,3,FALSE))="X"
                                    ),
                          "X",
                          ""
                          ),
               "X"
            )</f>
        <v>X</v>
      </c>
      <c r="W114" s="237" t="str">
        <f xml:space="preserve"> IF(TEXT((EDATE('Projektkostenkalkulation EP'!$B$8,9)+V$9),"MM")=TEXT((EDATE('Projektkostenkalkulation EP'!$B$8,9)+(V$9-1)),"MM"),
             IF(
                        OR(
                                    TEXT((EDATE('Projektkostenkalkulation EP'!$B$8,9)+V$9),"TTT") = "Sa",
                                    TEXT((EDATE('Projektkostenkalkulation EP'!$B$8,9)+V$9),"TTT") = "So",
                                    IF(ISNA(VLOOKUP(EDATE('Projektkostenkalkulation EP'!$B$8,9)+V$9,Datenquellen!$F$7:$H$45,3,FALSE))," ",VLOOKUP(EDATE('Projektkostenkalkulation EP'!$B$8,9)+V$9,Datenquellen!$F$7:$H$45,3,FALSE))="X"
                                    ),
                          "X",
                          ""
                          ),
               "X"
            )</f>
        <v/>
      </c>
      <c r="X114" s="237" t="str">
        <f xml:space="preserve"> IF(TEXT((EDATE('Projektkostenkalkulation EP'!$B$8,9)+W$9),"MM")=TEXT((EDATE('Projektkostenkalkulation EP'!$B$8,9)+(W$9-1)),"MM"),
             IF(
                        OR(
                                    TEXT((EDATE('Projektkostenkalkulation EP'!$B$8,9)+W$9),"TTT") = "Sa",
                                    TEXT((EDATE('Projektkostenkalkulation EP'!$B$8,9)+W$9),"TTT") = "So",
                                    IF(ISNA(VLOOKUP(EDATE('Projektkostenkalkulation EP'!$B$8,9)+W$9,Datenquellen!$F$7:$H$45,3,FALSE))," ",VLOOKUP(EDATE('Projektkostenkalkulation EP'!$B$8,9)+W$9,Datenquellen!$F$7:$H$45,3,FALSE))="X"
                                    ),
                          "X",
                          ""
                          ),
               "X"
            )</f>
        <v/>
      </c>
      <c r="Y114" s="237" t="str">
        <f xml:space="preserve"> IF(TEXT((EDATE('Projektkostenkalkulation EP'!$B$8,9)+X$9),"MM")=TEXT((EDATE('Projektkostenkalkulation EP'!$B$8,9)+(X$9-1)),"MM"),
             IF(
                        OR(
                                    TEXT((EDATE('Projektkostenkalkulation EP'!$B$8,9)+X$9),"TTT") = "Sa",
                                    TEXT((EDATE('Projektkostenkalkulation EP'!$B$8,9)+X$9),"TTT") = "So",
                                    IF(ISNA(VLOOKUP(EDATE('Projektkostenkalkulation EP'!$B$8,9)+X$9,Datenquellen!$F$7:$H$45,3,FALSE))," ",VLOOKUP(EDATE('Projektkostenkalkulation EP'!$B$8,9)+X$9,Datenquellen!$F$7:$H$45,3,FALSE))="X"
                                    ),
                          "X",
                          ""
                          ),
               "X"
            )</f>
        <v/>
      </c>
      <c r="Z114" s="237" t="str">
        <f xml:space="preserve"> IF(TEXT((EDATE('Projektkostenkalkulation EP'!$B$8,9)+Y$9),"MM")=TEXT((EDATE('Projektkostenkalkulation EP'!$B$8,9)+(Y$9-1)),"MM"),
             IF(
                        OR(
                                    TEXT((EDATE('Projektkostenkalkulation EP'!$B$8,9)+Y$9),"TTT") = "Sa",
                                    TEXT((EDATE('Projektkostenkalkulation EP'!$B$8,9)+Y$9),"TTT") = "So",
                                    IF(ISNA(VLOOKUP(EDATE('Projektkostenkalkulation EP'!$B$8,9)+Y$9,Datenquellen!$F$7:$H$45,3,FALSE))," ",VLOOKUP(EDATE('Projektkostenkalkulation EP'!$B$8,9)+Y$9,Datenquellen!$F$7:$H$45,3,FALSE))="X"
                                    ),
                          "X",
                          ""
                          ),
               "X"
            )</f>
        <v/>
      </c>
      <c r="AA114" s="237" t="str">
        <f xml:space="preserve"> IF(TEXT((EDATE('Projektkostenkalkulation EP'!$B$8,9)+Z$9),"MM")=TEXT((EDATE('Projektkostenkalkulation EP'!$B$8,9)+(Z$9-1)),"MM"),
             IF(
                        OR(
                                    TEXT((EDATE('Projektkostenkalkulation EP'!$B$8,9)+Z$9),"TTT") = "Sa",
                                    TEXT((EDATE('Projektkostenkalkulation EP'!$B$8,9)+Z$9),"TTT") = "So",
                                    IF(ISNA(VLOOKUP(EDATE('Projektkostenkalkulation EP'!$B$8,9)+Z$9,Datenquellen!$F$7:$H$45,3,FALSE))," ",VLOOKUP(EDATE('Projektkostenkalkulation EP'!$B$8,9)+Z$9,Datenquellen!$F$7:$H$45,3,FALSE))="X"
                                    ),
                          "X",
                          ""
                          ),
               "X"
            )</f>
        <v/>
      </c>
      <c r="AB114" s="237" t="str">
        <f xml:space="preserve"> IF(TEXT((EDATE('Projektkostenkalkulation EP'!$B$8,9)+AA$9),"MM")=TEXT((EDATE('Projektkostenkalkulation EP'!$B$8,9)+(AA$9-1)),"MM"),
             IF(
                        OR(
                                    TEXT((EDATE('Projektkostenkalkulation EP'!$B$8,9)+AA$9),"TTT") = "Sa",
                                    TEXT((EDATE('Projektkostenkalkulation EP'!$B$8,9)+AA$9),"TTT") = "So",
                                    IF(ISNA(VLOOKUP(EDATE('Projektkostenkalkulation EP'!$B$8,9)+AA$9,Datenquellen!$F$7:$H$45,3,FALSE))," ",VLOOKUP(EDATE('Projektkostenkalkulation EP'!$B$8,9)+AA$9,Datenquellen!$F$7:$H$45,3,FALSE))="X"
                                    ),
                          "X",
                          ""
                          ),
               "X"
            )</f>
        <v>X</v>
      </c>
      <c r="AC114" s="237" t="str">
        <f xml:space="preserve"> IF(TEXT((EDATE('Projektkostenkalkulation EP'!$B$8,9)+AB$9),"MM")=TEXT((EDATE('Projektkostenkalkulation EP'!$B$8,9)+(AB$9-1)),"MM"),
             IF(
                        OR(
                                    TEXT((EDATE('Projektkostenkalkulation EP'!$B$8,9)+AB$9),"TTT") = "Sa",
                                    TEXT((EDATE('Projektkostenkalkulation EP'!$B$8,9)+AB$9),"TTT") = "So",
                                    IF(ISNA(VLOOKUP(EDATE('Projektkostenkalkulation EP'!$B$8,9)+AB$9,Datenquellen!$F$7:$H$45,3,FALSE))," ",VLOOKUP(EDATE('Projektkostenkalkulation EP'!$B$8,9)+AB$9,Datenquellen!$F$7:$H$45,3,FALSE))="X"
                                    ),
                          "X",
                          ""
                          ),
               "X"
            )</f>
        <v>X</v>
      </c>
      <c r="AD114" s="237" t="str">
        <f xml:space="preserve"> IF(TEXT((EDATE('Projektkostenkalkulation EP'!$B$8,9)+AC$9),"MM")=TEXT((EDATE('Projektkostenkalkulation EP'!$B$8,9)+(AC$9-1)),"MM"),
             IF(
                        OR(
                                    TEXT((EDATE('Projektkostenkalkulation EP'!$B$8,9)+AC$9),"TTT") = "Sa",
                                    TEXT((EDATE('Projektkostenkalkulation EP'!$B$8,9)+AC$9),"TTT") = "So",
                                    IF(ISNA(VLOOKUP(EDATE('Projektkostenkalkulation EP'!$B$8,9)+AC$9,Datenquellen!$F$7:$H$45,3,FALSE))," ",VLOOKUP(EDATE('Projektkostenkalkulation EP'!$B$8,9)+AC$9,Datenquellen!$F$7:$H$45,3,FALSE))="X"
                                    ),
                          "X",
                          ""
                          ),
               "X"
            )</f>
        <v/>
      </c>
      <c r="AE114" s="237" t="str">
        <f xml:space="preserve"> IF(TEXT((EDATE('Projektkostenkalkulation EP'!$B$8,9)+AD$9),"MM")=TEXT((EDATE('Projektkostenkalkulation EP'!$B$8,9)+(AD$9-1)),"MM"),
             IF(
                        OR(
                                    TEXT((EDATE('Projektkostenkalkulation EP'!$B$8,9)+AD$9),"TTT") = "Sa",
                                    TEXT((EDATE('Projektkostenkalkulation EP'!$B$8,9)+AD$9),"TTT") = "So",
                                    IF(ISNA(VLOOKUP(EDATE('Projektkostenkalkulation EP'!$B$8,9)+AD$9,Datenquellen!$F$7:$H$45,3,FALSE))," ",VLOOKUP(EDATE('Projektkostenkalkulation EP'!$B$8,9)+AD$9,Datenquellen!$F$7:$H$45,3,FALSE))="X"
                                    ),
                          "X",
                          ""
                          ),
               "X"
            )</f>
        <v/>
      </c>
      <c r="AF114" s="237" t="str">
        <f xml:space="preserve"> IF(TEXT((EDATE('Projektkostenkalkulation EP'!$B$8,9)+AE$9),"MM")=TEXT((EDATE('Projektkostenkalkulation EP'!$B$8,9)+(AE$9-1)),"MM"),
             IF(
                        OR(
                                    TEXT((EDATE('Projektkostenkalkulation EP'!$B$8,9)+AE$9),"TTT") = "Sa",
                                    TEXT((EDATE('Projektkostenkalkulation EP'!$B$8,9)+AE$9),"TTT") = "So",
                                    IF(ISNA(VLOOKUP(EDATE('Projektkostenkalkulation EP'!$B$8,9)+AE$9,Datenquellen!$F$7:$H$45,3,FALSE))," ",VLOOKUP(EDATE('Projektkostenkalkulation EP'!$B$8,9)+AE$9,Datenquellen!$F$7:$H$45,3,FALSE))="X"
                                    ),
                          "X",
                          ""
                          ),
               "X"
            )</f>
        <v/>
      </c>
      <c r="AG114" s="238" t="str">
        <f xml:space="preserve"> IF(TEXT((EDATE('Projektkostenkalkulation EP'!$B$8,9)+AF$9),"MM")=TEXT((EDATE('Projektkostenkalkulation EP'!$B$8,9)+(AF$9-1)),"MM"),
             IF(
                        OR(
                                    TEXT((EDATE('Projektkostenkalkulation EP'!$B$8,9)+AF$9),"TTT") = "Sa",
                                    TEXT((EDATE('Projektkostenkalkulation EP'!$B$8,9)+AF$9),"TTT") = "So",
                                    IF(ISNA(VLOOKUP(EDATE('Projektkostenkalkulation EP'!$B$8,9)+AF$9,Datenquellen!$F$7:$H$45,3,FALSE))," ",VLOOKUP(EDATE('Projektkostenkalkulation EP'!$B$8,9)+AF$9,Datenquellen!$F$7:$H$45,3,FALSE))="X"
                                    ),
                          "X",
                          ""
                          ),
               "X"
            )</f>
        <v/>
      </c>
      <c r="AH114" s="239"/>
      <c r="AI114" s="240"/>
      <c r="AJ114" s="241" t="s">
        <v>67</v>
      </c>
      <c r="AK114" s="478"/>
      <c r="AL114" s="259"/>
      <c r="AM114" s="260" t="str">
        <f>IF(
            OR(
                     TEXT(EDATE('Projektkostenkalkulation EP'!$B$8,9),"TTT") = "Sa",
                     TEXT(EDATE('Projektkostenkalkulation EP'!$B$8,9),"TTT") = "So",
                     IF(ISNA(VLOOKUP(EDATE('Projektkostenkalkulation EP'!$B$8,9),Datenquellen!$F$7:$H$45,3,FALSE))," ",VLOOKUP(EDATE('Projektkostenkalkulation EP'!$B$8,9),Datenquellen!$F$7:$H$45,3,FALSE))="X"
                            ),
                    "X",
                    ""
            )</f>
        <v/>
      </c>
      <c r="AN114" s="260" t="str">
        <f xml:space="preserve"> IF(TEXT((EDATE('Projektkostenkalkulation EP'!$B$8,9)+AM$9),"MM")=TEXT((EDATE('Projektkostenkalkulation EP'!$B$8,9)+(AM$9-1)),"MM"),
             IF(
                        OR(
                                    TEXT((EDATE('Projektkostenkalkulation EP'!$B$8,9)+AM$9),"TTT") = "Sa",
                                    TEXT((EDATE('Projektkostenkalkulation EP'!$B$8,9)+AM$9),"TTT") = "So",
                                    IF(ISNA(VLOOKUP(EDATE('Projektkostenkalkulation EP'!$B$8,9)+AM$9,Datenquellen!$F$7:$H$45,3,FALSE))," ",VLOOKUP(EDATE('Projektkostenkalkulation EP'!$B$8,9)+AM$9,Datenquellen!$F$7:$H$45,3,FALSE))="X"
                                    ),
                          "X",
                          ""
                          ),
               "X"
            )</f>
        <v/>
      </c>
      <c r="AO114" s="260" t="str">
        <f xml:space="preserve"> IF(TEXT((EDATE('Projektkostenkalkulation EP'!$B$8,9)+AN$9),"MM")=TEXT((EDATE('Projektkostenkalkulation EP'!$B$8,9)+(AN$9-1)),"MM"),
             IF(
                        OR(
                                    TEXT((EDATE('Projektkostenkalkulation EP'!$B$8,9)+AN$9),"TTT") = "Sa",
                                    TEXT((EDATE('Projektkostenkalkulation EP'!$B$8,9)+AN$9),"TTT") = "So",
                                    IF(ISNA(VLOOKUP(EDATE('Projektkostenkalkulation EP'!$B$8,9)+AN$9,Datenquellen!$F$7:$H$45,3,FALSE))," ",VLOOKUP(EDATE('Projektkostenkalkulation EP'!$B$8,9)+AN$9,Datenquellen!$F$7:$H$45,3,FALSE))="X"
                                    ),
                          "X",
                          ""
                          ),
               "X"
            )</f>
        <v>X</v>
      </c>
      <c r="AP114" s="260" t="str">
        <f xml:space="preserve"> IF(TEXT((EDATE('Projektkostenkalkulation EP'!$B$8,9)+AO$9),"MM")=TEXT((EDATE('Projektkostenkalkulation EP'!$B$8,9)+(AO$9-1)),"MM"),
             IF(
                        OR(
                                    TEXT((EDATE('Projektkostenkalkulation EP'!$B$8,9)+AO$9),"TTT") = "Sa",
                                    TEXT((EDATE('Projektkostenkalkulation EP'!$B$8,9)+AO$9),"TTT") = "So",
                                    IF(ISNA(VLOOKUP(EDATE('Projektkostenkalkulation EP'!$B$8,9)+AO$9,Datenquellen!$F$7:$H$45,3,FALSE))," ",VLOOKUP(EDATE('Projektkostenkalkulation EP'!$B$8,9)+AO$9,Datenquellen!$F$7:$H$45,3,FALSE))="X"
                                    ),
                          "X",
                          ""
                          ),
               "X"
            )</f>
        <v/>
      </c>
      <c r="AQ114" s="260" t="str">
        <f xml:space="preserve"> IF(TEXT((EDATE('Projektkostenkalkulation EP'!$B$8,9)+AP$9),"MM")=TEXT((EDATE('Projektkostenkalkulation EP'!$B$8,9)+(AP$9-1)),"MM"),
             IF(
                        OR(
                                    TEXT((EDATE('Projektkostenkalkulation EP'!$B$8,9)+AP$9),"TTT") = "Sa",
                                    TEXT((EDATE('Projektkostenkalkulation EP'!$B$8,9)+AP$9),"TTT") = "So",
                                    IF(ISNA(VLOOKUP(EDATE('Projektkostenkalkulation EP'!$B$8,9)+AP$9,Datenquellen!$F$7:$H$45,3,FALSE))," ",VLOOKUP(EDATE('Projektkostenkalkulation EP'!$B$8,9)+AP$9,Datenquellen!$F$7:$H$45,3,FALSE))="X"
                                    ),
                          "X",
                          ""
                          ),
               "X"
            )</f>
        <v>X</v>
      </c>
      <c r="AR114" s="260" t="str">
        <f xml:space="preserve"> IF(TEXT((EDATE('Projektkostenkalkulation EP'!$B$8,9)+AQ$9),"MM")=TEXT((EDATE('Projektkostenkalkulation EP'!$B$8,9)+(AQ$9-1)),"MM"),
             IF(
                        OR(
                                    TEXT((EDATE('Projektkostenkalkulation EP'!$B$8,9)+AQ$9),"TTT") = "Sa",
                                    TEXT((EDATE('Projektkostenkalkulation EP'!$B$8,9)+AQ$9),"TTT") = "So",
                                    IF(ISNA(VLOOKUP(EDATE('Projektkostenkalkulation EP'!$B$8,9)+AQ$9,Datenquellen!$F$7:$H$45,3,FALSE))," ",VLOOKUP(EDATE('Projektkostenkalkulation EP'!$B$8,9)+AQ$9,Datenquellen!$F$7:$H$45,3,FALSE))="X"
                                    ),
                          "X",
                          ""
                          ),
               "X"
            )</f>
        <v>X</v>
      </c>
      <c r="AS114" s="260" t="str">
        <f xml:space="preserve"> IF(TEXT((EDATE('Projektkostenkalkulation EP'!$B$8,9)+AR$9),"MM")=TEXT((EDATE('Projektkostenkalkulation EP'!$B$8,9)+(AR$9-1)),"MM"),
             IF(
                        OR(
                                    TEXT((EDATE('Projektkostenkalkulation EP'!$B$8,9)+AR$9),"TTT") = "Sa",
                                    TEXT((EDATE('Projektkostenkalkulation EP'!$B$8,9)+AR$9),"TTT") = "So",
                                    IF(ISNA(VLOOKUP(EDATE('Projektkostenkalkulation EP'!$B$8,9)+AR$9,Datenquellen!$F$7:$H$45,3,FALSE))," ",VLOOKUP(EDATE('Projektkostenkalkulation EP'!$B$8,9)+AR$9,Datenquellen!$F$7:$H$45,3,FALSE))="X"
                                    ),
                          "X",
                          ""
                          ),
               "X"
            )</f>
        <v/>
      </c>
      <c r="AT114" s="260" t="str">
        <f xml:space="preserve"> IF(TEXT((EDATE('Projektkostenkalkulation EP'!$B$8,9)+AS$9),"MM")=TEXT((EDATE('Projektkostenkalkulation EP'!$B$8,9)+(AS$9-1)),"MM"),
             IF(
                        OR(
                                    TEXT((EDATE('Projektkostenkalkulation EP'!$B$8,9)+AS$9),"TTT") = "Sa",
                                    TEXT((EDATE('Projektkostenkalkulation EP'!$B$8,9)+AS$9),"TTT") = "So",
                                    IF(ISNA(VLOOKUP(EDATE('Projektkostenkalkulation EP'!$B$8,9)+AS$9,Datenquellen!$F$7:$H$45,3,FALSE))," ",VLOOKUP(EDATE('Projektkostenkalkulation EP'!$B$8,9)+AS$9,Datenquellen!$F$7:$H$45,3,FALSE))="X"
                                    ),
                          "X",
                          ""
                          ),
               "X"
            )</f>
        <v/>
      </c>
      <c r="AU114" s="260" t="str">
        <f xml:space="preserve"> IF(TEXT((EDATE('Projektkostenkalkulation EP'!$B$8,9)+AT$9),"MM")=TEXT((EDATE('Projektkostenkalkulation EP'!$B$8,9)+(AT$9-1)),"MM"),
             IF(
                        OR(
                                    TEXT((EDATE('Projektkostenkalkulation EP'!$B$8,9)+AT$9),"TTT") = "Sa",
                                    TEXT((EDATE('Projektkostenkalkulation EP'!$B$8,9)+AT$9),"TTT") = "So",
                                    IF(ISNA(VLOOKUP(EDATE('Projektkostenkalkulation EP'!$B$8,9)+AT$9,Datenquellen!$F$7:$H$45,3,FALSE))," ",VLOOKUP(EDATE('Projektkostenkalkulation EP'!$B$8,9)+AT$9,Datenquellen!$F$7:$H$45,3,FALSE))="X"
                                    ),
                          "X",
                          ""
                          ),
               "X"
            )</f>
        <v/>
      </c>
      <c r="AV114" s="260" t="str">
        <f xml:space="preserve"> IF(TEXT((EDATE('Projektkostenkalkulation EP'!$B$8,9)+AU$9),"MM")=TEXT((EDATE('Projektkostenkalkulation EP'!$B$8,9)+(AU$9-1)),"MM"),
             IF(
                        OR(
                                    TEXT((EDATE('Projektkostenkalkulation EP'!$B$8,9)+AU$9),"TTT") = "Sa",
                                    TEXT((EDATE('Projektkostenkalkulation EP'!$B$8,9)+AU$9),"TTT") = "So",
                                    IF(ISNA(VLOOKUP(EDATE('Projektkostenkalkulation EP'!$B$8,9)+AU$9,Datenquellen!$F$7:$H$45,3,FALSE))," ",VLOOKUP(EDATE('Projektkostenkalkulation EP'!$B$8,9)+AU$9,Datenquellen!$F$7:$H$45,3,FALSE))="X"
                                    ),
                          "X",
                          ""
                          ),
               "X"
            )</f>
        <v/>
      </c>
      <c r="AW114" s="260" t="str">
        <f xml:space="preserve"> IF(TEXT((EDATE('Projektkostenkalkulation EP'!$B$8,9)+AV$9),"MM")=TEXT((EDATE('Projektkostenkalkulation EP'!$B$8,9)+(AV$9-1)),"MM"),
             IF(
                        OR(
                                    TEXT((EDATE('Projektkostenkalkulation EP'!$B$8,9)+AV$9),"TTT") = "Sa",
                                    TEXT((EDATE('Projektkostenkalkulation EP'!$B$8,9)+AV$9),"TTT") = "So",
                                    IF(ISNA(VLOOKUP(EDATE('Projektkostenkalkulation EP'!$B$8,9)+AV$9,Datenquellen!$F$7:$H$45,3,FALSE))," ",VLOOKUP(EDATE('Projektkostenkalkulation EP'!$B$8,9)+AV$9,Datenquellen!$F$7:$H$45,3,FALSE))="X"
                                    ),
                          "X",
                          ""
                          ),
               "X"
            )</f>
        <v/>
      </c>
      <c r="AX114" s="260" t="str">
        <f xml:space="preserve"> IF(TEXT((EDATE('Projektkostenkalkulation EP'!$B$8,9)+AW$9),"MM")=TEXT((EDATE('Projektkostenkalkulation EP'!$B$8,9)+(AW$9-1)),"MM"),
             IF(
                        OR(
                                    TEXT((EDATE('Projektkostenkalkulation EP'!$B$8,9)+AW$9),"TTT") = "Sa",
                                    TEXT((EDATE('Projektkostenkalkulation EP'!$B$8,9)+AW$9),"TTT") = "So",
                                    IF(ISNA(VLOOKUP(EDATE('Projektkostenkalkulation EP'!$B$8,9)+AW$9,Datenquellen!$F$7:$H$45,3,FALSE))," ",VLOOKUP(EDATE('Projektkostenkalkulation EP'!$B$8,9)+AW$9,Datenquellen!$F$7:$H$45,3,FALSE))="X"
                                    ),
                          "X",
                          ""
                          ),
               "X"
            )</f>
        <v>X</v>
      </c>
      <c r="AY114" s="260" t="str">
        <f xml:space="preserve"> IF(TEXT((EDATE('Projektkostenkalkulation EP'!$B$8,9)+AX$9),"MM")=TEXT((EDATE('Projektkostenkalkulation EP'!$B$8,9)+(AX$9-1)),"MM"),
             IF(
                        OR(
                                    TEXT((EDATE('Projektkostenkalkulation EP'!$B$8,9)+AX$9),"TTT") = "Sa",
                                    TEXT((EDATE('Projektkostenkalkulation EP'!$B$8,9)+AX$9),"TTT") = "So",
                                    IF(ISNA(VLOOKUP(EDATE('Projektkostenkalkulation EP'!$B$8,9)+AX$9,Datenquellen!$F$7:$H$45,3,FALSE))," ",VLOOKUP(EDATE('Projektkostenkalkulation EP'!$B$8,9)+AX$9,Datenquellen!$F$7:$H$45,3,FALSE))="X"
                                    ),
                          "X",
                          ""
                          ),
               "X"
            )</f>
        <v>X</v>
      </c>
      <c r="AZ114" s="260" t="str">
        <f xml:space="preserve"> IF(TEXT((EDATE('Projektkostenkalkulation EP'!$B$8,9)+AY$9),"MM")=TEXT((EDATE('Projektkostenkalkulation EP'!$B$8,9)+(AY$9-1)),"MM"),
             IF(
                        OR(
                                    TEXT((EDATE('Projektkostenkalkulation EP'!$B$8,9)+AY$9),"TTT") = "Sa",
                                    TEXT((EDATE('Projektkostenkalkulation EP'!$B$8,9)+AY$9),"TTT") = "So",
                                    IF(ISNA(VLOOKUP(EDATE('Projektkostenkalkulation EP'!$B$8,9)+AY$9,Datenquellen!$F$7:$H$45,3,FALSE))," ",VLOOKUP(EDATE('Projektkostenkalkulation EP'!$B$8,9)+AY$9,Datenquellen!$F$7:$H$45,3,FALSE))="X"
                                    ),
                          "X",
                          ""
                          ),
               "X"
            )</f>
        <v/>
      </c>
      <c r="BA114" s="260" t="str">
        <f xml:space="preserve"> IF(TEXT((EDATE('Projektkostenkalkulation EP'!$B$8,9)+AZ$9),"MM")=TEXT((EDATE('Projektkostenkalkulation EP'!$B$8,9)+(AZ$9-1)),"MM"),
             IF(
                        OR(
                                    TEXT((EDATE('Projektkostenkalkulation EP'!$B$8,9)+AZ$9),"TTT") = "Sa",
                                    TEXT((EDATE('Projektkostenkalkulation EP'!$B$8,9)+AZ$9),"TTT") = "So",
                                    IF(ISNA(VLOOKUP(EDATE('Projektkostenkalkulation EP'!$B$8,9)+AZ$9,Datenquellen!$F$7:$H$45,3,FALSE))," ",VLOOKUP(EDATE('Projektkostenkalkulation EP'!$B$8,9)+AZ$9,Datenquellen!$F$7:$H$45,3,FALSE))="X"
                                    ),
                          "X",
                          ""
                          ),
               "X"
            )</f>
        <v/>
      </c>
      <c r="BB114" s="260" t="str">
        <f xml:space="preserve"> IF(TEXT((EDATE('Projektkostenkalkulation EP'!$B$8,9)+BA$9),"MM")=TEXT((EDATE('Projektkostenkalkulation EP'!$B$8,9)+(BA$9-1)),"MM"),
             IF(
                        OR(
                                    TEXT((EDATE('Projektkostenkalkulation EP'!$B$8,9)+BA$9),"TTT") = "Sa",
                                    TEXT((EDATE('Projektkostenkalkulation EP'!$B$8,9)+BA$9),"TTT") = "So",
                                    IF(ISNA(VLOOKUP(EDATE('Projektkostenkalkulation EP'!$B$8,9)+BA$9,Datenquellen!$F$7:$H$45,3,FALSE))," ",VLOOKUP(EDATE('Projektkostenkalkulation EP'!$B$8,9)+BA$9,Datenquellen!$F$7:$H$45,3,FALSE))="X"
                                    ),
                          "X",
                          ""
                          ),
               "X"
            )</f>
        <v/>
      </c>
      <c r="BC114" s="260" t="str">
        <f xml:space="preserve"> IF(TEXT((EDATE('Projektkostenkalkulation EP'!$B$8,9)+BB$9),"MM")=TEXT((EDATE('Projektkostenkalkulation EP'!$B$8,9)+(BB$9-1)),"MM"),
             IF(
                        OR(
                                    TEXT((EDATE('Projektkostenkalkulation EP'!$B$8,9)+BB$9),"TTT") = "Sa",
                                    TEXT((EDATE('Projektkostenkalkulation EP'!$B$8,9)+BB$9),"TTT") = "So",
                                    IF(ISNA(VLOOKUP(EDATE('Projektkostenkalkulation EP'!$B$8,9)+BB$9,Datenquellen!$F$7:$H$45,3,FALSE))," ",VLOOKUP(EDATE('Projektkostenkalkulation EP'!$B$8,9)+BB$9,Datenquellen!$F$7:$H$45,3,FALSE))="X"
                                    ),
                          "X",
                          ""
                          ),
               "X"
            )</f>
        <v/>
      </c>
      <c r="BD114" s="260" t="str">
        <f xml:space="preserve"> IF(TEXT((EDATE('Projektkostenkalkulation EP'!$B$8,9)+BC$9),"MM")=TEXT((EDATE('Projektkostenkalkulation EP'!$B$8,9)+(BC$9-1)),"MM"),
             IF(
                        OR(
                                    TEXT((EDATE('Projektkostenkalkulation EP'!$B$8,9)+BC$9),"TTT") = "Sa",
                                    TEXT((EDATE('Projektkostenkalkulation EP'!$B$8,9)+BC$9),"TTT") = "So",
                                    IF(ISNA(VLOOKUP(EDATE('Projektkostenkalkulation EP'!$B$8,9)+BC$9,Datenquellen!$F$7:$H$45,3,FALSE))," ",VLOOKUP(EDATE('Projektkostenkalkulation EP'!$B$8,9)+BC$9,Datenquellen!$F$7:$H$45,3,FALSE))="X"
                                    ),
                          "X",
                          ""
                          ),
               "X"
            )</f>
        <v/>
      </c>
      <c r="BE114" s="260" t="str">
        <f xml:space="preserve"> IF(TEXT((EDATE('Projektkostenkalkulation EP'!$B$8,9)+BD$9),"MM")=TEXT((EDATE('Projektkostenkalkulation EP'!$B$8,9)+(BD$9-1)),"MM"),
             IF(
                        OR(
                                    TEXT((EDATE('Projektkostenkalkulation EP'!$B$8,9)+BD$9),"TTT") = "Sa",
                                    TEXT((EDATE('Projektkostenkalkulation EP'!$B$8,9)+BD$9),"TTT") = "So",
                                    IF(ISNA(VLOOKUP(EDATE('Projektkostenkalkulation EP'!$B$8,9)+BD$9,Datenquellen!$F$7:$H$45,3,FALSE))," ",VLOOKUP(EDATE('Projektkostenkalkulation EP'!$B$8,9)+BD$9,Datenquellen!$F$7:$H$45,3,FALSE))="X"
                                    ),
                          "X",
                          ""
                          ),
               "X"
            )</f>
        <v>X</v>
      </c>
      <c r="BF114" s="260" t="str">
        <f xml:space="preserve"> IF(TEXT((EDATE('Projektkostenkalkulation EP'!$B$8,9)+BE$9),"MM")=TEXT((EDATE('Projektkostenkalkulation EP'!$B$8,9)+(BE$9-1)),"MM"),
             IF(
                        OR(
                                    TEXT((EDATE('Projektkostenkalkulation EP'!$B$8,9)+BE$9),"TTT") = "Sa",
                                    TEXT((EDATE('Projektkostenkalkulation EP'!$B$8,9)+BE$9),"TTT") = "So",
                                    IF(ISNA(VLOOKUP(EDATE('Projektkostenkalkulation EP'!$B$8,9)+BE$9,Datenquellen!$F$7:$H$45,3,FALSE))," ",VLOOKUP(EDATE('Projektkostenkalkulation EP'!$B$8,9)+BE$9,Datenquellen!$F$7:$H$45,3,FALSE))="X"
                                    ),
                          "X",
                          ""
                          ),
               "X"
            )</f>
        <v>X</v>
      </c>
      <c r="BG114" s="260" t="str">
        <f xml:space="preserve"> IF(TEXT((EDATE('Projektkostenkalkulation EP'!$B$8,9)+BF$9),"MM")=TEXT((EDATE('Projektkostenkalkulation EP'!$B$8,9)+(BF$9-1)),"MM"),
             IF(
                        OR(
                                    TEXT((EDATE('Projektkostenkalkulation EP'!$B$8,9)+BF$9),"TTT") = "Sa",
                                    TEXT((EDATE('Projektkostenkalkulation EP'!$B$8,9)+BF$9),"TTT") = "So",
                                    IF(ISNA(VLOOKUP(EDATE('Projektkostenkalkulation EP'!$B$8,9)+BF$9,Datenquellen!$F$7:$H$45,3,FALSE))," ",VLOOKUP(EDATE('Projektkostenkalkulation EP'!$B$8,9)+BF$9,Datenquellen!$F$7:$H$45,3,FALSE))="X"
                                    ),
                          "X",
                          ""
                          ),
               "X"
            )</f>
        <v/>
      </c>
      <c r="BH114" s="260" t="str">
        <f xml:space="preserve"> IF(TEXT((EDATE('Projektkostenkalkulation EP'!$B$8,9)+BG$9),"MM")=TEXT((EDATE('Projektkostenkalkulation EP'!$B$8,9)+(BG$9-1)),"MM"),
             IF(
                        OR(
                                    TEXT((EDATE('Projektkostenkalkulation EP'!$B$8,9)+BG$9),"TTT") = "Sa",
                                    TEXT((EDATE('Projektkostenkalkulation EP'!$B$8,9)+BG$9),"TTT") = "So",
                                    IF(ISNA(VLOOKUP(EDATE('Projektkostenkalkulation EP'!$B$8,9)+BG$9,Datenquellen!$F$7:$H$45,3,FALSE))," ",VLOOKUP(EDATE('Projektkostenkalkulation EP'!$B$8,9)+BG$9,Datenquellen!$F$7:$H$45,3,FALSE))="X"
                                    ),
                          "X",
                          ""
                          ),
               "X"
            )</f>
        <v/>
      </c>
      <c r="BI114" s="260" t="str">
        <f xml:space="preserve"> IF(TEXT((EDATE('Projektkostenkalkulation EP'!$B$8,9)+BH$9),"MM")=TEXT((EDATE('Projektkostenkalkulation EP'!$B$8,9)+(BH$9-1)),"MM"),
             IF(
                        OR(
                                    TEXT((EDATE('Projektkostenkalkulation EP'!$B$8,9)+BH$9),"TTT") = "Sa",
                                    TEXT((EDATE('Projektkostenkalkulation EP'!$B$8,9)+BH$9),"TTT") = "So",
                                    IF(ISNA(VLOOKUP(EDATE('Projektkostenkalkulation EP'!$B$8,9)+BH$9,Datenquellen!$F$7:$H$45,3,FALSE))," ",VLOOKUP(EDATE('Projektkostenkalkulation EP'!$B$8,9)+BH$9,Datenquellen!$F$7:$H$45,3,FALSE))="X"
                                    ),
                          "X",
                          ""
                          ),
               "X"
            )</f>
        <v/>
      </c>
      <c r="BJ114" s="260" t="str">
        <f xml:space="preserve"> IF(TEXT((EDATE('Projektkostenkalkulation EP'!$B$8,9)+BI$9),"MM")=TEXT((EDATE('Projektkostenkalkulation EP'!$B$8,9)+(BI$9-1)),"MM"),
             IF(
                        OR(
                                    TEXT((EDATE('Projektkostenkalkulation EP'!$B$8,9)+BI$9),"TTT") = "Sa",
                                    TEXT((EDATE('Projektkostenkalkulation EP'!$B$8,9)+BI$9),"TTT") = "So",
                                    IF(ISNA(VLOOKUP(EDATE('Projektkostenkalkulation EP'!$B$8,9)+BI$9,Datenquellen!$F$7:$H$45,3,FALSE))," ",VLOOKUP(EDATE('Projektkostenkalkulation EP'!$B$8,9)+BI$9,Datenquellen!$F$7:$H$45,3,FALSE))="X"
                                    ),
                          "X",
                          ""
                          ),
               "X"
            )</f>
        <v/>
      </c>
      <c r="BK114" s="260" t="str">
        <f xml:space="preserve"> IF(TEXT((EDATE('Projektkostenkalkulation EP'!$B$8,9)+BJ$9),"MM")=TEXT((EDATE('Projektkostenkalkulation EP'!$B$8,9)+(BJ$9-1)),"MM"),
             IF(
                        OR(
                                    TEXT((EDATE('Projektkostenkalkulation EP'!$B$8,9)+BJ$9),"TTT") = "Sa",
                                    TEXT((EDATE('Projektkostenkalkulation EP'!$B$8,9)+BJ$9),"TTT") = "So",
                                    IF(ISNA(VLOOKUP(EDATE('Projektkostenkalkulation EP'!$B$8,9)+BJ$9,Datenquellen!$F$7:$H$45,3,FALSE))," ",VLOOKUP(EDATE('Projektkostenkalkulation EP'!$B$8,9)+BJ$9,Datenquellen!$F$7:$H$45,3,FALSE))="X"
                                    ),
                          "X",
                          ""
                          ),
               "X"
            )</f>
        <v/>
      </c>
      <c r="BL114" s="260" t="str">
        <f xml:space="preserve"> IF(TEXT((EDATE('Projektkostenkalkulation EP'!$B$8,9)+BK$9),"MM")=TEXT((EDATE('Projektkostenkalkulation EP'!$B$8,9)+(BK$9-1)),"MM"),
             IF(
                        OR(
                                    TEXT((EDATE('Projektkostenkalkulation EP'!$B$8,9)+BK$9),"TTT") = "Sa",
                                    TEXT((EDATE('Projektkostenkalkulation EP'!$B$8,9)+BK$9),"TTT") = "So",
                                    IF(ISNA(VLOOKUP(EDATE('Projektkostenkalkulation EP'!$B$8,9)+BK$9,Datenquellen!$F$7:$H$45,3,FALSE))," ",VLOOKUP(EDATE('Projektkostenkalkulation EP'!$B$8,9)+BK$9,Datenquellen!$F$7:$H$45,3,FALSE))="X"
                                    ),
                          "X",
                          ""
                          ),
               "X"
            )</f>
        <v>X</v>
      </c>
      <c r="BM114" s="260" t="str">
        <f xml:space="preserve"> IF(TEXT((EDATE('Projektkostenkalkulation EP'!$B$8,9)+BL$9),"MM")=TEXT((EDATE('Projektkostenkalkulation EP'!$B$8,9)+(BL$9-1)),"MM"),
             IF(
                        OR(
                                    TEXT((EDATE('Projektkostenkalkulation EP'!$B$8,9)+BL$9),"TTT") = "Sa",
                                    TEXT((EDATE('Projektkostenkalkulation EP'!$B$8,9)+BL$9),"TTT") = "So",
                                    IF(ISNA(VLOOKUP(EDATE('Projektkostenkalkulation EP'!$B$8,9)+BL$9,Datenquellen!$F$7:$H$45,3,FALSE))," ",VLOOKUP(EDATE('Projektkostenkalkulation EP'!$B$8,9)+BL$9,Datenquellen!$F$7:$H$45,3,FALSE))="X"
                                    ),
                          "X",
                          ""
                          ),
               "X"
            )</f>
        <v>X</v>
      </c>
      <c r="BN114" s="260" t="str">
        <f xml:space="preserve"> IF(TEXT((EDATE('Projektkostenkalkulation EP'!$B$8,9)+BM$9),"MM")=TEXT((EDATE('Projektkostenkalkulation EP'!$B$8,9)+(BM$9-1)),"MM"),
             IF(
                        OR(
                                    TEXT((EDATE('Projektkostenkalkulation EP'!$B$8,9)+BM$9),"TTT") = "Sa",
                                    TEXT((EDATE('Projektkostenkalkulation EP'!$B$8,9)+BM$9),"TTT") = "So",
                                    IF(ISNA(VLOOKUP(EDATE('Projektkostenkalkulation EP'!$B$8,9)+BM$9,Datenquellen!$F$7:$H$45,3,FALSE))," ",VLOOKUP(EDATE('Projektkostenkalkulation EP'!$B$8,9)+BM$9,Datenquellen!$F$7:$H$45,3,FALSE))="X"
                                    ),
                          "X",
                          ""
                          ),
               "X"
            )</f>
        <v/>
      </c>
      <c r="BO114" s="260" t="str">
        <f xml:space="preserve"> IF(TEXT((EDATE('Projektkostenkalkulation EP'!$B$8,9)+BN$9),"MM")=TEXT((EDATE('Projektkostenkalkulation EP'!$B$8,9)+(BN$9-1)),"MM"),
             IF(
                        OR(
                                    TEXT((EDATE('Projektkostenkalkulation EP'!$B$8,9)+BN$9),"TTT") = "Sa",
                                    TEXT((EDATE('Projektkostenkalkulation EP'!$B$8,9)+BN$9),"TTT") = "So",
                                    IF(ISNA(VLOOKUP(EDATE('Projektkostenkalkulation EP'!$B$8,9)+BN$9,Datenquellen!$F$7:$H$45,3,FALSE))," ",VLOOKUP(EDATE('Projektkostenkalkulation EP'!$B$8,9)+BN$9,Datenquellen!$F$7:$H$45,3,FALSE))="X"
                                    ),
                          "X",
                          ""
                          ),
               "X"
            )</f>
        <v/>
      </c>
      <c r="BP114" s="260" t="str">
        <f xml:space="preserve"> IF(TEXT((EDATE('Projektkostenkalkulation EP'!$B$8,9)+BO$9),"MM")=TEXT((EDATE('Projektkostenkalkulation EP'!$B$8,9)+(BO$9-1)),"MM"),
             IF(
                        OR(
                                    TEXT((EDATE('Projektkostenkalkulation EP'!$B$8,9)+BO$9),"TTT") = "Sa",
                                    TEXT((EDATE('Projektkostenkalkulation EP'!$B$8,9)+BO$9),"TTT") = "So",
                                    IF(ISNA(VLOOKUP(EDATE('Projektkostenkalkulation EP'!$B$8,9)+BO$9,Datenquellen!$F$7:$H$45,3,FALSE))," ",VLOOKUP(EDATE('Projektkostenkalkulation EP'!$B$8,9)+BO$9,Datenquellen!$F$7:$H$45,3,FALSE))="X"
                                    ),
                          "X",
                          ""
                          ),
               "X"
            )</f>
        <v/>
      </c>
      <c r="BQ114" s="261" t="str">
        <f xml:space="preserve"> IF(TEXT((EDATE('Projektkostenkalkulation EP'!$B$8,9)+BP$9),"MM")=TEXT((EDATE('Projektkostenkalkulation EP'!$B$8,9)+(BP$9-1)),"MM"),
             IF(
                        OR(
                                    TEXT((EDATE('Projektkostenkalkulation EP'!$B$8,9)+BP$9),"TTT") = "Sa",
                                    TEXT((EDATE('Projektkostenkalkulation EP'!$B$8,9)+BP$9),"TTT") = "So",
                                    IF(ISNA(VLOOKUP(EDATE('Projektkostenkalkulation EP'!$B$8,9)+BP$9,Datenquellen!$F$7:$H$45,3,FALSE))," ",VLOOKUP(EDATE('Projektkostenkalkulation EP'!$B$8,9)+BP$9,Datenquellen!$F$7:$H$45,3,FALSE))="X"
                                    ),
                          "X",
                          ""
                          ),
               "X"
            )</f>
        <v/>
      </c>
      <c r="BR114" s="239"/>
      <c r="BS114" s="240"/>
      <c r="BT114" s="241" t="s">
        <v>67</v>
      </c>
      <c r="BU114" s="478"/>
      <c r="BV114" s="259"/>
      <c r="BW114" s="260" t="str">
        <f>IF(
            OR(
                     TEXT(EDATE('Projektkostenkalkulation EP'!$B$8,9),"TTT") = "Sa",
                     TEXT(EDATE('Projektkostenkalkulation EP'!$B$8,9),"TTT") = "So",
                     IF(ISNA(VLOOKUP(EDATE('Projektkostenkalkulation EP'!$B$8,9),Datenquellen!$F$7:$H$45,3,FALSE))," ",VLOOKUP(EDATE('Projektkostenkalkulation EP'!$B$8,9),Datenquellen!$F$7:$H$45,3,FALSE))="X"
                            ),
                    "X",
                    ""
            )</f>
        <v/>
      </c>
      <c r="BX114" s="260" t="str">
        <f xml:space="preserve"> IF(TEXT((EDATE('Projektkostenkalkulation EP'!$B$8,9)+BW$9),"MM")=TEXT((EDATE('Projektkostenkalkulation EP'!$B$8,9)+(BW$9-1)),"MM"),
             IF(
                        OR(
                                    TEXT((EDATE('Projektkostenkalkulation EP'!$B$8,9)+BW$9),"TTT") = "Sa",
                                    TEXT((EDATE('Projektkostenkalkulation EP'!$B$8,9)+BW$9),"TTT") = "So",
                                    IF(ISNA(VLOOKUP(EDATE('Projektkostenkalkulation EP'!$B$8,9)+BW$9,Datenquellen!$F$7:$H$45,3,FALSE))," ",VLOOKUP(EDATE('Projektkostenkalkulation EP'!$B$8,9)+BW$9,Datenquellen!$F$7:$H$45,3,FALSE))="X"
                                    ),
                          "X",
                          ""
                          ),
               "X"
            )</f>
        <v/>
      </c>
      <c r="BY114" s="260" t="str">
        <f xml:space="preserve"> IF(TEXT((EDATE('Projektkostenkalkulation EP'!$B$8,9)+BX$9),"MM")=TEXT((EDATE('Projektkostenkalkulation EP'!$B$8,9)+(BX$9-1)),"MM"),
             IF(
                        OR(
                                    TEXT((EDATE('Projektkostenkalkulation EP'!$B$8,9)+BX$9),"TTT") = "Sa",
                                    TEXT((EDATE('Projektkostenkalkulation EP'!$B$8,9)+BX$9),"TTT") = "So",
                                    IF(ISNA(VLOOKUP(EDATE('Projektkostenkalkulation EP'!$B$8,9)+BX$9,Datenquellen!$F$7:$H$45,3,FALSE))," ",VLOOKUP(EDATE('Projektkostenkalkulation EP'!$B$8,9)+BX$9,Datenquellen!$F$7:$H$45,3,FALSE))="X"
                                    ),
                          "X",
                          ""
                          ),
               "X"
            )</f>
        <v>X</v>
      </c>
      <c r="BZ114" s="260" t="str">
        <f xml:space="preserve"> IF(TEXT((EDATE('Projektkostenkalkulation EP'!$B$8,9)+BY$9),"MM")=TEXT((EDATE('Projektkostenkalkulation EP'!$B$8,9)+(BY$9-1)),"MM"),
             IF(
                        OR(
                                    TEXT((EDATE('Projektkostenkalkulation EP'!$B$8,9)+BY$9),"TTT") = "Sa",
                                    TEXT((EDATE('Projektkostenkalkulation EP'!$B$8,9)+BY$9),"TTT") = "So",
                                    IF(ISNA(VLOOKUP(EDATE('Projektkostenkalkulation EP'!$B$8,9)+BY$9,Datenquellen!$F$7:$H$45,3,FALSE))," ",VLOOKUP(EDATE('Projektkostenkalkulation EP'!$B$8,9)+BY$9,Datenquellen!$F$7:$H$45,3,FALSE))="X"
                                    ),
                          "X",
                          ""
                          ),
               "X"
            )</f>
        <v/>
      </c>
      <c r="CA114" s="260" t="str">
        <f xml:space="preserve"> IF(TEXT((EDATE('Projektkostenkalkulation EP'!$B$8,9)+BZ$9),"MM")=TEXT((EDATE('Projektkostenkalkulation EP'!$B$8,9)+(BZ$9-1)),"MM"),
             IF(
                        OR(
                                    TEXT((EDATE('Projektkostenkalkulation EP'!$B$8,9)+BZ$9),"TTT") = "Sa",
                                    TEXT((EDATE('Projektkostenkalkulation EP'!$B$8,9)+BZ$9),"TTT") = "So",
                                    IF(ISNA(VLOOKUP(EDATE('Projektkostenkalkulation EP'!$B$8,9)+BZ$9,Datenquellen!$F$7:$H$45,3,FALSE))," ",VLOOKUP(EDATE('Projektkostenkalkulation EP'!$B$8,9)+BZ$9,Datenquellen!$F$7:$H$45,3,FALSE))="X"
                                    ),
                          "X",
                          ""
                          ),
               "X"
            )</f>
        <v>X</v>
      </c>
      <c r="CB114" s="260" t="str">
        <f xml:space="preserve"> IF(TEXT((EDATE('Projektkostenkalkulation EP'!$B$8,9)+CA$9),"MM")=TEXT((EDATE('Projektkostenkalkulation EP'!$B$8,9)+(CA$9-1)),"MM"),
             IF(
                        OR(
                                    TEXT((EDATE('Projektkostenkalkulation EP'!$B$8,9)+CA$9),"TTT") = "Sa",
                                    TEXT((EDATE('Projektkostenkalkulation EP'!$B$8,9)+CA$9),"TTT") = "So",
                                    IF(ISNA(VLOOKUP(EDATE('Projektkostenkalkulation EP'!$B$8,9)+CA$9,Datenquellen!$F$7:$H$45,3,FALSE))," ",VLOOKUP(EDATE('Projektkostenkalkulation EP'!$B$8,9)+CA$9,Datenquellen!$F$7:$H$45,3,FALSE))="X"
                                    ),
                          "X",
                          ""
                          ),
               "X"
            )</f>
        <v>X</v>
      </c>
      <c r="CC114" s="260" t="str">
        <f xml:space="preserve"> IF(TEXT((EDATE('Projektkostenkalkulation EP'!$B$8,9)+CB$9),"MM")=TEXT((EDATE('Projektkostenkalkulation EP'!$B$8,9)+(CB$9-1)),"MM"),
             IF(
                        OR(
                                    TEXT((EDATE('Projektkostenkalkulation EP'!$B$8,9)+CB$9),"TTT") = "Sa",
                                    TEXT((EDATE('Projektkostenkalkulation EP'!$B$8,9)+CB$9),"TTT") = "So",
                                    IF(ISNA(VLOOKUP(EDATE('Projektkostenkalkulation EP'!$B$8,9)+CB$9,Datenquellen!$F$7:$H$45,3,FALSE))," ",VLOOKUP(EDATE('Projektkostenkalkulation EP'!$B$8,9)+CB$9,Datenquellen!$F$7:$H$45,3,FALSE))="X"
                                    ),
                          "X",
                          ""
                          ),
               "X"
            )</f>
        <v/>
      </c>
      <c r="CD114" s="260" t="str">
        <f xml:space="preserve"> IF(TEXT((EDATE('Projektkostenkalkulation EP'!$B$8,9)+CC$9),"MM")=TEXT((EDATE('Projektkostenkalkulation EP'!$B$8,9)+(CC$9-1)),"MM"),
             IF(
                        OR(
                                    TEXT((EDATE('Projektkostenkalkulation EP'!$B$8,9)+CC$9),"TTT") = "Sa",
                                    TEXT((EDATE('Projektkostenkalkulation EP'!$B$8,9)+CC$9),"TTT") = "So",
                                    IF(ISNA(VLOOKUP(EDATE('Projektkostenkalkulation EP'!$B$8,9)+CC$9,Datenquellen!$F$7:$H$45,3,FALSE))," ",VLOOKUP(EDATE('Projektkostenkalkulation EP'!$B$8,9)+CC$9,Datenquellen!$F$7:$H$45,3,FALSE))="X"
                                    ),
                          "X",
                          ""
                          ),
               "X"
            )</f>
        <v/>
      </c>
      <c r="CE114" s="260" t="str">
        <f xml:space="preserve"> IF(TEXT((EDATE('Projektkostenkalkulation EP'!$B$8,9)+CD$9),"MM")=TEXT((EDATE('Projektkostenkalkulation EP'!$B$8,9)+(CD$9-1)),"MM"),
             IF(
                        OR(
                                    TEXT((EDATE('Projektkostenkalkulation EP'!$B$8,9)+CD$9),"TTT") = "Sa",
                                    TEXT((EDATE('Projektkostenkalkulation EP'!$B$8,9)+CD$9),"TTT") = "So",
                                    IF(ISNA(VLOOKUP(EDATE('Projektkostenkalkulation EP'!$B$8,9)+CD$9,Datenquellen!$F$7:$H$45,3,FALSE))," ",VLOOKUP(EDATE('Projektkostenkalkulation EP'!$B$8,9)+CD$9,Datenquellen!$F$7:$H$45,3,FALSE))="X"
                                    ),
                          "X",
                          ""
                          ),
               "X"
            )</f>
        <v/>
      </c>
      <c r="CF114" s="260" t="str">
        <f xml:space="preserve"> IF(TEXT((EDATE('Projektkostenkalkulation EP'!$B$8,9)+CE$9),"MM")=TEXT((EDATE('Projektkostenkalkulation EP'!$B$8,9)+(CE$9-1)),"MM"),
             IF(
                        OR(
                                    TEXT((EDATE('Projektkostenkalkulation EP'!$B$8,9)+CE$9),"TTT") = "Sa",
                                    TEXT((EDATE('Projektkostenkalkulation EP'!$B$8,9)+CE$9),"TTT") = "So",
                                    IF(ISNA(VLOOKUP(EDATE('Projektkostenkalkulation EP'!$B$8,9)+CE$9,Datenquellen!$F$7:$H$45,3,FALSE))," ",VLOOKUP(EDATE('Projektkostenkalkulation EP'!$B$8,9)+CE$9,Datenquellen!$F$7:$H$45,3,FALSE))="X"
                                    ),
                          "X",
                          ""
                          ),
               "X"
            )</f>
        <v/>
      </c>
      <c r="CG114" s="260" t="str">
        <f xml:space="preserve"> IF(TEXT((EDATE('Projektkostenkalkulation EP'!$B$8,9)+CF$9),"MM")=TEXT((EDATE('Projektkostenkalkulation EP'!$B$8,9)+(CF$9-1)),"MM"),
             IF(
                        OR(
                                    TEXT((EDATE('Projektkostenkalkulation EP'!$B$8,9)+CF$9),"TTT") = "Sa",
                                    TEXT((EDATE('Projektkostenkalkulation EP'!$B$8,9)+CF$9),"TTT") = "So",
                                    IF(ISNA(VLOOKUP(EDATE('Projektkostenkalkulation EP'!$B$8,9)+CF$9,Datenquellen!$F$7:$H$45,3,FALSE))," ",VLOOKUP(EDATE('Projektkostenkalkulation EP'!$B$8,9)+CF$9,Datenquellen!$F$7:$H$45,3,FALSE))="X"
                                    ),
                          "X",
                          ""
                          ),
               "X"
            )</f>
        <v/>
      </c>
      <c r="CH114" s="260" t="str">
        <f xml:space="preserve"> IF(TEXT((EDATE('Projektkostenkalkulation EP'!$B$8,9)+CG$9),"MM")=TEXT((EDATE('Projektkostenkalkulation EP'!$B$8,9)+(CG$9-1)),"MM"),
             IF(
                        OR(
                                    TEXT((EDATE('Projektkostenkalkulation EP'!$B$8,9)+CG$9),"TTT") = "Sa",
                                    TEXT((EDATE('Projektkostenkalkulation EP'!$B$8,9)+CG$9),"TTT") = "So",
                                    IF(ISNA(VLOOKUP(EDATE('Projektkostenkalkulation EP'!$B$8,9)+CG$9,Datenquellen!$F$7:$H$45,3,FALSE))," ",VLOOKUP(EDATE('Projektkostenkalkulation EP'!$B$8,9)+CG$9,Datenquellen!$F$7:$H$45,3,FALSE))="X"
                                    ),
                          "X",
                          ""
                          ),
               "X"
            )</f>
        <v>X</v>
      </c>
      <c r="CI114" s="260" t="str">
        <f xml:space="preserve"> IF(TEXT((EDATE('Projektkostenkalkulation EP'!$B$8,9)+CH$9),"MM")=TEXT((EDATE('Projektkostenkalkulation EP'!$B$8,9)+(CH$9-1)),"MM"),
             IF(
                        OR(
                                    TEXT((EDATE('Projektkostenkalkulation EP'!$B$8,9)+CH$9),"TTT") = "Sa",
                                    TEXT((EDATE('Projektkostenkalkulation EP'!$B$8,9)+CH$9),"TTT") = "So",
                                    IF(ISNA(VLOOKUP(EDATE('Projektkostenkalkulation EP'!$B$8,9)+CH$9,Datenquellen!$F$7:$H$45,3,FALSE))," ",VLOOKUP(EDATE('Projektkostenkalkulation EP'!$B$8,9)+CH$9,Datenquellen!$F$7:$H$45,3,FALSE))="X"
                                    ),
                          "X",
                          ""
                          ),
               "X"
            )</f>
        <v>X</v>
      </c>
      <c r="CJ114" s="260" t="str">
        <f xml:space="preserve"> IF(TEXT((EDATE('Projektkostenkalkulation EP'!$B$8,9)+CI$9),"MM")=TEXT((EDATE('Projektkostenkalkulation EP'!$B$8,9)+(CI$9-1)),"MM"),
             IF(
                        OR(
                                    TEXT((EDATE('Projektkostenkalkulation EP'!$B$8,9)+CI$9),"TTT") = "Sa",
                                    TEXT((EDATE('Projektkostenkalkulation EP'!$B$8,9)+CI$9),"TTT") = "So",
                                    IF(ISNA(VLOOKUP(EDATE('Projektkostenkalkulation EP'!$B$8,9)+CI$9,Datenquellen!$F$7:$H$45,3,FALSE))," ",VLOOKUP(EDATE('Projektkostenkalkulation EP'!$B$8,9)+CI$9,Datenquellen!$F$7:$H$45,3,FALSE))="X"
                                    ),
                          "X",
                          ""
                          ),
               "X"
            )</f>
        <v/>
      </c>
      <c r="CK114" s="260" t="str">
        <f xml:space="preserve"> IF(TEXT((EDATE('Projektkostenkalkulation EP'!$B$8,9)+CJ$9),"MM")=TEXT((EDATE('Projektkostenkalkulation EP'!$B$8,9)+(CJ$9-1)),"MM"),
             IF(
                        OR(
                                    TEXT((EDATE('Projektkostenkalkulation EP'!$B$8,9)+CJ$9),"TTT") = "Sa",
                                    TEXT((EDATE('Projektkostenkalkulation EP'!$B$8,9)+CJ$9),"TTT") = "So",
                                    IF(ISNA(VLOOKUP(EDATE('Projektkostenkalkulation EP'!$B$8,9)+CJ$9,Datenquellen!$F$7:$H$45,3,FALSE))," ",VLOOKUP(EDATE('Projektkostenkalkulation EP'!$B$8,9)+CJ$9,Datenquellen!$F$7:$H$45,3,FALSE))="X"
                                    ),
                          "X",
                          ""
                          ),
               "X"
            )</f>
        <v/>
      </c>
      <c r="CL114" s="260" t="str">
        <f xml:space="preserve"> IF(TEXT((EDATE('Projektkostenkalkulation EP'!$B$8,9)+CK$9),"MM")=TEXT((EDATE('Projektkostenkalkulation EP'!$B$8,9)+(CK$9-1)),"MM"),
             IF(
                        OR(
                                    TEXT((EDATE('Projektkostenkalkulation EP'!$B$8,9)+CK$9),"TTT") = "Sa",
                                    TEXT((EDATE('Projektkostenkalkulation EP'!$B$8,9)+CK$9),"TTT") = "So",
                                    IF(ISNA(VLOOKUP(EDATE('Projektkostenkalkulation EP'!$B$8,9)+CK$9,Datenquellen!$F$7:$H$45,3,FALSE))," ",VLOOKUP(EDATE('Projektkostenkalkulation EP'!$B$8,9)+CK$9,Datenquellen!$F$7:$H$45,3,FALSE))="X"
                                    ),
                          "X",
                          ""
                          ),
               "X"
            )</f>
        <v/>
      </c>
      <c r="CM114" s="260" t="str">
        <f xml:space="preserve"> IF(TEXT((EDATE('Projektkostenkalkulation EP'!$B$8,9)+CL$9),"MM")=TEXT((EDATE('Projektkostenkalkulation EP'!$B$8,9)+(CL$9-1)),"MM"),
             IF(
                        OR(
                                    TEXT((EDATE('Projektkostenkalkulation EP'!$B$8,9)+CL$9),"TTT") = "Sa",
                                    TEXT((EDATE('Projektkostenkalkulation EP'!$B$8,9)+CL$9),"TTT") = "So",
                                    IF(ISNA(VLOOKUP(EDATE('Projektkostenkalkulation EP'!$B$8,9)+CL$9,Datenquellen!$F$7:$H$45,3,FALSE))," ",VLOOKUP(EDATE('Projektkostenkalkulation EP'!$B$8,9)+CL$9,Datenquellen!$F$7:$H$45,3,FALSE))="X"
                                    ),
                          "X",
                          ""
                          ),
               "X"
            )</f>
        <v/>
      </c>
      <c r="CN114" s="260" t="str">
        <f xml:space="preserve"> IF(TEXT((EDATE('Projektkostenkalkulation EP'!$B$8,9)+CM$9),"MM")=TEXT((EDATE('Projektkostenkalkulation EP'!$B$8,9)+(CM$9-1)),"MM"),
             IF(
                        OR(
                                    TEXT((EDATE('Projektkostenkalkulation EP'!$B$8,9)+CM$9),"TTT") = "Sa",
                                    TEXT((EDATE('Projektkostenkalkulation EP'!$B$8,9)+CM$9),"TTT") = "So",
                                    IF(ISNA(VLOOKUP(EDATE('Projektkostenkalkulation EP'!$B$8,9)+CM$9,Datenquellen!$F$7:$H$45,3,FALSE))," ",VLOOKUP(EDATE('Projektkostenkalkulation EP'!$B$8,9)+CM$9,Datenquellen!$F$7:$H$45,3,FALSE))="X"
                                    ),
                          "X",
                          ""
                          ),
               "X"
            )</f>
        <v/>
      </c>
      <c r="CO114" s="260" t="str">
        <f xml:space="preserve"> IF(TEXT((EDATE('Projektkostenkalkulation EP'!$B$8,9)+CN$9),"MM")=TEXT((EDATE('Projektkostenkalkulation EP'!$B$8,9)+(CN$9-1)),"MM"),
             IF(
                        OR(
                                    TEXT((EDATE('Projektkostenkalkulation EP'!$B$8,9)+CN$9),"TTT") = "Sa",
                                    TEXT((EDATE('Projektkostenkalkulation EP'!$B$8,9)+CN$9),"TTT") = "So",
                                    IF(ISNA(VLOOKUP(EDATE('Projektkostenkalkulation EP'!$B$8,9)+CN$9,Datenquellen!$F$7:$H$45,3,FALSE))," ",VLOOKUP(EDATE('Projektkostenkalkulation EP'!$B$8,9)+CN$9,Datenquellen!$F$7:$H$45,3,FALSE))="X"
                                    ),
                          "X",
                          ""
                          ),
               "X"
            )</f>
        <v>X</v>
      </c>
      <c r="CP114" s="260" t="str">
        <f xml:space="preserve"> IF(TEXT((EDATE('Projektkostenkalkulation EP'!$B$8,9)+CO$9),"MM")=TEXT((EDATE('Projektkostenkalkulation EP'!$B$8,9)+(CO$9-1)),"MM"),
             IF(
                        OR(
                                    TEXT((EDATE('Projektkostenkalkulation EP'!$B$8,9)+CO$9),"TTT") = "Sa",
                                    TEXT((EDATE('Projektkostenkalkulation EP'!$B$8,9)+CO$9),"TTT") = "So",
                                    IF(ISNA(VLOOKUP(EDATE('Projektkostenkalkulation EP'!$B$8,9)+CO$9,Datenquellen!$F$7:$H$45,3,FALSE))," ",VLOOKUP(EDATE('Projektkostenkalkulation EP'!$B$8,9)+CO$9,Datenquellen!$F$7:$H$45,3,FALSE))="X"
                                    ),
                          "X",
                          ""
                          ),
               "X"
            )</f>
        <v>X</v>
      </c>
      <c r="CQ114" s="260" t="str">
        <f xml:space="preserve"> IF(TEXT((EDATE('Projektkostenkalkulation EP'!$B$8,9)+CP$9),"MM")=TEXT((EDATE('Projektkostenkalkulation EP'!$B$8,9)+(CP$9-1)),"MM"),
             IF(
                        OR(
                                    TEXT((EDATE('Projektkostenkalkulation EP'!$B$8,9)+CP$9),"TTT") = "Sa",
                                    TEXT((EDATE('Projektkostenkalkulation EP'!$B$8,9)+CP$9),"TTT") = "So",
                                    IF(ISNA(VLOOKUP(EDATE('Projektkostenkalkulation EP'!$B$8,9)+CP$9,Datenquellen!$F$7:$H$45,3,FALSE))," ",VLOOKUP(EDATE('Projektkostenkalkulation EP'!$B$8,9)+CP$9,Datenquellen!$F$7:$H$45,3,FALSE))="X"
                                    ),
                          "X",
                          ""
                          ),
               "X"
            )</f>
        <v/>
      </c>
      <c r="CR114" s="260" t="str">
        <f xml:space="preserve"> IF(TEXT((EDATE('Projektkostenkalkulation EP'!$B$8,9)+CQ$9),"MM")=TEXT((EDATE('Projektkostenkalkulation EP'!$B$8,9)+(CQ$9-1)),"MM"),
             IF(
                        OR(
                                    TEXT((EDATE('Projektkostenkalkulation EP'!$B$8,9)+CQ$9),"TTT") = "Sa",
                                    TEXT((EDATE('Projektkostenkalkulation EP'!$B$8,9)+CQ$9),"TTT") = "So",
                                    IF(ISNA(VLOOKUP(EDATE('Projektkostenkalkulation EP'!$B$8,9)+CQ$9,Datenquellen!$F$7:$H$45,3,FALSE))," ",VLOOKUP(EDATE('Projektkostenkalkulation EP'!$B$8,9)+CQ$9,Datenquellen!$F$7:$H$45,3,FALSE))="X"
                                    ),
                          "X",
                          ""
                          ),
               "X"
            )</f>
        <v/>
      </c>
      <c r="CS114" s="260" t="str">
        <f xml:space="preserve"> IF(TEXT((EDATE('Projektkostenkalkulation EP'!$B$8,9)+CR$9),"MM")=TEXT((EDATE('Projektkostenkalkulation EP'!$B$8,9)+(CR$9-1)),"MM"),
             IF(
                        OR(
                                    TEXT((EDATE('Projektkostenkalkulation EP'!$B$8,9)+CR$9),"TTT") = "Sa",
                                    TEXT((EDATE('Projektkostenkalkulation EP'!$B$8,9)+CR$9),"TTT") = "So",
                                    IF(ISNA(VLOOKUP(EDATE('Projektkostenkalkulation EP'!$B$8,9)+CR$9,Datenquellen!$F$7:$H$45,3,FALSE))," ",VLOOKUP(EDATE('Projektkostenkalkulation EP'!$B$8,9)+CR$9,Datenquellen!$F$7:$H$45,3,FALSE))="X"
                                    ),
                          "X",
                          ""
                          ),
               "X"
            )</f>
        <v/>
      </c>
      <c r="CT114" s="260" t="str">
        <f xml:space="preserve"> IF(TEXT((EDATE('Projektkostenkalkulation EP'!$B$8,9)+CS$9),"MM")=TEXT((EDATE('Projektkostenkalkulation EP'!$B$8,9)+(CS$9-1)),"MM"),
             IF(
                        OR(
                                    TEXT((EDATE('Projektkostenkalkulation EP'!$B$8,9)+CS$9),"TTT") = "Sa",
                                    TEXT((EDATE('Projektkostenkalkulation EP'!$B$8,9)+CS$9),"TTT") = "So",
                                    IF(ISNA(VLOOKUP(EDATE('Projektkostenkalkulation EP'!$B$8,9)+CS$9,Datenquellen!$F$7:$H$45,3,FALSE))," ",VLOOKUP(EDATE('Projektkostenkalkulation EP'!$B$8,9)+CS$9,Datenquellen!$F$7:$H$45,3,FALSE))="X"
                                    ),
                          "X",
                          ""
                          ),
               "X"
            )</f>
        <v/>
      </c>
      <c r="CU114" s="260" t="str">
        <f xml:space="preserve"> IF(TEXT((EDATE('Projektkostenkalkulation EP'!$B$8,9)+CT$9),"MM")=TEXT((EDATE('Projektkostenkalkulation EP'!$B$8,9)+(CT$9-1)),"MM"),
             IF(
                        OR(
                                    TEXT((EDATE('Projektkostenkalkulation EP'!$B$8,9)+CT$9),"TTT") = "Sa",
                                    TEXT((EDATE('Projektkostenkalkulation EP'!$B$8,9)+CT$9),"TTT") = "So",
                                    IF(ISNA(VLOOKUP(EDATE('Projektkostenkalkulation EP'!$B$8,9)+CT$9,Datenquellen!$F$7:$H$45,3,FALSE))," ",VLOOKUP(EDATE('Projektkostenkalkulation EP'!$B$8,9)+CT$9,Datenquellen!$F$7:$H$45,3,FALSE))="X"
                                    ),
                          "X",
                          ""
                          ),
               "X"
            )</f>
        <v/>
      </c>
      <c r="CV114" s="260" t="str">
        <f xml:space="preserve"> IF(TEXT((EDATE('Projektkostenkalkulation EP'!$B$8,9)+CU$9),"MM")=TEXT((EDATE('Projektkostenkalkulation EP'!$B$8,9)+(CU$9-1)),"MM"),
             IF(
                        OR(
                                    TEXT((EDATE('Projektkostenkalkulation EP'!$B$8,9)+CU$9),"TTT") = "Sa",
                                    TEXT((EDATE('Projektkostenkalkulation EP'!$B$8,9)+CU$9),"TTT") = "So",
                                    IF(ISNA(VLOOKUP(EDATE('Projektkostenkalkulation EP'!$B$8,9)+CU$9,Datenquellen!$F$7:$H$45,3,FALSE))," ",VLOOKUP(EDATE('Projektkostenkalkulation EP'!$B$8,9)+CU$9,Datenquellen!$F$7:$H$45,3,FALSE))="X"
                                    ),
                          "X",
                          ""
                          ),
               "X"
            )</f>
        <v>X</v>
      </c>
      <c r="CW114" s="260" t="str">
        <f xml:space="preserve"> IF(TEXT((EDATE('Projektkostenkalkulation EP'!$B$8,9)+CV$9),"MM")=TEXT((EDATE('Projektkostenkalkulation EP'!$B$8,9)+(CV$9-1)),"MM"),
             IF(
                        OR(
                                    TEXT((EDATE('Projektkostenkalkulation EP'!$B$8,9)+CV$9),"TTT") = "Sa",
                                    TEXT((EDATE('Projektkostenkalkulation EP'!$B$8,9)+CV$9),"TTT") = "So",
                                    IF(ISNA(VLOOKUP(EDATE('Projektkostenkalkulation EP'!$B$8,9)+CV$9,Datenquellen!$F$7:$H$45,3,FALSE))," ",VLOOKUP(EDATE('Projektkostenkalkulation EP'!$B$8,9)+CV$9,Datenquellen!$F$7:$H$45,3,FALSE))="X"
                                    ),
                          "X",
                          ""
                          ),
               "X"
            )</f>
        <v>X</v>
      </c>
      <c r="CX114" s="260" t="str">
        <f xml:space="preserve"> IF(TEXT((EDATE('Projektkostenkalkulation EP'!$B$8,9)+CW$9),"MM")=TEXT((EDATE('Projektkostenkalkulation EP'!$B$8,9)+(CW$9-1)),"MM"),
             IF(
                        OR(
                                    TEXT((EDATE('Projektkostenkalkulation EP'!$B$8,9)+CW$9),"TTT") = "Sa",
                                    TEXT((EDATE('Projektkostenkalkulation EP'!$B$8,9)+CW$9),"TTT") = "So",
                                    IF(ISNA(VLOOKUP(EDATE('Projektkostenkalkulation EP'!$B$8,9)+CW$9,Datenquellen!$F$7:$H$45,3,FALSE))," ",VLOOKUP(EDATE('Projektkostenkalkulation EP'!$B$8,9)+CW$9,Datenquellen!$F$7:$H$45,3,FALSE))="X"
                                    ),
                          "X",
                          ""
                          ),
               "X"
            )</f>
        <v/>
      </c>
      <c r="CY114" s="260" t="str">
        <f xml:space="preserve"> IF(TEXT((EDATE('Projektkostenkalkulation EP'!$B$8,9)+CX$9),"MM")=TEXT((EDATE('Projektkostenkalkulation EP'!$B$8,9)+(CX$9-1)),"MM"),
             IF(
                        OR(
                                    TEXT((EDATE('Projektkostenkalkulation EP'!$B$8,9)+CX$9),"TTT") = "Sa",
                                    TEXT((EDATE('Projektkostenkalkulation EP'!$B$8,9)+CX$9),"TTT") = "So",
                                    IF(ISNA(VLOOKUP(EDATE('Projektkostenkalkulation EP'!$B$8,9)+CX$9,Datenquellen!$F$7:$H$45,3,FALSE))," ",VLOOKUP(EDATE('Projektkostenkalkulation EP'!$B$8,9)+CX$9,Datenquellen!$F$7:$H$45,3,FALSE))="X"
                                    ),
                          "X",
                          ""
                          ),
               "X"
            )</f>
        <v/>
      </c>
      <c r="CZ114" s="260" t="str">
        <f xml:space="preserve"> IF(TEXT((EDATE('Projektkostenkalkulation EP'!$B$8,9)+CY$9),"MM")=TEXT((EDATE('Projektkostenkalkulation EP'!$B$8,9)+(CY$9-1)),"MM"),
             IF(
                        OR(
                                    TEXT((EDATE('Projektkostenkalkulation EP'!$B$8,9)+CY$9),"TTT") = "Sa",
                                    TEXT((EDATE('Projektkostenkalkulation EP'!$B$8,9)+CY$9),"TTT") = "So",
                                    IF(ISNA(VLOOKUP(EDATE('Projektkostenkalkulation EP'!$B$8,9)+CY$9,Datenquellen!$F$7:$H$45,3,FALSE))," ",VLOOKUP(EDATE('Projektkostenkalkulation EP'!$B$8,9)+CY$9,Datenquellen!$F$7:$H$45,3,FALSE))="X"
                                    ),
                          "X",
                          ""
                          ),
               "X"
            )</f>
        <v/>
      </c>
      <c r="DA114" s="261" t="str">
        <f xml:space="preserve"> IF(TEXT((EDATE('Projektkostenkalkulation EP'!$B$8,9)+CZ$9),"MM")=TEXT((EDATE('Projektkostenkalkulation EP'!$B$8,9)+(CZ$9-1)),"MM"),
             IF(
                        OR(
                                    TEXT((EDATE('Projektkostenkalkulation EP'!$B$8,9)+CZ$9),"TTT") = "Sa",
                                    TEXT((EDATE('Projektkostenkalkulation EP'!$B$8,9)+CZ$9),"TTT") = "So",
                                    IF(ISNA(VLOOKUP(EDATE('Projektkostenkalkulation EP'!$B$8,9)+CZ$9,Datenquellen!$F$7:$H$45,3,FALSE))," ",VLOOKUP(EDATE('Projektkostenkalkulation EP'!$B$8,9)+CZ$9,Datenquellen!$F$7:$H$45,3,FALSE))="X"
                                    ),
                          "X",
                          ""
                          ),
               "X"
            )</f>
        <v/>
      </c>
      <c r="DB114" s="239"/>
      <c r="DC114" s="240"/>
      <c r="DD114" s="241" t="s">
        <v>67</v>
      </c>
      <c r="DE114" s="478"/>
      <c r="DF114" s="259"/>
      <c r="DG114" s="260" t="str">
        <f>IF(
            OR(
                     TEXT(EDATE('Projektkostenkalkulation EP'!$B$8,9),"TTT") = "Sa",
                     TEXT(EDATE('Projektkostenkalkulation EP'!$B$8,9),"TTT") = "So",
                     IF(ISNA(VLOOKUP(EDATE('Projektkostenkalkulation EP'!$B$8,9),Datenquellen!$F$7:$H$45,3,FALSE))," ",VLOOKUP(EDATE('Projektkostenkalkulation EP'!$B$8,9),Datenquellen!$F$7:$H$45,3,FALSE))="X"
                            ),
                    "X",
                    ""
            )</f>
        <v/>
      </c>
      <c r="DH114" s="260" t="str">
        <f xml:space="preserve"> IF(TEXT((EDATE('Projektkostenkalkulation EP'!$B$8,9)+DG$9),"MM")=TEXT((EDATE('Projektkostenkalkulation EP'!$B$8,9)+(DG$9-1)),"MM"),
             IF(
                        OR(
                                    TEXT((EDATE('Projektkostenkalkulation EP'!$B$8,9)+DG$9),"TTT") = "Sa",
                                    TEXT((EDATE('Projektkostenkalkulation EP'!$B$8,9)+DG$9),"TTT") = "So",
                                    IF(ISNA(VLOOKUP(EDATE('Projektkostenkalkulation EP'!$B$8,9)+DG$9,Datenquellen!$F$7:$H$45,3,FALSE))," ",VLOOKUP(EDATE('Projektkostenkalkulation EP'!$B$8,9)+DG$9,Datenquellen!$F$7:$H$45,3,FALSE))="X"
                                    ),
                          "X",
                          ""
                          ),
               "X"
            )</f>
        <v/>
      </c>
      <c r="DI114" s="260" t="str">
        <f xml:space="preserve"> IF(TEXT((EDATE('Projektkostenkalkulation EP'!$B$8,9)+DH$9),"MM")=TEXT((EDATE('Projektkostenkalkulation EP'!$B$8,9)+(DH$9-1)),"MM"),
             IF(
                        OR(
                                    TEXT((EDATE('Projektkostenkalkulation EP'!$B$8,9)+DH$9),"TTT") = "Sa",
                                    TEXT((EDATE('Projektkostenkalkulation EP'!$B$8,9)+DH$9),"TTT") = "So",
                                    IF(ISNA(VLOOKUP(EDATE('Projektkostenkalkulation EP'!$B$8,9)+DH$9,Datenquellen!$F$7:$H$45,3,FALSE))," ",VLOOKUP(EDATE('Projektkostenkalkulation EP'!$B$8,9)+DH$9,Datenquellen!$F$7:$H$45,3,FALSE))="X"
                                    ),
                          "X",
                          ""
                          ),
               "X"
            )</f>
        <v>X</v>
      </c>
      <c r="DJ114" s="260" t="str">
        <f xml:space="preserve"> IF(TEXT((EDATE('Projektkostenkalkulation EP'!$B$8,9)+DI$9),"MM")=TEXT((EDATE('Projektkostenkalkulation EP'!$B$8,9)+(DI$9-1)),"MM"),
             IF(
                        OR(
                                    TEXT((EDATE('Projektkostenkalkulation EP'!$B$8,9)+DI$9),"TTT") = "Sa",
                                    TEXT((EDATE('Projektkostenkalkulation EP'!$B$8,9)+DI$9),"TTT") = "So",
                                    IF(ISNA(VLOOKUP(EDATE('Projektkostenkalkulation EP'!$B$8,9)+DI$9,Datenquellen!$F$7:$H$45,3,FALSE))," ",VLOOKUP(EDATE('Projektkostenkalkulation EP'!$B$8,9)+DI$9,Datenquellen!$F$7:$H$45,3,FALSE))="X"
                                    ),
                          "X",
                          ""
                          ),
               "X"
            )</f>
        <v/>
      </c>
      <c r="DK114" s="260" t="str">
        <f xml:space="preserve"> IF(TEXT((EDATE('Projektkostenkalkulation EP'!$B$8,9)+DJ$9),"MM")=TEXT((EDATE('Projektkostenkalkulation EP'!$B$8,9)+(DJ$9-1)),"MM"),
             IF(
                        OR(
                                    TEXT((EDATE('Projektkostenkalkulation EP'!$B$8,9)+DJ$9),"TTT") = "Sa",
                                    TEXT((EDATE('Projektkostenkalkulation EP'!$B$8,9)+DJ$9),"TTT") = "So",
                                    IF(ISNA(VLOOKUP(EDATE('Projektkostenkalkulation EP'!$B$8,9)+DJ$9,Datenquellen!$F$7:$H$45,3,FALSE))," ",VLOOKUP(EDATE('Projektkostenkalkulation EP'!$B$8,9)+DJ$9,Datenquellen!$F$7:$H$45,3,FALSE))="X"
                                    ),
                          "X",
                          ""
                          ),
               "X"
            )</f>
        <v>X</v>
      </c>
      <c r="DL114" s="260" t="str">
        <f xml:space="preserve"> IF(TEXT((EDATE('Projektkostenkalkulation EP'!$B$8,9)+DK$9),"MM")=TEXT((EDATE('Projektkostenkalkulation EP'!$B$8,9)+(DK$9-1)),"MM"),
             IF(
                        OR(
                                    TEXT((EDATE('Projektkostenkalkulation EP'!$B$8,9)+DK$9),"TTT") = "Sa",
                                    TEXT((EDATE('Projektkostenkalkulation EP'!$B$8,9)+DK$9),"TTT") = "So",
                                    IF(ISNA(VLOOKUP(EDATE('Projektkostenkalkulation EP'!$B$8,9)+DK$9,Datenquellen!$F$7:$H$45,3,FALSE))," ",VLOOKUP(EDATE('Projektkostenkalkulation EP'!$B$8,9)+DK$9,Datenquellen!$F$7:$H$45,3,FALSE))="X"
                                    ),
                          "X",
                          ""
                          ),
               "X"
            )</f>
        <v>X</v>
      </c>
      <c r="DM114" s="260" t="str">
        <f xml:space="preserve"> IF(TEXT((EDATE('Projektkostenkalkulation EP'!$B$8,9)+DL$9),"MM")=TEXT((EDATE('Projektkostenkalkulation EP'!$B$8,9)+(DL$9-1)),"MM"),
             IF(
                        OR(
                                    TEXT((EDATE('Projektkostenkalkulation EP'!$B$8,9)+DL$9),"TTT") = "Sa",
                                    TEXT((EDATE('Projektkostenkalkulation EP'!$B$8,9)+DL$9),"TTT") = "So",
                                    IF(ISNA(VLOOKUP(EDATE('Projektkostenkalkulation EP'!$B$8,9)+DL$9,Datenquellen!$F$7:$H$45,3,FALSE))," ",VLOOKUP(EDATE('Projektkostenkalkulation EP'!$B$8,9)+DL$9,Datenquellen!$F$7:$H$45,3,FALSE))="X"
                                    ),
                          "X",
                          ""
                          ),
               "X"
            )</f>
        <v/>
      </c>
      <c r="DN114" s="260" t="str">
        <f xml:space="preserve"> IF(TEXT((EDATE('Projektkostenkalkulation EP'!$B$8,9)+DM$9),"MM")=TEXT((EDATE('Projektkostenkalkulation EP'!$B$8,9)+(DM$9-1)),"MM"),
             IF(
                        OR(
                                    TEXT((EDATE('Projektkostenkalkulation EP'!$B$8,9)+DM$9),"TTT") = "Sa",
                                    TEXT((EDATE('Projektkostenkalkulation EP'!$B$8,9)+DM$9),"TTT") = "So",
                                    IF(ISNA(VLOOKUP(EDATE('Projektkostenkalkulation EP'!$B$8,9)+DM$9,Datenquellen!$F$7:$H$45,3,FALSE))," ",VLOOKUP(EDATE('Projektkostenkalkulation EP'!$B$8,9)+DM$9,Datenquellen!$F$7:$H$45,3,FALSE))="X"
                                    ),
                          "X",
                          ""
                          ),
               "X"
            )</f>
        <v/>
      </c>
      <c r="DO114" s="260" t="str">
        <f xml:space="preserve"> IF(TEXT((EDATE('Projektkostenkalkulation EP'!$B$8,9)+DN$9),"MM")=TEXT((EDATE('Projektkostenkalkulation EP'!$B$8,9)+(DN$9-1)),"MM"),
             IF(
                        OR(
                                    TEXT((EDATE('Projektkostenkalkulation EP'!$B$8,9)+DN$9),"TTT") = "Sa",
                                    TEXT((EDATE('Projektkostenkalkulation EP'!$B$8,9)+DN$9),"TTT") = "So",
                                    IF(ISNA(VLOOKUP(EDATE('Projektkostenkalkulation EP'!$B$8,9)+DN$9,Datenquellen!$F$7:$H$45,3,FALSE))," ",VLOOKUP(EDATE('Projektkostenkalkulation EP'!$B$8,9)+DN$9,Datenquellen!$F$7:$H$45,3,FALSE))="X"
                                    ),
                          "X",
                          ""
                          ),
               "X"
            )</f>
        <v/>
      </c>
      <c r="DP114" s="260" t="str">
        <f xml:space="preserve"> IF(TEXT((EDATE('Projektkostenkalkulation EP'!$B$8,9)+DO$9),"MM")=TEXT((EDATE('Projektkostenkalkulation EP'!$B$8,9)+(DO$9-1)),"MM"),
             IF(
                        OR(
                                    TEXT((EDATE('Projektkostenkalkulation EP'!$B$8,9)+DO$9),"TTT") = "Sa",
                                    TEXT((EDATE('Projektkostenkalkulation EP'!$B$8,9)+DO$9),"TTT") = "So",
                                    IF(ISNA(VLOOKUP(EDATE('Projektkostenkalkulation EP'!$B$8,9)+DO$9,Datenquellen!$F$7:$H$45,3,FALSE))," ",VLOOKUP(EDATE('Projektkostenkalkulation EP'!$B$8,9)+DO$9,Datenquellen!$F$7:$H$45,3,FALSE))="X"
                                    ),
                          "X",
                          ""
                          ),
               "X"
            )</f>
        <v/>
      </c>
      <c r="DQ114" s="260" t="str">
        <f xml:space="preserve"> IF(TEXT((EDATE('Projektkostenkalkulation EP'!$B$8,9)+DP$9),"MM")=TEXT((EDATE('Projektkostenkalkulation EP'!$B$8,9)+(DP$9-1)),"MM"),
             IF(
                        OR(
                                    TEXT((EDATE('Projektkostenkalkulation EP'!$B$8,9)+DP$9),"TTT") = "Sa",
                                    TEXT((EDATE('Projektkostenkalkulation EP'!$B$8,9)+DP$9),"TTT") = "So",
                                    IF(ISNA(VLOOKUP(EDATE('Projektkostenkalkulation EP'!$B$8,9)+DP$9,Datenquellen!$F$7:$H$45,3,FALSE))," ",VLOOKUP(EDATE('Projektkostenkalkulation EP'!$B$8,9)+DP$9,Datenquellen!$F$7:$H$45,3,FALSE))="X"
                                    ),
                          "X",
                          ""
                          ),
               "X"
            )</f>
        <v/>
      </c>
      <c r="DR114" s="260" t="str">
        <f xml:space="preserve"> IF(TEXT((EDATE('Projektkostenkalkulation EP'!$B$8,9)+DQ$9),"MM")=TEXT((EDATE('Projektkostenkalkulation EP'!$B$8,9)+(DQ$9-1)),"MM"),
             IF(
                        OR(
                                    TEXT((EDATE('Projektkostenkalkulation EP'!$B$8,9)+DQ$9),"TTT") = "Sa",
                                    TEXT((EDATE('Projektkostenkalkulation EP'!$B$8,9)+DQ$9),"TTT") = "So",
                                    IF(ISNA(VLOOKUP(EDATE('Projektkostenkalkulation EP'!$B$8,9)+DQ$9,Datenquellen!$F$7:$H$45,3,FALSE))," ",VLOOKUP(EDATE('Projektkostenkalkulation EP'!$B$8,9)+DQ$9,Datenquellen!$F$7:$H$45,3,FALSE))="X"
                                    ),
                          "X",
                          ""
                          ),
               "X"
            )</f>
        <v>X</v>
      </c>
      <c r="DS114" s="260" t="str">
        <f xml:space="preserve"> IF(TEXT((EDATE('Projektkostenkalkulation EP'!$B$8,9)+DR$9),"MM")=TEXT((EDATE('Projektkostenkalkulation EP'!$B$8,9)+(DR$9-1)),"MM"),
             IF(
                        OR(
                                    TEXT((EDATE('Projektkostenkalkulation EP'!$B$8,9)+DR$9),"TTT") = "Sa",
                                    TEXT((EDATE('Projektkostenkalkulation EP'!$B$8,9)+DR$9),"TTT") = "So",
                                    IF(ISNA(VLOOKUP(EDATE('Projektkostenkalkulation EP'!$B$8,9)+DR$9,Datenquellen!$F$7:$H$45,3,FALSE))," ",VLOOKUP(EDATE('Projektkostenkalkulation EP'!$B$8,9)+DR$9,Datenquellen!$F$7:$H$45,3,FALSE))="X"
                                    ),
                          "X",
                          ""
                          ),
               "X"
            )</f>
        <v>X</v>
      </c>
      <c r="DT114" s="260" t="str">
        <f xml:space="preserve"> IF(TEXT((EDATE('Projektkostenkalkulation EP'!$B$8,9)+DS$9),"MM")=TEXT((EDATE('Projektkostenkalkulation EP'!$B$8,9)+(DS$9-1)),"MM"),
             IF(
                        OR(
                                    TEXT((EDATE('Projektkostenkalkulation EP'!$B$8,9)+DS$9),"TTT") = "Sa",
                                    TEXT((EDATE('Projektkostenkalkulation EP'!$B$8,9)+DS$9),"TTT") = "So",
                                    IF(ISNA(VLOOKUP(EDATE('Projektkostenkalkulation EP'!$B$8,9)+DS$9,Datenquellen!$F$7:$H$45,3,FALSE))," ",VLOOKUP(EDATE('Projektkostenkalkulation EP'!$B$8,9)+DS$9,Datenquellen!$F$7:$H$45,3,FALSE))="X"
                                    ),
                          "X",
                          ""
                          ),
               "X"
            )</f>
        <v/>
      </c>
      <c r="DU114" s="260" t="str">
        <f xml:space="preserve"> IF(TEXT((EDATE('Projektkostenkalkulation EP'!$B$8,9)+DT$9),"MM")=TEXT((EDATE('Projektkostenkalkulation EP'!$B$8,9)+(DT$9-1)),"MM"),
             IF(
                        OR(
                                    TEXT((EDATE('Projektkostenkalkulation EP'!$B$8,9)+DT$9),"TTT") = "Sa",
                                    TEXT((EDATE('Projektkostenkalkulation EP'!$B$8,9)+DT$9),"TTT") = "So",
                                    IF(ISNA(VLOOKUP(EDATE('Projektkostenkalkulation EP'!$B$8,9)+DT$9,Datenquellen!$F$7:$H$45,3,FALSE))," ",VLOOKUP(EDATE('Projektkostenkalkulation EP'!$B$8,9)+DT$9,Datenquellen!$F$7:$H$45,3,FALSE))="X"
                                    ),
                          "X",
                          ""
                          ),
               "X"
            )</f>
        <v/>
      </c>
      <c r="DV114" s="260" t="str">
        <f xml:space="preserve"> IF(TEXT((EDATE('Projektkostenkalkulation EP'!$B$8,9)+DU$9),"MM")=TEXT((EDATE('Projektkostenkalkulation EP'!$B$8,9)+(DU$9-1)),"MM"),
             IF(
                        OR(
                                    TEXT((EDATE('Projektkostenkalkulation EP'!$B$8,9)+DU$9),"TTT") = "Sa",
                                    TEXT((EDATE('Projektkostenkalkulation EP'!$B$8,9)+DU$9),"TTT") = "So",
                                    IF(ISNA(VLOOKUP(EDATE('Projektkostenkalkulation EP'!$B$8,9)+DU$9,Datenquellen!$F$7:$H$45,3,FALSE))," ",VLOOKUP(EDATE('Projektkostenkalkulation EP'!$B$8,9)+DU$9,Datenquellen!$F$7:$H$45,3,FALSE))="X"
                                    ),
                          "X",
                          ""
                          ),
               "X"
            )</f>
        <v/>
      </c>
      <c r="DW114" s="260" t="str">
        <f xml:space="preserve"> IF(TEXT((EDATE('Projektkostenkalkulation EP'!$B$8,9)+DV$9),"MM")=TEXT((EDATE('Projektkostenkalkulation EP'!$B$8,9)+(DV$9-1)),"MM"),
             IF(
                        OR(
                                    TEXT((EDATE('Projektkostenkalkulation EP'!$B$8,9)+DV$9),"TTT") = "Sa",
                                    TEXT((EDATE('Projektkostenkalkulation EP'!$B$8,9)+DV$9),"TTT") = "So",
                                    IF(ISNA(VLOOKUP(EDATE('Projektkostenkalkulation EP'!$B$8,9)+DV$9,Datenquellen!$F$7:$H$45,3,FALSE))," ",VLOOKUP(EDATE('Projektkostenkalkulation EP'!$B$8,9)+DV$9,Datenquellen!$F$7:$H$45,3,FALSE))="X"
                                    ),
                          "X",
                          ""
                          ),
               "X"
            )</f>
        <v/>
      </c>
      <c r="DX114" s="260" t="str">
        <f xml:space="preserve"> IF(TEXT((EDATE('Projektkostenkalkulation EP'!$B$8,9)+DW$9),"MM")=TEXT((EDATE('Projektkostenkalkulation EP'!$B$8,9)+(DW$9-1)),"MM"),
             IF(
                        OR(
                                    TEXT((EDATE('Projektkostenkalkulation EP'!$B$8,9)+DW$9),"TTT") = "Sa",
                                    TEXT((EDATE('Projektkostenkalkulation EP'!$B$8,9)+DW$9),"TTT") = "So",
                                    IF(ISNA(VLOOKUP(EDATE('Projektkostenkalkulation EP'!$B$8,9)+DW$9,Datenquellen!$F$7:$H$45,3,FALSE))," ",VLOOKUP(EDATE('Projektkostenkalkulation EP'!$B$8,9)+DW$9,Datenquellen!$F$7:$H$45,3,FALSE))="X"
                                    ),
                          "X",
                          ""
                          ),
               "X"
            )</f>
        <v/>
      </c>
      <c r="DY114" s="260" t="str">
        <f xml:space="preserve"> IF(TEXT((EDATE('Projektkostenkalkulation EP'!$B$8,9)+DX$9),"MM")=TEXT((EDATE('Projektkostenkalkulation EP'!$B$8,9)+(DX$9-1)),"MM"),
             IF(
                        OR(
                                    TEXT((EDATE('Projektkostenkalkulation EP'!$B$8,9)+DX$9),"TTT") = "Sa",
                                    TEXT((EDATE('Projektkostenkalkulation EP'!$B$8,9)+DX$9),"TTT") = "So",
                                    IF(ISNA(VLOOKUP(EDATE('Projektkostenkalkulation EP'!$B$8,9)+DX$9,Datenquellen!$F$7:$H$45,3,FALSE))," ",VLOOKUP(EDATE('Projektkostenkalkulation EP'!$B$8,9)+DX$9,Datenquellen!$F$7:$H$45,3,FALSE))="X"
                                    ),
                          "X",
                          ""
                          ),
               "X"
            )</f>
        <v>X</v>
      </c>
      <c r="DZ114" s="260" t="str">
        <f xml:space="preserve"> IF(TEXT((EDATE('Projektkostenkalkulation EP'!$B$8,9)+DY$9),"MM")=TEXT((EDATE('Projektkostenkalkulation EP'!$B$8,9)+(DY$9-1)),"MM"),
             IF(
                        OR(
                                    TEXT((EDATE('Projektkostenkalkulation EP'!$B$8,9)+DY$9),"TTT") = "Sa",
                                    TEXT((EDATE('Projektkostenkalkulation EP'!$B$8,9)+DY$9),"TTT") = "So",
                                    IF(ISNA(VLOOKUP(EDATE('Projektkostenkalkulation EP'!$B$8,9)+DY$9,Datenquellen!$F$7:$H$45,3,FALSE))," ",VLOOKUP(EDATE('Projektkostenkalkulation EP'!$B$8,9)+DY$9,Datenquellen!$F$7:$H$45,3,FALSE))="X"
                                    ),
                          "X",
                          ""
                          ),
               "X"
            )</f>
        <v>X</v>
      </c>
      <c r="EA114" s="260" t="str">
        <f xml:space="preserve"> IF(TEXT((EDATE('Projektkostenkalkulation EP'!$B$8,9)+DZ$9),"MM")=TEXT((EDATE('Projektkostenkalkulation EP'!$B$8,9)+(DZ$9-1)),"MM"),
             IF(
                        OR(
                                    TEXT((EDATE('Projektkostenkalkulation EP'!$B$8,9)+DZ$9),"TTT") = "Sa",
                                    TEXT((EDATE('Projektkostenkalkulation EP'!$B$8,9)+DZ$9),"TTT") = "So",
                                    IF(ISNA(VLOOKUP(EDATE('Projektkostenkalkulation EP'!$B$8,9)+DZ$9,Datenquellen!$F$7:$H$45,3,FALSE))," ",VLOOKUP(EDATE('Projektkostenkalkulation EP'!$B$8,9)+DZ$9,Datenquellen!$F$7:$H$45,3,FALSE))="X"
                                    ),
                          "X",
                          ""
                          ),
               "X"
            )</f>
        <v/>
      </c>
      <c r="EB114" s="260" t="str">
        <f xml:space="preserve"> IF(TEXT((EDATE('Projektkostenkalkulation EP'!$B$8,9)+EA$9),"MM")=TEXT((EDATE('Projektkostenkalkulation EP'!$B$8,9)+(EA$9-1)),"MM"),
             IF(
                        OR(
                                    TEXT((EDATE('Projektkostenkalkulation EP'!$B$8,9)+EA$9),"TTT") = "Sa",
                                    TEXT((EDATE('Projektkostenkalkulation EP'!$B$8,9)+EA$9),"TTT") = "So",
                                    IF(ISNA(VLOOKUP(EDATE('Projektkostenkalkulation EP'!$B$8,9)+EA$9,Datenquellen!$F$7:$H$45,3,FALSE))," ",VLOOKUP(EDATE('Projektkostenkalkulation EP'!$B$8,9)+EA$9,Datenquellen!$F$7:$H$45,3,FALSE))="X"
                                    ),
                          "X",
                          ""
                          ),
               "X"
            )</f>
        <v/>
      </c>
      <c r="EC114" s="260" t="str">
        <f xml:space="preserve"> IF(TEXT((EDATE('Projektkostenkalkulation EP'!$B$8,9)+EB$9),"MM")=TEXT((EDATE('Projektkostenkalkulation EP'!$B$8,9)+(EB$9-1)),"MM"),
             IF(
                        OR(
                                    TEXT((EDATE('Projektkostenkalkulation EP'!$B$8,9)+EB$9),"TTT") = "Sa",
                                    TEXT((EDATE('Projektkostenkalkulation EP'!$B$8,9)+EB$9),"TTT") = "So",
                                    IF(ISNA(VLOOKUP(EDATE('Projektkostenkalkulation EP'!$B$8,9)+EB$9,Datenquellen!$F$7:$H$45,3,FALSE))," ",VLOOKUP(EDATE('Projektkostenkalkulation EP'!$B$8,9)+EB$9,Datenquellen!$F$7:$H$45,3,FALSE))="X"
                                    ),
                          "X",
                          ""
                          ),
               "X"
            )</f>
        <v/>
      </c>
      <c r="ED114" s="260" t="str">
        <f xml:space="preserve"> IF(TEXT((EDATE('Projektkostenkalkulation EP'!$B$8,9)+EC$9),"MM")=TEXT((EDATE('Projektkostenkalkulation EP'!$B$8,9)+(EC$9-1)),"MM"),
             IF(
                        OR(
                                    TEXT((EDATE('Projektkostenkalkulation EP'!$B$8,9)+EC$9),"TTT") = "Sa",
                                    TEXT((EDATE('Projektkostenkalkulation EP'!$B$8,9)+EC$9),"TTT") = "So",
                                    IF(ISNA(VLOOKUP(EDATE('Projektkostenkalkulation EP'!$B$8,9)+EC$9,Datenquellen!$F$7:$H$45,3,FALSE))," ",VLOOKUP(EDATE('Projektkostenkalkulation EP'!$B$8,9)+EC$9,Datenquellen!$F$7:$H$45,3,FALSE))="X"
                                    ),
                          "X",
                          ""
                          ),
               "X"
            )</f>
        <v/>
      </c>
      <c r="EE114" s="260" t="str">
        <f xml:space="preserve"> IF(TEXT((EDATE('Projektkostenkalkulation EP'!$B$8,9)+ED$9),"MM")=TEXT((EDATE('Projektkostenkalkulation EP'!$B$8,9)+(ED$9-1)),"MM"),
             IF(
                        OR(
                                    TEXT((EDATE('Projektkostenkalkulation EP'!$B$8,9)+ED$9),"TTT") = "Sa",
                                    TEXT((EDATE('Projektkostenkalkulation EP'!$B$8,9)+ED$9),"TTT") = "So",
                                    IF(ISNA(VLOOKUP(EDATE('Projektkostenkalkulation EP'!$B$8,9)+ED$9,Datenquellen!$F$7:$H$45,3,FALSE))," ",VLOOKUP(EDATE('Projektkostenkalkulation EP'!$B$8,9)+ED$9,Datenquellen!$F$7:$H$45,3,FALSE))="X"
                                    ),
                          "X",
                          ""
                          ),
               "X"
            )</f>
        <v/>
      </c>
      <c r="EF114" s="260" t="str">
        <f xml:space="preserve"> IF(TEXT((EDATE('Projektkostenkalkulation EP'!$B$8,9)+EE$9),"MM")=TEXT((EDATE('Projektkostenkalkulation EP'!$B$8,9)+(EE$9-1)),"MM"),
             IF(
                        OR(
                                    TEXT((EDATE('Projektkostenkalkulation EP'!$B$8,9)+EE$9),"TTT") = "Sa",
                                    TEXT((EDATE('Projektkostenkalkulation EP'!$B$8,9)+EE$9),"TTT") = "So",
                                    IF(ISNA(VLOOKUP(EDATE('Projektkostenkalkulation EP'!$B$8,9)+EE$9,Datenquellen!$F$7:$H$45,3,FALSE))," ",VLOOKUP(EDATE('Projektkostenkalkulation EP'!$B$8,9)+EE$9,Datenquellen!$F$7:$H$45,3,FALSE))="X"
                                    ),
                          "X",
                          ""
                          ),
               "X"
            )</f>
        <v>X</v>
      </c>
      <c r="EG114" s="260" t="str">
        <f xml:space="preserve"> IF(TEXT((EDATE('Projektkostenkalkulation EP'!$B$8,9)+EF$9),"MM")=TEXT((EDATE('Projektkostenkalkulation EP'!$B$8,9)+(EF$9-1)),"MM"),
             IF(
                        OR(
                                    TEXT((EDATE('Projektkostenkalkulation EP'!$B$8,9)+EF$9),"TTT") = "Sa",
                                    TEXT((EDATE('Projektkostenkalkulation EP'!$B$8,9)+EF$9),"TTT") = "So",
                                    IF(ISNA(VLOOKUP(EDATE('Projektkostenkalkulation EP'!$B$8,9)+EF$9,Datenquellen!$F$7:$H$45,3,FALSE))," ",VLOOKUP(EDATE('Projektkostenkalkulation EP'!$B$8,9)+EF$9,Datenquellen!$F$7:$H$45,3,FALSE))="X"
                                    ),
                          "X",
                          ""
                          ),
               "X"
            )</f>
        <v>X</v>
      </c>
      <c r="EH114" s="260" t="str">
        <f xml:space="preserve"> IF(TEXT((EDATE('Projektkostenkalkulation EP'!$B$8,9)+EG$9),"MM")=TEXT((EDATE('Projektkostenkalkulation EP'!$B$8,9)+(EG$9-1)),"MM"),
             IF(
                        OR(
                                    TEXT((EDATE('Projektkostenkalkulation EP'!$B$8,9)+EG$9),"TTT") = "Sa",
                                    TEXT((EDATE('Projektkostenkalkulation EP'!$B$8,9)+EG$9),"TTT") = "So",
                                    IF(ISNA(VLOOKUP(EDATE('Projektkostenkalkulation EP'!$B$8,9)+EG$9,Datenquellen!$F$7:$H$45,3,FALSE))," ",VLOOKUP(EDATE('Projektkostenkalkulation EP'!$B$8,9)+EG$9,Datenquellen!$F$7:$H$45,3,FALSE))="X"
                                    ),
                          "X",
                          ""
                          ),
               "X"
            )</f>
        <v/>
      </c>
      <c r="EI114" s="260" t="str">
        <f xml:space="preserve"> IF(TEXT((EDATE('Projektkostenkalkulation EP'!$B$8,9)+EH$9),"MM")=TEXT((EDATE('Projektkostenkalkulation EP'!$B$8,9)+(EH$9-1)),"MM"),
             IF(
                        OR(
                                    TEXT((EDATE('Projektkostenkalkulation EP'!$B$8,9)+EH$9),"TTT") = "Sa",
                                    TEXT((EDATE('Projektkostenkalkulation EP'!$B$8,9)+EH$9),"TTT") = "So",
                                    IF(ISNA(VLOOKUP(EDATE('Projektkostenkalkulation EP'!$B$8,9)+EH$9,Datenquellen!$F$7:$H$45,3,FALSE))," ",VLOOKUP(EDATE('Projektkostenkalkulation EP'!$B$8,9)+EH$9,Datenquellen!$F$7:$H$45,3,FALSE))="X"
                                    ),
                          "X",
                          ""
                          ),
               "X"
            )</f>
        <v/>
      </c>
      <c r="EJ114" s="260" t="str">
        <f xml:space="preserve"> IF(TEXT((EDATE('Projektkostenkalkulation EP'!$B$8,9)+EI$9),"MM")=TEXT((EDATE('Projektkostenkalkulation EP'!$B$8,9)+(EI$9-1)),"MM"),
             IF(
                        OR(
                                    TEXT((EDATE('Projektkostenkalkulation EP'!$B$8,9)+EI$9),"TTT") = "Sa",
                                    TEXT((EDATE('Projektkostenkalkulation EP'!$B$8,9)+EI$9),"TTT") = "So",
                                    IF(ISNA(VLOOKUP(EDATE('Projektkostenkalkulation EP'!$B$8,9)+EI$9,Datenquellen!$F$7:$H$45,3,FALSE))," ",VLOOKUP(EDATE('Projektkostenkalkulation EP'!$B$8,9)+EI$9,Datenquellen!$F$7:$H$45,3,FALSE))="X"
                                    ),
                          "X",
                          ""
                          ),
               "X"
            )</f>
        <v/>
      </c>
      <c r="EK114" s="261" t="str">
        <f xml:space="preserve"> IF(TEXT((EDATE('Projektkostenkalkulation EP'!$B$8,9)+EJ$9),"MM")=TEXT((EDATE('Projektkostenkalkulation EP'!$B$8,9)+(EJ$9-1)),"MM"),
             IF(
                        OR(
                                    TEXT((EDATE('Projektkostenkalkulation EP'!$B$8,9)+EJ$9),"TTT") = "Sa",
                                    TEXT((EDATE('Projektkostenkalkulation EP'!$B$8,9)+EJ$9),"TTT") = "So",
                                    IF(ISNA(VLOOKUP(EDATE('Projektkostenkalkulation EP'!$B$8,9)+EJ$9,Datenquellen!$F$7:$H$45,3,FALSE))," ",VLOOKUP(EDATE('Projektkostenkalkulation EP'!$B$8,9)+EJ$9,Datenquellen!$F$7:$H$45,3,FALSE))="X"
                                    ),
                          "X",
                          ""
                          ),
               "X"
            )</f>
        <v/>
      </c>
      <c r="EL114" s="239"/>
      <c r="EM114" s="240"/>
      <c r="EN114" s="241" t="s">
        <v>67</v>
      </c>
      <c r="EO114" s="474"/>
      <c r="EP114" s="236"/>
      <c r="EQ114" s="237" t="str">
        <f>IF(
            OR(
                     TEXT(EDATE('Projektkostenkalkulation EP'!$B$8,9),"TTT") = "Sa",
                     TEXT(EDATE('Projektkostenkalkulation EP'!$B$8,9),"TTT") = "So",
                     IF(ISNA(VLOOKUP(EDATE('Projektkostenkalkulation EP'!$B$8,9),Datenquellen!$F$7:$H$45,3,FALSE))," ",VLOOKUP(EDATE('Projektkostenkalkulation EP'!$B$8,9),Datenquellen!$F$7:$H$45,3,FALSE))="X"
                            ),
                    "X",
                    ""
            )</f>
        <v/>
      </c>
      <c r="ER114" s="237" t="str">
        <f xml:space="preserve"> IF(TEXT((EDATE('Projektkostenkalkulation EP'!$B$8,9)+EQ$9),"MM")=TEXT((EDATE('Projektkostenkalkulation EP'!$B$8,9)+(EQ$9-1)),"MM"),
             IF(
                        OR(
                                    TEXT((EDATE('Projektkostenkalkulation EP'!$B$8,9)+EQ$9),"TTT") = "Sa",
                                    TEXT((EDATE('Projektkostenkalkulation EP'!$B$8,9)+EQ$9),"TTT") = "So",
                                    IF(ISNA(VLOOKUP(EDATE('Projektkostenkalkulation EP'!$B$8,9)+EQ$9,Datenquellen!$F$7:$H$45,3,FALSE))," ",VLOOKUP(EDATE('Projektkostenkalkulation EP'!$B$8,9)+EQ$9,Datenquellen!$F$7:$H$45,3,FALSE))="X"
                                    ),
                          "X",
                          ""
                          ),
               "X"
            )</f>
        <v/>
      </c>
      <c r="ES114" s="237" t="str">
        <f xml:space="preserve"> IF(TEXT((EDATE('Projektkostenkalkulation EP'!$B$8,9)+ER$9),"MM")=TEXT((EDATE('Projektkostenkalkulation EP'!$B$8,9)+(ER$9-1)),"MM"),
             IF(
                        OR(
                                    TEXT((EDATE('Projektkostenkalkulation EP'!$B$8,9)+ER$9),"TTT") = "Sa",
                                    TEXT((EDATE('Projektkostenkalkulation EP'!$B$8,9)+ER$9),"TTT") = "So",
                                    IF(ISNA(VLOOKUP(EDATE('Projektkostenkalkulation EP'!$B$8,9)+ER$9,Datenquellen!$F$7:$H$45,3,FALSE))," ",VLOOKUP(EDATE('Projektkostenkalkulation EP'!$B$8,9)+ER$9,Datenquellen!$F$7:$H$45,3,FALSE))="X"
                                    ),
                          "X",
                          ""
                          ),
               "X"
            )</f>
        <v>X</v>
      </c>
      <c r="ET114" s="237" t="str">
        <f xml:space="preserve"> IF(TEXT((EDATE('Projektkostenkalkulation EP'!$B$8,9)+ES$9),"MM")=TEXT((EDATE('Projektkostenkalkulation EP'!$B$8,9)+(ES$9-1)),"MM"),
             IF(
                        OR(
                                    TEXT((EDATE('Projektkostenkalkulation EP'!$B$8,9)+ES$9),"TTT") = "Sa",
                                    TEXT((EDATE('Projektkostenkalkulation EP'!$B$8,9)+ES$9),"TTT") = "So",
                                    IF(ISNA(VLOOKUP(EDATE('Projektkostenkalkulation EP'!$B$8,9)+ES$9,Datenquellen!$F$7:$H$45,3,FALSE))," ",VLOOKUP(EDATE('Projektkostenkalkulation EP'!$B$8,9)+ES$9,Datenquellen!$F$7:$H$45,3,FALSE))="X"
                                    ),
                          "X",
                          ""
                          ),
               "X"
            )</f>
        <v/>
      </c>
      <c r="EU114" s="237" t="str">
        <f xml:space="preserve"> IF(TEXT((EDATE('Projektkostenkalkulation EP'!$B$8,9)+ET$9),"MM")=TEXT((EDATE('Projektkostenkalkulation EP'!$B$8,9)+(ET$9-1)),"MM"),
             IF(
                        OR(
                                    TEXT((EDATE('Projektkostenkalkulation EP'!$B$8,9)+ET$9),"TTT") = "Sa",
                                    TEXT((EDATE('Projektkostenkalkulation EP'!$B$8,9)+ET$9),"TTT") = "So",
                                    IF(ISNA(VLOOKUP(EDATE('Projektkostenkalkulation EP'!$B$8,9)+ET$9,Datenquellen!$F$7:$H$45,3,FALSE))," ",VLOOKUP(EDATE('Projektkostenkalkulation EP'!$B$8,9)+ET$9,Datenquellen!$F$7:$H$45,3,FALSE))="X"
                                    ),
                          "X",
                          ""
                          ),
               "X"
            )</f>
        <v>X</v>
      </c>
      <c r="EV114" s="237" t="str">
        <f xml:space="preserve"> IF(TEXT((EDATE('Projektkostenkalkulation EP'!$B$8,9)+EU$9),"MM")=TEXT((EDATE('Projektkostenkalkulation EP'!$B$8,9)+(EU$9-1)),"MM"),
             IF(
                        OR(
                                    TEXT((EDATE('Projektkostenkalkulation EP'!$B$8,9)+EU$9),"TTT") = "Sa",
                                    TEXT((EDATE('Projektkostenkalkulation EP'!$B$8,9)+EU$9),"TTT") = "So",
                                    IF(ISNA(VLOOKUP(EDATE('Projektkostenkalkulation EP'!$B$8,9)+EU$9,Datenquellen!$F$7:$H$45,3,FALSE))," ",VLOOKUP(EDATE('Projektkostenkalkulation EP'!$B$8,9)+EU$9,Datenquellen!$F$7:$H$45,3,FALSE))="X"
                                    ),
                          "X",
                          ""
                          ),
               "X"
            )</f>
        <v>X</v>
      </c>
      <c r="EW114" s="237" t="str">
        <f xml:space="preserve"> IF(TEXT((EDATE('Projektkostenkalkulation EP'!$B$8,9)+EV$9),"MM")=TEXT((EDATE('Projektkostenkalkulation EP'!$B$8,9)+(EV$9-1)),"MM"),
             IF(
                        OR(
                                    TEXT((EDATE('Projektkostenkalkulation EP'!$B$8,9)+EV$9),"TTT") = "Sa",
                                    TEXT((EDATE('Projektkostenkalkulation EP'!$B$8,9)+EV$9),"TTT") = "So",
                                    IF(ISNA(VLOOKUP(EDATE('Projektkostenkalkulation EP'!$B$8,9)+EV$9,Datenquellen!$F$7:$H$45,3,FALSE))," ",VLOOKUP(EDATE('Projektkostenkalkulation EP'!$B$8,9)+EV$9,Datenquellen!$F$7:$H$45,3,FALSE))="X"
                                    ),
                          "X",
                          ""
                          ),
               "X"
            )</f>
        <v/>
      </c>
      <c r="EX114" s="237" t="str">
        <f xml:space="preserve"> IF(TEXT((EDATE('Projektkostenkalkulation EP'!$B$8,9)+EW$9),"MM")=TEXT((EDATE('Projektkostenkalkulation EP'!$B$8,9)+(EW$9-1)),"MM"),
             IF(
                        OR(
                                    TEXT((EDATE('Projektkostenkalkulation EP'!$B$8,9)+EW$9),"TTT") = "Sa",
                                    TEXT((EDATE('Projektkostenkalkulation EP'!$B$8,9)+EW$9),"TTT") = "So",
                                    IF(ISNA(VLOOKUP(EDATE('Projektkostenkalkulation EP'!$B$8,9)+EW$9,Datenquellen!$F$7:$H$45,3,FALSE))," ",VLOOKUP(EDATE('Projektkostenkalkulation EP'!$B$8,9)+EW$9,Datenquellen!$F$7:$H$45,3,FALSE))="X"
                                    ),
                          "X",
                          ""
                          ),
               "X"
            )</f>
        <v/>
      </c>
      <c r="EY114" s="237" t="str">
        <f xml:space="preserve"> IF(TEXT((EDATE('Projektkostenkalkulation EP'!$B$8,9)+EX$9),"MM")=TEXT((EDATE('Projektkostenkalkulation EP'!$B$8,9)+(EX$9-1)),"MM"),
             IF(
                        OR(
                                    TEXT((EDATE('Projektkostenkalkulation EP'!$B$8,9)+EX$9),"TTT") = "Sa",
                                    TEXT((EDATE('Projektkostenkalkulation EP'!$B$8,9)+EX$9),"TTT") = "So",
                                    IF(ISNA(VLOOKUP(EDATE('Projektkostenkalkulation EP'!$B$8,9)+EX$9,Datenquellen!$F$7:$H$45,3,FALSE))," ",VLOOKUP(EDATE('Projektkostenkalkulation EP'!$B$8,9)+EX$9,Datenquellen!$F$7:$H$45,3,FALSE))="X"
                                    ),
                          "X",
                          ""
                          ),
               "X"
            )</f>
        <v/>
      </c>
      <c r="EZ114" s="237" t="str">
        <f xml:space="preserve"> IF(TEXT((EDATE('Projektkostenkalkulation EP'!$B$8,9)+EY$9),"MM")=TEXT((EDATE('Projektkostenkalkulation EP'!$B$8,9)+(EY$9-1)),"MM"),
             IF(
                        OR(
                                    TEXT((EDATE('Projektkostenkalkulation EP'!$B$8,9)+EY$9),"TTT") = "Sa",
                                    TEXT((EDATE('Projektkostenkalkulation EP'!$B$8,9)+EY$9),"TTT") = "So",
                                    IF(ISNA(VLOOKUP(EDATE('Projektkostenkalkulation EP'!$B$8,9)+EY$9,Datenquellen!$F$7:$H$45,3,FALSE))," ",VLOOKUP(EDATE('Projektkostenkalkulation EP'!$B$8,9)+EY$9,Datenquellen!$F$7:$H$45,3,FALSE))="X"
                                    ),
                          "X",
                          ""
                          ),
               "X"
            )</f>
        <v/>
      </c>
      <c r="FA114" s="237" t="str">
        <f xml:space="preserve"> IF(TEXT((EDATE('Projektkostenkalkulation EP'!$B$8,9)+EZ$9),"MM")=TEXT((EDATE('Projektkostenkalkulation EP'!$B$8,9)+(EZ$9-1)),"MM"),
             IF(
                        OR(
                                    TEXT((EDATE('Projektkostenkalkulation EP'!$B$8,9)+EZ$9),"TTT") = "Sa",
                                    TEXT((EDATE('Projektkostenkalkulation EP'!$B$8,9)+EZ$9),"TTT") = "So",
                                    IF(ISNA(VLOOKUP(EDATE('Projektkostenkalkulation EP'!$B$8,9)+EZ$9,Datenquellen!$F$7:$H$45,3,FALSE))," ",VLOOKUP(EDATE('Projektkostenkalkulation EP'!$B$8,9)+EZ$9,Datenquellen!$F$7:$H$45,3,FALSE))="X"
                                    ),
                          "X",
                          ""
                          ),
               "X"
            )</f>
        <v/>
      </c>
      <c r="FB114" s="237" t="str">
        <f xml:space="preserve"> IF(TEXT((EDATE('Projektkostenkalkulation EP'!$B$8,9)+FA$9),"MM")=TEXT((EDATE('Projektkostenkalkulation EP'!$B$8,9)+(FA$9-1)),"MM"),
             IF(
                        OR(
                                    TEXT((EDATE('Projektkostenkalkulation EP'!$B$8,9)+FA$9),"TTT") = "Sa",
                                    TEXT((EDATE('Projektkostenkalkulation EP'!$B$8,9)+FA$9),"TTT") = "So",
                                    IF(ISNA(VLOOKUP(EDATE('Projektkostenkalkulation EP'!$B$8,9)+FA$9,Datenquellen!$F$7:$H$45,3,FALSE))," ",VLOOKUP(EDATE('Projektkostenkalkulation EP'!$B$8,9)+FA$9,Datenquellen!$F$7:$H$45,3,FALSE))="X"
                                    ),
                          "X",
                          ""
                          ),
               "X"
            )</f>
        <v>X</v>
      </c>
      <c r="FC114" s="237" t="str">
        <f xml:space="preserve"> IF(TEXT((EDATE('Projektkostenkalkulation EP'!$B$8,9)+FB$9),"MM")=TEXT((EDATE('Projektkostenkalkulation EP'!$B$8,9)+(FB$9-1)),"MM"),
             IF(
                        OR(
                                    TEXT((EDATE('Projektkostenkalkulation EP'!$B$8,9)+FB$9),"TTT") = "Sa",
                                    TEXT((EDATE('Projektkostenkalkulation EP'!$B$8,9)+FB$9),"TTT") = "So",
                                    IF(ISNA(VLOOKUP(EDATE('Projektkostenkalkulation EP'!$B$8,9)+FB$9,Datenquellen!$F$7:$H$45,3,FALSE))," ",VLOOKUP(EDATE('Projektkostenkalkulation EP'!$B$8,9)+FB$9,Datenquellen!$F$7:$H$45,3,FALSE))="X"
                                    ),
                          "X",
                          ""
                          ),
               "X"
            )</f>
        <v>X</v>
      </c>
      <c r="FD114" s="237" t="str">
        <f xml:space="preserve"> IF(TEXT((EDATE('Projektkostenkalkulation EP'!$B$8,9)+FC$9),"MM")=TEXT((EDATE('Projektkostenkalkulation EP'!$B$8,9)+(FC$9-1)),"MM"),
             IF(
                        OR(
                                    TEXT((EDATE('Projektkostenkalkulation EP'!$B$8,9)+FC$9),"TTT") = "Sa",
                                    TEXT((EDATE('Projektkostenkalkulation EP'!$B$8,9)+FC$9),"TTT") = "So",
                                    IF(ISNA(VLOOKUP(EDATE('Projektkostenkalkulation EP'!$B$8,9)+FC$9,Datenquellen!$F$7:$H$45,3,FALSE))," ",VLOOKUP(EDATE('Projektkostenkalkulation EP'!$B$8,9)+FC$9,Datenquellen!$F$7:$H$45,3,FALSE))="X"
                                    ),
                          "X",
                          ""
                          ),
               "X"
            )</f>
        <v/>
      </c>
      <c r="FE114" s="237" t="str">
        <f xml:space="preserve"> IF(TEXT((EDATE('Projektkostenkalkulation EP'!$B$8,9)+FD$9),"MM")=TEXT((EDATE('Projektkostenkalkulation EP'!$B$8,9)+(FD$9-1)),"MM"),
             IF(
                        OR(
                                    TEXT((EDATE('Projektkostenkalkulation EP'!$B$8,9)+FD$9),"TTT") = "Sa",
                                    TEXT((EDATE('Projektkostenkalkulation EP'!$B$8,9)+FD$9),"TTT") = "So",
                                    IF(ISNA(VLOOKUP(EDATE('Projektkostenkalkulation EP'!$B$8,9)+FD$9,Datenquellen!$F$7:$H$45,3,FALSE))," ",VLOOKUP(EDATE('Projektkostenkalkulation EP'!$B$8,9)+FD$9,Datenquellen!$F$7:$H$45,3,FALSE))="X"
                                    ),
                          "X",
                          ""
                          ),
               "X"
            )</f>
        <v/>
      </c>
      <c r="FF114" s="237" t="str">
        <f xml:space="preserve"> IF(TEXT((EDATE('Projektkostenkalkulation EP'!$B$8,9)+FE$9),"MM")=TEXT((EDATE('Projektkostenkalkulation EP'!$B$8,9)+(FE$9-1)),"MM"),
             IF(
                        OR(
                                    TEXT((EDATE('Projektkostenkalkulation EP'!$B$8,9)+FE$9),"TTT") = "Sa",
                                    TEXT((EDATE('Projektkostenkalkulation EP'!$B$8,9)+FE$9),"TTT") = "So",
                                    IF(ISNA(VLOOKUP(EDATE('Projektkostenkalkulation EP'!$B$8,9)+FE$9,Datenquellen!$F$7:$H$45,3,FALSE))," ",VLOOKUP(EDATE('Projektkostenkalkulation EP'!$B$8,9)+FE$9,Datenquellen!$F$7:$H$45,3,FALSE))="X"
                                    ),
                          "X",
                          ""
                          ),
               "X"
            )</f>
        <v/>
      </c>
      <c r="FG114" s="237" t="str">
        <f xml:space="preserve"> IF(TEXT((EDATE('Projektkostenkalkulation EP'!$B$8,9)+FF$9),"MM")=TEXT((EDATE('Projektkostenkalkulation EP'!$B$8,9)+(FF$9-1)),"MM"),
             IF(
                        OR(
                                    TEXT((EDATE('Projektkostenkalkulation EP'!$B$8,9)+FF$9),"TTT") = "Sa",
                                    TEXT((EDATE('Projektkostenkalkulation EP'!$B$8,9)+FF$9),"TTT") = "So",
                                    IF(ISNA(VLOOKUP(EDATE('Projektkostenkalkulation EP'!$B$8,9)+FF$9,Datenquellen!$F$7:$H$45,3,FALSE))," ",VLOOKUP(EDATE('Projektkostenkalkulation EP'!$B$8,9)+FF$9,Datenquellen!$F$7:$H$45,3,FALSE))="X"
                                    ),
                          "X",
                          ""
                          ),
               "X"
            )</f>
        <v/>
      </c>
      <c r="FH114" s="237" t="str">
        <f xml:space="preserve"> IF(TEXT((EDATE('Projektkostenkalkulation EP'!$B$8,9)+FG$9),"MM")=TEXT((EDATE('Projektkostenkalkulation EP'!$B$8,9)+(FG$9-1)),"MM"),
             IF(
                        OR(
                                    TEXT((EDATE('Projektkostenkalkulation EP'!$B$8,9)+FG$9),"TTT") = "Sa",
                                    TEXT((EDATE('Projektkostenkalkulation EP'!$B$8,9)+FG$9),"TTT") = "So",
                                    IF(ISNA(VLOOKUP(EDATE('Projektkostenkalkulation EP'!$B$8,9)+FG$9,Datenquellen!$F$7:$H$45,3,FALSE))," ",VLOOKUP(EDATE('Projektkostenkalkulation EP'!$B$8,9)+FG$9,Datenquellen!$F$7:$H$45,3,FALSE))="X"
                                    ),
                          "X",
                          ""
                          ),
               "X"
            )</f>
        <v/>
      </c>
      <c r="FI114" s="237" t="str">
        <f xml:space="preserve"> IF(TEXT((EDATE('Projektkostenkalkulation EP'!$B$8,9)+FH$9),"MM")=TEXT((EDATE('Projektkostenkalkulation EP'!$B$8,9)+(FH$9-1)),"MM"),
             IF(
                        OR(
                                    TEXT((EDATE('Projektkostenkalkulation EP'!$B$8,9)+FH$9),"TTT") = "Sa",
                                    TEXT((EDATE('Projektkostenkalkulation EP'!$B$8,9)+FH$9),"TTT") = "So",
                                    IF(ISNA(VLOOKUP(EDATE('Projektkostenkalkulation EP'!$B$8,9)+FH$9,Datenquellen!$F$7:$H$45,3,FALSE))," ",VLOOKUP(EDATE('Projektkostenkalkulation EP'!$B$8,9)+FH$9,Datenquellen!$F$7:$H$45,3,FALSE))="X"
                                    ),
                          "X",
                          ""
                          ),
               "X"
            )</f>
        <v>X</v>
      </c>
      <c r="FJ114" s="237" t="str">
        <f xml:space="preserve"> IF(TEXT((EDATE('Projektkostenkalkulation EP'!$B$8,9)+FI$9),"MM")=TEXT((EDATE('Projektkostenkalkulation EP'!$B$8,9)+(FI$9-1)),"MM"),
             IF(
                        OR(
                                    TEXT((EDATE('Projektkostenkalkulation EP'!$B$8,9)+FI$9),"TTT") = "Sa",
                                    TEXT((EDATE('Projektkostenkalkulation EP'!$B$8,9)+FI$9),"TTT") = "So",
                                    IF(ISNA(VLOOKUP(EDATE('Projektkostenkalkulation EP'!$B$8,9)+FI$9,Datenquellen!$F$7:$H$45,3,FALSE))," ",VLOOKUP(EDATE('Projektkostenkalkulation EP'!$B$8,9)+FI$9,Datenquellen!$F$7:$H$45,3,FALSE))="X"
                                    ),
                          "X",
                          ""
                          ),
               "X"
            )</f>
        <v>X</v>
      </c>
      <c r="FK114" s="237" t="str">
        <f xml:space="preserve"> IF(TEXT((EDATE('Projektkostenkalkulation EP'!$B$8,9)+FJ$9),"MM")=TEXT((EDATE('Projektkostenkalkulation EP'!$B$8,9)+(FJ$9-1)),"MM"),
             IF(
                        OR(
                                    TEXT((EDATE('Projektkostenkalkulation EP'!$B$8,9)+FJ$9),"TTT") = "Sa",
                                    TEXT((EDATE('Projektkostenkalkulation EP'!$B$8,9)+FJ$9),"TTT") = "So",
                                    IF(ISNA(VLOOKUP(EDATE('Projektkostenkalkulation EP'!$B$8,9)+FJ$9,Datenquellen!$F$7:$H$45,3,FALSE))," ",VLOOKUP(EDATE('Projektkostenkalkulation EP'!$B$8,9)+FJ$9,Datenquellen!$F$7:$H$45,3,FALSE))="X"
                                    ),
                          "X",
                          ""
                          ),
               "X"
            )</f>
        <v/>
      </c>
      <c r="FL114" s="237" t="str">
        <f xml:space="preserve"> IF(TEXT((EDATE('Projektkostenkalkulation EP'!$B$8,9)+FK$9),"MM")=TEXT((EDATE('Projektkostenkalkulation EP'!$B$8,9)+(FK$9-1)),"MM"),
             IF(
                        OR(
                                    TEXT((EDATE('Projektkostenkalkulation EP'!$B$8,9)+FK$9),"TTT") = "Sa",
                                    TEXT((EDATE('Projektkostenkalkulation EP'!$B$8,9)+FK$9),"TTT") = "So",
                                    IF(ISNA(VLOOKUP(EDATE('Projektkostenkalkulation EP'!$B$8,9)+FK$9,Datenquellen!$F$7:$H$45,3,FALSE))," ",VLOOKUP(EDATE('Projektkostenkalkulation EP'!$B$8,9)+FK$9,Datenquellen!$F$7:$H$45,3,FALSE))="X"
                                    ),
                          "X",
                          ""
                          ),
               "X"
            )</f>
        <v/>
      </c>
      <c r="FM114" s="237" t="str">
        <f xml:space="preserve"> IF(TEXT((EDATE('Projektkostenkalkulation EP'!$B$8,9)+FL$9),"MM")=TEXT((EDATE('Projektkostenkalkulation EP'!$B$8,9)+(FL$9-1)),"MM"),
             IF(
                        OR(
                                    TEXT((EDATE('Projektkostenkalkulation EP'!$B$8,9)+FL$9),"TTT") = "Sa",
                                    TEXT((EDATE('Projektkostenkalkulation EP'!$B$8,9)+FL$9),"TTT") = "So",
                                    IF(ISNA(VLOOKUP(EDATE('Projektkostenkalkulation EP'!$B$8,9)+FL$9,Datenquellen!$F$7:$H$45,3,FALSE))," ",VLOOKUP(EDATE('Projektkostenkalkulation EP'!$B$8,9)+FL$9,Datenquellen!$F$7:$H$45,3,FALSE))="X"
                                    ),
                          "X",
                          ""
                          ),
               "X"
            )</f>
        <v/>
      </c>
      <c r="FN114" s="237" t="str">
        <f xml:space="preserve"> IF(TEXT((EDATE('Projektkostenkalkulation EP'!$B$8,9)+FM$9),"MM")=TEXT((EDATE('Projektkostenkalkulation EP'!$B$8,9)+(FM$9-1)),"MM"),
             IF(
                        OR(
                                    TEXT((EDATE('Projektkostenkalkulation EP'!$B$8,9)+FM$9),"TTT") = "Sa",
                                    TEXT((EDATE('Projektkostenkalkulation EP'!$B$8,9)+FM$9),"TTT") = "So",
                                    IF(ISNA(VLOOKUP(EDATE('Projektkostenkalkulation EP'!$B$8,9)+FM$9,Datenquellen!$F$7:$H$45,3,FALSE))," ",VLOOKUP(EDATE('Projektkostenkalkulation EP'!$B$8,9)+FM$9,Datenquellen!$F$7:$H$45,3,FALSE))="X"
                                    ),
                          "X",
                          ""
                          ),
               "X"
            )</f>
        <v/>
      </c>
      <c r="FO114" s="237" t="str">
        <f xml:space="preserve"> IF(TEXT((EDATE('Projektkostenkalkulation EP'!$B$8,9)+FN$9),"MM")=TEXT((EDATE('Projektkostenkalkulation EP'!$B$8,9)+(FN$9-1)),"MM"),
             IF(
                        OR(
                                    TEXT((EDATE('Projektkostenkalkulation EP'!$B$8,9)+FN$9),"TTT") = "Sa",
                                    TEXT((EDATE('Projektkostenkalkulation EP'!$B$8,9)+FN$9),"TTT") = "So",
                                    IF(ISNA(VLOOKUP(EDATE('Projektkostenkalkulation EP'!$B$8,9)+FN$9,Datenquellen!$F$7:$H$45,3,FALSE))," ",VLOOKUP(EDATE('Projektkostenkalkulation EP'!$B$8,9)+FN$9,Datenquellen!$F$7:$H$45,3,FALSE))="X"
                                    ),
                          "X",
                          ""
                          ),
               "X"
            )</f>
        <v/>
      </c>
      <c r="FP114" s="237" t="str">
        <f xml:space="preserve"> IF(TEXT((EDATE('Projektkostenkalkulation EP'!$B$8,9)+FO$9),"MM")=TEXT((EDATE('Projektkostenkalkulation EP'!$B$8,9)+(FO$9-1)),"MM"),
             IF(
                        OR(
                                    TEXT((EDATE('Projektkostenkalkulation EP'!$B$8,9)+FO$9),"TTT") = "Sa",
                                    TEXT((EDATE('Projektkostenkalkulation EP'!$B$8,9)+FO$9),"TTT") = "So",
                                    IF(ISNA(VLOOKUP(EDATE('Projektkostenkalkulation EP'!$B$8,9)+FO$9,Datenquellen!$F$7:$H$45,3,FALSE))," ",VLOOKUP(EDATE('Projektkostenkalkulation EP'!$B$8,9)+FO$9,Datenquellen!$F$7:$H$45,3,FALSE))="X"
                                    ),
                          "X",
                          ""
                          ),
               "X"
            )</f>
        <v>X</v>
      </c>
      <c r="FQ114" s="237" t="str">
        <f xml:space="preserve"> IF(TEXT((EDATE('Projektkostenkalkulation EP'!$B$8,9)+FP$9),"MM")=TEXT((EDATE('Projektkostenkalkulation EP'!$B$8,9)+(FP$9-1)),"MM"),
             IF(
                        OR(
                                    TEXT((EDATE('Projektkostenkalkulation EP'!$B$8,9)+FP$9),"TTT") = "Sa",
                                    TEXT((EDATE('Projektkostenkalkulation EP'!$B$8,9)+FP$9),"TTT") = "So",
                                    IF(ISNA(VLOOKUP(EDATE('Projektkostenkalkulation EP'!$B$8,9)+FP$9,Datenquellen!$F$7:$H$45,3,FALSE))," ",VLOOKUP(EDATE('Projektkostenkalkulation EP'!$B$8,9)+FP$9,Datenquellen!$F$7:$H$45,3,FALSE))="X"
                                    ),
                          "X",
                          ""
                          ),
               "X"
            )</f>
        <v>X</v>
      </c>
      <c r="FR114" s="237" t="str">
        <f xml:space="preserve"> IF(TEXT((EDATE('Projektkostenkalkulation EP'!$B$8,9)+FQ$9),"MM")=TEXT((EDATE('Projektkostenkalkulation EP'!$B$8,9)+(FQ$9-1)),"MM"),
             IF(
                        OR(
                                    TEXT((EDATE('Projektkostenkalkulation EP'!$B$8,9)+FQ$9),"TTT") = "Sa",
                                    TEXT((EDATE('Projektkostenkalkulation EP'!$B$8,9)+FQ$9),"TTT") = "So",
                                    IF(ISNA(VLOOKUP(EDATE('Projektkostenkalkulation EP'!$B$8,9)+FQ$9,Datenquellen!$F$7:$H$45,3,FALSE))," ",VLOOKUP(EDATE('Projektkostenkalkulation EP'!$B$8,9)+FQ$9,Datenquellen!$F$7:$H$45,3,FALSE))="X"
                                    ),
                          "X",
                          ""
                          ),
               "X"
            )</f>
        <v/>
      </c>
      <c r="FS114" s="237" t="str">
        <f xml:space="preserve"> IF(TEXT((EDATE('Projektkostenkalkulation EP'!$B$8,9)+FR$9),"MM")=TEXT((EDATE('Projektkostenkalkulation EP'!$B$8,9)+(FR$9-1)),"MM"),
             IF(
                        OR(
                                    TEXT((EDATE('Projektkostenkalkulation EP'!$B$8,9)+FR$9),"TTT") = "Sa",
                                    TEXT((EDATE('Projektkostenkalkulation EP'!$B$8,9)+FR$9),"TTT") = "So",
                                    IF(ISNA(VLOOKUP(EDATE('Projektkostenkalkulation EP'!$B$8,9)+FR$9,Datenquellen!$F$7:$H$45,3,FALSE))," ",VLOOKUP(EDATE('Projektkostenkalkulation EP'!$B$8,9)+FR$9,Datenquellen!$F$7:$H$45,3,FALSE))="X"
                                    ),
                          "X",
                          ""
                          ),
               "X"
            )</f>
        <v/>
      </c>
      <c r="FT114" s="237" t="str">
        <f xml:space="preserve"> IF(TEXT((EDATE('Projektkostenkalkulation EP'!$B$8,9)+FS$9),"MM")=TEXT((EDATE('Projektkostenkalkulation EP'!$B$8,9)+(FS$9-1)),"MM"),
             IF(
                        OR(
                                    TEXT((EDATE('Projektkostenkalkulation EP'!$B$8,9)+FS$9),"TTT") = "Sa",
                                    TEXT((EDATE('Projektkostenkalkulation EP'!$B$8,9)+FS$9),"TTT") = "So",
                                    IF(ISNA(VLOOKUP(EDATE('Projektkostenkalkulation EP'!$B$8,9)+FS$9,Datenquellen!$F$7:$H$45,3,FALSE))," ",VLOOKUP(EDATE('Projektkostenkalkulation EP'!$B$8,9)+FS$9,Datenquellen!$F$7:$H$45,3,FALSE))="X"
                                    ),
                          "X",
                          ""
                          ),
               "X"
            )</f>
        <v/>
      </c>
      <c r="FU114" s="238" t="str">
        <f xml:space="preserve"> IF(TEXT((EDATE('Projektkostenkalkulation EP'!$B$8,9)+FT$9),"MM")=TEXT((EDATE('Projektkostenkalkulation EP'!$B$8,9)+(FT$9-1)),"MM"),
             IF(
                        OR(
                                    TEXT((EDATE('Projektkostenkalkulation EP'!$B$8,9)+FT$9),"TTT") = "Sa",
                                    TEXT((EDATE('Projektkostenkalkulation EP'!$B$8,9)+FT$9),"TTT") = "So",
                                    IF(ISNA(VLOOKUP(EDATE('Projektkostenkalkulation EP'!$B$8,9)+FT$9,Datenquellen!$F$7:$H$45,3,FALSE))," ",VLOOKUP(EDATE('Projektkostenkalkulation EP'!$B$8,9)+FT$9,Datenquellen!$F$7:$H$45,3,FALSE))="X"
                                    ),
                          "X",
                          ""
                          ),
               "X"
            )</f>
        <v/>
      </c>
      <c r="FV114" s="239"/>
      <c r="FW114" s="240"/>
      <c r="FX114" s="241" t="s">
        <v>67</v>
      </c>
      <c r="FY114" s="474"/>
      <c r="FZ114" s="236"/>
      <c r="GA114" s="237" t="str">
        <f>IF(
            OR(
                     TEXT(EDATE('Projektkostenkalkulation EP'!$B$8,9),"TTT") = "Sa",
                     TEXT(EDATE('Projektkostenkalkulation EP'!$B$8,9),"TTT") = "So",
                     IF(ISNA(VLOOKUP(EDATE('Projektkostenkalkulation EP'!$B$8,9),Datenquellen!$F$7:$H$45,3,FALSE))," ",VLOOKUP(EDATE('Projektkostenkalkulation EP'!$B$8,9),Datenquellen!$F$7:$H$45,3,FALSE))="X"
                            ),
                    "X",
                    ""
            )</f>
        <v/>
      </c>
      <c r="GB114" s="237" t="str">
        <f xml:space="preserve"> IF(TEXT((EDATE('Projektkostenkalkulation EP'!$B$8,9)+GA$9),"MM")=TEXT((EDATE('Projektkostenkalkulation EP'!$B$8,9)+(GA$9-1)),"MM"),
             IF(
                        OR(
                                    TEXT((EDATE('Projektkostenkalkulation EP'!$B$8,9)+GA$9),"TTT") = "Sa",
                                    TEXT((EDATE('Projektkostenkalkulation EP'!$B$8,9)+GA$9),"TTT") = "So",
                                    IF(ISNA(VLOOKUP(EDATE('Projektkostenkalkulation EP'!$B$8,9)+GA$9,Datenquellen!$F$7:$H$45,3,FALSE))," ",VLOOKUP(EDATE('Projektkostenkalkulation EP'!$B$8,9)+GA$9,Datenquellen!$F$7:$H$45,3,FALSE))="X"
                                    ),
                          "X",
                          ""
                          ),
               "X"
            )</f>
        <v/>
      </c>
      <c r="GC114" s="237" t="str">
        <f xml:space="preserve"> IF(TEXT((EDATE('Projektkostenkalkulation EP'!$B$8,9)+GB$9),"MM")=TEXT((EDATE('Projektkostenkalkulation EP'!$B$8,9)+(GB$9-1)),"MM"),
             IF(
                        OR(
                                    TEXT((EDATE('Projektkostenkalkulation EP'!$B$8,9)+GB$9),"TTT") = "Sa",
                                    TEXT((EDATE('Projektkostenkalkulation EP'!$B$8,9)+GB$9),"TTT") = "So",
                                    IF(ISNA(VLOOKUP(EDATE('Projektkostenkalkulation EP'!$B$8,9)+GB$9,Datenquellen!$F$7:$H$45,3,FALSE))," ",VLOOKUP(EDATE('Projektkostenkalkulation EP'!$B$8,9)+GB$9,Datenquellen!$F$7:$H$45,3,FALSE))="X"
                                    ),
                          "X",
                          ""
                          ),
               "X"
            )</f>
        <v>X</v>
      </c>
      <c r="GD114" s="237" t="str">
        <f xml:space="preserve"> IF(TEXT((EDATE('Projektkostenkalkulation EP'!$B$8,9)+GC$9),"MM")=TEXT((EDATE('Projektkostenkalkulation EP'!$B$8,9)+(GC$9-1)),"MM"),
             IF(
                        OR(
                                    TEXT((EDATE('Projektkostenkalkulation EP'!$B$8,9)+GC$9),"TTT") = "Sa",
                                    TEXT((EDATE('Projektkostenkalkulation EP'!$B$8,9)+GC$9),"TTT") = "So",
                                    IF(ISNA(VLOOKUP(EDATE('Projektkostenkalkulation EP'!$B$8,9)+GC$9,Datenquellen!$F$7:$H$45,3,FALSE))," ",VLOOKUP(EDATE('Projektkostenkalkulation EP'!$B$8,9)+GC$9,Datenquellen!$F$7:$H$45,3,FALSE))="X"
                                    ),
                          "X",
                          ""
                          ),
               "X"
            )</f>
        <v/>
      </c>
      <c r="GE114" s="237" t="str">
        <f xml:space="preserve"> IF(TEXT((EDATE('Projektkostenkalkulation EP'!$B$8,9)+GD$9),"MM")=TEXT((EDATE('Projektkostenkalkulation EP'!$B$8,9)+(GD$9-1)),"MM"),
             IF(
                        OR(
                                    TEXT((EDATE('Projektkostenkalkulation EP'!$B$8,9)+GD$9),"TTT") = "Sa",
                                    TEXT((EDATE('Projektkostenkalkulation EP'!$B$8,9)+GD$9),"TTT") = "So",
                                    IF(ISNA(VLOOKUP(EDATE('Projektkostenkalkulation EP'!$B$8,9)+GD$9,Datenquellen!$F$7:$H$45,3,FALSE))," ",VLOOKUP(EDATE('Projektkostenkalkulation EP'!$B$8,9)+GD$9,Datenquellen!$F$7:$H$45,3,FALSE))="X"
                                    ),
                          "X",
                          ""
                          ),
               "X"
            )</f>
        <v>X</v>
      </c>
      <c r="GF114" s="237" t="str">
        <f xml:space="preserve"> IF(TEXT((EDATE('Projektkostenkalkulation EP'!$B$8,9)+GE$9),"MM")=TEXT((EDATE('Projektkostenkalkulation EP'!$B$8,9)+(GE$9-1)),"MM"),
             IF(
                        OR(
                                    TEXT((EDATE('Projektkostenkalkulation EP'!$B$8,9)+GE$9),"TTT") = "Sa",
                                    TEXT((EDATE('Projektkostenkalkulation EP'!$B$8,9)+GE$9),"TTT") = "So",
                                    IF(ISNA(VLOOKUP(EDATE('Projektkostenkalkulation EP'!$B$8,9)+GE$9,Datenquellen!$F$7:$H$45,3,FALSE))," ",VLOOKUP(EDATE('Projektkostenkalkulation EP'!$B$8,9)+GE$9,Datenquellen!$F$7:$H$45,3,FALSE))="X"
                                    ),
                          "X",
                          ""
                          ),
               "X"
            )</f>
        <v>X</v>
      </c>
      <c r="GG114" s="237" t="str">
        <f xml:space="preserve"> IF(TEXT((EDATE('Projektkostenkalkulation EP'!$B$8,9)+GF$9),"MM")=TEXT((EDATE('Projektkostenkalkulation EP'!$B$8,9)+(GF$9-1)),"MM"),
             IF(
                        OR(
                                    TEXT((EDATE('Projektkostenkalkulation EP'!$B$8,9)+GF$9),"TTT") = "Sa",
                                    TEXT((EDATE('Projektkostenkalkulation EP'!$B$8,9)+GF$9),"TTT") = "So",
                                    IF(ISNA(VLOOKUP(EDATE('Projektkostenkalkulation EP'!$B$8,9)+GF$9,Datenquellen!$F$7:$H$45,3,FALSE))," ",VLOOKUP(EDATE('Projektkostenkalkulation EP'!$B$8,9)+GF$9,Datenquellen!$F$7:$H$45,3,FALSE))="X"
                                    ),
                          "X",
                          ""
                          ),
               "X"
            )</f>
        <v/>
      </c>
      <c r="GH114" s="237" t="str">
        <f xml:space="preserve"> IF(TEXT((EDATE('Projektkostenkalkulation EP'!$B$8,9)+GG$9),"MM")=TEXT((EDATE('Projektkostenkalkulation EP'!$B$8,9)+(GG$9-1)),"MM"),
             IF(
                        OR(
                                    TEXT((EDATE('Projektkostenkalkulation EP'!$B$8,9)+GG$9),"TTT") = "Sa",
                                    TEXT((EDATE('Projektkostenkalkulation EP'!$B$8,9)+GG$9),"TTT") = "So",
                                    IF(ISNA(VLOOKUP(EDATE('Projektkostenkalkulation EP'!$B$8,9)+GG$9,Datenquellen!$F$7:$H$45,3,FALSE))," ",VLOOKUP(EDATE('Projektkostenkalkulation EP'!$B$8,9)+GG$9,Datenquellen!$F$7:$H$45,3,FALSE))="X"
                                    ),
                          "X",
                          ""
                          ),
               "X"
            )</f>
        <v/>
      </c>
      <c r="GI114" s="237" t="str">
        <f xml:space="preserve"> IF(TEXT((EDATE('Projektkostenkalkulation EP'!$B$8,9)+GH$9),"MM")=TEXT((EDATE('Projektkostenkalkulation EP'!$B$8,9)+(GH$9-1)),"MM"),
             IF(
                        OR(
                                    TEXT((EDATE('Projektkostenkalkulation EP'!$B$8,9)+GH$9),"TTT") = "Sa",
                                    TEXT((EDATE('Projektkostenkalkulation EP'!$B$8,9)+GH$9),"TTT") = "So",
                                    IF(ISNA(VLOOKUP(EDATE('Projektkostenkalkulation EP'!$B$8,9)+GH$9,Datenquellen!$F$7:$H$45,3,FALSE))," ",VLOOKUP(EDATE('Projektkostenkalkulation EP'!$B$8,9)+GH$9,Datenquellen!$F$7:$H$45,3,FALSE))="X"
                                    ),
                          "X",
                          ""
                          ),
               "X"
            )</f>
        <v/>
      </c>
      <c r="GJ114" s="237" t="str">
        <f xml:space="preserve"> IF(TEXT((EDATE('Projektkostenkalkulation EP'!$B$8,9)+GI$9),"MM")=TEXT((EDATE('Projektkostenkalkulation EP'!$B$8,9)+(GI$9-1)),"MM"),
             IF(
                        OR(
                                    TEXT((EDATE('Projektkostenkalkulation EP'!$B$8,9)+GI$9),"TTT") = "Sa",
                                    TEXT((EDATE('Projektkostenkalkulation EP'!$B$8,9)+GI$9),"TTT") = "So",
                                    IF(ISNA(VLOOKUP(EDATE('Projektkostenkalkulation EP'!$B$8,9)+GI$9,Datenquellen!$F$7:$H$45,3,FALSE))," ",VLOOKUP(EDATE('Projektkostenkalkulation EP'!$B$8,9)+GI$9,Datenquellen!$F$7:$H$45,3,FALSE))="X"
                                    ),
                          "X",
                          ""
                          ),
               "X"
            )</f>
        <v/>
      </c>
      <c r="GK114" s="237" t="str">
        <f xml:space="preserve"> IF(TEXT((EDATE('Projektkostenkalkulation EP'!$B$8,9)+GJ$9),"MM")=TEXT((EDATE('Projektkostenkalkulation EP'!$B$8,9)+(GJ$9-1)),"MM"),
             IF(
                        OR(
                                    TEXT((EDATE('Projektkostenkalkulation EP'!$B$8,9)+GJ$9),"TTT") = "Sa",
                                    TEXT((EDATE('Projektkostenkalkulation EP'!$B$8,9)+GJ$9),"TTT") = "So",
                                    IF(ISNA(VLOOKUP(EDATE('Projektkostenkalkulation EP'!$B$8,9)+GJ$9,Datenquellen!$F$7:$H$45,3,FALSE))," ",VLOOKUP(EDATE('Projektkostenkalkulation EP'!$B$8,9)+GJ$9,Datenquellen!$F$7:$H$45,3,FALSE))="X"
                                    ),
                          "X",
                          ""
                          ),
               "X"
            )</f>
        <v/>
      </c>
      <c r="GL114" s="237" t="str">
        <f xml:space="preserve"> IF(TEXT((EDATE('Projektkostenkalkulation EP'!$B$8,9)+GK$9),"MM")=TEXT((EDATE('Projektkostenkalkulation EP'!$B$8,9)+(GK$9-1)),"MM"),
             IF(
                        OR(
                                    TEXT((EDATE('Projektkostenkalkulation EP'!$B$8,9)+GK$9),"TTT") = "Sa",
                                    TEXT((EDATE('Projektkostenkalkulation EP'!$B$8,9)+GK$9),"TTT") = "So",
                                    IF(ISNA(VLOOKUP(EDATE('Projektkostenkalkulation EP'!$B$8,9)+GK$9,Datenquellen!$F$7:$H$45,3,FALSE))," ",VLOOKUP(EDATE('Projektkostenkalkulation EP'!$B$8,9)+GK$9,Datenquellen!$F$7:$H$45,3,FALSE))="X"
                                    ),
                          "X",
                          ""
                          ),
               "X"
            )</f>
        <v>X</v>
      </c>
      <c r="GM114" s="237" t="str">
        <f xml:space="preserve"> IF(TEXT((EDATE('Projektkostenkalkulation EP'!$B$8,9)+GL$9),"MM")=TEXT((EDATE('Projektkostenkalkulation EP'!$B$8,9)+(GL$9-1)),"MM"),
             IF(
                        OR(
                                    TEXT((EDATE('Projektkostenkalkulation EP'!$B$8,9)+GL$9),"TTT") = "Sa",
                                    TEXT((EDATE('Projektkostenkalkulation EP'!$B$8,9)+GL$9),"TTT") = "So",
                                    IF(ISNA(VLOOKUP(EDATE('Projektkostenkalkulation EP'!$B$8,9)+GL$9,Datenquellen!$F$7:$H$45,3,FALSE))," ",VLOOKUP(EDATE('Projektkostenkalkulation EP'!$B$8,9)+GL$9,Datenquellen!$F$7:$H$45,3,FALSE))="X"
                                    ),
                          "X",
                          ""
                          ),
               "X"
            )</f>
        <v>X</v>
      </c>
      <c r="GN114" s="237" t="str">
        <f xml:space="preserve"> IF(TEXT((EDATE('Projektkostenkalkulation EP'!$B$8,9)+GM$9),"MM")=TEXT((EDATE('Projektkostenkalkulation EP'!$B$8,9)+(GM$9-1)),"MM"),
             IF(
                        OR(
                                    TEXT((EDATE('Projektkostenkalkulation EP'!$B$8,9)+GM$9),"TTT") = "Sa",
                                    TEXT((EDATE('Projektkostenkalkulation EP'!$B$8,9)+GM$9),"TTT") = "So",
                                    IF(ISNA(VLOOKUP(EDATE('Projektkostenkalkulation EP'!$B$8,9)+GM$9,Datenquellen!$F$7:$H$45,3,FALSE))," ",VLOOKUP(EDATE('Projektkostenkalkulation EP'!$B$8,9)+GM$9,Datenquellen!$F$7:$H$45,3,FALSE))="X"
                                    ),
                          "X",
                          ""
                          ),
               "X"
            )</f>
        <v/>
      </c>
      <c r="GO114" s="237" t="str">
        <f xml:space="preserve"> IF(TEXT((EDATE('Projektkostenkalkulation EP'!$B$8,9)+GN$9),"MM")=TEXT((EDATE('Projektkostenkalkulation EP'!$B$8,9)+(GN$9-1)),"MM"),
             IF(
                        OR(
                                    TEXT((EDATE('Projektkostenkalkulation EP'!$B$8,9)+GN$9),"TTT") = "Sa",
                                    TEXT((EDATE('Projektkostenkalkulation EP'!$B$8,9)+GN$9),"TTT") = "So",
                                    IF(ISNA(VLOOKUP(EDATE('Projektkostenkalkulation EP'!$B$8,9)+GN$9,Datenquellen!$F$7:$H$45,3,FALSE))," ",VLOOKUP(EDATE('Projektkostenkalkulation EP'!$B$8,9)+GN$9,Datenquellen!$F$7:$H$45,3,FALSE))="X"
                                    ),
                          "X",
                          ""
                          ),
               "X"
            )</f>
        <v/>
      </c>
      <c r="GP114" s="237" t="str">
        <f xml:space="preserve"> IF(TEXT((EDATE('Projektkostenkalkulation EP'!$B$8,9)+GO$9),"MM")=TEXT((EDATE('Projektkostenkalkulation EP'!$B$8,9)+(GO$9-1)),"MM"),
             IF(
                        OR(
                                    TEXT((EDATE('Projektkostenkalkulation EP'!$B$8,9)+GO$9),"TTT") = "Sa",
                                    TEXT((EDATE('Projektkostenkalkulation EP'!$B$8,9)+GO$9),"TTT") = "So",
                                    IF(ISNA(VLOOKUP(EDATE('Projektkostenkalkulation EP'!$B$8,9)+GO$9,Datenquellen!$F$7:$H$45,3,FALSE))," ",VLOOKUP(EDATE('Projektkostenkalkulation EP'!$B$8,9)+GO$9,Datenquellen!$F$7:$H$45,3,FALSE))="X"
                                    ),
                          "X",
                          ""
                          ),
               "X"
            )</f>
        <v/>
      </c>
      <c r="GQ114" s="237" t="str">
        <f xml:space="preserve"> IF(TEXT((EDATE('Projektkostenkalkulation EP'!$B$8,9)+GP$9),"MM")=TEXT((EDATE('Projektkostenkalkulation EP'!$B$8,9)+(GP$9-1)),"MM"),
             IF(
                        OR(
                                    TEXT((EDATE('Projektkostenkalkulation EP'!$B$8,9)+GP$9),"TTT") = "Sa",
                                    TEXT((EDATE('Projektkostenkalkulation EP'!$B$8,9)+GP$9),"TTT") = "So",
                                    IF(ISNA(VLOOKUP(EDATE('Projektkostenkalkulation EP'!$B$8,9)+GP$9,Datenquellen!$F$7:$H$45,3,FALSE))," ",VLOOKUP(EDATE('Projektkostenkalkulation EP'!$B$8,9)+GP$9,Datenquellen!$F$7:$H$45,3,FALSE))="X"
                                    ),
                          "X",
                          ""
                          ),
               "X"
            )</f>
        <v/>
      </c>
      <c r="GR114" s="237" t="str">
        <f xml:space="preserve"> IF(TEXT((EDATE('Projektkostenkalkulation EP'!$B$8,9)+GQ$9),"MM")=TEXT((EDATE('Projektkostenkalkulation EP'!$B$8,9)+(GQ$9-1)),"MM"),
             IF(
                        OR(
                                    TEXT((EDATE('Projektkostenkalkulation EP'!$B$8,9)+GQ$9),"TTT") = "Sa",
                                    TEXT((EDATE('Projektkostenkalkulation EP'!$B$8,9)+GQ$9),"TTT") = "So",
                                    IF(ISNA(VLOOKUP(EDATE('Projektkostenkalkulation EP'!$B$8,9)+GQ$9,Datenquellen!$F$7:$H$45,3,FALSE))," ",VLOOKUP(EDATE('Projektkostenkalkulation EP'!$B$8,9)+GQ$9,Datenquellen!$F$7:$H$45,3,FALSE))="X"
                                    ),
                          "X",
                          ""
                          ),
               "X"
            )</f>
        <v/>
      </c>
      <c r="GS114" s="237" t="str">
        <f xml:space="preserve"> IF(TEXT((EDATE('Projektkostenkalkulation EP'!$B$8,9)+GR$9),"MM")=TEXT((EDATE('Projektkostenkalkulation EP'!$B$8,9)+(GR$9-1)),"MM"),
             IF(
                        OR(
                                    TEXT((EDATE('Projektkostenkalkulation EP'!$B$8,9)+GR$9),"TTT") = "Sa",
                                    TEXT((EDATE('Projektkostenkalkulation EP'!$B$8,9)+GR$9),"TTT") = "So",
                                    IF(ISNA(VLOOKUP(EDATE('Projektkostenkalkulation EP'!$B$8,9)+GR$9,Datenquellen!$F$7:$H$45,3,FALSE))," ",VLOOKUP(EDATE('Projektkostenkalkulation EP'!$B$8,9)+GR$9,Datenquellen!$F$7:$H$45,3,FALSE))="X"
                                    ),
                          "X",
                          ""
                          ),
               "X"
            )</f>
        <v>X</v>
      </c>
      <c r="GT114" s="237" t="str">
        <f xml:space="preserve"> IF(TEXT((EDATE('Projektkostenkalkulation EP'!$B$8,9)+GS$9),"MM")=TEXT((EDATE('Projektkostenkalkulation EP'!$B$8,9)+(GS$9-1)),"MM"),
             IF(
                        OR(
                                    TEXT((EDATE('Projektkostenkalkulation EP'!$B$8,9)+GS$9),"TTT") = "Sa",
                                    TEXT((EDATE('Projektkostenkalkulation EP'!$B$8,9)+GS$9),"TTT") = "So",
                                    IF(ISNA(VLOOKUP(EDATE('Projektkostenkalkulation EP'!$B$8,9)+GS$9,Datenquellen!$F$7:$H$45,3,FALSE))," ",VLOOKUP(EDATE('Projektkostenkalkulation EP'!$B$8,9)+GS$9,Datenquellen!$F$7:$H$45,3,FALSE))="X"
                                    ),
                          "X",
                          ""
                          ),
               "X"
            )</f>
        <v>X</v>
      </c>
      <c r="GU114" s="237" t="str">
        <f xml:space="preserve"> IF(TEXT((EDATE('Projektkostenkalkulation EP'!$B$8,9)+GT$9),"MM")=TEXT((EDATE('Projektkostenkalkulation EP'!$B$8,9)+(GT$9-1)),"MM"),
             IF(
                        OR(
                                    TEXT((EDATE('Projektkostenkalkulation EP'!$B$8,9)+GT$9),"TTT") = "Sa",
                                    TEXT((EDATE('Projektkostenkalkulation EP'!$B$8,9)+GT$9),"TTT") = "So",
                                    IF(ISNA(VLOOKUP(EDATE('Projektkostenkalkulation EP'!$B$8,9)+GT$9,Datenquellen!$F$7:$H$45,3,FALSE))," ",VLOOKUP(EDATE('Projektkostenkalkulation EP'!$B$8,9)+GT$9,Datenquellen!$F$7:$H$45,3,FALSE))="X"
                                    ),
                          "X",
                          ""
                          ),
               "X"
            )</f>
        <v/>
      </c>
      <c r="GV114" s="237" t="str">
        <f xml:space="preserve"> IF(TEXT((EDATE('Projektkostenkalkulation EP'!$B$8,9)+GU$9),"MM")=TEXT((EDATE('Projektkostenkalkulation EP'!$B$8,9)+(GU$9-1)),"MM"),
             IF(
                        OR(
                                    TEXT((EDATE('Projektkostenkalkulation EP'!$B$8,9)+GU$9),"TTT") = "Sa",
                                    TEXT((EDATE('Projektkostenkalkulation EP'!$B$8,9)+GU$9),"TTT") = "So",
                                    IF(ISNA(VLOOKUP(EDATE('Projektkostenkalkulation EP'!$B$8,9)+GU$9,Datenquellen!$F$7:$H$45,3,FALSE))," ",VLOOKUP(EDATE('Projektkostenkalkulation EP'!$B$8,9)+GU$9,Datenquellen!$F$7:$H$45,3,FALSE))="X"
                                    ),
                          "X",
                          ""
                          ),
               "X"
            )</f>
        <v/>
      </c>
      <c r="GW114" s="237" t="str">
        <f xml:space="preserve"> IF(TEXT((EDATE('Projektkostenkalkulation EP'!$B$8,9)+GV$9),"MM")=TEXT((EDATE('Projektkostenkalkulation EP'!$B$8,9)+(GV$9-1)),"MM"),
             IF(
                        OR(
                                    TEXT((EDATE('Projektkostenkalkulation EP'!$B$8,9)+GV$9),"TTT") = "Sa",
                                    TEXT((EDATE('Projektkostenkalkulation EP'!$B$8,9)+GV$9),"TTT") = "So",
                                    IF(ISNA(VLOOKUP(EDATE('Projektkostenkalkulation EP'!$B$8,9)+GV$9,Datenquellen!$F$7:$H$45,3,FALSE))," ",VLOOKUP(EDATE('Projektkostenkalkulation EP'!$B$8,9)+GV$9,Datenquellen!$F$7:$H$45,3,FALSE))="X"
                                    ),
                          "X",
                          ""
                          ),
               "X"
            )</f>
        <v/>
      </c>
      <c r="GX114" s="237" t="str">
        <f xml:space="preserve"> IF(TEXT((EDATE('Projektkostenkalkulation EP'!$B$8,9)+GW$9),"MM")=TEXT((EDATE('Projektkostenkalkulation EP'!$B$8,9)+(GW$9-1)),"MM"),
             IF(
                        OR(
                                    TEXT((EDATE('Projektkostenkalkulation EP'!$B$8,9)+GW$9),"TTT") = "Sa",
                                    TEXT((EDATE('Projektkostenkalkulation EP'!$B$8,9)+GW$9),"TTT") = "So",
                                    IF(ISNA(VLOOKUP(EDATE('Projektkostenkalkulation EP'!$B$8,9)+GW$9,Datenquellen!$F$7:$H$45,3,FALSE))," ",VLOOKUP(EDATE('Projektkostenkalkulation EP'!$B$8,9)+GW$9,Datenquellen!$F$7:$H$45,3,FALSE))="X"
                                    ),
                          "X",
                          ""
                          ),
               "X"
            )</f>
        <v/>
      </c>
      <c r="GY114" s="237" t="str">
        <f xml:space="preserve"> IF(TEXT((EDATE('Projektkostenkalkulation EP'!$B$8,9)+GX$9),"MM")=TEXT((EDATE('Projektkostenkalkulation EP'!$B$8,9)+(GX$9-1)),"MM"),
             IF(
                        OR(
                                    TEXT((EDATE('Projektkostenkalkulation EP'!$B$8,9)+GX$9),"TTT") = "Sa",
                                    TEXT((EDATE('Projektkostenkalkulation EP'!$B$8,9)+GX$9),"TTT") = "So",
                                    IF(ISNA(VLOOKUP(EDATE('Projektkostenkalkulation EP'!$B$8,9)+GX$9,Datenquellen!$F$7:$H$45,3,FALSE))," ",VLOOKUP(EDATE('Projektkostenkalkulation EP'!$B$8,9)+GX$9,Datenquellen!$F$7:$H$45,3,FALSE))="X"
                                    ),
                          "X",
                          ""
                          ),
               "X"
            )</f>
        <v/>
      </c>
      <c r="GZ114" s="237" t="str">
        <f xml:space="preserve"> IF(TEXT((EDATE('Projektkostenkalkulation EP'!$B$8,9)+GY$9),"MM")=TEXT((EDATE('Projektkostenkalkulation EP'!$B$8,9)+(GY$9-1)),"MM"),
             IF(
                        OR(
                                    TEXT((EDATE('Projektkostenkalkulation EP'!$B$8,9)+GY$9),"TTT") = "Sa",
                                    TEXT((EDATE('Projektkostenkalkulation EP'!$B$8,9)+GY$9),"TTT") = "So",
                                    IF(ISNA(VLOOKUP(EDATE('Projektkostenkalkulation EP'!$B$8,9)+GY$9,Datenquellen!$F$7:$H$45,3,FALSE))," ",VLOOKUP(EDATE('Projektkostenkalkulation EP'!$B$8,9)+GY$9,Datenquellen!$F$7:$H$45,3,FALSE))="X"
                                    ),
                          "X",
                          ""
                          ),
               "X"
            )</f>
        <v>X</v>
      </c>
      <c r="HA114" s="237" t="str">
        <f xml:space="preserve"> IF(TEXT((EDATE('Projektkostenkalkulation EP'!$B$8,9)+GZ$9),"MM")=TEXT((EDATE('Projektkostenkalkulation EP'!$B$8,9)+(GZ$9-1)),"MM"),
             IF(
                        OR(
                                    TEXT((EDATE('Projektkostenkalkulation EP'!$B$8,9)+GZ$9),"TTT") = "Sa",
                                    TEXT((EDATE('Projektkostenkalkulation EP'!$B$8,9)+GZ$9),"TTT") = "So",
                                    IF(ISNA(VLOOKUP(EDATE('Projektkostenkalkulation EP'!$B$8,9)+GZ$9,Datenquellen!$F$7:$H$45,3,FALSE))," ",VLOOKUP(EDATE('Projektkostenkalkulation EP'!$B$8,9)+GZ$9,Datenquellen!$F$7:$H$45,3,FALSE))="X"
                                    ),
                          "X",
                          ""
                          ),
               "X"
            )</f>
        <v>X</v>
      </c>
      <c r="HB114" s="237" t="str">
        <f xml:space="preserve"> IF(TEXT((EDATE('Projektkostenkalkulation EP'!$B$8,9)+HA$9),"MM")=TEXT((EDATE('Projektkostenkalkulation EP'!$B$8,9)+(HA$9-1)),"MM"),
             IF(
                        OR(
                                    TEXT((EDATE('Projektkostenkalkulation EP'!$B$8,9)+HA$9),"TTT") = "Sa",
                                    TEXT((EDATE('Projektkostenkalkulation EP'!$B$8,9)+HA$9),"TTT") = "So",
                                    IF(ISNA(VLOOKUP(EDATE('Projektkostenkalkulation EP'!$B$8,9)+HA$9,Datenquellen!$F$7:$H$45,3,FALSE))," ",VLOOKUP(EDATE('Projektkostenkalkulation EP'!$B$8,9)+HA$9,Datenquellen!$F$7:$H$45,3,FALSE))="X"
                                    ),
                          "X",
                          ""
                          ),
               "X"
            )</f>
        <v/>
      </c>
      <c r="HC114" s="237" t="str">
        <f xml:space="preserve"> IF(TEXT((EDATE('Projektkostenkalkulation EP'!$B$8,9)+HB$9),"MM")=TEXT((EDATE('Projektkostenkalkulation EP'!$B$8,9)+(HB$9-1)),"MM"),
             IF(
                        OR(
                                    TEXT((EDATE('Projektkostenkalkulation EP'!$B$8,9)+HB$9),"TTT") = "Sa",
                                    TEXT((EDATE('Projektkostenkalkulation EP'!$B$8,9)+HB$9),"TTT") = "So",
                                    IF(ISNA(VLOOKUP(EDATE('Projektkostenkalkulation EP'!$B$8,9)+HB$9,Datenquellen!$F$7:$H$45,3,FALSE))," ",VLOOKUP(EDATE('Projektkostenkalkulation EP'!$B$8,9)+HB$9,Datenquellen!$F$7:$H$45,3,FALSE))="X"
                                    ),
                          "X",
                          ""
                          ),
               "X"
            )</f>
        <v/>
      </c>
      <c r="HD114" s="237" t="str">
        <f xml:space="preserve"> IF(TEXT((EDATE('Projektkostenkalkulation EP'!$B$8,9)+HC$9),"MM")=TEXT((EDATE('Projektkostenkalkulation EP'!$B$8,9)+(HC$9-1)),"MM"),
             IF(
                        OR(
                                    TEXT((EDATE('Projektkostenkalkulation EP'!$B$8,9)+HC$9),"TTT") = "Sa",
                                    TEXT((EDATE('Projektkostenkalkulation EP'!$B$8,9)+HC$9),"TTT") = "So",
                                    IF(ISNA(VLOOKUP(EDATE('Projektkostenkalkulation EP'!$B$8,9)+HC$9,Datenquellen!$F$7:$H$45,3,FALSE))," ",VLOOKUP(EDATE('Projektkostenkalkulation EP'!$B$8,9)+HC$9,Datenquellen!$F$7:$H$45,3,FALSE))="X"
                                    ),
                          "X",
                          ""
                          ),
               "X"
            )</f>
        <v/>
      </c>
      <c r="HE114" s="238" t="str">
        <f xml:space="preserve"> IF(TEXT((EDATE('Projektkostenkalkulation EP'!$B$8,9)+HD$9),"MM")=TEXT((EDATE('Projektkostenkalkulation EP'!$B$8,9)+(HD$9-1)),"MM"),
             IF(
                        OR(
                                    TEXT((EDATE('Projektkostenkalkulation EP'!$B$8,9)+HD$9),"TTT") = "Sa",
                                    TEXT((EDATE('Projektkostenkalkulation EP'!$B$8,9)+HD$9),"TTT") = "So",
                                    IF(ISNA(VLOOKUP(EDATE('Projektkostenkalkulation EP'!$B$8,9)+HD$9,Datenquellen!$F$7:$H$45,3,FALSE))," ",VLOOKUP(EDATE('Projektkostenkalkulation EP'!$B$8,9)+HD$9,Datenquellen!$F$7:$H$45,3,FALSE))="X"
                                    ),
                          "X",
                          ""
                          ),
               "X"
            )</f>
        <v/>
      </c>
      <c r="HF114" s="239"/>
      <c r="HG114" s="240"/>
      <c r="HH114" s="241" t="s">
        <v>67</v>
      </c>
    </row>
    <row r="115" spans="1:216" ht="21" customHeight="1" x14ac:dyDescent="0.2">
      <c r="A115" s="477" t="str">
        <f>TEXT(EDATE('Projektkostenkalkulation EP'!$B$8,10),"MMMM")</f>
        <v>November</v>
      </c>
      <c r="B115" s="263"/>
      <c r="C115" s="264" t="str">
        <f>IF(
            OR(
                     TEXT(EDATE('Projektkostenkalkulation EP'!$B$8,10),"TTT") = "Sa",
                     TEXT(EDATE('Projektkostenkalkulation EP'!$B$8,10),"TTT") = "So",
                     IF(ISNA(VLOOKUP(EDATE('Projektkostenkalkulation EP'!$B$8,10),Datenquellen!$F$7:$H$45,3,FALSE))," ",VLOOKUP(EDATE('Projektkostenkalkulation EP'!$B$8,10),Datenquellen!$F$7:$H$45,3,FALSE))="X"
                            ),
                    "X",
                    ""
            )</f>
        <v>X</v>
      </c>
      <c r="D115" s="264" t="str">
        <f xml:space="preserve"> IF(TEXT((EDATE('Projektkostenkalkulation EP'!$B$8,10)+C$9),"MM")=TEXT((EDATE('Projektkostenkalkulation EP'!$B$8,10)+(C$9-1)),"MM"),
             IF(
                        OR(
                                    TEXT((EDATE('Projektkostenkalkulation EP'!$B$8,10)+C$9),"TTT") = "Sa",
                                    TEXT((EDATE('Projektkostenkalkulation EP'!$B$8,10)+C$9),"TTT") = "So",
                                    IF(ISNA(VLOOKUP(EDATE('Projektkostenkalkulation EP'!$B$8,10)+C$9,Datenquellen!$F$7:$H$45,3,FALSE))," ",VLOOKUP(EDATE('Projektkostenkalkulation EP'!$B$8,10)+C$9,Datenquellen!$F$7:$H$45,3,FALSE))="X"
                                    ),
                          "X",
                          ""
                          ),
               "X"
            )</f>
        <v>X</v>
      </c>
      <c r="E115" s="264" t="str">
        <f xml:space="preserve"> IF(TEXT((EDATE('Projektkostenkalkulation EP'!$B$8,10)+D$9),"MM")=TEXT((EDATE('Projektkostenkalkulation EP'!$B$8,10)+(D$9-1)),"MM"),
             IF(
                        OR(
                                    TEXT((EDATE('Projektkostenkalkulation EP'!$B$8,10)+D$9),"TTT") = "Sa",
                                    TEXT((EDATE('Projektkostenkalkulation EP'!$B$8,10)+D$9),"TTT") = "So",
                                    IF(ISNA(VLOOKUP(EDATE('Projektkostenkalkulation EP'!$B$8,10)+D$9,Datenquellen!$F$7:$H$45,3,FALSE))," ",VLOOKUP(EDATE('Projektkostenkalkulation EP'!$B$8,10)+D$9,Datenquellen!$F$7:$H$45,3,FALSE))="X"
                                    ),
                          "X",
                          ""
                          ),
               "X"
            )</f>
        <v>X</v>
      </c>
      <c r="F115" s="264" t="str">
        <f xml:space="preserve"> IF(TEXT((EDATE('Projektkostenkalkulation EP'!$B$8,10)+E$9),"MM")=TEXT((EDATE('Projektkostenkalkulation EP'!$B$8,10)+(E$9-1)),"MM"),
             IF(
                        OR(
                                    TEXT((EDATE('Projektkostenkalkulation EP'!$B$8,10)+E$9),"TTT") = "Sa",
                                    TEXT((EDATE('Projektkostenkalkulation EP'!$B$8,10)+E$9),"TTT") = "So",
                                    IF(ISNA(VLOOKUP(EDATE('Projektkostenkalkulation EP'!$B$8,10)+E$9,Datenquellen!$F$7:$H$45,3,FALSE))," ",VLOOKUP(EDATE('Projektkostenkalkulation EP'!$B$8,10)+E$9,Datenquellen!$F$7:$H$45,3,FALSE))="X"
                                    ),
                          "X",
                          ""
                          ),
               "X"
            )</f>
        <v/>
      </c>
      <c r="G115" s="264" t="str">
        <f xml:space="preserve"> IF(TEXT((EDATE('Projektkostenkalkulation EP'!$B$8,10)+F$9),"MM")=TEXT((EDATE('Projektkostenkalkulation EP'!$B$8,10)+(F$9-1)),"MM"),
             IF(
                        OR(
                                    TEXT((EDATE('Projektkostenkalkulation EP'!$B$8,10)+F$9),"TTT") = "Sa",
                                    TEXT((EDATE('Projektkostenkalkulation EP'!$B$8,10)+F$9),"TTT") = "So",
                                    IF(ISNA(VLOOKUP(EDATE('Projektkostenkalkulation EP'!$B$8,10)+F$9,Datenquellen!$F$7:$H$45,3,FALSE))," ",VLOOKUP(EDATE('Projektkostenkalkulation EP'!$B$8,10)+F$9,Datenquellen!$F$7:$H$45,3,FALSE))="X"
                                    ),
                          "X",
                          ""
                          ),
               "X"
            )</f>
        <v/>
      </c>
      <c r="H115" s="264" t="str">
        <f xml:space="preserve"> IF(TEXT((EDATE('Projektkostenkalkulation EP'!$B$8,10)+G$9),"MM")=TEXT((EDATE('Projektkostenkalkulation EP'!$B$8,10)+(G$9-1)),"MM"),
             IF(
                        OR(
                                    TEXT((EDATE('Projektkostenkalkulation EP'!$B$8,10)+G$9),"TTT") = "Sa",
                                    TEXT((EDATE('Projektkostenkalkulation EP'!$B$8,10)+G$9),"TTT") = "So",
                                    IF(ISNA(VLOOKUP(EDATE('Projektkostenkalkulation EP'!$B$8,10)+G$9,Datenquellen!$F$7:$H$45,3,FALSE))," ",VLOOKUP(EDATE('Projektkostenkalkulation EP'!$B$8,10)+G$9,Datenquellen!$F$7:$H$45,3,FALSE))="X"
                                    ),
                          "X",
                          ""
                          ),
               "X"
            )</f>
        <v/>
      </c>
      <c r="I115" s="264" t="str">
        <f xml:space="preserve"> IF(TEXT((EDATE('Projektkostenkalkulation EP'!$B$8,10)+H$9),"MM")=TEXT((EDATE('Projektkostenkalkulation EP'!$B$8,10)+(H$9-1)),"MM"),
             IF(
                        OR(
                                    TEXT((EDATE('Projektkostenkalkulation EP'!$B$8,10)+H$9),"TTT") = "Sa",
                                    TEXT((EDATE('Projektkostenkalkulation EP'!$B$8,10)+H$9),"TTT") = "So",
                                    IF(ISNA(VLOOKUP(EDATE('Projektkostenkalkulation EP'!$B$8,10)+H$9,Datenquellen!$F$7:$H$45,3,FALSE))," ",VLOOKUP(EDATE('Projektkostenkalkulation EP'!$B$8,10)+H$9,Datenquellen!$F$7:$H$45,3,FALSE))="X"
                                    ),
                          "X",
                          ""
                          ),
               "X"
            )</f>
        <v/>
      </c>
      <c r="J115" s="264" t="str">
        <f xml:space="preserve"> IF(TEXT((EDATE('Projektkostenkalkulation EP'!$B$8,10)+I$9),"MM")=TEXT((EDATE('Projektkostenkalkulation EP'!$B$8,10)+(I$9-1)),"MM"),
             IF(
                        OR(
                                    TEXT((EDATE('Projektkostenkalkulation EP'!$B$8,10)+I$9),"TTT") = "Sa",
                                    TEXT((EDATE('Projektkostenkalkulation EP'!$B$8,10)+I$9),"TTT") = "So",
                                    IF(ISNA(VLOOKUP(EDATE('Projektkostenkalkulation EP'!$B$8,10)+I$9,Datenquellen!$F$7:$H$45,3,FALSE))," ",VLOOKUP(EDATE('Projektkostenkalkulation EP'!$B$8,10)+I$9,Datenquellen!$F$7:$H$45,3,FALSE))="X"
                                    ),
                          "X",
                          ""
                          ),
               "X"
            )</f>
        <v/>
      </c>
      <c r="K115" s="264" t="str">
        <f xml:space="preserve"> IF(TEXT((EDATE('Projektkostenkalkulation EP'!$B$8,10)+J$9),"MM")=TEXT((EDATE('Projektkostenkalkulation EP'!$B$8,10)+(J$9-1)),"MM"),
             IF(
                        OR(
                                    TEXT((EDATE('Projektkostenkalkulation EP'!$B$8,10)+J$9),"TTT") = "Sa",
                                    TEXT((EDATE('Projektkostenkalkulation EP'!$B$8,10)+J$9),"TTT") = "So",
                                    IF(ISNA(VLOOKUP(EDATE('Projektkostenkalkulation EP'!$B$8,10)+J$9,Datenquellen!$F$7:$H$45,3,FALSE))," ",VLOOKUP(EDATE('Projektkostenkalkulation EP'!$B$8,10)+J$9,Datenquellen!$F$7:$H$45,3,FALSE))="X"
                                    ),
                          "X",
                          ""
                          ),
               "X"
            )</f>
        <v>X</v>
      </c>
      <c r="L115" s="264" t="str">
        <f xml:space="preserve"> IF(TEXT((EDATE('Projektkostenkalkulation EP'!$B$8,10)+K$9),"MM")=TEXT((EDATE('Projektkostenkalkulation EP'!$B$8,10)+(K$9-1)),"MM"),
             IF(
                        OR(
                                    TEXT((EDATE('Projektkostenkalkulation EP'!$B$8,10)+K$9),"TTT") = "Sa",
                                    TEXT((EDATE('Projektkostenkalkulation EP'!$B$8,10)+K$9),"TTT") = "So",
                                    IF(ISNA(VLOOKUP(EDATE('Projektkostenkalkulation EP'!$B$8,10)+K$9,Datenquellen!$F$7:$H$45,3,FALSE))," ",VLOOKUP(EDATE('Projektkostenkalkulation EP'!$B$8,10)+K$9,Datenquellen!$F$7:$H$45,3,FALSE))="X"
                                    ),
                          "X",
                          ""
                          ),
               "X"
            )</f>
        <v>X</v>
      </c>
      <c r="M115" s="264" t="str">
        <f xml:space="preserve"> IF(TEXT((EDATE('Projektkostenkalkulation EP'!$B$8,10)+L$9),"MM")=TEXT((EDATE('Projektkostenkalkulation EP'!$B$8,10)+(L$9-1)),"MM"),
             IF(
                        OR(
                                    TEXT((EDATE('Projektkostenkalkulation EP'!$B$8,10)+L$9),"TTT") = "Sa",
                                    TEXT((EDATE('Projektkostenkalkulation EP'!$B$8,10)+L$9),"TTT") = "So",
                                    IF(ISNA(VLOOKUP(EDATE('Projektkostenkalkulation EP'!$B$8,10)+L$9,Datenquellen!$F$7:$H$45,3,FALSE))," ",VLOOKUP(EDATE('Projektkostenkalkulation EP'!$B$8,10)+L$9,Datenquellen!$F$7:$H$45,3,FALSE))="X"
                                    ),
                          "X",
                          ""
                          ),
               "X"
            )</f>
        <v/>
      </c>
      <c r="N115" s="264" t="str">
        <f xml:space="preserve"> IF(TEXT((EDATE('Projektkostenkalkulation EP'!$B$8,10)+M$9),"MM")=TEXT((EDATE('Projektkostenkalkulation EP'!$B$8,10)+(M$9-1)),"MM"),
             IF(
                        OR(
                                    TEXT((EDATE('Projektkostenkalkulation EP'!$B$8,10)+M$9),"TTT") = "Sa",
                                    TEXT((EDATE('Projektkostenkalkulation EP'!$B$8,10)+M$9),"TTT") = "So",
                                    IF(ISNA(VLOOKUP(EDATE('Projektkostenkalkulation EP'!$B$8,10)+M$9,Datenquellen!$F$7:$H$45,3,FALSE))," ",VLOOKUP(EDATE('Projektkostenkalkulation EP'!$B$8,10)+M$9,Datenquellen!$F$7:$H$45,3,FALSE))="X"
                                    ),
                          "X",
                          ""
                          ),
               "X"
            )</f>
        <v/>
      </c>
      <c r="O115" s="264" t="str">
        <f xml:space="preserve"> IF(TEXT((EDATE('Projektkostenkalkulation EP'!$B$8,10)+N$9),"MM")=TEXT((EDATE('Projektkostenkalkulation EP'!$B$8,10)+(N$9-1)),"MM"),
             IF(
                        OR(
                                    TEXT((EDATE('Projektkostenkalkulation EP'!$B$8,10)+N$9),"TTT") = "Sa",
                                    TEXT((EDATE('Projektkostenkalkulation EP'!$B$8,10)+N$9),"TTT") = "So",
                                    IF(ISNA(VLOOKUP(EDATE('Projektkostenkalkulation EP'!$B$8,10)+N$9,Datenquellen!$F$7:$H$45,3,FALSE))," ",VLOOKUP(EDATE('Projektkostenkalkulation EP'!$B$8,10)+N$9,Datenquellen!$F$7:$H$45,3,FALSE))="X"
                                    ),
                          "X",
                          ""
                          ),
               "X"
            )</f>
        <v/>
      </c>
      <c r="P115" s="264" t="str">
        <f xml:space="preserve"> IF(TEXT((EDATE('Projektkostenkalkulation EP'!$B$8,10)+O$9),"MM")=TEXT((EDATE('Projektkostenkalkulation EP'!$B$8,10)+(O$9-1)),"MM"),
             IF(
                        OR(
                                    TEXT((EDATE('Projektkostenkalkulation EP'!$B$8,10)+O$9),"TTT") = "Sa",
                                    TEXT((EDATE('Projektkostenkalkulation EP'!$B$8,10)+O$9),"TTT") = "So",
                                    IF(ISNA(VLOOKUP(EDATE('Projektkostenkalkulation EP'!$B$8,10)+O$9,Datenquellen!$F$7:$H$45,3,FALSE))," ",VLOOKUP(EDATE('Projektkostenkalkulation EP'!$B$8,10)+O$9,Datenquellen!$F$7:$H$45,3,FALSE))="X"
                                    ),
                          "X",
                          ""
                          ),
               "X"
            )</f>
        <v/>
      </c>
      <c r="Q115" s="264" t="str">
        <f xml:space="preserve"> IF(TEXT((EDATE('Projektkostenkalkulation EP'!$B$8,10)+P$9),"MM")=TEXT((EDATE('Projektkostenkalkulation EP'!$B$8,10)+(P$9-1)),"MM"),
             IF(
                        OR(
                                    TEXT((EDATE('Projektkostenkalkulation EP'!$B$8,10)+P$9),"TTT") = "Sa",
                                    TEXT((EDATE('Projektkostenkalkulation EP'!$B$8,10)+P$9),"TTT") = "So",
                                    IF(ISNA(VLOOKUP(EDATE('Projektkostenkalkulation EP'!$B$8,10)+P$9,Datenquellen!$F$7:$H$45,3,FALSE))," ",VLOOKUP(EDATE('Projektkostenkalkulation EP'!$B$8,10)+P$9,Datenquellen!$F$7:$H$45,3,FALSE))="X"
                                    ),
                          "X",
                          ""
                          ),
               "X"
            )</f>
        <v/>
      </c>
      <c r="R115" s="264" t="str">
        <f xml:space="preserve"> IF(TEXT((EDATE('Projektkostenkalkulation EP'!$B$8,10)+Q$9),"MM")=TEXT((EDATE('Projektkostenkalkulation EP'!$B$8,10)+(Q$9-1)),"MM"),
             IF(
                        OR(
                                    TEXT((EDATE('Projektkostenkalkulation EP'!$B$8,10)+Q$9),"TTT") = "Sa",
                                    TEXT((EDATE('Projektkostenkalkulation EP'!$B$8,10)+Q$9),"TTT") = "So",
                                    IF(ISNA(VLOOKUP(EDATE('Projektkostenkalkulation EP'!$B$8,10)+Q$9,Datenquellen!$F$7:$H$45,3,FALSE))," ",VLOOKUP(EDATE('Projektkostenkalkulation EP'!$B$8,10)+Q$9,Datenquellen!$F$7:$H$45,3,FALSE))="X"
                                    ),
                          "X",
                          ""
                          ),
               "X"
            )</f>
        <v>X</v>
      </c>
      <c r="S115" s="264" t="str">
        <f xml:space="preserve"> IF(TEXT((EDATE('Projektkostenkalkulation EP'!$B$8,10)+R$9),"MM")=TEXT((EDATE('Projektkostenkalkulation EP'!$B$8,10)+(R$9-1)),"MM"),
             IF(
                        OR(
                                    TEXT((EDATE('Projektkostenkalkulation EP'!$B$8,10)+R$9),"TTT") = "Sa",
                                    TEXT((EDATE('Projektkostenkalkulation EP'!$B$8,10)+R$9),"TTT") = "So",
                                    IF(ISNA(VLOOKUP(EDATE('Projektkostenkalkulation EP'!$B$8,10)+R$9,Datenquellen!$F$7:$H$45,3,FALSE))," ",VLOOKUP(EDATE('Projektkostenkalkulation EP'!$B$8,10)+R$9,Datenquellen!$F$7:$H$45,3,FALSE))="X"
                                    ),
                          "X",
                          ""
                          ),
               "X"
            )</f>
        <v>X</v>
      </c>
      <c r="T115" s="264" t="str">
        <f xml:space="preserve"> IF(TEXT((EDATE('Projektkostenkalkulation EP'!$B$8,10)+S$9),"MM")=TEXT((EDATE('Projektkostenkalkulation EP'!$B$8,10)+(S$9-1)),"MM"),
             IF(
                        OR(
                                    TEXT((EDATE('Projektkostenkalkulation EP'!$B$8,10)+S$9),"TTT") = "Sa",
                                    TEXT((EDATE('Projektkostenkalkulation EP'!$B$8,10)+S$9),"TTT") = "So",
                                    IF(ISNA(VLOOKUP(EDATE('Projektkostenkalkulation EP'!$B$8,10)+S$9,Datenquellen!$F$7:$H$45,3,FALSE))," ",VLOOKUP(EDATE('Projektkostenkalkulation EP'!$B$8,10)+S$9,Datenquellen!$F$7:$H$45,3,FALSE))="X"
                                    ),
                          "X",
                          ""
                          ),
               "X"
            )</f>
        <v/>
      </c>
      <c r="U115" s="264" t="str">
        <f xml:space="preserve"> IF(TEXT((EDATE('Projektkostenkalkulation EP'!$B$8,10)+T$9),"MM")=TEXT((EDATE('Projektkostenkalkulation EP'!$B$8,10)+(T$9-1)),"MM"),
             IF(
                        OR(
                                    TEXT((EDATE('Projektkostenkalkulation EP'!$B$8,10)+T$9),"TTT") = "Sa",
                                    TEXT((EDATE('Projektkostenkalkulation EP'!$B$8,10)+T$9),"TTT") = "So",
                                    IF(ISNA(VLOOKUP(EDATE('Projektkostenkalkulation EP'!$B$8,10)+T$9,Datenquellen!$F$7:$H$45,3,FALSE))," ",VLOOKUP(EDATE('Projektkostenkalkulation EP'!$B$8,10)+T$9,Datenquellen!$F$7:$H$45,3,FALSE))="X"
                                    ),
                          "X",
                          ""
                          ),
               "X"
            )</f>
        <v/>
      </c>
      <c r="V115" s="264" t="str">
        <f xml:space="preserve"> IF(TEXT((EDATE('Projektkostenkalkulation EP'!$B$8,10)+U$9),"MM")=TEXT((EDATE('Projektkostenkalkulation EP'!$B$8,10)+(U$9-1)),"MM"),
             IF(
                        OR(
                                    TEXT((EDATE('Projektkostenkalkulation EP'!$B$8,10)+U$9),"TTT") = "Sa",
                                    TEXT((EDATE('Projektkostenkalkulation EP'!$B$8,10)+U$9),"TTT") = "So",
                                    IF(ISNA(VLOOKUP(EDATE('Projektkostenkalkulation EP'!$B$8,10)+U$9,Datenquellen!$F$7:$H$45,3,FALSE))," ",VLOOKUP(EDATE('Projektkostenkalkulation EP'!$B$8,10)+U$9,Datenquellen!$F$7:$H$45,3,FALSE))="X"
                                    ),
                          "X",
                          ""
                          ),
               "X"
            )</f>
        <v/>
      </c>
      <c r="W115" s="264" t="str">
        <f xml:space="preserve"> IF(TEXT((EDATE('Projektkostenkalkulation EP'!$B$8,10)+V$9),"MM")=TEXT((EDATE('Projektkostenkalkulation EP'!$B$8,10)+(V$9-1)),"MM"),
             IF(
                        OR(
                                    TEXT((EDATE('Projektkostenkalkulation EP'!$B$8,10)+V$9),"TTT") = "Sa",
                                    TEXT((EDATE('Projektkostenkalkulation EP'!$B$8,10)+V$9),"TTT") = "So",
                                    IF(ISNA(VLOOKUP(EDATE('Projektkostenkalkulation EP'!$B$8,10)+V$9,Datenquellen!$F$7:$H$45,3,FALSE))," ",VLOOKUP(EDATE('Projektkostenkalkulation EP'!$B$8,10)+V$9,Datenquellen!$F$7:$H$45,3,FALSE))="X"
                                    ),
                          "X",
                          ""
                          ),
               "X"
            )</f>
        <v/>
      </c>
      <c r="X115" s="264" t="str">
        <f xml:space="preserve"> IF(TEXT((EDATE('Projektkostenkalkulation EP'!$B$8,10)+W$9),"MM")=TEXT((EDATE('Projektkostenkalkulation EP'!$B$8,10)+(W$9-1)),"MM"),
             IF(
                        OR(
                                    TEXT((EDATE('Projektkostenkalkulation EP'!$B$8,10)+W$9),"TTT") = "Sa",
                                    TEXT((EDATE('Projektkostenkalkulation EP'!$B$8,10)+W$9),"TTT") = "So",
                                    IF(ISNA(VLOOKUP(EDATE('Projektkostenkalkulation EP'!$B$8,10)+W$9,Datenquellen!$F$7:$H$45,3,FALSE))," ",VLOOKUP(EDATE('Projektkostenkalkulation EP'!$B$8,10)+W$9,Datenquellen!$F$7:$H$45,3,FALSE))="X"
                                    ),
                          "X",
                          ""
                          ),
               "X"
            )</f>
        <v/>
      </c>
      <c r="Y115" s="264" t="str">
        <f xml:space="preserve"> IF(TEXT((EDATE('Projektkostenkalkulation EP'!$B$8,10)+X$9),"MM")=TEXT((EDATE('Projektkostenkalkulation EP'!$B$8,10)+(X$9-1)),"MM"),
             IF(
                        OR(
                                    TEXT((EDATE('Projektkostenkalkulation EP'!$B$8,10)+X$9),"TTT") = "Sa",
                                    TEXT((EDATE('Projektkostenkalkulation EP'!$B$8,10)+X$9),"TTT") = "So",
                                    IF(ISNA(VLOOKUP(EDATE('Projektkostenkalkulation EP'!$B$8,10)+X$9,Datenquellen!$F$7:$H$45,3,FALSE))," ",VLOOKUP(EDATE('Projektkostenkalkulation EP'!$B$8,10)+X$9,Datenquellen!$F$7:$H$45,3,FALSE))="X"
                                    ),
                          "X",
                          ""
                          ),
               "X"
            )</f>
        <v>X</v>
      </c>
      <c r="Z115" s="264" t="str">
        <f xml:space="preserve"> IF(TEXT((EDATE('Projektkostenkalkulation EP'!$B$8,10)+Y$9),"MM")=TEXT((EDATE('Projektkostenkalkulation EP'!$B$8,10)+(Y$9-1)),"MM"),
             IF(
                        OR(
                                    TEXT((EDATE('Projektkostenkalkulation EP'!$B$8,10)+Y$9),"TTT") = "Sa",
                                    TEXT((EDATE('Projektkostenkalkulation EP'!$B$8,10)+Y$9),"TTT") = "So",
                                    IF(ISNA(VLOOKUP(EDATE('Projektkostenkalkulation EP'!$B$8,10)+Y$9,Datenquellen!$F$7:$H$45,3,FALSE))," ",VLOOKUP(EDATE('Projektkostenkalkulation EP'!$B$8,10)+Y$9,Datenquellen!$F$7:$H$45,3,FALSE))="X"
                                    ),
                          "X",
                          ""
                          ),
               "X"
            )</f>
        <v>X</v>
      </c>
      <c r="AA115" s="264" t="str">
        <f xml:space="preserve"> IF(TEXT((EDATE('Projektkostenkalkulation EP'!$B$8,10)+Z$9),"MM")=TEXT((EDATE('Projektkostenkalkulation EP'!$B$8,10)+(Z$9-1)),"MM"),
             IF(
                        OR(
                                    TEXT((EDATE('Projektkostenkalkulation EP'!$B$8,10)+Z$9),"TTT") = "Sa",
                                    TEXT((EDATE('Projektkostenkalkulation EP'!$B$8,10)+Z$9),"TTT") = "So",
                                    IF(ISNA(VLOOKUP(EDATE('Projektkostenkalkulation EP'!$B$8,10)+Z$9,Datenquellen!$F$7:$H$45,3,FALSE))," ",VLOOKUP(EDATE('Projektkostenkalkulation EP'!$B$8,10)+Z$9,Datenquellen!$F$7:$H$45,3,FALSE))="X"
                                    ),
                          "X",
                          ""
                          ),
               "X"
            )</f>
        <v/>
      </c>
      <c r="AB115" s="264" t="str">
        <f xml:space="preserve"> IF(TEXT((EDATE('Projektkostenkalkulation EP'!$B$8,10)+AA$9),"MM")=TEXT((EDATE('Projektkostenkalkulation EP'!$B$8,10)+(AA$9-1)),"MM"),
             IF(
                        OR(
                                    TEXT((EDATE('Projektkostenkalkulation EP'!$B$8,10)+AA$9),"TTT") = "Sa",
                                    TEXT((EDATE('Projektkostenkalkulation EP'!$B$8,10)+AA$9),"TTT") = "So",
                                    IF(ISNA(VLOOKUP(EDATE('Projektkostenkalkulation EP'!$B$8,10)+AA$9,Datenquellen!$F$7:$H$45,3,FALSE))," ",VLOOKUP(EDATE('Projektkostenkalkulation EP'!$B$8,10)+AA$9,Datenquellen!$F$7:$H$45,3,FALSE))="X"
                                    ),
                          "X",
                          ""
                          ),
               "X"
            )</f>
        <v/>
      </c>
      <c r="AC115" s="264" t="str">
        <f xml:space="preserve"> IF(TEXT((EDATE('Projektkostenkalkulation EP'!$B$8,10)+AB$9),"MM")=TEXT((EDATE('Projektkostenkalkulation EP'!$B$8,10)+(AB$9-1)),"MM"),
             IF(
                        OR(
                                    TEXT((EDATE('Projektkostenkalkulation EP'!$B$8,10)+AB$9),"TTT") = "Sa",
                                    TEXT((EDATE('Projektkostenkalkulation EP'!$B$8,10)+AB$9),"TTT") = "So",
                                    IF(ISNA(VLOOKUP(EDATE('Projektkostenkalkulation EP'!$B$8,10)+AB$9,Datenquellen!$F$7:$H$45,3,FALSE))," ",VLOOKUP(EDATE('Projektkostenkalkulation EP'!$B$8,10)+AB$9,Datenquellen!$F$7:$H$45,3,FALSE))="X"
                                    ),
                          "X",
                          ""
                          ),
               "X"
            )</f>
        <v/>
      </c>
      <c r="AD115" s="264" t="str">
        <f xml:space="preserve"> IF(TEXT((EDATE('Projektkostenkalkulation EP'!$B$8,10)+AC$9),"MM")=TEXT((EDATE('Projektkostenkalkulation EP'!$B$8,10)+(AC$9-1)),"MM"),
             IF(
                        OR(
                                    TEXT((EDATE('Projektkostenkalkulation EP'!$B$8,10)+AC$9),"TTT") = "Sa",
                                    TEXT((EDATE('Projektkostenkalkulation EP'!$B$8,10)+AC$9),"TTT") = "So",
                                    IF(ISNA(VLOOKUP(EDATE('Projektkostenkalkulation EP'!$B$8,10)+AC$9,Datenquellen!$F$7:$H$45,3,FALSE))," ",VLOOKUP(EDATE('Projektkostenkalkulation EP'!$B$8,10)+AC$9,Datenquellen!$F$7:$H$45,3,FALSE))="X"
                                    ),
                          "X",
                          ""
                          ),
               "X"
            )</f>
        <v/>
      </c>
      <c r="AE115" s="264" t="str">
        <f xml:space="preserve"> IF(TEXT((EDATE('Projektkostenkalkulation EP'!$B$8,10)+AD$9),"MM")=TEXT((EDATE('Projektkostenkalkulation EP'!$B$8,10)+(AD$9-1)),"MM"),
             IF(
                        OR(
                                    TEXT((EDATE('Projektkostenkalkulation EP'!$B$8,10)+AD$9),"TTT") = "Sa",
                                    TEXT((EDATE('Projektkostenkalkulation EP'!$B$8,10)+AD$9),"TTT") = "So",
                                    IF(ISNA(VLOOKUP(EDATE('Projektkostenkalkulation EP'!$B$8,10)+AD$9,Datenquellen!$F$7:$H$45,3,FALSE))," ",VLOOKUP(EDATE('Projektkostenkalkulation EP'!$B$8,10)+AD$9,Datenquellen!$F$7:$H$45,3,FALSE))="X"
                                    ),
                          "X",
                          ""
                          ),
               "X"
            )</f>
        <v/>
      </c>
      <c r="AF115" s="264" t="str">
        <f xml:space="preserve"> IF(TEXT((EDATE('Projektkostenkalkulation EP'!$B$8,10)+AE$9),"MM")=TEXT((EDATE('Projektkostenkalkulation EP'!$B$8,10)+(AE$9-1)),"MM"),
             IF(
                        OR(
                                    TEXT((EDATE('Projektkostenkalkulation EP'!$B$8,10)+AE$9),"TTT") = "Sa",
                                    TEXT((EDATE('Projektkostenkalkulation EP'!$B$8,10)+AE$9),"TTT") = "So",
                                    IF(ISNA(VLOOKUP(EDATE('Projektkostenkalkulation EP'!$B$8,10)+AE$9,Datenquellen!$F$7:$H$45,3,FALSE))," ",VLOOKUP(EDATE('Projektkostenkalkulation EP'!$B$8,10)+AE$9,Datenquellen!$F$7:$H$45,3,FALSE))="X"
                                    ),
                          "X",
                          ""
                          ),
               "X"
            )</f>
        <v>X</v>
      </c>
      <c r="AG115" s="264" t="str">
        <f xml:space="preserve"> IF(TEXT((EDATE('Projektkostenkalkulation EP'!$B$8,10)+AF$9),"MM")=TEXT((EDATE('Projektkostenkalkulation EP'!$B$8,10)+(AF$9-1)),"MM"),
             IF(
                        OR(
                                    TEXT((EDATE('Projektkostenkalkulation EP'!$B$8,10)+AF$9),"TTT") = "Sa",
                                    TEXT((EDATE('Projektkostenkalkulation EP'!$B$8,10)+AF$9),"TTT") = "So",
                                    IF(ISNA(VLOOKUP(EDATE('Projektkostenkalkulation EP'!$B$8,10)+AF$9,Datenquellen!$F$7:$H$45,3,FALSE))," ",VLOOKUP(EDATE('Projektkostenkalkulation EP'!$B$8,10)+AF$9,Datenquellen!$F$7:$H$45,3,FALSE))="X"
                                    ),
                          "X",
                          ""
                          ),
               "X"
            )</f>
        <v>X</v>
      </c>
      <c r="AH115" s="229"/>
      <c r="AI115" s="230"/>
      <c r="AJ115" s="475"/>
      <c r="AK115" s="472" t="str">
        <f>TEXT(EDATE('Projektkostenkalkulation EP'!$B$8,10),"MMMM")</f>
        <v>November</v>
      </c>
      <c r="AL115" s="226"/>
      <c r="AM115" s="227" t="str">
        <f>IF(
            OR(
                     TEXT(EDATE('Projektkostenkalkulation EP'!$B$8,10),"TTT") = "Sa",
                     TEXT(EDATE('Projektkostenkalkulation EP'!$B$8,10),"TTT") = "So",
                     IF(ISNA(VLOOKUP(EDATE('Projektkostenkalkulation EP'!$B$8,10),Datenquellen!$F$7:$H$45,3,FALSE))," ",VLOOKUP(EDATE('Projektkostenkalkulation EP'!$B$8,10),Datenquellen!$F$7:$H$45,3,FALSE))="X"
                            ),
                    "X",
                    ""
            )</f>
        <v>X</v>
      </c>
      <c r="AN115" s="227" t="str">
        <f xml:space="preserve"> IF(TEXT((EDATE('Projektkostenkalkulation EP'!$B$8,10)+AM$9),"MM")=TEXT((EDATE('Projektkostenkalkulation EP'!$B$8,10)+(AM$9-1)),"MM"),
             IF(
                        OR(
                                    TEXT((EDATE('Projektkostenkalkulation EP'!$B$8,10)+AM$9),"TTT") = "Sa",
                                    TEXT((EDATE('Projektkostenkalkulation EP'!$B$8,10)+AM$9),"TTT") = "So",
                                    IF(ISNA(VLOOKUP(EDATE('Projektkostenkalkulation EP'!$B$8,10)+AM$9,Datenquellen!$F$7:$H$45,3,FALSE))," ",VLOOKUP(EDATE('Projektkostenkalkulation EP'!$B$8,10)+AM$9,Datenquellen!$F$7:$H$45,3,FALSE))="X"
                                    ),
                          "X",
                          ""
                          ),
               "X"
            )</f>
        <v>X</v>
      </c>
      <c r="AO115" s="227" t="str">
        <f xml:space="preserve"> IF(TEXT((EDATE('Projektkostenkalkulation EP'!$B$8,10)+AN$9),"MM")=TEXT((EDATE('Projektkostenkalkulation EP'!$B$8,10)+(AN$9-1)),"MM"),
             IF(
                        OR(
                                    TEXT((EDATE('Projektkostenkalkulation EP'!$B$8,10)+AN$9),"TTT") = "Sa",
                                    TEXT((EDATE('Projektkostenkalkulation EP'!$B$8,10)+AN$9),"TTT") = "So",
                                    IF(ISNA(VLOOKUP(EDATE('Projektkostenkalkulation EP'!$B$8,10)+AN$9,Datenquellen!$F$7:$H$45,3,FALSE))," ",VLOOKUP(EDATE('Projektkostenkalkulation EP'!$B$8,10)+AN$9,Datenquellen!$F$7:$H$45,3,FALSE))="X"
                                    ),
                          "X",
                          ""
                          ),
               "X"
            )</f>
        <v>X</v>
      </c>
      <c r="AP115" s="227" t="str">
        <f xml:space="preserve"> IF(TEXT((EDATE('Projektkostenkalkulation EP'!$B$8,10)+AO$9),"MM")=TEXT((EDATE('Projektkostenkalkulation EP'!$B$8,10)+(AO$9-1)),"MM"),
             IF(
                        OR(
                                    TEXT((EDATE('Projektkostenkalkulation EP'!$B$8,10)+AO$9),"TTT") = "Sa",
                                    TEXT((EDATE('Projektkostenkalkulation EP'!$B$8,10)+AO$9),"TTT") = "So",
                                    IF(ISNA(VLOOKUP(EDATE('Projektkostenkalkulation EP'!$B$8,10)+AO$9,Datenquellen!$F$7:$H$45,3,FALSE))," ",VLOOKUP(EDATE('Projektkostenkalkulation EP'!$B$8,10)+AO$9,Datenquellen!$F$7:$H$45,3,FALSE))="X"
                                    ),
                          "X",
                          ""
                          ),
               "X"
            )</f>
        <v/>
      </c>
      <c r="AQ115" s="227" t="str">
        <f xml:space="preserve"> IF(TEXT((EDATE('Projektkostenkalkulation EP'!$B$8,10)+AP$9),"MM")=TEXT((EDATE('Projektkostenkalkulation EP'!$B$8,10)+(AP$9-1)),"MM"),
             IF(
                        OR(
                                    TEXT((EDATE('Projektkostenkalkulation EP'!$B$8,10)+AP$9),"TTT") = "Sa",
                                    TEXT((EDATE('Projektkostenkalkulation EP'!$B$8,10)+AP$9),"TTT") = "So",
                                    IF(ISNA(VLOOKUP(EDATE('Projektkostenkalkulation EP'!$B$8,10)+AP$9,Datenquellen!$F$7:$H$45,3,FALSE))," ",VLOOKUP(EDATE('Projektkostenkalkulation EP'!$B$8,10)+AP$9,Datenquellen!$F$7:$H$45,3,FALSE))="X"
                                    ),
                          "X",
                          ""
                          ),
               "X"
            )</f>
        <v/>
      </c>
      <c r="AR115" s="227" t="str">
        <f xml:space="preserve"> IF(TEXT((EDATE('Projektkostenkalkulation EP'!$B$8,10)+AQ$9),"MM")=TEXT((EDATE('Projektkostenkalkulation EP'!$B$8,10)+(AQ$9-1)),"MM"),
             IF(
                        OR(
                                    TEXT((EDATE('Projektkostenkalkulation EP'!$B$8,10)+AQ$9),"TTT") = "Sa",
                                    TEXT((EDATE('Projektkostenkalkulation EP'!$B$8,10)+AQ$9),"TTT") = "So",
                                    IF(ISNA(VLOOKUP(EDATE('Projektkostenkalkulation EP'!$B$8,10)+AQ$9,Datenquellen!$F$7:$H$45,3,FALSE))," ",VLOOKUP(EDATE('Projektkostenkalkulation EP'!$B$8,10)+AQ$9,Datenquellen!$F$7:$H$45,3,FALSE))="X"
                                    ),
                          "X",
                          ""
                          ),
               "X"
            )</f>
        <v/>
      </c>
      <c r="AS115" s="227" t="str">
        <f xml:space="preserve"> IF(TEXT((EDATE('Projektkostenkalkulation EP'!$B$8,10)+AR$9),"MM")=TEXT((EDATE('Projektkostenkalkulation EP'!$B$8,10)+(AR$9-1)),"MM"),
             IF(
                        OR(
                                    TEXT((EDATE('Projektkostenkalkulation EP'!$B$8,10)+AR$9),"TTT") = "Sa",
                                    TEXT((EDATE('Projektkostenkalkulation EP'!$B$8,10)+AR$9),"TTT") = "So",
                                    IF(ISNA(VLOOKUP(EDATE('Projektkostenkalkulation EP'!$B$8,10)+AR$9,Datenquellen!$F$7:$H$45,3,FALSE))," ",VLOOKUP(EDATE('Projektkostenkalkulation EP'!$B$8,10)+AR$9,Datenquellen!$F$7:$H$45,3,FALSE))="X"
                                    ),
                          "X",
                          ""
                          ),
               "X"
            )</f>
        <v/>
      </c>
      <c r="AT115" s="227" t="str">
        <f xml:space="preserve"> IF(TEXT((EDATE('Projektkostenkalkulation EP'!$B$8,10)+AS$9),"MM")=TEXT((EDATE('Projektkostenkalkulation EP'!$B$8,10)+(AS$9-1)),"MM"),
             IF(
                        OR(
                                    TEXT((EDATE('Projektkostenkalkulation EP'!$B$8,10)+AS$9),"TTT") = "Sa",
                                    TEXT((EDATE('Projektkostenkalkulation EP'!$B$8,10)+AS$9),"TTT") = "So",
                                    IF(ISNA(VLOOKUP(EDATE('Projektkostenkalkulation EP'!$B$8,10)+AS$9,Datenquellen!$F$7:$H$45,3,FALSE))," ",VLOOKUP(EDATE('Projektkostenkalkulation EP'!$B$8,10)+AS$9,Datenquellen!$F$7:$H$45,3,FALSE))="X"
                                    ),
                          "X",
                          ""
                          ),
               "X"
            )</f>
        <v/>
      </c>
      <c r="AU115" s="227" t="str">
        <f xml:space="preserve"> IF(TEXT((EDATE('Projektkostenkalkulation EP'!$B$8,10)+AT$9),"MM")=TEXT((EDATE('Projektkostenkalkulation EP'!$B$8,10)+(AT$9-1)),"MM"),
             IF(
                        OR(
                                    TEXT((EDATE('Projektkostenkalkulation EP'!$B$8,10)+AT$9),"TTT") = "Sa",
                                    TEXT((EDATE('Projektkostenkalkulation EP'!$B$8,10)+AT$9),"TTT") = "So",
                                    IF(ISNA(VLOOKUP(EDATE('Projektkostenkalkulation EP'!$B$8,10)+AT$9,Datenquellen!$F$7:$H$45,3,FALSE))," ",VLOOKUP(EDATE('Projektkostenkalkulation EP'!$B$8,10)+AT$9,Datenquellen!$F$7:$H$45,3,FALSE))="X"
                                    ),
                          "X",
                          ""
                          ),
               "X"
            )</f>
        <v>X</v>
      </c>
      <c r="AV115" s="227" t="str">
        <f xml:space="preserve"> IF(TEXT((EDATE('Projektkostenkalkulation EP'!$B$8,10)+AU$9),"MM")=TEXT((EDATE('Projektkostenkalkulation EP'!$B$8,10)+(AU$9-1)),"MM"),
             IF(
                        OR(
                                    TEXT((EDATE('Projektkostenkalkulation EP'!$B$8,10)+AU$9),"TTT") = "Sa",
                                    TEXT((EDATE('Projektkostenkalkulation EP'!$B$8,10)+AU$9),"TTT") = "So",
                                    IF(ISNA(VLOOKUP(EDATE('Projektkostenkalkulation EP'!$B$8,10)+AU$9,Datenquellen!$F$7:$H$45,3,FALSE))," ",VLOOKUP(EDATE('Projektkostenkalkulation EP'!$B$8,10)+AU$9,Datenquellen!$F$7:$H$45,3,FALSE))="X"
                                    ),
                          "X",
                          ""
                          ),
               "X"
            )</f>
        <v>X</v>
      </c>
      <c r="AW115" s="227" t="str">
        <f xml:space="preserve"> IF(TEXT((EDATE('Projektkostenkalkulation EP'!$B$8,10)+AV$9),"MM")=TEXT((EDATE('Projektkostenkalkulation EP'!$B$8,10)+(AV$9-1)),"MM"),
             IF(
                        OR(
                                    TEXT((EDATE('Projektkostenkalkulation EP'!$B$8,10)+AV$9),"TTT") = "Sa",
                                    TEXT((EDATE('Projektkostenkalkulation EP'!$B$8,10)+AV$9),"TTT") = "So",
                                    IF(ISNA(VLOOKUP(EDATE('Projektkostenkalkulation EP'!$B$8,10)+AV$9,Datenquellen!$F$7:$H$45,3,FALSE))," ",VLOOKUP(EDATE('Projektkostenkalkulation EP'!$B$8,10)+AV$9,Datenquellen!$F$7:$H$45,3,FALSE))="X"
                                    ),
                          "X",
                          ""
                          ),
               "X"
            )</f>
        <v/>
      </c>
      <c r="AX115" s="227" t="str">
        <f xml:space="preserve"> IF(TEXT((EDATE('Projektkostenkalkulation EP'!$B$8,10)+AW$9),"MM")=TEXT((EDATE('Projektkostenkalkulation EP'!$B$8,10)+(AW$9-1)),"MM"),
             IF(
                        OR(
                                    TEXT((EDATE('Projektkostenkalkulation EP'!$B$8,10)+AW$9),"TTT") = "Sa",
                                    TEXT((EDATE('Projektkostenkalkulation EP'!$B$8,10)+AW$9),"TTT") = "So",
                                    IF(ISNA(VLOOKUP(EDATE('Projektkostenkalkulation EP'!$B$8,10)+AW$9,Datenquellen!$F$7:$H$45,3,FALSE))," ",VLOOKUP(EDATE('Projektkostenkalkulation EP'!$B$8,10)+AW$9,Datenquellen!$F$7:$H$45,3,FALSE))="X"
                                    ),
                          "X",
                          ""
                          ),
               "X"
            )</f>
        <v/>
      </c>
      <c r="AY115" s="227" t="str">
        <f xml:space="preserve"> IF(TEXT((EDATE('Projektkostenkalkulation EP'!$B$8,10)+AX$9),"MM")=TEXT((EDATE('Projektkostenkalkulation EP'!$B$8,10)+(AX$9-1)),"MM"),
             IF(
                        OR(
                                    TEXT((EDATE('Projektkostenkalkulation EP'!$B$8,10)+AX$9),"TTT") = "Sa",
                                    TEXT((EDATE('Projektkostenkalkulation EP'!$B$8,10)+AX$9),"TTT") = "So",
                                    IF(ISNA(VLOOKUP(EDATE('Projektkostenkalkulation EP'!$B$8,10)+AX$9,Datenquellen!$F$7:$H$45,3,FALSE))," ",VLOOKUP(EDATE('Projektkostenkalkulation EP'!$B$8,10)+AX$9,Datenquellen!$F$7:$H$45,3,FALSE))="X"
                                    ),
                          "X",
                          ""
                          ),
               "X"
            )</f>
        <v/>
      </c>
      <c r="AZ115" s="227" t="str">
        <f xml:space="preserve"> IF(TEXT((EDATE('Projektkostenkalkulation EP'!$B$8,10)+AY$9),"MM")=TEXT((EDATE('Projektkostenkalkulation EP'!$B$8,10)+(AY$9-1)),"MM"),
             IF(
                        OR(
                                    TEXT((EDATE('Projektkostenkalkulation EP'!$B$8,10)+AY$9),"TTT") = "Sa",
                                    TEXT((EDATE('Projektkostenkalkulation EP'!$B$8,10)+AY$9),"TTT") = "So",
                                    IF(ISNA(VLOOKUP(EDATE('Projektkostenkalkulation EP'!$B$8,10)+AY$9,Datenquellen!$F$7:$H$45,3,FALSE))," ",VLOOKUP(EDATE('Projektkostenkalkulation EP'!$B$8,10)+AY$9,Datenquellen!$F$7:$H$45,3,FALSE))="X"
                                    ),
                          "X",
                          ""
                          ),
               "X"
            )</f>
        <v/>
      </c>
      <c r="BA115" s="227" t="str">
        <f xml:space="preserve"> IF(TEXT((EDATE('Projektkostenkalkulation EP'!$B$8,10)+AZ$9),"MM")=TEXT((EDATE('Projektkostenkalkulation EP'!$B$8,10)+(AZ$9-1)),"MM"),
             IF(
                        OR(
                                    TEXT((EDATE('Projektkostenkalkulation EP'!$B$8,10)+AZ$9),"TTT") = "Sa",
                                    TEXT((EDATE('Projektkostenkalkulation EP'!$B$8,10)+AZ$9),"TTT") = "So",
                                    IF(ISNA(VLOOKUP(EDATE('Projektkostenkalkulation EP'!$B$8,10)+AZ$9,Datenquellen!$F$7:$H$45,3,FALSE))," ",VLOOKUP(EDATE('Projektkostenkalkulation EP'!$B$8,10)+AZ$9,Datenquellen!$F$7:$H$45,3,FALSE))="X"
                                    ),
                          "X",
                          ""
                          ),
               "X"
            )</f>
        <v/>
      </c>
      <c r="BB115" s="227" t="str">
        <f xml:space="preserve"> IF(TEXT((EDATE('Projektkostenkalkulation EP'!$B$8,10)+BA$9),"MM")=TEXT((EDATE('Projektkostenkalkulation EP'!$B$8,10)+(BA$9-1)),"MM"),
             IF(
                        OR(
                                    TEXT((EDATE('Projektkostenkalkulation EP'!$B$8,10)+BA$9),"TTT") = "Sa",
                                    TEXT((EDATE('Projektkostenkalkulation EP'!$B$8,10)+BA$9),"TTT") = "So",
                                    IF(ISNA(VLOOKUP(EDATE('Projektkostenkalkulation EP'!$B$8,10)+BA$9,Datenquellen!$F$7:$H$45,3,FALSE))," ",VLOOKUP(EDATE('Projektkostenkalkulation EP'!$B$8,10)+BA$9,Datenquellen!$F$7:$H$45,3,FALSE))="X"
                                    ),
                          "X",
                          ""
                          ),
               "X"
            )</f>
        <v>X</v>
      </c>
      <c r="BC115" s="227" t="str">
        <f xml:space="preserve"> IF(TEXT((EDATE('Projektkostenkalkulation EP'!$B$8,10)+BB$9),"MM")=TEXT((EDATE('Projektkostenkalkulation EP'!$B$8,10)+(BB$9-1)),"MM"),
             IF(
                        OR(
                                    TEXT((EDATE('Projektkostenkalkulation EP'!$B$8,10)+BB$9),"TTT") = "Sa",
                                    TEXT((EDATE('Projektkostenkalkulation EP'!$B$8,10)+BB$9),"TTT") = "So",
                                    IF(ISNA(VLOOKUP(EDATE('Projektkostenkalkulation EP'!$B$8,10)+BB$9,Datenquellen!$F$7:$H$45,3,FALSE))," ",VLOOKUP(EDATE('Projektkostenkalkulation EP'!$B$8,10)+BB$9,Datenquellen!$F$7:$H$45,3,FALSE))="X"
                                    ),
                          "X",
                          ""
                          ),
               "X"
            )</f>
        <v>X</v>
      </c>
      <c r="BD115" s="227" t="str">
        <f xml:space="preserve"> IF(TEXT((EDATE('Projektkostenkalkulation EP'!$B$8,10)+BC$9),"MM")=TEXT((EDATE('Projektkostenkalkulation EP'!$B$8,10)+(BC$9-1)),"MM"),
             IF(
                        OR(
                                    TEXT((EDATE('Projektkostenkalkulation EP'!$B$8,10)+BC$9),"TTT") = "Sa",
                                    TEXT((EDATE('Projektkostenkalkulation EP'!$B$8,10)+BC$9),"TTT") = "So",
                                    IF(ISNA(VLOOKUP(EDATE('Projektkostenkalkulation EP'!$B$8,10)+BC$9,Datenquellen!$F$7:$H$45,3,FALSE))," ",VLOOKUP(EDATE('Projektkostenkalkulation EP'!$B$8,10)+BC$9,Datenquellen!$F$7:$H$45,3,FALSE))="X"
                                    ),
                          "X",
                          ""
                          ),
               "X"
            )</f>
        <v/>
      </c>
      <c r="BE115" s="227" t="str">
        <f xml:space="preserve"> IF(TEXT((EDATE('Projektkostenkalkulation EP'!$B$8,10)+BD$9),"MM")=TEXT((EDATE('Projektkostenkalkulation EP'!$B$8,10)+(BD$9-1)),"MM"),
             IF(
                        OR(
                                    TEXT((EDATE('Projektkostenkalkulation EP'!$B$8,10)+BD$9),"TTT") = "Sa",
                                    TEXT((EDATE('Projektkostenkalkulation EP'!$B$8,10)+BD$9),"TTT") = "So",
                                    IF(ISNA(VLOOKUP(EDATE('Projektkostenkalkulation EP'!$B$8,10)+BD$9,Datenquellen!$F$7:$H$45,3,FALSE))," ",VLOOKUP(EDATE('Projektkostenkalkulation EP'!$B$8,10)+BD$9,Datenquellen!$F$7:$H$45,3,FALSE))="X"
                                    ),
                          "X",
                          ""
                          ),
               "X"
            )</f>
        <v/>
      </c>
      <c r="BF115" s="227" t="str">
        <f xml:space="preserve"> IF(TEXT((EDATE('Projektkostenkalkulation EP'!$B$8,10)+BE$9),"MM")=TEXT((EDATE('Projektkostenkalkulation EP'!$B$8,10)+(BE$9-1)),"MM"),
             IF(
                        OR(
                                    TEXT((EDATE('Projektkostenkalkulation EP'!$B$8,10)+BE$9),"TTT") = "Sa",
                                    TEXT((EDATE('Projektkostenkalkulation EP'!$B$8,10)+BE$9),"TTT") = "So",
                                    IF(ISNA(VLOOKUP(EDATE('Projektkostenkalkulation EP'!$B$8,10)+BE$9,Datenquellen!$F$7:$H$45,3,FALSE))," ",VLOOKUP(EDATE('Projektkostenkalkulation EP'!$B$8,10)+BE$9,Datenquellen!$F$7:$H$45,3,FALSE))="X"
                                    ),
                          "X",
                          ""
                          ),
               "X"
            )</f>
        <v/>
      </c>
      <c r="BG115" s="227" t="str">
        <f xml:space="preserve"> IF(TEXT((EDATE('Projektkostenkalkulation EP'!$B$8,10)+BF$9),"MM")=TEXT((EDATE('Projektkostenkalkulation EP'!$B$8,10)+(BF$9-1)),"MM"),
             IF(
                        OR(
                                    TEXT((EDATE('Projektkostenkalkulation EP'!$B$8,10)+BF$9),"TTT") = "Sa",
                                    TEXT((EDATE('Projektkostenkalkulation EP'!$B$8,10)+BF$9),"TTT") = "So",
                                    IF(ISNA(VLOOKUP(EDATE('Projektkostenkalkulation EP'!$B$8,10)+BF$9,Datenquellen!$F$7:$H$45,3,FALSE))," ",VLOOKUP(EDATE('Projektkostenkalkulation EP'!$B$8,10)+BF$9,Datenquellen!$F$7:$H$45,3,FALSE))="X"
                                    ),
                          "X",
                          ""
                          ),
               "X"
            )</f>
        <v/>
      </c>
      <c r="BH115" s="227" t="str">
        <f xml:space="preserve"> IF(TEXT((EDATE('Projektkostenkalkulation EP'!$B$8,10)+BG$9),"MM")=TEXT((EDATE('Projektkostenkalkulation EP'!$B$8,10)+(BG$9-1)),"MM"),
             IF(
                        OR(
                                    TEXT((EDATE('Projektkostenkalkulation EP'!$B$8,10)+BG$9),"TTT") = "Sa",
                                    TEXT((EDATE('Projektkostenkalkulation EP'!$B$8,10)+BG$9),"TTT") = "So",
                                    IF(ISNA(VLOOKUP(EDATE('Projektkostenkalkulation EP'!$B$8,10)+BG$9,Datenquellen!$F$7:$H$45,3,FALSE))," ",VLOOKUP(EDATE('Projektkostenkalkulation EP'!$B$8,10)+BG$9,Datenquellen!$F$7:$H$45,3,FALSE))="X"
                                    ),
                          "X",
                          ""
                          ),
               "X"
            )</f>
        <v/>
      </c>
      <c r="BI115" s="227" t="str">
        <f xml:space="preserve"> IF(TEXT((EDATE('Projektkostenkalkulation EP'!$B$8,10)+BH$9),"MM")=TEXT((EDATE('Projektkostenkalkulation EP'!$B$8,10)+(BH$9-1)),"MM"),
             IF(
                        OR(
                                    TEXT((EDATE('Projektkostenkalkulation EP'!$B$8,10)+BH$9),"TTT") = "Sa",
                                    TEXT((EDATE('Projektkostenkalkulation EP'!$B$8,10)+BH$9),"TTT") = "So",
                                    IF(ISNA(VLOOKUP(EDATE('Projektkostenkalkulation EP'!$B$8,10)+BH$9,Datenquellen!$F$7:$H$45,3,FALSE))," ",VLOOKUP(EDATE('Projektkostenkalkulation EP'!$B$8,10)+BH$9,Datenquellen!$F$7:$H$45,3,FALSE))="X"
                                    ),
                          "X",
                          ""
                          ),
               "X"
            )</f>
        <v>X</v>
      </c>
      <c r="BJ115" s="227" t="str">
        <f xml:space="preserve"> IF(TEXT((EDATE('Projektkostenkalkulation EP'!$B$8,10)+BI$9),"MM")=TEXT((EDATE('Projektkostenkalkulation EP'!$B$8,10)+(BI$9-1)),"MM"),
             IF(
                        OR(
                                    TEXT((EDATE('Projektkostenkalkulation EP'!$B$8,10)+BI$9),"TTT") = "Sa",
                                    TEXT((EDATE('Projektkostenkalkulation EP'!$B$8,10)+BI$9),"TTT") = "So",
                                    IF(ISNA(VLOOKUP(EDATE('Projektkostenkalkulation EP'!$B$8,10)+BI$9,Datenquellen!$F$7:$H$45,3,FALSE))," ",VLOOKUP(EDATE('Projektkostenkalkulation EP'!$B$8,10)+BI$9,Datenquellen!$F$7:$H$45,3,FALSE))="X"
                                    ),
                          "X",
                          ""
                          ),
               "X"
            )</f>
        <v>X</v>
      </c>
      <c r="BK115" s="227" t="str">
        <f xml:space="preserve"> IF(TEXT((EDATE('Projektkostenkalkulation EP'!$B$8,10)+BJ$9),"MM")=TEXT((EDATE('Projektkostenkalkulation EP'!$B$8,10)+(BJ$9-1)),"MM"),
             IF(
                        OR(
                                    TEXT((EDATE('Projektkostenkalkulation EP'!$B$8,10)+BJ$9),"TTT") = "Sa",
                                    TEXT((EDATE('Projektkostenkalkulation EP'!$B$8,10)+BJ$9),"TTT") = "So",
                                    IF(ISNA(VLOOKUP(EDATE('Projektkostenkalkulation EP'!$B$8,10)+BJ$9,Datenquellen!$F$7:$H$45,3,FALSE))," ",VLOOKUP(EDATE('Projektkostenkalkulation EP'!$B$8,10)+BJ$9,Datenquellen!$F$7:$H$45,3,FALSE))="X"
                                    ),
                          "X",
                          ""
                          ),
               "X"
            )</f>
        <v/>
      </c>
      <c r="BL115" s="227" t="str">
        <f xml:space="preserve"> IF(TEXT((EDATE('Projektkostenkalkulation EP'!$B$8,10)+BK$9),"MM")=TEXT((EDATE('Projektkostenkalkulation EP'!$B$8,10)+(BK$9-1)),"MM"),
             IF(
                        OR(
                                    TEXT((EDATE('Projektkostenkalkulation EP'!$B$8,10)+BK$9),"TTT") = "Sa",
                                    TEXT((EDATE('Projektkostenkalkulation EP'!$B$8,10)+BK$9),"TTT") = "So",
                                    IF(ISNA(VLOOKUP(EDATE('Projektkostenkalkulation EP'!$B$8,10)+BK$9,Datenquellen!$F$7:$H$45,3,FALSE))," ",VLOOKUP(EDATE('Projektkostenkalkulation EP'!$B$8,10)+BK$9,Datenquellen!$F$7:$H$45,3,FALSE))="X"
                                    ),
                          "X",
                          ""
                          ),
               "X"
            )</f>
        <v/>
      </c>
      <c r="BM115" s="227" t="str">
        <f xml:space="preserve"> IF(TEXT((EDATE('Projektkostenkalkulation EP'!$B$8,10)+BL$9),"MM")=TEXT((EDATE('Projektkostenkalkulation EP'!$B$8,10)+(BL$9-1)),"MM"),
             IF(
                        OR(
                                    TEXT((EDATE('Projektkostenkalkulation EP'!$B$8,10)+BL$9),"TTT") = "Sa",
                                    TEXT((EDATE('Projektkostenkalkulation EP'!$B$8,10)+BL$9),"TTT") = "So",
                                    IF(ISNA(VLOOKUP(EDATE('Projektkostenkalkulation EP'!$B$8,10)+BL$9,Datenquellen!$F$7:$H$45,3,FALSE))," ",VLOOKUP(EDATE('Projektkostenkalkulation EP'!$B$8,10)+BL$9,Datenquellen!$F$7:$H$45,3,FALSE))="X"
                                    ),
                          "X",
                          ""
                          ),
               "X"
            )</f>
        <v/>
      </c>
      <c r="BN115" s="227" t="str">
        <f xml:space="preserve"> IF(TEXT((EDATE('Projektkostenkalkulation EP'!$B$8,10)+BM$9),"MM")=TEXT((EDATE('Projektkostenkalkulation EP'!$B$8,10)+(BM$9-1)),"MM"),
             IF(
                        OR(
                                    TEXT((EDATE('Projektkostenkalkulation EP'!$B$8,10)+BM$9),"TTT") = "Sa",
                                    TEXT((EDATE('Projektkostenkalkulation EP'!$B$8,10)+BM$9),"TTT") = "So",
                                    IF(ISNA(VLOOKUP(EDATE('Projektkostenkalkulation EP'!$B$8,10)+BM$9,Datenquellen!$F$7:$H$45,3,FALSE))," ",VLOOKUP(EDATE('Projektkostenkalkulation EP'!$B$8,10)+BM$9,Datenquellen!$F$7:$H$45,3,FALSE))="X"
                                    ),
                          "X",
                          ""
                          ),
               "X"
            )</f>
        <v/>
      </c>
      <c r="BO115" s="227" t="str">
        <f xml:space="preserve"> IF(TEXT((EDATE('Projektkostenkalkulation EP'!$B$8,10)+BN$9),"MM")=TEXT((EDATE('Projektkostenkalkulation EP'!$B$8,10)+(BN$9-1)),"MM"),
             IF(
                        OR(
                                    TEXT((EDATE('Projektkostenkalkulation EP'!$B$8,10)+BN$9),"TTT") = "Sa",
                                    TEXT((EDATE('Projektkostenkalkulation EP'!$B$8,10)+BN$9),"TTT") = "So",
                                    IF(ISNA(VLOOKUP(EDATE('Projektkostenkalkulation EP'!$B$8,10)+BN$9,Datenquellen!$F$7:$H$45,3,FALSE))," ",VLOOKUP(EDATE('Projektkostenkalkulation EP'!$B$8,10)+BN$9,Datenquellen!$F$7:$H$45,3,FALSE))="X"
                                    ),
                          "X",
                          ""
                          ),
               "X"
            )</f>
        <v/>
      </c>
      <c r="BP115" s="227" t="str">
        <f xml:space="preserve"> IF(TEXT((EDATE('Projektkostenkalkulation EP'!$B$8,10)+BO$9),"MM")=TEXT((EDATE('Projektkostenkalkulation EP'!$B$8,10)+(BO$9-1)),"MM"),
             IF(
                        OR(
                                    TEXT((EDATE('Projektkostenkalkulation EP'!$B$8,10)+BO$9),"TTT") = "Sa",
                                    TEXT((EDATE('Projektkostenkalkulation EP'!$B$8,10)+BO$9),"TTT") = "So",
                                    IF(ISNA(VLOOKUP(EDATE('Projektkostenkalkulation EP'!$B$8,10)+BO$9,Datenquellen!$F$7:$H$45,3,FALSE))," ",VLOOKUP(EDATE('Projektkostenkalkulation EP'!$B$8,10)+BO$9,Datenquellen!$F$7:$H$45,3,FALSE))="X"
                                    ),
                          "X",
                          ""
                          ),
               "X"
            )</f>
        <v>X</v>
      </c>
      <c r="BQ115" s="228" t="str">
        <f xml:space="preserve"> IF(TEXT((EDATE('Projektkostenkalkulation EP'!$B$8,10)+BP$9),"MM")=TEXT((EDATE('Projektkostenkalkulation EP'!$B$8,10)+(BP$9-1)),"MM"),
             IF(
                        OR(
                                    TEXT((EDATE('Projektkostenkalkulation EP'!$B$8,10)+BP$9),"TTT") = "Sa",
                                    TEXT((EDATE('Projektkostenkalkulation EP'!$B$8,10)+BP$9),"TTT") = "So",
                                    IF(ISNA(VLOOKUP(EDATE('Projektkostenkalkulation EP'!$B$8,10)+BP$9,Datenquellen!$F$7:$H$45,3,FALSE))," ",VLOOKUP(EDATE('Projektkostenkalkulation EP'!$B$8,10)+BP$9,Datenquellen!$F$7:$H$45,3,FALSE))="X"
                                    ),
                          "X",
                          ""
                          ),
               "X"
            )</f>
        <v>X</v>
      </c>
      <c r="BR115" s="229"/>
      <c r="BS115" s="230"/>
      <c r="BT115" s="475"/>
      <c r="BU115" s="472" t="str">
        <f>TEXT(EDATE('Projektkostenkalkulation EP'!$B$8,10),"MMMM")</f>
        <v>November</v>
      </c>
      <c r="BV115" s="226"/>
      <c r="BW115" s="227" t="str">
        <f>IF(
            OR(
                     TEXT(EDATE('Projektkostenkalkulation EP'!$B$8,10),"TTT") = "Sa",
                     TEXT(EDATE('Projektkostenkalkulation EP'!$B$8,10),"TTT") = "So",
                     IF(ISNA(VLOOKUP(EDATE('Projektkostenkalkulation EP'!$B$8,10),Datenquellen!$F$7:$H$45,3,FALSE))," ",VLOOKUP(EDATE('Projektkostenkalkulation EP'!$B$8,10),Datenquellen!$F$7:$H$45,3,FALSE))="X"
                            ),
                    "X",
                    ""
            )</f>
        <v>X</v>
      </c>
      <c r="BX115" s="227" t="str">
        <f xml:space="preserve"> IF(TEXT((EDATE('Projektkostenkalkulation EP'!$B$8,10)+BW$9),"MM")=TEXT((EDATE('Projektkostenkalkulation EP'!$B$8,10)+(BW$9-1)),"MM"),
             IF(
                        OR(
                                    TEXT((EDATE('Projektkostenkalkulation EP'!$B$8,10)+BW$9),"TTT") = "Sa",
                                    TEXT((EDATE('Projektkostenkalkulation EP'!$B$8,10)+BW$9),"TTT") = "So",
                                    IF(ISNA(VLOOKUP(EDATE('Projektkostenkalkulation EP'!$B$8,10)+BW$9,Datenquellen!$F$7:$H$45,3,FALSE))," ",VLOOKUP(EDATE('Projektkostenkalkulation EP'!$B$8,10)+BW$9,Datenquellen!$F$7:$H$45,3,FALSE))="X"
                                    ),
                          "X",
                          ""
                          ),
               "X"
            )</f>
        <v>X</v>
      </c>
      <c r="BY115" s="227" t="str">
        <f xml:space="preserve"> IF(TEXT((EDATE('Projektkostenkalkulation EP'!$B$8,10)+BX$9),"MM")=TEXT((EDATE('Projektkostenkalkulation EP'!$B$8,10)+(BX$9-1)),"MM"),
             IF(
                        OR(
                                    TEXT((EDATE('Projektkostenkalkulation EP'!$B$8,10)+BX$9),"TTT") = "Sa",
                                    TEXT((EDATE('Projektkostenkalkulation EP'!$B$8,10)+BX$9),"TTT") = "So",
                                    IF(ISNA(VLOOKUP(EDATE('Projektkostenkalkulation EP'!$B$8,10)+BX$9,Datenquellen!$F$7:$H$45,3,FALSE))," ",VLOOKUP(EDATE('Projektkostenkalkulation EP'!$B$8,10)+BX$9,Datenquellen!$F$7:$H$45,3,FALSE))="X"
                                    ),
                          "X",
                          ""
                          ),
               "X"
            )</f>
        <v>X</v>
      </c>
      <c r="BZ115" s="227" t="str">
        <f xml:space="preserve"> IF(TEXT((EDATE('Projektkostenkalkulation EP'!$B$8,10)+BY$9),"MM")=TEXT((EDATE('Projektkostenkalkulation EP'!$B$8,10)+(BY$9-1)),"MM"),
             IF(
                        OR(
                                    TEXT((EDATE('Projektkostenkalkulation EP'!$B$8,10)+BY$9),"TTT") = "Sa",
                                    TEXT((EDATE('Projektkostenkalkulation EP'!$B$8,10)+BY$9),"TTT") = "So",
                                    IF(ISNA(VLOOKUP(EDATE('Projektkostenkalkulation EP'!$B$8,10)+BY$9,Datenquellen!$F$7:$H$45,3,FALSE))," ",VLOOKUP(EDATE('Projektkostenkalkulation EP'!$B$8,10)+BY$9,Datenquellen!$F$7:$H$45,3,FALSE))="X"
                                    ),
                          "X",
                          ""
                          ),
               "X"
            )</f>
        <v/>
      </c>
      <c r="CA115" s="227" t="str">
        <f xml:space="preserve"> IF(TEXT((EDATE('Projektkostenkalkulation EP'!$B$8,10)+BZ$9),"MM")=TEXT((EDATE('Projektkostenkalkulation EP'!$B$8,10)+(BZ$9-1)),"MM"),
             IF(
                        OR(
                                    TEXT((EDATE('Projektkostenkalkulation EP'!$B$8,10)+BZ$9),"TTT") = "Sa",
                                    TEXT((EDATE('Projektkostenkalkulation EP'!$B$8,10)+BZ$9),"TTT") = "So",
                                    IF(ISNA(VLOOKUP(EDATE('Projektkostenkalkulation EP'!$B$8,10)+BZ$9,Datenquellen!$F$7:$H$45,3,FALSE))," ",VLOOKUP(EDATE('Projektkostenkalkulation EP'!$B$8,10)+BZ$9,Datenquellen!$F$7:$H$45,3,FALSE))="X"
                                    ),
                          "X",
                          ""
                          ),
               "X"
            )</f>
        <v/>
      </c>
      <c r="CB115" s="227" t="str">
        <f xml:space="preserve"> IF(TEXT((EDATE('Projektkostenkalkulation EP'!$B$8,10)+CA$9),"MM")=TEXT((EDATE('Projektkostenkalkulation EP'!$B$8,10)+(CA$9-1)),"MM"),
             IF(
                        OR(
                                    TEXT((EDATE('Projektkostenkalkulation EP'!$B$8,10)+CA$9),"TTT") = "Sa",
                                    TEXT((EDATE('Projektkostenkalkulation EP'!$B$8,10)+CA$9),"TTT") = "So",
                                    IF(ISNA(VLOOKUP(EDATE('Projektkostenkalkulation EP'!$B$8,10)+CA$9,Datenquellen!$F$7:$H$45,3,FALSE))," ",VLOOKUP(EDATE('Projektkostenkalkulation EP'!$B$8,10)+CA$9,Datenquellen!$F$7:$H$45,3,FALSE))="X"
                                    ),
                          "X",
                          ""
                          ),
               "X"
            )</f>
        <v/>
      </c>
      <c r="CC115" s="227" t="str">
        <f xml:space="preserve"> IF(TEXT((EDATE('Projektkostenkalkulation EP'!$B$8,10)+CB$9),"MM")=TEXT((EDATE('Projektkostenkalkulation EP'!$B$8,10)+(CB$9-1)),"MM"),
             IF(
                        OR(
                                    TEXT((EDATE('Projektkostenkalkulation EP'!$B$8,10)+CB$9),"TTT") = "Sa",
                                    TEXT((EDATE('Projektkostenkalkulation EP'!$B$8,10)+CB$9),"TTT") = "So",
                                    IF(ISNA(VLOOKUP(EDATE('Projektkostenkalkulation EP'!$B$8,10)+CB$9,Datenquellen!$F$7:$H$45,3,FALSE))," ",VLOOKUP(EDATE('Projektkostenkalkulation EP'!$B$8,10)+CB$9,Datenquellen!$F$7:$H$45,3,FALSE))="X"
                                    ),
                          "X",
                          ""
                          ),
               "X"
            )</f>
        <v/>
      </c>
      <c r="CD115" s="227" t="str">
        <f xml:space="preserve"> IF(TEXT((EDATE('Projektkostenkalkulation EP'!$B$8,10)+CC$9),"MM")=TEXT((EDATE('Projektkostenkalkulation EP'!$B$8,10)+(CC$9-1)),"MM"),
             IF(
                        OR(
                                    TEXT((EDATE('Projektkostenkalkulation EP'!$B$8,10)+CC$9),"TTT") = "Sa",
                                    TEXT((EDATE('Projektkostenkalkulation EP'!$B$8,10)+CC$9),"TTT") = "So",
                                    IF(ISNA(VLOOKUP(EDATE('Projektkostenkalkulation EP'!$B$8,10)+CC$9,Datenquellen!$F$7:$H$45,3,FALSE))," ",VLOOKUP(EDATE('Projektkostenkalkulation EP'!$B$8,10)+CC$9,Datenquellen!$F$7:$H$45,3,FALSE))="X"
                                    ),
                          "X",
                          ""
                          ),
               "X"
            )</f>
        <v/>
      </c>
      <c r="CE115" s="227" t="str">
        <f xml:space="preserve"> IF(TEXT((EDATE('Projektkostenkalkulation EP'!$B$8,10)+CD$9),"MM")=TEXT((EDATE('Projektkostenkalkulation EP'!$B$8,10)+(CD$9-1)),"MM"),
             IF(
                        OR(
                                    TEXT((EDATE('Projektkostenkalkulation EP'!$B$8,10)+CD$9),"TTT") = "Sa",
                                    TEXT((EDATE('Projektkostenkalkulation EP'!$B$8,10)+CD$9),"TTT") = "So",
                                    IF(ISNA(VLOOKUP(EDATE('Projektkostenkalkulation EP'!$B$8,10)+CD$9,Datenquellen!$F$7:$H$45,3,FALSE))," ",VLOOKUP(EDATE('Projektkostenkalkulation EP'!$B$8,10)+CD$9,Datenquellen!$F$7:$H$45,3,FALSE))="X"
                                    ),
                          "X",
                          ""
                          ),
               "X"
            )</f>
        <v>X</v>
      </c>
      <c r="CF115" s="227" t="str">
        <f xml:space="preserve"> IF(TEXT((EDATE('Projektkostenkalkulation EP'!$B$8,10)+CE$9),"MM")=TEXT((EDATE('Projektkostenkalkulation EP'!$B$8,10)+(CE$9-1)),"MM"),
             IF(
                        OR(
                                    TEXT((EDATE('Projektkostenkalkulation EP'!$B$8,10)+CE$9),"TTT") = "Sa",
                                    TEXT((EDATE('Projektkostenkalkulation EP'!$B$8,10)+CE$9),"TTT") = "So",
                                    IF(ISNA(VLOOKUP(EDATE('Projektkostenkalkulation EP'!$B$8,10)+CE$9,Datenquellen!$F$7:$H$45,3,FALSE))," ",VLOOKUP(EDATE('Projektkostenkalkulation EP'!$B$8,10)+CE$9,Datenquellen!$F$7:$H$45,3,FALSE))="X"
                                    ),
                          "X",
                          ""
                          ),
               "X"
            )</f>
        <v>X</v>
      </c>
      <c r="CG115" s="227" t="str">
        <f xml:space="preserve"> IF(TEXT((EDATE('Projektkostenkalkulation EP'!$B$8,10)+CF$9),"MM")=TEXT((EDATE('Projektkostenkalkulation EP'!$B$8,10)+(CF$9-1)),"MM"),
             IF(
                        OR(
                                    TEXT((EDATE('Projektkostenkalkulation EP'!$B$8,10)+CF$9),"TTT") = "Sa",
                                    TEXT((EDATE('Projektkostenkalkulation EP'!$B$8,10)+CF$9),"TTT") = "So",
                                    IF(ISNA(VLOOKUP(EDATE('Projektkostenkalkulation EP'!$B$8,10)+CF$9,Datenquellen!$F$7:$H$45,3,FALSE))," ",VLOOKUP(EDATE('Projektkostenkalkulation EP'!$B$8,10)+CF$9,Datenquellen!$F$7:$H$45,3,FALSE))="X"
                                    ),
                          "X",
                          ""
                          ),
               "X"
            )</f>
        <v/>
      </c>
      <c r="CH115" s="227" t="str">
        <f xml:space="preserve"> IF(TEXT((EDATE('Projektkostenkalkulation EP'!$B$8,10)+CG$9),"MM")=TEXT((EDATE('Projektkostenkalkulation EP'!$B$8,10)+(CG$9-1)),"MM"),
             IF(
                        OR(
                                    TEXT((EDATE('Projektkostenkalkulation EP'!$B$8,10)+CG$9),"TTT") = "Sa",
                                    TEXT((EDATE('Projektkostenkalkulation EP'!$B$8,10)+CG$9),"TTT") = "So",
                                    IF(ISNA(VLOOKUP(EDATE('Projektkostenkalkulation EP'!$B$8,10)+CG$9,Datenquellen!$F$7:$H$45,3,FALSE))," ",VLOOKUP(EDATE('Projektkostenkalkulation EP'!$B$8,10)+CG$9,Datenquellen!$F$7:$H$45,3,FALSE))="X"
                                    ),
                          "X",
                          ""
                          ),
               "X"
            )</f>
        <v/>
      </c>
      <c r="CI115" s="227" t="str">
        <f xml:space="preserve"> IF(TEXT((EDATE('Projektkostenkalkulation EP'!$B$8,10)+CH$9),"MM")=TEXT((EDATE('Projektkostenkalkulation EP'!$B$8,10)+(CH$9-1)),"MM"),
             IF(
                        OR(
                                    TEXT((EDATE('Projektkostenkalkulation EP'!$B$8,10)+CH$9),"TTT") = "Sa",
                                    TEXT((EDATE('Projektkostenkalkulation EP'!$B$8,10)+CH$9),"TTT") = "So",
                                    IF(ISNA(VLOOKUP(EDATE('Projektkostenkalkulation EP'!$B$8,10)+CH$9,Datenquellen!$F$7:$H$45,3,FALSE))," ",VLOOKUP(EDATE('Projektkostenkalkulation EP'!$B$8,10)+CH$9,Datenquellen!$F$7:$H$45,3,FALSE))="X"
                                    ),
                          "X",
                          ""
                          ),
               "X"
            )</f>
        <v/>
      </c>
      <c r="CJ115" s="227" t="str">
        <f xml:space="preserve"> IF(TEXT((EDATE('Projektkostenkalkulation EP'!$B$8,10)+CI$9),"MM")=TEXT((EDATE('Projektkostenkalkulation EP'!$B$8,10)+(CI$9-1)),"MM"),
             IF(
                        OR(
                                    TEXT((EDATE('Projektkostenkalkulation EP'!$B$8,10)+CI$9),"TTT") = "Sa",
                                    TEXT((EDATE('Projektkostenkalkulation EP'!$B$8,10)+CI$9),"TTT") = "So",
                                    IF(ISNA(VLOOKUP(EDATE('Projektkostenkalkulation EP'!$B$8,10)+CI$9,Datenquellen!$F$7:$H$45,3,FALSE))," ",VLOOKUP(EDATE('Projektkostenkalkulation EP'!$B$8,10)+CI$9,Datenquellen!$F$7:$H$45,3,FALSE))="X"
                                    ),
                          "X",
                          ""
                          ),
               "X"
            )</f>
        <v/>
      </c>
      <c r="CK115" s="227" t="str">
        <f xml:space="preserve"> IF(TEXT((EDATE('Projektkostenkalkulation EP'!$B$8,10)+CJ$9),"MM")=TEXT((EDATE('Projektkostenkalkulation EP'!$B$8,10)+(CJ$9-1)),"MM"),
             IF(
                        OR(
                                    TEXT((EDATE('Projektkostenkalkulation EP'!$B$8,10)+CJ$9),"TTT") = "Sa",
                                    TEXT((EDATE('Projektkostenkalkulation EP'!$B$8,10)+CJ$9),"TTT") = "So",
                                    IF(ISNA(VLOOKUP(EDATE('Projektkostenkalkulation EP'!$B$8,10)+CJ$9,Datenquellen!$F$7:$H$45,3,FALSE))," ",VLOOKUP(EDATE('Projektkostenkalkulation EP'!$B$8,10)+CJ$9,Datenquellen!$F$7:$H$45,3,FALSE))="X"
                                    ),
                          "X",
                          ""
                          ),
               "X"
            )</f>
        <v/>
      </c>
      <c r="CL115" s="227" t="str">
        <f xml:space="preserve"> IF(TEXT((EDATE('Projektkostenkalkulation EP'!$B$8,10)+CK$9),"MM")=TEXT((EDATE('Projektkostenkalkulation EP'!$B$8,10)+(CK$9-1)),"MM"),
             IF(
                        OR(
                                    TEXT((EDATE('Projektkostenkalkulation EP'!$B$8,10)+CK$9),"TTT") = "Sa",
                                    TEXT((EDATE('Projektkostenkalkulation EP'!$B$8,10)+CK$9),"TTT") = "So",
                                    IF(ISNA(VLOOKUP(EDATE('Projektkostenkalkulation EP'!$B$8,10)+CK$9,Datenquellen!$F$7:$H$45,3,FALSE))," ",VLOOKUP(EDATE('Projektkostenkalkulation EP'!$B$8,10)+CK$9,Datenquellen!$F$7:$H$45,3,FALSE))="X"
                                    ),
                          "X",
                          ""
                          ),
               "X"
            )</f>
        <v>X</v>
      </c>
      <c r="CM115" s="227" t="str">
        <f xml:space="preserve"> IF(TEXT((EDATE('Projektkostenkalkulation EP'!$B$8,10)+CL$9),"MM")=TEXT((EDATE('Projektkostenkalkulation EP'!$B$8,10)+(CL$9-1)),"MM"),
             IF(
                        OR(
                                    TEXT((EDATE('Projektkostenkalkulation EP'!$B$8,10)+CL$9),"TTT") = "Sa",
                                    TEXT((EDATE('Projektkostenkalkulation EP'!$B$8,10)+CL$9),"TTT") = "So",
                                    IF(ISNA(VLOOKUP(EDATE('Projektkostenkalkulation EP'!$B$8,10)+CL$9,Datenquellen!$F$7:$H$45,3,FALSE))," ",VLOOKUP(EDATE('Projektkostenkalkulation EP'!$B$8,10)+CL$9,Datenquellen!$F$7:$H$45,3,FALSE))="X"
                                    ),
                          "X",
                          ""
                          ),
               "X"
            )</f>
        <v>X</v>
      </c>
      <c r="CN115" s="227" t="str">
        <f xml:space="preserve"> IF(TEXT((EDATE('Projektkostenkalkulation EP'!$B$8,10)+CM$9),"MM")=TEXT((EDATE('Projektkostenkalkulation EP'!$B$8,10)+(CM$9-1)),"MM"),
             IF(
                        OR(
                                    TEXT((EDATE('Projektkostenkalkulation EP'!$B$8,10)+CM$9),"TTT") = "Sa",
                                    TEXT((EDATE('Projektkostenkalkulation EP'!$B$8,10)+CM$9),"TTT") = "So",
                                    IF(ISNA(VLOOKUP(EDATE('Projektkostenkalkulation EP'!$B$8,10)+CM$9,Datenquellen!$F$7:$H$45,3,FALSE))," ",VLOOKUP(EDATE('Projektkostenkalkulation EP'!$B$8,10)+CM$9,Datenquellen!$F$7:$H$45,3,FALSE))="X"
                                    ),
                          "X",
                          ""
                          ),
               "X"
            )</f>
        <v/>
      </c>
      <c r="CO115" s="227" t="str">
        <f xml:space="preserve"> IF(TEXT((EDATE('Projektkostenkalkulation EP'!$B$8,10)+CN$9),"MM")=TEXT((EDATE('Projektkostenkalkulation EP'!$B$8,10)+(CN$9-1)),"MM"),
             IF(
                        OR(
                                    TEXT((EDATE('Projektkostenkalkulation EP'!$B$8,10)+CN$9),"TTT") = "Sa",
                                    TEXT((EDATE('Projektkostenkalkulation EP'!$B$8,10)+CN$9),"TTT") = "So",
                                    IF(ISNA(VLOOKUP(EDATE('Projektkostenkalkulation EP'!$B$8,10)+CN$9,Datenquellen!$F$7:$H$45,3,FALSE))," ",VLOOKUP(EDATE('Projektkostenkalkulation EP'!$B$8,10)+CN$9,Datenquellen!$F$7:$H$45,3,FALSE))="X"
                                    ),
                          "X",
                          ""
                          ),
               "X"
            )</f>
        <v/>
      </c>
      <c r="CP115" s="227" t="str">
        <f xml:space="preserve"> IF(TEXT((EDATE('Projektkostenkalkulation EP'!$B$8,10)+CO$9),"MM")=TEXT((EDATE('Projektkostenkalkulation EP'!$B$8,10)+(CO$9-1)),"MM"),
             IF(
                        OR(
                                    TEXT((EDATE('Projektkostenkalkulation EP'!$B$8,10)+CO$9),"TTT") = "Sa",
                                    TEXT((EDATE('Projektkostenkalkulation EP'!$B$8,10)+CO$9),"TTT") = "So",
                                    IF(ISNA(VLOOKUP(EDATE('Projektkostenkalkulation EP'!$B$8,10)+CO$9,Datenquellen!$F$7:$H$45,3,FALSE))," ",VLOOKUP(EDATE('Projektkostenkalkulation EP'!$B$8,10)+CO$9,Datenquellen!$F$7:$H$45,3,FALSE))="X"
                                    ),
                          "X",
                          ""
                          ),
               "X"
            )</f>
        <v/>
      </c>
      <c r="CQ115" s="227" t="str">
        <f xml:space="preserve"> IF(TEXT((EDATE('Projektkostenkalkulation EP'!$B$8,10)+CP$9),"MM")=TEXT((EDATE('Projektkostenkalkulation EP'!$B$8,10)+(CP$9-1)),"MM"),
             IF(
                        OR(
                                    TEXT((EDATE('Projektkostenkalkulation EP'!$B$8,10)+CP$9),"TTT") = "Sa",
                                    TEXT((EDATE('Projektkostenkalkulation EP'!$B$8,10)+CP$9),"TTT") = "So",
                                    IF(ISNA(VLOOKUP(EDATE('Projektkostenkalkulation EP'!$B$8,10)+CP$9,Datenquellen!$F$7:$H$45,3,FALSE))," ",VLOOKUP(EDATE('Projektkostenkalkulation EP'!$B$8,10)+CP$9,Datenquellen!$F$7:$H$45,3,FALSE))="X"
                                    ),
                          "X",
                          ""
                          ),
               "X"
            )</f>
        <v/>
      </c>
      <c r="CR115" s="227" t="str">
        <f xml:space="preserve"> IF(TEXT((EDATE('Projektkostenkalkulation EP'!$B$8,10)+CQ$9),"MM")=TEXT((EDATE('Projektkostenkalkulation EP'!$B$8,10)+(CQ$9-1)),"MM"),
             IF(
                        OR(
                                    TEXT((EDATE('Projektkostenkalkulation EP'!$B$8,10)+CQ$9),"TTT") = "Sa",
                                    TEXT((EDATE('Projektkostenkalkulation EP'!$B$8,10)+CQ$9),"TTT") = "So",
                                    IF(ISNA(VLOOKUP(EDATE('Projektkostenkalkulation EP'!$B$8,10)+CQ$9,Datenquellen!$F$7:$H$45,3,FALSE))," ",VLOOKUP(EDATE('Projektkostenkalkulation EP'!$B$8,10)+CQ$9,Datenquellen!$F$7:$H$45,3,FALSE))="X"
                                    ),
                          "X",
                          ""
                          ),
               "X"
            )</f>
        <v/>
      </c>
      <c r="CS115" s="227" t="str">
        <f xml:space="preserve"> IF(TEXT((EDATE('Projektkostenkalkulation EP'!$B$8,10)+CR$9),"MM")=TEXT((EDATE('Projektkostenkalkulation EP'!$B$8,10)+(CR$9-1)),"MM"),
             IF(
                        OR(
                                    TEXT((EDATE('Projektkostenkalkulation EP'!$B$8,10)+CR$9),"TTT") = "Sa",
                                    TEXT((EDATE('Projektkostenkalkulation EP'!$B$8,10)+CR$9),"TTT") = "So",
                                    IF(ISNA(VLOOKUP(EDATE('Projektkostenkalkulation EP'!$B$8,10)+CR$9,Datenquellen!$F$7:$H$45,3,FALSE))," ",VLOOKUP(EDATE('Projektkostenkalkulation EP'!$B$8,10)+CR$9,Datenquellen!$F$7:$H$45,3,FALSE))="X"
                                    ),
                          "X",
                          ""
                          ),
               "X"
            )</f>
        <v>X</v>
      </c>
      <c r="CT115" s="227" t="str">
        <f xml:space="preserve"> IF(TEXT((EDATE('Projektkostenkalkulation EP'!$B$8,10)+CS$9),"MM")=TEXT((EDATE('Projektkostenkalkulation EP'!$B$8,10)+(CS$9-1)),"MM"),
             IF(
                        OR(
                                    TEXT((EDATE('Projektkostenkalkulation EP'!$B$8,10)+CS$9),"TTT") = "Sa",
                                    TEXT((EDATE('Projektkostenkalkulation EP'!$B$8,10)+CS$9),"TTT") = "So",
                                    IF(ISNA(VLOOKUP(EDATE('Projektkostenkalkulation EP'!$B$8,10)+CS$9,Datenquellen!$F$7:$H$45,3,FALSE))," ",VLOOKUP(EDATE('Projektkostenkalkulation EP'!$B$8,10)+CS$9,Datenquellen!$F$7:$H$45,3,FALSE))="X"
                                    ),
                          "X",
                          ""
                          ),
               "X"
            )</f>
        <v>X</v>
      </c>
      <c r="CU115" s="227" t="str">
        <f xml:space="preserve"> IF(TEXT((EDATE('Projektkostenkalkulation EP'!$B$8,10)+CT$9),"MM")=TEXT((EDATE('Projektkostenkalkulation EP'!$B$8,10)+(CT$9-1)),"MM"),
             IF(
                        OR(
                                    TEXT((EDATE('Projektkostenkalkulation EP'!$B$8,10)+CT$9),"TTT") = "Sa",
                                    TEXT((EDATE('Projektkostenkalkulation EP'!$B$8,10)+CT$9),"TTT") = "So",
                                    IF(ISNA(VLOOKUP(EDATE('Projektkostenkalkulation EP'!$B$8,10)+CT$9,Datenquellen!$F$7:$H$45,3,FALSE))," ",VLOOKUP(EDATE('Projektkostenkalkulation EP'!$B$8,10)+CT$9,Datenquellen!$F$7:$H$45,3,FALSE))="X"
                                    ),
                          "X",
                          ""
                          ),
               "X"
            )</f>
        <v/>
      </c>
      <c r="CV115" s="227" t="str">
        <f xml:space="preserve"> IF(TEXT((EDATE('Projektkostenkalkulation EP'!$B$8,10)+CU$9),"MM")=TEXT((EDATE('Projektkostenkalkulation EP'!$B$8,10)+(CU$9-1)),"MM"),
             IF(
                        OR(
                                    TEXT((EDATE('Projektkostenkalkulation EP'!$B$8,10)+CU$9),"TTT") = "Sa",
                                    TEXT((EDATE('Projektkostenkalkulation EP'!$B$8,10)+CU$9),"TTT") = "So",
                                    IF(ISNA(VLOOKUP(EDATE('Projektkostenkalkulation EP'!$B$8,10)+CU$9,Datenquellen!$F$7:$H$45,3,FALSE))," ",VLOOKUP(EDATE('Projektkostenkalkulation EP'!$B$8,10)+CU$9,Datenquellen!$F$7:$H$45,3,FALSE))="X"
                                    ),
                          "X",
                          ""
                          ),
               "X"
            )</f>
        <v/>
      </c>
      <c r="CW115" s="227" t="str">
        <f xml:space="preserve"> IF(TEXT((EDATE('Projektkostenkalkulation EP'!$B$8,10)+CV$9),"MM")=TEXT((EDATE('Projektkostenkalkulation EP'!$B$8,10)+(CV$9-1)),"MM"),
             IF(
                        OR(
                                    TEXT((EDATE('Projektkostenkalkulation EP'!$B$8,10)+CV$9),"TTT") = "Sa",
                                    TEXT((EDATE('Projektkostenkalkulation EP'!$B$8,10)+CV$9),"TTT") = "So",
                                    IF(ISNA(VLOOKUP(EDATE('Projektkostenkalkulation EP'!$B$8,10)+CV$9,Datenquellen!$F$7:$H$45,3,FALSE))," ",VLOOKUP(EDATE('Projektkostenkalkulation EP'!$B$8,10)+CV$9,Datenquellen!$F$7:$H$45,3,FALSE))="X"
                                    ),
                          "X",
                          ""
                          ),
               "X"
            )</f>
        <v/>
      </c>
      <c r="CX115" s="227" t="str">
        <f xml:space="preserve"> IF(TEXT((EDATE('Projektkostenkalkulation EP'!$B$8,10)+CW$9),"MM")=TEXT((EDATE('Projektkostenkalkulation EP'!$B$8,10)+(CW$9-1)),"MM"),
             IF(
                        OR(
                                    TEXT((EDATE('Projektkostenkalkulation EP'!$B$8,10)+CW$9),"TTT") = "Sa",
                                    TEXT((EDATE('Projektkostenkalkulation EP'!$B$8,10)+CW$9),"TTT") = "So",
                                    IF(ISNA(VLOOKUP(EDATE('Projektkostenkalkulation EP'!$B$8,10)+CW$9,Datenquellen!$F$7:$H$45,3,FALSE))," ",VLOOKUP(EDATE('Projektkostenkalkulation EP'!$B$8,10)+CW$9,Datenquellen!$F$7:$H$45,3,FALSE))="X"
                                    ),
                          "X",
                          ""
                          ),
               "X"
            )</f>
        <v/>
      </c>
      <c r="CY115" s="227" t="str">
        <f xml:space="preserve"> IF(TEXT((EDATE('Projektkostenkalkulation EP'!$B$8,10)+CX$9),"MM")=TEXT((EDATE('Projektkostenkalkulation EP'!$B$8,10)+(CX$9-1)),"MM"),
             IF(
                        OR(
                                    TEXT((EDATE('Projektkostenkalkulation EP'!$B$8,10)+CX$9),"TTT") = "Sa",
                                    TEXT((EDATE('Projektkostenkalkulation EP'!$B$8,10)+CX$9),"TTT") = "So",
                                    IF(ISNA(VLOOKUP(EDATE('Projektkostenkalkulation EP'!$B$8,10)+CX$9,Datenquellen!$F$7:$H$45,3,FALSE))," ",VLOOKUP(EDATE('Projektkostenkalkulation EP'!$B$8,10)+CX$9,Datenquellen!$F$7:$H$45,3,FALSE))="X"
                                    ),
                          "X",
                          ""
                          ),
               "X"
            )</f>
        <v/>
      </c>
      <c r="CZ115" s="227" t="str">
        <f xml:space="preserve"> IF(TEXT((EDATE('Projektkostenkalkulation EP'!$B$8,10)+CY$9),"MM")=TEXT((EDATE('Projektkostenkalkulation EP'!$B$8,10)+(CY$9-1)),"MM"),
             IF(
                        OR(
                                    TEXT((EDATE('Projektkostenkalkulation EP'!$B$8,10)+CY$9),"TTT") = "Sa",
                                    TEXT((EDATE('Projektkostenkalkulation EP'!$B$8,10)+CY$9),"TTT") = "So",
                                    IF(ISNA(VLOOKUP(EDATE('Projektkostenkalkulation EP'!$B$8,10)+CY$9,Datenquellen!$F$7:$H$45,3,FALSE))," ",VLOOKUP(EDATE('Projektkostenkalkulation EP'!$B$8,10)+CY$9,Datenquellen!$F$7:$H$45,3,FALSE))="X"
                                    ),
                          "X",
                          ""
                          ),
               "X"
            )</f>
        <v>X</v>
      </c>
      <c r="DA115" s="228" t="str">
        <f xml:space="preserve"> IF(TEXT((EDATE('Projektkostenkalkulation EP'!$B$8,10)+CZ$9),"MM")=TEXT((EDATE('Projektkostenkalkulation EP'!$B$8,10)+(CZ$9-1)),"MM"),
             IF(
                        OR(
                                    TEXT((EDATE('Projektkostenkalkulation EP'!$B$8,10)+CZ$9),"TTT") = "Sa",
                                    TEXT((EDATE('Projektkostenkalkulation EP'!$B$8,10)+CZ$9),"TTT") = "So",
                                    IF(ISNA(VLOOKUP(EDATE('Projektkostenkalkulation EP'!$B$8,10)+CZ$9,Datenquellen!$F$7:$H$45,3,FALSE))," ",VLOOKUP(EDATE('Projektkostenkalkulation EP'!$B$8,10)+CZ$9,Datenquellen!$F$7:$H$45,3,FALSE))="X"
                                    ),
                          "X",
                          ""
                          ),
               "X"
            )</f>
        <v>X</v>
      </c>
      <c r="DB115" s="229"/>
      <c r="DC115" s="230"/>
      <c r="DD115" s="475"/>
      <c r="DE115" s="472" t="str">
        <f>TEXT(EDATE('Projektkostenkalkulation EP'!$B$8,10),"MMMM")</f>
        <v>November</v>
      </c>
      <c r="DF115" s="226"/>
      <c r="DG115" s="227" t="str">
        <f>IF(
            OR(
                     TEXT(EDATE('Projektkostenkalkulation EP'!$B$8,10),"TTT") = "Sa",
                     TEXT(EDATE('Projektkostenkalkulation EP'!$B$8,10),"TTT") = "So",
                     IF(ISNA(VLOOKUP(EDATE('Projektkostenkalkulation EP'!$B$8,10),Datenquellen!$F$7:$H$45,3,FALSE))," ",VLOOKUP(EDATE('Projektkostenkalkulation EP'!$B$8,10),Datenquellen!$F$7:$H$45,3,FALSE))="X"
                            ),
                    "X",
                    ""
            )</f>
        <v>X</v>
      </c>
      <c r="DH115" s="227" t="str">
        <f xml:space="preserve"> IF(TEXT((EDATE('Projektkostenkalkulation EP'!$B$8,10)+DG$9),"MM")=TEXT((EDATE('Projektkostenkalkulation EP'!$B$8,10)+(DG$9-1)),"MM"),
             IF(
                        OR(
                                    TEXT((EDATE('Projektkostenkalkulation EP'!$B$8,10)+DG$9),"TTT") = "Sa",
                                    TEXT((EDATE('Projektkostenkalkulation EP'!$B$8,10)+DG$9),"TTT") = "So",
                                    IF(ISNA(VLOOKUP(EDATE('Projektkostenkalkulation EP'!$B$8,10)+DG$9,Datenquellen!$F$7:$H$45,3,FALSE))," ",VLOOKUP(EDATE('Projektkostenkalkulation EP'!$B$8,10)+DG$9,Datenquellen!$F$7:$H$45,3,FALSE))="X"
                                    ),
                          "X",
                          ""
                          ),
               "X"
            )</f>
        <v>X</v>
      </c>
      <c r="DI115" s="227" t="str">
        <f xml:space="preserve"> IF(TEXT((EDATE('Projektkostenkalkulation EP'!$B$8,10)+DH$9),"MM")=TEXT((EDATE('Projektkostenkalkulation EP'!$B$8,10)+(DH$9-1)),"MM"),
             IF(
                        OR(
                                    TEXT((EDATE('Projektkostenkalkulation EP'!$B$8,10)+DH$9),"TTT") = "Sa",
                                    TEXT((EDATE('Projektkostenkalkulation EP'!$B$8,10)+DH$9),"TTT") = "So",
                                    IF(ISNA(VLOOKUP(EDATE('Projektkostenkalkulation EP'!$B$8,10)+DH$9,Datenquellen!$F$7:$H$45,3,FALSE))," ",VLOOKUP(EDATE('Projektkostenkalkulation EP'!$B$8,10)+DH$9,Datenquellen!$F$7:$H$45,3,FALSE))="X"
                                    ),
                          "X",
                          ""
                          ),
               "X"
            )</f>
        <v>X</v>
      </c>
      <c r="DJ115" s="227" t="str">
        <f xml:space="preserve"> IF(TEXT((EDATE('Projektkostenkalkulation EP'!$B$8,10)+DI$9),"MM")=TEXT((EDATE('Projektkostenkalkulation EP'!$B$8,10)+(DI$9-1)),"MM"),
             IF(
                        OR(
                                    TEXT((EDATE('Projektkostenkalkulation EP'!$B$8,10)+DI$9),"TTT") = "Sa",
                                    TEXT((EDATE('Projektkostenkalkulation EP'!$B$8,10)+DI$9),"TTT") = "So",
                                    IF(ISNA(VLOOKUP(EDATE('Projektkostenkalkulation EP'!$B$8,10)+DI$9,Datenquellen!$F$7:$H$45,3,FALSE))," ",VLOOKUP(EDATE('Projektkostenkalkulation EP'!$B$8,10)+DI$9,Datenquellen!$F$7:$H$45,3,FALSE))="X"
                                    ),
                          "X",
                          ""
                          ),
               "X"
            )</f>
        <v/>
      </c>
      <c r="DK115" s="227" t="str">
        <f xml:space="preserve"> IF(TEXT((EDATE('Projektkostenkalkulation EP'!$B$8,10)+DJ$9),"MM")=TEXT((EDATE('Projektkostenkalkulation EP'!$B$8,10)+(DJ$9-1)),"MM"),
             IF(
                        OR(
                                    TEXT((EDATE('Projektkostenkalkulation EP'!$B$8,10)+DJ$9),"TTT") = "Sa",
                                    TEXT((EDATE('Projektkostenkalkulation EP'!$B$8,10)+DJ$9),"TTT") = "So",
                                    IF(ISNA(VLOOKUP(EDATE('Projektkostenkalkulation EP'!$B$8,10)+DJ$9,Datenquellen!$F$7:$H$45,3,FALSE))," ",VLOOKUP(EDATE('Projektkostenkalkulation EP'!$B$8,10)+DJ$9,Datenquellen!$F$7:$H$45,3,FALSE))="X"
                                    ),
                          "X",
                          ""
                          ),
               "X"
            )</f>
        <v/>
      </c>
      <c r="DL115" s="227" t="str">
        <f xml:space="preserve"> IF(TEXT((EDATE('Projektkostenkalkulation EP'!$B$8,10)+DK$9),"MM")=TEXT((EDATE('Projektkostenkalkulation EP'!$B$8,10)+(DK$9-1)),"MM"),
             IF(
                        OR(
                                    TEXT((EDATE('Projektkostenkalkulation EP'!$B$8,10)+DK$9),"TTT") = "Sa",
                                    TEXT((EDATE('Projektkostenkalkulation EP'!$B$8,10)+DK$9),"TTT") = "So",
                                    IF(ISNA(VLOOKUP(EDATE('Projektkostenkalkulation EP'!$B$8,10)+DK$9,Datenquellen!$F$7:$H$45,3,FALSE))," ",VLOOKUP(EDATE('Projektkostenkalkulation EP'!$B$8,10)+DK$9,Datenquellen!$F$7:$H$45,3,FALSE))="X"
                                    ),
                          "X",
                          ""
                          ),
               "X"
            )</f>
        <v/>
      </c>
      <c r="DM115" s="227" t="str">
        <f xml:space="preserve"> IF(TEXT((EDATE('Projektkostenkalkulation EP'!$B$8,10)+DL$9),"MM")=TEXT((EDATE('Projektkostenkalkulation EP'!$B$8,10)+(DL$9-1)),"MM"),
             IF(
                        OR(
                                    TEXT((EDATE('Projektkostenkalkulation EP'!$B$8,10)+DL$9),"TTT") = "Sa",
                                    TEXT((EDATE('Projektkostenkalkulation EP'!$B$8,10)+DL$9),"TTT") = "So",
                                    IF(ISNA(VLOOKUP(EDATE('Projektkostenkalkulation EP'!$B$8,10)+DL$9,Datenquellen!$F$7:$H$45,3,FALSE))," ",VLOOKUP(EDATE('Projektkostenkalkulation EP'!$B$8,10)+DL$9,Datenquellen!$F$7:$H$45,3,FALSE))="X"
                                    ),
                          "X",
                          ""
                          ),
               "X"
            )</f>
        <v/>
      </c>
      <c r="DN115" s="227" t="str">
        <f xml:space="preserve"> IF(TEXT((EDATE('Projektkostenkalkulation EP'!$B$8,10)+DM$9),"MM")=TEXT((EDATE('Projektkostenkalkulation EP'!$B$8,10)+(DM$9-1)),"MM"),
             IF(
                        OR(
                                    TEXT((EDATE('Projektkostenkalkulation EP'!$B$8,10)+DM$9),"TTT") = "Sa",
                                    TEXT((EDATE('Projektkostenkalkulation EP'!$B$8,10)+DM$9),"TTT") = "So",
                                    IF(ISNA(VLOOKUP(EDATE('Projektkostenkalkulation EP'!$B$8,10)+DM$9,Datenquellen!$F$7:$H$45,3,FALSE))," ",VLOOKUP(EDATE('Projektkostenkalkulation EP'!$B$8,10)+DM$9,Datenquellen!$F$7:$H$45,3,FALSE))="X"
                                    ),
                          "X",
                          ""
                          ),
               "X"
            )</f>
        <v/>
      </c>
      <c r="DO115" s="227" t="str">
        <f xml:space="preserve"> IF(TEXT((EDATE('Projektkostenkalkulation EP'!$B$8,10)+DN$9),"MM")=TEXT((EDATE('Projektkostenkalkulation EP'!$B$8,10)+(DN$9-1)),"MM"),
             IF(
                        OR(
                                    TEXT((EDATE('Projektkostenkalkulation EP'!$B$8,10)+DN$9),"TTT") = "Sa",
                                    TEXT((EDATE('Projektkostenkalkulation EP'!$B$8,10)+DN$9),"TTT") = "So",
                                    IF(ISNA(VLOOKUP(EDATE('Projektkostenkalkulation EP'!$B$8,10)+DN$9,Datenquellen!$F$7:$H$45,3,FALSE))," ",VLOOKUP(EDATE('Projektkostenkalkulation EP'!$B$8,10)+DN$9,Datenquellen!$F$7:$H$45,3,FALSE))="X"
                                    ),
                          "X",
                          ""
                          ),
               "X"
            )</f>
        <v>X</v>
      </c>
      <c r="DP115" s="227" t="str">
        <f xml:space="preserve"> IF(TEXT((EDATE('Projektkostenkalkulation EP'!$B$8,10)+DO$9),"MM")=TEXT((EDATE('Projektkostenkalkulation EP'!$B$8,10)+(DO$9-1)),"MM"),
             IF(
                        OR(
                                    TEXT((EDATE('Projektkostenkalkulation EP'!$B$8,10)+DO$9),"TTT") = "Sa",
                                    TEXT((EDATE('Projektkostenkalkulation EP'!$B$8,10)+DO$9),"TTT") = "So",
                                    IF(ISNA(VLOOKUP(EDATE('Projektkostenkalkulation EP'!$B$8,10)+DO$9,Datenquellen!$F$7:$H$45,3,FALSE))," ",VLOOKUP(EDATE('Projektkostenkalkulation EP'!$B$8,10)+DO$9,Datenquellen!$F$7:$H$45,3,FALSE))="X"
                                    ),
                          "X",
                          ""
                          ),
               "X"
            )</f>
        <v>X</v>
      </c>
      <c r="DQ115" s="227" t="str">
        <f xml:space="preserve"> IF(TEXT((EDATE('Projektkostenkalkulation EP'!$B$8,10)+DP$9),"MM")=TEXT((EDATE('Projektkostenkalkulation EP'!$B$8,10)+(DP$9-1)),"MM"),
             IF(
                        OR(
                                    TEXT((EDATE('Projektkostenkalkulation EP'!$B$8,10)+DP$9),"TTT") = "Sa",
                                    TEXT((EDATE('Projektkostenkalkulation EP'!$B$8,10)+DP$9),"TTT") = "So",
                                    IF(ISNA(VLOOKUP(EDATE('Projektkostenkalkulation EP'!$B$8,10)+DP$9,Datenquellen!$F$7:$H$45,3,FALSE))," ",VLOOKUP(EDATE('Projektkostenkalkulation EP'!$B$8,10)+DP$9,Datenquellen!$F$7:$H$45,3,FALSE))="X"
                                    ),
                          "X",
                          ""
                          ),
               "X"
            )</f>
        <v/>
      </c>
      <c r="DR115" s="227" t="str">
        <f xml:space="preserve"> IF(TEXT((EDATE('Projektkostenkalkulation EP'!$B$8,10)+DQ$9),"MM")=TEXT((EDATE('Projektkostenkalkulation EP'!$B$8,10)+(DQ$9-1)),"MM"),
             IF(
                        OR(
                                    TEXT((EDATE('Projektkostenkalkulation EP'!$B$8,10)+DQ$9),"TTT") = "Sa",
                                    TEXT((EDATE('Projektkostenkalkulation EP'!$B$8,10)+DQ$9),"TTT") = "So",
                                    IF(ISNA(VLOOKUP(EDATE('Projektkostenkalkulation EP'!$B$8,10)+DQ$9,Datenquellen!$F$7:$H$45,3,FALSE))," ",VLOOKUP(EDATE('Projektkostenkalkulation EP'!$B$8,10)+DQ$9,Datenquellen!$F$7:$H$45,3,FALSE))="X"
                                    ),
                          "X",
                          ""
                          ),
               "X"
            )</f>
        <v/>
      </c>
      <c r="DS115" s="227" t="str">
        <f xml:space="preserve"> IF(TEXT((EDATE('Projektkostenkalkulation EP'!$B$8,10)+DR$9),"MM")=TEXT((EDATE('Projektkostenkalkulation EP'!$B$8,10)+(DR$9-1)),"MM"),
             IF(
                        OR(
                                    TEXT((EDATE('Projektkostenkalkulation EP'!$B$8,10)+DR$9),"TTT") = "Sa",
                                    TEXT((EDATE('Projektkostenkalkulation EP'!$B$8,10)+DR$9),"TTT") = "So",
                                    IF(ISNA(VLOOKUP(EDATE('Projektkostenkalkulation EP'!$B$8,10)+DR$9,Datenquellen!$F$7:$H$45,3,FALSE))," ",VLOOKUP(EDATE('Projektkostenkalkulation EP'!$B$8,10)+DR$9,Datenquellen!$F$7:$H$45,3,FALSE))="X"
                                    ),
                          "X",
                          ""
                          ),
               "X"
            )</f>
        <v/>
      </c>
      <c r="DT115" s="227" t="str">
        <f xml:space="preserve"> IF(TEXT((EDATE('Projektkostenkalkulation EP'!$B$8,10)+DS$9),"MM")=TEXT((EDATE('Projektkostenkalkulation EP'!$B$8,10)+(DS$9-1)),"MM"),
             IF(
                        OR(
                                    TEXT((EDATE('Projektkostenkalkulation EP'!$B$8,10)+DS$9),"TTT") = "Sa",
                                    TEXT((EDATE('Projektkostenkalkulation EP'!$B$8,10)+DS$9),"TTT") = "So",
                                    IF(ISNA(VLOOKUP(EDATE('Projektkostenkalkulation EP'!$B$8,10)+DS$9,Datenquellen!$F$7:$H$45,3,FALSE))," ",VLOOKUP(EDATE('Projektkostenkalkulation EP'!$B$8,10)+DS$9,Datenquellen!$F$7:$H$45,3,FALSE))="X"
                                    ),
                          "X",
                          ""
                          ),
               "X"
            )</f>
        <v/>
      </c>
      <c r="DU115" s="227" t="str">
        <f xml:space="preserve"> IF(TEXT((EDATE('Projektkostenkalkulation EP'!$B$8,10)+DT$9),"MM")=TEXT((EDATE('Projektkostenkalkulation EP'!$B$8,10)+(DT$9-1)),"MM"),
             IF(
                        OR(
                                    TEXT((EDATE('Projektkostenkalkulation EP'!$B$8,10)+DT$9),"TTT") = "Sa",
                                    TEXT((EDATE('Projektkostenkalkulation EP'!$B$8,10)+DT$9),"TTT") = "So",
                                    IF(ISNA(VLOOKUP(EDATE('Projektkostenkalkulation EP'!$B$8,10)+DT$9,Datenquellen!$F$7:$H$45,3,FALSE))," ",VLOOKUP(EDATE('Projektkostenkalkulation EP'!$B$8,10)+DT$9,Datenquellen!$F$7:$H$45,3,FALSE))="X"
                                    ),
                          "X",
                          ""
                          ),
               "X"
            )</f>
        <v/>
      </c>
      <c r="DV115" s="227" t="str">
        <f xml:space="preserve"> IF(TEXT((EDATE('Projektkostenkalkulation EP'!$B$8,10)+DU$9),"MM")=TEXT((EDATE('Projektkostenkalkulation EP'!$B$8,10)+(DU$9-1)),"MM"),
             IF(
                        OR(
                                    TEXT((EDATE('Projektkostenkalkulation EP'!$B$8,10)+DU$9),"TTT") = "Sa",
                                    TEXT((EDATE('Projektkostenkalkulation EP'!$B$8,10)+DU$9),"TTT") = "So",
                                    IF(ISNA(VLOOKUP(EDATE('Projektkostenkalkulation EP'!$B$8,10)+DU$9,Datenquellen!$F$7:$H$45,3,FALSE))," ",VLOOKUP(EDATE('Projektkostenkalkulation EP'!$B$8,10)+DU$9,Datenquellen!$F$7:$H$45,3,FALSE))="X"
                                    ),
                          "X",
                          ""
                          ),
               "X"
            )</f>
        <v>X</v>
      </c>
      <c r="DW115" s="227" t="str">
        <f xml:space="preserve"> IF(TEXT((EDATE('Projektkostenkalkulation EP'!$B$8,10)+DV$9),"MM")=TEXT((EDATE('Projektkostenkalkulation EP'!$B$8,10)+(DV$9-1)),"MM"),
             IF(
                        OR(
                                    TEXT((EDATE('Projektkostenkalkulation EP'!$B$8,10)+DV$9),"TTT") = "Sa",
                                    TEXT((EDATE('Projektkostenkalkulation EP'!$B$8,10)+DV$9),"TTT") = "So",
                                    IF(ISNA(VLOOKUP(EDATE('Projektkostenkalkulation EP'!$B$8,10)+DV$9,Datenquellen!$F$7:$H$45,3,FALSE))," ",VLOOKUP(EDATE('Projektkostenkalkulation EP'!$B$8,10)+DV$9,Datenquellen!$F$7:$H$45,3,FALSE))="X"
                                    ),
                          "X",
                          ""
                          ),
               "X"
            )</f>
        <v>X</v>
      </c>
      <c r="DX115" s="227" t="str">
        <f xml:space="preserve"> IF(TEXT((EDATE('Projektkostenkalkulation EP'!$B$8,10)+DW$9),"MM")=TEXT((EDATE('Projektkostenkalkulation EP'!$B$8,10)+(DW$9-1)),"MM"),
             IF(
                        OR(
                                    TEXT((EDATE('Projektkostenkalkulation EP'!$B$8,10)+DW$9),"TTT") = "Sa",
                                    TEXT((EDATE('Projektkostenkalkulation EP'!$B$8,10)+DW$9),"TTT") = "So",
                                    IF(ISNA(VLOOKUP(EDATE('Projektkostenkalkulation EP'!$B$8,10)+DW$9,Datenquellen!$F$7:$H$45,3,FALSE))," ",VLOOKUP(EDATE('Projektkostenkalkulation EP'!$B$8,10)+DW$9,Datenquellen!$F$7:$H$45,3,FALSE))="X"
                                    ),
                          "X",
                          ""
                          ),
               "X"
            )</f>
        <v/>
      </c>
      <c r="DY115" s="227" t="str">
        <f xml:space="preserve"> IF(TEXT((EDATE('Projektkostenkalkulation EP'!$B$8,10)+DX$9),"MM")=TEXT((EDATE('Projektkostenkalkulation EP'!$B$8,10)+(DX$9-1)),"MM"),
             IF(
                        OR(
                                    TEXT((EDATE('Projektkostenkalkulation EP'!$B$8,10)+DX$9),"TTT") = "Sa",
                                    TEXT((EDATE('Projektkostenkalkulation EP'!$B$8,10)+DX$9),"TTT") = "So",
                                    IF(ISNA(VLOOKUP(EDATE('Projektkostenkalkulation EP'!$B$8,10)+DX$9,Datenquellen!$F$7:$H$45,3,FALSE))," ",VLOOKUP(EDATE('Projektkostenkalkulation EP'!$B$8,10)+DX$9,Datenquellen!$F$7:$H$45,3,FALSE))="X"
                                    ),
                          "X",
                          ""
                          ),
               "X"
            )</f>
        <v/>
      </c>
      <c r="DZ115" s="227" t="str">
        <f xml:space="preserve"> IF(TEXT((EDATE('Projektkostenkalkulation EP'!$B$8,10)+DY$9),"MM")=TEXT((EDATE('Projektkostenkalkulation EP'!$B$8,10)+(DY$9-1)),"MM"),
             IF(
                        OR(
                                    TEXT((EDATE('Projektkostenkalkulation EP'!$B$8,10)+DY$9),"TTT") = "Sa",
                                    TEXT((EDATE('Projektkostenkalkulation EP'!$B$8,10)+DY$9),"TTT") = "So",
                                    IF(ISNA(VLOOKUP(EDATE('Projektkostenkalkulation EP'!$B$8,10)+DY$9,Datenquellen!$F$7:$H$45,3,FALSE))," ",VLOOKUP(EDATE('Projektkostenkalkulation EP'!$B$8,10)+DY$9,Datenquellen!$F$7:$H$45,3,FALSE))="X"
                                    ),
                          "X",
                          ""
                          ),
               "X"
            )</f>
        <v/>
      </c>
      <c r="EA115" s="227" t="str">
        <f xml:space="preserve"> IF(TEXT((EDATE('Projektkostenkalkulation EP'!$B$8,10)+DZ$9),"MM")=TEXT((EDATE('Projektkostenkalkulation EP'!$B$8,10)+(DZ$9-1)),"MM"),
             IF(
                        OR(
                                    TEXT((EDATE('Projektkostenkalkulation EP'!$B$8,10)+DZ$9),"TTT") = "Sa",
                                    TEXT((EDATE('Projektkostenkalkulation EP'!$B$8,10)+DZ$9),"TTT") = "So",
                                    IF(ISNA(VLOOKUP(EDATE('Projektkostenkalkulation EP'!$B$8,10)+DZ$9,Datenquellen!$F$7:$H$45,3,FALSE))," ",VLOOKUP(EDATE('Projektkostenkalkulation EP'!$B$8,10)+DZ$9,Datenquellen!$F$7:$H$45,3,FALSE))="X"
                                    ),
                          "X",
                          ""
                          ),
               "X"
            )</f>
        <v/>
      </c>
      <c r="EB115" s="227" t="str">
        <f xml:space="preserve"> IF(TEXT((EDATE('Projektkostenkalkulation EP'!$B$8,10)+EA$9),"MM")=TEXT((EDATE('Projektkostenkalkulation EP'!$B$8,10)+(EA$9-1)),"MM"),
             IF(
                        OR(
                                    TEXT((EDATE('Projektkostenkalkulation EP'!$B$8,10)+EA$9),"TTT") = "Sa",
                                    TEXT((EDATE('Projektkostenkalkulation EP'!$B$8,10)+EA$9),"TTT") = "So",
                                    IF(ISNA(VLOOKUP(EDATE('Projektkostenkalkulation EP'!$B$8,10)+EA$9,Datenquellen!$F$7:$H$45,3,FALSE))," ",VLOOKUP(EDATE('Projektkostenkalkulation EP'!$B$8,10)+EA$9,Datenquellen!$F$7:$H$45,3,FALSE))="X"
                                    ),
                          "X",
                          ""
                          ),
               "X"
            )</f>
        <v/>
      </c>
      <c r="EC115" s="227" t="str">
        <f xml:space="preserve"> IF(TEXT((EDATE('Projektkostenkalkulation EP'!$B$8,10)+EB$9),"MM")=TEXT((EDATE('Projektkostenkalkulation EP'!$B$8,10)+(EB$9-1)),"MM"),
             IF(
                        OR(
                                    TEXT((EDATE('Projektkostenkalkulation EP'!$B$8,10)+EB$9),"TTT") = "Sa",
                                    TEXT((EDATE('Projektkostenkalkulation EP'!$B$8,10)+EB$9),"TTT") = "So",
                                    IF(ISNA(VLOOKUP(EDATE('Projektkostenkalkulation EP'!$B$8,10)+EB$9,Datenquellen!$F$7:$H$45,3,FALSE))," ",VLOOKUP(EDATE('Projektkostenkalkulation EP'!$B$8,10)+EB$9,Datenquellen!$F$7:$H$45,3,FALSE))="X"
                                    ),
                          "X",
                          ""
                          ),
               "X"
            )</f>
        <v>X</v>
      </c>
      <c r="ED115" s="227" t="str">
        <f xml:space="preserve"> IF(TEXT((EDATE('Projektkostenkalkulation EP'!$B$8,10)+EC$9),"MM")=TEXT((EDATE('Projektkostenkalkulation EP'!$B$8,10)+(EC$9-1)),"MM"),
             IF(
                        OR(
                                    TEXT((EDATE('Projektkostenkalkulation EP'!$B$8,10)+EC$9),"TTT") = "Sa",
                                    TEXT((EDATE('Projektkostenkalkulation EP'!$B$8,10)+EC$9),"TTT") = "So",
                                    IF(ISNA(VLOOKUP(EDATE('Projektkostenkalkulation EP'!$B$8,10)+EC$9,Datenquellen!$F$7:$H$45,3,FALSE))," ",VLOOKUP(EDATE('Projektkostenkalkulation EP'!$B$8,10)+EC$9,Datenquellen!$F$7:$H$45,3,FALSE))="X"
                                    ),
                          "X",
                          ""
                          ),
               "X"
            )</f>
        <v>X</v>
      </c>
      <c r="EE115" s="227" t="str">
        <f xml:space="preserve"> IF(TEXT((EDATE('Projektkostenkalkulation EP'!$B$8,10)+ED$9),"MM")=TEXT((EDATE('Projektkostenkalkulation EP'!$B$8,10)+(ED$9-1)),"MM"),
             IF(
                        OR(
                                    TEXT((EDATE('Projektkostenkalkulation EP'!$B$8,10)+ED$9),"TTT") = "Sa",
                                    TEXT((EDATE('Projektkostenkalkulation EP'!$B$8,10)+ED$9),"TTT") = "So",
                                    IF(ISNA(VLOOKUP(EDATE('Projektkostenkalkulation EP'!$B$8,10)+ED$9,Datenquellen!$F$7:$H$45,3,FALSE))," ",VLOOKUP(EDATE('Projektkostenkalkulation EP'!$B$8,10)+ED$9,Datenquellen!$F$7:$H$45,3,FALSE))="X"
                                    ),
                          "X",
                          ""
                          ),
               "X"
            )</f>
        <v/>
      </c>
      <c r="EF115" s="227" t="str">
        <f xml:space="preserve"> IF(TEXT((EDATE('Projektkostenkalkulation EP'!$B$8,10)+EE$9),"MM")=TEXT((EDATE('Projektkostenkalkulation EP'!$B$8,10)+(EE$9-1)),"MM"),
             IF(
                        OR(
                                    TEXT((EDATE('Projektkostenkalkulation EP'!$B$8,10)+EE$9),"TTT") = "Sa",
                                    TEXT((EDATE('Projektkostenkalkulation EP'!$B$8,10)+EE$9),"TTT") = "So",
                                    IF(ISNA(VLOOKUP(EDATE('Projektkostenkalkulation EP'!$B$8,10)+EE$9,Datenquellen!$F$7:$H$45,3,FALSE))," ",VLOOKUP(EDATE('Projektkostenkalkulation EP'!$B$8,10)+EE$9,Datenquellen!$F$7:$H$45,3,FALSE))="X"
                                    ),
                          "X",
                          ""
                          ),
               "X"
            )</f>
        <v/>
      </c>
      <c r="EG115" s="227" t="str">
        <f xml:space="preserve"> IF(TEXT((EDATE('Projektkostenkalkulation EP'!$B$8,10)+EF$9),"MM")=TEXT((EDATE('Projektkostenkalkulation EP'!$B$8,10)+(EF$9-1)),"MM"),
             IF(
                        OR(
                                    TEXT((EDATE('Projektkostenkalkulation EP'!$B$8,10)+EF$9),"TTT") = "Sa",
                                    TEXT((EDATE('Projektkostenkalkulation EP'!$B$8,10)+EF$9),"TTT") = "So",
                                    IF(ISNA(VLOOKUP(EDATE('Projektkostenkalkulation EP'!$B$8,10)+EF$9,Datenquellen!$F$7:$H$45,3,FALSE))," ",VLOOKUP(EDATE('Projektkostenkalkulation EP'!$B$8,10)+EF$9,Datenquellen!$F$7:$H$45,3,FALSE))="X"
                                    ),
                          "X",
                          ""
                          ),
               "X"
            )</f>
        <v/>
      </c>
      <c r="EH115" s="227" t="str">
        <f xml:space="preserve"> IF(TEXT((EDATE('Projektkostenkalkulation EP'!$B$8,10)+EG$9),"MM")=TEXT((EDATE('Projektkostenkalkulation EP'!$B$8,10)+(EG$9-1)),"MM"),
             IF(
                        OR(
                                    TEXT((EDATE('Projektkostenkalkulation EP'!$B$8,10)+EG$9),"TTT") = "Sa",
                                    TEXT((EDATE('Projektkostenkalkulation EP'!$B$8,10)+EG$9),"TTT") = "So",
                                    IF(ISNA(VLOOKUP(EDATE('Projektkostenkalkulation EP'!$B$8,10)+EG$9,Datenquellen!$F$7:$H$45,3,FALSE))," ",VLOOKUP(EDATE('Projektkostenkalkulation EP'!$B$8,10)+EG$9,Datenquellen!$F$7:$H$45,3,FALSE))="X"
                                    ),
                          "X",
                          ""
                          ),
               "X"
            )</f>
        <v/>
      </c>
      <c r="EI115" s="227" t="str">
        <f xml:space="preserve"> IF(TEXT((EDATE('Projektkostenkalkulation EP'!$B$8,10)+EH$9),"MM")=TEXT((EDATE('Projektkostenkalkulation EP'!$B$8,10)+(EH$9-1)),"MM"),
             IF(
                        OR(
                                    TEXT((EDATE('Projektkostenkalkulation EP'!$B$8,10)+EH$9),"TTT") = "Sa",
                                    TEXT((EDATE('Projektkostenkalkulation EP'!$B$8,10)+EH$9),"TTT") = "So",
                                    IF(ISNA(VLOOKUP(EDATE('Projektkostenkalkulation EP'!$B$8,10)+EH$9,Datenquellen!$F$7:$H$45,3,FALSE))," ",VLOOKUP(EDATE('Projektkostenkalkulation EP'!$B$8,10)+EH$9,Datenquellen!$F$7:$H$45,3,FALSE))="X"
                                    ),
                          "X",
                          ""
                          ),
               "X"
            )</f>
        <v/>
      </c>
      <c r="EJ115" s="227" t="str">
        <f xml:space="preserve"> IF(TEXT((EDATE('Projektkostenkalkulation EP'!$B$8,10)+EI$9),"MM")=TEXT((EDATE('Projektkostenkalkulation EP'!$B$8,10)+(EI$9-1)),"MM"),
             IF(
                        OR(
                                    TEXT((EDATE('Projektkostenkalkulation EP'!$B$8,10)+EI$9),"TTT") = "Sa",
                                    TEXT((EDATE('Projektkostenkalkulation EP'!$B$8,10)+EI$9),"TTT") = "So",
                                    IF(ISNA(VLOOKUP(EDATE('Projektkostenkalkulation EP'!$B$8,10)+EI$9,Datenquellen!$F$7:$H$45,3,FALSE))," ",VLOOKUP(EDATE('Projektkostenkalkulation EP'!$B$8,10)+EI$9,Datenquellen!$F$7:$H$45,3,FALSE))="X"
                                    ),
                          "X",
                          ""
                          ),
               "X"
            )</f>
        <v>X</v>
      </c>
      <c r="EK115" s="228" t="str">
        <f xml:space="preserve"> IF(TEXT((EDATE('Projektkostenkalkulation EP'!$B$8,10)+EJ$9),"MM")=TEXT((EDATE('Projektkostenkalkulation EP'!$B$8,10)+(EJ$9-1)),"MM"),
             IF(
                        OR(
                                    TEXT((EDATE('Projektkostenkalkulation EP'!$B$8,10)+EJ$9),"TTT") = "Sa",
                                    TEXT((EDATE('Projektkostenkalkulation EP'!$B$8,10)+EJ$9),"TTT") = "So",
                                    IF(ISNA(VLOOKUP(EDATE('Projektkostenkalkulation EP'!$B$8,10)+EJ$9,Datenquellen!$F$7:$H$45,3,FALSE))," ",VLOOKUP(EDATE('Projektkostenkalkulation EP'!$B$8,10)+EJ$9,Datenquellen!$F$7:$H$45,3,FALSE))="X"
                                    ),
                          "X",
                          ""
                          ),
               "X"
            )</f>
        <v>X</v>
      </c>
      <c r="EL115" s="229"/>
      <c r="EM115" s="230"/>
      <c r="EN115" s="495"/>
      <c r="EO115" s="472" t="str">
        <f>TEXT(EDATE('Projektkostenkalkulation EP'!$B$8,10),"MMMM")</f>
        <v>November</v>
      </c>
      <c r="EP115" s="226"/>
      <c r="EQ115" s="227" t="str">
        <f>IF(
            OR(
                     TEXT(EDATE('Projektkostenkalkulation EP'!$B$8,10),"TTT") = "Sa",
                     TEXT(EDATE('Projektkostenkalkulation EP'!$B$8,10),"TTT") = "So",
                     IF(ISNA(VLOOKUP(EDATE('Projektkostenkalkulation EP'!$B$8,10),Datenquellen!$F$7:$H$45,3,FALSE))," ",VLOOKUP(EDATE('Projektkostenkalkulation EP'!$B$8,10),Datenquellen!$F$7:$H$45,3,FALSE))="X"
                            ),
                    "X",
                    ""
            )</f>
        <v>X</v>
      </c>
      <c r="ER115" s="227" t="str">
        <f xml:space="preserve"> IF(TEXT((EDATE('Projektkostenkalkulation EP'!$B$8,10)+EQ$9),"MM")=TEXT((EDATE('Projektkostenkalkulation EP'!$B$8,10)+(EQ$9-1)),"MM"),
             IF(
                        OR(
                                    TEXT((EDATE('Projektkostenkalkulation EP'!$B$8,10)+EQ$9),"TTT") = "Sa",
                                    TEXT((EDATE('Projektkostenkalkulation EP'!$B$8,10)+EQ$9),"TTT") = "So",
                                    IF(ISNA(VLOOKUP(EDATE('Projektkostenkalkulation EP'!$B$8,10)+EQ$9,Datenquellen!$F$7:$H$45,3,FALSE))," ",VLOOKUP(EDATE('Projektkostenkalkulation EP'!$B$8,10)+EQ$9,Datenquellen!$F$7:$H$45,3,FALSE))="X"
                                    ),
                          "X",
                          ""
                          ),
               "X"
            )</f>
        <v>X</v>
      </c>
      <c r="ES115" s="227" t="str">
        <f xml:space="preserve"> IF(TEXT((EDATE('Projektkostenkalkulation EP'!$B$8,10)+ER$9),"MM")=TEXT((EDATE('Projektkostenkalkulation EP'!$B$8,10)+(ER$9-1)),"MM"),
             IF(
                        OR(
                                    TEXT((EDATE('Projektkostenkalkulation EP'!$B$8,10)+ER$9),"TTT") = "Sa",
                                    TEXT((EDATE('Projektkostenkalkulation EP'!$B$8,10)+ER$9),"TTT") = "So",
                                    IF(ISNA(VLOOKUP(EDATE('Projektkostenkalkulation EP'!$B$8,10)+ER$9,Datenquellen!$F$7:$H$45,3,FALSE))," ",VLOOKUP(EDATE('Projektkostenkalkulation EP'!$B$8,10)+ER$9,Datenquellen!$F$7:$H$45,3,FALSE))="X"
                                    ),
                          "X",
                          ""
                          ),
               "X"
            )</f>
        <v>X</v>
      </c>
      <c r="ET115" s="227" t="str">
        <f xml:space="preserve"> IF(TEXT((EDATE('Projektkostenkalkulation EP'!$B$8,10)+ES$9),"MM")=TEXT((EDATE('Projektkostenkalkulation EP'!$B$8,10)+(ES$9-1)),"MM"),
             IF(
                        OR(
                                    TEXT((EDATE('Projektkostenkalkulation EP'!$B$8,10)+ES$9),"TTT") = "Sa",
                                    TEXT((EDATE('Projektkostenkalkulation EP'!$B$8,10)+ES$9),"TTT") = "So",
                                    IF(ISNA(VLOOKUP(EDATE('Projektkostenkalkulation EP'!$B$8,10)+ES$9,Datenquellen!$F$7:$H$45,3,FALSE))," ",VLOOKUP(EDATE('Projektkostenkalkulation EP'!$B$8,10)+ES$9,Datenquellen!$F$7:$H$45,3,FALSE))="X"
                                    ),
                          "X",
                          ""
                          ),
               "X"
            )</f>
        <v/>
      </c>
      <c r="EU115" s="227" t="str">
        <f xml:space="preserve"> IF(TEXT((EDATE('Projektkostenkalkulation EP'!$B$8,10)+ET$9),"MM")=TEXT((EDATE('Projektkostenkalkulation EP'!$B$8,10)+(ET$9-1)),"MM"),
             IF(
                        OR(
                                    TEXT((EDATE('Projektkostenkalkulation EP'!$B$8,10)+ET$9),"TTT") = "Sa",
                                    TEXT((EDATE('Projektkostenkalkulation EP'!$B$8,10)+ET$9),"TTT") = "So",
                                    IF(ISNA(VLOOKUP(EDATE('Projektkostenkalkulation EP'!$B$8,10)+ET$9,Datenquellen!$F$7:$H$45,3,FALSE))," ",VLOOKUP(EDATE('Projektkostenkalkulation EP'!$B$8,10)+ET$9,Datenquellen!$F$7:$H$45,3,FALSE))="X"
                                    ),
                          "X",
                          ""
                          ),
               "X"
            )</f>
        <v/>
      </c>
      <c r="EV115" s="227" t="str">
        <f xml:space="preserve"> IF(TEXT((EDATE('Projektkostenkalkulation EP'!$B$8,10)+EU$9),"MM")=TEXT((EDATE('Projektkostenkalkulation EP'!$B$8,10)+(EU$9-1)),"MM"),
             IF(
                        OR(
                                    TEXT((EDATE('Projektkostenkalkulation EP'!$B$8,10)+EU$9),"TTT") = "Sa",
                                    TEXT((EDATE('Projektkostenkalkulation EP'!$B$8,10)+EU$9),"TTT") = "So",
                                    IF(ISNA(VLOOKUP(EDATE('Projektkostenkalkulation EP'!$B$8,10)+EU$9,Datenquellen!$F$7:$H$45,3,FALSE))," ",VLOOKUP(EDATE('Projektkostenkalkulation EP'!$B$8,10)+EU$9,Datenquellen!$F$7:$H$45,3,FALSE))="X"
                                    ),
                          "X",
                          ""
                          ),
               "X"
            )</f>
        <v/>
      </c>
      <c r="EW115" s="227" t="str">
        <f xml:space="preserve"> IF(TEXT((EDATE('Projektkostenkalkulation EP'!$B$8,10)+EV$9),"MM")=TEXT((EDATE('Projektkostenkalkulation EP'!$B$8,10)+(EV$9-1)),"MM"),
             IF(
                        OR(
                                    TEXT((EDATE('Projektkostenkalkulation EP'!$B$8,10)+EV$9),"TTT") = "Sa",
                                    TEXT((EDATE('Projektkostenkalkulation EP'!$B$8,10)+EV$9),"TTT") = "So",
                                    IF(ISNA(VLOOKUP(EDATE('Projektkostenkalkulation EP'!$B$8,10)+EV$9,Datenquellen!$F$7:$H$45,3,FALSE))," ",VLOOKUP(EDATE('Projektkostenkalkulation EP'!$B$8,10)+EV$9,Datenquellen!$F$7:$H$45,3,FALSE))="X"
                                    ),
                          "X",
                          ""
                          ),
               "X"
            )</f>
        <v/>
      </c>
      <c r="EX115" s="227" t="str">
        <f xml:space="preserve"> IF(TEXT((EDATE('Projektkostenkalkulation EP'!$B$8,10)+EW$9),"MM")=TEXT((EDATE('Projektkostenkalkulation EP'!$B$8,10)+(EW$9-1)),"MM"),
             IF(
                        OR(
                                    TEXT((EDATE('Projektkostenkalkulation EP'!$B$8,10)+EW$9),"TTT") = "Sa",
                                    TEXT((EDATE('Projektkostenkalkulation EP'!$B$8,10)+EW$9),"TTT") = "So",
                                    IF(ISNA(VLOOKUP(EDATE('Projektkostenkalkulation EP'!$B$8,10)+EW$9,Datenquellen!$F$7:$H$45,3,FALSE))," ",VLOOKUP(EDATE('Projektkostenkalkulation EP'!$B$8,10)+EW$9,Datenquellen!$F$7:$H$45,3,FALSE))="X"
                                    ),
                          "X",
                          ""
                          ),
               "X"
            )</f>
        <v/>
      </c>
      <c r="EY115" s="227" t="str">
        <f xml:space="preserve"> IF(TEXT((EDATE('Projektkostenkalkulation EP'!$B$8,10)+EX$9),"MM")=TEXT((EDATE('Projektkostenkalkulation EP'!$B$8,10)+(EX$9-1)),"MM"),
             IF(
                        OR(
                                    TEXT((EDATE('Projektkostenkalkulation EP'!$B$8,10)+EX$9),"TTT") = "Sa",
                                    TEXT((EDATE('Projektkostenkalkulation EP'!$B$8,10)+EX$9),"TTT") = "So",
                                    IF(ISNA(VLOOKUP(EDATE('Projektkostenkalkulation EP'!$B$8,10)+EX$9,Datenquellen!$F$7:$H$45,3,FALSE))," ",VLOOKUP(EDATE('Projektkostenkalkulation EP'!$B$8,10)+EX$9,Datenquellen!$F$7:$H$45,3,FALSE))="X"
                                    ),
                          "X",
                          ""
                          ),
               "X"
            )</f>
        <v>X</v>
      </c>
      <c r="EZ115" s="227" t="str">
        <f xml:space="preserve"> IF(TEXT((EDATE('Projektkostenkalkulation EP'!$B$8,10)+EY$9),"MM")=TEXT((EDATE('Projektkostenkalkulation EP'!$B$8,10)+(EY$9-1)),"MM"),
             IF(
                        OR(
                                    TEXT((EDATE('Projektkostenkalkulation EP'!$B$8,10)+EY$9),"TTT") = "Sa",
                                    TEXT((EDATE('Projektkostenkalkulation EP'!$B$8,10)+EY$9),"TTT") = "So",
                                    IF(ISNA(VLOOKUP(EDATE('Projektkostenkalkulation EP'!$B$8,10)+EY$9,Datenquellen!$F$7:$H$45,3,FALSE))," ",VLOOKUP(EDATE('Projektkostenkalkulation EP'!$B$8,10)+EY$9,Datenquellen!$F$7:$H$45,3,FALSE))="X"
                                    ),
                          "X",
                          ""
                          ),
               "X"
            )</f>
        <v>X</v>
      </c>
      <c r="FA115" s="227" t="str">
        <f xml:space="preserve"> IF(TEXT((EDATE('Projektkostenkalkulation EP'!$B$8,10)+EZ$9),"MM")=TEXT((EDATE('Projektkostenkalkulation EP'!$B$8,10)+(EZ$9-1)),"MM"),
             IF(
                        OR(
                                    TEXT((EDATE('Projektkostenkalkulation EP'!$B$8,10)+EZ$9),"TTT") = "Sa",
                                    TEXT((EDATE('Projektkostenkalkulation EP'!$B$8,10)+EZ$9),"TTT") = "So",
                                    IF(ISNA(VLOOKUP(EDATE('Projektkostenkalkulation EP'!$B$8,10)+EZ$9,Datenquellen!$F$7:$H$45,3,FALSE))," ",VLOOKUP(EDATE('Projektkostenkalkulation EP'!$B$8,10)+EZ$9,Datenquellen!$F$7:$H$45,3,FALSE))="X"
                                    ),
                          "X",
                          ""
                          ),
               "X"
            )</f>
        <v/>
      </c>
      <c r="FB115" s="227" t="str">
        <f xml:space="preserve"> IF(TEXT((EDATE('Projektkostenkalkulation EP'!$B$8,10)+FA$9),"MM")=TEXT((EDATE('Projektkostenkalkulation EP'!$B$8,10)+(FA$9-1)),"MM"),
             IF(
                        OR(
                                    TEXT((EDATE('Projektkostenkalkulation EP'!$B$8,10)+FA$9),"TTT") = "Sa",
                                    TEXT((EDATE('Projektkostenkalkulation EP'!$B$8,10)+FA$9),"TTT") = "So",
                                    IF(ISNA(VLOOKUP(EDATE('Projektkostenkalkulation EP'!$B$8,10)+FA$9,Datenquellen!$F$7:$H$45,3,FALSE))," ",VLOOKUP(EDATE('Projektkostenkalkulation EP'!$B$8,10)+FA$9,Datenquellen!$F$7:$H$45,3,FALSE))="X"
                                    ),
                          "X",
                          ""
                          ),
               "X"
            )</f>
        <v/>
      </c>
      <c r="FC115" s="227" t="str">
        <f xml:space="preserve"> IF(TEXT((EDATE('Projektkostenkalkulation EP'!$B$8,10)+FB$9),"MM")=TEXT((EDATE('Projektkostenkalkulation EP'!$B$8,10)+(FB$9-1)),"MM"),
             IF(
                        OR(
                                    TEXT((EDATE('Projektkostenkalkulation EP'!$B$8,10)+FB$9),"TTT") = "Sa",
                                    TEXT((EDATE('Projektkostenkalkulation EP'!$B$8,10)+FB$9),"TTT") = "So",
                                    IF(ISNA(VLOOKUP(EDATE('Projektkostenkalkulation EP'!$B$8,10)+FB$9,Datenquellen!$F$7:$H$45,3,FALSE))," ",VLOOKUP(EDATE('Projektkostenkalkulation EP'!$B$8,10)+FB$9,Datenquellen!$F$7:$H$45,3,FALSE))="X"
                                    ),
                          "X",
                          ""
                          ),
               "X"
            )</f>
        <v/>
      </c>
      <c r="FD115" s="227" t="str">
        <f xml:space="preserve"> IF(TEXT((EDATE('Projektkostenkalkulation EP'!$B$8,10)+FC$9),"MM")=TEXT((EDATE('Projektkostenkalkulation EP'!$B$8,10)+(FC$9-1)),"MM"),
             IF(
                        OR(
                                    TEXT((EDATE('Projektkostenkalkulation EP'!$B$8,10)+FC$9),"TTT") = "Sa",
                                    TEXT((EDATE('Projektkostenkalkulation EP'!$B$8,10)+FC$9),"TTT") = "So",
                                    IF(ISNA(VLOOKUP(EDATE('Projektkostenkalkulation EP'!$B$8,10)+FC$9,Datenquellen!$F$7:$H$45,3,FALSE))," ",VLOOKUP(EDATE('Projektkostenkalkulation EP'!$B$8,10)+FC$9,Datenquellen!$F$7:$H$45,3,FALSE))="X"
                                    ),
                          "X",
                          ""
                          ),
               "X"
            )</f>
        <v/>
      </c>
      <c r="FE115" s="227" t="str">
        <f xml:space="preserve"> IF(TEXT((EDATE('Projektkostenkalkulation EP'!$B$8,10)+FD$9),"MM")=TEXT((EDATE('Projektkostenkalkulation EP'!$B$8,10)+(FD$9-1)),"MM"),
             IF(
                        OR(
                                    TEXT((EDATE('Projektkostenkalkulation EP'!$B$8,10)+FD$9),"TTT") = "Sa",
                                    TEXT((EDATE('Projektkostenkalkulation EP'!$B$8,10)+FD$9),"TTT") = "So",
                                    IF(ISNA(VLOOKUP(EDATE('Projektkostenkalkulation EP'!$B$8,10)+FD$9,Datenquellen!$F$7:$H$45,3,FALSE))," ",VLOOKUP(EDATE('Projektkostenkalkulation EP'!$B$8,10)+FD$9,Datenquellen!$F$7:$H$45,3,FALSE))="X"
                                    ),
                          "X",
                          ""
                          ),
               "X"
            )</f>
        <v/>
      </c>
      <c r="FF115" s="227" t="str">
        <f xml:space="preserve"> IF(TEXT((EDATE('Projektkostenkalkulation EP'!$B$8,10)+FE$9),"MM")=TEXT((EDATE('Projektkostenkalkulation EP'!$B$8,10)+(FE$9-1)),"MM"),
             IF(
                        OR(
                                    TEXT((EDATE('Projektkostenkalkulation EP'!$B$8,10)+FE$9),"TTT") = "Sa",
                                    TEXT((EDATE('Projektkostenkalkulation EP'!$B$8,10)+FE$9),"TTT") = "So",
                                    IF(ISNA(VLOOKUP(EDATE('Projektkostenkalkulation EP'!$B$8,10)+FE$9,Datenquellen!$F$7:$H$45,3,FALSE))," ",VLOOKUP(EDATE('Projektkostenkalkulation EP'!$B$8,10)+FE$9,Datenquellen!$F$7:$H$45,3,FALSE))="X"
                                    ),
                          "X",
                          ""
                          ),
               "X"
            )</f>
        <v>X</v>
      </c>
      <c r="FG115" s="227" t="str">
        <f xml:space="preserve"> IF(TEXT((EDATE('Projektkostenkalkulation EP'!$B$8,10)+FF$9),"MM")=TEXT((EDATE('Projektkostenkalkulation EP'!$B$8,10)+(FF$9-1)),"MM"),
             IF(
                        OR(
                                    TEXT((EDATE('Projektkostenkalkulation EP'!$B$8,10)+FF$9),"TTT") = "Sa",
                                    TEXT((EDATE('Projektkostenkalkulation EP'!$B$8,10)+FF$9),"TTT") = "So",
                                    IF(ISNA(VLOOKUP(EDATE('Projektkostenkalkulation EP'!$B$8,10)+FF$9,Datenquellen!$F$7:$H$45,3,FALSE))," ",VLOOKUP(EDATE('Projektkostenkalkulation EP'!$B$8,10)+FF$9,Datenquellen!$F$7:$H$45,3,FALSE))="X"
                                    ),
                          "X",
                          ""
                          ),
               "X"
            )</f>
        <v>X</v>
      </c>
      <c r="FH115" s="227" t="str">
        <f xml:space="preserve"> IF(TEXT((EDATE('Projektkostenkalkulation EP'!$B$8,10)+FG$9),"MM")=TEXT((EDATE('Projektkostenkalkulation EP'!$B$8,10)+(FG$9-1)),"MM"),
             IF(
                        OR(
                                    TEXT((EDATE('Projektkostenkalkulation EP'!$B$8,10)+FG$9),"TTT") = "Sa",
                                    TEXT((EDATE('Projektkostenkalkulation EP'!$B$8,10)+FG$9),"TTT") = "So",
                                    IF(ISNA(VLOOKUP(EDATE('Projektkostenkalkulation EP'!$B$8,10)+FG$9,Datenquellen!$F$7:$H$45,3,FALSE))," ",VLOOKUP(EDATE('Projektkostenkalkulation EP'!$B$8,10)+FG$9,Datenquellen!$F$7:$H$45,3,FALSE))="X"
                                    ),
                          "X",
                          ""
                          ),
               "X"
            )</f>
        <v/>
      </c>
      <c r="FI115" s="227" t="str">
        <f xml:space="preserve"> IF(TEXT((EDATE('Projektkostenkalkulation EP'!$B$8,10)+FH$9),"MM")=TEXT((EDATE('Projektkostenkalkulation EP'!$B$8,10)+(FH$9-1)),"MM"),
             IF(
                        OR(
                                    TEXT((EDATE('Projektkostenkalkulation EP'!$B$8,10)+FH$9),"TTT") = "Sa",
                                    TEXT((EDATE('Projektkostenkalkulation EP'!$B$8,10)+FH$9),"TTT") = "So",
                                    IF(ISNA(VLOOKUP(EDATE('Projektkostenkalkulation EP'!$B$8,10)+FH$9,Datenquellen!$F$7:$H$45,3,FALSE))," ",VLOOKUP(EDATE('Projektkostenkalkulation EP'!$B$8,10)+FH$9,Datenquellen!$F$7:$H$45,3,FALSE))="X"
                                    ),
                          "X",
                          ""
                          ),
               "X"
            )</f>
        <v/>
      </c>
      <c r="FJ115" s="227" t="str">
        <f xml:space="preserve"> IF(TEXT((EDATE('Projektkostenkalkulation EP'!$B$8,10)+FI$9),"MM")=TEXT((EDATE('Projektkostenkalkulation EP'!$B$8,10)+(FI$9-1)),"MM"),
             IF(
                        OR(
                                    TEXT((EDATE('Projektkostenkalkulation EP'!$B$8,10)+FI$9),"TTT") = "Sa",
                                    TEXT((EDATE('Projektkostenkalkulation EP'!$B$8,10)+FI$9),"TTT") = "So",
                                    IF(ISNA(VLOOKUP(EDATE('Projektkostenkalkulation EP'!$B$8,10)+FI$9,Datenquellen!$F$7:$H$45,3,FALSE))," ",VLOOKUP(EDATE('Projektkostenkalkulation EP'!$B$8,10)+FI$9,Datenquellen!$F$7:$H$45,3,FALSE))="X"
                                    ),
                          "X",
                          ""
                          ),
               "X"
            )</f>
        <v/>
      </c>
      <c r="FK115" s="227" t="str">
        <f xml:space="preserve"> IF(TEXT((EDATE('Projektkostenkalkulation EP'!$B$8,10)+FJ$9),"MM")=TEXT((EDATE('Projektkostenkalkulation EP'!$B$8,10)+(FJ$9-1)),"MM"),
             IF(
                        OR(
                                    TEXT((EDATE('Projektkostenkalkulation EP'!$B$8,10)+FJ$9),"TTT") = "Sa",
                                    TEXT((EDATE('Projektkostenkalkulation EP'!$B$8,10)+FJ$9),"TTT") = "So",
                                    IF(ISNA(VLOOKUP(EDATE('Projektkostenkalkulation EP'!$B$8,10)+FJ$9,Datenquellen!$F$7:$H$45,3,FALSE))," ",VLOOKUP(EDATE('Projektkostenkalkulation EP'!$B$8,10)+FJ$9,Datenquellen!$F$7:$H$45,3,FALSE))="X"
                                    ),
                          "X",
                          ""
                          ),
               "X"
            )</f>
        <v/>
      </c>
      <c r="FL115" s="227" t="str">
        <f xml:space="preserve"> IF(TEXT((EDATE('Projektkostenkalkulation EP'!$B$8,10)+FK$9),"MM")=TEXT((EDATE('Projektkostenkalkulation EP'!$B$8,10)+(FK$9-1)),"MM"),
             IF(
                        OR(
                                    TEXT((EDATE('Projektkostenkalkulation EP'!$B$8,10)+FK$9),"TTT") = "Sa",
                                    TEXT((EDATE('Projektkostenkalkulation EP'!$B$8,10)+FK$9),"TTT") = "So",
                                    IF(ISNA(VLOOKUP(EDATE('Projektkostenkalkulation EP'!$B$8,10)+FK$9,Datenquellen!$F$7:$H$45,3,FALSE))," ",VLOOKUP(EDATE('Projektkostenkalkulation EP'!$B$8,10)+FK$9,Datenquellen!$F$7:$H$45,3,FALSE))="X"
                                    ),
                          "X",
                          ""
                          ),
               "X"
            )</f>
        <v/>
      </c>
      <c r="FM115" s="227" t="str">
        <f xml:space="preserve"> IF(TEXT((EDATE('Projektkostenkalkulation EP'!$B$8,10)+FL$9),"MM")=TEXT((EDATE('Projektkostenkalkulation EP'!$B$8,10)+(FL$9-1)),"MM"),
             IF(
                        OR(
                                    TEXT((EDATE('Projektkostenkalkulation EP'!$B$8,10)+FL$9),"TTT") = "Sa",
                                    TEXT((EDATE('Projektkostenkalkulation EP'!$B$8,10)+FL$9),"TTT") = "So",
                                    IF(ISNA(VLOOKUP(EDATE('Projektkostenkalkulation EP'!$B$8,10)+FL$9,Datenquellen!$F$7:$H$45,3,FALSE))," ",VLOOKUP(EDATE('Projektkostenkalkulation EP'!$B$8,10)+FL$9,Datenquellen!$F$7:$H$45,3,FALSE))="X"
                                    ),
                          "X",
                          ""
                          ),
               "X"
            )</f>
        <v>X</v>
      </c>
      <c r="FN115" s="227" t="str">
        <f xml:space="preserve"> IF(TEXT((EDATE('Projektkostenkalkulation EP'!$B$8,10)+FM$9),"MM")=TEXT((EDATE('Projektkostenkalkulation EP'!$B$8,10)+(FM$9-1)),"MM"),
             IF(
                        OR(
                                    TEXT((EDATE('Projektkostenkalkulation EP'!$B$8,10)+FM$9),"TTT") = "Sa",
                                    TEXT((EDATE('Projektkostenkalkulation EP'!$B$8,10)+FM$9),"TTT") = "So",
                                    IF(ISNA(VLOOKUP(EDATE('Projektkostenkalkulation EP'!$B$8,10)+FM$9,Datenquellen!$F$7:$H$45,3,FALSE))," ",VLOOKUP(EDATE('Projektkostenkalkulation EP'!$B$8,10)+FM$9,Datenquellen!$F$7:$H$45,3,FALSE))="X"
                                    ),
                          "X",
                          ""
                          ),
               "X"
            )</f>
        <v>X</v>
      </c>
      <c r="FO115" s="227" t="str">
        <f xml:space="preserve"> IF(TEXT((EDATE('Projektkostenkalkulation EP'!$B$8,10)+FN$9),"MM")=TEXT((EDATE('Projektkostenkalkulation EP'!$B$8,10)+(FN$9-1)),"MM"),
             IF(
                        OR(
                                    TEXT((EDATE('Projektkostenkalkulation EP'!$B$8,10)+FN$9),"TTT") = "Sa",
                                    TEXT((EDATE('Projektkostenkalkulation EP'!$B$8,10)+FN$9),"TTT") = "So",
                                    IF(ISNA(VLOOKUP(EDATE('Projektkostenkalkulation EP'!$B$8,10)+FN$9,Datenquellen!$F$7:$H$45,3,FALSE))," ",VLOOKUP(EDATE('Projektkostenkalkulation EP'!$B$8,10)+FN$9,Datenquellen!$F$7:$H$45,3,FALSE))="X"
                                    ),
                          "X",
                          ""
                          ),
               "X"
            )</f>
        <v/>
      </c>
      <c r="FP115" s="227" t="str">
        <f xml:space="preserve"> IF(TEXT((EDATE('Projektkostenkalkulation EP'!$B$8,10)+FO$9),"MM")=TEXT((EDATE('Projektkostenkalkulation EP'!$B$8,10)+(FO$9-1)),"MM"),
             IF(
                        OR(
                                    TEXT((EDATE('Projektkostenkalkulation EP'!$B$8,10)+FO$9),"TTT") = "Sa",
                                    TEXT((EDATE('Projektkostenkalkulation EP'!$B$8,10)+FO$9),"TTT") = "So",
                                    IF(ISNA(VLOOKUP(EDATE('Projektkostenkalkulation EP'!$B$8,10)+FO$9,Datenquellen!$F$7:$H$45,3,FALSE))," ",VLOOKUP(EDATE('Projektkostenkalkulation EP'!$B$8,10)+FO$9,Datenquellen!$F$7:$H$45,3,FALSE))="X"
                                    ),
                          "X",
                          ""
                          ),
               "X"
            )</f>
        <v/>
      </c>
      <c r="FQ115" s="227" t="str">
        <f xml:space="preserve"> IF(TEXT((EDATE('Projektkostenkalkulation EP'!$B$8,10)+FP$9),"MM")=TEXT((EDATE('Projektkostenkalkulation EP'!$B$8,10)+(FP$9-1)),"MM"),
             IF(
                        OR(
                                    TEXT((EDATE('Projektkostenkalkulation EP'!$B$8,10)+FP$9),"TTT") = "Sa",
                                    TEXT((EDATE('Projektkostenkalkulation EP'!$B$8,10)+FP$9),"TTT") = "So",
                                    IF(ISNA(VLOOKUP(EDATE('Projektkostenkalkulation EP'!$B$8,10)+FP$9,Datenquellen!$F$7:$H$45,3,FALSE))," ",VLOOKUP(EDATE('Projektkostenkalkulation EP'!$B$8,10)+FP$9,Datenquellen!$F$7:$H$45,3,FALSE))="X"
                                    ),
                          "X",
                          ""
                          ),
               "X"
            )</f>
        <v/>
      </c>
      <c r="FR115" s="227" t="str">
        <f xml:space="preserve"> IF(TEXT((EDATE('Projektkostenkalkulation EP'!$B$8,10)+FQ$9),"MM")=TEXT((EDATE('Projektkostenkalkulation EP'!$B$8,10)+(FQ$9-1)),"MM"),
             IF(
                        OR(
                                    TEXT((EDATE('Projektkostenkalkulation EP'!$B$8,10)+FQ$9),"TTT") = "Sa",
                                    TEXT((EDATE('Projektkostenkalkulation EP'!$B$8,10)+FQ$9),"TTT") = "So",
                                    IF(ISNA(VLOOKUP(EDATE('Projektkostenkalkulation EP'!$B$8,10)+FQ$9,Datenquellen!$F$7:$H$45,3,FALSE))," ",VLOOKUP(EDATE('Projektkostenkalkulation EP'!$B$8,10)+FQ$9,Datenquellen!$F$7:$H$45,3,FALSE))="X"
                                    ),
                          "X",
                          ""
                          ),
               "X"
            )</f>
        <v/>
      </c>
      <c r="FS115" s="227" t="str">
        <f xml:space="preserve"> IF(TEXT((EDATE('Projektkostenkalkulation EP'!$B$8,10)+FR$9),"MM")=TEXT((EDATE('Projektkostenkalkulation EP'!$B$8,10)+(FR$9-1)),"MM"),
             IF(
                        OR(
                                    TEXT((EDATE('Projektkostenkalkulation EP'!$B$8,10)+FR$9),"TTT") = "Sa",
                                    TEXT((EDATE('Projektkostenkalkulation EP'!$B$8,10)+FR$9),"TTT") = "So",
                                    IF(ISNA(VLOOKUP(EDATE('Projektkostenkalkulation EP'!$B$8,10)+FR$9,Datenquellen!$F$7:$H$45,3,FALSE))," ",VLOOKUP(EDATE('Projektkostenkalkulation EP'!$B$8,10)+FR$9,Datenquellen!$F$7:$H$45,3,FALSE))="X"
                                    ),
                          "X",
                          ""
                          ),
               "X"
            )</f>
        <v/>
      </c>
      <c r="FT115" s="227" t="str">
        <f xml:space="preserve"> IF(TEXT((EDATE('Projektkostenkalkulation EP'!$B$8,10)+FS$9),"MM")=TEXT((EDATE('Projektkostenkalkulation EP'!$B$8,10)+(FS$9-1)),"MM"),
             IF(
                        OR(
                                    TEXT((EDATE('Projektkostenkalkulation EP'!$B$8,10)+FS$9),"TTT") = "Sa",
                                    TEXT((EDATE('Projektkostenkalkulation EP'!$B$8,10)+FS$9),"TTT") = "So",
                                    IF(ISNA(VLOOKUP(EDATE('Projektkostenkalkulation EP'!$B$8,10)+FS$9,Datenquellen!$F$7:$H$45,3,FALSE))," ",VLOOKUP(EDATE('Projektkostenkalkulation EP'!$B$8,10)+FS$9,Datenquellen!$F$7:$H$45,3,FALSE))="X"
                                    ),
                          "X",
                          ""
                          ),
               "X"
            )</f>
        <v>X</v>
      </c>
      <c r="FU115" s="228" t="str">
        <f xml:space="preserve"> IF(TEXT((EDATE('Projektkostenkalkulation EP'!$B$8,10)+FT$9),"MM")=TEXT((EDATE('Projektkostenkalkulation EP'!$B$8,10)+(FT$9-1)),"MM"),
             IF(
                        OR(
                                    TEXT((EDATE('Projektkostenkalkulation EP'!$B$8,10)+FT$9),"TTT") = "Sa",
                                    TEXT((EDATE('Projektkostenkalkulation EP'!$B$8,10)+FT$9),"TTT") = "So",
                                    IF(ISNA(VLOOKUP(EDATE('Projektkostenkalkulation EP'!$B$8,10)+FT$9,Datenquellen!$F$7:$H$45,3,FALSE))," ",VLOOKUP(EDATE('Projektkostenkalkulation EP'!$B$8,10)+FT$9,Datenquellen!$F$7:$H$45,3,FALSE))="X"
                                    ),
                          "X",
                          ""
                          ),
               "X"
            )</f>
        <v>X</v>
      </c>
      <c r="FV115" s="229"/>
      <c r="FW115" s="230"/>
      <c r="FX115" s="495"/>
      <c r="FY115" s="472" t="str">
        <f>TEXT(EDATE('Projektkostenkalkulation EP'!$B$8,10),"MMMM")</f>
        <v>November</v>
      </c>
      <c r="FZ115" s="226"/>
      <c r="GA115" s="227" t="str">
        <f>IF(
            OR(
                     TEXT(EDATE('Projektkostenkalkulation EP'!$B$8,10),"TTT") = "Sa",
                     TEXT(EDATE('Projektkostenkalkulation EP'!$B$8,10),"TTT") = "So",
                     IF(ISNA(VLOOKUP(EDATE('Projektkostenkalkulation EP'!$B$8,10),Datenquellen!$F$7:$H$45,3,FALSE))," ",VLOOKUP(EDATE('Projektkostenkalkulation EP'!$B$8,10),Datenquellen!$F$7:$H$45,3,FALSE))="X"
                            ),
                    "X",
                    ""
            )</f>
        <v>X</v>
      </c>
      <c r="GB115" s="227" t="str">
        <f xml:space="preserve"> IF(TEXT((EDATE('Projektkostenkalkulation EP'!$B$8,10)+GA$9),"MM")=TEXT((EDATE('Projektkostenkalkulation EP'!$B$8,10)+(GA$9-1)),"MM"),
             IF(
                        OR(
                                    TEXT((EDATE('Projektkostenkalkulation EP'!$B$8,10)+GA$9),"TTT") = "Sa",
                                    TEXT((EDATE('Projektkostenkalkulation EP'!$B$8,10)+GA$9),"TTT") = "So",
                                    IF(ISNA(VLOOKUP(EDATE('Projektkostenkalkulation EP'!$B$8,10)+GA$9,Datenquellen!$F$7:$H$45,3,FALSE))," ",VLOOKUP(EDATE('Projektkostenkalkulation EP'!$B$8,10)+GA$9,Datenquellen!$F$7:$H$45,3,FALSE))="X"
                                    ),
                          "X",
                          ""
                          ),
               "X"
            )</f>
        <v>X</v>
      </c>
      <c r="GC115" s="227" t="str">
        <f xml:space="preserve"> IF(TEXT((EDATE('Projektkostenkalkulation EP'!$B$8,10)+GB$9),"MM")=TEXT((EDATE('Projektkostenkalkulation EP'!$B$8,10)+(GB$9-1)),"MM"),
             IF(
                        OR(
                                    TEXT((EDATE('Projektkostenkalkulation EP'!$B$8,10)+GB$9),"TTT") = "Sa",
                                    TEXT((EDATE('Projektkostenkalkulation EP'!$B$8,10)+GB$9),"TTT") = "So",
                                    IF(ISNA(VLOOKUP(EDATE('Projektkostenkalkulation EP'!$B$8,10)+GB$9,Datenquellen!$F$7:$H$45,3,FALSE))," ",VLOOKUP(EDATE('Projektkostenkalkulation EP'!$B$8,10)+GB$9,Datenquellen!$F$7:$H$45,3,FALSE))="X"
                                    ),
                          "X",
                          ""
                          ),
               "X"
            )</f>
        <v>X</v>
      </c>
      <c r="GD115" s="227" t="str">
        <f xml:space="preserve"> IF(TEXT((EDATE('Projektkostenkalkulation EP'!$B$8,10)+GC$9),"MM")=TEXT((EDATE('Projektkostenkalkulation EP'!$B$8,10)+(GC$9-1)),"MM"),
             IF(
                        OR(
                                    TEXT((EDATE('Projektkostenkalkulation EP'!$B$8,10)+GC$9),"TTT") = "Sa",
                                    TEXT((EDATE('Projektkostenkalkulation EP'!$B$8,10)+GC$9),"TTT") = "So",
                                    IF(ISNA(VLOOKUP(EDATE('Projektkostenkalkulation EP'!$B$8,10)+GC$9,Datenquellen!$F$7:$H$45,3,FALSE))," ",VLOOKUP(EDATE('Projektkostenkalkulation EP'!$B$8,10)+GC$9,Datenquellen!$F$7:$H$45,3,FALSE))="X"
                                    ),
                          "X",
                          ""
                          ),
               "X"
            )</f>
        <v/>
      </c>
      <c r="GE115" s="227" t="str">
        <f xml:space="preserve"> IF(TEXT((EDATE('Projektkostenkalkulation EP'!$B$8,10)+GD$9),"MM")=TEXT((EDATE('Projektkostenkalkulation EP'!$B$8,10)+(GD$9-1)),"MM"),
             IF(
                        OR(
                                    TEXT((EDATE('Projektkostenkalkulation EP'!$B$8,10)+GD$9),"TTT") = "Sa",
                                    TEXT((EDATE('Projektkostenkalkulation EP'!$B$8,10)+GD$9),"TTT") = "So",
                                    IF(ISNA(VLOOKUP(EDATE('Projektkostenkalkulation EP'!$B$8,10)+GD$9,Datenquellen!$F$7:$H$45,3,FALSE))," ",VLOOKUP(EDATE('Projektkostenkalkulation EP'!$B$8,10)+GD$9,Datenquellen!$F$7:$H$45,3,FALSE))="X"
                                    ),
                          "X",
                          ""
                          ),
               "X"
            )</f>
        <v/>
      </c>
      <c r="GF115" s="227" t="str">
        <f xml:space="preserve"> IF(TEXT((EDATE('Projektkostenkalkulation EP'!$B$8,10)+GE$9),"MM")=TEXT((EDATE('Projektkostenkalkulation EP'!$B$8,10)+(GE$9-1)),"MM"),
             IF(
                        OR(
                                    TEXT((EDATE('Projektkostenkalkulation EP'!$B$8,10)+GE$9),"TTT") = "Sa",
                                    TEXT((EDATE('Projektkostenkalkulation EP'!$B$8,10)+GE$9),"TTT") = "So",
                                    IF(ISNA(VLOOKUP(EDATE('Projektkostenkalkulation EP'!$B$8,10)+GE$9,Datenquellen!$F$7:$H$45,3,FALSE))," ",VLOOKUP(EDATE('Projektkostenkalkulation EP'!$B$8,10)+GE$9,Datenquellen!$F$7:$H$45,3,FALSE))="X"
                                    ),
                          "X",
                          ""
                          ),
               "X"
            )</f>
        <v/>
      </c>
      <c r="GG115" s="227" t="str">
        <f xml:space="preserve"> IF(TEXT((EDATE('Projektkostenkalkulation EP'!$B$8,10)+GF$9),"MM")=TEXT((EDATE('Projektkostenkalkulation EP'!$B$8,10)+(GF$9-1)),"MM"),
             IF(
                        OR(
                                    TEXT((EDATE('Projektkostenkalkulation EP'!$B$8,10)+GF$9),"TTT") = "Sa",
                                    TEXT((EDATE('Projektkostenkalkulation EP'!$B$8,10)+GF$9),"TTT") = "So",
                                    IF(ISNA(VLOOKUP(EDATE('Projektkostenkalkulation EP'!$B$8,10)+GF$9,Datenquellen!$F$7:$H$45,3,FALSE))," ",VLOOKUP(EDATE('Projektkostenkalkulation EP'!$B$8,10)+GF$9,Datenquellen!$F$7:$H$45,3,FALSE))="X"
                                    ),
                          "X",
                          ""
                          ),
               "X"
            )</f>
        <v/>
      </c>
      <c r="GH115" s="227" t="str">
        <f xml:space="preserve"> IF(TEXT((EDATE('Projektkostenkalkulation EP'!$B$8,10)+GG$9),"MM")=TEXT((EDATE('Projektkostenkalkulation EP'!$B$8,10)+(GG$9-1)),"MM"),
             IF(
                        OR(
                                    TEXT((EDATE('Projektkostenkalkulation EP'!$B$8,10)+GG$9),"TTT") = "Sa",
                                    TEXT((EDATE('Projektkostenkalkulation EP'!$B$8,10)+GG$9),"TTT") = "So",
                                    IF(ISNA(VLOOKUP(EDATE('Projektkostenkalkulation EP'!$B$8,10)+GG$9,Datenquellen!$F$7:$H$45,3,FALSE))," ",VLOOKUP(EDATE('Projektkostenkalkulation EP'!$B$8,10)+GG$9,Datenquellen!$F$7:$H$45,3,FALSE))="X"
                                    ),
                          "X",
                          ""
                          ),
               "X"
            )</f>
        <v/>
      </c>
      <c r="GI115" s="227" t="str">
        <f xml:space="preserve"> IF(TEXT((EDATE('Projektkostenkalkulation EP'!$B$8,10)+GH$9),"MM")=TEXT((EDATE('Projektkostenkalkulation EP'!$B$8,10)+(GH$9-1)),"MM"),
             IF(
                        OR(
                                    TEXT((EDATE('Projektkostenkalkulation EP'!$B$8,10)+GH$9),"TTT") = "Sa",
                                    TEXT((EDATE('Projektkostenkalkulation EP'!$B$8,10)+GH$9),"TTT") = "So",
                                    IF(ISNA(VLOOKUP(EDATE('Projektkostenkalkulation EP'!$B$8,10)+GH$9,Datenquellen!$F$7:$H$45,3,FALSE))," ",VLOOKUP(EDATE('Projektkostenkalkulation EP'!$B$8,10)+GH$9,Datenquellen!$F$7:$H$45,3,FALSE))="X"
                                    ),
                          "X",
                          ""
                          ),
               "X"
            )</f>
        <v>X</v>
      </c>
      <c r="GJ115" s="227" t="str">
        <f xml:space="preserve"> IF(TEXT((EDATE('Projektkostenkalkulation EP'!$B$8,10)+GI$9),"MM")=TEXT((EDATE('Projektkostenkalkulation EP'!$B$8,10)+(GI$9-1)),"MM"),
             IF(
                        OR(
                                    TEXT((EDATE('Projektkostenkalkulation EP'!$B$8,10)+GI$9),"TTT") = "Sa",
                                    TEXT((EDATE('Projektkostenkalkulation EP'!$B$8,10)+GI$9),"TTT") = "So",
                                    IF(ISNA(VLOOKUP(EDATE('Projektkostenkalkulation EP'!$B$8,10)+GI$9,Datenquellen!$F$7:$H$45,3,FALSE))," ",VLOOKUP(EDATE('Projektkostenkalkulation EP'!$B$8,10)+GI$9,Datenquellen!$F$7:$H$45,3,FALSE))="X"
                                    ),
                          "X",
                          ""
                          ),
               "X"
            )</f>
        <v>X</v>
      </c>
      <c r="GK115" s="227" t="str">
        <f xml:space="preserve"> IF(TEXT((EDATE('Projektkostenkalkulation EP'!$B$8,10)+GJ$9),"MM")=TEXT((EDATE('Projektkostenkalkulation EP'!$B$8,10)+(GJ$9-1)),"MM"),
             IF(
                        OR(
                                    TEXT((EDATE('Projektkostenkalkulation EP'!$B$8,10)+GJ$9),"TTT") = "Sa",
                                    TEXT((EDATE('Projektkostenkalkulation EP'!$B$8,10)+GJ$9),"TTT") = "So",
                                    IF(ISNA(VLOOKUP(EDATE('Projektkostenkalkulation EP'!$B$8,10)+GJ$9,Datenquellen!$F$7:$H$45,3,FALSE))," ",VLOOKUP(EDATE('Projektkostenkalkulation EP'!$B$8,10)+GJ$9,Datenquellen!$F$7:$H$45,3,FALSE))="X"
                                    ),
                          "X",
                          ""
                          ),
               "X"
            )</f>
        <v/>
      </c>
      <c r="GL115" s="227" t="str">
        <f xml:space="preserve"> IF(TEXT((EDATE('Projektkostenkalkulation EP'!$B$8,10)+GK$9),"MM")=TEXT((EDATE('Projektkostenkalkulation EP'!$B$8,10)+(GK$9-1)),"MM"),
             IF(
                        OR(
                                    TEXT((EDATE('Projektkostenkalkulation EP'!$B$8,10)+GK$9),"TTT") = "Sa",
                                    TEXT((EDATE('Projektkostenkalkulation EP'!$B$8,10)+GK$9),"TTT") = "So",
                                    IF(ISNA(VLOOKUP(EDATE('Projektkostenkalkulation EP'!$B$8,10)+GK$9,Datenquellen!$F$7:$H$45,3,FALSE))," ",VLOOKUP(EDATE('Projektkostenkalkulation EP'!$B$8,10)+GK$9,Datenquellen!$F$7:$H$45,3,FALSE))="X"
                                    ),
                          "X",
                          ""
                          ),
               "X"
            )</f>
        <v/>
      </c>
      <c r="GM115" s="227" t="str">
        <f xml:space="preserve"> IF(TEXT((EDATE('Projektkostenkalkulation EP'!$B$8,10)+GL$9),"MM")=TEXT((EDATE('Projektkostenkalkulation EP'!$B$8,10)+(GL$9-1)),"MM"),
             IF(
                        OR(
                                    TEXT((EDATE('Projektkostenkalkulation EP'!$B$8,10)+GL$9),"TTT") = "Sa",
                                    TEXT((EDATE('Projektkostenkalkulation EP'!$B$8,10)+GL$9),"TTT") = "So",
                                    IF(ISNA(VLOOKUP(EDATE('Projektkostenkalkulation EP'!$B$8,10)+GL$9,Datenquellen!$F$7:$H$45,3,FALSE))," ",VLOOKUP(EDATE('Projektkostenkalkulation EP'!$B$8,10)+GL$9,Datenquellen!$F$7:$H$45,3,FALSE))="X"
                                    ),
                          "X",
                          ""
                          ),
               "X"
            )</f>
        <v/>
      </c>
      <c r="GN115" s="227" t="str">
        <f xml:space="preserve"> IF(TEXT((EDATE('Projektkostenkalkulation EP'!$B$8,10)+GM$9),"MM")=TEXT((EDATE('Projektkostenkalkulation EP'!$B$8,10)+(GM$9-1)),"MM"),
             IF(
                        OR(
                                    TEXT((EDATE('Projektkostenkalkulation EP'!$B$8,10)+GM$9),"TTT") = "Sa",
                                    TEXT((EDATE('Projektkostenkalkulation EP'!$B$8,10)+GM$9),"TTT") = "So",
                                    IF(ISNA(VLOOKUP(EDATE('Projektkostenkalkulation EP'!$B$8,10)+GM$9,Datenquellen!$F$7:$H$45,3,FALSE))," ",VLOOKUP(EDATE('Projektkostenkalkulation EP'!$B$8,10)+GM$9,Datenquellen!$F$7:$H$45,3,FALSE))="X"
                                    ),
                          "X",
                          ""
                          ),
               "X"
            )</f>
        <v/>
      </c>
      <c r="GO115" s="227" t="str">
        <f xml:space="preserve"> IF(TEXT((EDATE('Projektkostenkalkulation EP'!$B$8,10)+GN$9),"MM")=TEXT((EDATE('Projektkostenkalkulation EP'!$B$8,10)+(GN$9-1)),"MM"),
             IF(
                        OR(
                                    TEXT((EDATE('Projektkostenkalkulation EP'!$B$8,10)+GN$9),"TTT") = "Sa",
                                    TEXT((EDATE('Projektkostenkalkulation EP'!$B$8,10)+GN$9),"TTT") = "So",
                                    IF(ISNA(VLOOKUP(EDATE('Projektkostenkalkulation EP'!$B$8,10)+GN$9,Datenquellen!$F$7:$H$45,3,FALSE))," ",VLOOKUP(EDATE('Projektkostenkalkulation EP'!$B$8,10)+GN$9,Datenquellen!$F$7:$H$45,3,FALSE))="X"
                                    ),
                          "X",
                          ""
                          ),
               "X"
            )</f>
        <v/>
      </c>
      <c r="GP115" s="227" t="str">
        <f xml:space="preserve"> IF(TEXT((EDATE('Projektkostenkalkulation EP'!$B$8,10)+GO$9),"MM")=TEXT((EDATE('Projektkostenkalkulation EP'!$B$8,10)+(GO$9-1)),"MM"),
             IF(
                        OR(
                                    TEXT((EDATE('Projektkostenkalkulation EP'!$B$8,10)+GO$9),"TTT") = "Sa",
                                    TEXT((EDATE('Projektkostenkalkulation EP'!$B$8,10)+GO$9),"TTT") = "So",
                                    IF(ISNA(VLOOKUP(EDATE('Projektkostenkalkulation EP'!$B$8,10)+GO$9,Datenquellen!$F$7:$H$45,3,FALSE))," ",VLOOKUP(EDATE('Projektkostenkalkulation EP'!$B$8,10)+GO$9,Datenquellen!$F$7:$H$45,3,FALSE))="X"
                                    ),
                          "X",
                          ""
                          ),
               "X"
            )</f>
        <v>X</v>
      </c>
      <c r="GQ115" s="227" t="str">
        <f xml:space="preserve"> IF(TEXT((EDATE('Projektkostenkalkulation EP'!$B$8,10)+GP$9),"MM")=TEXT((EDATE('Projektkostenkalkulation EP'!$B$8,10)+(GP$9-1)),"MM"),
             IF(
                        OR(
                                    TEXT((EDATE('Projektkostenkalkulation EP'!$B$8,10)+GP$9),"TTT") = "Sa",
                                    TEXT((EDATE('Projektkostenkalkulation EP'!$B$8,10)+GP$9),"TTT") = "So",
                                    IF(ISNA(VLOOKUP(EDATE('Projektkostenkalkulation EP'!$B$8,10)+GP$9,Datenquellen!$F$7:$H$45,3,FALSE))," ",VLOOKUP(EDATE('Projektkostenkalkulation EP'!$B$8,10)+GP$9,Datenquellen!$F$7:$H$45,3,FALSE))="X"
                                    ),
                          "X",
                          ""
                          ),
               "X"
            )</f>
        <v>X</v>
      </c>
      <c r="GR115" s="227" t="str">
        <f xml:space="preserve"> IF(TEXT((EDATE('Projektkostenkalkulation EP'!$B$8,10)+GQ$9),"MM")=TEXT((EDATE('Projektkostenkalkulation EP'!$B$8,10)+(GQ$9-1)),"MM"),
             IF(
                        OR(
                                    TEXT((EDATE('Projektkostenkalkulation EP'!$B$8,10)+GQ$9),"TTT") = "Sa",
                                    TEXT((EDATE('Projektkostenkalkulation EP'!$B$8,10)+GQ$9),"TTT") = "So",
                                    IF(ISNA(VLOOKUP(EDATE('Projektkostenkalkulation EP'!$B$8,10)+GQ$9,Datenquellen!$F$7:$H$45,3,FALSE))," ",VLOOKUP(EDATE('Projektkostenkalkulation EP'!$B$8,10)+GQ$9,Datenquellen!$F$7:$H$45,3,FALSE))="X"
                                    ),
                          "X",
                          ""
                          ),
               "X"
            )</f>
        <v/>
      </c>
      <c r="GS115" s="227" t="str">
        <f xml:space="preserve"> IF(TEXT((EDATE('Projektkostenkalkulation EP'!$B$8,10)+GR$9),"MM")=TEXT((EDATE('Projektkostenkalkulation EP'!$B$8,10)+(GR$9-1)),"MM"),
             IF(
                        OR(
                                    TEXT((EDATE('Projektkostenkalkulation EP'!$B$8,10)+GR$9),"TTT") = "Sa",
                                    TEXT((EDATE('Projektkostenkalkulation EP'!$B$8,10)+GR$9),"TTT") = "So",
                                    IF(ISNA(VLOOKUP(EDATE('Projektkostenkalkulation EP'!$B$8,10)+GR$9,Datenquellen!$F$7:$H$45,3,FALSE))," ",VLOOKUP(EDATE('Projektkostenkalkulation EP'!$B$8,10)+GR$9,Datenquellen!$F$7:$H$45,3,FALSE))="X"
                                    ),
                          "X",
                          ""
                          ),
               "X"
            )</f>
        <v/>
      </c>
      <c r="GT115" s="227" t="str">
        <f xml:space="preserve"> IF(TEXT((EDATE('Projektkostenkalkulation EP'!$B$8,10)+GS$9),"MM")=TEXT((EDATE('Projektkostenkalkulation EP'!$B$8,10)+(GS$9-1)),"MM"),
             IF(
                        OR(
                                    TEXT((EDATE('Projektkostenkalkulation EP'!$B$8,10)+GS$9),"TTT") = "Sa",
                                    TEXT((EDATE('Projektkostenkalkulation EP'!$B$8,10)+GS$9),"TTT") = "So",
                                    IF(ISNA(VLOOKUP(EDATE('Projektkostenkalkulation EP'!$B$8,10)+GS$9,Datenquellen!$F$7:$H$45,3,FALSE))," ",VLOOKUP(EDATE('Projektkostenkalkulation EP'!$B$8,10)+GS$9,Datenquellen!$F$7:$H$45,3,FALSE))="X"
                                    ),
                          "X",
                          ""
                          ),
               "X"
            )</f>
        <v/>
      </c>
      <c r="GU115" s="227" t="str">
        <f xml:space="preserve"> IF(TEXT((EDATE('Projektkostenkalkulation EP'!$B$8,10)+GT$9),"MM")=TEXT((EDATE('Projektkostenkalkulation EP'!$B$8,10)+(GT$9-1)),"MM"),
             IF(
                        OR(
                                    TEXT((EDATE('Projektkostenkalkulation EP'!$B$8,10)+GT$9),"TTT") = "Sa",
                                    TEXT((EDATE('Projektkostenkalkulation EP'!$B$8,10)+GT$9),"TTT") = "So",
                                    IF(ISNA(VLOOKUP(EDATE('Projektkostenkalkulation EP'!$B$8,10)+GT$9,Datenquellen!$F$7:$H$45,3,FALSE))," ",VLOOKUP(EDATE('Projektkostenkalkulation EP'!$B$8,10)+GT$9,Datenquellen!$F$7:$H$45,3,FALSE))="X"
                                    ),
                          "X",
                          ""
                          ),
               "X"
            )</f>
        <v/>
      </c>
      <c r="GV115" s="227" t="str">
        <f xml:space="preserve"> IF(TEXT((EDATE('Projektkostenkalkulation EP'!$B$8,10)+GU$9),"MM")=TEXT((EDATE('Projektkostenkalkulation EP'!$B$8,10)+(GU$9-1)),"MM"),
             IF(
                        OR(
                                    TEXT((EDATE('Projektkostenkalkulation EP'!$B$8,10)+GU$9),"TTT") = "Sa",
                                    TEXT((EDATE('Projektkostenkalkulation EP'!$B$8,10)+GU$9),"TTT") = "So",
                                    IF(ISNA(VLOOKUP(EDATE('Projektkostenkalkulation EP'!$B$8,10)+GU$9,Datenquellen!$F$7:$H$45,3,FALSE))," ",VLOOKUP(EDATE('Projektkostenkalkulation EP'!$B$8,10)+GU$9,Datenquellen!$F$7:$H$45,3,FALSE))="X"
                                    ),
                          "X",
                          ""
                          ),
               "X"
            )</f>
        <v/>
      </c>
      <c r="GW115" s="227" t="str">
        <f xml:space="preserve"> IF(TEXT((EDATE('Projektkostenkalkulation EP'!$B$8,10)+GV$9),"MM")=TEXT((EDATE('Projektkostenkalkulation EP'!$B$8,10)+(GV$9-1)),"MM"),
             IF(
                        OR(
                                    TEXT((EDATE('Projektkostenkalkulation EP'!$B$8,10)+GV$9),"TTT") = "Sa",
                                    TEXT((EDATE('Projektkostenkalkulation EP'!$B$8,10)+GV$9),"TTT") = "So",
                                    IF(ISNA(VLOOKUP(EDATE('Projektkostenkalkulation EP'!$B$8,10)+GV$9,Datenquellen!$F$7:$H$45,3,FALSE))," ",VLOOKUP(EDATE('Projektkostenkalkulation EP'!$B$8,10)+GV$9,Datenquellen!$F$7:$H$45,3,FALSE))="X"
                                    ),
                          "X",
                          ""
                          ),
               "X"
            )</f>
        <v>X</v>
      </c>
      <c r="GX115" s="227" t="str">
        <f xml:space="preserve"> IF(TEXT((EDATE('Projektkostenkalkulation EP'!$B$8,10)+GW$9),"MM")=TEXT((EDATE('Projektkostenkalkulation EP'!$B$8,10)+(GW$9-1)),"MM"),
             IF(
                        OR(
                                    TEXT((EDATE('Projektkostenkalkulation EP'!$B$8,10)+GW$9),"TTT") = "Sa",
                                    TEXT((EDATE('Projektkostenkalkulation EP'!$B$8,10)+GW$9),"TTT") = "So",
                                    IF(ISNA(VLOOKUP(EDATE('Projektkostenkalkulation EP'!$B$8,10)+GW$9,Datenquellen!$F$7:$H$45,3,FALSE))," ",VLOOKUP(EDATE('Projektkostenkalkulation EP'!$B$8,10)+GW$9,Datenquellen!$F$7:$H$45,3,FALSE))="X"
                                    ),
                          "X",
                          ""
                          ),
               "X"
            )</f>
        <v>X</v>
      </c>
      <c r="GY115" s="227" t="str">
        <f xml:space="preserve"> IF(TEXT((EDATE('Projektkostenkalkulation EP'!$B$8,10)+GX$9),"MM")=TEXT((EDATE('Projektkostenkalkulation EP'!$B$8,10)+(GX$9-1)),"MM"),
             IF(
                        OR(
                                    TEXT((EDATE('Projektkostenkalkulation EP'!$B$8,10)+GX$9),"TTT") = "Sa",
                                    TEXT((EDATE('Projektkostenkalkulation EP'!$B$8,10)+GX$9),"TTT") = "So",
                                    IF(ISNA(VLOOKUP(EDATE('Projektkostenkalkulation EP'!$B$8,10)+GX$9,Datenquellen!$F$7:$H$45,3,FALSE))," ",VLOOKUP(EDATE('Projektkostenkalkulation EP'!$B$8,10)+GX$9,Datenquellen!$F$7:$H$45,3,FALSE))="X"
                                    ),
                          "X",
                          ""
                          ),
               "X"
            )</f>
        <v/>
      </c>
      <c r="GZ115" s="227" t="str">
        <f xml:space="preserve"> IF(TEXT((EDATE('Projektkostenkalkulation EP'!$B$8,10)+GY$9),"MM")=TEXT((EDATE('Projektkostenkalkulation EP'!$B$8,10)+(GY$9-1)),"MM"),
             IF(
                        OR(
                                    TEXT((EDATE('Projektkostenkalkulation EP'!$B$8,10)+GY$9),"TTT") = "Sa",
                                    TEXT((EDATE('Projektkostenkalkulation EP'!$B$8,10)+GY$9),"TTT") = "So",
                                    IF(ISNA(VLOOKUP(EDATE('Projektkostenkalkulation EP'!$B$8,10)+GY$9,Datenquellen!$F$7:$H$45,3,FALSE))," ",VLOOKUP(EDATE('Projektkostenkalkulation EP'!$B$8,10)+GY$9,Datenquellen!$F$7:$H$45,3,FALSE))="X"
                                    ),
                          "X",
                          ""
                          ),
               "X"
            )</f>
        <v/>
      </c>
      <c r="HA115" s="227" t="str">
        <f xml:space="preserve"> IF(TEXT((EDATE('Projektkostenkalkulation EP'!$B$8,10)+GZ$9),"MM")=TEXT((EDATE('Projektkostenkalkulation EP'!$B$8,10)+(GZ$9-1)),"MM"),
             IF(
                        OR(
                                    TEXT((EDATE('Projektkostenkalkulation EP'!$B$8,10)+GZ$9),"TTT") = "Sa",
                                    TEXT((EDATE('Projektkostenkalkulation EP'!$B$8,10)+GZ$9),"TTT") = "So",
                                    IF(ISNA(VLOOKUP(EDATE('Projektkostenkalkulation EP'!$B$8,10)+GZ$9,Datenquellen!$F$7:$H$45,3,FALSE))," ",VLOOKUP(EDATE('Projektkostenkalkulation EP'!$B$8,10)+GZ$9,Datenquellen!$F$7:$H$45,3,FALSE))="X"
                                    ),
                          "X",
                          ""
                          ),
               "X"
            )</f>
        <v/>
      </c>
      <c r="HB115" s="227" t="str">
        <f xml:space="preserve"> IF(TEXT((EDATE('Projektkostenkalkulation EP'!$B$8,10)+HA$9),"MM")=TEXT((EDATE('Projektkostenkalkulation EP'!$B$8,10)+(HA$9-1)),"MM"),
             IF(
                        OR(
                                    TEXT((EDATE('Projektkostenkalkulation EP'!$B$8,10)+HA$9),"TTT") = "Sa",
                                    TEXT((EDATE('Projektkostenkalkulation EP'!$B$8,10)+HA$9),"TTT") = "So",
                                    IF(ISNA(VLOOKUP(EDATE('Projektkostenkalkulation EP'!$B$8,10)+HA$9,Datenquellen!$F$7:$H$45,3,FALSE))," ",VLOOKUP(EDATE('Projektkostenkalkulation EP'!$B$8,10)+HA$9,Datenquellen!$F$7:$H$45,3,FALSE))="X"
                                    ),
                          "X",
                          ""
                          ),
               "X"
            )</f>
        <v/>
      </c>
      <c r="HC115" s="227" t="str">
        <f xml:space="preserve"> IF(TEXT((EDATE('Projektkostenkalkulation EP'!$B$8,10)+HB$9),"MM")=TEXT((EDATE('Projektkostenkalkulation EP'!$B$8,10)+(HB$9-1)),"MM"),
             IF(
                        OR(
                                    TEXT((EDATE('Projektkostenkalkulation EP'!$B$8,10)+HB$9),"TTT") = "Sa",
                                    TEXT((EDATE('Projektkostenkalkulation EP'!$B$8,10)+HB$9),"TTT") = "So",
                                    IF(ISNA(VLOOKUP(EDATE('Projektkostenkalkulation EP'!$B$8,10)+HB$9,Datenquellen!$F$7:$H$45,3,FALSE))," ",VLOOKUP(EDATE('Projektkostenkalkulation EP'!$B$8,10)+HB$9,Datenquellen!$F$7:$H$45,3,FALSE))="X"
                                    ),
                          "X",
                          ""
                          ),
               "X"
            )</f>
        <v/>
      </c>
      <c r="HD115" s="227" t="str">
        <f xml:space="preserve"> IF(TEXT((EDATE('Projektkostenkalkulation EP'!$B$8,10)+HC$9),"MM")=TEXT((EDATE('Projektkostenkalkulation EP'!$B$8,10)+(HC$9-1)),"MM"),
             IF(
                        OR(
                                    TEXT((EDATE('Projektkostenkalkulation EP'!$B$8,10)+HC$9),"TTT") = "Sa",
                                    TEXT((EDATE('Projektkostenkalkulation EP'!$B$8,10)+HC$9),"TTT") = "So",
                                    IF(ISNA(VLOOKUP(EDATE('Projektkostenkalkulation EP'!$B$8,10)+HC$9,Datenquellen!$F$7:$H$45,3,FALSE))," ",VLOOKUP(EDATE('Projektkostenkalkulation EP'!$B$8,10)+HC$9,Datenquellen!$F$7:$H$45,3,FALSE))="X"
                                    ),
                          "X",
                          ""
                          ),
               "X"
            )</f>
        <v>X</v>
      </c>
      <c r="HE115" s="228" t="str">
        <f xml:space="preserve"> IF(TEXT((EDATE('Projektkostenkalkulation EP'!$B$8,10)+HD$9),"MM")=TEXT((EDATE('Projektkostenkalkulation EP'!$B$8,10)+(HD$9-1)),"MM"),
             IF(
                        OR(
                                    TEXT((EDATE('Projektkostenkalkulation EP'!$B$8,10)+HD$9),"TTT") = "Sa",
                                    TEXT((EDATE('Projektkostenkalkulation EP'!$B$8,10)+HD$9),"TTT") = "So",
                                    IF(ISNA(VLOOKUP(EDATE('Projektkostenkalkulation EP'!$B$8,10)+HD$9,Datenquellen!$F$7:$H$45,3,FALSE))," ",VLOOKUP(EDATE('Projektkostenkalkulation EP'!$B$8,10)+HD$9,Datenquellen!$F$7:$H$45,3,FALSE))="X"
                                    ),
                          "X",
                          ""
                          ),
               "X"
            )</f>
        <v>X</v>
      </c>
      <c r="HF115" s="229"/>
      <c r="HG115" s="230"/>
      <c r="HH115" s="475"/>
    </row>
    <row r="116" spans="1:216" ht="21" customHeight="1" x14ac:dyDescent="0.2">
      <c r="A116" s="473"/>
      <c r="B116" s="231"/>
      <c r="C116" s="232" t="str">
        <f>IF(
            OR(
                     TEXT(EDATE('Projektkostenkalkulation EP'!$B$8,10),"TTT") = "Sa",
                     TEXT(EDATE('Projektkostenkalkulation EP'!$B$8,10),"TTT") = "So",
                     IF(ISNA(VLOOKUP(EDATE('Projektkostenkalkulation EP'!$B$8,10),Datenquellen!$F$7:$H$45,3,FALSE))," ",VLOOKUP(EDATE('Projektkostenkalkulation EP'!$B$8,10),Datenquellen!$F$7:$H$45,3,FALSE))="X"
                            ),
                    "X",
                    ""
            )</f>
        <v>X</v>
      </c>
      <c r="D116" s="232" t="str">
        <f xml:space="preserve"> IF(TEXT((EDATE('Projektkostenkalkulation EP'!$B$8,10)+C$9),"MM")=TEXT((EDATE('Projektkostenkalkulation EP'!$B$8,10)+(C$9-1)),"MM"),
             IF(
                        OR(
                                    TEXT((EDATE('Projektkostenkalkulation EP'!$B$8,10)+C$9),"TTT") = "Sa",
                                    TEXT((EDATE('Projektkostenkalkulation EP'!$B$8,10)+C$9),"TTT") = "So",
                                    IF(ISNA(VLOOKUP(EDATE('Projektkostenkalkulation EP'!$B$8,10)+C$9,Datenquellen!$F$7:$H$45,3,FALSE))," ",VLOOKUP(EDATE('Projektkostenkalkulation EP'!$B$8,10)+C$9,Datenquellen!$F$7:$H$45,3,FALSE))="X"
                                    ),
                          "X",
                          ""
                          ),
               "X"
            )</f>
        <v>X</v>
      </c>
      <c r="E116" s="232" t="str">
        <f xml:space="preserve"> IF(TEXT((EDATE('Projektkostenkalkulation EP'!$B$8,10)+D$9),"MM")=TEXT((EDATE('Projektkostenkalkulation EP'!$B$8,10)+(D$9-1)),"MM"),
             IF(
                        OR(
                                    TEXT((EDATE('Projektkostenkalkulation EP'!$B$8,10)+D$9),"TTT") = "Sa",
                                    TEXT((EDATE('Projektkostenkalkulation EP'!$B$8,10)+D$9),"TTT") = "So",
                                    IF(ISNA(VLOOKUP(EDATE('Projektkostenkalkulation EP'!$B$8,10)+D$9,Datenquellen!$F$7:$H$45,3,FALSE))," ",VLOOKUP(EDATE('Projektkostenkalkulation EP'!$B$8,10)+D$9,Datenquellen!$F$7:$H$45,3,FALSE))="X"
                                    ),
                          "X",
                          ""
                          ),
               "X"
            )</f>
        <v>X</v>
      </c>
      <c r="F116" s="232" t="str">
        <f xml:space="preserve"> IF(TEXT((EDATE('Projektkostenkalkulation EP'!$B$8,10)+E$9),"MM")=TEXT((EDATE('Projektkostenkalkulation EP'!$B$8,10)+(E$9-1)),"MM"),
             IF(
                        OR(
                                    TEXT((EDATE('Projektkostenkalkulation EP'!$B$8,10)+E$9),"TTT") = "Sa",
                                    TEXT((EDATE('Projektkostenkalkulation EP'!$B$8,10)+E$9),"TTT") = "So",
                                    IF(ISNA(VLOOKUP(EDATE('Projektkostenkalkulation EP'!$B$8,10)+E$9,Datenquellen!$F$7:$H$45,3,FALSE))," ",VLOOKUP(EDATE('Projektkostenkalkulation EP'!$B$8,10)+E$9,Datenquellen!$F$7:$H$45,3,FALSE))="X"
                                    ),
                          "X",
                          ""
                          ),
               "X"
            )</f>
        <v/>
      </c>
      <c r="G116" s="232" t="str">
        <f xml:space="preserve"> IF(TEXT((EDATE('Projektkostenkalkulation EP'!$B$8,10)+F$9),"MM")=TEXT((EDATE('Projektkostenkalkulation EP'!$B$8,10)+(F$9-1)),"MM"),
             IF(
                        OR(
                                    TEXT((EDATE('Projektkostenkalkulation EP'!$B$8,10)+F$9),"TTT") = "Sa",
                                    TEXT((EDATE('Projektkostenkalkulation EP'!$B$8,10)+F$9),"TTT") = "So",
                                    IF(ISNA(VLOOKUP(EDATE('Projektkostenkalkulation EP'!$B$8,10)+F$9,Datenquellen!$F$7:$H$45,3,FALSE))," ",VLOOKUP(EDATE('Projektkostenkalkulation EP'!$B$8,10)+F$9,Datenquellen!$F$7:$H$45,3,FALSE))="X"
                                    ),
                          "X",
                          ""
                          ),
               "X"
            )</f>
        <v/>
      </c>
      <c r="H116" s="232" t="str">
        <f xml:space="preserve"> IF(TEXT((EDATE('Projektkostenkalkulation EP'!$B$8,10)+G$9),"MM")=TEXT((EDATE('Projektkostenkalkulation EP'!$B$8,10)+(G$9-1)),"MM"),
             IF(
                        OR(
                                    TEXT((EDATE('Projektkostenkalkulation EP'!$B$8,10)+G$9),"TTT") = "Sa",
                                    TEXT((EDATE('Projektkostenkalkulation EP'!$B$8,10)+G$9),"TTT") = "So",
                                    IF(ISNA(VLOOKUP(EDATE('Projektkostenkalkulation EP'!$B$8,10)+G$9,Datenquellen!$F$7:$H$45,3,FALSE))," ",VLOOKUP(EDATE('Projektkostenkalkulation EP'!$B$8,10)+G$9,Datenquellen!$F$7:$H$45,3,FALSE))="X"
                                    ),
                          "X",
                          ""
                          ),
               "X"
            )</f>
        <v/>
      </c>
      <c r="I116" s="232" t="str">
        <f xml:space="preserve"> IF(TEXT((EDATE('Projektkostenkalkulation EP'!$B$8,10)+H$9),"MM")=TEXT((EDATE('Projektkostenkalkulation EP'!$B$8,10)+(H$9-1)),"MM"),
             IF(
                        OR(
                                    TEXT((EDATE('Projektkostenkalkulation EP'!$B$8,10)+H$9),"TTT") = "Sa",
                                    TEXT((EDATE('Projektkostenkalkulation EP'!$B$8,10)+H$9),"TTT") = "So",
                                    IF(ISNA(VLOOKUP(EDATE('Projektkostenkalkulation EP'!$B$8,10)+H$9,Datenquellen!$F$7:$H$45,3,FALSE))," ",VLOOKUP(EDATE('Projektkostenkalkulation EP'!$B$8,10)+H$9,Datenquellen!$F$7:$H$45,3,FALSE))="X"
                                    ),
                          "X",
                          ""
                          ),
               "X"
            )</f>
        <v/>
      </c>
      <c r="J116" s="232" t="str">
        <f xml:space="preserve"> IF(TEXT((EDATE('Projektkostenkalkulation EP'!$B$8,10)+I$9),"MM")=TEXT((EDATE('Projektkostenkalkulation EP'!$B$8,10)+(I$9-1)),"MM"),
             IF(
                        OR(
                                    TEXT((EDATE('Projektkostenkalkulation EP'!$B$8,10)+I$9),"TTT") = "Sa",
                                    TEXT((EDATE('Projektkostenkalkulation EP'!$B$8,10)+I$9),"TTT") = "So",
                                    IF(ISNA(VLOOKUP(EDATE('Projektkostenkalkulation EP'!$B$8,10)+I$9,Datenquellen!$F$7:$H$45,3,FALSE))," ",VLOOKUP(EDATE('Projektkostenkalkulation EP'!$B$8,10)+I$9,Datenquellen!$F$7:$H$45,3,FALSE))="X"
                                    ),
                          "X",
                          ""
                          ),
               "X"
            )</f>
        <v/>
      </c>
      <c r="K116" s="232" t="str">
        <f xml:space="preserve"> IF(TEXT((EDATE('Projektkostenkalkulation EP'!$B$8,10)+J$9),"MM")=TEXT((EDATE('Projektkostenkalkulation EP'!$B$8,10)+(J$9-1)),"MM"),
             IF(
                        OR(
                                    TEXT((EDATE('Projektkostenkalkulation EP'!$B$8,10)+J$9),"TTT") = "Sa",
                                    TEXT((EDATE('Projektkostenkalkulation EP'!$B$8,10)+J$9),"TTT") = "So",
                                    IF(ISNA(VLOOKUP(EDATE('Projektkostenkalkulation EP'!$B$8,10)+J$9,Datenquellen!$F$7:$H$45,3,FALSE))," ",VLOOKUP(EDATE('Projektkostenkalkulation EP'!$B$8,10)+J$9,Datenquellen!$F$7:$H$45,3,FALSE))="X"
                                    ),
                          "X",
                          ""
                          ),
               "X"
            )</f>
        <v>X</v>
      </c>
      <c r="L116" s="232" t="str">
        <f xml:space="preserve"> IF(TEXT((EDATE('Projektkostenkalkulation EP'!$B$8,10)+K$9),"MM")=TEXT((EDATE('Projektkostenkalkulation EP'!$B$8,10)+(K$9-1)),"MM"),
             IF(
                        OR(
                                    TEXT((EDATE('Projektkostenkalkulation EP'!$B$8,10)+K$9),"TTT") = "Sa",
                                    TEXT((EDATE('Projektkostenkalkulation EP'!$B$8,10)+K$9),"TTT") = "So",
                                    IF(ISNA(VLOOKUP(EDATE('Projektkostenkalkulation EP'!$B$8,10)+K$9,Datenquellen!$F$7:$H$45,3,FALSE))," ",VLOOKUP(EDATE('Projektkostenkalkulation EP'!$B$8,10)+K$9,Datenquellen!$F$7:$H$45,3,FALSE))="X"
                                    ),
                          "X",
                          ""
                          ),
               "X"
            )</f>
        <v>X</v>
      </c>
      <c r="M116" s="232" t="str">
        <f xml:space="preserve"> IF(TEXT((EDATE('Projektkostenkalkulation EP'!$B$8,10)+L$9),"MM")=TEXT((EDATE('Projektkostenkalkulation EP'!$B$8,10)+(L$9-1)),"MM"),
             IF(
                        OR(
                                    TEXT((EDATE('Projektkostenkalkulation EP'!$B$8,10)+L$9),"TTT") = "Sa",
                                    TEXT((EDATE('Projektkostenkalkulation EP'!$B$8,10)+L$9),"TTT") = "So",
                                    IF(ISNA(VLOOKUP(EDATE('Projektkostenkalkulation EP'!$B$8,10)+L$9,Datenquellen!$F$7:$H$45,3,FALSE))," ",VLOOKUP(EDATE('Projektkostenkalkulation EP'!$B$8,10)+L$9,Datenquellen!$F$7:$H$45,3,FALSE))="X"
                                    ),
                          "X",
                          ""
                          ),
               "X"
            )</f>
        <v/>
      </c>
      <c r="N116" s="232" t="str">
        <f xml:space="preserve"> IF(TEXT((EDATE('Projektkostenkalkulation EP'!$B$8,10)+M$9),"MM")=TEXT((EDATE('Projektkostenkalkulation EP'!$B$8,10)+(M$9-1)),"MM"),
             IF(
                        OR(
                                    TEXT((EDATE('Projektkostenkalkulation EP'!$B$8,10)+M$9),"TTT") = "Sa",
                                    TEXT((EDATE('Projektkostenkalkulation EP'!$B$8,10)+M$9),"TTT") = "So",
                                    IF(ISNA(VLOOKUP(EDATE('Projektkostenkalkulation EP'!$B$8,10)+M$9,Datenquellen!$F$7:$H$45,3,FALSE))," ",VLOOKUP(EDATE('Projektkostenkalkulation EP'!$B$8,10)+M$9,Datenquellen!$F$7:$H$45,3,FALSE))="X"
                                    ),
                          "X",
                          ""
                          ),
               "X"
            )</f>
        <v/>
      </c>
      <c r="O116" s="232" t="str">
        <f xml:space="preserve"> IF(TEXT((EDATE('Projektkostenkalkulation EP'!$B$8,10)+N$9),"MM")=TEXT((EDATE('Projektkostenkalkulation EP'!$B$8,10)+(N$9-1)),"MM"),
             IF(
                        OR(
                                    TEXT((EDATE('Projektkostenkalkulation EP'!$B$8,10)+N$9),"TTT") = "Sa",
                                    TEXT((EDATE('Projektkostenkalkulation EP'!$B$8,10)+N$9),"TTT") = "So",
                                    IF(ISNA(VLOOKUP(EDATE('Projektkostenkalkulation EP'!$B$8,10)+N$9,Datenquellen!$F$7:$H$45,3,FALSE))," ",VLOOKUP(EDATE('Projektkostenkalkulation EP'!$B$8,10)+N$9,Datenquellen!$F$7:$H$45,3,FALSE))="X"
                                    ),
                          "X",
                          ""
                          ),
               "X"
            )</f>
        <v/>
      </c>
      <c r="P116" s="232" t="str">
        <f xml:space="preserve"> IF(TEXT((EDATE('Projektkostenkalkulation EP'!$B$8,10)+O$9),"MM")=TEXT((EDATE('Projektkostenkalkulation EP'!$B$8,10)+(O$9-1)),"MM"),
             IF(
                        OR(
                                    TEXT((EDATE('Projektkostenkalkulation EP'!$B$8,10)+O$9),"TTT") = "Sa",
                                    TEXT((EDATE('Projektkostenkalkulation EP'!$B$8,10)+O$9),"TTT") = "So",
                                    IF(ISNA(VLOOKUP(EDATE('Projektkostenkalkulation EP'!$B$8,10)+O$9,Datenquellen!$F$7:$H$45,3,FALSE))," ",VLOOKUP(EDATE('Projektkostenkalkulation EP'!$B$8,10)+O$9,Datenquellen!$F$7:$H$45,3,FALSE))="X"
                                    ),
                          "X",
                          ""
                          ),
               "X"
            )</f>
        <v/>
      </c>
      <c r="Q116" s="232" t="str">
        <f xml:space="preserve"> IF(TEXT((EDATE('Projektkostenkalkulation EP'!$B$8,10)+P$9),"MM")=TEXT((EDATE('Projektkostenkalkulation EP'!$B$8,10)+(P$9-1)),"MM"),
             IF(
                        OR(
                                    TEXT((EDATE('Projektkostenkalkulation EP'!$B$8,10)+P$9),"TTT") = "Sa",
                                    TEXT((EDATE('Projektkostenkalkulation EP'!$B$8,10)+P$9),"TTT") = "So",
                                    IF(ISNA(VLOOKUP(EDATE('Projektkostenkalkulation EP'!$B$8,10)+P$9,Datenquellen!$F$7:$H$45,3,FALSE))," ",VLOOKUP(EDATE('Projektkostenkalkulation EP'!$B$8,10)+P$9,Datenquellen!$F$7:$H$45,3,FALSE))="X"
                                    ),
                          "X",
                          ""
                          ),
               "X"
            )</f>
        <v/>
      </c>
      <c r="R116" s="232" t="str">
        <f xml:space="preserve"> IF(TEXT((EDATE('Projektkostenkalkulation EP'!$B$8,10)+Q$9),"MM")=TEXT((EDATE('Projektkostenkalkulation EP'!$B$8,10)+(Q$9-1)),"MM"),
             IF(
                        OR(
                                    TEXT((EDATE('Projektkostenkalkulation EP'!$B$8,10)+Q$9),"TTT") = "Sa",
                                    TEXT((EDATE('Projektkostenkalkulation EP'!$B$8,10)+Q$9),"TTT") = "So",
                                    IF(ISNA(VLOOKUP(EDATE('Projektkostenkalkulation EP'!$B$8,10)+Q$9,Datenquellen!$F$7:$H$45,3,FALSE))," ",VLOOKUP(EDATE('Projektkostenkalkulation EP'!$B$8,10)+Q$9,Datenquellen!$F$7:$H$45,3,FALSE))="X"
                                    ),
                          "X",
                          ""
                          ),
               "X"
            )</f>
        <v>X</v>
      </c>
      <c r="S116" s="232" t="str">
        <f xml:space="preserve"> IF(TEXT((EDATE('Projektkostenkalkulation EP'!$B$8,10)+R$9),"MM")=TEXT((EDATE('Projektkostenkalkulation EP'!$B$8,10)+(R$9-1)),"MM"),
             IF(
                        OR(
                                    TEXT((EDATE('Projektkostenkalkulation EP'!$B$8,10)+R$9),"TTT") = "Sa",
                                    TEXT((EDATE('Projektkostenkalkulation EP'!$B$8,10)+R$9),"TTT") = "So",
                                    IF(ISNA(VLOOKUP(EDATE('Projektkostenkalkulation EP'!$B$8,10)+R$9,Datenquellen!$F$7:$H$45,3,FALSE))," ",VLOOKUP(EDATE('Projektkostenkalkulation EP'!$B$8,10)+R$9,Datenquellen!$F$7:$H$45,3,FALSE))="X"
                                    ),
                          "X",
                          ""
                          ),
               "X"
            )</f>
        <v>X</v>
      </c>
      <c r="T116" s="232" t="str">
        <f xml:space="preserve"> IF(TEXT((EDATE('Projektkostenkalkulation EP'!$B$8,10)+S$9),"MM")=TEXT((EDATE('Projektkostenkalkulation EP'!$B$8,10)+(S$9-1)),"MM"),
             IF(
                        OR(
                                    TEXT((EDATE('Projektkostenkalkulation EP'!$B$8,10)+S$9),"TTT") = "Sa",
                                    TEXT((EDATE('Projektkostenkalkulation EP'!$B$8,10)+S$9),"TTT") = "So",
                                    IF(ISNA(VLOOKUP(EDATE('Projektkostenkalkulation EP'!$B$8,10)+S$9,Datenquellen!$F$7:$H$45,3,FALSE))," ",VLOOKUP(EDATE('Projektkostenkalkulation EP'!$B$8,10)+S$9,Datenquellen!$F$7:$H$45,3,FALSE))="X"
                                    ),
                          "X",
                          ""
                          ),
               "X"
            )</f>
        <v/>
      </c>
      <c r="U116" s="232" t="str">
        <f xml:space="preserve"> IF(TEXT((EDATE('Projektkostenkalkulation EP'!$B$8,10)+T$9),"MM")=TEXT((EDATE('Projektkostenkalkulation EP'!$B$8,10)+(T$9-1)),"MM"),
             IF(
                        OR(
                                    TEXT((EDATE('Projektkostenkalkulation EP'!$B$8,10)+T$9),"TTT") = "Sa",
                                    TEXT((EDATE('Projektkostenkalkulation EP'!$B$8,10)+T$9),"TTT") = "So",
                                    IF(ISNA(VLOOKUP(EDATE('Projektkostenkalkulation EP'!$B$8,10)+T$9,Datenquellen!$F$7:$H$45,3,FALSE))," ",VLOOKUP(EDATE('Projektkostenkalkulation EP'!$B$8,10)+T$9,Datenquellen!$F$7:$H$45,3,FALSE))="X"
                                    ),
                          "X",
                          ""
                          ),
               "X"
            )</f>
        <v/>
      </c>
      <c r="V116" s="232" t="str">
        <f xml:space="preserve"> IF(TEXT((EDATE('Projektkostenkalkulation EP'!$B$8,10)+U$9),"MM")=TEXT((EDATE('Projektkostenkalkulation EP'!$B$8,10)+(U$9-1)),"MM"),
             IF(
                        OR(
                                    TEXT((EDATE('Projektkostenkalkulation EP'!$B$8,10)+U$9),"TTT") = "Sa",
                                    TEXT((EDATE('Projektkostenkalkulation EP'!$B$8,10)+U$9),"TTT") = "So",
                                    IF(ISNA(VLOOKUP(EDATE('Projektkostenkalkulation EP'!$B$8,10)+U$9,Datenquellen!$F$7:$H$45,3,FALSE))," ",VLOOKUP(EDATE('Projektkostenkalkulation EP'!$B$8,10)+U$9,Datenquellen!$F$7:$H$45,3,FALSE))="X"
                                    ),
                          "X",
                          ""
                          ),
               "X"
            )</f>
        <v/>
      </c>
      <c r="W116" s="232" t="str">
        <f xml:space="preserve"> IF(TEXT((EDATE('Projektkostenkalkulation EP'!$B$8,10)+V$9),"MM")=TEXT((EDATE('Projektkostenkalkulation EP'!$B$8,10)+(V$9-1)),"MM"),
             IF(
                        OR(
                                    TEXT((EDATE('Projektkostenkalkulation EP'!$B$8,10)+V$9),"TTT") = "Sa",
                                    TEXT((EDATE('Projektkostenkalkulation EP'!$B$8,10)+V$9),"TTT") = "So",
                                    IF(ISNA(VLOOKUP(EDATE('Projektkostenkalkulation EP'!$B$8,10)+V$9,Datenquellen!$F$7:$H$45,3,FALSE))," ",VLOOKUP(EDATE('Projektkostenkalkulation EP'!$B$8,10)+V$9,Datenquellen!$F$7:$H$45,3,FALSE))="X"
                                    ),
                          "X",
                          ""
                          ),
               "X"
            )</f>
        <v/>
      </c>
      <c r="X116" s="232" t="str">
        <f xml:space="preserve"> IF(TEXT((EDATE('Projektkostenkalkulation EP'!$B$8,10)+W$9),"MM")=TEXT((EDATE('Projektkostenkalkulation EP'!$B$8,10)+(W$9-1)),"MM"),
             IF(
                        OR(
                                    TEXT((EDATE('Projektkostenkalkulation EP'!$B$8,10)+W$9),"TTT") = "Sa",
                                    TEXT((EDATE('Projektkostenkalkulation EP'!$B$8,10)+W$9),"TTT") = "So",
                                    IF(ISNA(VLOOKUP(EDATE('Projektkostenkalkulation EP'!$B$8,10)+W$9,Datenquellen!$F$7:$H$45,3,FALSE))," ",VLOOKUP(EDATE('Projektkostenkalkulation EP'!$B$8,10)+W$9,Datenquellen!$F$7:$H$45,3,FALSE))="X"
                                    ),
                          "X",
                          ""
                          ),
               "X"
            )</f>
        <v/>
      </c>
      <c r="Y116" s="232" t="str">
        <f xml:space="preserve"> IF(TEXT((EDATE('Projektkostenkalkulation EP'!$B$8,10)+X$9),"MM")=TEXT((EDATE('Projektkostenkalkulation EP'!$B$8,10)+(X$9-1)),"MM"),
             IF(
                        OR(
                                    TEXT((EDATE('Projektkostenkalkulation EP'!$B$8,10)+X$9),"TTT") = "Sa",
                                    TEXT((EDATE('Projektkostenkalkulation EP'!$B$8,10)+X$9),"TTT") = "So",
                                    IF(ISNA(VLOOKUP(EDATE('Projektkostenkalkulation EP'!$B$8,10)+X$9,Datenquellen!$F$7:$H$45,3,FALSE))," ",VLOOKUP(EDATE('Projektkostenkalkulation EP'!$B$8,10)+X$9,Datenquellen!$F$7:$H$45,3,FALSE))="X"
                                    ),
                          "X",
                          ""
                          ),
               "X"
            )</f>
        <v>X</v>
      </c>
      <c r="Z116" s="232" t="str">
        <f xml:space="preserve"> IF(TEXT((EDATE('Projektkostenkalkulation EP'!$B$8,10)+Y$9),"MM")=TEXT((EDATE('Projektkostenkalkulation EP'!$B$8,10)+(Y$9-1)),"MM"),
             IF(
                        OR(
                                    TEXT((EDATE('Projektkostenkalkulation EP'!$B$8,10)+Y$9),"TTT") = "Sa",
                                    TEXT((EDATE('Projektkostenkalkulation EP'!$B$8,10)+Y$9),"TTT") = "So",
                                    IF(ISNA(VLOOKUP(EDATE('Projektkostenkalkulation EP'!$B$8,10)+Y$9,Datenquellen!$F$7:$H$45,3,FALSE))," ",VLOOKUP(EDATE('Projektkostenkalkulation EP'!$B$8,10)+Y$9,Datenquellen!$F$7:$H$45,3,FALSE))="X"
                                    ),
                          "X",
                          ""
                          ),
               "X"
            )</f>
        <v>X</v>
      </c>
      <c r="AA116" s="232" t="str">
        <f xml:space="preserve"> IF(TEXT((EDATE('Projektkostenkalkulation EP'!$B$8,10)+Z$9),"MM")=TEXT((EDATE('Projektkostenkalkulation EP'!$B$8,10)+(Z$9-1)),"MM"),
             IF(
                        OR(
                                    TEXT((EDATE('Projektkostenkalkulation EP'!$B$8,10)+Z$9),"TTT") = "Sa",
                                    TEXT((EDATE('Projektkostenkalkulation EP'!$B$8,10)+Z$9),"TTT") = "So",
                                    IF(ISNA(VLOOKUP(EDATE('Projektkostenkalkulation EP'!$B$8,10)+Z$9,Datenquellen!$F$7:$H$45,3,FALSE))," ",VLOOKUP(EDATE('Projektkostenkalkulation EP'!$B$8,10)+Z$9,Datenquellen!$F$7:$H$45,3,FALSE))="X"
                                    ),
                          "X",
                          ""
                          ),
               "X"
            )</f>
        <v/>
      </c>
      <c r="AB116" s="232" t="str">
        <f xml:space="preserve"> IF(TEXT((EDATE('Projektkostenkalkulation EP'!$B$8,10)+AA$9),"MM")=TEXT((EDATE('Projektkostenkalkulation EP'!$B$8,10)+(AA$9-1)),"MM"),
             IF(
                        OR(
                                    TEXT((EDATE('Projektkostenkalkulation EP'!$B$8,10)+AA$9),"TTT") = "Sa",
                                    TEXT((EDATE('Projektkostenkalkulation EP'!$B$8,10)+AA$9),"TTT") = "So",
                                    IF(ISNA(VLOOKUP(EDATE('Projektkostenkalkulation EP'!$B$8,10)+AA$9,Datenquellen!$F$7:$H$45,3,FALSE))," ",VLOOKUP(EDATE('Projektkostenkalkulation EP'!$B$8,10)+AA$9,Datenquellen!$F$7:$H$45,3,FALSE))="X"
                                    ),
                          "X",
                          ""
                          ),
               "X"
            )</f>
        <v/>
      </c>
      <c r="AC116" s="232" t="str">
        <f xml:space="preserve"> IF(TEXT((EDATE('Projektkostenkalkulation EP'!$B$8,10)+AB$9),"MM")=TEXT((EDATE('Projektkostenkalkulation EP'!$B$8,10)+(AB$9-1)),"MM"),
             IF(
                        OR(
                                    TEXT((EDATE('Projektkostenkalkulation EP'!$B$8,10)+AB$9),"TTT") = "Sa",
                                    TEXT((EDATE('Projektkostenkalkulation EP'!$B$8,10)+AB$9),"TTT") = "So",
                                    IF(ISNA(VLOOKUP(EDATE('Projektkostenkalkulation EP'!$B$8,10)+AB$9,Datenquellen!$F$7:$H$45,3,FALSE))," ",VLOOKUP(EDATE('Projektkostenkalkulation EP'!$B$8,10)+AB$9,Datenquellen!$F$7:$H$45,3,FALSE))="X"
                                    ),
                          "X",
                          ""
                          ),
               "X"
            )</f>
        <v/>
      </c>
      <c r="AD116" s="232" t="str">
        <f xml:space="preserve"> IF(TEXT((EDATE('Projektkostenkalkulation EP'!$B$8,10)+AC$9),"MM")=TEXT((EDATE('Projektkostenkalkulation EP'!$B$8,10)+(AC$9-1)),"MM"),
             IF(
                        OR(
                                    TEXT((EDATE('Projektkostenkalkulation EP'!$B$8,10)+AC$9),"TTT") = "Sa",
                                    TEXT((EDATE('Projektkostenkalkulation EP'!$B$8,10)+AC$9),"TTT") = "So",
                                    IF(ISNA(VLOOKUP(EDATE('Projektkostenkalkulation EP'!$B$8,10)+AC$9,Datenquellen!$F$7:$H$45,3,FALSE))," ",VLOOKUP(EDATE('Projektkostenkalkulation EP'!$B$8,10)+AC$9,Datenquellen!$F$7:$H$45,3,FALSE))="X"
                                    ),
                          "X",
                          ""
                          ),
               "X"
            )</f>
        <v/>
      </c>
      <c r="AE116" s="232" t="str">
        <f xml:space="preserve"> IF(TEXT((EDATE('Projektkostenkalkulation EP'!$B$8,10)+AD$9),"MM")=TEXT((EDATE('Projektkostenkalkulation EP'!$B$8,10)+(AD$9-1)),"MM"),
             IF(
                        OR(
                                    TEXT((EDATE('Projektkostenkalkulation EP'!$B$8,10)+AD$9),"TTT") = "Sa",
                                    TEXT((EDATE('Projektkostenkalkulation EP'!$B$8,10)+AD$9),"TTT") = "So",
                                    IF(ISNA(VLOOKUP(EDATE('Projektkostenkalkulation EP'!$B$8,10)+AD$9,Datenquellen!$F$7:$H$45,3,FALSE))," ",VLOOKUP(EDATE('Projektkostenkalkulation EP'!$B$8,10)+AD$9,Datenquellen!$F$7:$H$45,3,FALSE))="X"
                                    ),
                          "X",
                          ""
                          ),
               "X"
            )</f>
        <v/>
      </c>
      <c r="AF116" s="232" t="str">
        <f xml:space="preserve"> IF(TEXT((EDATE('Projektkostenkalkulation EP'!$B$8,10)+AE$9),"MM")=TEXT((EDATE('Projektkostenkalkulation EP'!$B$8,10)+(AE$9-1)),"MM"),
             IF(
                        OR(
                                    TEXT((EDATE('Projektkostenkalkulation EP'!$B$8,10)+AE$9),"TTT") = "Sa",
                                    TEXT((EDATE('Projektkostenkalkulation EP'!$B$8,10)+AE$9),"TTT") = "So",
                                    IF(ISNA(VLOOKUP(EDATE('Projektkostenkalkulation EP'!$B$8,10)+AE$9,Datenquellen!$F$7:$H$45,3,FALSE))," ",VLOOKUP(EDATE('Projektkostenkalkulation EP'!$B$8,10)+AE$9,Datenquellen!$F$7:$H$45,3,FALSE))="X"
                                    ),
                          "X",
                          ""
                          ),
               "X"
            )</f>
        <v>X</v>
      </c>
      <c r="AG116" s="232" t="str">
        <f xml:space="preserve"> IF(TEXT((EDATE('Projektkostenkalkulation EP'!$B$8,10)+AF$9),"MM")=TEXT((EDATE('Projektkostenkalkulation EP'!$B$8,10)+(AF$9-1)),"MM"),
             IF(
                        OR(
                                    TEXT((EDATE('Projektkostenkalkulation EP'!$B$8,10)+AF$9),"TTT") = "Sa",
                                    TEXT((EDATE('Projektkostenkalkulation EP'!$B$8,10)+AF$9),"TTT") = "So",
                                    IF(ISNA(VLOOKUP(EDATE('Projektkostenkalkulation EP'!$B$8,10)+AF$9,Datenquellen!$F$7:$H$45,3,FALSE))," ",VLOOKUP(EDATE('Projektkostenkalkulation EP'!$B$8,10)+AF$9,Datenquellen!$F$7:$H$45,3,FALSE))="X"
                                    ),
                          "X",
                          ""
                          ),
               "X"
            )</f>
        <v>X</v>
      </c>
      <c r="AH116" s="234"/>
      <c r="AI116" s="235"/>
      <c r="AJ116" s="476"/>
      <c r="AK116" s="473"/>
      <c r="AL116" s="231"/>
      <c r="AM116" s="232" t="str">
        <f>IF(
            OR(
                     TEXT(EDATE('Projektkostenkalkulation EP'!$B$8,10),"TTT") = "Sa",
                     TEXT(EDATE('Projektkostenkalkulation EP'!$B$8,10),"TTT") = "So",
                     IF(ISNA(VLOOKUP(EDATE('Projektkostenkalkulation EP'!$B$8,10),Datenquellen!$F$7:$H$45,3,FALSE))," ",VLOOKUP(EDATE('Projektkostenkalkulation EP'!$B$8,10),Datenquellen!$F$7:$H$45,3,FALSE))="X"
                            ),
                    "X",
                    ""
            )</f>
        <v>X</v>
      </c>
      <c r="AN116" s="232" t="str">
        <f xml:space="preserve"> IF(TEXT((EDATE('Projektkostenkalkulation EP'!$B$8,10)+AM$9),"MM")=TEXT((EDATE('Projektkostenkalkulation EP'!$B$8,10)+(AM$9-1)),"MM"),
             IF(
                        OR(
                                    TEXT((EDATE('Projektkostenkalkulation EP'!$B$8,10)+AM$9),"TTT") = "Sa",
                                    TEXT((EDATE('Projektkostenkalkulation EP'!$B$8,10)+AM$9),"TTT") = "So",
                                    IF(ISNA(VLOOKUP(EDATE('Projektkostenkalkulation EP'!$B$8,10)+AM$9,Datenquellen!$F$7:$H$45,3,FALSE))," ",VLOOKUP(EDATE('Projektkostenkalkulation EP'!$B$8,10)+AM$9,Datenquellen!$F$7:$H$45,3,FALSE))="X"
                                    ),
                          "X",
                          ""
                          ),
               "X"
            )</f>
        <v>X</v>
      </c>
      <c r="AO116" s="232" t="str">
        <f xml:space="preserve"> IF(TEXT((EDATE('Projektkostenkalkulation EP'!$B$8,10)+AN$9),"MM")=TEXT((EDATE('Projektkostenkalkulation EP'!$B$8,10)+(AN$9-1)),"MM"),
             IF(
                        OR(
                                    TEXT((EDATE('Projektkostenkalkulation EP'!$B$8,10)+AN$9),"TTT") = "Sa",
                                    TEXT((EDATE('Projektkostenkalkulation EP'!$B$8,10)+AN$9),"TTT") = "So",
                                    IF(ISNA(VLOOKUP(EDATE('Projektkostenkalkulation EP'!$B$8,10)+AN$9,Datenquellen!$F$7:$H$45,3,FALSE))," ",VLOOKUP(EDATE('Projektkostenkalkulation EP'!$B$8,10)+AN$9,Datenquellen!$F$7:$H$45,3,FALSE))="X"
                                    ),
                          "X",
                          ""
                          ),
               "X"
            )</f>
        <v>X</v>
      </c>
      <c r="AP116" s="232" t="str">
        <f xml:space="preserve"> IF(TEXT((EDATE('Projektkostenkalkulation EP'!$B$8,10)+AO$9),"MM")=TEXT((EDATE('Projektkostenkalkulation EP'!$B$8,10)+(AO$9-1)),"MM"),
             IF(
                        OR(
                                    TEXT((EDATE('Projektkostenkalkulation EP'!$B$8,10)+AO$9),"TTT") = "Sa",
                                    TEXT((EDATE('Projektkostenkalkulation EP'!$B$8,10)+AO$9),"TTT") = "So",
                                    IF(ISNA(VLOOKUP(EDATE('Projektkostenkalkulation EP'!$B$8,10)+AO$9,Datenquellen!$F$7:$H$45,3,FALSE))," ",VLOOKUP(EDATE('Projektkostenkalkulation EP'!$B$8,10)+AO$9,Datenquellen!$F$7:$H$45,3,FALSE))="X"
                                    ),
                          "X",
                          ""
                          ),
               "X"
            )</f>
        <v/>
      </c>
      <c r="AQ116" s="232" t="str">
        <f xml:space="preserve"> IF(TEXT((EDATE('Projektkostenkalkulation EP'!$B$8,10)+AP$9),"MM")=TEXT((EDATE('Projektkostenkalkulation EP'!$B$8,10)+(AP$9-1)),"MM"),
             IF(
                        OR(
                                    TEXT((EDATE('Projektkostenkalkulation EP'!$B$8,10)+AP$9),"TTT") = "Sa",
                                    TEXT((EDATE('Projektkostenkalkulation EP'!$B$8,10)+AP$9),"TTT") = "So",
                                    IF(ISNA(VLOOKUP(EDATE('Projektkostenkalkulation EP'!$B$8,10)+AP$9,Datenquellen!$F$7:$H$45,3,FALSE))," ",VLOOKUP(EDATE('Projektkostenkalkulation EP'!$B$8,10)+AP$9,Datenquellen!$F$7:$H$45,3,FALSE))="X"
                                    ),
                          "X",
                          ""
                          ),
               "X"
            )</f>
        <v/>
      </c>
      <c r="AR116" s="232" t="str">
        <f xml:space="preserve"> IF(TEXT((EDATE('Projektkostenkalkulation EP'!$B$8,10)+AQ$9),"MM")=TEXT((EDATE('Projektkostenkalkulation EP'!$B$8,10)+(AQ$9-1)),"MM"),
             IF(
                        OR(
                                    TEXT((EDATE('Projektkostenkalkulation EP'!$B$8,10)+AQ$9),"TTT") = "Sa",
                                    TEXT((EDATE('Projektkostenkalkulation EP'!$B$8,10)+AQ$9),"TTT") = "So",
                                    IF(ISNA(VLOOKUP(EDATE('Projektkostenkalkulation EP'!$B$8,10)+AQ$9,Datenquellen!$F$7:$H$45,3,FALSE))," ",VLOOKUP(EDATE('Projektkostenkalkulation EP'!$B$8,10)+AQ$9,Datenquellen!$F$7:$H$45,3,FALSE))="X"
                                    ),
                          "X",
                          ""
                          ),
               "X"
            )</f>
        <v/>
      </c>
      <c r="AS116" s="232" t="str">
        <f xml:space="preserve"> IF(TEXT((EDATE('Projektkostenkalkulation EP'!$B$8,10)+AR$9),"MM")=TEXT((EDATE('Projektkostenkalkulation EP'!$B$8,10)+(AR$9-1)),"MM"),
             IF(
                        OR(
                                    TEXT((EDATE('Projektkostenkalkulation EP'!$B$8,10)+AR$9),"TTT") = "Sa",
                                    TEXT((EDATE('Projektkostenkalkulation EP'!$B$8,10)+AR$9),"TTT") = "So",
                                    IF(ISNA(VLOOKUP(EDATE('Projektkostenkalkulation EP'!$B$8,10)+AR$9,Datenquellen!$F$7:$H$45,3,FALSE))," ",VLOOKUP(EDATE('Projektkostenkalkulation EP'!$B$8,10)+AR$9,Datenquellen!$F$7:$H$45,3,FALSE))="X"
                                    ),
                          "X",
                          ""
                          ),
               "X"
            )</f>
        <v/>
      </c>
      <c r="AT116" s="232" t="str">
        <f xml:space="preserve"> IF(TEXT((EDATE('Projektkostenkalkulation EP'!$B$8,10)+AS$9),"MM")=TEXT((EDATE('Projektkostenkalkulation EP'!$B$8,10)+(AS$9-1)),"MM"),
             IF(
                        OR(
                                    TEXT((EDATE('Projektkostenkalkulation EP'!$B$8,10)+AS$9),"TTT") = "Sa",
                                    TEXT((EDATE('Projektkostenkalkulation EP'!$B$8,10)+AS$9),"TTT") = "So",
                                    IF(ISNA(VLOOKUP(EDATE('Projektkostenkalkulation EP'!$B$8,10)+AS$9,Datenquellen!$F$7:$H$45,3,FALSE))," ",VLOOKUP(EDATE('Projektkostenkalkulation EP'!$B$8,10)+AS$9,Datenquellen!$F$7:$H$45,3,FALSE))="X"
                                    ),
                          "X",
                          ""
                          ),
               "X"
            )</f>
        <v/>
      </c>
      <c r="AU116" s="232" t="str">
        <f xml:space="preserve"> IF(TEXT((EDATE('Projektkostenkalkulation EP'!$B$8,10)+AT$9),"MM")=TEXT((EDATE('Projektkostenkalkulation EP'!$B$8,10)+(AT$9-1)),"MM"),
             IF(
                        OR(
                                    TEXT((EDATE('Projektkostenkalkulation EP'!$B$8,10)+AT$9),"TTT") = "Sa",
                                    TEXT((EDATE('Projektkostenkalkulation EP'!$B$8,10)+AT$9),"TTT") = "So",
                                    IF(ISNA(VLOOKUP(EDATE('Projektkostenkalkulation EP'!$B$8,10)+AT$9,Datenquellen!$F$7:$H$45,3,FALSE))," ",VLOOKUP(EDATE('Projektkostenkalkulation EP'!$B$8,10)+AT$9,Datenquellen!$F$7:$H$45,3,FALSE))="X"
                                    ),
                          "X",
                          ""
                          ),
               "X"
            )</f>
        <v>X</v>
      </c>
      <c r="AV116" s="232" t="str">
        <f xml:space="preserve"> IF(TEXT((EDATE('Projektkostenkalkulation EP'!$B$8,10)+AU$9),"MM")=TEXT((EDATE('Projektkostenkalkulation EP'!$B$8,10)+(AU$9-1)),"MM"),
             IF(
                        OR(
                                    TEXT((EDATE('Projektkostenkalkulation EP'!$B$8,10)+AU$9),"TTT") = "Sa",
                                    TEXT((EDATE('Projektkostenkalkulation EP'!$B$8,10)+AU$9),"TTT") = "So",
                                    IF(ISNA(VLOOKUP(EDATE('Projektkostenkalkulation EP'!$B$8,10)+AU$9,Datenquellen!$F$7:$H$45,3,FALSE))," ",VLOOKUP(EDATE('Projektkostenkalkulation EP'!$B$8,10)+AU$9,Datenquellen!$F$7:$H$45,3,FALSE))="X"
                                    ),
                          "X",
                          ""
                          ),
               "X"
            )</f>
        <v>X</v>
      </c>
      <c r="AW116" s="232" t="str">
        <f xml:space="preserve"> IF(TEXT((EDATE('Projektkostenkalkulation EP'!$B$8,10)+AV$9),"MM")=TEXT((EDATE('Projektkostenkalkulation EP'!$B$8,10)+(AV$9-1)),"MM"),
             IF(
                        OR(
                                    TEXT((EDATE('Projektkostenkalkulation EP'!$B$8,10)+AV$9),"TTT") = "Sa",
                                    TEXT((EDATE('Projektkostenkalkulation EP'!$B$8,10)+AV$9),"TTT") = "So",
                                    IF(ISNA(VLOOKUP(EDATE('Projektkostenkalkulation EP'!$B$8,10)+AV$9,Datenquellen!$F$7:$H$45,3,FALSE))," ",VLOOKUP(EDATE('Projektkostenkalkulation EP'!$B$8,10)+AV$9,Datenquellen!$F$7:$H$45,3,FALSE))="X"
                                    ),
                          "X",
                          ""
                          ),
               "X"
            )</f>
        <v/>
      </c>
      <c r="AX116" s="232" t="str">
        <f xml:space="preserve"> IF(TEXT((EDATE('Projektkostenkalkulation EP'!$B$8,10)+AW$9),"MM")=TEXT((EDATE('Projektkostenkalkulation EP'!$B$8,10)+(AW$9-1)),"MM"),
             IF(
                        OR(
                                    TEXT((EDATE('Projektkostenkalkulation EP'!$B$8,10)+AW$9),"TTT") = "Sa",
                                    TEXT((EDATE('Projektkostenkalkulation EP'!$B$8,10)+AW$9),"TTT") = "So",
                                    IF(ISNA(VLOOKUP(EDATE('Projektkostenkalkulation EP'!$B$8,10)+AW$9,Datenquellen!$F$7:$H$45,3,FALSE))," ",VLOOKUP(EDATE('Projektkostenkalkulation EP'!$B$8,10)+AW$9,Datenquellen!$F$7:$H$45,3,FALSE))="X"
                                    ),
                          "X",
                          ""
                          ),
               "X"
            )</f>
        <v/>
      </c>
      <c r="AY116" s="232" t="str">
        <f xml:space="preserve"> IF(TEXT((EDATE('Projektkostenkalkulation EP'!$B$8,10)+AX$9),"MM")=TEXT((EDATE('Projektkostenkalkulation EP'!$B$8,10)+(AX$9-1)),"MM"),
             IF(
                        OR(
                                    TEXT((EDATE('Projektkostenkalkulation EP'!$B$8,10)+AX$9),"TTT") = "Sa",
                                    TEXT((EDATE('Projektkostenkalkulation EP'!$B$8,10)+AX$9),"TTT") = "So",
                                    IF(ISNA(VLOOKUP(EDATE('Projektkostenkalkulation EP'!$B$8,10)+AX$9,Datenquellen!$F$7:$H$45,3,FALSE))," ",VLOOKUP(EDATE('Projektkostenkalkulation EP'!$B$8,10)+AX$9,Datenquellen!$F$7:$H$45,3,FALSE))="X"
                                    ),
                          "X",
                          ""
                          ),
               "X"
            )</f>
        <v/>
      </c>
      <c r="AZ116" s="232" t="str">
        <f xml:space="preserve"> IF(TEXT((EDATE('Projektkostenkalkulation EP'!$B$8,10)+AY$9),"MM")=TEXT((EDATE('Projektkostenkalkulation EP'!$B$8,10)+(AY$9-1)),"MM"),
             IF(
                        OR(
                                    TEXT((EDATE('Projektkostenkalkulation EP'!$B$8,10)+AY$9),"TTT") = "Sa",
                                    TEXT((EDATE('Projektkostenkalkulation EP'!$B$8,10)+AY$9),"TTT") = "So",
                                    IF(ISNA(VLOOKUP(EDATE('Projektkostenkalkulation EP'!$B$8,10)+AY$9,Datenquellen!$F$7:$H$45,3,FALSE))," ",VLOOKUP(EDATE('Projektkostenkalkulation EP'!$B$8,10)+AY$9,Datenquellen!$F$7:$H$45,3,FALSE))="X"
                                    ),
                          "X",
                          ""
                          ),
               "X"
            )</f>
        <v/>
      </c>
      <c r="BA116" s="232" t="str">
        <f xml:space="preserve"> IF(TEXT((EDATE('Projektkostenkalkulation EP'!$B$8,10)+AZ$9),"MM")=TEXT((EDATE('Projektkostenkalkulation EP'!$B$8,10)+(AZ$9-1)),"MM"),
             IF(
                        OR(
                                    TEXT((EDATE('Projektkostenkalkulation EP'!$B$8,10)+AZ$9),"TTT") = "Sa",
                                    TEXT((EDATE('Projektkostenkalkulation EP'!$B$8,10)+AZ$9),"TTT") = "So",
                                    IF(ISNA(VLOOKUP(EDATE('Projektkostenkalkulation EP'!$B$8,10)+AZ$9,Datenquellen!$F$7:$H$45,3,FALSE))," ",VLOOKUP(EDATE('Projektkostenkalkulation EP'!$B$8,10)+AZ$9,Datenquellen!$F$7:$H$45,3,FALSE))="X"
                                    ),
                          "X",
                          ""
                          ),
               "X"
            )</f>
        <v/>
      </c>
      <c r="BB116" s="232" t="str">
        <f xml:space="preserve"> IF(TEXT((EDATE('Projektkostenkalkulation EP'!$B$8,10)+BA$9),"MM")=TEXT((EDATE('Projektkostenkalkulation EP'!$B$8,10)+(BA$9-1)),"MM"),
             IF(
                        OR(
                                    TEXT((EDATE('Projektkostenkalkulation EP'!$B$8,10)+BA$9),"TTT") = "Sa",
                                    TEXT((EDATE('Projektkostenkalkulation EP'!$B$8,10)+BA$9),"TTT") = "So",
                                    IF(ISNA(VLOOKUP(EDATE('Projektkostenkalkulation EP'!$B$8,10)+BA$9,Datenquellen!$F$7:$H$45,3,FALSE))," ",VLOOKUP(EDATE('Projektkostenkalkulation EP'!$B$8,10)+BA$9,Datenquellen!$F$7:$H$45,3,FALSE))="X"
                                    ),
                          "X",
                          ""
                          ),
               "X"
            )</f>
        <v>X</v>
      </c>
      <c r="BC116" s="232" t="str">
        <f xml:space="preserve"> IF(TEXT((EDATE('Projektkostenkalkulation EP'!$B$8,10)+BB$9),"MM")=TEXT((EDATE('Projektkostenkalkulation EP'!$B$8,10)+(BB$9-1)),"MM"),
             IF(
                        OR(
                                    TEXT((EDATE('Projektkostenkalkulation EP'!$B$8,10)+BB$9),"TTT") = "Sa",
                                    TEXT((EDATE('Projektkostenkalkulation EP'!$B$8,10)+BB$9),"TTT") = "So",
                                    IF(ISNA(VLOOKUP(EDATE('Projektkostenkalkulation EP'!$B$8,10)+BB$9,Datenquellen!$F$7:$H$45,3,FALSE))," ",VLOOKUP(EDATE('Projektkostenkalkulation EP'!$B$8,10)+BB$9,Datenquellen!$F$7:$H$45,3,FALSE))="X"
                                    ),
                          "X",
                          ""
                          ),
               "X"
            )</f>
        <v>X</v>
      </c>
      <c r="BD116" s="232" t="str">
        <f xml:space="preserve"> IF(TEXT((EDATE('Projektkostenkalkulation EP'!$B$8,10)+BC$9),"MM")=TEXT((EDATE('Projektkostenkalkulation EP'!$B$8,10)+(BC$9-1)),"MM"),
             IF(
                        OR(
                                    TEXT((EDATE('Projektkostenkalkulation EP'!$B$8,10)+BC$9),"TTT") = "Sa",
                                    TEXT((EDATE('Projektkostenkalkulation EP'!$B$8,10)+BC$9),"TTT") = "So",
                                    IF(ISNA(VLOOKUP(EDATE('Projektkostenkalkulation EP'!$B$8,10)+BC$9,Datenquellen!$F$7:$H$45,3,FALSE))," ",VLOOKUP(EDATE('Projektkostenkalkulation EP'!$B$8,10)+BC$9,Datenquellen!$F$7:$H$45,3,FALSE))="X"
                                    ),
                          "X",
                          ""
                          ),
               "X"
            )</f>
        <v/>
      </c>
      <c r="BE116" s="232" t="str">
        <f xml:space="preserve"> IF(TEXT((EDATE('Projektkostenkalkulation EP'!$B$8,10)+BD$9),"MM")=TEXT((EDATE('Projektkostenkalkulation EP'!$B$8,10)+(BD$9-1)),"MM"),
             IF(
                        OR(
                                    TEXT((EDATE('Projektkostenkalkulation EP'!$B$8,10)+BD$9),"TTT") = "Sa",
                                    TEXT((EDATE('Projektkostenkalkulation EP'!$B$8,10)+BD$9),"TTT") = "So",
                                    IF(ISNA(VLOOKUP(EDATE('Projektkostenkalkulation EP'!$B$8,10)+BD$9,Datenquellen!$F$7:$H$45,3,FALSE))," ",VLOOKUP(EDATE('Projektkostenkalkulation EP'!$B$8,10)+BD$9,Datenquellen!$F$7:$H$45,3,FALSE))="X"
                                    ),
                          "X",
                          ""
                          ),
               "X"
            )</f>
        <v/>
      </c>
      <c r="BF116" s="232" t="str">
        <f xml:space="preserve"> IF(TEXT((EDATE('Projektkostenkalkulation EP'!$B$8,10)+BE$9),"MM")=TEXT((EDATE('Projektkostenkalkulation EP'!$B$8,10)+(BE$9-1)),"MM"),
             IF(
                        OR(
                                    TEXT((EDATE('Projektkostenkalkulation EP'!$B$8,10)+BE$9),"TTT") = "Sa",
                                    TEXT((EDATE('Projektkostenkalkulation EP'!$B$8,10)+BE$9),"TTT") = "So",
                                    IF(ISNA(VLOOKUP(EDATE('Projektkostenkalkulation EP'!$B$8,10)+BE$9,Datenquellen!$F$7:$H$45,3,FALSE))," ",VLOOKUP(EDATE('Projektkostenkalkulation EP'!$B$8,10)+BE$9,Datenquellen!$F$7:$H$45,3,FALSE))="X"
                                    ),
                          "X",
                          ""
                          ),
               "X"
            )</f>
        <v/>
      </c>
      <c r="BG116" s="232" t="str">
        <f xml:space="preserve"> IF(TEXT((EDATE('Projektkostenkalkulation EP'!$B$8,10)+BF$9),"MM")=TEXT((EDATE('Projektkostenkalkulation EP'!$B$8,10)+(BF$9-1)),"MM"),
             IF(
                        OR(
                                    TEXT((EDATE('Projektkostenkalkulation EP'!$B$8,10)+BF$9),"TTT") = "Sa",
                                    TEXT((EDATE('Projektkostenkalkulation EP'!$B$8,10)+BF$9),"TTT") = "So",
                                    IF(ISNA(VLOOKUP(EDATE('Projektkostenkalkulation EP'!$B$8,10)+BF$9,Datenquellen!$F$7:$H$45,3,FALSE))," ",VLOOKUP(EDATE('Projektkostenkalkulation EP'!$B$8,10)+BF$9,Datenquellen!$F$7:$H$45,3,FALSE))="X"
                                    ),
                          "X",
                          ""
                          ),
               "X"
            )</f>
        <v/>
      </c>
      <c r="BH116" s="232" t="str">
        <f xml:space="preserve"> IF(TEXT((EDATE('Projektkostenkalkulation EP'!$B$8,10)+BG$9),"MM")=TEXT((EDATE('Projektkostenkalkulation EP'!$B$8,10)+(BG$9-1)),"MM"),
             IF(
                        OR(
                                    TEXT((EDATE('Projektkostenkalkulation EP'!$B$8,10)+BG$9),"TTT") = "Sa",
                                    TEXT((EDATE('Projektkostenkalkulation EP'!$B$8,10)+BG$9),"TTT") = "So",
                                    IF(ISNA(VLOOKUP(EDATE('Projektkostenkalkulation EP'!$B$8,10)+BG$9,Datenquellen!$F$7:$H$45,3,FALSE))," ",VLOOKUP(EDATE('Projektkostenkalkulation EP'!$B$8,10)+BG$9,Datenquellen!$F$7:$H$45,3,FALSE))="X"
                                    ),
                          "X",
                          ""
                          ),
               "X"
            )</f>
        <v/>
      </c>
      <c r="BI116" s="232" t="str">
        <f xml:space="preserve"> IF(TEXT((EDATE('Projektkostenkalkulation EP'!$B$8,10)+BH$9),"MM")=TEXT((EDATE('Projektkostenkalkulation EP'!$B$8,10)+(BH$9-1)),"MM"),
             IF(
                        OR(
                                    TEXT((EDATE('Projektkostenkalkulation EP'!$B$8,10)+BH$9),"TTT") = "Sa",
                                    TEXT((EDATE('Projektkostenkalkulation EP'!$B$8,10)+BH$9),"TTT") = "So",
                                    IF(ISNA(VLOOKUP(EDATE('Projektkostenkalkulation EP'!$B$8,10)+BH$9,Datenquellen!$F$7:$H$45,3,FALSE))," ",VLOOKUP(EDATE('Projektkostenkalkulation EP'!$B$8,10)+BH$9,Datenquellen!$F$7:$H$45,3,FALSE))="X"
                                    ),
                          "X",
                          ""
                          ),
               "X"
            )</f>
        <v>X</v>
      </c>
      <c r="BJ116" s="232" t="str">
        <f xml:space="preserve"> IF(TEXT((EDATE('Projektkostenkalkulation EP'!$B$8,10)+BI$9),"MM")=TEXT((EDATE('Projektkostenkalkulation EP'!$B$8,10)+(BI$9-1)),"MM"),
             IF(
                        OR(
                                    TEXT((EDATE('Projektkostenkalkulation EP'!$B$8,10)+BI$9),"TTT") = "Sa",
                                    TEXT((EDATE('Projektkostenkalkulation EP'!$B$8,10)+BI$9),"TTT") = "So",
                                    IF(ISNA(VLOOKUP(EDATE('Projektkostenkalkulation EP'!$B$8,10)+BI$9,Datenquellen!$F$7:$H$45,3,FALSE))," ",VLOOKUP(EDATE('Projektkostenkalkulation EP'!$B$8,10)+BI$9,Datenquellen!$F$7:$H$45,3,FALSE))="X"
                                    ),
                          "X",
                          ""
                          ),
               "X"
            )</f>
        <v>X</v>
      </c>
      <c r="BK116" s="232" t="str">
        <f xml:space="preserve"> IF(TEXT((EDATE('Projektkostenkalkulation EP'!$B$8,10)+BJ$9),"MM")=TEXT((EDATE('Projektkostenkalkulation EP'!$B$8,10)+(BJ$9-1)),"MM"),
             IF(
                        OR(
                                    TEXT((EDATE('Projektkostenkalkulation EP'!$B$8,10)+BJ$9),"TTT") = "Sa",
                                    TEXT((EDATE('Projektkostenkalkulation EP'!$B$8,10)+BJ$9),"TTT") = "So",
                                    IF(ISNA(VLOOKUP(EDATE('Projektkostenkalkulation EP'!$B$8,10)+BJ$9,Datenquellen!$F$7:$H$45,3,FALSE))," ",VLOOKUP(EDATE('Projektkostenkalkulation EP'!$B$8,10)+BJ$9,Datenquellen!$F$7:$H$45,3,FALSE))="X"
                                    ),
                          "X",
                          ""
                          ),
               "X"
            )</f>
        <v/>
      </c>
      <c r="BL116" s="232" t="str">
        <f xml:space="preserve"> IF(TEXT((EDATE('Projektkostenkalkulation EP'!$B$8,10)+BK$9),"MM")=TEXT((EDATE('Projektkostenkalkulation EP'!$B$8,10)+(BK$9-1)),"MM"),
             IF(
                        OR(
                                    TEXT((EDATE('Projektkostenkalkulation EP'!$B$8,10)+BK$9),"TTT") = "Sa",
                                    TEXT((EDATE('Projektkostenkalkulation EP'!$B$8,10)+BK$9),"TTT") = "So",
                                    IF(ISNA(VLOOKUP(EDATE('Projektkostenkalkulation EP'!$B$8,10)+BK$9,Datenquellen!$F$7:$H$45,3,FALSE))," ",VLOOKUP(EDATE('Projektkostenkalkulation EP'!$B$8,10)+BK$9,Datenquellen!$F$7:$H$45,3,FALSE))="X"
                                    ),
                          "X",
                          ""
                          ),
               "X"
            )</f>
        <v/>
      </c>
      <c r="BM116" s="232" t="str">
        <f xml:space="preserve"> IF(TEXT((EDATE('Projektkostenkalkulation EP'!$B$8,10)+BL$9),"MM")=TEXT((EDATE('Projektkostenkalkulation EP'!$B$8,10)+(BL$9-1)),"MM"),
             IF(
                        OR(
                                    TEXT((EDATE('Projektkostenkalkulation EP'!$B$8,10)+BL$9),"TTT") = "Sa",
                                    TEXT((EDATE('Projektkostenkalkulation EP'!$B$8,10)+BL$9),"TTT") = "So",
                                    IF(ISNA(VLOOKUP(EDATE('Projektkostenkalkulation EP'!$B$8,10)+BL$9,Datenquellen!$F$7:$H$45,3,FALSE))," ",VLOOKUP(EDATE('Projektkostenkalkulation EP'!$B$8,10)+BL$9,Datenquellen!$F$7:$H$45,3,FALSE))="X"
                                    ),
                          "X",
                          ""
                          ),
               "X"
            )</f>
        <v/>
      </c>
      <c r="BN116" s="232" t="str">
        <f xml:space="preserve"> IF(TEXT((EDATE('Projektkostenkalkulation EP'!$B$8,10)+BM$9),"MM")=TEXT((EDATE('Projektkostenkalkulation EP'!$B$8,10)+(BM$9-1)),"MM"),
             IF(
                        OR(
                                    TEXT((EDATE('Projektkostenkalkulation EP'!$B$8,10)+BM$9),"TTT") = "Sa",
                                    TEXT((EDATE('Projektkostenkalkulation EP'!$B$8,10)+BM$9),"TTT") = "So",
                                    IF(ISNA(VLOOKUP(EDATE('Projektkostenkalkulation EP'!$B$8,10)+BM$9,Datenquellen!$F$7:$H$45,3,FALSE))," ",VLOOKUP(EDATE('Projektkostenkalkulation EP'!$B$8,10)+BM$9,Datenquellen!$F$7:$H$45,3,FALSE))="X"
                                    ),
                          "X",
                          ""
                          ),
               "X"
            )</f>
        <v/>
      </c>
      <c r="BO116" s="232" t="str">
        <f xml:space="preserve"> IF(TEXT((EDATE('Projektkostenkalkulation EP'!$B$8,10)+BN$9),"MM")=TEXT((EDATE('Projektkostenkalkulation EP'!$B$8,10)+(BN$9-1)),"MM"),
             IF(
                        OR(
                                    TEXT((EDATE('Projektkostenkalkulation EP'!$B$8,10)+BN$9),"TTT") = "Sa",
                                    TEXT((EDATE('Projektkostenkalkulation EP'!$B$8,10)+BN$9),"TTT") = "So",
                                    IF(ISNA(VLOOKUP(EDATE('Projektkostenkalkulation EP'!$B$8,10)+BN$9,Datenquellen!$F$7:$H$45,3,FALSE))," ",VLOOKUP(EDATE('Projektkostenkalkulation EP'!$B$8,10)+BN$9,Datenquellen!$F$7:$H$45,3,FALSE))="X"
                                    ),
                          "X",
                          ""
                          ),
               "X"
            )</f>
        <v/>
      </c>
      <c r="BP116" s="232" t="str">
        <f xml:space="preserve"> IF(TEXT((EDATE('Projektkostenkalkulation EP'!$B$8,10)+BO$9),"MM")=TEXT((EDATE('Projektkostenkalkulation EP'!$B$8,10)+(BO$9-1)),"MM"),
             IF(
                        OR(
                                    TEXT((EDATE('Projektkostenkalkulation EP'!$B$8,10)+BO$9),"TTT") = "Sa",
                                    TEXT((EDATE('Projektkostenkalkulation EP'!$B$8,10)+BO$9),"TTT") = "So",
                                    IF(ISNA(VLOOKUP(EDATE('Projektkostenkalkulation EP'!$B$8,10)+BO$9,Datenquellen!$F$7:$H$45,3,FALSE))," ",VLOOKUP(EDATE('Projektkostenkalkulation EP'!$B$8,10)+BO$9,Datenquellen!$F$7:$H$45,3,FALSE))="X"
                                    ),
                          "X",
                          ""
                          ),
               "X"
            )</f>
        <v>X</v>
      </c>
      <c r="BQ116" s="233" t="str">
        <f xml:space="preserve"> IF(TEXT((EDATE('Projektkostenkalkulation EP'!$B$8,10)+BP$9),"MM")=TEXT((EDATE('Projektkostenkalkulation EP'!$B$8,10)+(BP$9-1)),"MM"),
             IF(
                        OR(
                                    TEXT((EDATE('Projektkostenkalkulation EP'!$B$8,10)+BP$9),"TTT") = "Sa",
                                    TEXT((EDATE('Projektkostenkalkulation EP'!$B$8,10)+BP$9),"TTT") = "So",
                                    IF(ISNA(VLOOKUP(EDATE('Projektkostenkalkulation EP'!$B$8,10)+BP$9,Datenquellen!$F$7:$H$45,3,FALSE))," ",VLOOKUP(EDATE('Projektkostenkalkulation EP'!$B$8,10)+BP$9,Datenquellen!$F$7:$H$45,3,FALSE))="X"
                                    ),
                          "X",
                          ""
                          ),
               "X"
            )</f>
        <v>X</v>
      </c>
      <c r="BR116" s="234"/>
      <c r="BS116" s="235"/>
      <c r="BT116" s="476"/>
      <c r="BU116" s="473"/>
      <c r="BV116" s="231"/>
      <c r="BW116" s="232" t="str">
        <f>IF(
            OR(
                     TEXT(EDATE('Projektkostenkalkulation EP'!$B$8,10),"TTT") = "Sa",
                     TEXT(EDATE('Projektkostenkalkulation EP'!$B$8,10),"TTT") = "So",
                     IF(ISNA(VLOOKUP(EDATE('Projektkostenkalkulation EP'!$B$8,10),Datenquellen!$F$7:$H$45,3,FALSE))," ",VLOOKUP(EDATE('Projektkostenkalkulation EP'!$B$8,10),Datenquellen!$F$7:$H$45,3,FALSE))="X"
                            ),
                    "X",
                    ""
            )</f>
        <v>X</v>
      </c>
      <c r="BX116" s="232" t="str">
        <f xml:space="preserve"> IF(TEXT((EDATE('Projektkostenkalkulation EP'!$B$8,10)+BW$9),"MM")=TEXT((EDATE('Projektkostenkalkulation EP'!$B$8,10)+(BW$9-1)),"MM"),
             IF(
                        OR(
                                    TEXT((EDATE('Projektkostenkalkulation EP'!$B$8,10)+BW$9),"TTT") = "Sa",
                                    TEXT((EDATE('Projektkostenkalkulation EP'!$B$8,10)+BW$9),"TTT") = "So",
                                    IF(ISNA(VLOOKUP(EDATE('Projektkostenkalkulation EP'!$B$8,10)+BW$9,Datenquellen!$F$7:$H$45,3,FALSE))," ",VLOOKUP(EDATE('Projektkostenkalkulation EP'!$B$8,10)+BW$9,Datenquellen!$F$7:$H$45,3,FALSE))="X"
                                    ),
                          "X",
                          ""
                          ),
               "X"
            )</f>
        <v>X</v>
      </c>
      <c r="BY116" s="232" t="str">
        <f xml:space="preserve"> IF(TEXT((EDATE('Projektkostenkalkulation EP'!$B$8,10)+BX$9),"MM")=TEXT((EDATE('Projektkostenkalkulation EP'!$B$8,10)+(BX$9-1)),"MM"),
             IF(
                        OR(
                                    TEXT((EDATE('Projektkostenkalkulation EP'!$B$8,10)+BX$9),"TTT") = "Sa",
                                    TEXT((EDATE('Projektkostenkalkulation EP'!$B$8,10)+BX$9),"TTT") = "So",
                                    IF(ISNA(VLOOKUP(EDATE('Projektkostenkalkulation EP'!$B$8,10)+BX$9,Datenquellen!$F$7:$H$45,3,FALSE))," ",VLOOKUP(EDATE('Projektkostenkalkulation EP'!$B$8,10)+BX$9,Datenquellen!$F$7:$H$45,3,FALSE))="X"
                                    ),
                          "X",
                          ""
                          ),
               "X"
            )</f>
        <v>X</v>
      </c>
      <c r="BZ116" s="232" t="str">
        <f xml:space="preserve"> IF(TEXT((EDATE('Projektkostenkalkulation EP'!$B$8,10)+BY$9),"MM")=TEXT((EDATE('Projektkostenkalkulation EP'!$B$8,10)+(BY$9-1)),"MM"),
             IF(
                        OR(
                                    TEXT((EDATE('Projektkostenkalkulation EP'!$B$8,10)+BY$9),"TTT") = "Sa",
                                    TEXT((EDATE('Projektkostenkalkulation EP'!$B$8,10)+BY$9),"TTT") = "So",
                                    IF(ISNA(VLOOKUP(EDATE('Projektkostenkalkulation EP'!$B$8,10)+BY$9,Datenquellen!$F$7:$H$45,3,FALSE))," ",VLOOKUP(EDATE('Projektkostenkalkulation EP'!$B$8,10)+BY$9,Datenquellen!$F$7:$H$45,3,FALSE))="X"
                                    ),
                          "X",
                          ""
                          ),
               "X"
            )</f>
        <v/>
      </c>
      <c r="CA116" s="232" t="str">
        <f xml:space="preserve"> IF(TEXT((EDATE('Projektkostenkalkulation EP'!$B$8,10)+BZ$9),"MM")=TEXT((EDATE('Projektkostenkalkulation EP'!$B$8,10)+(BZ$9-1)),"MM"),
             IF(
                        OR(
                                    TEXT((EDATE('Projektkostenkalkulation EP'!$B$8,10)+BZ$9),"TTT") = "Sa",
                                    TEXT((EDATE('Projektkostenkalkulation EP'!$B$8,10)+BZ$9),"TTT") = "So",
                                    IF(ISNA(VLOOKUP(EDATE('Projektkostenkalkulation EP'!$B$8,10)+BZ$9,Datenquellen!$F$7:$H$45,3,FALSE))," ",VLOOKUP(EDATE('Projektkostenkalkulation EP'!$B$8,10)+BZ$9,Datenquellen!$F$7:$H$45,3,FALSE))="X"
                                    ),
                          "X",
                          ""
                          ),
               "X"
            )</f>
        <v/>
      </c>
      <c r="CB116" s="232" t="str">
        <f xml:space="preserve"> IF(TEXT((EDATE('Projektkostenkalkulation EP'!$B$8,10)+CA$9),"MM")=TEXT((EDATE('Projektkostenkalkulation EP'!$B$8,10)+(CA$9-1)),"MM"),
             IF(
                        OR(
                                    TEXT((EDATE('Projektkostenkalkulation EP'!$B$8,10)+CA$9),"TTT") = "Sa",
                                    TEXT((EDATE('Projektkostenkalkulation EP'!$B$8,10)+CA$9),"TTT") = "So",
                                    IF(ISNA(VLOOKUP(EDATE('Projektkostenkalkulation EP'!$B$8,10)+CA$9,Datenquellen!$F$7:$H$45,3,FALSE))," ",VLOOKUP(EDATE('Projektkostenkalkulation EP'!$B$8,10)+CA$9,Datenquellen!$F$7:$H$45,3,FALSE))="X"
                                    ),
                          "X",
                          ""
                          ),
               "X"
            )</f>
        <v/>
      </c>
      <c r="CC116" s="232" t="str">
        <f xml:space="preserve"> IF(TEXT((EDATE('Projektkostenkalkulation EP'!$B$8,10)+CB$9),"MM")=TEXT((EDATE('Projektkostenkalkulation EP'!$B$8,10)+(CB$9-1)),"MM"),
             IF(
                        OR(
                                    TEXT((EDATE('Projektkostenkalkulation EP'!$B$8,10)+CB$9),"TTT") = "Sa",
                                    TEXT((EDATE('Projektkostenkalkulation EP'!$B$8,10)+CB$9),"TTT") = "So",
                                    IF(ISNA(VLOOKUP(EDATE('Projektkostenkalkulation EP'!$B$8,10)+CB$9,Datenquellen!$F$7:$H$45,3,FALSE))," ",VLOOKUP(EDATE('Projektkostenkalkulation EP'!$B$8,10)+CB$9,Datenquellen!$F$7:$H$45,3,FALSE))="X"
                                    ),
                          "X",
                          ""
                          ),
               "X"
            )</f>
        <v/>
      </c>
      <c r="CD116" s="232" t="str">
        <f xml:space="preserve"> IF(TEXT((EDATE('Projektkostenkalkulation EP'!$B$8,10)+CC$9),"MM")=TEXT((EDATE('Projektkostenkalkulation EP'!$B$8,10)+(CC$9-1)),"MM"),
             IF(
                        OR(
                                    TEXT((EDATE('Projektkostenkalkulation EP'!$B$8,10)+CC$9),"TTT") = "Sa",
                                    TEXT((EDATE('Projektkostenkalkulation EP'!$B$8,10)+CC$9),"TTT") = "So",
                                    IF(ISNA(VLOOKUP(EDATE('Projektkostenkalkulation EP'!$B$8,10)+CC$9,Datenquellen!$F$7:$H$45,3,FALSE))," ",VLOOKUP(EDATE('Projektkostenkalkulation EP'!$B$8,10)+CC$9,Datenquellen!$F$7:$H$45,3,FALSE))="X"
                                    ),
                          "X",
                          ""
                          ),
               "X"
            )</f>
        <v/>
      </c>
      <c r="CE116" s="232" t="str">
        <f xml:space="preserve"> IF(TEXT((EDATE('Projektkostenkalkulation EP'!$B$8,10)+CD$9),"MM")=TEXT((EDATE('Projektkostenkalkulation EP'!$B$8,10)+(CD$9-1)),"MM"),
             IF(
                        OR(
                                    TEXT((EDATE('Projektkostenkalkulation EP'!$B$8,10)+CD$9),"TTT") = "Sa",
                                    TEXT((EDATE('Projektkostenkalkulation EP'!$B$8,10)+CD$9),"TTT") = "So",
                                    IF(ISNA(VLOOKUP(EDATE('Projektkostenkalkulation EP'!$B$8,10)+CD$9,Datenquellen!$F$7:$H$45,3,FALSE))," ",VLOOKUP(EDATE('Projektkostenkalkulation EP'!$B$8,10)+CD$9,Datenquellen!$F$7:$H$45,3,FALSE))="X"
                                    ),
                          "X",
                          ""
                          ),
               "X"
            )</f>
        <v>X</v>
      </c>
      <c r="CF116" s="232" t="str">
        <f xml:space="preserve"> IF(TEXT((EDATE('Projektkostenkalkulation EP'!$B$8,10)+CE$9),"MM")=TEXT((EDATE('Projektkostenkalkulation EP'!$B$8,10)+(CE$9-1)),"MM"),
             IF(
                        OR(
                                    TEXT((EDATE('Projektkostenkalkulation EP'!$B$8,10)+CE$9),"TTT") = "Sa",
                                    TEXT((EDATE('Projektkostenkalkulation EP'!$B$8,10)+CE$9),"TTT") = "So",
                                    IF(ISNA(VLOOKUP(EDATE('Projektkostenkalkulation EP'!$B$8,10)+CE$9,Datenquellen!$F$7:$H$45,3,FALSE))," ",VLOOKUP(EDATE('Projektkostenkalkulation EP'!$B$8,10)+CE$9,Datenquellen!$F$7:$H$45,3,FALSE))="X"
                                    ),
                          "X",
                          ""
                          ),
               "X"
            )</f>
        <v>X</v>
      </c>
      <c r="CG116" s="232" t="str">
        <f xml:space="preserve"> IF(TEXT((EDATE('Projektkostenkalkulation EP'!$B$8,10)+CF$9),"MM")=TEXT((EDATE('Projektkostenkalkulation EP'!$B$8,10)+(CF$9-1)),"MM"),
             IF(
                        OR(
                                    TEXT((EDATE('Projektkostenkalkulation EP'!$B$8,10)+CF$9),"TTT") = "Sa",
                                    TEXT((EDATE('Projektkostenkalkulation EP'!$B$8,10)+CF$9),"TTT") = "So",
                                    IF(ISNA(VLOOKUP(EDATE('Projektkostenkalkulation EP'!$B$8,10)+CF$9,Datenquellen!$F$7:$H$45,3,FALSE))," ",VLOOKUP(EDATE('Projektkostenkalkulation EP'!$B$8,10)+CF$9,Datenquellen!$F$7:$H$45,3,FALSE))="X"
                                    ),
                          "X",
                          ""
                          ),
               "X"
            )</f>
        <v/>
      </c>
      <c r="CH116" s="232" t="str">
        <f xml:space="preserve"> IF(TEXT((EDATE('Projektkostenkalkulation EP'!$B$8,10)+CG$9),"MM")=TEXT((EDATE('Projektkostenkalkulation EP'!$B$8,10)+(CG$9-1)),"MM"),
             IF(
                        OR(
                                    TEXT((EDATE('Projektkostenkalkulation EP'!$B$8,10)+CG$9),"TTT") = "Sa",
                                    TEXT((EDATE('Projektkostenkalkulation EP'!$B$8,10)+CG$9),"TTT") = "So",
                                    IF(ISNA(VLOOKUP(EDATE('Projektkostenkalkulation EP'!$B$8,10)+CG$9,Datenquellen!$F$7:$H$45,3,FALSE))," ",VLOOKUP(EDATE('Projektkostenkalkulation EP'!$B$8,10)+CG$9,Datenquellen!$F$7:$H$45,3,FALSE))="X"
                                    ),
                          "X",
                          ""
                          ),
               "X"
            )</f>
        <v/>
      </c>
      <c r="CI116" s="232" t="str">
        <f xml:space="preserve"> IF(TEXT((EDATE('Projektkostenkalkulation EP'!$B$8,10)+CH$9),"MM")=TEXT((EDATE('Projektkostenkalkulation EP'!$B$8,10)+(CH$9-1)),"MM"),
             IF(
                        OR(
                                    TEXT((EDATE('Projektkostenkalkulation EP'!$B$8,10)+CH$9),"TTT") = "Sa",
                                    TEXT((EDATE('Projektkostenkalkulation EP'!$B$8,10)+CH$9),"TTT") = "So",
                                    IF(ISNA(VLOOKUP(EDATE('Projektkostenkalkulation EP'!$B$8,10)+CH$9,Datenquellen!$F$7:$H$45,3,FALSE))," ",VLOOKUP(EDATE('Projektkostenkalkulation EP'!$B$8,10)+CH$9,Datenquellen!$F$7:$H$45,3,FALSE))="X"
                                    ),
                          "X",
                          ""
                          ),
               "X"
            )</f>
        <v/>
      </c>
      <c r="CJ116" s="232" t="str">
        <f xml:space="preserve"> IF(TEXT((EDATE('Projektkostenkalkulation EP'!$B$8,10)+CI$9),"MM")=TEXT((EDATE('Projektkostenkalkulation EP'!$B$8,10)+(CI$9-1)),"MM"),
             IF(
                        OR(
                                    TEXT((EDATE('Projektkostenkalkulation EP'!$B$8,10)+CI$9),"TTT") = "Sa",
                                    TEXT((EDATE('Projektkostenkalkulation EP'!$B$8,10)+CI$9),"TTT") = "So",
                                    IF(ISNA(VLOOKUP(EDATE('Projektkostenkalkulation EP'!$B$8,10)+CI$9,Datenquellen!$F$7:$H$45,3,FALSE))," ",VLOOKUP(EDATE('Projektkostenkalkulation EP'!$B$8,10)+CI$9,Datenquellen!$F$7:$H$45,3,FALSE))="X"
                                    ),
                          "X",
                          ""
                          ),
               "X"
            )</f>
        <v/>
      </c>
      <c r="CK116" s="232" t="str">
        <f xml:space="preserve"> IF(TEXT((EDATE('Projektkostenkalkulation EP'!$B$8,10)+CJ$9),"MM")=TEXT((EDATE('Projektkostenkalkulation EP'!$B$8,10)+(CJ$9-1)),"MM"),
             IF(
                        OR(
                                    TEXT((EDATE('Projektkostenkalkulation EP'!$B$8,10)+CJ$9),"TTT") = "Sa",
                                    TEXT((EDATE('Projektkostenkalkulation EP'!$B$8,10)+CJ$9),"TTT") = "So",
                                    IF(ISNA(VLOOKUP(EDATE('Projektkostenkalkulation EP'!$B$8,10)+CJ$9,Datenquellen!$F$7:$H$45,3,FALSE))," ",VLOOKUP(EDATE('Projektkostenkalkulation EP'!$B$8,10)+CJ$9,Datenquellen!$F$7:$H$45,3,FALSE))="X"
                                    ),
                          "X",
                          ""
                          ),
               "X"
            )</f>
        <v/>
      </c>
      <c r="CL116" s="232" t="str">
        <f xml:space="preserve"> IF(TEXT((EDATE('Projektkostenkalkulation EP'!$B$8,10)+CK$9),"MM")=TEXT((EDATE('Projektkostenkalkulation EP'!$B$8,10)+(CK$9-1)),"MM"),
             IF(
                        OR(
                                    TEXT((EDATE('Projektkostenkalkulation EP'!$B$8,10)+CK$9),"TTT") = "Sa",
                                    TEXT((EDATE('Projektkostenkalkulation EP'!$B$8,10)+CK$9),"TTT") = "So",
                                    IF(ISNA(VLOOKUP(EDATE('Projektkostenkalkulation EP'!$B$8,10)+CK$9,Datenquellen!$F$7:$H$45,3,FALSE))," ",VLOOKUP(EDATE('Projektkostenkalkulation EP'!$B$8,10)+CK$9,Datenquellen!$F$7:$H$45,3,FALSE))="X"
                                    ),
                          "X",
                          ""
                          ),
               "X"
            )</f>
        <v>X</v>
      </c>
      <c r="CM116" s="232" t="str">
        <f xml:space="preserve"> IF(TEXT((EDATE('Projektkostenkalkulation EP'!$B$8,10)+CL$9),"MM")=TEXT((EDATE('Projektkostenkalkulation EP'!$B$8,10)+(CL$9-1)),"MM"),
             IF(
                        OR(
                                    TEXT((EDATE('Projektkostenkalkulation EP'!$B$8,10)+CL$9),"TTT") = "Sa",
                                    TEXT((EDATE('Projektkostenkalkulation EP'!$B$8,10)+CL$9),"TTT") = "So",
                                    IF(ISNA(VLOOKUP(EDATE('Projektkostenkalkulation EP'!$B$8,10)+CL$9,Datenquellen!$F$7:$H$45,3,FALSE))," ",VLOOKUP(EDATE('Projektkostenkalkulation EP'!$B$8,10)+CL$9,Datenquellen!$F$7:$H$45,3,FALSE))="X"
                                    ),
                          "X",
                          ""
                          ),
               "X"
            )</f>
        <v>X</v>
      </c>
      <c r="CN116" s="232" t="str">
        <f xml:space="preserve"> IF(TEXT((EDATE('Projektkostenkalkulation EP'!$B$8,10)+CM$9),"MM")=TEXT((EDATE('Projektkostenkalkulation EP'!$B$8,10)+(CM$9-1)),"MM"),
             IF(
                        OR(
                                    TEXT((EDATE('Projektkostenkalkulation EP'!$B$8,10)+CM$9),"TTT") = "Sa",
                                    TEXT((EDATE('Projektkostenkalkulation EP'!$B$8,10)+CM$9),"TTT") = "So",
                                    IF(ISNA(VLOOKUP(EDATE('Projektkostenkalkulation EP'!$B$8,10)+CM$9,Datenquellen!$F$7:$H$45,3,FALSE))," ",VLOOKUP(EDATE('Projektkostenkalkulation EP'!$B$8,10)+CM$9,Datenquellen!$F$7:$H$45,3,FALSE))="X"
                                    ),
                          "X",
                          ""
                          ),
               "X"
            )</f>
        <v/>
      </c>
      <c r="CO116" s="232" t="str">
        <f xml:space="preserve"> IF(TEXT((EDATE('Projektkostenkalkulation EP'!$B$8,10)+CN$9),"MM")=TEXT((EDATE('Projektkostenkalkulation EP'!$B$8,10)+(CN$9-1)),"MM"),
             IF(
                        OR(
                                    TEXT((EDATE('Projektkostenkalkulation EP'!$B$8,10)+CN$9),"TTT") = "Sa",
                                    TEXT((EDATE('Projektkostenkalkulation EP'!$B$8,10)+CN$9),"TTT") = "So",
                                    IF(ISNA(VLOOKUP(EDATE('Projektkostenkalkulation EP'!$B$8,10)+CN$9,Datenquellen!$F$7:$H$45,3,FALSE))," ",VLOOKUP(EDATE('Projektkostenkalkulation EP'!$B$8,10)+CN$9,Datenquellen!$F$7:$H$45,3,FALSE))="X"
                                    ),
                          "X",
                          ""
                          ),
               "X"
            )</f>
        <v/>
      </c>
      <c r="CP116" s="232" t="str">
        <f xml:space="preserve"> IF(TEXT((EDATE('Projektkostenkalkulation EP'!$B$8,10)+CO$9),"MM")=TEXT((EDATE('Projektkostenkalkulation EP'!$B$8,10)+(CO$9-1)),"MM"),
             IF(
                        OR(
                                    TEXT((EDATE('Projektkostenkalkulation EP'!$B$8,10)+CO$9),"TTT") = "Sa",
                                    TEXT((EDATE('Projektkostenkalkulation EP'!$B$8,10)+CO$9),"TTT") = "So",
                                    IF(ISNA(VLOOKUP(EDATE('Projektkostenkalkulation EP'!$B$8,10)+CO$9,Datenquellen!$F$7:$H$45,3,FALSE))," ",VLOOKUP(EDATE('Projektkostenkalkulation EP'!$B$8,10)+CO$9,Datenquellen!$F$7:$H$45,3,FALSE))="X"
                                    ),
                          "X",
                          ""
                          ),
               "X"
            )</f>
        <v/>
      </c>
      <c r="CQ116" s="232" t="str">
        <f xml:space="preserve"> IF(TEXT((EDATE('Projektkostenkalkulation EP'!$B$8,10)+CP$9),"MM")=TEXT((EDATE('Projektkostenkalkulation EP'!$B$8,10)+(CP$9-1)),"MM"),
             IF(
                        OR(
                                    TEXT((EDATE('Projektkostenkalkulation EP'!$B$8,10)+CP$9),"TTT") = "Sa",
                                    TEXT((EDATE('Projektkostenkalkulation EP'!$B$8,10)+CP$9),"TTT") = "So",
                                    IF(ISNA(VLOOKUP(EDATE('Projektkostenkalkulation EP'!$B$8,10)+CP$9,Datenquellen!$F$7:$H$45,3,FALSE))," ",VLOOKUP(EDATE('Projektkostenkalkulation EP'!$B$8,10)+CP$9,Datenquellen!$F$7:$H$45,3,FALSE))="X"
                                    ),
                          "X",
                          ""
                          ),
               "X"
            )</f>
        <v/>
      </c>
      <c r="CR116" s="232" t="str">
        <f xml:space="preserve"> IF(TEXT((EDATE('Projektkostenkalkulation EP'!$B$8,10)+CQ$9),"MM")=TEXT((EDATE('Projektkostenkalkulation EP'!$B$8,10)+(CQ$9-1)),"MM"),
             IF(
                        OR(
                                    TEXT((EDATE('Projektkostenkalkulation EP'!$B$8,10)+CQ$9),"TTT") = "Sa",
                                    TEXT((EDATE('Projektkostenkalkulation EP'!$B$8,10)+CQ$9),"TTT") = "So",
                                    IF(ISNA(VLOOKUP(EDATE('Projektkostenkalkulation EP'!$B$8,10)+CQ$9,Datenquellen!$F$7:$H$45,3,FALSE))," ",VLOOKUP(EDATE('Projektkostenkalkulation EP'!$B$8,10)+CQ$9,Datenquellen!$F$7:$H$45,3,FALSE))="X"
                                    ),
                          "X",
                          ""
                          ),
               "X"
            )</f>
        <v/>
      </c>
      <c r="CS116" s="232" t="str">
        <f xml:space="preserve"> IF(TEXT((EDATE('Projektkostenkalkulation EP'!$B$8,10)+CR$9),"MM")=TEXT((EDATE('Projektkostenkalkulation EP'!$B$8,10)+(CR$9-1)),"MM"),
             IF(
                        OR(
                                    TEXT((EDATE('Projektkostenkalkulation EP'!$B$8,10)+CR$9),"TTT") = "Sa",
                                    TEXT((EDATE('Projektkostenkalkulation EP'!$B$8,10)+CR$9),"TTT") = "So",
                                    IF(ISNA(VLOOKUP(EDATE('Projektkostenkalkulation EP'!$B$8,10)+CR$9,Datenquellen!$F$7:$H$45,3,FALSE))," ",VLOOKUP(EDATE('Projektkostenkalkulation EP'!$B$8,10)+CR$9,Datenquellen!$F$7:$H$45,3,FALSE))="X"
                                    ),
                          "X",
                          ""
                          ),
               "X"
            )</f>
        <v>X</v>
      </c>
      <c r="CT116" s="232" t="str">
        <f xml:space="preserve"> IF(TEXT((EDATE('Projektkostenkalkulation EP'!$B$8,10)+CS$9),"MM")=TEXT((EDATE('Projektkostenkalkulation EP'!$B$8,10)+(CS$9-1)),"MM"),
             IF(
                        OR(
                                    TEXT((EDATE('Projektkostenkalkulation EP'!$B$8,10)+CS$9),"TTT") = "Sa",
                                    TEXT((EDATE('Projektkostenkalkulation EP'!$B$8,10)+CS$9),"TTT") = "So",
                                    IF(ISNA(VLOOKUP(EDATE('Projektkostenkalkulation EP'!$B$8,10)+CS$9,Datenquellen!$F$7:$H$45,3,FALSE))," ",VLOOKUP(EDATE('Projektkostenkalkulation EP'!$B$8,10)+CS$9,Datenquellen!$F$7:$H$45,3,FALSE))="X"
                                    ),
                          "X",
                          ""
                          ),
               "X"
            )</f>
        <v>X</v>
      </c>
      <c r="CU116" s="232" t="str">
        <f xml:space="preserve"> IF(TEXT((EDATE('Projektkostenkalkulation EP'!$B$8,10)+CT$9),"MM")=TEXT((EDATE('Projektkostenkalkulation EP'!$B$8,10)+(CT$9-1)),"MM"),
             IF(
                        OR(
                                    TEXT((EDATE('Projektkostenkalkulation EP'!$B$8,10)+CT$9),"TTT") = "Sa",
                                    TEXT((EDATE('Projektkostenkalkulation EP'!$B$8,10)+CT$9),"TTT") = "So",
                                    IF(ISNA(VLOOKUP(EDATE('Projektkostenkalkulation EP'!$B$8,10)+CT$9,Datenquellen!$F$7:$H$45,3,FALSE))," ",VLOOKUP(EDATE('Projektkostenkalkulation EP'!$B$8,10)+CT$9,Datenquellen!$F$7:$H$45,3,FALSE))="X"
                                    ),
                          "X",
                          ""
                          ),
               "X"
            )</f>
        <v/>
      </c>
      <c r="CV116" s="232" t="str">
        <f xml:space="preserve"> IF(TEXT((EDATE('Projektkostenkalkulation EP'!$B$8,10)+CU$9),"MM")=TEXT((EDATE('Projektkostenkalkulation EP'!$B$8,10)+(CU$9-1)),"MM"),
             IF(
                        OR(
                                    TEXT((EDATE('Projektkostenkalkulation EP'!$B$8,10)+CU$9),"TTT") = "Sa",
                                    TEXT((EDATE('Projektkostenkalkulation EP'!$B$8,10)+CU$9),"TTT") = "So",
                                    IF(ISNA(VLOOKUP(EDATE('Projektkostenkalkulation EP'!$B$8,10)+CU$9,Datenquellen!$F$7:$H$45,3,FALSE))," ",VLOOKUP(EDATE('Projektkostenkalkulation EP'!$B$8,10)+CU$9,Datenquellen!$F$7:$H$45,3,FALSE))="X"
                                    ),
                          "X",
                          ""
                          ),
               "X"
            )</f>
        <v/>
      </c>
      <c r="CW116" s="232" t="str">
        <f xml:space="preserve"> IF(TEXT((EDATE('Projektkostenkalkulation EP'!$B$8,10)+CV$9),"MM")=TEXT((EDATE('Projektkostenkalkulation EP'!$B$8,10)+(CV$9-1)),"MM"),
             IF(
                        OR(
                                    TEXT((EDATE('Projektkostenkalkulation EP'!$B$8,10)+CV$9),"TTT") = "Sa",
                                    TEXT((EDATE('Projektkostenkalkulation EP'!$B$8,10)+CV$9),"TTT") = "So",
                                    IF(ISNA(VLOOKUP(EDATE('Projektkostenkalkulation EP'!$B$8,10)+CV$9,Datenquellen!$F$7:$H$45,3,FALSE))," ",VLOOKUP(EDATE('Projektkostenkalkulation EP'!$B$8,10)+CV$9,Datenquellen!$F$7:$H$45,3,FALSE))="X"
                                    ),
                          "X",
                          ""
                          ),
               "X"
            )</f>
        <v/>
      </c>
      <c r="CX116" s="232" t="str">
        <f xml:space="preserve"> IF(TEXT((EDATE('Projektkostenkalkulation EP'!$B$8,10)+CW$9),"MM")=TEXT((EDATE('Projektkostenkalkulation EP'!$B$8,10)+(CW$9-1)),"MM"),
             IF(
                        OR(
                                    TEXT((EDATE('Projektkostenkalkulation EP'!$B$8,10)+CW$9),"TTT") = "Sa",
                                    TEXT((EDATE('Projektkostenkalkulation EP'!$B$8,10)+CW$9),"TTT") = "So",
                                    IF(ISNA(VLOOKUP(EDATE('Projektkostenkalkulation EP'!$B$8,10)+CW$9,Datenquellen!$F$7:$H$45,3,FALSE))," ",VLOOKUP(EDATE('Projektkostenkalkulation EP'!$B$8,10)+CW$9,Datenquellen!$F$7:$H$45,3,FALSE))="X"
                                    ),
                          "X",
                          ""
                          ),
               "X"
            )</f>
        <v/>
      </c>
      <c r="CY116" s="232" t="str">
        <f xml:space="preserve"> IF(TEXT((EDATE('Projektkostenkalkulation EP'!$B$8,10)+CX$9),"MM")=TEXT((EDATE('Projektkostenkalkulation EP'!$B$8,10)+(CX$9-1)),"MM"),
             IF(
                        OR(
                                    TEXT((EDATE('Projektkostenkalkulation EP'!$B$8,10)+CX$9),"TTT") = "Sa",
                                    TEXT((EDATE('Projektkostenkalkulation EP'!$B$8,10)+CX$9),"TTT") = "So",
                                    IF(ISNA(VLOOKUP(EDATE('Projektkostenkalkulation EP'!$B$8,10)+CX$9,Datenquellen!$F$7:$H$45,3,FALSE))," ",VLOOKUP(EDATE('Projektkostenkalkulation EP'!$B$8,10)+CX$9,Datenquellen!$F$7:$H$45,3,FALSE))="X"
                                    ),
                          "X",
                          ""
                          ),
               "X"
            )</f>
        <v/>
      </c>
      <c r="CZ116" s="232" t="str">
        <f xml:space="preserve"> IF(TEXT((EDATE('Projektkostenkalkulation EP'!$B$8,10)+CY$9),"MM")=TEXT((EDATE('Projektkostenkalkulation EP'!$B$8,10)+(CY$9-1)),"MM"),
             IF(
                        OR(
                                    TEXT((EDATE('Projektkostenkalkulation EP'!$B$8,10)+CY$9),"TTT") = "Sa",
                                    TEXT((EDATE('Projektkostenkalkulation EP'!$B$8,10)+CY$9),"TTT") = "So",
                                    IF(ISNA(VLOOKUP(EDATE('Projektkostenkalkulation EP'!$B$8,10)+CY$9,Datenquellen!$F$7:$H$45,3,FALSE))," ",VLOOKUP(EDATE('Projektkostenkalkulation EP'!$B$8,10)+CY$9,Datenquellen!$F$7:$H$45,3,FALSE))="X"
                                    ),
                          "X",
                          ""
                          ),
               "X"
            )</f>
        <v>X</v>
      </c>
      <c r="DA116" s="233" t="str">
        <f xml:space="preserve"> IF(TEXT((EDATE('Projektkostenkalkulation EP'!$B$8,10)+CZ$9),"MM")=TEXT((EDATE('Projektkostenkalkulation EP'!$B$8,10)+(CZ$9-1)),"MM"),
             IF(
                        OR(
                                    TEXT((EDATE('Projektkostenkalkulation EP'!$B$8,10)+CZ$9),"TTT") = "Sa",
                                    TEXT((EDATE('Projektkostenkalkulation EP'!$B$8,10)+CZ$9),"TTT") = "So",
                                    IF(ISNA(VLOOKUP(EDATE('Projektkostenkalkulation EP'!$B$8,10)+CZ$9,Datenquellen!$F$7:$H$45,3,FALSE))," ",VLOOKUP(EDATE('Projektkostenkalkulation EP'!$B$8,10)+CZ$9,Datenquellen!$F$7:$H$45,3,FALSE))="X"
                                    ),
                          "X",
                          ""
                          ),
               "X"
            )</f>
        <v>X</v>
      </c>
      <c r="DB116" s="234"/>
      <c r="DC116" s="235"/>
      <c r="DD116" s="476"/>
      <c r="DE116" s="473"/>
      <c r="DF116" s="231"/>
      <c r="DG116" s="232" t="str">
        <f>IF(
            OR(
                     TEXT(EDATE('Projektkostenkalkulation EP'!$B$8,10),"TTT") = "Sa",
                     TEXT(EDATE('Projektkostenkalkulation EP'!$B$8,10),"TTT") = "So",
                     IF(ISNA(VLOOKUP(EDATE('Projektkostenkalkulation EP'!$B$8,10),Datenquellen!$F$7:$H$45,3,FALSE))," ",VLOOKUP(EDATE('Projektkostenkalkulation EP'!$B$8,10),Datenquellen!$F$7:$H$45,3,FALSE))="X"
                            ),
                    "X",
                    ""
            )</f>
        <v>X</v>
      </c>
      <c r="DH116" s="232" t="str">
        <f xml:space="preserve"> IF(TEXT((EDATE('Projektkostenkalkulation EP'!$B$8,10)+DG$9),"MM")=TEXT((EDATE('Projektkostenkalkulation EP'!$B$8,10)+(DG$9-1)),"MM"),
             IF(
                        OR(
                                    TEXT((EDATE('Projektkostenkalkulation EP'!$B$8,10)+DG$9),"TTT") = "Sa",
                                    TEXT((EDATE('Projektkostenkalkulation EP'!$B$8,10)+DG$9),"TTT") = "So",
                                    IF(ISNA(VLOOKUP(EDATE('Projektkostenkalkulation EP'!$B$8,10)+DG$9,Datenquellen!$F$7:$H$45,3,FALSE))," ",VLOOKUP(EDATE('Projektkostenkalkulation EP'!$B$8,10)+DG$9,Datenquellen!$F$7:$H$45,3,FALSE))="X"
                                    ),
                          "X",
                          ""
                          ),
               "X"
            )</f>
        <v>X</v>
      </c>
      <c r="DI116" s="232" t="str">
        <f xml:space="preserve"> IF(TEXT((EDATE('Projektkostenkalkulation EP'!$B$8,10)+DH$9),"MM")=TEXT((EDATE('Projektkostenkalkulation EP'!$B$8,10)+(DH$9-1)),"MM"),
             IF(
                        OR(
                                    TEXT((EDATE('Projektkostenkalkulation EP'!$B$8,10)+DH$9),"TTT") = "Sa",
                                    TEXT((EDATE('Projektkostenkalkulation EP'!$B$8,10)+DH$9),"TTT") = "So",
                                    IF(ISNA(VLOOKUP(EDATE('Projektkostenkalkulation EP'!$B$8,10)+DH$9,Datenquellen!$F$7:$H$45,3,FALSE))," ",VLOOKUP(EDATE('Projektkostenkalkulation EP'!$B$8,10)+DH$9,Datenquellen!$F$7:$H$45,3,FALSE))="X"
                                    ),
                          "X",
                          ""
                          ),
               "X"
            )</f>
        <v>X</v>
      </c>
      <c r="DJ116" s="232" t="str">
        <f xml:space="preserve"> IF(TEXT((EDATE('Projektkostenkalkulation EP'!$B$8,10)+DI$9),"MM")=TEXT((EDATE('Projektkostenkalkulation EP'!$B$8,10)+(DI$9-1)),"MM"),
             IF(
                        OR(
                                    TEXT((EDATE('Projektkostenkalkulation EP'!$B$8,10)+DI$9),"TTT") = "Sa",
                                    TEXT((EDATE('Projektkostenkalkulation EP'!$B$8,10)+DI$9),"TTT") = "So",
                                    IF(ISNA(VLOOKUP(EDATE('Projektkostenkalkulation EP'!$B$8,10)+DI$9,Datenquellen!$F$7:$H$45,3,FALSE))," ",VLOOKUP(EDATE('Projektkostenkalkulation EP'!$B$8,10)+DI$9,Datenquellen!$F$7:$H$45,3,FALSE))="X"
                                    ),
                          "X",
                          ""
                          ),
               "X"
            )</f>
        <v/>
      </c>
      <c r="DK116" s="232" t="str">
        <f xml:space="preserve"> IF(TEXT((EDATE('Projektkostenkalkulation EP'!$B$8,10)+DJ$9),"MM")=TEXT((EDATE('Projektkostenkalkulation EP'!$B$8,10)+(DJ$9-1)),"MM"),
             IF(
                        OR(
                                    TEXT((EDATE('Projektkostenkalkulation EP'!$B$8,10)+DJ$9),"TTT") = "Sa",
                                    TEXT((EDATE('Projektkostenkalkulation EP'!$B$8,10)+DJ$9),"TTT") = "So",
                                    IF(ISNA(VLOOKUP(EDATE('Projektkostenkalkulation EP'!$B$8,10)+DJ$9,Datenquellen!$F$7:$H$45,3,FALSE))," ",VLOOKUP(EDATE('Projektkostenkalkulation EP'!$B$8,10)+DJ$9,Datenquellen!$F$7:$H$45,3,FALSE))="X"
                                    ),
                          "X",
                          ""
                          ),
               "X"
            )</f>
        <v/>
      </c>
      <c r="DL116" s="232" t="str">
        <f xml:space="preserve"> IF(TEXT((EDATE('Projektkostenkalkulation EP'!$B$8,10)+DK$9),"MM")=TEXT((EDATE('Projektkostenkalkulation EP'!$B$8,10)+(DK$9-1)),"MM"),
             IF(
                        OR(
                                    TEXT((EDATE('Projektkostenkalkulation EP'!$B$8,10)+DK$9),"TTT") = "Sa",
                                    TEXT((EDATE('Projektkostenkalkulation EP'!$B$8,10)+DK$9),"TTT") = "So",
                                    IF(ISNA(VLOOKUP(EDATE('Projektkostenkalkulation EP'!$B$8,10)+DK$9,Datenquellen!$F$7:$H$45,3,FALSE))," ",VLOOKUP(EDATE('Projektkostenkalkulation EP'!$B$8,10)+DK$9,Datenquellen!$F$7:$H$45,3,FALSE))="X"
                                    ),
                          "X",
                          ""
                          ),
               "X"
            )</f>
        <v/>
      </c>
      <c r="DM116" s="232" t="str">
        <f xml:space="preserve"> IF(TEXT((EDATE('Projektkostenkalkulation EP'!$B$8,10)+DL$9),"MM")=TEXT((EDATE('Projektkostenkalkulation EP'!$B$8,10)+(DL$9-1)),"MM"),
             IF(
                        OR(
                                    TEXT((EDATE('Projektkostenkalkulation EP'!$B$8,10)+DL$9),"TTT") = "Sa",
                                    TEXT((EDATE('Projektkostenkalkulation EP'!$B$8,10)+DL$9),"TTT") = "So",
                                    IF(ISNA(VLOOKUP(EDATE('Projektkostenkalkulation EP'!$B$8,10)+DL$9,Datenquellen!$F$7:$H$45,3,FALSE))," ",VLOOKUP(EDATE('Projektkostenkalkulation EP'!$B$8,10)+DL$9,Datenquellen!$F$7:$H$45,3,FALSE))="X"
                                    ),
                          "X",
                          ""
                          ),
               "X"
            )</f>
        <v/>
      </c>
      <c r="DN116" s="232" t="str">
        <f xml:space="preserve"> IF(TEXT((EDATE('Projektkostenkalkulation EP'!$B$8,10)+DM$9),"MM")=TEXT((EDATE('Projektkostenkalkulation EP'!$B$8,10)+(DM$9-1)),"MM"),
             IF(
                        OR(
                                    TEXT((EDATE('Projektkostenkalkulation EP'!$B$8,10)+DM$9),"TTT") = "Sa",
                                    TEXT((EDATE('Projektkostenkalkulation EP'!$B$8,10)+DM$9),"TTT") = "So",
                                    IF(ISNA(VLOOKUP(EDATE('Projektkostenkalkulation EP'!$B$8,10)+DM$9,Datenquellen!$F$7:$H$45,3,FALSE))," ",VLOOKUP(EDATE('Projektkostenkalkulation EP'!$B$8,10)+DM$9,Datenquellen!$F$7:$H$45,3,FALSE))="X"
                                    ),
                          "X",
                          ""
                          ),
               "X"
            )</f>
        <v/>
      </c>
      <c r="DO116" s="232" t="str">
        <f xml:space="preserve"> IF(TEXT((EDATE('Projektkostenkalkulation EP'!$B$8,10)+DN$9),"MM")=TEXT((EDATE('Projektkostenkalkulation EP'!$B$8,10)+(DN$9-1)),"MM"),
             IF(
                        OR(
                                    TEXT((EDATE('Projektkostenkalkulation EP'!$B$8,10)+DN$9),"TTT") = "Sa",
                                    TEXT((EDATE('Projektkostenkalkulation EP'!$B$8,10)+DN$9),"TTT") = "So",
                                    IF(ISNA(VLOOKUP(EDATE('Projektkostenkalkulation EP'!$B$8,10)+DN$9,Datenquellen!$F$7:$H$45,3,FALSE))," ",VLOOKUP(EDATE('Projektkostenkalkulation EP'!$B$8,10)+DN$9,Datenquellen!$F$7:$H$45,3,FALSE))="X"
                                    ),
                          "X",
                          ""
                          ),
               "X"
            )</f>
        <v>X</v>
      </c>
      <c r="DP116" s="232" t="str">
        <f xml:space="preserve"> IF(TEXT((EDATE('Projektkostenkalkulation EP'!$B$8,10)+DO$9),"MM")=TEXT((EDATE('Projektkostenkalkulation EP'!$B$8,10)+(DO$9-1)),"MM"),
             IF(
                        OR(
                                    TEXT((EDATE('Projektkostenkalkulation EP'!$B$8,10)+DO$9),"TTT") = "Sa",
                                    TEXT((EDATE('Projektkostenkalkulation EP'!$B$8,10)+DO$9),"TTT") = "So",
                                    IF(ISNA(VLOOKUP(EDATE('Projektkostenkalkulation EP'!$B$8,10)+DO$9,Datenquellen!$F$7:$H$45,3,FALSE))," ",VLOOKUP(EDATE('Projektkostenkalkulation EP'!$B$8,10)+DO$9,Datenquellen!$F$7:$H$45,3,FALSE))="X"
                                    ),
                          "X",
                          ""
                          ),
               "X"
            )</f>
        <v>X</v>
      </c>
      <c r="DQ116" s="232" t="str">
        <f xml:space="preserve"> IF(TEXT((EDATE('Projektkostenkalkulation EP'!$B$8,10)+DP$9),"MM")=TEXT((EDATE('Projektkostenkalkulation EP'!$B$8,10)+(DP$9-1)),"MM"),
             IF(
                        OR(
                                    TEXT((EDATE('Projektkostenkalkulation EP'!$B$8,10)+DP$9),"TTT") = "Sa",
                                    TEXT((EDATE('Projektkostenkalkulation EP'!$B$8,10)+DP$9),"TTT") = "So",
                                    IF(ISNA(VLOOKUP(EDATE('Projektkostenkalkulation EP'!$B$8,10)+DP$9,Datenquellen!$F$7:$H$45,3,FALSE))," ",VLOOKUP(EDATE('Projektkostenkalkulation EP'!$B$8,10)+DP$9,Datenquellen!$F$7:$H$45,3,FALSE))="X"
                                    ),
                          "X",
                          ""
                          ),
               "X"
            )</f>
        <v/>
      </c>
      <c r="DR116" s="232" t="str">
        <f xml:space="preserve"> IF(TEXT((EDATE('Projektkostenkalkulation EP'!$B$8,10)+DQ$9),"MM")=TEXT((EDATE('Projektkostenkalkulation EP'!$B$8,10)+(DQ$9-1)),"MM"),
             IF(
                        OR(
                                    TEXT((EDATE('Projektkostenkalkulation EP'!$B$8,10)+DQ$9),"TTT") = "Sa",
                                    TEXT((EDATE('Projektkostenkalkulation EP'!$B$8,10)+DQ$9),"TTT") = "So",
                                    IF(ISNA(VLOOKUP(EDATE('Projektkostenkalkulation EP'!$B$8,10)+DQ$9,Datenquellen!$F$7:$H$45,3,FALSE))," ",VLOOKUP(EDATE('Projektkostenkalkulation EP'!$B$8,10)+DQ$9,Datenquellen!$F$7:$H$45,3,FALSE))="X"
                                    ),
                          "X",
                          ""
                          ),
               "X"
            )</f>
        <v/>
      </c>
      <c r="DS116" s="232" t="str">
        <f xml:space="preserve"> IF(TEXT((EDATE('Projektkostenkalkulation EP'!$B$8,10)+DR$9),"MM")=TEXT((EDATE('Projektkostenkalkulation EP'!$B$8,10)+(DR$9-1)),"MM"),
             IF(
                        OR(
                                    TEXT((EDATE('Projektkostenkalkulation EP'!$B$8,10)+DR$9),"TTT") = "Sa",
                                    TEXT((EDATE('Projektkostenkalkulation EP'!$B$8,10)+DR$9),"TTT") = "So",
                                    IF(ISNA(VLOOKUP(EDATE('Projektkostenkalkulation EP'!$B$8,10)+DR$9,Datenquellen!$F$7:$H$45,3,FALSE))," ",VLOOKUP(EDATE('Projektkostenkalkulation EP'!$B$8,10)+DR$9,Datenquellen!$F$7:$H$45,3,FALSE))="X"
                                    ),
                          "X",
                          ""
                          ),
               "X"
            )</f>
        <v/>
      </c>
      <c r="DT116" s="232" t="str">
        <f xml:space="preserve"> IF(TEXT((EDATE('Projektkostenkalkulation EP'!$B$8,10)+DS$9),"MM")=TEXT((EDATE('Projektkostenkalkulation EP'!$B$8,10)+(DS$9-1)),"MM"),
             IF(
                        OR(
                                    TEXT((EDATE('Projektkostenkalkulation EP'!$B$8,10)+DS$9),"TTT") = "Sa",
                                    TEXT((EDATE('Projektkostenkalkulation EP'!$B$8,10)+DS$9),"TTT") = "So",
                                    IF(ISNA(VLOOKUP(EDATE('Projektkostenkalkulation EP'!$B$8,10)+DS$9,Datenquellen!$F$7:$H$45,3,FALSE))," ",VLOOKUP(EDATE('Projektkostenkalkulation EP'!$B$8,10)+DS$9,Datenquellen!$F$7:$H$45,3,FALSE))="X"
                                    ),
                          "X",
                          ""
                          ),
               "X"
            )</f>
        <v/>
      </c>
      <c r="DU116" s="232" t="str">
        <f xml:space="preserve"> IF(TEXT((EDATE('Projektkostenkalkulation EP'!$B$8,10)+DT$9),"MM")=TEXT((EDATE('Projektkostenkalkulation EP'!$B$8,10)+(DT$9-1)),"MM"),
             IF(
                        OR(
                                    TEXT((EDATE('Projektkostenkalkulation EP'!$B$8,10)+DT$9),"TTT") = "Sa",
                                    TEXT((EDATE('Projektkostenkalkulation EP'!$B$8,10)+DT$9),"TTT") = "So",
                                    IF(ISNA(VLOOKUP(EDATE('Projektkostenkalkulation EP'!$B$8,10)+DT$9,Datenquellen!$F$7:$H$45,3,FALSE))," ",VLOOKUP(EDATE('Projektkostenkalkulation EP'!$B$8,10)+DT$9,Datenquellen!$F$7:$H$45,3,FALSE))="X"
                                    ),
                          "X",
                          ""
                          ),
               "X"
            )</f>
        <v/>
      </c>
      <c r="DV116" s="232" t="str">
        <f xml:space="preserve"> IF(TEXT((EDATE('Projektkostenkalkulation EP'!$B$8,10)+DU$9),"MM")=TEXT((EDATE('Projektkostenkalkulation EP'!$B$8,10)+(DU$9-1)),"MM"),
             IF(
                        OR(
                                    TEXT((EDATE('Projektkostenkalkulation EP'!$B$8,10)+DU$9),"TTT") = "Sa",
                                    TEXT((EDATE('Projektkostenkalkulation EP'!$B$8,10)+DU$9),"TTT") = "So",
                                    IF(ISNA(VLOOKUP(EDATE('Projektkostenkalkulation EP'!$B$8,10)+DU$9,Datenquellen!$F$7:$H$45,3,FALSE))," ",VLOOKUP(EDATE('Projektkostenkalkulation EP'!$B$8,10)+DU$9,Datenquellen!$F$7:$H$45,3,FALSE))="X"
                                    ),
                          "X",
                          ""
                          ),
               "X"
            )</f>
        <v>X</v>
      </c>
      <c r="DW116" s="232" t="str">
        <f xml:space="preserve"> IF(TEXT((EDATE('Projektkostenkalkulation EP'!$B$8,10)+DV$9),"MM")=TEXT((EDATE('Projektkostenkalkulation EP'!$B$8,10)+(DV$9-1)),"MM"),
             IF(
                        OR(
                                    TEXT((EDATE('Projektkostenkalkulation EP'!$B$8,10)+DV$9),"TTT") = "Sa",
                                    TEXT((EDATE('Projektkostenkalkulation EP'!$B$8,10)+DV$9),"TTT") = "So",
                                    IF(ISNA(VLOOKUP(EDATE('Projektkostenkalkulation EP'!$B$8,10)+DV$9,Datenquellen!$F$7:$H$45,3,FALSE))," ",VLOOKUP(EDATE('Projektkostenkalkulation EP'!$B$8,10)+DV$9,Datenquellen!$F$7:$H$45,3,FALSE))="X"
                                    ),
                          "X",
                          ""
                          ),
               "X"
            )</f>
        <v>X</v>
      </c>
      <c r="DX116" s="232" t="str">
        <f xml:space="preserve"> IF(TEXT((EDATE('Projektkostenkalkulation EP'!$B$8,10)+DW$9),"MM")=TEXT((EDATE('Projektkostenkalkulation EP'!$B$8,10)+(DW$9-1)),"MM"),
             IF(
                        OR(
                                    TEXT((EDATE('Projektkostenkalkulation EP'!$B$8,10)+DW$9),"TTT") = "Sa",
                                    TEXT((EDATE('Projektkostenkalkulation EP'!$B$8,10)+DW$9),"TTT") = "So",
                                    IF(ISNA(VLOOKUP(EDATE('Projektkostenkalkulation EP'!$B$8,10)+DW$9,Datenquellen!$F$7:$H$45,3,FALSE))," ",VLOOKUP(EDATE('Projektkostenkalkulation EP'!$B$8,10)+DW$9,Datenquellen!$F$7:$H$45,3,FALSE))="X"
                                    ),
                          "X",
                          ""
                          ),
               "X"
            )</f>
        <v/>
      </c>
      <c r="DY116" s="232" t="str">
        <f xml:space="preserve"> IF(TEXT((EDATE('Projektkostenkalkulation EP'!$B$8,10)+DX$9),"MM")=TEXT((EDATE('Projektkostenkalkulation EP'!$B$8,10)+(DX$9-1)),"MM"),
             IF(
                        OR(
                                    TEXT((EDATE('Projektkostenkalkulation EP'!$B$8,10)+DX$9),"TTT") = "Sa",
                                    TEXT((EDATE('Projektkostenkalkulation EP'!$B$8,10)+DX$9),"TTT") = "So",
                                    IF(ISNA(VLOOKUP(EDATE('Projektkostenkalkulation EP'!$B$8,10)+DX$9,Datenquellen!$F$7:$H$45,3,FALSE))," ",VLOOKUP(EDATE('Projektkostenkalkulation EP'!$B$8,10)+DX$9,Datenquellen!$F$7:$H$45,3,FALSE))="X"
                                    ),
                          "X",
                          ""
                          ),
               "X"
            )</f>
        <v/>
      </c>
      <c r="DZ116" s="232" t="str">
        <f xml:space="preserve"> IF(TEXT((EDATE('Projektkostenkalkulation EP'!$B$8,10)+DY$9),"MM")=TEXT((EDATE('Projektkostenkalkulation EP'!$B$8,10)+(DY$9-1)),"MM"),
             IF(
                        OR(
                                    TEXT((EDATE('Projektkostenkalkulation EP'!$B$8,10)+DY$9),"TTT") = "Sa",
                                    TEXT((EDATE('Projektkostenkalkulation EP'!$B$8,10)+DY$9),"TTT") = "So",
                                    IF(ISNA(VLOOKUP(EDATE('Projektkostenkalkulation EP'!$B$8,10)+DY$9,Datenquellen!$F$7:$H$45,3,FALSE))," ",VLOOKUP(EDATE('Projektkostenkalkulation EP'!$B$8,10)+DY$9,Datenquellen!$F$7:$H$45,3,FALSE))="X"
                                    ),
                          "X",
                          ""
                          ),
               "X"
            )</f>
        <v/>
      </c>
      <c r="EA116" s="232" t="str">
        <f xml:space="preserve"> IF(TEXT((EDATE('Projektkostenkalkulation EP'!$B$8,10)+DZ$9),"MM")=TEXT((EDATE('Projektkostenkalkulation EP'!$B$8,10)+(DZ$9-1)),"MM"),
             IF(
                        OR(
                                    TEXT((EDATE('Projektkostenkalkulation EP'!$B$8,10)+DZ$9),"TTT") = "Sa",
                                    TEXT((EDATE('Projektkostenkalkulation EP'!$B$8,10)+DZ$9),"TTT") = "So",
                                    IF(ISNA(VLOOKUP(EDATE('Projektkostenkalkulation EP'!$B$8,10)+DZ$9,Datenquellen!$F$7:$H$45,3,FALSE))," ",VLOOKUP(EDATE('Projektkostenkalkulation EP'!$B$8,10)+DZ$9,Datenquellen!$F$7:$H$45,3,FALSE))="X"
                                    ),
                          "X",
                          ""
                          ),
               "X"
            )</f>
        <v/>
      </c>
      <c r="EB116" s="232" t="str">
        <f xml:space="preserve"> IF(TEXT((EDATE('Projektkostenkalkulation EP'!$B$8,10)+EA$9),"MM")=TEXT((EDATE('Projektkostenkalkulation EP'!$B$8,10)+(EA$9-1)),"MM"),
             IF(
                        OR(
                                    TEXT((EDATE('Projektkostenkalkulation EP'!$B$8,10)+EA$9),"TTT") = "Sa",
                                    TEXT((EDATE('Projektkostenkalkulation EP'!$B$8,10)+EA$9),"TTT") = "So",
                                    IF(ISNA(VLOOKUP(EDATE('Projektkostenkalkulation EP'!$B$8,10)+EA$9,Datenquellen!$F$7:$H$45,3,FALSE))," ",VLOOKUP(EDATE('Projektkostenkalkulation EP'!$B$8,10)+EA$9,Datenquellen!$F$7:$H$45,3,FALSE))="X"
                                    ),
                          "X",
                          ""
                          ),
               "X"
            )</f>
        <v/>
      </c>
      <c r="EC116" s="232" t="str">
        <f xml:space="preserve"> IF(TEXT((EDATE('Projektkostenkalkulation EP'!$B$8,10)+EB$9),"MM")=TEXT((EDATE('Projektkostenkalkulation EP'!$B$8,10)+(EB$9-1)),"MM"),
             IF(
                        OR(
                                    TEXT((EDATE('Projektkostenkalkulation EP'!$B$8,10)+EB$9),"TTT") = "Sa",
                                    TEXT((EDATE('Projektkostenkalkulation EP'!$B$8,10)+EB$9),"TTT") = "So",
                                    IF(ISNA(VLOOKUP(EDATE('Projektkostenkalkulation EP'!$B$8,10)+EB$9,Datenquellen!$F$7:$H$45,3,FALSE))," ",VLOOKUP(EDATE('Projektkostenkalkulation EP'!$B$8,10)+EB$9,Datenquellen!$F$7:$H$45,3,FALSE))="X"
                                    ),
                          "X",
                          ""
                          ),
               "X"
            )</f>
        <v>X</v>
      </c>
      <c r="ED116" s="232" t="str">
        <f xml:space="preserve"> IF(TEXT((EDATE('Projektkostenkalkulation EP'!$B$8,10)+EC$9),"MM")=TEXT((EDATE('Projektkostenkalkulation EP'!$B$8,10)+(EC$9-1)),"MM"),
             IF(
                        OR(
                                    TEXT((EDATE('Projektkostenkalkulation EP'!$B$8,10)+EC$9),"TTT") = "Sa",
                                    TEXT((EDATE('Projektkostenkalkulation EP'!$B$8,10)+EC$9),"TTT") = "So",
                                    IF(ISNA(VLOOKUP(EDATE('Projektkostenkalkulation EP'!$B$8,10)+EC$9,Datenquellen!$F$7:$H$45,3,FALSE))," ",VLOOKUP(EDATE('Projektkostenkalkulation EP'!$B$8,10)+EC$9,Datenquellen!$F$7:$H$45,3,FALSE))="X"
                                    ),
                          "X",
                          ""
                          ),
               "X"
            )</f>
        <v>X</v>
      </c>
      <c r="EE116" s="232" t="str">
        <f xml:space="preserve"> IF(TEXT((EDATE('Projektkostenkalkulation EP'!$B$8,10)+ED$9),"MM")=TEXT((EDATE('Projektkostenkalkulation EP'!$B$8,10)+(ED$9-1)),"MM"),
             IF(
                        OR(
                                    TEXT((EDATE('Projektkostenkalkulation EP'!$B$8,10)+ED$9),"TTT") = "Sa",
                                    TEXT((EDATE('Projektkostenkalkulation EP'!$B$8,10)+ED$9),"TTT") = "So",
                                    IF(ISNA(VLOOKUP(EDATE('Projektkostenkalkulation EP'!$B$8,10)+ED$9,Datenquellen!$F$7:$H$45,3,FALSE))," ",VLOOKUP(EDATE('Projektkostenkalkulation EP'!$B$8,10)+ED$9,Datenquellen!$F$7:$H$45,3,FALSE))="X"
                                    ),
                          "X",
                          ""
                          ),
               "X"
            )</f>
        <v/>
      </c>
      <c r="EF116" s="232" t="str">
        <f xml:space="preserve"> IF(TEXT((EDATE('Projektkostenkalkulation EP'!$B$8,10)+EE$9),"MM")=TEXT((EDATE('Projektkostenkalkulation EP'!$B$8,10)+(EE$9-1)),"MM"),
             IF(
                        OR(
                                    TEXT((EDATE('Projektkostenkalkulation EP'!$B$8,10)+EE$9),"TTT") = "Sa",
                                    TEXT((EDATE('Projektkostenkalkulation EP'!$B$8,10)+EE$9),"TTT") = "So",
                                    IF(ISNA(VLOOKUP(EDATE('Projektkostenkalkulation EP'!$B$8,10)+EE$9,Datenquellen!$F$7:$H$45,3,FALSE))," ",VLOOKUP(EDATE('Projektkostenkalkulation EP'!$B$8,10)+EE$9,Datenquellen!$F$7:$H$45,3,FALSE))="X"
                                    ),
                          "X",
                          ""
                          ),
               "X"
            )</f>
        <v/>
      </c>
      <c r="EG116" s="232" t="str">
        <f xml:space="preserve"> IF(TEXT((EDATE('Projektkostenkalkulation EP'!$B$8,10)+EF$9),"MM")=TEXT((EDATE('Projektkostenkalkulation EP'!$B$8,10)+(EF$9-1)),"MM"),
             IF(
                        OR(
                                    TEXT((EDATE('Projektkostenkalkulation EP'!$B$8,10)+EF$9),"TTT") = "Sa",
                                    TEXT((EDATE('Projektkostenkalkulation EP'!$B$8,10)+EF$9),"TTT") = "So",
                                    IF(ISNA(VLOOKUP(EDATE('Projektkostenkalkulation EP'!$B$8,10)+EF$9,Datenquellen!$F$7:$H$45,3,FALSE))," ",VLOOKUP(EDATE('Projektkostenkalkulation EP'!$B$8,10)+EF$9,Datenquellen!$F$7:$H$45,3,FALSE))="X"
                                    ),
                          "X",
                          ""
                          ),
               "X"
            )</f>
        <v/>
      </c>
      <c r="EH116" s="232" t="str">
        <f xml:space="preserve"> IF(TEXT((EDATE('Projektkostenkalkulation EP'!$B$8,10)+EG$9),"MM")=TEXT((EDATE('Projektkostenkalkulation EP'!$B$8,10)+(EG$9-1)),"MM"),
             IF(
                        OR(
                                    TEXT((EDATE('Projektkostenkalkulation EP'!$B$8,10)+EG$9),"TTT") = "Sa",
                                    TEXT((EDATE('Projektkostenkalkulation EP'!$B$8,10)+EG$9),"TTT") = "So",
                                    IF(ISNA(VLOOKUP(EDATE('Projektkostenkalkulation EP'!$B$8,10)+EG$9,Datenquellen!$F$7:$H$45,3,FALSE))," ",VLOOKUP(EDATE('Projektkostenkalkulation EP'!$B$8,10)+EG$9,Datenquellen!$F$7:$H$45,3,FALSE))="X"
                                    ),
                          "X",
                          ""
                          ),
               "X"
            )</f>
        <v/>
      </c>
      <c r="EI116" s="232" t="str">
        <f xml:space="preserve"> IF(TEXT((EDATE('Projektkostenkalkulation EP'!$B$8,10)+EH$9),"MM")=TEXT((EDATE('Projektkostenkalkulation EP'!$B$8,10)+(EH$9-1)),"MM"),
             IF(
                        OR(
                                    TEXT((EDATE('Projektkostenkalkulation EP'!$B$8,10)+EH$9),"TTT") = "Sa",
                                    TEXT((EDATE('Projektkostenkalkulation EP'!$B$8,10)+EH$9),"TTT") = "So",
                                    IF(ISNA(VLOOKUP(EDATE('Projektkostenkalkulation EP'!$B$8,10)+EH$9,Datenquellen!$F$7:$H$45,3,FALSE))," ",VLOOKUP(EDATE('Projektkostenkalkulation EP'!$B$8,10)+EH$9,Datenquellen!$F$7:$H$45,3,FALSE))="X"
                                    ),
                          "X",
                          ""
                          ),
               "X"
            )</f>
        <v/>
      </c>
      <c r="EJ116" s="232" t="str">
        <f xml:space="preserve"> IF(TEXT((EDATE('Projektkostenkalkulation EP'!$B$8,10)+EI$9),"MM")=TEXT((EDATE('Projektkostenkalkulation EP'!$B$8,10)+(EI$9-1)),"MM"),
             IF(
                        OR(
                                    TEXT((EDATE('Projektkostenkalkulation EP'!$B$8,10)+EI$9),"TTT") = "Sa",
                                    TEXT((EDATE('Projektkostenkalkulation EP'!$B$8,10)+EI$9),"TTT") = "So",
                                    IF(ISNA(VLOOKUP(EDATE('Projektkostenkalkulation EP'!$B$8,10)+EI$9,Datenquellen!$F$7:$H$45,3,FALSE))," ",VLOOKUP(EDATE('Projektkostenkalkulation EP'!$B$8,10)+EI$9,Datenquellen!$F$7:$H$45,3,FALSE))="X"
                                    ),
                          "X",
                          ""
                          ),
               "X"
            )</f>
        <v>X</v>
      </c>
      <c r="EK116" s="233" t="str">
        <f xml:space="preserve"> IF(TEXT((EDATE('Projektkostenkalkulation EP'!$B$8,10)+EJ$9),"MM")=TEXT((EDATE('Projektkostenkalkulation EP'!$B$8,10)+(EJ$9-1)),"MM"),
             IF(
                        OR(
                                    TEXT((EDATE('Projektkostenkalkulation EP'!$B$8,10)+EJ$9),"TTT") = "Sa",
                                    TEXT((EDATE('Projektkostenkalkulation EP'!$B$8,10)+EJ$9),"TTT") = "So",
                                    IF(ISNA(VLOOKUP(EDATE('Projektkostenkalkulation EP'!$B$8,10)+EJ$9,Datenquellen!$F$7:$H$45,3,FALSE))," ",VLOOKUP(EDATE('Projektkostenkalkulation EP'!$B$8,10)+EJ$9,Datenquellen!$F$7:$H$45,3,FALSE))="X"
                                    ),
                          "X",
                          ""
                          ),
               "X"
            )</f>
        <v>X</v>
      </c>
      <c r="EL116" s="234"/>
      <c r="EM116" s="235"/>
      <c r="EN116" s="496"/>
      <c r="EO116" s="473"/>
      <c r="EP116" s="231"/>
      <c r="EQ116" s="232" t="str">
        <f>IF(
            OR(
                     TEXT(EDATE('Projektkostenkalkulation EP'!$B$8,10),"TTT") = "Sa",
                     TEXT(EDATE('Projektkostenkalkulation EP'!$B$8,10),"TTT") = "So",
                     IF(ISNA(VLOOKUP(EDATE('Projektkostenkalkulation EP'!$B$8,10),Datenquellen!$F$7:$H$45,3,FALSE))," ",VLOOKUP(EDATE('Projektkostenkalkulation EP'!$B$8,10),Datenquellen!$F$7:$H$45,3,FALSE))="X"
                            ),
                    "X",
                    ""
            )</f>
        <v>X</v>
      </c>
      <c r="ER116" s="232" t="str">
        <f xml:space="preserve"> IF(TEXT((EDATE('Projektkostenkalkulation EP'!$B$8,10)+EQ$9),"MM")=TEXT((EDATE('Projektkostenkalkulation EP'!$B$8,10)+(EQ$9-1)),"MM"),
             IF(
                        OR(
                                    TEXT((EDATE('Projektkostenkalkulation EP'!$B$8,10)+EQ$9),"TTT") = "Sa",
                                    TEXT((EDATE('Projektkostenkalkulation EP'!$B$8,10)+EQ$9),"TTT") = "So",
                                    IF(ISNA(VLOOKUP(EDATE('Projektkostenkalkulation EP'!$B$8,10)+EQ$9,Datenquellen!$F$7:$H$45,3,FALSE))," ",VLOOKUP(EDATE('Projektkostenkalkulation EP'!$B$8,10)+EQ$9,Datenquellen!$F$7:$H$45,3,FALSE))="X"
                                    ),
                          "X",
                          ""
                          ),
               "X"
            )</f>
        <v>X</v>
      </c>
      <c r="ES116" s="232" t="str">
        <f xml:space="preserve"> IF(TEXT((EDATE('Projektkostenkalkulation EP'!$B$8,10)+ER$9),"MM")=TEXT((EDATE('Projektkostenkalkulation EP'!$B$8,10)+(ER$9-1)),"MM"),
             IF(
                        OR(
                                    TEXT((EDATE('Projektkostenkalkulation EP'!$B$8,10)+ER$9),"TTT") = "Sa",
                                    TEXT((EDATE('Projektkostenkalkulation EP'!$B$8,10)+ER$9),"TTT") = "So",
                                    IF(ISNA(VLOOKUP(EDATE('Projektkostenkalkulation EP'!$B$8,10)+ER$9,Datenquellen!$F$7:$H$45,3,FALSE))," ",VLOOKUP(EDATE('Projektkostenkalkulation EP'!$B$8,10)+ER$9,Datenquellen!$F$7:$H$45,3,FALSE))="X"
                                    ),
                          "X",
                          ""
                          ),
               "X"
            )</f>
        <v>X</v>
      </c>
      <c r="ET116" s="232" t="str">
        <f xml:space="preserve"> IF(TEXT((EDATE('Projektkostenkalkulation EP'!$B$8,10)+ES$9),"MM")=TEXT((EDATE('Projektkostenkalkulation EP'!$B$8,10)+(ES$9-1)),"MM"),
             IF(
                        OR(
                                    TEXT((EDATE('Projektkostenkalkulation EP'!$B$8,10)+ES$9),"TTT") = "Sa",
                                    TEXT((EDATE('Projektkostenkalkulation EP'!$B$8,10)+ES$9),"TTT") = "So",
                                    IF(ISNA(VLOOKUP(EDATE('Projektkostenkalkulation EP'!$B$8,10)+ES$9,Datenquellen!$F$7:$H$45,3,FALSE))," ",VLOOKUP(EDATE('Projektkostenkalkulation EP'!$B$8,10)+ES$9,Datenquellen!$F$7:$H$45,3,FALSE))="X"
                                    ),
                          "X",
                          ""
                          ),
               "X"
            )</f>
        <v/>
      </c>
      <c r="EU116" s="232" t="str">
        <f xml:space="preserve"> IF(TEXT((EDATE('Projektkostenkalkulation EP'!$B$8,10)+ET$9),"MM")=TEXT((EDATE('Projektkostenkalkulation EP'!$B$8,10)+(ET$9-1)),"MM"),
             IF(
                        OR(
                                    TEXT((EDATE('Projektkostenkalkulation EP'!$B$8,10)+ET$9),"TTT") = "Sa",
                                    TEXT((EDATE('Projektkostenkalkulation EP'!$B$8,10)+ET$9),"TTT") = "So",
                                    IF(ISNA(VLOOKUP(EDATE('Projektkostenkalkulation EP'!$B$8,10)+ET$9,Datenquellen!$F$7:$H$45,3,FALSE))," ",VLOOKUP(EDATE('Projektkostenkalkulation EP'!$B$8,10)+ET$9,Datenquellen!$F$7:$H$45,3,FALSE))="X"
                                    ),
                          "X",
                          ""
                          ),
               "X"
            )</f>
        <v/>
      </c>
      <c r="EV116" s="232" t="str">
        <f xml:space="preserve"> IF(TEXT((EDATE('Projektkostenkalkulation EP'!$B$8,10)+EU$9),"MM")=TEXT((EDATE('Projektkostenkalkulation EP'!$B$8,10)+(EU$9-1)),"MM"),
             IF(
                        OR(
                                    TEXT((EDATE('Projektkostenkalkulation EP'!$B$8,10)+EU$9),"TTT") = "Sa",
                                    TEXT((EDATE('Projektkostenkalkulation EP'!$B$8,10)+EU$9),"TTT") = "So",
                                    IF(ISNA(VLOOKUP(EDATE('Projektkostenkalkulation EP'!$B$8,10)+EU$9,Datenquellen!$F$7:$H$45,3,FALSE))," ",VLOOKUP(EDATE('Projektkostenkalkulation EP'!$B$8,10)+EU$9,Datenquellen!$F$7:$H$45,3,FALSE))="X"
                                    ),
                          "X",
                          ""
                          ),
               "X"
            )</f>
        <v/>
      </c>
      <c r="EW116" s="232" t="str">
        <f xml:space="preserve"> IF(TEXT((EDATE('Projektkostenkalkulation EP'!$B$8,10)+EV$9),"MM")=TEXT((EDATE('Projektkostenkalkulation EP'!$B$8,10)+(EV$9-1)),"MM"),
             IF(
                        OR(
                                    TEXT((EDATE('Projektkostenkalkulation EP'!$B$8,10)+EV$9),"TTT") = "Sa",
                                    TEXT((EDATE('Projektkostenkalkulation EP'!$B$8,10)+EV$9),"TTT") = "So",
                                    IF(ISNA(VLOOKUP(EDATE('Projektkostenkalkulation EP'!$B$8,10)+EV$9,Datenquellen!$F$7:$H$45,3,FALSE))," ",VLOOKUP(EDATE('Projektkostenkalkulation EP'!$B$8,10)+EV$9,Datenquellen!$F$7:$H$45,3,FALSE))="X"
                                    ),
                          "X",
                          ""
                          ),
               "X"
            )</f>
        <v/>
      </c>
      <c r="EX116" s="232" t="str">
        <f xml:space="preserve"> IF(TEXT((EDATE('Projektkostenkalkulation EP'!$B$8,10)+EW$9),"MM")=TEXT((EDATE('Projektkostenkalkulation EP'!$B$8,10)+(EW$9-1)),"MM"),
             IF(
                        OR(
                                    TEXT((EDATE('Projektkostenkalkulation EP'!$B$8,10)+EW$9),"TTT") = "Sa",
                                    TEXT((EDATE('Projektkostenkalkulation EP'!$B$8,10)+EW$9),"TTT") = "So",
                                    IF(ISNA(VLOOKUP(EDATE('Projektkostenkalkulation EP'!$B$8,10)+EW$9,Datenquellen!$F$7:$H$45,3,FALSE))," ",VLOOKUP(EDATE('Projektkostenkalkulation EP'!$B$8,10)+EW$9,Datenquellen!$F$7:$H$45,3,FALSE))="X"
                                    ),
                          "X",
                          ""
                          ),
               "X"
            )</f>
        <v/>
      </c>
      <c r="EY116" s="232" t="str">
        <f xml:space="preserve"> IF(TEXT((EDATE('Projektkostenkalkulation EP'!$B$8,10)+EX$9),"MM")=TEXT((EDATE('Projektkostenkalkulation EP'!$B$8,10)+(EX$9-1)),"MM"),
             IF(
                        OR(
                                    TEXT((EDATE('Projektkostenkalkulation EP'!$B$8,10)+EX$9),"TTT") = "Sa",
                                    TEXT((EDATE('Projektkostenkalkulation EP'!$B$8,10)+EX$9),"TTT") = "So",
                                    IF(ISNA(VLOOKUP(EDATE('Projektkostenkalkulation EP'!$B$8,10)+EX$9,Datenquellen!$F$7:$H$45,3,FALSE))," ",VLOOKUP(EDATE('Projektkostenkalkulation EP'!$B$8,10)+EX$9,Datenquellen!$F$7:$H$45,3,FALSE))="X"
                                    ),
                          "X",
                          ""
                          ),
               "X"
            )</f>
        <v>X</v>
      </c>
      <c r="EZ116" s="232" t="str">
        <f xml:space="preserve"> IF(TEXT((EDATE('Projektkostenkalkulation EP'!$B$8,10)+EY$9),"MM")=TEXT((EDATE('Projektkostenkalkulation EP'!$B$8,10)+(EY$9-1)),"MM"),
             IF(
                        OR(
                                    TEXT((EDATE('Projektkostenkalkulation EP'!$B$8,10)+EY$9),"TTT") = "Sa",
                                    TEXT((EDATE('Projektkostenkalkulation EP'!$B$8,10)+EY$9),"TTT") = "So",
                                    IF(ISNA(VLOOKUP(EDATE('Projektkostenkalkulation EP'!$B$8,10)+EY$9,Datenquellen!$F$7:$H$45,3,FALSE))," ",VLOOKUP(EDATE('Projektkostenkalkulation EP'!$B$8,10)+EY$9,Datenquellen!$F$7:$H$45,3,FALSE))="X"
                                    ),
                          "X",
                          ""
                          ),
               "X"
            )</f>
        <v>X</v>
      </c>
      <c r="FA116" s="232" t="str">
        <f xml:space="preserve"> IF(TEXT((EDATE('Projektkostenkalkulation EP'!$B$8,10)+EZ$9),"MM")=TEXT((EDATE('Projektkostenkalkulation EP'!$B$8,10)+(EZ$9-1)),"MM"),
             IF(
                        OR(
                                    TEXT((EDATE('Projektkostenkalkulation EP'!$B$8,10)+EZ$9),"TTT") = "Sa",
                                    TEXT((EDATE('Projektkostenkalkulation EP'!$B$8,10)+EZ$9),"TTT") = "So",
                                    IF(ISNA(VLOOKUP(EDATE('Projektkostenkalkulation EP'!$B$8,10)+EZ$9,Datenquellen!$F$7:$H$45,3,FALSE))," ",VLOOKUP(EDATE('Projektkostenkalkulation EP'!$B$8,10)+EZ$9,Datenquellen!$F$7:$H$45,3,FALSE))="X"
                                    ),
                          "X",
                          ""
                          ),
               "X"
            )</f>
        <v/>
      </c>
      <c r="FB116" s="232" t="str">
        <f xml:space="preserve"> IF(TEXT((EDATE('Projektkostenkalkulation EP'!$B$8,10)+FA$9),"MM")=TEXT((EDATE('Projektkostenkalkulation EP'!$B$8,10)+(FA$9-1)),"MM"),
             IF(
                        OR(
                                    TEXT((EDATE('Projektkostenkalkulation EP'!$B$8,10)+FA$9),"TTT") = "Sa",
                                    TEXT((EDATE('Projektkostenkalkulation EP'!$B$8,10)+FA$9),"TTT") = "So",
                                    IF(ISNA(VLOOKUP(EDATE('Projektkostenkalkulation EP'!$B$8,10)+FA$9,Datenquellen!$F$7:$H$45,3,FALSE))," ",VLOOKUP(EDATE('Projektkostenkalkulation EP'!$B$8,10)+FA$9,Datenquellen!$F$7:$H$45,3,FALSE))="X"
                                    ),
                          "X",
                          ""
                          ),
               "X"
            )</f>
        <v/>
      </c>
      <c r="FC116" s="232" t="str">
        <f xml:space="preserve"> IF(TEXT((EDATE('Projektkostenkalkulation EP'!$B$8,10)+FB$9),"MM")=TEXT((EDATE('Projektkostenkalkulation EP'!$B$8,10)+(FB$9-1)),"MM"),
             IF(
                        OR(
                                    TEXT((EDATE('Projektkostenkalkulation EP'!$B$8,10)+FB$9),"TTT") = "Sa",
                                    TEXT((EDATE('Projektkostenkalkulation EP'!$B$8,10)+FB$9),"TTT") = "So",
                                    IF(ISNA(VLOOKUP(EDATE('Projektkostenkalkulation EP'!$B$8,10)+FB$9,Datenquellen!$F$7:$H$45,3,FALSE))," ",VLOOKUP(EDATE('Projektkostenkalkulation EP'!$B$8,10)+FB$9,Datenquellen!$F$7:$H$45,3,FALSE))="X"
                                    ),
                          "X",
                          ""
                          ),
               "X"
            )</f>
        <v/>
      </c>
      <c r="FD116" s="232" t="str">
        <f xml:space="preserve"> IF(TEXT((EDATE('Projektkostenkalkulation EP'!$B$8,10)+FC$9),"MM")=TEXT((EDATE('Projektkostenkalkulation EP'!$B$8,10)+(FC$9-1)),"MM"),
             IF(
                        OR(
                                    TEXT((EDATE('Projektkostenkalkulation EP'!$B$8,10)+FC$9),"TTT") = "Sa",
                                    TEXT((EDATE('Projektkostenkalkulation EP'!$B$8,10)+FC$9),"TTT") = "So",
                                    IF(ISNA(VLOOKUP(EDATE('Projektkostenkalkulation EP'!$B$8,10)+FC$9,Datenquellen!$F$7:$H$45,3,FALSE))," ",VLOOKUP(EDATE('Projektkostenkalkulation EP'!$B$8,10)+FC$9,Datenquellen!$F$7:$H$45,3,FALSE))="X"
                                    ),
                          "X",
                          ""
                          ),
               "X"
            )</f>
        <v/>
      </c>
      <c r="FE116" s="232" t="str">
        <f xml:space="preserve"> IF(TEXT((EDATE('Projektkostenkalkulation EP'!$B$8,10)+FD$9),"MM")=TEXT((EDATE('Projektkostenkalkulation EP'!$B$8,10)+(FD$9-1)),"MM"),
             IF(
                        OR(
                                    TEXT((EDATE('Projektkostenkalkulation EP'!$B$8,10)+FD$9),"TTT") = "Sa",
                                    TEXT((EDATE('Projektkostenkalkulation EP'!$B$8,10)+FD$9),"TTT") = "So",
                                    IF(ISNA(VLOOKUP(EDATE('Projektkostenkalkulation EP'!$B$8,10)+FD$9,Datenquellen!$F$7:$H$45,3,FALSE))," ",VLOOKUP(EDATE('Projektkostenkalkulation EP'!$B$8,10)+FD$9,Datenquellen!$F$7:$H$45,3,FALSE))="X"
                                    ),
                          "X",
                          ""
                          ),
               "X"
            )</f>
        <v/>
      </c>
      <c r="FF116" s="232" t="str">
        <f xml:space="preserve"> IF(TEXT((EDATE('Projektkostenkalkulation EP'!$B$8,10)+FE$9),"MM")=TEXT((EDATE('Projektkostenkalkulation EP'!$B$8,10)+(FE$9-1)),"MM"),
             IF(
                        OR(
                                    TEXT((EDATE('Projektkostenkalkulation EP'!$B$8,10)+FE$9),"TTT") = "Sa",
                                    TEXT((EDATE('Projektkostenkalkulation EP'!$B$8,10)+FE$9),"TTT") = "So",
                                    IF(ISNA(VLOOKUP(EDATE('Projektkostenkalkulation EP'!$B$8,10)+FE$9,Datenquellen!$F$7:$H$45,3,FALSE))," ",VLOOKUP(EDATE('Projektkostenkalkulation EP'!$B$8,10)+FE$9,Datenquellen!$F$7:$H$45,3,FALSE))="X"
                                    ),
                          "X",
                          ""
                          ),
               "X"
            )</f>
        <v>X</v>
      </c>
      <c r="FG116" s="232" t="str">
        <f xml:space="preserve"> IF(TEXT((EDATE('Projektkostenkalkulation EP'!$B$8,10)+FF$9),"MM")=TEXT((EDATE('Projektkostenkalkulation EP'!$B$8,10)+(FF$9-1)),"MM"),
             IF(
                        OR(
                                    TEXT((EDATE('Projektkostenkalkulation EP'!$B$8,10)+FF$9),"TTT") = "Sa",
                                    TEXT((EDATE('Projektkostenkalkulation EP'!$B$8,10)+FF$9),"TTT") = "So",
                                    IF(ISNA(VLOOKUP(EDATE('Projektkostenkalkulation EP'!$B$8,10)+FF$9,Datenquellen!$F$7:$H$45,3,FALSE))," ",VLOOKUP(EDATE('Projektkostenkalkulation EP'!$B$8,10)+FF$9,Datenquellen!$F$7:$H$45,3,FALSE))="X"
                                    ),
                          "X",
                          ""
                          ),
               "X"
            )</f>
        <v>X</v>
      </c>
      <c r="FH116" s="232" t="str">
        <f xml:space="preserve"> IF(TEXT((EDATE('Projektkostenkalkulation EP'!$B$8,10)+FG$9),"MM")=TEXT((EDATE('Projektkostenkalkulation EP'!$B$8,10)+(FG$9-1)),"MM"),
             IF(
                        OR(
                                    TEXT((EDATE('Projektkostenkalkulation EP'!$B$8,10)+FG$9),"TTT") = "Sa",
                                    TEXT((EDATE('Projektkostenkalkulation EP'!$B$8,10)+FG$9),"TTT") = "So",
                                    IF(ISNA(VLOOKUP(EDATE('Projektkostenkalkulation EP'!$B$8,10)+FG$9,Datenquellen!$F$7:$H$45,3,FALSE))," ",VLOOKUP(EDATE('Projektkostenkalkulation EP'!$B$8,10)+FG$9,Datenquellen!$F$7:$H$45,3,FALSE))="X"
                                    ),
                          "X",
                          ""
                          ),
               "X"
            )</f>
        <v/>
      </c>
      <c r="FI116" s="232" t="str">
        <f xml:space="preserve"> IF(TEXT((EDATE('Projektkostenkalkulation EP'!$B$8,10)+FH$9),"MM")=TEXT((EDATE('Projektkostenkalkulation EP'!$B$8,10)+(FH$9-1)),"MM"),
             IF(
                        OR(
                                    TEXT((EDATE('Projektkostenkalkulation EP'!$B$8,10)+FH$9),"TTT") = "Sa",
                                    TEXT((EDATE('Projektkostenkalkulation EP'!$B$8,10)+FH$9),"TTT") = "So",
                                    IF(ISNA(VLOOKUP(EDATE('Projektkostenkalkulation EP'!$B$8,10)+FH$9,Datenquellen!$F$7:$H$45,3,FALSE))," ",VLOOKUP(EDATE('Projektkostenkalkulation EP'!$B$8,10)+FH$9,Datenquellen!$F$7:$H$45,3,FALSE))="X"
                                    ),
                          "X",
                          ""
                          ),
               "X"
            )</f>
        <v/>
      </c>
      <c r="FJ116" s="232" t="str">
        <f xml:space="preserve"> IF(TEXT((EDATE('Projektkostenkalkulation EP'!$B$8,10)+FI$9),"MM")=TEXT((EDATE('Projektkostenkalkulation EP'!$B$8,10)+(FI$9-1)),"MM"),
             IF(
                        OR(
                                    TEXT((EDATE('Projektkostenkalkulation EP'!$B$8,10)+FI$9),"TTT") = "Sa",
                                    TEXT((EDATE('Projektkostenkalkulation EP'!$B$8,10)+FI$9),"TTT") = "So",
                                    IF(ISNA(VLOOKUP(EDATE('Projektkostenkalkulation EP'!$B$8,10)+FI$9,Datenquellen!$F$7:$H$45,3,FALSE))," ",VLOOKUP(EDATE('Projektkostenkalkulation EP'!$B$8,10)+FI$9,Datenquellen!$F$7:$H$45,3,FALSE))="X"
                                    ),
                          "X",
                          ""
                          ),
               "X"
            )</f>
        <v/>
      </c>
      <c r="FK116" s="232" t="str">
        <f xml:space="preserve"> IF(TEXT((EDATE('Projektkostenkalkulation EP'!$B$8,10)+FJ$9),"MM")=TEXT((EDATE('Projektkostenkalkulation EP'!$B$8,10)+(FJ$9-1)),"MM"),
             IF(
                        OR(
                                    TEXT((EDATE('Projektkostenkalkulation EP'!$B$8,10)+FJ$9),"TTT") = "Sa",
                                    TEXT((EDATE('Projektkostenkalkulation EP'!$B$8,10)+FJ$9),"TTT") = "So",
                                    IF(ISNA(VLOOKUP(EDATE('Projektkostenkalkulation EP'!$B$8,10)+FJ$9,Datenquellen!$F$7:$H$45,3,FALSE))," ",VLOOKUP(EDATE('Projektkostenkalkulation EP'!$B$8,10)+FJ$9,Datenquellen!$F$7:$H$45,3,FALSE))="X"
                                    ),
                          "X",
                          ""
                          ),
               "X"
            )</f>
        <v/>
      </c>
      <c r="FL116" s="232" t="str">
        <f xml:space="preserve"> IF(TEXT((EDATE('Projektkostenkalkulation EP'!$B$8,10)+FK$9),"MM")=TEXT((EDATE('Projektkostenkalkulation EP'!$B$8,10)+(FK$9-1)),"MM"),
             IF(
                        OR(
                                    TEXT((EDATE('Projektkostenkalkulation EP'!$B$8,10)+FK$9),"TTT") = "Sa",
                                    TEXT((EDATE('Projektkostenkalkulation EP'!$B$8,10)+FK$9),"TTT") = "So",
                                    IF(ISNA(VLOOKUP(EDATE('Projektkostenkalkulation EP'!$B$8,10)+FK$9,Datenquellen!$F$7:$H$45,3,FALSE))," ",VLOOKUP(EDATE('Projektkostenkalkulation EP'!$B$8,10)+FK$9,Datenquellen!$F$7:$H$45,3,FALSE))="X"
                                    ),
                          "X",
                          ""
                          ),
               "X"
            )</f>
        <v/>
      </c>
      <c r="FM116" s="232" t="str">
        <f xml:space="preserve"> IF(TEXT((EDATE('Projektkostenkalkulation EP'!$B$8,10)+FL$9),"MM")=TEXT((EDATE('Projektkostenkalkulation EP'!$B$8,10)+(FL$9-1)),"MM"),
             IF(
                        OR(
                                    TEXT((EDATE('Projektkostenkalkulation EP'!$B$8,10)+FL$9),"TTT") = "Sa",
                                    TEXT((EDATE('Projektkostenkalkulation EP'!$B$8,10)+FL$9),"TTT") = "So",
                                    IF(ISNA(VLOOKUP(EDATE('Projektkostenkalkulation EP'!$B$8,10)+FL$9,Datenquellen!$F$7:$H$45,3,FALSE))," ",VLOOKUP(EDATE('Projektkostenkalkulation EP'!$B$8,10)+FL$9,Datenquellen!$F$7:$H$45,3,FALSE))="X"
                                    ),
                          "X",
                          ""
                          ),
               "X"
            )</f>
        <v>X</v>
      </c>
      <c r="FN116" s="232" t="str">
        <f xml:space="preserve"> IF(TEXT((EDATE('Projektkostenkalkulation EP'!$B$8,10)+FM$9),"MM")=TEXT((EDATE('Projektkostenkalkulation EP'!$B$8,10)+(FM$9-1)),"MM"),
             IF(
                        OR(
                                    TEXT((EDATE('Projektkostenkalkulation EP'!$B$8,10)+FM$9),"TTT") = "Sa",
                                    TEXT((EDATE('Projektkostenkalkulation EP'!$B$8,10)+FM$9),"TTT") = "So",
                                    IF(ISNA(VLOOKUP(EDATE('Projektkostenkalkulation EP'!$B$8,10)+FM$9,Datenquellen!$F$7:$H$45,3,FALSE))," ",VLOOKUP(EDATE('Projektkostenkalkulation EP'!$B$8,10)+FM$9,Datenquellen!$F$7:$H$45,3,FALSE))="X"
                                    ),
                          "X",
                          ""
                          ),
               "X"
            )</f>
        <v>X</v>
      </c>
      <c r="FO116" s="232" t="str">
        <f xml:space="preserve"> IF(TEXT((EDATE('Projektkostenkalkulation EP'!$B$8,10)+FN$9),"MM")=TEXT((EDATE('Projektkostenkalkulation EP'!$B$8,10)+(FN$9-1)),"MM"),
             IF(
                        OR(
                                    TEXT((EDATE('Projektkostenkalkulation EP'!$B$8,10)+FN$9),"TTT") = "Sa",
                                    TEXT((EDATE('Projektkostenkalkulation EP'!$B$8,10)+FN$9),"TTT") = "So",
                                    IF(ISNA(VLOOKUP(EDATE('Projektkostenkalkulation EP'!$B$8,10)+FN$9,Datenquellen!$F$7:$H$45,3,FALSE))," ",VLOOKUP(EDATE('Projektkostenkalkulation EP'!$B$8,10)+FN$9,Datenquellen!$F$7:$H$45,3,FALSE))="X"
                                    ),
                          "X",
                          ""
                          ),
               "X"
            )</f>
        <v/>
      </c>
      <c r="FP116" s="232" t="str">
        <f xml:space="preserve"> IF(TEXT((EDATE('Projektkostenkalkulation EP'!$B$8,10)+FO$9),"MM")=TEXT((EDATE('Projektkostenkalkulation EP'!$B$8,10)+(FO$9-1)),"MM"),
             IF(
                        OR(
                                    TEXT((EDATE('Projektkostenkalkulation EP'!$B$8,10)+FO$9),"TTT") = "Sa",
                                    TEXT((EDATE('Projektkostenkalkulation EP'!$B$8,10)+FO$9),"TTT") = "So",
                                    IF(ISNA(VLOOKUP(EDATE('Projektkostenkalkulation EP'!$B$8,10)+FO$9,Datenquellen!$F$7:$H$45,3,FALSE))," ",VLOOKUP(EDATE('Projektkostenkalkulation EP'!$B$8,10)+FO$9,Datenquellen!$F$7:$H$45,3,FALSE))="X"
                                    ),
                          "X",
                          ""
                          ),
               "X"
            )</f>
        <v/>
      </c>
      <c r="FQ116" s="232" t="str">
        <f xml:space="preserve"> IF(TEXT((EDATE('Projektkostenkalkulation EP'!$B$8,10)+FP$9),"MM")=TEXT((EDATE('Projektkostenkalkulation EP'!$B$8,10)+(FP$9-1)),"MM"),
             IF(
                        OR(
                                    TEXT((EDATE('Projektkostenkalkulation EP'!$B$8,10)+FP$9),"TTT") = "Sa",
                                    TEXT((EDATE('Projektkostenkalkulation EP'!$B$8,10)+FP$9),"TTT") = "So",
                                    IF(ISNA(VLOOKUP(EDATE('Projektkostenkalkulation EP'!$B$8,10)+FP$9,Datenquellen!$F$7:$H$45,3,FALSE))," ",VLOOKUP(EDATE('Projektkostenkalkulation EP'!$B$8,10)+FP$9,Datenquellen!$F$7:$H$45,3,FALSE))="X"
                                    ),
                          "X",
                          ""
                          ),
               "X"
            )</f>
        <v/>
      </c>
      <c r="FR116" s="232" t="str">
        <f xml:space="preserve"> IF(TEXT((EDATE('Projektkostenkalkulation EP'!$B$8,10)+FQ$9),"MM")=TEXT((EDATE('Projektkostenkalkulation EP'!$B$8,10)+(FQ$9-1)),"MM"),
             IF(
                        OR(
                                    TEXT((EDATE('Projektkostenkalkulation EP'!$B$8,10)+FQ$9),"TTT") = "Sa",
                                    TEXT((EDATE('Projektkostenkalkulation EP'!$B$8,10)+FQ$9),"TTT") = "So",
                                    IF(ISNA(VLOOKUP(EDATE('Projektkostenkalkulation EP'!$B$8,10)+FQ$9,Datenquellen!$F$7:$H$45,3,FALSE))," ",VLOOKUP(EDATE('Projektkostenkalkulation EP'!$B$8,10)+FQ$9,Datenquellen!$F$7:$H$45,3,FALSE))="X"
                                    ),
                          "X",
                          ""
                          ),
               "X"
            )</f>
        <v/>
      </c>
      <c r="FS116" s="232" t="str">
        <f xml:space="preserve"> IF(TEXT((EDATE('Projektkostenkalkulation EP'!$B$8,10)+FR$9),"MM")=TEXT((EDATE('Projektkostenkalkulation EP'!$B$8,10)+(FR$9-1)),"MM"),
             IF(
                        OR(
                                    TEXT((EDATE('Projektkostenkalkulation EP'!$B$8,10)+FR$9),"TTT") = "Sa",
                                    TEXT((EDATE('Projektkostenkalkulation EP'!$B$8,10)+FR$9),"TTT") = "So",
                                    IF(ISNA(VLOOKUP(EDATE('Projektkostenkalkulation EP'!$B$8,10)+FR$9,Datenquellen!$F$7:$H$45,3,FALSE))," ",VLOOKUP(EDATE('Projektkostenkalkulation EP'!$B$8,10)+FR$9,Datenquellen!$F$7:$H$45,3,FALSE))="X"
                                    ),
                          "X",
                          ""
                          ),
               "X"
            )</f>
        <v/>
      </c>
      <c r="FT116" s="232" t="str">
        <f xml:space="preserve"> IF(TEXT((EDATE('Projektkostenkalkulation EP'!$B$8,10)+FS$9),"MM")=TEXT((EDATE('Projektkostenkalkulation EP'!$B$8,10)+(FS$9-1)),"MM"),
             IF(
                        OR(
                                    TEXT((EDATE('Projektkostenkalkulation EP'!$B$8,10)+FS$9),"TTT") = "Sa",
                                    TEXT((EDATE('Projektkostenkalkulation EP'!$B$8,10)+FS$9),"TTT") = "So",
                                    IF(ISNA(VLOOKUP(EDATE('Projektkostenkalkulation EP'!$B$8,10)+FS$9,Datenquellen!$F$7:$H$45,3,FALSE))," ",VLOOKUP(EDATE('Projektkostenkalkulation EP'!$B$8,10)+FS$9,Datenquellen!$F$7:$H$45,3,FALSE))="X"
                                    ),
                          "X",
                          ""
                          ),
               "X"
            )</f>
        <v>X</v>
      </c>
      <c r="FU116" s="233" t="str">
        <f xml:space="preserve"> IF(TEXT((EDATE('Projektkostenkalkulation EP'!$B$8,10)+FT$9),"MM")=TEXT((EDATE('Projektkostenkalkulation EP'!$B$8,10)+(FT$9-1)),"MM"),
             IF(
                        OR(
                                    TEXT((EDATE('Projektkostenkalkulation EP'!$B$8,10)+FT$9),"TTT") = "Sa",
                                    TEXT((EDATE('Projektkostenkalkulation EP'!$B$8,10)+FT$9),"TTT") = "So",
                                    IF(ISNA(VLOOKUP(EDATE('Projektkostenkalkulation EP'!$B$8,10)+FT$9,Datenquellen!$F$7:$H$45,3,FALSE))," ",VLOOKUP(EDATE('Projektkostenkalkulation EP'!$B$8,10)+FT$9,Datenquellen!$F$7:$H$45,3,FALSE))="X"
                                    ),
                          "X",
                          ""
                          ),
               "X"
            )</f>
        <v>X</v>
      </c>
      <c r="FV116" s="234"/>
      <c r="FW116" s="235"/>
      <c r="FX116" s="496"/>
      <c r="FY116" s="473"/>
      <c r="FZ116" s="231"/>
      <c r="GA116" s="232" t="str">
        <f>IF(
            OR(
                     TEXT(EDATE('Projektkostenkalkulation EP'!$B$8,10),"TTT") = "Sa",
                     TEXT(EDATE('Projektkostenkalkulation EP'!$B$8,10),"TTT") = "So",
                     IF(ISNA(VLOOKUP(EDATE('Projektkostenkalkulation EP'!$B$8,10),Datenquellen!$F$7:$H$45,3,FALSE))," ",VLOOKUP(EDATE('Projektkostenkalkulation EP'!$B$8,10),Datenquellen!$F$7:$H$45,3,FALSE))="X"
                            ),
                    "X",
                    ""
            )</f>
        <v>X</v>
      </c>
      <c r="GB116" s="232" t="str">
        <f xml:space="preserve"> IF(TEXT((EDATE('Projektkostenkalkulation EP'!$B$8,10)+GA$9),"MM")=TEXT((EDATE('Projektkostenkalkulation EP'!$B$8,10)+(GA$9-1)),"MM"),
             IF(
                        OR(
                                    TEXT((EDATE('Projektkostenkalkulation EP'!$B$8,10)+GA$9),"TTT") = "Sa",
                                    TEXT((EDATE('Projektkostenkalkulation EP'!$B$8,10)+GA$9),"TTT") = "So",
                                    IF(ISNA(VLOOKUP(EDATE('Projektkostenkalkulation EP'!$B$8,10)+GA$9,Datenquellen!$F$7:$H$45,3,FALSE))," ",VLOOKUP(EDATE('Projektkostenkalkulation EP'!$B$8,10)+GA$9,Datenquellen!$F$7:$H$45,3,FALSE))="X"
                                    ),
                          "X",
                          ""
                          ),
               "X"
            )</f>
        <v>X</v>
      </c>
      <c r="GC116" s="232" t="str">
        <f xml:space="preserve"> IF(TEXT((EDATE('Projektkostenkalkulation EP'!$B$8,10)+GB$9),"MM")=TEXT((EDATE('Projektkostenkalkulation EP'!$B$8,10)+(GB$9-1)),"MM"),
             IF(
                        OR(
                                    TEXT((EDATE('Projektkostenkalkulation EP'!$B$8,10)+GB$9),"TTT") = "Sa",
                                    TEXT((EDATE('Projektkostenkalkulation EP'!$B$8,10)+GB$9),"TTT") = "So",
                                    IF(ISNA(VLOOKUP(EDATE('Projektkostenkalkulation EP'!$B$8,10)+GB$9,Datenquellen!$F$7:$H$45,3,FALSE))," ",VLOOKUP(EDATE('Projektkostenkalkulation EP'!$B$8,10)+GB$9,Datenquellen!$F$7:$H$45,3,FALSE))="X"
                                    ),
                          "X",
                          ""
                          ),
               "X"
            )</f>
        <v>X</v>
      </c>
      <c r="GD116" s="232" t="str">
        <f xml:space="preserve"> IF(TEXT((EDATE('Projektkostenkalkulation EP'!$B$8,10)+GC$9),"MM")=TEXT((EDATE('Projektkostenkalkulation EP'!$B$8,10)+(GC$9-1)),"MM"),
             IF(
                        OR(
                                    TEXT((EDATE('Projektkostenkalkulation EP'!$B$8,10)+GC$9),"TTT") = "Sa",
                                    TEXT((EDATE('Projektkostenkalkulation EP'!$B$8,10)+GC$9),"TTT") = "So",
                                    IF(ISNA(VLOOKUP(EDATE('Projektkostenkalkulation EP'!$B$8,10)+GC$9,Datenquellen!$F$7:$H$45,3,FALSE))," ",VLOOKUP(EDATE('Projektkostenkalkulation EP'!$B$8,10)+GC$9,Datenquellen!$F$7:$H$45,3,FALSE))="X"
                                    ),
                          "X",
                          ""
                          ),
               "X"
            )</f>
        <v/>
      </c>
      <c r="GE116" s="232" t="str">
        <f xml:space="preserve"> IF(TEXT((EDATE('Projektkostenkalkulation EP'!$B$8,10)+GD$9),"MM")=TEXT((EDATE('Projektkostenkalkulation EP'!$B$8,10)+(GD$9-1)),"MM"),
             IF(
                        OR(
                                    TEXT((EDATE('Projektkostenkalkulation EP'!$B$8,10)+GD$9),"TTT") = "Sa",
                                    TEXT((EDATE('Projektkostenkalkulation EP'!$B$8,10)+GD$9),"TTT") = "So",
                                    IF(ISNA(VLOOKUP(EDATE('Projektkostenkalkulation EP'!$B$8,10)+GD$9,Datenquellen!$F$7:$H$45,3,FALSE))," ",VLOOKUP(EDATE('Projektkostenkalkulation EP'!$B$8,10)+GD$9,Datenquellen!$F$7:$H$45,3,FALSE))="X"
                                    ),
                          "X",
                          ""
                          ),
               "X"
            )</f>
        <v/>
      </c>
      <c r="GF116" s="232" t="str">
        <f xml:space="preserve"> IF(TEXT((EDATE('Projektkostenkalkulation EP'!$B$8,10)+GE$9),"MM")=TEXT((EDATE('Projektkostenkalkulation EP'!$B$8,10)+(GE$9-1)),"MM"),
             IF(
                        OR(
                                    TEXT((EDATE('Projektkostenkalkulation EP'!$B$8,10)+GE$9),"TTT") = "Sa",
                                    TEXT((EDATE('Projektkostenkalkulation EP'!$B$8,10)+GE$9),"TTT") = "So",
                                    IF(ISNA(VLOOKUP(EDATE('Projektkostenkalkulation EP'!$B$8,10)+GE$9,Datenquellen!$F$7:$H$45,3,FALSE))," ",VLOOKUP(EDATE('Projektkostenkalkulation EP'!$B$8,10)+GE$9,Datenquellen!$F$7:$H$45,3,FALSE))="X"
                                    ),
                          "X",
                          ""
                          ),
               "X"
            )</f>
        <v/>
      </c>
      <c r="GG116" s="232" t="str">
        <f xml:space="preserve"> IF(TEXT((EDATE('Projektkostenkalkulation EP'!$B$8,10)+GF$9),"MM")=TEXT((EDATE('Projektkostenkalkulation EP'!$B$8,10)+(GF$9-1)),"MM"),
             IF(
                        OR(
                                    TEXT((EDATE('Projektkostenkalkulation EP'!$B$8,10)+GF$9),"TTT") = "Sa",
                                    TEXT((EDATE('Projektkostenkalkulation EP'!$B$8,10)+GF$9),"TTT") = "So",
                                    IF(ISNA(VLOOKUP(EDATE('Projektkostenkalkulation EP'!$B$8,10)+GF$9,Datenquellen!$F$7:$H$45,3,FALSE))," ",VLOOKUP(EDATE('Projektkostenkalkulation EP'!$B$8,10)+GF$9,Datenquellen!$F$7:$H$45,3,FALSE))="X"
                                    ),
                          "X",
                          ""
                          ),
               "X"
            )</f>
        <v/>
      </c>
      <c r="GH116" s="232" t="str">
        <f xml:space="preserve"> IF(TEXT((EDATE('Projektkostenkalkulation EP'!$B$8,10)+GG$9),"MM")=TEXT((EDATE('Projektkostenkalkulation EP'!$B$8,10)+(GG$9-1)),"MM"),
             IF(
                        OR(
                                    TEXT((EDATE('Projektkostenkalkulation EP'!$B$8,10)+GG$9),"TTT") = "Sa",
                                    TEXT((EDATE('Projektkostenkalkulation EP'!$B$8,10)+GG$9),"TTT") = "So",
                                    IF(ISNA(VLOOKUP(EDATE('Projektkostenkalkulation EP'!$B$8,10)+GG$9,Datenquellen!$F$7:$H$45,3,FALSE))," ",VLOOKUP(EDATE('Projektkostenkalkulation EP'!$B$8,10)+GG$9,Datenquellen!$F$7:$H$45,3,FALSE))="X"
                                    ),
                          "X",
                          ""
                          ),
               "X"
            )</f>
        <v/>
      </c>
      <c r="GI116" s="232" t="str">
        <f xml:space="preserve"> IF(TEXT((EDATE('Projektkostenkalkulation EP'!$B$8,10)+GH$9),"MM")=TEXT((EDATE('Projektkostenkalkulation EP'!$B$8,10)+(GH$9-1)),"MM"),
             IF(
                        OR(
                                    TEXT((EDATE('Projektkostenkalkulation EP'!$B$8,10)+GH$9),"TTT") = "Sa",
                                    TEXT((EDATE('Projektkostenkalkulation EP'!$B$8,10)+GH$9),"TTT") = "So",
                                    IF(ISNA(VLOOKUP(EDATE('Projektkostenkalkulation EP'!$B$8,10)+GH$9,Datenquellen!$F$7:$H$45,3,FALSE))," ",VLOOKUP(EDATE('Projektkostenkalkulation EP'!$B$8,10)+GH$9,Datenquellen!$F$7:$H$45,3,FALSE))="X"
                                    ),
                          "X",
                          ""
                          ),
               "X"
            )</f>
        <v>X</v>
      </c>
      <c r="GJ116" s="232" t="str">
        <f xml:space="preserve"> IF(TEXT((EDATE('Projektkostenkalkulation EP'!$B$8,10)+GI$9),"MM")=TEXT((EDATE('Projektkostenkalkulation EP'!$B$8,10)+(GI$9-1)),"MM"),
             IF(
                        OR(
                                    TEXT((EDATE('Projektkostenkalkulation EP'!$B$8,10)+GI$9),"TTT") = "Sa",
                                    TEXT((EDATE('Projektkostenkalkulation EP'!$B$8,10)+GI$9),"TTT") = "So",
                                    IF(ISNA(VLOOKUP(EDATE('Projektkostenkalkulation EP'!$B$8,10)+GI$9,Datenquellen!$F$7:$H$45,3,FALSE))," ",VLOOKUP(EDATE('Projektkostenkalkulation EP'!$B$8,10)+GI$9,Datenquellen!$F$7:$H$45,3,FALSE))="X"
                                    ),
                          "X",
                          ""
                          ),
               "X"
            )</f>
        <v>X</v>
      </c>
      <c r="GK116" s="232" t="str">
        <f xml:space="preserve"> IF(TEXT((EDATE('Projektkostenkalkulation EP'!$B$8,10)+GJ$9),"MM")=TEXT((EDATE('Projektkostenkalkulation EP'!$B$8,10)+(GJ$9-1)),"MM"),
             IF(
                        OR(
                                    TEXT((EDATE('Projektkostenkalkulation EP'!$B$8,10)+GJ$9),"TTT") = "Sa",
                                    TEXT((EDATE('Projektkostenkalkulation EP'!$B$8,10)+GJ$9),"TTT") = "So",
                                    IF(ISNA(VLOOKUP(EDATE('Projektkostenkalkulation EP'!$B$8,10)+GJ$9,Datenquellen!$F$7:$H$45,3,FALSE))," ",VLOOKUP(EDATE('Projektkostenkalkulation EP'!$B$8,10)+GJ$9,Datenquellen!$F$7:$H$45,3,FALSE))="X"
                                    ),
                          "X",
                          ""
                          ),
               "X"
            )</f>
        <v/>
      </c>
      <c r="GL116" s="232" t="str">
        <f xml:space="preserve"> IF(TEXT((EDATE('Projektkostenkalkulation EP'!$B$8,10)+GK$9),"MM")=TEXT((EDATE('Projektkostenkalkulation EP'!$B$8,10)+(GK$9-1)),"MM"),
             IF(
                        OR(
                                    TEXT((EDATE('Projektkostenkalkulation EP'!$B$8,10)+GK$9),"TTT") = "Sa",
                                    TEXT((EDATE('Projektkostenkalkulation EP'!$B$8,10)+GK$9),"TTT") = "So",
                                    IF(ISNA(VLOOKUP(EDATE('Projektkostenkalkulation EP'!$B$8,10)+GK$9,Datenquellen!$F$7:$H$45,3,FALSE))," ",VLOOKUP(EDATE('Projektkostenkalkulation EP'!$B$8,10)+GK$9,Datenquellen!$F$7:$H$45,3,FALSE))="X"
                                    ),
                          "X",
                          ""
                          ),
               "X"
            )</f>
        <v/>
      </c>
      <c r="GM116" s="232" t="str">
        <f xml:space="preserve"> IF(TEXT((EDATE('Projektkostenkalkulation EP'!$B$8,10)+GL$9),"MM")=TEXT((EDATE('Projektkostenkalkulation EP'!$B$8,10)+(GL$9-1)),"MM"),
             IF(
                        OR(
                                    TEXT((EDATE('Projektkostenkalkulation EP'!$B$8,10)+GL$9),"TTT") = "Sa",
                                    TEXT((EDATE('Projektkostenkalkulation EP'!$B$8,10)+GL$9),"TTT") = "So",
                                    IF(ISNA(VLOOKUP(EDATE('Projektkostenkalkulation EP'!$B$8,10)+GL$9,Datenquellen!$F$7:$H$45,3,FALSE))," ",VLOOKUP(EDATE('Projektkostenkalkulation EP'!$B$8,10)+GL$9,Datenquellen!$F$7:$H$45,3,FALSE))="X"
                                    ),
                          "X",
                          ""
                          ),
               "X"
            )</f>
        <v/>
      </c>
      <c r="GN116" s="232" t="str">
        <f xml:space="preserve"> IF(TEXT((EDATE('Projektkostenkalkulation EP'!$B$8,10)+GM$9),"MM")=TEXT((EDATE('Projektkostenkalkulation EP'!$B$8,10)+(GM$9-1)),"MM"),
             IF(
                        OR(
                                    TEXT((EDATE('Projektkostenkalkulation EP'!$B$8,10)+GM$9),"TTT") = "Sa",
                                    TEXT((EDATE('Projektkostenkalkulation EP'!$B$8,10)+GM$9),"TTT") = "So",
                                    IF(ISNA(VLOOKUP(EDATE('Projektkostenkalkulation EP'!$B$8,10)+GM$9,Datenquellen!$F$7:$H$45,3,FALSE))," ",VLOOKUP(EDATE('Projektkostenkalkulation EP'!$B$8,10)+GM$9,Datenquellen!$F$7:$H$45,3,FALSE))="X"
                                    ),
                          "X",
                          ""
                          ),
               "X"
            )</f>
        <v/>
      </c>
      <c r="GO116" s="232" t="str">
        <f xml:space="preserve"> IF(TEXT((EDATE('Projektkostenkalkulation EP'!$B$8,10)+GN$9),"MM")=TEXT((EDATE('Projektkostenkalkulation EP'!$B$8,10)+(GN$9-1)),"MM"),
             IF(
                        OR(
                                    TEXT((EDATE('Projektkostenkalkulation EP'!$B$8,10)+GN$9),"TTT") = "Sa",
                                    TEXT((EDATE('Projektkostenkalkulation EP'!$B$8,10)+GN$9),"TTT") = "So",
                                    IF(ISNA(VLOOKUP(EDATE('Projektkostenkalkulation EP'!$B$8,10)+GN$9,Datenquellen!$F$7:$H$45,3,FALSE))," ",VLOOKUP(EDATE('Projektkostenkalkulation EP'!$B$8,10)+GN$9,Datenquellen!$F$7:$H$45,3,FALSE))="X"
                                    ),
                          "X",
                          ""
                          ),
               "X"
            )</f>
        <v/>
      </c>
      <c r="GP116" s="232" t="str">
        <f xml:space="preserve"> IF(TEXT((EDATE('Projektkostenkalkulation EP'!$B$8,10)+GO$9),"MM")=TEXT((EDATE('Projektkostenkalkulation EP'!$B$8,10)+(GO$9-1)),"MM"),
             IF(
                        OR(
                                    TEXT((EDATE('Projektkostenkalkulation EP'!$B$8,10)+GO$9),"TTT") = "Sa",
                                    TEXT((EDATE('Projektkostenkalkulation EP'!$B$8,10)+GO$9),"TTT") = "So",
                                    IF(ISNA(VLOOKUP(EDATE('Projektkostenkalkulation EP'!$B$8,10)+GO$9,Datenquellen!$F$7:$H$45,3,FALSE))," ",VLOOKUP(EDATE('Projektkostenkalkulation EP'!$B$8,10)+GO$9,Datenquellen!$F$7:$H$45,3,FALSE))="X"
                                    ),
                          "X",
                          ""
                          ),
               "X"
            )</f>
        <v>X</v>
      </c>
      <c r="GQ116" s="232" t="str">
        <f xml:space="preserve"> IF(TEXT((EDATE('Projektkostenkalkulation EP'!$B$8,10)+GP$9),"MM")=TEXT((EDATE('Projektkostenkalkulation EP'!$B$8,10)+(GP$9-1)),"MM"),
             IF(
                        OR(
                                    TEXT((EDATE('Projektkostenkalkulation EP'!$B$8,10)+GP$9),"TTT") = "Sa",
                                    TEXT((EDATE('Projektkostenkalkulation EP'!$B$8,10)+GP$9),"TTT") = "So",
                                    IF(ISNA(VLOOKUP(EDATE('Projektkostenkalkulation EP'!$B$8,10)+GP$9,Datenquellen!$F$7:$H$45,3,FALSE))," ",VLOOKUP(EDATE('Projektkostenkalkulation EP'!$B$8,10)+GP$9,Datenquellen!$F$7:$H$45,3,FALSE))="X"
                                    ),
                          "X",
                          ""
                          ),
               "X"
            )</f>
        <v>X</v>
      </c>
      <c r="GR116" s="232" t="str">
        <f xml:space="preserve"> IF(TEXT((EDATE('Projektkostenkalkulation EP'!$B$8,10)+GQ$9),"MM")=TEXT((EDATE('Projektkostenkalkulation EP'!$B$8,10)+(GQ$9-1)),"MM"),
             IF(
                        OR(
                                    TEXT((EDATE('Projektkostenkalkulation EP'!$B$8,10)+GQ$9),"TTT") = "Sa",
                                    TEXT((EDATE('Projektkostenkalkulation EP'!$B$8,10)+GQ$9),"TTT") = "So",
                                    IF(ISNA(VLOOKUP(EDATE('Projektkostenkalkulation EP'!$B$8,10)+GQ$9,Datenquellen!$F$7:$H$45,3,FALSE))," ",VLOOKUP(EDATE('Projektkostenkalkulation EP'!$B$8,10)+GQ$9,Datenquellen!$F$7:$H$45,3,FALSE))="X"
                                    ),
                          "X",
                          ""
                          ),
               "X"
            )</f>
        <v/>
      </c>
      <c r="GS116" s="232" t="str">
        <f xml:space="preserve"> IF(TEXT((EDATE('Projektkostenkalkulation EP'!$B$8,10)+GR$9),"MM")=TEXT((EDATE('Projektkostenkalkulation EP'!$B$8,10)+(GR$9-1)),"MM"),
             IF(
                        OR(
                                    TEXT((EDATE('Projektkostenkalkulation EP'!$B$8,10)+GR$9),"TTT") = "Sa",
                                    TEXT((EDATE('Projektkostenkalkulation EP'!$B$8,10)+GR$9),"TTT") = "So",
                                    IF(ISNA(VLOOKUP(EDATE('Projektkostenkalkulation EP'!$B$8,10)+GR$9,Datenquellen!$F$7:$H$45,3,FALSE))," ",VLOOKUP(EDATE('Projektkostenkalkulation EP'!$B$8,10)+GR$9,Datenquellen!$F$7:$H$45,3,FALSE))="X"
                                    ),
                          "X",
                          ""
                          ),
               "X"
            )</f>
        <v/>
      </c>
      <c r="GT116" s="232" t="str">
        <f xml:space="preserve"> IF(TEXT((EDATE('Projektkostenkalkulation EP'!$B$8,10)+GS$9),"MM")=TEXT((EDATE('Projektkostenkalkulation EP'!$B$8,10)+(GS$9-1)),"MM"),
             IF(
                        OR(
                                    TEXT((EDATE('Projektkostenkalkulation EP'!$B$8,10)+GS$9),"TTT") = "Sa",
                                    TEXT((EDATE('Projektkostenkalkulation EP'!$B$8,10)+GS$9),"TTT") = "So",
                                    IF(ISNA(VLOOKUP(EDATE('Projektkostenkalkulation EP'!$B$8,10)+GS$9,Datenquellen!$F$7:$H$45,3,FALSE))," ",VLOOKUP(EDATE('Projektkostenkalkulation EP'!$B$8,10)+GS$9,Datenquellen!$F$7:$H$45,3,FALSE))="X"
                                    ),
                          "X",
                          ""
                          ),
               "X"
            )</f>
        <v/>
      </c>
      <c r="GU116" s="232" t="str">
        <f xml:space="preserve"> IF(TEXT((EDATE('Projektkostenkalkulation EP'!$B$8,10)+GT$9),"MM")=TEXT((EDATE('Projektkostenkalkulation EP'!$B$8,10)+(GT$9-1)),"MM"),
             IF(
                        OR(
                                    TEXT((EDATE('Projektkostenkalkulation EP'!$B$8,10)+GT$9),"TTT") = "Sa",
                                    TEXT((EDATE('Projektkostenkalkulation EP'!$B$8,10)+GT$9),"TTT") = "So",
                                    IF(ISNA(VLOOKUP(EDATE('Projektkostenkalkulation EP'!$B$8,10)+GT$9,Datenquellen!$F$7:$H$45,3,FALSE))," ",VLOOKUP(EDATE('Projektkostenkalkulation EP'!$B$8,10)+GT$9,Datenquellen!$F$7:$H$45,3,FALSE))="X"
                                    ),
                          "X",
                          ""
                          ),
               "X"
            )</f>
        <v/>
      </c>
      <c r="GV116" s="232" t="str">
        <f xml:space="preserve"> IF(TEXT((EDATE('Projektkostenkalkulation EP'!$B$8,10)+GU$9),"MM")=TEXT((EDATE('Projektkostenkalkulation EP'!$B$8,10)+(GU$9-1)),"MM"),
             IF(
                        OR(
                                    TEXT((EDATE('Projektkostenkalkulation EP'!$B$8,10)+GU$9),"TTT") = "Sa",
                                    TEXT((EDATE('Projektkostenkalkulation EP'!$B$8,10)+GU$9),"TTT") = "So",
                                    IF(ISNA(VLOOKUP(EDATE('Projektkostenkalkulation EP'!$B$8,10)+GU$9,Datenquellen!$F$7:$H$45,3,FALSE))," ",VLOOKUP(EDATE('Projektkostenkalkulation EP'!$B$8,10)+GU$9,Datenquellen!$F$7:$H$45,3,FALSE))="X"
                                    ),
                          "X",
                          ""
                          ),
               "X"
            )</f>
        <v/>
      </c>
      <c r="GW116" s="232" t="str">
        <f xml:space="preserve"> IF(TEXT((EDATE('Projektkostenkalkulation EP'!$B$8,10)+GV$9),"MM")=TEXT((EDATE('Projektkostenkalkulation EP'!$B$8,10)+(GV$9-1)),"MM"),
             IF(
                        OR(
                                    TEXT((EDATE('Projektkostenkalkulation EP'!$B$8,10)+GV$9),"TTT") = "Sa",
                                    TEXT((EDATE('Projektkostenkalkulation EP'!$B$8,10)+GV$9),"TTT") = "So",
                                    IF(ISNA(VLOOKUP(EDATE('Projektkostenkalkulation EP'!$B$8,10)+GV$9,Datenquellen!$F$7:$H$45,3,FALSE))," ",VLOOKUP(EDATE('Projektkostenkalkulation EP'!$B$8,10)+GV$9,Datenquellen!$F$7:$H$45,3,FALSE))="X"
                                    ),
                          "X",
                          ""
                          ),
               "X"
            )</f>
        <v>X</v>
      </c>
      <c r="GX116" s="232" t="str">
        <f xml:space="preserve"> IF(TEXT((EDATE('Projektkostenkalkulation EP'!$B$8,10)+GW$9),"MM")=TEXT((EDATE('Projektkostenkalkulation EP'!$B$8,10)+(GW$9-1)),"MM"),
             IF(
                        OR(
                                    TEXT((EDATE('Projektkostenkalkulation EP'!$B$8,10)+GW$9),"TTT") = "Sa",
                                    TEXT((EDATE('Projektkostenkalkulation EP'!$B$8,10)+GW$9),"TTT") = "So",
                                    IF(ISNA(VLOOKUP(EDATE('Projektkostenkalkulation EP'!$B$8,10)+GW$9,Datenquellen!$F$7:$H$45,3,FALSE))," ",VLOOKUP(EDATE('Projektkostenkalkulation EP'!$B$8,10)+GW$9,Datenquellen!$F$7:$H$45,3,FALSE))="X"
                                    ),
                          "X",
                          ""
                          ),
               "X"
            )</f>
        <v>X</v>
      </c>
      <c r="GY116" s="232" t="str">
        <f xml:space="preserve"> IF(TEXT((EDATE('Projektkostenkalkulation EP'!$B$8,10)+GX$9),"MM")=TEXT((EDATE('Projektkostenkalkulation EP'!$B$8,10)+(GX$9-1)),"MM"),
             IF(
                        OR(
                                    TEXT((EDATE('Projektkostenkalkulation EP'!$B$8,10)+GX$9),"TTT") = "Sa",
                                    TEXT((EDATE('Projektkostenkalkulation EP'!$B$8,10)+GX$9),"TTT") = "So",
                                    IF(ISNA(VLOOKUP(EDATE('Projektkostenkalkulation EP'!$B$8,10)+GX$9,Datenquellen!$F$7:$H$45,3,FALSE))," ",VLOOKUP(EDATE('Projektkostenkalkulation EP'!$B$8,10)+GX$9,Datenquellen!$F$7:$H$45,3,FALSE))="X"
                                    ),
                          "X",
                          ""
                          ),
               "X"
            )</f>
        <v/>
      </c>
      <c r="GZ116" s="232" t="str">
        <f xml:space="preserve"> IF(TEXT((EDATE('Projektkostenkalkulation EP'!$B$8,10)+GY$9),"MM")=TEXT((EDATE('Projektkostenkalkulation EP'!$B$8,10)+(GY$9-1)),"MM"),
             IF(
                        OR(
                                    TEXT((EDATE('Projektkostenkalkulation EP'!$B$8,10)+GY$9),"TTT") = "Sa",
                                    TEXT((EDATE('Projektkostenkalkulation EP'!$B$8,10)+GY$9),"TTT") = "So",
                                    IF(ISNA(VLOOKUP(EDATE('Projektkostenkalkulation EP'!$B$8,10)+GY$9,Datenquellen!$F$7:$H$45,3,FALSE))," ",VLOOKUP(EDATE('Projektkostenkalkulation EP'!$B$8,10)+GY$9,Datenquellen!$F$7:$H$45,3,FALSE))="X"
                                    ),
                          "X",
                          ""
                          ),
               "X"
            )</f>
        <v/>
      </c>
      <c r="HA116" s="232" t="str">
        <f xml:space="preserve"> IF(TEXT((EDATE('Projektkostenkalkulation EP'!$B$8,10)+GZ$9),"MM")=TEXT((EDATE('Projektkostenkalkulation EP'!$B$8,10)+(GZ$9-1)),"MM"),
             IF(
                        OR(
                                    TEXT((EDATE('Projektkostenkalkulation EP'!$B$8,10)+GZ$9),"TTT") = "Sa",
                                    TEXT((EDATE('Projektkostenkalkulation EP'!$B$8,10)+GZ$9),"TTT") = "So",
                                    IF(ISNA(VLOOKUP(EDATE('Projektkostenkalkulation EP'!$B$8,10)+GZ$9,Datenquellen!$F$7:$H$45,3,FALSE))," ",VLOOKUP(EDATE('Projektkostenkalkulation EP'!$B$8,10)+GZ$9,Datenquellen!$F$7:$H$45,3,FALSE))="X"
                                    ),
                          "X",
                          ""
                          ),
               "X"
            )</f>
        <v/>
      </c>
      <c r="HB116" s="232" t="str">
        <f xml:space="preserve"> IF(TEXT((EDATE('Projektkostenkalkulation EP'!$B$8,10)+HA$9),"MM")=TEXT((EDATE('Projektkostenkalkulation EP'!$B$8,10)+(HA$9-1)),"MM"),
             IF(
                        OR(
                                    TEXT((EDATE('Projektkostenkalkulation EP'!$B$8,10)+HA$9),"TTT") = "Sa",
                                    TEXT((EDATE('Projektkostenkalkulation EP'!$B$8,10)+HA$9),"TTT") = "So",
                                    IF(ISNA(VLOOKUP(EDATE('Projektkostenkalkulation EP'!$B$8,10)+HA$9,Datenquellen!$F$7:$H$45,3,FALSE))," ",VLOOKUP(EDATE('Projektkostenkalkulation EP'!$B$8,10)+HA$9,Datenquellen!$F$7:$H$45,3,FALSE))="X"
                                    ),
                          "X",
                          ""
                          ),
               "X"
            )</f>
        <v/>
      </c>
      <c r="HC116" s="232" t="str">
        <f xml:space="preserve"> IF(TEXT((EDATE('Projektkostenkalkulation EP'!$B$8,10)+HB$9),"MM")=TEXT((EDATE('Projektkostenkalkulation EP'!$B$8,10)+(HB$9-1)),"MM"),
             IF(
                        OR(
                                    TEXT((EDATE('Projektkostenkalkulation EP'!$B$8,10)+HB$9),"TTT") = "Sa",
                                    TEXT((EDATE('Projektkostenkalkulation EP'!$B$8,10)+HB$9),"TTT") = "So",
                                    IF(ISNA(VLOOKUP(EDATE('Projektkostenkalkulation EP'!$B$8,10)+HB$9,Datenquellen!$F$7:$H$45,3,FALSE))," ",VLOOKUP(EDATE('Projektkostenkalkulation EP'!$B$8,10)+HB$9,Datenquellen!$F$7:$H$45,3,FALSE))="X"
                                    ),
                          "X",
                          ""
                          ),
               "X"
            )</f>
        <v/>
      </c>
      <c r="HD116" s="232" t="str">
        <f xml:space="preserve"> IF(TEXT((EDATE('Projektkostenkalkulation EP'!$B$8,10)+HC$9),"MM")=TEXT((EDATE('Projektkostenkalkulation EP'!$B$8,10)+(HC$9-1)),"MM"),
             IF(
                        OR(
                                    TEXT((EDATE('Projektkostenkalkulation EP'!$B$8,10)+HC$9),"TTT") = "Sa",
                                    TEXT((EDATE('Projektkostenkalkulation EP'!$B$8,10)+HC$9),"TTT") = "So",
                                    IF(ISNA(VLOOKUP(EDATE('Projektkostenkalkulation EP'!$B$8,10)+HC$9,Datenquellen!$F$7:$H$45,3,FALSE))," ",VLOOKUP(EDATE('Projektkostenkalkulation EP'!$B$8,10)+HC$9,Datenquellen!$F$7:$H$45,3,FALSE))="X"
                                    ),
                          "X",
                          ""
                          ),
               "X"
            )</f>
        <v>X</v>
      </c>
      <c r="HE116" s="233" t="str">
        <f xml:space="preserve"> IF(TEXT((EDATE('Projektkostenkalkulation EP'!$B$8,10)+HD$9),"MM")=TEXT((EDATE('Projektkostenkalkulation EP'!$B$8,10)+(HD$9-1)),"MM"),
             IF(
                        OR(
                                    TEXT((EDATE('Projektkostenkalkulation EP'!$B$8,10)+HD$9),"TTT") = "Sa",
                                    TEXT((EDATE('Projektkostenkalkulation EP'!$B$8,10)+HD$9),"TTT") = "So",
                                    IF(ISNA(VLOOKUP(EDATE('Projektkostenkalkulation EP'!$B$8,10)+HD$9,Datenquellen!$F$7:$H$45,3,FALSE))," ",VLOOKUP(EDATE('Projektkostenkalkulation EP'!$B$8,10)+HD$9,Datenquellen!$F$7:$H$45,3,FALSE))="X"
                                    ),
                          "X",
                          ""
                          ),
               "X"
            )</f>
        <v>X</v>
      </c>
      <c r="HF116" s="234"/>
      <c r="HG116" s="235"/>
      <c r="HH116" s="476"/>
    </row>
    <row r="117" spans="1:216" ht="21" customHeight="1" thickBot="1" x14ac:dyDescent="0.25">
      <c r="A117" s="478"/>
      <c r="B117" s="259"/>
      <c r="C117" s="260" t="str">
        <f>IF(
            OR(
                     TEXT(EDATE('Projektkostenkalkulation EP'!$B$8,10),"TTT") = "Sa",
                     TEXT(EDATE('Projektkostenkalkulation EP'!$B$8,10),"TTT") = "So",
                     IF(ISNA(VLOOKUP(EDATE('Projektkostenkalkulation EP'!$B$8,10),Datenquellen!$F$7:$H$45,3,FALSE))," ",VLOOKUP(EDATE('Projektkostenkalkulation EP'!$B$8,10),Datenquellen!$F$7:$H$45,3,FALSE))="X"
                            ),
                    "X",
                    ""
            )</f>
        <v>X</v>
      </c>
      <c r="D117" s="260" t="str">
        <f xml:space="preserve"> IF(TEXT((EDATE('Projektkostenkalkulation EP'!$B$8,10)+C$9),"MM")=TEXT((EDATE('Projektkostenkalkulation EP'!$B$8,10)+(C$9-1)),"MM"),
             IF(
                        OR(
                                    TEXT((EDATE('Projektkostenkalkulation EP'!$B$8,10)+C$9),"TTT") = "Sa",
                                    TEXT((EDATE('Projektkostenkalkulation EP'!$B$8,10)+C$9),"TTT") = "So",
                                    IF(ISNA(VLOOKUP(EDATE('Projektkostenkalkulation EP'!$B$8,10)+C$9,Datenquellen!$F$7:$H$45,3,FALSE))," ",VLOOKUP(EDATE('Projektkostenkalkulation EP'!$B$8,10)+C$9,Datenquellen!$F$7:$H$45,3,FALSE))="X"
                                    ),
                          "X",
                          ""
                          ),
               "X"
            )</f>
        <v>X</v>
      </c>
      <c r="E117" s="260" t="str">
        <f xml:space="preserve"> IF(TEXT((EDATE('Projektkostenkalkulation EP'!$B$8,10)+D$9),"MM")=TEXT((EDATE('Projektkostenkalkulation EP'!$B$8,10)+(D$9-1)),"MM"),
             IF(
                        OR(
                                    TEXT((EDATE('Projektkostenkalkulation EP'!$B$8,10)+D$9),"TTT") = "Sa",
                                    TEXT((EDATE('Projektkostenkalkulation EP'!$B$8,10)+D$9),"TTT") = "So",
                                    IF(ISNA(VLOOKUP(EDATE('Projektkostenkalkulation EP'!$B$8,10)+D$9,Datenquellen!$F$7:$H$45,3,FALSE))," ",VLOOKUP(EDATE('Projektkostenkalkulation EP'!$B$8,10)+D$9,Datenquellen!$F$7:$H$45,3,FALSE))="X"
                                    ),
                          "X",
                          ""
                          ),
               "X"
            )</f>
        <v>X</v>
      </c>
      <c r="F117" s="260" t="str">
        <f xml:space="preserve"> IF(TEXT((EDATE('Projektkostenkalkulation EP'!$B$8,10)+E$9),"MM")=TEXT((EDATE('Projektkostenkalkulation EP'!$B$8,10)+(E$9-1)),"MM"),
             IF(
                        OR(
                                    TEXT((EDATE('Projektkostenkalkulation EP'!$B$8,10)+E$9),"TTT") = "Sa",
                                    TEXT((EDATE('Projektkostenkalkulation EP'!$B$8,10)+E$9),"TTT") = "So",
                                    IF(ISNA(VLOOKUP(EDATE('Projektkostenkalkulation EP'!$B$8,10)+E$9,Datenquellen!$F$7:$H$45,3,FALSE))," ",VLOOKUP(EDATE('Projektkostenkalkulation EP'!$B$8,10)+E$9,Datenquellen!$F$7:$H$45,3,FALSE))="X"
                                    ),
                          "X",
                          ""
                          ),
               "X"
            )</f>
        <v/>
      </c>
      <c r="G117" s="260" t="str">
        <f xml:space="preserve"> IF(TEXT((EDATE('Projektkostenkalkulation EP'!$B$8,10)+F$9),"MM")=TEXT((EDATE('Projektkostenkalkulation EP'!$B$8,10)+(F$9-1)),"MM"),
             IF(
                        OR(
                                    TEXT((EDATE('Projektkostenkalkulation EP'!$B$8,10)+F$9),"TTT") = "Sa",
                                    TEXT((EDATE('Projektkostenkalkulation EP'!$B$8,10)+F$9),"TTT") = "So",
                                    IF(ISNA(VLOOKUP(EDATE('Projektkostenkalkulation EP'!$B$8,10)+F$9,Datenquellen!$F$7:$H$45,3,FALSE))," ",VLOOKUP(EDATE('Projektkostenkalkulation EP'!$B$8,10)+F$9,Datenquellen!$F$7:$H$45,3,FALSE))="X"
                                    ),
                          "X",
                          ""
                          ),
               "X"
            )</f>
        <v/>
      </c>
      <c r="H117" s="260" t="str">
        <f xml:space="preserve"> IF(TEXT((EDATE('Projektkostenkalkulation EP'!$B$8,10)+G$9),"MM")=TEXT((EDATE('Projektkostenkalkulation EP'!$B$8,10)+(G$9-1)),"MM"),
             IF(
                        OR(
                                    TEXT((EDATE('Projektkostenkalkulation EP'!$B$8,10)+G$9),"TTT") = "Sa",
                                    TEXT((EDATE('Projektkostenkalkulation EP'!$B$8,10)+G$9),"TTT") = "So",
                                    IF(ISNA(VLOOKUP(EDATE('Projektkostenkalkulation EP'!$B$8,10)+G$9,Datenquellen!$F$7:$H$45,3,FALSE))," ",VLOOKUP(EDATE('Projektkostenkalkulation EP'!$B$8,10)+G$9,Datenquellen!$F$7:$H$45,3,FALSE))="X"
                                    ),
                          "X",
                          ""
                          ),
               "X"
            )</f>
        <v/>
      </c>
      <c r="I117" s="260" t="str">
        <f xml:space="preserve"> IF(TEXT((EDATE('Projektkostenkalkulation EP'!$B$8,10)+H$9),"MM")=TEXT((EDATE('Projektkostenkalkulation EP'!$B$8,10)+(H$9-1)),"MM"),
             IF(
                        OR(
                                    TEXT((EDATE('Projektkostenkalkulation EP'!$B$8,10)+H$9),"TTT") = "Sa",
                                    TEXT((EDATE('Projektkostenkalkulation EP'!$B$8,10)+H$9),"TTT") = "So",
                                    IF(ISNA(VLOOKUP(EDATE('Projektkostenkalkulation EP'!$B$8,10)+H$9,Datenquellen!$F$7:$H$45,3,FALSE))," ",VLOOKUP(EDATE('Projektkostenkalkulation EP'!$B$8,10)+H$9,Datenquellen!$F$7:$H$45,3,FALSE))="X"
                                    ),
                          "X",
                          ""
                          ),
               "X"
            )</f>
        <v/>
      </c>
      <c r="J117" s="260" t="str">
        <f xml:space="preserve"> IF(TEXT((EDATE('Projektkostenkalkulation EP'!$B$8,10)+I$9),"MM")=TEXT((EDATE('Projektkostenkalkulation EP'!$B$8,10)+(I$9-1)),"MM"),
             IF(
                        OR(
                                    TEXT((EDATE('Projektkostenkalkulation EP'!$B$8,10)+I$9),"TTT") = "Sa",
                                    TEXT((EDATE('Projektkostenkalkulation EP'!$B$8,10)+I$9),"TTT") = "So",
                                    IF(ISNA(VLOOKUP(EDATE('Projektkostenkalkulation EP'!$B$8,10)+I$9,Datenquellen!$F$7:$H$45,3,FALSE))," ",VLOOKUP(EDATE('Projektkostenkalkulation EP'!$B$8,10)+I$9,Datenquellen!$F$7:$H$45,3,FALSE))="X"
                                    ),
                          "X",
                          ""
                          ),
               "X"
            )</f>
        <v/>
      </c>
      <c r="K117" s="260" t="str">
        <f xml:space="preserve"> IF(TEXT((EDATE('Projektkostenkalkulation EP'!$B$8,10)+J$9),"MM")=TEXT((EDATE('Projektkostenkalkulation EP'!$B$8,10)+(J$9-1)),"MM"),
             IF(
                        OR(
                                    TEXT((EDATE('Projektkostenkalkulation EP'!$B$8,10)+J$9),"TTT") = "Sa",
                                    TEXT((EDATE('Projektkostenkalkulation EP'!$B$8,10)+J$9),"TTT") = "So",
                                    IF(ISNA(VLOOKUP(EDATE('Projektkostenkalkulation EP'!$B$8,10)+J$9,Datenquellen!$F$7:$H$45,3,FALSE))," ",VLOOKUP(EDATE('Projektkostenkalkulation EP'!$B$8,10)+J$9,Datenquellen!$F$7:$H$45,3,FALSE))="X"
                                    ),
                          "X",
                          ""
                          ),
               "X"
            )</f>
        <v>X</v>
      </c>
      <c r="L117" s="260" t="str">
        <f xml:space="preserve"> IF(TEXT((EDATE('Projektkostenkalkulation EP'!$B$8,10)+K$9),"MM")=TEXT((EDATE('Projektkostenkalkulation EP'!$B$8,10)+(K$9-1)),"MM"),
             IF(
                        OR(
                                    TEXT((EDATE('Projektkostenkalkulation EP'!$B$8,10)+K$9),"TTT") = "Sa",
                                    TEXT((EDATE('Projektkostenkalkulation EP'!$B$8,10)+K$9),"TTT") = "So",
                                    IF(ISNA(VLOOKUP(EDATE('Projektkostenkalkulation EP'!$B$8,10)+K$9,Datenquellen!$F$7:$H$45,3,FALSE))," ",VLOOKUP(EDATE('Projektkostenkalkulation EP'!$B$8,10)+K$9,Datenquellen!$F$7:$H$45,3,FALSE))="X"
                                    ),
                          "X",
                          ""
                          ),
               "X"
            )</f>
        <v>X</v>
      </c>
      <c r="M117" s="260" t="str">
        <f xml:space="preserve"> IF(TEXT((EDATE('Projektkostenkalkulation EP'!$B$8,10)+L$9),"MM")=TEXT((EDATE('Projektkostenkalkulation EP'!$B$8,10)+(L$9-1)),"MM"),
             IF(
                        OR(
                                    TEXT((EDATE('Projektkostenkalkulation EP'!$B$8,10)+L$9),"TTT") = "Sa",
                                    TEXT((EDATE('Projektkostenkalkulation EP'!$B$8,10)+L$9),"TTT") = "So",
                                    IF(ISNA(VLOOKUP(EDATE('Projektkostenkalkulation EP'!$B$8,10)+L$9,Datenquellen!$F$7:$H$45,3,FALSE))," ",VLOOKUP(EDATE('Projektkostenkalkulation EP'!$B$8,10)+L$9,Datenquellen!$F$7:$H$45,3,FALSE))="X"
                                    ),
                          "X",
                          ""
                          ),
               "X"
            )</f>
        <v/>
      </c>
      <c r="N117" s="260" t="str">
        <f xml:space="preserve"> IF(TEXT((EDATE('Projektkostenkalkulation EP'!$B$8,10)+M$9),"MM")=TEXT((EDATE('Projektkostenkalkulation EP'!$B$8,10)+(M$9-1)),"MM"),
             IF(
                        OR(
                                    TEXT((EDATE('Projektkostenkalkulation EP'!$B$8,10)+M$9),"TTT") = "Sa",
                                    TEXT((EDATE('Projektkostenkalkulation EP'!$B$8,10)+M$9),"TTT") = "So",
                                    IF(ISNA(VLOOKUP(EDATE('Projektkostenkalkulation EP'!$B$8,10)+M$9,Datenquellen!$F$7:$H$45,3,FALSE))," ",VLOOKUP(EDATE('Projektkostenkalkulation EP'!$B$8,10)+M$9,Datenquellen!$F$7:$H$45,3,FALSE))="X"
                                    ),
                          "X",
                          ""
                          ),
               "X"
            )</f>
        <v/>
      </c>
      <c r="O117" s="260" t="str">
        <f xml:space="preserve"> IF(TEXT((EDATE('Projektkostenkalkulation EP'!$B$8,10)+N$9),"MM")=TEXT((EDATE('Projektkostenkalkulation EP'!$B$8,10)+(N$9-1)),"MM"),
             IF(
                        OR(
                                    TEXT((EDATE('Projektkostenkalkulation EP'!$B$8,10)+N$9),"TTT") = "Sa",
                                    TEXT((EDATE('Projektkostenkalkulation EP'!$B$8,10)+N$9),"TTT") = "So",
                                    IF(ISNA(VLOOKUP(EDATE('Projektkostenkalkulation EP'!$B$8,10)+N$9,Datenquellen!$F$7:$H$45,3,FALSE))," ",VLOOKUP(EDATE('Projektkostenkalkulation EP'!$B$8,10)+N$9,Datenquellen!$F$7:$H$45,3,FALSE))="X"
                                    ),
                          "X",
                          ""
                          ),
               "X"
            )</f>
        <v/>
      </c>
      <c r="P117" s="260" t="str">
        <f xml:space="preserve"> IF(TEXT((EDATE('Projektkostenkalkulation EP'!$B$8,10)+O$9),"MM")=TEXT((EDATE('Projektkostenkalkulation EP'!$B$8,10)+(O$9-1)),"MM"),
             IF(
                        OR(
                                    TEXT((EDATE('Projektkostenkalkulation EP'!$B$8,10)+O$9),"TTT") = "Sa",
                                    TEXT((EDATE('Projektkostenkalkulation EP'!$B$8,10)+O$9),"TTT") = "So",
                                    IF(ISNA(VLOOKUP(EDATE('Projektkostenkalkulation EP'!$B$8,10)+O$9,Datenquellen!$F$7:$H$45,3,FALSE))," ",VLOOKUP(EDATE('Projektkostenkalkulation EP'!$B$8,10)+O$9,Datenquellen!$F$7:$H$45,3,FALSE))="X"
                                    ),
                          "X",
                          ""
                          ),
               "X"
            )</f>
        <v/>
      </c>
      <c r="Q117" s="260" t="str">
        <f xml:space="preserve"> IF(TEXT((EDATE('Projektkostenkalkulation EP'!$B$8,10)+P$9),"MM")=TEXT((EDATE('Projektkostenkalkulation EP'!$B$8,10)+(P$9-1)),"MM"),
             IF(
                        OR(
                                    TEXT((EDATE('Projektkostenkalkulation EP'!$B$8,10)+P$9),"TTT") = "Sa",
                                    TEXT((EDATE('Projektkostenkalkulation EP'!$B$8,10)+P$9),"TTT") = "So",
                                    IF(ISNA(VLOOKUP(EDATE('Projektkostenkalkulation EP'!$B$8,10)+P$9,Datenquellen!$F$7:$H$45,3,FALSE))," ",VLOOKUP(EDATE('Projektkostenkalkulation EP'!$B$8,10)+P$9,Datenquellen!$F$7:$H$45,3,FALSE))="X"
                                    ),
                          "X",
                          ""
                          ),
               "X"
            )</f>
        <v/>
      </c>
      <c r="R117" s="260" t="str">
        <f xml:space="preserve"> IF(TEXT((EDATE('Projektkostenkalkulation EP'!$B$8,10)+Q$9),"MM")=TEXT((EDATE('Projektkostenkalkulation EP'!$B$8,10)+(Q$9-1)),"MM"),
             IF(
                        OR(
                                    TEXT((EDATE('Projektkostenkalkulation EP'!$B$8,10)+Q$9),"TTT") = "Sa",
                                    TEXT((EDATE('Projektkostenkalkulation EP'!$B$8,10)+Q$9),"TTT") = "So",
                                    IF(ISNA(VLOOKUP(EDATE('Projektkostenkalkulation EP'!$B$8,10)+Q$9,Datenquellen!$F$7:$H$45,3,FALSE))," ",VLOOKUP(EDATE('Projektkostenkalkulation EP'!$B$8,10)+Q$9,Datenquellen!$F$7:$H$45,3,FALSE))="X"
                                    ),
                          "X",
                          ""
                          ),
               "X"
            )</f>
        <v>X</v>
      </c>
      <c r="S117" s="260" t="str">
        <f xml:space="preserve"> IF(TEXT((EDATE('Projektkostenkalkulation EP'!$B$8,10)+R$9),"MM")=TEXT((EDATE('Projektkostenkalkulation EP'!$B$8,10)+(R$9-1)),"MM"),
             IF(
                        OR(
                                    TEXT((EDATE('Projektkostenkalkulation EP'!$B$8,10)+R$9),"TTT") = "Sa",
                                    TEXT((EDATE('Projektkostenkalkulation EP'!$B$8,10)+R$9),"TTT") = "So",
                                    IF(ISNA(VLOOKUP(EDATE('Projektkostenkalkulation EP'!$B$8,10)+R$9,Datenquellen!$F$7:$H$45,3,FALSE))," ",VLOOKUP(EDATE('Projektkostenkalkulation EP'!$B$8,10)+R$9,Datenquellen!$F$7:$H$45,3,FALSE))="X"
                                    ),
                          "X",
                          ""
                          ),
               "X"
            )</f>
        <v>X</v>
      </c>
      <c r="T117" s="260" t="str">
        <f xml:space="preserve"> IF(TEXT((EDATE('Projektkostenkalkulation EP'!$B$8,10)+S$9),"MM")=TEXT((EDATE('Projektkostenkalkulation EP'!$B$8,10)+(S$9-1)),"MM"),
             IF(
                        OR(
                                    TEXT((EDATE('Projektkostenkalkulation EP'!$B$8,10)+S$9),"TTT") = "Sa",
                                    TEXT((EDATE('Projektkostenkalkulation EP'!$B$8,10)+S$9),"TTT") = "So",
                                    IF(ISNA(VLOOKUP(EDATE('Projektkostenkalkulation EP'!$B$8,10)+S$9,Datenquellen!$F$7:$H$45,3,FALSE))," ",VLOOKUP(EDATE('Projektkostenkalkulation EP'!$B$8,10)+S$9,Datenquellen!$F$7:$H$45,3,FALSE))="X"
                                    ),
                          "X",
                          ""
                          ),
               "X"
            )</f>
        <v/>
      </c>
      <c r="U117" s="260" t="str">
        <f xml:space="preserve"> IF(TEXT((EDATE('Projektkostenkalkulation EP'!$B$8,10)+T$9),"MM")=TEXT((EDATE('Projektkostenkalkulation EP'!$B$8,10)+(T$9-1)),"MM"),
             IF(
                        OR(
                                    TEXT((EDATE('Projektkostenkalkulation EP'!$B$8,10)+T$9),"TTT") = "Sa",
                                    TEXT((EDATE('Projektkostenkalkulation EP'!$B$8,10)+T$9),"TTT") = "So",
                                    IF(ISNA(VLOOKUP(EDATE('Projektkostenkalkulation EP'!$B$8,10)+T$9,Datenquellen!$F$7:$H$45,3,FALSE))," ",VLOOKUP(EDATE('Projektkostenkalkulation EP'!$B$8,10)+T$9,Datenquellen!$F$7:$H$45,3,FALSE))="X"
                                    ),
                          "X",
                          ""
                          ),
               "X"
            )</f>
        <v/>
      </c>
      <c r="V117" s="260" t="str">
        <f xml:space="preserve"> IF(TEXT((EDATE('Projektkostenkalkulation EP'!$B$8,10)+U$9),"MM")=TEXT((EDATE('Projektkostenkalkulation EP'!$B$8,10)+(U$9-1)),"MM"),
             IF(
                        OR(
                                    TEXT((EDATE('Projektkostenkalkulation EP'!$B$8,10)+U$9),"TTT") = "Sa",
                                    TEXT((EDATE('Projektkostenkalkulation EP'!$B$8,10)+U$9),"TTT") = "So",
                                    IF(ISNA(VLOOKUP(EDATE('Projektkostenkalkulation EP'!$B$8,10)+U$9,Datenquellen!$F$7:$H$45,3,FALSE))," ",VLOOKUP(EDATE('Projektkostenkalkulation EP'!$B$8,10)+U$9,Datenquellen!$F$7:$H$45,3,FALSE))="X"
                                    ),
                          "X",
                          ""
                          ),
               "X"
            )</f>
        <v/>
      </c>
      <c r="W117" s="260" t="str">
        <f xml:space="preserve"> IF(TEXT((EDATE('Projektkostenkalkulation EP'!$B$8,10)+V$9),"MM")=TEXT((EDATE('Projektkostenkalkulation EP'!$B$8,10)+(V$9-1)),"MM"),
             IF(
                        OR(
                                    TEXT((EDATE('Projektkostenkalkulation EP'!$B$8,10)+V$9),"TTT") = "Sa",
                                    TEXT((EDATE('Projektkostenkalkulation EP'!$B$8,10)+V$9),"TTT") = "So",
                                    IF(ISNA(VLOOKUP(EDATE('Projektkostenkalkulation EP'!$B$8,10)+V$9,Datenquellen!$F$7:$H$45,3,FALSE))," ",VLOOKUP(EDATE('Projektkostenkalkulation EP'!$B$8,10)+V$9,Datenquellen!$F$7:$H$45,3,FALSE))="X"
                                    ),
                          "X",
                          ""
                          ),
               "X"
            )</f>
        <v/>
      </c>
      <c r="X117" s="260" t="str">
        <f xml:space="preserve"> IF(TEXT((EDATE('Projektkostenkalkulation EP'!$B$8,10)+W$9),"MM")=TEXT((EDATE('Projektkostenkalkulation EP'!$B$8,10)+(W$9-1)),"MM"),
             IF(
                        OR(
                                    TEXT((EDATE('Projektkostenkalkulation EP'!$B$8,10)+W$9),"TTT") = "Sa",
                                    TEXT((EDATE('Projektkostenkalkulation EP'!$B$8,10)+W$9),"TTT") = "So",
                                    IF(ISNA(VLOOKUP(EDATE('Projektkostenkalkulation EP'!$B$8,10)+W$9,Datenquellen!$F$7:$H$45,3,FALSE))," ",VLOOKUP(EDATE('Projektkostenkalkulation EP'!$B$8,10)+W$9,Datenquellen!$F$7:$H$45,3,FALSE))="X"
                                    ),
                          "X",
                          ""
                          ),
               "X"
            )</f>
        <v/>
      </c>
      <c r="Y117" s="260" t="str">
        <f xml:space="preserve"> IF(TEXT((EDATE('Projektkostenkalkulation EP'!$B$8,10)+X$9),"MM")=TEXT((EDATE('Projektkostenkalkulation EP'!$B$8,10)+(X$9-1)),"MM"),
             IF(
                        OR(
                                    TEXT((EDATE('Projektkostenkalkulation EP'!$B$8,10)+X$9),"TTT") = "Sa",
                                    TEXT((EDATE('Projektkostenkalkulation EP'!$B$8,10)+X$9),"TTT") = "So",
                                    IF(ISNA(VLOOKUP(EDATE('Projektkostenkalkulation EP'!$B$8,10)+X$9,Datenquellen!$F$7:$H$45,3,FALSE))," ",VLOOKUP(EDATE('Projektkostenkalkulation EP'!$B$8,10)+X$9,Datenquellen!$F$7:$H$45,3,FALSE))="X"
                                    ),
                          "X",
                          ""
                          ),
               "X"
            )</f>
        <v>X</v>
      </c>
      <c r="Z117" s="260" t="str">
        <f xml:space="preserve"> IF(TEXT((EDATE('Projektkostenkalkulation EP'!$B$8,10)+Y$9),"MM")=TEXT((EDATE('Projektkostenkalkulation EP'!$B$8,10)+(Y$9-1)),"MM"),
             IF(
                        OR(
                                    TEXT((EDATE('Projektkostenkalkulation EP'!$B$8,10)+Y$9),"TTT") = "Sa",
                                    TEXT((EDATE('Projektkostenkalkulation EP'!$B$8,10)+Y$9),"TTT") = "So",
                                    IF(ISNA(VLOOKUP(EDATE('Projektkostenkalkulation EP'!$B$8,10)+Y$9,Datenquellen!$F$7:$H$45,3,FALSE))," ",VLOOKUP(EDATE('Projektkostenkalkulation EP'!$B$8,10)+Y$9,Datenquellen!$F$7:$H$45,3,FALSE))="X"
                                    ),
                          "X",
                          ""
                          ),
               "X"
            )</f>
        <v>X</v>
      </c>
      <c r="AA117" s="260" t="str">
        <f xml:space="preserve"> IF(TEXT((EDATE('Projektkostenkalkulation EP'!$B$8,10)+Z$9),"MM")=TEXT((EDATE('Projektkostenkalkulation EP'!$B$8,10)+(Z$9-1)),"MM"),
             IF(
                        OR(
                                    TEXT((EDATE('Projektkostenkalkulation EP'!$B$8,10)+Z$9),"TTT") = "Sa",
                                    TEXT((EDATE('Projektkostenkalkulation EP'!$B$8,10)+Z$9),"TTT") = "So",
                                    IF(ISNA(VLOOKUP(EDATE('Projektkostenkalkulation EP'!$B$8,10)+Z$9,Datenquellen!$F$7:$H$45,3,FALSE))," ",VLOOKUP(EDATE('Projektkostenkalkulation EP'!$B$8,10)+Z$9,Datenquellen!$F$7:$H$45,3,FALSE))="X"
                                    ),
                          "X",
                          ""
                          ),
               "X"
            )</f>
        <v/>
      </c>
      <c r="AB117" s="260" t="str">
        <f xml:space="preserve"> IF(TEXT((EDATE('Projektkostenkalkulation EP'!$B$8,10)+AA$9),"MM")=TEXT((EDATE('Projektkostenkalkulation EP'!$B$8,10)+(AA$9-1)),"MM"),
             IF(
                        OR(
                                    TEXT((EDATE('Projektkostenkalkulation EP'!$B$8,10)+AA$9),"TTT") = "Sa",
                                    TEXT((EDATE('Projektkostenkalkulation EP'!$B$8,10)+AA$9),"TTT") = "So",
                                    IF(ISNA(VLOOKUP(EDATE('Projektkostenkalkulation EP'!$B$8,10)+AA$9,Datenquellen!$F$7:$H$45,3,FALSE))," ",VLOOKUP(EDATE('Projektkostenkalkulation EP'!$B$8,10)+AA$9,Datenquellen!$F$7:$H$45,3,FALSE))="X"
                                    ),
                          "X",
                          ""
                          ),
               "X"
            )</f>
        <v/>
      </c>
      <c r="AC117" s="260" t="str">
        <f xml:space="preserve"> IF(TEXT((EDATE('Projektkostenkalkulation EP'!$B$8,10)+AB$9),"MM")=TEXT((EDATE('Projektkostenkalkulation EP'!$B$8,10)+(AB$9-1)),"MM"),
             IF(
                        OR(
                                    TEXT((EDATE('Projektkostenkalkulation EP'!$B$8,10)+AB$9),"TTT") = "Sa",
                                    TEXT((EDATE('Projektkostenkalkulation EP'!$B$8,10)+AB$9),"TTT") = "So",
                                    IF(ISNA(VLOOKUP(EDATE('Projektkostenkalkulation EP'!$B$8,10)+AB$9,Datenquellen!$F$7:$H$45,3,FALSE))," ",VLOOKUP(EDATE('Projektkostenkalkulation EP'!$B$8,10)+AB$9,Datenquellen!$F$7:$H$45,3,FALSE))="X"
                                    ),
                          "X",
                          ""
                          ),
               "X"
            )</f>
        <v/>
      </c>
      <c r="AD117" s="260" t="str">
        <f xml:space="preserve"> IF(TEXT((EDATE('Projektkostenkalkulation EP'!$B$8,10)+AC$9),"MM")=TEXT((EDATE('Projektkostenkalkulation EP'!$B$8,10)+(AC$9-1)),"MM"),
             IF(
                        OR(
                                    TEXT((EDATE('Projektkostenkalkulation EP'!$B$8,10)+AC$9),"TTT") = "Sa",
                                    TEXT((EDATE('Projektkostenkalkulation EP'!$B$8,10)+AC$9),"TTT") = "So",
                                    IF(ISNA(VLOOKUP(EDATE('Projektkostenkalkulation EP'!$B$8,10)+AC$9,Datenquellen!$F$7:$H$45,3,FALSE))," ",VLOOKUP(EDATE('Projektkostenkalkulation EP'!$B$8,10)+AC$9,Datenquellen!$F$7:$H$45,3,FALSE))="X"
                                    ),
                          "X",
                          ""
                          ),
               "X"
            )</f>
        <v/>
      </c>
      <c r="AE117" s="260" t="str">
        <f xml:space="preserve"> IF(TEXT((EDATE('Projektkostenkalkulation EP'!$B$8,10)+AD$9),"MM")=TEXT((EDATE('Projektkostenkalkulation EP'!$B$8,10)+(AD$9-1)),"MM"),
             IF(
                        OR(
                                    TEXT((EDATE('Projektkostenkalkulation EP'!$B$8,10)+AD$9),"TTT") = "Sa",
                                    TEXT((EDATE('Projektkostenkalkulation EP'!$B$8,10)+AD$9),"TTT") = "So",
                                    IF(ISNA(VLOOKUP(EDATE('Projektkostenkalkulation EP'!$B$8,10)+AD$9,Datenquellen!$F$7:$H$45,3,FALSE))," ",VLOOKUP(EDATE('Projektkostenkalkulation EP'!$B$8,10)+AD$9,Datenquellen!$F$7:$H$45,3,FALSE))="X"
                                    ),
                          "X",
                          ""
                          ),
               "X"
            )</f>
        <v/>
      </c>
      <c r="AF117" s="260" t="str">
        <f xml:space="preserve"> IF(TEXT((EDATE('Projektkostenkalkulation EP'!$B$8,10)+AE$9),"MM")=TEXT((EDATE('Projektkostenkalkulation EP'!$B$8,10)+(AE$9-1)),"MM"),
             IF(
                        OR(
                                    TEXT((EDATE('Projektkostenkalkulation EP'!$B$8,10)+AE$9),"TTT") = "Sa",
                                    TEXT((EDATE('Projektkostenkalkulation EP'!$B$8,10)+AE$9),"TTT") = "So",
                                    IF(ISNA(VLOOKUP(EDATE('Projektkostenkalkulation EP'!$B$8,10)+AE$9,Datenquellen!$F$7:$H$45,3,FALSE))," ",VLOOKUP(EDATE('Projektkostenkalkulation EP'!$B$8,10)+AE$9,Datenquellen!$F$7:$H$45,3,FALSE))="X"
                                    ),
                          "X",
                          ""
                          ),
               "X"
            )</f>
        <v>X</v>
      </c>
      <c r="AG117" s="260" t="str">
        <f xml:space="preserve"> IF(TEXT((EDATE('Projektkostenkalkulation EP'!$B$8,10)+AF$9),"MM")=TEXT((EDATE('Projektkostenkalkulation EP'!$B$8,10)+(AF$9-1)),"MM"),
             IF(
                        OR(
                                    TEXT((EDATE('Projektkostenkalkulation EP'!$B$8,10)+AF$9),"TTT") = "Sa",
                                    TEXT((EDATE('Projektkostenkalkulation EP'!$B$8,10)+AF$9),"TTT") = "So",
                                    IF(ISNA(VLOOKUP(EDATE('Projektkostenkalkulation EP'!$B$8,10)+AF$9,Datenquellen!$F$7:$H$45,3,FALSE))," ",VLOOKUP(EDATE('Projektkostenkalkulation EP'!$B$8,10)+AF$9,Datenquellen!$F$7:$H$45,3,FALSE))="X"
                                    ),
                          "X",
                          ""
                          ),
               "X"
            )</f>
        <v>X</v>
      </c>
      <c r="AH117" s="239"/>
      <c r="AI117" s="240"/>
      <c r="AJ117" s="241" t="s">
        <v>67</v>
      </c>
      <c r="AK117" s="474"/>
      <c r="AL117" s="236"/>
      <c r="AM117" s="237" t="str">
        <f>IF(
            OR(
                     TEXT(EDATE('Projektkostenkalkulation EP'!$B$8,10),"TTT") = "Sa",
                     TEXT(EDATE('Projektkostenkalkulation EP'!$B$8,10),"TTT") = "So",
                     IF(ISNA(VLOOKUP(EDATE('Projektkostenkalkulation EP'!$B$8,10),Datenquellen!$F$7:$H$45,3,FALSE))," ",VLOOKUP(EDATE('Projektkostenkalkulation EP'!$B$8,10),Datenquellen!$F$7:$H$45,3,FALSE))="X"
                            ),
                    "X",
                    ""
            )</f>
        <v>X</v>
      </c>
      <c r="AN117" s="237" t="str">
        <f xml:space="preserve"> IF(TEXT((EDATE('Projektkostenkalkulation EP'!$B$8,10)+AM$9),"MM")=TEXT((EDATE('Projektkostenkalkulation EP'!$B$8,10)+(AM$9-1)),"MM"),
             IF(
                        OR(
                                    TEXT((EDATE('Projektkostenkalkulation EP'!$B$8,10)+AM$9),"TTT") = "Sa",
                                    TEXT((EDATE('Projektkostenkalkulation EP'!$B$8,10)+AM$9),"TTT") = "So",
                                    IF(ISNA(VLOOKUP(EDATE('Projektkostenkalkulation EP'!$B$8,10)+AM$9,Datenquellen!$F$7:$H$45,3,FALSE))," ",VLOOKUP(EDATE('Projektkostenkalkulation EP'!$B$8,10)+AM$9,Datenquellen!$F$7:$H$45,3,FALSE))="X"
                                    ),
                          "X",
                          ""
                          ),
               "X"
            )</f>
        <v>X</v>
      </c>
      <c r="AO117" s="237" t="str">
        <f xml:space="preserve"> IF(TEXT((EDATE('Projektkostenkalkulation EP'!$B$8,10)+AN$9),"MM")=TEXT((EDATE('Projektkostenkalkulation EP'!$B$8,10)+(AN$9-1)),"MM"),
             IF(
                        OR(
                                    TEXT((EDATE('Projektkostenkalkulation EP'!$B$8,10)+AN$9),"TTT") = "Sa",
                                    TEXT((EDATE('Projektkostenkalkulation EP'!$B$8,10)+AN$9),"TTT") = "So",
                                    IF(ISNA(VLOOKUP(EDATE('Projektkostenkalkulation EP'!$B$8,10)+AN$9,Datenquellen!$F$7:$H$45,3,FALSE))," ",VLOOKUP(EDATE('Projektkostenkalkulation EP'!$B$8,10)+AN$9,Datenquellen!$F$7:$H$45,3,FALSE))="X"
                                    ),
                          "X",
                          ""
                          ),
               "X"
            )</f>
        <v>X</v>
      </c>
      <c r="AP117" s="237" t="str">
        <f xml:space="preserve"> IF(TEXT((EDATE('Projektkostenkalkulation EP'!$B$8,10)+AO$9),"MM")=TEXT((EDATE('Projektkostenkalkulation EP'!$B$8,10)+(AO$9-1)),"MM"),
             IF(
                        OR(
                                    TEXT((EDATE('Projektkostenkalkulation EP'!$B$8,10)+AO$9),"TTT") = "Sa",
                                    TEXT((EDATE('Projektkostenkalkulation EP'!$B$8,10)+AO$9),"TTT") = "So",
                                    IF(ISNA(VLOOKUP(EDATE('Projektkostenkalkulation EP'!$B$8,10)+AO$9,Datenquellen!$F$7:$H$45,3,FALSE))," ",VLOOKUP(EDATE('Projektkostenkalkulation EP'!$B$8,10)+AO$9,Datenquellen!$F$7:$H$45,3,FALSE))="X"
                                    ),
                          "X",
                          ""
                          ),
               "X"
            )</f>
        <v/>
      </c>
      <c r="AQ117" s="237" t="str">
        <f xml:space="preserve"> IF(TEXT((EDATE('Projektkostenkalkulation EP'!$B$8,10)+AP$9),"MM")=TEXT((EDATE('Projektkostenkalkulation EP'!$B$8,10)+(AP$9-1)),"MM"),
             IF(
                        OR(
                                    TEXT((EDATE('Projektkostenkalkulation EP'!$B$8,10)+AP$9),"TTT") = "Sa",
                                    TEXT((EDATE('Projektkostenkalkulation EP'!$B$8,10)+AP$9),"TTT") = "So",
                                    IF(ISNA(VLOOKUP(EDATE('Projektkostenkalkulation EP'!$B$8,10)+AP$9,Datenquellen!$F$7:$H$45,3,FALSE))," ",VLOOKUP(EDATE('Projektkostenkalkulation EP'!$B$8,10)+AP$9,Datenquellen!$F$7:$H$45,3,FALSE))="X"
                                    ),
                          "X",
                          ""
                          ),
               "X"
            )</f>
        <v/>
      </c>
      <c r="AR117" s="237" t="str">
        <f xml:space="preserve"> IF(TEXT((EDATE('Projektkostenkalkulation EP'!$B$8,10)+AQ$9),"MM")=TEXT((EDATE('Projektkostenkalkulation EP'!$B$8,10)+(AQ$9-1)),"MM"),
             IF(
                        OR(
                                    TEXT((EDATE('Projektkostenkalkulation EP'!$B$8,10)+AQ$9),"TTT") = "Sa",
                                    TEXT((EDATE('Projektkostenkalkulation EP'!$B$8,10)+AQ$9),"TTT") = "So",
                                    IF(ISNA(VLOOKUP(EDATE('Projektkostenkalkulation EP'!$B$8,10)+AQ$9,Datenquellen!$F$7:$H$45,3,FALSE))," ",VLOOKUP(EDATE('Projektkostenkalkulation EP'!$B$8,10)+AQ$9,Datenquellen!$F$7:$H$45,3,FALSE))="X"
                                    ),
                          "X",
                          ""
                          ),
               "X"
            )</f>
        <v/>
      </c>
      <c r="AS117" s="237" t="str">
        <f xml:space="preserve"> IF(TEXT((EDATE('Projektkostenkalkulation EP'!$B$8,10)+AR$9),"MM")=TEXT((EDATE('Projektkostenkalkulation EP'!$B$8,10)+(AR$9-1)),"MM"),
             IF(
                        OR(
                                    TEXT((EDATE('Projektkostenkalkulation EP'!$B$8,10)+AR$9),"TTT") = "Sa",
                                    TEXT((EDATE('Projektkostenkalkulation EP'!$B$8,10)+AR$9),"TTT") = "So",
                                    IF(ISNA(VLOOKUP(EDATE('Projektkostenkalkulation EP'!$B$8,10)+AR$9,Datenquellen!$F$7:$H$45,3,FALSE))," ",VLOOKUP(EDATE('Projektkostenkalkulation EP'!$B$8,10)+AR$9,Datenquellen!$F$7:$H$45,3,FALSE))="X"
                                    ),
                          "X",
                          ""
                          ),
               "X"
            )</f>
        <v/>
      </c>
      <c r="AT117" s="237" t="str">
        <f xml:space="preserve"> IF(TEXT((EDATE('Projektkostenkalkulation EP'!$B$8,10)+AS$9),"MM")=TEXT((EDATE('Projektkostenkalkulation EP'!$B$8,10)+(AS$9-1)),"MM"),
             IF(
                        OR(
                                    TEXT((EDATE('Projektkostenkalkulation EP'!$B$8,10)+AS$9),"TTT") = "Sa",
                                    TEXT((EDATE('Projektkostenkalkulation EP'!$B$8,10)+AS$9),"TTT") = "So",
                                    IF(ISNA(VLOOKUP(EDATE('Projektkostenkalkulation EP'!$B$8,10)+AS$9,Datenquellen!$F$7:$H$45,3,FALSE))," ",VLOOKUP(EDATE('Projektkostenkalkulation EP'!$B$8,10)+AS$9,Datenquellen!$F$7:$H$45,3,FALSE))="X"
                                    ),
                          "X",
                          ""
                          ),
               "X"
            )</f>
        <v/>
      </c>
      <c r="AU117" s="237" t="str">
        <f xml:space="preserve"> IF(TEXT((EDATE('Projektkostenkalkulation EP'!$B$8,10)+AT$9),"MM")=TEXT((EDATE('Projektkostenkalkulation EP'!$B$8,10)+(AT$9-1)),"MM"),
             IF(
                        OR(
                                    TEXT((EDATE('Projektkostenkalkulation EP'!$B$8,10)+AT$9),"TTT") = "Sa",
                                    TEXT((EDATE('Projektkostenkalkulation EP'!$B$8,10)+AT$9),"TTT") = "So",
                                    IF(ISNA(VLOOKUP(EDATE('Projektkostenkalkulation EP'!$B$8,10)+AT$9,Datenquellen!$F$7:$H$45,3,FALSE))," ",VLOOKUP(EDATE('Projektkostenkalkulation EP'!$B$8,10)+AT$9,Datenquellen!$F$7:$H$45,3,FALSE))="X"
                                    ),
                          "X",
                          ""
                          ),
               "X"
            )</f>
        <v>X</v>
      </c>
      <c r="AV117" s="237" t="str">
        <f xml:space="preserve"> IF(TEXT((EDATE('Projektkostenkalkulation EP'!$B$8,10)+AU$9),"MM")=TEXT((EDATE('Projektkostenkalkulation EP'!$B$8,10)+(AU$9-1)),"MM"),
             IF(
                        OR(
                                    TEXT((EDATE('Projektkostenkalkulation EP'!$B$8,10)+AU$9),"TTT") = "Sa",
                                    TEXT((EDATE('Projektkostenkalkulation EP'!$B$8,10)+AU$9),"TTT") = "So",
                                    IF(ISNA(VLOOKUP(EDATE('Projektkostenkalkulation EP'!$B$8,10)+AU$9,Datenquellen!$F$7:$H$45,3,FALSE))," ",VLOOKUP(EDATE('Projektkostenkalkulation EP'!$B$8,10)+AU$9,Datenquellen!$F$7:$H$45,3,FALSE))="X"
                                    ),
                          "X",
                          ""
                          ),
               "X"
            )</f>
        <v>X</v>
      </c>
      <c r="AW117" s="237" t="str">
        <f xml:space="preserve"> IF(TEXT((EDATE('Projektkostenkalkulation EP'!$B$8,10)+AV$9),"MM")=TEXT((EDATE('Projektkostenkalkulation EP'!$B$8,10)+(AV$9-1)),"MM"),
             IF(
                        OR(
                                    TEXT((EDATE('Projektkostenkalkulation EP'!$B$8,10)+AV$9),"TTT") = "Sa",
                                    TEXT((EDATE('Projektkostenkalkulation EP'!$B$8,10)+AV$9),"TTT") = "So",
                                    IF(ISNA(VLOOKUP(EDATE('Projektkostenkalkulation EP'!$B$8,10)+AV$9,Datenquellen!$F$7:$H$45,3,FALSE))," ",VLOOKUP(EDATE('Projektkostenkalkulation EP'!$B$8,10)+AV$9,Datenquellen!$F$7:$H$45,3,FALSE))="X"
                                    ),
                          "X",
                          ""
                          ),
               "X"
            )</f>
        <v/>
      </c>
      <c r="AX117" s="237" t="str">
        <f xml:space="preserve"> IF(TEXT((EDATE('Projektkostenkalkulation EP'!$B$8,10)+AW$9),"MM")=TEXT((EDATE('Projektkostenkalkulation EP'!$B$8,10)+(AW$9-1)),"MM"),
             IF(
                        OR(
                                    TEXT((EDATE('Projektkostenkalkulation EP'!$B$8,10)+AW$9),"TTT") = "Sa",
                                    TEXT((EDATE('Projektkostenkalkulation EP'!$B$8,10)+AW$9),"TTT") = "So",
                                    IF(ISNA(VLOOKUP(EDATE('Projektkostenkalkulation EP'!$B$8,10)+AW$9,Datenquellen!$F$7:$H$45,3,FALSE))," ",VLOOKUP(EDATE('Projektkostenkalkulation EP'!$B$8,10)+AW$9,Datenquellen!$F$7:$H$45,3,FALSE))="X"
                                    ),
                          "X",
                          ""
                          ),
               "X"
            )</f>
        <v/>
      </c>
      <c r="AY117" s="237" t="str">
        <f xml:space="preserve"> IF(TEXT((EDATE('Projektkostenkalkulation EP'!$B$8,10)+AX$9),"MM")=TEXT((EDATE('Projektkostenkalkulation EP'!$B$8,10)+(AX$9-1)),"MM"),
             IF(
                        OR(
                                    TEXT((EDATE('Projektkostenkalkulation EP'!$B$8,10)+AX$9),"TTT") = "Sa",
                                    TEXT((EDATE('Projektkostenkalkulation EP'!$B$8,10)+AX$9),"TTT") = "So",
                                    IF(ISNA(VLOOKUP(EDATE('Projektkostenkalkulation EP'!$B$8,10)+AX$9,Datenquellen!$F$7:$H$45,3,FALSE))," ",VLOOKUP(EDATE('Projektkostenkalkulation EP'!$B$8,10)+AX$9,Datenquellen!$F$7:$H$45,3,FALSE))="X"
                                    ),
                          "X",
                          ""
                          ),
               "X"
            )</f>
        <v/>
      </c>
      <c r="AZ117" s="237" t="str">
        <f xml:space="preserve"> IF(TEXT((EDATE('Projektkostenkalkulation EP'!$B$8,10)+AY$9),"MM")=TEXT((EDATE('Projektkostenkalkulation EP'!$B$8,10)+(AY$9-1)),"MM"),
             IF(
                        OR(
                                    TEXT((EDATE('Projektkostenkalkulation EP'!$B$8,10)+AY$9),"TTT") = "Sa",
                                    TEXT((EDATE('Projektkostenkalkulation EP'!$B$8,10)+AY$9),"TTT") = "So",
                                    IF(ISNA(VLOOKUP(EDATE('Projektkostenkalkulation EP'!$B$8,10)+AY$9,Datenquellen!$F$7:$H$45,3,FALSE))," ",VLOOKUP(EDATE('Projektkostenkalkulation EP'!$B$8,10)+AY$9,Datenquellen!$F$7:$H$45,3,FALSE))="X"
                                    ),
                          "X",
                          ""
                          ),
               "X"
            )</f>
        <v/>
      </c>
      <c r="BA117" s="237" t="str">
        <f xml:space="preserve"> IF(TEXT((EDATE('Projektkostenkalkulation EP'!$B$8,10)+AZ$9),"MM")=TEXT((EDATE('Projektkostenkalkulation EP'!$B$8,10)+(AZ$9-1)),"MM"),
             IF(
                        OR(
                                    TEXT((EDATE('Projektkostenkalkulation EP'!$B$8,10)+AZ$9),"TTT") = "Sa",
                                    TEXT((EDATE('Projektkostenkalkulation EP'!$B$8,10)+AZ$9),"TTT") = "So",
                                    IF(ISNA(VLOOKUP(EDATE('Projektkostenkalkulation EP'!$B$8,10)+AZ$9,Datenquellen!$F$7:$H$45,3,FALSE))," ",VLOOKUP(EDATE('Projektkostenkalkulation EP'!$B$8,10)+AZ$9,Datenquellen!$F$7:$H$45,3,FALSE))="X"
                                    ),
                          "X",
                          ""
                          ),
               "X"
            )</f>
        <v/>
      </c>
      <c r="BB117" s="237" t="str">
        <f xml:space="preserve"> IF(TEXT((EDATE('Projektkostenkalkulation EP'!$B$8,10)+BA$9),"MM")=TEXT((EDATE('Projektkostenkalkulation EP'!$B$8,10)+(BA$9-1)),"MM"),
             IF(
                        OR(
                                    TEXT((EDATE('Projektkostenkalkulation EP'!$B$8,10)+BA$9),"TTT") = "Sa",
                                    TEXT((EDATE('Projektkostenkalkulation EP'!$B$8,10)+BA$9),"TTT") = "So",
                                    IF(ISNA(VLOOKUP(EDATE('Projektkostenkalkulation EP'!$B$8,10)+BA$9,Datenquellen!$F$7:$H$45,3,FALSE))," ",VLOOKUP(EDATE('Projektkostenkalkulation EP'!$B$8,10)+BA$9,Datenquellen!$F$7:$H$45,3,FALSE))="X"
                                    ),
                          "X",
                          ""
                          ),
               "X"
            )</f>
        <v>X</v>
      </c>
      <c r="BC117" s="237" t="str">
        <f xml:space="preserve"> IF(TEXT((EDATE('Projektkostenkalkulation EP'!$B$8,10)+BB$9),"MM")=TEXT((EDATE('Projektkostenkalkulation EP'!$B$8,10)+(BB$9-1)),"MM"),
             IF(
                        OR(
                                    TEXT((EDATE('Projektkostenkalkulation EP'!$B$8,10)+BB$9),"TTT") = "Sa",
                                    TEXT((EDATE('Projektkostenkalkulation EP'!$B$8,10)+BB$9),"TTT") = "So",
                                    IF(ISNA(VLOOKUP(EDATE('Projektkostenkalkulation EP'!$B$8,10)+BB$9,Datenquellen!$F$7:$H$45,3,FALSE))," ",VLOOKUP(EDATE('Projektkostenkalkulation EP'!$B$8,10)+BB$9,Datenquellen!$F$7:$H$45,3,FALSE))="X"
                                    ),
                          "X",
                          ""
                          ),
               "X"
            )</f>
        <v>X</v>
      </c>
      <c r="BD117" s="237" t="str">
        <f xml:space="preserve"> IF(TEXT((EDATE('Projektkostenkalkulation EP'!$B$8,10)+BC$9),"MM")=TEXT((EDATE('Projektkostenkalkulation EP'!$B$8,10)+(BC$9-1)),"MM"),
             IF(
                        OR(
                                    TEXT((EDATE('Projektkostenkalkulation EP'!$B$8,10)+BC$9),"TTT") = "Sa",
                                    TEXT((EDATE('Projektkostenkalkulation EP'!$B$8,10)+BC$9),"TTT") = "So",
                                    IF(ISNA(VLOOKUP(EDATE('Projektkostenkalkulation EP'!$B$8,10)+BC$9,Datenquellen!$F$7:$H$45,3,FALSE))," ",VLOOKUP(EDATE('Projektkostenkalkulation EP'!$B$8,10)+BC$9,Datenquellen!$F$7:$H$45,3,FALSE))="X"
                                    ),
                          "X",
                          ""
                          ),
               "X"
            )</f>
        <v/>
      </c>
      <c r="BE117" s="237" t="str">
        <f xml:space="preserve"> IF(TEXT((EDATE('Projektkostenkalkulation EP'!$B$8,10)+BD$9),"MM")=TEXT((EDATE('Projektkostenkalkulation EP'!$B$8,10)+(BD$9-1)),"MM"),
             IF(
                        OR(
                                    TEXT((EDATE('Projektkostenkalkulation EP'!$B$8,10)+BD$9),"TTT") = "Sa",
                                    TEXT((EDATE('Projektkostenkalkulation EP'!$B$8,10)+BD$9),"TTT") = "So",
                                    IF(ISNA(VLOOKUP(EDATE('Projektkostenkalkulation EP'!$B$8,10)+BD$9,Datenquellen!$F$7:$H$45,3,FALSE))," ",VLOOKUP(EDATE('Projektkostenkalkulation EP'!$B$8,10)+BD$9,Datenquellen!$F$7:$H$45,3,FALSE))="X"
                                    ),
                          "X",
                          ""
                          ),
               "X"
            )</f>
        <v/>
      </c>
      <c r="BF117" s="237" t="str">
        <f xml:space="preserve"> IF(TEXT((EDATE('Projektkostenkalkulation EP'!$B$8,10)+BE$9),"MM")=TEXT((EDATE('Projektkostenkalkulation EP'!$B$8,10)+(BE$9-1)),"MM"),
             IF(
                        OR(
                                    TEXT((EDATE('Projektkostenkalkulation EP'!$B$8,10)+BE$9),"TTT") = "Sa",
                                    TEXT((EDATE('Projektkostenkalkulation EP'!$B$8,10)+BE$9),"TTT") = "So",
                                    IF(ISNA(VLOOKUP(EDATE('Projektkostenkalkulation EP'!$B$8,10)+BE$9,Datenquellen!$F$7:$H$45,3,FALSE))," ",VLOOKUP(EDATE('Projektkostenkalkulation EP'!$B$8,10)+BE$9,Datenquellen!$F$7:$H$45,3,FALSE))="X"
                                    ),
                          "X",
                          ""
                          ),
               "X"
            )</f>
        <v/>
      </c>
      <c r="BG117" s="237" t="str">
        <f xml:space="preserve"> IF(TEXT((EDATE('Projektkostenkalkulation EP'!$B$8,10)+BF$9),"MM")=TEXT((EDATE('Projektkostenkalkulation EP'!$B$8,10)+(BF$9-1)),"MM"),
             IF(
                        OR(
                                    TEXT((EDATE('Projektkostenkalkulation EP'!$B$8,10)+BF$9),"TTT") = "Sa",
                                    TEXT((EDATE('Projektkostenkalkulation EP'!$B$8,10)+BF$9),"TTT") = "So",
                                    IF(ISNA(VLOOKUP(EDATE('Projektkostenkalkulation EP'!$B$8,10)+BF$9,Datenquellen!$F$7:$H$45,3,FALSE))," ",VLOOKUP(EDATE('Projektkostenkalkulation EP'!$B$8,10)+BF$9,Datenquellen!$F$7:$H$45,3,FALSE))="X"
                                    ),
                          "X",
                          ""
                          ),
               "X"
            )</f>
        <v/>
      </c>
      <c r="BH117" s="237" t="str">
        <f xml:space="preserve"> IF(TEXT((EDATE('Projektkostenkalkulation EP'!$B$8,10)+BG$9),"MM")=TEXT((EDATE('Projektkostenkalkulation EP'!$B$8,10)+(BG$9-1)),"MM"),
             IF(
                        OR(
                                    TEXT((EDATE('Projektkostenkalkulation EP'!$B$8,10)+BG$9),"TTT") = "Sa",
                                    TEXT((EDATE('Projektkostenkalkulation EP'!$B$8,10)+BG$9),"TTT") = "So",
                                    IF(ISNA(VLOOKUP(EDATE('Projektkostenkalkulation EP'!$B$8,10)+BG$9,Datenquellen!$F$7:$H$45,3,FALSE))," ",VLOOKUP(EDATE('Projektkostenkalkulation EP'!$B$8,10)+BG$9,Datenquellen!$F$7:$H$45,3,FALSE))="X"
                                    ),
                          "X",
                          ""
                          ),
               "X"
            )</f>
        <v/>
      </c>
      <c r="BI117" s="237" t="str">
        <f xml:space="preserve"> IF(TEXT((EDATE('Projektkostenkalkulation EP'!$B$8,10)+BH$9),"MM")=TEXT((EDATE('Projektkostenkalkulation EP'!$B$8,10)+(BH$9-1)),"MM"),
             IF(
                        OR(
                                    TEXT((EDATE('Projektkostenkalkulation EP'!$B$8,10)+BH$9),"TTT") = "Sa",
                                    TEXT((EDATE('Projektkostenkalkulation EP'!$B$8,10)+BH$9),"TTT") = "So",
                                    IF(ISNA(VLOOKUP(EDATE('Projektkostenkalkulation EP'!$B$8,10)+BH$9,Datenquellen!$F$7:$H$45,3,FALSE))," ",VLOOKUP(EDATE('Projektkostenkalkulation EP'!$B$8,10)+BH$9,Datenquellen!$F$7:$H$45,3,FALSE))="X"
                                    ),
                          "X",
                          ""
                          ),
               "X"
            )</f>
        <v>X</v>
      </c>
      <c r="BJ117" s="237" t="str">
        <f xml:space="preserve"> IF(TEXT((EDATE('Projektkostenkalkulation EP'!$B$8,10)+BI$9),"MM")=TEXT((EDATE('Projektkostenkalkulation EP'!$B$8,10)+(BI$9-1)),"MM"),
             IF(
                        OR(
                                    TEXT((EDATE('Projektkostenkalkulation EP'!$B$8,10)+BI$9),"TTT") = "Sa",
                                    TEXT((EDATE('Projektkostenkalkulation EP'!$B$8,10)+BI$9),"TTT") = "So",
                                    IF(ISNA(VLOOKUP(EDATE('Projektkostenkalkulation EP'!$B$8,10)+BI$9,Datenquellen!$F$7:$H$45,3,FALSE))," ",VLOOKUP(EDATE('Projektkostenkalkulation EP'!$B$8,10)+BI$9,Datenquellen!$F$7:$H$45,3,FALSE))="X"
                                    ),
                          "X",
                          ""
                          ),
               "X"
            )</f>
        <v>X</v>
      </c>
      <c r="BK117" s="237" t="str">
        <f xml:space="preserve"> IF(TEXT((EDATE('Projektkostenkalkulation EP'!$B$8,10)+BJ$9),"MM")=TEXT((EDATE('Projektkostenkalkulation EP'!$B$8,10)+(BJ$9-1)),"MM"),
             IF(
                        OR(
                                    TEXT((EDATE('Projektkostenkalkulation EP'!$B$8,10)+BJ$9),"TTT") = "Sa",
                                    TEXT((EDATE('Projektkostenkalkulation EP'!$B$8,10)+BJ$9),"TTT") = "So",
                                    IF(ISNA(VLOOKUP(EDATE('Projektkostenkalkulation EP'!$B$8,10)+BJ$9,Datenquellen!$F$7:$H$45,3,FALSE))," ",VLOOKUP(EDATE('Projektkostenkalkulation EP'!$B$8,10)+BJ$9,Datenquellen!$F$7:$H$45,3,FALSE))="X"
                                    ),
                          "X",
                          ""
                          ),
               "X"
            )</f>
        <v/>
      </c>
      <c r="BL117" s="237" t="str">
        <f xml:space="preserve"> IF(TEXT((EDATE('Projektkostenkalkulation EP'!$B$8,10)+BK$9),"MM")=TEXT((EDATE('Projektkostenkalkulation EP'!$B$8,10)+(BK$9-1)),"MM"),
             IF(
                        OR(
                                    TEXT((EDATE('Projektkostenkalkulation EP'!$B$8,10)+BK$9),"TTT") = "Sa",
                                    TEXT((EDATE('Projektkostenkalkulation EP'!$B$8,10)+BK$9),"TTT") = "So",
                                    IF(ISNA(VLOOKUP(EDATE('Projektkostenkalkulation EP'!$B$8,10)+BK$9,Datenquellen!$F$7:$H$45,3,FALSE))," ",VLOOKUP(EDATE('Projektkostenkalkulation EP'!$B$8,10)+BK$9,Datenquellen!$F$7:$H$45,3,FALSE))="X"
                                    ),
                          "X",
                          ""
                          ),
               "X"
            )</f>
        <v/>
      </c>
      <c r="BM117" s="237" t="str">
        <f xml:space="preserve"> IF(TEXT((EDATE('Projektkostenkalkulation EP'!$B$8,10)+BL$9),"MM")=TEXT((EDATE('Projektkostenkalkulation EP'!$B$8,10)+(BL$9-1)),"MM"),
             IF(
                        OR(
                                    TEXT((EDATE('Projektkostenkalkulation EP'!$B$8,10)+BL$9),"TTT") = "Sa",
                                    TEXT((EDATE('Projektkostenkalkulation EP'!$B$8,10)+BL$9),"TTT") = "So",
                                    IF(ISNA(VLOOKUP(EDATE('Projektkostenkalkulation EP'!$B$8,10)+BL$9,Datenquellen!$F$7:$H$45,3,FALSE))," ",VLOOKUP(EDATE('Projektkostenkalkulation EP'!$B$8,10)+BL$9,Datenquellen!$F$7:$H$45,3,FALSE))="X"
                                    ),
                          "X",
                          ""
                          ),
               "X"
            )</f>
        <v/>
      </c>
      <c r="BN117" s="237" t="str">
        <f xml:space="preserve"> IF(TEXT((EDATE('Projektkostenkalkulation EP'!$B$8,10)+BM$9),"MM")=TEXT((EDATE('Projektkostenkalkulation EP'!$B$8,10)+(BM$9-1)),"MM"),
             IF(
                        OR(
                                    TEXT((EDATE('Projektkostenkalkulation EP'!$B$8,10)+BM$9),"TTT") = "Sa",
                                    TEXT((EDATE('Projektkostenkalkulation EP'!$B$8,10)+BM$9),"TTT") = "So",
                                    IF(ISNA(VLOOKUP(EDATE('Projektkostenkalkulation EP'!$B$8,10)+BM$9,Datenquellen!$F$7:$H$45,3,FALSE))," ",VLOOKUP(EDATE('Projektkostenkalkulation EP'!$B$8,10)+BM$9,Datenquellen!$F$7:$H$45,3,FALSE))="X"
                                    ),
                          "X",
                          ""
                          ),
               "X"
            )</f>
        <v/>
      </c>
      <c r="BO117" s="237" t="str">
        <f xml:space="preserve"> IF(TEXT((EDATE('Projektkostenkalkulation EP'!$B$8,10)+BN$9),"MM")=TEXT((EDATE('Projektkostenkalkulation EP'!$B$8,10)+(BN$9-1)),"MM"),
             IF(
                        OR(
                                    TEXT((EDATE('Projektkostenkalkulation EP'!$B$8,10)+BN$9),"TTT") = "Sa",
                                    TEXT((EDATE('Projektkostenkalkulation EP'!$B$8,10)+BN$9),"TTT") = "So",
                                    IF(ISNA(VLOOKUP(EDATE('Projektkostenkalkulation EP'!$B$8,10)+BN$9,Datenquellen!$F$7:$H$45,3,FALSE))," ",VLOOKUP(EDATE('Projektkostenkalkulation EP'!$B$8,10)+BN$9,Datenquellen!$F$7:$H$45,3,FALSE))="X"
                                    ),
                          "X",
                          ""
                          ),
               "X"
            )</f>
        <v/>
      </c>
      <c r="BP117" s="237" t="str">
        <f xml:space="preserve"> IF(TEXT((EDATE('Projektkostenkalkulation EP'!$B$8,10)+BO$9),"MM")=TEXT((EDATE('Projektkostenkalkulation EP'!$B$8,10)+(BO$9-1)),"MM"),
             IF(
                        OR(
                                    TEXT((EDATE('Projektkostenkalkulation EP'!$B$8,10)+BO$9),"TTT") = "Sa",
                                    TEXT((EDATE('Projektkostenkalkulation EP'!$B$8,10)+BO$9),"TTT") = "So",
                                    IF(ISNA(VLOOKUP(EDATE('Projektkostenkalkulation EP'!$B$8,10)+BO$9,Datenquellen!$F$7:$H$45,3,FALSE))," ",VLOOKUP(EDATE('Projektkostenkalkulation EP'!$B$8,10)+BO$9,Datenquellen!$F$7:$H$45,3,FALSE))="X"
                                    ),
                          "X",
                          ""
                          ),
               "X"
            )</f>
        <v>X</v>
      </c>
      <c r="BQ117" s="238" t="str">
        <f xml:space="preserve"> IF(TEXT((EDATE('Projektkostenkalkulation EP'!$B$8,10)+BP$9),"MM")=TEXT((EDATE('Projektkostenkalkulation EP'!$B$8,10)+(BP$9-1)),"MM"),
             IF(
                        OR(
                                    TEXT((EDATE('Projektkostenkalkulation EP'!$B$8,10)+BP$9),"TTT") = "Sa",
                                    TEXT((EDATE('Projektkostenkalkulation EP'!$B$8,10)+BP$9),"TTT") = "So",
                                    IF(ISNA(VLOOKUP(EDATE('Projektkostenkalkulation EP'!$B$8,10)+BP$9,Datenquellen!$F$7:$H$45,3,FALSE))," ",VLOOKUP(EDATE('Projektkostenkalkulation EP'!$B$8,10)+BP$9,Datenquellen!$F$7:$H$45,3,FALSE))="X"
                                    ),
                          "X",
                          ""
                          ),
               "X"
            )</f>
        <v>X</v>
      </c>
      <c r="BR117" s="239"/>
      <c r="BS117" s="240"/>
      <c r="BT117" s="241" t="s">
        <v>67</v>
      </c>
      <c r="BU117" s="474"/>
      <c r="BV117" s="236"/>
      <c r="BW117" s="237" t="str">
        <f>IF(
            OR(
                     TEXT(EDATE('Projektkostenkalkulation EP'!$B$8,10),"TTT") = "Sa",
                     TEXT(EDATE('Projektkostenkalkulation EP'!$B$8,10),"TTT") = "So",
                     IF(ISNA(VLOOKUP(EDATE('Projektkostenkalkulation EP'!$B$8,10),Datenquellen!$F$7:$H$45,3,FALSE))," ",VLOOKUP(EDATE('Projektkostenkalkulation EP'!$B$8,10),Datenquellen!$F$7:$H$45,3,FALSE))="X"
                            ),
                    "X",
                    ""
            )</f>
        <v>X</v>
      </c>
      <c r="BX117" s="237" t="str">
        <f xml:space="preserve"> IF(TEXT((EDATE('Projektkostenkalkulation EP'!$B$8,10)+BW$9),"MM")=TEXT((EDATE('Projektkostenkalkulation EP'!$B$8,10)+(BW$9-1)),"MM"),
             IF(
                        OR(
                                    TEXT((EDATE('Projektkostenkalkulation EP'!$B$8,10)+BW$9),"TTT") = "Sa",
                                    TEXT((EDATE('Projektkostenkalkulation EP'!$B$8,10)+BW$9),"TTT") = "So",
                                    IF(ISNA(VLOOKUP(EDATE('Projektkostenkalkulation EP'!$B$8,10)+BW$9,Datenquellen!$F$7:$H$45,3,FALSE))," ",VLOOKUP(EDATE('Projektkostenkalkulation EP'!$B$8,10)+BW$9,Datenquellen!$F$7:$H$45,3,FALSE))="X"
                                    ),
                          "X",
                          ""
                          ),
               "X"
            )</f>
        <v>X</v>
      </c>
      <c r="BY117" s="237" t="str">
        <f xml:space="preserve"> IF(TEXT((EDATE('Projektkostenkalkulation EP'!$B$8,10)+BX$9),"MM")=TEXT((EDATE('Projektkostenkalkulation EP'!$B$8,10)+(BX$9-1)),"MM"),
             IF(
                        OR(
                                    TEXT((EDATE('Projektkostenkalkulation EP'!$B$8,10)+BX$9),"TTT") = "Sa",
                                    TEXT((EDATE('Projektkostenkalkulation EP'!$B$8,10)+BX$9),"TTT") = "So",
                                    IF(ISNA(VLOOKUP(EDATE('Projektkostenkalkulation EP'!$B$8,10)+BX$9,Datenquellen!$F$7:$H$45,3,FALSE))," ",VLOOKUP(EDATE('Projektkostenkalkulation EP'!$B$8,10)+BX$9,Datenquellen!$F$7:$H$45,3,FALSE))="X"
                                    ),
                          "X",
                          ""
                          ),
               "X"
            )</f>
        <v>X</v>
      </c>
      <c r="BZ117" s="237" t="str">
        <f xml:space="preserve"> IF(TEXT((EDATE('Projektkostenkalkulation EP'!$B$8,10)+BY$9),"MM")=TEXT((EDATE('Projektkostenkalkulation EP'!$B$8,10)+(BY$9-1)),"MM"),
             IF(
                        OR(
                                    TEXT((EDATE('Projektkostenkalkulation EP'!$B$8,10)+BY$9),"TTT") = "Sa",
                                    TEXT((EDATE('Projektkostenkalkulation EP'!$B$8,10)+BY$9),"TTT") = "So",
                                    IF(ISNA(VLOOKUP(EDATE('Projektkostenkalkulation EP'!$B$8,10)+BY$9,Datenquellen!$F$7:$H$45,3,FALSE))," ",VLOOKUP(EDATE('Projektkostenkalkulation EP'!$B$8,10)+BY$9,Datenquellen!$F$7:$H$45,3,FALSE))="X"
                                    ),
                          "X",
                          ""
                          ),
               "X"
            )</f>
        <v/>
      </c>
      <c r="CA117" s="237" t="str">
        <f xml:space="preserve"> IF(TEXT((EDATE('Projektkostenkalkulation EP'!$B$8,10)+BZ$9),"MM")=TEXT((EDATE('Projektkostenkalkulation EP'!$B$8,10)+(BZ$9-1)),"MM"),
             IF(
                        OR(
                                    TEXT((EDATE('Projektkostenkalkulation EP'!$B$8,10)+BZ$9),"TTT") = "Sa",
                                    TEXT((EDATE('Projektkostenkalkulation EP'!$B$8,10)+BZ$9),"TTT") = "So",
                                    IF(ISNA(VLOOKUP(EDATE('Projektkostenkalkulation EP'!$B$8,10)+BZ$9,Datenquellen!$F$7:$H$45,3,FALSE))," ",VLOOKUP(EDATE('Projektkostenkalkulation EP'!$B$8,10)+BZ$9,Datenquellen!$F$7:$H$45,3,FALSE))="X"
                                    ),
                          "X",
                          ""
                          ),
               "X"
            )</f>
        <v/>
      </c>
      <c r="CB117" s="237" t="str">
        <f xml:space="preserve"> IF(TEXT((EDATE('Projektkostenkalkulation EP'!$B$8,10)+CA$9),"MM")=TEXT((EDATE('Projektkostenkalkulation EP'!$B$8,10)+(CA$9-1)),"MM"),
             IF(
                        OR(
                                    TEXT((EDATE('Projektkostenkalkulation EP'!$B$8,10)+CA$9),"TTT") = "Sa",
                                    TEXT((EDATE('Projektkostenkalkulation EP'!$B$8,10)+CA$9),"TTT") = "So",
                                    IF(ISNA(VLOOKUP(EDATE('Projektkostenkalkulation EP'!$B$8,10)+CA$9,Datenquellen!$F$7:$H$45,3,FALSE))," ",VLOOKUP(EDATE('Projektkostenkalkulation EP'!$B$8,10)+CA$9,Datenquellen!$F$7:$H$45,3,FALSE))="X"
                                    ),
                          "X",
                          ""
                          ),
               "X"
            )</f>
        <v/>
      </c>
      <c r="CC117" s="237" t="str">
        <f xml:space="preserve"> IF(TEXT((EDATE('Projektkostenkalkulation EP'!$B$8,10)+CB$9),"MM")=TEXT((EDATE('Projektkostenkalkulation EP'!$B$8,10)+(CB$9-1)),"MM"),
             IF(
                        OR(
                                    TEXT((EDATE('Projektkostenkalkulation EP'!$B$8,10)+CB$9),"TTT") = "Sa",
                                    TEXT((EDATE('Projektkostenkalkulation EP'!$B$8,10)+CB$9),"TTT") = "So",
                                    IF(ISNA(VLOOKUP(EDATE('Projektkostenkalkulation EP'!$B$8,10)+CB$9,Datenquellen!$F$7:$H$45,3,FALSE))," ",VLOOKUP(EDATE('Projektkostenkalkulation EP'!$B$8,10)+CB$9,Datenquellen!$F$7:$H$45,3,FALSE))="X"
                                    ),
                          "X",
                          ""
                          ),
               "X"
            )</f>
        <v/>
      </c>
      <c r="CD117" s="237" t="str">
        <f xml:space="preserve"> IF(TEXT((EDATE('Projektkostenkalkulation EP'!$B$8,10)+CC$9),"MM")=TEXT((EDATE('Projektkostenkalkulation EP'!$B$8,10)+(CC$9-1)),"MM"),
             IF(
                        OR(
                                    TEXT((EDATE('Projektkostenkalkulation EP'!$B$8,10)+CC$9),"TTT") = "Sa",
                                    TEXT((EDATE('Projektkostenkalkulation EP'!$B$8,10)+CC$9),"TTT") = "So",
                                    IF(ISNA(VLOOKUP(EDATE('Projektkostenkalkulation EP'!$B$8,10)+CC$9,Datenquellen!$F$7:$H$45,3,FALSE))," ",VLOOKUP(EDATE('Projektkostenkalkulation EP'!$B$8,10)+CC$9,Datenquellen!$F$7:$H$45,3,FALSE))="X"
                                    ),
                          "X",
                          ""
                          ),
               "X"
            )</f>
        <v/>
      </c>
      <c r="CE117" s="237" t="str">
        <f xml:space="preserve"> IF(TEXT((EDATE('Projektkostenkalkulation EP'!$B$8,10)+CD$9),"MM")=TEXT((EDATE('Projektkostenkalkulation EP'!$B$8,10)+(CD$9-1)),"MM"),
             IF(
                        OR(
                                    TEXT((EDATE('Projektkostenkalkulation EP'!$B$8,10)+CD$9),"TTT") = "Sa",
                                    TEXT((EDATE('Projektkostenkalkulation EP'!$B$8,10)+CD$9),"TTT") = "So",
                                    IF(ISNA(VLOOKUP(EDATE('Projektkostenkalkulation EP'!$B$8,10)+CD$9,Datenquellen!$F$7:$H$45,3,FALSE))," ",VLOOKUP(EDATE('Projektkostenkalkulation EP'!$B$8,10)+CD$9,Datenquellen!$F$7:$H$45,3,FALSE))="X"
                                    ),
                          "X",
                          ""
                          ),
               "X"
            )</f>
        <v>X</v>
      </c>
      <c r="CF117" s="237" t="str">
        <f xml:space="preserve"> IF(TEXT((EDATE('Projektkostenkalkulation EP'!$B$8,10)+CE$9),"MM")=TEXT((EDATE('Projektkostenkalkulation EP'!$B$8,10)+(CE$9-1)),"MM"),
             IF(
                        OR(
                                    TEXT((EDATE('Projektkostenkalkulation EP'!$B$8,10)+CE$9),"TTT") = "Sa",
                                    TEXT((EDATE('Projektkostenkalkulation EP'!$B$8,10)+CE$9),"TTT") = "So",
                                    IF(ISNA(VLOOKUP(EDATE('Projektkostenkalkulation EP'!$B$8,10)+CE$9,Datenquellen!$F$7:$H$45,3,FALSE))," ",VLOOKUP(EDATE('Projektkostenkalkulation EP'!$B$8,10)+CE$9,Datenquellen!$F$7:$H$45,3,FALSE))="X"
                                    ),
                          "X",
                          ""
                          ),
               "X"
            )</f>
        <v>X</v>
      </c>
      <c r="CG117" s="237" t="str">
        <f xml:space="preserve"> IF(TEXT((EDATE('Projektkostenkalkulation EP'!$B$8,10)+CF$9),"MM")=TEXT((EDATE('Projektkostenkalkulation EP'!$B$8,10)+(CF$9-1)),"MM"),
             IF(
                        OR(
                                    TEXT((EDATE('Projektkostenkalkulation EP'!$B$8,10)+CF$9),"TTT") = "Sa",
                                    TEXT((EDATE('Projektkostenkalkulation EP'!$B$8,10)+CF$9),"TTT") = "So",
                                    IF(ISNA(VLOOKUP(EDATE('Projektkostenkalkulation EP'!$B$8,10)+CF$9,Datenquellen!$F$7:$H$45,3,FALSE))," ",VLOOKUP(EDATE('Projektkostenkalkulation EP'!$B$8,10)+CF$9,Datenquellen!$F$7:$H$45,3,FALSE))="X"
                                    ),
                          "X",
                          ""
                          ),
               "X"
            )</f>
        <v/>
      </c>
      <c r="CH117" s="237" t="str">
        <f xml:space="preserve"> IF(TEXT((EDATE('Projektkostenkalkulation EP'!$B$8,10)+CG$9),"MM")=TEXT((EDATE('Projektkostenkalkulation EP'!$B$8,10)+(CG$9-1)),"MM"),
             IF(
                        OR(
                                    TEXT((EDATE('Projektkostenkalkulation EP'!$B$8,10)+CG$9),"TTT") = "Sa",
                                    TEXT((EDATE('Projektkostenkalkulation EP'!$B$8,10)+CG$9),"TTT") = "So",
                                    IF(ISNA(VLOOKUP(EDATE('Projektkostenkalkulation EP'!$B$8,10)+CG$9,Datenquellen!$F$7:$H$45,3,FALSE))," ",VLOOKUP(EDATE('Projektkostenkalkulation EP'!$B$8,10)+CG$9,Datenquellen!$F$7:$H$45,3,FALSE))="X"
                                    ),
                          "X",
                          ""
                          ),
               "X"
            )</f>
        <v/>
      </c>
      <c r="CI117" s="237" t="str">
        <f xml:space="preserve"> IF(TEXT((EDATE('Projektkostenkalkulation EP'!$B$8,10)+CH$9),"MM")=TEXT((EDATE('Projektkostenkalkulation EP'!$B$8,10)+(CH$9-1)),"MM"),
             IF(
                        OR(
                                    TEXT((EDATE('Projektkostenkalkulation EP'!$B$8,10)+CH$9),"TTT") = "Sa",
                                    TEXT((EDATE('Projektkostenkalkulation EP'!$B$8,10)+CH$9),"TTT") = "So",
                                    IF(ISNA(VLOOKUP(EDATE('Projektkostenkalkulation EP'!$B$8,10)+CH$9,Datenquellen!$F$7:$H$45,3,FALSE))," ",VLOOKUP(EDATE('Projektkostenkalkulation EP'!$B$8,10)+CH$9,Datenquellen!$F$7:$H$45,3,FALSE))="X"
                                    ),
                          "X",
                          ""
                          ),
               "X"
            )</f>
        <v/>
      </c>
      <c r="CJ117" s="237" t="str">
        <f xml:space="preserve"> IF(TEXT((EDATE('Projektkostenkalkulation EP'!$B$8,10)+CI$9),"MM")=TEXT((EDATE('Projektkostenkalkulation EP'!$B$8,10)+(CI$9-1)),"MM"),
             IF(
                        OR(
                                    TEXT((EDATE('Projektkostenkalkulation EP'!$B$8,10)+CI$9),"TTT") = "Sa",
                                    TEXT((EDATE('Projektkostenkalkulation EP'!$B$8,10)+CI$9),"TTT") = "So",
                                    IF(ISNA(VLOOKUP(EDATE('Projektkostenkalkulation EP'!$B$8,10)+CI$9,Datenquellen!$F$7:$H$45,3,FALSE))," ",VLOOKUP(EDATE('Projektkostenkalkulation EP'!$B$8,10)+CI$9,Datenquellen!$F$7:$H$45,3,FALSE))="X"
                                    ),
                          "X",
                          ""
                          ),
               "X"
            )</f>
        <v/>
      </c>
      <c r="CK117" s="237" t="str">
        <f xml:space="preserve"> IF(TEXT((EDATE('Projektkostenkalkulation EP'!$B$8,10)+CJ$9),"MM")=TEXT((EDATE('Projektkostenkalkulation EP'!$B$8,10)+(CJ$9-1)),"MM"),
             IF(
                        OR(
                                    TEXT((EDATE('Projektkostenkalkulation EP'!$B$8,10)+CJ$9),"TTT") = "Sa",
                                    TEXT((EDATE('Projektkostenkalkulation EP'!$B$8,10)+CJ$9),"TTT") = "So",
                                    IF(ISNA(VLOOKUP(EDATE('Projektkostenkalkulation EP'!$B$8,10)+CJ$9,Datenquellen!$F$7:$H$45,3,FALSE))," ",VLOOKUP(EDATE('Projektkostenkalkulation EP'!$B$8,10)+CJ$9,Datenquellen!$F$7:$H$45,3,FALSE))="X"
                                    ),
                          "X",
                          ""
                          ),
               "X"
            )</f>
        <v/>
      </c>
      <c r="CL117" s="237" t="str">
        <f xml:space="preserve"> IF(TEXT((EDATE('Projektkostenkalkulation EP'!$B$8,10)+CK$9),"MM")=TEXT((EDATE('Projektkostenkalkulation EP'!$B$8,10)+(CK$9-1)),"MM"),
             IF(
                        OR(
                                    TEXT((EDATE('Projektkostenkalkulation EP'!$B$8,10)+CK$9),"TTT") = "Sa",
                                    TEXT((EDATE('Projektkostenkalkulation EP'!$B$8,10)+CK$9),"TTT") = "So",
                                    IF(ISNA(VLOOKUP(EDATE('Projektkostenkalkulation EP'!$B$8,10)+CK$9,Datenquellen!$F$7:$H$45,3,FALSE))," ",VLOOKUP(EDATE('Projektkostenkalkulation EP'!$B$8,10)+CK$9,Datenquellen!$F$7:$H$45,3,FALSE))="X"
                                    ),
                          "X",
                          ""
                          ),
               "X"
            )</f>
        <v>X</v>
      </c>
      <c r="CM117" s="237" t="str">
        <f xml:space="preserve"> IF(TEXT((EDATE('Projektkostenkalkulation EP'!$B$8,10)+CL$9),"MM")=TEXT((EDATE('Projektkostenkalkulation EP'!$B$8,10)+(CL$9-1)),"MM"),
             IF(
                        OR(
                                    TEXT((EDATE('Projektkostenkalkulation EP'!$B$8,10)+CL$9),"TTT") = "Sa",
                                    TEXT((EDATE('Projektkostenkalkulation EP'!$B$8,10)+CL$9),"TTT") = "So",
                                    IF(ISNA(VLOOKUP(EDATE('Projektkostenkalkulation EP'!$B$8,10)+CL$9,Datenquellen!$F$7:$H$45,3,FALSE))," ",VLOOKUP(EDATE('Projektkostenkalkulation EP'!$B$8,10)+CL$9,Datenquellen!$F$7:$H$45,3,FALSE))="X"
                                    ),
                          "X",
                          ""
                          ),
               "X"
            )</f>
        <v>X</v>
      </c>
      <c r="CN117" s="237" t="str">
        <f xml:space="preserve"> IF(TEXT((EDATE('Projektkostenkalkulation EP'!$B$8,10)+CM$9),"MM")=TEXT((EDATE('Projektkostenkalkulation EP'!$B$8,10)+(CM$9-1)),"MM"),
             IF(
                        OR(
                                    TEXT((EDATE('Projektkostenkalkulation EP'!$B$8,10)+CM$9),"TTT") = "Sa",
                                    TEXT((EDATE('Projektkostenkalkulation EP'!$B$8,10)+CM$9),"TTT") = "So",
                                    IF(ISNA(VLOOKUP(EDATE('Projektkostenkalkulation EP'!$B$8,10)+CM$9,Datenquellen!$F$7:$H$45,3,FALSE))," ",VLOOKUP(EDATE('Projektkostenkalkulation EP'!$B$8,10)+CM$9,Datenquellen!$F$7:$H$45,3,FALSE))="X"
                                    ),
                          "X",
                          ""
                          ),
               "X"
            )</f>
        <v/>
      </c>
      <c r="CO117" s="237" t="str">
        <f xml:space="preserve"> IF(TEXT((EDATE('Projektkostenkalkulation EP'!$B$8,10)+CN$9),"MM")=TEXT((EDATE('Projektkostenkalkulation EP'!$B$8,10)+(CN$9-1)),"MM"),
             IF(
                        OR(
                                    TEXT((EDATE('Projektkostenkalkulation EP'!$B$8,10)+CN$9),"TTT") = "Sa",
                                    TEXT((EDATE('Projektkostenkalkulation EP'!$B$8,10)+CN$9),"TTT") = "So",
                                    IF(ISNA(VLOOKUP(EDATE('Projektkostenkalkulation EP'!$B$8,10)+CN$9,Datenquellen!$F$7:$H$45,3,FALSE))," ",VLOOKUP(EDATE('Projektkostenkalkulation EP'!$B$8,10)+CN$9,Datenquellen!$F$7:$H$45,3,FALSE))="X"
                                    ),
                          "X",
                          ""
                          ),
               "X"
            )</f>
        <v/>
      </c>
      <c r="CP117" s="237" t="str">
        <f xml:space="preserve"> IF(TEXT((EDATE('Projektkostenkalkulation EP'!$B$8,10)+CO$9),"MM")=TEXT((EDATE('Projektkostenkalkulation EP'!$B$8,10)+(CO$9-1)),"MM"),
             IF(
                        OR(
                                    TEXT((EDATE('Projektkostenkalkulation EP'!$B$8,10)+CO$9),"TTT") = "Sa",
                                    TEXT((EDATE('Projektkostenkalkulation EP'!$B$8,10)+CO$9),"TTT") = "So",
                                    IF(ISNA(VLOOKUP(EDATE('Projektkostenkalkulation EP'!$B$8,10)+CO$9,Datenquellen!$F$7:$H$45,3,FALSE))," ",VLOOKUP(EDATE('Projektkostenkalkulation EP'!$B$8,10)+CO$9,Datenquellen!$F$7:$H$45,3,FALSE))="X"
                                    ),
                          "X",
                          ""
                          ),
               "X"
            )</f>
        <v/>
      </c>
      <c r="CQ117" s="237" t="str">
        <f xml:space="preserve"> IF(TEXT((EDATE('Projektkostenkalkulation EP'!$B$8,10)+CP$9),"MM")=TEXT((EDATE('Projektkostenkalkulation EP'!$B$8,10)+(CP$9-1)),"MM"),
             IF(
                        OR(
                                    TEXT((EDATE('Projektkostenkalkulation EP'!$B$8,10)+CP$9),"TTT") = "Sa",
                                    TEXT((EDATE('Projektkostenkalkulation EP'!$B$8,10)+CP$9),"TTT") = "So",
                                    IF(ISNA(VLOOKUP(EDATE('Projektkostenkalkulation EP'!$B$8,10)+CP$9,Datenquellen!$F$7:$H$45,3,FALSE))," ",VLOOKUP(EDATE('Projektkostenkalkulation EP'!$B$8,10)+CP$9,Datenquellen!$F$7:$H$45,3,FALSE))="X"
                                    ),
                          "X",
                          ""
                          ),
               "X"
            )</f>
        <v/>
      </c>
      <c r="CR117" s="237" t="str">
        <f xml:space="preserve"> IF(TEXT((EDATE('Projektkostenkalkulation EP'!$B$8,10)+CQ$9),"MM")=TEXT((EDATE('Projektkostenkalkulation EP'!$B$8,10)+(CQ$9-1)),"MM"),
             IF(
                        OR(
                                    TEXT((EDATE('Projektkostenkalkulation EP'!$B$8,10)+CQ$9),"TTT") = "Sa",
                                    TEXT((EDATE('Projektkostenkalkulation EP'!$B$8,10)+CQ$9),"TTT") = "So",
                                    IF(ISNA(VLOOKUP(EDATE('Projektkostenkalkulation EP'!$B$8,10)+CQ$9,Datenquellen!$F$7:$H$45,3,FALSE))," ",VLOOKUP(EDATE('Projektkostenkalkulation EP'!$B$8,10)+CQ$9,Datenquellen!$F$7:$H$45,3,FALSE))="X"
                                    ),
                          "X",
                          ""
                          ),
               "X"
            )</f>
        <v/>
      </c>
      <c r="CS117" s="237" t="str">
        <f xml:space="preserve"> IF(TEXT((EDATE('Projektkostenkalkulation EP'!$B$8,10)+CR$9),"MM")=TEXT((EDATE('Projektkostenkalkulation EP'!$B$8,10)+(CR$9-1)),"MM"),
             IF(
                        OR(
                                    TEXT((EDATE('Projektkostenkalkulation EP'!$B$8,10)+CR$9),"TTT") = "Sa",
                                    TEXT((EDATE('Projektkostenkalkulation EP'!$B$8,10)+CR$9),"TTT") = "So",
                                    IF(ISNA(VLOOKUP(EDATE('Projektkostenkalkulation EP'!$B$8,10)+CR$9,Datenquellen!$F$7:$H$45,3,FALSE))," ",VLOOKUP(EDATE('Projektkostenkalkulation EP'!$B$8,10)+CR$9,Datenquellen!$F$7:$H$45,3,FALSE))="X"
                                    ),
                          "X",
                          ""
                          ),
               "X"
            )</f>
        <v>X</v>
      </c>
      <c r="CT117" s="237" t="str">
        <f xml:space="preserve"> IF(TEXT((EDATE('Projektkostenkalkulation EP'!$B$8,10)+CS$9),"MM")=TEXT((EDATE('Projektkostenkalkulation EP'!$B$8,10)+(CS$9-1)),"MM"),
             IF(
                        OR(
                                    TEXT((EDATE('Projektkostenkalkulation EP'!$B$8,10)+CS$9),"TTT") = "Sa",
                                    TEXT((EDATE('Projektkostenkalkulation EP'!$B$8,10)+CS$9),"TTT") = "So",
                                    IF(ISNA(VLOOKUP(EDATE('Projektkostenkalkulation EP'!$B$8,10)+CS$9,Datenquellen!$F$7:$H$45,3,FALSE))," ",VLOOKUP(EDATE('Projektkostenkalkulation EP'!$B$8,10)+CS$9,Datenquellen!$F$7:$H$45,3,FALSE))="X"
                                    ),
                          "X",
                          ""
                          ),
               "X"
            )</f>
        <v>X</v>
      </c>
      <c r="CU117" s="237" t="str">
        <f xml:space="preserve"> IF(TEXT((EDATE('Projektkostenkalkulation EP'!$B$8,10)+CT$9),"MM")=TEXT((EDATE('Projektkostenkalkulation EP'!$B$8,10)+(CT$9-1)),"MM"),
             IF(
                        OR(
                                    TEXT((EDATE('Projektkostenkalkulation EP'!$B$8,10)+CT$9),"TTT") = "Sa",
                                    TEXT((EDATE('Projektkostenkalkulation EP'!$B$8,10)+CT$9),"TTT") = "So",
                                    IF(ISNA(VLOOKUP(EDATE('Projektkostenkalkulation EP'!$B$8,10)+CT$9,Datenquellen!$F$7:$H$45,3,FALSE))," ",VLOOKUP(EDATE('Projektkostenkalkulation EP'!$B$8,10)+CT$9,Datenquellen!$F$7:$H$45,3,FALSE))="X"
                                    ),
                          "X",
                          ""
                          ),
               "X"
            )</f>
        <v/>
      </c>
      <c r="CV117" s="237" t="str">
        <f xml:space="preserve"> IF(TEXT((EDATE('Projektkostenkalkulation EP'!$B$8,10)+CU$9),"MM")=TEXT((EDATE('Projektkostenkalkulation EP'!$B$8,10)+(CU$9-1)),"MM"),
             IF(
                        OR(
                                    TEXT((EDATE('Projektkostenkalkulation EP'!$B$8,10)+CU$9),"TTT") = "Sa",
                                    TEXT((EDATE('Projektkostenkalkulation EP'!$B$8,10)+CU$9),"TTT") = "So",
                                    IF(ISNA(VLOOKUP(EDATE('Projektkostenkalkulation EP'!$B$8,10)+CU$9,Datenquellen!$F$7:$H$45,3,FALSE))," ",VLOOKUP(EDATE('Projektkostenkalkulation EP'!$B$8,10)+CU$9,Datenquellen!$F$7:$H$45,3,FALSE))="X"
                                    ),
                          "X",
                          ""
                          ),
               "X"
            )</f>
        <v/>
      </c>
      <c r="CW117" s="237" t="str">
        <f xml:space="preserve"> IF(TEXT((EDATE('Projektkostenkalkulation EP'!$B$8,10)+CV$9),"MM")=TEXT((EDATE('Projektkostenkalkulation EP'!$B$8,10)+(CV$9-1)),"MM"),
             IF(
                        OR(
                                    TEXT((EDATE('Projektkostenkalkulation EP'!$B$8,10)+CV$9),"TTT") = "Sa",
                                    TEXT((EDATE('Projektkostenkalkulation EP'!$B$8,10)+CV$9),"TTT") = "So",
                                    IF(ISNA(VLOOKUP(EDATE('Projektkostenkalkulation EP'!$B$8,10)+CV$9,Datenquellen!$F$7:$H$45,3,FALSE))," ",VLOOKUP(EDATE('Projektkostenkalkulation EP'!$B$8,10)+CV$9,Datenquellen!$F$7:$H$45,3,FALSE))="X"
                                    ),
                          "X",
                          ""
                          ),
               "X"
            )</f>
        <v/>
      </c>
      <c r="CX117" s="237" t="str">
        <f xml:space="preserve"> IF(TEXT((EDATE('Projektkostenkalkulation EP'!$B$8,10)+CW$9),"MM")=TEXT((EDATE('Projektkostenkalkulation EP'!$B$8,10)+(CW$9-1)),"MM"),
             IF(
                        OR(
                                    TEXT((EDATE('Projektkostenkalkulation EP'!$B$8,10)+CW$9),"TTT") = "Sa",
                                    TEXT((EDATE('Projektkostenkalkulation EP'!$B$8,10)+CW$9),"TTT") = "So",
                                    IF(ISNA(VLOOKUP(EDATE('Projektkostenkalkulation EP'!$B$8,10)+CW$9,Datenquellen!$F$7:$H$45,3,FALSE))," ",VLOOKUP(EDATE('Projektkostenkalkulation EP'!$B$8,10)+CW$9,Datenquellen!$F$7:$H$45,3,FALSE))="X"
                                    ),
                          "X",
                          ""
                          ),
               "X"
            )</f>
        <v/>
      </c>
      <c r="CY117" s="237" t="str">
        <f xml:space="preserve"> IF(TEXT((EDATE('Projektkostenkalkulation EP'!$B$8,10)+CX$9),"MM")=TEXT((EDATE('Projektkostenkalkulation EP'!$B$8,10)+(CX$9-1)),"MM"),
             IF(
                        OR(
                                    TEXT((EDATE('Projektkostenkalkulation EP'!$B$8,10)+CX$9),"TTT") = "Sa",
                                    TEXT((EDATE('Projektkostenkalkulation EP'!$B$8,10)+CX$9),"TTT") = "So",
                                    IF(ISNA(VLOOKUP(EDATE('Projektkostenkalkulation EP'!$B$8,10)+CX$9,Datenquellen!$F$7:$H$45,3,FALSE))," ",VLOOKUP(EDATE('Projektkostenkalkulation EP'!$B$8,10)+CX$9,Datenquellen!$F$7:$H$45,3,FALSE))="X"
                                    ),
                          "X",
                          ""
                          ),
               "X"
            )</f>
        <v/>
      </c>
      <c r="CZ117" s="237" t="str">
        <f xml:space="preserve"> IF(TEXT((EDATE('Projektkostenkalkulation EP'!$B$8,10)+CY$9),"MM")=TEXT((EDATE('Projektkostenkalkulation EP'!$B$8,10)+(CY$9-1)),"MM"),
             IF(
                        OR(
                                    TEXT((EDATE('Projektkostenkalkulation EP'!$B$8,10)+CY$9),"TTT") = "Sa",
                                    TEXT((EDATE('Projektkostenkalkulation EP'!$B$8,10)+CY$9),"TTT") = "So",
                                    IF(ISNA(VLOOKUP(EDATE('Projektkostenkalkulation EP'!$B$8,10)+CY$9,Datenquellen!$F$7:$H$45,3,FALSE))," ",VLOOKUP(EDATE('Projektkostenkalkulation EP'!$B$8,10)+CY$9,Datenquellen!$F$7:$H$45,3,FALSE))="X"
                                    ),
                          "X",
                          ""
                          ),
               "X"
            )</f>
        <v>X</v>
      </c>
      <c r="DA117" s="238" t="str">
        <f xml:space="preserve"> IF(TEXT((EDATE('Projektkostenkalkulation EP'!$B$8,10)+CZ$9),"MM")=TEXT((EDATE('Projektkostenkalkulation EP'!$B$8,10)+(CZ$9-1)),"MM"),
             IF(
                        OR(
                                    TEXT((EDATE('Projektkostenkalkulation EP'!$B$8,10)+CZ$9),"TTT") = "Sa",
                                    TEXT((EDATE('Projektkostenkalkulation EP'!$B$8,10)+CZ$9),"TTT") = "So",
                                    IF(ISNA(VLOOKUP(EDATE('Projektkostenkalkulation EP'!$B$8,10)+CZ$9,Datenquellen!$F$7:$H$45,3,FALSE))," ",VLOOKUP(EDATE('Projektkostenkalkulation EP'!$B$8,10)+CZ$9,Datenquellen!$F$7:$H$45,3,FALSE))="X"
                                    ),
                          "X",
                          ""
                          ),
               "X"
            )</f>
        <v>X</v>
      </c>
      <c r="DB117" s="239"/>
      <c r="DC117" s="240"/>
      <c r="DD117" s="241" t="s">
        <v>67</v>
      </c>
      <c r="DE117" s="474"/>
      <c r="DF117" s="236"/>
      <c r="DG117" s="237" t="str">
        <f>IF(
            OR(
                     TEXT(EDATE('Projektkostenkalkulation EP'!$B$8,10),"TTT") = "Sa",
                     TEXT(EDATE('Projektkostenkalkulation EP'!$B$8,10),"TTT") = "So",
                     IF(ISNA(VLOOKUP(EDATE('Projektkostenkalkulation EP'!$B$8,10),Datenquellen!$F$7:$H$45,3,FALSE))," ",VLOOKUP(EDATE('Projektkostenkalkulation EP'!$B$8,10),Datenquellen!$F$7:$H$45,3,FALSE))="X"
                            ),
                    "X",
                    ""
            )</f>
        <v>X</v>
      </c>
      <c r="DH117" s="237" t="str">
        <f xml:space="preserve"> IF(TEXT((EDATE('Projektkostenkalkulation EP'!$B$8,10)+DG$9),"MM")=TEXT((EDATE('Projektkostenkalkulation EP'!$B$8,10)+(DG$9-1)),"MM"),
             IF(
                        OR(
                                    TEXT((EDATE('Projektkostenkalkulation EP'!$B$8,10)+DG$9),"TTT") = "Sa",
                                    TEXT((EDATE('Projektkostenkalkulation EP'!$B$8,10)+DG$9),"TTT") = "So",
                                    IF(ISNA(VLOOKUP(EDATE('Projektkostenkalkulation EP'!$B$8,10)+DG$9,Datenquellen!$F$7:$H$45,3,FALSE))," ",VLOOKUP(EDATE('Projektkostenkalkulation EP'!$B$8,10)+DG$9,Datenquellen!$F$7:$H$45,3,FALSE))="X"
                                    ),
                          "X",
                          ""
                          ),
               "X"
            )</f>
        <v>X</v>
      </c>
      <c r="DI117" s="237" t="str">
        <f xml:space="preserve"> IF(TEXT((EDATE('Projektkostenkalkulation EP'!$B$8,10)+DH$9),"MM")=TEXT((EDATE('Projektkostenkalkulation EP'!$B$8,10)+(DH$9-1)),"MM"),
             IF(
                        OR(
                                    TEXT((EDATE('Projektkostenkalkulation EP'!$B$8,10)+DH$9),"TTT") = "Sa",
                                    TEXT((EDATE('Projektkostenkalkulation EP'!$B$8,10)+DH$9),"TTT") = "So",
                                    IF(ISNA(VLOOKUP(EDATE('Projektkostenkalkulation EP'!$B$8,10)+DH$9,Datenquellen!$F$7:$H$45,3,FALSE))," ",VLOOKUP(EDATE('Projektkostenkalkulation EP'!$B$8,10)+DH$9,Datenquellen!$F$7:$H$45,3,FALSE))="X"
                                    ),
                          "X",
                          ""
                          ),
               "X"
            )</f>
        <v>X</v>
      </c>
      <c r="DJ117" s="237" t="str">
        <f xml:space="preserve"> IF(TEXT((EDATE('Projektkostenkalkulation EP'!$B$8,10)+DI$9),"MM")=TEXT((EDATE('Projektkostenkalkulation EP'!$B$8,10)+(DI$9-1)),"MM"),
             IF(
                        OR(
                                    TEXT((EDATE('Projektkostenkalkulation EP'!$B$8,10)+DI$9),"TTT") = "Sa",
                                    TEXT((EDATE('Projektkostenkalkulation EP'!$B$8,10)+DI$9),"TTT") = "So",
                                    IF(ISNA(VLOOKUP(EDATE('Projektkostenkalkulation EP'!$B$8,10)+DI$9,Datenquellen!$F$7:$H$45,3,FALSE))," ",VLOOKUP(EDATE('Projektkostenkalkulation EP'!$B$8,10)+DI$9,Datenquellen!$F$7:$H$45,3,FALSE))="X"
                                    ),
                          "X",
                          ""
                          ),
               "X"
            )</f>
        <v/>
      </c>
      <c r="DK117" s="237" t="str">
        <f xml:space="preserve"> IF(TEXT((EDATE('Projektkostenkalkulation EP'!$B$8,10)+DJ$9),"MM")=TEXT((EDATE('Projektkostenkalkulation EP'!$B$8,10)+(DJ$9-1)),"MM"),
             IF(
                        OR(
                                    TEXT((EDATE('Projektkostenkalkulation EP'!$B$8,10)+DJ$9),"TTT") = "Sa",
                                    TEXT((EDATE('Projektkostenkalkulation EP'!$B$8,10)+DJ$9),"TTT") = "So",
                                    IF(ISNA(VLOOKUP(EDATE('Projektkostenkalkulation EP'!$B$8,10)+DJ$9,Datenquellen!$F$7:$H$45,3,FALSE))," ",VLOOKUP(EDATE('Projektkostenkalkulation EP'!$B$8,10)+DJ$9,Datenquellen!$F$7:$H$45,3,FALSE))="X"
                                    ),
                          "X",
                          ""
                          ),
               "X"
            )</f>
        <v/>
      </c>
      <c r="DL117" s="237" t="str">
        <f xml:space="preserve"> IF(TEXT((EDATE('Projektkostenkalkulation EP'!$B$8,10)+DK$9),"MM")=TEXT((EDATE('Projektkostenkalkulation EP'!$B$8,10)+(DK$9-1)),"MM"),
             IF(
                        OR(
                                    TEXT((EDATE('Projektkostenkalkulation EP'!$B$8,10)+DK$9),"TTT") = "Sa",
                                    TEXT((EDATE('Projektkostenkalkulation EP'!$B$8,10)+DK$9),"TTT") = "So",
                                    IF(ISNA(VLOOKUP(EDATE('Projektkostenkalkulation EP'!$B$8,10)+DK$9,Datenquellen!$F$7:$H$45,3,FALSE))," ",VLOOKUP(EDATE('Projektkostenkalkulation EP'!$B$8,10)+DK$9,Datenquellen!$F$7:$H$45,3,FALSE))="X"
                                    ),
                          "X",
                          ""
                          ),
               "X"
            )</f>
        <v/>
      </c>
      <c r="DM117" s="237" t="str">
        <f xml:space="preserve"> IF(TEXT((EDATE('Projektkostenkalkulation EP'!$B$8,10)+DL$9),"MM")=TEXT((EDATE('Projektkostenkalkulation EP'!$B$8,10)+(DL$9-1)),"MM"),
             IF(
                        OR(
                                    TEXT((EDATE('Projektkostenkalkulation EP'!$B$8,10)+DL$9),"TTT") = "Sa",
                                    TEXT((EDATE('Projektkostenkalkulation EP'!$B$8,10)+DL$9),"TTT") = "So",
                                    IF(ISNA(VLOOKUP(EDATE('Projektkostenkalkulation EP'!$B$8,10)+DL$9,Datenquellen!$F$7:$H$45,3,FALSE))," ",VLOOKUP(EDATE('Projektkostenkalkulation EP'!$B$8,10)+DL$9,Datenquellen!$F$7:$H$45,3,FALSE))="X"
                                    ),
                          "X",
                          ""
                          ),
               "X"
            )</f>
        <v/>
      </c>
      <c r="DN117" s="237" t="str">
        <f xml:space="preserve"> IF(TEXT((EDATE('Projektkostenkalkulation EP'!$B$8,10)+DM$9),"MM")=TEXT((EDATE('Projektkostenkalkulation EP'!$B$8,10)+(DM$9-1)),"MM"),
             IF(
                        OR(
                                    TEXT((EDATE('Projektkostenkalkulation EP'!$B$8,10)+DM$9),"TTT") = "Sa",
                                    TEXT((EDATE('Projektkostenkalkulation EP'!$B$8,10)+DM$9),"TTT") = "So",
                                    IF(ISNA(VLOOKUP(EDATE('Projektkostenkalkulation EP'!$B$8,10)+DM$9,Datenquellen!$F$7:$H$45,3,FALSE))," ",VLOOKUP(EDATE('Projektkostenkalkulation EP'!$B$8,10)+DM$9,Datenquellen!$F$7:$H$45,3,FALSE))="X"
                                    ),
                          "X",
                          ""
                          ),
               "X"
            )</f>
        <v/>
      </c>
      <c r="DO117" s="237" t="str">
        <f xml:space="preserve"> IF(TEXT((EDATE('Projektkostenkalkulation EP'!$B$8,10)+DN$9),"MM")=TEXT((EDATE('Projektkostenkalkulation EP'!$B$8,10)+(DN$9-1)),"MM"),
             IF(
                        OR(
                                    TEXT((EDATE('Projektkostenkalkulation EP'!$B$8,10)+DN$9),"TTT") = "Sa",
                                    TEXT((EDATE('Projektkostenkalkulation EP'!$B$8,10)+DN$9),"TTT") = "So",
                                    IF(ISNA(VLOOKUP(EDATE('Projektkostenkalkulation EP'!$B$8,10)+DN$9,Datenquellen!$F$7:$H$45,3,FALSE))," ",VLOOKUP(EDATE('Projektkostenkalkulation EP'!$B$8,10)+DN$9,Datenquellen!$F$7:$H$45,3,FALSE))="X"
                                    ),
                          "X",
                          ""
                          ),
               "X"
            )</f>
        <v>X</v>
      </c>
      <c r="DP117" s="237" t="str">
        <f xml:space="preserve"> IF(TEXT((EDATE('Projektkostenkalkulation EP'!$B$8,10)+DO$9),"MM")=TEXT((EDATE('Projektkostenkalkulation EP'!$B$8,10)+(DO$9-1)),"MM"),
             IF(
                        OR(
                                    TEXT((EDATE('Projektkostenkalkulation EP'!$B$8,10)+DO$9),"TTT") = "Sa",
                                    TEXT((EDATE('Projektkostenkalkulation EP'!$B$8,10)+DO$9),"TTT") = "So",
                                    IF(ISNA(VLOOKUP(EDATE('Projektkostenkalkulation EP'!$B$8,10)+DO$9,Datenquellen!$F$7:$H$45,3,FALSE))," ",VLOOKUP(EDATE('Projektkostenkalkulation EP'!$B$8,10)+DO$9,Datenquellen!$F$7:$H$45,3,FALSE))="X"
                                    ),
                          "X",
                          ""
                          ),
               "X"
            )</f>
        <v>X</v>
      </c>
      <c r="DQ117" s="237" t="str">
        <f xml:space="preserve"> IF(TEXT((EDATE('Projektkostenkalkulation EP'!$B$8,10)+DP$9),"MM")=TEXT((EDATE('Projektkostenkalkulation EP'!$B$8,10)+(DP$9-1)),"MM"),
             IF(
                        OR(
                                    TEXT((EDATE('Projektkostenkalkulation EP'!$B$8,10)+DP$9),"TTT") = "Sa",
                                    TEXT((EDATE('Projektkostenkalkulation EP'!$B$8,10)+DP$9),"TTT") = "So",
                                    IF(ISNA(VLOOKUP(EDATE('Projektkostenkalkulation EP'!$B$8,10)+DP$9,Datenquellen!$F$7:$H$45,3,FALSE))," ",VLOOKUP(EDATE('Projektkostenkalkulation EP'!$B$8,10)+DP$9,Datenquellen!$F$7:$H$45,3,FALSE))="X"
                                    ),
                          "X",
                          ""
                          ),
               "X"
            )</f>
        <v/>
      </c>
      <c r="DR117" s="237" t="str">
        <f xml:space="preserve"> IF(TEXT((EDATE('Projektkostenkalkulation EP'!$B$8,10)+DQ$9),"MM")=TEXT((EDATE('Projektkostenkalkulation EP'!$B$8,10)+(DQ$9-1)),"MM"),
             IF(
                        OR(
                                    TEXT((EDATE('Projektkostenkalkulation EP'!$B$8,10)+DQ$9),"TTT") = "Sa",
                                    TEXT((EDATE('Projektkostenkalkulation EP'!$B$8,10)+DQ$9),"TTT") = "So",
                                    IF(ISNA(VLOOKUP(EDATE('Projektkostenkalkulation EP'!$B$8,10)+DQ$9,Datenquellen!$F$7:$H$45,3,FALSE))," ",VLOOKUP(EDATE('Projektkostenkalkulation EP'!$B$8,10)+DQ$9,Datenquellen!$F$7:$H$45,3,FALSE))="X"
                                    ),
                          "X",
                          ""
                          ),
               "X"
            )</f>
        <v/>
      </c>
      <c r="DS117" s="237" t="str">
        <f xml:space="preserve"> IF(TEXT((EDATE('Projektkostenkalkulation EP'!$B$8,10)+DR$9),"MM")=TEXT((EDATE('Projektkostenkalkulation EP'!$B$8,10)+(DR$9-1)),"MM"),
             IF(
                        OR(
                                    TEXT((EDATE('Projektkostenkalkulation EP'!$B$8,10)+DR$9),"TTT") = "Sa",
                                    TEXT((EDATE('Projektkostenkalkulation EP'!$B$8,10)+DR$9),"TTT") = "So",
                                    IF(ISNA(VLOOKUP(EDATE('Projektkostenkalkulation EP'!$B$8,10)+DR$9,Datenquellen!$F$7:$H$45,3,FALSE))," ",VLOOKUP(EDATE('Projektkostenkalkulation EP'!$B$8,10)+DR$9,Datenquellen!$F$7:$H$45,3,FALSE))="X"
                                    ),
                          "X",
                          ""
                          ),
               "X"
            )</f>
        <v/>
      </c>
      <c r="DT117" s="237" t="str">
        <f xml:space="preserve"> IF(TEXT((EDATE('Projektkostenkalkulation EP'!$B$8,10)+DS$9),"MM")=TEXT((EDATE('Projektkostenkalkulation EP'!$B$8,10)+(DS$9-1)),"MM"),
             IF(
                        OR(
                                    TEXT((EDATE('Projektkostenkalkulation EP'!$B$8,10)+DS$9),"TTT") = "Sa",
                                    TEXT((EDATE('Projektkostenkalkulation EP'!$B$8,10)+DS$9),"TTT") = "So",
                                    IF(ISNA(VLOOKUP(EDATE('Projektkostenkalkulation EP'!$B$8,10)+DS$9,Datenquellen!$F$7:$H$45,3,FALSE))," ",VLOOKUP(EDATE('Projektkostenkalkulation EP'!$B$8,10)+DS$9,Datenquellen!$F$7:$H$45,3,FALSE))="X"
                                    ),
                          "X",
                          ""
                          ),
               "X"
            )</f>
        <v/>
      </c>
      <c r="DU117" s="237" t="str">
        <f xml:space="preserve"> IF(TEXT((EDATE('Projektkostenkalkulation EP'!$B$8,10)+DT$9),"MM")=TEXT((EDATE('Projektkostenkalkulation EP'!$B$8,10)+(DT$9-1)),"MM"),
             IF(
                        OR(
                                    TEXT((EDATE('Projektkostenkalkulation EP'!$B$8,10)+DT$9),"TTT") = "Sa",
                                    TEXT((EDATE('Projektkostenkalkulation EP'!$B$8,10)+DT$9),"TTT") = "So",
                                    IF(ISNA(VLOOKUP(EDATE('Projektkostenkalkulation EP'!$B$8,10)+DT$9,Datenquellen!$F$7:$H$45,3,FALSE))," ",VLOOKUP(EDATE('Projektkostenkalkulation EP'!$B$8,10)+DT$9,Datenquellen!$F$7:$H$45,3,FALSE))="X"
                                    ),
                          "X",
                          ""
                          ),
               "X"
            )</f>
        <v/>
      </c>
      <c r="DV117" s="237" t="str">
        <f xml:space="preserve"> IF(TEXT((EDATE('Projektkostenkalkulation EP'!$B$8,10)+DU$9),"MM")=TEXT((EDATE('Projektkostenkalkulation EP'!$B$8,10)+(DU$9-1)),"MM"),
             IF(
                        OR(
                                    TEXT((EDATE('Projektkostenkalkulation EP'!$B$8,10)+DU$9),"TTT") = "Sa",
                                    TEXT((EDATE('Projektkostenkalkulation EP'!$B$8,10)+DU$9),"TTT") = "So",
                                    IF(ISNA(VLOOKUP(EDATE('Projektkostenkalkulation EP'!$B$8,10)+DU$9,Datenquellen!$F$7:$H$45,3,FALSE))," ",VLOOKUP(EDATE('Projektkostenkalkulation EP'!$B$8,10)+DU$9,Datenquellen!$F$7:$H$45,3,FALSE))="X"
                                    ),
                          "X",
                          ""
                          ),
               "X"
            )</f>
        <v>X</v>
      </c>
      <c r="DW117" s="237" t="str">
        <f xml:space="preserve"> IF(TEXT((EDATE('Projektkostenkalkulation EP'!$B$8,10)+DV$9),"MM")=TEXT((EDATE('Projektkostenkalkulation EP'!$B$8,10)+(DV$9-1)),"MM"),
             IF(
                        OR(
                                    TEXT((EDATE('Projektkostenkalkulation EP'!$B$8,10)+DV$9),"TTT") = "Sa",
                                    TEXT((EDATE('Projektkostenkalkulation EP'!$B$8,10)+DV$9),"TTT") = "So",
                                    IF(ISNA(VLOOKUP(EDATE('Projektkostenkalkulation EP'!$B$8,10)+DV$9,Datenquellen!$F$7:$H$45,3,FALSE))," ",VLOOKUP(EDATE('Projektkostenkalkulation EP'!$B$8,10)+DV$9,Datenquellen!$F$7:$H$45,3,FALSE))="X"
                                    ),
                          "X",
                          ""
                          ),
               "X"
            )</f>
        <v>X</v>
      </c>
      <c r="DX117" s="237" t="str">
        <f xml:space="preserve"> IF(TEXT((EDATE('Projektkostenkalkulation EP'!$B$8,10)+DW$9),"MM")=TEXT((EDATE('Projektkostenkalkulation EP'!$B$8,10)+(DW$9-1)),"MM"),
             IF(
                        OR(
                                    TEXT((EDATE('Projektkostenkalkulation EP'!$B$8,10)+DW$9),"TTT") = "Sa",
                                    TEXT((EDATE('Projektkostenkalkulation EP'!$B$8,10)+DW$9),"TTT") = "So",
                                    IF(ISNA(VLOOKUP(EDATE('Projektkostenkalkulation EP'!$B$8,10)+DW$9,Datenquellen!$F$7:$H$45,3,FALSE))," ",VLOOKUP(EDATE('Projektkostenkalkulation EP'!$B$8,10)+DW$9,Datenquellen!$F$7:$H$45,3,FALSE))="X"
                                    ),
                          "X",
                          ""
                          ),
               "X"
            )</f>
        <v/>
      </c>
      <c r="DY117" s="237" t="str">
        <f xml:space="preserve"> IF(TEXT((EDATE('Projektkostenkalkulation EP'!$B$8,10)+DX$9),"MM")=TEXT((EDATE('Projektkostenkalkulation EP'!$B$8,10)+(DX$9-1)),"MM"),
             IF(
                        OR(
                                    TEXT((EDATE('Projektkostenkalkulation EP'!$B$8,10)+DX$9),"TTT") = "Sa",
                                    TEXT((EDATE('Projektkostenkalkulation EP'!$B$8,10)+DX$9),"TTT") = "So",
                                    IF(ISNA(VLOOKUP(EDATE('Projektkostenkalkulation EP'!$B$8,10)+DX$9,Datenquellen!$F$7:$H$45,3,FALSE))," ",VLOOKUP(EDATE('Projektkostenkalkulation EP'!$B$8,10)+DX$9,Datenquellen!$F$7:$H$45,3,FALSE))="X"
                                    ),
                          "X",
                          ""
                          ),
               "X"
            )</f>
        <v/>
      </c>
      <c r="DZ117" s="237" t="str">
        <f xml:space="preserve"> IF(TEXT((EDATE('Projektkostenkalkulation EP'!$B$8,10)+DY$9),"MM")=TEXT((EDATE('Projektkostenkalkulation EP'!$B$8,10)+(DY$9-1)),"MM"),
             IF(
                        OR(
                                    TEXT((EDATE('Projektkostenkalkulation EP'!$B$8,10)+DY$9),"TTT") = "Sa",
                                    TEXT((EDATE('Projektkostenkalkulation EP'!$B$8,10)+DY$9),"TTT") = "So",
                                    IF(ISNA(VLOOKUP(EDATE('Projektkostenkalkulation EP'!$B$8,10)+DY$9,Datenquellen!$F$7:$H$45,3,FALSE))," ",VLOOKUP(EDATE('Projektkostenkalkulation EP'!$B$8,10)+DY$9,Datenquellen!$F$7:$H$45,3,FALSE))="X"
                                    ),
                          "X",
                          ""
                          ),
               "X"
            )</f>
        <v/>
      </c>
      <c r="EA117" s="237" t="str">
        <f xml:space="preserve"> IF(TEXT((EDATE('Projektkostenkalkulation EP'!$B$8,10)+DZ$9),"MM")=TEXT((EDATE('Projektkostenkalkulation EP'!$B$8,10)+(DZ$9-1)),"MM"),
             IF(
                        OR(
                                    TEXT((EDATE('Projektkostenkalkulation EP'!$B$8,10)+DZ$9),"TTT") = "Sa",
                                    TEXT((EDATE('Projektkostenkalkulation EP'!$B$8,10)+DZ$9),"TTT") = "So",
                                    IF(ISNA(VLOOKUP(EDATE('Projektkostenkalkulation EP'!$B$8,10)+DZ$9,Datenquellen!$F$7:$H$45,3,FALSE))," ",VLOOKUP(EDATE('Projektkostenkalkulation EP'!$B$8,10)+DZ$9,Datenquellen!$F$7:$H$45,3,FALSE))="X"
                                    ),
                          "X",
                          ""
                          ),
               "X"
            )</f>
        <v/>
      </c>
      <c r="EB117" s="237" t="str">
        <f xml:space="preserve"> IF(TEXT((EDATE('Projektkostenkalkulation EP'!$B$8,10)+EA$9),"MM")=TEXT((EDATE('Projektkostenkalkulation EP'!$B$8,10)+(EA$9-1)),"MM"),
             IF(
                        OR(
                                    TEXT((EDATE('Projektkostenkalkulation EP'!$B$8,10)+EA$9),"TTT") = "Sa",
                                    TEXT((EDATE('Projektkostenkalkulation EP'!$B$8,10)+EA$9),"TTT") = "So",
                                    IF(ISNA(VLOOKUP(EDATE('Projektkostenkalkulation EP'!$B$8,10)+EA$9,Datenquellen!$F$7:$H$45,3,FALSE))," ",VLOOKUP(EDATE('Projektkostenkalkulation EP'!$B$8,10)+EA$9,Datenquellen!$F$7:$H$45,3,FALSE))="X"
                                    ),
                          "X",
                          ""
                          ),
               "X"
            )</f>
        <v/>
      </c>
      <c r="EC117" s="237" t="str">
        <f xml:space="preserve"> IF(TEXT((EDATE('Projektkostenkalkulation EP'!$B$8,10)+EB$9),"MM")=TEXT((EDATE('Projektkostenkalkulation EP'!$B$8,10)+(EB$9-1)),"MM"),
             IF(
                        OR(
                                    TEXT((EDATE('Projektkostenkalkulation EP'!$B$8,10)+EB$9),"TTT") = "Sa",
                                    TEXT((EDATE('Projektkostenkalkulation EP'!$B$8,10)+EB$9),"TTT") = "So",
                                    IF(ISNA(VLOOKUP(EDATE('Projektkostenkalkulation EP'!$B$8,10)+EB$9,Datenquellen!$F$7:$H$45,3,FALSE))," ",VLOOKUP(EDATE('Projektkostenkalkulation EP'!$B$8,10)+EB$9,Datenquellen!$F$7:$H$45,3,FALSE))="X"
                                    ),
                          "X",
                          ""
                          ),
               "X"
            )</f>
        <v>X</v>
      </c>
      <c r="ED117" s="237" t="str">
        <f xml:space="preserve"> IF(TEXT((EDATE('Projektkostenkalkulation EP'!$B$8,10)+EC$9),"MM")=TEXT((EDATE('Projektkostenkalkulation EP'!$B$8,10)+(EC$9-1)),"MM"),
             IF(
                        OR(
                                    TEXT((EDATE('Projektkostenkalkulation EP'!$B$8,10)+EC$9),"TTT") = "Sa",
                                    TEXT((EDATE('Projektkostenkalkulation EP'!$B$8,10)+EC$9),"TTT") = "So",
                                    IF(ISNA(VLOOKUP(EDATE('Projektkostenkalkulation EP'!$B$8,10)+EC$9,Datenquellen!$F$7:$H$45,3,FALSE))," ",VLOOKUP(EDATE('Projektkostenkalkulation EP'!$B$8,10)+EC$9,Datenquellen!$F$7:$H$45,3,FALSE))="X"
                                    ),
                          "X",
                          ""
                          ),
               "X"
            )</f>
        <v>X</v>
      </c>
      <c r="EE117" s="237" t="str">
        <f xml:space="preserve"> IF(TEXT((EDATE('Projektkostenkalkulation EP'!$B$8,10)+ED$9),"MM")=TEXT((EDATE('Projektkostenkalkulation EP'!$B$8,10)+(ED$9-1)),"MM"),
             IF(
                        OR(
                                    TEXT((EDATE('Projektkostenkalkulation EP'!$B$8,10)+ED$9),"TTT") = "Sa",
                                    TEXT((EDATE('Projektkostenkalkulation EP'!$B$8,10)+ED$9),"TTT") = "So",
                                    IF(ISNA(VLOOKUP(EDATE('Projektkostenkalkulation EP'!$B$8,10)+ED$9,Datenquellen!$F$7:$H$45,3,FALSE))," ",VLOOKUP(EDATE('Projektkostenkalkulation EP'!$B$8,10)+ED$9,Datenquellen!$F$7:$H$45,3,FALSE))="X"
                                    ),
                          "X",
                          ""
                          ),
               "X"
            )</f>
        <v/>
      </c>
      <c r="EF117" s="237" t="str">
        <f xml:space="preserve"> IF(TEXT((EDATE('Projektkostenkalkulation EP'!$B$8,10)+EE$9),"MM")=TEXT((EDATE('Projektkostenkalkulation EP'!$B$8,10)+(EE$9-1)),"MM"),
             IF(
                        OR(
                                    TEXT((EDATE('Projektkostenkalkulation EP'!$B$8,10)+EE$9),"TTT") = "Sa",
                                    TEXT((EDATE('Projektkostenkalkulation EP'!$B$8,10)+EE$9),"TTT") = "So",
                                    IF(ISNA(VLOOKUP(EDATE('Projektkostenkalkulation EP'!$B$8,10)+EE$9,Datenquellen!$F$7:$H$45,3,FALSE))," ",VLOOKUP(EDATE('Projektkostenkalkulation EP'!$B$8,10)+EE$9,Datenquellen!$F$7:$H$45,3,FALSE))="X"
                                    ),
                          "X",
                          ""
                          ),
               "X"
            )</f>
        <v/>
      </c>
      <c r="EG117" s="237" t="str">
        <f xml:space="preserve"> IF(TEXT((EDATE('Projektkostenkalkulation EP'!$B$8,10)+EF$9),"MM")=TEXT((EDATE('Projektkostenkalkulation EP'!$B$8,10)+(EF$9-1)),"MM"),
             IF(
                        OR(
                                    TEXT((EDATE('Projektkostenkalkulation EP'!$B$8,10)+EF$9),"TTT") = "Sa",
                                    TEXT((EDATE('Projektkostenkalkulation EP'!$B$8,10)+EF$9),"TTT") = "So",
                                    IF(ISNA(VLOOKUP(EDATE('Projektkostenkalkulation EP'!$B$8,10)+EF$9,Datenquellen!$F$7:$H$45,3,FALSE))," ",VLOOKUP(EDATE('Projektkostenkalkulation EP'!$B$8,10)+EF$9,Datenquellen!$F$7:$H$45,3,FALSE))="X"
                                    ),
                          "X",
                          ""
                          ),
               "X"
            )</f>
        <v/>
      </c>
      <c r="EH117" s="237" t="str">
        <f xml:space="preserve"> IF(TEXT((EDATE('Projektkostenkalkulation EP'!$B$8,10)+EG$9),"MM")=TEXT((EDATE('Projektkostenkalkulation EP'!$B$8,10)+(EG$9-1)),"MM"),
             IF(
                        OR(
                                    TEXT((EDATE('Projektkostenkalkulation EP'!$B$8,10)+EG$9),"TTT") = "Sa",
                                    TEXT((EDATE('Projektkostenkalkulation EP'!$B$8,10)+EG$9),"TTT") = "So",
                                    IF(ISNA(VLOOKUP(EDATE('Projektkostenkalkulation EP'!$B$8,10)+EG$9,Datenquellen!$F$7:$H$45,3,FALSE))," ",VLOOKUP(EDATE('Projektkostenkalkulation EP'!$B$8,10)+EG$9,Datenquellen!$F$7:$H$45,3,FALSE))="X"
                                    ),
                          "X",
                          ""
                          ),
               "X"
            )</f>
        <v/>
      </c>
      <c r="EI117" s="237" t="str">
        <f xml:space="preserve"> IF(TEXT((EDATE('Projektkostenkalkulation EP'!$B$8,10)+EH$9),"MM")=TEXT((EDATE('Projektkostenkalkulation EP'!$B$8,10)+(EH$9-1)),"MM"),
             IF(
                        OR(
                                    TEXT((EDATE('Projektkostenkalkulation EP'!$B$8,10)+EH$9),"TTT") = "Sa",
                                    TEXT((EDATE('Projektkostenkalkulation EP'!$B$8,10)+EH$9),"TTT") = "So",
                                    IF(ISNA(VLOOKUP(EDATE('Projektkostenkalkulation EP'!$B$8,10)+EH$9,Datenquellen!$F$7:$H$45,3,FALSE))," ",VLOOKUP(EDATE('Projektkostenkalkulation EP'!$B$8,10)+EH$9,Datenquellen!$F$7:$H$45,3,FALSE))="X"
                                    ),
                          "X",
                          ""
                          ),
               "X"
            )</f>
        <v/>
      </c>
      <c r="EJ117" s="237" t="str">
        <f xml:space="preserve"> IF(TEXT((EDATE('Projektkostenkalkulation EP'!$B$8,10)+EI$9),"MM")=TEXT((EDATE('Projektkostenkalkulation EP'!$B$8,10)+(EI$9-1)),"MM"),
             IF(
                        OR(
                                    TEXT((EDATE('Projektkostenkalkulation EP'!$B$8,10)+EI$9),"TTT") = "Sa",
                                    TEXT((EDATE('Projektkostenkalkulation EP'!$B$8,10)+EI$9),"TTT") = "So",
                                    IF(ISNA(VLOOKUP(EDATE('Projektkostenkalkulation EP'!$B$8,10)+EI$9,Datenquellen!$F$7:$H$45,3,FALSE))," ",VLOOKUP(EDATE('Projektkostenkalkulation EP'!$B$8,10)+EI$9,Datenquellen!$F$7:$H$45,3,FALSE))="X"
                                    ),
                          "X",
                          ""
                          ),
               "X"
            )</f>
        <v>X</v>
      </c>
      <c r="EK117" s="238" t="str">
        <f xml:space="preserve"> IF(TEXT((EDATE('Projektkostenkalkulation EP'!$B$8,10)+EJ$9),"MM")=TEXT((EDATE('Projektkostenkalkulation EP'!$B$8,10)+(EJ$9-1)),"MM"),
             IF(
                        OR(
                                    TEXT((EDATE('Projektkostenkalkulation EP'!$B$8,10)+EJ$9),"TTT") = "Sa",
                                    TEXT((EDATE('Projektkostenkalkulation EP'!$B$8,10)+EJ$9),"TTT") = "So",
                                    IF(ISNA(VLOOKUP(EDATE('Projektkostenkalkulation EP'!$B$8,10)+EJ$9,Datenquellen!$F$7:$H$45,3,FALSE))," ",VLOOKUP(EDATE('Projektkostenkalkulation EP'!$B$8,10)+EJ$9,Datenquellen!$F$7:$H$45,3,FALSE))="X"
                                    ),
                          "X",
                          ""
                          ),
               "X"
            )</f>
        <v>X</v>
      </c>
      <c r="EL117" s="239"/>
      <c r="EM117" s="240"/>
      <c r="EN117" s="242" t="s">
        <v>67</v>
      </c>
      <c r="EO117" s="474"/>
      <c r="EP117" s="236"/>
      <c r="EQ117" s="237" t="str">
        <f>IF(
            OR(
                     TEXT(EDATE('Projektkostenkalkulation EP'!$B$8,10),"TTT") = "Sa",
                     TEXT(EDATE('Projektkostenkalkulation EP'!$B$8,10),"TTT") = "So",
                     IF(ISNA(VLOOKUP(EDATE('Projektkostenkalkulation EP'!$B$8,10),Datenquellen!$F$7:$H$45,3,FALSE))," ",VLOOKUP(EDATE('Projektkostenkalkulation EP'!$B$8,10),Datenquellen!$F$7:$H$45,3,FALSE))="X"
                            ),
                    "X",
                    ""
            )</f>
        <v>X</v>
      </c>
      <c r="ER117" s="237" t="str">
        <f xml:space="preserve"> IF(TEXT((EDATE('Projektkostenkalkulation EP'!$B$8,10)+EQ$9),"MM")=TEXT((EDATE('Projektkostenkalkulation EP'!$B$8,10)+(EQ$9-1)),"MM"),
             IF(
                        OR(
                                    TEXT((EDATE('Projektkostenkalkulation EP'!$B$8,10)+EQ$9),"TTT") = "Sa",
                                    TEXT((EDATE('Projektkostenkalkulation EP'!$B$8,10)+EQ$9),"TTT") = "So",
                                    IF(ISNA(VLOOKUP(EDATE('Projektkostenkalkulation EP'!$B$8,10)+EQ$9,Datenquellen!$F$7:$H$45,3,FALSE))," ",VLOOKUP(EDATE('Projektkostenkalkulation EP'!$B$8,10)+EQ$9,Datenquellen!$F$7:$H$45,3,FALSE))="X"
                                    ),
                          "X",
                          ""
                          ),
               "X"
            )</f>
        <v>X</v>
      </c>
      <c r="ES117" s="237" t="str">
        <f xml:space="preserve"> IF(TEXT((EDATE('Projektkostenkalkulation EP'!$B$8,10)+ER$9),"MM")=TEXT((EDATE('Projektkostenkalkulation EP'!$B$8,10)+(ER$9-1)),"MM"),
             IF(
                        OR(
                                    TEXT((EDATE('Projektkostenkalkulation EP'!$B$8,10)+ER$9),"TTT") = "Sa",
                                    TEXT((EDATE('Projektkostenkalkulation EP'!$B$8,10)+ER$9),"TTT") = "So",
                                    IF(ISNA(VLOOKUP(EDATE('Projektkostenkalkulation EP'!$B$8,10)+ER$9,Datenquellen!$F$7:$H$45,3,FALSE))," ",VLOOKUP(EDATE('Projektkostenkalkulation EP'!$B$8,10)+ER$9,Datenquellen!$F$7:$H$45,3,FALSE))="X"
                                    ),
                          "X",
                          ""
                          ),
               "X"
            )</f>
        <v>X</v>
      </c>
      <c r="ET117" s="237" t="str">
        <f xml:space="preserve"> IF(TEXT((EDATE('Projektkostenkalkulation EP'!$B$8,10)+ES$9),"MM")=TEXT((EDATE('Projektkostenkalkulation EP'!$B$8,10)+(ES$9-1)),"MM"),
             IF(
                        OR(
                                    TEXT((EDATE('Projektkostenkalkulation EP'!$B$8,10)+ES$9),"TTT") = "Sa",
                                    TEXT((EDATE('Projektkostenkalkulation EP'!$B$8,10)+ES$9),"TTT") = "So",
                                    IF(ISNA(VLOOKUP(EDATE('Projektkostenkalkulation EP'!$B$8,10)+ES$9,Datenquellen!$F$7:$H$45,3,FALSE))," ",VLOOKUP(EDATE('Projektkostenkalkulation EP'!$B$8,10)+ES$9,Datenquellen!$F$7:$H$45,3,FALSE))="X"
                                    ),
                          "X",
                          ""
                          ),
               "X"
            )</f>
        <v/>
      </c>
      <c r="EU117" s="237" t="str">
        <f xml:space="preserve"> IF(TEXT((EDATE('Projektkostenkalkulation EP'!$B$8,10)+ET$9),"MM")=TEXT((EDATE('Projektkostenkalkulation EP'!$B$8,10)+(ET$9-1)),"MM"),
             IF(
                        OR(
                                    TEXT((EDATE('Projektkostenkalkulation EP'!$B$8,10)+ET$9),"TTT") = "Sa",
                                    TEXT((EDATE('Projektkostenkalkulation EP'!$B$8,10)+ET$9),"TTT") = "So",
                                    IF(ISNA(VLOOKUP(EDATE('Projektkostenkalkulation EP'!$B$8,10)+ET$9,Datenquellen!$F$7:$H$45,3,FALSE))," ",VLOOKUP(EDATE('Projektkostenkalkulation EP'!$B$8,10)+ET$9,Datenquellen!$F$7:$H$45,3,FALSE))="X"
                                    ),
                          "X",
                          ""
                          ),
               "X"
            )</f>
        <v/>
      </c>
      <c r="EV117" s="237" t="str">
        <f xml:space="preserve"> IF(TEXT((EDATE('Projektkostenkalkulation EP'!$B$8,10)+EU$9),"MM")=TEXT((EDATE('Projektkostenkalkulation EP'!$B$8,10)+(EU$9-1)),"MM"),
             IF(
                        OR(
                                    TEXT((EDATE('Projektkostenkalkulation EP'!$B$8,10)+EU$9),"TTT") = "Sa",
                                    TEXT((EDATE('Projektkostenkalkulation EP'!$B$8,10)+EU$9),"TTT") = "So",
                                    IF(ISNA(VLOOKUP(EDATE('Projektkostenkalkulation EP'!$B$8,10)+EU$9,Datenquellen!$F$7:$H$45,3,FALSE))," ",VLOOKUP(EDATE('Projektkostenkalkulation EP'!$B$8,10)+EU$9,Datenquellen!$F$7:$H$45,3,FALSE))="X"
                                    ),
                          "X",
                          ""
                          ),
               "X"
            )</f>
        <v/>
      </c>
      <c r="EW117" s="237" t="str">
        <f xml:space="preserve"> IF(TEXT((EDATE('Projektkostenkalkulation EP'!$B$8,10)+EV$9),"MM")=TEXT((EDATE('Projektkostenkalkulation EP'!$B$8,10)+(EV$9-1)),"MM"),
             IF(
                        OR(
                                    TEXT((EDATE('Projektkostenkalkulation EP'!$B$8,10)+EV$9),"TTT") = "Sa",
                                    TEXT((EDATE('Projektkostenkalkulation EP'!$B$8,10)+EV$9),"TTT") = "So",
                                    IF(ISNA(VLOOKUP(EDATE('Projektkostenkalkulation EP'!$B$8,10)+EV$9,Datenquellen!$F$7:$H$45,3,FALSE))," ",VLOOKUP(EDATE('Projektkostenkalkulation EP'!$B$8,10)+EV$9,Datenquellen!$F$7:$H$45,3,FALSE))="X"
                                    ),
                          "X",
                          ""
                          ),
               "X"
            )</f>
        <v/>
      </c>
      <c r="EX117" s="237" t="str">
        <f xml:space="preserve"> IF(TEXT((EDATE('Projektkostenkalkulation EP'!$B$8,10)+EW$9),"MM")=TEXT((EDATE('Projektkostenkalkulation EP'!$B$8,10)+(EW$9-1)),"MM"),
             IF(
                        OR(
                                    TEXT((EDATE('Projektkostenkalkulation EP'!$B$8,10)+EW$9),"TTT") = "Sa",
                                    TEXT((EDATE('Projektkostenkalkulation EP'!$B$8,10)+EW$9),"TTT") = "So",
                                    IF(ISNA(VLOOKUP(EDATE('Projektkostenkalkulation EP'!$B$8,10)+EW$9,Datenquellen!$F$7:$H$45,3,FALSE))," ",VLOOKUP(EDATE('Projektkostenkalkulation EP'!$B$8,10)+EW$9,Datenquellen!$F$7:$H$45,3,FALSE))="X"
                                    ),
                          "X",
                          ""
                          ),
               "X"
            )</f>
        <v/>
      </c>
      <c r="EY117" s="237" t="str">
        <f xml:space="preserve"> IF(TEXT((EDATE('Projektkostenkalkulation EP'!$B$8,10)+EX$9),"MM")=TEXT((EDATE('Projektkostenkalkulation EP'!$B$8,10)+(EX$9-1)),"MM"),
             IF(
                        OR(
                                    TEXT((EDATE('Projektkostenkalkulation EP'!$B$8,10)+EX$9),"TTT") = "Sa",
                                    TEXT((EDATE('Projektkostenkalkulation EP'!$B$8,10)+EX$9),"TTT") = "So",
                                    IF(ISNA(VLOOKUP(EDATE('Projektkostenkalkulation EP'!$B$8,10)+EX$9,Datenquellen!$F$7:$H$45,3,FALSE))," ",VLOOKUP(EDATE('Projektkostenkalkulation EP'!$B$8,10)+EX$9,Datenquellen!$F$7:$H$45,3,FALSE))="X"
                                    ),
                          "X",
                          ""
                          ),
               "X"
            )</f>
        <v>X</v>
      </c>
      <c r="EZ117" s="237" t="str">
        <f xml:space="preserve"> IF(TEXT((EDATE('Projektkostenkalkulation EP'!$B$8,10)+EY$9),"MM")=TEXT((EDATE('Projektkostenkalkulation EP'!$B$8,10)+(EY$9-1)),"MM"),
             IF(
                        OR(
                                    TEXT((EDATE('Projektkostenkalkulation EP'!$B$8,10)+EY$9),"TTT") = "Sa",
                                    TEXT((EDATE('Projektkostenkalkulation EP'!$B$8,10)+EY$9),"TTT") = "So",
                                    IF(ISNA(VLOOKUP(EDATE('Projektkostenkalkulation EP'!$B$8,10)+EY$9,Datenquellen!$F$7:$H$45,3,FALSE))," ",VLOOKUP(EDATE('Projektkostenkalkulation EP'!$B$8,10)+EY$9,Datenquellen!$F$7:$H$45,3,FALSE))="X"
                                    ),
                          "X",
                          ""
                          ),
               "X"
            )</f>
        <v>X</v>
      </c>
      <c r="FA117" s="237" t="str">
        <f xml:space="preserve"> IF(TEXT((EDATE('Projektkostenkalkulation EP'!$B$8,10)+EZ$9),"MM")=TEXT((EDATE('Projektkostenkalkulation EP'!$B$8,10)+(EZ$9-1)),"MM"),
             IF(
                        OR(
                                    TEXT((EDATE('Projektkostenkalkulation EP'!$B$8,10)+EZ$9),"TTT") = "Sa",
                                    TEXT((EDATE('Projektkostenkalkulation EP'!$B$8,10)+EZ$9),"TTT") = "So",
                                    IF(ISNA(VLOOKUP(EDATE('Projektkostenkalkulation EP'!$B$8,10)+EZ$9,Datenquellen!$F$7:$H$45,3,FALSE))," ",VLOOKUP(EDATE('Projektkostenkalkulation EP'!$B$8,10)+EZ$9,Datenquellen!$F$7:$H$45,3,FALSE))="X"
                                    ),
                          "X",
                          ""
                          ),
               "X"
            )</f>
        <v/>
      </c>
      <c r="FB117" s="237" t="str">
        <f xml:space="preserve"> IF(TEXT((EDATE('Projektkostenkalkulation EP'!$B$8,10)+FA$9),"MM")=TEXT((EDATE('Projektkostenkalkulation EP'!$B$8,10)+(FA$9-1)),"MM"),
             IF(
                        OR(
                                    TEXT((EDATE('Projektkostenkalkulation EP'!$B$8,10)+FA$9),"TTT") = "Sa",
                                    TEXT((EDATE('Projektkostenkalkulation EP'!$B$8,10)+FA$9),"TTT") = "So",
                                    IF(ISNA(VLOOKUP(EDATE('Projektkostenkalkulation EP'!$B$8,10)+FA$9,Datenquellen!$F$7:$H$45,3,FALSE))," ",VLOOKUP(EDATE('Projektkostenkalkulation EP'!$B$8,10)+FA$9,Datenquellen!$F$7:$H$45,3,FALSE))="X"
                                    ),
                          "X",
                          ""
                          ),
               "X"
            )</f>
        <v/>
      </c>
      <c r="FC117" s="237" t="str">
        <f xml:space="preserve"> IF(TEXT((EDATE('Projektkostenkalkulation EP'!$B$8,10)+FB$9),"MM")=TEXT((EDATE('Projektkostenkalkulation EP'!$B$8,10)+(FB$9-1)),"MM"),
             IF(
                        OR(
                                    TEXT((EDATE('Projektkostenkalkulation EP'!$B$8,10)+FB$9),"TTT") = "Sa",
                                    TEXT((EDATE('Projektkostenkalkulation EP'!$B$8,10)+FB$9),"TTT") = "So",
                                    IF(ISNA(VLOOKUP(EDATE('Projektkostenkalkulation EP'!$B$8,10)+FB$9,Datenquellen!$F$7:$H$45,3,FALSE))," ",VLOOKUP(EDATE('Projektkostenkalkulation EP'!$B$8,10)+FB$9,Datenquellen!$F$7:$H$45,3,FALSE))="X"
                                    ),
                          "X",
                          ""
                          ),
               "X"
            )</f>
        <v/>
      </c>
      <c r="FD117" s="237" t="str">
        <f xml:space="preserve"> IF(TEXT((EDATE('Projektkostenkalkulation EP'!$B$8,10)+FC$9),"MM")=TEXT((EDATE('Projektkostenkalkulation EP'!$B$8,10)+(FC$9-1)),"MM"),
             IF(
                        OR(
                                    TEXT((EDATE('Projektkostenkalkulation EP'!$B$8,10)+FC$9),"TTT") = "Sa",
                                    TEXT((EDATE('Projektkostenkalkulation EP'!$B$8,10)+FC$9),"TTT") = "So",
                                    IF(ISNA(VLOOKUP(EDATE('Projektkostenkalkulation EP'!$B$8,10)+FC$9,Datenquellen!$F$7:$H$45,3,FALSE))," ",VLOOKUP(EDATE('Projektkostenkalkulation EP'!$B$8,10)+FC$9,Datenquellen!$F$7:$H$45,3,FALSE))="X"
                                    ),
                          "X",
                          ""
                          ),
               "X"
            )</f>
        <v/>
      </c>
      <c r="FE117" s="237" t="str">
        <f xml:space="preserve"> IF(TEXT((EDATE('Projektkostenkalkulation EP'!$B$8,10)+FD$9),"MM")=TEXT((EDATE('Projektkostenkalkulation EP'!$B$8,10)+(FD$9-1)),"MM"),
             IF(
                        OR(
                                    TEXT((EDATE('Projektkostenkalkulation EP'!$B$8,10)+FD$9),"TTT") = "Sa",
                                    TEXT((EDATE('Projektkostenkalkulation EP'!$B$8,10)+FD$9),"TTT") = "So",
                                    IF(ISNA(VLOOKUP(EDATE('Projektkostenkalkulation EP'!$B$8,10)+FD$9,Datenquellen!$F$7:$H$45,3,FALSE))," ",VLOOKUP(EDATE('Projektkostenkalkulation EP'!$B$8,10)+FD$9,Datenquellen!$F$7:$H$45,3,FALSE))="X"
                                    ),
                          "X",
                          ""
                          ),
               "X"
            )</f>
        <v/>
      </c>
      <c r="FF117" s="237" t="str">
        <f xml:space="preserve"> IF(TEXT((EDATE('Projektkostenkalkulation EP'!$B$8,10)+FE$9),"MM")=TEXT((EDATE('Projektkostenkalkulation EP'!$B$8,10)+(FE$9-1)),"MM"),
             IF(
                        OR(
                                    TEXT((EDATE('Projektkostenkalkulation EP'!$B$8,10)+FE$9),"TTT") = "Sa",
                                    TEXT((EDATE('Projektkostenkalkulation EP'!$B$8,10)+FE$9),"TTT") = "So",
                                    IF(ISNA(VLOOKUP(EDATE('Projektkostenkalkulation EP'!$B$8,10)+FE$9,Datenquellen!$F$7:$H$45,3,FALSE))," ",VLOOKUP(EDATE('Projektkostenkalkulation EP'!$B$8,10)+FE$9,Datenquellen!$F$7:$H$45,3,FALSE))="X"
                                    ),
                          "X",
                          ""
                          ),
               "X"
            )</f>
        <v>X</v>
      </c>
      <c r="FG117" s="237" t="str">
        <f xml:space="preserve"> IF(TEXT((EDATE('Projektkostenkalkulation EP'!$B$8,10)+FF$9),"MM")=TEXT((EDATE('Projektkostenkalkulation EP'!$B$8,10)+(FF$9-1)),"MM"),
             IF(
                        OR(
                                    TEXT((EDATE('Projektkostenkalkulation EP'!$B$8,10)+FF$9),"TTT") = "Sa",
                                    TEXT((EDATE('Projektkostenkalkulation EP'!$B$8,10)+FF$9),"TTT") = "So",
                                    IF(ISNA(VLOOKUP(EDATE('Projektkostenkalkulation EP'!$B$8,10)+FF$9,Datenquellen!$F$7:$H$45,3,FALSE))," ",VLOOKUP(EDATE('Projektkostenkalkulation EP'!$B$8,10)+FF$9,Datenquellen!$F$7:$H$45,3,FALSE))="X"
                                    ),
                          "X",
                          ""
                          ),
               "X"
            )</f>
        <v>X</v>
      </c>
      <c r="FH117" s="237" t="str">
        <f xml:space="preserve"> IF(TEXT((EDATE('Projektkostenkalkulation EP'!$B$8,10)+FG$9),"MM")=TEXT((EDATE('Projektkostenkalkulation EP'!$B$8,10)+(FG$9-1)),"MM"),
             IF(
                        OR(
                                    TEXT((EDATE('Projektkostenkalkulation EP'!$B$8,10)+FG$9),"TTT") = "Sa",
                                    TEXT((EDATE('Projektkostenkalkulation EP'!$B$8,10)+FG$9),"TTT") = "So",
                                    IF(ISNA(VLOOKUP(EDATE('Projektkostenkalkulation EP'!$B$8,10)+FG$9,Datenquellen!$F$7:$H$45,3,FALSE))," ",VLOOKUP(EDATE('Projektkostenkalkulation EP'!$B$8,10)+FG$9,Datenquellen!$F$7:$H$45,3,FALSE))="X"
                                    ),
                          "X",
                          ""
                          ),
               "X"
            )</f>
        <v/>
      </c>
      <c r="FI117" s="237" t="str">
        <f xml:space="preserve"> IF(TEXT((EDATE('Projektkostenkalkulation EP'!$B$8,10)+FH$9),"MM")=TEXT((EDATE('Projektkostenkalkulation EP'!$B$8,10)+(FH$9-1)),"MM"),
             IF(
                        OR(
                                    TEXT((EDATE('Projektkostenkalkulation EP'!$B$8,10)+FH$9),"TTT") = "Sa",
                                    TEXT((EDATE('Projektkostenkalkulation EP'!$B$8,10)+FH$9),"TTT") = "So",
                                    IF(ISNA(VLOOKUP(EDATE('Projektkostenkalkulation EP'!$B$8,10)+FH$9,Datenquellen!$F$7:$H$45,3,FALSE))," ",VLOOKUP(EDATE('Projektkostenkalkulation EP'!$B$8,10)+FH$9,Datenquellen!$F$7:$H$45,3,FALSE))="X"
                                    ),
                          "X",
                          ""
                          ),
               "X"
            )</f>
        <v/>
      </c>
      <c r="FJ117" s="237" t="str">
        <f xml:space="preserve"> IF(TEXT((EDATE('Projektkostenkalkulation EP'!$B$8,10)+FI$9),"MM")=TEXT((EDATE('Projektkostenkalkulation EP'!$B$8,10)+(FI$9-1)),"MM"),
             IF(
                        OR(
                                    TEXT((EDATE('Projektkostenkalkulation EP'!$B$8,10)+FI$9),"TTT") = "Sa",
                                    TEXT((EDATE('Projektkostenkalkulation EP'!$B$8,10)+FI$9),"TTT") = "So",
                                    IF(ISNA(VLOOKUP(EDATE('Projektkostenkalkulation EP'!$B$8,10)+FI$9,Datenquellen!$F$7:$H$45,3,FALSE))," ",VLOOKUP(EDATE('Projektkostenkalkulation EP'!$B$8,10)+FI$9,Datenquellen!$F$7:$H$45,3,FALSE))="X"
                                    ),
                          "X",
                          ""
                          ),
               "X"
            )</f>
        <v/>
      </c>
      <c r="FK117" s="237" t="str">
        <f xml:space="preserve"> IF(TEXT((EDATE('Projektkostenkalkulation EP'!$B$8,10)+FJ$9),"MM")=TEXT((EDATE('Projektkostenkalkulation EP'!$B$8,10)+(FJ$9-1)),"MM"),
             IF(
                        OR(
                                    TEXT((EDATE('Projektkostenkalkulation EP'!$B$8,10)+FJ$9),"TTT") = "Sa",
                                    TEXT((EDATE('Projektkostenkalkulation EP'!$B$8,10)+FJ$9),"TTT") = "So",
                                    IF(ISNA(VLOOKUP(EDATE('Projektkostenkalkulation EP'!$B$8,10)+FJ$9,Datenquellen!$F$7:$H$45,3,FALSE))," ",VLOOKUP(EDATE('Projektkostenkalkulation EP'!$B$8,10)+FJ$9,Datenquellen!$F$7:$H$45,3,FALSE))="X"
                                    ),
                          "X",
                          ""
                          ),
               "X"
            )</f>
        <v/>
      </c>
      <c r="FL117" s="237" t="str">
        <f xml:space="preserve"> IF(TEXT((EDATE('Projektkostenkalkulation EP'!$B$8,10)+FK$9),"MM")=TEXT((EDATE('Projektkostenkalkulation EP'!$B$8,10)+(FK$9-1)),"MM"),
             IF(
                        OR(
                                    TEXT((EDATE('Projektkostenkalkulation EP'!$B$8,10)+FK$9),"TTT") = "Sa",
                                    TEXT((EDATE('Projektkostenkalkulation EP'!$B$8,10)+FK$9),"TTT") = "So",
                                    IF(ISNA(VLOOKUP(EDATE('Projektkostenkalkulation EP'!$B$8,10)+FK$9,Datenquellen!$F$7:$H$45,3,FALSE))," ",VLOOKUP(EDATE('Projektkostenkalkulation EP'!$B$8,10)+FK$9,Datenquellen!$F$7:$H$45,3,FALSE))="X"
                                    ),
                          "X",
                          ""
                          ),
               "X"
            )</f>
        <v/>
      </c>
      <c r="FM117" s="237" t="str">
        <f xml:space="preserve"> IF(TEXT((EDATE('Projektkostenkalkulation EP'!$B$8,10)+FL$9),"MM")=TEXT((EDATE('Projektkostenkalkulation EP'!$B$8,10)+(FL$9-1)),"MM"),
             IF(
                        OR(
                                    TEXT((EDATE('Projektkostenkalkulation EP'!$B$8,10)+FL$9),"TTT") = "Sa",
                                    TEXT((EDATE('Projektkostenkalkulation EP'!$B$8,10)+FL$9),"TTT") = "So",
                                    IF(ISNA(VLOOKUP(EDATE('Projektkostenkalkulation EP'!$B$8,10)+FL$9,Datenquellen!$F$7:$H$45,3,FALSE))," ",VLOOKUP(EDATE('Projektkostenkalkulation EP'!$B$8,10)+FL$9,Datenquellen!$F$7:$H$45,3,FALSE))="X"
                                    ),
                          "X",
                          ""
                          ),
               "X"
            )</f>
        <v>X</v>
      </c>
      <c r="FN117" s="237" t="str">
        <f xml:space="preserve"> IF(TEXT((EDATE('Projektkostenkalkulation EP'!$B$8,10)+FM$9),"MM")=TEXT((EDATE('Projektkostenkalkulation EP'!$B$8,10)+(FM$9-1)),"MM"),
             IF(
                        OR(
                                    TEXT((EDATE('Projektkostenkalkulation EP'!$B$8,10)+FM$9),"TTT") = "Sa",
                                    TEXT((EDATE('Projektkostenkalkulation EP'!$B$8,10)+FM$9),"TTT") = "So",
                                    IF(ISNA(VLOOKUP(EDATE('Projektkostenkalkulation EP'!$B$8,10)+FM$9,Datenquellen!$F$7:$H$45,3,FALSE))," ",VLOOKUP(EDATE('Projektkostenkalkulation EP'!$B$8,10)+FM$9,Datenquellen!$F$7:$H$45,3,FALSE))="X"
                                    ),
                          "X",
                          ""
                          ),
               "X"
            )</f>
        <v>X</v>
      </c>
      <c r="FO117" s="237" t="str">
        <f xml:space="preserve"> IF(TEXT((EDATE('Projektkostenkalkulation EP'!$B$8,10)+FN$9),"MM")=TEXT((EDATE('Projektkostenkalkulation EP'!$B$8,10)+(FN$9-1)),"MM"),
             IF(
                        OR(
                                    TEXT((EDATE('Projektkostenkalkulation EP'!$B$8,10)+FN$9),"TTT") = "Sa",
                                    TEXT((EDATE('Projektkostenkalkulation EP'!$B$8,10)+FN$9),"TTT") = "So",
                                    IF(ISNA(VLOOKUP(EDATE('Projektkostenkalkulation EP'!$B$8,10)+FN$9,Datenquellen!$F$7:$H$45,3,FALSE))," ",VLOOKUP(EDATE('Projektkostenkalkulation EP'!$B$8,10)+FN$9,Datenquellen!$F$7:$H$45,3,FALSE))="X"
                                    ),
                          "X",
                          ""
                          ),
               "X"
            )</f>
        <v/>
      </c>
      <c r="FP117" s="237" t="str">
        <f xml:space="preserve"> IF(TEXT((EDATE('Projektkostenkalkulation EP'!$B$8,10)+FO$9),"MM")=TEXT((EDATE('Projektkostenkalkulation EP'!$B$8,10)+(FO$9-1)),"MM"),
             IF(
                        OR(
                                    TEXT((EDATE('Projektkostenkalkulation EP'!$B$8,10)+FO$9),"TTT") = "Sa",
                                    TEXT((EDATE('Projektkostenkalkulation EP'!$B$8,10)+FO$9),"TTT") = "So",
                                    IF(ISNA(VLOOKUP(EDATE('Projektkostenkalkulation EP'!$B$8,10)+FO$9,Datenquellen!$F$7:$H$45,3,FALSE))," ",VLOOKUP(EDATE('Projektkostenkalkulation EP'!$B$8,10)+FO$9,Datenquellen!$F$7:$H$45,3,FALSE))="X"
                                    ),
                          "X",
                          ""
                          ),
               "X"
            )</f>
        <v/>
      </c>
      <c r="FQ117" s="237" t="str">
        <f xml:space="preserve"> IF(TEXT((EDATE('Projektkostenkalkulation EP'!$B$8,10)+FP$9),"MM")=TEXT((EDATE('Projektkostenkalkulation EP'!$B$8,10)+(FP$9-1)),"MM"),
             IF(
                        OR(
                                    TEXT((EDATE('Projektkostenkalkulation EP'!$B$8,10)+FP$9),"TTT") = "Sa",
                                    TEXT((EDATE('Projektkostenkalkulation EP'!$B$8,10)+FP$9),"TTT") = "So",
                                    IF(ISNA(VLOOKUP(EDATE('Projektkostenkalkulation EP'!$B$8,10)+FP$9,Datenquellen!$F$7:$H$45,3,FALSE))," ",VLOOKUP(EDATE('Projektkostenkalkulation EP'!$B$8,10)+FP$9,Datenquellen!$F$7:$H$45,3,FALSE))="X"
                                    ),
                          "X",
                          ""
                          ),
               "X"
            )</f>
        <v/>
      </c>
      <c r="FR117" s="237" t="str">
        <f xml:space="preserve"> IF(TEXT((EDATE('Projektkostenkalkulation EP'!$B$8,10)+FQ$9),"MM")=TEXT((EDATE('Projektkostenkalkulation EP'!$B$8,10)+(FQ$9-1)),"MM"),
             IF(
                        OR(
                                    TEXT((EDATE('Projektkostenkalkulation EP'!$B$8,10)+FQ$9),"TTT") = "Sa",
                                    TEXT((EDATE('Projektkostenkalkulation EP'!$B$8,10)+FQ$9),"TTT") = "So",
                                    IF(ISNA(VLOOKUP(EDATE('Projektkostenkalkulation EP'!$B$8,10)+FQ$9,Datenquellen!$F$7:$H$45,3,FALSE))," ",VLOOKUP(EDATE('Projektkostenkalkulation EP'!$B$8,10)+FQ$9,Datenquellen!$F$7:$H$45,3,FALSE))="X"
                                    ),
                          "X",
                          ""
                          ),
               "X"
            )</f>
        <v/>
      </c>
      <c r="FS117" s="237" t="str">
        <f xml:space="preserve"> IF(TEXT((EDATE('Projektkostenkalkulation EP'!$B$8,10)+FR$9),"MM")=TEXT((EDATE('Projektkostenkalkulation EP'!$B$8,10)+(FR$9-1)),"MM"),
             IF(
                        OR(
                                    TEXT((EDATE('Projektkostenkalkulation EP'!$B$8,10)+FR$9),"TTT") = "Sa",
                                    TEXT((EDATE('Projektkostenkalkulation EP'!$B$8,10)+FR$9),"TTT") = "So",
                                    IF(ISNA(VLOOKUP(EDATE('Projektkostenkalkulation EP'!$B$8,10)+FR$9,Datenquellen!$F$7:$H$45,3,FALSE))," ",VLOOKUP(EDATE('Projektkostenkalkulation EP'!$B$8,10)+FR$9,Datenquellen!$F$7:$H$45,3,FALSE))="X"
                                    ),
                          "X",
                          ""
                          ),
               "X"
            )</f>
        <v/>
      </c>
      <c r="FT117" s="237" t="str">
        <f xml:space="preserve"> IF(TEXT((EDATE('Projektkostenkalkulation EP'!$B$8,10)+FS$9),"MM")=TEXT((EDATE('Projektkostenkalkulation EP'!$B$8,10)+(FS$9-1)),"MM"),
             IF(
                        OR(
                                    TEXT((EDATE('Projektkostenkalkulation EP'!$B$8,10)+FS$9),"TTT") = "Sa",
                                    TEXT((EDATE('Projektkostenkalkulation EP'!$B$8,10)+FS$9),"TTT") = "So",
                                    IF(ISNA(VLOOKUP(EDATE('Projektkostenkalkulation EP'!$B$8,10)+FS$9,Datenquellen!$F$7:$H$45,3,FALSE))," ",VLOOKUP(EDATE('Projektkostenkalkulation EP'!$B$8,10)+FS$9,Datenquellen!$F$7:$H$45,3,FALSE))="X"
                                    ),
                          "X",
                          ""
                          ),
               "X"
            )</f>
        <v>X</v>
      </c>
      <c r="FU117" s="238" t="str">
        <f xml:space="preserve"> IF(TEXT((EDATE('Projektkostenkalkulation EP'!$B$8,10)+FT$9),"MM")=TEXT((EDATE('Projektkostenkalkulation EP'!$B$8,10)+(FT$9-1)),"MM"),
             IF(
                        OR(
                                    TEXT((EDATE('Projektkostenkalkulation EP'!$B$8,10)+FT$9),"TTT") = "Sa",
                                    TEXT((EDATE('Projektkostenkalkulation EP'!$B$8,10)+FT$9),"TTT") = "So",
                                    IF(ISNA(VLOOKUP(EDATE('Projektkostenkalkulation EP'!$B$8,10)+FT$9,Datenquellen!$F$7:$H$45,3,FALSE))," ",VLOOKUP(EDATE('Projektkostenkalkulation EP'!$B$8,10)+FT$9,Datenquellen!$F$7:$H$45,3,FALSE))="X"
                                    ),
                          "X",
                          ""
                          ),
               "X"
            )</f>
        <v>X</v>
      </c>
      <c r="FV117" s="239"/>
      <c r="FW117" s="240"/>
      <c r="FX117" s="242" t="s">
        <v>67</v>
      </c>
      <c r="FY117" s="474"/>
      <c r="FZ117" s="236"/>
      <c r="GA117" s="237" t="str">
        <f>IF(
            OR(
                     TEXT(EDATE('Projektkostenkalkulation EP'!$B$8,10),"TTT") = "Sa",
                     TEXT(EDATE('Projektkostenkalkulation EP'!$B$8,10),"TTT") = "So",
                     IF(ISNA(VLOOKUP(EDATE('Projektkostenkalkulation EP'!$B$8,10),Datenquellen!$F$7:$H$45,3,FALSE))," ",VLOOKUP(EDATE('Projektkostenkalkulation EP'!$B$8,10),Datenquellen!$F$7:$H$45,3,FALSE))="X"
                            ),
                    "X",
                    ""
            )</f>
        <v>X</v>
      </c>
      <c r="GB117" s="237" t="str">
        <f xml:space="preserve"> IF(TEXT((EDATE('Projektkostenkalkulation EP'!$B$8,10)+GA$9),"MM")=TEXT((EDATE('Projektkostenkalkulation EP'!$B$8,10)+(GA$9-1)),"MM"),
             IF(
                        OR(
                                    TEXT((EDATE('Projektkostenkalkulation EP'!$B$8,10)+GA$9),"TTT") = "Sa",
                                    TEXT((EDATE('Projektkostenkalkulation EP'!$B$8,10)+GA$9),"TTT") = "So",
                                    IF(ISNA(VLOOKUP(EDATE('Projektkostenkalkulation EP'!$B$8,10)+GA$9,Datenquellen!$F$7:$H$45,3,FALSE))," ",VLOOKUP(EDATE('Projektkostenkalkulation EP'!$B$8,10)+GA$9,Datenquellen!$F$7:$H$45,3,FALSE))="X"
                                    ),
                          "X",
                          ""
                          ),
               "X"
            )</f>
        <v>X</v>
      </c>
      <c r="GC117" s="237" t="str">
        <f xml:space="preserve"> IF(TEXT((EDATE('Projektkostenkalkulation EP'!$B$8,10)+GB$9),"MM")=TEXT((EDATE('Projektkostenkalkulation EP'!$B$8,10)+(GB$9-1)),"MM"),
             IF(
                        OR(
                                    TEXT((EDATE('Projektkostenkalkulation EP'!$B$8,10)+GB$9),"TTT") = "Sa",
                                    TEXT((EDATE('Projektkostenkalkulation EP'!$B$8,10)+GB$9),"TTT") = "So",
                                    IF(ISNA(VLOOKUP(EDATE('Projektkostenkalkulation EP'!$B$8,10)+GB$9,Datenquellen!$F$7:$H$45,3,FALSE))," ",VLOOKUP(EDATE('Projektkostenkalkulation EP'!$B$8,10)+GB$9,Datenquellen!$F$7:$H$45,3,FALSE))="X"
                                    ),
                          "X",
                          ""
                          ),
               "X"
            )</f>
        <v>X</v>
      </c>
      <c r="GD117" s="237" t="str">
        <f xml:space="preserve"> IF(TEXT((EDATE('Projektkostenkalkulation EP'!$B$8,10)+GC$9),"MM")=TEXT((EDATE('Projektkostenkalkulation EP'!$B$8,10)+(GC$9-1)),"MM"),
             IF(
                        OR(
                                    TEXT((EDATE('Projektkostenkalkulation EP'!$B$8,10)+GC$9),"TTT") = "Sa",
                                    TEXT((EDATE('Projektkostenkalkulation EP'!$B$8,10)+GC$9),"TTT") = "So",
                                    IF(ISNA(VLOOKUP(EDATE('Projektkostenkalkulation EP'!$B$8,10)+GC$9,Datenquellen!$F$7:$H$45,3,FALSE))," ",VLOOKUP(EDATE('Projektkostenkalkulation EP'!$B$8,10)+GC$9,Datenquellen!$F$7:$H$45,3,FALSE))="X"
                                    ),
                          "X",
                          ""
                          ),
               "X"
            )</f>
        <v/>
      </c>
      <c r="GE117" s="237" t="str">
        <f xml:space="preserve"> IF(TEXT((EDATE('Projektkostenkalkulation EP'!$B$8,10)+GD$9),"MM")=TEXT((EDATE('Projektkostenkalkulation EP'!$B$8,10)+(GD$9-1)),"MM"),
             IF(
                        OR(
                                    TEXT((EDATE('Projektkostenkalkulation EP'!$B$8,10)+GD$9),"TTT") = "Sa",
                                    TEXT((EDATE('Projektkostenkalkulation EP'!$B$8,10)+GD$9),"TTT") = "So",
                                    IF(ISNA(VLOOKUP(EDATE('Projektkostenkalkulation EP'!$B$8,10)+GD$9,Datenquellen!$F$7:$H$45,3,FALSE))," ",VLOOKUP(EDATE('Projektkostenkalkulation EP'!$B$8,10)+GD$9,Datenquellen!$F$7:$H$45,3,FALSE))="X"
                                    ),
                          "X",
                          ""
                          ),
               "X"
            )</f>
        <v/>
      </c>
      <c r="GF117" s="237" t="str">
        <f xml:space="preserve"> IF(TEXT((EDATE('Projektkostenkalkulation EP'!$B$8,10)+GE$9),"MM")=TEXT((EDATE('Projektkostenkalkulation EP'!$B$8,10)+(GE$9-1)),"MM"),
             IF(
                        OR(
                                    TEXT((EDATE('Projektkostenkalkulation EP'!$B$8,10)+GE$9),"TTT") = "Sa",
                                    TEXT((EDATE('Projektkostenkalkulation EP'!$B$8,10)+GE$9),"TTT") = "So",
                                    IF(ISNA(VLOOKUP(EDATE('Projektkostenkalkulation EP'!$B$8,10)+GE$9,Datenquellen!$F$7:$H$45,3,FALSE))," ",VLOOKUP(EDATE('Projektkostenkalkulation EP'!$B$8,10)+GE$9,Datenquellen!$F$7:$H$45,3,FALSE))="X"
                                    ),
                          "X",
                          ""
                          ),
               "X"
            )</f>
        <v/>
      </c>
      <c r="GG117" s="237" t="str">
        <f xml:space="preserve"> IF(TEXT((EDATE('Projektkostenkalkulation EP'!$B$8,10)+GF$9),"MM")=TEXT((EDATE('Projektkostenkalkulation EP'!$B$8,10)+(GF$9-1)),"MM"),
             IF(
                        OR(
                                    TEXT((EDATE('Projektkostenkalkulation EP'!$B$8,10)+GF$9),"TTT") = "Sa",
                                    TEXT((EDATE('Projektkostenkalkulation EP'!$B$8,10)+GF$9),"TTT") = "So",
                                    IF(ISNA(VLOOKUP(EDATE('Projektkostenkalkulation EP'!$B$8,10)+GF$9,Datenquellen!$F$7:$H$45,3,FALSE))," ",VLOOKUP(EDATE('Projektkostenkalkulation EP'!$B$8,10)+GF$9,Datenquellen!$F$7:$H$45,3,FALSE))="X"
                                    ),
                          "X",
                          ""
                          ),
               "X"
            )</f>
        <v/>
      </c>
      <c r="GH117" s="237" t="str">
        <f xml:space="preserve"> IF(TEXT((EDATE('Projektkostenkalkulation EP'!$B$8,10)+GG$9),"MM")=TEXT((EDATE('Projektkostenkalkulation EP'!$B$8,10)+(GG$9-1)),"MM"),
             IF(
                        OR(
                                    TEXT((EDATE('Projektkostenkalkulation EP'!$B$8,10)+GG$9),"TTT") = "Sa",
                                    TEXT((EDATE('Projektkostenkalkulation EP'!$B$8,10)+GG$9),"TTT") = "So",
                                    IF(ISNA(VLOOKUP(EDATE('Projektkostenkalkulation EP'!$B$8,10)+GG$9,Datenquellen!$F$7:$H$45,3,FALSE))," ",VLOOKUP(EDATE('Projektkostenkalkulation EP'!$B$8,10)+GG$9,Datenquellen!$F$7:$H$45,3,FALSE))="X"
                                    ),
                          "X",
                          ""
                          ),
               "X"
            )</f>
        <v/>
      </c>
      <c r="GI117" s="237" t="str">
        <f xml:space="preserve"> IF(TEXT((EDATE('Projektkostenkalkulation EP'!$B$8,10)+GH$9),"MM")=TEXT((EDATE('Projektkostenkalkulation EP'!$B$8,10)+(GH$9-1)),"MM"),
             IF(
                        OR(
                                    TEXT((EDATE('Projektkostenkalkulation EP'!$B$8,10)+GH$9),"TTT") = "Sa",
                                    TEXT((EDATE('Projektkostenkalkulation EP'!$B$8,10)+GH$9),"TTT") = "So",
                                    IF(ISNA(VLOOKUP(EDATE('Projektkostenkalkulation EP'!$B$8,10)+GH$9,Datenquellen!$F$7:$H$45,3,FALSE))," ",VLOOKUP(EDATE('Projektkostenkalkulation EP'!$B$8,10)+GH$9,Datenquellen!$F$7:$H$45,3,FALSE))="X"
                                    ),
                          "X",
                          ""
                          ),
               "X"
            )</f>
        <v>X</v>
      </c>
      <c r="GJ117" s="237" t="str">
        <f xml:space="preserve"> IF(TEXT((EDATE('Projektkostenkalkulation EP'!$B$8,10)+GI$9),"MM")=TEXT((EDATE('Projektkostenkalkulation EP'!$B$8,10)+(GI$9-1)),"MM"),
             IF(
                        OR(
                                    TEXT((EDATE('Projektkostenkalkulation EP'!$B$8,10)+GI$9),"TTT") = "Sa",
                                    TEXT((EDATE('Projektkostenkalkulation EP'!$B$8,10)+GI$9),"TTT") = "So",
                                    IF(ISNA(VLOOKUP(EDATE('Projektkostenkalkulation EP'!$B$8,10)+GI$9,Datenquellen!$F$7:$H$45,3,FALSE))," ",VLOOKUP(EDATE('Projektkostenkalkulation EP'!$B$8,10)+GI$9,Datenquellen!$F$7:$H$45,3,FALSE))="X"
                                    ),
                          "X",
                          ""
                          ),
               "X"
            )</f>
        <v>X</v>
      </c>
      <c r="GK117" s="237" t="str">
        <f xml:space="preserve"> IF(TEXT((EDATE('Projektkostenkalkulation EP'!$B$8,10)+GJ$9),"MM")=TEXT((EDATE('Projektkostenkalkulation EP'!$B$8,10)+(GJ$9-1)),"MM"),
             IF(
                        OR(
                                    TEXT((EDATE('Projektkostenkalkulation EP'!$B$8,10)+GJ$9),"TTT") = "Sa",
                                    TEXT((EDATE('Projektkostenkalkulation EP'!$B$8,10)+GJ$9),"TTT") = "So",
                                    IF(ISNA(VLOOKUP(EDATE('Projektkostenkalkulation EP'!$B$8,10)+GJ$9,Datenquellen!$F$7:$H$45,3,FALSE))," ",VLOOKUP(EDATE('Projektkostenkalkulation EP'!$B$8,10)+GJ$9,Datenquellen!$F$7:$H$45,3,FALSE))="X"
                                    ),
                          "X",
                          ""
                          ),
               "X"
            )</f>
        <v/>
      </c>
      <c r="GL117" s="237" t="str">
        <f xml:space="preserve"> IF(TEXT((EDATE('Projektkostenkalkulation EP'!$B$8,10)+GK$9),"MM")=TEXT((EDATE('Projektkostenkalkulation EP'!$B$8,10)+(GK$9-1)),"MM"),
             IF(
                        OR(
                                    TEXT((EDATE('Projektkostenkalkulation EP'!$B$8,10)+GK$9),"TTT") = "Sa",
                                    TEXT((EDATE('Projektkostenkalkulation EP'!$B$8,10)+GK$9),"TTT") = "So",
                                    IF(ISNA(VLOOKUP(EDATE('Projektkostenkalkulation EP'!$B$8,10)+GK$9,Datenquellen!$F$7:$H$45,3,FALSE))," ",VLOOKUP(EDATE('Projektkostenkalkulation EP'!$B$8,10)+GK$9,Datenquellen!$F$7:$H$45,3,FALSE))="X"
                                    ),
                          "X",
                          ""
                          ),
               "X"
            )</f>
        <v/>
      </c>
      <c r="GM117" s="237" t="str">
        <f xml:space="preserve"> IF(TEXT((EDATE('Projektkostenkalkulation EP'!$B$8,10)+GL$9),"MM")=TEXT((EDATE('Projektkostenkalkulation EP'!$B$8,10)+(GL$9-1)),"MM"),
             IF(
                        OR(
                                    TEXT((EDATE('Projektkostenkalkulation EP'!$B$8,10)+GL$9),"TTT") = "Sa",
                                    TEXT((EDATE('Projektkostenkalkulation EP'!$B$8,10)+GL$9),"TTT") = "So",
                                    IF(ISNA(VLOOKUP(EDATE('Projektkostenkalkulation EP'!$B$8,10)+GL$9,Datenquellen!$F$7:$H$45,3,FALSE))," ",VLOOKUP(EDATE('Projektkostenkalkulation EP'!$B$8,10)+GL$9,Datenquellen!$F$7:$H$45,3,FALSE))="X"
                                    ),
                          "X",
                          ""
                          ),
               "X"
            )</f>
        <v/>
      </c>
      <c r="GN117" s="237" t="str">
        <f xml:space="preserve"> IF(TEXT((EDATE('Projektkostenkalkulation EP'!$B$8,10)+GM$9),"MM")=TEXT((EDATE('Projektkostenkalkulation EP'!$B$8,10)+(GM$9-1)),"MM"),
             IF(
                        OR(
                                    TEXT((EDATE('Projektkostenkalkulation EP'!$B$8,10)+GM$9),"TTT") = "Sa",
                                    TEXT((EDATE('Projektkostenkalkulation EP'!$B$8,10)+GM$9),"TTT") = "So",
                                    IF(ISNA(VLOOKUP(EDATE('Projektkostenkalkulation EP'!$B$8,10)+GM$9,Datenquellen!$F$7:$H$45,3,FALSE))," ",VLOOKUP(EDATE('Projektkostenkalkulation EP'!$B$8,10)+GM$9,Datenquellen!$F$7:$H$45,3,FALSE))="X"
                                    ),
                          "X",
                          ""
                          ),
               "X"
            )</f>
        <v/>
      </c>
      <c r="GO117" s="237" t="str">
        <f xml:space="preserve"> IF(TEXT((EDATE('Projektkostenkalkulation EP'!$B$8,10)+GN$9),"MM")=TEXT((EDATE('Projektkostenkalkulation EP'!$B$8,10)+(GN$9-1)),"MM"),
             IF(
                        OR(
                                    TEXT((EDATE('Projektkostenkalkulation EP'!$B$8,10)+GN$9),"TTT") = "Sa",
                                    TEXT((EDATE('Projektkostenkalkulation EP'!$B$8,10)+GN$9),"TTT") = "So",
                                    IF(ISNA(VLOOKUP(EDATE('Projektkostenkalkulation EP'!$B$8,10)+GN$9,Datenquellen!$F$7:$H$45,3,FALSE))," ",VLOOKUP(EDATE('Projektkostenkalkulation EP'!$B$8,10)+GN$9,Datenquellen!$F$7:$H$45,3,FALSE))="X"
                                    ),
                          "X",
                          ""
                          ),
               "X"
            )</f>
        <v/>
      </c>
      <c r="GP117" s="237" t="str">
        <f xml:space="preserve"> IF(TEXT((EDATE('Projektkostenkalkulation EP'!$B$8,10)+GO$9),"MM")=TEXT((EDATE('Projektkostenkalkulation EP'!$B$8,10)+(GO$9-1)),"MM"),
             IF(
                        OR(
                                    TEXT((EDATE('Projektkostenkalkulation EP'!$B$8,10)+GO$9),"TTT") = "Sa",
                                    TEXT((EDATE('Projektkostenkalkulation EP'!$B$8,10)+GO$9),"TTT") = "So",
                                    IF(ISNA(VLOOKUP(EDATE('Projektkostenkalkulation EP'!$B$8,10)+GO$9,Datenquellen!$F$7:$H$45,3,FALSE))," ",VLOOKUP(EDATE('Projektkostenkalkulation EP'!$B$8,10)+GO$9,Datenquellen!$F$7:$H$45,3,FALSE))="X"
                                    ),
                          "X",
                          ""
                          ),
               "X"
            )</f>
        <v>X</v>
      </c>
      <c r="GQ117" s="237" t="str">
        <f xml:space="preserve"> IF(TEXT((EDATE('Projektkostenkalkulation EP'!$B$8,10)+GP$9),"MM")=TEXT((EDATE('Projektkostenkalkulation EP'!$B$8,10)+(GP$9-1)),"MM"),
             IF(
                        OR(
                                    TEXT((EDATE('Projektkostenkalkulation EP'!$B$8,10)+GP$9),"TTT") = "Sa",
                                    TEXT((EDATE('Projektkostenkalkulation EP'!$B$8,10)+GP$9),"TTT") = "So",
                                    IF(ISNA(VLOOKUP(EDATE('Projektkostenkalkulation EP'!$B$8,10)+GP$9,Datenquellen!$F$7:$H$45,3,FALSE))," ",VLOOKUP(EDATE('Projektkostenkalkulation EP'!$B$8,10)+GP$9,Datenquellen!$F$7:$H$45,3,FALSE))="X"
                                    ),
                          "X",
                          ""
                          ),
               "X"
            )</f>
        <v>X</v>
      </c>
      <c r="GR117" s="237" t="str">
        <f xml:space="preserve"> IF(TEXT((EDATE('Projektkostenkalkulation EP'!$B$8,10)+GQ$9),"MM")=TEXT((EDATE('Projektkostenkalkulation EP'!$B$8,10)+(GQ$9-1)),"MM"),
             IF(
                        OR(
                                    TEXT((EDATE('Projektkostenkalkulation EP'!$B$8,10)+GQ$9),"TTT") = "Sa",
                                    TEXT((EDATE('Projektkostenkalkulation EP'!$B$8,10)+GQ$9),"TTT") = "So",
                                    IF(ISNA(VLOOKUP(EDATE('Projektkostenkalkulation EP'!$B$8,10)+GQ$9,Datenquellen!$F$7:$H$45,3,FALSE))," ",VLOOKUP(EDATE('Projektkostenkalkulation EP'!$B$8,10)+GQ$9,Datenquellen!$F$7:$H$45,3,FALSE))="X"
                                    ),
                          "X",
                          ""
                          ),
               "X"
            )</f>
        <v/>
      </c>
      <c r="GS117" s="237" t="str">
        <f xml:space="preserve"> IF(TEXT((EDATE('Projektkostenkalkulation EP'!$B$8,10)+GR$9),"MM")=TEXT((EDATE('Projektkostenkalkulation EP'!$B$8,10)+(GR$9-1)),"MM"),
             IF(
                        OR(
                                    TEXT((EDATE('Projektkostenkalkulation EP'!$B$8,10)+GR$9),"TTT") = "Sa",
                                    TEXT((EDATE('Projektkostenkalkulation EP'!$B$8,10)+GR$9),"TTT") = "So",
                                    IF(ISNA(VLOOKUP(EDATE('Projektkostenkalkulation EP'!$B$8,10)+GR$9,Datenquellen!$F$7:$H$45,3,FALSE))," ",VLOOKUP(EDATE('Projektkostenkalkulation EP'!$B$8,10)+GR$9,Datenquellen!$F$7:$H$45,3,FALSE))="X"
                                    ),
                          "X",
                          ""
                          ),
               "X"
            )</f>
        <v/>
      </c>
      <c r="GT117" s="237" t="str">
        <f xml:space="preserve"> IF(TEXT((EDATE('Projektkostenkalkulation EP'!$B$8,10)+GS$9),"MM")=TEXT((EDATE('Projektkostenkalkulation EP'!$B$8,10)+(GS$9-1)),"MM"),
             IF(
                        OR(
                                    TEXT((EDATE('Projektkostenkalkulation EP'!$B$8,10)+GS$9),"TTT") = "Sa",
                                    TEXT((EDATE('Projektkostenkalkulation EP'!$B$8,10)+GS$9),"TTT") = "So",
                                    IF(ISNA(VLOOKUP(EDATE('Projektkostenkalkulation EP'!$B$8,10)+GS$9,Datenquellen!$F$7:$H$45,3,FALSE))," ",VLOOKUP(EDATE('Projektkostenkalkulation EP'!$B$8,10)+GS$9,Datenquellen!$F$7:$H$45,3,FALSE))="X"
                                    ),
                          "X",
                          ""
                          ),
               "X"
            )</f>
        <v/>
      </c>
      <c r="GU117" s="237" t="str">
        <f xml:space="preserve"> IF(TEXT((EDATE('Projektkostenkalkulation EP'!$B$8,10)+GT$9),"MM")=TEXT((EDATE('Projektkostenkalkulation EP'!$B$8,10)+(GT$9-1)),"MM"),
             IF(
                        OR(
                                    TEXT((EDATE('Projektkostenkalkulation EP'!$B$8,10)+GT$9),"TTT") = "Sa",
                                    TEXT((EDATE('Projektkostenkalkulation EP'!$B$8,10)+GT$9),"TTT") = "So",
                                    IF(ISNA(VLOOKUP(EDATE('Projektkostenkalkulation EP'!$B$8,10)+GT$9,Datenquellen!$F$7:$H$45,3,FALSE))," ",VLOOKUP(EDATE('Projektkostenkalkulation EP'!$B$8,10)+GT$9,Datenquellen!$F$7:$H$45,3,FALSE))="X"
                                    ),
                          "X",
                          ""
                          ),
               "X"
            )</f>
        <v/>
      </c>
      <c r="GV117" s="237" t="str">
        <f xml:space="preserve"> IF(TEXT((EDATE('Projektkostenkalkulation EP'!$B$8,10)+GU$9),"MM")=TEXT((EDATE('Projektkostenkalkulation EP'!$B$8,10)+(GU$9-1)),"MM"),
             IF(
                        OR(
                                    TEXT((EDATE('Projektkostenkalkulation EP'!$B$8,10)+GU$9),"TTT") = "Sa",
                                    TEXT((EDATE('Projektkostenkalkulation EP'!$B$8,10)+GU$9),"TTT") = "So",
                                    IF(ISNA(VLOOKUP(EDATE('Projektkostenkalkulation EP'!$B$8,10)+GU$9,Datenquellen!$F$7:$H$45,3,FALSE))," ",VLOOKUP(EDATE('Projektkostenkalkulation EP'!$B$8,10)+GU$9,Datenquellen!$F$7:$H$45,3,FALSE))="X"
                                    ),
                          "X",
                          ""
                          ),
               "X"
            )</f>
        <v/>
      </c>
      <c r="GW117" s="237" t="str">
        <f xml:space="preserve"> IF(TEXT((EDATE('Projektkostenkalkulation EP'!$B$8,10)+GV$9),"MM")=TEXT((EDATE('Projektkostenkalkulation EP'!$B$8,10)+(GV$9-1)),"MM"),
             IF(
                        OR(
                                    TEXT((EDATE('Projektkostenkalkulation EP'!$B$8,10)+GV$9),"TTT") = "Sa",
                                    TEXT((EDATE('Projektkostenkalkulation EP'!$B$8,10)+GV$9),"TTT") = "So",
                                    IF(ISNA(VLOOKUP(EDATE('Projektkostenkalkulation EP'!$B$8,10)+GV$9,Datenquellen!$F$7:$H$45,3,FALSE))," ",VLOOKUP(EDATE('Projektkostenkalkulation EP'!$B$8,10)+GV$9,Datenquellen!$F$7:$H$45,3,FALSE))="X"
                                    ),
                          "X",
                          ""
                          ),
               "X"
            )</f>
        <v>X</v>
      </c>
      <c r="GX117" s="237" t="str">
        <f xml:space="preserve"> IF(TEXT((EDATE('Projektkostenkalkulation EP'!$B$8,10)+GW$9),"MM")=TEXT((EDATE('Projektkostenkalkulation EP'!$B$8,10)+(GW$9-1)),"MM"),
             IF(
                        OR(
                                    TEXT((EDATE('Projektkostenkalkulation EP'!$B$8,10)+GW$9),"TTT") = "Sa",
                                    TEXT((EDATE('Projektkostenkalkulation EP'!$B$8,10)+GW$9),"TTT") = "So",
                                    IF(ISNA(VLOOKUP(EDATE('Projektkostenkalkulation EP'!$B$8,10)+GW$9,Datenquellen!$F$7:$H$45,3,FALSE))," ",VLOOKUP(EDATE('Projektkostenkalkulation EP'!$B$8,10)+GW$9,Datenquellen!$F$7:$H$45,3,FALSE))="X"
                                    ),
                          "X",
                          ""
                          ),
               "X"
            )</f>
        <v>X</v>
      </c>
      <c r="GY117" s="237" t="str">
        <f xml:space="preserve"> IF(TEXT((EDATE('Projektkostenkalkulation EP'!$B$8,10)+GX$9),"MM")=TEXT((EDATE('Projektkostenkalkulation EP'!$B$8,10)+(GX$9-1)),"MM"),
             IF(
                        OR(
                                    TEXT((EDATE('Projektkostenkalkulation EP'!$B$8,10)+GX$9),"TTT") = "Sa",
                                    TEXT((EDATE('Projektkostenkalkulation EP'!$B$8,10)+GX$9),"TTT") = "So",
                                    IF(ISNA(VLOOKUP(EDATE('Projektkostenkalkulation EP'!$B$8,10)+GX$9,Datenquellen!$F$7:$H$45,3,FALSE))," ",VLOOKUP(EDATE('Projektkostenkalkulation EP'!$B$8,10)+GX$9,Datenquellen!$F$7:$H$45,3,FALSE))="X"
                                    ),
                          "X",
                          ""
                          ),
               "X"
            )</f>
        <v/>
      </c>
      <c r="GZ117" s="237" t="str">
        <f xml:space="preserve"> IF(TEXT((EDATE('Projektkostenkalkulation EP'!$B$8,10)+GY$9),"MM")=TEXT((EDATE('Projektkostenkalkulation EP'!$B$8,10)+(GY$9-1)),"MM"),
             IF(
                        OR(
                                    TEXT((EDATE('Projektkostenkalkulation EP'!$B$8,10)+GY$9),"TTT") = "Sa",
                                    TEXT((EDATE('Projektkostenkalkulation EP'!$B$8,10)+GY$9),"TTT") = "So",
                                    IF(ISNA(VLOOKUP(EDATE('Projektkostenkalkulation EP'!$B$8,10)+GY$9,Datenquellen!$F$7:$H$45,3,FALSE))," ",VLOOKUP(EDATE('Projektkostenkalkulation EP'!$B$8,10)+GY$9,Datenquellen!$F$7:$H$45,3,FALSE))="X"
                                    ),
                          "X",
                          ""
                          ),
               "X"
            )</f>
        <v/>
      </c>
      <c r="HA117" s="237" t="str">
        <f xml:space="preserve"> IF(TEXT((EDATE('Projektkostenkalkulation EP'!$B$8,10)+GZ$9),"MM")=TEXT((EDATE('Projektkostenkalkulation EP'!$B$8,10)+(GZ$9-1)),"MM"),
             IF(
                        OR(
                                    TEXT((EDATE('Projektkostenkalkulation EP'!$B$8,10)+GZ$9),"TTT") = "Sa",
                                    TEXT((EDATE('Projektkostenkalkulation EP'!$B$8,10)+GZ$9),"TTT") = "So",
                                    IF(ISNA(VLOOKUP(EDATE('Projektkostenkalkulation EP'!$B$8,10)+GZ$9,Datenquellen!$F$7:$H$45,3,FALSE))," ",VLOOKUP(EDATE('Projektkostenkalkulation EP'!$B$8,10)+GZ$9,Datenquellen!$F$7:$H$45,3,FALSE))="X"
                                    ),
                          "X",
                          ""
                          ),
               "X"
            )</f>
        <v/>
      </c>
      <c r="HB117" s="237" t="str">
        <f xml:space="preserve"> IF(TEXT((EDATE('Projektkostenkalkulation EP'!$B$8,10)+HA$9),"MM")=TEXT((EDATE('Projektkostenkalkulation EP'!$B$8,10)+(HA$9-1)),"MM"),
             IF(
                        OR(
                                    TEXT((EDATE('Projektkostenkalkulation EP'!$B$8,10)+HA$9),"TTT") = "Sa",
                                    TEXT((EDATE('Projektkostenkalkulation EP'!$B$8,10)+HA$9),"TTT") = "So",
                                    IF(ISNA(VLOOKUP(EDATE('Projektkostenkalkulation EP'!$B$8,10)+HA$9,Datenquellen!$F$7:$H$45,3,FALSE))," ",VLOOKUP(EDATE('Projektkostenkalkulation EP'!$B$8,10)+HA$9,Datenquellen!$F$7:$H$45,3,FALSE))="X"
                                    ),
                          "X",
                          ""
                          ),
               "X"
            )</f>
        <v/>
      </c>
      <c r="HC117" s="237" t="str">
        <f xml:space="preserve"> IF(TEXT((EDATE('Projektkostenkalkulation EP'!$B$8,10)+HB$9),"MM")=TEXT((EDATE('Projektkostenkalkulation EP'!$B$8,10)+(HB$9-1)),"MM"),
             IF(
                        OR(
                                    TEXT((EDATE('Projektkostenkalkulation EP'!$B$8,10)+HB$9),"TTT") = "Sa",
                                    TEXT((EDATE('Projektkostenkalkulation EP'!$B$8,10)+HB$9),"TTT") = "So",
                                    IF(ISNA(VLOOKUP(EDATE('Projektkostenkalkulation EP'!$B$8,10)+HB$9,Datenquellen!$F$7:$H$45,3,FALSE))," ",VLOOKUP(EDATE('Projektkostenkalkulation EP'!$B$8,10)+HB$9,Datenquellen!$F$7:$H$45,3,FALSE))="X"
                                    ),
                          "X",
                          ""
                          ),
               "X"
            )</f>
        <v/>
      </c>
      <c r="HD117" s="237" t="str">
        <f xml:space="preserve"> IF(TEXT((EDATE('Projektkostenkalkulation EP'!$B$8,10)+HC$9),"MM")=TEXT((EDATE('Projektkostenkalkulation EP'!$B$8,10)+(HC$9-1)),"MM"),
             IF(
                        OR(
                                    TEXT((EDATE('Projektkostenkalkulation EP'!$B$8,10)+HC$9),"TTT") = "Sa",
                                    TEXT((EDATE('Projektkostenkalkulation EP'!$B$8,10)+HC$9),"TTT") = "So",
                                    IF(ISNA(VLOOKUP(EDATE('Projektkostenkalkulation EP'!$B$8,10)+HC$9,Datenquellen!$F$7:$H$45,3,FALSE))," ",VLOOKUP(EDATE('Projektkostenkalkulation EP'!$B$8,10)+HC$9,Datenquellen!$F$7:$H$45,3,FALSE))="X"
                                    ),
                          "X",
                          ""
                          ),
               "X"
            )</f>
        <v>X</v>
      </c>
      <c r="HE117" s="238" t="str">
        <f xml:space="preserve"> IF(TEXT((EDATE('Projektkostenkalkulation EP'!$B$8,10)+HD$9),"MM")=TEXT((EDATE('Projektkostenkalkulation EP'!$B$8,10)+(HD$9-1)),"MM"),
             IF(
                        OR(
                                    TEXT((EDATE('Projektkostenkalkulation EP'!$B$8,10)+HD$9),"TTT") = "Sa",
                                    TEXT((EDATE('Projektkostenkalkulation EP'!$B$8,10)+HD$9),"TTT") = "So",
                                    IF(ISNA(VLOOKUP(EDATE('Projektkostenkalkulation EP'!$B$8,10)+HD$9,Datenquellen!$F$7:$H$45,3,FALSE))," ",VLOOKUP(EDATE('Projektkostenkalkulation EP'!$B$8,10)+HD$9,Datenquellen!$F$7:$H$45,3,FALSE))="X"
                                    ),
                          "X",
                          ""
                          ),
               "X"
            )</f>
        <v>X</v>
      </c>
      <c r="HF117" s="239"/>
      <c r="HG117" s="240"/>
      <c r="HH117" s="241" t="s">
        <v>67</v>
      </c>
    </row>
    <row r="118" spans="1:216" ht="21" customHeight="1" x14ac:dyDescent="0.2">
      <c r="A118" s="472" t="str">
        <f>TEXT(EDATE('Projektkostenkalkulation EP'!$B$8,11),"MMMM")</f>
        <v>Dezember</v>
      </c>
      <c r="B118" s="226"/>
      <c r="C118" s="227" t="str">
        <f>IF(
            OR(
                     TEXT(EDATE('Projektkostenkalkulation EP'!$B$8,11),"TTT") = "Sa",
                     TEXT(EDATE('Projektkostenkalkulation EP'!$B$8,11),"TTT") = "So",
                     IF(ISNA(VLOOKUP(EDATE('Projektkostenkalkulation EP'!$B$8,11),Datenquellen!$F$7:$H$45,3,FALSE))," ",VLOOKUP(EDATE('Projektkostenkalkulation EP'!$B$8,11),Datenquellen!$F$7:$H$45,3,FALSE))="X"
                            ),
                    "X",
                    ""
            )</f>
        <v>X</v>
      </c>
      <c r="D118" s="227" t="str">
        <f xml:space="preserve"> IF(TEXT((EDATE('Projektkostenkalkulation EP'!$B$8,11)+C$9),"MM")=TEXT((EDATE('Projektkostenkalkulation EP'!$B$8,11)+(C$9-1)),"MM"),
             IF(
                        OR(
                                    TEXT((EDATE('Projektkostenkalkulation EP'!$B$8,11)+C$9),"TTT") = "Sa",
                                    TEXT((EDATE('Projektkostenkalkulation EP'!$B$8,11)+C$9),"TTT") = "So",
                                    IF(ISNA(VLOOKUP(EDATE('Projektkostenkalkulation EP'!$B$8,11)+C$9,Datenquellen!$F$7:$H$45,3,FALSE))," ",VLOOKUP(EDATE('Projektkostenkalkulation EP'!$B$8,11)+C$9,Datenquellen!$F$7:$H$45,3,FALSE))="X"
                                    ),
                          "X",
                          ""
                          ),
               "X"
            )</f>
        <v/>
      </c>
      <c r="E118" s="227" t="str">
        <f xml:space="preserve"> IF(TEXT((EDATE('Projektkostenkalkulation EP'!$B$8,11)+D$9),"MM")=TEXT((EDATE('Projektkostenkalkulation EP'!$B$8,11)+(D$9-1)),"MM"),
             IF(
                        OR(
                                    TEXT((EDATE('Projektkostenkalkulation EP'!$B$8,11)+D$9),"TTT") = "Sa",
                                    TEXT((EDATE('Projektkostenkalkulation EP'!$B$8,11)+D$9),"TTT") = "So",
                                    IF(ISNA(VLOOKUP(EDATE('Projektkostenkalkulation EP'!$B$8,11)+D$9,Datenquellen!$F$7:$H$45,3,FALSE))," ",VLOOKUP(EDATE('Projektkostenkalkulation EP'!$B$8,11)+D$9,Datenquellen!$F$7:$H$45,3,FALSE))="X"
                                    ),
                          "X",
                          ""
                          ),
               "X"
            )</f>
        <v/>
      </c>
      <c r="F118" s="227" t="str">
        <f xml:space="preserve"> IF(TEXT((EDATE('Projektkostenkalkulation EP'!$B$8,11)+E$9),"MM")=TEXT((EDATE('Projektkostenkalkulation EP'!$B$8,11)+(E$9-1)),"MM"),
             IF(
                        OR(
                                    TEXT((EDATE('Projektkostenkalkulation EP'!$B$8,11)+E$9),"TTT") = "Sa",
                                    TEXT((EDATE('Projektkostenkalkulation EP'!$B$8,11)+E$9),"TTT") = "So",
                                    IF(ISNA(VLOOKUP(EDATE('Projektkostenkalkulation EP'!$B$8,11)+E$9,Datenquellen!$F$7:$H$45,3,FALSE))," ",VLOOKUP(EDATE('Projektkostenkalkulation EP'!$B$8,11)+E$9,Datenquellen!$F$7:$H$45,3,FALSE))="X"
                                    ),
                          "X",
                          ""
                          ),
               "X"
            )</f>
        <v/>
      </c>
      <c r="G118" s="227" t="str">
        <f xml:space="preserve"> IF(TEXT((EDATE('Projektkostenkalkulation EP'!$B$8,11)+F$9),"MM")=TEXT((EDATE('Projektkostenkalkulation EP'!$B$8,11)+(F$9-1)),"MM"),
             IF(
                        OR(
                                    TEXT((EDATE('Projektkostenkalkulation EP'!$B$8,11)+F$9),"TTT") = "Sa",
                                    TEXT((EDATE('Projektkostenkalkulation EP'!$B$8,11)+F$9),"TTT") = "So",
                                    IF(ISNA(VLOOKUP(EDATE('Projektkostenkalkulation EP'!$B$8,11)+F$9,Datenquellen!$F$7:$H$45,3,FALSE))," ",VLOOKUP(EDATE('Projektkostenkalkulation EP'!$B$8,11)+F$9,Datenquellen!$F$7:$H$45,3,FALSE))="X"
                                    ),
                          "X",
                          ""
                          ),
               "X"
            )</f>
        <v/>
      </c>
      <c r="H118" s="227" t="str">
        <f xml:space="preserve"> IF(TEXT((EDATE('Projektkostenkalkulation EP'!$B$8,11)+G$9),"MM")=TEXT((EDATE('Projektkostenkalkulation EP'!$B$8,11)+(G$9-1)),"MM"),
             IF(
                        OR(
                                    TEXT((EDATE('Projektkostenkalkulation EP'!$B$8,11)+G$9),"TTT") = "Sa",
                                    TEXT((EDATE('Projektkostenkalkulation EP'!$B$8,11)+G$9),"TTT") = "So",
                                    IF(ISNA(VLOOKUP(EDATE('Projektkostenkalkulation EP'!$B$8,11)+G$9,Datenquellen!$F$7:$H$45,3,FALSE))," ",VLOOKUP(EDATE('Projektkostenkalkulation EP'!$B$8,11)+G$9,Datenquellen!$F$7:$H$45,3,FALSE))="X"
                                    ),
                          "X",
                          ""
                          ),
               "X"
            )</f>
        <v/>
      </c>
      <c r="I118" s="227" t="str">
        <f xml:space="preserve"> IF(TEXT((EDATE('Projektkostenkalkulation EP'!$B$8,11)+H$9),"MM")=TEXT((EDATE('Projektkostenkalkulation EP'!$B$8,11)+(H$9-1)),"MM"),
             IF(
                        OR(
                                    TEXT((EDATE('Projektkostenkalkulation EP'!$B$8,11)+H$9),"TTT") = "Sa",
                                    TEXT((EDATE('Projektkostenkalkulation EP'!$B$8,11)+H$9),"TTT") = "So",
                                    IF(ISNA(VLOOKUP(EDATE('Projektkostenkalkulation EP'!$B$8,11)+H$9,Datenquellen!$F$7:$H$45,3,FALSE))," ",VLOOKUP(EDATE('Projektkostenkalkulation EP'!$B$8,11)+H$9,Datenquellen!$F$7:$H$45,3,FALSE))="X"
                                    ),
                          "X",
                          ""
                          ),
               "X"
            )</f>
        <v>X</v>
      </c>
      <c r="J118" s="227" t="str">
        <f xml:space="preserve"> IF(TEXT((EDATE('Projektkostenkalkulation EP'!$B$8,11)+I$9),"MM")=TEXT((EDATE('Projektkostenkalkulation EP'!$B$8,11)+(I$9-1)),"MM"),
             IF(
                        OR(
                                    TEXT((EDATE('Projektkostenkalkulation EP'!$B$8,11)+I$9),"TTT") = "Sa",
                                    TEXT((EDATE('Projektkostenkalkulation EP'!$B$8,11)+I$9),"TTT") = "So",
                                    IF(ISNA(VLOOKUP(EDATE('Projektkostenkalkulation EP'!$B$8,11)+I$9,Datenquellen!$F$7:$H$45,3,FALSE))," ",VLOOKUP(EDATE('Projektkostenkalkulation EP'!$B$8,11)+I$9,Datenquellen!$F$7:$H$45,3,FALSE))="X"
                                    ),
                          "X",
                          ""
                          ),
               "X"
            )</f>
        <v>X</v>
      </c>
      <c r="K118" s="227" t="str">
        <f xml:space="preserve"> IF(TEXT((EDATE('Projektkostenkalkulation EP'!$B$8,11)+J$9),"MM")=TEXT((EDATE('Projektkostenkalkulation EP'!$B$8,11)+(J$9-1)),"MM"),
             IF(
                        OR(
                                    TEXT((EDATE('Projektkostenkalkulation EP'!$B$8,11)+J$9),"TTT") = "Sa",
                                    TEXT((EDATE('Projektkostenkalkulation EP'!$B$8,11)+J$9),"TTT") = "So",
                                    IF(ISNA(VLOOKUP(EDATE('Projektkostenkalkulation EP'!$B$8,11)+J$9,Datenquellen!$F$7:$H$45,3,FALSE))," ",VLOOKUP(EDATE('Projektkostenkalkulation EP'!$B$8,11)+J$9,Datenquellen!$F$7:$H$45,3,FALSE))="X"
                                    ),
                          "X",
                          ""
                          ),
               "X"
            )</f>
        <v/>
      </c>
      <c r="L118" s="227" t="str">
        <f xml:space="preserve"> IF(TEXT((EDATE('Projektkostenkalkulation EP'!$B$8,11)+K$9),"MM")=TEXT((EDATE('Projektkostenkalkulation EP'!$B$8,11)+(K$9-1)),"MM"),
             IF(
                        OR(
                                    TEXT((EDATE('Projektkostenkalkulation EP'!$B$8,11)+K$9),"TTT") = "Sa",
                                    TEXT((EDATE('Projektkostenkalkulation EP'!$B$8,11)+K$9),"TTT") = "So",
                                    IF(ISNA(VLOOKUP(EDATE('Projektkostenkalkulation EP'!$B$8,11)+K$9,Datenquellen!$F$7:$H$45,3,FALSE))," ",VLOOKUP(EDATE('Projektkostenkalkulation EP'!$B$8,11)+K$9,Datenquellen!$F$7:$H$45,3,FALSE))="X"
                                    ),
                          "X",
                          ""
                          ),
               "X"
            )</f>
        <v/>
      </c>
      <c r="M118" s="227" t="str">
        <f xml:space="preserve"> IF(TEXT((EDATE('Projektkostenkalkulation EP'!$B$8,11)+L$9),"MM")=TEXT((EDATE('Projektkostenkalkulation EP'!$B$8,11)+(L$9-1)),"MM"),
             IF(
                        OR(
                                    TEXT((EDATE('Projektkostenkalkulation EP'!$B$8,11)+L$9),"TTT") = "Sa",
                                    TEXT((EDATE('Projektkostenkalkulation EP'!$B$8,11)+L$9),"TTT") = "So",
                                    IF(ISNA(VLOOKUP(EDATE('Projektkostenkalkulation EP'!$B$8,11)+L$9,Datenquellen!$F$7:$H$45,3,FALSE))," ",VLOOKUP(EDATE('Projektkostenkalkulation EP'!$B$8,11)+L$9,Datenquellen!$F$7:$H$45,3,FALSE))="X"
                                    ),
                          "X",
                          ""
                          ),
               "X"
            )</f>
        <v/>
      </c>
      <c r="N118" s="227" t="str">
        <f xml:space="preserve"> IF(TEXT((EDATE('Projektkostenkalkulation EP'!$B$8,11)+M$9),"MM")=TEXT((EDATE('Projektkostenkalkulation EP'!$B$8,11)+(M$9-1)),"MM"),
             IF(
                        OR(
                                    TEXT((EDATE('Projektkostenkalkulation EP'!$B$8,11)+M$9),"TTT") = "Sa",
                                    TEXT((EDATE('Projektkostenkalkulation EP'!$B$8,11)+M$9),"TTT") = "So",
                                    IF(ISNA(VLOOKUP(EDATE('Projektkostenkalkulation EP'!$B$8,11)+M$9,Datenquellen!$F$7:$H$45,3,FALSE))," ",VLOOKUP(EDATE('Projektkostenkalkulation EP'!$B$8,11)+M$9,Datenquellen!$F$7:$H$45,3,FALSE))="X"
                                    ),
                          "X",
                          ""
                          ),
               "X"
            )</f>
        <v/>
      </c>
      <c r="O118" s="227" t="str">
        <f xml:space="preserve"> IF(TEXT((EDATE('Projektkostenkalkulation EP'!$B$8,11)+N$9),"MM")=TEXT((EDATE('Projektkostenkalkulation EP'!$B$8,11)+(N$9-1)),"MM"),
             IF(
                        OR(
                                    TEXT((EDATE('Projektkostenkalkulation EP'!$B$8,11)+N$9),"TTT") = "Sa",
                                    TEXT((EDATE('Projektkostenkalkulation EP'!$B$8,11)+N$9),"TTT") = "So",
                                    IF(ISNA(VLOOKUP(EDATE('Projektkostenkalkulation EP'!$B$8,11)+N$9,Datenquellen!$F$7:$H$45,3,FALSE))," ",VLOOKUP(EDATE('Projektkostenkalkulation EP'!$B$8,11)+N$9,Datenquellen!$F$7:$H$45,3,FALSE))="X"
                                    ),
                          "X",
                          ""
                          ),
               "X"
            )</f>
        <v/>
      </c>
      <c r="P118" s="227" t="str">
        <f xml:space="preserve"> IF(TEXT((EDATE('Projektkostenkalkulation EP'!$B$8,11)+O$9),"MM")=TEXT((EDATE('Projektkostenkalkulation EP'!$B$8,11)+(O$9-1)),"MM"),
             IF(
                        OR(
                                    TEXT((EDATE('Projektkostenkalkulation EP'!$B$8,11)+O$9),"TTT") = "Sa",
                                    TEXT((EDATE('Projektkostenkalkulation EP'!$B$8,11)+O$9),"TTT") = "So",
                                    IF(ISNA(VLOOKUP(EDATE('Projektkostenkalkulation EP'!$B$8,11)+O$9,Datenquellen!$F$7:$H$45,3,FALSE))," ",VLOOKUP(EDATE('Projektkostenkalkulation EP'!$B$8,11)+O$9,Datenquellen!$F$7:$H$45,3,FALSE))="X"
                                    ),
                          "X",
                          ""
                          ),
               "X"
            )</f>
        <v>X</v>
      </c>
      <c r="Q118" s="227" t="str">
        <f xml:space="preserve"> IF(TEXT((EDATE('Projektkostenkalkulation EP'!$B$8,11)+P$9),"MM")=TEXT((EDATE('Projektkostenkalkulation EP'!$B$8,11)+(P$9-1)),"MM"),
             IF(
                        OR(
                                    TEXT((EDATE('Projektkostenkalkulation EP'!$B$8,11)+P$9),"TTT") = "Sa",
                                    TEXT((EDATE('Projektkostenkalkulation EP'!$B$8,11)+P$9),"TTT") = "So",
                                    IF(ISNA(VLOOKUP(EDATE('Projektkostenkalkulation EP'!$B$8,11)+P$9,Datenquellen!$F$7:$H$45,3,FALSE))," ",VLOOKUP(EDATE('Projektkostenkalkulation EP'!$B$8,11)+P$9,Datenquellen!$F$7:$H$45,3,FALSE))="X"
                                    ),
                          "X",
                          ""
                          ),
               "X"
            )</f>
        <v>X</v>
      </c>
      <c r="R118" s="227" t="str">
        <f xml:space="preserve"> IF(TEXT((EDATE('Projektkostenkalkulation EP'!$B$8,11)+Q$9),"MM")=TEXT((EDATE('Projektkostenkalkulation EP'!$B$8,11)+(Q$9-1)),"MM"),
             IF(
                        OR(
                                    TEXT((EDATE('Projektkostenkalkulation EP'!$B$8,11)+Q$9),"TTT") = "Sa",
                                    TEXT((EDATE('Projektkostenkalkulation EP'!$B$8,11)+Q$9),"TTT") = "So",
                                    IF(ISNA(VLOOKUP(EDATE('Projektkostenkalkulation EP'!$B$8,11)+Q$9,Datenquellen!$F$7:$H$45,3,FALSE))," ",VLOOKUP(EDATE('Projektkostenkalkulation EP'!$B$8,11)+Q$9,Datenquellen!$F$7:$H$45,3,FALSE))="X"
                                    ),
                          "X",
                          ""
                          ),
               "X"
            )</f>
        <v/>
      </c>
      <c r="S118" s="227" t="str">
        <f xml:space="preserve"> IF(TEXT((EDATE('Projektkostenkalkulation EP'!$B$8,11)+R$9),"MM")=TEXT((EDATE('Projektkostenkalkulation EP'!$B$8,11)+(R$9-1)),"MM"),
             IF(
                        OR(
                                    TEXT((EDATE('Projektkostenkalkulation EP'!$B$8,11)+R$9),"TTT") = "Sa",
                                    TEXT((EDATE('Projektkostenkalkulation EP'!$B$8,11)+R$9),"TTT") = "So",
                                    IF(ISNA(VLOOKUP(EDATE('Projektkostenkalkulation EP'!$B$8,11)+R$9,Datenquellen!$F$7:$H$45,3,FALSE))," ",VLOOKUP(EDATE('Projektkostenkalkulation EP'!$B$8,11)+R$9,Datenquellen!$F$7:$H$45,3,FALSE))="X"
                                    ),
                          "X",
                          ""
                          ),
               "X"
            )</f>
        <v/>
      </c>
      <c r="T118" s="227" t="str">
        <f xml:space="preserve"> IF(TEXT((EDATE('Projektkostenkalkulation EP'!$B$8,11)+S$9),"MM")=TEXT((EDATE('Projektkostenkalkulation EP'!$B$8,11)+(S$9-1)),"MM"),
             IF(
                        OR(
                                    TEXT((EDATE('Projektkostenkalkulation EP'!$B$8,11)+S$9),"TTT") = "Sa",
                                    TEXT((EDATE('Projektkostenkalkulation EP'!$B$8,11)+S$9),"TTT") = "So",
                                    IF(ISNA(VLOOKUP(EDATE('Projektkostenkalkulation EP'!$B$8,11)+S$9,Datenquellen!$F$7:$H$45,3,FALSE))," ",VLOOKUP(EDATE('Projektkostenkalkulation EP'!$B$8,11)+S$9,Datenquellen!$F$7:$H$45,3,FALSE))="X"
                                    ),
                          "X",
                          ""
                          ),
               "X"
            )</f>
        <v/>
      </c>
      <c r="U118" s="227" t="str">
        <f xml:space="preserve"> IF(TEXT((EDATE('Projektkostenkalkulation EP'!$B$8,11)+T$9),"MM")=TEXT((EDATE('Projektkostenkalkulation EP'!$B$8,11)+(T$9-1)),"MM"),
             IF(
                        OR(
                                    TEXT((EDATE('Projektkostenkalkulation EP'!$B$8,11)+T$9),"TTT") = "Sa",
                                    TEXT((EDATE('Projektkostenkalkulation EP'!$B$8,11)+T$9),"TTT") = "So",
                                    IF(ISNA(VLOOKUP(EDATE('Projektkostenkalkulation EP'!$B$8,11)+T$9,Datenquellen!$F$7:$H$45,3,FALSE))," ",VLOOKUP(EDATE('Projektkostenkalkulation EP'!$B$8,11)+T$9,Datenquellen!$F$7:$H$45,3,FALSE))="X"
                                    ),
                          "X",
                          ""
                          ),
               "X"
            )</f>
        <v/>
      </c>
      <c r="V118" s="227" t="str">
        <f xml:space="preserve"> IF(TEXT((EDATE('Projektkostenkalkulation EP'!$B$8,11)+U$9),"MM")=TEXT((EDATE('Projektkostenkalkulation EP'!$B$8,11)+(U$9-1)),"MM"),
             IF(
                        OR(
                                    TEXT((EDATE('Projektkostenkalkulation EP'!$B$8,11)+U$9),"TTT") = "Sa",
                                    TEXT((EDATE('Projektkostenkalkulation EP'!$B$8,11)+U$9),"TTT") = "So",
                                    IF(ISNA(VLOOKUP(EDATE('Projektkostenkalkulation EP'!$B$8,11)+U$9,Datenquellen!$F$7:$H$45,3,FALSE))," ",VLOOKUP(EDATE('Projektkostenkalkulation EP'!$B$8,11)+U$9,Datenquellen!$F$7:$H$45,3,FALSE))="X"
                                    ),
                          "X",
                          ""
                          ),
               "X"
            )</f>
        <v/>
      </c>
      <c r="W118" s="227" t="str">
        <f xml:space="preserve"> IF(TEXT((EDATE('Projektkostenkalkulation EP'!$B$8,11)+V$9),"MM")=TEXT((EDATE('Projektkostenkalkulation EP'!$B$8,11)+(V$9-1)),"MM"),
             IF(
                        OR(
                                    TEXT((EDATE('Projektkostenkalkulation EP'!$B$8,11)+V$9),"TTT") = "Sa",
                                    TEXT((EDATE('Projektkostenkalkulation EP'!$B$8,11)+V$9),"TTT") = "So",
                                    IF(ISNA(VLOOKUP(EDATE('Projektkostenkalkulation EP'!$B$8,11)+V$9,Datenquellen!$F$7:$H$45,3,FALSE))," ",VLOOKUP(EDATE('Projektkostenkalkulation EP'!$B$8,11)+V$9,Datenquellen!$F$7:$H$45,3,FALSE))="X"
                                    ),
                          "X",
                          ""
                          ),
               "X"
            )</f>
        <v>X</v>
      </c>
      <c r="X118" s="227" t="str">
        <f xml:space="preserve"> IF(TEXT((EDATE('Projektkostenkalkulation EP'!$B$8,11)+W$9),"MM")=TEXT((EDATE('Projektkostenkalkulation EP'!$B$8,11)+(W$9-1)),"MM"),
             IF(
                        OR(
                                    TEXT((EDATE('Projektkostenkalkulation EP'!$B$8,11)+W$9),"TTT") = "Sa",
                                    TEXT((EDATE('Projektkostenkalkulation EP'!$B$8,11)+W$9),"TTT") = "So",
                                    IF(ISNA(VLOOKUP(EDATE('Projektkostenkalkulation EP'!$B$8,11)+W$9,Datenquellen!$F$7:$H$45,3,FALSE))," ",VLOOKUP(EDATE('Projektkostenkalkulation EP'!$B$8,11)+W$9,Datenquellen!$F$7:$H$45,3,FALSE))="X"
                                    ),
                          "X",
                          ""
                          ),
               "X"
            )</f>
        <v>X</v>
      </c>
      <c r="Y118" s="227" t="str">
        <f xml:space="preserve"> IF(TEXT((EDATE('Projektkostenkalkulation EP'!$B$8,11)+X$9),"MM")=TEXT((EDATE('Projektkostenkalkulation EP'!$B$8,11)+(X$9-1)),"MM"),
             IF(
                        OR(
                                    TEXT((EDATE('Projektkostenkalkulation EP'!$B$8,11)+X$9),"TTT") = "Sa",
                                    TEXT((EDATE('Projektkostenkalkulation EP'!$B$8,11)+X$9),"TTT") = "So",
                                    IF(ISNA(VLOOKUP(EDATE('Projektkostenkalkulation EP'!$B$8,11)+X$9,Datenquellen!$F$7:$H$45,3,FALSE))," ",VLOOKUP(EDATE('Projektkostenkalkulation EP'!$B$8,11)+X$9,Datenquellen!$F$7:$H$45,3,FALSE))="X"
                                    ),
                          "X",
                          ""
                          ),
               "X"
            )</f>
        <v/>
      </c>
      <c r="Z118" s="227" t="str">
        <f xml:space="preserve"> IF(TEXT((EDATE('Projektkostenkalkulation EP'!$B$8,11)+Y$9),"MM")=TEXT((EDATE('Projektkostenkalkulation EP'!$B$8,11)+(Y$9-1)),"MM"),
             IF(
                        OR(
                                    TEXT((EDATE('Projektkostenkalkulation EP'!$B$8,11)+Y$9),"TTT") = "Sa",
                                    TEXT((EDATE('Projektkostenkalkulation EP'!$B$8,11)+Y$9),"TTT") = "So",
                                    IF(ISNA(VLOOKUP(EDATE('Projektkostenkalkulation EP'!$B$8,11)+Y$9,Datenquellen!$F$7:$H$45,3,FALSE))," ",VLOOKUP(EDATE('Projektkostenkalkulation EP'!$B$8,11)+Y$9,Datenquellen!$F$7:$H$45,3,FALSE))="X"
                                    ),
                          "X",
                          ""
                          ),
               "X"
            )</f>
        <v/>
      </c>
      <c r="AA118" s="227" t="str">
        <f xml:space="preserve"> IF(TEXT((EDATE('Projektkostenkalkulation EP'!$B$8,11)+Z$9),"MM")=TEXT((EDATE('Projektkostenkalkulation EP'!$B$8,11)+(Z$9-1)),"MM"),
             IF(
                        OR(
                                    TEXT((EDATE('Projektkostenkalkulation EP'!$B$8,11)+Z$9),"TTT") = "Sa",
                                    TEXT((EDATE('Projektkostenkalkulation EP'!$B$8,11)+Z$9),"TTT") = "So",
                                    IF(ISNA(VLOOKUP(EDATE('Projektkostenkalkulation EP'!$B$8,11)+Z$9,Datenquellen!$F$7:$H$45,3,FALSE))," ",VLOOKUP(EDATE('Projektkostenkalkulation EP'!$B$8,11)+Z$9,Datenquellen!$F$7:$H$45,3,FALSE))="X"
                                    ),
                          "X",
                          ""
                          ),
               "X"
            )</f>
        <v>X</v>
      </c>
      <c r="AB118" s="227" t="str">
        <f xml:space="preserve"> IF(TEXT((EDATE('Projektkostenkalkulation EP'!$B$8,11)+AA$9),"MM")=TEXT((EDATE('Projektkostenkalkulation EP'!$B$8,11)+(AA$9-1)),"MM"),
             IF(
                        OR(
                                    TEXT((EDATE('Projektkostenkalkulation EP'!$B$8,11)+AA$9),"TTT") = "Sa",
                                    TEXT((EDATE('Projektkostenkalkulation EP'!$B$8,11)+AA$9),"TTT") = "So",
                                    IF(ISNA(VLOOKUP(EDATE('Projektkostenkalkulation EP'!$B$8,11)+AA$9,Datenquellen!$F$7:$H$45,3,FALSE))," ",VLOOKUP(EDATE('Projektkostenkalkulation EP'!$B$8,11)+AA$9,Datenquellen!$F$7:$H$45,3,FALSE))="X"
                                    ),
                          "X",
                          ""
                          ),
               "X"
            )</f>
        <v>X</v>
      </c>
      <c r="AC118" s="227" t="str">
        <f xml:space="preserve"> IF(TEXT((EDATE('Projektkostenkalkulation EP'!$B$8,11)+AB$9),"MM")=TEXT((EDATE('Projektkostenkalkulation EP'!$B$8,11)+(AB$9-1)),"MM"),
             IF(
                        OR(
                                    TEXT((EDATE('Projektkostenkalkulation EP'!$B$8,11)+AB$9),"TTT") = "Sa",
                                    TEXT((EDATE('Projektkostenkalkulation EP'!$B$8,11)+AB$9),"TTT") = "So",
                                    IF(ISNA(VLOOKUP(EDATE('Projektkostenkalkulation EP'!$B$8,11)+AB$9,Datenquellen!$F$7:$H$45,3,FALSE))," ",VLOOKUP(EDATE('Projektkostenkalkulation EP'!$B$8,11)+AB$9,Datenquellen!$F$7:$H$45,3,FALSE))="X"
                                    ),
                          "X",
                          ""
                          ),
               "X"
            )</f>
        <v/>
      </c>
      <c r="AD118" s="227" t="str">
        <f xml:space="preserve"> IF(TEXT((EDATE('Projektkostenkalkulation EP'!$B$8,11)+AC$9),"MM")=TEXT((EDATE('Projektkostenkalkulation EP'!$B$8,11)+(AC$9-1)),"MM"),
             IF(
                        OR(
                                    TEXT((EDATE('Projektkostenkalkulation EP'!$B$8,11)+AC$9),"TTT") = "Sa",
                                    TEXT((EDATE('Projektkostenkalkulation EP'!$B$8,11)+AC$9),"TTT") = "So",
                                    IF(ISNA(VLOOKUP(EDATE('Projektkostenkalkulation EP'!$B$8,11)+AC$9,Datenquellen!$F$7:$H$45,3,FALSE))," ",VLOOKUP(EDATE('Projektkostenkalkulation EP'!$B$8,11)+AC$9,Datenquellen!$F$7:$H$45,3,FALSE))="X"
                                    ),
                          "X",
                          ""
                          ),
               "X"
            )</f>
        <v>X</v>
      </c>
      <c r="AE118" s="227" t="str">
        <f xml:space="preserve"> IF(TEXT((EDATE('Projektkostenkalkulation EP'!$B$8,11)+AD$9),"MM")=TEXT((EDATE('Projektkostenkalkulation EP'!$B$8,11)+(AD$9-1)),"MM"),
             IF(
                        OR(
                                    TEXT((EDATE('Projektkostenkalkulation EP'!$B$8,11)+AD$9),"TTT") = "Sa",
                                    TEXT((EDATE('Projektkostenkalkulation EP'!$B$8,11)+AD$9),"TTT") = "So",
                                    IF(ISNA(VLOOKUP(EDATE('Projektkostenkalkulation EP'!$B$8,11)+AD$9,Datenquellen!$F$7:$H$45,3,FALSE))," ",VLOOKUP(EDATE('Projektkostenkalkulation EP'!$B$8,11)+AD$9,Datenquellen!$F$7:$H$45,3,FALSE))="X"
                                    ),
                          "X",
                          ""
                          ),
               "X"
            )</f>
        <v>X</v>
      </c>
      <c r="AF118" s="227" t="str">
        <f xml:space="preserve"> IF(TEXT((EDATE('Projektkostenkalkulation EP'!$B$8,11)+AE$9),"MM")=TEXT((EDATE('Projektkostenkalkulation EP'!$B$8,11)+(AE$9-1)),"MM"),
             IF(
                        OR(
                                    TEXT((EDATE('Projektkostenkalkulation EP'!$B$8,11)+AE$9),"TTT") = "Sa",
                                    TEXT((EDATE('Projektkostenkalkulation EP'!$B$8,11)+AE$9),"TTT") = "So",
                                    IF(ISNA(VLOOKUP(EDATE('Projektkostenkalkulation EP'!$B$8,11)+AE$9,Datenquellen!$F$7:$H$45,3,FALSE))," ",VLOOKUP(EDATE('Projektkostenkalkulation EP'!$B$8,11)+AE$9,Datenquellen!$F$7:$H$45,3,FALSE))="X"
                                    ),
                          "X",
                          ""
                          ),
               "X"
            )</f>
        <v/>
      </c>
      <c r="AG118" s="228" t="str">
        <f xml:space="preserve"> IF(TEXT((EDATE('Projektkostenkalkulation EP'!$B$8,11)+AF$9),"MM")=TEXT((EDATE('Projektkostenkalkulation EP'!$B$8,11)+(AF$9-1)),"MM"),
             IF(
                        OR(
                                    TEXT((EDATE('Projektkostenkalkulation EP'!$B$8,11)+AF$9),"TTT") = "Sa",
                                    TEXT((EDATE('Projektkostenkalkulation EP'!$B$8,11)+AF$9),"TTT") = "So",
                                    IF(ISNA(VLOOKUP(EDATE('Projektkostenkalkulation EP'!$B$8,11)+AF$9,Datenquellen!$F$7:$H$45,3,FALSE))," ",VLOOKUP(EDATE('Projektkostenkalkulation EP'!$B$8,11)+AF$9,Datenquellen!$F$7:$H$45,3,FALSE))="X"
                                    ),
                          "X",
                          ""
                          ),
               "X"
            )</f>
        <v/>
      </c>
      <c r="AH118" s="229"/>
      <c r="AI118" s="230"/>
      <c r="AJ118" s="475"/>
      <c r="AK118" s="477" t="str">
        <f>TEXT(EDATE('Projektkostenkalkulation EP'!$B$8,11),"MMMM")</f>
        <v>Dezember</v>
      </c>
      <c r="AL118" s="263"/>
      <c r="AM118" s="264" t="str">
        <f>IF(
            OR(
                     TEXT(EDATE('Projektkostenkalkulation EP'!$B$8,11),"TTT") = "Sa",
                     TEXT(EDATE('Projektkostenkalkulation EP'!$B$8,11),"TTT") = "So",
                     IF(ISNA(VLOOKUP(EDATE('Projektkostenkalkulation EP'!$B$8,11),Datenquellen!$F$7:$H$45,3,FALSE))," ",VLOOKUP(EDATE('Projektkostenkalkulation EP'!$B$8,11),Datenquellen!$F$7:$H$45,3,FALSE))="X"
                            ),
                    "X",
                    ""
            )</f>
        <v>X</v>
      </c>
      <c r="AN118" s="264" t="str">
        <f xml:space="preserve"> IF(TEXT((EDATE('Projektkostenkalkulation EP'!$B$8,11)+AM$9),"MM")=TEXT((EDATE('Projektkostenkalkulation EP'!$B$8,11)+(AM$9-1)),"MM"),
             IF(
                        OR(
                                    TEXT((EDATE('Projektkostenkalkulation EP'!$B$8,11)+AM$9),"TTT") = "Sa",
                                    TEXT((EDATE('Projektkostenkalkulation EP'!$B$8,11)+AM$9),"TTT") = "So",
                                    IF(ISNA(VLOOKUP(EDATE('Projektkostenkalkulation EP'!$B$8,11)+AM$9,Datenquellen!$F$7:$H$45,3,FALSE))," ",VLOOKUP(EDATE('Projektkostenkalkulation EP'!$B$8,11)+AM$9,Datenquellen!$F$7:$H$45,3,FALSE))="X"
                                    ),
                          "X",
                          ""
                          ),
               "X"
            )</f>
        <v/>
      </c>
      <c r="AO118" s="264" t="str">
        <f xml:space="preserve"> IF(TEXT((EDATE('Projektkostenkalkulation EP'!$B$8,11)+AN$9),"MM")=TEXT((EDATE('Projektkostenkalkulation EP'!$B$8,11)+(AN$9-1)),"MM"),
             IF(
                        OR(
                                    TEXT((EDATE('Projektkostenkalkulation EP'!$B$8,11)+AN$9),"TTT") = "Sa",
                                    TEXT((EDATE('Projektkostenkalkulation EP'!$B$8,11)+AN$9),"TTT") = "So",
                                    IF(ISNA(VLOOKUP(EDATE('Projektkostenkalkulation EP'!$B$8,11)+AN$9,Datenquellen!$F$7:$H$45,3,FALSE))," ",VLOOKUP(EDATE('Projektkostenkalkulation EP'!$B$8,11)+AN$9,Datenquellen!$F$7:$H$45,3,FALSE))="X"
                                    ),
                          "X",
                          ""
                          ),
               "X"
            )</f>
        <v/>
      </c>
      <c r="AP118" s="264" t="str">
        <f xml:space="preserve"> IF(TEXT((EDATE('Projektkostenkalkulation EP'!$B$8,11)+AO$9),"MM")=TEXT((EDATE('Projektkostenkalkulation EP'!$B$8,11)+(AO$9-1)),"MM"),
             IF(
                        OR(
                                    TEXT((EDATE('Projektkostenkalkulation EP'!$B$8,11)+AO$9),"TTT") = "Sa",
                                    TEXT((EDATE('Projektkostenkalkulation EP'!$B$8,11)+AO$9),"TTT") = "So",
                                    IF(ISNA(VLOOKUP(EDATE('Projektkostenkalkulation EP'!$B$8,11)+AO$9,Datenquellen!$F$7:$H$45,3,FALSE))," ",VLOOKUP(EDATE('Projektkostenkalkulation EP'!$B$8,11)+AO$9,Datenquellen!$F$7:$H$45,3,FALSE))="X"
                                    ),
                          "X",
                          ""
                          ),
               "X"
            )</f>
        <v/>
      </c>
      <c r="AQ118" s="264" t="str">
        <f xml:space="preserve"> IF(TEXT((EDATE('Projektkostenkalkulation EP'!$B$8,11)+AP$9),"MM")=TEXT((EDATE('Projektkostenkalkulation EP'!$B$8,11)+(AP$9-1)),"MM"),
             IF(
                        OR(
                                    TEXT((EDATE('Projektkostenkalkulation EP'!$B$8,11)+AP$9),"TTT") = "Sa",
                                    TEXT((EDATE('Projektkostenkalkulation EP'!$B$8,11)+AP$9),"TTT") = "So",
                                    IF(ISNA(VLOOKUP(EDATE('Projektkostenkalkulation EP'!$B$8,11)+AP$9,Datenquellen!$F$7:$H$45,3,FALSE))," ",VLOOKUP(EDATE('Projektkostenkalkulation EP'!$B$8,11)+AP$9,Datenquellen!$F$7:$H$45,3,FALSE))="X"
                                    ),
                          "X",
                          ""
                          ),
               "X"
            )</f>
        <v/>
      </c>
      <c r="AR118" s="264" t="str">
        <f xml:space="preserve"> IF(TEXT((EDATE('Projektkostenkalkulation EP'!$B$8,11)+AQ$9),"MM")=TEXT((EDATE('Projektkostenkalkulation EP'!$B$8,11)+(AQ$9-1)),"MM"),
             IF(
                        OR(
                                    TEXT((EDATE('Projektkostenkalkulation EP'!$B$8,11)+AQ$9),"TTT") = "Sa",
                                    TEXT((EDATE('Projektkostenkalkulation EP'!$B$8,11)+AQ$9),"TTT") = "So",
                                    IF(ISNA(VLOOKUP(EDATE('Projektkostenkalkulation EP'!$B$8,11)+AQ$9,Datenquellen!$F$7:$H$45,3,FALSE))," ",VLOOKUP(EDATE('Projektkostenkalkulation EP'!$B$8,11)+AQ$9,Datenquellen!$F$7:$H$45,3,FALSE))="X"
                                    ),
                          "X",
                          ""
                          ),
               "X"
            )</f>
        <v/>
      </c>
      <c r="AS118" s="264" t="str">
        <f xml:space="preserve"> IF(TEXT((EDATE('Projektkostenkalkulation EP'!$B$8,11)+AR$9),"MM")=TEXT((EDATE('Projektkostenkalkulation EP'!$B$8,11)+(AR$9-1)),"MM"),
             IF(
                        OR(
                                    TEXT((EDATE('Projektkostenkalkulation EP'!$B$8,11)+AR$9),"TTT") = "Sa",
                                    TEXT((EDATE('Projektkostenkalkulation EP'!$B$8,11)+AR$9),"TTT") = "So",
                                    IF(ISNA(VLOOKUP(EDATE('Projektkostenkalkulation EP'!$B$8,11)+AR$9,Datenquellen!$F$7:$H$45,3,FALSE))," ",VLOOKUP(EDATE('Projektkostenkalkulation EP'!$B$8,11)+AR$9,Datenquellen!$F$7:$H$45,3,FALSE))="X"
                                    ),
                          "X",
                          ""
                          ),
               "X"
            )</f>
        <v>X</v>
      </c>
      <c r="AT118" s="264" t="str">
        <f xml:space="preserve"> IF(TEXT((EDATE('Projektkostenkalkulation EP'!$B$8,11)+AS$9),"MM")=TEXT((EDATE('Projektkostenkalkulation EP'!$B$8,11)+(AS$9-1)),"MM"),
             IF(
                        OR(
                                    TEXT((EDATE('Projektkostenkalkulation EP'!$B$8,11)+AS$9),"TTT") = "Sa",
                                    TEXT((EDATE('Projektkostenkalkulation EP'!$B$8,11)+AS$9),"TTT") = "So",
                                    IF(ISNA(VLOOKUP(EDATE('Projektkostenkalkulation EP'!$B$8,11)+AS$9,Datenquellen!$F$7:$H$45,3,FALSE))," ",VLOOKUP(EDATE('Projektkostenkalkulation EP'!$B$8,11)+AS$9,Datenquellen!$F$7:$H$45,3,FALSE))="X"
                                    ),
                          "X",
                          ""
                          ),
               "X"
            )</f>
        <v>X</v>
      </c>
      <c r="AU118" s="264" t="str">
        <f xml:space="preserve"> IF(TEXT((EDATE('Projektkostenkalkulation EP'!$B$8,11)+AT$9),"MM")=TEXT((EDATE('Projektkostenkalkulation EP'!$B$8,11)+(AT$9-1)),"MM"),
             IF(
                        OR(
                                    TEXT((EDATE('Projektkostenkalkulation EP'!$B$8,11)+AT$9),"TTT") = "Sa",
                                    TEXT((EDATE('Projektkostenkalkulation EP'!$B$8,11)+AT$9),"TTT") = "So",
                                    IF(ISNA(VLOOKUP(EDATE('Projektkostenkalkulation EP'!$B$8,11)+AT$9,Datenquellen!$F$7:$H$45,3,FALSE))," ",VLOOKUP(EDATE('Projektkostenkalkulation EP'!$B$8,11)+AT$9,Datenquellen!$F$7:$H$45,3,FALSE))="X"
                                    ),
                          "X",
                          ""
                          ),
               "X"
            )</f>
        <v/>
      </c>
      <c r="AV118" s="264" t="str">
        <f xml:space="preserve"> IF(TEXT((EDATE('Projektkostenkalkulation EP'!$B$8,11)+AU$9),"MM")=TEXT((EDATE('Projektkostenkalkulation EP'!$B$8,11)+(AU$9-1)),"MM"),
             IF(
                        OR(
                                    TEXT((EDATE('Projektkostenkalkulation EP'!$B$8,11)+AU$9),"TTT") = "Sa",
                                    TEXT((EDATE('Projektkostenkalkulation EP'!$B$8,11)+AU$9),"TTT") = "So",
                                    IF(ISNA(VLOOKUP(EDATE('Projektkostenkalkulation EP'!$B$8,11)+AU$9,Datenquellen!$F$7:$H$45,3,FALSE))," ",VLOOKUP(EDATE('Projektkostenkalkulation EP'!$B$8,11)+AU$9,Datenquellen!$F$7:$H$45,3,FALSE))="X"
                                    ),
                          "X",
                          ""
                          ),
               "X"
            )</f>
        <v/>
      </c>
      <c r="AW118" s="264" t="str">
        <f xml:space="preserve"> IF(TEXT((EDATE('Projektkostenkalkulation EP'!$B$8,11)+AV$9),"MM")=TEXT((EDATE('Projektkostenkalkulation EP'!$B$8,11)+(AV$9-1)),"MM"),
             IF(
                        OR(
                                    TEXT((EDATE('Projektkostenkalkulation EP'!$B$8,11)+AV$9),"TTT") = "Sa",
                                    TEXT((EDATE('Projektkostenkalkulation EP'!$B$8,11)+AV$9),"TTT") = "So",
                                    IF(ISNA(VLOOKUP(EDATE('Projektkostenkalkulation EP'!$B$8,11)+AV$9,Datenquellen!$F$7:$H$45,3,FALSE))," ",VLOOKUP(EDATE('Projektkostenkalkulation EP'!$B$8,11)+AV$9,Datenquellen!$F$7:$H$45,3,FALSE))="X"
                                    ),
                          "X",
                          ""
                          ),
               "X"
            )</f>
        <v/>
      </c>
      <c r="AX118" s="264" t="str">
        <f xml:space="preserve"> IF(TEXT((EDATE('Projektkostenkalkulation EP'!$B$8,11)+AW$9),"MM")=TEXT((EDATE('Projektkostenkalkulation EP'!$B$8,11)+(AW$9-1)),"MM"),
             IF(
                        OR(
                                    TEXT((EDATE('Projektkostenkalkulation EP'!$B$8,11)+AW$9),"TTT") = "Sa",
                                    TEXT((EDATE('Projektkostenkalkulation EP'!$B$8,11)+AW$9),"TTT") = "So",
                                    IF(ISNA(VLOOKUP(EDATE('Projektkostenkalkulation EP'!$B$8,11)+AW$9,Datenquellen!$F$7:$H$45,3,FALSE))," ",VLOOKUP(EDATE('Projektkostenkalkulation EP'!$B$8,11)+AW$9,Datenquellen!$F$7:$H$45,3,FALSE))="X"
                                    ),
                          "X",
                          ""
                          ),
               "X"
            )</f>
        <v/>
      </c>
      <c r="AY118" s="264" t="str">
        <f xml:space="preserve"> IF(TEXT((EDATE('Projektkostenkalkulation EP'!$B$8,11)+AX$9),"MM")=TEXT((EDATE('Projektkostenkalkulation EP'!$B$8,11)+(AX$9-1)),"MM"),
             IF(
                        OR(
                                    TEXT((EDATE('Projektkostenkalkulation EP'!$B$8,11)+AX$9),"TTT") = "Sa",
                                    TEXT((EDATE('Projektkostenkalkulation EP'!$B$8,11)+AX$9),"TTT") = "So",
                                    IF(ISNA(VLOOKUP(EDATE('Projektkostenkalkulation EP'!$B$8,11)+AX$9,Datenquellen!$F$7:$H$45,3,FALSE))," ",VLOOKUP(EDATE('Projektkostenkalkulation EP'!$B$8,11)+AX$9,Datenquellen!$F$7:$H$45,3,FALSE))="X"
                                    ),
                          "X",
                          ""
                          ),
               "X"
            )</f>
        <v/>
      </c>
      <c r="AZ118" s="264" t="str">
        <f xml:space="preserve"> IF(TEXT((EDATE('Projektkostenkalkulation EP'!$B$8,11)+AY$9),"MM")=TEXT((EDATE('Projektkostenkalkulation EP'!$B$8,11)+(AY$9-1)),"MM"),
             IF(
                        OR(
                                    TEXT((EDATE('Projektkostenkalkulation EP'!$B$8,11)+AY$9),"TTT") = "Sa",
                                    TEXT((EDATE('Projektkostenkalkulation EP'!$B$8,11)+AY$9),"TTT") = "So",
                                    IF(ISNA(VLOOKUP(EDATE('Projektkostenkalkulation EP'!$B$8,11)+AY$9,Datenquellen!$F$7:$H$45,3,FALSE))," ",VLOOKUP(EDATE('Projektkostenkalkulation EP'!$B$8,11)+AY$9,Datenquellen!$F$7:$H$45,3,FALSE))="X"
                                    ),
                          "X",
                          ""
                          ),
               "X"
            )</f>
        <v>X</v>
      </c>
      <c r="BA118" s="264" t="str">
        <f xml:space="preserve"> IF(TEXT((EDATE('Projektkostenkalkulation EP'!$B$8,11)+AZ$9),"MM")=TEXT((EDATE('Projektkostenkalkulation EP'!$B$8,11)+(AZ$9-1)),"MM"),
             IF(
                        OR(
                                    TEXT((EDATE('Projektkostenkalkulation EP'!$B$8,11)+AZ$9),"TTT") = "Sa",
                                    TEXT((EDATE('Projektkostenkalkulation EP'!$B$8,11)+AZ$9),"TTT") = "So",
                                    IF(ISNA(VLOOKUP(EDATE('Projektkostenkalkulation EP'!$B$8,11)+AZ$9,Datenquellen!$F$7:$H$45,3,FALSE))," ",VLOOKUP(EDATE('Projektkostenkalkulation EP'!$B$8,11)+AZ$9,Datenquellen!$F$7:$H$45,3,FALSE))="X"
                                    ),
                          "X",
                          ""
                          ),
               "X"
            )</f>
        <v>X</v>
      </c>
      <c r="BB118" s="264" t="str">
        <f xml:space="preserve"> IF(TEXT((EDATE('Projektkostenkalkulation EP'!$B$8,11)+BA$9),"MM")=TEXT((EDATE('Projektkostenkalkulation EP'!$B$8,11)+(BA$9-1)),"MM"),
             IF(
                        OR(
                                    TEXT((EDATE('Projektkostenkalkulation EP'!$B$8,11)+BA$9),"TTT") = "Sa",
                                    TEXT((EDATE('Projektkostenkalkulation EP'!$B$8,11)+BA$9),"TTT") = "So",
                                    IF(ISNA(VLOOKUP(EDATE('Projektkostenkalkulation EP'!$B$8,11)+BA$9,Datenquellen!$F$7:$H$45,3,FALSE))," ",VLOOKUP(EDATE('Projektkostenkalkulation EP'!$B$8,11)+BA$9,Datenquellen!$F$7:$H$45,3,FALSE))="X"
                                    ),
                          "X",
                          ""
                          ),
               "X"
            )</f>
        <v/>
      </c>
      <c r="BC118" s="264" t="str">
        <f xml:space="preserve"> IF(TEXT((EDATE('Projektkostenkalkulation EP'!$B$8,11)+BB$9),"MM")=TEXT((EDATE('Projektkostenkalkulation EP'!$B$8,11)+(BB$9-1)),"MM"),
             IF(
                        OR(
                                    TEXT((EDATE('Projektkostenkalkulation EP'!$B$8,11)+BB$9),"TTT") = "Sa",
                                    TEXT((EDATE('Projektkostenkalkulation EP'!$B$8,11)+BB$9),"TTT") = "So",
                                    IF(ISNA(VLOOKUP(EDATE('Projektkostenkalkulation EP'!$B$8,11)+BB$9,Datenquellen!$F$7:$H$45,3,FALSE))," ",VLOOKUP(EDATE('Projektkostenkalkulation EP'!$B$8,11)+BB$9,Datenquellen!$F$7:$H$45,3,FALSE))="X"
                                    ),
                          "X",
                          ""
                          ),
               "X"
            )</f>
        <v/>
      </c>
      <c r="BD118" s="264" t="str">
        <f xml:space="preserve"> IF(TEXT((EDATE('Projektkostenkalkulation EP'!$B$8,11)+BC$9),"MM")=TEXT((EDATE('Projektkostenkalkulation EP'!$B$8,11)+(BC$9-1)),"MM"),
             IF(
                        OR(
                                    TEXT((EDATE('Projektkostenkalkulation EP'!$B$8,11)+BC$9),"TTT") = "Sa",
                                    TEXT((EDATE('Projektkostenkalkulation EP'!$B$8,11)+BC$9),"TTT") = "So",
                                    IF(ISNA(VLOOKUP(EDATE('Projektkostenkalkulation EP'!$B$8,11)+BC$9,Datenquellen!$F$7:$H$45,3,FALSE))," ",VLOOKUP(EDATE('Projektkostenkalkulation EP'!$B$8,11)+BC$9,Datenquellen!$F$7:$H$45,3,FALSE))="X"
                                    ),
                          "X",
                          ""
                          ),
               "X"
            )</f>
        <v/>
      </c>
      <c r="BE118" s="264" t="str">
        <f xml:space="preserve"> IF(TEXT((EDATE('Projektkostenkalkulation EP'!$B$8,11)+BD$9),"MM")=TEXT((EDATE('Projektkostenkalkulation EP'!$B$8,11)+(BD$9-1)),"MM"),
             IF(
                        OR(
                                    TEXT((EDATE('Projektkostenkalkulation EP'!$B$8,11)+BD$9),"TTT") = "Sa",
                                    TEXT((EDATE('Projektkostenkalkulation EP'!$B$8,11)+BD$9),"TTT") = "So",
                                    IF(ISNA(VLOOKUP(EDATE('Projektkostenkalkulation EP'!$B$8,11)+BD$9,Datenquellen!$F$7:$H$45,3,FALSE))," ",VLOOKUP(EDATE('Projektkostenkalkulation EP'!$B$8,11)+BD$9,Datenquellen!$F$7:$H$45,3,FALSE))="X"
                                    ),
                          "X",
                          ""
                          ),
               "X"
            )</f>
        <v/>
      </c>
      <c r="BF118" s="264" t="str">
        <f xml:space="preserve"> IF(TEXT((EDATE('Projektkostenkalkulation EP'!$B$8,11)+BE$9),"MM")=TEXT((EDATE('Projektkostenkalkulation EP'!$B$8,11)+(BE$9-1)),"MM"),
             IF(
                        OR(
                                    TEXT((EDATE('Projektkostenkalkulation EP'!$B$8,11)+BE$9),"TTT") = "Sa",
                                    TEXT((EDATE('Projektkostenkalkulation EP'!$B$8,11)+BE$9),"TTT") = "So",
                                    IF(ISNA(VLOOKUP(EDATE('Projektkostenkalkulation EP'!$B$8,11)+BE$9,Datenquellen!$F$7:$H$45,3,FALSE))," ",VLOOKUP(EDATE('Projektkostenkalkulation EP'!$B$8,11)+BE$9,Datenquellen!$F$7:$H$45,3,FALSE))="X"
                                    ),
                          "X",
                          ""
                          ),
               "X"
            )</f>
        <v/>
      </c>
      <c r="BG118" s="264" t="str">
        <f xml:space="preserve"> IF(TEXT((EDATE('Projektkostenkalkulation EP'!$B$8,11)+BF$9),"MM")=TEXT((EDATE('Projektkostenkalkulation EP'!$B$8,11)+(BF$9-1)),"MM"),
             IF(
                        OR(
                                    TEXT((EDATE('Projektkostenkalkulation EP'!$B$8,11)+BF$9),"TTT") = "Sa",
                                    TEXT((EDATE('Projektkostenkalkulation EP'!$B$8,11)+BF$9),"TTT") = "So",
                                    IF(ISNA(VLOOKUP(EDATE('Projektkostenkalkulation EP'!$B$8,11)+BF$9,Datenquellen!$F$7:$H$45,3,FALSE))," ",VLOOKUP(EDATE('Projektkostenkalkulation EP'!$B$8,11)+BF$9,Datenquellen!$F$7:$H$45,3,FALSE))="X"
                                    ),
                          "X",
                          ""
                          ),
               "X"
            )</f>
        <v>X</v>
      </c>
      <c r="BH118" s="264" t="str">
        <f xml:space="preserve"> IF(TEXT((EDATE('Projektkostenkalkulation EP'!$B$8,11)+BG$9),"MM")=TEXT((EDATE('Projektkostenkalkulation EP'!$B$8,11)+(BG$9-1)),"MM"),
             IF(
                        OR(
                                    TEXT((EDATE('Projektkostenkalkulation EP'!$B$8,11)+BG$9),"TTT") = "Sa",
                                    TEXT((EDATE('Projektkostenkalkulation EP'!$B$8,11)+BG$9),"TTT") = "So",
                                    IF(ISNA(VLOOKUP(EDATE('Projektkostenkalkulation EP'!$B$8,11)+BG$9,Datenquellen!$F$7:$H$45,3,FALSE))," ",VLOOKUP(EDATE('Projektkostenkalkulation EP'!$B$8,11)+BG$9,Datenquellen!$F$7:$H$45,3,FALSE))="X"
                                    ),
                          "X",
                          ""
                          ),
               "X"
            )</f>
        <v>X</v>
      </c>
      <c r="BI118" s="264" t="str">
        <f xml:space="preserve"> IF(TEXT((EDATE('Projektkostenkalkulation EP'!$B$8,11)+BH$9),"MM")=TEXT((EDATE('Projektkostenkalkulation EP'!$B$8,11)+(BH$9-1)),"MM"),
             IF(
                        OR(
                                    TEXT((EDATE('Projektkostenkalkulation EP'!$B$8,11)+BH$9),"TTT") = "Sa",
                                    TEXT((EDATE('Projektkostenkalkulation EP'!$B$8,11)+BH$9),"TTT") = "So",
                                    IF(ISNA(VLOOKUP(EDATE('Projektkostenkalkulation EP'!$B$8,11)+BH$9,Datenquellen!$F$7:$H$45,3,FALSE))," ",VLOOKUP(EDATE('Projektkostenkalkulation EP'!$B$8,11)+BH$9,Datenquellen!$F$7:$H$45,3,FALSE))="X"
                                    ),
                          "X",
                          ""
                          ),
               "X"
            )</f>
        <v/>
      </c>
      <c r="BJ118" s="264" t="str">
        <f xml:space="preserve"> IF(TEXT((EDATE('Projektkostenkalkulation EP'!$B$8,11)+BI$9),"MM")=TEXT((EDATE('Projektkostenkalkulation EP'!$B$8,11)+(BI$9-1)),"MM"),
             IF(
                        OR(
                                    TEXT((EDATE('Projektkostenkalkulation EP'!$B$8,11)+BI$9),"TTT") = "Sa",
                                    TEXT((EDATE('Projektkostenkalkulation EP'!$B$8,11)+BI$9),"TTT") = "So",
                                    IF(ISNA(VLOOKUP(EDATE('Projektkostenkalkulation EP'!$B$8,11)+BI$9,Datenquellen!$F$7:$H$45,3,FALSE))," ",VLOOKUP(EDATE('Projektkostenkalkulation EP'!$B$8,11)+BI$9,Datenquellen!$F$7:$H$45,3,FALSE))="X"
                                    ),
                          "X",
                          ""
                          ),
               "X"
            )</f>
        <v/>
      </c>
      <c r="BK118" s="264" t="str">
        <f xml:space="preserve"> IF(TEXT((EDATE('Projektkostenkalkulation EP'!$B$8,11)+BJ$9),"MM")=TEXT((EDATE('Projektkostenkalkulation EP'!$B$8,11)+(BJ$9-1)),"MM"),
             IF(
                        OR(
                                    TEXT((EDATE('Projektkostenkalkulation EP'!$B$8,11)+BJ$9),"TTT") = "Sa",
                                    TEXT((EDATE('Projektkostenkalkulation EP'!$B$8,11)+BJ$9),"TTT") = "So",
                                    IF(ISNA(VLOOKUP(EDATE('Projektkostenkalkulation EP'!$B$8,11)+BJ$9,Datenquellen!$F$7:$H$45,3,FALSE))," ",VLOOKUP(EDATE('Projektkostenkalkulation EP'!$B$8,11)+BJ$9,Datenquellen!$F$7:$H$45,3,FALSE))="X"
                                    ),
                          "X",
                          ""
                          ),
               "X"
            )</f>
        <v>X</v>
      </c>
      <c r="BL118" s="264" t="str">
        <f xml:space="preserve"> IF(TEXT((EDATE('Projektkostenkalkulation EP'!$B$8,11)+BK$9),"MM")=TEXT((EDATE('Projektkostenkalkulation EP'!$B$8,11)+(BK$9-1)),"MM"),
             IF(
                        OR(
                                    TEXT((EDATE('Projektkostenkalkulation EP'!$B$8,11)+BK$9),"TTT") = "Sa",
                                    TEXT((EDATE('Projektkostenkalkulation EP'!$B$8,11)+BK$9),"TTT") = "So",
                                    IF(ISNA(VLOOKUP(EDATE('Projektkostenkalkulation EP'!$B$8,11)+BK$9,Datenquellen!$F$7:$H$45,3,FALSE))," ",VLOOKUP(EDATE('Projektkostenkalkulation EP'!$B$8,11)+BK$9,Datenquellen!$F$7:$H$45,3,FALSE))="X"
                                    ),
                          "X",
                          ""
                          ),
               "X"
            )</f>
        <v>X</v>
      </c>
      <c r="BM118" s="264" t="str">
        <f xml:space="preserve"> IF(TEXT((EDATE('Projektkostenkalkulation EP'!$B$8,11)+BL$9),"MM")=TEXT((EDATE('Projektkostenkalkulation EP'!$B$8,11)+(BL$9-1)),"MM"),
             IF(
                        OR(
                                    TEXT((EDATE('Projektkostenkalkulation EP'!$B$8,11)+BL$9),"TTT") = "Sa",
                                    TEXT((EDATE('Projektkostenkalkulation EP'!$B$8,11)+BL$9),"TTT") = "So",
                                    IF(ISNA(VLOOKUP(EDATE('Projektkostenkalkulation EP'!$B$8,11)+BL$9,Datenquellen!$F$7:$H$45,3,FALSE))," ",VLOOKUP(EDATE('Projektkostenkalkulation EP'!$B$8,11)+BL$9,Datenquellen!$F$7:$H$45,3,FALSE))="X"
                                    ),
                          "X",
                          ""
                          ),
               "X"
            )</f>
        <v/>
      </c>
      <c r="BN118" s="264" t="str">
        <f xml:space="preserve"> IF(TEXT((EDATE('Projektkostenkalkulation EP'!$B$8,11)+BM$9),"MM")=TEXT((EDATE('Projektkostenkalkulation EP'!$B$8,11)+(BM$9-1)),"MM"),
             IF(
                        OR(
                                    TEXT((EDATE('Projektkostenkalkulation EP'!$B$8,11)+BM$9),"TTT") = "Sa",
                                    TEXT((EDATE('Projektkostenkalkulation EP'!$B$8,11)+BM$9),"TTT") = "So",
                                    IF(ISNA(VLOOKUP(EDATE('Projektkostenkalkulation EP'!$B$8,11)+BM$9,Datenquellen!$F$7:$H$45,3,FALSE))," ",VLOOKUP(EDATE('Projektkostenkalkulation EP'!$B$8,11)+BM$9,Datenquellen!$F$7:$H$45,3,FALSE))="X"
                                    ),
                          "X",
                          ""
                          ),
               "X"
            )</f>
        <v>X</v>
      </c>
      <c r="BO118" s="264" t="str">
        <f xml:space="preserve"> IF(TEXT((EDATE('Projektkostenkalkulation EP'!$B$8,11)+BN$9),"MM")=TEXT((EDATE('Projektkostenkalkulation EP'!$B$8,11)+(BN$9-1)),"MM"),
             IF(
                        OR(
                                    TEXT((EDATE('Projektkostenkalkulation EP'!$B$8,11)+BN$9),"TTT") = "Sa",
                                    TEXT((EDATE('Projektkostenkalkulation EP'!$B$8,11)+BN$9),"TTT") = "So",
                                    IF(ISNA(VLOOKUP(EDATE('Projektkostenkalkulation EP'!$B$8,11)+BN$9,Datenquellen!$F$7:$H$45,3,FALSE))," ",VLOOKUP(EDATE('Projektkostenkalkulation EP'!$B$8,11)+BN$9,Datenquellen!$F$7:$H$45,3,FALSE))="X"
                                    ),
                          "X",
                          ""
                          ),
               "X"
            )</f>
        <v>X</v>
      </c>
      <c r="BP118" s="264" t="str">
        <f xml:space="preserve"> IF(TEXT((EDATE('Projektkostenkalkulation EP'!$B$8,11)+BO$9),"MM")=TEXT((EDATE('Projektkostenkalkulation EP'!$B$8,11)+(BO$9-1)),"MM"),
             IF(
                        OR(
                                    TEXT((EDATE('Projektkostenkalkulation EP'!$B$8,11)+BO$9),"TTT") = "Sa",
                                    TEXT((EDATE('Projektkostenkalkulation EP'!$B$8,11)+BO$9),"TTT") = "So",
                                    IF(ISNA(VLOOKUP(EDATE('Projektkostenkalkulation EP'!$B$8,11)+BO$9,Datenquellen!$F$7:$H$45,3,FALSE))," ",VLOOKUP(EDATE('Projektkostenkalkulation EP'!$B$8,11)+BO$9,Datenquellen!$F$7:$H$45,3,FALSE))="X"
                                    ),
                          "X",
                          ""
                          ),
               "X"
            )</f>
        <v/>
      </c>
      <c r="BQ118" s="265" t="str">
        <f xml:space="preserve"> IF(TEXT((EDATE('Projektkostenkalkulation EP'!$B$8,11)+BP$9),"MM")=TEXT((EDATE('Projektkostenkalkulation EP'!$B$8,11)+(BP$9-1)),"MM"),
             IF(
                        OR(
                                    TEXT((EDATE('Projektkostenkalkulation EP'!$B$8,11)+BP$9),"TTT") = "Sa",
                                    TEXT((EDATE('Projektkostenkalkulation EP'!$B$8,11)+BP$9),"TTT") = "So",
                                    IF(ISNA(VLOOKUP(EDATE('Projektkostenkalkulation EP'!$B$8,11)+BP$9,Datenquellen!$F$7:$H$45,3,FALSE))," ",VLOOKUP(EDATE('Projektkostenkalkulation EP'!$B$8,11)+BP$9,Datenquellen!$F$7:$H$45,3,FALSE))="X"
                                    ),
                          "X",
                          ""
                          ),
               "X"
            )</f>
        <v/>
      </c>
      <c r="BR118" s="229"/>
      <c r="BS118" s="230"/>
      <c r="BT118" s="475"/>
      <c r="BU118" s="477" t="str">
        <f>TEXT(EDATE('Projektkostenkalkulation EP'!$B$8,11),"MMMM")</f>
        <v>Dezember</v>
      </c>
      <c r="BV118" s="263"/>
      <c r="BW118" s="264" t="str">
        <f>IF(
            OR(
                     TEXT(EDATE('Projektkostenkalkulation EP'!$B$8,11),"TTT") = "Sa",
                     TEXT(EDATE('Projektkostenkalkulation EP'!$B$8,11),"TTT") = "So",
                     IF(ISNA(VLOOKUP(EDATE('Projektkostenkalkulation EP'!$B$8,11),Datenquellen!$F$7:$H$45,3,FALSE))," ",VLOOKUP(EDATE('Projektkostenkalkulation EP'!$B$8,11),Datenquellen!$F$7:$H$45,3,FALSE))="X"
                            ),
                    "X",
                    ""
            )</f>
        <v>X</v>
      </c>
      <c r="BX118" s="264" t="str">
        <f xml:space="preserve"> IF(TEXT((EDATE('Projektkostenkalkulation EP'!$B$8,11)+BW$9),"MM")=TEXT((EDATE('Projektkostenkalkulation EP'!$B$8,11)+(BW$9-1)),"MM"),
             IF(
                        OR(
                                    TEXT((EDATE('Projektkostenkalkulation EP'!$B$8,11)+BW$9),"TTT") = "Sa",
                                    TEXT((EDATE('Projektkostenkalkulation EP'!$B$8,11)+BW$9),"TTT") = "So",
                                    IF(ISNA(VLOOKUP(EDATE('Projektkostenkalkulation EP'!$B$8,11)+BW$9,Datenquellen!$F$7:$H$45,3,FALSE))," ",VLOOKUP(EDATE('Projektkostenkalkulation EP'!$B$8,11)+BW$9,Datenquellen!$F$7:$H$45,3,FALSE))="X"
                                    ),
                          "X",
                          ""
                          ),
               "X"
            )</f>
        <v/>
      </c>
      <c r="BY118" s="264" t="str">
        <f xml:space="preserve"> IF(TEXT((EDATE('Projektkostenkalkulation EP'!$B$8,11)+BX$9),"MM")=TEXT((EDATE('Projektkostenkalkulation EP'!$B$8,11)+(BX$9-1)),"MM"),
             IF(
                        OR(
                                    TEXT((EDATE('Projektkostenkalkulation EP'!$B$8,11)+BX$9),"TTT") = "Sa",
                                    TEXT((EDATE('Projektkostenkalkulation EP'!$B$8,11)+BX$9),"TTT") = "So",
                                    IF(ISNA(VLOOKUP(EDATE('Projektkostenkalkulation EP'!$B$8,11)+BX$9,Datenquellen!$F$7:$H$45,3,FALSE))," ",VLOOKUP(EDATE('Projektkostenkalkulation EP'!$B$8,11)+BX$9,Datenquellen!$F$7:$H$45,3,FALSE))="X"
                                    ),
                          "X",
                          ""
                          ),
               "X"
            )</f>
        <v/>
      </c>
      <c r="BZ118" s="264" t="str">
        <f xml:space="preserve"> IF(TEXT((EDATE('Projektkostenkalkulation EP'!$B$8,11)+BY$9),"MM")=TEXT((EDATE('Projektkostenkalkulation EP'!$B$8,11)+(BY$9-1)),"MM"),
             IF(
                        OR(
                                    TEXT((EDATE('Projektkostenkalkulation EP'!$B$8,11)+BY$9),"TTT") = "Sa",
                                    TEXT((EDATE('Projektkostenkalkulation EP'!$B$8,11)+BY$9),"TTT") = "So",
                                    IF(ISNA(VLOOKUP(EDATE('Projektkostenkalkulation EP'!$B$8,11)+BY$9,Datenquellen!$F$7:$H$45,3,FALSE))," ",VLOOKUP(EDATE('Projektkostenkalkulation EP'!$B$8,11)+BY$9,Datenquellen!$F$7:$H$45,3,FALSE))="X"
                                    ),
                          "X",
                          ""
                          ),
               "X"
            )</f>
        <v/>
      </c>
      <c r="CA118" s="264" t="str">
        <f xml:space="preserve"> IF(TEXT((EDATE('Projektkostenkalkulation EP'!$B$8,11)+BZ$9),"MM")=TEXT((EDATE('Projektkostenkalkulation EP'!$B$8,11)+(BZ$9-1)),"MM"),
             IF(
                        OR(
                                    TEXT((EDATE('Projektkostenkalkulation EP'!$B$8,11)+BZ$9),"TTT") = "Sa",
                                    TEXT((EDATE('Projektkostenkalkulation EP'!$B$8,11)+BZ$9),"TTT") = "So",
                                    IF(ISNA(VLOOKUP(EDATE('Projektkostenkalkulation EP'!$B$8,11)+BZ$9,Datenquellen!$F$7:$H$45,3,FALSE))," ",VLOOKUP(EDATE('Projektkostenkalkulation EP'!$B$8,11)+BZ$9,Datenquellen!$F$7:$H$45,3,FALSE))="X"
                                    ),
                          "X",
                          ""
                          ),
               "X"
            )</f>
        <v/>
      </c>
      <c r="CB118" s="264" t="str">
        <f xml:space="preserve"> IF(TEXT((EDATE('Projektkostenkalkulation EP'!$B$8,11)+CA$9),"MM")=TEXT((EDATE('Projektkostenkalkulation EP'!$B$8,11)+(CA$9-1)),"MM"),
             IF(
                        OR(
                                    TEXT((EDATE('Projektkostenkalkulation EP'!$B$8,11)+CA$9),"TTT") = "Sa",
                                    TEXT((EDATE('Projektkostenkalkulation EP'!$B$8,11)+CA$9),"TTT") = "So",
                                    IF(ISNA(VLOOKUP(EDATE('Projektkostenkalkulation EP'!$B$8,11)+CA$9,Datenquellen!$F$7:$H$45,3,FALSE))," ",VLOOKUP(EDATE('Projektkostenkalkulation EP'!$B$8,11)+CA$9,Datenquellen!$F$7:$H$45,3,FALSE))="X"
                                    ),
                          "X",
                          ""
                          ),
               "X"
            )</f>
        <v/>
      </c>
      <c r="CC118" s="264" t="str">
        <f xml:space="preserve"> IF(TEXT((EDATE('Projektkostenkalkulation EP'!$B$8,11)+CB$9),"MM")=TEXT((EDATE('Projektkostenkalkulation EP'!$B$8,11)+(CB$9-1)),"MM"),
             IF(
                        OR(
                                    TEXT((EDATE('Projektkostenkalkulation EP'!$B$8,11)+CB$9),"TTT") = "Sa",
                                    TEXT((EDATE('Projektkostenkalkulation EP'!$B$8,11)+CB$9),"TTT") = "So",
                                    IF(ISNA(VLOOKUP(EDATE('Projektkostenkalkulation EP'!$B$8,11)+CB$9,Datenquellen!$F$7:$H$45,3,FALSE))," ",VLOOKUP(EDATE('Projektkostenkalkulation EP'!$B$8,11)+CB$9,Datenquellen!$F$7:$H$45,3,FALSE))="X"
                                    ),
                          "X",
                          ""
                          ),
               "X"
            )</f>
        <v>X</v>
      </c>
      <c r="CD118" s="264" t="str">
        <f xml:space="preserve"> IF(TEXT((EDATE('Projektkostenkalkulation EP'!$B$8,11)+CC$9),"MM")=TEXT((EDATE('Projektkostenkalkulation EP'!$B$8,11)+(CC$9-1)),"MM"),
             IF(
                        OR(
                                    TEXT((EDATE('Projektkostenkalkulation EP'!$B$8,11)+CC$9),"TTT") = "Sa",
                                    TEXT((EDATE('Projektkostenkalkulation EP'!$B$8,11)+CC$9),"TTT") = "So",
                                    IF(ISNA(VLOOKUP(EDATE('Projektkostenkalkulation EP'!$B$8,11)+CC$9,Datenquellen!$F$7:$H$45,3,FALSE))," ",VLOOKUP(EDATE('Projektkostenkalkulation EP'!$B$8,11)+CC$9,Datenquellen!$F$7:$H$45,3,FALSE))="X"
                                    ),
                          "X",
                          ""
                          ),
               "X"
            )</f>
        <v>X</v>
      </c>
      <c r="CE118" s="264" t="str">
        <f xml:space="preserve"> IF(TEXT((EDATE('Projektkostenkalkulation EP'!$B$8,11)+CD$9),"MM")=TEXT((EDATE('Projektkostenkalkulation EP'!$B$8,11)+(CD$9-1)),"MM"),
             IF(
                        OR(
                                    TEXT((EDATE('Projektkostenkalkulation EP'!$B$8,11)+CD$9),"TTT") = "Sa",
                                    TEXT((EDATE('Projektkostenkalkulation EP'!$B$8,11)+CD$9),"TTT") = "So",
                                    IF(ISNA(VLOOKUP(EDATE('Projektkostenkalkulation EP'!$B$8,11)+CD$9,Datenquellen!$F$7:$H$45,3,FALSE))," ",VLOOKUP(EDATE('Projektkostenkalkulation EP'!$B$8,11)+CD$9,Datenquellen!$F$7:$H$45,3,FALSE))="X"
                                    ),
                          "X",
                          ""
                          ),
               "X"
            )</f>
        <v/>
      </c>
      <c r="CF118" s="264" t="str">
        <f xml:space="preserve"> IF(TEXT((EDATE('Projektkostenkalkulation EP'!$B$8,11)+CE$9),"MM")=TEXT((EDATE('Projektkostenkalkulation EP'!$B$8,11)+(CE$9-1)),"MM"),
             IF(
                        OR(
                                    TEXT((EDATE('Projektkostenkalkulation EP'!$B$8,11)+CE$9),"TTT") = "Sa",
                                    TEXT((EDATE('Projektkostenkalkulation EP'!$B$8,11)+CE$9),"TTT") = "So",
                                    IF(ISNA(VLOOKUP(EDATE('Projektkostenkalkulation EP'!$B$8,11)+CE$9,Datenquellen!$F$7:$H$45,3,FALSE))," ",VLOOKUP(EDATE('Projektkostenkalkulation EP'!$B$8,11)+CE$9,Datenquellen!$F$7:$H$45,3,FALSE))="X"
                                    ),
                          "X",
                          ""
                          ),
               "X"
            )</f>
        <v/>
      </c>
      <c r="CG118" s="264" t="str">
        <f xml:space="preserve"> IF(TEXT((EDATE('Projektkostenkalkulation EP'!$B$8,11)+CF$9),"MM")=TEXT((EDATE('Projektkostenkalkulation EP'!$B$8,11)+(CF$9-1)),"MM"),
             IF(
                        OR(
                                    TEXT((EDATE('Projektkostenkalkulation EP'!$B$8,11)+CF$9),"TTT") = "Sa",
                                    TEXT((EDATE('Projektkostenkalkulation EP'!$B$8,11)+CF$9),"TTT") = "So",
                                    IF(ISNA(VLOOKUP(EDATE('Projektkostenkalkulation EP'!$B$8,11)+CF$9,Datenquellen!$F$7:$H$45,3,FALSE))," ",VLOOKUP(EDATE('Projektkostenkalkulation EP'!$B$8,11)+CF$9,Datenquellen!$F$7:$H$45,3,FALSE))="X"
                                    ),
                          "X",
                          ""
                          ),
               "X"
            )</f>
        <v/>
      </c>
      <c r="CH118" s="264" t="str">
        <f xml:space="preserve"> IF(TEXT((EDATE('Projektkostenkalkulation EP'!$B$8,11)+CG$9),"MM")=TEXT((EDATE('Projektkostenkalkulation EP'!$B$8,11)+(CG$9-1)),"MM"),
             IF(
                        OR(
                                    TEXT((EDATE('Projektkostenkalkulation EP'!$B$8,11)+CG$9),"TTT") = "Sa",
                                    TEXT((EDATE('Projektkostenkalkulation EP'!$B$8,11)+CG$9),"TTT") = "So",
                                    IF(ISNA(VLOOKUP(EDATE('Projektkostenkalkulation EP'!$B$8,11)+CG$9,Datenquellen!$F$7:$H$45,3,FALSE))," ",VLOOKUP(EDATE('Projektkostenkalkulation EP'!$B$8,11)+CG$9,Datenquellen!$F$7:$H$45,3,FALSE))="X"
                                    ),
                          "X",
                          ""
                          ),
               "X"
            )</f>
        <v/>
      </c>
      <c r="CI118" s="264" t="str">
        <f xml:space="preserve"> IF(TEXT((EDATE('Projektkostenkalkulation EP'!$B$8,11)+CH$9),"MM")=TEXT((EDATE('Projektkostenkalkulation EP'!$B$8,11)+(CH$9-1)),"MM"),
             IF(
                        OR(
                                    TEXT((EDATE('Projektkostenkalkulation EP'!$B$8,11)+CH$9),"TTT") = "Sa",
                                    TEXT((EDATE('Projektkostenkalkulation EP'!$B$8,11)+CH$9),"TTT") = "So",
                                    IF(ISNA(VLOOKUP(EDATE('Projektkostenkalkulation EP'!$B$8,11)+CH$9,Datenquellen!$F$7:$H$45,3,FALSE))," ",VLOOKUP(EDATE('Projektkostenkalkulation EP'!$B$8,11)+CH$9,Datenquellen!$F$7:$H$45,3,FALSE))="X"
                                    ),
                          "X",
                          ""
                          ),
               "X"
            )</f>
        <v/>
      </c>
      <c r="CJ118" s="264" t="str">
        <f xml:space="preserve"> IF(TEXT((EDATE('Projektkostenkalkulation EP'!$B$8,11)+CI$9),"MM")=TEXT((EDATE('Projektkostenkalkulation EP'!$B$8,11)+(CI$9-1)),"MM"),
             IF(
                        OR(
                                    TEXT((EDATE('Projektkostenkalkulation EP'!$B$8,11)+CI$9),"TTT") = "Sa",
                                    TEXT((EDATE('Projektkostenkalkulation EP'!$B$8,11)+CI$9),"TTT") = "So",
                                    IF(ISNA(VLOOKUP(EDATE('Projektkostenkalkulation EP'!$B$8,11)+CI$9,Datenquellen!$F$7:$H$45,3,FALSE))," ",VLOOKUP(EDATE('Projektkostenkalkulation EP'!$B$8,11)+CI$9,Datenquellen!$F$7:$H$45,3,FALSE))="X"
                                    ),
                          "X",
                          ""
                          ),
               "X"
            )</f>
        <v>X</v>
      </c>
      <c r="CK118" s="264" t="str">
        <f xml:space="preserve"> IF(TEXT((EDATE('Projektkostenkalkulation EP'!$B$8,11)+CJ$9),"MM")=TEXT((EDATE('Projektkostenkalkulation EP'!$B$8,11)+(CJ$9-1)),"MM"),
             IF(
                        OR(
                                    TEXT((EDATE('Projektkostenkalkulation EP'!$B$8,11)+CJ$9),"TTT") = "Sa",
                                    TEXT((EDATE('Projektkostenkalkulation EP'!$B$8,11)+CJ$9),"TTT") = "So",
                                    IF(ISNA(VLOOKUP(EDATE('Projektkostenkalkulation EP'!$B$8,11)+CJ$9,Datenquellen!$F$7:$H$45,3,FALSE))," ",VLOOKUP(EDATE('Projektkostenkalkulation EP'!$B$8,11)+CJ$9,Datenquellen!$F$7:$H$45,3,FALSE))="X"
                                    ),
                          "X",
                          ""
                          ),
               "X"
            )</f>
        <v>X</v>
      </c>
      <c r="CL118" s="264" t="str">
        <f xml:space="preserve"> IF(TEXT((EDATE('Projektkostenkalkulation EP'!$B$8,11)+CK$9),"MM")=TEXT((EDATE('Projektkostenkalkulation EP'!$B$8,11)+(CK$9-1)),"MM"),
             IF(
                        OR(
                                    TEXT((EDATE('Projektkostenkalkulation EP'!$B$8,11)+CK$9),"TTT") = "Sa",
                                    TEXT((EDATE('Projektkostenkalkulation EP'!$B$8,11)+CK$9),"TTT") = "So",
                                    IF(ISNA(VLOOKUP(EDATE('Projektkostenkalkulation EP'!$B$8,11)+CK$9,Datenquellen!$F$7:$H$45,3,FALSE))," ",VLOOKUP(EDATE('Projektkostenkalkulation EP'!$B$8,11)+CK$9,Datenquellen!$F$7:$H$45,3,FALSE))="X"
                                    ),
                          "X",
                          ""
                          ),
               "X"
            )</f>
        <v/>
      </c>
      <c r="CM118" s="264" t="str">
        <f xml:space="preserve"> IF(TEXT((EDATE('Projektkostenkalkulation EP'!$B$8,11)+CL$9),"MM")=TEXT((EDATE('Projektkostenkalkulation EP'!$B$8,11)+(CL$9-1)),"MM"),
             IF(
                        OR(
                                    TEXT((EDATE('Projektkostenkalkulation EP'!$B$8,11)+CL$9),"TTT") = "Sa",
                                    TEXT((EDATE('Projektkostenkalkulation EP'!$B$8,11)+CL$9),"TTT") = "So",
                                    IF(ISNA(VLOOKUP(EDATE('Projektkostenkalkulation EP'!$B$8,11)+CL$9,Datenquellen!$F$7:$H$45,3,FALSE))," ",VLOOKUP(EDATE('Projektkostenkalkulation EP'!$B$8,11)+CL$9,Datenquellen!$F$7:$H$45,3,FALSE))="X"
                                    ),
                          "X",
                          ""
                          ),
               "X"
            )</f>
        <v/>
      </c>
      <c r="CN118" s="264" t="str">
        <f xml:space="preserve"> IF(TEXT((EDATE('Projektkostenkalkulation EP'!$B$8,11)+CM$9),"MM")=TEXT((EDATE('Projektkostenkalkulation EP'!$B$8,11)+(CM$9-1)),"MM"),
             IF(
                        OR(
                                    TEXT((EDATE('Projektkostenkalkulation EP'!$B$8,11)+CM$9),"TTT") = "Sa",
                                    TEXT((EDATE('Projektkostenkalkulation EP'!$B$8,11)+CM$9),"TTT") = "So",
                                    IF(ISNA(VLOOKUP(EDATE('Projektkostenkalkulation EP'!$B$8,11)+CM$9,Datenquellen!$F$7:$H$45,3,FALSE))," ",VLOOKUP(EDATE('Projektkostenkalkulation EP'!$B$8,11)+CM$9,Datenquellen!$F$7:$H$45,3,FALSE))="X"
                                    ),
                          "X",
                          ""
                          ),
               "X"
            )</f>
        <v/>
      </c>
      <c r="CO118" s="264" t="str">
        <f xml:space="preserve"> IF(TEXT((EDATE('Projektkostenkalkulation EP'!$B$8,11)+CN$9),"MM")=TEXT((EDATE('Projektkostenkalkulation EP'!$B$8,11)+(CN$9-1)),"MM"),
             IF(
                        OR(
                                    TEXT((EDATE('Projektkostenkalkulation EP'!$B$8,11)+CN$9),"TTT") = "Sa",
                                    TEXT((EDATE('Projektkostenkalkulation EP'!$B$8,11)+CN$9),"TTT") = "So",
                                    IF(ISNA(VLOOKUP(EDATE('Projektkostenkalkulation EP'!$B$8,11)+CN$9,Datenquellen!$F$7:$H$45,3,FALSE))," ",VLOOKUP(EDATE('Projektkostenkalkulation EP'!$B$8,11)+CN$9,Datenquellen!$F$7:$H$45,3,FALSE))="X"
                                    ),
                          "X",
                          ""
                          ),
               "X"
            )</f>
        <v/>
      </c>
      <c r="CP118" s="264" t="str">
        <f xml:space="preserve"> IF(TEXT((EDATE('Projektkostenkalkulation EP'!$B$8,11)+CO$9),"MM")=TEXT((EDATE('Projektkostenkalkulation EP'!$B$8,11)+(CO$9-1)),"MM"),
             IF(
                        OR(
                                    TEXT((EDATE('Projektkostenkalkulation EP'!$B$8,11)+CO$9),"TTT") = "Sa",
                                    TEXT((EDATE('Projektkostenkalkulation EP'!$B$8,11)+CO$9),"TTT") = "So",
                                    IF(ISNA(VLOOKUP(EDATE('Projektkostenkalkulation EP'!$B$8,11)+CO$9,Datenquellen!$F$7:$H$45,3,FALSE))," ",VLOOKUP(EDATE('Projektkostenkalkulation EP'!$B$8,11)+CO$9,Datenquellen!$F$7:$H$45,3,FALSE))="X"
                                    ),
                          "X",
                          ""
                          ),
               "X"
            )</f>
        <v/>
      </c>
      <c r="CQ118" s="264" t="str">
        <f xml:space="preserve"> IF(TEXT((EDATE('Projektkostenkalkulation EP'!$B$8,11)+CP$9),"MM")=TEXT((EDATE('Projektkostenkalkulation EP'!$B$8,11)+(CP$9-1)),"MM"),
             IF(
                        OR(
                                    TEXT((EDATE('Projektkostenkalkulation EP'!$B$8,11)+CP$9),"TTT") = "Sa",
                                    TEXT((EDATE('Projektkostenkalkulation EP'!$B$8,11)+CP$9),"TTT") = "So",
                                    IF(ISNA(VLOOKUP(EDATE('Projektkostenkalkulation EP'!$B$8,11)+CP$9,Datenquellen!$F$7:$H$45,3,FALSE))," ",VLOOKUP(EDATE('Projektkostenkalkulation EP'!$B$8,11)+CP$9,Datenquellen!$F$7:$H$45,3,FALSE))="X"
                                    ),
                          "X",
                          ""
                          ),
               "X"
            )</f>
        <v>X</v>
      </c>
      <c r="CR118" s="264" t="str">
        <f xml:space="preserve"> IF(TEXT((EDATE('Projektkostenkalkulation EP'!$B$8,11)+CQ$9),"MM")=TEXT((EDATE('Projektkostenkalkulation EP'!$B$8,11)+(CQ$9-1)),"MM"),
             IF(
                        OR(
                                    TEXT((EDATE('Projektkostenkalkulation EP'!$B$8,11)+CQ$9),"TTT") = "Sa",
                                    TEXT((EDATE('Projektkostenkalkulation EP'!$B$8,11)+CQ$9),"TTT") = "So",
                                    IF(ISNA(VLOOKUP(EDATE('Projektkostenkalkulation EP'!$B$8,11)+CQ$9,Datenquellen!$F$7:$H$45,3,FALSE))," ",VLOOKUP(EDATE('Projektkostenkalkulation EP'!$B$8,11)+CQ$9,Datenquellen!$F$7:$H$45,3,FALSE))="X"
                                    ),
                          "X",
                          ""
                          ),
               "X"
            )</f>
        <v>X</v>
      </c>
      <c r="CS118" s="264" t="str">
        <f xml:space="preserve"> IF(TEXT((EDATE('Projektkostenkalkulation EP'!$B$8,11)+CR$9),"MM")=TEXT((EDATE('Projektkostenkalkulation EP'!$B$8,11)+(CR$9-1)),"MM"),
             IF(
                        OR(
                                    TEXT((EDATE('Projektkostenkalkulation EP'!$B$8,11)+CR$9),"TTT") = "Sa",
                                    TEXT((EDATE('Projektkostenkalkulation EP'!$B$8,11)+CR$9),"TTT") = "So",
                                    IF(ISNA(VLOOKUP(EDATE('Projektkostenkalkulation EP'!$B$8,11)+CR$9,Datenquellen!$F$7:$H$45,3,FALSE))," ",VLOOKUP(EDATE('Projektkostenkalkulation EP'!$B$8,11)+CR$9,Datenquellen!$F$7:$H$45,3,FALSE))="X"
                                    ),
                          "X",
                          ""
                          ),
               "X"
            )</f>
        <v/>
      </c>
      <c r="CT118" s="264" t="str">
        <f xml:space="preserve"> IF(TEXT((EDATE('Projektkostenkalkulation EP'!$B$8,11)+CS$9),"MM")=TEXT((EDATE('Projektkostenkalkulation EP'!$B$8,11)+(CS$9-1)),"MM"),
             IF(
                        OR(
                                    TEXT((EDATE('Projektkostenkalkulation EP'!$B$8,11)+CS$9),"TTT") = "Sa",
                                    TEXT((EDATE('Projektkostenkalkulation EP'!$B$8,11)+CS$9),"TTT") = "So",
                                    IF(ISNA(VLOOKUP(EDATE('Projektkostenkalkulation EP'!$B$8,11)+CS$9,Datenquellen!$F$7:$H$45,3,FALSE))," ",VLOOKUP(EDATE('Projektkostenkalkulation EP'!$B$8,11)+CS$9,Datenquellen!$F$7:$H$45,3,FALSE))="X"
                                    ),
                          "X",
                          ""
                          ),
               "X"
            )</f>
        <v/>
      </c>
      <c r="CU118" s="264" t="str">
        <f xml:space="preserve"> IF(TEXT((EDATE('Projektkostenkalkulation EP'!$B$8,11)+CT$9),"MM")=TEXT((EDATE('Projektkostenkalkulation EP'!$B$8,11)+(CT$9-1)),"MM"),
             IF(
                        OR(
                                    TEXT((EDATE('Projektkostenkalkulation EP'!$B$8,11)+CT$9),"TTT") = "Sa",
                                    TEXT((EDATE('Projektkostenkalkulation EP'!$B$8,11)+CT$9),"TTT") = "So",
                                    IF(ISNA(VLOOKUP(EDATE('Projektkostenkalkulation EP'!$B$8,11)+CT$9,Datenquellen!$F$7:$H$45,3,FALSE))," ",VLOOKUP(EDATE('Projektkostenkalkulation EP'!$B$8,11)+CT$9,Datenquellen!$F$7:$H$45,3,FALSE))="X"
                                    ),
                          "X",
                          ""
                          ),
               "X"
            )</f>
        <v>X</v>
      </c>
      <c r="CV118" s="264" t="str">
        <f xml:space="preserve"> IF(TEXT((EDATE('Projektkostenkalkulation EP'!$B$8,11)+CU$9),"MM")=TEXT((EDATE('Projektkostenkalkulation EP'!$B$8,11)+(CU$9-1)),"MM"),
             IF(
                        OR(
                                    TEXT((EDATE('Projektkostenkalkulation EP'!$B$8,11)+CU$9),"TTT") = "Sa",
                                    TEXT((EDATE('Projektkostenkalkulation EP'!$B$8,11)+CU$9),"TTT") = "So",
                                    IF(ISNA(VLOOKUP(EDATE('Projektkostenkalkulation EP'!$B$8,11)+CU$9,Datenquellen!$F$7:$H$45,3,FALSE))," ",VLOOKUP(EDATE('Projektkostenkalkulation EP'!$B$8,11)+CU$9,Datenquellen!$F$7:$H$45,3,FALSE))="X"
                                    ),
                          "X",
                          ""
                          ),
               "X"
            )</f>
        <v>X</v>
      </c>
      <c r="CW118" s="264" t="str">
        <f xml:space="preserve"> IF(TEXT((EDATE('Projektkostenkalkulation EP'!$B$8,11)+CV$9),"MM")=TEXT((EDATE('Projektkostenkalkulation EP'!$B$8,11)+(CV$9-1)),"MM"),
             IF(
                        OR(
                                    TEXT((EDATE('Projektkostenkalkulation EP'!$B$8,11)+CV$9),"TTT") = "Sa",
                                    TEXT((EDATE('Projektkostenkalkulation EP'!$B$8,11)+CV$9),"TTT") = "So",
                                    IF(ISNA(VLOOKUP(EDATE('Projektkostenkalkulation EP'!$B$8,11)+CV$9,Datenquellen!$F$7:$H$45,3,FALSE))," ",VLOOKUP(EDATE('Projektkostenkalkulation EP'!$B$8,11)+CV$9,Datenquellen!$F$7:$H$45,3,FALSE))="X"
                                    ),
                          "X",
                          ""
                          ),
               "X"
            )</f>
        <v/>
      </c>
      <c r="CX118" s="264" t="str">
        <f xml:space="preserve"> IF(TEXT((EDATE('Projektkostenkalkulation EP'!$B$8,11)+CW$9),"MM")=TEXT((EDATE('Projektkostenkalkulation EP'!$B$8,11)+(CW$9-1)),"MM"),
             IF(
                        OR(
                                    TEXT((EDATE('Projektkostenkalkulation EP'!$B$8,11)+CW$9),"TTT") = "Sa",
                                    TEXT((EDATE('Projektkostenkalkulation EP'!$B$8,11)+CW$9),"TTT") = "So",
                                    IF(ISNA(VLOOKUP(EDATE('Projektkostenkalkulation EP'!$B$8,11)+CW$9,Datenquellen!$F$7:$H$45,3,FALSE))," ",VLOOKUP(EDATE('Projektkostenkalkulation EP'!$B$8,11)+CW$9,Datenquellen!$F$7:$H$45,3,FALSE))="X"
                                    ),
                          "X",
                          ""
                          ),
               "X"
            )</f>
        <v>X</v>
      </c>
      <c r="CY118" s="264" t="str">
        <f xml:space="preserve"> IF(TEXT((EDATE('Projektkostenkalkulation EP'!$B$8,11)+CX$9),"MM")=TEXT((EDATE('Projektkostenkalkulation EP'!$B$8,11)+(CX$9-1)),"MM"),
             IF(
                        OR(
                                    TEXT((EDATE('Projektkostenkalkulation EP'!$B$8,11)+CX$9),"TTT") = "Sa",
                                    TEXT((EDATE('Projektkostenkalkulation EP'!$B$8,11)+CX$9),"TTT") = "So",
                                    IF(ISNA(VLOOKUP(EDATE('Projektkostenkalkulation EP'!$B$8,11)+CX$9,Datenquellen!$F$7:$H$45,3,FALSE))," ",VLOOKUP(EDATE('Projektkostenkalkulation EP'!$B$8,11)+CX$9,Datenquellen!$F$7:$H$45,3,FALSE))="X"
                                    ),
                          "X",
                          ""
                          ),
               "X"
            )</f>
        <v>X</v>
      </c>
      <c r="CZ118" s="264" t="str">
        <f xml:space="preserve"> IF(TEXT((EDATE('Projektkostenkalkulation EP'!$B$8,11)+CY$9),"MM")=TEXT((EDATE('Projektkostenkalkulation EP'!$B$8,11)+(CY$9-1)),"MM"),
             IF(
                        OR(
                                    TEXT((EDATE('Projektkostenkalkulation EP'!$B$8,11)+CY$9),"TTT") = "Sa",
                                    TEXT((EDATE('Projektkostenkalkulation EP'!$B$8,11)+CY$9),"TTT") = "So",
                                    IF(ISNA(VLOOKUP(EDATE('Projektkostenkalkulation EP'!$B$8,11)+CY$9,Datenquellen!$F$7:$H$45,3,FALSE))," ",VLOOKUP(EDATE('Projektkostenkalkulation EP'!$B$8,11)+CY$9,Datenquellen!$F$7:$H$45,3,FALSE))="X"
                                    ),
                          "X",
                          ""
                          ),
               "X"
            )</f>
        <v/>
      </c>
      <c r="DA118" s="265" t="str">
        <f xml:space="preserve"> IF(TEXT((EDATE('Projektkostenkalkulation EP'!$B$8,11)+CZ$9),"MM")=TEXT((EDATE('Projektkostenkalkulation EP'!$B$8,11)+(CZ$9-1)),"MM"),
             IF(
                        OR(
                                    TEXT((EDATE('Projektkostenkalkulation EP'!$B$8,11)+CZ$9),"TTT") = "Sa",
                                    TEXT((EDATE('Projektkostenkalkulation EP'!$B$8,11)+CZ$9),"TTT") = "So",
                                    IF(ISNA(VLOOKUP(EDATE('Projektkostenkalkulation EP'!$B$8,11)+CZ$9,Datenquellen!$F$7:$H$45,3,FALSE))," ",VLOOKUP(EDATE('Projektkostenkalkulation EP'!$B$8,11)+CZ$9,Datenquellen!$F$7:$H$45,3,FALSE))="X"
                                    ),
                          "X",
                          ""
                          ),
               "X"
            )</f>
        <v/>
      </c>
      <c r="DB118" s="229"/>
      <c r="DC118" s="230"/>
      <c r="DD118" s="475"/>
      <c r="DE118" s="477" t="str">
        <f>TEXT(EDATE('Projektkostenkalkulation EP'!$B$8,11),"MMMM")</f>
        <v>Dezember</v>
      </c>
      <c r="DF118" s="263"/>
      <c r="DG118" s="264" t="str">
        <f>IF(
            OR(
                     TEXT(EDATE('Projektkostenkalkulation EP'!$B$8,11),"TTT") = "Sa",
                     TEXT(EDATE('Projektkostenkalkulation EP'!$B$8,11),"TTT") = "So",
                     IF(ISNA(VLOOKUP(EDATE('Projektkostenkalkulation EP'!$B$8,11),Datenquellen!$F$7:$H$45,3,FALSE))," ",VLOOKUP(EDATE('Projektkostenkalkulation EP'!$B$8,11),Datenquellen!$F$7:$H$45,3,FALSE))="X"
                            ),
                    "X",
                    ""
            )</f>
        <v>X</v>
      </c>
      <c r="DH118" s="264" t="str">
        <f xml:space="preserve"> IF(TEXT((EDATE('Projektkostenkalkulation EP'!$B$8,11)+DG$9),"MM")=TEXT((EDATE('Projektkostenkalkulation EP'!$B$8,11)+(DG$9-1)),"MM"),
             IF(
                        OR(
                                    TEXT((EDATE('Projektkostenkalkulation EP'!$B$8,11)+DG$9),"TTT") = "Sa",
                                    TEXT((EDATE('Projektkostenkalkulation EP'!$B$8,11)+DG$9),"TTT") = "So",
                                    IF(ISNA(VLOOKUP(EDATE('Projektkostenkalkulation EP'!$B$8,11)+DG$9,Datenquellen!$F$7:$H$45,3,FALSE))," ",VLOOKUP(EDATE('Projektkostenkalkulation EP'!$B$8,11)+DG$9,Datenquellen!$F$7:$H$45,3,FALSE))="X"
                                    ),
                          "X",
                          ""
                          ),
               "X"
            )</f>
        <v/>
      </c>
      <c r="DI118" s="264" t="str">
        <f xml:space="preserve"> IF(TEXT((EDATE('Projektkostenkalkulation EP'!$B$8,11)+DH$9),"MM")=TEXT((EDATE('Projektkostenkalkulation EP'!$B$8,11)+(DH$9-1)),"MM"),
             IF(
                        OR(
                                    TEXT((EDATE('Projektkostenkalkulation EP'!$B$8,11)+DH$9),"TTT") = "Sa",
                                    TEXT((EDATE('Projektkostenkalkulation EP'!$B$8,11)+DH$9),"TTT") = "So",
                                    IF(ISNA(VLOOKUP(EDATE('Projektkostenkalkulation EP'!$B$8,11)+DH$9,Datenquellen!$F$7:$H$45,3,FALSE))," ",VLOOKUP(EDATE('Projektkostenkalkulation EP'!$B$8,11)+DH$9,Datenquellen!$F$7:$H$45,3,FALSE))="X"
                                    ),
                          "X",
                          ""
                          ),
               "X"
            )</f>
        <v/>
      </c>
      <c r="DJ118" s="264" t="str">
        <f xml:space="preserve"> IF(TEXT((EDATE('Projektkostenkalkulation EP'!$B$8,11)+DI$9),"MM")=TEXT((EDATE('Projektkostenkalkulation EP'!$B$8,11)+(DI$9-1)),"MM"),
             IF(
                        OR(
                                    TEXT((EDATE('Projektkostenkalkulation EP'!$B$8,11)+DI$9),"TTT") = "Sa",
                                    TEXT((EDATE('Projektkostenkalkulation EP'!$B$8,11)+DI$9),"TTT") = "So",
                                    IF(ISNA(VLOOKUP(EDATE('Projektkostenkalkulation EP'!$B$8,11)+DI$9,Datenquellen!$F$7:$H$45,3,FALSE))," ",VLOOKUP(EDATE('Projektkostenkalkulation EP'!$B$8,11)+DI$9,Datenquellen!$F$7:$H$45,3,FALSE))="X"
                                    ),
                          "X",
                          ""
                          ),
               "X"
            )</f>
        <v/>
      </c>
      <c r="DK118" s="264" t="str">
        <f xml:space="preserve"> IF(TEXT((EDATE('Projektkostenkalkulation EP'!$B$8,11)+DJ$9),"MM")=TEXT((EDATE('Projektkostenkalkulation EP'!$B$8,11)+(DJ$9-1)),"MM"),
             IF(
                        OR(
                                    TEXT((EDATE('Projektkostenkalkulation EP'!$B$8,11)+DJ$9),"TTT") = "Sa",
                                    TEXT((EDATE('Projektkostenkalkulation EP'!$B$8,11)+DJ$9),"TTT") = "So",
                                    IF(ISNA(VLOOKUP(EDATE('Projektkostenkalkulation EP'!$B$8,11)+DJ$9,Datenquellen!$F$7:$H$45,3,FALSE))," ",VLOOKUP(EDATE('Projektkostenkalkulation EP'!$B$8,11)+DJ$9,Datenquellen!$F$7:$H$45,3,FALSE))="X"
                                    ),
                          "X",
                          ""
                          ),
               "X"
            )</f>
        <v/>
      </c>
      <c r="DL118" s="264" t="str">
        <f xml:space="preserve"> IF(TEXT((EDATE('Projektkostenkalkulation EP'!$B$8,11)+DK$9),"MM")=TEXT((EDATE('Projektkostenkalkulation EP'!$B$8,11)+(DK$9-1)),"MM"),
             IF(
                        OR(
                                    TEXT((EDATE('Projektkostenkalkulation EP'!$B$8,11)+DK$9),"TTT") = "Sa",
                                    TEXT((EDATE('Projektkostenkalkulation EP'!$B$8,11)+DK$9),"TTT") = "So",
                                    IF(ISNA(VLOOKUP(EDATE('Projektkostenkalkulation EP'!$B$8,11)+DK$9,Datenquellen!$F$7:$H$45,3,FALSE))," ",VLOOKUP(EDATE('Projektkostenkalkulation EP'!$B$8,11)+DK$9,Datenquellen!$F$7:$H$45,3,FALSE))="X"
                                    ),
                          "X",
                          ""
                          ),
               "X"
            )</f>
        <v/>
      </c>
      <c r="DM118" s="264" t="str">
        <f xml:space="preserve"> IF(TEXT((EDATE('Projektkostenkalkulation EP'!$B$8,11)+DL$9),"MM")=TEXT((EDATE('Projektkostenkalkulation EP'!$B$8,11)+(DL$9-1)),"MM"),
             IF(
                        OR(
                                    TEXT((EDATE('Projektkostenkalkulation EP'!$B$8,11)+DL$9),"TTT") = "Sa",
                                    TEXT((EDATE('Projektkostenkalkulation EP'!$B$8,11)+DL$9),"TTT") = "So",
                                    IF(ISNA(VLOOKUP(EDATE('Projektkostenkalkulation EP'!$B$8,11)+DL$9,Datenquellen!$F$7:$H$45,3,FALSE))," ",VLOOKUP(EDATE('Projektkostenkalkulation EP'!$B$8,11)+DL$9,Datenquellen!$F$7:$H$45,3,FALSE))="X"
                                    ),
                          "X",
                          ""
                          ),
               "X"
            )</f>
        <v>X</v>
      </c>
      <c r="DN118" s="264" t="str">
        <f xml:space="preserve"> IF(TEXT((EDATE('Projektkostenkalkulation EP'!$B$8,11)+DM$9),"MM")=TEXT((EDATE('Projektkostenkalkulation EP'!$B$8,11)+(DM$9-1)),"MM"),
             IF(
                        OR(
                                    TEXT((EDATE('Projektkostenkalkulation EP'!$B$8,11)+DM$9),"TTT") = "Sa",
                                    TEXT((EDATE('Projektkostenkalkulation EP'!$B$8,11)+DM$9),"TTT") = "So",
                                    IF(ISNA(VLOOKUP(EDATE('Projektkostenkalkulation EP'!$B$8,11)+DM$9,Datenquellen!$F$7:$H$45,3,FALSE))," ",VLOOKUP(EDATE('Projektkostenkalkulation EP'!$B$8,11)+DM$9,Datenquellen!$F$7:$H$45,3,FALSE))="X"
                                    ),
                          "X",
                          ""
                          ),
               "X"
            )</f>
        <v>X</v>
      </c>
      <c r="DO118" s="264" t="str">
        <f xml:space="preserve"> IF(TEXT((EDATE('Projektkostenkalkulation EP'!$B$8,11)+DN$9),"MM")=TEXT((EDATE('Projektkostenkalkulation EP'!$B$8,11)+(DN$9-1)),"MM"),
             IF(
                        OR(
                                    TEXT((EDATE('Projektkostenkalkulation EP'!$B$8,11)+DN$9),"TTT") = "Sa",
                                    TEXT((EDATE('Projektkostenkalkulation EP'!$B$8,11)+DN$9),"TTT") = "So",
                                    IF(ISNA(VLOOKUP(EDATE('Projektkostenkalkulation EP'!$B$8,11)+DN$9,Datenquellen!$F$7:$H$45,3,FALSE))," ",VLOOKUP(EDATE('Projektkostenkalkulation EP'!$B$8,11)+DN$9,Datenquellen!$F$7:$H$45,3,FALSE))="X"
                                    ),
                          "X",
                          ""
                          ),
               "X"
            )</f>
        <v/>
      </c>
      <c r="DP118" s="264" t="str">
        <f xml:space="preserve"> IF(TEXT((EDATE('Projektkostenkalkulation EP'!$B$8,11)+DO$9),"MM")=TEXT((EDATE('Projektkostenkalkulation EP'!$B$8,11)+(DO$9-1)),"MM"),
             IF(
                        OR(
                                    TEXT((EDATE('Projektkostenkalkulation EP'!$B$8,11)+DO$9),"TTT") = "Sa",
                                    TEXT((EDATE('Projektkostenkalkulation EP'!$B$8,11)+DO$9),"TTT") = "So",
                                    IF(ISNA(VLOOKUP(EDATE('Projektkostenkalkulation EP'!$B$8,11)+DO$9,Datenquellen!$F$7:$H$45,3,FALSE))," ",VLOOKUP(EDATE('Projektkostenkalkulation EP'!$B$8,11)+DO$9,Datenquellen!$F$7:$H$45,3,FALSE))="X"
                                    ),
                          "X",
                          ""
                          ),
               "X"
            )</f>
        <v/>
      </c>
      <c r="DQ118" s="264" t="str">
        <f xml:space="preserve"> IF(TEXT((EDATE('Projektkostenkalkulation EP'!$B$8,11)+DP$9),"MM")=TEXT((EDATE('Projektkostenkalkulation EP'!$B$8,11)+(DP$9-1)),"MM"),
             IF(
                        OR(
                                    TEXT((EDATE('Projektkostenkalkulation EP'!$B$8,11)+DP$9),"TTT") = "Sa",
                                    TEXT((EDATE('Projektkostenkalkulation EP'!$B$8,11)+DP$9),"TTT") = "So",
                                    IF(ISNA(VLOOKUP(EDATE('Projektkostenkalkulation EP'!$B$8,11)+DP$9,Datenquellen!$F$7:$H$45,3,FALSE))," ",VLOOKUP(EDATE('Projektkostenkalkulation EP'!$B$8,11)+DP$9,Datenquellen!$F$7:$H$45,3,FALSE))="X"
                                    ),
                          "X",
                          ""
                          ),
               "X"
            )</f>
        <v/>
      </c>
      <c r="DR118" s="264" t="str">
        <f xml:space="preserve"> IF(TEXT((EDATE('Projektkostenkalkulation EP'!$B$8,11)+DQ$9),"MM")=TEXT((EDATE('Projektkostenkalkulation EP'!$B$8,11)+(DQ$9-1)),"MM"),
             IF(
                        OR(
                                    TEXT((EDATE('Projektkostenkalkulation EP'!$B$8,11)+DQ$9),"TTT") = "Sa",
                                    TEXT((EDATE('Projektkostenkalkulation EP'!$B$8,11)+DQ$9),"TTT") = "So",
                                    IF(ISNA(VLOOKUP(EDATE('Projektkostenkalkulation EP'!$B$8,11)+DQ$9,Datenquellen!$F$7:$H$45,3,FALSE))," ",VLOOKUP(EDATE('Projektkostenkalkulation EP'!$B$8,11)+DQ$9,Datenquellen!$F$7:$H$45,3,FALSE))="X"
                                    ),
                          "X",
                          ""
                          ),
               "X"
            )</f>
        <v/>
      </c>
      <c r="DS118" s="264" t="str">
        <f xml:space="preserve"> IF(TEXT((EDATE('Projektkostenkalkulation EP'!$B$8,11)+DR$9),"MM")=TEXT((EDATE('Projektkostenkalkulation EP'!$B$8,11)+(DR$9-1)),"MM"),
             IF(
                        OR(
                                    TEXT((EDATE('Projektkostenkalkulation EP'!$B$8,11)+DR$9),"TTT") = "Sa",
                                    TEXT((EDATE('Projektkostenkalkulation EP'!$B$8,11)+DR$9),"TTT") = "So",
                                    IF(ISNA(VLOOKUP(EDATE('Projektkostenkalkulation EP'!$B$8,11)+DR$9,Datenquellen!$F$7:$H$45,3,FALSE))," ",VLOOKUP(EDATE('Projektkostenkalkulation EP'!$B$8,11)+DR$9,Datenquellen!$F$7:$H$45,3,FALSE))="X"
                                    ),
                          "X",
                          ""
                          ),
               "X"
            )</f>
        <v/>
      </c>
      <c r="DT118" s="264" t="str">
        <f xml:space="preserve"> IF(TEXT((EDATE('Projektkostenkalkulation EP'!$B$8,11)+DS$9),"MM")=TEXT((EDATE('Projektkostenkalkulation EP'!$B$8,11)+(DS$9-1)),"MM"),
             IF(
                        OR(
                                    TEXT((EDATE('Projektkostenkalkulation EP'!$B$8,11)+DS$9),"TTT") = "Sa",
                                    TEXT((EDATE('Projektkostenkalkulation EP'!$B$8,11)+DS$9),"TTT") = "So",
                                    IF(ISNA(VLOOKUP(EDATE('Projektkostenkalkulation EP'!$B$8,11)+DS$9,Datenquellen!$F$7:$H$45,3,FALSE))," ",VLOOKUP(EDATE('Projektkostenkalkulation EP'!$B$8,11)+DS$9,Datenquellen!$F$7:$H$45,3,FALSE))="X"
                                    ),
                          "X",
                          ""
                          ),
               "X"
            )</f>
        <v>X</v>
      </c>
      <c r="DU118" s="264" t="str">
        <f xml:space="preserve"> IF(TEXT((EDATE('Projektkostenkalkulation EP'!$B$8,11)+DT$9),"MM")=TEXT((EDATE('Projektkostenkalkulation EP'!$B$8,11)+(DT$9-1)),"MM"),
             IF(
                        OR(
                                    TEXT((EDATE('Projektkostenkalkulation EP'!$B$8,11)+DT$9),"TTT") = "Sa",
                                    TEXT((EDATE('Projektkostenkalkulation EP'!$B$8,11)+DT$9),"TTT") = "So",
                                    IF(ISNA(VLOOKUP(EDATE('Projektkostenkalkulation EP'!$B$8,11)+DT$9,Datenquellen!$F$7:$H$45,3,FALSE))," ",VLOOKUP(EDATE('Projektkostenkalkulation EP'!$B$8,11)+DT$9,Datenquellen!$F$7:$H$45,3,FALSE))="X"
                                    ),
                          "X",
                          ""
                          ),
               "X"
            )</f>
        <v>X</v>
      </c>
      <c r="DV118" s="264" t="str">
        <f xml:space="preserve"> IF(TEXT((EDATE('Projektkostenkalkulation EP'!$B$8,11)+DU$9),"MM")=TEXT((EDATE('Projektkostenkalkulation EP'!$B$8,11)+(DU$9-1)),"MM"),
             IF(
                        OR(
                                    TEXT((EDATE('Projektkostenkalkulation EP'!$B$8,11)+DU$9),"TTT") = "Sa",
                                    TEXT((EDATE('Projektkostenkalkulation EP'!$B$8,11)+DU$9),"TTT") = "So",
                                    IF(ISNA(VLOOKUP(EDATE('Projektkostenkalkulation EP'!$B$8,11)+DU$9,Datenquellen!$F$7:$H$45,3,FALSE))," ",VLOOKUP(EDATE('Projektkostenkalkulation EP'!$B$8,11)+DU$9,Datenquellen!$F$7:$H$45,3,FALSE))="X"
                                    ),
                          "X",
                          ""
                          ),
               "X"
            )</f>
        <v/>
      </c>
      <c r="DW118" s="264" t="str">
        <f xml:space="preserve"> IF(TEXT((EDATE('Projektkostenkalkulation EP'!$B$8,11)+DV$9),"MM")=TEXT((EDATE('Projektkostenkalkulation EP'!$B$8,11)+(DV$9-1)),"MM"),
             IF(
                        OR(
                                    TEXT((EDATE('Projektkostenkalkulation EP'!$B$8,11)+DV$9),"TTT") = "Sa",
                                    TEXT((EDATE('Projektkostenkalkulation EP'!$B$8,11)+DV$9),"TTT") = "So",
                                    IF(ISNA(VLOOKUP(EDATE('Projektkostenkalkulation EP'!$B$8,11)+DV$9,Datenquellen!$F$7:$H$45,3,FALSE))," ",VLOOKUP(EDATE('Projektkostenkalkulation EP'!$B$8,11)+DV$9,Datenquellen!$F$7:$H$45,3,FALSE))="X"
                                    ),
                          "X",
                          ""
                          ),
               "X"
            )</f>
        <v/>
      </c>
      <c r="DX118" s="264" t="str">
        <f xml:space="preserve"> IF(TEXT((EDATE('Projektkostenkalkulation EP'!$B$8,11)+DW$9),"MM")=TEXT((EDATE('Projektkostenkalkulation EP'!$B$8,11)+(DW$9-1)),"MM"),
             IF(
                        OR(
                                    TEXT((EDATE('Projektkostenkalkulation EP'!$B$8,11)+DW$9),"TTT") = "Sa",
                                    TEXT((EDATE('Projektkostenkalkulation EP'!$B$8,11)+DW$9),"TTT") = "So",
                                    IF(ISNA(VLOOKUP(EDATE('Projektkostenkalkulation EP'!$B$8,11)+DW$9,Datenquellen!$F$7:$H$45,3,FALSE))," ",VLOOKUP(EDATE('Projektkostenkalkulation EP'!$B$8,11)+DW$9,Datenquellen!$F$7:$H$45,3,FALSE))="X"
                                    ),
                          "X",
                          ""
                          ),
               "X"
            )</f>
        <v/>
      </c>
      <c r="DY118" s="264" t="str">
        <f xml:space="preserve"> IF(TEXT((EDATE('Projektkostenkalkulation EP'!$B$8,11)+DX$9),"MM")=TEXT((EDATE('Projektkostenkalkulation EP'!$B$8,11)+(DX$9-1)),"MM"),
             IF(
                        OR(
                                    TEXT((EDATE('Projektkostenkalkulation EP'!$B$8,11)+DX$9),"TTT") = "Sa",
                                    TEXT((EDATE('Projektkostenkalkulation EP'!$B$8,11)+DX$9),"TTT") = "So",
                                    IF(ISNA(VLOOKUP(EDATE('Projektkostenkalkulation EP'!$B$8,11)+DX$9,Datenquellen!$F$7:$H$45,3,FALSE))," ",VLOOKUP(EDATE('Projektkostenkalkulation EP'!$B$8,11)+DX$9,Datenquellen!$F$7:$H$45,3,FALSE))="X"
                                    ),
                          "X",
                          ""
                          ),
               "X"
            )</f>
        <v/>
      </c>
      <c r="DZ118" s="264" t="str">
        <f xml:space="preserve"> IF(TEXT((EDATE('Projektkostenkalkulation EP'!$B$8,11)+DY$9),"MM")=TEXT((EDATE('Projektkostenkalkulation EP'!$B$8,11)+(DY$9-1)),"MM"),
             IF(
                        OR(
                                    TEXT((EDATE('Projektkostenkalkulation EP'!$B$8,11)+DY$9),"TTT") = "Sa",
                                    TEXT((EDATE('Projektkostenkalkulation EP'!$B$8,11)+DY$9),"TTT") = "So",
                                    IF(ISNA(VLOOKUP(EDATE('Projektkostenkalkulation EP'!$B$8,11)+DY$9,Datenquellen!$F$7:$H$45,3,FALSE))," ",VLOOKUP(EDATE('Projektkostenkalkulation EP'!$B$8,11)+DY$9,Datenquellen!$F$7:$H$45,3,FALSE))="X"
                                    ),
                          "X",
                          ""
                          ),
               "X"
            )</f>
        <v/>
      </c>
      <c r="EA118" s="264" t="str">
        <f xml:space="preserve"> IF(TEXT((EDATE('Projektkostenkalkulation EP'!$B$8,11)+DZ$9),"MM")=TEXT((EDATE('Projektkostenkalkulation EP'!$B$8,11)+(DZ$9-1)),"MM"),
             IF(
                        OR(
                                    TEXT((EDATE('Projektkostenkalkulation EP'!$B$8,11)+DZ$9),"TTT") = "Sa",
                                    TEXT((EDATE('Projektkostenkalkulation EP'!$B$8,11)+DZ$9),"TTT") = "So",
                                    IF(ISNA(VLOOKUP(EDATE('Projektkostenkalkulation EP'!$B$8,11)+DZ$9,Datenquellen!$F$7:$H$45,3,FALSE))," ",VLOOKUP(EDATE('Projektkostenkalkulation EP'!$B$8,11)+DZ$9,Datenquellen!$F$7:$H$45,3,FALSE))="X"
                                    ),
                          "X",
                          ""
                          ),
               "X"
            )</f>
        <v>X</v>
      </c>
      <c r="EB118" s="264" t="str">
        <f xml:space="preserve"> IF(TEXT((EDATE('Projektkostenkalkulation EP'!$B$8,11)+EA$9),"MM")=TEXT((EDATE('Projektkostenkalkulation EP'!$B$8,11)+(EA$9-1)),"MM"),
             IF(
                        OR(
                                    TEXT((EDATE('Projektkostenkalkulation EP'!$B$8,11)+EA$9),"TTT") = "Sa",
                                    TEXT((EDATE('Projektkostenkalkulation EP'!$B$8,11)+EA$9),"TTT") = "So",
                                    IF(ISNA(VLOOKUP(EDATE('Projektkostenkalkulation EP'!$B$8,11)+EA$9,Datenquellen!$F$7:$H$45,3,FALSE))," ",VLOOKUP(EDATE('Projektkostenkalkulation EP'!$B$8,11)+EA$9,Datenquellen!$F$7:$H$45,3,FALSE))="X"
                                    ),
                          "X",
                          ""
                          ),
               "X"
            )</f>
        <v>X</v>
      </c>
      <c r="EC118" s="264" t="str">
        <f xml:space="preserve"> IF(TEXT((EDATE('Projektkostenkalkulation EP'!$B$8,11)+EB$9),"MM")=TEXT((EDATE('Projektkostenkalkulation EP'!$B$8,11)+(EB$9-1)),"MM"),
             IF(
                        OR(
                                    TEXT((EDATE('Projektkostenkalkulation EP'!$B$8,11)+EB$9),"TTT") = "Sa",
                                    TEXT((EDATE('Projektkostenkalkulation EP'!$B$8,11)+EB$9),"TTT") = "So",
                                    IF(ISNA(VLOOKUP(EDATE('Projektkostenkalkulation EP'!$B$8,11)+EB$9,Datenquellen!$F$7:$H$45,3,FALSE))," ",VLOOKUP(EDATE('Projektkostenkalkulation EP'!$B$8,11)+EB$9,Datenquellen!$F$7:$H$45,3,FALSE))="X"
                                    ),
                          "X",
                          ""
                          ),
               "X"
            )</f>
        <v/>
      </c>
      <c r="ED118" s="264" t="str">
        <f xml:space="preserve"> IF(TEXT((EDATE('Projektkostenkalkulation EP'!$B$8,11)+EC$9),"MM")=TEXT((EDATE('Projektkostenkalkulation EP'!$B$8,11)+(EC$9-1)),"MM"),
             IF(
                        OR(
                                    TEXT((EDATE('Projektkostenkalkulation EP'!$B$8,11)+EC$9),"TTT") = "Sa",
                                    TEXT((EDATE('Projektkostenkalkulation EP'!$B$8,11)+EC$9),"TTT") = "So",
                                    IF(ISNA(VLOOKUP(EDATE('Projektkostenkalkulation EP'!$B$8,11)+EC$9,Datenquellen!$F$7:$H$45,3,FALSE))," ",VLOOKUP(EDATE('Projektkostenkalkulation EP'!$B$8,11)+EC$9,Datenquellen!$F$7:$H$45,3,FALSE))="X"
                                    ),
                          "X",
                          ""
                          ),
               "X"
            )</f>
        <v/>
      </c>
      <c r="EE118" s="264" t="str">
        <f xml:space="preserve"> IF(TEXT((EDATE('Projektkostenkalkulation EP'!$B$8,11)+ED$9),"MM")=TEXT((EDATE('Projektkostenkalkulation EP'!$B$8,11)+(ED$9-1)),"MM"),
             IF(
                        OR(
                                    TEXT((EDATE('Projektkostenkalkulation EP'!$B$8,11)+ED$9),"TTT") = "Sa",
                                    TEXT((EDATE('Projektkostenkalkulation EP'!$B$8,11)+ED$9),"TTT") = "So",
                                    IF(ISNA(VLOOKUP(EDATE('Projektkostenkalkulation EP'!$B$8,11)+ED$9,Datenquellen!$F$7:$H$45,3,FALSE))," ",VLOOKUP(EDATE('Projektkostenkalkulation EP'!$B$8,11)+ED$9,Datenquellen!$F$7:$H$45,3,FALSE))="X"
                                    ),
                          "X",
                          ""
                          ),
               "X"
            )</f>
        <v>X</v>
      </c>
      <c r="EF118" s="264" t="str">
        <f xml:space="preserve"> IF(TEXT((EDATE('Projektkostenkalkulation EP'!$B$8,11)+EE$9),"MM")=TEXT((EDATE('Projektkostenkalkulation EP'!$B$8,11)+(EE$9-1)),"MM"),
             IF(
                        OR(
                                    TEXT((EDATE('Projektkostenkalkulation EP'!$B$8,11)+EE$9),"TTT") = "Sa",
                                    TEXT((EDATE('Projektkostenkalkulation EP'!$B$8,11)+EE$9),"TTT") = "So",
                                    IF(ISNA(VLOOKUP(EDATE('Projektkostenkalkulation EP'!$B$8,11)+EE$9,Datenquellen!$F$7:$H$45,3,FALSE))," ",VLOOKUP(EDATE('Projektkostenkalkulation EP'!$B$8,11)+EE$9,Datenquellen!$F$7:$H$45,3,FALSE))="X"
                                    ),
                          "X",
                          ""
                          ),
               "X"
            )</f>
        <v>X</v>
      </c>
      <c r="EG118" s="264" t="str">
        <f xml:space="preserve"> IF(TEXT((EDATE('Projektkostenkalkulation EP'!$B$8,11)+EF$9),"MM")=TEXT((EDATE('Projektkostenkalkulation EP'!$B$8,11)+(EF$9-1)),"MM"),
             IF(
                        OR(
                                    TEXT((EDATE('Projektkostenkalkulation EP'!$B$8,11)+EF$9),"TTT") = "Sa",
                                    TEXT((EDATE('Projektkostenkalkulation EP'!$B$8,11)+EF$9),"TTT") = "So",
                                    IF(ISNA(VLOOKUP(EDATE('Projektkostenkalkulation EP'!$B$8,11)+EF$9,Datenquellen!$F$7:$H$45,3,FALSE))," ",VLOOKUP(EDATE('Projektkostenkalkulation EP'!$B$8,11)+EF$9,Datenquellen!$F$7:$H$45,3,FALSE))="X"
                                    ),
                          "X",
                          ""
                          ),
               "X"
            )</f>
        <v/>
      </c>
      <c r="EH118" s="264" t="str">
        <f xml:space="preserve"> IF(TEXT((EDATE('Projektkostenkalkulation EP'!$B$8,11)+EG$9),"MM")=TEXT((EDATE('Projektkostenkalkulation EP'!$B$8,11)+(EG$9-1)),"MM"),
             IF(
                        OR(
                                    TEXT((EDATE('Projektkostenkalkulation EP'!$B$8,11)+EG$9),"TTT") = "Sa",
                                    TEXT((EDATE('Projektkostenkalkulation EP'!$B$8,11)+EG$9),"TTT") = "So",
                                    IF(ISNA(VLOOKUP(EDATE('Projektkostenkalkulation EP'!$B$8,11)+EG$9,Datenquellen!$F$7:$H$45,3,FALSE))," ",VLOOKUP(EDATE('Projektkostenkalkulation EP'!$B$8,11)+EG$9,Datenquellen!$F$7:$H$45,3,FALSE))="X"
                                    ),
                          "X",
                          ""
                          ),
               "X"
            )</f>
        <v>X</v>
      </c>
      <c r="EI118" s="264" t="str">
        <f xml:space="preserve"> IF(TEXT((EDATE('Projektkostenkalkulation EP'!$B$8,11)+EH$9),"MM")=TEXT((EDATE('Projektkostenkalkulation EP'!$B$8,11)+(EH$9-1)),"MM"),
             IF(
                        OR(
                                    TEXT((EDATE('Projektkostenkalkulation EP'!$B$8,11)+EH$9),"TTT") = "Sa",
                                    TEXT((EDATE('Projektkostenkalkulation EP'!$B$8,11)+EH$9),"TTT") = "So",
                                    IF(ISNA(VLOOKUP(EDATE('Projektkostenkalkulation EP'!$B$8,11)+EH$9,Datenquellen!$F$7:$H$45,3,FALSE))," ",VLOOKUP(EDATE('Projektkostenkalkulation EP'!$B$8,11)+EH$9,Datenquellen!$F$7:$H$45,3,FALSE))="X"
                                    ),
                          "X",
                          ""
                          ),
               "X"
            )</f>
        <v>X</v>
      </c>
      <c r="EJ118" s="264" t="str">
        <f xml:space="preserve"> IF(TEXT((EDATE('Projektkostenkalkulation EP'!$B$8,11)+EI$9),"MM")=TEXT((EDATE('Projektkostenkalkulation EP'!$B$8,11)+(EI$9-1)),"MM"),
             IF(
                        OR(
                                    TEXT((EDATE('Projektkostenkalkulation EP'!$B$8,11)+EI$9),"TTT") = "Sa",
                                    TEXT((EDATE('Projektkostenkalkulation EP'!$B$8,11)+EI$9),"TTT") = "So",
                                    IF(ISNA(VLOOKUP(EDATE('Projektkostenkalkulation EP'!$B$8,11)+EI$9,Datenquellen!$F$7:$H$45,3,FALSE))," ",VLOOKUP(EDATE('Projektkostenkalkulation EP'!$B$8,11)+EI$9,Datenquellen!$F$7:$H$45,3,FALSE))="X"
                                    ),
                          "X",
                          ""
                          ),
               "X"
            )</f>
        <v/>
      </c>
      <c r="EK118" s="265" t="str">
        <f xml:space="preserve"> IF(TEXT((EDATE('Projektkostenkalkulation EP'!$B$8,11)+EJ$9),"MM")=TEXT((EDATE('Projektkostenkalkulation EP'!$B$8,11)+(EJ$9-1)),"MM"),
             IF(
                        OR(
                                    TEXT((EDATE('Projektkostenkalkulation EP'!$B$8,11)+EJ$9),"TTT") = "Sa",
                                    TEXT((EDATE('Projektkostenkalkulation EP'!$B$8,11)+EJ$9),"TTT") = "So",
                                    IF(ISNA(VLOOKUP(EDATE('Projektkostenkalkulation EP'!$B$8,11)+EJ$9,Datenquellen!$F$7:$H$45,3,FALSE))," ",VLOOKUP(EDATE('Projektkostenkalkulation EP'!$B$8,11)+EJ$9,Datenquellen!$F$7:$H$45,3,FALSE))="X"
                                    ),
                          "X",
                          ""
                          ),
               "X"
            )</f>
        <v/>
      </c>
      <c r="EL118" s="229"/>
      <c r="EM118" s="230"/>
      <c r="EN118" s="475"/>
      <c r="EO118" s="472" t="str">
        <f>TEXT(EDATE('Projektkostenkalkulation EP'!$B$8,11),"MMMM")</f>
        <v>Dezember</v>
      </c>
      <c r="EP118" s="226"/>
      <c r="EQ118" s="227" t="str">
        <f>IF(
            OR(
                     TEXT(EDATE('Projektkostenkalkulation EP'!$B$8,11),"TTT") = "Sa",
                     TEXT(EDATE('Projektkostenkalkulation EP'!$B$8,11),"TTT") = "So",
                     IF(ISNA(VLOOKUP(EDATE('Projektkostenkalkulation EP'!$B$8,11),Datenquellen!$F$7:$H$45,3,FALSE))," ",VLOOKUP(EDATE('Projektkostenkalkulation EP'!$B$8,11),Datenquellen!$F$7:$H$45,3,FALSE))="X"
                            ),
                    "X",
                    ""
            )</f>
        <v>X</v>
      </c>
      <c r="ER118" s="227" t="str">
        <f xml:space="preserve"> IF(TEXT((EDATE('Projektkostenkalkulation EP'!$B$8,11)+EQ$9),"MM")=TEXT((EDATE('Projektkostenkalkulation EP'!$B$8,11)+(EQ$9-1)),"MM"),
             IF(
                        OR(
                                    TEXT((EDATE('Projektkostenkalkulation EP'!$B$8,11)+EQ$9),"TTT") = "Sa",
                                    TEXT((EDATE('Projektkostenkalkulation EP'!$B$8,11)+EQ$9),"TTT") = "So",
                                    IF(ISNA(VLOOKUP(EDATE('Projektkostenkalkulation EP'!$B$8,11)+EQ$9,Datenquellen!$F$7:$H$45,3,FALSE))," ",VLOOKUP(EDATE('Projektkostenkalkulation EP'!$B$8,11)+EQ$9,Datenquellen!$F$7:$H$45,3,FALSE))="X"
                                    ),
                          "X",
                          ""
                          ),
               "X"
            )</f>
        <v/>
      </c>
      <c r="ES118" s="227" t="str">
        <f xml:space="preserve"> IF(TEXT((EDATE('Projektkostenkalkulation EP'!$B$8,11)+ER$9),"MM")=TEXT((EDATE('Projektkostenkalkulation EP'!$B$8,11)+(ER$9-1)),"MM"),
             IF(
                        OR(
                                    TEXT((EDATE('Projektkostenkalkulation EP'!$B$8,11)+ER$9),"TTT") = "Sa",
                                    TEXT((EDATE('Projektkostenkalkulation EP'!$B$8,11)+ER$9),"TTT") = "So",
                                    IF(ISNA(VLOOKUP(EDATE('Projektkostenkalkulation EP'!$B$8,11)+ER$9,Datenquellen!$F$7:$H$45,3,FALSE))," ",VLOOKUP(EDATE('Projektkostenkalkulation EP'!$B$8,11)+ER$9,Datenquellen!$F$7:$H$45,3,FALSE))="X"
                                    ),
                          "X",
                          ""
                          ),
               "X"
            )</f>
        <v/>
      </c>
      <c r="ET118" s="227" t="str">
        <f xml:space="preserve"> IF(TEXT((EDATE('Projektkostenkalkulation EP'!$B$8,11)+ES$9),"MM")=TEXT((EDATE('Projektkostenkalkulation EP'!$B$8,11)+(ES$9-1)),"MM"),
             IF(
                        OR(
                                    TEXT((EDATE('Projektkostenkalkulation EP'!$B$8,11)+ES$9),"TTT") = "Sa",
                                    TEXT((EDATE('Projektkostenkalkulation EP'!$B$8,11)+ES$9),"TTT") = "So",
                                    IF(ISNA(VLOOKUP(EDATE('Projektkostenkalkulation EP'!$B$8,11)+ES$9,Datenquellen!$F$7:$H$45,3,FALSE))," ",VLOOKUP(EDATE('Projektkostenkalkulation EP'!$B$8,11)+ES$9,Datenquellen!$F$7:$H$45,3,FALSE))="X"
                                    ),
                          "X",
                          ""
                          ),
               "X"
            )</f>
        <v/>
      </c>
      <c r="EU118" s="227" t="str">
        <f xml:space="preserve"> IF(TEXT((EDATE('Projektkostenkalkulation EP'!$B$8,11)+ET$9),"MM")=TEXT((EDATE('Projektkostenkalkulation EP'!$B$8,11)+(ET$9-1)),"MM"),
             IF(
                        OR(
                                    TEXT((EDATE('Projektkostenkalkulation EP'!$B$8,11)+ET$9),"TTT") = "Sa",
                                    TEXT((EDATE('Projektkostenkalkulation EP'!$B$8,11)+ET$9),"TTT") = "So",
                                    IF(ISNA(VLOOKUP(EDATE('Projektkostenkalkulation EP'!$B$8,11)+ET$9,Datenquellen!$F$7:$H$45,3,FALSE))," ",VLOOKUP(EDATE('Projektkostenkalkulation EP'!$B$8,11)+ET$9,Datenquellen!$F$7:$H$45,3,FALSE))="X"
                                    ),
                          "X",
                          ""
                          ),
               "X"
            )</f>
        <v/>
      </c>
      <c r="EV118" s="227" t="str">
        <f xml:space="preserve"> IF(TEXT((EDATE('Projektkostenkalkulation EP'!$B$8,11)+EU$9),"MM")=TEXT((EDATE('Projektkostenkalkulation EP'!$B$8,11)+(EU$9-1)),"MM"),
             IF(
                        OR(
                                    TEXT((EDATE('Projektkostenkalkulation EP'!$B$8,11)+EU$9),"TTT") = "Sa",
                                    TEXT((EDATE('Projektkostenkalkulation EP'!$B$8,11)+EU$9),"TTT") = "So",
                                    IF(ISNA(VLOOKUP(EDATE('Projektkostenkalkulation EP'!$B$8,11)+EU$9,Datenquellen!$F$7:$H$45,3,FALSE))," ",VLOOKUP(EDATE('Projektkostenkalkulation EP'!$B$8,11)+EU$9,Datenquellen!$F$7:$H$45,3,FALSE))="X"
                                    ),
                          "X",
                          ""
                          ),
               "X"
            )</f>
        <v/>
      </c>
      <c r="EW118" s="227" t="str">
        <f xml:space="preserve"> IF(TEXT((EDATE('Projektkostenkalkulation EP'!$B$8,11)+EV$9),"MM")=TEXT((EDATE('Projektkostenkalkulation EP'!$B$8,11)+(EV$9-1)),"MM"),
             IF(
                        OR(
                                    TEXT((EDATE('Projektkostenkalkulation EP'!$B$8,11)+EV$9),"TTT") = "Sa",
                                    TEXT((EDATE('Projektkostenkalkulation EP'!$B$8,11)+EV$9),"TTT") = "So",
                                    IF(ISNA(VLOOKUP(EDATE('Projektkostenkalkulation EP'!$B$8,11)+EV$9,Datenquellen!$F$7:$H$45,3,FALSE))," ",VLOOKUP(EDATE('Projektkostenkalkulation EP'!$B$8,11)+EV$9,Datenquellen!$F$7:$H$45,3,FALSE))="X"
                                    ),
                          "X",
                          ""
                          ),
               "X"
            )</f>
        <v>X</v>
      </c>
      <c r="EX118" s="227" t="str">
        <f xml:space="preserve"> IF(TEXT((EDATE('Projektkostenkalkulation EP'!$B$8,11)+EW$9),"MM")=TEXT((EDATE('Projektkostenkalkulation EP'!$B$8,11)+(EW$9-1)),"MM"),
             IF(
                        OR(
                                    TEXT((EDATE('Projektkostenkalkulation EP'!$B$8,11)+EW$9),"TTT") = "Sa",
                                    TEXT((EDATE('Projektkostenkalkulation EP'!$B$8,11)+EW$9),"TTT") = "So",
                                    IF(ISNA(VLOOKUP(EDATE('Projektkostenkalkulation EP'!$B$8,11)+EW$9,Datenquellen!$F$7:$H$45,3,FALSE))," ",VLOOKUP(EDATE('Projektkostenkalkulation EP'!$B$8,11)+EW$9,Datenquellen!$F$7:$H$45,3,FALSE))="X"
                                    ),
                          "X",
                          ""
                          ),
               "X"
            )</f>
        <v>X</v>
      </c>
      <c r="EY118" s="227" t="str">
        <f xml:space="preserve"> IF(TEXT((EDATE('Projektkostenkalkulation EP'!$B$8,11)+EX$9),"MM")=TEXT((EDATE('Projektkostenkalkulation EP'!$B$8,11)+(EX$9-1)),"MM"),
             IF(
                        OR(
                                    TEXT((EDATE('Projektkostenkalkulation EP'!$B$8,11)+EX$9),"TTT") = "Sa",
                                    TEXT((EDATE('Projektkostenkalkulation EP'!$B$8,11)+EX$9),"TTT") = "So",
                                    IF(ISNA(VLOOKUP(EDATE('Projektkostenkalkulation EP'!$B$8,11)+EX$9,Datenquellen!$F$7:$H$45,3,FALSE))," ",VLOOKUP(EDATE('Projektkostenkalkulation EP'!$B$8,11)+EX$9,Datenquellen!$F$7:$H$45,3,FALSE))="X"
                                    ),
                          "X",
                          ""
                          ),
               "X"
            )</f>
        <v/>
      </c>
      <c r="EZ118" s="227" t="str">
        <f xml:space="preserve"> IF(TEXT((EDATE('Projektkostenkalkulation EP'!$B$8,11)+EY$9),"MM")=TEXT((EDATE('Projektkostenkalkulation EP'!$B$8,11)+(EY$9-1)),"MM"),
             IF(
                        OR(
                                    TEXT((EDATE('Projektkostenkalkulation EP'!$B$8,11)+EY$9),"TTT") = "Sa",
                                    TEXT((EDATE('Projektkostenkalkulation EP'!$B$8,11)+EY$9),"TTT") = "So",
                                    IF(ISNA(VLOOKUP(EDATE('Projektkostenkalkulation EP'!$B$8,11)+EY$9,Datenquellen!$F$7:$H$45,3,FALSE))," ",VLOOKUP(EDATE('Projektkostenkalkulation EP'!$B$8,11)+EY$9,Datenquellen!$F$7:$H$45,3,FALSE))="X"
                                    ),
                          "X",
                          ""
                          ),
               "X"
            )</f>
        <v/>
      </c>
      <c r="FA118" s="227" t="str">
        <f xml:space="preserve"> IF(TEXT((EDATE('Projektkostenkalkulation EP'!$B$8,11)+EZ$9),"MM")=TEXT((EDATE('Projektkostenkalkulation EP'!$B$8,11)+(EZ$9-1)),"MM"),
             IF(
                        OR(
                                    TEXT((EDATE('Projektkostenkalkulation EP'!$B$8,11)+EZ$9),"TTT") = "Sa",
                                    TEXT((EDATE('Projektkostenkalkulation EP'!$B$8,11)+EZ$9),"TTT") = "So",
                                    IF(ISNA(VLOOKUP(EDATE('Projektkostenkalkulation EP'!$B$8,11)+EZ$9,Datenquellen!$F$7:$H$45,3,FALSE))," ",VLOOKUP(EDATE('Projektkostenkalkulation EP'!$B$8,11)+EZ$9,Datenquellen!$F$7:$H$45,3,FALSE))="X"
                                    ),
                          "X",
                          ""
                          ),
               "X"
            )</f>
        <v/>
      </c>
      <c r="FB118" s="227" t="str">
        <f xml:space="preserve"> IF(TEXT((EDATE('Projektkostenkalkulation EP'!$B$8,11)+FA$9),"MM")=TEXT((EDATE('Projektkostenkalkulation EP'!$B$8,11)+(FA$9-1)),"MM"),
             IF(
                        OR(
                                    TEXT((EDATE('Projektkostenkalkulation EP'!$B$8,11)+FA$9),"TTT") = "Sa",
                                    TEXT((EDATE('Projektkostenkalkulation EP'!$B$8,11)+FA$9),"TTT") = "So",
                                    IF(ISNA(VLOOKUP(EDATE('Projektkostenkalkulation EP'!$B$8,11)+FA$9,Datenquellen!$F$7:$H$45,3,FALSE))," ",VLOOKUP(EDATE('Projektkostenkalkulation EP'!$B$8,11)+FA$9,Datenquellen!$F$7:$H$45,3,FALSE))="X"
                                    ),
                          "X",
                          ""
                          ),
               "X"
            )</f>
        <v/>
      </c>
      <c r="FC118" s="227" t="str">
        <f xml:space="preserve"> IF(TEXT((EDATE('Projektkostenkalkulation EP'!$B$8,11)+FB$9),"MM")=TEXT((EDATE('Projektkostenkalkulation EP'!$B$8,11)+(FB$9-1)),"MM"),
             IF(
                        OR(
                                    TEXT((EDATE('Projektkostenkalkulation EP'!$B$8,11)+FB$9),"TTT") = "Sa",
                                    TEXT((EDATE('Projektkostenkalkulation EP'!$B$8,11)+FB$9),"TTT") = "So",
                                    IF(ISNA(VLOOKUP(EDATE('Projektkostenkalkulation EP'!$B$8,11)+FB$9,Datenquellen!$F$7:$H$45,3,FALSE))," ",VLOOKUP(EDATE('Projektkostenkalkulation EP'!$B$8,11)+FB$9,Datenquellen!$F$7:$H$45,3,FALSE))="X"
                                    ),
                          "X",
                          ""
                          ),
               "X"
            )</f>
        <v/>
      </c>
      <c r="FD118" s="227" t="str">
        <f xml:space="preserve"> IF(TEXT((EDATE('Projektkostenkalkulation EP'!$B$8,11)+FC$9),"MM")=TEXT((EDATE('Projektkostenkalkulation EP'!$B$8,11)+(FC$9-1)),"MM"),
             IF(
                        OR(
                                    TEXT((EDATE('Projektkostenkalkulation EP'!$B$8,11)+FC$9),"TTT") = "Sa",
                                    TEXT((EDATE('Projektkostenkalkulation EP'!$B$8,11)+FC$9),"TTT") = "So",
                                    IF(ISNA(VLOOKUP(EDATE('Projektkostenkalkulation EP'!$B$8,11)+FC$9,Datenquellen!$F$7:$H$45,3,FALSE))," ",VLOOKUP(EDATE('Projektkostenkalkulation EP'!$B$8,11)+FC$9,Datenquellen!$F$7:$H$45,3,FALSE))="X"
                                    ),
                          "X",
                          ""
                          ),
               "X"
            )</f>
        <v>X</v>
      </c>
      <c r="FE118" s="227" t="str">
        <f xml:space="preserve"> IF(TEXT((EDATE('Projektkostenkalkulation EP'!$B$8,11)+FD$9),"MM")=TEXT((EDATE('Projektkostenkalkulation EP'!$B$8,11)+(FD$9-1)),"MM"),
             IF(
                        OR(
                                    TEXT((EDATE('Projektkostenkalkulation EP'!$B$8,11)+FD$9),"TTT") = "Sa",
                                    TEXT((EDATE('Projektkostenkalkulation EP'!$B$8,11)+FD$9),"TTT") = "So",
                                    IF(ISNA(VLOOKUP(EDATE('Projektkostenkalkulation EP'!$B$8,11)+FD$9,Datenquellen!$F$7:$H$45,3,FALSE))," ",VLOOKUP(EDATE('Projektkostenkalkulation EP'!$B$8,11)+FD$9,Datenquellen!$F$7:$H$45,3,FALSE))="X"
                                    ),
                          "X",
                          ""
                          ),
               "X"
            )</f>
        <v>X</v>
      </c>
      <c r="FF118" s="227" t="str">
        <f xml:space="preserve"> IF(TEXT((EDATE('Projektkostenkalkulation EP'!$B$8,11)+FE$9),"MM")=TEXT((EDATE('Projektkostenkalkulation EP'!$B$8,11)+(FE$9-1)),"MM"),
             IF(
                        OR(
                                    TEXT((EDATE('Projektkostenkalkulation EP'!$B$8,11)+FE$9),"TTT") = "Sa",
                                    TEXT((EDATE('Projektkostenkalkulation EP'!$B$8,11)+FE$9),"TTT") = "So",
                                    IF(ISNA(VLOOKUP(EDATE('Projektkostenkalkulation EP'!$B$8,11)+FE$9,Datenquellen!$F$7:$H$45,3,FALSE))," ",VLOOKUP(EDATE('Projektkostenkalkulation EP'!$B$8,11)+FE$9,Datenquellen!$F$7:$H$45,3,FALSE))="X"
                                    ),
                          "X",
                          ""
                          ),
               "X"
            )</f>
        <v/>
      </c>
      <c r="FG118" s="227" t="str">
        <f xml:space="preserve"> IF(TEXT((EDATE('Projektkostenkalkulation EP'!$B$8,11)+FF$9),"MM")=TEXT((EDATE('Projektkostenkalkulation EP'!$B$8,11)+(FF$9-1)),"MM"),
             IF(
                        OR(
                                    TEXT((EDATE('Projektkostenkalkulation EP'!$B$8,11)+FF$9),"TTT") = "Sa",
                                    TEXT((EDATE('Projektkostenkalkulation EP'!$B$8,11)+FF$9),"TTT") = "So",
                                    IF(ISNA(VLOOKUP(EDATE('Projektkostenkalkulation EP'!$B$8,11)+FF$9,Datenquellen!$F$7:$H$45,3,FALSE))," ",VLOOKUP(EDATE('Projektkostenkalkulation EP'!$B$8,11)+FF$9,Datenquellen!$F$7:$H$45,3,FALSE))="X"
                                    ),
                          "X",
                          ""
                          ),
               "X"
            )</f>
        <v/>
      </c>
      <c r="FH118" s="227" t="str">
        <f xml:space="preserve"> IF(TEXT((EDATE('Projektkostenkalkulation EP'!$B$8,11)+FG$9),"MM")=TEXT((EDATE('Projektkostenkalkulation EP'!$B$8,11)+(FG$9-1)),"MM"),
             IF(
                        OR(
                                    TEXT((EDATE('Projektkostenkalkulation EP'!$B$8,11)+FG$9),"TTT") = "Sa",
                                    TEXT((EDATE('Projektkostenkalkulation EP'!$B$8,11)+FG$9),"TTT") = "So",
                                    IF(ISNA(VLOOKUP(EDATE('Projektkostenkalkulation EP'!$B$8,11)+FG$9,Datenquellen!$F$7:$H$45,3,FALSE))," ",VLOOKUP(EDATE('Projektkostenkalkulation EP'!$B$8,11)+FG$9,Datenquellen!$F$7:$H$45,3,FALSE))="X"
                                    ),
                          "X",
                          ""
                          ),
               "X"
            )</f>
        <v/>
      </c>
      <c r="FI118" s="227" t="str">
        <f xml:space="preserve"> IF(TEXT((EDATE('Projektkostenkalkulation EP'!$B$8,11)+FH$9),"MM")=TEXT((EDATE('Projektkostenkalkulation EP'!$B$8,11)+(FH$9-1)),"MM"),
             IF(
                        OR(
                                    TEXT((EDATE('Projektkostenkalkulation EP'!$B$8,11)+FH$9),"TTT") = "Sa",
                                    TEXT((EDATE('Projektkostenkalkulation EP'!$B$8,11)+FH$9),"TTT") = "So",
                                    IF(ISNA(VLOOKUP(EDATE('Projektkostenkalkulation EP'!$B$8,11)+FH$9,Datenquellen!$F$7:$H$45,3,FALSE))," ",VLOOKUP(EDATE('Projektkostenkalkulation EP'!$B$8,11)+FH$9,Datenquellen!$F$7:$H$45,3,FALSE))="X"
                                    ),
                          "X",
                          ""
                          ),
               "X"
            )</f>
        <v/>
      </c>
      <c r="FJ118" s="227" t="str">
        <f xml:space="preserve"> IF(TEXT((EDATE('Projektkostenkalkulation EP'!$B$8,11)+FI$9),"MM")=TEXT((EDATE('Projektkostenkalkulation EP'!$B$8,11)+(FI$9-1)),"MM"),
             IF(
                        OR(
                                    TEXT((EDATE('Projektkostenkalkulation EP'!$B$8,11)+FI$9),"TTT") = "Sa",
                                    TEXT((EDATE('Projektkostenkalkulation EP'!$B$8,11)+FI$9),"TTT") = "So",
                                    IF(ISNA(VLOOKUP(EDATE('Projektkostenkalkulation EP'!$B$8,11)+FI$9,Datenquellen!$F$7:$H$45,3,FALSE))," ",VLOOKUP(EDATE('Projektkostenkalkulation EP'!$B$8,11)+FI$9,Datenquellen!$F$7:$H$45,3,FALSE))="X"
                                    ),
                          "X",
                          ""
                          ),
               "X"
            )</f>
        <v/>
      </c>
      <c r="FK118" s="227" t="str">
        <f xml:space="preserve"> IF(TEXT((EDATE('Projektkostenkalkulation EP'!$B$8,11)+FJ$9),"MM")=TEXT((EDATE('Projektkostenkalkulation EP'!$B$8,11)+(FJ$9-1)),"MM"),
             IF(
                        OR(
                                    TEXT((EDATE('Projektkostenkalkulation EP'!$B$8,11)+FJ$9),"TTT") = "Sa",
                                    TEXT((EDATE('Projektkostenkalkulation EP'!$B$8,11)+FJ$9),"TTT") = "So",
                                    IF(ISNA(VLOOKUP(EDATE('Projektkostenkalkulation EP'!$B$8,11)+FJ$9,Datenquellen!$F$7:$H$45,3,FALSE))," ",VLOOKUP(EDATE('Projektkostenkalkulation EP'!$B$8,11)+FJ$9,Datenquellen!$F$7:$H$45,3,FALSE))="X"
                                    ),
                          "X",
                          ""
                          ),
               "X"
            )</f>
        <v>X</v>
      </c>
      <c r="FL118" s="227" t="str">
        <f xml:space="preserve"> IF(TEXT((EDATE('Projektkostenkalkulation EP'!$B$8,11)+FK$9),"MM")=TEXT((EDATE('Projektkostenkalkulation EP'!$B$8,11)+(FK$9-1)),"MM"),
             IF(
                        OR(
                                    TEXT((EDATE('Projektkostenkalkulation EP'!$B$8,11)+FK$9),"TTT") = "Sa",
                                    TEXT((EDATE('Projektkostenkalkulation EP'!$B$8,11)+FK$9),"TTT") = "So",
                                    IF(ISNA(VLOOKUP(EDATE('Projektkostenkalkulation EP'!$B$8,11)+FK$9,Datenquellen!$F$7:$H$45,3,FALSE))," ",VLOOKUP(EDATE('Projektkostenkalkulation EP'!$B$8,11)+FK$9,Datenquellen!$F$7:$H$45,3,FALSE))="X"
                                    ),
                          "X",
                          ""
                          ),
               "X"
            )</f>
        <v>X</v>
      </c>
      <c r="FM118" s="227" t="str">
        <f xml:space="preserve"> IF(TEXT((EDATE('Projektkostenkalkulation EP'!$B$8,11)+FL$9),"MM")=TEXT((EDATE('Projektkostenkalkulation EP'!$B$8,11)+(FL$9-1)),"MM"),
             IF(
                        OR(
                                    TEXT((EDATE('Projektkostenkalkulation EP'!$B$8,11)+FL$9),"TTT") = "Sa",
                                    TEXT((EDATE('Projektkostenkalkulation EP'!$B$8,11)+FL$9),"TTT") = "So",
                                    IF(ISNA(VLOOKUP(EDATE('Projektkostenkalkulation EP'!$B$8,11)+FL$9,Datenquellen!$F$7:$H$45,3,FALSE))," ",VLOOKUP(EDATE('Projektkostenkalkulation EP'!$B$8,11)+FL$9,Datenquellen!$F$7:$H$45,3,FALSE))="X"
                                    ),
                          "X",
                          ""
                          ),
               "X"
            )</f>
        <v/>
      </c>
      <c r="FN118" s="227" t="str">
        <f xml:space="preserve"> IF(TEXT((EDATE('Projektkostenkalkulation EP'!$B$8,11)+FM$9),"MM")=TEXT((EDATE('Projektkostenkalkulation EP'!$B$8,11)+(FM$9-1)),"MM"),
             IF(
                        OR(
                                    TEXT((EDATE('Projektkostenkalkulation EP'!$B$8,11)+FM$9),"TTT") = "Sa",
                                    TEXT((EDATE('Projektkostenkalkulation EP'!$B$8,11)+FM$9),"TTT") = "So",
                                    IF(ISNA(VLOOKUP(EDATE('Projektkostenkalkulation EP'!$B$8,11)+FM$9,Datenquellen!$F$7:$H$45,3,FALSE))," ",VLOOKUP(EDATE('Projektkostenkalkulation EP'!$B$8,11)+FM$9,Datenquellen!$F$7:$H$45,3,FALSE))="X"
                                    ),
                          "X",
                          ""
                          ),
               "X"
            )</f>
        <v/>
      </c>
      <c r="FO118" s="227" t="str">
        <f xml:space="preserve"> IF(TEXT((EDATE('Projektkostenkalkulation EP'!$B$8,11)+FN$9),"MM")=TEXT((EDATE('Projektkostenkalkulation EP'!$B$8,11)+(FN$9-1)),"MM"),
             IF(
                        OR(
                                    TEXT((EDATE('Projektkostenkalkulation EP'!$B$8,11)+FN$9),"TTT") = "Sa",
                                    TEXT((EDATE('Projektkostenkalkulation EP'!$B$8,11)+FN$9),"TTT") = "So",
                                    IF(ISNA(VLOOKUP(EDATE('Projektkostenkalkulation EP'!$B$8,11)+FN$9,Datenquellen!$F$7:$H$45,3,FALSE))," ",VLOOKUP(EDATE('Projektkostenkalkulation EP'!$B$8,11)+FN$9,Datenquellen!$F$7:$H$45,3,FALSE))="X"
                                    ),
                          "X",
                          ""
                          ),
               "X"
            )</f>
        <v>X</v>
      </c>
      <c r="FP118" s="227" t="str">
        <f xml:space="preserve"> IF(TEXT((EDATE('Projektkostenkalkulation EP'!$B$8,11)+FO$9),"MM")=TEXT((EDATE('Projektkostenkalkulation EP'!$B$8,11)+(FO$9-1)),"MM"),
             IF(
                        OR(
                                    TEXT((EDATE('Projektkostenkalkulation EP'!$B$8,11)+FO$9),"TTT") = "Sa",
                                    TEXT((EDATE('Projektkostenkalkulation EP'!$B$8,11)+FO$9),"TTT") = "So",
                                    IF(ISNA(VLOOKUP(EDATE('Projektkostenkalkulation EP'!$B$8,11)+FO$9,Datenquellen!$F$7:$H$45,3,FALSE))," ",VLOOKUP(EDATE('Projektkostenkalkulation EP'!$B$8,11)+FO$9,Datenquellen!$F$7:$H$45,3,FALSE))="X"
                                    ),
                          "X",
                          ""
                          ),
               "X"
            )</f>
        <v>X</v>
      </c>
      <c r="FQ118" s="227" t="str">
        <f xml:space="preserve"> IF(TEXT((EDATE('Projektkostenkalkulation EP'!$B$8,11)+FP$9),"MM")=TEXT((EDATE('Projektkostenkalkulation EP'!$B$8,11)+(FP$9-1)),"MM"),
             IF(
                        OR(
                                    TEXT((EDATE('Projektkostenkalkulation EP'!$B$8,11)+FP$9),"TTT") = "Sa",
                                    TEXT((EDATE('Projektkostenkalkulation EP'!$B$8,11)+FP$9),"TTT") = "So",
                                    IF(ISNA(VLOOKUP(EDATE('Projektkostenkalkulation EP'!$B$8,11)+FP$9,Datenquellen!$F$7:$H$45,3,FALSE))," ",VLOOKUP(EDATE('Projektkostenkalkulation EP'!$B$8,11)+FP$9,Datenquellen!$F$7:$H$45,3,FALSE))="X"
                                    ),
                          "X",
                          ""
                          ),
               "X"
            )</f>
        <v/>
      </c>
      <c r="FR118" s="227" t="str">
        <f xml:space="preserve"> IF(TEXT((EDATE('Projektkostenkalkulation EP'!$B$8,11)+FQ$9),"MM")=TEXT((EDATE('Projektkostenkalkulation EP'!$B$8,11)+(FQ$9-1)),"MM"),
             IF(
                        OR(
                                    TEXT((EDATE('Projektkostenkalkulation EP'!$B$8,11)+FQ$9),"TTT") = "Sa",
                                    TEXT((EDATE('Projektkostenkalkulation EP'!$B$8,11)+FQ$9),"TTT") = "So",
                                    IF(ISNA(VLOOKUP(EDATE('Projektkostenkalkulation EP'!$B$8,11)+FQ$9,Datenquellen!$F$7:$H$45,3,FALSE))," ",VLOOKUP(EDATE('Projektkostenkalkulation EP'!$B$8,11)+FQ$9,Datenquellen!$F$7:$H$45,3,FALSE))="X"
                                    ),
                          "X",
                          ""
                          ),
               "X"
            )</f>
        <v>X</v>
      </c>
      <c r="FS118" s="227" t="str">
        <f xml:space="preserve"> IF(TEXT((EDATE('Projektkostenkalkulation EP'!$B$8,11)+FR$9),"MM")=TEXT((EDATE('Projektkostenkalkulation EP'!$B$8,11)+(FR$9-1)),"MM"),
             IF(
                        OR(
                                    TEXT((EDATE('Projektkostenkalkulation EP'!$B$8,11)+FR$9),"TTT") = "Sa",
                                    TEXT((EDATE('Projektkostenkalkulation EP'!$B$8,11)+FR$9),"TTT") = "So",
                                    IF(ISNA(VLOOKUP(EDATE('Projektkostenkalkulation EP'!$B$8,11)+FR$9,Datenquellen!$F$7:$H$45,3,FALSE))," ",VLOOKUP(EDATE('Projektkostenkalkulation EP'!$B$8,11)+FR$9,Datenquellen!$F$7:$H$45,3,FALSE))="X"
                                    ),
                          "X",
                          ""
                          ),
               "X"
            )</f>
        <v>X</v>
      </c>
      <c r="FT118" s="227" t="str">
        <f xml:space="preserve"> IF(TEXT((EDATE('Projektkostenkalkulation EP'!$B$8,11)+FS$9),"MM")=TEXT((EDATE('Projektkostenkalkulation EP'!$B$8,11)+(FS$9-1)),"MM"),
             IF(
                        OR(
                                    TEXT((EDATE('Projektkostenkalkulation EP'!$B$8,11)+FS$9),"TTT") = "Sa",
                                    TEXT((EDATE('Projektkostenkalkulation EP'!$B$8,11)+FS$9),"TTT") = "So",
                                    IF(ISNA(VLOOKUP(EDATE('Projektkostenkalkulation EP'!$B$8,11)+FS$9,Datenquellen!$F$7:$H$45,3,FALSE))," ",VLOOKUP(EDATE('Projektkostenkalkulation EP'!$B$8,11)+FS$9,Datenquellen!$F$7:$H$45,3,FALSE))="X"
                                    ),
                          "X",
                          ""
                          ),
               "X"
            )</f>
        <v/>
      </c>
      <c r="FU118" s="228" t="str">
        <f xml:space="preserve"> IF(TEXT((EDATE('Projektkostenkalkulation EP'!$B$8,11)+FT$9),"MM")=TEXT((EDATE('Projektkostenkalkulation EP'!$B$8,11)+(FT$9-1)),"MM"),
             IF(
                        OR(
                                    TEXT((EDATE('Projektkostenkalkulation EP'!$B$8,11)+FT$9),"TTT") = "Sa",
                                    TEXT((EDATE('Projektkostenkalkulation EP'!$B$8,11)+FT$9),"TTT") = "So",
                                    IF(ISNA(VLOOKUP(EDATE('Projektkostenkalkulation EP'!$B$8,11)+FT$9,Datenquellen!$F$7:$H$45,3,FALSE))," ",VLOOKUP(EDATE('Projektkostenkalkulation EP'!$B$8,11)+FT$9,Datenquellen!$F$7:$H$45,3,FALSE))="X"
                                    ),
                          "X",
                          ""
                          ),
               "X"
            )</f>
        <v/>
      </c>
      <c r="FV118" s="229"/>
      <c r="FW118" s="230"/>
      <c r="FX118" s="475"/>
      <c r="FY118" s="472" t="str">
        <f>TEXT(EDATE('Projektkostenkalkulation EP'!$B$8,11),"MMMM")</f>
        <v>Dezember</v>
      </c>
      <c r="FZ118" s="226"/>
      <c r="GA118" s="227" t="str">
        <f>IF(
            OR(
                     TEXT(EDATE('Projektkostenkalkulation EP'!$B$8,11),"TTT") = "Sa",
                     TEXT(EDATE('Projektkostenkalkulation EP'!$B$8,11),"TTT") = "So",
                     IF(ISNA(VLOOKUP(EDATE('Projektkostenkalkulation EP'!$B$8,11),Datenquellen!$F$7:$H$45,3,FALSE))," ",VLOOKUP(EDATE('Projektkostenkalkulation EP'!$B$8,11),Datenquellen!$F$7:$H$45,3,FALSE))="X"
                            ),
                    "X",
                    ""
            )</f>
        <v>X</v>
      </c>
      <c r="GB118" s="227" t="str">
        <f xml:space="preserve"> IF(TEXT((EDATE('Projektkostenkalkulation EP'!$B$8,11)+GA$9),"MM")=TEXT((EDATE('Projektkostenkalkulation EP'!$B$8,11)+(GA$9-1)),"MM"),
             IF(
                        OR(
                                    TEXT((EDATE('Projektkostenkalkulation EP'!$B$8,11)+GA$9),"TTT") = "Sa",
                                    TEXT((EDATE('Projektkostenkalkulation EP'!$B$8,11)+GA$9),"TTT") = "So",
                                    IF(ISNA(VLOOKUP(EDATE('Projektkostenkalkulation EP'!$B$8,11)+GA$9,Datenquellen!$F$7:$H$45,3,FALSE))," ",VLOOKUP(EDATE('Projektkostenkalkulation EP'!$B$8,11)+GA$9,Datenquellen!$F$7:$H$45,3,FALSE))="X"
                                    ),
                          "X",
                          ""
                          ),
               "X"
            )</f>
        <v/>
      </c>
      <c r="GC118" s="227" t="str">
        <f xml:space="preserve"> IF(TEXT((EDATE('Projektkostenkalkulation EP'!$B$8,11)+GB$9),"MM")=TEXT((EDATE('Projektkostenkalkulation EP'!$B$8,11)+(GB$9-1)),"MM"),
             IF(
                        OR(
                                    TEXT((EDATE('Projektkostenkalkulation EP'!$B$8,11)+GB$9),"TTT") = "Sa",
                                    TEXT((EDATE('Projektkostenkalkulation EP'!$B$8,11)+GB$9),"TTT") = "So",
                                    IF(ISNA(VLOOKUP(EDATE('Projektkostenkalkulation EP'!$B$8,11)+GB$9,Datenquellen!$F$7:$H$45,3,FALSE))," ",VLOOKUP(EDATE('Projektkostenkalkulation EP'!$B$8,11)+GB$9,Datenquellen!$F$7:$H$45,3,FALSE))="X"
                                    ),
                          "X",
                          ""
                          ),
               "X"
            )</f>
        <v/>
      </c>
      <c r="GD118" s="227" t="str">
        <f xml:space="preserve"> IF(TEXT((EDATE('Projektkostenkalkulation EP'!$B$8,11)+GC$9),"MM")=TEXT((EDATE('Projektkostenkalkulation EP'!$B$8,11)+(GC$9-1)),"MM"),
             IF(
                        OR(
                                    TEXT((EDATE('Projektkostenkalkulation EP'!$B$8,11)+GC$9),"TTT") = "Sa",
                                    TEXT((EDATE('Projektkostenkalkulation EP'!$B$8,11)+GC$9),"TTT") = "So",
                                    IF(ISNA(VLOOKUP(EDATE('Projektkostenkalkulation EP'!$B$8,11)+GC$9,Datenquellen!$F$7:$H$45,3,FALSE))," ",VLOOKUP(EDATE('Projektkostenkalkulation EP'!$B$8,11)+GC$9,Datenquellen!$F$7:$H$45,3,FALSE))="X"
                                    ),
                          "X",
                          ""
                          ),
               "X"
            )</f>
        <v/>
      </c>
      <c r="GE118" s="227" t="str">
        <f xml:space="preserve"> IF(TEXT((EDATE('Projektkostenkalkulation EP'!$B$8,11)+GD$9),"MM")=TEXT((EDATE('Projektkostenkalkulation EP'!$B$8,11)+(GD$9-1)),"MM"),
             IF(
                        OR(
                                    TEXT((EDATE('Projektkostenkalkulation EP'!$B$8,11)+GD$9),"TTT") = "Sa",
                                    TEXT((EDATE('Projektkostenkalkulation EP'!$B$8,11)+GD$9),"TTT") = "So",
                                    IF(ISNA(VLOOKUP(EDATE('Projektkostenkalkulation EP'!$B$8,11)+GD$9,Datenquellen!$F$7:$H$45,3,FALSE))," ",VLOOKUP(EDATE('Projektkostenkalkulation EP'!$B$8,11)+GD$9,Datenquellen!$F$7:$H$45,3,FALSE))="X"
                                    ),
                          "X",
                          ""
                          ),
               "X"
            )</f>
        <v/>
      </c>
      <c r="GF118" s="227" t="str">
        <f xml:space="preserve"> IF(TEXT((EDATE('Projektkostenkalkulation EP'!$B$8,11)+GE$9),"MM")=TEXT((EDATE('Projektkostenkalkulation EP'!$B$8,11)+(GE$9-1)),"MM"),
             IF(
                        OR(
                                    TEXT((EDATE('Projektkostenkalkulation EP'!$B$8,11)+GE$9),"TTT") = "Sa",
                                    TEXT((EDATE('Projektkostenkalkulation EP'!$B$8,11)+GE$9),"TTT") = "So",
                                    IF(ISNA(VLOOKUP(EDATE('Projektkostenkalkulation EP'!$B$8,11)+GE$9,Datenquellen!$F$7:$H$45,3,FALSE))," ",VLOOKUP(EDATE('Projektkostenkalkulation EP'!$B$8,11)+GE$9,Datenquellen!$F$7:$H$45,3,FALSE))="X"
                                    ),
                          "X",
                          ""
                          ),
               "X"
            )</f>
        <v/>
      </c>
      <c r="GG118" s="227" t="str">
        <f xml:space="preserve"> IF(TEXT((EDATE('Projektkostenkalkulation EP'!$B$8,11)+GF$9),"MM")=TEXT((EDATE('Projektkostenkalkulation EP'!$B$8,11)+(GF$9-1)),"MM"),
             IF(
                        OR(
                                    TEXT((EDATE('Projektkostenkalkulation EP'!$B$8,11)+GF$9),"TTT") = "Sa",
                                    TEXT((EDATE('Projektkostenkalkulation EP'!$B$8,11)+GF$9),"TTT") = "So",
                                    IF(ISNA(VLOOKUP(EDATE('Projektkostenkalkulation EP'!$B$8,11)+GF$9,Datenquellen!$F$7:$H$45,3,FALSE))," ",VLOOKUP(EDATE('Projektkostenkalkulation EP'!$B$8,11)+GF$9,Datenquellen!$F$7:$H$45,3,FALSE))="X"
                                    ),
                          "X",
                          ""
                          ),
               "X"
            )</f>
        <v>X</v>
      </c>
      <c r="GH118" s="227" t="str">
        <f xml:space="preserve"> IF(TEXT((EDATE('Projektkostenkalkulation EP'!$B$8,11)+GG$9),"MM")=TEXT((EDATE('Projektkostenkalkulation EP'!$B$8,11)+(GG$9-1)),"MM"),
             IF(
                        OR(
                                    TEXT((EDATE('Projektkostenkalkulation EP'!$B$8,11)+GG$9),"TTT") = "Sa",
                                    TEXT((EDATE('Projektkostenkalkulation EP'!$B$8,11)+GG$9),"TTT") = "So",
                                    IF(ISNA(VLOOKUP(EDATE('Projektkostenkalkulation EP'!$B$8,11)+GG$9,Datenquellen!$F$7:$H$45,3,FALSE))," ",VLOOKUP(EDATE('Projektkostenkalkulation EP'!$B$8,11)+GG$9,Datenquellen!$F$7:$H$45,3,FALSE))="X"
                                    ),
                          "X",
                          ""
                          ),
               "X"
            )</f>
        <v>X</v>
      </c>
      <c r="GI118" s="227" t="str">
        <f xml:space="preserve"> IF(TEXT((EDATE('Projektkostenkalkulation EP'!$B$8,11)+GH$9),"MM")=TEXT((EDATE('Projektkostenkalkulation EP'!$B$8,11)+(GH$9-1)),"MM"),
             IF(
                        OR(
                                    TEXT((EDATE('Projektkostenkalkulation EP'!$B$8,11)+GH$9),"TTT") = "Sa",
                                    TEXT((EDATE('Projektkostenkalkulation EP'!$B$8,11)+GH$9),"TTT") = "So",
                                    IF(ISNA(VLOOKUP(EDATE('Projektkostenkalkulation EP'!$B$8,11)+GH$9,Datenquellen!$F$7:$H$45,3,FALSE))," ",VLOOKUP(EDATE('Projektkostenkalkulation EP'!$B$8,11)+GH$9,Datenquellen!$F$7:$H$45,3,FALSE))="X"
                                    ),
                          "X",
                          ""
                          ),
               "X"
            )</f>
        <v/>
      </c>
      <c r="GJ118" s="227" t="str">
        <f xml:space="preserve"> IF(TEXT((EDATE('Projektkostenkalkulation EP'!$B$8,11)+GI$9),"MM")=TEXT((EDATE('Projektkostenkalkulation EP'!$B$8,11)+(GI$9-1)),"MM"),
             IF(
                        OR(
                                    TEXT((EDATE('Projektkostenkalkulation EP'!$B$8,11)+GI$9),"TTT") = "Sa",
                                    TEXT((EDATE('Projektkostenkalkulation EP'!$B$8,11)+GI$9),"TTT") = "So",
                                    IF(ISNA(VLOOKUP(EDATE('Projektkostenkalkulation EP'!$B$8,11)+GI$9,Datenquellen!$F$7:$H$45,3,FALSE))," ",VLOOKUP(EDATE('Projektkostenkalkulation EP'!$B$8,11)+GI$9,Datenquellen!$F$7:$H$45,3,FALSE))="X"
                                    ),
                          "X",
                          ""
                          ),
               "X"
            )</f>
        <v/>
      </c>
      <c r="GK118" s="227" t="str">
        <f xml:space="preserve"> IF(TEXT((EDATE('Projektkostenkalkulation EP'!$B$8,11)+GJ$9),"MM")=TEXT((EDATE('Projektkostenkalkulation EP'!$B$8,11)+(GJ$9-1)),"MM"),
             IF(
                        OR(
                                    TEXT((EDATE('Projektkostenkalkulation EP'!$B$8,11)+GJ$9),"TTT") = "Sa",
                                    TEXT((EDATE('Projektkostenkalkulation EP'!$B$8,11)+GJ$9),"TTT") = "So",
                                    IF(ISNA(VLOOKUP(EDATE('Projektkostenkalkulation EP'!$B$8,11)+GJ$9,Datenquellen!$F$7:$H$45,3,FALSE))," ",VLOOKUP(EDATE('Projektkostenkalkulation EP'!$B$8,11)+GJ$9,Datenquellen!$F$7:$H$45,3,FALSE))="X"
                                    ),
                          "X",
                          ""
                          ),
               "X"
            )</f>
        <v/>
      </c>
      <c r="GL118" s="227" t="str">
        <f xml:space="preserve"> IF(TEXT((EDATE('Projektkostenkalkulation EP'!$B$8,11)+GK$9),"MM")=TEXT((EDATE('Projektkostenkalkulation EP'!$B$8,11)+(GK$9-1)),"MM"),
             IF(
                        OR(
                                    TEXT((EDATE('Projektkostenkalkulation EP'!$B$8,11)+GK$9),"TTT") = "Sa",
                                    TEXT((EDATE('Projektkostenkalkulation EP'!$B$8,11)+GK$9),"TTT") = "So",
                                    IF(ISNA(VLOOKUP(EDATE('Projektkostenkalkulation EP'!$B$8,11)+GK$9,Datenquellen!$F$7:$H$45,3,FALSE))," ",VLOOKUP(EDATE('Projektkostenkalkulation EP'!$B$8,11)+GK$9,Datenquellen!$F$7:$H$45,3,FALSE))="X"
                                    ),
                          "X",
                          ""
                          ),
               "X"
            )</f>
        <v/>
      </c>
      <c r="GM118" s="227" t="str">
        <f xml:space="preserve"> IF(TEXT((EDATE('Projektkostenkalkulation EP'!$B$8,11)+GL$9),"MM")=TEXT((EDATE('Projektkostenkalkulation EP'!$B$8,11)+(GL$9-1)),"MM"),
             IF(
                        OR(
                                    TEXT((EDATE('Projektkostenkalkulation EP'!$B$8,11)+GL$9),"TTT") = "Sa",
                                    TEXT((EDATE('Projektkostenkalkulation EP'!$B$8,11)+GL$9),"TTT") = "So",
                                    IF(ISNA(VLOOKUP(EDATE('Projektkostenkalkulation EP'!$B$8,11)+GL$9,Datenquellen!$F$7:$H$45,3,FALSE))," ",VLOOKUP(EDATE('Projektkostenkalkulation EP'!$B$8,11)+GL$9,Datenquellen!$F$7:$H$45,3,FALSE))="X"
                                    ),
                          "X",
                          ""
                          ),
               "X"
            )</f>
        <v/>
      </c>
      <c r="GN118" s="227" t="str">
        <f xml:space="preserve"> IF(TEXT((EDATE('Projektkostenkalkulation EP'!$B$8,11)+GM$9),"MM")=TEXT((EDATE('Projektkostenkalkulation EP'!$B$8,11)+(GM$9-1)),"MM"),
             IF(
                        OR(
                                    TEXT((EDATE('Projektkostenkalkulation EP'!$B$8,11)+GM$9),"TTT") = "Sa",
                                    TEXT((EDATE('Projektkostenkalkulation EP'!$B$8,11)+GM$9),"TTT") = "So",
                                    IF(ISNA(VLOOKUP(EDATE('Projektkostenkalkulation EP'!$B$8,11)+GM$9,Datenquellen!$F$7:$H$45,3,FALSE))," ",VLOOKUP(EDATE('Projektkostenkalkulation EP'!$B$8,11)+GM$9,Datenquellen!$F$7:$H$45,3,FALSE))="X"
                                    ),
                          "X",
                          ""
                          ),
               "X"
            )</f>
        <v>X</v>
      </c>
      <c r="GO118" s="227" t="str">
        <f xml:space="preserve"> IF(TEXT((EDATE('Projektkostenkalkulation EP'!$B$8,11)+GN$9),"MM")=TEXT((EDATE('Projektkostenkalkulation EP'!$B$8,11)+(GN$9-1)),"MM"),
             IF(
                        OR(
                                    TEXT((EDATE('Projektkostenkalkulation EP'!$B$8,11)+GN$9),"TTT") = "Sa",
                                    TEXT((EDATE('Projektkostenkalkulation EP'!$B$8,11)+GN$9),"TTT") = "So",
                                    IF(ISNA(VLOOKUP(EDATE('Projektkostenkalkulation EP'!$B$8,11)+GN$9,Datenquellen!$F$7:$H$45,3,FALSE))," ",VLOOKUP(EDATE('Projektkostenkalkulation EP'!$B$8,11)+GN$9,Datenquellen!$F$7:$H$45,3,FALSE))="X"
                                    ),
                          "X",
                          ""
                          ),
               "X"
            )</f>
        <v>X</v>
      </c>
      <c r="GP118" s="227" t="str">
        <f xml:space="preserve"> IF(TEXT((EDATE('Projektkostenkalkulation EP'!$B$8,11)+GO$9),"MM")=TEXT((EDATE('Projektkostenkalkulation EP'!$B$8,11)+(GO$9-1)),"MM"),
             IF(
                        OR(
                                    TEXT((EDATE('Projektkostenkalkulation EP'!$B$8,11)+GO$9),"TTT") = "Sa",
                                    TEXT((EDATE('Projektkostenkalkulation EP'!$B$8,11)+GO$9),"TTT") = "So",
                                    IF(ISNA(VLOOKUP(EDATE('Projektkostenkalkulation EP'!$B$8,11)+GO$9,Datenquellen!$F$7:$H$45,3,FALSE))," ",VLOOKUP(EDATE('Projektkostenkalkulation EP'!$B$8,11)+GO$9,Datenquellen!$F$7:$H$45,3,FALSE))="X"
                                    ),
                          "X",
                          ""
                          ),
               "X"
            )</f>
        <v/>
      </c>
      <c r="GQ118" s="227" t="str">
        <f xml:space="preserve"> IF(TEXT((EDATE('Projektkostenkalkulation EP'!$B$8,11)+GP$9),"MM")=TEXT((EDATE('Projektkostenkalkulation EP'!$B$8,11)+(GP$9-1)),"MM"),
             IF(
                        OR(
                                    TEXT((EDATE('Projektkostenkalkulation EP'!$B$8,11)+GP$9),"TTT") = "Sa",
                                    TEXT((EDATE('Projektkostenkalkulation EP'!$B$8,11)+GP$9),"TTT") = "So",
                                    IF(ISNA(VLOOKUP(EDATE('Projektkostenkalkulation EP'!$B$8,11)+GP$9,Datenquellen!$F$7:$H$45,3,FALSE))," ",VLOOKUP(EDATE('Projektkostenkalkulation EP'!$B$8,11)+GP$9,Datenquellen!$F$7:$H$45,3,FALSE))="X"
                                    ),
                          "X",
                          ""
                          ),
               "X"
            )</f>
        <v/>
      </c>
      <c r="GR118" s="227" t="str">
        <f xml:space="preserve"> IF(TEXT((EDATE('Projektkostenkalkulation EP'!$B$8,11)+GQ$9),"MM")=TEXT((EDATE('Projektkostenkalkulation EP'!$B$8,11)+(GQ$9-1)),"MM"),
             IF(
                        OR(
                                    TEXT((EDATE('Projektkostenkalkulation EP'!$B$8,11)+GQ$9),"TTT") = "Sa",
                                    TEXT((EDATE('Projektkostenkalkulation EP'!$B$8,11)+GQ$9),"TTT") = "So",
                                    IF(ISNA(VLOOKUP(EDATE('Projektkostenkalkulation EP'!$B$8,11)+GQ$9,Datenquellen!$F$7:$H$45,3,FALSE))," ",VLOOKUP(EDATE('Projektkostenkalkulation EP'!$B$8,11)+GQ$9,Datenquellen!$F$7:$H$45,3,FALSE))="X"
                                    ),
                          "X",
                          ""
                          ),
               "X"
            )</f>
        <v/>
      </c>
      <c r="GS118" s="227" t="str">
        <f xml:space="preserve"> IF(TEXT((EDATE('Projektkostenkalkulation EP'!$B$8,11)+GR$9),"MM")=TEXT((EDATE('Projektkostenkalkulation EP'!$B$8,11)+(GR$9-1)),"MM"),
             IF(
                        OR(
                                    TEXT((EDATE('Projektkostenkalkulation EP'!$B$8,11)+GR$9),"TTT") = "Sa",
                                    TEXT((EDATE('Projektkostenkalkulation EP'!$B$8,11)+GR$9),"TTT") = "So",
                                    IF(ISNA(VLOOKUP(EDATE('Projektkostenkalkulation EP'!$B$8,11)+GR$9,Datenquellen!$F$7:$H$45,3,FALSE))," ",VLOOKUP(EDATE('Projektkostenkalkulation EP'!$B$8,11)+GR$9,Datenquellen!$F$7:$H$45,3,FALSE))="X"
                                    ),
                          "X",
                          ""
                          ),
               "X"
            )</f>
        <v/>
      </c>
      <c r="GT118" s="227" t="str">
        <f xml:space="preserve"> IF(TEXT((EDATE('Projektkostenkalkulation EP'!$B$8,11)+GS$9),"MM")=TEXT((EDATE('Projektkostenkalkulation EP'!$B$8,11)+(GS$9-1)),"MM"),
             IF(
                        OR(
                                    TEXT((EDATE('Projektkostenkalkulation EP'!$B$8,11)+GS$9),"TTT") = "Sa",
                                    TEXT((EDATE('Projektkostenkalkulation EP'!$B$8,11)+GS$9),"TTT") = "So",
                                    IF(ISNA(VLOOKUP(EDATE('Projektkostenkalkulation EP'!$B$8,11)+GS$9,Datenquellen!$F$7:$H$45,3,FALSE))," ",VLOOKUP(EDATE('Projektkostenkalkulation EP'!$B$8,11)+GS$9,Datenquellen!$F$7:$H$45,3,FALSE))="X"
                                    ),
                          "X",
                          ""
                          ),
               "X"
            )</f>
        <v/>
      </c>
      <c r="GU118" s="227" t="str">
        <f xml:space="preserve"> IF(TEXT((EDATE('Projektkostenkalkulation EP'!$B$8,11)+GT$9),"MM")=TEXT((EDATE('Projektkostenkalkulation EP'!$B$8,11)+(GT$9-1)),"MM"),
             IF(
                        OR(
                                    TEXT((EDATE('Projektkostenkalkulation EP'!$B$8,11)+GT$9),"TTT") = "Sa",
                                    TEXT((EDATE('Projektkostenkalkulation EP'!$B$8,11)+GT$9),"TTT") = "So",
                                    IF(ISNA(VLOOKUP(EDATE('Projektkostenkalkulation EP'!$B$8,11)+GT$9,Datenquellen!$F$7:$H$45,3,FALSE))," ",VLOOKUP(EDATE('Projektkostenkalkulation EP'!$B$8,11)+GT$9,Datenquellen!$F$7:$H$45,3,FALSE))="X"
                                    ),
                          "X",
                          ""
                          ),
               "X"
            )</f>
        <v>X</v>
      </c>
      <c r="GV118" s="227" t="str">
        <f xml:space="preserve"> IF(TEXT((EDATE('Projektkostenkalkulation EP'!$B$8,11)+GU$9),"MM")=TEXT((EDATE('Projektkostenkalkulation EP'!$B$8,11)+(GU$9-1)),"MM"),
             IF(
                        OR(
                                    TEXT((EDATE('Projektkostenkalkulation EP'!$B$8,11)+GU$9),"TTT") = "Sa",
                                    TEXT((EDATE('Projektkostenkalkulation EP'!$B$8,11)+GU$9),"TTT") = "So",
                                    IF(ISNA(VLOOKUP(EDATE('Projektkostenkalkulation EP'!$B$8,11)+GU$9,Datenquellen!$F$7:$H$45,3,FALSE))," ",VLOOKUP(EDATE('Projektkostenkalkulation EP'!$B$8,11)+GU$9,Datenquellen!$F$7:$H$45,3,FALSE))="X"
                                    ),
                          "X",
                          ""
                          ),
               "X"
            )</f>
        <v>X</v>
      </c>
      <c r="GW118" s="227" t="str">
        <f xml:space="preserve"> IF(TEXT((EDATE('Projektkostenkalkulation EP'!$B$8,11)+GV$9),"MM")=TEXT((EDATE('Projektkostenkalkulation EP'!$B$8,11)+(GV$9-1)),"MM"),
             IF(
                        OR(
                                    TEXT((EDATE('Projektkostenkalkulation EP'!$B$8,11)+GV$9),"TTT") = "Sa",
                                    TEXT((EDATE('Projektkostenkalkulation EP'!$B$8,11)+GV$9),"TTT") = "So",
                                    IF(ISNA(VLOOKUP(EDATE('Projektkostenkalkulation EP'!$B$8,11)+GV$9,Datenquellen!$F$7:$H$45,3,FALSE))," ",VLOOKUP(EDATE('Projektkostenkalkulation EP'!$B$8,11)+GV$9,Datenquellen!$F$7:$H$45,3,FALSE))="X"
                                    ),
                          "X",
                          ""
                          ),
               "X"
            )</f>
        <v/>
      </c>
      <c r="GX118" s="227" t="str">
        <f xml:space="preserve"> IF(TEXT((EDATE('Projektkostenkalkulation EP'!$B$8,11)+GW$9),"MM")=TEXT((EDATE('Projektkostenkalkulation EP'!$B$8,11)+(GW$9-1)),"MM"),
             IF(
                        OR(
                                    TEXT((EDATE('Projektkostenkalkulation EP'!$B$8,11)+GW$9),"TTT") = "Sa",
                                    TEXT((EDATE('Projektkostenkalkulation EP'!$B$8,11)+GW$9),"TTT") = "So",
                                    IF(ISNA(VLOOKUP(EDATE('Projektkostenkalkulation EP'!$B$8,11)+GW$9,Datenquellen!$F$7:$H$45,3,FALSE))," ",VLOOKUP(EDATE('Projektkostenkalkulation EP'!$B$8,11)+GW$9,Datenquellen!$F$7:$H$45,3,FALSE))="X"
                                    ),
                          "X",
                          ""
                          ),
               "X"
            )</f>
        <v/>
      </c>
      <c r="GY118" s="227" t="str">
        <f xml:space="preserve"> IF(TEXT((EDATE('Projektkostenkalkulation EP'!$B$8,11)+GX$9),"MM")=TEXT((EDATE('Projektkostenkalkulation EP'!$B$8,11)+(GX$9-1)),"MM"),
             IF(
                        OR(
                                    TEXT((EDATE('Projektkostenkalkulation EP'!$B$8,11)+GX$9),"TTT") = "Sa",
                                    TEXT((EDATE('Projektkostenkalkulation EP'!$B$8,11)+GX$9),"TTT") = "So",
                                    IF(ISNA(VLOOKUP(EDATE('Projektkostenkalkulation EP'!$B$8,11)+GX$9,Datenquellen!$F$7:$H$45,3,FALSE))," ",VLOOKUP(EDATE('Projektkostenkalkulation EP'!$B$8,11)+GX$9,Datenquellen!$F$7:$H$45,3,FALSE))="X"
                                    ),
                          "X",
                          ""
                          ),
               "X"
            )</f>
        <v>X</v>
      </c>
      <c r="GZ118" s="227" t="str">
        <f xml:space="preserve"> IF(TEXT((EDATE('Projektkostenkalkulation EP'!$B$8,11)+GY$9),"MM")=TEXT((EDATE('Projektkostenkalkulation EP'!$B$8,11)+(GY$9-1)),"MM"),
             IF(
                        OR(
                                    TEXT((EDATE('Projektkostenkalkulation EP'!$B$8,11)+GY$9),"TTT") = "Sa",
                                    TEXT((EDATE('Projektkostenkalkulation EP'!$B$8,11)+GY$9),"TTT") = "So",
                                    IF(ISNA(VLOOKUP(EDATE('Projektkostenkalkulation EP'!$B$8,11)+GY$9,Datenquellen!$F$7:$H$45,3,FALSE))," ",VLOOKUP(EDATE('Projektkostenkalkulation EP'!$B$8,11)+GY$9,Datenquellen!$F$7:$H$45,3,FALSE))="X"
                                    ),
                          "X",
                          ""
                          ),
               "X"
            )</f>
        <v>X</v>
      </c>
      <c r="HA118" s="227" t="str">
        <f xml:space="preserve"> IF(TEXT((EDATE('Projektkostenkalkulation EP'!$B$8,11)+GZ$9),"MM")=TEXT((EDATE('Projektkostenkalkulation EP'!$B$8,11)+(GZ$9-1)),"MM"),
             IF(
                        OR(
                                    TEXT((EDATE('Projektkostenkalkulation EP'!$B$8,11)+GZ$9),"TTT") = "Sa",
                                    TEXT((EDATE('Projektkostenkalkulation EP'!$B$8,11)+GZ$9),"TTT") = "So",
                                    IF(ISNA(VLOOKUP(EDATE('Projektkostenkalkulation EP'!$B$8,11)+GZ$9,Datenquellen!$F$7:$H$45,3,FALSE))," ",VLOOKUP(EDATE('Projektkostenkalkulation EP'!$B$8,11)+GZ$9,Datenquellen!$F$7:$H$45,3,FALSE))="X"
                                    ),
                          "X",
                          ""
                          ),
               "X"
            )</f>
        <v/>
      </c>
      <c r="HB118" s="227" t="str">
        <f xml:space="preserve"> IF(TEXT((EDATE('Projektkostenkalkulation EP'!$B$8,11)+HA$9),"MM")=TEXT((EDATE('Projektkostenkalkulation EP'!$B$8,11)+(HA$9-1)),"MM"),
             IF(
                        OR(
                                    TEXT((EDATE('Projektkostenkalkulation EP'!$B$8,11)+HA$9),"TTT") = "Sa",
                                    TEXT((EDATE('Projektkostenkalkulation EP'!$B$8,11)+HA$9),"TTT") = "So",
                                    IF(ISNA(VLOOKUP(EDATE('Projektkostenkalkulation EP'!$B$8,11)+HA$9,Datenquellen!$F$7:$H$45,3,FALSE))," ",VLOOKUP(EDATE('Projektkostenkalkulation EP'!$B$8,11)+HA$9,Datenquellen!$F$7:$H$45,3,FALSE))="X"
                                    ),
                          "X",
                          ""
                          ),
               "X"
            )</f>
        <v>X</v>
      </c>
      <c r="HC118" s="227" t="str">
        <f xml:space="preserve"> IF(TEXT((EDATE('Projektkostenkalkulation EP'!$B$8,11)+HB$9),"MM")=TEXT((EDATE('Projektkostenkalkulation EP'!$B$8,11)+(HB$9-1)),"MM"),
             IF(
                        OR(
                                    TEXT((EDATE('Projektkostenkalkulation EP'!$B$8,11)+HB$9),"TTT") = "Sa",
                                    TEXT((EDATE('Projektkostenkalkulation EP'!$B$8,11)+HB$9),"TTT") = "So",
                                    IF(ISNA(VLOOKUP(EDATE('Projektkostenkalkulation EP'!$B$8,11)+HB$9,Datenquellen!$F$7:$H$45,3,FALSE))," ",VLOOKUP(EDATE('Projektkostenkalkulation EP'!$B$8,11)+HB$9,Datenquellen!$F$7:$H$45,3,FALSE))="X"
                                    ),
                          "X",
                          ""
                          ),
               "X"
            )</f>
        <v>X</v>
      </c>
      <c r="HD118" s="227" t="str">
        <f xml:space="preserve"> IF(TEXT((EDATE('Projektkostenkalkulation EP'!$B$8,11)+HC$9),"MM")=TEXT((EDATE('Projektkostenkalkulation EP'!$B$8,11)+(HC$9-1)),"MM"),
             IF(
                        OR(
                                    TEXT((EDATE('Projektkostenkalkulation EP'!$B$8,11)+HC$9),"TTT") = "Sa",
                                    TEXT((EDATE('Projektkostenkalkulation EP'!$B$8,11)+HC$9),"TTT") = "So",
                                    IF(ISNA(VLOOKUP(EDATE('Projektkostenkalkulation EP'!$B$8,11)+HC$9,Datenquellen!$F$7:$H$45,3,FALSE))," ",VLOOKUP(EDATE('Projektkostenkalkulation EP'!$B$8,11)+HC$9,Datenquellen!$F$7:$H$45,3,FALSE))="X"
                                    ),
                          "X",
                          ""
                          ),
               "X"
            )</f>
        <v/>
      </c>
      <c r="HE118" s="228" t="str">
        <f xml:space="preserve"> IF(TEXT((EDATE('Projektkostenkalkulation EP'!$B$8,11)+HD$9),"MM")=TEXT((EDATE('Projektkostenkalkulation EP'!$B$8,11)+(HD$9-1)),"MM"),
             IF(
                        OR(
                                    TEXT((EDATE('Projektkostenkalkulation EP'!$B$8,11)+HD$9),"TTT") = "Sa",
                                    TEXT((EDATE('Projektkostenkalkulation EP'!$B$8,11)+HD$9),"TTT") = "So",
                                    IF(ISNA(VLOOKUP(EDATE('Projektkostenkalkulation EP'!$B$8,11)+HD$9,Datenquellen!$F$7:$H$45,3,FALSE))," ",VLOOKUP(EDATE('Projektkostenkalkulation EP'!$B$8,11)+HD$9,Datenquellen!$F$7:$H$45,3,FALSE))="X"
                                    ),
                          "X",
                          ""
                          ),
               "X"
            )</f>
        <v/>
      </c>
      <c r="HF118" s="229"/>
      <c r="HG118" s="230"/>
      <c r="HH118" s="475"/>
    </row>
    <row r="119" spans="1:216" ht="21" customHeight="1" x14ac:dyDescent="0.2">
      <c r="A119" s="473"/>
      <c r="B119" s="231"/>
      <c r="C119" s="232" t="str">
        <f>IF(
            OR(
                     TEXT(EDATE('Projektkostenkalkulation EP'!$B$8,11),"TTT") = "Sa",
                     TEXT(EDATE('Projektkostenkalkulation EP'!$B$8,11),"TTT") = "So",
                     IF(ISNA(VLOOKUP(EDATE('Projektkostenkalkulation EP'!$B$8,11),Datenquellen!$F$7:$H$45,3,FALSE))," ",VLOOKUP(EDATE('Projektkostenkalkulation EP'!$B$8,11),Datenquellen!$F$7:$H$45,3,FALSE))="X"
                            ),
                    "X",
                    ""
            )</f>
        <v>X</v>
      </c>
      <c r="D119" s="232" t="str">
        <f xml:space="preserve"> IF(TEXT((EDATE('Projektkostenkalkulation EP'!$B$8,11)+C$9),"MM")=TEXT((EDATE('Projektkostenkalkulation EP'!$B$8,11)+(C$9-1)),"MM"),
             IF(
                        OR(
                                    TEXT((EDATE('Projektkostenkalkulation EP'!$B$8,11)+C$9),"TTT") = "Sa",
                                    TEXT((EDATE('Projektkostenkalkulation EP'!$B$8,11)+C$9),"TTT") = "So",
                                    IF(ISNA(VLOOKUP(EDATE('Projektkostenkalkulation EP'!$B$8,11)+C$9,Datenquellen!$F$7:$H$45,3,FALSE))," ",VLOOKUP(EDATE('Projektkostenkalkulation EP'!$B$8,11)+C$9,Datenquellen!$F$7:$H$45,3,FALSE))="X"
                                    ),
                          "X",
                          ""
                          ),
               "X"
            )</f>
        <v/>
      </c>
      <c r="E119" s="232" t="str">
        <f xml:space="preserve"> IF(TEXT((EDATE('Projektkostenkalkulation EP'!$B$8,11)+D$9),"MM")=TEXT((EDATE('Projektkostenkalkulation EP'!$B$8,11)+(D$9-1)),"MM"),
             IF(
                        OR(
                                    TEXT((EDATE('Projektkostenkalkulation EP'!$B$8,11)+D$9),"TTT") = "Sa",
                                    TEXT((EDATE('Projektkostenkalkulation EP'!$B$8,11)+D$9),"TTT") = "So",
                                    IF(ISNA(VLOOKUP(EDATE('Projektkostenkalkulation EP'!$B$8,11)+D$9,Datenquellen!$F$7:$H$45,3,FALSE))," ",VLOOKUP(EDATE('Projektkostenkalkulation EP'!$B$8,11)+D$9,Datenquellen!$F$7:$H$45,3,FALSE))="X"
                                    ),
                          "X",
                          ""
                          ),
               "X"
            )</f>
        <v/>
      </c>
      <c r="F119" s="232" t="str">
        <f xml:space="preserve"> IF(TEXT((EDATE('Projektkostenkalkulation EP'!$B$8,11)+E$9),"MM")=TEXT((EDATE('Projektkostenkalkulation EP'!$B$8,11)+(E$9-1)),"MM"),
             IF(
                        OR(
                                    TEXT((EDATE('Projektkostenkalkulation EP'!$B$8,11)+E$9),"TTT") = "Sa",
                                    TEXT((EDATE('Projektkostenkalkulation EP'!$B$8,11)+E$9),"TTT") = "So",
                                    IF(ISNA(VLOOKUP(EDATE('Projektkostenkalkulation EP'!$B$8,11)+E$9,Datenquellen!$F$7:$H$45,3,FALSE))," ",VLOOKUP(EDATE('Projektkostenkalkulation EP'!$B$8,11)+E$9,Datenquellen!$F$7:$H$45,3,FALSE))="X"
                                    ),
                          "X",
                          ""
                          ),
               "X"
            )</f>
        <v/>
      </c>
      <c r="G119" s="232" t="str">
        <f xml:space="preserve"> IF(TEXT((EDATE('Projektkostenkalkulation EP'!$B$8,11)+F$9),"MM")=TEXT((EDATE('Projektkostenkalkulation EP'!$B$8,11)+(F$9-1)),"MM"),
             IF(
                        OR(
                                    TEXT((EDATE('Projektkostenkalkulation EP'!$B$8,11)+F$9),"TTT") = "Sa",
                                    TEXT((EDATE('Projektkostenkalkulation EP'!$B$8,11)+F$9),"TTT") = "So",
                                    IF(ISNA(VLOOKUP(EDATE('Projektkostenkalkulation EP'!$B$8,11)+F$9,Datenquellen!$F$7:$H$45,3,FALSE))," ",VLOOKUP(EDATE('Projektkostenkalkulation EP'!$B$8,11)+F$9,Datenquellen!$F$7:$H$45,3,FALSE))="X"
                                    ),
                          "X",
                          ""
                          ),
               "X"
            )</f>
        <v/>
      </c>
      <c r="H119" s="232" t="str">
        <f xml:space="preserve"> IF(TEXT((EDATE('Projektkostenkalkulation EP'!$B$8,11)+G$9),"MM")=TEXT((EDATE('Projektkostenkalkulation EP'!$B$8,11)+(G$9-1)),"MM"),
             IF(
                        OR(
                                    TEXT((EDATE('Projektkostenkalkulation EP'!$B$8,11)+G$9),"TTT") = "Sa",
                                    TEXT((EDATE('Projektkostenkalkulation EP'!$B$8,11)+G$9),"TTT") = "So",
                                    IF(ISNA(VLOOKUP(EDATE('Projektkostenkalkulation EP'!$B$8,11)+G$9,Datenquellen!$F$7:$H$45,3,FALSE))," ",VLOOKUP(EDATE('Projektkostenkalkulation EP'!$B$8,11)+G$9,Datenquellen!$F$7:$H$45,3,FALSE))="X"
                                    ),
                          "X",
                          ""
                          ),
               "X"
            )</f>
        <v/>
      </c>
      <c r="I119" s="232" t="str">
        <f xml:space="preserve"> IF(TEXT((EDATE('Projektkostenkalkulation EP'!$B$8,11)+H$9),"MM")=TEXT((EDATE('Projektkostenkalkulation EP'!$B$8,11)+(H$9-1)),"MM"),
             IF(
                        OR(
                                    TEXT((EDATE('Projektkostenkalkulation EP'!$B$8,11)+H$9),"TTT") = "Sa",
                                    TEXT((EDATE('Projektkostenkalkulation EP'!$B$8,11)+H$9),"TTT") = "So",
                                    IF(ISNA(VLOOKUP(EDATE('Projektkostenkalkulation EP'!$B$8,11)+H$9,Datenquellen!$F$7:$H$45,3,FALSE))," ",VLOOKUP(EDATE('Projektkostenkalkulation EP'!$B$8,11)+H$9,Datenquellen!$F$7:$H$45,3,FALSE))="X"
                                    ),
                          "X",
                          ""
                          ),
               "X"
            )</f>
        <v>X</v>
      </c>
      <c r="J119" s="232" t="str">
        <f xml:space="preserve"> IF(TEXT((EDATE('Projektkostenkalkulation EP'!$B$8,11)+I$9),"MM")=TEXT((EDATE('Projektkostenkalkulation EP'!$B$8,11)+(I$9-1)),"MM"),
             IF(
                        OR(
                                    TEXT((EDATE('Projektkostenkalkulation EP'!$B$8,11)+I$9),"TTT") = "Sa",
                                    TEXT((EDATE('Projektkostenkalkulation EP'!$B$8,11)+I$9),"TTT") = "So",
                                    IF(ISNA(VLOOKUP(EDATE('Projektkostenkalkulation EP'!$B$8,11)+I$9,Datenquellen!$F$7:$H$45,3,FALSE))," ",VLOOKUP(EDATE('Projektkostenkalkulation EP'!$B$8,11)+I$9,Datenquellen!$F$7:$H$45,3,FALSE))="X"
                                    ),
                          "X",
                          ""
                          ),
               "X"
            )</f>
        <v>X</v>
      </c>
      <c r="K119" s="232" t="str">
        <f xml:space="preserve"> IF(TEXT((EDATE('Projektkostenkalkulation EP'!$B$8,11)+J$9),"MM")=TEXT((EDATE('Projektkostenkalkulation EP'!$B$8,11)+(J$9-1)),"MM"),
             IF(
                        OR(
                                    TEXT((EDATE('Projektkostenkalkulation EP'!$B$8,11)+J$9),"TTT") = "Sa",
                                    TEXT((EDATE('Projektkostenkalkulation EP'!$B$8,11)+J$9),"TTT") = "So",
                                    IF(ISNA(VLOOKUP(EDATE('Projektkostenkalkulation EP'!$B$8,11)+J$9,Datenquellen!$F$7:$H$45,3,FALSE))," ",VLOOKUP(EDATE('Projektkostenkalkulation EP'!$B$8,11)+J$9,Datenquellen!$F$7:$H$45,3,FALSE))="X"
                                    ),
                          "X",
                          ""
                          ),
               "X"
            )</f>
        <v/>
      </c>
      <c r="L119" s="232" t="str">
        <f xml:space="preserve"> IF(TEXT((EDATE('Projektkostenkalkulation EP'!$B$8,11)+K$9),"MM")=TEXT((EDATE('Projektkostenkalkulation EP'!$B$8,11)+(K$9-1)),"MM"),
             IF(
                        OR(
                                    TEXT((EDATE('Projektkostenkalkulation EP'!$B$8,11)+K$9),"TTT") = "Sa",
                                    TEXT((EDATE('Projektkostenkalkulation EP'!$B$8,11)+K$9),"TTT") = "So",
                                    IF(ISNA(VLOOKUP(EDATE('Projektkostenkalkulation EP'!$B$8,11)+K$9,Datenquellen!$F$7:$H$45,3,FALSE))," ",VLOOKUP(EDATE('Projektkostenkalkulation EP'!$B$8,11)+K$9,Datenquellen!$F$7:$H$45,3,FALSE))="X"
                                    ),
                          "X",
                          ""
                          ),
               "X"
            )</f>
        <v/>
      </c>
      <c r="M119" s="232" t="str">
        <f xml:space="preserve"> IF(TEXT((EDATE('Projektkostenkalkulation EP'!$B$8,11)+L$9),"MM")=TEXT((EDATE('Projektkostenkalkulation EP'!$B$8,11)+(L$9-1)),"MM"),
             IF(
                        OR(
                                    TEXT((EDATE('Projektkostenkalkulation EP'!$B$8,11)+L$9),"TTT") = "Sa",
                                    TEXT((EDATE('Projektkostenkalkulation EP'!$B$8,11)+L$9),"TTT") = "So",
                                    IF(ISNA(VLOOKUP(EDATE('Projektkostenkalkulation EP'!$B$8,11)+L$9,Datenquellen!$F$7:$H$45,3,FALSE))," ",VLOOKUP(EDATE('Projektkostenkalkulation EP'!$B$8,11)+L$9,Datenquellen!$F$7:$H$45,3,FALSE))="X"
                                    ),
                          "X",
                          ""
                          ),
               "X"
            )</f>
        <v/>
      </c>
      <c r="N119" s="232" t="str">
        <f xml:space="preserve"> IF(TEXT((EDATE('Projektkostenkalkulation EP'!$B$8,11)+M$9),"MM")=TEXT((EDATE('Projektkostenkalkulation EP'!$B$8,11)+(M$9-1)),"MM"),
             IF(
                        OR(
                                    TEXT((EDATE('Projektkostenkalkulation EP'!$B$8,11)+M$9),"TTT") = "Sa",
                                    TEXT((EDATE('Projektkostenkalkulation EP'!$B$8,11)+M$9),"TTT") = "So",
                                    IF(ISNA(VLOOKUP(EDATE('Projektkostenkalkulation EP'!$B$8,11)+M$9,Datenquellen!$F$7:$H$45,3,FALSE))," ",VLOOKUP(EDATE('Projektkostenkalkulation EP'!$B$8,11)+M$9,Datenquellen!$F$7:$H$45,3,FALSE))="X"
                                    ),
                          "X",
                          ""
                          ),
               "X"
            )</f>
        <v/>
      </c>
      <c r="O119" s="232" t="str">
        <f xml:space="preserve"> IF(TEXT((EDATE('Projektkostenkalkulation EP'!$B$8,11)+N$9),"MM")=TEXT((EDATE('Projektkostenkalkulation EP'!$B$8,11)+(N$9-1)),"MM"),
             IF(
                        OR(
                                    TEXT((EDATE('Projektkostenkalkulation EP'!$B$8,11)+N$9),"TTT") = "Sa",
                                    TEXT((EDATE('Projektkostenkalkulation EP'!$B$8,11)+N$9),"TTT") = "So",
                                    IF(ISNA(VLOOKUP(EDATE('Projektkostenkalkulation EP'!$B$8,11)+N$9,Datenquellen!$F$7:$H$45,3,FALSE))," ",VLOOKUP(EDATE('Projektkostenkalkulation EP'!$B$8,11)+N$9,Datenquellen!$F$7:$H$45,3,FALSE))="X"
                                    ),
                          "X",
                          ""
                          ),
               "X"
            )</f>
        <v/>
      </c>
      <c r="P119" s="232" t="str">
        <f xml:space="preserve"> IF(TEXT((EDATE('Projektkostenkalkulation EP'!$B$8,11)+O$9),"MM")=TEXT((EDATE('Projektkostenkalkulation EP'!$B$8,11)+(O$9-1)),"MM"),
             IF(
                        OR(
                                    TEXT((EDATE('Projektkostenkalkulation EP'!$B$8,11)+O$9),"TTT") = "Sa",
                                    TEXT((EDATE('Projektkostenkalkulation EP'!$B$8,11)+O$9),"TTT") = "So",
                                    IF(ISNA(VLOOKUP(EDATE('Projektkostenkalkulation EP'!$B$8,11)+O$9,Datenquellen!$F$7:$H$45,3,FALSE))," ",VLOOKUP(EDATE('Projektkostenkalkulation EP'!$B$8,11)+O$9,Datenquellen!$F$7:$H$45,3,FALSE))="X"
                                    ),
                          "X",
                          ""
                          ),
               "X"
            )</f>
        <v>X</v>
      </c>
      <c r="Q119" s="232" t="str">
        <f xml:space="preserve"> IF(TEXT((EDATE('Projektkostenkalkulation EP'!$B$8,11)+P$9),"MM")=TEXT((EDATE('Projektkostenkalkulation EP'!$B$8,11)+(P$9-1)),"MM"),
             IF(
                        OR(
                                    TEXT((EDATE('Projektkostenkalkulation EP'!$B$8,11)+P$9),"TTT") = "Sa",
                                    TEXT((EDATE('Projektkostenkalkulation EP'!$B$8,11)+P$9),"TTT") = "So",
                                    IF(ISNA(VLOOKUP(EDATE('Projektkostenkalkulation EP'!$B$8,11)+P$9,Datenquellen!$F$7:$H$45,3,FALSE))," ",VLOOKUP(EDATE('Projektkostenkalkulation EP'!$B$8,11)+P$9,Datenquellen!$F$7:$H$45,3,FALSE))="X"
                                    ),
                          "X",
                          ""
                          ),
               "X"
            )</f>
        <v>X</v>
      </c>
      <c r="R119" s="232" t="str">
        <f xml:space="preserve"> IF(TEXT((EDATE('Projektkostenkalkulation EP'!$B$8,11)+Q$9),"MM")=TEXT((EDATE('Projektkostenkalkulation EP'!$B$8,11)+(Q$9-1)),"MM"),
             IF(
                        OR(
                                    TEXT((EDATE('Projektkostenkalkulation EP'!$B$8,11)+Q$9),"TTT") = "Sa",
                                    TEXT((EDATE('Projektkostenkalkulation EP'!$B$8,11)+Q$9),"TTT") = "So",
                                    IF(ISNA(VLOOKUP(EDATE('Projektkostenkalkulation EP'!$B$8,11)+Q$9,Datenquellen!$F$7:$H$45,3,FALSE))," ",VLOOKUP(EDATE('Projektkostenkalkulation EP'!$B$8,11)+Q$9,Datenquellen!$F$7:$H$45,3,FALSE))="X"
                                    ),
                          "X",
                          ""
                          ),
               "X"
            )</f>
        <v/>
      </c>
      <c r="S119" s="232" t="str">
        <f xml:space="preserve"> IF(TEXT((EDATE('Projektkostenkalkulation EP'!$B$8,11)+R$9),"MM")=TEXT((EDATE('Projektkostenkalkulation EP'!$B$8,11)+(R$9-1)),"MM"),
             IF(
                        OR(
                                    TEXT((EDATE('Projektkostenkalkulation EP'!$B$8,11)+R$9),"TTT") = "Sa",
                                    TEXT((EDATE('Projektkostenkalkulation EP'!$B$8,11)+R$9),"TTT") = "So",
                                    IF(ISNA(VLOOKUP(EDATE('Projektkostenkalkulation EP'!$B$8,11)+R$9,Datenquellen!$F$7:$H$45,3,FALSE))," ",VLOOKUP(EDATE('Projektkostenkalkulation EP'!$B$8,11)+R$9,Datenquellen!$F$7:$H$45,3,FALSE))="X"
                                    ),
                          "X",
                          ""
                          ),
               "X"
            )</f>
        <v/>
      </c>
      <c r="T119" s="232" t="str">
        <f xml:space="preserve"> IF(TEXT((EDATE('Projektkostenkalkulation EP'!$B$8,11)+S$9),"MM")=TEXT((EDATE('Projektkostenkalkulation EP'!$B$8,11)+(S$9-1)),"MM"),
             IF(
                        OR(
                                    TEXT((EDATE('Projektkostenkalkulation EP'!$B$8,11)+S$9),"TTT") = "Sa",
                                    TEXT((EDATE('Projektkostenkalkulation EP'!$B$8,11)+S$9),"TTT") = "So",
                                    IF(ISNA(VLOOKUP(EDATE('Projektkostenkalkulation EP'!$B$8,11)+S$9,Datenquellen!$F$7:$H$45,3,FALSE))," ",VLOOKUP(EDATE('Projektkostenkalkulation EP'!$B$8,11)+S$9,Datenquellen!$F$7:$H$45,3,FALSE))="X"
                                    ),
                          "X",
                          ""
                          ),
               "X"
            )</f>
        <v/>
      </c>
      <c r="U119" s="232" t="str">
        <f xml:space="preserve"> IF(TEXT((EDATE('Projektkostenkalkulation EP'!$B$8,11)+T$9),"MM")=TEXT((EDATE('Projektkostenkalkulation EP'!$B$8,11)+(T$9-1)),"MM"),
             IF(
                        OR(
                                    TEXT((EDATE('Projektkostenkalkulation EP'!$B$8,11)+T$9),"TTT") = "Sa",
                                    TEXT((EDATE('Projektkostenkalkulation EP'!$B$8,11)+T$9),"TTT") = "So",
                                    IF(ISNA(VLOOKUP(EDATE('Projektkostenkalkulation EP'!$B$8,11)+T$9,Datenquellen!$F$7:$H$45,3,FALSE))," ",VLOOKUP(EDATE('Projektkostenkalkulation EP'!$B$8,11)+T$9,Datenquellen!$F$7:$H$45,3,FALSE))="X"
                                    ),
                          "X",
                          ""
                          ),
               "X"
            )</f>
        <v/>
      </c>
      <c r="V119" s="232" t="str">
        <f xml:space="preserve"> IF(TEXT((EDATE('Projektkostenkalkulation EP'!$B$8,11)+U$9),"MM")=TEXT((EDATE('Projektkostenkalkulation EP'!$B$8,11)+(U$9-1)),"MM"),
             IF(
                        OR(
                                    TEXT((EDATE('Projektkostenkalkulation EP'!$B$8,11)+U$9),"TTT") = "Sa",
                                    TEXT((EDATE('Projektkostenkalkulation EP'!$B$8,11)+U$9),"TTT") = "So",
                                    IF(ISNA(VLOOKUP(EDATE('Projektkostenkalkulation EP'!$B$8,11)+U$9,Datenquellen!$F$7:$H$45,3,FALSE))," ",VLOOKUP(EDATE('Projektkostenkalkulation EP'!$B$8,11)+U$9,Datenquellen!$F$7:$H$45,3,FALSE))="X"
                                    ),
                          "X",
                          ""
                          ),
               "X"
            )</f>
        <v/>
      </c>
      <c r="W119" s="232" t="str">
        <f xml:space="preserve"> IF(TEXT((EDATE('Projektkostenkalkulation EP'!$B$8,11)+V$9),"MM")=TEXT((EDATE('Projektkostenkalkulation EP'!$B$8,11)+(V$9-1)),"MM"),
             IF(
                        OR(
                                    TEXT((EDATE('Projektkostenkalkulation EP'!$B$8,11)+V$9),"TTT") = "Sa",
                                    TEXT((EDATE('Projektkostenkalkulation EP'!$B$8,11)+V$9),"TTT") = "So",
                                    IF(ISNA(VLOOKUP(EDATE('Projektkostenkalkulation EP'!$B$8,11)+V$9,Datenquellen!$F$7:$H$45,3,FALSE))," ",VLOOKUP(EDATE('Projektkostenkalkulation EP'!$B$8,11)+V$9,Datenquellen!$F$7:$H$45,3,FALSE))="X"
                                    ),
                          "X",
                          ""
                          ),
               "X"
            )</f>
        <v>X</v>
      </c>
      <c r="X119" s="232" t="str">
        <f xml:space="preserve"> IF(TEXT((EDATE('Projektkostenkalkulation EP'!$B$8,11)+W$9),"MM")=TEXT((EDATE('Projektkostenkalkulation EP'!$B$8,11)+(W$9-1)),"MM"),
             IF(
                        OR(
                                    TEXT((EDATE('Projektkostenkalkulation EP'!$B$8,11)+W$9),"TTT") = "Sa",
                                    TEXT((EDATE('Projektkostenkalkulation EP'!$B$8,11)+W$9),"TTT") = "So",
                                    IF(ISNA(VLOOKUP(EDATE('Projektkostenkalkulation EP'!$B$8,11)+W$9,Datenquellen!$F$7:$H$45,3,FALSE))," ",VLOOKUP(EDATE('Projektkostenkalkulation EP'!$B$8,11)+W$9,Datenquellen!$F$7:$H$45,3,FALSE))="X"
                                    ),
                          "X",
                          ""
                          ),
               "X"
            )</f>
        <v>X</v>
      </c>
      <c r="Y119" s="232" t="str">
        <f xml:space="preserve"> IF(TEXT((EDATE('Projektkostenkalkulation EP'!$B$8,11)+X$9),"MM")=TEXT((EDATE('Projektkostenkalkulation EP'!$B$8,11)+(X$9-1)),"MM"),
             IF(
                        OR(
                                    TEXT((EDATE('Projektkostenkalkulation EP'!$B$8,11)+X$9),"TTT") = "Sa",
                                    TEXT((EDATE('Projektkostenkalkulation EP'!$B$8,11)+X$9),"TTT") = "So",
                                    IF(ISNA(VLOOKUP(EDATE('Projektkostenkalkulation EP'!$B$8,11)+X$9,Datenquellen!$F$7:$H$45,3,FALSE))," ",VLOOKUP(EDATE('Projektkostenkalkulation EP'!$B$8,11)+X$9,Datenquellen!$F$7:$H$45,3,FALSE))="X"
                                    ),
                          "X",
                          ""
                          ),
               "X"
            )</f>
        <v/>
      </c>
      <c r="Z119" s="232" t="str">
        <f xml:space="preserve"> IF(TEXT((EDATE('Projektkostenkalkulation EP'!$B$8,11)+Y$9),"MM")=TEXT((EDATE('Projektkostenkalkulation EP'!$B$8,11)+(Y$9-1)),"MM"),
             IF(
                        OR(
                                    TEXT((EDATE('Projektkostenkalkulation EP'!$B$8,11)+Y$9),"TTT") = "Sa",
                                    TEXT((EDATE('Projektkostenkalkulation EP'!$B$8,11)+Y$9),"TTT") = "So",
                                    IF(ISNA(VLOOKUP(EDATE('Projektkostenkalkulation EP'!$B$8,11)+Y$9,Datenquellen!$F$7:$H$45,3,FALSE))," ",VLOOKUP(EDATE('Projektkostenkalkulation EP'!$B$8,11)+Y$9,Datenquellen!$F$7:$H$45,3,FALSE))="X"
                                    ),
                          "X",
                          ""
                          ),
               "X"
            )</f>
        <v/>
      </c>
      <c r="AA119" s="232" t="str">
        <f xml:space="preserve"> IF(TEXT((EDATE('Projektkostenkalkulation EP'!$B$8,11)+Z$9),"MM")=TEXT((EDATE('Projektkostenkalkulation EP'!$B$8,11)+(Z$9-1)),"MM"),
             IF(
                        OR(
                                    TEXT((EDATE('Projektkostenkalkulation EP'!$B$8,11)+Z$9),"TTT") = "Sa",
                                    TEXT((EDATE('Projektkostenkalkulation EP'!$B$8,11)+Z$9),"TTT") = "So",
                                    IF(ISNA(VLOOKUP(EDATE('Projektkostenkalkulation EP'!$B$8,11)+Z$9,Datenquellen!$F$7:$H$45,3,FALSE))," ",VLOOKUP(EDATE('Projektkostenkalkulation EP'!$B$8,11)+Z$9,Datenquellen!$F$7:$H$45,3,FALSE))="X"
                                    ),
                          "X",
                          ""
                          ),
               "X"
            )</f>
        <v>X</v>
      </c>
      <c r="AB119" s="232" t="str">
        <f xml:space="preserve"> IF(TEXT((EDATE('Projektkostenkalkulation EP'!$B$8,11)+AA$9),"MM")=TEXT((EDATE('Projektkostenkalkulation EP'!$B$8,11)+(AA$9-1)),"MM"),
             IF(
                        OR(
                                    TEXT((EDATE('Projektkostenkalkulation EP'!$B$8,11)+AA$9),"TTT") = "Sa",
                                    TEXT((EDATE('Projektkostenkalkulation EP'!$B$8,11)+AA$9),"TTT") = "So",
                                    IF(ISNA(VLOOKUP(EDATE('Projektkostenkalkulation EP'!$B$8,11)+AA$9,Datenquellen!$F$7:$H$45,3,FALSE))," ",VLOOKUP(EDATE('Projektkostenkalkulation EP'!$B$8,11)+AA$9,Datenquellen!$F$7:$H$45,3,FALSE))="X"
                                    ),
                          "X",
                          ""
                          ),
               "X"
            )</f>
        <v>X</v>
      </c>
      <c r="AC119" s="232" t="str">
        <f xml:space="preserve"> IF(TEXT((EDATE('Projektkostenkalkulation EP'!$B$8,11)+AB$9),"MM")=TEXT((EDATE('Projektkostenkalkulation EP'!$B$8,11)+(AB$9-1)),"MM"),
             IF(
                        OR(
                                    TEXT((EDATE('Projektkostenkalkulation EP'!$B$8,11)+AB$9),"TTT") = "Sa",
                                    TEXT((EDATE('Projektkostenkalkulation EP'!$B$8,11)+AB$9),"TTT") = "So",
                                    IF(ISNA(VLOOKUP(EDATE('Projektkostenkalkulation EP'!$B$8,11)+AB$9,Datenquellen!$F$7:$H$45,3,FALSE))," ",VLOOKUP(EDATE('Projektkostenkalkulation EP'!$B$8,11)+AB$9,Datenquellen!$F$7:$H$45,3,FALSE))="X"
                                    ),
                          "X",
                          ""
                          ),
               "X"
            )</f>
        <v/>
      </c>
      <c r="AD119" s="232" t="str">
        <f xml:space="preserve"> IF(TEXT((EDATE('Projektkostenkalkulation EP'!$B$8,11)+AC$9),"MM")=TEXT((EDATE('Projektkostenkalkulation EP'!$B$8,11)+(AC$9-1)),"MM"),
             IF(
                        OR(
                                    TEXT((EDATE('Projektkostenkalkulation EP'!$B$8,11)+AC$9),"TTT") = "Sa",
                                    TEXT((EDATE('Projektkostenkalkulation EP'!$B$8,11)+AC$9),"TTT") = "So",
                                    IF(ISNA(VLOOKUP(EDATE('Projektkostenkalkulation EP'!$B$8,11)+AC$9,Datenquellen!$F$7:$H$45,3,FALSE))," ",VLOOKUP(EDATE('Projektkostenkalkulation EP'!$B$8,11)+AC$9,Datenquellen!$F$7:$H$45,3,FALSE))="X"
                                    ),
                          "X",
                          ""
                          ),
               "X"
            )</f>
        <v>X</v>
      </c>
      <c r="AE119" s="232" t="str">
        <f xml:space="preserve"> IF(TEXT((EDATE('Projektkostenkalkulation EP'!$B$8,11)+AD$9),"MM")=TEXT((EDATE('Projektkostenkalkulation EP'!$B$8,11)+(AD$9-1)),"MM"),
             IF(
                        OR(
                                    TEXT((EDATE('Projektkostenkalkulation EP'!$B$8,11)+AD$9),"TTT") = "Sa",
                                    TEXT((EDATE('Projektkostenkalkulation EP'!$B$8,11)+AD$9),"TTT") = "So",
                                    IF(ISNA(VLOOKUP(EDATE('Projektkostenkalkulation EP'!$B$8,11)+AD$9,Datenquellen!$F$7:$H$45,3,FALSE))," ",VLOOKUP(EDATE('Projektkostenkalkulation EP'!$B$8,11)+AD$9,Datenquellen!$F$7:$H$45,3,FALSE))="X"
                                    ),
                          "X",
                          ""
                          ),
               "X"
            )</f>
        <v>X</v>
      </c>
      <c r="AF119" s="232" t="str">
        <f xml:space="preserve"> IF(TEXT((EDATE('Projektkostenkalkulation EP'!$B$8,11)+AE$9),"MM")=TEXT((EDATE('Projektkostenkalkulation EP'!$B$8,11)+(AE$9-1)),"MM"),
             IF(
                        OR(
                                    TEXT((EDATE('Projektkostenkalkulation EP'!$B$8,11)+AE$9),"TTT") = "Sa",
                                    TEXT((EDATE('Projektkostenkalkulation EP'!$B$8,11)+AE$9),"TTT") = "So",
                                    IF(ISNA(VLOOKUP(EDATE('Projektkostenkalkulation EP'!$B$8,11)+AE$9,Datenquellen!$F$7:$H$45,3,FALSE))," ",VLOOKUP(EDATE('Projektkostenkalkulation EP'!$B$8,11)+AE$9,Datenquellen!$F$7:$H$45,3,FALSE))="X"
                                    ),
                          "X",
                          ""
                          ),
               "X"
            )</f>
        <v/>
      </c>
      <c r="AG119" s="233" t="str">
        <f xml:space="preserve"> IF(TEXT((EDATE('Projektkostenkalkulation EP'!$B$8,11)+AF$9),"MM")=TEXT((EDATE('Projektkostenkalkulation EP'!$B$8,11)+(AF$9-1)),"MM"),
             IF(
                        OR(
                                    TEXT((EDATE('Projektkostenkalkulation EP'!$B$8,11)+AF$9),"TTT") = "Sa",
                                    TEXT((EDATE('Projektkostenkalkulation EP'!$B$8,11)+AF$9),"TTT") = "So",
                                    IF(ISNA(VLOOKUP(EDATE('Projektkostenkalkulation EP'!$B$8,11)+AF$9,Datenquellen!$F$7:$H$45,3,FALSE))," ",VLOOKUP(EDATE('Projektkostenkalkulation EP'!$B$8,11)+AF$9,Datenquellen!$F$7:$H$45,3,FALSE))="X"
                                    ),
                          "X",
                          ""
                          ),
               "X"
            )</f>
        <v/>
      </c>
      <c r="AH119" s="234"/>
      <c r="AI119" s="235"/>
      <c r="AJ119" s="476"/>
      <c r="AK119" s="473"/>
      <c r="AL119" s="231"/>
      <c r="AM119" s="232" t="str">
        <f>IF(
            OR(
                     TEXT(EDATE('Projektkostenkalkulation EP'!$B$8,11),"TTT") = "Sa",
                     TEXT(EDATE('Projektkostenkalkulation EP'!$B$8,11),"TTT") = "So",
                     IF(ISNA(VLOOKUP(EDATE('Projektkostenkalkulation EP'!$B$8,11),Datenquellen!$F$7:$H$45,3,FALSE))," ",VLOOKUP(EDATE('Projektkostenkalkulation EP'!$B$8,11),Datenquellen!$F$7:$H$45,3,FALSE))="X"
                            ),
                    "X",
                    ""
            )</f>
        <v>X</v>
      </c>
      <c r="AN119" s="232" t="str">
        <f xml:space="preserve"> IF(TEXT((EDATE('Projektkostenkalkulation EP'!$B$8,11)+AM$9),"MM")=TEXT((EDATE('Projektkostenkalkulation EP'!$B$8,11)+(AM$9-1)),"MM"),
             IF(
                        OR(
                                    TEXT((EDATE('Projektkostenkalkulation EP'!$B$8,11)+AM$9),"TTT") = "Sa",
                                    TEXT((EDATE('Projektkostenkalkulation EP'!$B$8,11)+AM$9),"TTT") = "So",
                                    IF(ISNA(VLOOKUP(EDATE('Projektkostenkalkulation EP'!$B$8,11)+AM$9,Datenquellen!$F$7:$H$45,3,FALSE))," ",VLOOKUP(EDATE('Projektkostenkalkulation EP'!$B$8,11)+AM$9,Datenquellen!$F$7:$H$45,3,FALSE))="X"
                                    ),
                          "X",
                          ""
                          ),
               "X"
            )</f>
        <v/>
      </c>
      <c r="AO119" s="232" t="str">
        <f xml:space="preserve"> IF(TEXT((EDATE('Projektkostenkalkulation EP'!$B$8,11)+AN$9),"MM")=TEXT((EDATE('Projektkostenkalkulation EP'!$B$8,11)+(AN$9-1)),"MM"),
             IF(
                        OR(
                                    TEXT((EDATE('Projektkostenkalkulation EP'!$B$8,11)+AN$9),"TTT") = "Sa",
                                    TEXT((EDATE('Projektkostenkalkulation EP'!$B$8,11)+AN$9),"TTT") = "So",
                                    IF(ISNA(VLOOKUP(EDATE('Projektkostenkalkulation EP'!$B$8,11)+AN$9,Datenquellen!$F$7:$H$45,3,FALSE))," ",VLOOKUP(EDATE('Projektkostenkalkulation EP'!$B$8,11)+AN$9,Datenquellen!$F$7:$H$45,3,FALSE))="X"
                                    ),
                          "X",
                          ""
                          ),
               "X"
            )</f>
        <v/>
      </c>
      <c r="AP119" s="232" t="str">
        <f xml:space="preserve"> IF(TEXT((EDATE('Projektkostenkalkulation EP'!$B$8,11)+AO$9),"MM")=TEXT((EDATE('Projektkostenkalkulation EP'!$B$8,11)+(AO$9-1)),"MM"),
             IF(
                        OR(
                                    TEXT((EDATE('Projektkostenkalkulation EP'!$B$8,11)+AO$9),"TTT") = "Sa",
                                    TEXT((EDATE('Projektkostenkalkulation EP'!$B$8,11)+AO$9),"TTT") = "So",
                                    IF(ISNA(VLOOKUP(EDATE('Projektkostenkalkulation EP'!$B$8,11)+AO$9,Datenquellen!$F$7:$H$45,3,FALSE))," ",VLOOKUP(EDATE('Projektkostenkalkulation EP'!$B$8,11)+AO$9,Datenquellen!$F$7:$H$45,3,FALSE))="X"
                                    ),
                          "X",
                          ""
                          ),
               "X"
            )</f>
        <v/>
      </c>
      <c r="AQ119" s="232" t="str">
        <f xml:space="preserve"> IF(TEXT((EDATE('Projektkostenkalkulation EP'!$B$8,11)+AP$9),"MM")=TEXT((EDATE('Projektkostenkalkulation EP'!$B$8,11)+(AP$9-1)),"MM"),
             IF(
                        OR(
                                    TEXT((EDATE('Projektkostenkalkulation EP'!$B$8,11)+AP$9),"TTT") = "Sa",
                                    TEXT((EDATE('Projektkostenkalkulation EP'!$B$8,11)+AP$9),"TTT") = "So",
                                    IF(ISNA(VLOOKUP(EDATE('Projektkostenkalkulation EP'!$B$8,11)+AP$9,Datenquellen!$F$7:$H$45,3,FALSE))," ",VLOOKUP(EDATE('Projektkostenkalkulation EP'!$B$8,11)+AP$9,Datenquellen!$F$7:$H$45,3,FALSE))="X"
                                    ),
                          "X",
                          ""
                          ),
               "X"
            )</f>
        <v/>
      </c>
      <c r="AR119" s="232" t="str">
        <f xml:space="preserve"> IF(TEXT((EDATE('Projektkostenkalkulation EP'!$B$8,11)+AQ$9),"MM")=TEXT((EDATE('Projektkostenkalkulation EP'!$B$8,11)+(AQ$9-1)),"MM"),
             IF(
                        OR(
                                    TEXT((EDATE('Projektkostenkalkulation EP'!$B$8,11)+AQ$9),"TTT") = "Sa",
                                    TEXT((EDATE('Projektkostenkalkulation EP'!$B$8,11)+AQ$9),"TTT") = "So",
                                    IF(ISNA(VLOOKUP(EDATE('Projektkostenkalkulation EP'!$B$8,11)+AQ$9,Datenquellen!$F$7:$H$45,3,FALSE))," ",VLOOKUP(EDATE('Projektkostenkalkulation EP'!$B$8,11)+AQ$9,Datenquellen!$F$7:$H$45,3,FALSE))="X"
                                    ),
                          "X",
                          ""
                          ),
               "X"
            )</f>
        <v/>
      </c>
      <c r="AS119" s="232" t="str">
        <f xml:space="preserve"> IF(TEXT((EDATE('Projektkostenkalkulation EP'!$B$8,11)+AR$9),"MM")=TEXT((EDATE('Projektkostenkalkulation EP'!$B$8,11)+(AR$9-1)),"MM"),
             IF(
                        OR(
                                    TEXT((EDATE('Projektkostenkalkulation EP'!$B$8,11)+AR$9),"TTT") = "Sa",
                                    TEXT((EDATE('Projektkostenkalkulation EP'!$B$8,11)+AR$9),"TTT") = "So",
                                    IF(ISNA(VLOOKUP(EDATE('Projektkostenkalkulation EP'!$B$8,11)+AR$9,Datenquellen!$F$7:$H$45,3,FALSE))," ",VLOOKUP(EDATE('Projektkostenkalkulation EP'!$B$8,11)+AR$9,Datenquellen!$F$7:$H$45,3,FALSE))="X"
                                    ),
                          "X",
                          ""
                          ),
               "X"
            )</f>
        <v>X</v>
      </c>
      <c r="AT119" s="232" t="str">
        <f xml:space="preserve"> IF(TEXT((EDATE('Projektkostenkalkulation EP'!$B$8,11)+AS$9),"MM")=TEXT((EDATE('Projektkostenkalkulation EP'!$B$8,11)+(AS$9-1)),"MM"),
             IF(
                        OR(
                                    TEXT((EDATE('Projektkostenkalkulation EP'!$B$8,11)+AS$9),"TTT") = "Sa",
                                    TEXT((EDATE('Projektkostenkalkulation EP'!$B$8,11)+AS$9),"TTT") = "So",
                                    IF(ISNA(VLOOKUP(EDATE('Projektkostenkalkulation EP'!$B$8,11)+AS$9,Datenquellen!$F$7:$H$45,3,FALSE))," ",VLOOKUP(EDATE('Projektkostenkalkulation EP'!$B$8,11)+AS$9,Datenquellen!$F$7:$H$45,3,FALSE))="X"
                                    ),
                          "X",
                          ""
                          ),
               "X"
            )</f>
        <v>X</v>
      </c>
      <c r="AU119" s="232" t="str">
        <f xml:space="preserve"> IF(TEXT((EDATE('Projektkostenkalkulation EP'!$B$8,11)+AT$9),"MM")=TEXT((EDATE('Projektkostenkalkulation EP'!$B$8,11)+(AT$9-1)),"MM"),
             IF(
                        OR(
                                    TEXT((EDATE('Projektkostenkalkulation EP'!$B$8,11)+AT$9),"TTT") = "Sa",
                                    TEXT((EDATE('Projektkostenkalkulation EP'!$B$8,11)+AT$9),"TTT") = "So",
                                    IF(ISNA(VLOOKUP(EDATE('Projektkostenkalkulation EP'!$B$8,11)+AT$9,Datenquellen!$F$7:$H$45,3,FALSE))," ",VLOOKUP(EDATE('Projektkostenkalkulation EP'!$B$8,11)+AT$9,Datenquellen!$F$7:$H$45,3,FALSE))="X"
                                    ),
                          "X",
                          ""
                          ),
               "X"
            )</f>
        <v/>
      </c>
      <c r="AV119" s="232" t="str">
        <f xml:space="preserve"> IF(TEXT((EDATE('Projektkostenkalkulation EP'!$B$8,11)+AU$9),"MM")=TEXT((EDATE('Projektkostenkalkulation EP'!$B$8,11)+(AU$9-1)),"MM"),
             IF(
                        OR(
                                    TEXT((EDATE('Projektkostenkalkulation EP'!$B$8,11)+AU$9),"TTT") = "Sa",
                                    TEXT((EDATE('Projektkostenkalkulation EP'!$B$8,11)+AU$9),"TTT") = "So",
                                    IF(ISNA(VLOOKUP(EDATE('Projektkostenkalkulation EP'!$B$8,11)+AU$9,Datenquellen!$F$7:$H$45,3,FALSE))," ",VLOOKUP(EDATE('Projektkostenkalkulation EP'!$B$8,11)+AU$9,Datenquellen!$F$7:$H$45,3,FALSE))="X"
                                    ),
                          "X",
                          ""
                          ),
               "X"
            )</f>
        <v/>
      </c>
      <c r="AW119" s="232" t="str">
        <f xml:space="preserve"> IF(TEXT((EDATE('Projektkostenkalkulation EP'!$B$8,11)+AV$9),"MM")=TEXT((EDATE('Projektkostenkalkulation EP'!$B$8,11)+(AV$9-1)),"MM"),
             IF(
                        OR(
                                    TEXT((EDATE('Projektkostenkalkulation EP'!$B$8,11)+AV$9),"TTT") = "Sa",
                                    TEXT((EDATE('Projektkostenkalkulation EP'!$B$8,11)+AV$9),"TTT") = "So",
                                    IF(ISNA(VLOOKUP(EDATE('Projektkostenkalkulation EP'!$B$8,11)+AV$9,Datenquellen!$F$7:$H$45,3,FALSE))," ",VLOOKUP(EDATE('Projektkostenkalkulation EP'!$B$8,11)+AV$9,Datenquellen!$F$7:$H$45,3,FALSE))="X"
                                    ),
                          "X",
                          ""
                          ),
               "X"
            )</f>
        <v/>
      </c>
      <c r="AX119" s="232" t="str">
        <f xml:space="preserve"> IF(TEXT((EDATE('Projektkostenkalkulation EP'!$B$8,11)+AW$9),"MM")=TEXT((EDATE('Projektkostenkalkulation EP'!$B$8,11)+(AW$9-1)),"MM"),
             IF(
                        OR(
                                    TEXT((EDATE('Projektkostenkalkulation EP'!$B$8,11)+AW$9),"TTT") = "Sa",
                                    TEXT((EDATE('Projektkostenkalkulation EP'!$B$8,11)+AW$9),"TTT") = "So",
                                    IF(ISNA(VLOOKUP(EDATE('Projektkostenkalkulation EP'!$B$8,11)+AW$9,Datenquellen!$F$7:$H$45,3,FALSE))," ",VLOOKUP(EDATE('Projektkostenkalkulation EP'!$B$8,11)+AW$9,Datenquellen!$F$7:$H$45,3,FALSE))="X"
                                    ),
                          "X",
                          ""
                          ),
               "X"
            )</f>
        <v/>
      </c>
      <c r="AY119" s="232" t="str">
        <f xml:space="preserve"> IF(TEXT((EDATE('Projektkostenkalkulation EP'!$B$8,11)+AX$9),"MM")=TEXT((EDATE('Projektkostenkalkulation EP'!$B$8,11)+(AX$9-1)),"MM"),
             IF(
                        OR(
                                    TEXT((EDATE('Projektkostenkalkulation EP'!$B$8,11)+AX$9),"TTT") = "Sa",
                                    TEXT((EDATE('Projektkostenkalkulation EP'!$B$8,11)+AX$9),"TTT") = "So",
                                    IF(ISNA(VLOOKUP(EDATE('Projektkostenkalkulation EP'!$B$8,11)+AX$9,Datenquellen!$F$7:$H$45,3,FALSE))," ",VLOOKUP(EDATE('Projektkostenkalkulation EP'!$B$8,11)+AX$9,Datenquellen!$F$7:$H$45,3,FALSE))="X"
                                    ),
                          "X",
                          ""
                          ),
               "X"
            )</f>
        <v/>
      </c>
      <c r="AZ119" s="232" t="str">
        <f xml:space="preserve"> IF(TEXT((EDATE('Projektkostenkalkulation EP'!$B$8,11)+AY$9),"MM")=TEXT((EDATE('Projektkostenkalkulation EP'!$B$8,11)+(AY$9-1)),"MM"),
             IF(
                        OR(
                                    TEXT((EDATE('Projektkostenkalkulation EP'!$B$8,11)+AY$9),"TTT") = "Sa",
                                    TEXT((EDATE('Projektkostenkalkulation EP'!$B$8,11)+AY$9),"TTT") = "So",
                                    IF(ISNA(VLOOKUP(EDATE('Projektkostenkalkulation EP'!$B$8,11)+AY$9,Datenquellen!$F$7:$H$45,3,FALSE))," ",VLOOKUP(EDATE('Projektkostenkalkulation EP'!$B$8,11)+AY$9,Datenquellen!$F$7:$H$45,3,FALSE))="X"
                                    ),
                          "X",
                          ""
                          ),
               "X"
            )</f>
        <v>X</v>
      </c>
      <c r="BA119" s="232" t="str">
        <f xml:space="preserve"> IF(TEXT((EDATE('Projektkostenkalkulation EP'!$B$8,11)+AZ$9),"MM")=TEXT((EDATE('Projektkostenkalkulation EP'!$B$8,11)+(AZ$9-1)),"MM"),
             IF(
                        OR(
                                    TEXT((EDATE('Projektkostenkalkulation EP'!$B$8,11)+AZ$9),"TTT") = "Sa",
                                    TEXT((EDATE('Projektkostenkalkulation EP'!$B$8,11)+AZ$9),"TTT") = "So",
                                    IF(ISNA(VLOOKUP(EDATE('Projektkostenkalkulation EP'!$B$8,11)+AZ$9,Datenquellen!$F$7:$H$45,3,FALSE))," ",VLOOKUP(EDATE('Projektkostenkalkulation EP'!$B$8,11)+AZ$9,Datenquellen!$F$7:$H$45,3,FALSE))="X"
                                    ),
                          "X",
                          ""
                          ),
               "X"
            )</f>
        <v>X</v>
      </c>
      <c r="BB119" s="232" t="str">
        <f xml:space="preserve"> IF(TEXT((EDATE('Projektkostenkalkulation EP'!$B$8,11)+BA$9),"MM")=TEXT((EDATE('Projektkostenkalkulation EP'!$B$8,11)+(BA$9-1)),"MM"),
             IF(
                        OR(
                                    TEXT((EDATE('Projektkostenkalkulation EP'!$B$8,11)+BA$9),"TTT") = "Sa",
                                    TEXT((EDATE('Projektkostenkalkulation EP'!$B$8,11)+BA$9),"TTT") = "So",
                                    IF(ISNA(VLOOKUP(EDATE('Projektkostenkalkulation EP'!$B$8,11)+BA$9,Datenquellen!$F$7:$H$45,3,FALSE))," ",VLOOKUP(EDATE('Projektkostenkalkulation EP'!$B$8,11)+BA$9,Datenquellen!$F$7:$H$45,3,FALSE))="X"
                                    ),
                          "X",
                          ""
                          ),
               "X"
            )</f>
        <v/>
      </c>
      <c r="BC119" s="232" t="str">
        <f xml:space="preserve"> IF(TEXT((EDATE('Projektkostenkalkulation EP'!$B$8,11)+BB$9),"MM")=TEXT((EDATE('Projektkostenkalkulation EP'!$B$8,11)+(BB$9-1)),"MM"),
             IF(
                        OR(
                                    TEXT((EDATE('Projektkostenkalkulation EP'!$B$8,11)+BB$9),"TTT") = "Sa",
                                    TEXT((EDATE('Projektkostenkalkulation EP'!$B$8,11)+BB$9),"TTT") = "So",
                                    IF(ISNA(VLOOKUP(EDATE('Projektkostenkalkulation EP'!$B$8,11)+BB$9,Datenquellen!$F$7:$H$45,3,FALSE))," ",VLOOKUP(EDATE('Projektkostenkalkulation EP'!$B$8,11)+BB$9,Datenquellen!$F$7:$H$45,3,FALSE))="X"
                                    ),
                          "X",
                          ""
                          ),
               "X"
            )</f>
        <v/>
      </c>
      <c r="BD119" s="232" t="str">
        <f xml:space="preserve"> IF(TEXT((EDATE('Projektkostenkalkulation EP'!$B$8,11)+BC$9),"MM")=TEXT((EDATE('Projektkostenkalkulation EP'!$B$8,11)+(BC$9-1)),"MM"),
             IF(
                        OR(
                                    TEXT((EDATE('Projektkostenkalkulation EP'!$B$8,11)+BC$9),"TTT") = "Sa",
                                    TEXT((EDATE('Projektkostenkalkulation EP'!$B$8,11)+BC$9),"TTT") = "So",
                                    IF(ISNA(VLOOKUP(EDATE('Projektkostenkalkulation EP'!$B$8,11)+BC$9,Datenquellen!$F$7:$H$45,3,FALSE))," ",VLOOKUP(EDATE('Projektkostenkalkulation EP'!$B$8,11)+BC$9,Datenquellen!$F$7:$H$45,3,FALSE))="X"
                                    ),
                          "X",
                          ""
                          ),
               "X"
            )</f>
        <v/>
      </c>
      <c r="BE119" s="232" t="str">
        <f xml:space="preserve"> IF(TEXT((EDATE('Projektkostenkalkulation EP'!$B$8,11)+BD$9),"MM")=TEXT((EDATE('Projektkostenkalkulation EP'!$B$8,11)+(BD$9-1)),"MM"),
             IF(
                        OR(
                                    TEXT((EDATE('Projektkostenkalkulation EP'!$B$8,11)+BD$9),"TTT") = "Sa",
                                    TEXT((EDATE('Projektkostenkalkulation EP'!$B$8,11)+BD$9),"TTT") = "So",
                                    IF(ISNA(VLOOKUP(EDATE('Projektkostenkalkulation EP'!$B$8,11)+BD$9,Datenquellen!$F$7:$H$45,3,FALSE))," ",VLOOKUP(EDATE('Projektkostenkalkulation EP'!$B$8,11)+BD$9,Datenquellen!$F$7:$H$45,3,FALSE))="X"
                                    ),
                          "X",
                          ""
                          ),
               "X"
            )</f>
        <v/>
      </c>
      <c r="BF119" s="232" t="str">
        <f xml:space="preserve"> IF(TEXT((EDATE('Projektkostenkalkulation EP'!$B$8,11)+BE$9),"MM")=TEXT((EDATE('Projektkostenkalkulation EP'!$B$8,11)+(BE$9-1)),"MM"),
             IF(
                        OR(
                                    TEXT((EDATE('Projektkostenkalkulation EP'!$B$8,11)+BE$9),"TTT") = "Sa",
                                    TEXT((EDATE('Projektkostenkalkulation EP'!$B$8,11)+BE$9),"TTT") = "So",
                                    IF(ISNA(VLOOKUP(EDATE('Projektkostenkalkulation EP'!$B$8,11)+BE$9,Datenquellen!$F$7:$H$45,3,FALSE))," ",VLOOKUP(EDATE('Projektkostenkalkulation EP'!$B$8,11)+BE$9,Datenquellen!$F$7:$H$45,3,FALSE))="X"
                                    ),
                          "X",
                          ""
                          ),
               "X"
            )</f>
        <v/>
      </c>
      <c r="BG119" s="232" t="str">
        <f xml:space="preserve"> IF(TEXT((EDATE('Projektkostenkalkulation EP'!$B$8,11)+BF$9),"MM")=TEXT((EDATE('Projektkostenkalkulation EP'!$B$8,11)+(BF$9-1)),"MM"),
             IF(
                        OR(
                                    TEXT((EDATE('Projektkostenkalkulation EP'!$B$8,11)+BF$9),"TTT") = "Sa",
                                    TEXT((EDATE('Projektkostenkalkulation EP'!$B$8,11)+BF$9),"TTT") = "So",
                                    IF(ISNA(VLOOKUP(EDATE('Projektkostenkalkulation EP'!$B$8,11)+BF$9,Datenquellen!$F$7:$H$45,3,FALSE))," ",VLOOKUP(EDATE('Projektkostenkalkulation EP'!$B$8,11)+BF$9,Datenquellen!$F$7:$H$45,3,FALSE))="X"
                                    ),
                          "X",
                          ""
                          ),
               "X"
            )</f>
        <v>X</v>
      </c>
      <c r="BH119" s="232" t="str">
        <f xml:space="preserve"> IF(TEXT((EDATE('Projektkostenkalkulation EP'!$B$8,11)+BG$9),"MM")=TEXT((EDATE('Projektkostenkalkulation EP'!$B$8,11)+(BG$9-1)),"MM"),
             IF(
                        OR(
                                    TEXT((EDATE('Projektkostenkalkulation EP'!$B$8,11)+BG$9),"TTT") = "Sa",
                                    TEXT((EDATE('Projektkostenkalkulation EP'!$B$8,11)+BG$9),"TTT") = "So",
                                    IF(ISNA(VLOOKUP(EDATE('Projektkostenkalkulation EP'!$B$8,11)+BG$9,Datenquellen!$F$7:$H$45,3,FALSE))," ",VLOOKUP(EDATE('Projektkostenkalkulation EP'!$B$8,11)+BG$9,Datenquellen!$F$7:$H$45,3,FALSE))="X"
                                    ),
                          "X",
                          ""
                          ),
               "X"
            )</f>
        <v>X</v>
      </c>
      <c r="BI119" s="232" t="str">
        <f xml:space="preserve"> IF(TEXT((EDATE('Projektkostenkalkulation EP'!$B$8,11)+BH$9),"MM")=TEXT((EDATE('Projektkostenkalkulation EP'!$B$8,11)+(BH$9-1)),"MM"),
             IF(
                        OR(
                                    TEXT((EDATE('Projektkostenkalkulation EP'!$B$8,11)+BH$9),"TTT") = "Sa",
                                    TEXT((EDATE('Projektkostenkalkulation EP'!$B$8,11)+BH$9),"TTT") = "So",
                                    IF(ISNA(VLOOKUP(EDATE('Projektkostenkalkulation EP'!$B$8,11)+BH$9,Datenquellen!$F$7:$H$45,3,FALSE))," ",VLOOKUP(EDATE('Projektkostenkalkulation EP'!$B$8,11)+BH$9,Datenquellen!$F$7:$H$45,3,FALSE))="X"
                                    ),
                          "X",
                          ""
                          ),
               "X"
            )</f>
        <v/>
      </c>
      <c r="BJ119" s="232" t="str">
        <f xml:space="preserve"> IF(TEXT((EDATE('Projektkostenkalkulation EP'!$B$8,11)+BI$9),"MM")=TEXT((EDATE('Projektkostenkalkulation EP'!$B$8,11)+(BI$9-1)),"MM"),
             IF(
                        OR(
                                    TEXT((EDATE('Projektkostenkalkulation EP'!$B$8,11)+BI$9),"TTT") = "Sa",
                                    TEXT((EDATE('Projektkostenkalkulation EP'!$B$8,11)+BI$9),"TTT") = "So",
                                    IF(ISNA(VLOOKUP(EDATE('Projektkostenkalkulation EP'!$B$8,11)+BI$9,Datenquellen!$F$7:$H$45,3,FALSE))," ",VLOOKUP(EDATE('Projektkostenkalkulation EP'!$B$8,11)+BI$9,Datenquellen!$F$7:$H$45,3,FALSE))="X"
                                    ),
                          "X",
                          ""
                          ),
               "X"
            )</f>
        <v/>
      </c>
      <c r="BK119" s="232" t="str">
        <f xml:space="preserve"> IF(TEXT((EDATE('Projektkostenkalkulation EP'!$B$8,11)+BJ$9),"MM")=TEXT((EDATE('Projektkostenkalkulation EP'!$B$8,11)+(BJ$9-1)),"MM"),
             IF(
                        OR(
                                    TEXT((EDATE('Projektkostenkalkulation EP'!$B$8,11)+BJ$9),"TTT") = "Sa",
                                    TEXT((EDATE('Projektkostenkalkulation EP'!$B$8,11)+BJ$9),"TTT") = "So",
                                    IF(ISNA(VLOOKUP(EDATE('Projektkostenkalkulation EP'!$B$8,11)+BJ$9,Datenquellen!$F$7:$H$45,3,FALSE))," ",VLOOKUP(EDATE('Projektkostenkalkulation EP'!$B$8,11)+BJ$9,Datenquellen!$F$7:$H$45,3,FALSE))="X"
                                    ),
                          "X",
                          ""
                          ),
               "X"
            )</f>
        <v>X</v>
      </c>
      <c r="BL119" s="232" t="str">
        <f xml:space="preserve"> IF(TEXT((EDATE('Projektkostenkalkulation EP'!$B$8,11)+BK$9),"MM")=TEXT((EDATE('Projektkostenkalkulation EP'!$B$8,11)+(BK$9-1)),"MM"),
             IF(
                        OR(
                                    TEXT((EDATE('Projektkostenkalkulation EP'!$B$8,11)+BK$9),"TTT") = "Sa",
                                    TEXT((EDATE('Projektkostenkalkulation EP'!$B$8,11)+BK$9),"TTT") = "So",
                                    IF(ISNA(VLOOKUP(EDATE('Projektkostenkalkulation EP'!$B$8,11)+BK$9,Datenquellen!$F$7:$H$45,3,FALSE))," ",VLOOKUP(EDATE('Projektkostenkalkulation EP'!$B$8,11)+BK$9,Datenquellen!$F$7:$H$45,3,FALSE))="X"
                                    ),
                          "X",
                          ""
                          ),
               "X"
            )</f>
        <v>X</v>
      </c>
      <c r="BM119" s="232" t="str">
        <f xml:space="preserve"> IF(TEXT((EDATE('Projektkostenkalkulation EP'!$B$8,11)+BL$9),"MM")=TEXT((EDATE('Projektkostenkalkulation EP'!$B$8,11)+(BL$9-1)),"MM"),
             IF(
                        OR(
                                    TEXT((EDATE('Projektkostenkalkulation EP'!$B$8,11)+BL$9),"TTT") = "Sa",
                                    TEXT((EDATE('Projektkostenkalkulation EP'!$B$8,11)+BL$9),"TTT") = "So",
                                    IF(ISNA(VLOOKUP(EDATE('Projektkostenkalkulation EP'!$B$8,11)+BL$9,Datenquellen!$F$7:$H$45,3,FALSE))," ",VLOOKUP(EDATE('Projektkostenkalkulation EP'!$B$8,11)+BL$9,Datenquellen!$F$7:$H$45,3,FALSE))="X"
                                    ),
                          "X",
                          ""
                          ),
               "X"
            )</f>
        <v/>
      </c>
      <c r="BN119" s="232" t="str">
        <f xml:space="preserve"> IF(TEXT((EDATE('Projektkostenkalkulation EP'!$B$8,11)+BM$9),"MM")=TEXT((EDATE('Projektkostenkalkulation EP'!$B$8,11)+(BM$9-1)),"MM"),
             IF(
                        OR(
                                    TEXT((EDATE('Projektkostenkalkulation EP'!$B$8,11)+BM$9),"TTT") = "Sa",
                                    TEXT((EDATE('Projektkostenkalkulation EP'!$B$8,11)+BM$9),"TTT") = "So",
                                    IF(ISNA(VLOOKUP(EDATE('Projektkostenkalkulation EP'!$B$8,11)+BM$9,Datenquellen!$F$7:$H$45,3,FALSE))," ",VLOOKUP(EDATE('Projektkostenkalkulation EP'!$B$8,11)+BM$9,Datenquellen!$F$7:$H$45,3,FALSE))="X"
                                    ),
                          "X",
                          ""
                          ),
               "X"
            )</f>
        <v>X</v>
      </c>
      <c r="BO119" s="232" t="str">
        <f xml:space="preserve"> IF(TEXT((EDATE('Projektkostenkalkulation EP'!$B$8,11)+BN$9),"MM")=TEXT((EDATE('Projektkostenkalkulation EP'!$B$8,11)+(BN$9-1)),"MM"),
             IF(
                        OR(
                                    TEXT((EDATE('Projektkostenkalkulation EP'!$B$8,11)+BN$9),"TTT") = "Sa",
                                    TEXT((EDATE('Projektkostenkalkulation EP'!$B$8,11)+BN$9),"TTT") = "So",
                                    IF(ISNA(VLOOKUP(EDATE('Projektkostenkalkulation EP'!$B$8,11)+BN$9,Datenquellen!$F$7:$H$45,3,FALSE))," ",VLOOKUP(EDATE('Projektkostenkalkulation EP'!$B$8,11)+BN$9,Datenquellen!$F$7:$H$45,3,FALSE))="X"
                                    ),
                          "X",
                          ""
                          ),
               "X"
            )</f>
        <v>X</v>
      </c>
      <c r="BP119" s="232" t="str">
        <f xml:space="preserve"> IF(TEXT((EDATE('Projektkostenkalkulation EP'!$B$8,11)+BO$9),"MM")=TEXT((EDATE('Projektkostenkalkulation EP'!$B$8,11)+(BO$9-1)),"MM"),
             IF(
                        OR(
                                    TEXT((EDATE('Projektkostenkalkulation EP'!$B$8,11)+BO$9),"TTT") = "Sa",
                                    TEXT((EDATE('Projektkostenkalkulation EP'!$B$8,11)+BO$9),"TTT") = "So",
                                    IF(ISNA(VLOOKUP(EDATE('Projektkostenkalkulation EP'!$B$8,11)+BO$9,Datenquellen!$F$7:$H$45,3,FALSE))," ",VLOOKUP(EDATE('Projektkostenkalkulation EP'!$B$8,11)+BO$9,Datenquellen!$F$7:$H$45,3,FALSE))="X"
                                    ),
                          "X",
                          ""
                          ),
               "X"
            )</f>
        <v/>
      </c>
      <c r="BQ119" s="233" t="str">
        <f xml:space="preserve"> IF(TEXT((EDATE('Projektkostenkalkulation EP'!$B$8,11)+BP$9),"MM")=TEXT((EDATE('Projektkostenkalkulation EP'!$B$8,11)+(BP$9-1)),"MM"),
             IF(
                        OR(
                                    TEXT((EDATE('Projektkostenkalkulation EP'!$B$8,11)+BP$9),"TTT") = "Sa",
                                    TEXT((EDATE('Projektkostenkalkulation EP'!$B$8,11)+BP$9),"TTT") = "So",
                                    IF(ISNA(VLOOKUP(EDATE('Projektkostenkalkulation EP'!$B$8,11)+BP$9,Datenquellen!$F$7:$H$45,3,FALSE))," ",VLOOKUP(EDATE('Projektkostenkalkulation EP'!$B$8,11)+BP$9,Datenquellen!$F$7:$H$45,3,FALSE))="X"
                                    ),
                          "X",
                          ""
                          ),
               "X"
            )</f>
        <v/>
      </c>
      <c r="BR119" s="234"/>
      <c r="BS119" s="235"/>
      <c r="BT119" s="476"/>
      <c r="BU119" s="473"/>
      <c r="BV119" s="231"/>
      <c r="BW119" s="232" t="str">
        <f>IF(
            OR(
                     TEXT(EDATE('Projektkostenkalkulation EP'!$B$8,11),"TTT") = "Sa",
                     TEXT(EDATE('Projektkostenkalkulation EP'!$B$8,11),"TTT") = "So",
                     IF(ISNA(VLOOKUP(EDATE('Projektkostenkalkulation EP'!$B$8,11),Datenquellen!$F$7:$H$45,3,FALSE))," ",VLOOKUP(EDATE('Projektkostenkalkulation EP'!$B$8,11),Datenquellen!$F$7:$H$45,3,FALSE))="X"
                            ),
                    "X",
                    ""
            )</f>
        <v>X</v>
      </c>
      <c r="BX119" s="232" t="str">
        <f xml:space="preserve"> IF(TEXT((EDATE('Projektkostenkalkulation EP'!$B$8,11)+BW$9),"MM")=TEXT((EDATE('Projektkostenkalkulation EP'!$B$8,11)+(BW$9-1)),"MM"),
             IF(
                        OR(
                                    TEXT((EDATE('Projektkostenkalkulation EP'!$B$8,11)+BW$9),"TTT") = "Sa",
                                    TEXT((EDATE('Projektkostenkalkulation EP'!$B$8,11)+BW$9),"TTT") = "So",
                                    IF(ISNA(VLOOKUP(EDATE('Projektkostenkalkulation EP'!$B$8,11)+BW$9,Datenquellen!$F$7:$H$45,3,FALSE))," ",VLOOKUP(EDATE('Projektkostenkalkulation EP'!$B$8,11)+BW$9,Datenquellen!$F$7:$H$45,3,FALSE))="X"
                                    ),
                          "X",
                          ""
                          ),
               "X"
            )</f>
        <v/>
      </c>
      <c r="BY119" s="232" t="str">
        <f xml:space="preserve"> IF(TEXT((EDATE('Projektkostenkalkulation EP'!$B$8,11)+BX$9),"MM")=TEXT((EDATE('Projektkostenkalkulation EP'!$B$8,11)+(BX$9-1)),"MM"),
             IF(
                        OR(
                                    TEXT((EDATE('Projektkostenkalkulation EP'!$B$8,11)+BX$9),"TTT") = "Sa",
                                    TEXT((EDATE('Projektkostenkalkulation EP'!$B$8,11)+BX$9),"TTT") = "So",
                                    IF(ISNA(VLOOKUP(EDATE('Projektkostenkalkulation EP'!$B$8,11)+BX$9,Datenquellen!$F$7:$H$45,3,FALSE))," ",VLOOKUP(EDATE('Projektkostenkalkulation EP'!$B$8,11)+BX$9,Datenquellen!$F$7:$H$45,3,FALSE))="X"
                                    ),
                          "X",
                          ""
                          ),
               "X"
            )</f>
        <v/>
      </c>
      <c r="BZ119" s="232" t="str">
        <f xml:space="preserve"> IF(TEXT((EDATE('Projektkostenkalkulation EP'!$B$8,11)+BY$9),"MM")=TEXT((EDATE('Projektkostenkalkulation EP'!$B$8,11)+(BY$9-1)),"MM"),
             IF(
                        OR(
                                    TEXT((EDATE('Projektkostenkalkulation EP'!$B$8,11)+BY$9),"TTT") = "Sa",
                                    TEXT((EDATE('Projektkostenkalkulation EP'!$B$8,11)+BY$9),"TTT") = "So",
                                    IF(ISNA(VLOOKUP(EDATE('Projektkostenkalkulation EP'!$B$8,11)+BY$9,Datenquellen!$F$7:$H$45,3,FALSE))," ",VLOOKUP(EDATE('Projektkostenkalkulation EP'!$B$8,11)+BY$9,Datenquellen!$F$7:$H$45,3,FALSE))="X"
                                    ),
                          "X",
                          ""
                          ),
               "X"
            )</f>
        <v/>
      </c>
      <c r="CA119" s="232" t="str">
        <f xml:space="preserve"> IF(TEXT((EDATE('Projektkostenkalkulation EP'!$B$8,11)+BZ$9),"MM")=TEXT((EDATE('Projektkostenkalkulation EP'!$B$8,11)+(BZ$9-1)),"MM"),
             IF(
                        OR(
                                    TEXT((EDATE('Projektkostenkalkulation EP'!$B$8,11)+BZ$9),"TTT") = "Sa",
                                    TEXT((EDATE('Projektkostenkalkulation EP'!$B$8,11)+BZ$9),"TTT") = "So",
                                    IF(ISNA(VLOOKUP(EDATE('Projektkostenkalkulation EP'!$B$8,11)+BZ$9,Datenquellen!$F$7:$H$45,3,FALSE))," ",VLOOKUP(EDATE('Projektkostenkalkulation EP'!$B$8,11)+BZ$9,Datenquellen!$F$7:$H$45,3,FALSE))="X"
                                    ),
                          "X",
                          ""
                          ),
               "X"
            )</f>
        <v/>
      </c>
      <c r="CB119" s="232" t="str">
        <f xml:space="preserve"> IF(TEXT((EDATE('Projektkostenkalkulation EP'!$B$8,11)+CA$9),"MM")=TEXT((EDATE('Projektkostenkalkulation EP'!$B$8,11)+(CA$9-1)),"MM"),
             IF(
                        OR(
                                    TEXT((EDATE('Projektkostenkalkulation EP'!$B$8,11)+CA$9),"TTT") = "Sa",
                                    TEXT((EDATE('Projektkostenkalkulation EP'!$B$8,11)+CA$9),"TTT") = "So",
                                    IF(ISNA(VLOOKUP(EDATE('Projektkostenkalkulation EP'!$B$8,11)+CA$9,Datenquellen!$F$7:$H$45,3,FALSE))," ",VLOOKUP(EDATE('Projektkostenkalkulation EP'!$B$8,11)+CA$9,Datenquellen!$F$7:$H$45,3,FALSE))="X"
                                    ),
                          "X",
                          ""
                          ),
               "X"
            )</f>
        <v/>
      </c>
      <c r="CC119" s="232" t="str">
        <f xml:space="preserve"> IF(TEXT((EDATE('Projektkostenkalkulation EP'!$B$8,11)+CB$9),"MM")=TEXT((EDATE('Projektkostenkalkulation EP'!$B$8,11)+(CB$9-1)),"MM"),
             IF(
                        OR(
                                    TEXT((EDATE('Projektkostenkalkulation EP'!$B$8,11)+CB$9),"TTT") = "Sa",
                                    TEXT((EDATE('Projektkostenkalkulation EP'!$B$8,11)+CB$9),"TTT") = "So",
                                    IF(ISNA(VLOOKUP(EDATE('Projektkostenkalkulation EP'!$B$8,11)+CB$9,Datenquellen!$F$7:$H$45,3,FALSE))," ",VLOOKUP(EDATE('Projektkostenkalkulation EP'!$B$8,11)+CB$9,Datenquellen!$F$7:$H$45,3,FALSE))="X"
                                    ),
                          "X",
                          ""
                          ),
               "X"
            )</f>
        <v>X</v>
      </c>
      <c r="CD119" s="232" t="str">
        <f xml:space="preserve"> IF(TEXT((EDATE('Projektkostenkalkulation EP'!$B$8,11)+CC$9),"MM")=TEXT((EDATE('Projektkostenkalkulation EP'!$B$8,11)+(CC$9-1)),"MM"),
             IF(
                        OR(
                                    TEXT((EDATE('Projektkostenkalkulation EP'!$B$8,11)+CC$9),"TTT") = "Sa",
                                    TEXT((EDATE('Projektkostenkalkulation EP'!$B$8,11)+CC$9),"TTT") = "So",
                                    IF(ISNA(VLOOKUP(EDATE('Projektkostenkalkulation EP'!$B$8,11)+CC$9,Datenquellen!$F$7:$H$45,3,FALSE))," ",VLOOKUP(EDATE('Projektkostenkalkulation EP'!$B$8,11)+CC$9,Datenquellen!$F$7:$H$45,3,FALSE))="X"
                                    ),
                          "X",
                          ""
                          ),
               "X"
            )</f>
        <v>X</v>
      </c>
      <c r="CE119" s="232" t="str">
        <f xml:space="preserve"> IF(TEXT((EDATE('Projektkostenkalkulation EP'!$B$8,11)+CD$9),"MM")=TEXT((EDATE('Projektkostenkalkulation EP'!$B$8,11)+(CD$9-1)),"MM"),
             IF(
                        OR(
                                    TEXT((EDATE('Projektkostenkalkulation EP'!$B$8,11)+CD$9),"TTT") = "Sa",
                                    TEXT((EDATE('Projektkostenkalkulation EP'!$B$8,11)+CD$9),"TTT") = "So",
                                    IF(ISNA(VLOOKUP(EDATE('Projektkostenkalkulation EP'!$B$8,11)+CD$9,Datenquellen!$F$7:$H$45,3,FALSE))," ",VLOOKUP(EDATE('Projektkostenkalkulation EP'!$B$8,11)+CD$9,Datenquellen!$F$7:$H$45,3,FALSE))="X"
                                    ),
                          "X",
                          ""
                          ),
               "X"
            )</f>
        <v/>
      </c>
      <c r="CF119" s="232" t="str">
        <f xml:space="preserve"> IF(TEXT((EDATE('Projektkostenkalkulation EP'!$B$8,11)+CE$9),"MM")=TEXT((EDATE('Projektkostenkalkulation EP'!$B$8,11)+(CE$9-1)),"MM"),
             IF(
                        OR(
                                    TEXT((EDATE('Projektkostenkalkulation EP'!$B$8,11)+CE$9),"TTT") = "Sa",
                                    TEXT((EDATE('Projektkostenkalkulation EP'!$B$8,11)+CE$9),"TTT") = "So",
                                    IF(ISNA(VLOOKUP(EDATE('Projektkostenkalkulation EP'!$B$8,11)+CE$9,Datenquellen!$F$7:$H$45,3,FALSE))," ",VLOOKUP(EDATE('Projektkostenkalkulation EP'!$B$8,11)+CE$9,Datenquellen!$F$7:$H$45,3,FALSE))="X"
                                    ),
                          "X",
                          ""
                          ),
               "X"
            )</f>
        <v/>
      </c>
      <c r="CG119" s="232" t="str">
        <f xml:space="preserve"> IF(TEXT((EDATE('Projektkostenkalkulation EP'!$B$8,11)+CF$9),"MM")=TEXT((EDATE('Projektkostenkalkulation EP'!$B$8,11)+(CF$9-1)),"MM"),
             IF(
                        OR(
                                    TEXT((EDATE('Projektkostenkalkulation EP'!$B$8,11)+CF$9),"TTT") = "Sa",
                                    TEXT((EDATE('Projektkostenkalkulation EP'!$B$8,11)+CF$9),"TTT") = "So",
                                    IF(ISNA(VLOOKUP(EDATE('Projektkostenkalkulation EP'!$B$8,11)+CF$9,Datenquellen!$F$7:$H$45,3,FALSE))," ",VLOOKUP(EDATE('Projektkostenkalkulation EP'!$B$8,11)+CF$9,Datenquellen!$F$7:$H$45,3,FALSE))="X"
                                    ),
                          "X",
                          ""
                          ),
               "X"
            )</f>
        <v/>
      </c>
      <c r="CH119" s="232" t="str">
        <f xml:space="preserve"> IF(TEXT((EDATE('Projektkostenkalkulation EP'!$B$8,11)+CG$9),"MM")=TEXT((EDATE('Projektkostenkalkulation EP'!$B$8,11)+(CG$9-1)),"MM"),
             IF(
                        OR(
                                    TEXT((EDATE('Projektkostenkalkulation EP'!$B$8,11)+CG$9),"TTT") = "Sa",
                                    TEXT((EDATE('Projektkostenkalkulation EP'!$B$8,11)+CG$9),"TTT") = "So",
                                    IF(ISNA(VLOOKUP(EDATE('Projektkostenkalkulation EP'!$B$8,11)+CG$9,Datenquellen!$F$7:$H$45,3,FALSE))," ",VLOOKUP(EDATE('Projektkostenkalkulation EP'!$B$8,11)+CG$9,Datenquellen!$F$7:$H$45,3,FALSE))="X"
                                    ),
                          "X",
                          ""
                          ),
               "X"
            )</f>
        <v/>
      </c>
      <c r="CI119" s="232" t="str">
        <f xml:space="preserve"> IF(TEXT((EDATE('Projektkostenkalkulation EP'!$B$8,11)+CH$9),"MM")=TEXT((EDATE('Projektkostenkalkulation EP'!$B$8,11)+(CH$9-1)),"MM"),
             IF(
                        OR(
                                    TEXT((EDATE('Projektkostenkalkulation EP'!$B$8,11)+CH$9),"TTT") = "Sa",
                                    TEXT((EDATE('Projektkostenkalkulation EP'!$B$8,11)+CH$9),"TTT") = "So",
                                    IF(ISNA(VLOOKUP(EDATE('Projektkostenkalkulation EP'!$B$8,11)+CH$9,Datenquellen!$F$7:$H$45,3,FALSE))," ",VLOOKUP(EDATE('Projektkostenkalkulation EP'!$B$8,11)+CH$9,Datenquellen!$F$7:$H$45,3,FALSE))="X"
                                    ),
                          "X",
                          ""
                          ),
               "X"
            )</f>
        <v/>
      </c>
      <c r="CJ119" s="232" t="str">
        <f xml:space="preserve"> IF(TEXT((EDATE('Projektkostenkalkulation EP'!$B$8,11)+CI$9),"MM")=TEXT((EDATE('Projektkostenkalkulation EP'!$B$8,11)+(CI$9-1)),"MM"),
             IF(
                        OR(
                                    TEXT((EDATE('Projektkostenkalkulation EP'!$B$8,11)+CI$9),"TTT") = "Sa",
                                    TEXT((EDATE('Projektkostenkalkulation EP'!$B$8,11)+CI$9),"TTT") = "So",
                                    IF(ISNA(VLOOKUP(EDATE('Projektkostenkalkulation EP'!$B$8,11)+CI$9,Datenquellen!$F$7:$H$45,3,FALSE))," ",VLOOKUP(EDATE('Projektkostenkalkulation EP'!$B$8,11)+CI$9,Datenquellen!$F$7:$H$45,3,FALSE))="X"
                                    ),
                          "X",
                          ""
                          ),
               "X"
            )</f>
        <v>X</v>
      </c>
      <c r="CK119" s="232" t="str">
        <f xml:space="preserve"> IF(TEXT((EDATE('Projektkostenkalkulation EP'!$B$8,11)+CJ$9),"MM")=TEXT((EDATE('Projektkostenkalkulation EP'!$B$8,11)+(CJ$9-1)),"MM"),
             IF(
                        OR(
                                    TEXT((EDATE('Projektkostenkalkulation EP'!$B$8,11)+CJ$9),"TTT") = "Sa",
                                    TEXT((EDATE('Projektkostenkalkulation EP'!$B$8,11)+CJ$9),"TTT") = "So",
                                    IF(ISNA(VLOOKUP(EDATE('Projektkostenkalkulation EP'!$B$8,11)+CJ$9,Datenquellen!$F$7:$H$45,3,FALSE))," ",VLOOKUP(EDATE('Projektkostenkalkulation EP'!$B$8,11)+CJ$9,Datenquellen!$F$7:$H$45,3,FALSE))="X"
                                    ),
                          "X",
                          ""
                          ),
               "X"
            )</f>
        <v>X</v>
      </c>
      <c r="CL119" s="232" t="str">
        <f xml:space="preserve"> IF(TEXT((EDATE('Projektkostenkalkulation EP'!$B$8,11)+CK$9),"MM")=TEXT((EDATE('Projektkostenkalkulation EP'!$B$8,11)+(CK$9-1)),"MM"),
             IF(
                        OR(
                                    TEXT((EDATE('Projektkostenkalkulation EP'!$B$8,11)+CK$9),"TTT") = "Sa",
                                    TEXT((EDATE('Projektkostenkalkulation EP'!$B$8,11)+CK$9),"TTT") = "So",
                                    IF(ISNA(VLOOKUP(EDATE('Projektkostenkalkulation EP'!$B$8,11)+CK$9,Datenquellen!$F$7:$H$45,3,FALSE))," ",VLOOKUP(EDATE('Projektkostenkalkulation EP'!$B$8,11)+CK$9,Datenquellen!$F$7:$H$45,3,FALSE))="X"
                                    ),
                          "X",
                          ""
                          ),
               "X"
            )</f>
        <v/>
      </c>
      <c r="CM119" s="232" t="str">
        <f xml:space="preserve"> IF(TEXT((EDATE('Projektkostenkalkulation EP'!$B$8,11)+CL$9),"MM")=TEXT((EDATE('Projektkostenkalkulation EP'!$B$8,11)+(CL$9-1)),"MM"),
             IF(
                        OR(
                                    TEXT((EDATE('Projektkostenkalkulation EP'!$B$8,11)+CL$9),"TTT") = "Sa",
                                    TEXT((EDATE('Projektkostenkalkulation EP'!$B$8,11)+CL$9),"TTT") = "So",
                                    IF(ISNA(VLOOKUP(EDATE('Projektkostenkalkulation EP'!$B$8,11)+CL$9,Datenquellen!$F$7:$H$45,3,FALSE))," ",VLOOKUP(EDATE('Projektkostenkalkulation EP'!$B$8,11)+CL$9,Datenquellen!$F$7:$H$45,3,FALSE))="X"
                                    ),
                          "X",
                          ""
                          ),
               "X"
            )</f>
        <v/>
      </c>
      <c r="CN119" s="232" t="str">
        <f xml:space="preserve"> IF(TEXT((EDATE('Projektkostenkalkulation EP'!$B$8,11)+CM$9),"MM")=TEXT((EDATE('Projektkostenkalkulation EP'!$B$8,11)+(CM$9-1)),"MM"),
             IF(
                        OR(
                                    TEXT((EDATE('Projektkostenkalkulation EP'!$B$8,11)+CM$9),"TTT") = "Sa",
                                    TEXT((EDATE('Projektkostenkalkulation EP'!$B$8,11)+CM$9),"TTT") = "So",
                                    IF(ISNA(VLOOKUP(EDATE('Projektkostenkalkulation EP'!$B$8,11)+CM$9,Datenquellen!$F$7:$H$45,3,FALSE))," ",VLOOKUP(EDATE('Projektkostenkalkulation EP'!$B$8,11)+CM$9,Datenquellen!$F$7:$H$45,3,FALSE))="X"
                                    ),
                          "X",
                          ""
                          ),
               "X"
            )</f>
        <v/>
      </c>
      <c r="CO119" s="232" t="str">
        <f xml:space="preserve"> IF(TEXT((EDATE('Projektkostenkalkulation EP'!$B$8,11)+CN$9),"MM")=TEXT((EDATE('Projektkostenkalkulation EP'!$B$8,11)+(CN$9-1)),"MM"),
             IF(
                        OR(
                                    TEXT((EDATE('Projektkostenkalkulation EP'!$B$8,11)+CN$9),"TTT") = "Sa",
                                    TEXT((EDATE('Projektkostenkalkulation EP'!$B$8,11)+CN$9),"TTT") = "So",
                                    IF(ISNA(VLOOKUP(EDATE('Projektkostenkalkulation EP'!$B$8,11)+CN$9,Datenquellen!$F$7:$H$45,3,FALSE))," ",VLOOKUP(EDATE('Projektkostenkalkulation EP'!$B$8,11)+CN$9,Datenquellen!$F$7:$H$45,3,FALSE))="X"
                                    ),
                          "X",
                          ""
                          ),
               "X"
            )</f>
        <v/>
      </c>
      <c r="CP119" s="232" t="str">
        <f xml:space="preserve"> IF(TEXT((EDATE('Projektkostenkalkulation EP'!$B$8,11)+CO$9),"MM")=TEXT((EDATE('Projektkostenkalkulation EP'!$B$8,11)+(CO$9-1)),"MM"),
             IF(
                        OR(
                                    TEXT((EDATE('Projektkostenkalkulation EP'!$B$8,11)+CO$9),"TTT") = "Sa",
                                    TEXT((EDATE('Projektkostenkalkulation EP'!$B$8,11)+CO$9),"TTT") = "So",
                                    IF(ISNA(VLOOKUP(EDATE('Projektkostenkalkulation EP'!$B$8,11)+CO$9,Datenquellen!$F$7:$H$45,3,FALSE))," ",VLOOKUP(EDATE('Projektkostenkalkulation EP'!$B$8,11)+CO$9,Datenquellen!$F$7:$H$45,3,FALSE))="X"
                                    ),
                          "X",
                          ""
                          ),
               "X"
            )</f>
        <v/>
      </c>
      <c r="CQ119" s="232" t="str">
        <f xml:space="preserve"> IF(TEXT((EDATE('Projektkostenkalkulation EP'!$B$8,11)+CP$9),"MM")=TEXT((EDATE('Projektkostenkalkulation EP'!$B$8,11)+(CP$9-1)),"MM"),
             IF(
                        OR(
                                    TEXT((EDATE('Projektkostenkalkulation EP'!$B$8,11)+CP$9),"TTT") = "Sa",
                                    TEXT((EDATE('Projektkostenkalkulation EP'!$B$8,11)+CP$9),"TTT") = "So",
                                    IF(ISNA(VLOOKUP(EDATE('Projektkostenkalkulation EP'!$B$8,11)+CP$9,Datenquellen!$F$7:$H$45,3,FALSE))," ",VLOOKUP(EDATE('Projektkostenkalkulation EP'!$B$8,11)+CP$9,Datenquellen!$F$7:$H$45,3,FALSE))="X"
                                    ),
                          "X",
                          ""
                          ),
               "X"
            )</f>
        <v>X</v>
      </c>
      <c r="CR119" s="232" t="str">
        <f xml:space="preserve"> IF(TEXT((EDATE('Projektkostenkalkulation EP'!$B$8,11)+CQ$9),"MM")=TEXT((EDATE('Projektkostenkalkulation EP'!$B$8,11)+(CQ$9-1)),"MM"),
             IF(
                        OR(
                                    TEXT((EDATE('Projektkostenkalkulation EP'!$B$8,11)+CQ$9),"TTT") = "Sa",
                                    TEXT((EDATE('Projektkostenkalkulation EP'!$B$8,11)+CQ$9),"TTT") = "So",
                                    IF(ISNA(VLOOKUP(EDATE('Projektkostenkalkulation EP'!$B$8,11)+CQ$9,Datenquellen!$F$7:$H$45,3,FALSE))," ",VLOOKUP(EDATE('Projektkostenkalkulation EP'!$B$8,11)+CQ$9,Datenquellen!$F$7:$H$45,3,FALSE))="X"
                                    ),
                          "X",
                          ""
                          ),
               "X"
            )</f>
        <v>X</v>
      </c>
      <c r="CS119" s="232" t="str">
        <f xml:space="preserve"> IF(TEXT((EDATE('Projektkostenkalkulation EP'!$B$8,11)+CR$9),"MM")=TEXT((EDATE('Projektkostenkalkulation EP'!$B$8,11)+(CR$9-1)),"MM"),
             IF(
                        OR(
                                    TEXT((EDATE('Projektkostenkalkulation EP'!$B$8,11)+CR$9),"TTT") = "Sa",
                                    TEXT((EDATE('Projektkostenkalkulation EP'!$B$8,11)+CR$9),"TTT") = "So",
                                    IF(ISNA(VLOOKUP(EDATE('Projektkostenkalkulation EP'!$B$8,11)+CR$9,Datenquellen!$F$7:$H$45,3,FALSE))," ",VLOOKUP(EDATE('Projektkostenkalkulation EP'!$B$8,11)+CR$9,Datenquellen!$F$7:$H$45,3,FALSE))="X"
                                    ),
                          "X",
                          ""
                          ),
               "X"
            )</f>
        <v/>
      </c>
      <c r="CT119" s="232" t="str">
        <f xml:space="preserve"> IF(TEXT((EDATE('Projektkostenkalkulation EP'!$B$8,11)+CS$9),"MM")=TEXT((EDATE('Projektkostenkalkulation EP'!$B$8,11)+(CS$9-1)),"MM"),
             IF(
                        OR(
                                    TEXT((EDATE('Projektkostenkalkulation EP'!$B$8,11)+CS$9),"TTT") = "Sa",
                                    TEXT((EDATE('Projektkostenkalkulation EP'!$B$8,11)+CS$9),"TTT") = "So",
                                    IF(ISNA(VLOOKUP(EDATE('Projektkostenkalkulation EP'!$B$8,11)+CS$9,Datenquellen!$F$7:$H$45,3,FALSE))," ",VLOOKUP(EDATE('Projektkostenkalkulation EP'!$B$8,11)+CS$9,Datenquellen!$F$7:$H$45,3,FALSE))="X"
                                    ),
                          "X",
                          ""
                          ),
               "X"
            )</f>
        <v/>
      </c>
      <c r="CU119" s="232" t="str">
        <f xml:space="preserve"> IF(TEXT((EDATE('Projektkostenkalkulation EP'!$B$8,11)+CT$9),"MM")=TEXT((EDATE('Projektkostenkalkulation EP'!$B$8,11)+(CT$9-1)),"MM"),
             IF(
                        OR(
                                    TEXT((EDATE('Projektkostenkalkulation EP'!$B$8,11)+CT$9),"TTT") = "Sa",
                                    TEXT((EDATE('Projektkostenkalkulation EP'!$B$8,11)+CT$9),"TTT") = "So",
                                    IF(ISNA(VLOOKUP(EDATE('Projektkostenkalkulation EP'!$B$8,11)+CT$9,Datenquellen!$F$7:$H$45,3,FALSE))," ",VLOOKUP(EDATE('Projektkostenkalkulation EP'!$B$8,11)+CT$9,Datenquellen!$F$7:$H$45,3,FALSE))="X"
                                    ),
                          "X",
                          ""
                          ),
               "X"
            )</f>
        <v>X</v>
      </c>
      <c r="CV119" s="232" t="str">
        <f xml:space="preserve"> IF(TEXT((EDATE('Projektkostenkalkulation EP'!$B$8,11)+CU$9),"MM")=TEXT((EDATE('Projektkostenkalkulation EP'!$B$8,11)+(CU$9-1)),"MM"),
             IF(
                        OR(
                                    TEXT((EDATE('Projektkostenkalkulation EP'!$B$8,11)+CU$9),"TTT") = "Sa",
                                    TEXT((EDATE('Projektkostenkalkulation EP'!$B$8,11)+CU$9),"TTT") = "So",
                                    IF(ISNA(VLOOKUP(EDATE('Projektkostenkalkulation EP'!$B$8,11)+CU$9,Datenquellen!$F$7:$H$45,3,FALSE))," ",VLOOKUP(EDATE('Projektkostenkalkulation EP'!$B$8,11)+CU$9,Datenquellen!$F$7:$H$45,3,FALSE))="X"
                                    ),
                          "X",
                          ""
                          ),
               "X"
            )</f>
        <v>X</v>
      </c>
      <c r="CW119" s="232" t="str">
        <f xml:space="preserve"> IF(TEXT((EDATE('Projektkostenkalkulation EP'!$B$8,11)+CV$9),"MM")=TEXT((EDATE('Projektkostenkalkulation EP'!$B$8,11)+(CV$9-1)),"MM"),
             IF(
                        OR(
                                    TEXT((EDATE('Projektkostenkalkulation EP'!$B$8,11)+CV$9),"TTT") = "Sa",
                                    TEXT((EDATE('Projektkostenkalkulation EP'!$B$8,11)+CV$9),"TTT") = "So",
                                    IF(ISNA(VLOOKUP(EDATE('Projektkostenkalkulation EP'!$B$8,11)+CV$9,Datenquellen!$F$7:$H$45,3,FALSE))," ",VLOOKUP(EDATE('Projektkostenkalkulation EP'!$B$8,11)+CV$9,Datenquellen!$F$7:$H$45,3,FALSE))="X"
                                    ),
                          "X",
                          ""
                          ),
               "X"
            )</f>
        <v/>
      </c>
      <c r="CX119" s="232" t="str">
        <f xml:space="preserve"> IF(TEXT((EDATE('Projektkostenkalkulation EP'!$B$8,11)+CW$9),"MM")=TEXT((EDATE('Projektkostenkalkulation EP'!$B$8,11)+(CW$9-1)),"MM"),
             IF(
                        OR(
                                    TEXT((EDATE('Projektkostenkalkulation EP'!$B$8,11)+CW$9),"TTT") = "Sa",
                                    TEXT((EDATE('Projektkostenkalkulation EP'!$B$8,11)+CW$9),"TTT") = "So",
                                    IF(ISNA(VLOOKUP(EDATE('Projektkostenkalkulation EP'!$B$8,11)+CW$9,Datenquellen!$F$7:$H$45,3,FALSE))," ",VLOOKUP(EDATE('Projektkostenkalkulation EP'!$B$8,11)+CW$9,Datenquellen!$F$7:$H$45,3,FALSE))="X"
                                    ),
                          "X",
                          ""
                          ),
               "X"
            )</f>
        <v>X</v>
      </c>
      <c r="CY119" s="232" t="str">
        <f xml:space="preserve"> IF(TEXT((EDATE('Projektkostenkalkulation EP'!$B$8,11)+CX$9),"MM")=TEXT((EDATE('Projektkostenkalkulation EP'!$B$8,11)+(CX$9-1)),"MM"),
             IF(
                        OR(
                                    TEXT((EDATE('Projektkostenkalkulation EP'!$B$8,11)+CX$9),"TTT") = "Sa",
                                    TEXT((EDATE('Projektkostenkalkulation EP'!$B$8,11)+CX$9),"TTT") = "So",
                                    IF(ISNA(VLOOKUP(EDATE('Projektkostenkalkulation EP'!$B$8,11)+CX$9,Datenquellen!$F$7:$H$45,3,FALSE))," ",VLOOKUP(EDATE('Projektkostenkalkulation EP'!$B$8,11)+CX$9,Datenquellen!$F$7:$H$45,3,FALSE))="X"
                                    ),
                          "X",
                          ""
                          ),
               "X"
            )</f>
        <v>X</v>
      </c>
      <c r="CZ119" s="232" t="str">
        <f xml:space="preserve"> IF(TEXT((EDATE('Projektkostenkalkulation EP'!$B$8,11)+CY$9),"MM")=TEXT((EDATE('Projektkostenkalkulation EP'!$B$8,11)+(CY$9-1)),"MM"),
             IF(
                        OR(
                                    TEXT((EDATE('Projektkostenkalkulation EP'!$B$8,11)+CY$9),"TTT") = "Sa",
                                    TEXT((EDATE('Projektkostenkalkulation EP'!$B$8,11)+CY$9),"TTT") = "So",
                                    IF(ISNA(VLOOKUP(EDATE('Projektkostenkalkulation EP'!$B$8,11)+CY$9,Datenquellen!$F$7:$H$45,3,FALSE))," ",VLOOKUP(EDATE('Projektkostenkalkulation EP'!$B$8,11)+CY$9,Datenquellen!$F$7:$H$45,3,FALSE))="X"
                                    ),
                          "X",
                          ""
                          ),
               "X"
            )</f>
        <v/>
      </c>
      <c r="DA119" s="233" t="str">
        <f xml:space="preserve"> IF(TEXT((EDATE('Projektkostenkalkulation EP'!$B$8,11)+CZ$9),"MM")=TEXT((EDATE('Projektkostenkalkulation EP'!$B$8,11)+(CZ$9-1)),"MM"),
             IF(
                        OR(
                                    TEXT((EDATE('Projektkostenkalkulation EP'!$B$8,11)+CZ$9),"TTT") = "Sa",
                                    TEXT((EDATE('Projektkostenkalkulation EP'!$B$8,11)+CZ$9),"TTT") = "So",
                                    IF(ISNA(VLOOKUP(EDATE('Projektkostenkalkulation EP'!$B$8,11)+CZ$9,Datenquellen!$F$7:$H$45,3,FALSE))," ",VLOOKUP(EDATE('Projektkostenkalkulation EP'!$B$8,11)+CZ$9,Datenquellen!$F$7:$H$45,3,FALSE))="X"
                                    ),
                          "X",
                          ""
                          ),
               "X"
            )</f>
        <v/>
      </c>
      <c r="DB119" s="234"/>
      <c r="DC119" s="235"/>
      <c r="DD119" s="476"/>
      <c r="DE119" s="473"/>
      <c r="DF119" s="231"/>
      <c r="DG119" s="232" t="str">
        <f>IF(
            OR(
                     TEXT(EDATE('Projektkostenkalkulation EP'!$B$8,11),"TTT") = "Sa",
                     TEXT(EDATE('Projektkostenkalkulation EP'!$B$8,11),"TTT") = "So",
                     IF(ISNA(VLOOKUP(EDATE('Projektkostenkalkulation EP'!$B$8,11),Datenquellen!$F$7:$H$45,3,FALSE))," ",VLOOKUP(EDATE('Projektkostenkalkulation EP'!$B$8,11),Datenquellen!$F$7:$H$45,3,FALSE))="X"
                            ),
                    "X",
                    ""
            )</f>
        <v>X</v>
      </c>
      <c r="DH119" s="232" t="str">
        <f xml:space="preserve"> IF(TEXT((EDATE('Projektkostenkalkulation EP'!$B$8,11)+DG$9),"MM")=TEXT((EDATE('Projektkostenkalkulation EP'!$B$8,11)+(DG$9-1)),"MM"),
             IF(
                        OR(
                                    TEXT((EDATE('Projektkostenkalkulation EP'!$B$8,11)+DG$9),"TTT") = "Sa",
                                    TEXT((EDATE('Projektkostenkalkulation EP'!$B$8,11)+DG$9),"TTT") = "So",
                                    IF(ISNA(VLOOKUP(EDATE('Projektkostenkalkulation EP'!$B$8,11)+DG$9,Datenquellen!$F$7:$H$45,3,FALSE))," ",VLOOKUP(EDATE('Projektkostenkalkulation EP'!$B$8,11)+DG$9,Datenquellen!$F$7:$H$45,3,FALSE))="X"
                                    ),
                          "X",
                          ""
                          ),
               "X"
            )</f>
        <v/>
      </c>
      <c r="DI119" s="232" t="str">
        <f xml:space="preserve"> IF(TEXT((EDATE('Projektkostenkalkulation EP'!$B$8,11)+DH$9),"MM")=TEXT((EDATE('Projektkostenkalkulation EP'!$B$8,11)+(DH$9-1)),"MM"),
             IF(
                        OR(
                                    TEXT((EDATE('Projektkostenkalkulation EP'!$B$8,11)+DH$9),"TTT") = "Sa",
                                    TEXT((EDATE('Projektkostenkalkulation EP'!$B$8,11)+DH$9),"TTT") = "So",
                                    IF(ISNA(VLOOKUP(EDATE('Projektkostenkalkulation EP'!$B$8,11)+DH$9,Datenquellen!$F$7:$H$45,3,FALSE))," ",VLOOKUP(EDATE('Projektkostenkalkulation EP'!$B$8,11)+DH$9,Datenquellen!$F$7:$H$45,3,FALSE))="X"
                                    ),
                          "X",
                          ""
                          ),
               "X"
            )</f>
        <v/>
      </c>
      <c r="DJ119" s="232" t="str">
        <f xml:space="preserve"> IF(TEXT((EDATE('Projektkostenkalkulation EP'!$B$8,11)+DI$9),"MM")=TEXT((EDATE('Projektkostenkalkulation EP'!$B$8,11)+(DI$9-1)),"MM"),
             IF(
                        OR(
                                    TEXT((EDATE('Projektkostenkalkulation EP'!$B$8,11)+DI$9),"TTT") = "Sa",
                                    TEXT((EDATE('Projektkostenkalkulation EP'!$B$8,11)+DI$9),"TTT") = "So",
                                    IF(ISNA(VLOOKUP(EDATE('Projektkostenkalkulation EP'!$B$8,11)+DI$9,Datenquellen!$F$7:$H$45,3,FALSE))," ",VLOOKUP(EDATE('Projektkostenkalkulation EP'!$B$8,11)+DI$9,Datenquellen!$F$7:$H$45,3,FALSE))="X"
                                    ),
                          "X",
                          ""
                          ),
               "X"
            )</f>
        <v/>
      </c>
      <c r="DK119" s="232" t="str">
        <f xml:space="preserve"> IF(TEXT((EDATE('Projektkostenkalkulation EP'!$B$8,11)+DJ$9),"MM")=TEXT((EDATE('Projektkostenkalkulation EP'!$B$8,11)+(DJ$9-1)),"MM"),
             IF(
                        OR(
                                    TEXT((EDATE('Projektkostenkalkulation EP'!$B$8,11)+DJ$9),"TTT") = "Sa",
                                    TEXT((EDATE('Projektkostenkalkulation EP'!$B$8,11)+DJ$9),"TTT") = "So",
                                    IF(ISNA(VLOOKUP(EDATE('Projektkostenkalkulation EP'!$B$8,11)+DJ$9,Datenquellen!$F$7:$H$45,3,FALSE))," ",VLOOKUP(EDATE('Projektkostenkalkulation EP'!$B$8,11)+DJ$9,Datenquellen!$F$7:$H$45,3,FALSE))="X"
                                    ),
                          "X",
                          ""
                          ),
               "X"
            )</f>
        <v/>
      </c>
      <c r="DL119" s="232" t="str">
        <f xml:space="preserve"> IF(TEXT((EDATE('Projektkostenkalkulation EP'!$B$8,11)+DK$9),"MM")=TEXT((EDATE('Projektkostenkalkulation EP'!$B$8,11)+(DK$9-1)),"MM"),
             IF(
                        OR(
                                    TEXT((EDATE('Projektkostenkalkulation EP'!$B$8,11)+DK$9),"TTT") = "Sa",
                                    TEXT((EDATE('Projektkostenkalkulation EP'!$B$8,11)+DK$9),"TTT") = "So",
                                    IF(ISNA(VLOOKUP(EDATE('Projektkostenkalkulation EP'!$B$8,11)+DK$9,Datenquellen!$F$7:$H$45,3,FALSE))," ",VLOOKUP(EDATE('Projektkostenkalkulation EP'!$B$8,11)+DK$9,Datenquellen!$F$7:$H$45,3,FALSE))="X"
                                    ),
                          "X",
                          ""
                          ),
               "X"
            )</f>
        <v/>
      </c>
      <c r="DM119" s="232" t="str">
        <f xml:space="preserve"> IF(TEXT((EDATE('Projektkostenkalkulation EP'!$B$8,11)+DL$9),"MM")=TEXT((EDATE('Projektkostenkalkulation EP'!$B$8,11)+(DL$9-1)),"MM"),
             IF(
                        OR(
                                    TEXT((EDATE('Projektkostenkalkulation EP'!$B$8,11)+DL$9),"TTT") = "Sa",
                                    TEXT((EDATE('Projektkostenkalkulation EP'!$B$8,11)+DL$9),"TTT") = "So",
                                    IF(ISNA(VLOOKUP(EDATE('Projektkostenkalkulation EP'!$B$8,11)+DL$9,Datenquellen!$F$7:$H$45,3,FALSE))," ",VLOOKUP(EDATE('Projektkostenkalkulation EP'!$B$8,11)+DL$9,Datenquellen!$F$7:$H$45,3,FALSE))="X"
                                    ),
                          "X",
                          ""
                          ),
               "X"
            )</f>
        <v>X</v>
      </c>
      <c r="DN119" s="232" t="str">
        <f xml:space="preserve"> IF(TEXT((EDATE('Projektkostenkalkulation EP'!$B$8,11)+DM$9),"MM")=TEXT((EDATE('Projektkostenkalkulation EP'!$B$8,11)+(DM$9-1)),"MM"),
             IF(
                        OR(
                                    TEXT((EDATE('Projektkostenkalkulation EP'!$B$8,11)+DM$9),"TTT") = "Sa",
                                    TEXT((EDATE('Projektkostenkalkulation EP'!$B$8,11)+DM$9),"TTT") = "So",
                                    IF(ISNA(VLOOKUP(EDATE('Projektkostenkalkulation EP'!$B$8,11)+DM$9,Datenquellen!$F$7:$H$45,3,FALSE))," ",VLOOKUP(EDATE('Projektkostenkalkulation EP'!$B$8,11)+DM$9,Datenquellen!$F$7:$H$45,3,FALSE))="X"
                                    ),
                          "X",
                          ""
                          ),
               "X"
            )</f>
        <v>X</v>
      </c>
      <c r="DO119" s="232" t="str">
        <f xml:space="preserve"> IF(TEXT((EDATE('Projektkostenkalkulation EP'!$B$8,11)+DN$9),"MM")=TEXT((EDATE('Projektkostenkalkulation EP'!$B$8,11)+(DN$9-1)),"MM"),
             IF(
                        OR(
                                    TEXT((EDATE('Projektkostenkalkulation EP'!$B$8,11)+DN$9),"TTT") = "Sa",
                                    TEXT((EDATE('Projektkostenkalkulation EP'!$B$8,11)+DN$9),"TTT") = "So",
                                    IF(ISNA(VLOOKUP(EDATE('Projektkostenkalkulation EP'!$B$8,11)+DN$9,Datenquellen!$F$7:$H$45,3,FALSE))," ",VLOOKUP(EDATE('Projektkostenkalkulation EP'!$B$8,11)+DN$9,Datenquellen!$F$7:$H$45,3,FALSE))="X"
                                    ),
                          "X",
                          ""
                          ),
               "X"
            )</f>
        <v/>
      </c>
      <c r="DP119" s="232" t="str">
        <f xml:space="preserve"> IF(TEXT((EDATE('Projektkostenkalkulation EP'!$B$8,11)+DO$9),"MM")=TEXT((EDATE('Projektkostenkalkulation EP'!$B$8,11)+(DO$9-1)),"MM"),
             IF(
                        OR(
                                    TEXT((EDATE('Projektkostenkalkulation EP'!$B$8,11)+DO$9),"TTT") = "Sa",
                                    TEXT((EDATE('Projektkostenkalkulation EP'!$B$8,11)+DO$9),"TTT") = "So",
                                    IF(ISNA(VLOOKUP(EDATE('Projektkostenkalkulation EP'!$B$8,11)+DO$9,Datenquellen!$F$7:$H$45,3,FALSE))," ",VLOOKUP(EDATE('Projektkostenkalkulation EP'!$B$8,11)+DO$9,Datenquellen!$F$7:$H$45,3,FALSE))="X"
                                    ),
                          "X",
                          ""
                          ),
               "X"
            )</f>
        <v/>
      </c>
      <c r="DQ119" s="232" t="str">
        <f xml:space="preserve"> IF(TEXT((EDATE('Projektkostenkalkulation EP'!$B$8,11)+DP$9),"MM")=TEXT((EDATE('Projektkostenkalkulation EP'!$B$8,11)+(DP$9-1)),"MM"),
             IF(
                        OR(
                                    TEXT((EDATE('Projektkostenkalkulation EP'!$B$8,11)+DP$9),"TTT") = "Sa",
                                    TEXT((EDATE('Projektkostenkalkulation EP'!$B$8,11)+DP$9),"TTT") = "So",
                                    IF(ISNA(VLOOKUP(EDATE('Projektkostenkalkulation EP'!$B$8,11)+DP$9,Datenquellen!$F$7:$H$45,3,FALSE))," ",VLOOKUP(EDATE('Projektkostenkalkulation EP'!$B$8,11)+DP$9,Datenquellen!$F$7:$H$45,3,FALSE))="X"
                                    ),
                          "X",
                          ""
                          ),
               "X"
            )</f>
        <v/>
      </c>
      <c r="DR119" s="232" t="str">
        <f xml:space="preserve"> IF(TEXT((EDATE('Projektkostenkalkulation EP'!$B$8,11)+DQ$9),"MM")=TEXT((EDATE('Projektkostenkalkulation EP'!$B$8,11)+(DQ$9-1)),"MM"),
             IF(
                        OR(
                                    TEXT((EDATE('Projektkostenkalkulation EP'!$B$8,11)+DQ$9),"TTT") = "Sa",
                                    TEXT((EDATE('Projektkostenkalkulation EP'!$B$8,11)+DQ$9),"TTT") = "So",
                                    IF(ISNA(VLOOKUP(EDATE('Projektkostenkalkulation EP'!$B$8,11)+DQ$9,Datenquellen!$F$7:$H$45,3,FALSE))," ",VLOOKUP(EDATE('Projektkostenkalkulation EP'!$B$8,11)+DQ$9,Datenquellen!$F$7:$H$45,3,FALSE))="X"
                                    ),
                          "X",
                          ""
                          ),
               "X"
            )</f>
        <v/>
      </c>
      <c r="DS119" s="232" t="str">
        <f xml:space="preserve"> IF(TEXT((EDATE('Projektkostenkalkulation EP'!$B$8,11)+DR$9),"MM")=TEXT((EDATE('Projektkostenkalkulation EP'!$B$8,11)+(DR$9-1)),"MM"),
             IF(
                        OR(
                                    TEXT((EDATE('Projektkostenkalkulation EP'!$B$8,11)+DR$9),"TTT") = "Sa",
                                    TEXT((EDATE('Projektkostenkalkulation EP'!$B$8,11)+DR$9),"TTT") = "So",
                                    IF(ISNA(VLOOKUP(EDATE('Projektkostenkalkulation EP'!$B$8,11)+DR$9,Datenquellen!$F$7:$H$45,3,FALSE))," ",VLOOKUP(EDATE('Projektkostenkalkulation EP'!$B$8,11)+DR$9,Datenquellen!$F$7:$H$45,3,FALSE))="X"
                                    ),
                          "X",
                          ""
                          ),
               "X"
            )</f>
        <v/>
      </c>
      <c r="DT119" s="232" t="str">
        <f xml:space="preserve"> IF(TEXT((EDATE('Projektkostenkalkulation EP'!$B$8,11)+DS$9),"MM")=TEXT((EDATE('Projektkostenkalkulation EP'!$B$8,11)+(DS$9-1)),"MM"),
             IF(
                        OR(
                                    TEXT((EDATE('Projektkostenkalkulation EP'!$B$8,11)+DS$9),"TTT") = "Sa",
                                    TEXT((EDATE('Projektkostenkalkulation EP'!$B$8,11)+DS$9),"TTT") = "So",
                                    IF(ISNA(VLOOKUP(EDATE('Projektkostenkalkulation EP'!$B$8,11)+DS$9,Datenquellen!$F$7:$H$45,3,FALSE))," ",VLOOKUP(EDATE('Projektkostenkalkulation EP'!$B$8,11)+DS$9,Datenquellen!$F$7:$H$45,3,FALSE))="X"
                                    ),
                          "X",
                          ""
                          ),
               "X"
            )</f>
        <v>X</v>
      </c>
      <c r="DU119" s="232" t="str">
        <f xml:space="preserve"> IF(TEXT((EDATE('Projektkostenkalkulation EP'!$B$8,11)+DT$9),"MM")=TEXT((EDATE('Projektkostenkalkulation EP'!$B$8,11)+(DT$9-1)),"MM"),
             IF(
                        OR(
                                    TEXT((EDATE('Projektkostenkalkulation EP'!$B$8,11)+DT$9),"TTT") = "Sa",
                                    TEXT((EDATE('Projektkostenkalkulation EP'!$B$8,11)+DT$9),"TTT") = "So",
                                    IF(ISNA(VLOOKUP(EDATE('Projektkostenkalkulation EP'!$B$8,11)+DT$9,Datenquellen!$F$7:$H$45,3,FALSE))," ",VLOOKUP(EDATE('Projektkostenkalkulation EP'!$B$8,11)+DT$9,Datenquellen!$F$7:$H$45,3,FALSE))="X"
                                    ),
                          "X",
                          ""
                          ),
               "X"
            )</f>
        <v>X</v>
      </c>
      <c r="DV119" s="232" t="str">
        <f xml:space="preserve"> IF(TEXT((EDATE('Projektkostenkalkulation EP'!$B$8,11)+DU$9),"MM")=TEXT((EDATE('Projektkostenkalkulation EP'!$B$8,11)+(DU$9-1)),"MM"),
             IF(
                        OR(
                                    TEXT((EDATE('Projektkostenkalkulation EP'!$B$8,11)+DU$9),"TTT") = "Sa",
                                    TEXT((EDATE('Projektkostenkalkulation EP'!$B$8,11)+DU$9),"TTT") = "So",
                                    IF(ISNA(VLOOKUP(EDATE('Projektkostenkalkulation EP'!$B$8,11)+DU$9,Datenquellen!$F$7:$H$45,3,FALSE))," ",VLOOKUP(EDATE('Projektkostenkalkulation EP'!$B$8,11)+DU$9,Datenquellen!$F$7:$H$45,3,FALSE))="X"
                                    ),
                          "X",
                          ""
                          ),
               "X"
            )</f>
        <v/>
      </c>
      <c r="DW119" s="232" t="str">
        <f xml:space="preserve"> IF(TEXT((EDATE('Projektkostenkalkulation EP'!$B$8,11)+DV$9),"MM")=TEXT((EDATE('Projektkostenkalkulation EP'!$B$8,11)+(DV$9-1)),"MM"),
             IF(
                        OR(
                                    TEXT((EDATE('Projektkostenkalkulation EP'!$B$8,11)+DV$9),"TTT") = "Sa",
                                    TEXT((EDATE('Projektkostenkalkulation EP'!$B$8,11)+DV$9),"TTT") = "So",
                                    IF(ISNA(VLOOKUP(EDATE('Projektkostenkalkulation EP'!$B$8,11)+DV$9,Datenquellen!$F$7:$H$45,3,FALSE))," ",VLOOKUP(EDATE('Projektkostenkalkulation EP'!$B$8,11)+DV$9,Datenquellen!$F$7:$H$45,3,FALSE))="X"
                                    ),
                          "X",
                          ""
                          ),
               "X"
            )</f>
        <v/>
      </c>
      <c r="DX119" s="232" t="str">
        <f xml:space="preserve"> IF(TEXT((EDATE('Projektkostenkalkulation EP'!$B$8,11)+DW$9),"MM")=TEXT((EDATE('Projektkostenkalkulation EP'!$B$8,11)+(DW$9-1)),"MM"),
             IF(
                        OR(
                                    TEXT((EDATE('Projektkostenkalkulation EP'!$B$8,11)+DW$9),"TTT") = "Sa",
                                    TEXT((EDATE('Projektkostenkalkulation EP'!$B$8,11)+DW$9),"TTT") = "So",
                                    IF(ISNA(VLOOKUP(EDATE('Projektkostenkalkulation EP'!$B$8,11)+DW$9,Datenquellen!$F$7:$H$45,3,FALSE))," ",VLOOKUP(EDATE('Projektkostenkalkulation EP'!$B$8,11)+DW$9,Datenquellen!$F$7:$H$45,3,FALSE))="X"
                                    ),
                          "X",
                          ""
                          ),
               "X"
            )</f>
        <v/>
      </c>
      <c r="DY119" s="232" t="str">
        <f xml:space="preserve"> IF(TEXT((EDATE('Projektkostenkalkulation EP'!$B$8,11)+DX$9),"MM")=TEXT((EDATE('Projektkostenkalkulation EP'!$B$8,11)+(DX$9-1)),"MM"),
             IF(
                        OR(
                                    TEXT((EDATE('Projektkostenkalkulation EP'!$B$8,11)+DX$9),"TTT") = "Sa",
                                    TEXT((EDATE('Projektkostenkalkulation EP'!$B$8,11)+DX$9),"TTT") = "So",
                                    IF(ISNA(VLOOKUP(EDATE('Projektkostenkalkulation EP'!$B$8,11)+DX$9,Datenquellen!$F$7:$H$45,3,FALSE))," ",VLOOKUP(EDATE('Projektkostenkalkulation EP'!$B$8,11)+DX$9,Datenquellen!$F$7:$H$45,3,FALSE))="X"
                                    ),
                          "X",
                          ""
                          ),
               "X"
            )</f>
        <v/>
      </c>
      <c r="DZ119" s="232" t="str">
        <f xml:space="preserve"> IF(TEXT((EDATE('Projektkostenkalkulation EP'!$B$8,11)+DY$9),"MM")=TEXT((EDATE('Projektkostenkalkulation EP'!$B$8,11)+(DY$9-1)),"MM"),
             IF(
                        OR(
                                    TEXT((EDATE('Projektkostenkalkulation EP'!$B$8,11)+DY$9),"TTT") = "Sa",
                                    TEXT((EDATE('Projektkostenkalkulation EP'!$B$8,11)+DY$9),"TTT") = "So",
                                    IF(ISNA(VLOOKUP(EDATE('Projektkostenkalkulation EP'!$B$8,11)+DY$9,Datenquellen!$F$7:$H$45,3,FALSE))," ",VLOOKUP(EDATE('Projektkostenkalkulation EP'!$B$8,11)+DY$9,Datenquellen!$F$7:$H$45,3,FALSE))="X"
                                    ),
                          "X",
                          ""
                          ),
               "X"
            )</f>
        <v/>
      </c>
      <c r="EA119" s="232" t="str">
        <f xml:space="preserve"> IF(TEXT((EDATE('Projektkostenkalkulation EP'!$B$8,11)+DZ$9),"MM")=TEXT((EDATE('Projektkostenkalkulation EP'!$B$8,11)+(DZ$9-1)),"MM"),
             IF(
                        OR(
                                    TEXT((EDATE('Projektkostenkalkulation EP'!$B$8,11)+DZ$9),"TTT") = "Sa",
                                    TEXT((EDATE('Projektkostenkalkulation EP'!$B$8,11)+DZ$9),"TTT") = "So",
                                    IF(ISNA(VLOOKUP(EDATE('Projektkostenkalkulation EP'!$B$8,11)+DZ$9,Datenquellen!$F$7:$H$45,3,FALSE))," ",VLOOKUP(EDATE('Projektkostenkalkulation EP'!$B$8,11)+DZ$9,Datenquellen!$F$7:$H$45,3,FALSE))="X"
                                    ),
                          "X",
                          ""
                          ),
               "X"
            )</f>
        <v>X</v>
      </c>
      <c r="EB119" s="232" t="str">
        <f xml:space="preserve"> IF(TEXT((EDATE('Projektkostenkalkulation EP'!$B$8,11)+EA$9),"MM")=TEXT((EDATE('Projektkostenkalkulation EP'!$B$8,11)+(EA$9-1)),"MM"),
             IF(
                        OR(
                                    TEXT((EDATE('Projektkostenkalkulation EP'!$B$8,11)+EA$9),"TTT") = "Sa",
                                    TEXT((EDATE('Projektkostenkalkulation EP'!$B$8,11)+EA$9),"TTT") = "So",
                                    IF(ISNA(VLOOKUP(EDATE('Projektkostenkalkulation EP'!$B$8,11)+EA$9,Datenquellen!$F$7:$H$45,3,FALSE))," ",VLOOKUP(EDATE('Projektkostenkalkulation EP'!$B$8,11)+EA$9,Datenquellen!$F$7:$H$45,3,FALSE))="X"
                                    ),
                          "X",
                          ""
                          ),
               "X"
            )</f>
        <v>X</v>
      </c>
      <c r="EC119" s="232" t="str">
        <f xml:space="preserve"> IF(TEXT((EDATE('Projektkostenkalkulation EP'!$B$8,11)+EB$9),"MM")=TEXT((EDATE('Projektkostenkalkulation EP'!$B$8,11)+(EB$9-1)),"MM"),
             IF(
                        OR(
                                    TEXT((EDATE('Projektkostenkalkulation EP'!$B$8,11)+EB$9),"TTT") = "Sa",
                                    TEXT((EDATE('Projektkostenkalkulation EP'!$B$8,11)+EB$9),"TTT") = "So",
                                    IF(ISNA(VLOOKUP(EDATE('Projektkostenkalkulation EP'!$B$8,11)+EB$9,Datenquellen!$F$7:$H$45,3,FALSE))," ",VLOOKUP(EDATE('Projektkostenkalkulation EP'!$B$8,11)+EB$9,Datenquellen!$F$7:$H$45,3,FALSE))="X"
                                    ),
                          "X",
                          ""
                          ),
               "X"
            )</f>
        <v/>
      </c>
      <c r="ED119" s="232" t="str">
        <f xml:space="preserve"> IF(TEXT((EDATE('Projektkostenkalkulation EP'!$B$8,11)+EC$9),"MM")=TEXT((EDATE('Projektkostenkalkulation EP'!$B$8,11)+(EC$9-1)),"MM"),
             IF(
                        OR(
                                    TEXT((EDATE('Projektkostenkalkulation EP'!$B$8,11)+EC$9),"TTT") = "Sa",
                                    TEXT((EDATE('Projektkostenkalkulation EP'!$B$8,11)+EC$9),"TTT") = "So",
                                    IF(ISNA(VLOOKUP(EDATE('Projektkostenkalkulation EP'!$B$8,11)+EC$9,Datenquellen!$F$7:$H$45,3,FALSE))," ",VLOOKUP(EDATE('Projektkostenkalkulation EP'!$B$8,11)+EC$9,Datenquellen!$F$7:$H$45,3,FALSE))="X"
                                    ),
                          "X",
                          ""
                          ),
               "X"
            )</f>
        <v/>
      </c>
      <c r="EE119" s="232" t="str">
        <f xml:space="preserve"> IF(TEXT((EDATE('Projektkostenkalkulation EP'!$B$8,11)+ED$9),"MM")=TEXT((EDATE('Projektkostenkalkulation EP'!$B$8,11)+(ED$9-1)),"MM"),
             IF(
                        OR(
                                    TEXT((EDATE('Projektkostenkalkulation EP'!$B$8,11)+ED$9),"TTT") = "Sa",
                                    TEXT((EDATE('Projektkostenkalkulation EP'!$B$8,11)+ED$9),"TTT") = "So",
                                    IF(ISNA(VLOOKUP(EDATE('Projektkostenkalkulation EP'!$B$8,11)+ED$9,Datenquellen!$F$7:$H$45,3,FALSE))," ",VLOOKUP(EDATE('Projektkostenkalkulation EP'!$B$8,11)+ED$9,Datenquellen!$F$7:$H$45,3,FALSE))="X"
                                    ),
                          "X",
                          ""
                          ),
               "X"
            )</f>
        <v>X</v>
      </c>
      <c r="EF119" s="232" t="str">
        <f xml:space="preserve"> IF(TEXT((EDATE('Projektkostenkalkulation EP'!$B$8,11)+EE$9),"MM")=TEXT((EDATE('Projektkostenkalkulation EP'!$B$8,11)+(EE$9-1)),"MM"),
             IF(
                        OR(
                                    TEXT((EDATE('Projektkostenkalkulation EP'!$B$8,11)+EE$9),"TTT") = "Sa",
                                    TEXT((EDATE('Projektkostenkalkulation EP'!$B$8,11)+EE$9),"TTT") = "So",
                                    IF(ISNA(VLOOKUP(EDATE('Projektkostenkalkulation EP'!$B$8,11)+EE$9,Datenquellen!$F$7:$H$45,3,FALSE))," ",VLOOKUP(EDATE('Projektkostenkalkulation EP'!$B$8,11)+EE$9,Datenquellen!$F$7:$H$45,3,FALSE))="X"
                                    ),
                          "X",
                          ""
                          ),
               "X"
            )</f>
        <v>X</v>
      </c>
      <c r="EG119" s="232" t="str">
        <f xml:space="preserve"> IF(TEXT((EDATE('Projektkostenkalkulation EP'!$B$8,11)+EF$9),"MM")=TEXT((EDATE('Projektkostenkalkulation EP'!$B$8,11)+(EF$9-1)),"MM"),
             IF(
                        OR(
                                    TEXT((EDATE('Projektkostenkalkulation EP'!$B$8,11)+EF$9),"TTT") = "Sa",
                                    TEXT((EDATE('Projektkostenkalkulation EP'!$B$8,11)+EF$9),"TTT") = "So",
                                    IF(ISNA(VLOOKUP(EDATE('Projektkostenkalkulation EP'!$B$8,11)+EF$9,Datenquellen!$F$7:$H$45,3,FALSE))," ",VLOOKUP(EDATE('Projektkostenkalkulation EP'!$B$8,11)+EF$9,Datenquellen!$F$7:$H$45,3,FALSE))="X"
                                    ),
                          "X",
                          ""
                          ),
               "X"
            )</f>
        <v/>
      </c>
      <c r="EH119" s="232" t="str">
        <f xml:space="preserve"> IF(TEXT((EDATE('Projektkostenkalkulation EP'!$B$8,11)+EG$9),"MM")=TEXT((EDATE('Projektkostenkalkulation EP'!$B$8,11)+(EG$9-1)),"MM"),
             IF(
                        OR(
                                    TEXT((EDATE('Projektkostenkalkulation EP'!$B$8,11)+EG$9),"TTT") = "Sa",
                                    TEXT((EDATE('Projektkostenkalkulation EP'!$B$8,11)+EG$9),"TTT") = "So",
                                    IF(ISNA(VLOOKUP(EDATE('Projektkostenkalkulation EP'!$B$8,11)+EG$9,Datenquellen!$F$7:$H$45,3,FALSE))," ",VLOOKUP(EDATE('Projektkostenkalkulation EP'!$B$8,11)+EG$9,Datenquellen!$F$7:$H$45,3,FALSE))="X"
                                    ),
                          "X",
                          ""
                          ),
               "X"
            )</f>
        <v>X</v>
      </c>
      <c r="EI119" s="232" t="str">
        <f xml:space="preserve"> IF(TEXT((EDATE('Projektkostenkalkulation EP'!$B$8,11)+EH$9),"MM")=TEXT((EDATE('Projektkostenkalkulation EP'!$B$8,11)+(EH$9-1)),"MM"),
             IF(
                        OR(
                                    TEXT((EDATE('Projektkostenkalkulation EP'!$B$8,11)+EH$9),"TTT") = "Sa",
                                    TEXT((EDATE('Projektkostenkalkulation EP'!$B$8,11)+EH$9),"TTT") = "So",
                                    IF(ISNA(VLOOKUP(EDATE('Projektkostenkalkulation EP'!$B$8,11)+EH$9,Datenquellen!$F$7:$H$45,3,FALSE))," ",VLOOKUP(EDATE('Projektkostenkalkulation EP'!$B$8,11)+EH$9,Datenquellen!$F$7:$H$45,3,FALSE))="X"
                                    ),
                          "X",
                          ""
                          ),
               "X"
            )</f>
        <v>X</v>
      </c>
      <c r="EJ119" s="232" t="str">
        <f xml:space="preserve"> IF(TEXT((EDATE('Projektkostenkalkulation EP'!$B$8,11)+EI$9),"MM")=TEXT((EDATE('Projektkostenkalkulation EP'!$B$8,11)+(EI$9-1)),"MM"),
             IF(
                        OR(
                                    TEXT((EDATE('Projektkostenkalkulation EP'!$B$8,11)+EI$9),"TTT") = "Sa",
                                    TEXT((EDATE('Projektkostenkalkulation EP'!$B$8,11)+EI$9),"TTT") = "So",
                                    IF(ISNA(VLOOKUP(EDATE('Projektkostenkalkulation EP'!$B$8,11)+EI$9,Datenquellen!$F$7:$H$45,3,FALSE))," ",VLOOKUP(EDATE('Projektkostenkalkulation EP'!$B$8,11)+EI$9,Datenquellen!$F$7:$H$45,3,FALSE))="X"
                                    ),
                          "X",
                          ""
                          ),
               "X"
            )</f>
        <v/>
      </c>
      <c r="EK119" s="233" t="str">
        <f xml:space="preserve"> IF(TEXT((EDATE('Projektkostenkalkulation EP'!$B$8,11)+EJ$9),"MM")=TEXT((EDATE('Projektkostenkalkulation EP'!$B$8,11)+(EJ$9-1)),"MM"),
             IF(
                        OR(
                                    TEXT((EDATE('Projektkostenkalkulation EP'!$B$8,11)+EJ$9),"TTT") = "Sa",
                                    TEXT((EDATE('Projektkostenkalkulation EP'!$B$8,11)+EJ$9),"TTT") = "So",
                                    IF(ISNA(VLOOKUP(EDATE('Projektkostenkalkulation EP'!$B$8,11)+EJ$9,Datenquellen!$F$7:$H$45,3,FALSE))," ",VLOOKUP(EDATE('Projektkostenkalkulation EP'!$B$8,11)+EJ$9,Datenquellen!$F$7:$H$45,3,FALSE))="X"
                                    ),
                          "X",
                          ""
                          ),
               "X"
            )</f>
        <v/>
      </c>
      <c r="EL119" s="234"/>
      <c r="EM119" s="235"/>
      <c r="EN119" s="476"/>
      <c r="EO119" s="473"/>
      <c r="EP119" s="231"/>
      <c r="EQ119" s="232" t="str">
        <f>IF(
            OR(
                     TEXT(EDATE('Projektkostenkalkulation EP'!$B$8,11),"TTT") = "Sa",
                     TEXT(EDATE('Projektkostenkalkulation EP'!$B$8,11),"TTT") = "So",
                     IF(ISNA(VLOOKUP(EDATE('Projektkostenkalkulation EP'!$B$8,11),Datenquellen!$F$7:$H$45,3,FALSE))," ",VLOOKUP(EDATE('Projektkostenkalkulation EP'!$B$8,11),Datenquellen!$F$7:$H$45,3,FALSE))="X"
                            ),
                    "X",
                    ""
            )</f>
        <v>X</v>
      </c>
      <c r="ER119" s="232" t="str">
        <f xml:space="preserve"> IF(TEXT((EDATE('Projektkostenkalkulation EP'!$B$8,11)+EQ$9),"MM")=TEXT((EDATE('Projektkostenkalkulation EP'!$B$8,11)+(EQ$9-1)),"MM"),
             IF(
                        OR(
                                    TEXT((EDATE('Projektkostenkalkulation EP'!$B$8,11)+EQ$9),"TTT") = "Sa",
                                    TEXT((EDATE('Projektkostenkalkulation EP'!$B$8,11)+EQ$9),"TTT") = "So",
                                    IF(ISNA(VLOOKUP(EDATE('Projektkostenkalkulation EP'!$B$8,11)+EQ$9,Datenquellen!$F$7:$H$45,3,FALSE))," ",VLOOKUP(EDATE('Projektkostenkalkulation EP'!$B$8,11)+EQ$9,Datenquellen!$F$7:$H$45,3,FALSE))="X"
                                    ),
                          "X",
                          ""
                          ),
               "X"
            )</f>
        <v/>
      </c>
      <c r="ES119" s="232" t="str">
        <f xml:space="preserve"> IF(TEXT((EDATE('Projektkostenkalkulation EP'!$B$8,11)+ER$9),"MM")=TEXT((EDATE('Projektkostenkalkulation EP'!$B$8,11)+(ER$9-1)),"MM"),
             IF(
                        OR(
                                    TEXT((EDATE('Projektkostenkalkulation EP'!$B$8,11)+ER$9),"TTT") = "Sa",
                                    TEXT((EDATE('Projektkostenkalkulation EP'!$B$8,11)+ER$9),"TTT") = "So",
                                    IF(ISNA(VLOOKUP(EDATE('Projektkostenkalkulation EP'!$B$8,11)+ER$9,Datenquellen!$F$7:$H$45,3,FALSE))," ",VLOOKUP(EDATE('Projektkostenkalkulation EP'!$B$8,11)+ER$9,Datenquellen!$F$7:$H$45,3,FALSE))="X"
                                    ),
                          "X",
                          ""
                          ),
               "X"
            )</f>
        <v/>
      </c>
      <c r="ET119" s="232" t="str">
        <f xml:space="preserve"> IF(TEXT((EDATE('Projektkostenkalkulation EP'!$B$8,11)+ES$9),"MM")=TEXT((EDATE('Projektkostenkalkulation EP'!$B$8,11)+(ES$9-1)),"MM"),
             IF(
                        OR(
                                    TEXT((EDATE('Projektkostenkalkulation EP'!$B$8,11)+ES$9),"TTT") = "Sa",
                                    TEXT((EDATE('Projektkostenkalkulation EP'!$B$8,11)+ES$9),"TTT") = "So",
                                    IF(ISNA(VLOOKUP(EDATE('Projektkostenkalkulation EP'!$B$8,11)+ES$9,Datenquellen!$F$7:$H$45,3,FALSE))," ",VLOOKUP(EDATE('Projektkostenkalkulation EP'!$B$8,11)+ES$9,Datenquellen!$F$7:$H$45,3,FALSE))="X"
                                    ),
                          "X",
                          ""
                          ),
               "X"
            )</f>
        <v/>
      </c>
      <c r="EU119" s="232" t="str">
        <f xml:space="preserve"> IF(TEXT((EDATE('Projektkostenkalkulation EP'!$B$8,11)+ET$9),"MM")=TEXT((EDATE('Projektkostenkalkulation EP'!$B$8,11)+(ET$9-1)),"MM"),
             IF(
                        OR(
                                    TEXT((EDATE('Projektkostenkalkulation EP'!$B$8,11)+ET$9),"TTT") = "Sa",
                                    TEXT((EDATE('Projektkostenkalkulation EP'!$B$8,11)+ET$9),"TTT") = "So",
                                    IF(ISNA(VLOOKUP(EDATE('Projektkostenkalkulation EP'!$B$8,11)+ET$9,Datenquellen!$F$7:$H$45,3,FALSE))," ",VLOOKUP(EDATE('Projektkostenkalkulation EP'!$B$8,11)+ET$9,Datenquellen!$F$7:$H$45,3,FALSE))="X"
                                    ),
                          "X",
                          ""
                          ),
               "X"
            )</f>
        <v/>
      </c>
      <c r="EV119" s="232" t="str">
        <f xml:space="preserve"> IF(TEXT((EDATE('Projektkostenkalkulation EP'!$B$8,11)+EU$9),"MM")=TEXT((EDATE('Projektkostenkalkulation EP'!$B$8,11)+(EU$9-1)),"MM"),
             IF(
                        OR(
                                    TEXT((EDATE('Projektkostenkalkulation EP'!$B$8,11)+EU$9),"TTT") = "Sa",
                                    TEXT((EDATE('Projektkostenkalkulation EP'!$B$8,11)+EU$9),"TTT") = "So",
                                    IF(ISNA(VLOOKUP(EDATE('Projektkostenkalkulation EP'!$B$8,11)+EU$9,Datenquellen!$F$7:$H$45,3,FALSE))," ",VLOOKUP(EDATE('Projektkostenkalkulation EP'!$B$8,11)+EU$9,Datenquellen!$F$7:$H$45,3,FALSE))="X"
                                    ),
                          "X",
                          ""
                          ),
               "X"
            )</f>
        <v/>
      </c>
      <c r="EW119" s="232" t="str">
        <f xml:space="preserve"> IF(TEXT((EDATE('Projektkostenkalkulation EP'!$B$8,11)+EV$9),"MM")=TEXT((EDATE('Projektkostenkalkulation EP'!$B$8,11)+(EV$9-1)),"MM"),
             IF(
                        OR(
                                    TEXT((EDATE('Projektkostenkalkulation EP'!$B$8,11)+EV$9),"TTT") = "Sa",
                                    TEXT((EDATE('Projektkostenkalkulation EP'!$B$8,11)+EV$9),"TTT") = "So",
                                    IF(ISNA(VLOOKUP(EDATE('Projektkostenkalkulation EP'!$B$8,11)+EV$9,Datenquellen!$F$7:$H$45,3,FALSE))," ",VLOOKUP(EDATE('Projektkostenkalkulation EP'!$B$8,11)+EV$9,Datenquellen!$F$7:$H$45,3,FALSE))="X"
                                    ),
                          "X",
                          ""
                          ),
               "X"
            )</f>
        <v>X</v>
      </c>
      <c r="EX119" s="232" t="str">
        <f xml:space="preserve"> IF(TEXT((EDATE('Projektkostenkalkulation EP'!$B$8,11)+EW$9),"MM")=TEXT((EDATE('Projektkostenkalkulation EP'!$B$8,11)+(EW$9-1)),"MM"),
             IF(
                        OR(
                                    TEXT((EDATE('Projektkostenkalkulation EP'!$B$8,11)+EW$9),"TTT") = "Sa",
                                    TEXT((EDATE('Projektkostenkalkulation EP'!$B$8,11)+EW$9),"TTT") = "So",
                                    IF(ISNA(VLOOKUP(EDATE('Projektkostenkalkulation EP'!$B$8,11)+EW$9,Datenquellen!$F$7:$H$45,3,FALSE))," ",VLOOKUP(EDATE('Projektkostenkalkulation EP'!$B$8,11)+EW$9,Datenquellen!$F$7:$H$45,3,FALSE))="X"
                                    ),
                          "X",
                          ""
                          ),
               "X"
            )</f>
        <v>X</v>
      </c>
      <c r="EY119" s="232" t="str">
        <f xml:space="preserve"> IF(TEXT((EDATE('Projektkostenkalkulation EP'!$B$8,11)+EX$9),"MM")=TEXT((EDATE('Projektkostenkalkulation EP'!$B$8,11)+(EX$9-1)),"MM"),
             IF(
                        OR(
                                    TEXT((EDATE('Projektkostenkalkulation EP'!$B$8,11)+EX$9),"TTT") = "Sa",
                                    TEXT((EDATE('Projektkostenkalkulation EP'!$B$8,11)+EX$9),"TTT") = "So",
                                    IF(ISNA(VLOOKUP(EDATE('Projektkostenkalkulation EP'!$B$8,11)+EX$9,Datenquellen!$F$7:$H$45,3,FALSE))," ",VLOOKUP(EDATE('Projektkostenkalkulation EP'!$B$8,11)+EX$9,Datenquellen!$F$7:$H$45,3,FALSE))="X"
                                    ),
                          "X",
                          ""
                          ),
               "X"
            )</f>
        <v/>
      </c>
      <c r="EZ119" s="232" t="str">
        <f xml:space="preserve"> IF(TEXT((EDATE('Projektkostenkalkulation EP'!$B$8,11)+EY$9),"MM")=TEXT((EDATE('Projektkostenkalkulation EP'!$B$8,11)+(EY$9-1)),"MM"),
             IF(
                        OR(
                                    TEXT((EDATE('Projektkostenkalkulation EP'!$B$8,11)+EY$9),"TTT") = "Sa",
                                    TEXT((EDATE('Projektkostenkalkulation EP'!$B$8,11)+EY$9),"TTT") = "So",
                                    IF(ISNA(VLOOKUP(EDATE('Projektkostenkalkulation EP'!$B$8,11)+EY$9,Datenquellen!$F$7:$H$45,3,FALSE))," ",VLOOKUP(EDATE('Projektkostenkalkulation EP'!$B$8,11)+EY$9,Datenquellen!$F$7:$H$45,3,FALSE))="X"
                                    ),
                          "X",
                          ""
                          ),
               "X"
            )</f>
        <v/>
      </c>
      <c r="FA119" s="232" t="str">
        <f xml:space="preserve"> IF(TEXT((EDATE('Projektkostenkalkulation EP'!$B$8,11)+EZ$9),"MM")=TEXT((EDATE('Projektkostenkalkulation EP'!$B$8,11)+(EZ$9-1)),"MM"),
             IF(
                        OR(
                                    TEXT((EDATE('Projektkostenkalkulation EP'!$B$8,11)+EZ$9),"TTT") = "Sa",
                                    TEXT((EDATE('Projektkostenkalkulation EP'!$B$8,11)+EZ$9),"TTT") = "So",
                                    IF(ISNA(VLOOKUP(EDATE('Projektkostenkalkulation EP'!$B$8,11)+EZ$9,Datenquellen!$F$7:$H$45,3,FALSE))," ",VLOOKUP(EDATE('Projektkostenkalkulation EP'!$B$8,11)+EZ$9,Datenquellen!$F$7:$H$45,3,FALSE))="X"
                                    ),
                          "X",
                          ""
                          ),
               "X"
            )</f>
        <v/>
      </c>
      <c r="FB119" s="232" t="str">
        <f xml:space="preserve"> IF(TEXT((EDATE('Projektkostenkalkulation EP'!$B$8,11)+FA$9),"MM")=TEXT((EDATE('Projektkostenkalkulation EP'!$B$8,11)+(FA$9-1)),"MM"),
             IF(
                        OR(
                                    TEXT((EDATE('Projektkostenkalkulation EP'!$B$8,11)+FA$9),"TTT") = "Sa",
                                    TEXT((EDATE('Projektkostenkalkulation EP'!$B$8,11)+FA$9),"TTT") = "So",
                                    IF(ISNA(VLOOKUP(EDATE('Projektkostenkalkulation EP'!$B$8,11)+FA$9,Datenquellen!$F$7:$H$45,3,FALSE))," ",VLOOKUP(EDATE('Projektkostenkalkulation EP'!$B$8,11)+FA$9,Datenquellen!$F$7:$H$45,3,FALSE))="X"
                                    ),
                          "X",
                          ""
                          ),
               "X"
            )</f>
        <v/>
      </c>
      <c r="FC119" s="232" t="str">
        <f xml:space="preserve"> IF(TEXT((EDATE('Projektkostenkalkulation EP'!$B$8,11)+FB$9),"MM")=TEXT((EDATE('Projektkostenkalkulation EP'!$B$8,11)+(FB$9-1)),"MM"),
             IF(
                        OR(
                                    TEXT((EDATE('Projektkostenkalkulation EP'!$B$8,11)+FB$9),"TTT") = "Sa",
                                    TEXT((EDATE('Projektkostenkalkulation EP'!$B$8,11)+FB$9),"TTT") = "So",
                                    IF(ISNA(VLOOKUP(EDATE('Projektkostenkalkulation EP'!$B$8,11)+FB$9,Datenquellen!$F$7:$H$45,3,FALSE))," ",VLOOKUP(EDATE('Projektkostenkalkulation EP'!$B$8,11)+FB$9,Datenquellen!$F$7:$H$45,3,FALSE))="X"
                                    ),
                          "X",
                          ""
                          ),
               "X"
            )</f>
        <v/>
      </c>
      <c r="FD119" s="232" t="str">
        <f xml:space="preserve"> IF(TEXT((EDATE('Projektkostenkalkulation EP'!$B$8,11)+FC$9),"MM")=TEXT((EDATE('Projektkostenkalkulation EP'!$B$8,11)+(FC$9-1)),"MM"),
             IF(
                        OR(
                                    TEXT((EDATE('Projektkostenkalkulation EP'!$B$8,11)+FC$9),"TTT") = "Sa",
                                    TEXT((EDATE('Projektkostenkalkulation EP'!$B$8,11)+FC$9),"TTT") = "So",
                                    IF(ISNA(VLOOKUP(EDATE('Projektkostenkalkulation EP'!$B$8,11)+FC$9,Datenquellen!$F$7:$H$45,3,FALSE))," ",VLOOKUP(EDATE('Projektkostenkalkulation EP'!$B$8,11)+FC$9,Datenquellen!$F$7:$H$45,3,FALSE))="X"
                                    ),
                          "X",
                          ""
                          ),
               "X"
            )</f>
        <v>X</v>
      </c>
      <c r="FE119" s="232" t="str">
        <f xml:space="preserve"> IF(TEXT((EDATE('Projektkostenkalkulation EP'!$B$8,11)+FD$9),"MM")=TEXT((EDATE('Projektkostenkalkulation EP'!$B$8,11)+(FD$9-1)),"MM"),
             IF(
                        OR(
                                    TEXT((EDATE('Projektkostenkalkulation EP'!$B$8,11)+FD$9),"TTT") = "Sa",
                                    TEXT((EDATE('Projektkostenkalkulation EP'!$B$8,11)+FD$9),"TTT") = "So",
                                    IF(ISNA(VLOOKUP(EDATE('Projektkostenkalkulation EP'!$B$8,11)+FD$9,Datenquellen!$F$7:$H$45,3,FALSE))," ",VLOOKUP(EDATE('Projektkostenkalkulation EP'!$B$8,11)+FD$9,Datenquellen!$F$7:$H$45,3,FALSE))="X"
                                    ),
                          "X",
                          ""
                          ),
               "X"
            )</f>
        <v>X</v>
      </c>
      <c r="FF119" s="232" t="str">
        <f xml:space="preserve"> IF(TEXT((EDATE('Projektkostenkalkulation EP'!$B$8,11)+FE$9),"MM")=TEXT((EDATE('Projektkostenkalkulation EP'!$B$8,11)+(FE$9-1)),"MM"),
             IF(
                        OR(
                                    TEXT((EDATE('Projektkostenkalkulation EP'!$B$8,11)+FE$9),"TTT") = "Sa",
                                    TEXT((EDATE('Projektkostenkalkulation EP'!$B$8,11)+FE$9),"TTT") = "So",
                                    IF(ISNA(VLOOKUP(EDATE('Projektkostenkalkulation EP'!$B$8,11)+FE$9,Datenquellen!$F$7:$H$45,3,FALSE))," ",VLOOKUP(EDATE('Projektkostenkalkulation EP'!$B$8,11)+FE$9,Datenquellen!$F$7:$H$45,3,FALSE))="X"
                                    ),
                          "X",
                          ""
                          ),
               "X"
            )</f>
        <v/>
      </c>
      <c r="FG119" s="232" t="str">
        <f xml:space="preserve"> IF(TEXT((EDATE('Projektkostenkalkulation EP'!$B$8,11)+FF$9),"MM")=TEXT((EDATE('Projektkostenkalkulation EP'!$B$8,11)+(FF$9-1)),"MM"),
             IF(
                        OR(
                                    TEXT((EDATE('Projektkostenkalkulation EP'!$B$8,11)+FF$9),"TTT") = "Sa",
                                    TEXT((EDATE('Projektkostenkalkulation EP'!$B$8,11)+FF$9),"TTT") = "So",
                                    IF(ISNA(VLOOKUP(EDATE('Projektkostenkalkulation EP'!$B$8,11)+FF$9,Datenquellen!$F$7:$H$45,3,FALSE))," ",VLOOKUP(EDATE('Projektkostenkalkulation EP'!$B$8,11)+FF$9,Datenquellen!$F$7:$H$45,3,FALSE))="X"
                                    ),
                          "X",
                          ""
                          ),
               "X"
            )</f>
        <v/>
      </c>
      <c r="FH119" s="232" t="str">
        <f xml:space="preserve"> IF(TEXT((EDATE('Projektkostenkalkulation EP'!$B$8,11)+FG$9),"MM")=TEXT((EDATE('Projektkostenkalkulation EP'!$B$8,11)+(FG$9-1)),"MM"),
             IF(
                        OR(
                                    TEXT((EDATE('Projektkostenkalkulation EP'!$B$8,11)+FG$9),"TTT") = "Sa",
                                    TEXT((EDATE('Projektkostenkalkulation EP'!$B$8,11)+FG$9),"TTT") = "So",
                                    IF(ISNA(VLOOKUP(EDATE('Projektkostenkalkulation EP'!$B$8,11)+FG$9,Datenquellen!$F$7:$H$45,3,FALSE))," ",VLOOKUP(EDATE('Projektkostenkalkulation EP'!$B$8,11)+FG$9,Datenquellen!$F$7:$H$45,3,FALSE))="X"
                                    ),
                          "X",
                          ""
                          ),
               "X"
            )</f>
        <v/>
      </c>
      <c r="FI119" s="232" t="str">
        <f xml:space="preserve"> IF(TEXT((EDATE('Projektkostenkalkulation EP'!$B$8,11)+FH$9),"MM")=TEXT((EDATE('Projektkostenkalkulation EP'!$B$8,11)+(FH$9-1)),"MM"),
             IF(
                        OR(
                                    TEXT((EDATE('Projektkostenkalkulation EP'!$B$8,11)+FH$9),"TTT") = "Sa",
                                    TEXT((EDATE('Projektkostenkalkulation EP'!$B$8,11)+FH$9),"TTT") = "So",
                                    IF(ISNA(VLOOKUP(EDATE('Projektkostenkalkulation EP'!$B$8,11)+FH$9,Datenquellen!$F$7:$H$45,3,FALSE))," ",VLOOKUP(EDATE('Projektkostenkalkulation EP'!$B$8,11)+FH$9,Datenquellen!$F$7:$H$45,3,FALSE))="X"
                                    ),
                          "X",
                          ""
                          ),
               "X"
            )</f>
        <v/>
      </c>
      <c r="FJ119" s="232" t="str">
        <f xml:space="preserve"> IF(TEXT((EDATE('Projektkostenkalkulation EP'!$B$8,11)+FI$9),"MM")=TEXT((EDATE('Projektkostenkalkulation EP'!$B$8,11)+(FI$9-1)),"MM"),
             IF(
                        OR(
                                    TEXT((EDATE('Projektkostenkalkulation EP'!$B$8,11)+FI$9),"TTT") = "Sa",
                                    TEXT((EDATE('Projektkostenkalkulation EP'!$B$8,11)+FI$9),"TTT") = "So",
                                    IF(ISNA(VLOOKUP(EDATE('Projektkostenkalkulation EP'!$B$8,11)+FI$9,Datenquellen!$F$7:$H$45,3,FALSE))," ",VLOOKUP(EDATE('Projektkostenkalkulation EP'!$B$8,11)+FI$9,Datenquellen!$F$7:$H$45,3,FALSE))="X"
                                    ),
                          "X",
                          ""
                          ),
               "X"
            )</f>
        <v/>
      </c>
      <c r="FK119" s="232" t="str">
        <f xml:space="preserve"> IF(TEXT((EDATE('Projektkostenkalkulation EP'!$B$8,11)+FJ$9),"MM")=TEXT((EDATE('Projektkostenkalkulation EP'!$B$8,11)+(FJ$9-1)),"MM"),
             IF(
                        OR(
                                    TEXT((EDATE('Projektkostenkalkulation EP'!$B$8,11)+FJ$9),"TTT") = "Sa",
                                    TEXT((EDATE('Projektkostenkalkulation EP'!$B$8,11)+FJ$9),"TTT") = "So",
                                    IF(ISNA(VLOOKUP(EDATE('Projektkostenkalkulation EP'!$B$8,11)+FJ$9,Datenquellen!$F$7:$H$45,3,FALSE))," ",VLOOKUP(EDATE('Projektkostenkalkulation EP'!$B$8,11)+FJ$9,Datenquellen!$F$7:$H$45,3,FALSE))="X"
                                    ),
                          "X",
                          ""
                          ),
               "X"
            )</f>
        <v>X</v>
      </c>
      <c r="FL119" s="232" t="str">
        <f xml:space="preserve"> IF(TEXT((EDATE('Projektkostenkalkulation EP'!$B$8,11)+FK$9),"MM")=TEXT((EDATE('Projektkostenkalkulation EP'!$B$8,11)+(FK$9-1)),"MM"),
             IF(
                        OR(
                                    TEXT((EDATE('Projektkostenkalkulation EP'!$B$8,11)+FK$9),"TTT") = "Sa",
                                    TEXT((EDATE('Projektkostenkalkulation EP'!$B$8,11)+FK$9),"TTT") = "So",
                                    IF(ISNA(VLOOKUP(EDATE('Projektkostenkalkulation EP'!$B$8,11)+FK$9,Datenquellen!$F$7:$H$45,3,FALSE))," ",VLOOKUP(EDATE('Projektkostenkalkulation EP'!$B$8,11)+FK$9,Datenquellen!$F$7:$H$45,3,FALSE))="X"
                                    ),
                          "X",
                          ""
                          ),
               "X"
            )</f>
        <v>X</v>
      </c>
      <c r="FM119" s="232" t="str">
        <f xml:space="preserve"> IF(TEXT((EDATE('Projektkostenkalkulation EP'!$B$8,11)+FL$9),"MM")=TEXT((EDATE('Projektkostenkalkulation EP'!$B$8,11)+(FL$9-1)),"MM"),
             IF(
                        OR(
                                    TEXT((EDATE('Projektkostenkalkulation EP'!$B$8,11)+FL$9),"TTT") = "Sa",
                                    TEXT((EDATE('Projektkostenkalkulation EP'!$B$8,11)+FL$9),"TTT") = "So",
                                    IF(ISNA(VLOOKUP(EDATE('Projektkostenkalkulation EP'!$B$8,11)+FL$9,Datenquellen!$F$7:$H$45,3,FALSE))," ",VLOOKUP(EDATE('Projektkostenkalkulation EP'!$B$8,11)+FL$9,Datenquellen!$F$7:$H$45,3,FALSE))="X"
                                    ),
                          "X",
                          ""
                          ),
               "X"
            )</f>
        <v/>
      </c>
      <c r="FN119" s="232" t="str">
        <f xml:space="preserve"> IF(TEXT((EDATE('Projektkostenkalkulation EP'!$B$8,11)+FM$9),"MM")=TEXT((EDATE('Projektkostenkalkulation EP'!$B$8,11)+(FM$9-1)),"MM"),
             IF(
                        OR(
                                    TEXT((EDATE('Projektkostenkalkulation EP'!$B$8,11)+FM$9),"TTT") = "Sa",
                                    TEXT((EDATE('Projektkostenkalkulation EP'!$B$8,11)+FM$9),"TTT") = "So",
                                    IF(ISNA(VLOOKUP(EDATE('Projektkostenkalkulation EP'!$B$8,11)+FM$9,Datenquellen!$F$7:$H$45,3,FALSE))," ",VLOOKUP(EDATE('Projektkostenkalkulation EP'!$B$8,11)+FM$9,Datenquellen!$F$7:$H$45,3,FALSE))="X"
                                    ),
                          "X",
                          ""
                          ),
               "X"
            )</f>
        <v/>
      </c>
      <c r="FO119" s="232" t="str">
        <f xml:space="preserve"> IF(TEXT((EDATE('Projektkostenkalkulation EP'!$B$8,11)+FN$9),"MM")=TEXT((EDATE('Projektkostenkalkulation EP'!$B$8,11)+(FN$9-1)),"MM"),
             IF(
                        OR(
                                    TEXT((EDATE('Projektkostenkalkulation EP'!$B$8,11)+FN$9),"TTT") = "Sa",
                                    TEXT((EDATE('Projektkostenkalkulation EP'!$B$8,11)+FN$9),"TTT") = "So",
                                    IF(ISNA(VLOOKUP(EDATE('Projektkostenkalkulation EP'!$B$8,11)+FN$9,Datenquellen!$F$7:$H$45,3,FALSE))," ",VLOOKUP(EDATE('Projektkostenkalkulation EP'!$B$8,11)+FN$9,Datenquellen!$F$7:$H$45,3,FALSE))="X"
                                    ),
                          "X",
                          ""
                          ),
               "X"
            )</f>
        <v>X</v>
      </c>
      <c r="FP119" s="232" t="str">
        <f xml:space="preserve"> IF(TEXT((EDATE('Projektkostenkalkulation EP'!$B$8,11)+FO$9),"MM")=TEXT((EDATE('Projektkostenkalkulation EP'!$B$8,11)+(FO$9-1)),"MM"),
             IF(
                        OR(
                                    TEXT((EDATE('Projektkostenkalkulation EP'!$B$8,11)+FO$9),"TTT") = "Sa",
                                    TEXT((EDATE('Projektkostenkalkulation EP'!$B$8,11)+FO$9),"TTT") = "So",
                                    IF(ISNA(VLOOKUP(EDATE('Projektkostenkalkulation EP'!$B$8,11)+FO$9,Datenquellen!$F$7:$H$45,3,FALSE))," ",VLOOKUP(EDATE('Projektkostenkalkulation EP'!$B$8,11)+FO$9,Datenquellen!$F$7:$H$45,3,FALSE))="X"
                                    ),
                          "X",
                          ""
                          ),
               "X"
            )</f>
        <v>X</v>
      </c>
      <c r="FQ119" s="232" t="str">
        <f xml:space="preserve"> IF(TEXT((EDATE('Projektkostenkalkulation EP'!$B$8,11)+FP$9),"MM")=TEXT((EDATE('Projektkostenkalkulation EP'!$B$8,11)+(FP$9-1)),"MM"),
             IF(
                        OR(
                                    TEXT((EDATE('Projektkostenkalkulation EP'!$B$8,11)+FP$9),"TTT") = "Sa",
                                    TEXT((EDATE('Projektkostenkalkulation EP'!$B$8,11)+FP$9),"TTT") = "So",
                                    IF(ISNA(VLOOKUP(EDATE('Projektkostenkalkulation EP'!$B$8,11)+FP$9,Datenquellen!$F$7:$H$45,3,FALSE))," ",VLOOKUP(EDATE('Projektkostenkalkulation EP'!$B$8,11)+FP$9,Datenquellen!$F$7:$H$45,3,FALSE))="X"
                                    ),
                          "X",
                          ""
                          ),
               "X"
            )</f>
        <v/>
      </c>
      <c r="FR119" s="232" t="str">
        <f xml:space="preserve"> IF(TEXT((EDATE('Projektkostenkalkulation EP'!$B$8,11)+FQ$9),"MM")=TEXT((EDATE('Projektkostenkalkulation EP'!$B$8,11)+(FQ$9-1)),"MM"),
             IF(
                        OR(
                                    TEXT((EDATE('Projektkostenkalkulation EP'!$B$8,11)+FQ$9),"TTT") = "Sa",
                                    TEXT((EDATE('Projektkostenkalkulation EP'!$B$8,11)+FQ$9),"TTT") = "So",
                                    IF(ISNA(VLOOKUP(EDATE('Projektkostenkalkulation EP'!$B$8,11)+FQ$9,Datenquellen!$F$7:$H$45,3,FALSE))," ",VLOOKUP(EDATE('Projektkostenkalkulation EP'!$B$8,11)+FQ$9,Datenquellen!$F$7:$H$45,3,FALSE))="X"
                                    ),
                          "X",
                          ""
                          ),
               "X"
            )</f>
        <v>X</v>
      </c>
      <c r="FS119" s="232" t="str">
        <f xml:space="preserve"> IF(TEXT((EDATE('Projektkostenkalkulation EP'!$B$8,11)+FR$9),"MM")=TEXT((EDATE('Projektkostenkalkulation EP'!$B$8,11)+(FR$9-1)),"MM"),
             IF(
                        OR(
                                    TEXT((EDATE('Projektkostenkalkulation EP'!$B$8,11)+FR$9),"TTT") = "Sa",
                                    TEXT((EDATE('Projektkostenkalkulation EP'!$B$8,11)+FR$9),"TTT") = "So",
                                    IF(ISNA(VLOOKUP(EDATE('Projektkostenkalkulation EP'!$B$8,11)+FR$9,Datenquellen!$F$7:$H$45,3,FALSE))," ",VLOOKUP(EDATE('Projektkostenkalkulation EP'!$B$8,11)+FR$9,Datenquellen!$F$7:$H$45,3,FALSE))="X"
                                    ),
                          "X",
                          ""
                          ),
               "X"
            )</f>
        <v>X</v>
      </c>
      <c r="FT119" s="232" t="str">
        <f xml:space="preserve"> IF(TEXT((EDATE('Projektkostenkalkulation EP'!$B$8,11)+FS$9),"MM")=TEXT((EDATE('Projektkostenkalkulation EP'!$B$8,11)+(FS$9-1)),"MM"),
             IF(
                        OR(
                                    TEXT((EDATE('Projektkostenkalkulation EP'!$B$8,11)+FS$9),"TTT") = "Sa",
                                    TEXT((EDATE('Projektkostenkalkulation EP'!$B$8,11)+FS$9),"TTT") = "So",
                                    IF(ISNA(VLOOKUP(EDATE('Projektkostenkalkulation EP'!$B$8,11)+FS$9,Datenquellen!$F$7:$H$45,3,FALSE))," ",VLOOKUP(EDATE('Projektkostenkalkulation EP'!$B$8,11)+FS$9,Datenquellen!$F$7:$H$45,3,FALSE))="X"
                                    ),
                          "X",
                          ""
                          ),
               "X"
            )</f>
        <v/>
      </c>
      <c r="FU119" s="233" t="str">
        <f xml:space="preserve"> IF(TEXT((EDATE('Projektkostenkalkulation EP'!$B$8,11)+FT$9),"MM")=TEXT((EDATE('Projektkostenkalkulation EP'!$B$8,11)+(FT$9-1)),"MM"),
             IF(
                        OR(
                                    TEXT((EDATE('Projektkostenkalkulation EP'!$B$8,11)+FT$9),"TTT") = "Sa",
                                    TEXT((EDATE('Projektkostenkalkulation EP'!$B$8,11)+FT$9),"TTT") = "So",
                                    IF(ISNA(VLOOKUP(EDATE('Projektkostenkalkulation EP'!$B$8,11)+FT$9,Datenquellen!$F$7:$H$45,3,FALSE))," ",VLOOKUP(EDATE('Projektkostenkalkulation EP'!$B$8,11)+FT$9,Datenquellen!$F$7:$H$45,3,FALSE))="X"
                                    ),
                          "X",
                          ""
                          ),
               "X"
            )</f>
        <v/>
      </c>
      <c r="FV119" s="234"/>
      <c r="FW119" s="235"/>
      <c r="FX119" s="476"/>
      <c r="FY119" s="473"/>
      <c r="FZ119" s="231"/>
      <c r="GA119" s="232" t="str">
        <f>IF(
            OR(
                     TEXT(EDATE('Projektkostenkalkulation EP'!$B$8,11),"TTT") = "Sa",
                     TEXT(EDATE('Projektkostenkalkulation EP'!$B$8,11),"TTT") = "So",
                     IF(ISNA(VLOOKUP(EDATE('Projektkostenkalkulation EP'!$B$8,11),Datenquellen!$F$7:$H$45,3,FALSE))," ",VLOOKUP(EDATE('Projektkostenkalkulation EP'!$B$8,11),Datenquellen!$F$7:$H$45,3,FALSE))="X"
                            ),
                    "X",
                    ""
            )</f>
        <v>X</v>
      </c>
      <c r="GB119" s="232" t="str">
        <f xml:space="preserve"> IF(TEXT((EDATE('Projektkostenkalkulation EP'!$B$8,11)+GA$9),"MM")=TEXT((EDATE('Projektkostenkalkulation EP'!$B$8,11)+(GA$9-1)),"MM"),
             IF(
                        OR(
                                    TEXT((EDATE('Projektkostenkalkulation EP'!$B$8,11)+GA$9),"TTT") = "Sa",
                                    TEXT((EDATE('Projektkostenkalkulation EP'!$B$8,11)+GA$9),"TTT") = "So",
                                    IF(ISNA(VLOOKUP(EDATE('Projektkostenkalkulation EP'!$B$8,11)+GA$9,Datenquellen!$F$7:$H$45,3,FALSE))," ",VLOOKUP(EDATE('Projektkostenkalkulation EP'!$B$8,11)+GA$9,Datenquellen!$F$7:$H$45,3,FALSE))="X"
                                    ),
                          "X",
                          ""
                          ),
               "X"
            )</f>
        <v/>
      </c>
      <c r="GC119" s="232" t="str">
        <f xml:space="preserve"> IF(TEXT((EDATE('Projektkostenkalkulation EP'!$B$8,11)+GB$9),"MM")=TEXT((EDATE('Projektkostenkalkulation EP'!$B$8,11)+(GB$9-1)),"MM"),
             IF(
                        OR(
                                    TEXT((EDATE('Projektkostenkalkulation EP'!$B$8,11)+GB$9),"TTT") = "Sa",
                                    TEXT((EDATE('Projektkostenkalkulation EP'!$B$8,11)+GB$9),"TTT") = "So",
                                    IF(ISNA(VLOOKUP(EDATE('Projektkostenkalkulation EP'!$B$8,11)+GB$9,Datenquellen!$F$7:$H$45,3,FALSE))," ",VLOOKUP(EDATE('Projektkostenkalkulation EP'!$B$8,11)+GB$9,Datenquellen!$F$7:$H$45,3,FALSE))="X"
                                    ),
                          "X",
                          ""
                          ),
               "X"
            )</f>
        <v/>
      </c>
      <c r="GD119" s="232" t="str">
        <f xml:space="preserve"> IF(TEXT((EDATE('Projektkostenkalkulation EP'!$B$8,11)+GC$9),"MM")=TEXT((EDATE('Projektkostenkalkulation EP'!$B$8,11)+(GC$9-1)),"MM"),
             IF(
                        OR(
                                    TEXT((EDATE('Projektkostenkalkulation EP'!$B$8,11)+GC$9),"TTT") = "Sa",
                                    TEXT((EDATE('Projektkostenkalkulation EP'!$B$8,11)+GC$9),"TTT") = "So",
                                    IF(ISNA(VLOOKUP(EDATE('Projektkostenkalkulation EP'!$B$8,11)+GC$9,Datenquellen!$F$7:$H$45,3,FALSE))," ",VLOOKUP(EDATE('Projektkostenkalkulation EP'!$B$8,11)+GC$9,Datenquellen!$F$7:$H$45,3,FALSE))="X"
                                    ),
                          "X",
                          ""
                          ),
               "X"
            )</f>
        <v/>
      </c>
      <c r="GE119" s="232" t="str">
        <f xml:space="preserve"> IF(TEXT((EDATE('Projektkostenkalkulation EP'!$B$8,11)+GD$9),"MM")=TEXT((EDATE('Projektkostenkalkulation EP'!$B$8,11)+(GD$9-1)),"MM"),
             IF(
                        OR(
                                    TEXT((EDATE('Projektkostenkalkulation EP'!$B$8,11)+GD$9),"TTT") = "Sa",
                                    TEXT((EDATE('Projektkostenkalkulation EP'!$B$8,11)+GD$9),"TTT") = "So",
                                    IF(ISNA(VLOOKUP(EDATE('Projektkostenkalkulation EP'!$B$8,11)+GD$9,Datenquellen!$F$7:$H$45,3,FALSE))," ",VLOOKUP(EDATE('Projektkostenkalkulation EP'!$B$8,11)+GD$9,Datenquellen!$F$7:$H$45,3,FALSE))="X"
                                    ),
                          "X",
                          ""
                          ),
               "X"
            )</f>
        <v/>
      </c>
      <c r="GF119" s="232" t="str">
        <f xml:space="preserve"> IF(TEXT((EDATE('Projektkostenkalkulation EP'!$B$8,11)+GE$9),"MM")=TEXT((EDATE('Projektkostenkalkulation EP'!$B$8,11)+(GE$9-1)),"MM"),
             IF(
                        OR(
                                    TEXT((EDATE('Projektkostenkalkulation EP'!$B$8,11)+GE$9),"TTT") = "Sa",
                                    TEXT((EDATE('Projektkostenkalkulation EP'!$B$8,11)+GE$9),"TTT") = "So",
                                    IF(ISNA(VLOOKUP(EDATE('Projektkostenkalkulation EP'!$B$8,11)+GE$9,Datenquellen!$F$7:$H$45,3,FALSE))," ",VLOOKUP(EDATE('Projektkostenkalkulation EP'!$B$8,11)+GE$9,Datenquellen!$F$7:$H$45,3,FALSE))="X"
                                    ),
                          "X",
                          ""
                          ),
               "X"
            )</f>
        <v/>
      </c>
      <c r="GG119" s="232" t="str">
        <f xml:space="preserve"> IF(TEXT((EDATE('Projektkostenkalkulation EP'!$B$8,11)+GF$9),"MM")=TEXT((EDATE('Projektkostenkalkulation EP'!$B$8,11)+(GF$9-1)),"MM"),
             IF(
                        OR(
                                    TEXT((EDATE('Projektkostenkalkulation EP'!$B$8,11)+GF$9),"TTT") = "Sa",
                                    TEXT((EDATE('Projektkostenkalkulation EP'!$B$8,11)+GF$9),"TTT") = "So",
                                    IF(ISNA(VLOOKUP(EDATE('Projektkostenkalkulation EP'!$B$8,11)+GF$9,Datenquellen!$F$7:$H$45,3,FALSE))," ",VLOOKUP(EDATE('Projektkostenkalkulation EP'!$B$8,11)+GF$9,Datenquellen!$F$7:$H$45,3,FALSE))="X"
                                    ),
                          "X",
                          ""
                          ),
               "X"
            )</f>
        <v>X</v>
      </c>
      <c r="GH119" s="232" t="str">
        <f xml:space="preserve"> IF(TEXT((EDATE('Projektkostenkalkulation EP'!$B$8,11)+GG$9),"MM")=TEXT((EDATE('Projektkostenkalkulation EP'!$B$8,11)+(GG$9-1)),"MM"),
             IF(
                        OR(
                                    TEXT((EDATE('Projektkostenkalkulation EP'!$B$8,11)+GG$9),"TTT") = "Sa",
                                    TEXT((EDATE('Projektkostenkalkulation EP'!$B$8,11)+GG$9),"TTT") = "So",
                                    IF(ISNA(VLOOKUP(EDATE('Projektkostenkalkulation EP'!$B$8,11)+GG$9,Datenquellen!$F$7:$H$45,3,FALSE))," ",VLOOKUP(EDATE('Projektkostenkalkulation EP'!$B$8,11)+GG$9,Datenquellen!$F$7:$H$45,3,FALSE))="X"
                                    ),
                          "X",
                          ""
                          ),
               "X"
            )</f>
        <v>X</v>
      </c>
      <c r="GI119" s="232" t="str">
        <f xml:space="preserve"> IF(TEXT((EDATE('Projektkostenkalkulation EP'!$B$8,11)+GH$9),"MM")=TEXT((EDATE('Projektkostenkalkulation EP'!$B$8,11)+(GH$9-1)),"MM"),
             IF(
                        OR(
                                    TEXT((EDATE('Projektkostenkalkulation EP'!$B$8,11)+GH$9),"TTT") = "Sa",
                                    TEXT((EDATE('Projektkostenkalkulation EP'!$B$8,11)+GH$9),"TTT") = "So",
                                    IF(ISNA(VLOOKUP(EDATE('Projektkostenkalkulation EP'!$B$8,11)+GH$9,Datenquellen!$F$7:$H$45,3,FALSE))," ",VLOOKUP(EDATE('Projektkostenkalkulation EP'!$B$8,11)+GH$9,Datenquellen!$F$7:$H$45,3,FALSE))="X"
                                    ),
                          "X",
                          ""
                          ),
               "X"
            )</f>
        <v/>
      </c>
      <c r="GJ119" s="232" t="str">
        <f xml:space="preserve"> IF(TEXT((EDATE('Projektkostenkalkulation EP'!$B$8,11)+GI$9),"MM")=TEXT((EDATE('Projektkostenkalkulation EP'!$B$8,11)+(GI$9-1)),"MM"),
             IF(
                        OR(
                                    TEXT((EDATE('Projektkostenkalkulation EP'!$B$8,11)+GI$9),"TTT") = "Sa",
                                    TEXT((EDATE('Projektkostenkalkulation EP'!$B$8,11)+GI$9),"TTT") = "So",
                                    IF(ISNA(VLOOKUP(EDATE('Projektkostenkalkulation EP'!$B$8,11)+GI$9,Datenquellen!$F$7:$H$45,3,FALSE))," ",VLOOKUP(EDATE('Projektkostenkalkulation EP'!$B$8,11)+GI$9,Datenquellen!$F$7:$H$45,3,FALSE))="X"
                                    ),
                          "X",
                          ""
                          ),
               "X"
            )</f>
        <v/>
      </c>
      <c r="GK119" s="232" t="str">
        <f xml:space="preserve"> IF(TEXT((EDATE('Projektkostenkalkulation EP'!$B$8,11)+GJ$9),"MM")=TEXT((EDATE('Projektkostenkalkulation EP'!$B$8,11)+(GJ$9-1)),"MM"),
             IF(
                        OR(
                                    TEXT((EDATE('Projektkostenkalkulation EP'!$B$8,11)+GJ$9),"TTT") = "Sa",
                                    TEXT((EDATE('Projektkostenkalkulation EP'!$B$8,11)+GJ$9),"TTT") = "So",
                                    IF(ISNA(VLOOKUP(EDATE('Projektkostenkalkulation EP'!$B$8,11)+GJ$9,Datenquellen!$F$7:$H$45,3,FALSE))," ",VLOOKUP(EDATE('Projektkostenkalkulation EP'!$B$8,11)+GJ$9,Datenquellen!$F$7:$H$45,3,FALSE))="X"
                                    ),
                          "X",
                          ""
                          ),
               "X"
            )</f>
        <v/>
      </c>
      <c r="GL119" s="232" t="str">
        <f xml:space="preserve"> IF(TEXT((EDATE('Projektkostenkalkulation EP'!$B$8,11)+GK$9),"MM")=TEXT((EDATE('Projektkostenkalkulation EP'!$B$8,11)+(GK$9-1)),"MM"),
             IF(
                        OR(
                                    TEXT((EDATE('Projektkostenkalkulation EP'!$B$8,11)+GK$9),"TTT") = "Sa",
                                    TEXT((EDATE('Projektkostenkalkulation EP'!$B$8,11)+GK$9),"TTT") = "So",
                                    IF(ISNA(VLOOKUP(EDATE('Projektkostenkalkulation EP'!$B$8,11)+GK$9,Datenquellen!$F$7:$H$45,3,FALSE))," ",VLOOKUP(EDATE('Projektkostenkalkulation EP'!$B$8,11)+GK$9,Datenquellen!$F$7:$H$45,3,FALSE))="X"
                                    ),
                          "X",
                          ""
                          ),
               "X"
            )</f>
        <v/>
      </c>
      <c r="GM119" s="232" t="str">
        <f xml:space="preserve"> IF(TEXT((EDATE('Projektkostenkalkulation EP'!$B$8,11)+GL$9),"MM")=TEXT((EDATE('Projektkostenkalkulation EP'!$B$8,11)+(GL$9-1)),"MM"),
             IF(
                        OR(
                                    TEXT((EDATE('Projektkostenkalkulation EP'!$B$8,11)+GL$9),"TTT") = "Sa",
                                    TEXT((EDATE('Projektkostenkalkulation EP'!$B$8,11)+GL$9),"TTT") = "So",
                                    IF(ISNA(VLOOKUP(EDATE('Projektkostenkalkulation EP'!$B$8,11)+GL$9,Datenquellen!$F$7:$H$45,3,FALSE))," ",VLOOKUP(EDATE('Projektkostenkalkulation EP'!$B$8,11)+GL$9,Datenquellen!$F$7:$H$45,3,FALSE))="X"
                                    ),
                          "X",
                          ""
                          ),
               "X"
            )</f>
        <v/>
      </c>
      <c r="GN119" s="232" t="str">
        <f xml:space="preserve"> IF(TEXT((EDATE('Projektkostenkalkulation EP'!$B$8,11)+GM$9),"MM")=TEXT((EDATE('Projektkostenkalkulation EP'!$B$8,11)+(GM$9-1)),"MM"),
             IF(
                        OR(
                                    TEXT((EDATE('Projektkostenkalkulation EP'!$B$8,11)+GM$9),"TTT") = "Sa",
                                    TEXT((EDATE('Projektkostenkalkulation EP'!$B$8,11)+GM$9),"TTT") = "So",
                                    IF(ISNA(VLOOKUP(EDATE('Projektkostenkalkulation EP'!$B$8,11)+GM$9,Datenquellen!$F$7:$H$45,3,FALSE))," ",VLOOKUP(EDATE('Projektkostenkalkulation EP'!$B$8,11)+GM$9,Datenquellen!$F$7:$H$45,3,FALSE))="X"
                                    ),
                          "X",
                          ""
                          ),
               "X"
            )</f>
        <v>X</v>
      </c>
      <c r="GO119" s="232" t="str">
        <f xml:space="preserve"> IF(TEXT((EDATE('Projektkostenkalkulation EP'!$B$8,11)+GN$9),"MM")=TEXT((EDATE('Projektkostenkalkulation EP'!$B$8,11)+(GN$9-1)),"MM"),
             IF(
                        OR(
                                    TEXT((EDATE('Projektkostenkalkulation EP'!$B$8,11)+GN$9),"TTT") = "Sa",
                                    TEXT((EDATE('Projektkostenkalkulation EP'!$B$8,11)+GN$9),"TTT") = "So",
                                    IF(ISNA(VLOOKUP(EDATE('Projektkostenkalkulation EP'!$B$8,11)+GN$9,Datenquellen!$F$7:$H$45,3,FALSE))," ",VLOOKUP(EDATE('Projektkostenkalkulation EP'!$B$8,11)+GN$9,Datenquellen!$F$7:$H$45,3,FALSE))="X"
                                    ),
                          "X",
                          ""
                          ),
               "X"
            )</f>
        <v>X</v>
      </c>
      <c r="GP119" s="232" t="str">
        <f xml:space="preserve"> IF(TEXT((EDATE('Projektkostenkalkulation EP'!$B$8,11)+GO$9),"MM")=TEXT((EDATE('Projektkostenkalkulation EP'!$B$8,11)+(GO$9-1)),"MM"),
             IF(
                        OR(
                                    TEXT((EDATE('Projektkostenkalkulation EP'!$B$8,11)+GO$9),"TTT") = "Sa",
                                    TEXT((EDATE('Projektkostenkalkulation EP'!$B$8,11)+GO$9),"TTT") = "So",
                                    IF(ISNA(VLOOKUP(EDATE('Projektkostenkalkulation EP'!$B$8,11)+GO$9,Datenquellen!$F$7:$H$45,3,FALSE))," ",VLOOKUP(EDATE('Projektkostenkalkulation EP'!$B$8,11)+GO$9,Datenquellen!$F$7:$H$45,3,FALSE))="X"
                                    ),
                          "X",
                          ""
                          ),
               "X"
            )</f>
        <v/>
      </c>
      <c r="GQ119" s="232" t="str">
        <f xml:space="preserve"> IF(TEXT((EDATE('Projektkostenkalkulation EP'!$B$8,11)+GP$9),"MM")=TEXT((EDATE('Projektkostenkalkulation EP'!$B$8,11)+(GP$9-1)),"MM"),
             IF(
                        OR(
                                    TEXT((EDATE('Projektkostenkalkulation EP'!$B$8,11)+GP$9),"TTT") = "Sa",
                                    TEXT((EDATE('Projektkostenkalkulation EP'!$B$8,11)+GP$9),"TTT") = "So",
                                    IF(ISNA(VLOOKUP(EDATE('Projektkostenkalkulation EP'!$B$8,11)+GP$9,Datenquellen!$F$7:$H$45,3,FALSE))," ",VLOOKUP(EDATE('Projektkostenkalkulation EP'!$B$8,11)+GP$9,Datenquellen!$F$7:$H$45,3,FALSE))="X"
                                    ),
                          "X",
                          ""
                          ),
               "X"
            )</f>
        <v/>
      </c>
      <c r="GR119" s="232" t="str">
        <f xml:space="preserve"> IF(TEXT((EDATE('Projektkostenkalkulation EP'!$B$8,11)+GQ$9),"MM")=TEXT((EDATE('Projektkostenkalkulation EP'!$B$8,11)+(GQ$9-1)),"MM"),
             IF(
                        OR(
                                    TEXT((EDATE('Projektkostenkalkulation EP'!$B$8,11)+GQ$9),"TTT") = "Sa",
                                    TEXT((EDATE('Projektkostenkalkulation EP'!$B$8,11)+GQ$9),"TTT") = "So",
                                    IF(ISNA(VLOOKUP(EDATE('Projektkostenkalkulation EP'!$B$8,11)+GQ$9,Datenquellen!$F$7:$H$45,3,FALSE))," ",VLOOKUP(EDATE('Projektkostenkalkulation EP'!$B$8,11)+GQ$9,Datenquellen!$F$7:$H$45,3,FALSE))="X"
                                    ),
                          "X",
                          ""
                          ),
               "X"
            )</f>
        <v/>
      </c>
      <c r="GS119" s="232" t="str">
        <f xml:space="preserve"> IF(TEXT((EDATE('Projektkostenkalkulation EP'!$B$8,11)+GR$9),"MM")=TEXT((EDATE('Projektkostenkalkulation EP'!$B$8,11)+(GR$9-1)),"MM"),
             IF(
                        OR(
                                    TEXT((EDATE('Projektkostenkalkulation EP'!$B$8,11)+GR$9),"TTT") = "Sa",
                                    TEXT((EDATE('Projektkostenkalkulation EP'!$B$8,11)+GR$9),"TTT") = "So",
                                    IF(ISNA(VLOOKUP(EDATE('Projektkostenkalkulation EP'!$B$8,11)+GR$9,Datenquellen!$F$7:$H$45,3,FALSE))," ",VLOOKUP(EDATE('Projektkostenkalkulation EP'!$B$8,11)+GR$9,Datenquellen!$F$7:$H$45,3,FALSE))="X"
                                    ),
                          "X",
                          ""
                          ),
               "X"
            )</f>
        <v/>
      </c>
      <c r="GT119" s="232" t="str">
        <f xml:space="preserve"> IF(TEXT((EDATE('Projektkostenkalkulation EP'!$B$8,11)+GS$9),"MM")=TEXT((EDATE('Projektkostenkalkulation EP'!$B$8,11)+(GS$9-1)),"MM"),
             IF(
                        OR(
                                    TEXT((EDATE('Projektkostenkalkulation EP'!$B$8,11)+GS$9),"TTT") = "Sa",
                                    TEXT((EDATE('Projektkostenkalkulation EP'!$B$8,11)+GS$9),"TTT") = "So",
                                    IF(ISNA(VLOOKUP(EDATE('Projektkostenkalkulation EP'!$B$8,11)+GS$9,Datenquellen!$F$7:$H$45,3,FALSE))," ",VLOOKUP(EDATE('Projektkostenkalkulation EP'!$B$8,11)+GS$9,Datenquellen!$F$7:$H$45,3,FALSE))="X"
                                    ),
                          "X",
                          ""
                          ),
               "X"
            )</f>
        <v/>
      </c>
      <c r="GU119" s="232" t="str">
        <f xml:space="preserve"> IF(TEXT((EDATE('Projektkostenkalkulation EP'!$B$8,11)+GT$9),"MM")=TEXT((EDATE('Projektkostenkalkulation EP'!$B$8,11)+(GT$9-1)),"MM"),
             IF(
                        OR(
                                    TEXT((EDATE('Projektkostenkalkulation EP'!$B$8,11)+GT$9),"TTT") = "Sa",
                                    TEXT((EDATE('Projektkostenkalkulation EP'!$B$8,11)+GT$9),"TTT") = "So",
                                    IF(ISNA(VLOOKUP(EDATE('Projektkostenkalkulation EP'!$B$8,11)+GT$9,Datenquellen!$F$7:$H$45,3,FALSE))," ",VLOOKUP(EDATE('Projektkostenkalkulation EP'!$B$8,11)+GT$9,Datenquellen!$F$7:$H$45,3,FALSE))="X"
                                    ),
                          "X",
                          ""
                          ),
               "X"
            )</f>
        <v>X</v>
      </c>
      <c r="GV119" s="232" t="str">
        <f xml:space="preserve"> IF(TEXT((EDATE('Projektkostenkalkulation EP'!$B$8,11)+GU$9),"MM")=TEXT((EDATE('Projektkostenkalkulation EP'!$B$8,11)+(GU$9-1)),"MM"),
             IF(
                        OR(
                                    TEXT((EDATE('Projektkostenkalkulation EP'!$B$8,11)+GU$9),"TTT") = "Sa",
                                    TEXT((EDATE('Projektkostenkalkulation EP'!$B$8,11)+GU$9),"TTT") = "So",
                                    IF(ISNA(VLOOKUP(EDATE('Projektkostenkalkulation EP'!$B$8,11)+GU$9,Datenquellen!$F$7:$H$45,3,FALSE))," ",VLOOKUP(EDATE('Projektkostenkalkulation EP'!$B$8,11)+GU$9,Datenquellen!$F$7:$H$45,3,FALSE))="X"
                                    ),
                          "X",
                          ""
                          ),
               "X"
            )</f>
        <v>X</v>
      </c>
      <c r="GW119" s="232" t="str">
        <f xml:space="preserve"> IF(TEXT((EDATE('Projektkostenkalkulation EP'!$B$8,11)+GV$9),"MM")=TEXT((EDATE('Projektkostenkalkulation EP'!$B$8,11)+(GV$9-1)),"MM"),
             IF(
                        OR(
                                    TEXT((EDATE('Projektkostenkalkulation EP'!$B$8,11)+GV$9),"TTT") = "Sa",
                                    TEXT((EDATE('Projektkostenkalkulation EP'!$B$8,11)+GV$9),"TTT") = "So",
                                    IF(ISNA(VLOOKUP(EDATE('Projektkostenkalkulation EP'!$B$8,11)+GV$9,Datenquellen!$F$7:$H$45,3,FALSE))," ",VLOOKUP(EDATE('Projektkostenkalkulation EP'!$B$8,11)+GV$9,Datenquellen!$F$7:$H$45,3,FALSE))="X"
                                    ),
                          "X",
                          ""
                          ),
               "X"
            )</f>
        <v/>
      </c>
      <c r="GX119" s="232" t="str">
        <f xml:space="preserve"> IF(TEXT((EDATE('Projektkostenkalkulation EP'!$B$8,11)+GW$9),"MM")=TEXT((EDATE('Projektkostenkalkulation EP'!$B$8,11)+(GW$9-1)),"MM"),
             IF(
                        OR(
                                    TEXT((EDATE('Projektkostenkalkulation EP'!$B$8,11)+GW$9),"TTT") = "Sa",
                                    TEXT((EDATE('Projektkostenkalkulation EP'!$B$8,11)+GW$9),"TTT") = "So",
                                    IF(ISNA(VLOOKUP(EDATE('Projektkostenkalkulation EP'!$B$8,11)+GW$9,Datenquellen!$F$7:$H$45,3,FALSE))," ",VLOOKUP(EDATE('Projektkostenkalkulation EP'!$B$8,11)+GW$9,Datenquellen!$F$7:$H$45,3,FALSE))="X"
                                    ),
                          "X",
                          ""
                          ),
               "X"
            )</f>
        <v/>
      </c>
      <c r="GY119" s="232" t="str">
        <f xml:space="preserve"> IF(TEXT((EDATE('Projektkostenkalkulation EP'!$B$8,11)+GX$9),"MM")=TEXT((EDATE('Projektkostenkalkulation EP'!$B$8,11)+(GX$9-1)),"MM"),
             IF(
                        OR(
                                    TEXT((EDATE('Projektkostenkalkulation EP'!$B$8,11)+GX$9),"TTT") = "Sa",
                                    TEXT((EDATE('Projektkostenkalkulation EP'!$B$8,11)+GX$9),"TTT") = "So",
                                    IF(ISNA(VLOOKUP(EDATE('Projektkostenkalkulation EP'!$B$8,11)+GX$9,Datenquellen!$F$7:$H$45,3,FALSE))," ",VLOOKUP(EDATE('Projektkostenkalkulation EP'!$B$8,11)+GX$9,Datenquellen!$F$7:$H$45,3,FALSE))="X"
                                    ),
                          "X",
                          ""
                          ),
               "X"
            )</f>
        <v>X</v>
      </c>
      <c r="GZ119" s="232" t="str">
        <f xml:space="preserve"> IF(TEXT((EDATE('Projektkostenkalkulation EP'!$B$8,11)+GY$9),"MM")=TEXT((EDATE('Projektkostenkalkulation EP'!$B$8,11)+(GY$9-1)),"MM"),
             IF(
                        OR(
                                    TEXT((EDATE('Projektkostenkalkulation EP'!$B$8,11)+GY$9),"TTT") = "Sa",
                                    TEXT((EDATE('Projektkostenkalkulation EP'!$B$8,11)+GY$9),"TTT") = "So",
                                    IF(ISNA(VLOOKUP(EDATE('Projektkostenkalkulation EP'!$B$8,11)+GY$9,Datenquellen!$F$7:$H$45,3,FALSE))," ",VLOOKUP(EDATE('Projektkostenkalkulation EP'!$B$8,11)+GY$9,Datenquellen!$F$7:$H$45,3,FALSE))="X"
                                    ),
                          "X",
                          ""
                          ),
               "X"
            )</f>
        <v>X</v>
      </c>
      <c r="HA119" s="232" t="str">
        <f xml:space="preserve"> IF(TEXT((EDATE('Projektkostenkalkulation EP'!$B$8,11)+GZ$9),"MM")=TEXT((EDATE('Projektkostenkalkulation EP'!$B$8,11)+(GZ$9-1)),"MM"),
             IF(
                        OR(
                                    TEXT((EDATE('Projektkostenkalkulation EP'!$B$8,11)+GZ$9),"TTT") = "Sa",
                                    TEXT((EDATE('Projektkostenkalkulation EP'!$B$8,11)+GZ$9),"TTT") = "So",
                                    IF(ISNA(VLOOKUP(EDATE('Projektkostenkalkulation EP'!$B$8,11)+GZ$9,Datenquellen!$F$7:$H$45,3,FALSE))," ",VLOOKUP(EDATE('Projektkostenkalkulation EP'!$B$8,11)+GZ$9,Datenquellen!$F$7:$H$45,3,FALSE))="X"
                                    ),
                          "X",
                          ""
                          ),
               "X"
            )</f>
        <v/>
      </c>
      <c r="HB119" s="232" t="str">
        <f xml:space="preserve"> IF(TEXT((EDATE('Projektkostenkalkulation EP'!$B$8,11)+HA$9),"MM")=TEXT((EDATE('Projektkostenkalkulation EP'!$B$8,11)+(HA$9-1)),"MM"),
             IF(
                        OR(
                                    TEXT((EDATE('Projektkostenkalkulation EP'!$B$8,11)+HA$9),"TTT") = "Sa",
                                    TEXT((EDATE('Projektkostenkalkulation EP'!$B$8,11)+HA$9),"TTT") = "So",
                                    IF(ISNA(VLOOKUP(EDATE('Projektkostenkalkulation EP'!$B$8,11)+HA$9,Datenquellen!$F$7:$H$45,3,FALSE))," ",VLOOKUP(EDATE('Projektkostenkalkulation EP'!$B$8,11)+HA$9,Datenquellen!$F$7:$H$45,3,FALSE))="X"
                                    ),
                          "X",
                          ""
                          ),
               "X"
            )</f>
        <v>X</v>
      </c>
      <c r="HC119" s="232" t="str">
        <f xml:space="preserve"> IF(TEXT((EDATE('Projektkostenkalkulation EP'!$B$8,11)+HB$9),"MM")=TEXT((EDATE('Projektkostenkalkulation EP'!$B$8,11)+(HB$9-1)),"MM"),
             IF(
                        OR(
                                    TEXT((EDATE('Projektkostenkalkulation EP'!$B$8,11)+HB$9),"TTT") = "Sa",
                                    TEXT((EDATE('Projektkostenkalkulation EP'!$B$8,11)+HB$9),"TTT") = "So",
                                    IF(ISNA(VLOOKUP(EDATE('Projektkostenkalkulation EP'!$B$8,11)+HB$9,Datenquellen!$F$7:$H$45,3,FALSE))," ",VLOOKUP(EDATE('Projektkostenkalkulation EP'!$B$8,11)+HB$9,Datenquellen!$F$7:$H$45,3,FALSE))="X"
                                    ),
                          "X",
                          ""
                          ),
               "X"
            )</f>
        <v>X</v>
      </c>
      <c r="HD119" s="232" t="str">
        <f xml:space="preserve"> IF(TEXT((EDATE('Projektkostenkalkulation EP'!$B$8,11)+HC$9),"MM")=TEXT((EDATE('Projektkostenkalkulation EP'!$B$8,11)+(HC$9-1)),"MM"),
             IF(
                        OR(
                                    TEXT((EDATE('Projektkostenkalkulation EP'!$B$8,11)+HC$9),"TTT") = "Sa",
                                    TEXT((EDATE('Projektkostenkalkulation EP'!$B$8,11)+HC$9),"TTT") = "So",
                                    IF(ISNA(VLOOKUP(EDATE('Projektkostenkalkulation EP'!$B$8,11)+HC$9,Datenquellen!$F$7:$H$45,3,FALSE))," ",VLOOKUP(EDATE('Projektkostenkalkulation EP'!$B$8,11)+HC$9,Datenquellen!$F$7:$H$45,3,FALSE))="X"
                                    ),
                          "X",
                          ""
                          ),
               "X"
            )</f>
        <v/>
      </c>
      <c r="HE119" s="233" t="str">
        <f xml:space="preserve"> IF(TEXT((EDATE('Projektkostenkalkulation EP'!$B$8,11)+HD$9),"MM")=TEXT((EDATE('Projektkostenkalkulation EP'!$B$8,11)+(HD$9-1)),"MM"),
             IF(
                        OR(
                                    TEXT((EDATE('Projektkostenkalkulation EP'!$B$8,11)+HD$9),"TTT") = "Sa",
                                    TEXT((EDATE('Projektkostenkalkulation EP'!$B$8,11)+HD$9),"TTT") = "So",
                                    IF(ISNA(VLOOKUP(EDATE('Projektkostenkalkulation EP'!$B$8,11)+HD$9,Datenquellen!$F$7:$H$45,3,FALSE))," ",VLOOKUP(EDATE('Projektkostenkalkulation EP'!$B$8,11)+HD$9,Datenquellen!$F$7:$H$45,3,FALSE))="X"
                                    ),
                          "X",
                          ""
                          ),
               "X"
            )</f>
        <v/>
      </c>
      <c r="HF119" s="234"/>
      <c r="HG119" s="235"/>
      <c r="HH119" s="476"/>
    </row>
    <row r="120" spans="1:216" ht="21" customHeight="1" thickBot="1" x14ac:dyDescent="0.25">
      <c r="A120" s="474"/>
      <c r="B120" s="236"/>
      <c r="C120" s="237" t="str">
        <f>IF(
            OR(
                     TEXT(EDATE('Projektkostenkalkulation EP'!$B$8,11),"TTT") = "Sa",
                     TEXT(EDATE('Projektkostenkalkulation EP'!$B$8,11),"TTT") = "So",
                     IF(ISNA(VLOOKUP(EDATE('Projektkostenkalkulation EP'!$B$8,11),Datenquellen!$F$7:$H$45,3,FALSE))," ",VLOOKUP(EDATE('Projektkostenkalkulation EP'!$B$8,11),Datenquellen!$F$7:$H$45,3,FALSE))="X"
                            ),
                    "X",
                    ""
            )</f>
        <v>X</v>
      </c>
      <c r="D120" s="237" t="str">
        <f xml:space="preserve"> IF(TEXT((EDATE('Projektkostenkalkulation EP'!$B$8,11)+C$9),"MM")=TEXT((EDATE('Projektkostenkalkulation EP'!$B$8,11)+(C$9-1)),"MM"),
             IF(
                        OR(
                                    TEXT((EDATE('Projektkostenkalkulation EP'!$B$8,11)+C$9),"TTT") = "Sa",
                                    TEXT((EDATE('Projektkostenkalkulation EP'!$B$8,11)+C$9),"TTT") = "So",
                                    IF(ISNA(VLOOKUP(EDATE('Projektkostenkalkulation EP'!$B$8,11)+C$9,Datenquellen!$F$7:$H$45,3,FALSE))," ",VLOOKUP(EDATE('Projektkostenkalkulation EP'!$B$8,11)+C$9,Datenquellen!$F$7:$H$45,3,FALSE))="X"
                                    ),
                          "X",
                          ""
                          ),
               "X"
            )</f>
        <v/>
      </c>
      <c r="E120" s="237" t="str">
        <f xml:space="preserve"> IF(TEXT((EDATE('Projektkostenkalkulation EP'!$B$8,11)+D$9),"MM")=TEXT((EDATE('Projektkostenkalkulation EP'!$B$8,11)+(D$9-1)),"MM"),
             IF(
                        OR(
                                    TEXT((EDATE('Projektkostenkalkulation EP'!$B$8,11)+D$9),"TTT") = "Sa",
                                    TEXT((EDATE('Projektkostenkalkulation EP'!$B$8,11)+D$9),"TTT") = "So",
                                    IF(ISNA(VLOOKUP(EDATE('Projektkostenkalkulation EP'!$B$8,11)+D$9,Datenquellen!$F$7:$H$45,3,FALSE))," ",VLOOKUP(EDATE('Projektkostenkalkulation EP'!$B$8,11)+D$9,Datenquellen!$F$7:$H$45,3,FALSE))="X"
                                    ),
                          "X",
                          ""
                          ),
               "X"
            )</f>
        <v/>
      </c>
      <c r="F120" s="237" t="str">
        <f xml:space="preserve"> IF(TEXT((EDATE('Projektkostenkalkulation EP'!$B$8,11)+E$9),"MM")=TEXT((EDATE('Projektkostenkalkulation EP'!$B$8,11)+(E$9-1)),"MM"),
             IF(
                        OR(
                                    TEXT((EDATE('Projektkostenkalkulation EP'!$B$8,11)+E$9),"TTT") = "Sa",
                                    TEXT((EDATE('Projektkostenkalkulation EP'!$B$8,11)+E$9),"TTT") = "So",
                                    IF(ISNA(VLOOKUP(EDATE('Projektkostenkalkulation EP'!$B$8,11)+E$9,Datenquellen!$F$7:$H$45,3,FALSE))," ",VLOOKUP(EDATE('Projektkostenkalkulation EP'!$B$8,11)+E$9,Datenquellen!$F$7:$H$45,3,FALSE))="X"
                                    ),
                          "X",
                          ""
                          ),
               "X"
            )</f>
        <v/>
      </c>
      <c r="G120" s="237" t="str">
        <f xml:space="preserve"> IF(TEXT((EDATE('Projektkostenkalkulation EP'!$B$8,11)+F$9),"MM")=TEXT((EDATE('Projektkostenkalkulation EP'!$B$8,11)+(F$9-1)),"MM"),
             IF(
                        OR(
                                    TEXT((EDATE('Projektkostenkalkulation EP'!$B$8,11)+F$9),"TTT") = "Sa",
                                    TEXT((EDATE('Projektkostenkalkulation EP'!$B$8,11)+F$9),"TTT") = "So",
                                    IF(ISNA(VLOOKUP(EDATE('Projektkostenkalkulation EP'!$B$8,11)+F$9,Datenquellen!$F$7:$H$45,3,FALSE))," ",VLOOKUP(EDATE('Projektkostenkalkulation EP'!$B$8,11)+F$9,Datenquellen!$F$7:$H$45,3,FALSE))="X"
                                    ),
                          "X",
                          ""
                          ),
               "X"
            )</f>
        <v/>
      </c>
      <c r="H120" s="237" t="str">
        <f xml:space="preserve"> IF(TEXT((EDATE('Projektkostenkalkulation EP'!$B$8,11)+G$9),"MM")=TEXT((EDATE('Projektkostenkalkulation EP'!$B$8,11)+(G$9-1)),"MM"),
             IF(
                        OR(
                                    TEXT((EDATE('Projektkostenkalkulation EP'!$B$8,11)+G$9),"TTT") = "Sa",
                                    TEXT((EDATE('Projektkostenkalkulation EP'!$B$8,11)+G$9),"TTT") = "So",
                                    IF(ISNA(VLOOKUP(EDATE('Projektkostenkalkulation EP'!$B$8,11)+G$9,Datenquellen!$F$7:$H$45,3,FALSE))," ",VLOOKUP(EDATE('Projektkostenkalkulation EP'!$B$8,11)+G$9,Datenquellen!$F$7:$H$45,3,FALSE))="X"
                                    ),
                          "X",
                          ""
                          ),
               "X"
            )</f>
        <v/>
      </c>
      <c r="I120" s="237" t="str">
        <f xml:space="preserve"> IF(TEXT((EDATE('Projektkostenkalkulation EP'!$B$8,11)+H$9),"MM")=TEXT((EDATE('Projektkostenkalkulation EP'!$B$8,11)+(H$9-1)),"MM"),
             IF(
                        OR(
                                    TEXT((EDATE('Projektkostenkalkulation EP'!$B$8,11)+H$9),"TTT") = "Sa",
                                    TEXT((EDATE('Projektkostenkalkulation EP'!$B$8,11)+H$9),"TTT") = "So",
                                    IF(ISNA(VLOOKUP(EDATE('Projektkostenkalkulation EP'!$B$8,11)+H$9,Datenquellen!$F$7:$H$45,3,FALSE))," ",VLOOKUP(EDATE('Projektkostenkalkulation EP'!$B$8,11)+H$9,Datenquellen!$F$7:$H$45,3,FALSE))="X"
                                    ),
                          "X",
                          ""
                          ),
               "X"
            )</f>
        <v>X</v>
      </c>
      <c r="J120" s="237" t="str">
        <f xml:space="preserve"> IF(TEXT((EDATE('Projektkostenkalkulation EP'!$B$8,11)+I$9),"MM")=TEXT((EDATE('Projektkostenkalkulation EP'!$B$8,11)+(I$9-1)),"MM"),
             IF(
                        OR(
                                    TEXT((EDATE('Projektkostenkalkulation EP'!$B$8,11)+I$9),"TTT") = "Sa",
                                    TEXT((EDATE('Projektkostenkalkulation EP'!$B$8,11)+I$9),"TTT") = "So",
                                    IF(ISNA(VLOOKUP(EDATE('Projektkostenkalkulation EP'!$B$8,11)+I$9,Datenquellen!$F$7:$H$45,3,FALSE))," ",VLOOKUP(EDATE('Projektkostenkalkulation EP'!$B$8,11)+I$9,Datenquellen!$F$7:$H$45,3,FALSE))="X"
                                    ),
                          "X",
                          ""
                          ),
               "X"
            )</f>
        <v>X</v>
      </c>
      <c r="K120" s="237" t="str">
        <f xml:space="preserve"> IF(TEXT((EDATE('Projektkostenkalkulation EP'!$B$8,11)+J$9),"MM")=TEXT((EDATE('Projektkostenkalkulation EP'!$B$8,11)+(J$9-1)),"MM"),
             IF(
                        OR(
                                    TEXT((EDATE('Projektkostenkalkulation EP'!$B$8,11)+J$9),"TTT") = "Sa",
                                    TEXT((EDATE('Projektkostenkalkulation EP'!$B$8,11)+J$9),"TTT") = "So",
                                    IF(ISNA(VLOOKUP(EDATE('Projektkostenkalkulation EP'!$B$8,11)+J$9,Datenquellen!$F$7:$H$45,3,FALSE))," ",VLOOKUP(EDATE('Projektkostenkalkulation EP'!$B$8,11)+J$9,Datenquellen!$F$7:$H$45,3,FALSE))="X"
                                    ),
                          "X",
                          ""
                          ),
               "X"
            )</f>
        <v/>
      </c>
      <c r="L120" s="237" t="str">
        <f xml:space="preserve"> IF(TEXT((EDATE('Projektkostenkalkulation EP'!$B$8,11)+K$9),"MM")=TEXT((EDATE('Projektkostenkalkulation EP'!$B$8,11)+(K$9-1)),"MM"),
             IF(
                        OR(
                                    TEXT((EDATE('Projektkostenkalkulation EP'!$B$8,11)+K$9),"TTT") = "Sa",
                                    TEXT((EDATE('Projektkostenkalkulation EP'!$B$8,11)+K$9),"TTT") = "So",
                                    IF(ISNA(VLOOKUP(EDATE('Projektkostenkalkulation EP'!$B$8,11)+K$9,Datenquellen!$F$7:$H$45,3,FALSE))," ",VLOOKUP(EDATE('Projektkostenkalkulation EP'!$B$8,11)+K$9,Datenquellen!$F$7:$H$45,3,FALSE))="X"
                                    ),
                          "X",
                          ""
                          ),
               "X"
            )</f>
        <v/>
      </c>
      <c r="M120" s="237" t="str">
        <f xml:space="preserve"> IF(TEXT((EDATE('Projektkostenkalkulation EP'!$B$8,11)+L$9),"MM")=TEXT((EDATE('Projektkostenkalkulation EP'!$B$8,11)+(L$9-1)),"MM"),
             IF(
                        OR(
                                    TEXT((EDATE('Projektkostenkalkulation EP'!$B$8,11)+L$9),"TTT") = "Sa",
                                    TEXT((EDATE('Projektkostenkalkulation EP'!$B$8,11)+L$9),"TTT") = "So",
                                    IF(ISNA(VLOOKUP(EDATE('Projektkostenkalkulation EP'!$B$8,11)+L$9,Datenquellen!$F$7:$H$45,3,FALSE))," ",VLOOKUP(EDATE('Projektkostenkalkulation EP'!$B$8,11)+L$9,Datenquellen!$F$7:$H$45,3,FALSE))="X"
                                    ),
                          "X",
                          ""
                          ),
               "X"
            )</f>
        <v/>
      </c>
      <c r="N120" s="237" t="str">
        <f xml:space="preserve"> IF(TEXT((EDATE('Projektkostenkalkulation EP'!$B$8,11)+M$9),"MM")=TEXT((EDATE('Projektkostenkalkulation EP'!$B$8,11)+(M$9-1)),"MM"),
             IF(
                        OR(
                                    TEXT((EDATE('Projektkostenkalkulation EP'!$B$8,11)+M$9),"TTT") = "Sa",
                                    TEXT((EDATE('Projektkostenkalkulation EP'!$B$8,11)+M$9),"TTT") = "So",
                                    IF(ISNA(VLOOKUP(EDATE('Projektkostenkalkulation EP'!$B$8,11)+M$9,Datenquellen!$F$7:$H$45,3,FALSE))," ",VLOOKUP(EDATE('Projektkostenkalkulation EP'!$B$8,11)+M$9,Datenquellen!$F$7:$H$45,3,FALSE))="X"
                                    ),
                          "X",
                          ""
                          ),
               "X"
            )</f>
        <v/>
      </c>
      <c r="O120" s="237" t="str">
        <f xml:space="preserve"> IF(TEXT((EDATE('Projektkostenkalkulation EP'!$B$8,11)+N$9),"MM")=TEXT((EDATE('Projektkostenkalkulation EP'!$B$8,11)+(N$9-1)),"MM"),
             IF(
                        OR(
                                    TEXT((EDATE('Projektkostenkalkulation EP'!$B$8,11)+N$9),"TTT") = "Sa",
                                    TEXT((EDATE('Projektkostenkalkulation EP'!$B$8,11)+N$9),"TTT") = "So",
                                    IF(ISNA(VLOOKUP(EDATE('Projektkostenkalkulation EP'!$B$8,11)+N$9,Datenquellen!$F$7:$H$45,3,FALSE))," ",VLOOKUP(EDATE('Projektkostenkalkulation EP'!$B$8,11)+N$9,Datenquellen!$F$7:$H$45,3,FALSE))="X"
                                    ),
                          "X",
                          ""
                          ),
               "X"
            )</f>
        <v/>
      </c>
      <c r="P120" s="237" t="str">
        <f xml:space="preserve"> IF(TEXT((EDATE('Projektkostenkalkulation EP'!$B$8,11)+O$9),"MM")=TEXT((EDATE('Projektkostenkalkulation EP'!$B$8,11)+(O$9-1)),"MM"),
             IF(
                        OR(
                                    TEXT((EDATE('Projektkostenkalkulation EP'!$B$8,11)+O$9),"TTT") = "Sa",
                                    TEXT((EDATE('Projektkostenkalkulation EP'!$B$8,11)+O$9),"TTT") = "So",
                                    IF(ISNA(VLOOKUP(EDATE('Projektkostenkalkulation EP'!$B$8,11)+O$9,Datenquellen!$F$7:$H$45,3,FALSE))," ",VLOOKUP(EDATE('Projektkostenkalkulation EP'!$B$8,11)+O$9,Datenquellen!$F$7:$H$45,3,FALSE))="X"
                                    ),
                          "X",
                          ""
                          ),
               "X"
            )</f>
        <v>X</v>
      </c>
      <c r="Q120" s="237" t="str">
        <f xml:space="preserve"> IF(TEXT((EDATE('Projektkostenkalkulation EP'!$B$8,11)+P$9),"MM")=TEXT((EDATE('Projektkostenkalkulation EP'!$B$8,11)+(P$9-1)),"MM"),
             IF(
                        OR(
                                    TEXT((EDATE('Projektkostenkalkulation EP'!$B$8,11)+P$9),"TTT") = "Sa",
                                    TEXT((EDATE('Projektkostenkalkulation EP'!$B$8,11)+P$9),"TTT") = "So",
                                    IF(ISNA(VLOOKUP(EDATE('Projektkostenkalkulation EP'!$B$8,11)+P$9,Datenquellen!$F$7:$H$45,3,FALSE))," ",VLOOKUP(EDATE('Projektkostenkalkulation EP'!$B$8,11)+P$9,Datenquellen!$F$7:$H$45,3,FALSE))="X"
                                    ),
                          "X",
                          ""
                          ),
               "X"
            )</f>
        <v>X</v>
      </c>
      <c r="R120" s="237" t="str">
        <f xml:space="preserve"> IF(TEXT((EDATE('Projektkostenkalkulation EP'!$B$8,11)+Q$9),"MM")=TEXT((EDATE('Projektkostenkalkulation EP'!$B$8,11)+(Q$9-1)),"MM"),
             IF(
                        OR(
                                    TEXT((EDATE('Projektkostenkalkulation EP'!$B$8,11)+Q$9),"TTT") = "Sa",
                                    TEXT((EDATE('Projektkostenkalkulation EP'!$B$8,11)+Q$9),"TTT") = "So",
                                    IF(ISNA(VLOOKUP(EDATE('Projektkostenkalkulation EP'!$B$8,11)+Q$9,Datenquellen!$F$7:$H$45,3,FALSE))," ",VLOOKUP(EDATE('Projektkostenkalkulation EP'!$B$8,11)+Q$9,Datenquellen!$F$7:$H$45,3,FALSE))="X"
                                    ),
                          "X",
                          ""
                          ),
               "X"
            )</f>
        <v/>
      </c>
      <c r="S120" s="237" t="str">
        <f xml:space="preserve"> IF(TEXT((EDATE('Projektkostenkalkulation EP'!$B$8,11)+R$9),"MM")=TEXT((EDATE('Projektkostenkalkulation EP'!$B$8,11)+(R$9-1)),"MM"),
             IF(
                        OR(
                                    TEXT((EDATE('Projektkostenkalkulation EP'!$B$8,11)+R$9),"TTT") = "Sa",
                                    TEXT((EDATE('Projektkostenkalkulation EP'!$B$8,11)+R$9),"TTT") = "So",
                                    IF(ISNA(VLOOKUP(EDATE('Projektkostenkalkulation EP'!$B$8,11)+R$9,Datenquellen!$F$7:$H$45,3,FALSE))," ",VLOOKUP(EDATE('Projektkostenkalkulation EP'!$B$8,11)+R$9,Datenquellen!$F$7:$H$45,3,FALSE))="X"
                                    ),
                          "X",
                          ""
                          ),
               "X"
            )</f>
        <v/>
      </c>
      <c r="T120" s="237" t="str">
        <f xml:space="preserve"> IF(TEXT((EDATE('Projektkostenkalkulation EP'!$B$8,11)+S$9),"MM")=TEXT((EDATE('Projektkostenkalkulation EP'!$B$8,11)+(S$9-1)),"MM"),
             IF(
                        OR(
                                    TEXT((EDATE('Projektkostenkalkulation EP'!$B$8,11)+S$9),"TTT") = "Sa",
                                    TEXT((EDATE('Projektkostenkalkulation EP'!$B$8,11)+S$9),"TTT") = "So",
                                    IF(ISNA(VLOOKUP(EDATE('Projektkostenkalkulation EP'!$B$8,11)+S$9,Datenquellen!$F$7:$H$45,3,FALSE))," ",VLOOKUP(EDATE('Projektkostenkalkulation EP'!$B$8,11)+S$9,Datenquellen!$F$7:$H$45,3,FALSE))="X"
                                    ),
                          "X",
                          ""
                          ),
               "X"
            )</f>
        <v/>
      </c>
      <c r="U120" s="237" t="str">
        <f xml:space="preserve"> IF(TEXT((EDATE('Projektkostenkalkulation EP'!$B$8,11)+T$9),"MM")=TEXT((EDATE('Projektkostenkalkulation EP'!$B$8,11)+(T$9-1)),"MM"),
             IF(
                        OR(
                                    TEXT((EDATE('Projektkostenkalkulation EP'!$B$8,11)+T$9),"TTT") = "Sa",
                                    TEXT((EDATE('Projektkostenkalkulation EP'!$B$8,11)+T$9),"TTT") = "So",
                                    IF(ISNA(VLOOKUP(EDATE('Projektkostenkalkulation EP'!$B$8,11)+T$9,Datenquellen!$F$7:$H$45,3,FALSE))," ",VLOOKUP(EDATE('Projektkostenkalkulation EP'!$B$8,11)+T$9,Datenquellen!$F$7:$H$45,3,FALSE))="X"
                                    ),
                          "X",
                          ""
                          ),
               "X"
            )</f>
        <v/>
      </c>
      <c r="V120" s="237" t="str">
        <f xml:space="preserve"> IF(TEXT((EDATE('Projektkostenkalkulation EP'!$B$8,11)+U$9),"MM")=TEXT((EDATE('Projektkostenkalkulation EP'!$B$8,11)+(U$9-1)),"MM"),
             IF(
                        OR(
                                    TEXT((EDATE('Projektkostenkalkulation EP'!$B$8,11)+U$9),"TTT") = "Sa",
                                    TEXT((EDATE('Projektkostenkalkulation EP'!$B$8,11)+U$9),"TTT") = "So",
                                    IF(ISNA(VLOOKUP(EDATE('Projektkostenkalkulation EP'!$B$8,11)+U$9,Datenquellen!$F$7:$H$45,3,FALSE))," ",VLOOKUP(EDATE('Projektkostenkalkulation EP'!$B$8,11)+U$9,Datenquellen!$F$7:$H$45,3,FALSE))="X"
                                    ),
                          "X",
                          ""
                          ),
               "X"
            )</f>
        <v/>
      </c>
      <c r="W120" s="237" t="str">
        <f xml:space="preserve"> IF(TEXT((EDATE('Projektkostenkalkulation EP'!$B$8,11)+V$9),"MM")=TEXT((EDATE('Projektkostenkalkulation EP'!$B$8,11)+(V$9-1)),"MM"),
             IF(
                        OR(
                                    TEXT((EDATE('Projektkostenkalkulation EP'!$B$8,11)+V$9),"TTT") = "Sa",
                                    TEXT((EDATE('Projektkostenkalkulation EP'!$B$8,11)+V$9),"TTT") = "So",
                                    IF(ISNA(VLOOKUP(EDATE('Projektkostenkalkulation EP'!$B$8,11)+V$9,Datenquellen!$F$7:$H$45,3,FALSE))," ",VLOOKUP(EDATE('Projektkostenkalkulation EP'!$B$8,11)+V$9,Datenquellen!$F$7:$H$45,3,FALSE))="X"
                                    ),
                          "X",
                          ""
                          ),
               "X"
            )</f>
        <v>X</v>
      </c>
      <c r="X120" s="237" t="str">
        <f xml:space="preserve"> IF(TEXT((EDATE('Projektkostenkalkulation EP'!$B$8,11)+W$9),"MM")=TEXT((EDATE('Projektkostenkalkulation EP'!$B$8,11)+(W$9-1)),"MM"),
             IF(
                        OR(
                                    TEXT((EDATE('Projektkostenkalkulation EP'!$B$8,11)+W$9),"TTT") = "Sa",
                                    TEXT((EDATE('Projektkostenkalkulation EP'!$B$8,11)+W$9),"TTT") = "So",
                                    IF(ISNA(VLOOKUP(EDATE('Projektkostenkalkulation EP'!$B$8,11)+W$9,Datenquellen!$F$7:$H$45,3,FALSE))," ",VLOOKUP(EDATE('Projektkostenkalkulation EP'!$B$8,11)+W$9,Datenquellen!$F$7:$H$45,3,FALSE))="X"
                                    ),
                          "X",
                          ""
                          ),
               "X"
            )</f>
        <v>X</v>
      </c>
      <c r="Y120" s="237" t="str">
        <f xml:space="preserve"> IF(TEXT((EDATE('Projektkostenkalkulation EP'!$B$8,11)+X$9),"MM")=TEXT((EDATE('Projektkostenkalkulation EP'!$B$8,11)+(X$9-1)),"MM"),
             IF(
                        OR(
                                    TEXT((EDATE('Projektkostenkalkulation EP'!$B$8,11)+X$9),"TTT") = "Sa",
                                    TEXT((EDATE('Projektkostenkalkulation EP'!$B$8,11)+X$9),"TTT") = "So",
                                    IF(ISNA(VLOOKUP(EDATE('Projektkostenkalkulation EP'!$B$8,11)+X$9,Datenquellen!$F$7:$H$45,3,FALSE))," ",VLOOKUP(EDATE('Projektkostenkalkulation EP'!$B$8,11)+X$9,Datenquellen!$F$7:$H$45,3,FALSE))="X"
                                    ),
                          "X",
                          ""
                          ),
               "X"
            )</f>
        <v/>
      </c>
      <c r="Z120" s="237" t="str">
        <f xml:space="preserve"> IF(TEXT((EDATE('Projektkostenkalkulation EP'!$B$8,11)+Y$9),"MM")=TEXT((EDATE('Projektkostenkalkulation EP'!$B$8,11)+(Y$9-1)),"MM"),
             IF(
                        OR(
                                    TEXT((EDATE('Projektkostenkalkulation EP'!$B$8,11)+Y$9),"TTT") = "Sa",
                                    TEXT((EDATE('Projektkostenkalkulation EP'!$B$8,11)+Y$9),"TTT") = "So",
                                    IF(ISNA(VLOOKUP(EDATE('Projektkostenkalkulation EP'!$B$8,11)+Y$9,Datenquellen!$F$7:$H$45,3,FALSE))," ",VLOOKUP(EDATE('Projektkostenkalkulation EP'!$B$8,11)+Y$9,Datenquellen!$F$7:$H$45,3,FALSE))="X"
                                    ),
                          "X",
                          ""
                          ),
               "X"
            )</f>
        <v/>
      </c>
      <c r="AA120" s="237" t="str">
        <f xml:space="preserve"> IF(TEXT((EDATE('Projektkostenkalkulation EP'!$B$8,11)+Z$9),"MM")=TEXT((EDATE('Projektkostenkalkulation EP'!$B$8,11)+(Z$9-1)),"MM"),
             IF(
                        OR(
                                    TEXT((EDATE('Projektkostenkalkulation EP'!$B$8,11)+Z$9),"TTT") = "Sa",
                                    TEXT((EDATE('Projektkostenkalkulation EP'!$B$8,11)+Z$9),"TTT") = "So",
                                    IF(ISNA(VLOOKUP(EDATE('Projektkostenkalkulation EP'!$B$8,11)+Z$9,Datenquellen!$F$7:$H$45,3,FALSE))," ",VLOOKUP(EDATE('Projektkostenkalkulation EP'!$B$8,11)+Z$9,Datenquellen!$F$7:$H$45,3,FALSE))="X"
                                    ),
                          "X",
                          ""
                          ),
               "X"
            )</f>
        <v>X</v>
      </c>
      <c r="AB120" s="237" t="str">
        <f xml:space="preserve"> IF(TEXT((EDATE('Projektkostenkalkulation EP'!$B$8,11)+AA$9),"MM")=TEXT((EDATE('Projektkostenkalkulation EP'!$B$8,11)+(AA$9-1)),"MM"),
             IF(
                        OR(
                                    TEXT((EDATE('Projektkostenkalkulation EP'!$B$8,11)+AA$9),"TTT") = "Sa",
                                    TEXT((EDATE('Projektkostenkalkulation EP'!$B$8,11)+AA$9),"TTT") = "So",
                                    IF(ISNA(VLOOKUP(EDATE('Projektkostenkalkulation EP'!$B$8,11)+AA$9,Datenquellen!$F$7:$H$45,3,FALSE))," ",VLOOKUP(EDATE('Projektkostenkalkulation EP'!$B$8,11)+AA$9,Datenquellen!$F$7:$H$45,3,FALSE))="X"
                                    ),
                          "X",
                          ""
                          ),
               "X"
            )</f>
        <v>X</v>
      </c>
      <c r="AC120" s="237" t="str">
        <f xml:space="preserve"> IF(TEXT((EDATE('Projektkostenkalkulation EP'!$B$8,11)+AB$9),"MM")=TEXT((EDATE('Projektkostenkalkulation EP'!$B$8,11)+(AB$9-1)),"MM"),
             IF(
                        OR(
                                    TEXT((EDATE('Projektkostenkalkulation EP'!$B$8,11)+AB$9),"TTT") = "Sa",
                                    TEXT((EDATE('Projektkostenkalkulation EP'!$B$8,11)+AB$9),"TTT") = "So",
                                    IF(ISNA(VLOOKUP(EDATE('Projektkostenkalkulation EP'!$B$8,11)+AB$9,Datenquellen!$F$7:$H$45,3,FALSE))," ",VLOOKUP(EDATE('Projektkostenkalkulation EP'!$B$8,11)+AB$9,Datenquellen!$F$7:$H$45,3,FALSE))="X"
                                    ),
                          "X",
                          ""
                          ),
               "X"
            )</f>
        <v/>
      </c>
      <c r="AD120" s="237" t="str">
        <f xml:space="preserve"> IF(TEXT((EDATE('Projektkostenkalkulation EP'!$B$8,11)+AC$9),"MM")=TEXT((EDATE('Projektkostenkalkulation EP'!$B$8,11)+(AC$9-1)),"MM"),
             IF(
                        OR(
                                    TEXT((EDATE('Projektkostenkalkulation EP'!$B$8,11)+AC$9),"TTT") = "Sa",
                                    TEXT((EDATE('Projektkostenkalkulation EP'!$B$8,11)+AC$9),"TTT") = "So",
                                    IF(ISNA(VLOOKUP(EDATE('Projektkostenkalkulation EP'!$B$8,11)+AC$9,Datenquellen!$F$7:$H$45,3,FALSE))," ",VLOOKUP(EDATE('Projektkostenkalkulation EP'!$B$8,11)+AC$9,Datenquellen!$F$7:$H$45,3,FALSE))="X"
                                    ),
                          "X",
                          ""
                          ),
               "X"
            )</f>
        <v>X</v>
      </c>
      <c r="AE120" s="237" t="str">
        <f xml:space="preserve"> IF(TEXT((EDATE('Projektkostenkalkulation EP'!$B$8,11)+AD$9),"MM")=TEXT((EDATE('Projektkostenkalkulation EP'!$B$8,11)+(AD$9-1)),"MM"),
             IF(
                        OR(
                                    TEXT((EDATE('Projektkostenkalkulation EP'!$B$8,11)+AD$9),"TTT") = "Sa",
                                    TEXT((EDATE('Projektkostenkalkulation EP'!$B$8,11)+AD$9),"TTT") = "So",
                                    IF(ISNA(VLOOKUP(EDATE('Projektkostenkalkulation EP'!$B$8,11)+AD$9,Datenquellen!$F$7:$H$45,3,FALSE))," ",VLOOKUP(EDATE('Projektkostenkalkulation EP'!$B$8,11)+AD$9,Datenquellen!$F$7:$H$45,3,FALSE))="X"
                                    ),
                          "X",
                          ""
                          ),
               "X"
            )</f>
        <v>X</v>
      </c>
      <c r="AF120" s="237" t="str">
        <f xml:space="preserve"> IF(TEXT((EDATE('Projektkostenkalkulation EP'!$B$8,11)+AE$9),"MM")=TEXT((EDATE('Projektkostenkalkulation EP'!$B$8,11)+(AE$9-1)),"MM"),
             IF(
                        OR(
                                    TEXT((EDATE('Projektkostenkalkulation EP'!$B$8,11)+AE$9),"TTT") = "Sa",
                                    TEXT((EDATE('Projektkostenkalkulation EP'!$B$8,11)+AE$9),"TTT") = "So",
                                    IF(ISNA(VLOOKUP(EDATE('Projektkostenkalkulation EP'!$B$8,11)+AE$9,Datenquellen!$F$7:$H$45,3,FALSE))," ",VLOOKUP(EDATE('Projektkostenkalkulation EP'!$B$8,11)+AE$9,Datenquellen!$F$7:$H$45,3,FALSE))="X"
                                    ),
                          "X",
                          ""
                          ),
               "X"
            )</f>
        <v/>
      </c>
      <c r="AG120" s="238" t="str">
        <f xml:space="preserve"> IF(TEXT((EDATE('Projektkostenkalkulation EP'!$B$8,11)+AF$9),"MM")=TEXT((EDATE('Projektkostenkalkulation EP'!$B$8,11)+(AF$9-1)),"MM"),
             IF(
                        OR(
                                    TEXT((EDATE('Projektkostenkalkulation EP'!$B$8,11)+AF$9),"TTT") = "Sa",
                                    TEXT((EDATE('Projektkostenkalkulation EP'!$B$8,11)+AF$9),"TTT") = "So",
                                    IF(ISNA(VLOOKUP(EDATE('Projektkostenkalkulation EP'!$B$8,11)+AF$9,Datenquellen!$F$7:$H$45,3,FALSE))," ",VLOOKUP(EDATE('Projektkostenkalkulation EP'!$B$8,11)+AF$9,Datenquellen!$F$7:$H$45,3,FALSE))="X"
                                    ),
                          "X",
                          ""
                          ),
               "X"
            )</f>
        <v/>
      </c>
      <c r="AH120" s="239"/>
      <c r="AI120" s="240"/>
      <c r="AJ120" s="241" t="s">
        <v>67</v>
      </c>
      <c r="AK120" s="474"/>
      <c r="AL120" s="236"/>
      <c r="AM120" s="237" t="str">
        <f>IF(
            OR(
                     TEXT(EDATE('Projektkostenkalkulation EP'!$B$8,11),"TTT") = "Sa",
                     TEXT(EDATE('Projektkostenkalkulation EP'!$B$8,11),"TTT") = "So",
                     IF(ISNA(VLOOKUP(EDATE('Projektkostenkalkulation EP'!$B$8,11),Datenquellen!$F$7:$H$45,3,FALSE))," ",VLOOKUP(EDATE('Projektkostenkalkulation EP'!$B$8,11),Datenquellen!$F$7:$H$45,3,FALSE))="X"
                            ),
                    "X",
                    ""
            )</f>
        <v>X</v>
      </c>
      <c r="AN120" s="237" t="str">
        <f xml:space="preserve"> IF(TEXT((EDATE('Projektkostenkalkulation EP'!$B$8,11)+AM$9),"MM")=TEXT((EDATE('Projektkostenkalkulation EP'!$B$8,11)+(AM$9-1)),"MM"),
             IF(
                        OR(
                                    TEXT((EDATE('Projektkostenkalkulation EP'!$B$8,11)+AM$9),"TTT") = "Sa",
                                    TEXT((EDATE('Projektkostenkalkulation EP'!$B$8,11)+AM$9),"TTT") = "So",
                                    IF(ISNA(VLOOKUP(EDATE('Projektkostenkalkulation EP'!$B$8,11)+AM$9,Datenquellen!$F$7:$H$45,3,FALSE))," ",VLOOKUP(EDATE('Projektkostenkalkulation EP'!$B$8,11)+AM$9,Datenquellen!$F$7:$H$45,3,FALSE))="X"
                                    ),
                          "X",
                          ""
                          ),
               "X"
            )</f>
        <v/>
      </c>
      <c r="AO120" s="237" t="str">
        <f xml:space="preserve"> IF(TEXT((EDATE('Projektkostenkalkulation EP'!$B$8,11)+AN$9),"MM")=TEXT((EDATE('Projektkostenkalkulation EP'!$B$8,11)+(AN$9-1)),"MM"),
             IF(
                        OR(
                                    TEXT((EDATE('Projektkostenkalkulation EP'!$B$8,11)+AN$9),"TTT") = "Sa",
                                    TEXT((EDATE('Projektkostenkalkulation EP'!$B$8,11)+AN$9),"TTT") = "So",
                                    IF(ISNA(VLOOKUP(EDATE('Projektkostenkalkulation EP'!$B$8,11)+AN$9,Datenquellen!$F$7:$H$45,3,FALSE))," ",VLOOKUP(EDATE('Projektkostenkalkulation EP'!$B$8,11)+AN$9,Datenquellen!$F$7:$H$45,3,FALSE))="X"
                                    ),
                          "X",
                          ""
                          ),
               "X"
            )</f>
        <v/>
      </c>
      <c r="AP120" s="237" t="str">
        <f xml:space="preserve"> IF(TEXT((EDATE('Projektkostenkalkulation EP'!$B$8,11)+AO$9),"MM")=TEXT((EDATE('Projektkostenkalkulation EP'!$B$8,11)+(AO$9-1)),"MM"),
             IF(
                        OR(
                                    TEXT((EDATE('Projektkostenkalkulation EP'!$B$8,11)+AO$9),"TTT") = "Sa",
                                    TEXT((EDATE('Projektkostenkalkulation EP'!$B$8,11)+AO$9),"TTT") = "So",
                                    IF(ISNA(VLOOKUP(EDATE('Projektkostenkalkulation EP'!$B$8,11)+AO$9,Datenquellen!$F$7:$H$45,3,FALSE))," ",VLOOKUP(EDATE('Projektkostenkalkulation EP'!$B$8,11)+AO$9,Datenquellen!$F$7:$H$45,3,FALSE))="X"
                                    ),
                          "X",
                          ""
                          ),
               "X"
            )</f>
        <v/>
      </c>
      <c r="AQ120" s="237" t="str">
        <f xml:space="preserve"> IF(TEXT((EDATE('Projektkostenkalkulation EP'!$B$8,11)+AP$9),"MM")=TEXT((EDATE('Projektkostenkalkulation EP'!$B$8,11)+(AP$9-1)),"MM"),
             IF(
                        OR(
                                    TEXT((EDATE('Projektkostenkalkulation EP'!$B$8,11)+AP$9),"TTT") = "Sa",
                                    TEXT((EDATE('Projektkostenkalkulation EP'!$B$8,11)+AP$9),"TTT") = "So",
                                    IF(ISNA(VLOOKUP(EDATE('Projektkostenkalkulation EP'!$B$8,11)+AP$9,Datenquellen!$F$7:$H$45,3,FALSE))," ",VLOOKUP(EDATE('Projektkostenkalkulation EP'!$B$8,11)+AP$9,Datenquellen!$F$7:$H$45,3,FALSE))="X"
                                    ),
                          "X",
                          ""
                          ),
               "X"
            )</f>
        <v/>
      </c>
      <c r="AR120" s="237" t="str">
        <f xml:space="preserve"> IF(TEXT((EDATE('Projektkostenkalkulation EP'!$B$8,11)+AQ$9),"MM")=TEXT((EDATE('Projektkostenkalkulation EP'!$B$8,11)+(AQ$9-1)),"MM"),
             IF(
                        OR(
                                    TEXT((EDATE('Projektkostenkalkulation EP'!$B$8,11)+AQ$9),"TTT") = "Sa",
                                    TEXT((EDATE('Projektkostenkalkulation EP'!$B$8,11)+AQ$9),"TTT") = "So",
                                    IF(ISNA(VLOOKUP(EDATE('Projektkostenkalkulation EP'!$B$8,11)+AQ$9,Datenquellen!$F$7:$H$45,3,FALSE))," ",VLOOKUP(EDATE('Projektkostenkalkulation EP'!$B$8,11)+AQ$9,Datenquellen!$F$7:$H$45,3,FALSE))="X"
                                    ),
                          "X",
                          ""
                          ),
               "X"
            )</f>
        <v/>
      </c>
      <c r="AS120" s="237" t="str">
        <f xml:space="preserve"> IF(TEXT((EDATE('Projektkostenkalkulation EP'!$B$8,11)+AR$9),"MM")=TEXT((EDATE('Projektkostenkalkulation EP'!$B$8,11)+(AR$9-1)),"MM"),
             IF(
                        OR(
                                    TEXT((EDATE('Projektkostenkalkulation EP'!$B$8,11)+AR$9),"TTT") = "Sa",
                                    TEXT((EDATE('Projektkostenkalkulation EP'!$B$8,11)+AR$9),"TTT") = "So",
                                    IF(ISNA(VLOOKUP(EDATE('Projektkostenkalkulation EP'!$B$8,11)+AR$9,Datenquellen!$F$7:$H$45,3,FALSE))," ",VLOOKUP(EDATE('Projektkostenkalkulation EP'!$B$8,11)+AR$9,Datenquellen!$F$7:$H$45,3,FALSE))="X"
                                    ),
                          "X",
                          ""
                          ),
               "X"
            )</f>
        <v>X</v>
      </c>
      <c r="AT120" s="237" t="str">
        <f xml:space="preserve"> IF(TEXT((EDATE('Projektkostenkalkulation EP'!$B$8,11)+AS$9),"MM")=TEXT((EDATE('Projektkostenkalkulation EP'!$B$8,11)+(AS$9-1)),"MM"),
             IF(
                        OR(
                                    TEXT((EDATE('Projektkostenkalkulation EP'!$B$8,11)+AS$9),"TTT") = "Sa",
                                    TEXT((EDATE('Projektkostenkalkulation EP'!$B$8,11)+AS$9),"TTT") = "So",
                                    IF(ISNA(VLOOKUP(EDATE('Projektkostenkalkulation EP'!$B$8,11)+AS$9,Datenquellen!$F$7:$H$45,3,FALSE))," ",VLOOKUP(EDATE('Projektkostenkalkulation EP'!$B$8,11)+AS$9,Datenquellen!$F$7:$H$45,3,FALSE))="X"
                                    ),
                          "X",
                          ""
                          ),
               "X"
            )</f>
        <v>X</v>
      </c>
      <c r="AU120" s="237" t="str">
        <f xml:space="preserve"> IF(TEXT((EDATE('Projektkostenkalkulation EP'!$B$8,11)+AT$9),"MM")=TEXT((EDATE('Projektkostenkalkulation EP'!$B$8,11)+(AT$9-1)),"MM"),
             IF(
                        OR(
                                    TEXT((EDATE('Projektkostenkalkulation EP'!$B$8,11)+AT$9),"TTT") = "Sa",
                                    TEXT((EDATE('Projektkostenkalkulation EP'!$B$8,11)+AT$9),"TTT") = "So",
                                    IF(ISNA(VLOOKUP(EDATE('Projektkostenkalkulation EP'!$B$8,11)+AT$9,Datenquellen!$F$7:$H$45,3,FALSE))," ",VLOOKUP(EDATE('Projektkostenkalkulation EP'!$B$8,11)+AT$9,Datenquellen!$F$7:$H$45,3,FALSE))="X"
                                    ),
                          "X",
                          ""
                          ),
               "X"
            )</f>
        <v/>
      </c>
      <c r="AV120" s="237" t="str">
        <f xml:space="preserve"> IF(TEXT((EDATE('Projektkostenkalkulation EP'!$B$8,11)+AU$9),"MM")=TEXT((EDATE('Projektkostenkalkulation EP'!$B$8,11)+(AU$9-1)),"MM"),
             IF(
                        OR(
                                    TEXT((EDATE('Projektkostenkalkulation EP'!$B$8,11)+AU$9),"TTT") = "Sa",
                                    TEXT((EDATE('Projektkostenkalkulation EP'!$B$8,11)+AU$9),"TTT") = "So",
                                    IF(ISNA(VLOOKUP(EDATE('Projektkostenkalkulation EP'!$B$8,11)+AU$9,Datenquellen!$F$7:$H$45,3,FALSE))," ",VLOOKUP(EDATE('Projektkostenkalkulation EP'!$B$8,11)+AU$9,Datenquellen!$F$7:$H$45,3,FALSE))="X"
                                    ),
                          "X",
                          ""
                          ),
               "X"
            )</f>
        <v/>
      </c>
      <c r="AW120" s="237" t="str">
        <f xml:space="preserve"> IF(TEXT((EDATE('Projektkostenkalkulation EP'!$B$8,11)+AV$9),"MM")=TEXT((EDATE('Projektkostenkalkulation EP'!$B$8,11)+(AV$9-1)),"MM"),
             IF(
                        OR(
                                    TEXT((EDATE('Projektkostenkalkulation EP'!$B$8,11)+AV$9),"TTT") = "Sa",
                                    TEXT((EDATE('Projektkostenkalkulation EP'!$B$8,11)+AV$9),"TTT") = "So",
                                    IF(ISNA(VLOOKUP(EDATE('Projektkostenkalkulation EP'!$B$8,11)+AV$9,Datenquellen!$F$7:$H$45,3,FALSE))," ",VLOOKUP(EDATE('Projektkostenkalkulation EP'!$B$8,11)+AV$9,Datenquellen!$F$7:$H$45,3,FALSE))="X"
                                    ),
                          "X",
                          ""
                          ),
               "X"
            )</f>
        <v/>
      </c>
      <c r="AX120" s="237" t="str">
        <f xml:space="preserve"> IF(TEXT((EDATE('Projektkostenkalkulation EP'!$B$8,11)+AW$9),"MM")=TEXT((EDATE('Projektkostenkalkulation EP'!$B$8,11)+(AW$9-1)),"MM"),
             IF(
                        OR(
                                    TEXT((EDATE('Projektkostenkalkulation EP'!$B$8,11)+AW$9),"TTT") = "Sa",
                                    TEXT((EDATE('Projektkostenkalkulation EP'!$B$8,11)+AW$9),"TTT") = "So",
                                    IF(ISNA(VLOOKUP(EDATE('Projektkostenkalkulation EP'!$B$8,11)+AW$9,Datenquellen!$F$7:$H$45,3,FALSE))," ",VLOOKUP(EDATE('Projektkostenkalkulation EP'!$B$8,11)+AW$9,Datenquellen!$F$7:$H$45,3,FALSE))="X"
                                    ),
                          "X",
                          ""
                          ),
               "X"
            )</f>
        <v/>
      </c>
      <c r="AY120" s="237" t="str">
        <f xml:space="preserve"> IF(TEXT((EDATE('Projektkostenkalkulation EP'!$B$8,11)+AX$9),"MM")=TEXT((EDATE('Projektkostenkalkulation EP'!$B$8,11)+(AX$9-1)),"MM"),
             IF(
                        OR(
                                    TEXT((EDATE('Projektkostenkalkulation EP'!$B$8,11)+AX$9),"TTT") = "Sa",
                                    TEXT((EDATE('Projektkostenkalkulation EP'!$B$8,11)+AX$9),"TTT") = "So",
                                    IF(ISNA(VLOOKUP(EDATE('Projektkostenkalkulation EP'!$B$8,11)+AX$9,Datenquellen!$F$7:$H$45,3,FALSE))," ",VLOOKUP(EDATE('Projektkostenkalkulation EP'!$B$8,11)+AX$9,Datenquellen!$F$7:$H$45,3,FALSE))="X"
                                    ),
                          "X",
                          ""
                          ),
               "X"
            )</f>
        <v/>
      </c>
      <c r="AZ120" s="237" t="str">
        <f xml:space="preserve"> IF(TEXT((EDATE('Projektkostenkalkulation EP'!$B$8,11)+AY$9),"MM")=TEXT((EDATE('Projektkostenkalkulation EP'!$B$8,11)+(AY$9-1)),"MM"),
             IF(
                        OR(
                                    TEXT((EDATE('Projektkostenkalkulation EP'!$B$8,11)+AY$9),"TTT") = "Sa",
                                    TEXT((EDATE('Projektkostenkalkulation EP'!$B$8,11)+AY$9),"TTT") = "So",
                                    IF(ISNA(VLOOKUP(EDATE('Projektkostenkalkulation EP'!$B$8,11)+AY$9,Datenquellen!$F$7:$H$45,3,FALSE))," ",VLOOKUP(EDATE('Projektkostenkalkulation EP'!$B$8,11)+AY$9,Datenquellen!$F$7:$H$45,3,FALSE))="X"
                                    ),
                          "X",
                          ""
                          ),
               "X"
            )</f>
        <v>X</v>
      </c>
      <c r="BA120" s="237" t="str">
        <f xml:space="preserve"> IF(TEXT((EDATE('Projektkostenkalkulation EP'!$B$8,11)+AZ$9),"MM")=TEXT((EDATE('Projektkostenkalkulation EP'!$B$8,11)+(AZ$9-1)),"MM"),
             IF(
                        OR(
                                    TEXT((EDATE('Projektkostenkalkulation EP'!$B$8,11)+AZ$9),"TTT") = "Sa",
                                    TEXT((EDATE('Projektkostenkalkulation EP'!$B$8,11)+AZ$9),"TTT") = "So",
                                    IF(ISNA(VLOOKUP(EDATE('Projektkostenkalkulation EP'!$B$8,11)+AZ$9,Datenquellen!$F$7:$H$45,3,FALSE))," ",VLOOKUP(EDATE('Projektkostenkalkulation EP'!$B$8,11)+AZ$9,Datenquellen!$F$7:$H$45,3,FALSE))="X"
                                    ),
                          "X",
                          ""
                          ),
               "X"
            )</f>
        <v>X</v>
      </c>
      <c r="BB120" s="237" t="str">
        <f xml:space="preserve"> IF(TEXT((EDATE('Projektkostenkalkulation EP'!$B$8,11)+BA$9),"MM")=TEXT((EDATE('Projektkostenkalkulation EP'!$B$8,11)+(BA$9-1)),"MM"),
             IF(
                        OR(
                                    TEXT((EDATE('Projektkostenkalkulation EP'!$B$8,11)+BA$9),"TTT") = "Sa",
                                    TEXT((EDATE('Projektkostenkalkulation EP'!$B$8,11)+BA$9),"TTT") = "So",
                                    IF(ISNA(VLOOKUP(EDATE('Projektkostenkalkulation EP'!$B$8,11)+BA$9,Datenquellen!$F$7:$H$45,3,FALSE))," ",VLOOKUP(EDATE('Projektkostenkalkulation EP'!$B$8,11)+BA$9,Datenquellen!$F$7:$H$45,3,FALSE))="X"
                                    ),
                          "X",
                          ""
                          ),
               "X"
            )</f>
        <v/>
      </c>
      <c r="BC120" s="237" t="str">
        <f xml:space="preserve"> IF(TEXT((EDATE('Projektkostenkalkulation EP'!$B$8,11)+BB$9),"MM")=TEXT((EDATE('Projektkostenkalkulation EP'!$B$8,11)+(BB$9-1)),"MM"),
             IF(
                        OR(
                                    TEXT((EDATE('Projektkostenkalkulation EP'!$B$8,11)+BB$9),"TTT") = "Sa",
                                    TEXT((EDATE('Projektkostenkalkulation EP'!$B$8,11)+BB$9),"TTT") = "So",
                                    IF(ISNA(VLOOKUP(EDATE('Projektkostenkalkulation EP'!$B$8,11)+BB$9,Datenquellen!$F$7:$H$45,3,FALSE))," ",VLOOKUP(EDATE('Projektkostenkalkulation EP'!$B$8,11)+BB$9,Datenquellen!$F$7:$H$45,3,FALSE))="X"
                                    ),
                          "X",
                          ""
                          ),
               "X"
            )</f>
        <v/>
      </c>
      <c r="BD120" s="237" t="str">
        <f xml:space="preserve"> IF(TEXT((EDATE('Projektkostenkalkulation EP'!$B$8,11)+BC$9),"MM")=TEXT((EDATE('Projektkostenkalkulation EP'!$B$8,11)+(BC$9-1)),"MM"),
             IF(
                        OR(
                                    TEXT((EDATE('Projektkostenkalkulation EP'!$B$8,11)+BC$9),"TTT") = "Sa",
                                    TEXT((EDATE('Projektkostenkalkulation EP'!$B$8,11)+BC$9),"TTT") = "So",
                                    IF(ISNA(VLOOKUP(EDATE('Projektkostenkalkulation EP'!$B$8,11)+BC$9,Datenquellen!$F$7:$H$45,3,FALSE))," ",VLOOKUP(EDATE('Projektkostenkalkulation EP'!$B$8,11)+BC$9,Datenquellen!$F$7:$H$45,3,FALSE))="X"
                                    ),
                          "X",
                          ""
                          ),
               "X"
            )</f>
        <v/>
      </c>
      <c r="BE120" s="237" t="str">
        <f xml:space="preserve"> IF(TEXT((EDATE('Projektkostenkalkulation EP'!$B$8,11)+BD$9),"MM")=TEXT((EDATE('Projektkostenkalkulation EP'!$B$8,11)+(BD$9-1)),"MM"),
             IF(
                        OR(
                                    TEXT((EDATE('Projektkostenkalkulation EP'!$B$8,11)+BD$9),"TTT") = "Sa",
                                    TEXT((EDATE('Projektkostenkalkulation EP'!$B$8,11)+BD$9),"TTT") = "So",
                                    IF(ISNA(VLOOKUP(EDATE('Projektkostenkalkulation EP'!$B$8,11)+BD$9,Datenquellen!$F$7:$H$45,3,FALSE))," ",VLOOKUP(EDATE('Projektkostenkalkulation EP'!$B$8,11)+BD$9,Datenquellen!$F$7:$H$45,3,FALSE))="X"
                                    ),
                          "X",
                          ""
                          ),
               "X"
            )</f>
        <v/>
      </c>
      <c r="BF120" s="237" t="str">
        <f xml:space="preserve"> IF(TEXT((EDATE('Projektkostenkalkulation EP'!$B$8,11)+BE$9),"MM")=TEXT((EDATE('Projektkostenkalkulation EP'!$B$8,11)+(BE$9-1)),"MM"),
             IF(
                        OR(
                                    TEXT((EDATE('Projektkostenkalkulation EP'!$B$8,11)+BE$9),"TTT") = "Sa",
                                    TEXT((EDATE('Projektkostenkalkulation EP'!$B$8,11)+BE$9),"TTT") = "So",
                                    IF(ISNA(VLOOKUP(EDATE('Projektkostenkalkulation EP'!$B$8,11)+BE$9,Datenquellen!$F$7:$H$45,3,FALSE))," ",VLOOKUP(EDATE('Projektkostenkalkulation EP'!$B$8,11)+BE$9,Datenquellen!$F$7:$H$45,3,FALSE))="X"
                                    ),
                          "X",
                          ""
                          ),
               "X"
            )</f>
        <v/>
      </c>
      <c r="BG120" s="237" t="str">
        <f xml:space="preserve"> IF(TEXT((EDATE('Projektkostenkalkulation EP'!$B$8,11)+BF$9),"MM")=TEXT((EDATE('Projektkostenkalkulation EP'!$B$8,11)+(BF$9-1)),"MM"),
             IF(
                        OR(
                                    TEXT((EDATE('Projektkostenkalkulation EP'!$B$8,11)+BF$9),"TTT") = "Sa",
                                    TEXT((EDATE('Projektkostenkalkulation EP'!$B$8,11)+BF$9),"TTT") = "So",
                                    IF(ISNA(VLOOKUP(EDATE('Projektkostenkalkulation EP'!$B$8,11)+BF$9,Datenquellen!$F$7:$H$45,3,FALSE))," ",VLOOKUP(EDATE('Projektkostenkalkulation EP'!$B$8,11)+BF$9,Datenquellen!$F$7:$H$45,3,FALSE))="X"
                                    ),
                          "X",
                          ""
                          ),
               "X"
            )</f>
        <v>X</v>
      </c>
      <c r="BH120" s="237" t="str">
        <f xml:space="preserve"> IF(TEXT((EDATE('Projektkostenkalkulation EP'!$B$8,11)+BG$9),"MM")=TEXT((EDATE('Projektkostenkalkulation EP'!$B$8,11)+(BG$9-1)),"MM"),
             IF(
                        OR(
                                    TEXT((EDATE('Projektkostenkalkulation EP'!$B$8,11)+BG$9),"TTT") = "Sa",
                                    TEXT((EDATE('Projektkostenkalkulation EP'!$B$8,11)+BG$9),"TTT") = "So",
                                    IF(ISNA(VLOOKUP(EDATE('Projektkostenkalkulation EP'!$B$8,11)+BG$9,Datenquellen!$F$7:$H$45,3,FALSE))," ",VLOOKUP(EDATE('Projektkostenkalkulation EP'!$B$8,11)+BG$9,Datenquellen!$F$7:$H$45,3,FALSE))="X"
                                    ),
                          "X",
                          ""
                          ),
               "X"
            )</f>
        <v>X</v>
      </c>
      <c r="BI120" s="237" t="str">
        <f xml:space="preserve"> IF(TEXT((EDATE('Projektkostenkalkulation EP'!$B$8,11)+BH$9),"MM")=TEXT((EDATE('Projektkostenkalkulation EP'!$B$8,11)+(BH$9-1)),"MM"),
             IF(
                        OR(
                                    TEXT((EDATE('Projektkostenkalkulation EP'!$B$8,11)+BH$9),"TTT") = "Sa",
                                    TEXT((EDATE('Projektkostenkalkulation EP'!$B$8,11)+BH$9),"TTT") = "So",
                                    IF(ISNA(VLOOKUP(EDATE('Projektkostenkalkulation EP'!$B$8,11)+BH$9,Datenquellen!$F$7:$H$45,3,FALSE))," ",VLOOKUP(EDATE('Projektkostenkalkulation EP'!$B$8,11)+BH$9,Datenquellen!$F$7:$H$45,3,FALSE))="X"
                                    ),
                          "X",
                          ""
                          ),
               "X"
            )</f>
        <v/>
      </c>
      <c r="BJ120" s="237" t="str">
        <f xml:space="preserve"> IF(TEXT((EDATE('Projektkostenkalkulation EP'!$B$8,11)+BI$9),"MM")=TEXT((EDATE('Projektkostenkalkulation EP'!$B$8,11)+(BI$9-1)),"MM"),
             IF(
                        OR(
                                    TEXT((EDATE('Projektkostenkalkulation EP'!$B$8,11)+BI$9),"TTT") = "Sa",
                                    TEXT((EDATE('Projektkostenkalkulation EP'!$B$8,11)+BI$9),"TTT") = "So",
                                    IF(ISNA(VLOOKUP(EDATE('Projektkostenkalkulation EP'!$B$8,11)+BI$9,Datenquellen!$F$7:$H$45,3,FALSE))," ",VLOOKUP(EDATE('Projektkostenkalkulation EP'!$B$8,11)+BI$9,Datenquellen!$F$7:$H$45,3,FALSE))="X"
                                    ),
                          "X",
                          ""
                          ),
               "X"
            )</f>
        <v/>
      </c>
      <c r="BK120" s="237" t="str">
        <f xml:space="preserve"> IF(TEXT((EDATE('Projektkostenkalkulation EP'!$B$8,11)+BJ$9),"MM")=TEXT((EDATE('Projektkostenkalkulation EP'!$B$8,11)+(BJ$9-1)),"MM"),
             IF(
                        OR(
                                    TEXT((EDATE('Projektkostenkalkulation EP'!$B$8,11)+BJ$9),"TTT") = "Sa",
                                    TEXT((EDATE('Projektkostenkalkulation EP'!$B$8,11)+BJ$9),"TTT") = "So",
                                    IF(ISNA(VLOOKUP(EDATE('Projektkostenkalkulation EP'!$B$8,11)+BJ$9,Datenquellen!$F$7:$H$45,3,FALSE))," ",VLOOKUP(EDATE('Projektkostenkalkulation EP'!$B$8,11)+BJ$9,Datenquellen!$F$7:$H$45,3,FALSE))="X"
                                    ),
                          "X",
                          ""
                          ),
               "X"
            )</f>
        <v>X</v>
      </c>
      <c r="BL120" s="237" t="str">
        <f xml:space="preserve"> IF(TEXT((EDATE('Projektkostenkalkulation EP'!$B$8,11)+BK$9),"MM")=TEXT((EDATE('Projektkostenkalkulation EP'!$B$8,11)+(BK$9-1)),"MM"),
             IF(
                        OR(
                                    TEXT((EDATE('Projektkostenkalkulation EP'!$B$8,11)+BK$9),"TTT") = "Sa",
                                    TEXT((EDATE('Projektkostenkalkulation EP'!$B$8,11)+BK$9),"TTT") = "So",
                                    IF(ISNA(VLOOKUP(EDATE('Projektkostenkalkulation EP'!$B$8,11)+BK$9,Datenquellen!$F$7:$H$45,3,FALSE))," ",VLOOKUP(EDATE('Projektkostenkalkulation EP'!$B$8,11)+BK$9,Datenquellen!$F$7:$H$45,3,FALSE))="X"
                                    ),
                          "X",
                          ""
                          ),
               "X"
            )</f>
        <v>X</v>
      </c>
      <c r="BM120" s="237" t="str">
        <f xml:space="preserve"> IF(TEXT((EDATE('Projektkostenkalkulation EP'!$B$8,11)+BL$9),"MM")=TEXT((EDATE('Projektkostenkalkulation EP'!$B$8,11)+(BL$9-1)),"MM"),
             IF(
                        OR(
                                    TEXT((EDATE('Projektkostenkalkulation EP'!$B$8,11)+BL$9),"TTT") = "Sa",
                                    TEXT((EDATE('Projektkostenkalkulation EP'!$B$8,11)+BL$9),"TTT") = "So",
                                    IF(ISNA(VLOOKUP(EDATE('Projektkostenkalkulation EP'!$B$8,11)+BL$9,Datenquellen!$F$7:$H$45,3,FALSE))," ",VLOOKUP(EDATE('Projektkostenkalkulation EP'!$B$8,11)+BL$9,Datenquellen!$F$7:$H$45,3,FALSE))="X"
                                    ),
                          "X",
                          ""
                          ),
               "X"
            )</f>
        <v/>
      </c>
      <c r="BN120" s="237" t="str">
        <f xml:space="preserve"> IF(TEXT((EDATE('Projektkostenkalkulation EP'!$B$8,11)+BM$9),"MM")=TEXT((EDATE('Projektkostenkalkulation EP'!$B$8,11)+(BM$9-1)),"MM"),
             IF(
                        OR(
                                    TEXT((EDATE('Projektkostenkalkulation EP'!$B$8,11)+BM$9),"TTT") = "Sa",
                                    TEXT((EDATE('Projektkostenkalkulation EP'!$B$8,11)+BM$9),"TTT") = "So",
                                    IF(ISNA(VLOOKUP(EDATE('Projektkostenkalkulation EP'!$B$8,11)+BM$9,Datenquellen!$F$7:$H$45,3,FALSE))," ",VLOOKUP(EDATE('Projektkostenkalkulation EP'!$B$8,11)+BM$9,Datenquellen!$F$7:$H$45,3,FALSE))="X"
                                    ),
                          "X",
                          ""
                          ),
               "X"
            )</f>
        <v>X</v>
      </c>
      <c r="BO120" s="237" t="str">
        <f xml:space="preserve"> IF(TEXT((EDATE('Projektkostenkalkulation EP'!$B$8,11)+BN$9),"MM")=TEXT((EDATE('Projektkostenkalkulation EP'!$B$8,11)+(BN$9-1)),"MM"),
             IF(
                        OR(
                                    TEXT((EDATE('Projektkostenkalkulation EP'!$B$8,11)+BN$9),"TTT") = "Sa",
                                    TEXT((EDATE('Projektkostenkalkulation EP'!$B$8,11)+BN$9),"TTT") = "So",
                                    IF(ISNA(VLOOKUP(EDATE('Projektkostenkalkulation EP'!$B$8,11)+BN$9,Datenquellen!$F$7:$H$45,3,FALSE))," ",VLOOKUP(EDATE('Projektkostenkalkulation EP'!$B$8,11)+BN$9,Datenquellen!$F$7:$H$45,3,FALSE))="X"
                                    ),
                          "X",
                          ""
                          ),
               "X"
            )</f>
        <v>X</v>
      </c>
      <c r="BP120" s="237" t="str">
        <f xml:space="preserve"> IF(TEXT((EDATE('Projektkostenkalkulation EP'!$B$8,11)+BO$9),"MM")=TEXT((EDATE('Projektkostenkalkulation EP'!$B$8,11)+(BO$9-1)),"MM"),
             IF(
                        OR(
                                    TEXT((EDATE('Projektkostenkalkulation EP'!$B$8,11)+BO$9),"TTT") = "Sa",
                                    TEXT((EDATE('Projektkostenkalkulation EP'!$B$8,11)+BO$9),"TTT") = "So",
                                    IF(ISNA(VLOOKUP(EDATE('Projektkostenkalkulation EP'!$B$8,11)+BO$9,Datenquellen!$F$7:$H$45,3,FALSE))," ",VLOOKUP(EDATE('Projektkostenkalkulation EP'!$B$8,11)+BO$9,Datenquellen!$F$7:$H$45,3,FALSE))="X"
                                    ),
                          "X",
                          ""
                          ),
               "X"
            )</f>
        <v/>
      </c>
      <c r="BQ120" s="238" t="str">
        <f xml:space="preserve"> IF(TEXT((EDATE('Projektkostenkalkulation EP'!$B$8,11)+BP$9),"MM")=TEXT((EDATE('Projektkostenkalkulation EP'!$B$8,11)+(BP$9-1)),"MM"),
             IF(
                        OR(
                                    TEXT((EDATE('Projektkostenkalkulation EP'!$B$8,11)+BP$9),"TTT") = "Sa",
                                    TEXT((EDATE('Projektkostenkalkulation EP'!$B$8,11)+BP$9),"TTT") = "So",
                                    IF(ISNA(VLOOKUP(EDATE('Projektkostenkalkulation EP'!$B$8,11)+BP$9,Datenquellen!$F$7:$H$45,3,FALSE))," ",VLOOKUP(EDATE('Projektkostenkalkulation EP'!$B$8,11)+BP$9,Datenquellen!$F$7:$H$45,3,FALSE))="X"
                                    ),
                          "X",
                          ""
                          ),
               "X"
            )</f>
        <v/>
      </c>
      <c r="BR120" s="239"/>
      <c r="BS120" s="240"/>
      <c r="BT120" s="241" t="s">
        <v>67</v>
      </c>
      <c r="BU120" s="474"/>
      <c r="BV120" s="236"/>
      <c r="BW120" s="237" t="str">
        <f>IF(
            OR(
                     TEXT(EDATE('Projektkostenkalkulation EP'!$B$8,11),"TTT") = "Sa",
                     TEXT(EDATE('Projektkostenkalkulation EP'!$B$8,11),"TTT") = "So",
                     IF(ISNA(VLOOKUP(EDATE('Projektkostenkalkulation EP'!$B$8,11),Datenquellen!$F$7:$H$45,3,FALSE))," ",VLOOKUP(EDATE('Projektkostenkalkulation EP'!$B$8,11),Datenquellen!$F$7:$H$45,3,FALSE))="X"
                            ),
                    "X",
                    ""
            )</f>
        <v>X</v>
      </c>
      <c r="BX120" s="237" t="str">
        <f xml:space="preserve"> IF(TEXT((EDATE('Projektkostenkalkulation EP'!$B$8,11)+BW$9),"MM")=TEXT((EDATE('Projektkostenkalkulation EP'!$B$8,11)+(BW$9-1)),"MM"),
             IF(
                        OR(
                                    TEXT((EDATE('Projektkostenkalkulation EP'!$B$8,11)+BW$9),"TTT") = "Sa",
                                    TEXT((EDATE('Projektkostenkalkulation EP'!$B$8,11)+BW$9),"TTT") = "So",
                                    IF(ISNA(VLOOKUP(EDATE('Projektkostenkalkulation EP'!$B$8,11)+BW$9,Datenquellen!$F$7:$H$45,3,FALSE))," ",VLOOKUP(EDATE('Projektkostenkalkulation EP'!$B$8,11)+BW$9,Datenquellen!$F$7:$H$45,3,FALSE))="X"
                                    ),
                          "X",
                          ""
                          ),
               "X"
            )</f>
        <v/>
      </c>
      <c r="BY120" s="237" t="str">
        <f xml:space="preserve"> IF(TEXT((EDATE('Projektkostenkalkulation EP'!$B$8,11)+BX$9),"MM")=TEXT((EDATE('Projektkostenkalkulation EP'!$B$8,11)+(BX$9-1)),"MM"),
             IF(
                        OR(
                                    TEXT((EDATE('Projektkostenkalkulation EP'!$B$8,11)+BX$9),"TTT") = "Sa",
                                    TEXT((EDATE('Projektkostenkalkulation EP'!$B$8,11)+BX$9),"TTT") = "So",
                                    IF(ISNA(VLOOKUP(EDATE('Projektkostenkalkulation EP'!$B$8,11)+BX$9,Datenquellen!$F$7:$H$45,3,FALSE))," ",VLOOKUP(EDATE('Projektkostenkalkulation EP'!$B$8,11)+BX$9,Datenquellen!$F$7:$H$45,3,FALSE))="X"
                                    ),
                          "X",
                          ""
                          ),
               "X"
            )</f>
        <v/>
      </c>
      <c r="BZ120" s="237" t="str">
        <f xml:space="preserve"> IF(TEXT((EDATE('Projektkostenkalkulation EP'!$B$8,11)+BY$9),"MM")=TEXT((EDATE('Projektkostenkalkulation EP'!$B$8,11)+(BY$9-1)),"MM"),
             IF(
                        OR(
                                    TEXT((EDATE('Projektkostenkalkulation EP'!$B$8,11)+BY$9),"TTT") = "Sa",
                                    TEXT((EDATE('Projektkostenkalkulation EP'!$B$8,11)+BY$9),"TTT") = "So",
                                    IF(ISNA(VLOOKUP(EDATE('Projektkostenkalkulation EP'!$B$8,11)+BY$9,Datenquellen!$F$7:$H$45,3,FALSE))," ",VLOOKUP(EDATE('Projektkostenkalkulation EP'!$B$8,11)+BY$9,Datenquellen!$F$7:$H$45,3,FALSE))="X"
                                    ),
                          "X",
                          ""
                          ),
               "X"
            )</f>
        <v/>
      </c>
      <c r="CA120" s="237" t="str">
        <f xml:space="preserve"> IF(TEXT((EDATE('Projektkostenkalkulation EP'!$B$8,11)+BZ$9),"MM")=TEXT((EDATE('Projektkostenkalkulation EP'!$B$8,11)+(BZ$9-1)),"MM"),
             IF(
                        OR(
                                    TEXT((EDATE('Projektkostenkalkulation EP'!$B$8,11)+BZ$9),"TTT") = "Sa",
                                    TEXT((EDATE('Projektkostenkalkulation EP'!$B$8,11)+BZ$9),"TTT") = "So",
                                    IF(ISNA(VLOOKUP(EDATE('Projektkostenkalkulation EP'!$B$8,11)+BZ$9,Datenquellen!$F$7:$H$45,3,FALSE))," ",VLOOKUP(EDATE('Projektkostenkalkulation EP'!$B$8,11)+BZ$9,Datenquellen!$F$7:$H$45,3,FALSE))="X"
                                    ),
                          "X",
                          ""
                          ),
               "X"
            )</f>
        <v/>
      </c>
      <c r="CB120" s="237" t="str">
        <f xml:space="preserve"> IF(TEXT((EDATE('Projektkostenkalkulation EP'!$B$8,11)+CA$9),"MM")=TEXT((EDATE('Projektkostenkalkulation EP'!$B$8,11)+(CA$9-1)),"MM"),
             IF(
                        OR(
                                    TEXT((EDATE('Projektkostenkalkulation EP'!$B$8,11)+CA$9),"TTT") = "Sa",
                                    TEXT((EDATE('Projektkostenkalkulation EP'!$B$8,11)+CA$9),"TTT") = "So",
                                    IF(ISNA(VLOOKUP(EDATE('Projektkostenkalkulation EP'!$B$8,11)+CA$9,Datenquellen!$F$7:$H$45,3,FALSE))," ",VLOOKUP(EDATE('Projektkostenkalkulation EP'!$B$8,11)+CA$9,Datenquellen!$F$7:$H$45,3,FALSE))="X"
                                    ),
                          "X",
                          ""
                          ),
               "X"
            )</f>
        <v/>
      </c>
      <c r="CC120" s="237" t="str">
        <f xml:space="preserve"> IF(TEXT((EDATE('Projektkostenkalkulation EP'!$B$8,11)+CB$9),"MM")=TEXT((EDATE('Projektkostenkalkulation EP'!$B$8,11)+(CB$9-1)),"MM"),
             IF(
                        OR(
                                    TEXT((EDATE('Projektkostenkalkulation EP'!$B$8,11)+CB$9),"TTT") = "Sa",
                                    TEXT((EDATE('Projektkostenkalkulation EP'!$B$8,11)+CB$9),"TTT") = "So",
                                    IF(ISNA(VLOOKUP(EDATE('Projektkostenkalkulation EP'!$B$8,11)+CB$9,Datenquellen!$F$7:$H$45,3,FALSE))," ",VLOOKUP(EDATE('Projektkostenkalkulation EP'!$B$8,11)+CB$9,Datenquellen!$F$7:$H$45,3,FALSE))="X"
                                    ),
                          "X",
                          ""
                          ),
               "X"
            )</f>
        <v>X</v>
      </c>
      <c r="CD120" s="237" t="str">
        <f xml:space="preserve"> IF(TEXT((EDATE('Projektkostenkalkulation EP'!$B$8,11)+CC$9),"MM")=TEXT((EDATE('Projektkostenkalkulation EP'!$B$8,11)+(CC$9-1)),"MM"),
             IF(
                        OR(
                                    TEXT((EDATE('Projektkostenkalkulation EP'!$B$8,11)+CC$9),"TTT") = "Sa",
                                    TEXT((EDATE('Projektkostenkalkulation EP'!$B$8,11)+CC$9),"TTT") = "So",
                                    IF(ISNA(VLOOKUP(EDATE('Projektkostenkalkulation EP'!$B$8,11)+CC$9,Datenquellen!$F$7:$H$45,3,FALSE))," ",VLOOKUP(EDATE('Projektkostenkalkulation EP'!$B$8,11)+CC$9,Datenquellen!$F$7:$H$45,3,FALSE))="X"
                                    ),
                          "X",
                          ""
                          ),
               "X"
            )</f>
        <v>X</v>
      </c>
      <c r="CE120" s="237" t="str">
        <f xml:space="preserve"> IF(TEXT((EDATE('Projektkostenkalkulation EP'!$B$8,11)+CD$9),"MM")=TEXT((EDATE('Projektkostenkalkulation EP'!$B$8,11)+(CD$9-1)),"MM"),
             IF(
                        OR(
                                    TEXT((EDATE('Projektkostenkalkulation EP'!$B$8,11)+CD$9),"TTT") = "Sa",
                                    TEXT((EDATE('Projektkostenkalkulation EP'!$B$8,11)+CD$9),"TTT") = "So",
                                    IF(ISNA(VLOOKUP(EDATE('Projektkostenkalkulation EP'!$B$8,11)+CD$9,Datenquellen!$F$7:$H$45,3,FALSE))," ",VLOOKUP(EDATE('Projektkostenkalkulation EP'!$B$8,11)+CD$9,Datenquellen!$F$7:$H$45,3,FALSE))="X"
                                    ),
                          "X",
                          ""
                          ),
               "X"
            )</f>
        <v/>
      </c>
      <c r="CF120" s="237" t="str">
        <f xml:space="preserve"> IF(TEXT((EDATE('Projektkostenkalkulation EP'!$B$8,11)+CE$9),"MM")=TEXT((EDATE('Projektkostenkalkulation EP'!$B$8,11)+(CE$9-1)),"MM"),
             IF(
                        OR(
                                    TEXT((EDATE('Projektkostenkalkulation EP'!$B$8,11)+CE$9),"TTT") = "Sa",
                                    TEXT((EDATE('Projektkostenkalkulation EP'!$B$8,11)+CE$9),"TTT") = "So",
                                    IF(ISNA(VLOOKUP(EDATE('Projektkostenkalkulation EP'!$B$8,11)+CE$9,Datenquellen!$F$7:$H$45,3,FALSE))," ",VLOOKUP(EDATE('Projektkostenkalkulation EP'!$B$8,11)+CE$9,Datenquellen!$F$7:$H$45,3,FALSE))="X"
                                    ),
                          "X",
                          ""
                          ),
               "X"
            )</f>
        <v/>
      </c>
      <c r="CG120" s="237" t="str">
        <f xml:space="preserve"> IF(TEXT((EDATE('Projektkostenkalkulation EP'!$B$8,11)+CF$9),"MM")=TEXT((EDATE('Projektkostenkalkulation EP'!$B$8,11)+(CF$9-1)),"MM"),
             IF(
                        OR(
                                    TEXT((EDATE('Projektkostenkalkulation EP'!$B$8,11)+CF$9),"TTT") = "Sa",
                                    TEXT((EDATE('Projektkostenkalkulation EP'!$B$8,11)+CF$9),"TTT") = "So",
                                    IF(ISNA(VLOOKUP(EDATE('Projektkostenkalkulation EP'!$B$8,11)+CF$9,Datenquellen!$F$7:$H$45,3,FALSE))," ",VLOOKUP(EDATE('Projektkostenkalkulation EP'!$B$8,11)+CF$9,Datenquellen!$F$7:$H$45,3,FALSE))="X"
                                    ),
                          "X",
                          ""
                          ),
               "X"
            )</f>
        <v/>
      </c>
      <c r="CH120" s="237" t="str">
        <f xml:space="preserve"> IF(TEXT((EDATE('Projektkostenkalkulation EP'!$B$8,11)+CG$9),"MM")=TEXT((EDATE('Projektkostenkalkulation EP'!$B$8,11)+(CG$9-1)),"MM"),
             IF(
                        OR(
                                    TEXT((EDATE('Projektkostenkalkulation EP'!$B$8,11)+CG$9),"TTT") = "Sa",
                                    TEXT((EDATE('Projektkostenkalkulation EP'!$B$8,11)+CG$9),"TTT") = "So",
                                    IF(ISNA(VLOOKUP(EDATE('Projektkostenkalkulation EP'!$B$8,11)+CG$9,Datenquellen!$F$7:$H$45,3,FALSE))," ",VLOOKUP(EDATE('Projektkostenkalkulation EP'!$B$8,11)+CG$9,Datenquellen!$F$7:$H$45,3,FALSE))="X"
                                    ),
                          "X",
                          ""
                          ),
               "X"
            )</f>
        <v/>
      </c>
      <c r="CI120" s="237" t="str">
        <f xml:space="preserve"> IF(TEXT((EDATE('Projektkostenkalkulation EP'!$B$8,11)+CH$9),"MM")=TEXT((EDATE('Projektkostenkalkulation EP'!$B$8,11)+(CH$9-1)),"MM"),
             IF(
                        OR(
                                    TEXT((EDATE('Projektkostenkalkulation EP'!$B$8,11)+CH$9),"TTT") = "Sa",
                                    TEXT((EDATE('Projektkostenkalkulation EP'!$B$8,11)+CH$9),"TTT") = "So",
                                    IF(ISNA(VLOOKUP(EDATE('Projektkostenkalkulation EP'!$B$8,11)+CH$9,Datenquellen!$F$7:$H$45,3,FALSE))," ",VLOOKUP(EDATE('Projektkostenkalkulation EP'!$B$8,11)+CH$9,Datenquellen!$F$7:$H$45,3,FALSE))="X"
                                    ),
                          "X",
                          ""
                          ),
               "X"
            )</f>
        <v/>
      </c>
      <c r="CJ120" s="237" t="str">
        <f xml:space="preserve"> IF(TEXT((EDATE('Projektkostenkalkulation EP'!$B$8,11)+CI$9),"MM")=TEXT((EDATE('Projektkostenkalkulation EP'!$B$8,11)+(CI$9-1)),"MM"),
             IF(
                        OR(
                                    TEXT((EDATE('Projektkostenkalkulation EP'!$B$8,11)+CI$9),"TTT") = "Sa",
                                    TEXT((EDATE('Projektkostenkalkulation EP'!$B$8,11)+CI$9),"TTT") = "So",
                                    IF(ISNA(VLOOKUP(EDATE('Projektkostenkalkulation EP'!$B$8,11)+CI$9,Datenquellen!$F$7:$H$45,3,FALSE))," ",VLOOKUP(EDATE('Projektkostenkalkulation EP'!$B$8,11)+CI$9,Datenquellen!$F$7:$H$45,3,FALSE))="X"
                                    ),
                          "X",
                          ""
                          ),
               "X"
            )</f>
        <v>X</v>
      </c>
      <c r="CK120" s="237" t="str">
        <f xml:space="preserve"> IF(TEXT((EDATE('Projektkostenkalkulation EP'!$B$8,11)+CJ$9),"MM")=TEXT((EDATE('Projektkostenkalkulation EP'!$B$8,11)+(CJ$9-1)),"MM"),
             IF(
                        OR(
                                    TEXT((EDATE('Projektkostenkalkulation EP'!$B$8,11)+CJ$9),"TTT") = "Sa",
                                    TEXT((EDATE('Projektkostenkalkulation EP'!$B$8,11)+CJ$9),"TTT") = "So",
                                    IF(ISNA(VLOOKUP(EDATE('Projektkostenkalkulation EP'!$B$8,11)+CJ$9,Datenquellen!$F$7:$H$45,3,FALSE))," ",VLOOKUP(EDATE('Projektkostenkalkulation EP'!$B$8,11)+CJ$9,Datenquellen!$F$7:$H$45,3,FALSE))="X"
                                    ),
                          "X",
                          ""
                          ),
               "X"
            )</f>
        <v>X</v>
      </c>
      <c r="CL120" s="237" t="str">
        <f xml:space="preserve"> IF(TEXT((EDATE('Projektkostenkalkulation EP'!$B$8,11)+CK$9),"MM")=TEXT((EDATE('Projektkostenkalkulation EP'!$B$8,11)+(CK$9-1)),"MM"),
             IF(
                        OR(
                                    TEXT((EDATE('Projektkostenkalkulation EP'!$B$8,11)+CK$9),"TTT") = "Sa",
                                    TEXT((EDATE('Projektkostenkalkulation EP'!$B$8,11)+CK$9),"TTT") = "So",
                                    IF(ISNA(VLOOKUP(EDATE('Projektkostenkalkulation EP'!$B$8,11)+CK$9,Datenquellen!$F$7:$H$45,3,FALSE))," ",VLOOKUP(EDATE('Projektkostenkalkulation EP'!$B$8,11)+CK$9,Datenquellen!$F$7:$H$45,3,FALSE))="X"
                                    ),
                          "X",
                          ""
                          ),
               "X"
            )</f>
        <v/>
      </c>
      <c r="CM120" s="237" t="str">
        <f xml:space="preserve"> IF(TEXT((EDATE('Projektkostenkalkulation EP'!$B$8,11)+CL$9),"MM")=TEXT((EDATE('Projektkostenkalkulation EP'!$B$8,11)+(CL$9-1)),"MM"),
             IF(
                        OR(
                                    TEXT((EDATE('Projektkostenkalkulation EP'!$B$8,11)+CL$9),"TTT") = "Sa",
                                    TEXT((EDATE('Projektkostenkalkulation EP'!$B$8,11)+CL$9),"TTT") = "So",
                                    IF(ISNA(VLOOKUP(EDATE('Projektkostenkalkulation EP'!$B$8,11)+CL$9,Datenquellen!$F$7:$H$45,3,FALSE))," ",VLOOKUP(EDATE('Projektkostenkalkulation EP'!$B$8,11)+CL$9,Datenquellen!$F$7:$H$45,3,FALSE))="X"
                                    ),
                          "X",
                          ""
                          ),
               "X"
            )</f>
        <v/>
      </c>
      <c r="CN120" s="237" t="str">
        <f xml:space="preserve"> IF(TEXT((EDATE('Projektkostenkalkulation EP'!$B$8,11)+CM$9),"MM")=TEXT((EDATE('Projektkostenkalkulation EP'!$B$8,11)+(CM$9-1)),"MM"),
             IF(
                        OR(
                                    TEXT((EDATE('Projektkostenkalkulation EP'!$B$8,11)+CM$9),"TTT") = "Sa",
                                    TEXT((EDATE('Projektkostenkalkulation EP'!$B$8,11)+CM$9),"TTT") = "So",
                                    IF(ISNA(VLOOKUP(EDATE('Projektkostenkalkulation EP'!$B$8,11)+CM$9,Datenquellen!$F$7:$H$45,3,FALSE))," ",VLOOKUP(EDATE('Projektkostenkalkulation EP'!$B$8,11)+CM$9,Datenquellen!$F$7:$H$45,3,FALSE))="X"
                                    ),
                          "X",
                          ""
                          ),
               "X"
            )</f>
        <v/>
      </c>
      <c r="CO120" s="237" t="str">
        <f xml:space="preserve"> IF(TEXT((EDATE('Projektkostenkalkulation EP'!$B$8,11)+CN$9),"MM")=TEXT((EDATE('Projektkostenkalkulation EP'!$B$8,11)+(CN$9-1)),"MM"),
             IF(
                        OR(
                                    TEXT((EDATE('Projektkostenkalkulation EP'!$B$8,11)+CN$9),"TTT") = "Sa",
                                    TEXT((EDATE('Projektkostenkalkulation EP'!$B$8,11)+CN$9),"TTT") = "So",
                                    IF(ISNA(VLOOKUP(EDATE('Projektkostenkalkulation EP'!$B$8,11)+CN$9,Datenquellen!$F$7:$H$45,3,FALSE))," ",VLOOKUP(EDATE('Projektkostenkalkulation EP'!$B$8,11)+CN$9,Datenquellen!$F$7:$H$45,3,FALSE))="X"
                                    ),
                          "X",
                          ""
                          ),
               "X"
            )</f>
        <v/>
      </c>
      <c r="CP120" s="237" t="str">
        <f xml:space="preserve"> IF(TEXT((EDATE('Projektkostenkalkulation EP'!$B$8,11)+CO$9),"MM")=TEXT((EDATE('Projektkostenkalkulation EP'!$B$8,11)+(CO$9-1)),"MM"),
             IF(
                        OR(
                                    TEXT((EDATE('Projektkostenkalkulation EP'!$B$8,11)+CO$9),"TTT") = "Sa",
                                    TEXT((EDATE('Projektkostenkalkulation EP'!$B$8,11)+CO$9),"TTT") = "So",
                                    IF(ISNA(VLOOKUP(EDATE('Projektkostenkalkulation EP'!$B$8,11)+CO$9,Datenquellen!$F$7:$H$45,3,FALSE))," ",VLOOKUP(EDATE('Projektkostenkalkulation EP'!$B$8,11)+CO$9,Datenquellen!$F$7:$H$45,3,FALSE))="X"
                                    ),
                          "X",
                          ""
                          ),
               "X"
            )</f>
        <v/>
      </c>
      <c r="CQ120" s="237" t="str">
        <f xml:space="preserve"> IF(TEXT((EDATE('Projektkostenkalkulation EP'!$B$8,11)+CP$9),"MM")=TEXT((EDATE('Projektkostenkalkulation EP'!$B$8,11)+(CP$9-1)),"MM"),
             IF(
                        OR(
                                    TEXT((EDATE('Projektkostenkalkulation EP'!$B$8,11)+CP$9),"TTT") = "Sa",
                                    TEXT((EDATE('Projektkostenkalkulation EP'!$B$8,11)+CP$9),"TTT") = "So",
                                    IF(ISNA(VLOOKUP(EDATE('Projektkostenkalkulation EP'!$B$8,11)+CP$9,Datenquellen!$F$7:$H$45,3,FALSE))," ",VLOOKUP(EDATE('Projektkostenkalkulation EP'!$B$8,11)+CP$9,Datenquellen!$F$7:$H$45,3,FALSE))="X"
                                    ),
                          "X",
                          ""
                          ),
               "X"
            )</f>
        <v>X</v>
      </c>
      <c r="CR120" s="237" t="str">
        <f xml:space="preserve"> IF(TEXT((EDATE('Projektkostenkalkulation EP'!$B$8,11)+CQ$9),"MM")=TEXT((EDATE('Projektkostenkalkulation EP'!$B$8,11)+(CQ$9-1)),"MM"),
             IF(
                        OR(
                                    TEXT((EDATE('Projektkostenkalkulation EP'!$B$8,11)+CQ$9),"TTT") = "Sa",
                                    TEXT((EDATE('Projektkostenkalkulation EP'!$B$8,11)+CQ$9),"TTT") = "So",
                                    IF(ISNA(VLOOKUP(EDATE('Projektkostenkalkulation EP'!$B$8,11)+CQ$9,Datenquellen!$F$7:$H$45,3,FALSE))," ",VLOOKUP(EDATE('Projektkostenkalkulation EP'!$B$8,11)+CQ$9,Datenquellen!$F$7:$H$45,3,FALSE))="X"
                                    ),
                          "X",
                          ""
                          ),
               "X"
            )</f>
        <v>X</v>
      </c>
      <c r="CS120" s="237" t="str">
        <f xml:space="preserve"> IF(TEXT((EDATE('Projektkostenkalkulation EP'!$B$8,11)+CR$9),"MM")=TEXT((EDATE('Projektkostenkalkulation EP'!$B$8,11)+(CR$9-1)),"MM"),
             IF(
                        OR(
                                    TEXT((EDATE('Projektkostenkalkulation EP'!$B$8,11)+CR$9),"TTT") = "Sa",
                                    TEXT((EDATE('Projektkostenkalkulation EP'!$B$8,11)+CR$9),"TTT") = "So",
                                    IF(ISNA(VLOOKUP(EDATE('Projektkostenkalkulation EP'!$B$8,11)+CR$9,Datenquellen!$F$7:$H$45,3,FALSE))," ",VLOOKUP(EDATE('Projektkostenkalkulation EP'!$B$8,11)+CR$9,Datenquellen!$F$7:$H$45,3,FALSE))="X"
                                    ),
                          "X",
                          ""
                          ),
               "X"
            )</f>
        <v/>
      </c>
      <c r="CT120" s="237" t="str">
        <f xml:space="preserve"> IF(TEXT((EDATE('Projektkostenkalkulation EP'!$B$8,11)+CS$9),"MM")=TEXT((EDATE('Projektkostenkalkulation EP'!$B$8,11)+(CS$9-1)),"MM"),
             IF(
                        OR(
                                    TEXT((EDATE('Projektkostenkalkulation EP'!$B$8,11)+CS$9),"TTT") = "Sa",
                                    TEXT((EDATE('Projektkostenkalkulation EP'!$B$8,11)+CS$9),"TTT") = "So",
                                    IF(ISNA(VLOOKUP(EDATE('Projektkostenkalkulation EP'!$B$8,11)+CS$9,Datenquellen!$F$7:$H$45,3,FALSE))," ",VLOOKUP(EDATE('Projektkostenkalkulation EP'!$B$8,11)+CS$9,Datenquellen!$F$7:$H$45,3,FALSE))="X"
                                    ),
                          "X",
                          ""
                          ),
               "X"
            )</f>
        <v/>
      </c>
      <c r="CU120" s="237" t="str">
        <f xml:space="preserve"> IF(TEXT((EDATE('Projektkostenkalkulation EP'!$B$8,11)+CT$9),"MM")=TEXT((EDATE('Projektkostenkalkulation EP'!$B$8,11)+(CT$9-1)),"MM"),
             IF(
                        OR(
                                    TEXT((EDATE('Projektkostenkalkulation EP'!$B$8,11)+CT$9),"TTT") = "Sa",
                                    TEXT((EDATE('Projektkostenkalkulation EP'!$B$8,11)+CT$9),"TTT") = "So",
                                    IF(ISNA(VLOOKUP(EDATE('Projektkostenkalkulation EP'!$B$8,11)+CT$9,Datenquellen!$F$7:$H$45,3,FALSE))," ",VLOOKUP(EDATE('Projektkostenkalkulation EP'!$B$8,11)+CT$9,Datenquellen!$F$7:$H$45,3,FALSE))="X"
                                    ),
                          "X",
                          ""
                          ),
               "X"
            )</f>
        <v>X</v>
      </c>
      <c r="CV120" s="237" t="str">
        <f xml:space="preserve"> IF(TEXT((EDATE('Projektkostenkalkulation EP'!$B$8,11)+CU$9),"MM")=TEXT((EDATE('Projektkostenkalkulation EP'!$B$8,11)+(CU$9-1)),"MM"),
             IF(
                        OR(
                                    TEXT((EDATE('Projektkostenkalkulation EP'!$B$8,11)+CU$9),"TTT") = "Sa",
                                    TEXT((EDATE('Projektkostenkalkulation EP'!$B$8,11)+CU$9),"TTT") = "So",
                                    IF(ISNA(VLOOKUP(EDATE('Projektkostenkalkulation EP'!$B$8,11)+CU$9,Datenquellen!$F$7:$H$45,3,FALSE))," ",VLOOKUP(EDATE('Projektkostenkalkulation EP'!$B$8,11)+CU$9,Datenquellen!$F$7:$H$45,3,FALSE))="X"
                                    ),
                          "X",
                          ""
                          ),
               "X"
            )</f>
        <v>X</v>
      </c>
      <c r="CW120" s="237" t="str">
        <f xml:space="preserve"> IF(TEXT((EDATE('Projektkostenkalkulation EP'!$B$8,11)+CV$9),"MM")=TEXT((EDATE('Projektkostenkalkulation EP'!$B$8,11)+(CV$9-1)),"MM"),
             IF(
                        OR(
                                    TEXT((EDATE('Projektkostenkalkulation EP'!$B$8,11)+CV$9),"TTT") = "Sa",
                                    TEXT((EDATE('Projektkostenkalkulation EP'!$B$8,11)+CV$9),"TTT") = "So",
                                    IF(ISNA(VLOOKUP(EDATE('Projektkostenkalkulation EP'!$B$8,11)+CV$9,Datenquellen!$F$7:$H$45,3,FALSE))," ",VLOOKUP(EDATE('Projektkostenkalkulation EP'!$B$8,11)+CV$9,Datenquellen!$F$7:$H$45,3,FALSE))="X"
                                    ),
                          "X",
                          ""
                          ),
               "X"
            )</f>
        <v/>
      </c>
      <c r="CX120" s="237" t="str">
        <f xml:space="preserve"> IF(TEXT((EDATE('Projektkostenkalkulation EP'!$B$8,11)+CW$9),"MM")=TEXT((EDATE('Projektkostenkalkulation EP'!$B$8,11)+(CW$9-1)),"MM"),
             IF(
                        OR(
                                    TEXT((EDATE('Projektkostenkalkulation EP'!$B$8,11)+CW$9),"TTT") = "Sa",
                                    TEXT((EDATE('Projektkostenkalkulation EP'!$B$8,11)+CW$9),"TTT") = "So",
                                    IF(ISNA(VLOOKUP(EDATE('Projektkostenkalkulation EP'!$B$8,11)+CW$9,Datenquellen!$F$7:$H$45,3,FALSE))," ",VLOOKUP(EDATE('Projektkostenkalkulation EP'!$B$8,11)+CW$9,Datenquellen!$F$7:$H$45,3,FALSE))="X"
                                    ),
                          "X",
                          ""
                          ),
               "X"
            )</f>
        <v>X</v>
      </c>
      <c r="CY120" s="237" t="str">
        <f xml:space="preserve"> IF(TEXT((EDATE('Projektkostenkalkulation EP'!$B$8,11)+CX$9),"MM")=TEXT((EDATE('Projektkostenkalkulation EP'!$B$8,11)+(CX$9-1)),"MM"),
             IF(
                        OR(
                                    TEXT((EDATE('Projektkostenkalkulation EP'!$B$8,11)+CX$9),"TTT") = "Sa",
                                    TEXT((EDATE('Projektkostenkalkulation EP'!$B$8,11)+CX$9),"TTT") = "So",
                                    IF(ISNA(VLOOKUP(EDATE('Projektkostenkalkulation EP'!$B$8,11)+CX$9,Datenquellen!$F$7:$H$45,3,FALSE))," ",VLOOKUP(EDATE('Projektkostenkalkulation EP'!$B$8,11)+CX$9,Datenquellen!$F$7:$H$45,3,FALSE))="X"
                                    ),
                          "X",
                          ""
                          ),
               "X"
            )</f>
        <v>X</v>
      </c>
      <c r="CZ120" s="237" t="str">
        <f xml:space="preserve"> IF(TEXT((EDATE('Projektkostenkalkulation EP'!$B$8,11)+CY$9),"MM")=TEXT((EDATE('Projektkostenkalkulation EP'!$B$8,11)+(CY$9-1)),"MM"),
             IF(
                        OR(
                                    TEXT((EDATE('Projektkostenkalkulation EP'!$B$8,11)+CY$9),"TTT") = "Sa",
                                    TEXT((EDATE('Projektkostenkalkulation EP'!$B$8,11)+CY$9),"TTT") = "So",
                                    IF(ISNA(VLOOKUP(EDATE('Projektkostenkalkulation EP'!$B$8,11)+CY$9,Datenquellen!$F$7:$H$45,3,FALSE))," ",VLOOKUP(EDATE('Projektkostenkalkulation EP'!$B$8,11)+CY$9,Datenquellen!$F$7:$H$45,3,FALSE))="X"
                                    ),
                          "X",
                          ""
                          ),
               "X"
            )</f>
        <v/>
      </c>
      <c r="DA120" s="238" t="str">
        <f xml:space="preserve"> IF(TEXT((EDATE('Projektkostenkalkulation EP'!$B$8,11)+CZ$9),"MM")=TEXT((EDATE('Projektkostenkalkulation EP'!$B$8,11)+(CZ$9-1)),"MM"),
             IF(
                        OR(
                                    TEXT((EDATE('Projektkostenkalkulation EP'!$B$8,11)+CZ$9),"TTT") = "Sa",
                                    TEXT((EDATE('Projektkostenkalkulation EP'!$B$8,11)+CZ$9),"TTT") = "So",
                                    IF(ISNA(VLOOKUP(EDATE('Projektkostenkalkulation EP'!$B$8,11)+CZ$9,Datenquellen!$F$7:$H$45,3,FALSE))," ",VLOOKUP(EDATE('Projektkostenkalkulation EP'!$B$8,11)+CZ$9,Datenquellen!$F$7:$H$45,3,FALSE))="X"
                                    ),
                          "X",
                          ""
                          ),
               "X"
            )</f>
        <v/>
      </c>
      <c r="DB120" s="239"/>
      <c r="DC120" s="240"/>
      <c r="DD120" s="241" t="s">
        <v>67</v>
      </c>
      <c r="DE120" s="474"/>
      <c r="DF120" s="236"/>
      <c r="DG120" s="237" t="str">
        <f>IF(
            OR(
                     TEXT(EDATE('Projektkostenkalkulation EP'!$B$8,11),"TTT") = "Sa",
                     TEXT(EDATE('Projektkostenkalkulation EP'!$B$8,11),"TTT") = "So",
                     IF(ISNA(VLOOKUP(EDATE('Projektkostenkalkulation EP'!$B$8,11),Datenquellen!$F$7:$H$45,3,FALSE))," ",VLOOKUP(EDATE('Projektkostenkalkulation EP'!$B$8,11),Datenquellen!$F$7:$H$45,3,FALSE))="X"
                            ),
                    "X",
                    ""
            )</f>
        <v>X</v>
      </c>
      <c r="DH120" s="237" t="str">
        <f xml:space="preserve"> IF(TEXT((EDATE('Projektkostenkalkulation EP'!$B$8,11)+DG$9),"MM")=TEXT((EDATE('Projektkostenkalkulation EP'!$B$8,11)+(DG$9-1)),"MM"),
             IF(
                        OR(
                                    TEXT((EDATE('Projektkostenkalkulation EP'!$B$8,11)+DG$9),"TTT") = "Sa",
                                    TEXT((EDATE('Projektkostenkalkulation EP'!$B$8,11)+DG$9),"TTT") = "So",
                                    IF(ISNA(VLOOKUP(EDATE('Projektkostenkalkulation EP'!$B$8,11)+DG$9,Datenquellen!$F$7:$H$45,3,FALSE))," ",VLOOKUP(EDATE('Projektkostenkalkulation EP'!$B$8,11)+DG$9,Datenquellen!$F$7:$H$45,3,FALSE))="X"
                                    ),
                          "X",
                          ""
                          ),
               "X"
            )</f>
        <v/>
      </c>
      <c r="DI120" s="237" t="str">
        <f xml:space="preserve"> IF(TEXT((EDATE('Projektkostenkalkulation EP'!$B$8,11)+DH$9),"MM")=TEXT((EDATE('Projektkostenkalkulation EP'!$B$8,11)+(DH$9-1)),"MM"),
             IF(
                        OR(
                                    TEXT((EDATE('Projektkostenkalkulation EP'!$B$8,11)+DH$9),"TTT") = "Sa",
                                    TEXT((EDATE('Projektkostenkalkulation EP'!$B$8,11)+DH$9),"TTT") = "So",
                                    IF(ISNA(VLOOKUP(EDATE('Projektkostenkalkulation EP'!$B$8,11)+DH$9,Datenquellen!$F$7:$H$45,3,FALSE))," ",VLOOKUP(EDATE('Projektkostenkalkulation EP'!$B$8,11)+DH$9,Datenquellen!$F$7:$H$45,3,FALSE))="X"
                                    ),
                          "X",
                          ""
                          ),
               "X"
            )</f>
        <v/>
      </c>
      <c r="DJ120" s="237" t="str">
        <f xml:space="preserve"> IF(TEXT((EDATE('Projektkostenkalkulation EP'!$B$8,11)+DI$9),"MM")=TEXT((EDATE('Projektkostenkalkulation EP'!$B$8,11)+(DI$9-1)),"MM"),
             IF(
                        OR(
                                    TEXT((EDATE('Projektkostenkalkulation EP'!$B$8,11)+DI$9),"TTT") = "Sa",
                                    TEXT((EDATE('Projektkostenkalkulation EP'!$B$8,11)+DI$9),"TTT") = "So",
                                    IF(ISNA(VLOOKUP(EDATE('Projektkostenkalkulation EP'!$B$8,11)+DI$9,Datenquellen!$F$7:$H$45,3,FALSE))," ",VLOOKUP(EDATE('Projektkostenkalkulation EP'!$B$8,11)+DI$9,Datenquellen!$F$7:$H$45,3,FALSE))="X"
                                    ),
                          "X",
                          ""
                          ),
               "X"
            )</f>
        <v/>
      </c>
      <c r="DK120" s="237" t="str">
        <f xml:space="preserve"> IF(TEXT((EDATE('Projektkostenkalkulation EP'!$B$8,11)+DJ$9),"MM")=TEXT((EDATE('Projektkostenkalkulation EP'!$B$8,11)+(DJ$9-1)),"MM"),
             IF(
                        OR(
                                    TEXT((EDATE('Projektkostenkalkulation EP'!$B$8,11)+DJ$9),"TTT") = "Sa",
                                    TEXT((EDATE('Projektkostenkalkulation EP'!$B$8,11)+DJ$9),"TTT") = "So",
                                    IF(ISNA(VLOOKUP(EDATE('Projektkostenkalkulation EP'!$B$8,11)+DJ$9,Datenquellen!$F$7:$H$45,3,FALSE))," ",VLOOKUP(EDATE('Projektkostenkalkulation EP'!$B$8,11)+DJ$9,Datenquellen!$F$7:$H$45,3,FALSE))="X"
                                    ),
                          "X",
                          ""
                          ),
               "X"
            )</f>
        <v/>
      </c>
      <c r="DL120" s="237" t="str">
        <f xml:space="preserve"> IF(TEXT((EDATE('Projektkostenkalkulation EP'!$B$8,11)+DK$9),"MM")=TEXT((EDATE('Projektkostenkalkulation EP'!$B$8,11)+(DK$9-1)),"MM"),
             IF(
                        OR(
                                    TEXT((EDATE('Projektkostenkalkulation EP'!$B$8,11)+DK$9),"TTT") = "Sa",
                                    TEXT((EDATE('Projektkostenkalkulation EP'!$B$8,11)+DK$9),"TTT") = "So",
                                    IF(ISNA(VLOOKUP(EDATE('Projektkostenkalkulation EP'!$B$8,11)+DK$9,Datenquellen!$F$7:$H$45,3,FALSE))," ",VLOOKUP(EDATE('Projektkostenkalkulation EP'!$B$8,11)+DK$9,Datenquellen!$F$7:$H$45,3,FALSE))="X"
                                    ),
                          "X",
                          ""
                          ),
               "X"
            )</f>
        <v/>
      </c>
      <c r="DM120" s="237" t="str">
        <f xml:space="preserve"> IF(TEXT((EDATE('Projektkostenkalkulation EP'!$B$8,11)+DL$9),"MM")=TEXT((EDATE('Projektkostenkalkulation EP'!$B$8,11)+(DL$9-1)),"MM"),
             IF(
                        OR(
                                    TEXT((EDATE('Projektkostenkalkulation EP'!$B$8,11)+DL$9),"TTT") = "Sa",
                                    TEXT((EDATE('Projektkostenkalkulation EP'!$B$8,11)+DL$9),"TTT") = "So",
                                    IF(ISNA(VLOOKUP(EDATE('Projektkostenkalkulation EP'!$B$8,11)+DL$9,Datenquellen!$F$7:$H$45,3,FALSE))," ",VLOOKUP(EDATE('Projektkostenkalkulation EP'!$B$8,11)+DL$9,Datenquellen!$F$7:$H$45,3,FALSE))="X"
                                    ),
                          "X",
                          ""
                          ),
               "X"
            )</f>
        <v>X</v>
      </c>
      <c r="DN120" s="237" t="str">
        <f xml:space="preserve"> IF(TEXT((EDATE('Projektkostenkalkulation EP'!$B$8,11)+DM$9),"MM")=TEXT((EDATE('Projektkostenkalkulation EP'!$B$8,11)+(DM$9-1)),"MM"),
             IF(
                        OR(
                                    TEXT((EDATE('Projektkostenkalkulation EP'!$B$8,11)+DM$9),"TTT") = "Sa",
                                    TEXT((EDATE('Projektkostenkalkulation EP'!$B$8,11)+DM$9),"TTT") = "So",
                                    IF(ISNA(VLOOKUP(EDATE('Projektkostenkalkulation EP'!$B$8,11)+DM$9,Datenquellen!$F$7:$H$45,3,FALSE))," ",VLOOKUP(EDATE('Projektkostenkalkulation EP'!$B$8,11)+DM$9,Datenquellen!$F$7:$H$45,3,FALSE))="X"
                                    ),
                          "X",
                          ""
                          ),
               "X"
            )</f>
        <v>X</v>
      </c>
      <c r="DO120" s="237" t="str">
        <f xml:space="preserve"> IF(TEXT((EDATE('Projektkostenkalkulation EP'!$B$8,11)+DN$9),"MM")=TEXT((EDATE('Projektkostenkalkulation EP'!$B$8,11)+(DN$9-1)),"MM"),
             IF(
                        OR(
                                    TEXT((EDATE('Projektkostenkalkulation EP'!$B$8,11)+DN$9),"TTT") = "Sa",
                                    TEXT((EDATE('Projektkostenkalkulation EP'!$B$8,11)+DN$9),"TTT") = "So",
                                    IF(ISNA(VLOOKUP(EDATE('Projektkostenkalkulation EP'!$B$8,11)+DN$9,Datenquellen!$F$7:$H$45,3,FALSE))," ",VLOOKUP(EDATE('Projektkostenkalkulation EP'!$B$8,11)+DN$9,Datenquellen!$F$7:$H$45,3,FALSE))="X"
                                    ),
                          "X",
                          ""
                          ),
               "X"
            )</f>
        <v/>
      </c>
      <c r="DP120" s="237" t="str">
        <f xml:space="preserve"> IF(TEXT((EDATE('Projektkostenkalkulation EP'!$B$8,11)+DO$9),"MM")=TEXT((EDATE('Projektkostenkalkulation EP'!$B$8,11)+(DO$9-1)),"MM"),
             IF(
                        OR(
                                    TEXT((EDATE('Projektkostenkalkulation EP'!$B$8,11)+DO$9),"TTT") = "Sa",
                                    TEXT((EDATE('Projektkostenkalkulation EP'!$B$8,11)+DO$9),"TTT") = "So",
                                    IF(ISNA(VLOOKUP(EDATE('Projektkostenkalkulation EP'!$B$8,11)+DO$9,Datenquellen!$F$7:$H$45,3,FALSE))," ",VLOOKUP(EDATE('Projektkostenkalkulation EP'!$B$8,11)+DO$9,Datenquellen!$F$7:$H$45,3,FALSE))="X"
                                    ),
                          "X",
                          ""
                          ),
               "X"
            )</f>
        <v/>
      </c>
      <c r="DQ120" s="237" t="str">
        <f xml:space="preserve"> IF(TEXT((EDATE('Projektkostenkalkulation EP'!$B$8,11)+DP$9),"MM")=TEXT((EDATE('Projektkostenkalkulation EP'!$B$8,11)+(DP$9-1)),"MM"),
             IF(
                        OR(
                                    TEXT((EDATE('Projektkostenkalkulation EP'!$B$8,11)+DP$9),"TTT") = "Sa",
                                    TEXT((EDATE('Projektkostenkalkulation EP'!$B$8,11)+DP$9),"TTT") = "So",
                                    IF(ISNA(VLOOKUP(EDATE('Projektkostenkalkulation EP'!$B$8,11)+DP$9,Datenquellen!$F$7:$H$45,3,FALSE))," ",VLOOKUP(EDATE('Projektkostenkalkulation EP'!$B$8,11)+DP$9,Datenquellen!$F$7:$H$45,3,FALSE))="X"
                                    ),
                          "X",
                          ""
                          ),
               "X"
            )</f>
        <v/>
      </c>
      <c r="DR120" s="237" t="str">
        <f xml:space="preserve"> IF(TEXT((EDATE('Projektkostenkalkulation EP'!$B$8,11)+DQ$9),"MM")=TEXT((EDATE('Projektkostenkalkulation EP'!$B$8,11)+(DQ$9-1)),"MM"),
             IF(
                        OR(
                                    TEXT((EDATE('Projektkostenkalkulation EP'!$B$8,11)+DQ$9),"TTT") = "Sa",
                                    TEXT((EDATE('Projektkostenkalkulation EP'!$B$8,11)+DQ$9),"TTT") = "So",
                                    IF(ISNA(VLOOKUP(EDATE('Projektkostenkalkulation EP'!$B$8,11)+DQ$9,Datenquellen!$F$7:$H$45,3,FALSE))," ",VLOOKUP(EDATE('Projektkostenkalkulation EP'!$B$8,11)+DQ$9,Datenquellen!$F$7:$H$45,3,FALSE))="X"
                                    ),
                          "X",
                          ""
                          ),
               "X"
            )</f>
        <v/>
      </c>
      <c r="DS120" s="237" t="str">
        <f xml:space="preserve"> IF(TEXT((EDATE('Projektkostenkalkulation EP'!$B$8,11)+DR$9),"MM")=TEXT((EDATE('Projektkostenkalkulation EP'!$B$8,11)+(DR$9-1)),"MM"),
             IF(
                        OR(
                                    TEXT((EDATE('Projektkostenkalkulation EP'!$B$8,11)+DR$9),"TTT") = "Sa",
                                    TEXT((EDATE('Projektkostenkalkulation EP'!$B$8,11)+DR$9),"TTT") = "So",
                                    IF(ISNA(VLOOKUP(EDATE('Projektkostenkalkulation EP'!$B$8,11)+DR$9,Datenquellen!$F$7:$H$45,3,FALSE))," ",VLOOKUP(EDATE('Projektkostenkalkulation EP'!$B$8,11)+DR$9,Datenquellen!$F$7:$H$45,3,FALSE))="X"
                                    ),
                          "X",
                          ""
                          ),
               "X"
            )</f>
        <v/>
      </c>
      <c r="DT120" s="237" t="str">
        <f xml:space="preserve"> IF(TEXT((EDATE('Projektkostenkalkulation EP'!$B$8,11)+DS$9),"MM")=TEXT((EDATE('Projektkostenkalkulation EP'!$B$8,11)+(DS$9-1)),"MM"),
             IF(
                        OR(
                                    TEXT((EDATE('Projektkostenkalkulation EP'!$B$8,11)+DS$9),"TTT") = "Sa",
                                    TEXT((EDATE('Projektkostenkalkulation EP'!$B$8,11)+DS$9),"TTT") = "So",
                                    IF(ISNA(VLOOKUP(EDATE('Projektkostenkalkulation EP'!$B$8,11)+DS$9,Datenquellen!$F$7:$H$45,3,FALSE))," ",VLOOKUP(EDATE('Projektkostenkalkulation EP'!$B$8,11)+DS$9,Datenquellen!$F$7:$H$45,3,FALSE))="X"
                                    ),
                          "X",
                          ""
                          ),
               "X"
            )</f>
        <v>X</v>
      </c>
      <c r="DU120" s="237" t="str">
        <f xml:space="preserve"> IF(TEXT((EDATE('Projektkostenkalkulation EP'!$B$8,11)+DT$9),"MM")=TEXT((EDATE('Projektkostenkalkulation EP'!$B$8,11)+(DT$9-1)),"MM"),
             IF(
                        OR(
                                    TEXT((EDATE('Projektkostenkalkulation EP'!$B$8,11)+DT$9),"TTT") = "Sa",
                                    TEXT((EDATE('Projektkostenkalkulation EP'!$B$8,11)+DT$9),"TTT") = "So",
                                    IF(ISNA(VLOOKUP(EDATE('Projektkostenkalkulation EP'!$B$8,11)+DT$9,Datenquellen!$F$7:$H$45,3,FALSE))," ",VLOOKUP(EDATE('Projektkostenkalkulation EP'!$B$8,11)+DT$9,Datenquellen!$F$7:$H$45,3,FALSE))="X"
                                    ),
                          "X",
                          ""
                          ),
               "X"
            )</f>
        <v>X</v>
      </c>
      <c r="DV120" s="237" t="str">
        <f xml:space="preserve"> IF(TEXT((EDATE('Projektkostenkalkulation EP'!$B$8,11)+DU$9),"MM")=TEXT((EDATE('Projektkostenkalkulation EP'!$B$8,11)+(DU$9-1)),"MM"),
             IF(
                        OR(
                                    TEXT((EDATE('Projektkostenkalkulation EP'!$B$8,11)+DU$9),"TTT") = "Sa",
                                    TEXT((EDATE('Projektkostenkalkulation EP'!$B$8,11)+DU$9),"TTT") = "So",
                                    IF(ISNA(VLOOKUP(EDATE('Projektkostenkalkulation EP'!$B$8,11)+DU$9,Datenquellen!$F$7:$H$45,3,FALSE))," ",VLOOKUP(EDATE('Projektkostenkalkulation EP'!$B$8,11)+DU$9,Datenquellen!$F$7:$H$45,3,FALSE))="X"
                                    ),
                          "X",
                          ""
                          ),
               "X"
            )</f>
        <v/>
      </c>
      <c r="DW120" s="237" t="str">
        <f xml:space="preserve"> IF(TEXT((EDATE('Projektkostenkalkulation EP'!$B$8,11)+DV$9),"MM")=TEXT((EDATE('Projektkostenkalkulation EP'!$B$8,11)+(DV$9-1)),"MM"),
             IF(
                        OR(
                                    TEXT((EDATE('Projektkostenkalkulation EP'!$B$8,11)+DV$9),"TTT") = "Sa",
                                    TEXT((EDATE('Projektkostenkalkulation EP'!$B$8,11)+DV$9),"TTT") = "So",
                                    IF(ISNA(VLOOKUP(EDATE('Projektkostenkalkulation EP'!$B$8,11)+DV$9,Datenquellen!$F$7:$H$45,3,FALSE))," ",VLOOKUP(EDATE('Projektkostenkalkulation EP'!$B$8,11)+DV$9,Datenquellen!$F$7:$H$45,3,FALSE))="X"
                                    ),
                          "X",
                          ""
                          ),
               "X"
            )</f>
        <v/>
      </c>
      <c r="DX120" s="237" t="str">
        <f xml:space="preserve"> IF(TEXT((EDATE('Projektkostenkalkulation EP'!$B$8,11)+DW$9),"MM")=TEXT((EDATE('Projektkostenkalkulation EP'!$B$8,11)+(DW$9-1)),"MM"),
             IF(
                        OR(
                                    TEXT((EDATE('Projektkostenkalkulation EP'!$B$8,11)+DW$9),"TTT") = "Sa",
                                    TEXT((EDATE('Projektkostenkalkulation EP'!$B$8,11)+DW$9),"TTT") = "So",
                                    IF(ISNA(VLOOKUP(EDATE('Projektkostenkalkulation EP'!$B$8,11)+DW$9,Datenquellen!$F$7:$H$45,3,FALSE))," ",VLOOKUP(EDATE('Projektkostenkalkulation EP'!$B$8,11)+DW$9,Datenquellen!$F$7:$H$45,3,FALSE))="X"
                                    ),
                          "X",
                          ""
                          ),
               "X"
            )</f>
        <v/>
      </c>
      <c r="DY120" s="237" t="str">
        <f xml:space="preserve"> IF(TEXT((EDATE('Projektkostenkalkulation EP'!$B$8,11)+DX$9),"MM")=TEXT((EDATE('Projektkostenkalkulation EP'!$B$8,11)+(DX$9-1)),"MM"),
             IF(
                        OR(
                                    TEXT((EDATE('Projektkostenkalkulation EP'!$B$8,11)+DX$9),"TTT") = "Sa",
                                    TEXT((EDATE('Projektkostenkalkulation EP'!$B$8,11)+DX$9),"TTT") = "So",
                                    IF(ISNA(VLOOKUP(EDATE('Projektkostenkalkulation EP'!$B$8,11)+DX$9,Datenquellen!$F$7:$H$45,3,FALSE))," ",VLOOKUP(EDATE('Projektkostenkalkulation EP'!$B$8,11)+DX$9,Datenquellen!$F$7:$H$45,3,FALSE))="X"
                                    ),
                          "X",
                          ""
                          ),
               "X"
            )</f>
        <v/>
      </c>
      <c r="DZ120" s="237" t="str">
        <f xml:space="preserve"> IF(TEXT((EDATE('Projektkostenkalkulation EP'!$B$8,11)+DY$9),"MM")=TEXT((EDATE('Projektkostenkalkulation EP'!$B$8,11)+(DY$9-1)),"MM"),
             IF(
                        OR(
                                    TEXT((EDATE('Projektkostenkalkulation EP'!$B$8,11)+DY$9),"TTT") = "Sa",
                                    TEXT((EDATE('Projektkostenkalkulation EP'!$B$8,11)+DY$9),"TTT") = "So",
                                    IF(ISNA(VLOOKUP(EDATE('Projektkostenkalkulation EP'!$B$8,11)+DY$9,Datenquellen!$F$7:$H$45,3,FALSE))," ",VLOOKUP(EDATE('Projektkostenkalkulation EP'!$B$8,11)+DY$9,Datenquellen!$F$7:$H$45,3,FALSE))="X"
                                    ),
                          "X",
                          ""
                          ),
               "X"
            )</f>
        <v/>
      </c>
      <c r="EA120" s="237" t="str">
        <f xml:space="preserve"> IF(TEXT((EDATE('Projektkostenkalkulation EP'!$B$8,11)+DZ$9),"MM")=TEXT((EDATE('Projektkostenkalkulation EP'!$B$8,11)+(DZ$9-1)),"MM"),
             IF(
                        OR(
                                    TEXT((EDATE('Projektkostenkalkulation EP'!$B$8,11)+DZ$9),"TTT") = "Sa",
                                    TEXT((EDATE('Projektkostenkalkulation EP'!$B$8,11)+DZ$9),"TTT") = "So",
                                    IF(ISNA(VLOOKUP(EDATE('Projektkostenkalkulation EP'!$B$8,11)+DZ$9,Datenquellen!$F$7:$H$45,3,FALSE))," ",VLOOKUP(EDATE('Projektkostenkalkulation EP'!$B$8,11)+DZ$9,Datenquellen!$F$7:$H$45,3,FALSE))="X"
                                    ),
                          "X",
                          ""
                          ),
               "X"
            )</f>
        <v>X</v>
      </c>
      <c r="EB120" s="237" t="str">
        <f xml:space="preserve"> IF(TEXT((EDATE('Projektkostenkalkulation EP'!$B$8,11)+EA$9),"MM")=TEXT((EDATE('Projektkostenkalkulation EP'!$B$8,11)+(EA$9-1)),"MM"),
             IF(
                        OR(
                                    TEXT((EDATE('Projektkostenkalkulation EP'!$B$8,11)+EA$9),"TTT") = "Sa",
                                    TEXT((EDATE('Projektkostenkalkulation EP'!$B$8,11)+EA$9),"TTT") = "So",
                                    IF(ISNA(VLOOKUP(EDATE('Projektkostenkalkulation EP'!$B$8,11)+EA$9,Datenquellen!$F$7:$H$45,3,FALSE))," ",VLOOKUP(EDATE('Projektkostenkalkulation EP'!$B$8,11)+EA$9,Datenquellen!$F$7:$H$45,3,FALSE))="X"
                                    ),
                          "X",
                          ""
                          ),
               "X"
            )</f>
        <v>X</v>
      </c>
      <c r="EC120" s="237" t="str">
        <f xml:space="preserve"> IF(TEXT((EDATE('Projektkostenkalkulation EP'!$B$8,11)+EB$9),"MM")=TEXT((EDATE('Projektkostenkalkulation EP'!$B$8,11)+(EB$9-1)),"MM"),
             IF(
                        OR(
                                    TEXT((EDATE('Projektkostenkalkulation EP'!$B$8,11)+EB$9),"TTT") = "Sa",
                                    TEXT((EDATE('Projektkostenkalkulation EP'!$B$8,11)+EB$9),"TTT") = "So",
                                    IF(ISNA(VLOOKUP(EDATE('Projektkostenkalkulation EP'!$B$8,11)+EB$9,Datenquellen!$F$7:$H$45,3,FALSE))," ",VLOOKUP(EDATE('Projektkostenkalkulation EP'!$B$8,11)+EB$9,Datenquellen!$F$7:$H$45,3,FALSE))="X"
                                    ),
                          "X",
                          ""
                          ),
               "X"
            )</f>
        <v/>
      </c>
      <c r="ED120" s="237" t="str">
        <f xml:space="preserve"> IF(TEXT((EDATE('Projektkostenkalkulation EP'!$B$8,11)+EC$9),"MM")=TEXT((EDATE('Projektkostenkalkulation EP'!$B$8,11)+(EC$9-1)),"MM"),
             IF(
                        OR(
                                    TEXT((EDATE('Projektkostenkalkulation EP'!$B$8,11)+EC$9),"TTT") = "Sa",
                                    TEXT((EDATE('Projektkostenkalkulation EP'!$B$8,11)+EC$9),"TTT") = "So",
                                    IF(ISNA(VLOOKUP(EDATE('Projektkostenkalkulation EP'!$B$8,11)+EC$9,Datenquellen!$F$7:$H$45,3,FALSE))," ",VLOOKUP(EDATE('Projektkostenkalkulation EP'!$B$8,11)+EC$9,Datenquellen!$F$7:$H$45,3,FALSE))="X"
                                    ),
                          "X",
                          ""
                          ),
               "X"
            )</f>
        <v/>
      </c>
      <c r="EE120" s="237" t="str">
        <f xml:space="preserve"> IF(TEXT((EDATE('Projektkostenkalkulation EP'!$B$8,11)+ED$9),"MM")=TEXT((EDATE('Projektkostenkalkulation EP'!$B$8,11)+(ED$9-1)),"MM"),
             IF(
                        OR(
                                    TEXT((EDATE('Projektkostenkalkulation EP'!$B$8,11)+ED$9),"TTT") = "Sa",
                                    TEXT((EDATE('Projektkostenkalkulation EP'!$B$8,11)+ED$9),"TTT") = "So",
                                    IF(ISNA(VLOOKUP(EDATE('Projektkostenkalkulation EP'!$B$8,11)+ED$9,Datenquellen!$F$7:$H$45,3,FALSE))," ",VLOOKUP(EDATE('Projektkostenkalkulation EP'!$B$8,11)+ED$9,Datenquellen!$F$7:$H$45,3,FALSE))="X"
                                    ),
                          "X",
                          ""
                          ),
               "X"
            )</f>
        <v>X</v>
      </c>
      <c r="EF120" s="237" t="str">
        <f xml:space="preserve"> IF(TEXT((EDATE('Projektkostenkalkulation EP'!$B$8,11)+EE$9),"MM")=TEXT((EDATE('Projektkostenkalkulation EP'!$B$8,11)+(EE$9-1)),"MM"),
             IF(
                        OR(
                                    TEXT((EDATE('Projektkostenkalkulation EP'!$B$8,11)+EE$9),"TTT") = "Sa",
                                    TEXT((EDATE('Projektkostenkalkulation EP'!$B$8,11)+EE$9),"TTT") = "So",
                                    IF(ISNA(VLOOKUP(EDATE('Projektkostenkalkulation EP'!$B$8,11)+EE$9,Datenquellen!$F$7:$H$45,3,FALSE))," ",VLOOKUP(EDATE('Projektkostenkalkulation EP'!$B$8,11)+EE$9,Datenquellen!$F$7:$H$45,3,FALSE))="X"
                                    ),
                          "X",
                          ""
                          ),
               "X"
            )</f>
        <v>X</v>
      </c>
      <c r="EG120" s="237" t="str">
        <f xml:space="preserve"> IF(TEXT((EDATE('Projektkostenkalkulation EP'!$B$8,11)+EF$9),"MM")=TEXT((EDATE('Projektkostenkalkulation EP'!$B$8,11)+(EF$9-1)),"MM"),
             IF(
                        OR(
                                    TEXT((EDATE('Projektkostenkalkulation EP'!$B$8,11)+EF$9),"TTT") = "Sa",
                                    TEXT((EDATE('Projektkostenkalkulation EP'!$B$8,11)+EF$9),"TTT") = "So",
                                    IF(ISNA(VLOOKUP(EDATE('Projektkostenkalkulation EP'!$B$8,11)+EF$9,Datenquellen!$F$7:$H$45,3,FALSE))," ",VLOOKUP(EDATE('Projektkostenkalkulation EP'!$B$8,11)+EF$9,Datenquellen!$F$7:$H$45,3,FALSE))="X"
                                    ),
                          "X",
                          ""
                          ),
               "X"
            )</f>
        <v/>
      </c>
      <c r="EH120" s="237" t="str">
        <f xml:space="preserve"> IF(TEXT((EDATE('Projektkostenkalkulation EP'!$B$8,11)+EG$9),"MM")=TEXT((EDATE('Projektkostenkalkulation EP'!$B$8,11)+(EG$9-1)),"MM"),
             IF(
                        OR(
                                    TEXT((EDATE('Projektkostenkalkulation EP'!$B$8,11)+EG$9),"TTT") = "Sa",
                                    TEXT((EDATE('Projektkostenkalkulation EP'!$B$8,11)+EG$9),"TTT") = "So",
                                    IF(ISNA(VLOOKUP(EDATE('Projektkostenkalkulation EP'!$B$8,11)+EG$9,Datenquellen!$F$7:$H$45,3,FALSE))," ",VLOOKUP(EDATE('Projektkostenkalkulation EP'!$B$8,11)+EG$9,Datenquellen!$F$7:$H$45,3,FALSE))="X"
                                    ),
                          "X",
                          ""
                          ),
               "X"
            )</f>
        <v>X</v>
      </c>
      <c r="EI120" s="237" t="str">
        <f xml:space="preserve"> IF(TEXT((EDATE('Projektkostenkalkulation EP'!$B$8,11)+EH$9),"MM")=TEXT((EDATE('Projektkostenkalkulation EP'!$B$8,11)+(EH$9-1)),"MM"),
             IF(
                        OR(
                                    TEXT((EDATE('Projektkostenkalkulation EP'!$B$8,11)+EH$9),"TTT") = "Sa",
                                    TEXT((EDATE('Projektkostenkalkulation EP'!$B$8,11)+EH$9),"TTT") = "So",
                                    IF(ISNA(VLOOKUP(EDATE('Projektkostenkalkulation EP'!$B$8,11)+EH$9,Datenquellen!$F$7:$H$45,3,FALSE))," ",VLOOKUP(EDATE('Projektkostenkalkulation EP'!$B$8,11)+EH$9,Datenquellen!$F$7:$H$45,3,FALSE))="X"
                                    ),
                          "X",
                          ""
                          ),
               "X"
            )</f>
        <v>X</v>
      </c>
      <c r="EJ120" s="237" t="str">
        <f xml:space="preserve"> IF(TEXT((EDATE('Projektkostenkalkulation EP'!$B$8,11)+EI$9),"MM")=TEXT((EDATE('Projektkostenkalkulation EP'!$B$8,11)+(EI$9-1)),"MM"),
             IF(
                        OR(
                                    TEXT((EDATE('Projektkostenkalkulation EP'!$B$8,11)+EI$9),"TTT") = "Sa",
                                    TEXT((EDATE('Projektkostenkalkulation EP'!$B$8,11)+EI$9),"TTT") = "So",
                                    IF(ISNA(VLOOKUP(EDATE('Projektkostenkalkulation EP'!$B$8,11)+EI$9,Datenquellen!$F$7:$H$45,3,FALSE))," ",VLOOKUP(EDATE('Projektkostenkalkulation EP'!$B$8,11)+EI$9,Datenquellen!$F$7:$H$45,3,FALSE))="X"
                                    ),
                          "X",
                          ""
                          ),
               "X"
            )</f>
        <v/>
      </c>
      <c r="EK120" s="238" t="str">
        <f xml:space="preserve"> IF(TEXT((EDATE('Projektkostenkalkulation EP'!$B$8,11)+EJ$9),"MM")=TEXT((EDATE('Projektkostenkalkulation EP'!$B$8,11)+(EJ$9-1)),"MM"),
             IF(
                        OR(
                                    TEXT((EDATE('Projektkostenkalkulation EP'!$B$8,11)+EJ$9),"TTT") = "Sa",
                                    TEXT((EDATE('Projektkostenkalkulation EP'!$B$8,11)+EJ$9),"TTT") = "So",
                                    IF(ISNA(VLOOKUP(EDATE('Projektkostenkalkulation EP'!$B$8,11)+EJ$9,Datenquellen!$F$7:$H$45,3,FALSE))," ",VLOOKUP(EDATE('Projektkostenkalkulation EP'!$B$8,11)+EJ$9,Datenquellen!$F$7:$H$45,3,FALSE))="X"
                                    ),
                          "X",
                          ""
                          ),
               "X"
            )</f>
        <v/>
      </c>
      <c r="EL120" s="239"/>
      <c r="EM120" s="240"/>
      <c r="EN120" s="241" t="s">
        <v>67</v>
      </c>
      <c r="EO120" s="474"/>
      <c r="EP120" s="236"/>
      <c r="EQ120" s="237" t="str">
        <f>IF(
            OR(
                     TEXT(EDATE('Projektkostenkalkulation EP'!$B$8,11),"TTT") = "Sa",
                     TEXT(EDATE('Projektkostenkalkulation EP'!$B$8,11),"TTT") = "So",
                     IF(ISNA(VLOOKUP(EDATE('Projektkostenkalkulation EP'!$B$8,11),Datenquellen!$F$7:$H$45,3,FALSE))," ",VLOOKUP(EDATE('Projektkostenkalkulation EP'!$B$8,11),Datenquellen!$F$7:$H$45,3,FALSE))="X"
                            ),
                    "X",
                    ""
            )</f>
        <v>X</v>
      </c>
      <c r="ER120" s="237" t="str">
        <f xml:space="preserve"> IF(TEXT((EDATE('Projektkostenkalkulation EP'!$B$8,11)+EQ$9),"MM")=TEXT((EDATE('Projektkostenkalkulation EP'!$B$8,11)+(EQ$9-1)),"MM"),
             IF(
                        OR(
                                    TEXT((EDATE('Projektkostenkalkulation EP'!$B$8,11)+EQ$9),"TTT") = "Sa",
                                    TEXT((EDATE('Projektkostenkalkulation EP'!$B$8,11)+EQ$9),"TTT") = "So",
                                    IF(ISNA(VLOOKUP(EDATE('Projektkostenkalkulation EP'!$B$8,11)+EQ$9,Datenquellen!$F$7:$H$45,3,FALSE))," ",VLOOKUP(EDATE('Projektkostenkalkulation EP'!$B$8,11)+EQ$9,Datenquellen!$F$7:$H$45,3,FALSE))="X"
                                    ),
                          "X",
                          ""
                          ),
               "X"
            )</f>
        <v/>
      </c>
      <c r="ES120" s="237" t="str">
        <f xml:space="preserve"> IF(TEXT((EDATE('Projektkostenkalkulation EP'!$B$8,11)+ER$9),"MM")=TEXT((EDATE('Projektkostenkalkulation EP'!$B$8,11)+(ER$9-1)),"MM"),
             IF(
                        OR(
                                    TEXT((EDATE('Projektkostenkalkulation EP'!$B$8,11)+ER$9),"TTT") = "Sa",
                                    TEXT((EDATE('Projektkostenkalkulation EP'!$B$8,11)+ER$9),"TTT") = "So",
                                    IF(ISNA(VLOOKUP(EDATE('Projektkostenkalkulation EP'!$B$8,11)+ER$9,Datenquellen!$F$7:$H$45,3,FALSE))," ",VLOOKUP(EDATE('Projektkostenkalkulation EP'!$B$8,11)+ER$9,Datenquellen!$F$7:$H$45,3,FALSE))="X"
                                    ),
                          "X",
                          ""
                          ),
               "X"
            )</f>
        <v/>
      </c>
      <c r="ET120" s="237" t="str">
        <f xml:space="preserve"> IF(TEXT((EDATE('Projektkostenkalkulation EP'!$B$8,11)+ES$9),"MM")=TEXT((EDATE('Projektkostenkalkulation EP'!$B$8,11)+(ES$9-1)),"MM"),
             IF(
                        OR(
                                    TEXT((EDATE('Projektkostenkalkulation EP'!$B$8,11)+ES$9),"TTT") = "Sa",
                                    TEXT((EDATE('Projektkostenkalkulation EP'!$B$8,11)+ES$9),"TTT") = "So",
                                    IF(ISNA(VLOOKUP(EDATE('Projektkostenkalkulation EP'!$B$8,11)+ES$9,Datenquellen!$F$7:$H$45,3,FALSE))," ",VLOOKUP(EDATE('Projektkostenkalkulation EP'!$B$8,11)+ES$9,Datenquellen!$F$7:$H$45,3,FALSE))="X"
                                    ),
                          "X",
                          ""
                          ),
               "X"
            )</f>
        <v/>
      </c>
      <c r="EU120" s="237" t="str">
        <f xml:space="preserve"> IF(TEXT((EDATE('Projektkostenkalkulation EP'!$B$8,11)+ET$9),"MM")=TEXT((EDATE('Projektkostenkalkulation EP'!$B$8,11)+(ET$9-1)),"MM"),
             IF(
                        OR(
                                    TEXT((EDATE('Projektkostenkalkulation EP'!$B$8,11)+ET$9),"TTT") = "Sa",
                                    TEXT((EDATE('Projektkostenkalkulation EP'!$B$8,11)+ET$9),"TTT") = "So",
                                    IF(ISNA(VLOOKUP(EDATE('Projektkostenkalkulation EP'!$B$8,11)+ET$9,Datenquellen!$F$7:$H$45,3,FALSE))," ",VLOOKUP(EDATE('Projektkostenkalkulation EP'!$B$8,11)+ET$9,Datenquellen!$F$7:$H$45,3,FALSE))="X"
                                    ),
                          "X",
                          ""
                          ),
               "X"
            )</f>
        <v/>
      </c>
      <c r="EV120" s="237" t="str">
        <f xml:space="preserve"> IF(TEXT((EDATE('Projektkostenkalkulation EP'!$B$8,11)+EU$9),"MM")=TEXT((EDATE('Projektkostenkalkulation EP'!$B$8,11)+(EU$9-1)),"MM"),
             IF(
                        OR(
                                    TEXT((EDATE('Projektkostenkalkulation EP'!$B$8,11)+EU$9),"TTT") = "Sa",
                                    TEXT((EDATE('Projektkostenkalkulation EP'!$B$8,11)+EU$9),"TTT") = "So",
                                    IF(ISNA(VLOOKUP(EDATE('Projektkostenkalkulation EP'!$B$8,11)+EU$9,Datenquellen!$F$7:$H$45,3,FALSE))," ",VLOOKUP(EDATE('Projektkostenkalkulation EP'!$B$8,11)+EU$9,Datenquellen!$F$7:$H$45,3,FALSE))="X"
                                    ),
                          "X",
                          ""
                          ),
               "X"
            )</f>
        <v/>
      </c>
      <c r="EW120" s="237" t="str">
        <f xml:space="preserve"> IF(TEXT((EDATE('Projektkostenkalkulation EP'!$B$8,11)+EV$9),"MM")=TEXT((EDATE('Projektkostenkalkulation EP'!$B$8,11)+(EV$9-1)),"MM"),
             IF(
                        OR(
                                    TEXT((EDATE('Projektkostenkalkulation EP'!$B$8,11)+EV$9),"TTT") = "Sa",
                                    TEXT((EDATE('Projektkostenkalkulation EP'!$B$8,11)+EV$9),"TTT") = "So",
                                    IF(ISNA(VLOOKUP(EDATE('Projektkostenkalkulation EP'!$B$8,11)+EV$9,Datenquellen!$F$7:$H$45,3,FALSE))," ",VLOOKUP(EDATE('Projektkostenkalkulation EP'!$B$8,11)+EV$9,Datenquellen!$F$7:$H$45,3,FALSE))="X"
                                    ),
                          "X",
                          ""
                          ),
               "X"
            )</f>
        <v>X</v>
      </c>
      <c r="EX120" s="237" t="str">
        <f xml:space="preserve"> IF(TEXT((EDATE('Projektkostenkalkulation EP'!$B$8,11)+EW$9),"MM")=TEXT((EDATE('Projektkostenkalkulation EP'!$B$8,11)+(EW$9-1)),"MM"),
             IF(
                        OR(
                                    TEXT((EDATE('Projektkostenkalkulation EP'!$B$8,11)+EW$9),"TTT") = "Sa",
                                    TEXT((EDATE('Projektkostenkalkulation EP'!$B$8,11)+EW$9),"TTT") = "So",
                                    IF(ISNA(VLOOKUP(EDATE('Projektkostenkalkulation EP'!$B$8,11)+EW$9,Datenquellen!$F$7:$H$45,3,FALSE))," ",VLOOKUP(EDATE('Projektkostenkalkulation EP'!$B$8,11)+EW$9,Datenquellen!$F$7:$H$45,3,FALSE))="X"
                                    ),
                          "X",
                          ""
                          ),
               "X"
            )</f>
        <v>X</v>
      </c>
      <c r="EY120" s="237" t="str">
        <f xml:space="preserve"> IF(TEXT((EDATE('Projektkostenkalkulation EP'!$B$8,11)+EX$9),"MM")=TEXT((EDATE('Projektkostenkalkulation EP'!$B$8,11)+(EX$9-1)),"MM"),
             IF(
                        OR(
                                    TEXT((EDATE('Projektkostenkalkulation EP'!$B$8,11)+EX$9),"TTT") = "Sa",
                                    TEXT((EDATE('Projektkostenkalkulation EP'!$B$8,11)+EX$9),"TTT") = "So",
                                    IF(ISNA(VLOOKUP(EDATE('Projektkostenkalkulation EP'!$B$8,11)+EX$9,Datenquellen!$F$7:$H$45,3,FALSE))," ",VLOOKUP(EDATE('Projektkostenkalkulation EP'!$B$8,11)+EX$9,Datenquellen!$F$7:$H$45,3,FALSE))="X"
                                    ),
                          "X",
                          ""
                          ),
               "X"
            )</f>
        <v/>
      </c>
      <c r="EZ120" s="237" t="str">
        <f xml:space="preserve"> IF(TEXT((EDATE('Projektkostenkalkulation EP'!$B$8,11)+EY$9),"MM")=TEXT((EDATE('Projektkostenkalkulation EP'!$B$8,11)+(EY$9-1)),"MM"),
             IF(
                        OR(
                                    TEXT((EDATE('Projektkostenkalkulation EP'!$B$8,11)+EY$9),"TTT") = "Sa",
                                    TEXT((EDATE('Projektkostenkalkulation EP'!$B$8,11)+EY$9),"TTT") = "So",
                                    IF(ISNA(VLOOKUP(EDATE('Projektkostenkalkulation EP'!$B$8,11)+EY$9,Datenquellen!$F$7:$H$45,3,FALSE))," ",VLOOKUP(EDATE('Projektkostenkalkulation EP'!$B$8,11)+EY$9,Datenquellen!$F$7:$H$45,3,FALSE))="X"
                                    ),
                          "X",
                          ""
                          ),
               "X"
            )</f>
        <v/>
      </c>
      <c r="FA120" s="237" t="str">
        <f xml:space="preserve"> IF(TEXT((EDATE('Projektkostenkalkulation EP'!$B$8,11)+EZ$9),"MM")=TEXT((EDATE('Projektkostenkalkulation EP'!$B$8,11)+(EZ$9-1)),"MM"),
             IF(
                        OR(
                                    TEXT((EDATE('Projektkostenkalkulation EP'!$B$8,11)+EZ$9),"TTT") = "Sa",
                                    TEXT((EDATE('Projektkostenkalkulation EP'!$B$8,11)+EZ$9),"TTT") = "So",
                                    IF(ISNA(VLOOKUP(EDATE('Projektkostenkalkulation EP'!$B$8,11)+EZ$9,Datenquellen!$F$7:$H$45,3,FALSE))," ",VLOOKUP(EDATE('Projektkostenkalkulation EP'!$B$8,11)+EZ$9,Datenquellen!$F$7:$H$45,3,FALSE))="X"
                                    ),
                          "X",
                          ""
                          ),
               "X"
            )</f>
        <v/>
      </c>
      <c r="FB120" s="237" t="str">
        <f xml:space="preserve"> IF(TEXT((EDATE('Projektkostenkalkulation EP'!$B$8,11)+FA$9),"MM")=TEXT((EDATE('Projektkostenkalkulation EP'!$B$8,11)+(FA$9-1)),"MM"),
             IF(
                        OR(
                                    TEXT((EDATE('Projektkostenkalkulation EP'!$B$8,11)+FA$9),"TTT") = "Sa",
                                    TEXT((EDATE('Projektkostenkalkulation EP'!$B$8,11)+FA$9),"TTT") = "So",
                                    IF(ISNA(VLOOKUP(EDATE('Projektkostenkalkulation EP'!$B$8,11)+FA$9,Datenquellen!$F$7:$H$45,3,FALSE))," ",VLOOKUP(EDATE('Projektkostenkalkulation EP'!$B$8,11)+FA$9,Datenquellen!$F$7:$H$45,3,FALSE))="X"
                                    ),
                          "X",
                          ""
                          ),
               "X"
            )</f>
        <v/>
      </c>
      <c r="FC120" s="237" t="str">
        <f xml:space="preserve"> IF(TEXT((EDATE('Projektkostenkalkulation EP'!$B$8,11)+FB$9),"MM")=TEXT((EDATE('Projektkostenkalkulation EP'!$B$8,11)+(FB$9-1)),"MM"),
             IF(
                        OR(
                                    TEXT((EDATE('Projektkostenkalkulation EP'!$B$8,11)+FB$9),"TTT") = "Sa",
                                    TEXT((EDATE('Projektkostenkalkulation EP'!$B$8,11)+FB$9),"TTT") = "So",
                                    IF(ISNA(VLOOKUP(EDATE('Projektkostenkalkulation EP'!$B$8,11)+FB$9,Datenquellen!$F$7:$H$45,3,FALSE))," ",VLOOKUP(EDATE('Projektkostenkalkulation EP'!$B$8,11)+FB$9,Datenquellen!$F$7:$H$45,3,FALSE))="X"
                                    ),
                          "X",
                          ""
                          ),
               "X"
            )</f>
        <v/>
      </c>
      <c r="FD120" s="237" t="str">
        <f xml:space="preserve"> IF(TEXT((EDATE('Projektkostenkalkulation EP'!$B$8,11)+FC$9),"MM")=TEXT((EDATE('Projektkostenkalkulation EP'!$B$8,11)+(FC$9-1)),"MM"),
             IF(
                        OR(
                                    TEXT((EDATE('Projektkostenkalkulation EP'!$B$8,11)+FC$9),"TTT") = "Sa",
                                    TEXT((EDATE('Projektkostenkalkulation EP'!$B$8,11)+FC$9),"TTT") = "So",
                                    IF(ISNA(VLOOKUP(EDATE('Projektkostenkalkulation EP'!$B$8,11)+FC$9,Datenquellen!$F$7:$H$45,3,FALSE))," ",VLOOKUP(EDATE('Projektkostenkalkulation EP'!$B$8,11)+FC$9,Datenquellen!$F$7:$H$45,3,FALSE))="X"
                                    ),
                          "X",
                          ""
                          ),
               "X"
            )</f>
        <v>X</v>
      </c>
      <c r="FE120" s="237" t="str">
        <f xml:space="preserve"> IF(TEXT((EDATE('Projektkostenkalkulation EP'!$B$8,11)+FD$9),"MM")=TEXT((EDATE('Projektkostenkalkulation EP'!$B$8,11)+(FD$9-1)),"MM"),
             IF(
                        OR(
                                    TEXT((EDATE('Projektkostenkalkulation EP'!$B$8,11)+FD$9),"TTT") = "Sa",
                                    TEXT((EDATE('Projektkostenkalkulation EP'!$B$8,11)+FD$9),"TTT") = "So",
                                    IF(ISNA(VLOOKUP(EDATE('Projektkostenkalkulation EP'!$B$8,11)+FD$9,Datenquellen!$F$7:$H$45,3,FALSE))," ",VLOOKUP(EDATE('Projektkostenkalkulation EP'!$B$8,11)+FD$9,Datenquellen!$F$7:$H$45,3,FALSE))="X"
                                    ),
                          "X",
                          ""
                          ),
               "X"
            )</f>
        <v>X</v>
      </c>
      <c r="FF120" s="237" t="str">
        <f xml:space="preserve"> IF(TEXT((EDATE('Projektkostenkalkulation EP'!$B$8,11)+FE$9),"MM")=TEXT((EDATE('Projektkostenkalkulation EP'!$B$8,11)+(FE$9-1)),"MM"),
             IF(
                        OR(
                                    TEXT((EDATE('Projektkostenkalkulation EP'!$B$8,11)+FE$9),"TTT") = "Sa",
                                    TEXT((EDATE('Projektkostenkalkulation EP'!$B$8,11)+FE$9),"TTT") = "So",
                                    IF(ISNA(VLOOKUP(EDATE('Projektkostenkalkulation EP'!$B$8,11)+FE$9,Datenquellen!$F$7:$H$45,3,FALSE))," ",VLOOKUP(EDATE('Projektkostenkalkulation EP'!$B$8,11)+FE$9,Datenquellen!$F$7:$H$45,3,FALSE))="X"
                                    ),
                          "X",
                          ""
                          ),
               "X"
            )</f>
        <v/>
      </c>
      <c r="FG120" s="237" t="str">
        <f xml:space="preserve"> IF(TEXT((EDATE('Projektkostenkalkulation EP'!$B$8,11)+FF$9),"MM")=TEXT((EDATE('Projektkostenkalkulation EP'!$B$8,11)+(FF$9-1)),"MM"),
             IF(
                        OR(
                                    TEXT((EDATE('Projektkostenkalkulation EP'!$B$8,11)+FF$9),"TTT") = "Sa",
                                    TEXT((EDATE('Projektkostenkalkulation EP'!$B$8,11)+FF$9),"TTT") = "So",
                                    IF(ISNA(VLOOKUP(EDATE('Projektkostenkalkulation EP'!$B$8,11)+FF$9,Datenquellen!$F$7:$H$45,3,FALSE))," ",VLOOKUP(EDATE('Projektkostenkalkulation EP'!$B$8,11)+FF$9,Datenquellen!$F$7:$H$45,3,FALSE))="X"
                                    ),
                          "X",
                          ""
                          ),
               "X"
            )</f>
        <v/>
      </c>
      <c r="FH120" s="237" t="str">
        <f xml:space="preserve"> IF(TEXT((EDATE('Projektkostenkalkulation EP'!$B$8,11)+FG$9),"MM")=TEXT((EDATE('Projektkostenkalkulation EP'!$B$8,11)+(FG$9-1)),"MM"),
             IF(
                        OR(
                                    TEXT((EDATE('Projektkostenkalkulation EP'!$B$8,11)+FG$9),"TTT") = "Sa",
                                    TEXT((EDATE('Projektkostenkalkulation EP'!$B$8,11)+FG$9),"TTT") = "So",
                                    IF(ISNA(VLOOKUP(EDATE('Projektkostenkalkulation EP'!$B$8,11)+FG$9,Datenquellen!$F$7:$H$45,3,FALSE))," ",VLOOKUP(EDATE('Projektkostenkalkulation EP'!$B$8,11)+FG$9,Datenquellen!$F$7:$H$45,3,FALSE))="X"
                                    ),
                          "X",
                          ""
                          ),
               "X"
            )</f>
        <v/>
      </c>
      <c r="FI120" s="237" t="str">
        <f xml:space="preserve"> IF(TEXT((EDATE('Projektkostenkalkulation EP'!$B$8,11)+FH$9),"MM")=TEXT((EDATE('Projektkostenkalkulation EP'!$B$8,11)+(FH$9-1)),"MM"),
             IF(
                        OR(
                                    TEXT((EDATE('Projektkostenkalkulation EP'!$B$8,11)+FH$9),"TTT") = "Sa",
                                    TEXT((EDATE('Projektkostenkalkulation EP'!$B$8,11)+FH$9),"TTT") = "So",
                                    IF(ISNA(VLOOKUP(EDATE('Projektkostenkalkulation EP'!$B$8,11)+FH$9,Datenquellen!$F$7:$H$45,3,FALSE))," ",VLOOKUP(EDATE('Projektkostenkalkulation EP'!$B$8,11)+FH$9,Datenquellen!$F$7:$H$45,3,FALSE))="X"
                                    ),
                          "X",
                          ""
                          ),
               "X"
            )</f>
        <v/>
      </c>
      <c r="FJ120" s="237" t="str">
        <f xml:space="preserve"> IF(TEXT((EDATE('Projektkostenkalkulation EP'!$B$8,11)+FI$9),"MM")=TEXT((EDATE('Projektkostenkalkulation EP'!$B$8,11)+(FI$9-1)),"MM"),
             IF(
                        OR(
                                    TEXT((EDATE('Projektkostenkalkulation EP'!$B$8,11)+FI$9),"TTT") = "Sa",
                                    TEXT((EDATE('Projektkostenkalkulation EP'!$B$8,11)+FI$9),"TTT") = "So",
                                    IF(ISNA(VLOOKUP(EDATE('Projektkostenkalkulation EP'!$B$8,11)+FI$9,Datenquellen!$F$7:$H$45,3,FALSE))," ",VLOOKUP(EDATE('Projektkostenkalkulation EP'!$B$8,11)+FI$9,Datenquellen!$F$7:$H$45,3,FALSE))="X"
                                    ),
                          "X",
                          ""
                          ),
               "X"
            )</f>
        <v/>
      </c>
      <c r="FK120" s="237" t="str">
        <f xml:space="preserve"> IF(TEXT((EDATE('Projektkostenkalkulation EP'!$B$8,11)+FJ$9),"MM")=TEXT((EDATE('Projektkostenkalkulation EP'!$B$8,11)+(FJ$9-1)),"MM"),
             IF(
                        OR(
                                    TEXT((EDATE('Projektkostenkalkulation EP'!$B$8,11)+FJ$9),"TTT") = "Sa",
                                    TEXT((EDATE('Projektkostenkalkulation EP'!$B$8,11)+FJ$9),"TTT") = "So",
                                    IF(ISNA(VLOOKUP(EDATE('Projektkostenkalkulation EP'!$B$8,11)+FJ$9,Datenquellen!$F$7:$H$45,3,FALSE))," ",VLOOKUP(EDATE('Projektkostenkalkulation EP'!$B$8,11)+FJ$9,Datenquellen!$F$7:$H$45,3,FALSE))="X"
                                    ),
                          "X",
                          ""
                          ),
               "X"
            )</f>
        <v>X</v>
      </c>
      <c r="FL120" s="237" t="str">
        <f xml:space="preserve"> IF(TEXT((EDATE('Projektkostenkalkulation EP'!$B$8,11)+FK$9),"MM")=TEXT((EDATE('Projektkostenkalkulation EP'!$B$8,11)+(FK$9-1)),"MM"),
             IF(
                        OR(
                                    TEXT((EDATE('Projektkostenkalkulation EP'!$B$8,11)+FK$9),"TTT") = "Sa",
                                    TEXT((EDATE('Projektkostenkalkulation EP'!$B$8,11)+FK$9),"TTT") = "So",
                                    IF(ISNA(VLOOKUP(EDATE('Projektkostenkalkulation EP'!$B$8,11)+FK$9,Datenquellen!$F$7:$H$45,3,FALSE))," ",VLOOKUP(EDATE('Projektkostenkalkulation EP'!$B$8,11)+FK$9,Datenquellen!$F$7:$H$45,3,FALSE))="X"
                                    ),
                          "X",
                          ""
                          ),
               "X"
            )</f>
        <v>X</v>
      </c>
      <c r="FM120" s="237" t="str">
        <f xml:space="preserve"> IF(TEXT((EDATE('Projektkostenkalkulation EP'!$B$8,11)+FL$9),"MM")=TEXT((EDATE('Projektkostenkalkulation EP'!$B$8,11)+(FL$9-1)),"MM"),
             IF(
                        OR(
                                    TEXT((EDATE('Projektkostenkalkulation EP'!$B$8,11)+FL$9),"TTT") = "Sa",
                                    TEXT((EDATE('Projektkostenkalkulation EP'!$B$8,11)+FL$9),"TTT") = "So",
                                    IF(ISNA(VLOOKUP(EDATE('Projektkostenkalkulation EP'!$B$8,11)+FL$9,Datenquellen!$F$7:$H$45,3,FALSE))," ",VLOOKUP(EDATE('Projektkostenkalkulation EP'!$B$8,11)+FL$9,Datenquellen!$F$7:$H$45,3,FALSE))="X"
                                    ),
                          "X",
                          ""
                          ),
               "X"
            )</f>
        <v/>
      </c>
      <c r="FN120" s="237" t="str">
        <f xml:space="preserve"> IF(TEXT((EDATE('Projektkostenkalkulation EP'!$B$8,11)+FM$9),"MM")=TEXT((EDATE('Projektkostenkalkulation EP'!$B$8,11)+(FM$9-1)),"MM"),
             IF(
                        OR(
                                    TEXT((EDATE('Projektkostenkalkulation EP'!$B$8,11)+FM$9),"TTT") = "Sa",
                                    TEXT((EDATE('Projektkostenkalkulation EP'!$B$8,11)+FM$9),"TTT") = "So",
                                    IF(ISNA(VLOOKUP(EDATE('Projektkostenkalkulation EP'!$B$8,11)+FM$9,Datenquellen!$F$7:$H$45,3,FALSE))," ",VLOOKUP(EDATE('Projektkostenkalkulation EP'!$B$8,11)+FM$9,Datenquellen!$F$7:$H$45,3,FALSE))="X"
                                    ),
                          "X",
                          ""
                          ),
               "X"
            )</f>
        <v/>
      </c>
      <c r="FO120" s="237" t="str">
        <f xml:space="preserve"> IF(TEXT((EDATE('Projektkostenkalkulation EP'!$B$8,11)+FN$9),"MM")=TEXT((EDATE('Projektkostenkalkulation EP'!$B$8,11)+(FN$9-1)),"MM"),
             IF(
                        OR(
                                    TEXT((EDATE('Projektkostenkalkulation EP'!$B$8,11)+FN$9),"TTT") = "Sa",
                                    TEXT((EDATE('Projektkostenkalkulation EP'!$B$8,11)+FN$9),"TTT") = "So",
                                    IF(ISNA(VLOOKUP(EDATE('Projektkostenkalkulation EP'!$B$8,11)+FN$9,Datenquellen!$F$7:$H$45,3,FALSE))," ",VLOOKUP(EDATE('Projektkostenkalkulation EP'!$B$8,11)+FN$9,Datenquellen!$F$7:$H$45,3,FALSE))="X"
                                    ),
                          "X",
                          ""
                          ),
               "X"
            )</f>
        <v>X</v>
      </c>
      <c r="FP120" s="237" t="str">
        <f xml:space="preserve"> IF(TEXT((EDATE('Projektkostenkalkulation EP'!$B$8,11)+FO$9),"MM")=TEXT((EDATE('Projektkostenkalkulation EP'!$B$8,11)+(FO$9-1)),"MM"),
             IF(
                        OR(
                                    TEXT((EDATE('Projektkostenkalkulation EP'!$B$8,11)+FO$9),"TTT") = "Sa",
                                    TEXT((EDATE('Projektkostenkalkulation EP'!$B$8,11)+FO$9),"TTT") = "So",
                                    IF(ISNA(VLOOKUP(EDATE('Projektkostenkalkulation EP'!$B$8,11)+FO$9,Datenquellen!$F$7:$H$45,3,FALSE))," ",VLOOKUP(EDATE('Projektkostenkalkulation EP'!$B$8,11)+FO$9,Datenquellen!$F$7:$H$45,3,FALSE))="X"
                                    ),
                          "X",
                          ""
                          ),
               "X"
            )</f>
        <v>X</v>
      </c>
      <c r="FQ120" s="237" t="str">
        <f xml:space="preserve"> IF(TEXT((EDATE('Projektkostenkalkulation EP'!$B$8,11)+FP$9),"MM")=TEXT((EDATE('Projektkostenkalkulation EP'!$B$8,11)+(FP$9-1)),"MM"),
             IF(
                        OR(
                                    TEXT((EDATE('Projektkostenkalkulation EP'!$B$8,11)+FP$9),"TTT") = "Sa",
                                    TEXT((EDATE('Projektkostenkalkulation EP'!$B$8,11)+FP$9),"TTT") = "So",
                                    IF(ISNA(VLOOKUP(EDATE('Projektkostenkalkulation EP'!$B$8,11)+FP$9,Datenquellen!$F$7:$H$45,3,FALSE))," ",VLOOKUP(EDATE('Projektkostenkalkulation EP'!$B$8,11)+FP$9,Datenquellen!$F$7:$H$45,3,FALSE))="X"
                                    ),
                          "X",
                          ""
                          ),
               "X"
            )</f>
        <v/>
      </c>
      <c r="FR120" s="237" t="str">
        <f xml:space="preserve"> IF(TEXT((EDATE('Projektkostenkalkulation EP'!$B$8,11)+FQ$9),"MM")=TEXT((EDATE('Projektkostenkalkulation EP'!$B$8,11)+(FQ$9-1)),"MM"),
             IF(
                        OR(
                                    TEXT((EDATE('Projektkostenkalkulation EP'!$B$8,11)+FQ$9),"TTT") = "Sa",
                                    TEXT((EDATE('Projektkostenkalkulation EP'!$B$8,11)+FQ$9),"TTT") = "So",
                                    IF(ISNA(VLOOKUP(EDATE('Projektkostenkalkulation EP'!$B$8,11)+FQ$9,Datenquellen!$F$7:$H$45,3,FALSE))," ",VLOOKUP(EDATE('Projektkostenkalkulation EP'!$B$8,11)+FQ$9,Datenquellen!$F$7:$H$45,3,FALSE))="X"
                                    ),
                          "X",
                          ""
                          ),
               "X"
            )</f>
        <v>X</v>
      </c>
      <c r="FS120" s="237" t="str">
        <f xml:space="preserve"> IF(TEXT((EDATE('Projektkostenkalkulation EP'!$B$8,11)+FR$9),"MM")=TEXT((EDATE('Projektkostenkalkulation EP'!$B$8,11)+(FR$9-1)),"MM"),
             IF(
                        OR(
                                    TEXT((EDATE('Projektkostenkalkulation EP'!$B$8,11)+FR$9),"TTT") = "Sa",
                                    TEXT((EDATE('Projektkostenkalkulation EP'!$B$8,11)+FR$9),"TTT") = "So",
                                    IF(ISNA(VLOOKUP(EDATE('Projektkostenkalkulation EP'!$B$8,11)+FR$9,Datenquellen!$F$7:$H$45,3,FALSE))," ",VLOOKUP(EDATE('Projektkostenkalkulation EP'!$B$8,11)+FR$9,Datenquellen!$F$7:$H$45,3,FALSE))="X"
                                    ),
                          "X",
                          ""
                          ),
               "X"
            )</f>
        <v>X</v>
      </c>
      <c r="FT120" s="237" t="str">
        <f xml:space="preserve"> IF(TEXT((EDATE('Projektkostenkalkulation EP'!$B$8,11)+FS$9),"MM")=TEXT((EDATE('Projektkostenkalkulation EP'!$B$8,11)+(FS$9-1)),"MM"),
             IF(
                        OR(
                                    TEXT((EDATE('Projektkostenkalkulation EP'!$B$8,11)+FS$9),"TTT") = "Sa",
                                    TEXT((EDATE('Projektkostenkalkulation EP'!$B$8,11)+FS$9),"TTT") = "So",
                                    IF(ISNA(VLOOKUP(EDATE('Projektkostenkalkulation EP'!$B$8,11)+FS$9,Datenquellen!$F$7:$H$45,3,FALSE))," ",VLOOKUP(EDATE('Projektkostenkalkulation EP'!$B$8,11)+FS$9,Datenquellen!$F$7:$H$45,3,FALSE))="X"
                                    ),
                          "X",
                          ""
                          ),
               "X"
            )</f>
        <v/>
      </c>
      <c r="FU120" s="238" t="str">
        <f xml:space="preserve"> IF(TEXT((EDATE('Projektkostenkalkulation EP'!$B$8,11)+FT$9),"MM")=TEXT((EDATE('Projektkostenkalkulation EP'!$B$8,11)+(FT$9-1)),"MM"),
             IF(
                        OR(
                                    TEXT((EDATE('Projektkostenkalkulation EP'!$B$8,11)+FT$9),"TTT") = "Sa",
                                    TEXT((EDATE('Projektkostenkalkulation EP'!$B$8,11)+FT$9),"TTT") = "So",
                                    IF(ISNA(VLOOKUP(EDATE('Projektkostenkalkulation EP'!$B$8,11)+FT$9,Datenquellen!$F$7:$H$45,3,FALSE))," ",VLOOKUP(EDATE('Projektkostenkalkulation EP'!$B$8,11)+FT$9,Datenquellen!$F$7:$H$45,3,FALSE))="X"
                                    ),
                          "X",
                          ""
                          ),
               "X"
            )</f>
        <v/>
      </c>
      <c r="FV120" s="239"/>
      <c r="FW120" s="240"/>
      <c r="FX120" s="241" t="s">
        <v>67</v>
      </c>
      <c r="FY120" s="474"/>
      <c r="FZ120" s="236"/>
      <c r="GA120" s="237" t="str">
        <f>IF(
            OR(
                     TEXT(EDATE('Projektkostenkalkulation EP'!$B$8,11),"TTT") = "Sa",
                     TEXT(EDATE('Projektkostenkalkulation EP'!$B$8,11),"TTT") = "So",
                     IF(ISNA(VLOOKUP(EDATE('Projektkostenkalkulation EP'!$B$8,11),Datenquellen!$F$7:$H$45,3,FALSE))," ",VLOOKUP(EDATE('Projektkostenkalkulation EP'!$B$8,11),Datenquellen!$F$7:$H$45,3,FALSE))="X"
                            ),
                    "X",
                    ""
            )</f>
        <v>X</v>
      </c>
      <c r="GB120" s="237" t="str">
        <f xml:space="preserve"> IF(TEXT((EDATE('Projektkostenkalkulation EP'!$B$8,11)+GA$9),"MM")=TEXT((EDATE('Projektkostenkalkulation EP'!$B$8,11)+(GA$9-1)),"MM"),
             IF(
                        OR(
                                    TEXT((EDATE('Projektkostenkalkulation EP'!$B$8,11)+GA$9),"TTT") = "Sa",
                                    TEXT((EDATE('Projektkostenkalkulation EP'!$B$8,11)+GA$9),"TTT") = "So",
                                    IF(ISNA(VLOOKUP(EDATE('Projektkostenkalkulation EP'!$B$8,11)+GA$9,Datenquellen!$F$7:$H$45,3,FALSE))," ",VLOOKUP(EDATE('Projektkostenkalkulation EP'!$B$8,11)+GA$9,Datenquellen!$F$7:$H$45,3,FALSE))="X"
                                    ),
                          "X",
                          ""
                          ),
               "X"
            )</f>
        <v/>
      </c>
      <c r="GC120" s="237" t="str">
        <f xml:space="preserve"> IF(TEXT((EDATE('Projektkostenkalkulation EP'!$B$8,11)+GB$9),"MM")=TEXT((EDATE('Projektkostenkalkulation EP'!$B$8,11)+(GB$9-1)),"MM"),
             IF(
                        OR(
                                    TEXT((EDATE('Projektkostenkalkulation EP'!$B$8,11)+GB$9),"TTT") = "Sa",
                                    TEXT((EDATE('Projektkostenkalkulation EP'!$B$8,11)+GB$9),"TTT") = "So",
                                    IF(ISNA(VLOOKUP(EDATE('Projektkostenkalkulation EP'!$B$8,11)+GB$9,Datenquellen!$F$7:$H$45,3,FALSE))," ",VLOOKUP(EDATE('Projektkostenkalkulation EP'!$B$8,11)+GB$9,Datenquellen!$F$7:$H$45,3,FALSE))="X"
                                    ),
                          "X",
                          ""
                          ),
               "X"
            )</f>
        <v/>
      </c>
      <c r="GD120" s="237" t="str">
        <f xml:space="preserve"> IF(TEXT((EDATE('Projektkostenkalkulation EP'!$B$8,11)+GC$9),"MM")=TEXT((EDATE('Projektkostenkalkulation EP'!$B$8,11)+(GC$9-1)),"MM"),
             IF(
                        OR(
                                    TEXT((EDATE('Projektkostenkalkulation EP'!$B$8,11)+GC$9),"TTT") = "Sa",
                                    TEXT((EDATE('Projektkostenkalkulation EP'!$B$8,11)+GC$9),"TTT") = "So",
                                    IF(ISNA(VLOOKUP(EDATE('Projektkostenkalkulation EP'!$B$8,11)+GC$9,Datenquellen!$F$7:$H$45,3,FALSE))," ",VLOOKUP(EDATE('Projektkostenkalkulation EP'!$B$8,11)+GC$9,Datenquellen!$F$7:$H$45,3,FALSE))="X"
                                    ),
                          "X",
                          ""
                          ),
               "X"
            )</f>
        <v/>
      </c>
      <c r="GE120" s="237" t="str">
        <f xml:space="preserve"> IF(TEXT((EDATE('Projektkostenkalkulation EP'!$B$8,11)+GD$9),"MM")=TEXT((EDATE('Projektkostenkalkulation EP'!$B$8,11)+(GD$9-1)),"MM"),
             IF(
                        OR(
                                    TEXT((EDATE('Projektkostenkalkulation EP'!$B$8,11)+GD$9),"TTT") = "Sa",
                                    TEXT((EDATE('Projektkostenkalkulation EP'!$B$8,11)+GD$9),"TTT") = "So",
                                    IF(ISNA(VLOOKUP(EDATE('Projektkostenkalkulation EP'!$B$8,11)+GD$9,Datenquellen!$F$7:$H$45,3,FALSE))," ",VLOOKUP(EDATE('Projektkostenkalkulation EP'!$B$8,11)+GD$9,Datenquellen!$F$7:$H$45,3,FALSE))="X"
                                    ),
                          "X",
                          ""
                          ),
               "X"
            )</f>
        <v/>
      </c>
      <c r="GF120" s="237" t="str">
        <f xml:space="preserve"> IF(TEXT((EDATE('Projektkostenkalkulation EP'!$B$8,11)+GE$9),"MM")=TEXT((EDATE('Projektkostenkalkulation EP'!$B$8,11)+(GE$9-1)),"MM"),
             IF(
                        OR(
                                    TEXT((EDATE('Projektkostenkalkulation EP'!$B$8,11)+GE$9),"TTT") = "Sa",
                                    TEXT((EDATE('Projektkostenkalkulation EP'!$B$8,11)+GE$9),"TTT") = "So",
                                    IF(ISNA(VLOOKUP(EDATE('Projektkostenkalkulation EP'!$B$8,11)+GE$9,Datenquellen!$F$7:$H$45,3,FALSE))," ",VLOOKUP(EDATE('Projektkostenkalkulation EP'!$B$8,11)+GE$9,Datenquellen!$F$7:$H$45,3,FALSE))="X"
                                    ),
                          "X",
                          ""
                          ),
               "X"
            )</f>
        <v/>
      </c>
      <c r="GG120" s="237" t="str">
        <f xml:space="preserve"> IF(TEXT((EDATE('Projektkostenkalkulation EP'!$B$8,11)+GF$9),"MM")=TEXT((EDATE('Projektkostenkalkulation EP'!$B$8,11)+(GF$9-1)),"MM"),
             IF(
                        OR(
                                    TEXT((EDATE('Projektkostenkalkulation EP'!$B$8,11)+GF$9),"TTT") = "Sa",
                                    TEXT((EDATE('Projektkostenkalkulation EP'!$B$8,11)+GF$9),"TTT") = "So",
                                    IF(ISNA(VLOOKUP(EDATE('Projektkostenkalkulation EP'!$B$8,11)+GF$9,Datenquellen!$F$7:$H$45,3,FALSE))," ",VLOOKUP(EDATE('Projektkostenkalkulation EP'!$B$8,11)+GF$9,Datenquellen!$F$7:$H$45,3,FALSE))="X"
                                    ),
                          "X",
                          ""
                          ),
               "X"
            )</f>
        <v>X</v>
      </c>
      <c r="GH120" s="237" t="str">
        <f xml:space="preserve"> IF(TEXT((EDATE('Projektkostenkalkulation EP'!$B$8,11)+GG$9),"MM")=TEXT((EDATE('Projektkostenkalkulation EP'!$B$8,11)+(GG$9-1)),"MM"),
             IF(
                        OR(
                                    TEXT((EDATE('Projektkostenkalkulation EP'!$B$8,11)+GG$9),"TTT") = "Sa",
                                    TEXT((EDATE('Projektkostenkalkulation EP'!$B$8,11)+GG$9),"TTT") = "So",
                                    IF(ISNA(VLOOKUP(EDATE('Projektkostenkalkulation EP'!$B$8,11)+GG$9,Datenquellen!$F$7:$H$45,3,FALSE))," ",VLOOKUP(EDATE('Projektkostenkalkulation EP'!$B$8,11)+GG$9,Datenquellen!$F$7:$H$45,3,FALSE))="X"
                                    ),
                          "X",
                          ""
                          ),
               "X"
            )</f>
        <v>X</v>
      </c>
      <c r="GI120" s="237" t="str">
        <f xml:space="preserve"> IF(TEXT((EDATE('Projektkostenkalkulation EP'!$B$8,11)+GH$9),"MM")=TEXT((EDATE('Projektkostenkalkulation EP'!$B$8,11)+(GH$9-1)),"MM"),
             IF(
                        OR(
                                    TEXT((EDATE('Projektkostenkalkulation EP'!$B$8,11)+GH$9),"TTT") = "Sa",
                                    TEXT((EDATE('Projektkostenkalkulation EP'!$B$8,11)+GH$9),"TTT") = "So",
                                    IF(ISNA(VLOOKUP(EDATE('Projektkostenkalkulation EP'!$B$8,11)+GH$9,Datenquellen!$F$7:$H$45,3,FALSE))," ",VLOOKUP(EDATE('Projektkostenkalkulation EP'!$B$8,11)+GH$9,Datenquellen!$F$7:$H$45,3,FALSE))="X"
                                    ),
                          "X",
                          ""
                          ),
               "X"
            )</f>
        <v/>
      </c>
      <c r="GJ120" s="237" t="str">
        <f xml:space="preserve"> IF(TEXT((EDATE('Projektkostenkalkulation EP'!$B$8,11)+GI$9),"MM")=TEXT((EDATE('Projektkostenkalkulation EP'!$B$8,11)+(GI$9-1)),"MM"),
             IF(
                        OR(
                                    TEXT((EDATE('Projektkostenkalkulation EP'!$B$8,11)+GI$9),"TTT") = "Sa",
                                    TEXT((EDATE('Projektkostenkalkulation EP'!$B$8,11)+GI$9),"TTT") = "So",
                                    IF(ISNA(VLOOKUP(EDATE('Projektkostenkalkulation EP'!$B$8,11)+GI$9,Datenquellen!$F$7:$H$45,3,FALSE))," ",VLOOKUP(EDATE('Projektkostenkalkulation EP'!$B$8,11)+GI$9,Datenquellen!$F$7:$H$45,3,FALSE))="X"
                                    ),
                          "X",
                          ""
                          ),
               "X"
            )</f>
        <v/>
      </c>
      <c r="GK120" s="237" t="str">
        <f xml:space="preserve"> IF(TEXT((EDATE('Projektkostenkalkulation EP'!$B$8,11)+GJ$9),"MM")=TEXT((EDATE('Projektkostenkalkulation EP'!$B$8,11)+(GJ$9-1)),"MM"),
             IF(
                        OR(
                                    TEXT((EDATE('Projektkostenkalkulation EP'!$B$8,11)+GJ$9),"TTT") = "Sa",
                                    TEXT((EDATE('Projektkostenkalkulation EP'!$B$8,11)+GJ$9),"TTT") = "So",
                                    IF(ISNA(VLOOKUP(EDATE('Projektkostenkalkulation EP'!$B$8,11)+GJ$9,Datenquellen!$F$7:$H$45,3,FALSE))," ",VLOOKUP(EDATE('Projektkostenkalkulation EP'!$B$8,11)+GJ$9,Datenquellen!$F$7:$H$45,3,FALSE))="X"
                                    ),
                          "X",
                          ""
                          ),
               "X"
            )</f>
        <v/>
      </c>
      <c r="GL120" s="237" t="str">
        <f xml:space="preserve"> IF(TEXT((EDATE('Projektkostenkalkulation EP'!$B$8,11)+GK$9),"MM")=TEXT((EDATE('Projektkostenkalkulation EP'!$B$8,11)+(GK$9-1)),"MM"),
             IF(
                        OR(
                                    TEXT((EDATE('Projektkostenkalkulation EP'!$B$8,11)+GK$9),"TTT") = "Sa",
                                    TEXT((EDATE('Projektkostenkalkulation EP'!$B$8,11)+GK$9),"TTT") = "So",
                                    IF(ISNA(VLOOKUP(EDATE('Projektkostenkalkulation EP'!$B$8,11)+GK$9,Datenquellen!$F$7:$H$45,3,FALSE))," ",VLOOKUP(EDATE('Projektkostenkalkulation EP'!$B$8,11)+GK$9,Datenquellen!$F$7:$H$45,3,FALSE))="X"
                                    ),
                          "X",
                          ""
                          ),
               "X"
            )</f>
        <v/>
      </c>
      <c r="GM120" s="237" t="str">
        <f xml:space="preserve"> IF(TEXT((EDATE('Projektkostenkalkulation EP'!$B$8,11)+GL$9),"MM")=TEXT((EDATE('Projektkostenkalkulation EP'!$B$8,11)+(GL$9-1)),"MM"),
             IF(
                        OR(
                                    TEXT((EDATE('Projektkostenkalkulation EP'!$B$8,11)+GL$9),"TTT") = "Sa",
                                    TEXT((EDATE('Projektkostenkalkulation EP'!$B$8,11)+GL$9),"TTT") = "So",
                                    IF(ISNA(VLOOKUP(EDATE('Projektkostenkalkulation EP'!$B$8,11)+GL$9,Datenquellen!$F$7:$H$45,3,FALSE))," ",VLOOKUP(EDATE('Projektkostenkalkulation EP'!$B$8,11)+GL$9,Datenquellen!$F$7:$H$45,3,FALSE))="X"
                                    ),
                          "X",
                          ""
                          ),
               "X"
            )</f>
        <v/>
      </c>
      <c r="GN120" s="237" t="str">
        <f xml:space="preserve"> IF(TEXT((EDATE('Projektkostenkalkulation EP'!$B$8,11)+GM$9),"MM")=TEXT((EDATE('Projektkostenkalkulation EP'!$B$8,11)+(GM$9-1)),"MM"),
             IF(
                        OR(
                                    TEXT((EDATE('Projektkostenkalkulation EP'!$B$8,11)+GM$9),"TTT") = "Sa",
                                    TEXT((EDATE('Projektkostenkalkulation EP'!$B$8,11)+GM$9),"TTT") = "So",
                                    IF(ISNA(VLOOKUP(EDATE('Projektkostenkalkulation EP'!$B$8,11)+GM$9,Datenquellen!$F$7:$H$45,3,FALSE))," ",VLOOKUP(EDATE('Projektkostenkalkulation EP'!$B$8,11)+GM$9,Datenquellen!$F$7:$H$45,3,FALSE))="X"
                                    ),
                          "X",
                          ""
                          ),
               "X"
            )</f>
        <v>X</v>
      </c>
      <c r="GO120" s="237" t="str">
        <f xml:space="preserve"> IF(TEXT((EDATE('Projektkostenkalkulation EP'!$B$8,11)+GN$9),"MM")=TEXT((EDATE('Projektkostenkalkulation EP'!$B$8,11)+(GN$9-1)),"MM"),
             IF(
                        OR(
                                    TEXT((EDATE('Projektkostenkalkulation EP'!$B$8,11)+GN$9),"TTT") = "Sa",
                                    TEXT((EDATE('Projektkostenkalkulation EP'!$B$8,11)+GN$9),"TTT") = "So",
                                    IF(ISNA(VLOOKUP(EDATE('Projektkostenkalkulation EP'!$B$8,11)+GN$9,Datenquellen!$F$7:$H$45,3,FALSE))," ",VLOOKUP(EDATE('Projektkostenkalkulation EP'!$B$8,11)+GN$9,Datenquellen!$F$7:$H$45,3,FALSE))="X"
                                    ),
                          "X",
                          ""
                          ),
               "X"
            )</f>
        <v>X</v>
      </c>
      <c r="GP120" s="237" t="str">
        <f xml:space="preserve"> IF(TEXT((EDATE('Projektkostenkalkulation EP'!$B$8,11)+GO$9),"MM")=TEXT((EDATE('Projektkostenkalkulation EP'!$B$8,11)+(GO$9-1)),"MM"),
             IF(
                        OR(
                                    TEXT((EDATE('Projektkostenkalkulation EP'!$B$8,11)+GO$9),"TTT") = "Sa",
                                    TEXT((EDATE('Projektkostenkalkulation EP'!$B$8,11)+GO$9),"TTT") = "So",
                                    IF(ISNA(VLOOKUP(EDATE('Projektkostenkalkulation EP'!$B$8,11)+GO$9,Datenquellen!$F$7:$H$45,3,FALSE))," ",VLOOKUP(EDATE('Projektkostenkalkulation EP'!$B$8,11)+GO$9,Datenquellen!$F$7:$H$45,3,FALSE))="X"
                                    ),
                          "X",
                          ""
                          ),
               "X"
            )</f>
        <v/>
      </c>
      <c r="GQ120" s="237" t="str">
        <f xml:space="preserve"> IF(TEXT((EDATE('Projektkostenkalkulation EP'!$B$8,11)+GP$9),"MM")=TEXT((EDATE('Projektkostenkalkulation EP'!$B$8,11)+(GP$9-1)),"MM"),
             IF(
                        OR(
                                    TEXT((EDATE('Projektkostenkalkulation EP'!$B$8,11)+GP$9),"TTT") = "Sa",
                                    TEXT((EDATE('Projektkostenkalkulation EP'!$B$8,11)+GP$9),"TTT") = "So",
                                    IF(ISNA(VLOOKUP(EDATE('Projektkostenkalkulation EP'!$B$8,11)+GP$9,Datenquellen!$F$7:$H$45,3,FALSE))," ",VLOOKUP(EDATE('Projektkostenkalkulation EP'!$B$8,11)+GP$9,Datenquellen!$F$7:$H$45,3,FALSE))="X"
                                    ),
                          "X",
                          ""
                          ),
               "X"
            )</f>
        <v/>
      </c>
      <c r="GR120" s="237" t="str">
        <f xml:space="preserve"> IF(TEXT((EDATE('Projektkostenkalkulation EP'!$B$8,11)+GQ$9),"MM")=TEXT((EDATE('Projektkostenkalkulation EP'!$B$8,11)+(GQ$9-1)),"MM"),
             IF(
                        OR(
                                    TEXT((EDATE('Projektkostenkalkulation EP'!$B$8,11)+GQ$9),"TTT") = "Sa",
                                    TEXT((EDATE('Projektkostenkalkulation EP'!$B$8,11)+GQ$9),"TTT") = "So",
                                    IF(ISNA(VLOOKUP(EDATE('Projektkostenkalkulation EP'!$B$8,11)+GQ$9,Datenquellen!$F$7:$H$45,3,FALSE))," ",VLOOKUP(EDATE('Projektkostenkalkulation EP'!$B$8,11)+GQ$9,Datenquellen!$F$7:$H$45,3,FALSE))="X"
                                    ),
                          "X",
                          ""
                          ),
               "X"
            )</f>
        <v/>
      </c>
      <c r="GS120" s="237" t="str">
        <f xml:space="preserve"> IF(TEXT((EDATE('Projektkostenkalkulation EP'!$B$8,11)+GR$9),"MM")=TEXT((EDATE('Projektkostenkalkulation EP'!$B$8,11)+(GR$9-1)),"MM"),
             IF(
                        OR(
                                    TEXT((EDATE('Projektkostenkalkulation EP'!$B$8,11)+GR$9),"TTT") = "Sa",
                                    TEXT((EDATE('Projektkostenkalkulation EP'!$B$8,11)+GR$9),"TTT") = "So",
                                    IF(ISNA(VLOOKUP(EDATE('Projektkostenkalkulation EP'!$B$8,11)+GR$9,Datenquellen!$F$7:$H$45,3,FALSE))," ",VLOOKUP(EDATE('Projektkostenkalkulation EP'!$B$8,11)+GR$9,Datenquellen!$F$7:$H$45,3,FALSE))="X"
                                    ),
                          "X",
                          ""
                          ),
               "X"
            )</f>
        <v/>
      </c>
      <c r="GT120" s="237" t="str">
        <f xml:space="preserve"> IF(TEXT((EDATE('Projektkostenkalkulation EP'!$B$8,11)+GS$9),"MM")=TEXT((EDATE('Projektkostenkalkulation EP'!$B$8,11)+(GS$9-1)),"MM"),
             IF(
                        OR(
                                    TEXT((EDATE('Projektkostenkalkulation EP'!$B$8,11)+GS$9),"TTT") = "Sa",
                                    TEXT((EDATE('Projektkostenkalkulation EP'!$B$8,11)+GS$9),"TTT") = "So",
                                    IF(ISNA(VLOOKUP(EDATE('Projektkostenkalkulation EP'!$B$8,11)+GS$9,Datenquellen!$F$7:$H$45,3,FALSE))," ",VLOOKUP(EDATE('Projektkostenkalkulation EP'!$B$8,11)+GS$9,Datenquellen!$F$7:$H$45,3,FALSE))="X"
                                    ),
                          "X",
                          ""
                          ),
               "X"
            )</f>
        <v/>
      </c>
      <c r="GU120" s="237" t="str">
        <f xml:space="preserve"> IF(TEXT((EDATE('Projektkostenkalkulation EP'!$B$8,11)+GT$9),"MM")=TEXT((EDATE('Projektkostenkalkulation EP'!$B$8,11)+(GT$9-1)),"MM"),
             IF(
                        OR(
                                    TEXT((EDATE('Projektkostenkalkulation EP'!$B$8,11)+GT$9),"TTT") = "Sa",
                                    TEXT((EDATE('Projektkostenkalkulation EP'!$B$8,11)+GT$9),"TTT") = "So",
                                    IF(ISNA(VLOOKUP(EDATE('Projektkostenkalkulation EP'!$B$8,11)+GT$9,Datenquellen!$F$7:$H$45,3,FALSE))," ",VLOOKUP(EDATE('Projektkostenkalkulation EP'!$B$8,11)+GT$9,Datenquellen!$F$7:$H$45,3,FALSE))="X"
                                    ),
                          "X",
                          ""
                          ),
               "X"
            )</f>
        <v>X</v>
      </c>
      <c r="GV120" s="237" t="str">
        <f xml:space="preserve"> IF(TEXT((EDATE('Projektkostenkalkulation EP'!$B$8,11)+GU$9),"MM")=TEXT((EDATE('Projektkostenkalkulation EP'!$B$8,11)+(GU$9-1)),"MM"),
             IF(
                        OR(
                                    TEXT((EDATE('Projektkostenkalkulation EP'!$B$8,11)+GU$9),"TTT") = "Sa",
                                    TEXT((EDATE('Projektkostenkalkulation EP'!$B$8,11)+GU$9),"TTT") = "So",
                                    IF(ISNA(VLOOKUP(EDATE('Projektkostenkalkulation EP'!$B$8,11)+GU$9,Datenquellen!$F$7:$H$45,3,FALSE))," ",VLOOKUP(EDATE('Projektkostenkalkulation EP'!$B$8,11)+GU$9,Datenquellen!$F$7:$H$45,3,FALSE))="X"
                                    ),
                          "X",
                          ""
                          ),
               "X"
            )</f>
        <v>X</v>
      </c>
      <c r="GW120" s="237" t="str">
        <f xml:space="preserve"> IF(TEXT((EDATE('Projektkostenkalkulation EP'!$B$8,11)+GV$9),"MM")=TEXT((EDATE('Projektkostenkalkulation EP'!$B$8,11)+(GV$9-1)),"MM"),
             IF(
                        OR(
                                    TEXT((EDATE('Projektkostenkalkulation EP'!$B$8,11)+GV$9),"TTT") = "Sa",
                                    TEXT((EDATE('Projektkostenkalkulation EP'!$B$8,11)+GV$9),"TTT") = "So",
                                    IF(ISNA(VLOOKUP(EDATE('Projektkostenkalkulation EP'!$B$8,11)+GV$9,Datenquellen!$F$7:$H$45,3,FALSE))," ",VLOOKUP(EDATE('Projektkostenkalkulation EP'!$B$8,11)+GV$9,Datenquellen!$F$7:$H$45,3,FALSE))="X"
                                    ),
                          "X",
                          ""
                          ),
               "X"
            )</f>
        <v/>
      </c>
      <c r="GX120" s="237" t="str">
        <f xml:space="preserve"> IF(TEXT((EDATE('Projektkostenkalkulation EP'!$B$8,11)+GW$9),"MM")=TEXT((EDATE('Projektkostenkalkulation EP'!$B$8,11)+(GW$9-1)),"MM"),
             IF(
                        OR(
                                    TEXT((EDATE('Projektkostenkalkulation EP'!$B$8,11)+GW$9),"TTT") = "Sa",
                                    TEXT((EDATE('Projektkostenkalkulation EP'!$B$8,11)+GW$9),"TTT") = "So",
                                    IF(ISNA(VLOOKUP(EDATE('Projektkostenkalkulation EP'!$B$8,11)+GW$9,Datenquellen!$F$7:$H$45,3,FALSE))," ",VLOOKUP(EDATE('Projektkostenkalkulation EP'!$B$8,11)+GW$9,Datenquellen!$F$7:$H$45,3,FALSE))="X"
                                    ),
                          "X",
                          ""
                          ),
               "X"
            )</f>
        <v/>
      </c>
      <c r="GY120" s="237" t="str">
        <f xml:space="preserve"> IF(TEXT((EDATE('Projektkostenkalkulation EP'!$B$8,11)+GX$9),"MM")=TEXT((EDATE('Projektkostenkalkulation EP'!$B$8,11)+(GX$9-1)),"MM"),
             IF(
                        OR(
                                    TEXT((EDATE('Projektkostenkalkulation EP'!$B$8,11)+GX$9),"TTT") = "Sa",
                                    TEXT((EDATE('Projektkostenkalkulation EP'!$B$8,11)+GX$9),"TTT") = "So",
                                    IF(ISNA(VLOOKUP(EDATE('Projektkostenkalkulation EP'!$B$8,11)+GX$9,Datenquellen!$F$7:$H$45,3,FALSE))," ",VLOOKUP(EDATE('Projektkostenkalkulation EP'!$B$8,11)+GX$9,Datenquellen!$F$7:$H$45,3,FALSE))="X"
                                    ),
                          "X",
                          ""
                          ),
               "X"
            )</f>
        <v>X</v>
      </c>
      <c r="GZ120" s="237" t="str">
        <f xml:space="preserve"> IF(TEXT((EDATE('Projektkostenkalkulation EP'!$B$8,11)+GY$9),"MM")=TEXT((EDATE('Projektkostenkalkulation EP'!$B$8,11)+(GY$9-1)),"MM"),
             IF(
                        OR(
                                    TEXT((EDATE('Projektkostenkalkulation EP'!$B$8,11)+GY$9),"TTT") = "Sa",
                                    TEXT((EDATE('Projektkostenkalkulation EP'!$B$8,11)+GY$9),"TTT") = "So",
                                    IF(ISNA(VLOOKUP(EDATE('Projektkostenkalkulation EP'!$B$8,11)+GY$9,Datenquellen!$F$7:$H$45,3,FALSE))," ",VLOOKUP(EDATE('Projektkostenkalkulation EP'!$B$8,11)+GY$9,Datenquellen!$F$7:$H$45,3,FALSE))="X"
                                    ),
                          "X",
                          ""
                          ),
               "X"
            )</f>
        <v>X</v>
      </c>
      <c r="HA120" s="237" t="str">
        <f xml:space="preserve"> IF(TEXT((EDATE('Projektkostenkalkulation EP'!$B$8,11)+GZ$9),"MM")=TEXT((EDATE('Projektkostenkalkulation EP'!$B$8,11)+(GZ$9-1)),"MM"),
             IF(
                        OR(
                                    TEXT((EDATE('Projektkostenkalkulation EP'!$B$8,11)+GZ$9),"TTT") = "Sa",
                                    TEXT((EDATE('Projektkostenkalkulation EP'!$B$8,11)+GZ$9),"TTT") = "So",
                                    IF(ISNA(VLOOKUP(EDATE('Projektkostenkalkulation EP'!$B$8,11)+GZ$9,Datenquellen!$F$7:$H$45,3,FALSE))," ",VLOOKUP(EDATE('Projektkostenkalkulation EP'!$B$8,11)+GZ$9,Datenquellen!$F$7:$H$45,3,FALSE))="X"
                                    ),
                          "X",
                          ""
                          ),
               "X"
            )</f>
        <v/>
      </c>
      <c r="HB120" s="237" t="str">
        <f xml:space="preserve"> IF(TEXT((EDATE('Projektkostenkalkulation EP'!$B$8,11)+HA$9),"MM")=TEXT((EDATE('Projektkostenkalkulation EP'!$B$8,11)+(HA$9-1)),"MM"),
             IF(
                        OR(
                                    TEXT((EDATE('Projektkostenkalkulation EP'!$B$8,11)+HA$9),"TTT") = "Sa",
                                    TEXT((EDATE('Projektkostenkalkulation EP'!$B$8,11)+HA$9),"TTT") = "So",
                                    IF(ISNA(VLOOKUP(EDATE('Projektkostenkalkulation EP'!$B$8,11)+HA$9,Datenquellen!$F$7:$H$45,3,FALSE))," ",VLOOKUP(EDATE('Projektkostenkalkulation EP'!$B$8,11)+HA$9,Datenquellen!$F$7:$H$45,3,FALSE))="X"
                                    ),
                          "X",
                          ""
                          ),
               "X"
            )</f>
        <v>X</v>
      </c>
      <c r="HC120" s="237" t="str">
        <f xml:space="preserve"> IF(TEXT((EDATE('Projektkostenkalkulation EP'!$B$8,11)+HB$9),"MM")=TEXT((EDATE('Projektkostenkalkulation EP'!$B$8,11)+(HB$9-1)),"MM"),
             IF(
                        OR(
                                    TEXT((EDATE('Projektkostenkalkulation EP'!$B$8,11)+HB$9),"TTT") = "Sa",
                                    TEXT((EDATE('Projektkostenkalkulation EP'!$B$8,11)+HB$9),"TTT") = "So",
                                    IF(ISNA(VLOOKUP(EDATE('Projektkostenkalkulation EP'!$B$8,11)+HB$9,Datenquellen!$F$7:$H$45,3,FALSE))," ",VLOOKUP(EDATE('Projektkostenkalkulation EP'!$B$8,11)+HB$9,Datenquellen!$F$7:$H$45,3,FALSE))="X"
                                    ),
                          "X",
                          ""
                          ),
               "X"
            )</f>
        <v>X</v>
      </c>
      <c r="HD120" s="237" t="str">
        <f xml:space="preserve"> IF(TEXT((EDATE('Projektkostenkalkulation EP'!$B$8,11)+HC$9),"MM")=TEXT((EDATE('Projektkostenkalkulation EP'!$B$8,11)+(HC$9-1)),"MM"),
             IF(
                        OR(
                                    TEXT((EDATE('Projektkostenkalkulation EP'!$B$8,11)+HC$9),"TTT") = "Sa",
                                    TEXT((EDATE('Projektkostenkalkulation EP'!$B$8,11)+HC$9),"TTT") = "So",
                                    IF(ISNA(VLOOKUP(EDATE('Projektkostenkalkulation EP'!$B$8,11)+HC$9,Datenquellen!$F$7:$H$45,3,FALSE))," ",VLOOKUP(EDATE('Projektkostenkalkulation EP'!$B$8,11)+HC$9,Datenquellen!$F$7:$H$45,3,FALSE))="X"
                                    ),
                          "X",
                          ""
                          ),
               "X"
            )</f>
        <v/>
      </c>
      <c r="HE120" s="238" t="str">
        <f xml:space="preserve"> IF(TEXT((EDATE('Projektkostenkalkulation EP'!$B$8,11)+HD$9),"MM")=TEXT((EDATE('Projektkostenkalkulation EP'!$B$8,11)+(HD$9-1)),"MM"),
             IF(
                        OR(
                                    TEXT((EDATE('Projektkostenkalkulation EP'!$B$8,11)+HD$9),"TTT") = "Sa",
                                    TEXT((EDATE('Projektkostenkalkulation EP'!$B$8,11)+HD$9),"TTT") = "So",
                                    IF(ISNA(VLOOKUP(EDATE('Projektkostenkalkulation EP'!$B$8,11)+HD$9,Datenquellen!$F$7:$H$45,3,FALSE))," ",VLOOKUP(EDATE('Projektkostenkalkulation EP'!$B$8,11)+HD$9,Datenquellen!$F$7:$H$45,3,FALSE))="X"
                                    ),
                          "X",
                          ""
                          ),
               "X"
            )</f>
        <v/>
      </c>
      <c r="HF120" s="239"/>
      <c r="HG120" s="240"/>
      <c r="HH120" s="241" t="s">
        <v>67</v>
      </c>
    </row>
    <row r="121" spans="1:216" x14ac:dyDescent="0.2">
      <c r="S121" s="463" t="s">
        <v>68</v>
      </c>
      <c r="T121" s="468"/>
      <c r="U121" s="468"/>
      <c r="V121" s="468"/>
      <c r="W121" s="468"/>
      <c r="X121" s="468"/>
      <c r="Y121" s="468"/>
      <c r="Z121" s="468"/>
      <c r="AA121" s="468"/>
      <c r="AB121" s="468"/>
      <c r="AC121" s="468"/>
      <c r="AD121" s="468"/>
      <c r="AE121" s="468"/>
      <c r="AF121" s="468"/>
      <c r="AG121" s="468"/>
      <c r="AH121" s="464"/>
      <c r="AI121" s="466"/>
      <c r="BC121" s="463" t="s">
        <v>68</v>
      </c>
      <c r="BD121" s="468"/>
      <c r="BE121" s="468"/>
      <c r="BF121" s="468"/>
      <c r="BG121" s="468"/>
      <c r="BH121" s="468"/>
      <c r="BI121" s="468"/>
      <c r="BJ121" s="468"/>
      <c r="BK121" s="468"/>
      <c r="BL121" s="468"/>
      <c r="BM121" s="468"/>
      <c r="BN121" s="468"/>
      <c r="BO121" s="468"/>
      <c r="BP121" s="468"/>
      <c r="BQ121" s="468"/>
      <c r="BR121" s="464"/>
      <c r="BS121" s="466"/>
      <c r="CM121" s="463" t="s">
        <v>68</v>
      </c>
      <c r="CN121" s="468"/>
      <c r="CO121" s="468"/>
      <c r="CP121" s="468"/>
      <c r="CQ121" s="468"/>
      <c r="CR121" s="468"/>
      <c r="CS121" s="468"/>
      <c r="CT121" s="468"/>
      <c r="CU121" s="468"/>
      <c r="CV121" s="468"/>
      <c r="CW121" s="468"/>
      <c r="CX121" s="468"/>
      <c r="CY121" s="468"/>
      <c r="CZ121" s="468"/>
      <c r="DA121" s="468"/>
      <c r="DB121" s="464"/>
      <c r="DC121" s="466"/>
      <c r="DW121" s="463" t="s">
        <v>68</v>
      </c>
      <c r="DX121" s="468"/>
      <c r="DY121" s="468"/>
      <c r="DZ121" s="468"/>
      <c r="EA121" s="468"/>
      <c r="EB121" s="468"/>
      <c r="EC121" s="468"/>
      <c r="ED121" s="468"/>
      <c r="EE121" s="468"/>
      <c r="EF121" s="468"/>
      <c r="EG121" s="468"/>
      <c r="EH121" s="468"/>
      <c r="EI121" s="468"/>
      <c r="EJ121" s="468"/>
      <c r="EK121" s="468"/>
      <c r="EL121" s="464"/>
      <c r="EM121" s="466"/>
      <c r="FG121" s="463" t="s">
        <v>68</v>
      </c>
      <c r="FH121" s="468"/>
      <c r="FI121" s="468"/>
      <c r="FJ121" s="468"/>
      <c r="FK121" s="468"/>
      <c r="FL121" s="468"/>
      <c r="FM121" s="468"/>
      <c r="FN121" s="468"/>
      <c r="FO121" s="468"/>
      <c r="FP121" s="468"/>
      <c r="FQ121" s="468"/>
      <c r="FR121" s="468"/>
      <c r="FS121" s="468"/>
      <c r="FT121" s="468"/>
      <c r="FU121" s="468"/>
      <c r="FV121" s="464"/>
      <c r="FW121" s="466"/>
      <c r="GQ121" s="463" t="s">
        <v>68</v>
      </c>
      <c r="GR121" s="468"/>
      <c r="GS121" s="468"/>
      <c r="GT121" s="468"/>
      <c r="GU121" s="468"/>
      <c r="GV121" s="468"/>
      <c r="GW121" s="468"/>
      <c r="GX121" s="468"/>
      <c r="GY121" s="468"/>
      <c r="GZ121" s="468"/>
      <c r="HA121" s="468"/>
      <c r="HB121" s="468"/>
      <c r="HC121" s="468"/>
      <c r="HD121" s="468"/>
      <c r="HE121" s="468"/>
      <c r="HF121" s="464"/>
      <c r="HG121" s="466"/>
    </row>
    <row r="122" spans="1:216" ht="15" thickBot="1" x14ac:dyDescent="0.25">
      <c r="S122" s="468"/>
      <c r="T122" s="468"/>
      <c r="U122" s="468"/>
      <c r="V122" s="468"/>
      <c r="W122" s="468"/>
      <c r="X122" s="468"/>
      <c r="Y122" s="468"/>
      <c r="Z122" s="468"/>
      <c r="AA122" s="468"/>
      <c r="AB122" s="468"/>
      <c r="AC122" s="468"/>
      <c r="AD122" s="468"/>
      <c r="AE122" s="468"/>
      <c r="AF122" s="468"/>
      <c r="AG122" s="468"/>
      <c r="AH122" s="469"/>
      <c r="AI122" s="470"/>
      <c r="BC122" s="468"/>
      <c r="BD122" s="468"/>
      <c r="BE122" s="468"/>
      <c r="BF122" s="468"/>
      <c r="BG122" s="468"/>
      <c r="BH122" s="468"/>
      <c r="BI122" s="468"/>
      <c r="BJ122" s="468"/>
      <c r="BK122" s="468"/>
      <c r="BL122" s="468"/>
      <c r="BM122" s="468"/>
      <c r="BN122" s="468"/>
      <c r="BO122" s="468"/>
      <c r="BP122" s="468"/>
      <c r="BQ122" s="468"/>
      <c r="BR122" s="469"/>
      <c r="BS122" s="470"/>
      <c r="CM122" s="468"/>
      <c r="CN122" s="468"/>
      <c r="CO122" s="468"/>
      <c r="CP122" s="468"/>
      <c r="CQ122" s="468"/>
      <c r="CR122" s="468"/>
      <c r="CS122" s="468"/>
      <c r="CT122" s="468"/>
      <c r="CU122" s="468"/>
      <c r="CV122" s="468"/>
      <c r="CW122" s="468"/>
      <c r="CX122" s="468"/>
      <c r="CY122" s="468"/>
      <c r="CZ122" s="468"/>
      <c r="DA122" s="468"/>
      <c r="DB122" s="469"/>
      <c r="DC122" s="470"/>
      <c r="DW122" s="468"/>
      <c r="DX122" s="468"/>
      <c r="DY122" s="468"/>
      <c r="DZ122" s="468"/>
      <c r="EA122" s="468"/>
      <c r="EB122" s="468"/>
      <c r="EC122" s="468"/>
      <c r="ED122" s="468"/>
      <c r="EE122" s="468"/>
      <c r="EF122" s="468"/>
      <c r="EG122" s="468"/>
      <c r="EH122" s="468"/>
      <c r="EI122" s="468"/>
      <c r="EJ122" s="468"/>
      <c r="EK122" s="468"/>
      <c r="EL122" s="469"/>
      <c r="EM122" s="470"/>
      <c r="FG122" s="468"/>
      <c r="FH122" s="468"/>
      <c r="FI122" s="468"/>
      <c r="FJ122" s="468"/>
      <c r="FK122" s="468"/>
      <c r="FL122" s="468"/>
      <c r="FM122" s="468"/>
      <c r="FN122" s="468"/>
      <c r="FO122" s="468"/>
      <c r="FP122" s="468"/>
      <c r="FQ122" s="468"/>
      <c r="FR122" s="468"/>
      <c r="FS122" s="468"/>
      <c r="FT122" s="468"/>
      <c r="FU122" s="468"/>
      <c r="FV122" s="469"/>
      <c r="FW122" s="470"/>
      <c r="GQ122" s="468"/>
      <c r="GR122" s="468"/>
      <c r="GS122" s="468"/>
      <c r="GT122" s="468"/>
      <c r="GU122" s="468"/>
      <c r="GV122" s="468"/>
      <c r="GW122" s="468"/>
      <c r="GX122" s="468"/>
      <c r="GY122" s="468"/>
      <c r="GZ122" s="468"/>
      <c r="HA122" s="468"/>
      <c r="HB122" s="468"/>
      <c r="HC122" s="468"/>
      <c r="HD122" s="468"/>
      <c r="HE122" s="468"/>
      <c r="HF122" s="469"/>
      <c r="HG122" s="470"/>
    </row>
    <row r="124" spans="1:216" x14ac:dyDescent="0.2">
      <c r="A124" s="243" t="s">
        <v>69</v>
      </c>
      <c r="B124" s="458" t="s">
        <v>70</v>
      </c>
      <c r="C124" s="458"/>
      <c r="D124" s="458"/>
      <c r="E124" s="458"/>
      <c r="F124" s="458"/>
      <c r="G124" s="458"/>
      <c r="H124" s="458"/>
      <c r="I124" s="458"/>
      <c r="J124" s="458"/>
      <c r="K124" s="458"/>
      <c r="L124" s="458"/>
      <c r="M124" s="458"/>
      <c r="N124" s="458"/>
      <c r="O124" s="458"/>
      <c r="P124" s="458"/>
      <c r="Q124" s="458"/>
      <c r="R124" s="458"/>
      <c r="S124" s="458"/>
      <c r="T124" s="458"/>
      <c r="U124" s="458"/>
      <c r="V124" s="458"/>
      <c r="W124" s="458"/>
      <c r="X124" s="458"/>
      <c r="Y124" s="458"/>
      <c r="Z124" s="458"/>
      <c r="AA124" s="458"/>
      <c r="AB124" s="458"/>
      <c r="AC124" s="458"/>
      <c r="AD124" s="458"/>
      <c r="AE124" s="458"/>
      <c r="AF124" s="458"/>
      <c r="AG124" s="458"/>
      <c r="AH124" s="458"/>
      <c r="AI124" s="458"/>
      <c r="AJ124" s="458"/>
      <c r="AK124" s="243" t="s">
        <v>69</v>
      </c>
      <c r="AL124" s="458" t="s">
        <v>70</v>
      </c>
      <c r="AM124" s="458"/>
      <c r="AN124" s="458"/>
      <c r="AO124" s="458"/>
      <c r="AP124" s="458"/>
      <c r="AQ124" s="458"/>
      <c r="AR124" s="458"/>
      <c r="AS124" s="458"/>
      <c r="AT124" s="458"/>
      <c r="AU124" s="458"/>
      <c r="AV124" s="458"/>
      <c r="AW124" s="458"/>
      <c r="AX124" s="458"/>
      <c r="AY124" s="458"/>
      <c r="AZ124" s="458"/>
      <c r="BA124" s="458"/>
      <c r="BB124" s="458"/>
      <c r="BC124" s="458"/>
      <c r="BD124" s="458"/>
      <c r="BE124" s="458"/>
      <c r="BF124" s="458"/>
      <c r="BG124" s="458"/>
      <c r="BH124" s="458"/>
      <c r="BI124" s="458"/>
      <c r="BJ124" s="458"/>
      <c r="BK124" s="458"/>
      <c r="BL124" s="458"/>
      <c r="BM124" s="458"/>
      <c r="BN124" s="458"/>
      <c r="BO124" s="458"/>
      <c r="BP124" s="458"/>
      <c r="BQ124" s="458"/>
      <c r="BR124" s="458"/>
      <c r="BS124" s="458"/>
      <c r="BT124" s="458"/>
      <c r="BU124" s="243" t="s">
        <v>69</v>
      </c>
      <c r="BV124" s="458" t="s">
        <v>70</v>
      </c>
      <c r="BW124" s="458"/>
      <c r="BX124" s="458"/>
      <c r="BY124" s="458"/>
      <c r="BZ124" s="458"/>
      <c r="CA124" s="458"/>
      <c r="CB124" s="458"/>
      <c r="CC124" s="458"/>
      <c r="CD124" s="458"/>
      <c r="CE124" s="458"/>
      <c r="CF124" s="458"/>
      <c r="CG124" s="458"/>
      <c r="CH124" s="458"/>
      <c r="CI124" s="458"/>
      <c r="CJ124" s="458"/>
      <c r="CK124" s="458"/>
      <c r="CL124" s="458"/>
      <c r="CM124" s="458"/>
      <c r="CN124" s="458"/>
      <c r="CO124" s="458"/>
      <c r="CP124" s="458"/>
      <c r="CQ124" s="458"/>
      <c r="CR124" s="458"/>
      <c r="CS124" s="458"/>
      <c r="CT124" s="458"/>
      <c r="CU124" s="458"/>
      <c r="CV124" s="458"/>
      <c r="CW124" s="458"/>
      <c r="CX124" s="458"/>
      <c r="CY124" s="458"/>
      <c r="CZ124" s="458"/>
      <c r="DA124" s="458"/>
      <c r="DB124" s="458"/>
      <c r="DC124" s="458"/>
      <c r="DD124" s="458"/>
      <c r="DE124" s="243" t="s">
        <v>69</v>
      </c>
      <c r="DF124" s="458" t="s">
        <v>70</v>
      </c>
      <c r="DG124" s="458"/>
      <c r="DH124" s="458"/>
      <c r="DI124" s="458"/>
      <c r="DJ124" s="458"/>
      <c r="DK124" s="458"/>
      <c r="DL124" s="458"/>
      <c r="DM124" s="458"/>
      <c r="DN124" s="458"/>
      <c r="DO124" s="458"/>
      <c r="DP124" s="458"/>
      <c r="DQ124" s="458"/>
      <c r="DR124" s="458"/>
      <c r="DS124" s="458"/>
      <c r="DT124" s="458"/>
      <c r="DU124" s="458"/>
      <c r="DV124" s="458"/>
      <c r="DW124" s="458"/>
      <c r="DX124" s="458"/>
      <c r="DY124" s="458"/>
      <c r="DZ124" s="458"/>
      <c r="EA124" s="458"/>
      <c r="EB124" s="458"/>
      <c r="EC124" s="458"/>
      <c r="ED124" s="458"/>
      <c r="EE124" s="458"/>
      <c r="EF124" s="458"/>
      <c r="EG124" s="458"/>
      <c r="EH124" s="458"/>
      <c r="EI124" s="458"/>
      <c r="EJ124" s="458"/>
      <c r="EK124" s="458"/>
      <c r="EL124" s="458"/>
      <c r="EM124" s="458"/>
      <c r="EN124" s="458"/>
      <c r="EO124" s="243" t="s">
        <v>69</v>
      </c>
      <c r="EP124" s="458" t="s">
        <v>70</v>
      </c>
      <c r="EQ124" s="458"/>
      <c r="ER124" s="458"/>
      <c r="ES124" s="458"/>
      <c r="ET124" s="458"/>
      <c r="EU124" s="458"/>
      <c r="EV124" s="458"/>
      <c r="EW124" s="458"/>
      <c r="EX124" s="458"/>
      <c r="EY124" s="458"/>
      <c r="EZ124" s="458"/>
      <c r="FA124" s="458"/>
      <c r="FB124" s="458"/>
      <c r="FC124" s="458"/>
      <c r="FD124" s="458"/>
      <c r="FE124" s="458"/>
      <c r="FF124" s="458"/>
      <c r="FG124" s="458"/>
      <c r="FH124" s="458"/>
      <c r="FI124" s="458"/>
      <c r="FJ124" s="458"/>
      <c r="FK124" s="458"/>
      <c r="FL124" s="458"/>
      <c r="FM124" s="458"/>
      <c r="FN124" s="458"/>
      <c r="FO124" s="458"/>
      <c r="FP124" s="458"/>
      <c r="FQ124" s="458"/>
      <c r="FR124" s="458"/>
      <c r="FS124" s="458"/>
      <c r="FT124" s="458"/>
      <c r="FU124" s="458"/>
      <c r="FV124" s="458"/>
      <c r="FW124" s="458"/>
      <c r="FX124" s="458"/>
      <c r="FY124" s="243" t="s">
        <v>69</v>
      </c>
      <c r="FZ124" s="458" t="s">
        <v>70</v>
      </c>
      <c r="GA124" s="458"/>
      <c r="GB124" s="458"/>
      <c r="GC124" s="458"/>
      <c r="GD124" s="458"/>
      <c r="GE124" s="458"/>
      <c r="GF124" s="458"/>
      <c r="GG124" s="458"/>
      <c r="GH124" s="458"/>
      <c r="GI124" s="458"/>
      <c r="GJ124" s="458"/>
      <c r="GK124" s="458"/>
      <c r="GL124" s="458"/>
      <c r="GM124" s="458"/>
      <c r="GN124" s="458"/>
      <c r="GO124" s="458"/>
      <c r="GP124" s="458"/>
      <c r="GQ124" s="458"/>
      <c r="GR124" s="458"/>
      <c r="GS124" s="458"/>
      <c r="GT124" s="458"/>
      <c r="GU124" s="458"/>
      <c r="GV124" s="458"/>
      <c r="GW124" s="458"/>
      <c r="GX124" s="458"/>
      <c r="GY124" s="458"/>
      <c r="GZ124" s="458"/>
      <c r="HA124" s="458"/>
      <c r="HB124" s="458"/>
      <c r="HC124" s="458"/>
      <c r="HD124" s="458"/>
      <c r="HE124" s="458"/>
      <c r="HF124" s="458"/>
      <c r="HG124" s="458"/>
      <c r="HH124" s="458"/>
    </row>
    <row r="125" spans="1:216" x14ac:dyDescent="0.2">
      <c r="B125" s="457" t="s">
        <v>71</v>
      </c>
      <c r="C125" s="457"/>
      <c r="D125" s="457"/>
      <c r="E125" s="457"/>
      <c r="F125" s="457"/>
      <c r="G125" s="457"/>
      <c r="H125" s="457"/>
      <c r="I125" s="457"/>
      <c r="J125" s="457"/>
      <c r="K125" s="457"/>
      <c r="L125" s="457"/>
      <c r="M125" s="457"/>
      <c r="N125" s="457"/>
      <c r="O125" s="457"/>
      <c r="P125" s="457"/>
      <c r="Q125" s="457"/>
      <c r="R125" s="457"/>
      <c r="S125" s="457"/>
      <c r="T125" s="457"/>
      <c r="U125" s="457"/>
      <c r="V125" s="457"/>
      <c r="W125" s="457"/>
      <c r="X125" s="244"/>
      <c r="Y125" s="244"/>
      <c r="Z125" s="244"/>
      <c r="AA125" s="244"/>
      <c r="AB125" s="244"/>
      <c r="AC125" s="244"/>
      <c r="AD125" s="244"/>
      <c r="AE125" s="244"/>
      <c r="AF125" s="244"/>
      <c r="AG125" s="244"/>
      <c r="AH125" s="244"/>
      <c r="AI125" s="244"/>
      <c r="AJ125" s="244"/>
      <c r="AL125" s="457" t="s">
        <v>71</v>
      </c>
      <c r="AM125" s="457"/>
      <c r="AN125" s="457"/>
      <c r="AO125" s="457"/>
      <c r="AP125" s="457"/>
      <c r="AQ125" s="457"/>
      <c r="AR125" s="457"/>
      <c r="AS125" s="457"/>
      <c r="AT125" s="457"/>
      <c r="AU125" s="457"/>
      <c r="AV125" s="457"/>
      <c r="AW125" s="457"/>
      <c r="AX125" s="457"/>
      <c r="AY125" s="457"/>
      <c r="AZ125" s="457"/>
      <c r="BA125" s="457"/>
      <c r="BB125" s="457"/>
      <c r="BC125" s="457"/>
      <c r="BD125" s="457"/>
      <c r="BE125" s="457"/>
      <c r="BF125" s="457"/>
      <c r="BG125" s="457"/>
      <c r="BH125" s="244"/>
      <c r="BI125" s="244"/>
      <c r="BJ125" s="244"/>
      <c r="BK125" s="244"/>
      <c r="BL125" s="244"/>
      <c r="BM125" s="244"/>
      <c r="BN125" s="244"/>
      <c r="BO125" s="244"/>
      <c r="BP125" s="244"/>
      <c r="BQ125" s="244"/>
      <c r="BR125" s="244"/>
      <c r="BS125" s="244"/>
      <c r="BT125" s="244"/>
      <c r="BV125" s="457" t="s">
        <v>71</v>
      </c>
      <c r="BW125" s="457"/>
      <c r="BX125" s="457"/>
      <c r="BY125" s="457"/>
      <c r="BZ125" s="457"/>
      <c r="CA125" s="457"/>
      <c r="CB125" s="457"/>
      <c r="CC125" s="457"/>
      <c r="CD125" s="457"/>
      <c r="CE125" s="457"/>
      <c r="CF125" s="457"/>
      <c r="CG125" s="457"/>
      <c r="CH125" s="457"/>
      <c r="CI125" s="457"/>
      <c r="CJ125" s="457"/>
      <c r="CK125" s="457"/>
      <c r="CL125" s="457"/>
      <c r="CM125" s="457"/>
      <c r="CN125" s="457"/>
      <c r="CO125" s="457"/>
      <c r="CP125" s="457"/>
      <c r="CQ125" s="457"/>
      <c r="CR125" s="244"/>
      <c r="CS125" s="244"/>
      <c r="CT125" s="244"/>
      <c r="CU125" s="244"/>
      <c r="CV125" s="244"/>
      <c r="CW125" s="244"/>
      <c r="CX125" s="244"/>
      <c r="CY125" s="244"/>
      <c r="CZ125" s="244"/>
      <c r="DA125" s="244"/>
      <c r="DB125" s="244"/>
      <c r="DC125" s="244"/>
      <c r="DD125" s="244"/>
      <c r="DF125" s="457" t="s">
        <v>71</v>
      </c>
      <c r="DG125" s="457"/>
      <c r="DH125" s="457"/>
      <c r="DI125" s="457"/>
      <c r="DJ125" s="457"/>
      <c r="DK125" s="457"/>
      <c r="DL125" s="457"/>
      <c r="DM125" s="457"/>
      <c r="DN125" s="457"/>
      <c r="DO125" s="457"/>
      <c r="DP125" s="457"/>
      <c r="DQ125" s="457"/>
      <c r="DR125" s="457"/>
      <c r="DS125" s="457"/>
      <c r="DT125" s="457"/>
      <c r="DU125" s="457"/>
      <c r="DV125" s="457"/>
      <c r="DW125" s="457"/>
      <c r="DX125" s="457"/>
      <c r="DY125" s="457"/>
      <c r="DZ125" s="457"/>
      <c r="EA125" s="457"/>
      <c r="EB125" s="244"/>
      <c r="EC125" s="244"/>
      <c r="ED125" s="244"/>
      <c r="EE125" s="244"/>
      <c r="EF125" s="244"/>
      <c r="EG125" s="244"/>
      <c r="EH125" s="244"/>
      <c r="EI125" s="244"/>
      <c r="EJ125" s="244"/>
      <c r="EK125" s="244"/>
      <c r="EL125" s="244"/>
      <c r="EM125" s="244"/>
      <c r="EN125" s="244"/>
      <c r="EP125" s="457" t="s">
        <v>71</v>
      </c>
      <c r="EQ125" s="457"/>
      <c r="ER125" s="457"/>
      <c r="ES125" s="457"/>
      <c r="ET125" s="457"/>
      <c r="EU125" s="457"/>
      <c r="EV125" s="457"/>
      <c r="EW125" s="457"/>
      <c r="EX125" s="457"/>
      <c r="EY125" s="457"/>
      <c r="EZ125" s="457"/>
      <c r="FA125" s="457"/>
      <c r="FB125" s="457"/>
      <c r="FC125" s="457"/>
      <c r="FD125" s="457"/>
      <c r="FE125" s="457"/>
      <c r="FF125" s="457"/>
      <c r="FG125" s="457"/>
      <c r="FH125" s="457"/>
      <c r="FI125" s="457"/>
      <c r="FJ125" s="457"/>
      <c r="FK125" s="457"/>
      <c r="FL125" s="244"/>
      <c r="FM125" s="244"/>
      <c r="FN125" s="244"/>
      <c r="FO125" s="244"/>
      <c r="FP125" s="244"/>
      <c r="FQ125" s="244"/>
      <c r="FR125" s="244"/>
      <c r="FS125" s="244"/>
      <c r="FT125" s="244"/>
      <c r="FU125" s="244"/>
      <c r="FV125" s="244"/>
      <c r="FW125" s="244"/>
      <c r="FX125" s="244"/>
      <c r="FZ125" s="457" t="s">
        <v>71</v>
      </c>
      <c r="GA125" s="457"/>
      <c r="GB125" s="457"/>
      <c r="GC125" s="457"/>
      <c r="GD125" s="457"/>
      <c r="GE125" s="457"/>
      <c r="GF125" s="457"/>
      <c r="GG125" s="457"/>
      <c r="GH125" s="457"/>
      <c r="GI125" s="457"/>
      <c r="GJ125" s="457"/>
      <c r="GK125" s="457"/>
      <c r="GL125" s="457"/>
      <c r="GM125" s="457"/>
      <c r="GN125" s="457"/>
      <c r="GO125" s="457"/>
      <c r="GP125" s="457"/>
      <c r="GQ125" s="457"/>
      <c r="GR125" s="457"/>
      <c r="GS125" s="457"/>
      <c r="GT125" s="457"/>
      <c r="GU125" s="457"/>
      <c r="GV125" s="244"/>
      <c r="GW125" s="244"/>
      <c r="GX125" s="244"/>
      <c r="GY125" s="244"/>
      <c r="GZ125" s="244"/>
      <c r="HA125" s="244"/>
      <c r="HB125" s="244"/>
      <c r="HC125" s="244"/>
      <c r="HD125" s="244"/>
      <c r="HE125" s="244"/>
      <c r="HF125" s="244"/>
      <c r="HG125" s="244"/>
      <c r="HH125" s="244"/>
    </row>
    <row r="126" spans="1:216" x14ac:dyDescent="0.2">
      <c r="A126" s="243" t="s">
        <v>72</v>
      </c>
      <c r="B126" s="457" t="s">
        <v>73</v>
      </c>
      <c r="C126" s="471"/>
      <c r="D126" s="471"/>
      <c r="E126" s="471"/>
      <c r="F126" s="471"/>
      <c r="G126" s="471"/>
      <c r="H126" s="471"/>
      <c r="I126" s="471"/>
      <c r="J126" s="471"/>
      <c r="K126" s="471"/>
      <c r="L126" s="471"/>
      <c r="M126" s="471"/>
      <c r="N126" s="471"/>
      <c r="O126" s="471"/>
      <c r="P126" s="471"/>
      <c r="Q126" s="471"/>
      <c r="R126" s="471"/>
      <c r="S126" s="471"/>
      <c r="T126" s="471"/>
      <c r="U126" s="471"/>
      <c r="V126" s="471"/>
      <c r="W126" s="471"/>
      <c r="X126" s="471"/>
      <c r="Y126" s="471"/>
      <c r="Z126" s="471"/>
      <c r="AA126" s="471"/>
      <c r="AB126" s="471"/>
      <c r="AC126" s="471"/>
      <c r="AD126" s="471"/>
      <c r="AE126" s="471"/>
      <c r="AF126" s="471"/>
      <c r="AG126" s="471"/>
      <c r="AH126" s="471"/>
      <c r="AI126" s="471"/>
      <c r="AJ126" s="471"/>
      <c r="AK126" s="243" t="s">
        <v>72</v>
      </c>
      <c r="AL126" s="457" t="s">
        <v>73</v>
      </c>
      <c r="AM126" s="471"/>
      <c r="AN126" s="471"/>
      <c r="AO126" s="471"/>
      <c r="AP126" s="471"/>
      <c r="AQ126" s="471"/>
      <c r="AR126" s="471"/>
      <c r="AS126" s="471"/>
      <c r="AT126" s="471"/>
      <c r="AU126" s="471"/>
      <c r="AV126" s="471"/>
      <c r="AW126" s="471"/>
      <c r="AX126" s="471"/>
      <c r="AY126" s="471"/>
      <c r="AZ126" s="471"/>
      <c r="BA126" s="471"/>
      <c r="BB126" s="471"/>
      <c r="BC126" s="471"/>
      <c r="BD126" s="471"/>
      <c r="BE126" s="471"/>
      <c r="BF126" s="471"/>
      <c r="BG126" s="471"/>
      <c r="BH126" s="471"/>
      <c r="BI126" s="471"/>
      <c r="BJ126" s="471"/>
      <c r="BK126" s="471"/>
      <c r="BL126" s="471"/>
      <c r="BM126" s="471"/>
      <c r="BN126" s="471"/>
      <c r="BO126" s="471"/>
      <c r="BP126" s="471"/>
      <c r="BQ126" s="471"/>
      <c r="BR126" s="471"/>
      <c r="BS126" s="471"/>
      <c r="BT126" s="471"/>
      <c r="BU126" s="243" t="s">
        <v>72</v>
      </c>
      <c r="BV126" s="457" t="s">
        <v>73</v>
      </c>
      <c r="BW126" s="471"/>
      <c r="BX126" s="471"/>
      <c r="BY126" s="471"/>
      <c r="BZ126" s="471"/>
      <c r="CA126" s="471"/>
      <c r="CB126" s="471"/>
      <c r="CC126" s="471"/>
      <c r="CD126" s="471"/>
      <c r="CE126" s="471"/>
      <c r="CF126" s="471"/>
      <c r="CG126" s="471"/>
      <c r="CH126" s="471"/>
      <c r="CI126" s="471"/>
      <c r="CJ126" s="471"/>
      <c r="CK126" s="471"/>
      <c r="CL126" s="471"/>
      <c r="CM126" s="471"/>
      <c r="CN126" s="471"/>
      <c r="CO126" s="471"/>
      <c r="CP126" s="471"/>
      <c r="CQ126" s="471"/>
      <c r="CR126" s="471"/>
      <c r="CS126" s="471"/>
      <c r="CT126" s="471"/>
      <c r="CU126" s="471"/>
      <c r="CV126" s="471"/>
      <c r="CW126" s="471"/>
      <c r="CX126" s="471"/>
      <c r="CY126" s="471"/>
      <c r="CZ126" s="471"/>
      <c r="DA126" s="471"/>
      <c r="DB126" s="471"/>
      <c r="DC126" s="471"/>
      <c r="DD126" s="471"/>
      <c r="DE126" s="243" t="s">
        <v>72</v>
      </c>
      <c r="DF126" s="457" t="s">
        <v>73</v>
      </c>
      <c r="DG126" s="471"/>
      <c r="DH126" s="471"/>
      <c r="DI126" s="471"/>
      <c r="DJ126" s="471"/>
      <c r="DK126" s="471"/>
      <c r="DL126" s="471"/>
      <c r="DM126" s="471"/>
      <c r="DN126" s="471"/>
      <c r="DO126" s="471"/>
      <c r="DP126" s="471"/>
      <c r="DQ126" s="471"/>
      <c r="DR126" s="471"/>
      <c r="DS126" s="471"/>
      <c r="DT126" s="471"/>
      <c r="DU126" s="471"/>
      <c r="DV126" s="471"/>
      <c r="DW126" s="471"/>
      <c r="DX126" s="471"/>
      <c r="DY126" s="471"/>
      <c r="DZ126" s="471"/>
      <c r="EA126" s="471"/>
      <c r="EB126" s="471"/>
      <c r="EC126" s="471"/>
      <c r="ED126" s="471"/>
      <c r="EE126" s="471"/>
      <c r="EF126" s="471"/>
      <c r="EG126" s="471"/>
      <c r="EH126" s="471"/>
      <c r="EI126" s="471"/>
      <c r="EJ126" s="471"/>
      <c r="EK126" s="471"/>
      <c r="EL126" s="471"/>
      <c r="EM126" s="471"/>
      <c r="EN126" s="471"/>
      <c r="EO126" s="243" t="s">
        <v>72</v>
      </c>
      <c r="EP126" s="457" t="s">
        <v>73</v>
      </c>
      <c r="EQ126" s="471"/>
      <c r="ER126" s="471"/>
      <c r="ES126" s="471"/>
      <c r="ET126" s="471"/>
      <c r="EU126" s="471"/>
      <c r="EV126" s="471"/>
      <c r="EW126" s="471"/>
      <c r="EX126" s="471"/>
      <c r="EY126" s="471"/>
      <c r="EZ126" s="471"/>
      <c r="FA126" s="471"/>
      <c r="FB126" s="471"/>
      <c r="FC126" s="471"/>
      <c r="FD126" s="471"/>
      <c r="FE126" s="471"/>
      <c r="FF126" s="471"/>
      <c r="FG126" s="471"/>
      <c r="FH126" s="471"/>
      <c r="FI126" s="471"/>
      <c r="FJ126" s="471"/>
      <c r="FK126" s="471"/>
      <c r="FL126" s="471"/>
      <c r="FM126" s="471"/>
      <c r="FN126" s="471"/>
      <c r="FO126" s="471"/>
      <c r="FP126" s="471"/>
      <c r="FQ126" s="471"/>
      <c r="FR126" s="471"/>
      <c r="FS126" s="471"/>
      <c r="FT126" s="471"/>
      <c r="FU126" s="471"/>
      <c r="FV126" s="471"/>
      <c r="FW126" s="471"/>
      <c r="FX126" s="471"/>
      <c r="FY126" s="243" t="s">
        <v>72</v>
      </c>
      <c r="FZ126" s="457" t="s">
        <v>73</v>
      </c>
      <c r="GA126" s="471"/>
      <c r="GB126" s="471"/>
      <c r="GC126" s="471"/>
      <c r="GD126" s="471"/>
      <c r="GE126" s="471"/>
      <c r="GF126" s="471"/>
      <c r="GG126" s="471"/>
      <c r="GH126" s="471"/>
      <c r="GI126" s="471"/>
      <c r="GJ126" s="471"/>
      <c r="GK126" s="471"/>
      <c r="GL126" s="471"/>
      <c r="GM126" s="471"/>
      <c r="GN126" s="471"/>
      <c r="GO126" s="471"/>
      <c r="GP126" s="471"/>
      <c r="GQ126" s="471"/>
      <c r="GR126" s="471"/>
      <c r="GS126" s="471"/>
      <c r="GT126" s="471"/>
      <c r="GU126" s="471"/>
      <c r="GV126" s="471"/>
      <c r="GW126" s="471"/>
      <c r="GX126" s="471"/>
      <c r="GY126" s="471"/>
      <c r="GZ126" s="471"/>
      <c r="HA126" s="471"/>
      <c r="HB126" s="471"/>
      <c r="HC126" s="471"/>
      <c r="HD126" s="471"/>
      <c r="HE126" s="471"/>
      <c r="HF126" s="471"/>
      <c r="HG126" s="471"/>
      <c r="HH126" s="471"/>
    </row>
    <row r="127" spans="1:216" x14ac:dyDescent="0.2">
      <c r="B127" s="457" t="s">
        <v>74</v>
      </c>
      <c r="C127" s="458"/>
      <c r="D127" s="458"/>
      <c r="E127" s="458"/>
      <c r="F127" s="458"/>
      <c r="G127" s="458"/>
      <c r="H127" s="458"/>
      <c r="I127" s="458"/>
      <c r="J127" s="458"/>
      <c r="K127" s="458"/>
      <c r="L127" s="458"/>
      <c r="M127" s="458"/>
      <c r="N127" s="458"/>
      <c r="O127" s="458"/>
      <c r="P127" s="458"/>
      <c r="Q127" s="458"/>
      <c r="R127" s="458"/>
      <c r="S127" s="458"/>
      <c r="T127" s="458"/>
      <c r="U127" s="458"/>
      <c r="V127" s="458"/>
      <c r="W127" s="458"/>
      <c r="X127" s="458"/>
      <c r="Y127" s="458"/>
      <c r="Z127" s="244"/>
      <c r="AA127" s="244"/>
      <c r="AB127" s="244"/>
      <c r="AC127" s="244"/>
      <c r="AD127" s="244"/>
      <c r="AE127" s="244"/>
      <c r="AF127" s="244"/>
      <c r="AG127" s="244"/>
      <c r="AH127" s="244"/>
      <c r="AI127" s="244"/>
      <c r="AJ127" s="244"/>
      <c r="AL127" s="457" t="s">
        <v>74</v>
      </c>
      <c r="AM127" s="458"/>
      <c r="AN127" s="458"/>
      <c r="AO127" s="458"/>
      <c r="AP127" s="458"/>
      <c r="AQ127" s="458"/>
      <c r="AR127" s="458"/>
      <c r="AS127" s="458"/>
      <c r="AT127" s="458"/>
      <c r="AU127" s="458"/>
      <c r="AV127" s="458"/>
      <c r="AW127" s="458"/>
      <c r="AX127" s="458"/>
      <c r="AY127" s="458"/>
      <c r="AZ127" s="458"/>
      <c r="BA127" s="458"/>
      <c r="BB127" s="458"/>
      <c r="BC127" s="458"/>
      <c r="BD127" s="458"/>
      <c r="BE127" s="458"/>
      <c r="BF127" s="458"/>
      <c r="BG127" s="458"/>
      <c r="BH127" s="458"/>
      <c r="BI127" s="458"/>
      <c r="BJ127" s="244"/>
      <c r="BK127" s="244"/>
      <c r="BL127" s="244"/>
      <c r="BM127" s="244"/>
      <c r="BN127" s="244"/>
      <c r="BO127" s="244"/>
      <c r="BP127" s="244"/>
      <c r="BQ127" s="244"/>
      <c r="BR127" s="244"/>
      <c r="BS127" s="244"/>
      <c r="BT127" s="244"/>
      <c r="BV127" s="457" t="s">
        <v>74</v>
      </c>
      <c r="BW127" s="458"/>
      <c r="BX127" s="458"/>
      <c r="BY127" s="458"/>
      <c r="BZ127" s="458"/>
      <c r="CA127" s="458"/>
      <c r="CB127" s="458"/>
      <c r="CC127" s="458"/>
      <c r="CD127" s="458"/>
      <c r="CE127" s="458"/>
      <c r="CF127" s="458"/>
      <c r="CG127" s="458"/>
      <c r="CH127" s="458"/>
      <c r="CI127" s="458"/>
      <c r="CJ127" s="458"/>
      <c r="CK127" s="458"/>
      <c r="CL127" s="458"/>
      <c r="CM127" s="458"/>
      <c r="CN127" s="458"/>
      <c r="CO127" s="458"/>
      <c r="CP127" s="458"/>
      <c r="CQ127" s="458"/>
      <c r="CR127" s="458"/>
      <c r="CS127" s="458"/>
      <c r="CT127" s="244"/>
      <c r="CU127" s="244"/>
      <c r="CV127" s="244"/>
      <c r="CW127" s="244"/>
      <c r="CX127" s="244"/>
      <c r="CY127" s="244"/>
      <c r="CZ127" s="244"/>
      <c r="DA127" s="244"/>
      <c r="DB127" s="244"/>
      <c r="DC127" s="244"/>
      <c r="DD127" s="244"/>
      <c r="DF127" s="457" t="s">
        <v>74</v>
      </c>
      <c r="DG127" s="458"/>
      <c r="DH127" s="458"/>
      <c r="DI127" s="458"/>
      <c r="DJ127" s="458"/>
      <c r="DK127" s="458"/>
      <c r="DL127" s="458"/>
      <c r="DM127" s="458"/>
      <c r="DN127" s="458"/>
      <c r="DO127" s="458"/>
      <c r="DP127" s="458"/>
      <c r="DQ127" s="458"/>
      <c r="DR127" s="458"/>
      <c r="DS127" s="458"/>
      <c r="DT127" s="458"/>
      <c r="DU127" s="458"/>
      <c r="DV127" s="458"/>
      <c r="DW127" s="458"/>
      <c r="DX127" s="458"/>
      <c r="DY127" s="458"/>
      <c r="DZ127" s="458"/>
      <c r="EA127" s="458"/>
      <c r="EB127" s="458"/>
      <c r="EC127" s="458"/>
      <c r="ED127" s="244"/>
      <c r="EE127" s="244"/>
      <c r="EF127" s="244"/>
      <c r="EG127" s="244"/>
      <c r="EH127" s="244"/>
      <c r="EI127" s="244"/>
      <c r="EJ127" s="244"/>
      <c r="EK127" s="244"/>
      <c r="EL127" s="244"/>
      <c r="EM127" s="244"/>
      <c r="EN127" s="244"/>
      <c r="EP127" s="457" t="s">
        <v>74</v>
      </c>
      <c r="EQ127" s="458"/>
      <c r="ER127" s="458"/>
      <c r="ES127" s="458"/>
      <c r="ET127" s="458"/>
      <c r="EU127" s="458"/>
      <c r="EV127" s="458"/>
      <c r="EW127" s="458"/>
      <c r="EX127" s="458"/>
      <c r="EY127" s="458"/>
      <c r="EZ127" s="458"/>
      <c r="FA127" s="458"/>
      <c r="FB127" s="458"/>
      <c r="FC127" s="458"/>
      <c r="FD127" s="458"/>
      <c r="FE127" s="458"/>
      <c r="FF127" s="458"/>
      <c r="FG127" s="458"/>
      <c r="FH127" s="458"/>
      <c r="FI127" s="458"/>
      <c r="FJ127" s="458"/>
      <c r="FK127" s="458"/>
      <c r="FL127" s="458"/>
      <c r="FM127" s="458"/>
      <c r="FN127" s="244"/>
      <c r="FO127" s="244"/>
      <c r="FP127" s="244"/>
      <c r="FQ127" s="244"/>
      <c r="FR127" s="244"/>
      <c r="FS127" s="244"/>
      <c r="FT127" s="244"/>
      <c r="FU127" s="244"/>
      <c r="FV127" s="244"/>
      <c r="FW127" s="244"/>
      <c r="FX127" s="244"/>
      <c r="FZ127" s="457" t="s">
        <v>74</v>
      </c>
      <c r="GA127" s="458"/>
      <c r="GB127" s="458"/>
      <c r="GC127" s="458"/>
      <c r="GD127" s="458"/>
      <c r="GE127" s="458"/>
      <c r="GF127" s="458"/>
      <c r="GG127" s="458"/>
      <c r="GH127" s="458"/>
      <c r="GI127" s="458"/>
      <c r="GJ127" s="458"/>
      <c r="GK127" s="458"/>
      <c r="GL127" s="458"/>
      <c r="GM127" s="458"/>
      <c r="GN127" s="458"/>
      <c r="GO127" s="458"/>
      <c r="GP127" s="458"/>
      <c r="GQ127" s="458"/>
      <c r="GR127" s="458"/>
      <c r="GS127" s="458"/>
      <c r="GT127" s="458"/>
      <c r="GU127" s="458"/>
      <c r="GV127" s="458"/>
      <c r="GW127" s="458"/>
      <c r="GX127" s="244"/>
      <c r="GY127" s="244"/>
      <c r="GZ127" s="244"/>
      <c r="HA127" s="244"/>
      <c r="HB127" s="244"/>
      <c r="HC127" s="244"/>
      <c r="HD127" s="244"/>
      <c r="HE127" s="244"/>
      <c r="HF127" s="244"/>
      <c r="HG127" s="244"/>
      <c r="HH127" s="244"/>
    </row>
    <row r="129" spans="1:216" x14ac:dyDescent="0.2">
      <c r="Q129" s="458" t="s">
        <v>75</v>
      </c>
      <c r="R129" s="493"/>
      <c r="S129" s="493"/>
      <c r="T129" s="493"/>
      <c r="U129" s="493"/>
      <c r="V129" s="493"/>
      <c r="W129" s="493"/>
      <c r="X129" s="493"/>
      <c r="Y129" s="493"/>
      <c r="Z129" s="493"/>
      <c r="AA129" s="493"/>
      <c r="AB129" s="493"/>
      <c r="AC129" s="493"/>
      <c r="AD129" s="493"/>
      <c r="AE129" s="493"/>
      <c r="AF129" s="493"/>
      <c r="AG129" s="493"/>
      <c r="AH129" s="493"/>
      <c r="AI129" s="493"/>
      <c r="AJ129" s="493"/>
      <c r="BA129" s="458" t="s">
        <v>75</v>
      </c>
      <c r="BB129" s="493"/>
      <c r="BC129" s="493"/>
      <c r="BD129" s="493"/>
      <c r="BE129" s="493"/>
      <c r="BF129" s="493"/>
      <c r="BG129" s="493"/>
      <c r="BH129" s="493"/>
      <c r="BI129" s="493"/>
      <c r="BJ129" s="493"/>
      <c r="BK129" s="493"/>
      <c r="BL129" s="493"/>
      <c r="BM129" s="493"/>
      <c r="BN129" s="493"/>
      <c r="BO129" s="493"/>
      <c r="BP129" s="493"/>
      <c r="BQ129" s="493"/>
      <c r="BR129" s="493"/>
      <c r="BS129" s="493"/>
      <c r="BT129" s="493"/>
      <c r="CK129" s="458" t="s">
        <v>75</v>
      </c>
      <c r="CL129" s="493"/>
      <c r="CM129" s="493"/>
      <c r="CN129" s="493"/>
      <c r="CO129" s="493"/>
      <c r="CP129" s="493"/>
      <c r="CQ129" s="493"/>
      <c r="CR129" s="493"/>
      <c r="CS129" s="493"/>
      <c r="CT129" s="493"/>
      <c r="CU129" s="493"/>
      <c r="CV129" s="493"/>
      <c r="CW129" s="493"/>
      <c r="CX129" s="493"/>
      <c r="CY129" s="493"/>
      <c r="CZ129" s="493"/>
      <c r="DA129" s="493"/>
      <c r="DB129" s="493"/>
      <c r="DC129" s="493"/>
      <c r="DD129" s="493"/>
      <c r="DU129" s="458" t="s">
        <v>75</v>
      </c>
      <c r="DV129" s="493"/>
      <c r="DW129" s="493"/>
      <c r="DX129" s="493"/>
      <c r="DY129" s="493"/>
      <c r="DZ129" s="493"/>
      <c r="EA129" s="493"/>
      <c r="EB129" s="493"/>
      <c r="EC129" s="493"/>
      <c r="ED129" s="493"/>
      <c r="EE129" s="493"/>
      <c r="EF129" s="493"/>
      <c r="EG129" s="493"/>
      <c r="EH129" s="493"/>
      <c r="EI129" s="493"/>
      <c r="EJ129" s="493"/>
      <c r="EK129" s="493"/>
      <c r="EL129" s="493"/>
      <c r="EM129" s="493"/>
      <c r="EN129" s="493"/>
      <c r="FE129" s="458" t="s">
        <v>75</v>
      </c>
      <c r="FF129" s="493"/>
      <c r="FG129" s="493"/>
      <c r="FH129" s="493"/>
      <c r="FI129" s="493"/>
      <c r="FJ129" s="493"/>
      <c r="FK129" s="493"/>
      <c r="FL129" s="493"/>
      <c r="FM129" s="493"/>
      <c r="FN129" s="493"/>
      <c r="FO129" s="493"/>
      <c r="FP129" s="493"/>
      <c r="FQ129" s="493"/>
      <c r="FR129" s="493"/>
      <c r="FS129" s="493"/>
      <c r="FT129" s="493"/>
      <c r="FU129" s="493"/>
      <c r="FV129" s="493"/>
      <c r="FW129" s="493"/>
      <c r="FX129" s="493"/>
      <c r="GO129" s="458" t="s">
        <v>75</v>
      </c>
      <c r="GP129" s="493"/>
      <c r="GQ129" s="493"/>
      <c r="GR129" s="493"/>
      <c r="GS129" s="493"/>
      <c r="GT129" s="493"/>
      <c r="GU129" s="493"/>
      <c r="GV129" s="493"/>
      <c r="GW129" s="493"/>
      <c r="GX129" s="493"/>
      <c r="GY129" s="493"/>
      <c r="GZ129" s="493"/>
      <c r="HA129" s="493"/>
      <c r="HB129" s="493"/>
      <c r="HC129" s="493"/>
      <c r="HD129" s="493"/>
      <c r="HE129" s="493"/>
      <c r="HF129" s="493"/>
      <c r="HG129" s="493"/>
      <c r="HH129" s="493"/>
    </row>
    <row r="130" spans="1:216" x14ac:dyDescent="0.2">
      <c r="Q130" s="458" t="s">
        <v>76</v>
      </c>
      <c r="R130" s="493"/>
      <c r="S130" s="493"/>
      <c r="T130" s="493"/>
      <c r="U130" s="493"/>
      <c r="V130" s="493"/>
      <c r="W130" s="493"/>
      <c r="X130" s="493"/>
      <c r="Y130" s="493"/>
      <c r="Z130" s="493"/>
      <c r="AA130" s="493"/>
      <c r="AB130" s="493"/>
      <c r="AC130" s="493"/>
      <c r="AD130" s="493"/>
      <c r="AE130" s="493"/>
      <c r="AF130" s="493"/>
      <c r="AG130" s="493"/>
      <c r="AH130" s="493"/>
      <c r="AI130" s="493"/>
      <c r="AJ130" s="493"/>
      <c r="BA130" s="458" t="s">
        <v>76</v>
      </c>
      <c r="BB130" s="493"/>
      <c r="BC130" s="493"/>
      <c r="BD130" s="493"/>
      <c r="BE130" s="493"/>
      <c r="BF130" s="493"/>
      <c r="BG130" s="493"/>
      <c r="BH130" s="493"/>
      <c r="BI130" s="493"/>
      <c r="BJ130" s="493"/>
      <c r="BK130" s="493"/>
      <c r="BL130" s="493"/>
      <c r="BM130" s="493"/>
      <c r="BN130" s="493"/>
      <c r="BO130" s="493"/>
      <c r="BP130" s="493"/>
      <c r="BQ130" s="493"/>
      <c r="BR130" s="493"/>
      <c r="BS130" s="493"/>
      <c r="BT130" s="493"/>
      <c r="CK130" s="458" t="s">
        <v>76</v>
      </c>
      <c r="CL130" s="493"/>
      <c r="CM130" s="493"/>
      <c r="CN130" s="493"/>
      <c r="CO130" s="493"/>
      <c r="CP130" s="493"/>
      <c r="CQ130" s="493"/>
      <c r="CR130" s="493"/>
      <c r="CS130" s="493"/>
      <c r="CT130" s="493"/>
      <c r="CU130" s="493"/>
      <c r="CV130" s="493"/>
      <c r="CW130" s="493"/>
      <c r="CX130" s="493"/>
      <c r="CY130" s="493"/>
      <c r="CZ130" s="493"/>
      <c r="DA130" s="493"/>
      <c r="DB130" s="493"/>
      <c r="DC130" s="493"/>
      <c r="DD130" s="493"/>
      <c r="DU130" s="458" t="s">
        <v>76</v>
      </c>
      <c r="DV130" s="493"/>
      <c r="DW130" s="493"/>
      <c r="DX130" s="493"/>
      <c r="DY130" s="493"/>
      <c r="DZ130" s="493"/>
      <c r="EA130" s="493"/>
      <c r="EB130" s="493"/>
      <c r="EC130" s="493"/>
      <c r="ED130" s="493"/>
      <c r="EE130" s="493"/>
      <c r="EF130" s="493"/>
      <c r="EG130" s="493"/>
      <c r="EH130" s="493"/>
      <c r="EI130" s="493"/>
      <c r="EJ130" s="493"/>
      <c r="EK130" s="493"/>
      <c r="EL130" s="493"/>
      <c r="EM130" s="493"/>
      <c r="EN130" s="493"/>
      <c r="FE130" s="458" t="s">
        <v>76</v>
      </c>
      <c r="FF130" s="493"/>
      <c r="FG130" s="493"/>
      <c r="FH130" s="493"/>
      <c r="FI130" s="493"/>
      <c r="FJ130" s="493"/>
      <c r="FK130" s="493"/>
      <c r="FL130" s="493"/>
      <c r="FM130" s="493"/>
      <c r="FN130" s="493"/>
      <c r="FO130" s="493"/>
      <c r="FP130" s="493"/>
      <c r="FQ130" s="493"/>
      <c r="FR130" s="493"/>
      <c r="FS130" s="493"/>
      <c r="FT130" s="493"/>
      <c r="FU130" s="493"/>
      <c r="FV130" s="493"/>
      <c r="FW130" s="493"/>
      <c r="FX130" s="493"/>
      <c r="GO130" s="458" t="s">
        <v>76</v>
      </c>
      <c r="GP130" s="493"/>
      <c r="GQ130" s="493"/>
      <c r="GR130" s="493"/>
      <c r="GS130" s="493"/>
      <c r="GT130" s="493"/>
      <c r="GU130" s="493"/>
      <c r="GV130" s="493"/>
      <c r="GW130" s="493"/>
      <c r="GX130" s="493"/>
      <c r="GY130" s="493"/>
      <c r="GZ130" s="493"/>
      <c r="HA130" s="493"/>
      <c r="HB130" s="493"/>
      <c r="HC130" s="493"/>
      <c r="HD130" s="493"/>
      <c r="HE130" s="493"/>
      <c r="HF130" s="493"/>
      <c r="HG130" s="493"/>
      <c r="HH130" s="493"/>
    </row>
    <row r="131" spans="1:216" x14ac:dyDescent="0.2">
      <c r="Q131" s="459"/>
      <c r="R131" s="459"/>
      <c r="S131" s="459"/>
      <c r="T131" s="459"/>
      <c r="U131" s="459"/>
      <c r="V131" s="459"/>
      <c r="W131" s="459"/>
      <c r="X131" s="459"/>
      <c r="Y131" s="459"/>
      <c r="Z131" s="459"/>
      <c r="AA131" s="459"/>
      <c r="AB131" s="459"/>
      <c r="AC131" s="459"/>
      <c r="AD131" s="459"/>
      <c r="AE131" s="459"/>
      <c r="AF131" s="459"/>
      <c r="AG131" s="459"/>
      <c r="AH131" s="459"/>
      <c r="AI131" s="459"/>
      <c r="AJ131" s="459"/>
      <c r="BA131" s="459"/>
      <c r="BB131" s="459"/>
      <c r="BC131" s="459"/>
      <c r="BD131" s="459"/>
      <c r="BE131" s="459"/>
      <c r="BF131" s="459"/>
      <c r="BG131" s="459"/>
      <c r="BH131" s="459"/>
      <c r="BI131" s="459"/>
      <c r="BJ131" s="459"/>
      <c r="BK131" s="459"/>
      <c r="BL131" s="459"/>
      <c r="BM131" s="459"/>
      <c r="BN131" s="459"/>
      <c r="BO131" s="459"/>
      <c r="BP131" s="459"/>
      <c r="BQ131" s="459"/>
      <c r="BR131" s="459"/>
      <c r="BS131" s="459"/>
      <c r="BT131" s="459"/>
      <c r="CK131" s="459"/>
      <c r="CL131" s="459"/>
      <c r="CM131" s="459"/>
      <c r="CN131" s="459"/>
      <c r="CO131" s="459"/>
      <c r="CP131" s="459"/>
      <c r="CQ131" s="459"/>
      <c r="CR131" s="459"/>
      <c r="CS131" s="459"/>
      <c r="CT131" s="459"/>
      <c r="CU131" s="459"/>
      <c r="CV131" s="459"/>
      <c r="CW131" s="459"/>
      <c r="CX131" s="459"/>
      <c r="CY131" s="459"/>
      <c r="CZ131" s="459"/>
      <c r="DA131" s="459"/>
      <c r="DB131" s="459"/>
      <c r="DC131" s="459"/>
      <c r="DD131" s="459"/>
      <c r="DU131" s="459"/>
      <c r="DV131" s="459"/>
      <c r="DW131" s="459"/>
      <c r="DX131" s="459"/>
      <c r="DY131" s="459"/>
      <c r="DZ131" s="459"/>
      <c r="EA131" s="459"/>
      <c r="EB131" s="459"/>
      <c r="EC131" s="459"/>
      <c r="ED131" s="459"/>
      <c r="EE131" s="459"/>
      <c r="EF131" s="459"/>
      <c r="EG131" s="459"/>
      <c r="EH131" s="459"/>
      <c r="EI131" s="459"/>
      <c r="EJ131" s="459"/>
      <c r="EK131" s="459"/>
      <c r="EL131" s="459"/>
      <c r="EM131" s="459"/>
      <c r="EN131" s="459"/>
      <c r="FE131" s="459"/>
      <c r="FF131" s="459"/>
      <c r="FG131" s="459"/>
      <c r="FH131" s="459"/>
      <c r="FI131" s="459"/>
      <c r="FJ131" s="459"/>
      <c r="FK131" s="459"/>
      <c r="FL131" s="459"/>
      <c r="FM131" s="459"/>
      <c r="FN131" s="459"/>
      <c r="FO131" s="459"/>
      <c r="FP131" s="459"/>
      <c r="FQ131" s="459"/>
      <c r="FR131" s="459"/>
      <c r="FS131" s="459"/>
      <c r="FT131" s="459"/>
      <c r="FU131" s="459"/>
      <c r="FV131" s="459"/>
      <c r="FW131" s="459"/>
      <c r="FX131" s="459"/>
      <c r="GO131" s="459"/>
      <c r="GP131" s="459"/>
      <c r="GQ131" s="459"/>
      <c r="GR131" s="459"/>
      <c r="GS131" s="459"/>
      <c r="GT131" s="459"/>
      <c r="GU131" s="459"/>
      <c r="GV131" s="459"/>
      <c r="GW131" s="459"/>
      <c r="GX131" s="459"/>
      <c r="GY131" s="459"/>
      <c r="GZ131" s="459"/>
      <c r="HA131" s="459"/>
      <c r="HB131" s="459"/>
      <c r="HC131" s="459"/>
      <c r="HD131" s="459"/>
      <c r="HE131" s="459"/>
      <c r="HF131" s="459"/>
      <c r="HG131" s="459"/>
      <c r="HH131" s="459"/>
    </row>
    <row r="132" spans="1:216" x14ac:dyDescent="0.2">
      <c r="Q132" s="460"/>
      <c r="R132" s="460"/>
      <c r="S132" s="460"/>
      <c r="T132" s="460"/>
      <c r="U132" s="460"/>
      <c r="V132" s="460"/>
      <c r="W132" s="460"/>
      <c r="X132" s="460"/>
      <c r="Y132" s="460"/>
      <c r="Z132" s="460"/>
      <c r="AA132" s="460"/>
      <c r="AB132" s="460"/>
      <c r="AC132" s="460"/>
      <c r="AD132" s="460"/>
      <c r="AE132" s="460"/>
      <c r="AF132" s="460"/>
      <c r="AG132" s="460"/>
      <c r="AH132" s="460"/>
      <c r="AI132" s="460"/>
      <c r="AJ132" s="460"/>
      <c r="BA132" s="460"/>
      <c r="BB132" s="460"/>
      <c r="BC132" s="460"/>
      <c r="BD132" s="460"/>
      <c r="BE132" s="460"/>
      <c r="BF132" s="460"/>
      <c r="BG132" s="460"/>
      <c r="BH132" s="460"/>
      <c r="BI132" s="460"/>
      <c r="BJ132" s="460"/>
      <c r="BK132" s="460"/>
      <c r="BL132" s="460"/>
      <c r="BM132" s="460"/>
      <c r="BN132" s="460"/>
      <c r="BO132" s="460"/>
      <c r="BP132" s="460"/>
      <c r="BQ132" s="460"/>
      <c r="BR132" s="460"/>
      <c r="BS132" s="460"/>
      <c r="BT132" s="460"/>
      <c r="CK132" s="460"/>
      <c r="CL132" s="460"/>
      <c r="CM132" s="460"/>
      <c r="CN132" s="460"/>
      <c r="CO132" s="460"/>
      <c r="CP132" s="460"/>
      <c r="CQ132" s="460"/>
      <c r="CR132" s="460"/>
      <c r="CS132" s="460"/>
      <c r="CT132" s="460"/>
      <c r="CU132" s="460"/>
      <c r="CV132" s="460"/>
      <c r="CW132" s="460"/>
      <c r="CX132" s="460"/>
      <c r="CY132" s="460"/>
      <c r="CZ132" s="460"/>
      <c r="DA132" s="460"/>
      <c r="DB132" s="460"/>
      <c r="DC132" s="460"/>
      <c r="DD132" s="460"/>
      <c r="DU132" s="460"/>
      <c r="DV132" s="460"/>
      <c r="DW132" s="460"/>
      <c r="DX132" s="460"/>
      <c r="DY132" s="460"/>
      <c r="DZ132" s="460"/>
      <c r="EA132" s="460"/>
      <c r="EB132" s="460"/>
      <c r="EC132" s="460"/>
      <c r="ED132" s="460"/>
      <c r="EE132" s="460"/>
      <c r="EF132" s="460"/>
      <c r="EG132" s="460"/>
      <c r="EH132" s="460"/>
      <c r="EI132" s="460"/>
      <c r="EJ132" s="460"/>
      <c r="EK132" s="460"/>
      <c r="EL132" s="460"/>
      <c r="EM132" s="460"/>
      <c r="EN132" s="460"/>
      <c r="FE132" s="460"/>
      <c r="FF132" s="460"/>
      <c r="FG132" s="460"/>
      <c r="FH132" s="460"/>
      <c r="FI132" s="460"/>
      <c r="FJ132" s="460"/>
      <c r="FK132" s="460"/>
      <c r="FL132" s="460"/>
      <c r="FM132" s="460"/>
      <c r="FN132" s="460"/>
      <c r="FO132" s="460"/>
      <c r="FP132" s="460"/>
      <c r="FQ132" s="460"/>
      <c r="FR132" s="460"/>
      <c r="FS132" s="460"/>
      <c r="FT132" s="460"/>
      <c r="FU132" s="460"/>
      <c r="FV132" s="460"/>
      <c r="FW132" s="460"/>
      <c r="FX132" s="460"/>
      <c r="GO132" s="460"/>
      <c r="GP132" s="460"/>
      <c r="GQ132" s="460"/>
      <c r="GR132" s="460"/>
      <c r="GS132" s="460"/>
      <c r="GT132" s="460"/>
      <c r="GU132" s="460"/>
      <c r="GV132" s="460"/>
      <c r="GW132" s="460"/>
      <c r="GX132" s="460"/>
      <c r="GY132" s="460"/>
      <c r="GZ132" s="460"/>
      <c r="HA132" s="460"/>
      <c r="HB132" s="460"/>
      <c r="HC132" s="460"/>
      <c r="HD132" s="460"/>
      <c r="HE132" s="460"/>
      <c r="HF132" s="460"/>
      <c r="HG132" s="460"/>
      <c r="HH132" s="460"/>
    </row>
    <row r="133" spans="1:216" x14ac:dyDescent="0.2">
      <c r="Q133" s="461" t="s">
        <v>77</v>
      </c>
      <c r="R133" s="494"/>
      <c r="S133" s="494"/>
      <c r="T133" s="494"/>
      <c r="U133" s="494"/>
      <c r="V133" s="494"/>
      <c r="W133" s="494"/>
      <c r="X133" s="494"/>
      <c r="Y133" s="494"/>
      <c r="Z133" s="494"/>
      <c r="AA133" s="494"/>
      <c r="AB133" s="494"/>
      <c r="AC133" s="494"/>
      <c r="AD133" s="494"/>
      <c r="AE133" s="494"/>
      <c r="AF133" s="494"/>
      <c r="AG133" s="494"/>
      <c r="AH133" s="494"/>
      <c r="AI133" s="494"/>
      <c r="AJ133" s="494"/>
      <c r="BA133" s="461" t="s">
        <v>77</v>
      </c>
      <c r="BB133" s="494"/>
      <c r="BC133" s="494"/>
      <c r="BD133" s="494"/>
      <c r="BE133" s="494"/>
      <c r="BF133" s="494"/>
      <c r="BG133" s="494"/>
      <c r="BH133" s="494"/>
      <c r="BI133" s="494"/>
      <c r="BJ133" s="494"/>
      <c r="BK133" s="494"/>
      <c r="BL133" s="494"/>
      <c r="BM133" s="494"/>
      <c r="BN133" s="494"/>
      <c r="BO133" s="494"/>
      <c r="BP133" s="494"/>
      <c r="BQ133" s="494"/>
      <c r="BR133" s="494"/>
      <c r="BS133" s="494"/>
      <c r="BT133" s="494"/>
      <c r="CK133" s="461" t="s">
        <v>77</v>
      </c>
      <c r="CL133" s="494"/>
      <c r="CM133" s="494"/>
      <c r="CN133" s="494"/>
      <c r="CO133" s="494"/>
      <c r="CP133" s="494"/>
      <c r="CQ133" s="494"/>
      <c r="CR133" s="494"/>
      <c r="CS133" s="494"/>
      <c r="CT133" s="494"/>
      <c r="CU133" s="494"/>
      <c r="CV133" s="494"/>
      <c r="CW133" s="494"/>
      <c r="CX133" s="494"/>
      <c r="CY133" s="494"/>
      <c r="CZ133" s="494"/>
      <c r="DA133" s="494"/>
      <c r="DB133" s="494"/>
      <c r="DC133" s="494"/>
      <c r="DD133" s="494"/>
      <c r="DU133" s="461" t="s">
        <v>77</v>
      </c>
      <c r="DV133" s="494"/>
      <c r="DW133" s="494"/>
      <c r="DX133" s="494"/>
      <c r="DY133" s="494"/>
      <c r="DZ133" s="494"/>
      <c r="EA133" s="494"/>
      <c r="EB133" s="494"/>
      <c r="EC133" s="494"/>
      <c r="ED133" s="494"/>
      <c r="EE133" s="494"/>
      <c r="EF133" s="494"/>
      <c r="EG133" s="494"/>
      <c r="EH133" s="494"/>
      <c r="EI133" s="494"/>
      <c r="EJ133" s="494"/>
      <c r="EK133" s="494"/>
      <c r="EL133" s="494"/>
      <c r="EM133" s="494"/>
      <c r="EN133" s="494"/>
      <c r="FE133" s="461" t="s">
        <v>77</v>
      </c>
      <c r="FF133" s="494"/>
      <c r="FG133" s="494"/>
      <c r="FH133" s="494"/>
      <c r="FI133" s="494"/>
      <c r="FJ133" s="494"/>
      <c r="FK133" s="494"/>
      <c r="FL133" s="494"/>
      <c r="FM133" s="494"/>
      <c r="FN133" s="494"/>
      <c r="FO133" s="494"/>
      <c r="FP133" s="494"/>
      <c r="FQ133" s="494"/>
      <c r="FR133" s="494"/>
      <c r="FS133" s="494"/>
      <c r="FT133" s="494"/>
      <c r="FU133" s="494"/>
      <c r="FV133" s="494"/>
      <c r="FW133" s="494"/>
      <c r="FX133" s="494"/>
      <c r="GO133" s="461" t="s">
        <v>77</v>
      </c>
      <c r="GP133" s="494"/>
      <c r="GQ133" s="494"/>
      <c r="GR133" s="494"/>
      <c r="GS133" s="494"/>
      <c r="GT133" s="494"/>
      <c r="GU133" s="494"/>
      <c r="GV133" s="494"/>
      <c r="GW133" s="494"/>
      <c r="GX133" s="494"/>
      <c r="GY133" s="494"/>
      <c r="GZ133" s="494"/>
      <c r="HA133" s="494"/>
      <c r="HB133" s="494"/>
      <c r="HC133" s="494"/>
      <c r="HD133" s="494"/>
      <c r="HE133" s="494"/>
      <c r="HF133" s="494"/>
      <c r="HG133" s="494"/>
      <c r="HH133" s="494"/>
    </row>
    <row r="134" spans="1:216" x14ac:dyDescent="0.2">
      <c r="A134" s="462"/>
      <c r="B134" s="462"/>
      <c r="C134" s="462"/>
      <c r="D134" s="462"/>
      <c r="E134" s="462"/>
      <c r="F134" s="462"/>
      <c r="G134" s="462"/>
      <c r="AJ134" s="245" t="s">
        <v>78</v>
      </c>
      <c r="AK134" s="462"/>
      <c r="AL134" s="462"/>
      <c r="AM134" s="462"/>
      <c r="AN134" s="462"/>
      <c r="AO134" s="462"/>
      <c r="AP134" s="462"/>
      <c r="AQ134" s="462"/>
      <c r="BT134" s="245" t="s">
        <v>78</v>
      </c>
      <c r="BU134" s="462"/>
      <c r="BV134" s="462"/>
      <c r="BW134" s="462"/>
      <c r="BX134" s="462"/>
      <c r="BY134" s="462"/>
      <c r="BZ134" s="462"/>
      <c r="CA134" s="462"/>
      <c r="DD134" s="245" t="s">
        <v>78</v>
      </c>
      <c r="DE134" s="462"/>
      <c r="DF134" s="462"/>
      <c r="DG134" s="462"/>
      <c r="DH134" s="462"/>
      <c r="DI134" s="462"/>
      <c r="DJ134" s="462"/>
      <c r="DK134" s="462"/>
      <c r="EN134" s="245" t="s">
        <v>78</v>
      </c>
      <c r="EO134" s="462"/>
      <c r="EP134" s="462"/>
      <c r="EQ134" s="462"/>
      <c r="ER134" s="462"/>
      <c r="ES134" s="462"/>
      <c r="ET134" s="462"/>
      <c r="EU134" s="462"/>
      <c r="FX134" s="245" t="s">
        <v>78</v>
      </c>
      <c r="FY134" s="462"/>
      <c r="FZ134" s="462"/>
      <c r="GA134" s="462"/>
      <c r="GB134" s="462"/>
      <c r="GC134" s="462"/>
      <c r="GD134" s="462"/>
      <c r="GE134" s="462"/>
      <c r="HH134" s="245" t="s">
        <v>78</v>
      </c>
    </row>
    <row r="135" spans="1:216" x14ac:dyDescent="0.2">
      <c r="A135" s="267"/>
      <c r="B135" s="267"/>
      <c r="C135" s="267"/>
      <c r="D135" s="267"/>
      <c r="E135" s="267"/>
      <c r="F135" s="267"/>
      <c r="G135" s="267"/>
      <c r="AJ135" s="245"/>
      <c r="AK135" s="267"/>
      <c r="AL135" s="267"/>
      <c r="AM135" s="267"/>
      <c r="AN135" s="267"/>
      <c r="AO135" s="267"/>
      <c r="AP135" s="267"/>
      <c r="AQ135" s="267"/>
      <c r="BT135" s="245"/>
      <c r="BU135" s="267"/>
      <c r="BV135" s="267"/>
      <c r="BW135" s="267"/>
      <c r="BX135" s="267"/>
      <c r="BY135" s="267"/>
      <c r="BZ135" s="267"/>
      <c r="CA135" s="267"/>
      <c r="DD135" s="245"/>
      <c r="DE135" s="267"/>
      <c r="DF135" s="267"/>
      <c r="DG135" s="267"/>
      <c r="DH135" s="267"/>
      <c r="DI135" s="267"/>
      <c r="DJ135" s="267"/>
      <c r="DK135" s="267"/>
      <c r="EN135" s="245"/>
      <c r="EO135" s="267"/>
      <c r="EP135" s="267"/>
      <c r="EQ135" s="267"/>
      <c r="ER135" s="267"/>
      <c r="ES135" s="267"/>
      <c r="ET135" s="267"/>
      <c r="EU135" s="267"/>
      <c r="FX135" s="245"/>
      <c r="FY135" s="267"/>
      <c r="FZ135" s="267"/>
      <c r="GA135" s="267"/>
      <c r="GB135" s="267"/>
      <c r="GC135" s="267"/>
      <c r="GD135" s="267"/>
      <c r="GE135" s="267"/>
      <c r="HH135" s="245"/>
    </row>
    <row r="136" spans="1:216" x14ac:dyDescent="0.2">
      <c r="A136" s="102"/>
      <c r="B136" s="102"/>
      <c r="C136" s="102"/>
      <c r="D136" s="102"/>
      <c r="AK136" s="102"/>
      <c r="AL136" s="102"/>
      <c r="AM136" s="102"/>
      <c r="AN136" s="102"/>
      <c r="BU136" s="102"/>
      <c r="BV136" s="102"/>
      <c r="BW136" s="102"/>
      <c r="BX136" s="102"/>
      <c r="DE136" s="102"/>
      <c r="DF136" s="102"/>
      <c r="DG136" s="102"/>
      <c r="DH136" s="102"/>
      <c r="EO136" s="102"/>
      <c r="EP136" s="102"/>
      <c r="EQ136" s="102"/>
      <c r="ER136" s="102"/>
      <c r="FY136" s="102"/>
      <c r="FZ136" s="102"/>
      <c r="GA136" s="102"/>
      <c r="GB136" s="102"/>
    </row>
    <row r="137" spans="1:216" ht="14.25" customHeight="1" x14ac:dyDescent="0.2">
      <c r="A137" s="441" t="s">
        <v>57</v>
      </c>
      <c r="B137" s="452"/>
      <c r="C137" s="452"/>
      <c r="D137" s="452"/>
      <c r="E137" s="452"/>
      <c r="F137" s="452"/>
      <c r="G137" s="452"/>
      <c r="H137" s="452"/>
      <c r="I137" s="452"/>
      <c r="J137" s="452"/>
      <c r="K137" s="452"/>
      <c r="L137" s="452"/>
      <c r="M137" s="452"/>
      <c r="N137" s="452"/>
      <c r="O137" s="452"/>
      <c r="P137" s="452"/>
      <c r="Q137" s="452"/>
      <c r="AK137" s="441" t="s">
        <v>57</v>
      </c>
      <c r="AL137" s="452"/>
      <c r="AM137" s="452"/>
      <c r="AN137" s="452"/>
      <c r="AO137" s="452"/>
      <c r="AP137" s="452"/>
      <c r="AQ137" s="452"/>
      <c r="AR137" s="452"/>
      <c r="AS137" s="452"/>
      <c r="AT137" s="452"/>
      <c r="AU137" s="452"/>
      <c r="AV137" s="452"/>
      <c r="AW137" s="452"/>
      <c r="AX137" s="452"/>
      <c r="AY137" s="452"/>
      <c r="AZ137" s="452"/>
      <c r="BA137" s="452"/>
      <c r="BU137" s="441" t="s">
        <v>57</v>
      </c>
      <c r="BV137" s="452"/>
      <c r="BW137" s="452"/>
      <c r="BX137" s="452"/>
      <c r="BY137" s="452"/>
      <c r="BZ137" s="452"/>
      <c r="CA137" s="452"/>
      <c r="CB137" s="452"/>
      <c r="CC137" s="452"/>
      <c r="CD137" s="452"/>
      <c r="CE137" s="452"/>
      <c r="CF137" s="452"/>
      <c r="CG137" s="452"/>
      <c r="CH137" s="452"/>
      <c r="CI137" s="452"/>
      <c r="CJ137" s="452"/>
      <c r="CK137" s="452"/>
      <c r="DE137" s="441" t="s">
        <v>57</v>
      </c>
      <c r="DF137" s="452"/>
      <c r="DG137" s="452"/>
      <c r="DH137" s="452"/>
      <c r="DI137" s="452"/>
      <c r="DJ137" s="452"/>
      <c r="DK137" s="452"/>
      <c r="DL137" s="452"/>
      <c r="DM137" s="452"/>
      <c r="DN137" s="452"/>
      <c r="DO137" s="452"/>
      <c r="DP137" s="452"/>
      <c r="DQ137" s="452"/>
      <c r="DR137" s="452"/>
      <c r="DS137" s="452"/>
      <c r="DT137" s="452"/>
      <c r="DU137" s="452"/>
      <c r="EO137" s="441" t="s">
        <v>57</v>
      </c>
      <c r="EP137" s="452"/>
      <c r="EQ137" s="452"/>
      <c r="ER137" s="452"/>
      <c r="ES137" s="452"/>
      <c r="ET137" s="452"/>
      <c r="EU137" s="452"/>
      <c r="EV137" s="452"/>
      <c r="EW137" s="452"/>
      <c r="EX137" s="452"/>
      <c r="EY137" s="452"/>
      <c r="EZ137" s="452"/>
      <c r="FA137" s="452"/>
      <c r="FB137" s="452"/>
      <c r="FC137" s="452"/>
      <c r="FD137" s="452"/>
      <c r="FE137" s="452"/>
      <c r="FY137" s="441" t="s">
        <v>57</v>
      </c>
      <c r="FZ137" s="452"/>
      <c r="GA137" s="452"/>
      <c r="GB137" s="452"/>
      <c r="GC137" s="452"/>
      <c r="GD137" s="452"/>
      <c r="GE137" s="452"/>
      <c r="GF137" s="452"/>
      <c r="GG137" s="452"/>
      <c r="GH137" s="452"/>
      <c r="GI137" s="452"/>
      <c r="GJ137" s="452"/>
      <c r="GK137" s="452"/>
      <c r="GL137" s="452"/>
      <c r="GM137" s="452"/>
      <c r="GN137" s="452"/>
      <c r="GO137" s="452"/>
    </row>
    <row r="138" spans="1:216" ht="18" x14ac:dyDescent="0.25">
      <c r="A138" s="442" t="s">
        <v>58</v>
      </c>
      <c r="B138" s="453"/>
      <c r="C138" s="453"/>
      <c r="D138" s="453"/>
      <c r="E138" s="453"/>
      <c r="F138" s="453"/>
      <c r="G138" s="453"/>
      <c r="H138" s="453"/>
      <c r="I138" s="453"/>
      <c r="J138" s="453"/>
      <c r="K138" s="453"/>
      <c r="L138" s="453"/>
      <c r="M138" s="453"/>
      <c r="N138" s="453"/>
      <c r="O138" s="453"/>
      <c r="P138" s="453"/>
      <c r="Q138" s="453"/>
      <c r="AK138" s="442" t="s">
        <v>58</v>
      </c>
      <c r="AL138" s="453"/>
      <c r="AM138" s="453"/>
      <c r="AN138" s="453"/>
      <c r="AO138" s="453"/>
      <c r="AP138" s="453"/>
      <c r="AQ138" s="453"/>
      <c r="AR138" s="453"/>
      <c r="AS138" s="453"/>
      <c r="AT138" s="453"/>
      <c r="AU138" s="453"/>
      <c r="AV138" s="453"/>
      <c r="AW138" s="453"/>
      <c r="AX138" s="453"/>
      <c r="AY138" s="453"/>
      <c r="AZ138" s="453"/>
      <c r="BA138" s="453"/>
      <c r="BU138" s="442" t="s">
        <v>58</v>
      </c>
      <c r="BV138" s="453"/>
      <c r="BW138" s="453"/>
      <c r="BX138" s="453"/>
      <c r="BY138" s="453"/>
      <c r="BZ138" s="453"/>
      <c r="CA138" s="453"/>
      <c r="CB138" s="453"/>
      <c r="CC138" s="453"/>
      <c r="CD138" s="453"/>
      <c r="CE138" s="453"/>
      <c r="CF138" s="453"/>
      <c r="CG138" s="453"/>
      <c r="CH138" s="453"/>
      <c r="CI138" s="453"/>
      <c r="CJ138" s="453"/>
      <c r="CK138" s="453"/>
      <c r="DE138" s="442" t="s">
        <v>58</v>
      </c>
      <c r="DF138" s="453"/>
      <c r="DG138" s="453"/>
      <c r="DH138" s="453"/>
      <c r="DI138" s="453"/>
      <c r="DJ138" s="453"/>
      <c r="DK138" s="453"/>
      <c r="DL138" s="453"/>
      <c r="DM138" s="453"/>
      <c r="DN138" s="453"/>
      <c r="DO138" s="453"/>
      <c r="DP138" s="453"/>
      <c r="DQ138" s="453"/>
      <c r="DR138" s="453"/>
      <c r="DS138" s="453"/>
      <c r="DT138" s="453"/>
      <c r="DU138" s="453"/>
      <c r="EO138" s="442" t="s">
        <v>58</v>
      </c>
      <c r="EP138" s="453"/>
      <c r="EQ138" s="453"/>
      <c r="ER138" s="453"/>
      <c r="ES138" s="453"/>
      <c r="ET138" s="453"/>
      <c r="EU138" s="453"/>
      <c r="EV138" s="453"/>
      <c r="EW138" s="453"/>
      <c r="EX138" s="453"/>
      <c r="EY138" s="453"/>
      <c r="EZ138" s="453"/>
      <c r="FA138" s="453"/>
      <c r="FB138" s="453"/>
      <c r="FC138" s="453"/>
      <c r="FD138" s="453"/>
      <c r="FE138" s="453"/>
      <c r="FY138" s="442" t="s">
        <v>58</v>
      </c>
      <c r="FZ138" s="453"/>
      <c r="GA138" s="453"/>
      <c r="GB138" s="453"/>
      <c r="GC138" s="453"/>
      <c r="GD138" s="453"/>
      <c r="GE138" s="453"/>
      <c r="GF138" s="453"/>
      <c r="GG138" s="453"/>
      <c r="GH138" s="453"/>
      <c r="GI138" s="453"/>
      <c r="GJ138" s="453"/>
      <c r="GK138" s="453"/>
      <c r="GL138" s="453"/>
      <c r="GM138" s="453"/>
      <c r="GN138" s="453"/>
      <c r="GO138" s="453"/>
    </row>
    <row r="139" spans="1:216" ht="15" thickBot="1" x14ac:dyDescent="0.25">
      <c r="A139" s="454" t="s">
        <v>79</v>
      </c>
      <c r="B139" s="455"/>
      <c r="C139" s="455"/>
      <c r="D139" s="455"/>
      <c r="E139" s="455"/>
      <c r="F139" s="455"/>
      <c r="G139" s="455"/>
      <c r="H139" s="455"/>
      <c r="I139" s="455"/>
      <c r="J139" s="455"/>
      <c r="K139" s="455"/>
      <c r="L139" s="455"/>
      <c r="M139" s="455"/>
      <c r="N139" s="455"/>
      <c r="O139" s="455"/>
      <c r="P139" s="455"/>
      <c r="Q139" s="455"/>
      <c r="R139" s="455"/>
      <c r="S139" s="455"/>
      <c r="T139" s="455"/>
      <c r="U139" s="455"/>
      <c r="V139" s="455"/>
      <c r="W139" s="455"/>
      <c r="X139" s="455"/>
      <c r="Y139" s="455"/>
      <c r="Z139" s="455"/>
      <c r="AA139" s="455"/>
      <c r="AB139" s="455"/>
      <c r="AC139" s="455"/>
      <c r="AD139" s="455"/>
      <c r="AE139" s="455"/>
      <c r="AF139" s="455"/>
      <c r="AG139" s="455"/>
      <c r="AH139" s="455"/>
      <c r="AI139" s="455"/>
      <c r="AJ139" s="455"/>
      <c r="AK139" s="454" t="s">
        <v>79</v>
      </c>
      <c r="AL139" s="455"/>
      <c r="AM139" s="455"/>
      <c r="AN139" s="455"/>
      <c r="AO139" s="455"/>
      <c r="AP139" s="455"/>
      <c r="AQ139" s="455"/>
      <c r="AR139" s="455"/>
      <c r="AS139" s="455"/>
      <c r="AT139" s="455"/>
      <c r="AU139" s="455"/>
      <c r="AV139" s="455"/>
      <c r="AW139" s="455"/>
      <c r="AX139" s="455"/>
      <c r="AY139" s="455"/>
      <c r="AZ139" s="455"/>
      <c r="BA139" s="455"/>
      <c r="BB139" s="455"/>
      <c r="BC139" s="455"/>
      <c r="BD139" s="455"/>
      <c r="BE139" s="455"/>
      <c r="BF139" s="455"/>
      <c r="BG139" s="455"/>
      <c r="BH139" s="455"/>
      <c r="BI139" s="455"/>
      <c r="BJ139" s="455"/>
      <c r="BK139" s="455"/>
      <c r="BL139" s="455"/>
      <c r="BM139" s="455"/>
      <c r="BN139" s="455"/>
      <c r="BO139" s="455"/>
      <c r="BP139" s="455"/>
      <c r="BQ139" s="455"/>
      <c r="BR139" s="455"/>
      <c r="BS139" s="455"/>
      <c r="BT139" s="455"/>
      <c r="BU139" s="454" t="s">
        <v>79</v>
      </c>
      <c r="BV139" s="455"/>
      <c r="BW139" s="455"/>
      <c r="BX139" s="455"/>
      <c r="BY139" s="455"/>
      <c r="BZ139" s="455"/>
      <c r="CA139" s="455"/>
      <c r="CB139" s="455"/>
      <c r="CC139" s="455"/>
      <c r="CD139" s="455"/>
      <c r="CE139" s="455"/>
      <c r="CF139" s="455"/>
      <c r="CG139" s="455"/>
      <c r="CH139" s="455"/>
      <c r="CI139" s="455"/>
      <c r="CJ139" s="455"/>
      <c r="CK139" s="455"/>
      <c r="CL139" s="455"/>
      <c r="CM139" s="455"/>
      <c r="CN139" s="455"/>
      <c r="CO139" s="455"/>
      <c r="CP139" s="455"/>
      <c r="CQ139" s="455"/>
      <c r="CR139" s="455"/>
      <c r="CS139" s="455"/>
      <c r="CT139" s="455"/>
      <c r="CU139" s="455"/>
      <c r="CV139" s="455"/>
      <c r="CW139" s="455"/>
      <c r="CX139" s="455"/>
      <c r="CY139" s="455"/>
      <c r="CZ139" s="455"/>
      <c r="DA139" s="455"/>
      <c r="DB139" s="455"/>
      <c r="DC139" s="455"/>
      <c r="DD139" s="455"/>
      <c r="DE139" s="454" t="s">
        <v>79</v>
      </c>
      <c r="DF139" s="455"/>
      <c r="DG139" s="455"/>
      <c r="DH139" s="455"/>
      <c r="DI139" s="455"/>
      <c r="DJ139" s="455"/>
      <c r="DK139" s="455"/>
      <c r="DL139" s="455"/>
      <c r="DM139" s="455"/>
      <c r="DN139" s="455"/>
      <c r="DO139" s="455"/>
      <c r="DP139" s="455"/>
      <c r="DQ139" s="455"/>
      <c r="DR139" s="455"/>
      <c r="DS139" s="455"/>
      <c r="DT139" s="455"/>
      <c r="DU139" s="455"/>
      <c r="DV139" s="455"/>
      <c r="DW139" s="455"/>
      <c r="DX139" s="455"/>
      <c r="DY139" s="455"/>
      <c r="DZ139" s="455"/>
      <c r="EA139" s="455"/>
      <c r="EB139" s="455"/>
      <c r="EC139" s="455"/>
      <c r="ED139" s="455"/>
      <c r="EE139" s="455"/>
      <c r="EF139" s="455"/>
      <c r="EG139" s="455"/>
      <c r="EH139" s="455"/>
      <c r="EI139" s="455"/>
      <c r="EJ139" s="455"/>
      <c r="EK139" s="455"/>
      <c r="EL139" s="455"/>
      <c r="EM139" s="455"/>
      <c r="EN139" s="455"/>
      <c r="EO139" s="454" t="s">
        <v>79</v>
      </c>
      <c r="EP139" s="455"/>
      <c r="EQ139" s="455"/>
      <c r="ER139" s="455"/>
      <c r="ES139" s="455"/>
      <c r="ET139" s="455"/>
      <c r="EU139" s="455"/>
      <c r="EV139" s="455"/>
      <c r="EW139" s="455"/>
      <c r="EX139" s="455"/>
      <c r="EY139" s="455"/>
      <c r="EZ139" s="455"/>
      <c r="FA139" s="455"/>
      <c r="FB139" s="455"/>
      <c r="FC139" s="455"/>
      <c r="FD139" s="455"/>
      <c r="FE139" s="455"/>
      <c r="FF139" s="455"/>
      <c r="FG139" s="455"/>
      <c r="FH139" s="455"/>
      <c r="FI139" s="455"/>
      <c r="FJ139" s="455"/>
      <c r="FK139" s="455"/>
      <c r="FL139" s="455"/>
      <c r="FM139" s="455"/>
      <c r="FN139" s="455"/>
      <c r="FO139" s="455"/>
      <c r="FP139" s="455"/>
      <c r="FQ139" s="455"/>
      <c r="FR139" s="455"/>
      <c r="FS139" s="455"/>
      <c r="FT139" s="455"/>
      <c r="FU139" s="455"/>
      <c r="FV139" s="455"/>
      <c r="FW139" s="455"/>
      <c r="FX139" s="455"/>
      <c r="FY139" s="454" t="s">
        <v>79</v>
      </c>
      <c r="FZ139" s="455"/>
      <c r="GA139" s="455"/>
      <c r="GB139" s="455"/>
      <c r="GC139" s="455"/>
      <c r="GD139" s="455"/>
      <c r="GE139" s="455"/>
      <c r="GF139" s="455"/>
      <c r="GG139" s="455"/>
      <c r="GH139" s="455"/>
      <c r="GI139" s="455"/>
      <c r="GJ139" s="455"/>
      <c r="GK139" s="455"/>
      <c r="GL139" s="455"/>
      <c r="GM139" s="455"/>
      <c r="GN139" s="455"/>
      <c r="GO139" s="455"/>
      <c r="GP139" s="455"/>
      <c r="GQ139" s="455"/>
      <c r="GR139" s="455"/>
      <c r="GS139" s="455"/>
      <c r="GT139" s="455"/>
      <c r="GU139" s="455"/>
      <c r="GV139" s="455"/>
      <c r="GW139" s="455"/>
      <c r="GX139" s="455"/>
      <c r="GY139" s="455"/>
      <c r="GZ139" s="455"/>
      <c r="HA139" s="455"/>
      <c r="HB139" s="455"/>
      <c r="HC139" s="455"/>
      <c r="HD139" s="455"/>
      <c r="HE139" s="455"/>
      <c r="HF139" s="455"/>
      <c r="HG139" s="455"/>
      <c r="HH139" s="455"/>
    </row>
    <row r="140" spans="1:216" ht="25.5" customHeight="1" x14ac:dyDescent="0.2">
      <c r="A140" s="444" t="str">
        <f>CONCATENATE("Förderkennzeichen: ",'Projektkostenkalkulation EP'!$B$6 )</f>
        <v xml:space="preserve">Förderkennzeichen: </v>
      </c>
      <c r="B140" s="445"/>
      <c r="C140" s="445"/>
      <c r="D140" s="445"/>
      <c r="E140" s="445"/>
      <c r="F140" s="445"/>
      <c r="G140" s="445"/>
      <c r="H140" s="445"/>
      <c r="I140" s="445"/>
      <c r="J140" s="445"/>
      <c r="K140" s="445"/>
      <c r="L140" s="445"/>
      <c r="M140" s="445"/>
      <c r="N140" s="445"/>
      <c r="O140" s="445"/>
      <c r="P140" s="445"/>
      <c r="Q140" s="445"/>
      <c r="R140" s="445"/>
      <c r="S140" s="446"/>
      <c r="T140" s="447" t="str">
        <f>"Projektmitarbeiter(in) Name: " &amp; RIGHT( 'Projektkostenkalkulation EP'!$A26, (LEN('Projektkostenkalkulation EP'!$A26)-SEARCH(" ",'Projektkostenkalkulation EP'!$A26)))</f>
        <v>Projektmitarbeiter(in) Name: Name 1 / GF</v>
      </c>
      <c r="U140" s="448"/>
      <c r="V140" s="448"/>
      <c r="W140" s="448"/>
      <c r="X140" s="448"/>
      <c r="Y140" s="448"/>
      <c r="Z140" s="448"/>
      <c r="AA140" s="448"/>
      <c r="AB140" s="448"/>
      <c r="AC140" s="448"/>
      <c r="AD140" s="448"/>
      <c r="AE140" s="448"/>
      <c r="AF140" s="448"/>
      <c r="AG140" s="449"/>
      <c r="AH140" s="450" t="str">
        <f>"Monat: "&amp;TEXT(EDATE('Projektkostenkalkulation EP'!$B$8,12),"MMMM")&amp;" / "&amp;TEXT(EDATE('Projektkostenkalkulation EP'!$B$8,13),"MMMM")&amp;" / "&amp;TEXT(EDATE('Projektkostenkalkulation EP'!$B$8,14),"MMMM")</f>
        <v>Monat: Januar / Februar / März</v>
      </c>
      <c r="AI140" s="445"/>
      <c r="AJ140" s="456"/>
      <c r="AK140" s="444" t="str">
        <f>CONCATENATE("Förderkennzeichen: ",'Projektkostenkalkulation EP'!$B$6 )</f>
        <v xml:space="preserve">Förderkennzeichen: </v>
      </c>
      <c r="AL140" s="445"/>
      <c r="AM140" s="445"/>
      <c r="AN140" s="445"/>
      <c r="AO140" s="445"/>
      <c r="AP140" s="445"/>
      <c r="AQ140" s="445"/>
      <c r="AR140" s="445"/>
      <c r="AS140" s="445"/>
      <c r="AT140" s="445"/>
      <c r="AU140" s="445"/>
      <c r="AV140" s="445"/>
      <c r="AW140" s="445"/>
      <c r="AX140" s="445"/>
      <c r="AY140" s="445"/>
      <c r="AZ140" s="445"/>
      <c r="BA140" s="445"/>
      <c r="BB140" s="445"/>
      <c r="BC140" s="446"/>
      <c r="BD140" s="447" t="str">
        <f>"Projektmitarbeiter(in) Name: " &amp; RIGHT( 'Projektkostenkalkulation EP'!$A27, (LEN('Projektkostenkalkulation EP'!$A27)-SEARCH(" ",'Projektkostenkalkulation EP'!$A27)))</f>
        <v>Projektmitarbeiter(in) Name: Name 2 / GF</v>
      </c>
      <c r="BE140" s="448"/>
      <c r="BF140" s="448"/>
      <c r="BG140" s="448"/>
      <c r="BH140" s="448"/>
      <c r="BI140" s="448"/>
      <c r="BJ140" s="448"/>
      <c r="BK140" s="448"/>
      <c r="BL140" s="448"/>
      <c r="BM140" s="448"/>
      <c r="BN140" s="448"/>
      <c r="BO140" s="448"/>
      <c r="BP140" s="448"/>
      <c r="BQ140" s="449"/>
      <c r="BR140" s="450" t="str">
        <f>"Monat: "&amp;TEXT(EDATE('Projektkostenkalkulation EP'!$B$8,12),"MMMM")&amp;" / "&amp;TEXT(EDATE('Projektkostenkalkulation EP'!$B$8,13),"MMMM")&amp;" / "&amp;TEXT(EDATE('Projektkostenkalkulation EP'!$B$8,14),"MMMM")</f>
        <v>Monat: Januar / Februar / März</v>
      </c>
      <c r="BS140" s="445"/>
      <c r="BT140" s="456"/>
      <c r="BU140" s="444" t="str">
        <f xml:space="preserve"> CONCATENATE("Förderkennzeichen: ",'Projektkostenkalkulation EP'!$B$6 )</f>
        <v xml:space="preserve">Förderkennzeichen: </v>
      </c>
      <c r="BV140" s="445"/>
      <c r="BW140" s="445"/>
      <c r="BX140" s="445"/>
      <c r="BY140" s="445"/>
      <c r="BZ140" s="445"/>
      <c r="CA140" s="445"/>
      <c r="CB140" s="445"/>
      <c r="CC140" s="445"/>
      <c r="CD140" s="445"/>
      <c r="CE140" s="445"/>
      <c r="CF140" s="445"/>
      <c r="CG140" s="445"/>
      <c r="CH140" s="445"/>
      <c r="CI140" s="445"/>
      <c r="CJ140" s="445"/>
      <c r="CK140" s="445"/>
      <c r="CL140" s="445"/>
      <c r="CM140" s="446"/>
      <c r="CN140" s="447" t="str">
        <f>"Projektmitarbeiter(in) Name: " &amp; RIGHT( 'Projektkostenkalkulation EP'!$A28, (LEN('Projektkostenkalkulation EP'!$A28)-SEARCH(" ",'Projektkostenkalkulation EP'!$A28)))</f>
        <v>Projektmitarbeiter(in) Name: Name 3</v>
      </c>
      <c r="CO140" s="448"/>
      <c r="CP140" s="448"/>
      <c r="CQ140" s="448"/>
      <c r="CR140" s="448"/>
      <c r="CS140" s="448"/>
      <c r="CT140" s="448"/>
      <c r="CU140" s="448"/>
      <c r="CV140" s="448"/>
      <c r="CW140" s="448"/>
      <c r="CX140" s="448"/>
      <c r="CY140" s="448"/>
      <c r="CZ140" s="448"/>
      <c r="DA140" s="449"/>
      <c r="DB140" s="450" t="str">
        <f>"Monat: "&amp;TEXT(EDATE('Projektkostenkalkulation EP'!$B$8,12),"MMMM")&amp;" / "&amp;TEXT(EDATE('Projektkostenkalkulation EP'!$B$8,13),"MMMM")&amp;" / "&amp;TEXT(EDATE('Projektkostenkalkulation EP'!$B$8,14),"MMMM")</f>
        <v>Monat: Januar / Februar / März</v>
      </c>
      <c r="DC140" s="445"/>
      <c r="DD140" s="456"/>
      <c r="DE140" s="444" t="str">
        <f xml:space="preserve"> CONCATENATE("Förderkennzeichen: ",'Projektkostenkalkulation EP'!$B$6 )</f>
        <v xml:space="preserve">Förderkennzeichen: </v>
      </c>
      <c r="DF140" s="445"/>
      <c r="DG140" s="445"/>
      <c r="DH140" s="445"/>
      <c r="DI140" s="445"/>
      <c r="DJ140" s="445"/>
      <c r="DK140" s="445"/>
      <c r="DL140" s="445"/>
      <c r="DM140" s="445"/>
      <c r="DN140" s="445"/>
      <c r="DO140" s="445"/>
      <c r="DP140" s="445"/>
      <c r="DQ140" s="445"/>
      <c r="DR140" s="445"/>
      <c r="DS140" s="445"/>
      <c r="DT140" s="445"/>
      <c r="DU140" s="445"/>
      <c r="DV140" s="445"/>
      <c r="DW140" s="446"/>
      <c r="DX140" s="447" t="str">
        <f>"Projektmitarbeiter(in) Name: " &amp; RIGHT( 'Projektkostenkalkulation EP'!$A29, (LEN('Projektkostenkalkulation EP'!$A29)-SEARCH(" ",'Projektkostenkalkulation EP'!$A29)))</f>
        <v>Projektmitarbeiter(in) Name: Name 4</v>
      </c>
      <c r="DY140" s="448"/>
      <c r="DZ140" s="448"/>
      <c r="EA140" s="448"/>
      <c r="EB140" s="448"/>
      <c r="EC140" s="448"/>
      <c r="ED140" s="448"/>
      <c r="EE140" s="448"/>
      <c r="EF140" s="448"/>
      <c r="EG140" s="448"/>
      <c r="EH140" s="448"/>
      <c r="EI140" s="448"/>
      <c r="EJ140" s="448"/>
      <c r="EK140" s="449"/>
      <c r="EL140" s="450" t="str">
        <f>"Monat: "&amp;TEXT(EDATE('Projektkostenkalkulation EP'!$B$8,12),"MMMM")&amp;" / "&amp;TEXT(EDATE('Projektkostenkalkulation EP'!$B$8,13),"MMMM")&amp;" / "&amp;TEXT(EDATE('Projektkostenkalkulation EP'!$B$8,14),"MMMM")</f>
        <v>Monat: Januar / Februar / März</v>
      </c>
      <c r="EM140" s="445"/>
      <c r="EN140" s="456"/>
      <c r="EO140" s="444" t="str">
        <f xml:space="preserve"> CONCATENATE("Förderkennzeichen: ",'Projektkostenkalkulation EP'!$B$6 )</f>
        <v xml:space="preserve">Förderkennzeichen: </v>
      </c>
      <c r="EP140" s="445"/>
      <c r="EQ140" s="445"/>
      <c r="ER140" s="445"/>
      <c r="ES140" s="445"/>
      <c r="ET140" s="445"/>
      <c r="EU140" s="445"/>
      <c r="EV140" s="445"/>
      <c r="EW140" s="445"/>
      <c r="EX140" s="445"/>
      <c r="EY140" s="445"/>
      <c r="EZ140" s="445"/>
      <c r="FA140" s="445"/>
      <c r="FB140" s="445"/>
      <c r="FC140" s="445"/>
      <c r="FD140" s="445"/>
      <c r="FE140" s="445"/>
      <c r="FF140" s="445"/>
      <c r="FG140" s="446"/>
      <c r="FH140" s="447" t="str">
        <f>"Projektmitarbeiter(in) Name: " &amp; RIGHT( 'Projektkostenkalkulation EP'!$A30, (LEN('Projektkostenkalkulation EP'!$A30)-SEARCH(" ",'Projektkostenkalkulation EP'!$A30)))</f>
        <v>Projektmitarbeiter(in) Name: Name 5</v>
      </c>
      <c r="FI140" s="448"/>
      <c r="FJ140" s="448"/>
      <c r="FK140" s="448"/>
      <c r="FL140" s="448"/>
      <c r="FM140" s="448"/>
      <c r="FN140" s="448"/>
      <c r="FO140" s="448"/>
      <c r="FP140" s="448"/>
      <c r="FQ140" s="448"/>
      <c r="FR140" s="448"/>
      <c r="FS140" s="448"/>
      <c r="FT140" s="448"/>
      <c r="FU140" s="449"/>
      <c r="FV140" s="450" t="str">
        <f>"Monat: "&amp;TEXT(EDATE('Projektkostenkalkulation EP'!$B$8,12),"MMMM")&amp;" / "&amp;TEXT(EDATE('Projektkostenkalkulation EP'!$B$8,13),"MMMM")&amp;" / "&amp;TEXT(EDATE('Projektkostenkalkulation EP'!$B$8,14),"MMMM")</f>
        <v>Monat: Januar / Februar / März</v>
      </c>
      <c r="FW140" s="445"/>
      <c r="FX140" s="456"/>
      <c r="FY140" s="444" t="str">
        <f xml:space="preserve"> CONCATENATE("Förderkennzeichen: ",'Projektkostenkalkulation EP'!$B$6 )</f>
        <v xml:space="preserve">Förderkennzeichen: </v>
      </c>
      <c r="FZ140" s="445"/>
      <c r="GA140" s="445"/>
      <c r="GB140" s="445"/>
      <c r="GC140" s="445"/>
      <c r="GD140" s="445"/>
      <c r="GE140" s="445"/>
      <c r="GF140" s="445"/>
      <c r="GG140" s="445"/>
      <c r="GH140" s="445"/>
      <c r="GI140" s="445"/>
      <c r="GJ140" s="445"/>
      <c r="GK140" s="445"/>
      <c r="GL140" s="445"/>
      <c r="GM140" s="445"/>
      <c r="GN140" s="445"/>
      <c r="GO140" s="445"/>
      <c r="GP140" s="445"/>
      <c r="GQ140" s="446"/>
      <c r="GR140" s="447" t="str">
        <f>"Projektmitarbeiter(in) Name: " &amp; RIGHT( 'Projektkostenkalkulation EP'!$A31, (LEN('Projektkostenkalkulation EP'!$A31)-SEARCH(" ",'Projektkostenkalkulation EP'!$A31)))</f>
        <v>Projektmitarbeiter(in) Name: Name 6</v>
      </c>
      <c r="GS140" s="448"/>
      <c r="GT140" s="448"/>
      <c r="GU140" s="448"/>
      <c r="GV140" s="448"/>
      <c r="GW140" s="448"/>
      <c r="GX140" s="448"/>
      <c r="GY140" s="448"/>
      <c r="GZ140" s="448"/>
      <c r="HA140" s="448"/>
      <c r="HB140" s="448"/>
      <c r="HC140" s="448"/>
      <c r="HD140" s="448"/>
      <c r="HE140" s="449"/>
      <c r="HF140" s="450" t="str">
        <f>"Monat: "&amp;TEXT(EDATE('Projektkostenkalkulation EP'!$B$8,12),"MMMM")&amp;" / "&amp;TEXT(EDATE('Projektkostenkalkulation EP'!$B$8,13),"MMMM")&amp;" / "&amp;TEXT(EDATE('Projektkostenkalkulation EP'!$B$8,14),"MMMM")</f>
        <v>Monat: Januar / Februar / März</v>
      </c>
      <c r="HG140" s="445"/>
      <c r="HH140" s="456"/>
    </row>
    <row r="141" spans="1:216" ht="14.25" customHeight="1" x14ac:dyDescent="0.2">
      <c r="A141" s="410" t="str">
        <f>"Kurzbezeichnung des FuE-Projekts: "&amp;'Projektkostenkalkulation EP'!$F$4</f>
        <v>Kurzbezeichnung des FuE-Projekts: Beispielprojekt</v>
      </c>
      <c r="B141" s="411"/>
      <c r="C141" s="411"/>
      <c r="D141" s="411"/>
      <c r="E141" s="411"/>
      <c r="F141" s="411"/>
      <c r="G141" s="411"/>
      <c r="H141" s="411"/>
      <c r="I141" s="411"/>
      <c r="J141" s="411"/>
      <c r="K141" s="411"/>
      <c r="L141" s="411"/>
      <c r="M141" s="411"/>
      <c r="N141" s="479"/>
      <c r="O141" s="479"/>
      <c r="P141" s="479"/>
      <c r="Q141" s="479"/>
      <c r="R141" s="479"/>
      <c r="S141" s="480"/>
      <c r="T141" s="416" t="str">
        <f>"Vorname: " &amp; LEFT( 'Projektkostenkalkulation EP'!A26, SEARCH(" ",'Projektkostenkalkulation EP'!A26))</f>
        <v xml:space="preserve">Vorname: Vorname </v>
      </c>
      <c r="U141" s="417"/>
      <c r="V141" s="417"/>
      <c r="W141" s="417"/>
      <c r="X141" s="417"/>
      <c r="Y141" s="417"/>
      <c r="Z141" s="417"/>
      <c r="AA141" s="417"/>
      <c r="AB141" s="417"/>
      <c r="AC141" s="417"/>
      <c r="AD141" s="417"/>
      <c r="AE141" s="417"/>
      <c r="AF141" s="417"/>
      <c r="AG141" s="418"/>
      <c r="AH141" s="483" t="str">
        <f>"Jahr: " &amp; TEXT(EDATE('Projektkostenkalkulation EP'!$B$8,13),"JJJJ")</f>
        <v>Jahr: 2025</v>
      </c>
      <c r="AI141" s="483"/>
      <c r="AJ141" s="484"/>
      <c r="AK141" s="410" t="str">
        <f>"Kurzbezeichnung des FuE-Projekts: "&amp;'Projektkostenkalkulation EP'!$F$4</f>
        <v>Kurzbezeichnung des FuE-Projekts: Beispielprojekt</v>
      </c>
      <c r="AL141" s="411"/>
      <c r="AM141" s="411"/>
      <c r="AN141" s="411"/>
      <c r="AO141" s="411"/>
      <c r="AP141" s="411"/>
      <c r="AQ141" s="411"/>
      <c r="AR141" s="411"/>
      <c r="AS141" s="411"/>
      <c r="AT141" s="411"/>
      <c r="AU141" s="411"/>
      <c r="AV141" s="411"/>
      <c r="AW141" s="411"/>
      <c r="AX141" s="479"/>
      <c r="AY141" s="479"/>
      <c r="AZ141" s="479"/>
      <c r="BA141" s="479"/>
      <c r="BB141" s="479"/>
      <c r="BC141" s="480"/>
      <c r="BD141" s="416" t="str">
        <f>"Vorname: " &amp; LEFT( 'Projektkostenkalkulation EP'!$A27, SEARCH(" ",'Projektkostenkalkulation EP'!$A27))</f>
        <v xml:space="preserve">Vorname: Vorname </v>
      </c>
      <c r="BE141" s="417"/>
      <c r="BF141" s="417"/>
      <c r="BG141" s="417"/>
      <c r="BH141" s="417"/>
      <c r="BI141" s="417"/>
      <c r="BJ141" s="417"/>
      <c r="BK141" s="417"/>
      <c r="BL141" s="417"/>
      <c r="BM141" s="417"/>
      <c r="BN141" s="417"/>
      <c r="BO141" s="417"/>
      <c r="BP141" s="417"/>
      <c r="BQ141" s="418"/>
      <c r="BR141" s="483" t="str">
        <f>"Jahr: " &amp; TEXT(EDATE('Projektkostenkalkulation EP'!$B$8,13),"JJJJ")</f>
        <v>Jahr: 2025</v>
      </c>
      <c r="BS141" s="483"/>
      <c r="BT141" s="484"/>
      <c r="BU141" s="410" t="str">
        <f>"Kurzbezeichnung des FuE-Projekts: "&amp;'Projektkostenkalkulation EP'!$F$4</f>
        <v>Kurzbezeichnung des FuE-Projekts: Beispielprojekt</v>
      </c>
      <c r="BV141" s="411"/>
      <c r="BW141" s="411"/>
      <c r="BX141" s="411"/>
      <c r="BY141" s="411"/>
      <c r="BZ141" s="411"/>
      <c r="CA141" s="411"/>
      <c r="CB141" s="411"/>
      <c r="CC141" s="411"/>
      <c r="CD141" s="411"/>
      <c r="CE141" s="411"/>
      <c r="CF141" s="411"/>
      <c r="CG141" s="411"/>
      <c r="CH141" s="479"/>
      <c r="CI141" s="479"/>
      <c r="CJ141" s="479"/>
      <c r="CK141" s="479"/>
      <c r="CL141" s="479"/>
      <c r="CM141" s="480"/>
      <c r="CN141" s="416" t="str">
        <f>"Vorname: " &amp; LEFT( 'Projektkostenkalkulation EP'!$A28, SEARCH(" ",'Projektkostenkalkulation EP'!$A28))</f>
        <v xml:space="preserve">Vorname: Vorname </v>
      </c>
      <c r="CO141" s="417"/>
      <c r="CP141" s="417"/>
      <c r="CQ141" s="417"/>
      <c r="CR141" s="417"/>
      <c r="CS141" s="417"/>
      <c r="CT141" s="417"/>
      <c r="CU141" s="417"/>
      <c r="CV141" s="417"/>
      <c r="CW141" s="417"/>
      <c r="CX141" s="417"/>
      <c r="CY141" s="417"/>
      <c r="CZ141" s="417"/>
      <c r="DA141" s="418"/>
      <c r="DB141" s="483" t="str">
        <f>"Jahr: " &amp; TEXT(EDATE('Projektkostenkalkulation EP'!$B$8,13),"JJJJ")</f>
        <v>Jahr: 2025</v>
      </c>
      <c r="DC141" s="483"/>
      <c r="DD141" s="484"/>
      <c r="DE141" s="410" t="str">
        <f>"Kurzbezeichnung des FuE-Projekts: "&amp;'Projektkostenkalkulation EP'!$F$4</f>
        <v>Kurzbezeichnung des FuE-Projekts: Beispielprojekt</v>
      </c>
      <c r="DF141" s="411"/>
      <c r="DG141" s="411"/>
      <c r="DH141" s="411"/>
      <c r="DI141" s="411"/>
      <c r="DJ141" s="411"/>
      <c r="DK141" s="411"/>
      <c r="DL141" s="411"/>
      <c r="DM141" s="411"/>
      <c r="DN141" s="411"/>
      <c r="DO141" s="411"/>
      <c r="DP141" s="411"/>
      <c r="DQ141" s="411"/>
      <c r="DR141" s="479"/>
      <c r="DS141" s="479"/>
      <c r="DT141" s="479"/>
      <c r="DU141" s="479"/>
      <c r="DV141" s="479"/>
      <c r="DW141" s="480"/>
      <c r="DX141" s="416" t="str">
        <f>"Vorname: " &amp; LEFT( 'Projektkostenkalkulation EP'!$A29, SEARCH(" ",'Projektkostenkalkulation EP'!$A29))</f>
        <v xml:space="preserve">Vorname: Vorname </v>
      </c>
      <c r="DY141" s="417"/>
      <c r="DZ141" s="417"/>
      <c r="EA141" s="417"/>
      <c r="EB141" s="417"/>
      <c r="EC141" s="417"/>
      <c r="ED141" s="417"/>
      <c r="EE141" s="417"/>
      <c r="EF141" s="417"/>
      <c r="EG141" s="417"/>
      <c r="EH141" s="417"/>
      <c r="EI141" s="417"/>
      <c r="EJ141" s="417"/>
      <c r="EK141" s="418"/>
      <c r="EL141" s="483" t="str">
        <f>"Jahr: " &amp; TEXT(EDATE('Projektkostenkalkulation EP'!$B$8,13),"JJJJ")</f>
        <v>Jahr: 2025</v>
      </c>
      <c r="EM141" s="483"/>
      <c r="EN141" s="484"/>
      <c r="EO141" s="410" t="str">
        <f>"Kurzbezeichnung des FuE-Projekts: "&amp;'Projektkostenkalkulation EP'!$F$4</f>
        <v>Kurzbezeichnung des FuE-Projekts: Beispielprojekt</v>
      </c>
      <c r="EP141" s="411"/>
      <c r="EQ141" s="411"/>
      <c r="ER141" s="411"/>
      <c r="ES141" s="411"/>
      <c r="ET141" s="411"/>
      <c r="EU141" s="411"/>
      <c r="EV141" s="411"/>
      <c r="EW141" s="411"/>
      <c r="EX141" s="411"/>
      <c r="EY141" s="411"/>
      <c r="EZ141" s="411"/>
      <c r="FA141" s="411"/>
      <c r="FB141" s="479"/>
      <c r="FC141" s="479"/>
      <c r="FD141" s="479"/>
      <c r="FE141" s="479"/>
      <c r="FF141" s="479"/>
      <c r="FG141" s="480"/>
      <c r="FH141" s="416" t="str">
        <f>"Vorname: " &amp; LEFT( 'Projektkostenkalkulation EP'!$A30, SEARCH(" ",'Projektkostenkalkulation EP'!$A30))</f>
        <v xml:space="preserve">Vorname: Vorname </v>
      </c>
      <c r="FI141" s="417"/>
      <c r="FJ141" s="417"/>
      <c r="FK141" s="417"/>
      <c r="FL141" s="417"/>
      <c r="FM141" s="417"/>
      <c r="FN141" s="417"/>
      <c r="FO141" s="417"/>
      <c r="FP141" s="417"/>
      <c r="FQ141" s="417"/>
      <c r="FR141" s="417"/>
      <c r="FS141" s="417"/>
      <c r="FT141" s="417"/>
      <c r="FU141" s="418"/>
      <c r="FV141" s="483" t="str">
        <f>"Jahr: " &amp; TEXT(EDATE('Projektkostenkalkulation EP'!$B$8,13),"JJJJ")</f>
        <v>Jahr: 2025</v>
      </c>
      <c r="FW141" s="483"/>
      <c r="FX141" s="484"/>
      <c r="FY141" s="410" t="str">
        <f>"Kurzbezeichnung des FuE-Projekts: "&amp;'Projektkostenkalkulation EP'!$F$4</f>
        <v>Kurzbezeichnung des FuE-Projekts: Beispielprojekt</v>
      </c>
      <c r="FZ141" s="411"/>
      <c r="GA141" s="411"/>
      <c r="GB141" s="411"/>
      <c r="GC141" s="411"/>
      <c r="GD141" s="411"/>
      <c r="GE141" s="411"/>
      <c r="GF141" s="411"/>
      <c r="GG141" s="411"/>
      <c r="GH141" s="411"/>
      <c r="GI141" s="411"/>
      <c r="GJ141" s="411"/>
      <c r="GK141" s="411"/>
      <c r="GL141" s="479"/>
      <c r="GM141" s="479"/>
      <c r="GN141" s="479"/>
      <c r="GO141" s="479"/>
      <c r="GP141" s="479"/>
      <c r="GQ141" s="480"/>
      <c r="GR141" s="416" t="str">
        <f>"Vorname: " &amp; LEFT( 'Projektkostenkalkulation EP'!$A31, SEARCH(" ",'Projektkostenkalkulation EP'!$A31))</f>
        <v xml:space="preserve">Vorname: Vorname </v>
      </c>
      <c r="GS141" s="417"/>
      <c r="GT141" s="417"/>
      <c r="GU141" s="417"/>
      <c r="GV141" s="417"/>
      <c r="GW141" s="417"/>
      <c r="GX141" s="417"/>
      <c r="GY141" s="417"/>
      <c r="GZ141" s="417"/>
      <c r="HA141" s="417"/>
      <c r="HB141" s="417"/>
      <c r="HC141" s="417"/>
      <c r="HD141" s="417"/>
      <c r="HE141" s="418"/>
      <c r="HF141" s="483" t="str">
        <f>"Jahr: " &amp; TEXT(EDATE('Projektkostenkalkulation EP'!$B$8,13),"JJJJ")</f>
        <v>Jahr: 2025</v>
      </c>
      <c r="HG141" s="483"/>
      <c r="HH141" s="484"/>
    </row>
    <row r="142" spans="1:216" ht="15.75" customHeight="1" thickBot="1" x14ac:dyDescent="0.25">
      <c r="A142" s="413"/>
      <c r="B142" s="414"/>
      <c r="C142" s="414"/>
      <c r="D142" s="414"/>
      <c r="E142" s="414"/>
      <c r="F142" s="414"/>
      <c r="G142" s="414"/>
      <c r="H142" s="414"/>
      <c r="I142" s="414"/>
      <c r="J142" s="414"/>
      <c r="K142" s="414"/>
      <c r="L142" s="414"/>
      <c r="M142" s="414"/>
      <c r="N142" s="481"/>
      <c r="O142" s="481"/>
      <c r="P142" s="481"/>
      <c r="Q142" s="481"/>
      <c r="R142" s="481"/>
      <c r="S142" s="482"/>
      <c r="T142" s="419"/>
      <c r="U142" s="420"/>
      <c r="V142" s="420"/>
      <c r="W142" s="420"/>
      <c r="X142" s="420"/>
      <c r="Y142" s="420"/>
      <c r="Z142" s="420"/>
      <c r="AA142" s="420"/>
      <c r="AB142" s="420"/>
      <c r="AC142" s="420"/>
      <c r="AD142" s="420"/>
      <c r="AE142" s="420"/>
      <c r="AF142" s="420"/>
      <c r="AG142" s="421"/>
      <c r="AH142" s="485"/>
      <c r="AI142" s="485"/>
      <c r="AJ142" s="486"/>
      <c r="AK142" s="413"/>
      <c r="AL142" s="414"/>
      <c r="AM142" s="414"/>
      <c r="AN142" s="414"/>
      <c r="AO142" s="414"/>
      <c r="AP142" s="414"/>
      <c r="AQ142" s="414"/>
      <c r="AR142" s="414"/>
      <c r="AS142" s="414"/>
      <c r="AT142" s="414"/>
      <c r="AU142" s="414"/>
      <c r="AV142" s="414"/>
      <c r="AW142" s="414"/>
      <c r="AX142" s="481"/>
      <c r="AY142" s="481"/>
      <c r="AZ142" s="481"/>
      <c r="BA142" s="481"/>
      <c r="BB142" s="481"/>
      <c r="BC142" s="482"/>
      <c r="BD142" s="419"/>
      <c r="BE142" s="420"/>
      <c r="BF142" s="420"/>
      <c r="BG142" s="420"/>
      <c r="BH142" s="420"/>
      <c r="BI142" s="420"/>
      <c r="BJ142" s="420"/>
      <c r="BK142" s="420"/>
      <c r="BL142" s="420"/>
      <c r="BM142" s="420"/>
      <c r="BN142" s="420"/>
      <c r="BO142" s="420"/>
      <c r="BP142" s="420"/>
      <c r="BQ142" s="421"/>
      <c r="BR142" s="485"/>
      <c r="BS142" s="485"/>
      <c r="BT142" s="486"/>
      <c r="BU142" s="413"/>
      <c r="BV142" s="414"/>
      <c r="BW142" s="414"/>
      <c r="BX142" s="414"/>
      <c r="BY142" s="414"/>
      <c r="BZ142" s="414"/>
      <c r="CA142" s="414"/>
      <c r="CB142" s="414"/>
      <c r="CC142" s="414"/>
      <c r="CD142" s="414"/>
      <c r="CE142" s="414"/>
      <c r="CF142" s="414"/>
      <c r="CG142" s="414"/>
      <c r="CH142" s="481"/>
      <c r="CI142" s="481"/>
      <c r="CJ142" s="481"/>
      <c r="CK142" s="481"/>
      <c r="CL142" s="481"/>
      <c r="CM142" s="482"/>
      <c r="CN142" s="419"/>
      <c r="CO142" s="420"/>
      <c r="CP142" s="420"/>
      <c r="CQ142" s="420"/>
      <c r="CR142" s="420"/>
      <c r="CS142" s="420"/>
      <c r="CT142" s="420"/>
      <c r="CU142" s="420"/>
      <c r="CV142" s="420"/>
      <c r="CW142" s="420"/>
      <c r="CX142" s="420"/>
      <c r="CY142" s="420"/>
      <c r="CZ142" s="420"/>
      <c r="DA142" s="421"/>
      <c r="DB142" s="485"/>
      <c r="DC142" s="485"/>
      <c r="DD142" s="486"/>
      <c r="DE142" s="413"/>
      <c r="DF142" s="414"/>
      <c r="DG142" s="414"/>
      <c r="DH142" s="414"/>
      <c r="DI142" s="414"/>
      <c r="DJ142" s="414"/>
      <c r="DK142" s="414"/>
      <c r="DL142" s="414"/>
      <c r="DM142" s="414"/>
      <c r="DN142" s="414"/>
      <c r="DO142" s="414"/>
      <c r="DP142" s="414"/>
      <c r="DQ142" s="414"/>
      <c r="DR142" s="481"/>
      <c r="DS142" s="481"/>
      <c r="DT142" s="481"/>
      <c r="DU142" s="481"/>
      <c r="DV142" s="481"/>
      <c r="DW142" s="482"/>
      <c r="DX142" s="419"/>
      <c r="DY142" s="420"/>
      <c r="DZ142" s="420"/>
      <c r="EA142" s="420"/>
      <c r="EB142" s="420"/>
      <c r="EC142" s="420"/>
      <c r="ED142" s="420"/>
      <c r="EE142" s="420"/>
      <c r="EF142" s="420"/>
      <c r="EG142" s="420"/>
      <c r="EH142" s="420"/>
      <c r="EI142" s="420"/>
      <c r="EJ142" s="420"/>
      <c r="EK142" s="421"/>
      <c r="EL142" s="485"/>
      <c r="EM142" s="485"/>
      <c r="EN142" s="486"/>
      <c r="EO142" s="413"/>
      <c r="EP142" s="414"/>
      <c r="EQ142" s="414"/>
      <c r="ER142" s="414"/>
      <c r="ES142" s="414"/>
      <c r="ET142" s="414"/>
      <c r="EU142" s="414"/>
      <c r="EV142" s="414"/>
      <c r="EW142" s="414"/>
      <c r="EX142" s="414"/>
      <c r="EY142" s="414"/>
      <c r="EZ142" s="414"/>
      <c r="FA142" s="414"/>
      <c r="FB142" s="481"/>
      <c r="FC142" s="481"/>
      <c r="FD142" s="481"/>
      <c r="FE142" s="481"/>
      <c r="FF142" s="481"/>
      <c r="FG142" s="482"/>
      <c r="FH142" s="419"/>
      <c r="FI142" s="420"/>
      <c r="FJ142" s="420"/>
      <c r="FK142" s="420"/>
      <c r="FL142" s="420"/>
      <c r="FM142" s="420"/>
      <c r="FN142" s="420"/>
      <c r="FO142" s="420"/>
      <c r="FP142" s="420"/>
      <c r="FQ142" s="420"/>
      <c r="FR142" s="420"/>
      <c r="FS142" s="420"/>
      <c r="FT142" s="420"/>
      <c r="FU142" s="421"/>
      <c r="FV142" s="485"/>
      <c r="FW142" s="485"/>
      <c r="FX142" s="486"/>
      <c r="FY142" s="413"/>
      <c r="FZ142" s="414"/>
      <c r="GA142" s="414"/>
      <c r="GB142" s="414"/>
      <c r="GC142" s="414"/>
      <c r="GD142" s="414"/>
      <c r="GE142" s="414"/>
      <c r="GF142" s="414"/>
      <c r="GG142" s="414"/>
      <c r="GH142" s="414"/>
      <c r="GI142" s="414"/>
      <c r="GJ142" s="414"/>
      <c r="GK142" s="414"/>
      <c r="GL142" s="481"/>
      <c r="GM142" s="481"/>
      <c r="GN142" s="481"/>
      <c r="GO142" s="481"/>
      <c r="GP142" s="481"/>
      <c r="GQ142" s="482"/>
      <c r="GR142" s="419"/>
      <c r="GS142" s="420"/>
      <c r="GT142" s="420"/>
      <c r="GU142" s="420"/>
      <c r="GV142" s="420"/>
      <c r="GW142" s="420"/>
      <c r="GX142" s="420"/>
      <c r="GY142" s="420"/>
      <c r="GZ142" s="420"/>
      <c r="HA142" s="420"/>
      <c r="HB142" s="420"/>
      <c r="HC142" s="420"/>
      <c r="HD142" s="420"/>
      <c r="HE142" s="421"/>
      <c r="HF142" s="485"/>
      <c r="HG142" s="485"/>
      <c r="HH142" s="486"/>
    </row>
    <row r="143" spans="1:216" ht="14.25" customHeight="1" x14ac:dyDescent="0.2">
      <c r="A143" s="424" t="s">
        <v>59</v>
      </c>
      <c r="B143" s="427" t="s">
        <v>60</v>
      </c>
      <c r="C143" s="430" t="s">
        <v>61</v>
      </c>
      <c r="D143" s="431"/>
      <c r="E143" s="431"/>
      <c r="F143" s="431"/>
      <c r="G143" s="431"/>
      <c r="H143" s="431"/>
      <c r="I143" s="431"/>
      <c r="J143" s="431"/>
      <c r="K143" s="431"/>
      <c r="L143" s="431"/>
      <c r="M143" s="431"/>
      <c r="N143" s="489"/>
      <c r="O143" s="489"/>
      <c r="P143" s="489"/>
      <c r="Q143" s="489"/>
      <c r="R143" s="489"/>
      <c r="S143" s="489"/>
      <c r="T143" s="489"/>
      <c r="U143" s="489"/>
      <c r="V143" s="489"/>
      <c r="W143" s="489"/>
      <c r="X143" s="489"/>
      <c r="Y143" s="489"/>
      <c r="Z143" s="489"/>
      <c r="AA143" s="489"/>
      <c r="AB143" s="489"/>
      <c r="AC143" s="489"/>
      <c r="AD143" s="489"/>
      <c r="AE143" s="489"/>
      <c r="AF143" s="489"/>
      <c r="AG143" s="489"/>
      <c r="AH143" s="489"/>
      <c r="AI143" s="489"/>
      <c r="AJ143" s="433" t="s">
        <v>62</v>
      </c>
      <c r="AK143" s="424" t="s">
        <v>59</v>
      </c>
      <c r="AL143" s="427" t="s">
        <v>60</v>
      </c>
      <c r="AM143" s="430" t="s">
        <v>61</v>
      </c>
      <c r="AN143" s="431"/>
      <c r="AO143" s="431"/>
      <c r="AP143" s="431"/>
      <c r="AQ143" s="431"/>
      <c r="AR143" s="431"/>
      <c r="AS143" s="431"/>
      <c r="AT143" s="431"/>
      <c r="AU143" s="431"/>
      <c r="AV143" s="431"/>
      <c r="AW143" s="431"/>
      <c r="AX143" s="489"/>
      <c r="AY143" s="489"/>
      <c r="AZ143" s="489"/>
      <c r="BA143" s="489"/>
      <c r="BB143" s="489"/>
      <c r="BC143" s="489"/>
      <c r="BD143" s="489"/>
      <c r="BE143" s="489"/>
      <c r="BF143" s="489"/>
      <c r="BG143" s="489"/>
      <c r="BH143" s="489"/>
      <c r="BI143" s="489"/>
      <c r="BJ143" s="489"/>
      <c r="BK143" s="489"/>
      <c r="BL143" s="489"/>
      <c r="BM143" s="489"/>
      <c r="BN143" s="489"/>
      <c r="BO143" s="489"/>
      <c r="BP143" s="489"/>
      <c r="BQ143" s="489"/>
      <c r="BR143" s="489"/>
      <c r="BS143" s="489"/>
      <c r="BT143" s="433" t="s">
        <v>62</v>
      </c>
      <c r="BU143" s="424" t="s">
        <v>59</v>
      </c>
      <c r="BV143" s="427" t="s">
        <v>60</v>
      </c>
      <c r="BW143" s="430" t="s">
        <v>61</v>
      </c>
      <c r="BX143" s="431"/>
      <c r="BY143" s="431"/>
      <c r="BZ143" s="431"/>
      <c r="CA143" s="431"/>
      <c r="CB143" s="431"/>
      <c r="CC143" s="431"/>
      <c r="CD143" s="431"/>
      <c r="CE143" s="431"/>
      <c r="CF143" s="431"/>
      <c r="CG143" s="431"/>
      <c r="CH143" s="489"/>
      <c r="CI143" s="489"/>
      <c r="CJ143" s="489"/>
      <c r="CK143" s="489"/>
      <c r="CL143" s="489"/>
      <c r="CM143" s="489"/>
      <c r="CN143" s="489"/>
      <c r="CO143" s="489"/>
      <c r="CP143" s="489"/>
      <c r="CQ143" s="489"/>
      <c r="CR143" s="489"/>
      <c r="CS143" s="489"/>
      <c r="CT143" s="489"/>
      <c r="CU143" s="489"/>
      <c r="CV143" s="489"/>
      <c r="CW143" s="489"/>
      <c r="CX143" s="489"/>
      <c r="CY143" s="489"/>
      <c r="CZ143" s="489"/>
      <c r="DA143" s="489"/>
      <c r="DB143" s="489"/>
      <c r="DC143" s="489"/>
      <c r="DD143" s="433" t="s">
        <v>62</v>
      </c>
      <c r="DE143" s="424" t="s">
        <v>59</v>
      </c>
      <c r="DF143" s="427" t="s">
        <v>60</v>
      </c>
      <c r="DG143" s="430" t="s">
        <v>61</v>
      </c>
      <c r="DH143" s="431"/>
      <c r="DI143" s="431"/>
      <c r="DJ143" s="431"/>
      <c r="DK143" s="431"/>
      <c r="DL143" s="431"/>
      <c r="DM143" s="431"/>
      <c r="DN143" s="431"/>
      <c r="DO143" s="431"/>
      <c r="DP143" s="431"/>
      <c r="DQ143" s="431"/>
      <c r="DR143" s="489"/>
      <c r="DS143" s="489"/>
      <c r="DT143" s="489"/>
      <c r="DU143" s="489"/>
      <c r="DV143" s="489"/>
      <c r="DW143" s="489"/>
      <c r="DX143" s="489"/>
      <c r="DY143" s="489"/>
      <c r="DZ143" s="489"/>
      <c r="EA143" s="489"/>
      <c r="EB143" s="489"/>
      <c r="EC143" s="489"/>
      <c r="ED143" s="489"/>
      <c r="EE143" s="489"/>
      <c r="EF143" s="489"/>
      <c r="EG143" s="489"/>
      <c r="EH143" s="489"/>
      <c r="EI143" s="489"/>
      <c r="EJ143" s="489"/>
      <c r="EK143" s="489"/>
      <c r="EL143" s="489"/>
      <c r="EM143" s="489"/>
      <c r="EN143" s="433" t="s">
        <v>62</v>
      </c>
      <c r="EO143" s="424" t="s">
        <v>59</v>
      </c>
      <c r="EP143" s="427" t="s">
        <v>60</v>
      </c>
      <c r="EQ143" s="430" t="s">
        <v>61</v>
      </c>
      <c r="ER143" s="431"/>
      <c r="ES143" s="431"/>
      <c r="ET143" s="431"/>
      <c r="EU143" s="431"/>
      <c r="EV143" s="431"/>
      <c r="EW143" s="431"/>
      <c r="EX143" s="431"/>
      <c r="EY143" s="431"/>
      <c r="EZ143" s="431"/>
      <c r="FA143" s="431"/>
      <c r="FB143" s="489"/>
      <c r="FC143" s="489"/>
      <c r="FD143" s="489"/>
      <c r="FE143" s="489"/>
      <c r="FF143" s="489"/>
      <c r="FG143" s="489"/>
      <c r="FH143" s="489"/>
      <c r="FI143" s="489"/>
      <c r="FJ143" s="489"/>
      <c r="FK143" s="489"/>
      <c r="FL143" s="489"/>
      <c r="FM143" s="489"/>
      <c r="FN143" s="489"/>
      <c r="FO143" s="489"/>
      <c r="FP143" s="489"/>
      <c r="FQ143" s="489"/>
      <c r="FR143" s="489"/>
      <c r="FS143" s="489"/>
      <c r="FT143" s="489"/>
      <c r="FU143" s="489"/>
      <c r="FV143" s="489"/>
      <c r="FW143" s="489"/>
      <c r="FX143" s="433" t="s">
        <v>62</v>
      </c>
      <c r="FY143" s="424" t="s">
        <v>59</v>
      </c>
      <c r="FZ143" s="427" t="s">
        <v>60</v>
      </c>
      <c r="GA143" s="430" t="s">
        <v>61</v>
      </c>
      <c r="GB143" s="431"/>
      <c r="GC143" s="431"/>
      <c r="GD143" s="431"/>
      <c r="GE143" s="431"/>
      <c r="GF143" s="431"/>
      <c r="GG143" s="431"/>
      <c r="GH143" s="431"/>
      <c r="GI143" s="431"/>
      <c r="GJ143" s="431"/>
      <c r="GK143" s="431"/>
      <c r="GL143" s="489"/>
      <c r="GM143" s="489"/>
      <c r="GN143" s="489"/>
      <c r="GO143" s="489"/>
      <c r="GP143" s="489"/>
      <c r="GQ143" s="489"/>
      <c r="GR143" s="489"/>
      <c r="GS143" s="489"/>
      <c r="GT143" s="489"/>
      <c r="GU143" s="489"/>
      <c r="GV143" s="489"/>
      <c r="GW143" s="489"/>
      <c r="GX143" s="489"/>
      <c r="GY143" s="489"/>
      <c r="GZ143" s="489"/>
      <c r="HA143" s="489"/>
      <c r="HB143" s="489"/>
      <c r="HC143" s="489"/>
      <c r="HD143" s="489"/>
      <c r="HE143" s="489"/>
      <c r="HF143" s="489"/>
      <c r="HG143" s="489"/>
      <c r="HH143" s="433" t="s">
        <v>62</v>
      </c>
    </row>
    <row r="144" spans="1:216" x14ac:dyDescent="0.2">
      <c r="A144" s="487"/>
      <c r="B144" s="488"/>
      <c r="C144" s="436" t="s">
        <v>63</v>
      </c>
      <c r="D144" s="437"/>
      <c r="E144" s="437"/>
      <c r="F144" s="437"/>
      <c r="G144" s="437"/>
      <c r="H144" s="437"/>
      <c r="I144" s="437"/>
      <c r="J144" s="437"/>
      <c r="K144" s="437"/>
      <c r="L144" s="437"/>
      <c r="M144" s="437"/>
      <c r="N144" s="490"/>
      <c r="O144" s="490"/>
      <c r="P144" s="490"/>
      <c r="Q144" s="490"/>
      <c r="R144" s="490"/>
      <c r="S144" s="490"/>
      <c r="T144" s="490"/>
      <c r="U144" s="490"/>
      <c r="V144" s="490"/>
      <c r="W144" s="490"/>
      <c r="X144" s="490"/>
      <c r="Y144" s="490"/>
      <c r="Z144" s="490"/>
      <c r="AA144" s="490"/>
      <c r="AB144" s="490"/>
      <c r="AC144" s="490"/>
      <c r="AD144" s="490"/>
      <c r="AE144" s="490"/>
      <c r="AF144" s="490"/>
      <c r="AG144" s="491"/>
      <c r="AH144" s="492" t="s">
        <v>64</v>
      </c>
      <c r="AI144" s="492"/>
      <c r="AJ144" s="434"/>
      <c r="AK144" s="487"/>
      <c r="AL144" s="488"/>
      <c r="AM144" s="436" t="s">
        <v>63</v>
      </c>
      <c r="AN144" s="437"/>
      <c r="AO144" s="437"/>
      <c r="AP144" s="437"/>
      <c r="AQ144" s="437"/>
      <c r="AR144" s="437"/>
      <c r="AS144" s="437"/>
      <c r="AT144" s="437"/>
      <c r="AU144" s="437"/>
      <c r="AV144" s="437"/>
      <c r="AW144" s="437"/>
      <c r="AX144" s="490"/>
      <c r="AY144" s="490"/>
      <c r="AZ144" s="490"/>
      <c r="BA144" s="490"/>
      <c r="BB144" s="490"/>
      <c r="BC144" s="490"/>
      <c r="BD144" s="490"/>
      <c r="BE144" s="490"/>
      <c r="BF144" s="490"/>
      <c r="BG144" s="490"/>
      <c r="BH144" s="490"/>
      <c r="BI144" s="490"/>
      <c r="BJ144" s="490"/>
      <c r="BK144" s="490"/>
      <c r="BL144" s="490"/>
      <c r="BM144" s="490"/>
      <c r="BN144" s="490"/>
      <c r="BO144" s="490"/>
      <c r="BP144" s="490"/>
      <c r="BQ144" s="491"/>
      <c r="BR144" s="492" t="s">
        <v>64</v>
      </c>
      <c r="BS144" s="492"/>
      <c r="BT144" s="434"/>
      <c r="BU144" s="487"/>
      <c r="BV144" s="488"/>
      <c r="BW144" s="436" t="s">
        <v>63</v>
      </c>
      <c r="BX144" s="437"/>
      <c r="BY144" s="437"/>
      <c r="BZ144" s="437"/>
      <c r="CA144" s="437"/>
      <c r="CB144" s="437"/>
      <c r="CC144" s="437"/>
      <c r="CD144" s="437"/>
      <c r="CE144" s="437"/>
      <c r="CF144" s="437"/>
      <c r="CG144" s="437"/>
      <c r="CH144" s="490"/>
      <c r="CI144" s="490"/>
      <c r="CJ144" s="490"/>
      <c r="CK144" s="490"/>
      <c r="CL144" s="490"/>
      <c r="CM144" s="490"/>
      <c r="CN144" s="490"/>
      <c r="CO144" s="490"/>
      <c r="CP144" s="490"/>
      <c r="CQ144" s="490"/>
      <c r="CR144" s="490"/>
      <c r="CS144" s="490"/>
      <c r="CT144" s="490"/>
      <c r="CU144" s="490"/>
      <c r="CV144" s="490"/>
      <c r="CW144" s="490"/>
      <c r="CX144" s="490"/>
      <c r="CY144" s="490"/>
      <c r="CZ144" s="490"/>
      <c r="DA144" s="491"/>
      <c r="DB144" s="492" t="s">
        <v>64</v>
      </c>
      <c r="DC144" s="492"/>
      <c r="DD144" s="434"/>
      <c r="DE144" s="487"/>
      <c r="DF144" s="488"/>
      <c r="DG144" s="436" t="s">
        <v>63</v>
      </c>
      <c r="DH144" s="437"/>
      <c r="DI144" s="437"/>
      <c r="DJ144" s="437"/>
      <c r="DK144" s="437"/>
      <c r="DL144" s="437"/>
      <c r="DM144" s="437"/>
      <c r="DN144" s="437"/>
      <c r="DO144" s="437"/>
      <c r="DP144" s="437"/>
      <c r="DQ144" s="437"/>
      <c r="DR144" s="490"/>
      <c r="DS144" s="490"/>
      <c r="DT144" s="490"/>
      <c r="DU144" s="490"/>
      <c r="DV144" s="490"/>
      <c r="DW144" s="490"/>
      <c r="DX144" s="490"/>
      <c r="DY144" s="490"/>
      <c r="DZ144" s="490"/>
      <c r="EA144" s="490"/>
      <c r="EB144" s="490"/>
      <c r="EC144" s="490"/>
      <c r="ED144" s="490"/>
      <c r="EE144" s="490"/>
      <c r="EF144" s="490"/>
      <c r="EG144" s="490"/>
      <c r="EH144" s="490"/>
      <c r="EI144" s="490"/>
      <c r="EJ144" s="490"/>
      <c r="EK144" s="491"/>
      <c r="EL144" s="492" t="s">
        <v>64</v>
      </c>
      <c r="EM144" s="492"/>
      <c r="EN144" s="434"/>
      <c r="EO144" s="487"/>
      <c r="EP144" s="488"/>
      <c r="EQ144" s="436" t="s">
        <v>63</v>
      </c>
      <c r="ER144" s="437"/>
      <c r="ES144" s="437"/>
      <c r="ET144" s="437"/>
      <c r="EU144" s="437"/>
      <c r="EV144" s="437"/>
      <c r="EW144" s="437"/>
      <c r="EX144" s="437"/>
      <c r="EY144" s="437"/>
      <c r="EZ144" s="437"/>
      <c r="FA144" s="437"/>
      <c r="FB144" s="490"/>
      <c r="FC144" s="490"/>
      <c r="FD144" s="490"/>
      <c r="FE144" s="490"/>
      <c r="FF144" s="490"/>
      <c r="FG144" s="490"/>
      <c r="FH144" s="490"/>
      <c r="FI144" s="490"/>
      <c r="FJ144" s="490"/>
      <c r="FK144" s="490"/>
      <c r="FL144" s="490"/>
      <c r="FM144" s="490"/>
      <c r="FN144" s="490"/>
      <c r="FO144" s="490"/>
      <c r="FP144" s="490"/>
      <c r="FQ144" s="490"/>
      <c r="FR144" s="490"/>
      <c r="FS144" s="490"/>
      <c r="FT144" s="490"/>
      <c r="FU144" s="491"/>
      <c r="FV144" s="492" t="s">
        <v>64</v>
      </c>
      <c r="FW144" s="492"/>
      <c r="FX144" s="434"/>
      <c r="FY144" s="487"/>
      <c r="FZ144" s="488"/>
      <c r="GA144" s="436" t="s">
        <v>63</v>
      </c>
      <c r="GB144" s="437"/>
      <c r="GC144" s="437"/>
      <c r="GD144" s="437"/>
      <c r="GE144" s="437"/>
      <c r="GF144" s="437"/>
      <c r="GG144" s="437"/>
      <c r="GH144" s="437"/>
      <c r="GI144" s="437"/>
      <c r="GJ144" s="437"/>
      <c r="GK144" s="437"/>
      <c r="GL144" s="490"/>
      <c r="GM144" s="490"/>
      <c r="GN144" s="490"/>
      <c r="GO144" s="490"/>
      <c r="GP144" s="490"/>
      <c r="GQ144" s="490"/>
      <c r="GR144" s="490"/>
      <c r="GS144" s="490"/>
      <c r="GT144" s="490"/>
      <c r="GU144" s="490"/>
      <c r="GV144" s="490"/>
      <c r="GW144" s="490"/>
      <c r="GX144" s="490"/>
      <c r="GY144" s="490"/>
      <c r="GZ144" s="490"/>
      <c r="HA144" s="490"/>
      <c r="HB144" s="490"/>
      <c r="HC144" s="490"/>
      <c r="HD144" s="490"/>
      <c r="HE144" s="491"/>
      <c r="HF144" s="492" t="s">
        <v>64</v>
      </c>
      <c r="HG144" s="492"/>
      <c r="HH144" s="434"/>
    </row>
    <row r="145" spans="1:216" ht="34.5" thickBot="1" x14ac:dyDescent="0.25">
      <c r="A145" s="487"/>
      <c r="B145" s="488"/>
      <c r="C145" s="223">
        <v>1</v>
      </c>
      <c r="D145" s="223">
        <v>2</v>
      </c>
      <c r="E145" s="223">
        <v>3</v>
      </c>
      <c r="F145" s="223">
        <v>4</v>
      </c>
      <c r="G145" s="223">
        <v>5</v>
      </c>
      <c r="H145" s="223">
        <v>6</v>
      </c>
      <c r="I145" s="223">
        <v>7</v>
      </c>
      <c r="J145" s="223">
        <v>8</v>
      </c>
      <c r="K145" s="223">
        <v>9</v>
      </c>
      <c r="L145" s="223">
        <v>10</v>
      </c>
      <c r="M145" s="223">
        <v>11</v>
      </c>
      <c r="N145" s="223">
        <v>12</v>
      </c>
      <c r="O145" s="223">
        <v>13</v>
      </c>
      <c r="P145" s="223">
        <v>14</v>
      </c>
      <c r="Q145" s="223">
        <v>15</v>
      </c>
      <c r="R145" s="223">
        <v>16</v>
      </c>
      <c r="S145" s="223">
        <v>17</v>
      </c>
      <c r="T145" s="223">
        <v>18</v>
      </c>
      <c r="U145" s="223">
        <v>19</v>
      </c>
      <c r="V145" s="223">
        <v>20</v>
      </c>
      <c r="W145" s="223">
        <v>21</v>
      </c>
      <c r="X145" s="223">
        <v>22</v>
      </c>
      <c r="Y145" s="223">
        <v>23</v>
      </c>
      <c r="Z145" s="223">
        <v>24</v>
      </c>
      <c r="AA145" s="223">
        <v>25</v>
      </c>
      <c r="AB145" s="223">
        <v>26</v>
      </c>
      <c r="AC145" s="223">
        <v>27</v>
      </c>
      <c r="AD145" s="223">
        <v>28</v>
      </c>
      <c r="AE145" s="223">
        <v>29</v>
      </c>
      <c r="AF145" s="223">
        <v>30</v>
      </c>
      <c r="AG145" s="223">
        <v>31</v>
      </c>
      <c r="AH145" s="224" t="s">
        <v>65</v>
      </c>
      <c r="AI145" s="225" t="s">
        <v>66</v>
      </c>
      <c r="AJ145" s="435"/>
      <c r="AK145" s="487"/>
      <c r="AL145" s="488"/>
      <c r="AM145" s="223">
        <v>1</v>
      </c>
      <c r="AN145" s="223">
        <v>2</v>
      </c>
      <c r="AO145" s="223">
        <v>3</v>
      </c>
      <c r="AP145" s="223">
        <v>4</v>
      </c>
      <c r="AQ145" s="223">
        <v>5</v>
      </c>
      <c r="AR145" s="223">
        <v>6</v>
      </c>
      <c r="AS145" s="223">
        <v>7</v>
      </c>
      <c r="AT145" s="223">
        <v>8</v>
      </c>
      <c r="AU145" s="223">
        <v>9</v>
      </c>
      <c r="AV145" s="223">
        <v>10</v>
      </c>
      <c r="AW145" s="223">
        <v>11</v>
      </c>
      <c r="AX145" s="223">
        <v>12</v>
      </c>
      <c r="AY145" s="223">
        <v>13</v>
      </c>
      <c r="AZ145" s="223">
        <v>14</v>
      </c>
      <c r="BA145" s="223">
        <v>15</v>
      </c>
      <c r="BB145" s="223">
        <v>16</v>
      </c>
      <c r="BC145" s="223">
        <v>17</v>
      </c>
      <c r="BD145" s="223">
        <v>18</v>
      </c>
      <c r="BE145" s="223">
        <v>19</v>
      </c>
      <c r="BF145" s="223">
        <v>20</v>
      </c>
      <c r="BG145" s="223">
        <v>21</v>
      </c>
      <c r="BH145" s="223">
        <v>22</v>
      </c>
      <c r="BI145" s="223">
        <v>23</v>
      </c>
      <c r="BJ145" s="223">
        <v>24</v>
      </c>
      <c r="BK145" s="223">
        <v>25</v>
      </c>
      <c r="BL145" s="223">
        <v>26</v>
      </c>
      <c r="BM145" s="223">
        <v>27</v>
      </c>
      <c r="BN145" s="223">
        <v>28</v>
      </c>
      <c r="BO145" s="223">
        <v>29</v>
      </c>
      <c r="BP145" s="223">
        <v>30</v>
      </c>
      <c r="BQ145" s="223">
        <v>31</v>
      </c>
      <c r="BR145" s="224" t="s">
        <v>65</v>
      </c>
      <c r="BS145" s="225" t="s">
        <v>66</v>
      </c>
      <c r="BT145" s="435"/>
      <c r="BU145" s="487"/>
      <c r="BV145" s="488"/>
      <c r="BW145" s="223">
        <v>1</v>
      </c>
      <c r="BX145" s="223">
        <v>2</v>
      </c>
      <c r="BY145" s="223">
        <v>3</v>
      </c>
      <c r="BZ145" s="223">
        <v>4</v>
      </c>
      <c r="CA145" s="223">
        <v>5</v>
      </c>
      <c r="CB145" s="223">
        <v>6</v>
      </c>
      <c r="CC145" s="223">
        <v>7</v>
      </c>
      <c r="CD145" s="223">
        <v>8</v>
      </c>
      <c r="CE145" s="223">
        <v>9</v>
      </c>
      <c r="CF145" s="223">
        <v>10</v>
      </c>
      <c r="CG145" s="223">
        <v>11</v>
      </c>
      <c r="CH145" s="223">
        <v>12</v>
      </c>
      <c r="CI145" s="223">
        <v>13</v>
      </c>
      <c r="CJ145" s="223">
        <v>14</v>
      </c>
      <c r="CK145" s="223">
        <v>15</v>
      </c>
      <c r="CL145" s="223">
        <v>16</v>
      </c>
      <c r="CM145" s="223">
        <v>17</v>
      </c>
      <c r="CN145" s="223">
        <v>18</v>
      </c>
      <c r="CO145" s="223">
        <v>19</v>
      </c>
      <c r="CP145" s="223">
        <v>20</v>
      </c>
      <c r="CQ145" s="223">
        <v>21</v>
      </c>
      <c r="CR145" s="223">
        <v>22</v>
      </c>
      <c r="CS145" s="223">
        <v>23</v>
      </c>
      <c r="CT145" s="223">
        <v>24</v>
      </c>
      <c r="CU145" s="223">
        <v>25</v>
      </c>
      <c r="CV145" s="223">
        <v>26</v>
      </c>
      <c r="CW145" s="223">
        <v>27</v>
      </c>
      <c r="CX145" s="223">
        <v>28</v>
      </c>
      <c r="CY145" s="223">
        <v>29</v>
      </c>
      <c r="CZ145" s="223">
        <v>30</v>
      </c>
      <c r="DA145" s="223">
        <v>31</v>
      </c>
      <c r="DB145" s="224" t="s">
        <v>65</v>
      </c>
      <c r="DC145" s="225" t="s">
        <v>66</v>
      </c>
      <c r="DD145" s="435"/>
      <c r="DE145" s="487"/>
      <c r="DF145" s="488"/>
      <c r="DG145" s="223">
        <v>1</v>
      </c>
      <c r="DH145" s="223">
        <v>2</v>
      </c>
      <c r="DI145" s="223">
        <v>3</v>
      </c>
      <c r="DJ145" s="223">
        <v>4</v>
      </c>
      <c r="DK145" s="223">
        <v>5</v>
      </c>
      <c r="DL145" s="223">
        <v>6</v>
      </c>
      <c r="DM145" s="223">
        <v>7</v>
      </c>
      <c r="DN145" s="223">
        <v>8</v>
      </c>
      <c r="DO145" s="223">
        <v>9</v>
      </c>
      <c r="DP145" s="223">
        <v>10</v>
      </c>
      <c r="DQ145" s="223">
        <v>11</v>
      </c>
      <c r="DR145" s="223">
        <v>12</v>
      </c>
      <c r="DS145" s="223">
        <v>13</v>
      </c>
      <c r="DT145" s="223">
        <v>14</v>
      </c>
      <c r="DU145" s="223">
        <v>15</v>
      </c>
      <c r="DV145" s="223">
        <v>16</v>
      </c>
      <c r="DW145" s="223">
        <v>17</v>
      </c>
      <c r="DX145" s="223">
        <v>18</v>
      </c>
      <c r="DY145" s="223">
        <v>19</v>
      </c>
      <c r="DZ145" s="223">
        <v>20</v>
      </c>
      <c r="EA145" s="223">
        <v>21</v>
      </c>
      <c r="EB145" s="223">
        <v>22</v>
      </c>
      <c r="EC145" s="223">
        <v>23</v>
      </c>
      <c r="ED145" s="223">
        <v>24</v>
      </c>
      <c r="EE145" s="223">
        <v>25</v>
      </c>
      <c r="EF145" s="223">
        <v>26</v>
      </c>
      <c r="EG145" s="223">
        <v>27</v>
      </c>
      <c r="EH145" s="223">
        <v>28</v>
      </c>
      <c r="EI145" s="223">
        <v>29</v>
      </c>
      <c r="EJ145" s="223">
        <v>30</v>
      </c>
      <c r="EK145" s="223">
        <v>31</v>
      </c>
      <c r="EL145" s="224" t="s">
        <v>65</v>
      </c>
      <c r="EM145" s="225" t="s">
        <v>66</v>
      </c>
      <c r="EN145" s="435"/>
      <c r="EO145" s="487"/>
      <c r="EP145" s="488"/>
      <c r="EQ145" s="223">
        <v>1</v>
      </c>
      <c r="ER145" s="223">
        <v>2</v>
      </c>
      <c r="ES145" s="223">
        <v>3</v>
      </c>
      <c r="ET145" s="223">
        <v>4</v>
      </c>
      <c r="EU145" s="223">
        <v>5</v>
      </c>
      <c r="EV145" s="223">
        <v>6</v>
      </c>
      <c r="EW145" s="223">
        <v>7</v>
      </c>
      <c r="EX145" s="223">
        <v>8</v>
      </c>
      <c r="EY145" s="223">
        <v>9</v>
      </c>
      <c r="EZ145" s="223">
        <v>10</v>
      </c>
      <c r="FA145" s="223">
        <v>11</v>
      </c>
      <c r="FB145" s="223">
        <v>12</v>
      </c>
      <c r="FC145" s="223">
        <v>13</v>
      </c>
      <c r="FD145" s="223">
        <v>14</v>
      </c>
      <c r="FE145" s="223">
        <v>15</v>
      </c>
      <c r="FF145" s="223">
        <v>16</v>
      </c>
      <c r="FG145" s="223">
        <v>17</v>
      </c>
      <c r="FH145" s="223">
        <v>18</v>
      </c>
      <c r="FI145" s="223">
        <v>19</v>
      </c>
      <c r="FJ145" s="223">
        <v>20</v>
      </c>
      <c r="FK145" s="223">
        <v>21</v>
      </c>
      <c r="FL145" s="223">
        <v>22</v>
      </c>
      <c r="FM145" s="223">
        <v>23</v>
      </c>
      <c r="FN145" s="223">
        <v>24</v>
      </c>
      <c r="FO145" s="223">
        <v>25</v>
      </c>
      <c r="FP145" s="223">
        <v>26</v>
      </c>
      <c r="FQ145" s="223">
        <v>27</v>
      </c>
      <c r="FR145" s="223">
        <v>28</v>
      </c>
      <c r="FS145" s="223">
        <v>29</v>
      </c>
      <c r="FT145" s="223">
        <v>30</v>
      </c>
      <c r="FU145" s="223">
        <v>31</v>
      </c>
      <c r="FV145" s="224" t="s">
        <v>65</v>
      </c>
      <c r="FW145" s="225" t="s">
        <v>66</v>
      </c>
      <c r="FX145" s="435"/>
      <c r="FY145" s="487"/>
      <c r="FZ145" s="488"/>
      <c r="GA145" s="223">
        <v>1</v>
      </c>
      <c r="GB145" s="223">
        <v>2</v>
      </c>
      <c r="GC145" s="223">
        <v>3</v>
      </c>
      <c r="GD145" s="223">
        <v>4</v>
      </c>
      <c r="GE145" s="223">
        <v>5</v>
      </c>
      <c r="GF145" s="223">
        <v>6</v>
      </c>
      <c r="GG145" s="223">
        <v>7</v>
      </c>
      <c r="GH145" s="223">
        <v>8</v>
      </c>
      <c r="GI145" s="223">
        <v>9</v>
      </c>
      <c r="GJ145" s="223">
        <v>10</v>
      </c>
      <c r="GK145" s="223">
        <v>11</v>
      </c>
      <c r="GL145" s="223">
        <v>12</v>
      </c>
      <c r="GM145" s="223">
        <v>13</v>
      </c>
      <c r="GN145" s="223">
        <v>14</v>
      </c>
      <c r="GO145" s="223">
        <v>15</v>
      </c>
      <c r="GP145" s="223">
        <v>16</v>
      </c>
      <c r="GQ145" s="223">
        <v>17</v>
      </c>
      <c r="GR145" s="223">
        <v>18</v>
      </c>
      <c r="GS145" s="223">
        <v>19</v>
      </c>
      <c r="GT145" s="223">
        <v>20</v>
      </c>
      <c r="GU145" s="223">
        <v>21</v>
      </c>
      <c r="GV145" s="223">
        <v>22</v>
      </c>
      <c r="GW145" s="223">
        <v>23</v>
      </c>
      <c r="GX145" s="223">
        <v>24</v>
      </c>
      <c r="GY145" s="223">
        <v>25</v>
      </c>
      <c r="GZ145" s="223">
        <v>26</v>
      </c>
      <c r="HA145" s="223">
        <v>27</v>
      </c>
      <c r="HB145" s="223">
        <v>28</v>
      </c>
      <c r="HC145" s="223">
        <v>29</v>
      </c>
      <c r="HD145" s="223">
        <v>30</v>
      </c>
      <c r="HE145" s="223">
        <v>31</v>
      </c>
      <c r="HF145" s="224" t="s">
        <v>65</v>
      </c>
      <c r="HG145" s="225" t="s">
        <v>66</v>
      </c>
      <c r="HH145" s="435"/>
    </row>
    <row r="146" spans="1:216" ht="21" customHeight="1" x14ac:dyDescent="0.2">
      <c r="A146" s="472" t="str">
        <f>TEXT(EDATE('Projektkostenkalkulation EP'!$B$8,12),"MMMM")</f>
        <v>Januar</v>
      </c>
      <c r="B146" s="226"/>
      <c r="C146" s="227" t="str">
        <f>IF(
            OR(
                     TEXT(EDATE('Projektkostenkalkulation EP'!$B$8,12),"TTT") = "Sa",
                     TEXT(EDATE('Projektkostenkalkulation EP'!$B$8,12),"TTT") = "So",
                     IF(ISNA(VLOOKUP(EDATE('Projektkostenkalkulation EP'!$B$8,12),Datenquellen!$F$7:$H$45,3,FALSE))," ",VLOOKUP(EDATE('Projektkostenkalkulation EP'!$B$8,12),Datenquellen!$F$7:$H$45,3,FALSE))="X"
                            ),
                    "X",
                    ""
            )</f>
        <v>X</v>
      </c>
      <c r="D146" s="227" t="str">
        <f xml:space="preserve"> IF(TEXT((EDATE('Projektkostenkalkulation EP'!$B$8,12)+C$9),"MM")=TEXT((EDATE('Projektkostenkalkulation EP'!$B$8,12)+(C$9-1)),"MM"),
             IF(
                        OR(
                                    TEXT((EDATE('Projektkostenkalkulation EP'!$B$8,12)+C$9),"TTT") = "Sa",
                                    TEXT((EDATE('Projektkostenkalkulation EP'!$B$8,12)+C$9),"TTT") = "So",
                                    IF(ISNA(VLOOKUP(EDATE('Projektkostenkalkulation EP'!$B$8,12)+C$9,Datenquellen!$F$7:$H$45,3,FALSE))," ",VLOOKUP(EDATE('Projektkostenkalkulation EP'!$B$8,12)+C$9,Datenquellen!$F$7:$H$45,3,FALSE))="X"
                                    ),
                          "X",
                          ""
                          ),
               "X"
            )</f>
        <v/>
      </c>
      <c r="E146" s="227" t="str">
        <f xml:space="preserve"> IF(TEXT((EDATE('Projektkostenkalkulation EP'!$B$8,12)+D$9),"MM")=TEXT((EDATE('Projektkostenkalkulation EP'!$B$8,12)+(D$9-1)),"MM"),
             IF(
                        OR(
                                    TEXT((EDATE('Projektkostenkalkulation EP'!$B$8,12)+D$9),"TTT") = "Sa",
                                    TEXT((EDATE('Projektkostenkalkulation EP'!$B$8,12)+D$9),"TTT") = "So",
                                    IF(ISNA(VLOOKUP(EDATE('Projektkostenkalkulation EP'!$B$8,12)+D$9,Datenquellen!$F$7:$H$45,3,FALSE))," ",VLOOKUP(EDATE('Projektkostenkalkulation EP'!$B$8,12)+D$9,Datenquellen!$F$7:$H$45,3,FALSE))="X"
                                    ),
                          "X",
                          ""
                          ),
               "X"
            )</f>
        <v/>
      </c>
      <c r="F146" s="227" t="str">
        <f xml:space="preserve"> IF(TEXT((EDATE('Projektkostenkalkulation EP'!$B$8,12)+E$9),"MM")=TEXT((EDATE('Projektkostenkalkulation EP'!$B$8,12)+(E$9-1)),"MM"),
             IF(
                        OR(
                                    TEXT((EDATE('Projektkostenkalkulation EP'!$B$8,12)+E$9),"TTT") = "Sa",
                                    TEXT((EDATE('Projektkostenkalkulation EP'!$B$8,12)+E$9),"TTT") = "So",
                                    IF(ISNA(VLOOKUP(EDATE('Projektkostenkalkulation EP'!$B$8,12)+E$9,Datenquellen!$F$7:$H$45,3,FALSE))," ",VLOOKUP(EDATE('Projektkostenkalkulation EP'!$B$8,12)+E$9,Datenquellen!$F$7:$H$45,3,FALSE))="X"
                                    ),
                          "X",
                          ""
                          ),
               "X"
            )</f>
        <v>X</v>
      </c>
      <c r="G146" s="227" t="str">
        <f xml:space="preserve"> IF(TEXT((EDATE('Projektkostenkalkulation EP'!$B$8,12)+F$9),"MM")=TEXT((EDATE('Projektkostenkalkulation EP'!$B$8,12)+(F$9-1)),"MM"),
             IF(
                        OR(
                                    TEXT((EDATE('Projektkostenkalkulation EP'!$B$8,12)+F$9),"TTT") = "Sa",
                                    TEXT((EDATE('Projektkostenkalkulation EP'!$B$8,12)+F$9),"TTT") = "So",
                                    IF(ISNA(VLOOKUP(EDATE('Projektkostenkalkulation EP'!$B$8,12)+F$9,Datenquellen!$F$7:$H$45,3,FALSE))," ",VLOOKUP(EDATE('Projektkostenkalkulation EP'!$B$8,12)+F$9,Datenquellen!$F$7:$H$45,3,FALSE))="X"
                                    ),
                          "X",
                          ""
                          ),
               "X"
            )</f>
        <v>X</v>
      </c>
      <c r="H146" s="227" t="str">
        <f xml:space="preserve"> IF(TEXT((EDATE('Projektkostenkalkulation EP'!$B$8,12)+G$9),"MM")=TEXT((EDATE('Projektkostenkalkulation EP'!$B$8,12)+(G$9-1)),"MM"),
             IF(
                        OR(
                                    TEXT((EDATE('Projektkostenkalkulation EP'!$B$8,12)+G$9),"TTT") = "Sa",
                                    TEXT((EDATE('Projektkostenkalkulation EP'!$B$8,12)+G$9),"TTT") = "So",
                                    IF(ISNA(VLOOKUP(EDATE('Projektkostenkalkulation EP'!$B$8,12)+G$9,Datenquellen!$F$7:$H$45,3,FALSE))," ",VLOOKUP(EDATE('Projektkostenkalkulation EP'!$B$8,12)+G$9,Datenquellen!$F$7:$H$45,3,FALSE))="X"
                                    ),
                          "X",
                          ""
                          ),
               "X"
            )</f>
        <v>X</v>
      </c>
      <c r="I146" s="227" t="str">
        <f xml:space="preserve"> IF(TEXT((EDATE('Projektkostenkalkulation EP'!$B$8,12)+H$9),"MM")=TEXT((EDATE('Projektkostenkalkulation EP'!$B$8,12)+(H$9-1)),"MM"),
             IF(
                        OR(
                                    TEXT((EDATE('Projektkostenkalkulation EP'!$B$8,12)+H$9),"TTT") = "Sa",
                                    TEXT((EDATE('Projektkostenkalkulation EP'!$B$8,12)+H$9),"TTT") = "So",
                                    IF(ISNA(VLOOKUP(EDATE('Projektkostenkalkulation EP'!$B$8,12)+H$9,Datenquellen!$F$7:$H$45,3,FALSE))," ",VLOOKUP(EDATE('Projektkostenkalkulation EP'!$B$8,12)+H$9,Datenquellen!$F$7:$H$45,3,FALSE))="X"
                                    ),
                          "X",
                          ""
                          ),
               "X"
            )</f>
        <v/>
      </c>
      <c r="J146" s="227" t="str">
        <f xml:space="preserve"> IF(TEXT((EDATE('Projektkostenkalkulation EP'!$B$8,12)+I$9),"MM")=TEXT((EDATE('Projektkostenkalkulation EP'!$B$8,12)+(I$9-1)),"MM"),
             IF(
                        OR(
                                    TEXT((EDATE('Projektkostenkalkulation EP'!$B$8,12)+I$9),"TTT") = "Sa",
                                    TEXT((EDATE('Projektkostenkalkulation EP'!$B$8,12)+I$9),"TTT") = "So",
                                    IF(ISNA(VLOOKUP(EDATE('Projektkostenkalkulation EP'!$B$8,12)+I$9,Datenquellen!$F$7:$H$45,3,FALSE))," ",VLOOKUP(EDATE('Projektkostenkalkulation EP'!$B$8,12)+I$9,Datenquellen!$F$7:$H$45,3,FALSE))="X"
                                    ),
                          "X",
                          ""
                          ),
               "X"
            )</f>
        <v/>
      </c>
      <c r="K146" s="227" t="str">
        <f xml:space="preserve"> IF(TEXT((EDATE('Projektkostenkalkulation EP'!$B$8,12)+J$9),"MM")=TEXT((EDATE('Projektkostenkalkulation EP'!$B$8,12)+(J$9-1)),"MM"),
             IF(
                        OR(
                                    TEXT((EDATE('Projektkostenkalkulation EP'!$B$8,12)+J$9),"TTT") = "Sa",
                                    TEXT((EDATE('Projektkostenkalkulation EP'!$B$8,12)+J$9),"TTT") = "So",
                                    IF(ISNA(VLOOKUP(EDATE('Projektkostenkalkulation EP'!$B$8,12)+J$9,Datenquellen!$F$7:$H$45,3,FALSE))," ",VLOOKUP(EDATE('Projektkostenkalkulation EP'!$B$8,12)+J$9,Datenquellen!$F$7:$H$45,3,FALSE))="X"
                                    ),
                          "X",
                          ""
                          ),
               "X"
            )</f>
        <v/>
      </c>
      <c r="L146" s="227" t="str">
        <f xml:space="preserve"> IF(TEXT((EDATE('Projektkostenkalkulation EP'!$B$8,12)+K$9),"MM")=TEXT((EDATE('Projektkostenkalkulation EP'!$B$8,12)+(K$9-1)),"MM"),
             IF(
                        OR(
                                    TEXT((EDATE('Projektkostenkalkulation EP'!$B$8,12)+K$9),"TTT") = "Sa",
                                    TEXT((EDATE('Projektkostenkalkulation EP'!$B$8,12)+K$9),"TTT") = "So",
                                    IF(ISNA(VLOOKUP(EDATE('Projektkostenkalkulation EP'!$B$8,12)+K$9,Datenquellen!$F$7:$H$45,3,FALSE))," ",VLOOKUP(EDATE('Projektkostenkalkulation EP'!$B$8,12)+K$9,Datenquellen!$F$7:$H$45,3,FALSE))="X"
                                    ),
                          "X",
                          ""
                          ),
               "X"
            )</f>
        <v/>
      </c>
      <c r="M146" s="227" t="str">
        <f xml:space="preserve"> IF(TEXT((EDATE('Projektkostenkalkulation EP'!$B$8,12)+L$9),"MM")=TEXT((EDATE('Projektkostenkalkulation EP'!$B$8,12)+(L$9-1)),"MM"),
             IF(
                        OR(
                                    TEXT((EDATE('Projektkostenkalkulation EP'!$B$8,12)+L$9),"TTT") = "Sa",
                                    TEXT((EDATE('Projektkostenkalkulation EP'!$B$8,12)+L$9),"TTT") = "So",
                                    IF(ISNA(VLOOKUP(EDATE('Projektkostenkalkulation EP'!$B$8,12)+L$9,Datenquellen!$F$7:$H$45,3,FALSE))," ",VLOOKUP(EDATE('Projektkostenkalkulation EP'!$B$8,12)+L$9,Datenquellen!$F$7:$H$45,3,FALSE))="X"
                                    ),
                          "X",
                          ""
                          ),
               "X"
            )</f>
        <v>X</v>
      </c>
      <c r="N146" s="227" t="str">
        <f xml:space="preserve"> IF(TEXT((EDATE('Projektkostenkalkulation EP'!$B$8,12)+M$9),"MM")=TEXT((EDATE('Projektkostenkalkulation EP'!$B$8,12)+(M$9-1)),"MM"),
             IF(
                        OR(
                                    TEXT((EDATE('Projektkostenkalkulation EP'!$B$8,12)+M$9),"TTT") = "Sa",
                                    TEXT((EDATE('Projektkostenkalkulation EP'!$B$8,12)+M$9),"TTT") = "So",
                                    IF(ISNA(VLOOKUP(EDATE('Projektkostenkalkulation EP'!$B$8,12)+M$9,Datenquellen!$F$7:$H$45,3,FALSE))," ",VLOOKUP(EDATE('Projektkostenkalkulation EP'!$B$8,12)+M$9,Datenquellen!$F$7:$H$45,3,FALSE))="X"
                                    ),
                          "X",
                          ""
                          ),
               "X"
            )</f>
        <v>X</v>
      </c>
      <c r="O146" s="227" t="str">
        <f xml:space="preserve"> IF(TEXT((EDATE('Projektkostenkalkulation EP'!$B$8,12)+N$9),"MM")=TEXT((EDATE('Projektkostenkalkulation EP'!$B$8,12)+(N$9-1)),"MM"),
             IF(
                        OR(
                                    TEXT((EDATE('Projektkostenkalkulation EP'!$B$8,12)+N$9),"TTT") = "Sa",
                                    TEXT((EDATE('Projektkostenkalkulation EP'!$B$8,12)+N$9),"TTT") = "So",
                                    IF(ISNA(VLOOKUP(EDATE('Projektkostenkalkulation EP'!$B$8,12)+N$9,Datenquellen!$F$7:$H$45,3,FALSE))," ",VLOOKUP(EDATE('Projektkostenkalkulation EP'!$B$8,12)+N$9,Datenquellen!$F$7:$H$45,3,FALSE))="X"
                                    ),
                          "X",
                          ""
                          ),
               "X"
            )</f>
        <v/>
      </c>
      <c r="P146" s="227" t="str">
        <f xml:space="preserve"> IF(TEXT((EDATE('Projektkostenkalkulation EP'!$B$8,12)+O$9),"MM")=TEXT((EDATE('Projektkostenkalkulation EP'!$B$8,12)+(O$9-1)),"MM"),
             IF(
                        OR(
                                    TEXT((EDATE('Projektkostenkalkulation EP'!$B$8,12)+O$9),"TTT") = "Sa",
                                    TEXT((EDATE('Projektkostenkalkulation EP'!$B$8,12)+O$9),"TTT") = "So",
                                    IF(ISNA(VLOOKUP(EDATE('Projektkostenkalkulation EP'!$B$8,12)+O$9,Datenquellen!$F$7:$H$45,3,FALSE))," ",VLOOKUP(EDATE('Projektkostenkalkulation EP'!$B$8,12)+O$9,Datenquellen!$F$7:$H$45,3,FALSE))="X"
                                    ),
                          "X",
                          ""
                          ),
               "X"
            )</f>
        <v/>
      </c>
      <c r="Q146" s="227" t="str">
        <f xml:space="preserve"> IF(TEXT((EDATE('Projektkostenkalkulation EP'!$B$8,12)+P$9),"MM")=TEXT((EDATE('Projektkostenkalkulation EP'!$B$8,12)+(P$9-1)),"MM"),
             IF(
                        OR(
                                    TEXT((EDATE('Projektkostenkalkulation EP'!$B$8,12)+P$9),"TTT") = "Sa",
                                    TEXT((EDATE('Projektkostenkalkulation EP'!$B$8,12)+P$9),"TTT") = "So",
                                    IF(ISNA(VLOOKUP(EDATE('Projektkostenkalkulation EP'!$B$8,12)+P$9,Datenquellen!$F$7:$H$45,3,FALSE))," ",VLOOKUP(EDATE('Projektkostenkalkulation EP'!$B$8,12)+P$9,Datenquellen!$F$7:$H$45,3,FALSE))="X"
                                    ),
                          "X",
                          ""
                          ),
               "X"
            )</f>
        <v/>
      </c>
      <c r="R146" s="227" t="str">
        <f xml:space="preserve"> IF(TEXT((EDATE('Projektkostenkalkulation EP'!$B$8,12)+Q$9),"MM")=TEXT((EDATE('Projektkostenkalkulation EP'!$B$8,12)+(Q$9-1)),"MM"),
             IF(
                        OR(
                                    TEXT((EDATE('Projektkostenkalkulation EP'!$B$8,12)+Q$9),"TTT") = "Sa",
                                    TEXT((EDATE('Projektkostenkalkulation EP'!$B$8,12)+Q$9),"TTT") = "So",
                                    IF(ISNA(VLOOKUP(EDATE('Projektkostenkalkulation EP'!$B$8,12)+Q$9,Datenquellen!$F$7:$H$45,3,FALSE))," ",VLOOKUP(EDATE('Projektkostenkalkulation EP'!$B$8,12)+Q$9,Datenquellen!$F$7:$H$45,3,FALSE))="X"
                                    ),
                          "X",
                          ""
                          ),
               "X"
            )</f>
        <v/>
      </c>
      <c r="S146" s="227" t="str">
        <f xml:space="preserve"> IF(TEXT((EDATE('Projektkostenkalkulation EP'!$B$8,12)+R$9),"MM")=TEXT((EDATE('Projektkostenkalkulation EP'!$B$8,12)+(R$9-1)),"MM"),
             IF(
                        OR(
                                    TEXT((EDATE('Projektkostenkalkulation EP'!$B$8,12)+R$9),"TTT") = "Sa",
                                    TEXT((EDATE('Projektkostenkalkulation EP'!$B$8,12)+R$9),"TTT") = "So",
                                    IF(ISNA(VLOOKUP(EDATE('Projektkostenkalkulation EP'!$B$8,12)+R$9,Datenquellen!$F$7:$H$45,3,FALSE))," ",VLOOKUP(EDATE('Projektkostenkalkulation EP'!$B$8,12)+R$9,Datenquellen!$F$7:$H$45,3,FALSE))="X"
                                    ),
                          "X",
                          ""
                          ),
               "X"
            )</f>
        <v/>
      </c>
      <c r="T146" s="227" t="str">
        <f xml:space="preserve"> IF(TEXT((EDATE('Projektkostenkalkulation EP'!$B$8,12)+S$9),"MM")=TEXT((EDATE('Projektkostenkalkulation EP'!$B$8,12)+(S$9-1)),"MM"),
             IF(
                        OR(
                                    TEXT((EDATE('Projektkostenkalkulation EP'!$B$8,12)+S$9),"TTT") = "Sa",
                                    TEXT((EDATE('Projektkostenkalkulation EP'!$B$8,12)+S$9),"TTT") = "So",
                                    IF(ISNA(VLOOKUP(EDATE('Projektkostenkalkulation EP'!$B$8,12)+S$9,Datenquellen!$F$7:$H$45,3,FALSE))," ",VLOOKUP(EDATE('Projektkostenkalkulation EP'!$B$8,12)+S$9,Datenquellen!$F$7:$H$45,3,FALSE))="X"
                                    ),
                          "X",
                          ""
                          ),
               "X"
            )</f>
        <v>X</v>
      </c>
      <c r="U146" s="227" t="str">
        <f xml:space="preserve"> IF(TEXT((EDATE('Projektkostenkalkulation EP'!$B$8,12)+T$9),"MM")=TEXT((EDATE('Projektkostenkalkulation EP'!$B$8,12)+(T$9-1)),"MM"),
             IF(
                        OR(
                                    TEXT((EDATE('Projektkostenkalkulation EP'!$B$8,12)+T$9),"TTT") = "Sa",
                                    TEXT((EDATE('Projektkostenkalkulation EP'!$B$8,12)+T$9),"TTT") = "So",
                                    IF(ISNA(VLOOKUP(EDATE('Projektkostenkalkulation EP'!$B$8,12)+T$9,Datenquellen!$F$7:$H$45,3,FALSE))," ",VLOOKUP(EDATE('Projektkostenkalkulation EP'!$B$8,12)+T$9,Datenquellen!$F$7:$H$45,3,FALSE))="X"
                                    ),
                          "X",
                          ""
                          ),
               "X"
            )</f>
        <v>X</v>
      </c>
      <c r="V146" s="227" t="str">
        <f xml:space="preserve"> IF(TEXT((EDATE('Projektkostenkalkulation EP'!$B$8,12)+U$9),"MM")=TEXT((EDATE('Projektkostenkalkulation EP'!$B$8,12)+(U$9-1)),"MM"),
             IF(
                        OR(
                                    TEXT((EDATE('Projektkostenkalkulation EP'!$B$8,12)+U$9),"TTT") = "Sa",
                                    TEXT((EDATE('Projektkostenkalkulation EP'!$B$8,12)+U$9),"TTT") = "So",
                                    IF(ISNA(VLOOKUP(EDATE('Projektkostenkalkulation EP'!$B$8,12)+U$9,Datenquellen!$F$7:$H$45,3,FALSE))," ",VLOOKUP(EDATE('Projektkostenkalkulation EP'!$B$8,12)+U$9,Datenquellen!$F$7:$H$45,3,FALSE))="X"
                                    ),
                          "X",
                          ""
                          ),
               "X"
            )</f>
        <v/>
      </c>
      <c r="W146" s="227" t="str">
        <f xml:space="preserve"> IF(TEXT((EDATE('Projektkostenkalkulation EP'!$B$8,12)+V$9),"MM")=TEXT((EDATE('Projektkostenkalkulation EP'!$B$8,12)+(V$9-1)),"MM"),
             IF(
                        OR(
                                    TEXT((EDATE('Projektkostenkalkulation EP'!$B$8,12)+V$9),"TTT") = "Sa",
                                    TEXT((EDATE('Projektkostenkalkulation EP'!$B$8,12)+V$9),"TTT") = "So",
                                    IF(ISNA(VLOOKUP(EDATE('Projektkostenkalkulation EP'!$B$8,12)+V$9,Datenquellen!$F$7:$H$45,3,FALSE))," ",VLOOKUP(EDATE('Projektkostenkalkulation EP'!$B$8,12)+V$9,Datenquellen!$F$7:$H$45,3,FALSE))="X"
                                    ),
                          "X",
                          ""
                          ),
               "X"
            )</f>
        <v/>
      </c>
      <c r="X146" s="227" t="str">
        <f xml:space="preserve"> IF(TEXT((EDATE('Projektkostenkalkulation EP'!$B$8,12)+W$9),"MM")=TEXT((EDATE('Projektkostenkalkulation EP'!$B$8,12)+(W$9-1)),"MM"),
             IF(
                        OR(
                                    TEXT((EDATE('Projektkostenkalkulation EP'!$B$8,12)+W$9),"TTT") = "Sa",
                                    TEXT((EDATE('Projektkostenkalkulation EP'!$B$8,12)+W$9),"TTT") = "So",
                                    IF(ISNA(VLOOKUP(EDATE('Projektkostenkalkulation EP'!$B$8,12)+W$9,Datenquellen!$F$7:$H$45,3,FALSE))," ",VLOOKUP(EDATE('Projektkostenkalkulation EP'!$B$8,12)+W$9,Datenquellen!$F$7:$H$45,3,FALSE))="X"
                                    ),
                          "X",
                          ""
                          ),
               "X"
            )</f>
        <v/>
      </c>
      <c r="Y146" s="227" t="str">
        <f xml:space="preserve"> IF(TEXT((EDATE('Projektkostenkalkulation EP'!$B$8,12)+X$9),"MM")=TEXT((EDATE('Projektkostenkalkulation EP'!$B$8,12)+(X$9-1)),"MM"),
             IF(
                        OR(
                                    TEXT((EDATE('Projektkostenkalkulation EP'!$B$8,12)+X$9),"TTT") = "Sa",
                                    TEXT((EDATE('Projektkostenkalkulation EP'!$B$8,12)+X$9),"TTT") = "So",
                                    IF(ISNA(VLOOKUP(EDATE('Projektkostenkalkulation EP'!$B$8,12)+X$9,Datenquellen!$F$7:$H$45,3,FALSE))," ",VLOOKUP(EDATE('Projektkostenkalkulation EP'!$B$8,12)+X$9,Datenquellen!$F$7:$H$45,3,FALSE))="X"
                                    ),
                          "X",
                          ""
                          ),
               "X"
            )</f>
        <v/>
      </c>
      <c r="Z146" s="227" t="str">
        <f xml:space="preserve"> IF(TEXT((EDATE('Projektkostenkalkulation EP'!$B$8,12)+Y$9),"MM")=TEXT((EDATE('Projektkostenkalkulation EP'!$B$8,12)+(Y$9-1)),"MM"),
             IF(
                        OR(
                                    TEXT((EDATE('Projektkostenkalkulation EP'!$B$8,12)+Y$9),"TTT") = "Sa",
                                    TEXT((EDATE('Projektkostenkalkulation EP'!$B$8,12)+Y$9),"TTT") = "So",
                                    IF(ISNA(VLOOKUP(EDATE('Projektkostenkalkulation EP'!$B$8,12)+Y$9,Datenquellen!$F$7:$H$45,3,FALSE))," ",VLOOKUP(EDATE('Projektkostenkalkulation EP'!$B$8,12)+Y$9,Datenquellen!$F$7:$H$45,3,FALSE))="X"
                                    ),
                          "X",
                          ""
                          ),
               "X"
            )</f>
        <v/>
      </c>
      <c r="AA146" s="227" t="str">
        <f xml:space="preserve"> IF(TEXT((EDATE('Projektkostenkalkulation EP'!$B$8,12)+Z$9),"MM")=TEXT((EDATE('Projektkostenkalkulation EP'!$B$8,12)+(Z$9-1)),"MM"),
             IF(
                        OR(
                                    TEXT((EDATE('Projektkostenkalkulation EP'!$B$8,12)+Z$9),"TTT") = "Sa",
                                    TEXT((EDATE('Projektkostenkalkulation EP'!$B$8,12)+Z$9),"TTT") = "So",
                                    IF(ISNA(VLOOKUP(EDATE('Projektkostenkalkulation EP'!$B$8,12)+Z$9,Datenquellen!$F$7:$H$45,3,FALSE))," ",VLOOKUP(EDATE('Projektkostenkalkulation EP'!$B$8,12)+Z$9,Datenquellen!$F$7:$H$45,3,FALSE))="X"
                                    ),
                          "X",
                          ""
                          ),
               "X"
            )</f>
        <v>X</v>
      </c>
      <c r="AB146" s="227" t="str">
        <f xml:space="preserve"> IF(TEXT((EDATE('Projektkostenkalkulation EP'!$B$8,12)+AA$9),"MM")=TEXT((EDATE('Projektkostenkalkulation EP'!$B$8,12)+(AA$9-1)),"MM"),
             IF(
                        OR(
                                    TEXT((EDATE('Projektkostenkalkulation EP'!$B$8,12)+AA$9),"TTT") = "Sa",
                                    TEXT((EDATE('Projektkostenkalkulation EP'!$B$8,12)+AA$9),"TTT") = "So",
                                    IF(ISNA(VLOOKUP(EDATE('Projektkostenkalkulation EP'!$B$8,12)+AA$9,Datenquellen!$F$7:$H$45,3,FALSE))," ",VLOOKUP(EDATE('Projektkostenkalkulation EP'!$B$8,12)+AA$9,Datenquellen!$F$7:$H$45,3,FALSE))="X"
                                    ),
                          "X",
                          ""
                          ),
               "X"
            )</f>
        <v>X</v>
      </c>
      <c r="AC146" s="227" t="str">
        <f xml:space="preserve"> IF(TEXT((EDATE('Projektkostenkalkulation EP'!$B$8,12)+AB$9),"MM")=TEXT((EDATE('Projektkostenkalkulation EP'!$B$8,12)+(AB$9-1)),"MM"),
             IF(
                        OR(
                                    TEXT((EDATE('Projektkostenkalkulation EP'!$B$8,12)+AB$9),"TTT") = "Sa",
                                    TEXT((EDATE('Projektkostenkalkulation EP'!$B$8,12)+AB$9),"TTT") = "So",
                                    IF(ISNA(VLOOKUP(EDATE('Projektkostenkalkulation EP'!$B$8,12)+AB$9,Datenquellen!$F$7:$H$45,3,FALSE))," ",VLOOKUP(EDATE('Projektkostenkalkulation EP'!$B$8,12)+AB$9,Datenquellen!$F$7:$H$45,3,FALSE))="X"
                                    ),
                          "X",
                          ""
                          ),
               "X"
            )</f>
        <v/>
      </c>
      <c r="AD146" s="227" t="str">
        <f xml:space="preserve"> IF(TEXT((EDATE('Projektkostenkalkulation EP'!$B$8,12)+AC$9),"MM")=TEXT((EDATE('Projektkostenkalkulation EP'!$B$8,12)+(AC$9-1)),"MM"),
             IF(
                        OR(
                                    TEXT((EDATE('Projektkostenkalkulation EP'!$B$8,12)+AC$9),"TTT") = "Sa",
                                    TEXT((EDATE('Projektkostenkalkulation EP'!$B$8,12)+AC$9),"TTT") = "So",
                                    IF(ISNA(VLOOKUP(EDATE('Projektkostenkalkulation EP'!$B$8,12)+AC$9,Datenquellen!$F$7:$H$45,3,FALSE))," ",VLOOKUP(EDATE('Projektkostenkalkulation EP'!$B$8,12)+AC$9,Datenquellen!$F$7:$H$45,3,FALSE))="X"
                                    ),
                          "X",
                          ""
                          ),
               "X"
            )</f>
        <v/>
      </c>
      <c r="AE146" s="227" t="str">
        <f xml:space="preserve"> IF(TEXT((EDATE('Projektkostenkalkulation EP'!$B$8,12)+AD$9),"MM")=TEXT((EDATE('Projektkostenkalkulation EP'!$B$8,12)+(AD$9-1)),"MM"),
             IF(
                        OR(
                                    TEXT((EDATE('Projektkostenkalkulation EP'!$B$8,12)+AD$9),"TTT") = "Sa",
                                    TEXT((EDATE('Projektkostenkalkulation EP'!$B$8,12)+AD$9),"TTT") = "So",
                                    IF(ISNA(VLOOKUP(EDATE('Projektkostenkalkulation EP'!$B$8,12)+AD$9,Datenquellen!$F$7:$H$45,3,FALSE))," ",VLOOKUP(EDATE('Projektkostenkalkulation EP'!$B$8,12)+AD$9,Datenquellen!$F$7:$H$45,3,FALSE))="X"
                                    ),
                          "X",
                          ""
                          ),
               "X"
            )</f>
        <v/>
      </c>
      <c r="AF146" s="227" t="str">
        <f xml:space="preserve"> IF(TEXT((EDATE('Projektkostenkalkulation EP'!$B$8,12)+AE$9),"MM")=TEXT((EDATE('Projektkostenkalkulation EP'!$B$8,12)+(AE$9-1)),"MM"),
             IF(
                        OR(
                                    TEXT((EDATE('Projektkostenkalkulation EP'!$B$8,12)+AE$9),"TTT") = "Sa",
                                    TEXT((EDATE('Projektkostenkalkulation EP'!$B$8,12)+AE$9),"TTT") = "So",
                                    IF(ISNA(VLOOKUP(EDATE('Projektkostenkalkulation EP'!$B$8,12)+AE$9,Datenquellen!$F$7:$H$45,3,FALSE))," ",VLOOKUP(EDATE('Projektkostenkalkulation EP'!$B$8,12)+AE$9,Datenquellen!$F$7:$H$45,3,FALSE))="X"
                                    ),
                          "X",
                          ""
                          ),
               "X"
            )</f>
        <v/>
      </c>
      <c r="AG146" s="228" t="str">
        <f xml:space="preserve"> IF(TEXT((EDATE('Projektkostenkalkulation EP'!$B$8,12)+AF$9),"MM")=TEXT((EDATE('Projektkostenkalkulation EP'!$B$8,12)+(AF$9-1)),"MM"),
             IF(
                        OR(
                                    TEXT((EDATE('Projektkostenkalkulation EP'!$B$8,12)+AF$9),"TTT") = "Sa",
                                    TEXT((EDATE('Projektkostenkalkulation EP'!$B$8,12)+AF$9),"TTT") = "So",
                                    IF(ISNA(VLOOKUP(EDATE('Projektkostenkalkulation EP'!$B$8,12)+AF$9,Datenquellen!$F$7:$H$45,3,FALSE))," ",VLOOKUP(EDATE('Projektkostenkalkulation EP'!$B$8,12)+AF$9,Datenquellen!$F$7:$H$45,3,FALSE))="X"
                                    ),
                          "X",
                          ""
                          ),
               "X"
            )</f>
        <v/>
      </c>
      <c r="AH146" s="229"/>
      <c r="AI146" s="230"/>
      <c r="AJ146" s="475"/>
      <c r="AK146" s="472" t="str">
        <f>TEXT(EDATE('Projektkostenkalkulation EP'!$B$8,12),"MMMM")</f>
        <v>Januar</v>
      </c>
      <c r="AL146" s="226"/>
      <c r="AM146" s="227" t="str">
        <f>IF(
            OR(
                     TEXT(EDATE('Projektkostenkalkulation EP'!$B$8,12),"TTT") = "Sa",
                     TEXT(EDATE('Projektkostenkalkulation EP'!$B$8,12),"TTT") = "So",
                     IF(ISNA(VLOOKUP(EDATE('Projektkostenkalkulation EP'!$B$8,12),Datenquellen!$F$7:$H$45,3,FALSE))," ",VLOOKUP(EDATE('Projektkostenkalkulation EP'!$B$8,12),Datenquellen!$F$7:$H$45,3,FALSE))="X"
                            ),
                    "X",
                    ""
            )</f>
        <v>X</v>
      </c>
      <c r="AN146" s="227" t="str">
        <f xml:space="preserve"> IF(TEXT((EDATE('Projektkostenkalkulation EP'!$B$8,12)+AM$9),"MM")=TEXT((EDATE('Projektkostenkalkulation EP'!$B$8,12)+(AM$9-1)),"MM"),
             IF(
                        OR(
                                    TEXT((EDATE('Projektkostenkalkulation EP'!$B$8,12)+AM$9),"TTT") = "Sa",
                                    TEXT((EDATE('Projektkostenkalkulation EP'!$B$8,12)+AM$9),"TTT") = "So",
                                    IF(ISNA(VLOOKUP(EDATE('Projektkostenkalkulation EP'!$B$8,12)+AM$9,Datenquellen!$F$7:$H$45,3,FALSE))," ",VLOOKUP(EDATE('Projektkostenkalkulation EP'!$B$8,12)+AM$9,Datenquellen!$F$7:$H$45,3,FALSE))="X"
                                    ),
                          "X",
                          ""
                          ),
               "X"
            )</f>
        <v/>
      </c>
      <c r="AO146" s="227" t="str">
        <f xml:space="preserve"> IF(TEXT((EDATE('Projektkostenkalkulation EP'!$B$8,12)+AN$9),"MM")=TEXT((EDATE('Projektkostenkalkulation EP'!$B$8,12)+(AN$9-1)),"MM"),
             IF(
                        OR(
                                    TEXT((EDATE('Projektkostenkalkulation EP'!$B$8,12)+AN$9),"TTT") = "Sa",
                                    TEXT((EDATE('Projektkostenkalkulation EP'!$B$8,12)+AN$9),"TTT") = "So",
                                    IF(ISNA(VLOOKUP(EDATE('Projektkostenkalkulation EP'!$B$8,12)+AN$9,Datenquellen!$F$7:$H$45,3,FALSE))," ",VLOOKUP(EDATE('Projektkostenkalkulation EP'!$B$8,12)+AN$9,Datenquellen!$F$7:$H$45,3,FALSE))="X"
                                    ),
                          "X",
                          ""
                          ),
               "X"
            )</f>
        <v/>
      </c>
      <c r="AP146" s="227" t="str">
        <f xml:space="preserve"> IF(TEXT((EDATE('Projektkostenkalkulation EP'!$B$8,12)+AO$9),"MM")=TEXT((EDATE('Projektkostenkalkulation EP'!$B$8,12)+(AO$9-1)),"MM"),
             IF(
                        OR(
                                    TEXT((EDATE('Projektkostenkalkulation EP'!$B$8,12)+AO$9),"TTT") = "Sa",
                                    TEXT((EDATE('Projektkostenkalkulation EP'!$B$8,12)+AO$9),"TTT") = "So",
                                    IF(ISNA(VLOOKUP(EDATE('Projektkostenkalkulation EP'!$B$8,12)+AO$9,Datenquellen!$F$7:$H$45,3,FALSE))," ",VLOOKUP(EDATE('Projektkostenkalkulation EP'!$B$8,12)+AO$9,Datenquellen!$F$7:$H$45,3,FALSE))="X"
                                    ),
                          "X",
                          ""
                          ),
               "X"
            )</f>
        <v>X</v>
      </c>
      <c r="AQ146" s="227" t="str">
        <f xml:space="preserve"> IF(TEXT((EDATE('Projektkostenkalkulation EP'!$B$8,12)+AP$9),"MM")=TEXT((EDATE('Projektkostenkalkulation EP'!$B$8,12)+(AP$9-1)),"MM"),
             IF(
                        OR(
                                    TEXT((EDATE('Projektkostenkalkulation EP'!$B$8,12)+AP$9),"TTT") = "Sa",
                                    TEXT((EDATE('Projektkostenkalkulation EP'!$B$8,12)+AP$9),"TTT") = "So",
                                    IF(ISNA(VLOOKUP(EDATE('Projektkostenkalkulation EP'!$B$8,12)+AP$9,Datenquellen!$F$7:$H$45,3,FALSE))," ",VLOOKUP(EDATE('Projektkostenkalkulation EP'!$B$8,12)+AP$9,Datenquellen!$F$7:$H$45,3,FALSE))="X"
                                    ),
                          "X",
                          ""
                          ),
               "X"
            )</f>
        <v>X</v>
      </c>
      <c r="AR146" s="227" t="str">
        <f xml:space="preserve"> IF(TEXT((EDATE('Projektkostenkalkulation EP'!$B$8,12)+AQ$9),"MM")=TEXT((EDATE('Projektkostenkalkulation EP'!$B$8,12)+(AQ$9-1)),"MM"),
             IF(
                        OR(
                                    TEXT((EDATE('Projektkostenkalkulation EP'!$B$8,12)+AQ$9),"TTT") = "Sa",
                                    TEXT((EDATE('Projektkostenkalkulation EP'!$B$8,12)+AQ$9),"TTT") = "So",
                                    IF(ISNA(VLOOKUP(EDATE('Projektkostenkalkulation EP'!$B$8,12)+AQ$9,Datenquellen!$F$7:$H$45,3,FALSE))," ",VLOOKUP(EDATE('Projektkostenkalkulation EP'!$B$8,12)+AQ$9,Datenquellen!$F$7:$H$45,3,FALSE))="X"
                                    ),
                          "X",
                          ""
                          ),
               "X"
            )</f>
        <v>X</v>
      </c>
      <c r="AS146" s="227" t="str">
        <f xml:space="preserve"> IF(TEXT((EDATE('Projektkostenkalkulation EP'!$B$8,12)+AR$9),"MM")=TEXT((EDATE('Projektkostenkalkulation EP'!$B$8,12)+(AR$9-1)),"MM"),
             IF(
                        OR(
                                    TEXT((EDATE('Projektkostenkalkulation EP'!$B$8,12)+AR$9),"TTT") = "Sa",
                                    TEXT((EDATE('Projektkostenkalkulation EP'!$B$8,12)+AR$9),"TTT") = "So",
                                    IF(ISNA(VLOOKUP(EDATE('Projektkostenkalkulation EP'!$B$8,12)+AR$9,Datenquellen!$F$7:$H$45,3,FALSE))," ",VLOOKUP(EDATE('Projektkostenkalkulation EP'!$B$8,12)+AR$9,Datenquellen!$F$7:$H$45,3,FALSE))="X"
                                    ),
                          "X",
                          ""
                          ),
               "X"
            )</f>
        <v/>
      </c>
      <c r="AT146" s="227" t="str">
        <f xml:space="preserve"> IF(TEXT((EDATE('Projektkostenkalkulation EP'!$B$8,12)+AS$9),"MM")=TEXT((EDATE('Projektkostenkalkulation EP'!$B$8,12)+(AS$9-1)),"MM"),
             IF(
                        OR(
                                    TEXT((EDATE('Projektkostenkalkulation EP'!$B$8,12)+AS$9),"TTT") = "Sa",
                                    TEXT((EDATE('Projektkostenkalkulation EP'!$B$8,12)+AS$9),"TTT") = "So",
                                    IF(ISNA(VLOOKUP(EDATE('Projektkostenkalkulation EP'!$B$8,12)+AS$9,Datenquellen!$F$7:$H$45,3,FALSE))," ",VLOOKUP(EDATE('Projektkostenkalkulation EP'!$B$8,12)+AS$9,Datenquellen!$F$7:$H$45,3,FALSE))="X"
                                    ),
                          "X",
                          ""
                          ),
               "X"
            )</f>
        <v/>
      </c>
      <c r="AU146" s="227" t="str">
        <f xml:space="preserve"> IF(TEXT((EDATE('Projektkostenkalkulation EP'!$B$8,12)+AT$9),"MM")=TEXT((EDATE('Projektkostenkalkulation EP'!$B$8,12)+(AT$9-1)),"MM"),
             IF(
                        OR(
                                    TEXT((EDATE('Projektkostenkalkulation EP'!$B$8,12)+AT$9),"TTT") = "Sa",
                                    TEXT((EDATE('Projektkostenkalkulation EP'!$B$8,12)+AT$9),"TTT") = "So",
                                    IF(ISNA(VLOOKUP(EDATE('Projektkostenkalkulation EP'!$B$8,12)+AT$9,Datenquellen!$F$7:$H$45,3,FALSE))," ",VLOOKUP(EDATE('Projektkostenkalkulation EP'!$B$8,12)+AT$9,Datenquellen!$F$7:$H$45,3,FALSE))="X"
                                    ),
                          "X",
                          ""
                          ),
               "X"
            )</f>
        <v/>
      </c>
      <c r="AV146" s="227" t="str">
        <f xml:space="preserve"> IF(TEXT((EDATE('Projektkostenkalkulation EP'!$B$8,12)+AU$9),"MM")=TEXT((EDATE('Projektkostenkalkulation EP'!$B$8,12)+(AU$9-1)),"MM"),
             IF(
                        OR(
                                    TEXT((EDATE('Projektkostenkalkulation EP'!$B$8,12)+AU$9),"TTT") = "Sa",
                                    TEXT((EDATE('Projektkostenkalkulation EP'!$B$8,12)+AU$9),"TTT") = "So",
                                    IF(ISNA(VLOOKUP(EDATE('Projektkostenkalkulation EP'!$B$8,12)+AU$9,Datenquellen!$F$7:$H$45,3,FALSE))," ",VLOOKUP(EDATE('Projektkostenkalkulation EP'!$B$8,12)+AU$9,Datenquellen!$F$7:$H$45,3,FALSE))="X"
                                    ),
                          "X",
                          ""
                          ),
               "X"
            )</f>
        <v/>
      </c>
      <c r="AW146" s="227" t="str">
        <f xml:space="preserve"> IF(TEXT((EDATE('Projektkostenkalkulation EP'!$B$8,12)+AV$9),"MM")=TEXT((EDATE('Projektkostenkalkulation EP'!$B$8,12)+(AV$9-1)),"MM"),
             IF(
                        OR(
                                    TEXT((EDATE('Projektkostenkalkulation EP'!$B$8,12)+AV$9),"TTT") = "Sa",
                                    TEXT((EDATE('Projektkostenkalkulation EP'!$B$8,12)+AV$9),"TTT") = "So",
                                    IF(ISNA(VLOOKUP(EDATE('Projektkostenkalkulation EP'!$B$8,12)+AV$9,Datenquellen!$F$7:$H$45,3,FALSE))," ",VLOOKUP(EDATE('Projektkostenkalkulation EP'!$B$8,12)+AV$9,Datenquellen!$F$7:$H$45,3,FALSE))="X"
                                    ),
                          "X",
                          ""
                          ),
               "X"
            )</f>
        <v>X</v>
      </c>
      <c r="AX146" s="227" t="str">
        <f xml:space="preserve"> IF(TEXT((EDATE('Projektkostenkalkulation EP'!$B$8,12)+AW$9),"MM")=TEXT((EDATE('Projektkostenkalkulation EP'!$B$8,12)+(AW$9-1)),"MM"),
             IF(
                        OR(
                                    TEXT((EDATE('Projektkostenkalkulation EP'!$B$8,12)+AW$9),"TTT") = "Sa",
                                    TEXT((EDATE('Projektkostenkalkulation EP'!$B$8,12)+AW$9),"TTT") = "So",
                                    IF(ISNA(VLOOKUP(EDATE('Projektkostenkalkulation EP'!$B$8,12)+AW$9,Datenquellen!$F$7:$H$45,3,FALSE))," ",VLOOKUP(EDATE('Projektkostenkalkulation EP'!$B$8,12)+AW$9,Datenquellen!$F$7:$H$45,3,FALSE))="X"
                                    ),
                          "X",
                          ""
                          ),
               "X"
            )</f>
        <v>X</v>
      </c>
      <c r="AY146" s="227" t="str">
        <f xml:space="preserve"> IF(TEXT((EDATE('Projektkostenkalkulation EP'!$B$8,12)+AX$9),"MM")=TEXT((EDATE('Projektkostenkalkulation EP'!$B$8,12)+(AX$9-1)),"MM"),
             IF(
                        OR(
                                    TEXT((EDATE('Projektkostenkalkulation EP'!$B$8,12)+AX$9),"TTT") = "Sa",
                                    TEXT((EDATE('Projektkostenkalkulation EP'!$B$8,12)+AX$9),"TTT") = "So",
                                    IF(ISNA(VLOOKUP(EDATE('Projektkostenkalkulation EP'!$B$8,12)+AX$9,Datenquellen!$F$7:$H$45,3,FALSE))," ",VLOOKUP(EDATE('Projektkostenkalkulation EP'!$B$8,12)+AX$9,Datenquellen!$F$7:$H$45,3,FALSE))="X"
                                    ),
                          "X",
                          ""
                          ),
               "X"
            )</f>
        <v/>
      </c>
      <c r="AZ146" s="227" t="str">
        <f xml:space="preserve"> IF(TEXT((EDATE('Projektkostenkalkulation EP'!$B$8,12)+AY$9),"MM")=TEXT((EDATE('Projektkostenkalkulation EP'!$B$8,12)+(AY$9-1)),"MM"),
             IF(
                        OR(
                                    TEXT((EDATE('Projektkostenkalkulation EP'!$B$8,12)+AY$9),"TTT") = "Sa",
                                    TEXT((EDATE('Projektkostenkalkulation EP'!$B$8,12)+AY$9),"TTT") = "So",
                                    IF(ISNA(VLOOKUP(EDATE('Projektkostenkalkulation EP'!$B$8,12)+AY$9,Datenquellen!$F$7:$H$45,3,FALSE))," ",VLOOKUP(EDATE('Projektkostenkalkulation EP'!$B$8,12)+AY$9,Datenquellen!$F$7:$H$45,3,FALSE))="X"
                                    ),
                          "X",
                          ""
                          ),
               "X"
            )</f>
        <v/>
      </c>
      <c r="BA146" s="227" t="str">
        <f xml:space="preserve"> IF(TEXT((EDATE('Projektkostenkalkulation EP'!$B$8,12)+AZ$9),"MM")=TEXT((EDATE('Projektkostenkalkulation EP'!$B$8,12)+(AZ$9-1)),"MM"),
             IF(
                        OR(
                                    TEXT((EDATE('Projektkostenkalkulation EP'!$B$8,12)+AZ$9),"TTT") = "Sa",
                                    TEXT((EDATE('Projektkostenkalkulation EP'!$B$8,12)+AZ$9),"TTT") = "So",
                                    IF(ISNA(VLOOKUP(EDATE('Projektkostenkalkulation EP'!$B$8,12)+AZ$9,Datenquellen!$F$7:$H$45,3,FALSE))," ",VLOOKUP(EDATE('Projektkostenkalkulation EP'!$B$8,12)+AZ$9,Datenquellen!$F$7:$H$45,3,FALSE))="X"
                                    ),
                          "X",
                          ""
                          ),
               "X"
            )</f>
        <v/>
      </c>
      <c r="BB146" s="227" t="str">
        <f xml:space="preserve"> IF(TEXT((EDATE('Projektkostenkalkulation EP'!$B$8,12)+BA$9),"MM")=TEXT((EDATE('Projektkostenkalkulation EP'!$B$8,12)+(BA$9-1)),"MM"),
             IF(
                        OR(
                                    TEXT((EDATE('Projektkostenkalkulation EP'!$B$8,12)+BA$9),"TTT") = "Sa",
                                    TEXT((EDATE('Projektkostenkalkulation EP'!$B$8,12)+BA$9),"TTT") = "So",
                                    IF(ISNA(VLOOKUP(EDATE('Projektkostenkalkulation EP'!$B$8,12)+BA$9,Datenquellen!$F$7:$H$45,3,FALSE))," ",VLOOKUP(EDATE('Projektkostenkalkulation EP'!$B$8,12)+BA$9,Datenquellen!$F$7:$H$45,3,FALSE))="X"
                                    ),
                          "X",
                          ""
                          ),
               "X"
            )</f>
        <v/>
      </c>
      <c r="BC146" s="227" t="str">
        <f xml:space="preserve"> IF(TEXT((EDATE('Projektkostenkalkulation EP'!$B$8,12)+BB$9),"MM")=TEXT((EDATE('Projektkostenkalkulation EP'!$B$8,12)+(BB$9-1)),"MM"),
             IF(
                        OR(
                                    TEXT((EDATE('Projektkostenkalkulation EP'!$B$8,12)+BB$9),"TTT") = "Sa",
                                    TEXT((EDATE('Projektkostenkalkulation EP'!$B$8,12)+BB$9),"TTT") = "So",
                                    IF(ISNA(VLOOKUP(EDATE('Projektkostenkalkulation EP'!$B$8,12)+BB$9,Datenquellen!$F$7:$H$45,3,FALSE))," ",VLOOKUP(EDATE('Projektkostenkalkulation EP'!$B$8,12)+BB$9,Datenquellen!$F$7:$H$45,3,FALSE))="X"
                                    ),
                          "X",
                          ""
                          ),
               "X"
            )</f>
        <v/>
      </c>
      <c r="BD146" s="227" t="str">
        <f xml:space="preserve"> IF(TEXT((EDATE('Projektkostenkalkulation EP'!$B$8,12)+BC$9),"MM")=TEXT((EDATE('Projektkostenkalkulation EP'!$B$8,12)+(BC$9-1)),"MM"),
             IF(
                        OR(
                                    TEXT((EDATE('Projektkostenkalkulation EP'!$B$8,12)+BC$9),"TTT") = "Sa",
                                    TEXT((EDATE('Projektkostenkalkulation EP'!$B$8,12)+BC$9),"TTT") = "So",
                                    IF(ISNA(VLOOKUP(EDATE('Projektkostenkalkulation EP'!$B$8,12)+BC$9,Datenquellen!$F$7:$H$45,3,FALSE))," ",VLOOKUP(EDATE('Projektkostenkalkulation EP'!$B$8,12)+BC$9,Datenquellen!$F$7:$H$45,3,FALSE))="X"
                                    ),
                          "X",
                          ""
                          ),
               "X"
            )</f>
        <v>X</v>
      </c>
      <c r="BE146" s="227" t="str">
        <f xml:space="preserve"> IF(TEXT((EDATE('Projektkostenkalkulation EP'!$B$8,12)+BD$9),"MM")=TEXT((EDATE('Projektkostenkalkulation EP'!$B$8,12)+(BD$9-1)),"MM"),
             IF(
                        OR(
                                    TEXT((EDATE('Projektkostenkalkulation EP'!$B$8,12)+BD$9),"TTT") = "Sa",
                                    TEXT((EDATE('Projektkostenkalkulation EP'!$B$8,12)+BD$9),"TTT") = "So",
                                    IF(ISNA(VLOOKUP(EDATE('Projektkostenkalkulation EP'!$B$8,12)+BD$9,Datenquellen!$F$7:$H$45,3,FALSE))," ",VLOOKUP(EDATE('Projektkostenkalkulation EP'!$B$8,12)+BD$9,Datenquellen!$F$7:$H$45,3,FALSE))="X"
                                    ),
                          "X",
                          ""
                          ),
               "X"
            )</f>
        <v>X</v>
      </c>
      <c r="BF146" s="227" t="str">
        <f xml:space="preserve"> IF(TEXT((EDATE('Projektkostenkalkulation EP'!$B$8,12)+BE$9),"MM")=TEXT((EDATE('Projektkostenkalkulation EP'!$B$8,12)+(BE$9-1)),"MM"),
             IF(
                        OR(
                                    TEXT((EDATE('Projektkostenkalkulation EP'!$B$8,12)+BE$9),"TTT") = "Sa",
                                    TEXT((EDATE('Projektkostenkalkulation EP'!$B$8,12)+BE$9),"TTT") = "So",
                                    IF(ISNA(VLOOKUP(EDATE('Projektkostenkalkulation EP'!$B$8,12)+BE$9,Datenquellen!$F$7:$H$45,3,FALSE))," ",VLOOKUP(EDATE('Projektkostenkalkulation EP'!$B$8,12)+BE$9,Datenquellen!$F$7:$H$45,3,FALSE))="X"
                                    ),
                          "X",
                          ""
                          ),
               "X"
            )</f>
        <v/>
      </c>
      <c r="BG146" s="227" t="str">
        <f xml:space="preserve"> IF(TEXT((EDATE('Projektkostenkalkulation EP'!$B$8,12)+BF$9),"MM")=TEXT((EDATE('Projektkostenkalkulation EP'!$B$8,12)+(BF$9-1)),"MM"),
             IF(
                        OR(
                                    TEXT((EDATE('Projektkostenkalkulation EP'!$B$8,12)+BF$9),"TTT") = "Sa",
                                    TEXT((EDATE('Projektkostenkalkulation EP'!$B$8,12)+BF$9),"TTT") = "So",
                                    IF(ISNA(VLOOKUP(EDATE('Projektkostenkalkulation EP'!$B$8,12)+BF$9,Datenquellen!$F$7:$H$45,3,FALSE))," ",VLOOKUP(EDATE('Projektkostenkalkulation EP'!$B$8,12)+BF$9,Datenquellen!$F$7:$H$45,3,FALSE))="X"
                                    ),
                          "X",
                          ""
                          ),
               "X"
            )</f>
        <v/>
      </c>
      <c r="BH146" s="227" t="str">
        <f xml:space="preserve"> IF(TEXT((EDATE('Projektkostenkalkulation EP'!$B$8,12)+BG$9),"MM")=TEXT((EDATE('Projektkostenkalkulation EP'!$B$8,12)+(BG$9-1)),"MM"),
             IF(
                        OR(
                                    TEXT((EDATE('Projektkostenkalkulation EP'!$B$8,12)+BG$9),"TTT") = "Sa",
                                    TEXT((EDATE('Projektkostenkalkulation EP'!$B$8,12)+BG$9),"TTT") = "So",
                                    IF(ISNA(VLOOKUP(EDATE('Projektkostenkalkulation EP'!$B$8,12)+BG$9,Datenquellen!$F$7:$H$45,3,FALSE))," ",VLOOKUP(EDATE('Projektkostenkalkulation EP'!$B$8,12)+BG$9,Datenquellen!$F$7:$H$45,3,FALSE))="X"
                                    ),
                          "X",
                          ""
                          ),
               "X"
            )</f>
        <v/>
      </c>
      <c r="BI146" s="227" t="str">
        <f xml:space="preserve"> IF(TEXT((EDATE('Projektkostenkalkulation EP'!$B$8,12)+BH$9),"MM")=TEXT((EDATE('Projektkostenkalkulation EP'!$B$8,12)+(BH$9-1)),"MM"),
             IF(
                        OR(
                                    TEXT((EDATE('Projektkostenkalkulation EP'!$B$8,12)+BH$9),"TTT") = "Sa",
                                    TEXT((EDATE('Projektkostenkalkulation EP'!$B$8,12)+BH$9),"TTT") = "So",
                                    IF(ISNA(VLOOKUP(EDATE('Projektkostenkalkulation EP'!$B$8,12)+BH$9,Datenquellen!$F$7:$H$45,3,FALSE))," ",VLOOKUP(EDATE('Projektkostenkalkulation EP'!$B$8,12)+BH$9,Datenquellen!$F$7:$H$45,3,FALSE))="X"
                                    ),
                          "X",
                          ""
                          ),
               "X"
            )</f>
        <v/>
      </c>
      <c r="BJ146" s="227" t="str">
        <f xml:space="preserve"> IF(TEXT((EDATE('Projektkostenkalkulation EP'!$B$8,12)+BI$9),"MM")=TEXT((EDATE('Projektkostenkalkulation EP'!$B$8,12)+(BI$9-1)),"MM"),
             IF(
                        OR(
                                    TEXT((EDATE('Projektkostenkalkulation EP'!$B$8,12)+BI$9),"TTT") = "Sa",
                                    TEXT((EDATE('Projektkostenkalkulation EP'!$B$8,12)+BI$9),"TTT") = "So",
                                    IF(ISNA(VLOOKUP(EDATE('Projektkostenkalkulation EP'!$B$8,12)+BI$9,Datenquellen!$F$7:$H$45,3,FALSE))," ",VLOOKUP(EDATE('Projektkostenkalkulation EP'!$B$8,12)+BI$9,Datenquellen!$F$7:$H$45,3,FALSE))="X"
                                    ),
                          "X",
                          ""
                          ),
               "X"
            )</f>
        <v/>
      </c>
      <c r="BK146" s="227" t="str">
        <f xml:space="preserve"> IF(TEXT((EDATE('Projektkostenkalkulation EP'!$B$8,12)+BJ$9),"MM")=TEXT((EDATE('Projektkostenkalkulation EP'!$B$8,12)+(BJ$9-1)),"MM"),
             IF(
                        OR(
                                    TEXT((EDATE('Projektkostenkalkulation EP'!$B$8,12)+BJ$9),"TTT") = "Sa",
                                    TEXT((EDATE('Projektkostenkalkulation EP'!$B$8,12)+BJ$9),"TTT") = "So",
                                    IF(ISNA(VLOOKUP(EDATE('Projektkostenkalkulation EP'!$B$8,12)+BJ$9,Datenquellen!$F$7:$H$45,3,FALSE))," ",VLOOKUP(EDATE('Projektkostenkalkulation EP'!$B$8,12)+BJ$9,Datenquellen!$F$7:$H$45,3,FALSE))="X"
                                    ),
                          "X",
                          ""
                          ),
               "X"
            )</f>
        <v>X</v>
      </c>
      <c r="BL146" s="227" t="str">
        <f xml:space="preserve"> IF(TEXT((EDATE('Projektkostenkalkulation EP'!$B$8,12)+BK$9),"MM")=TEXT((EDATE('Projektkostenkalkulation EP'!$B$8,12)+(BK$9-1)),"MM"),
             IF(
                        OR(
                                    TEXT((EDATE('Projektkostenkalkulation EP'!$B$8,12)+BK$9),"TTT") = "Sa",
                                    TEXT((EDATE('Projektkostenkalkulation EP'!$B$8,12)+BK$9),"TTT") = "So",
                                    IF(ISNA(VLOOKUP(EDATE('Projektkostenkalkulation EP'!$B$8,12)+BK$9,Datenquellen!$F$7:$H$45,3,FALSE))," ",VLOOKUP(EDATE('Projektkostenkalkulation EP'!$B$8,12)+BK$9,Datenquellen!$F$7:$H$45,3,FALSE))="X"
                                    ),
                          "X",
                          ""
                          ),
               "X"
            )</f>
        <v>X</v>
      </c>
      <c r="BM146" s="227" t="str">
        <f xml:space="preserve"> IF(TEXT((EDATE('Projektkostenkalkulation EP'!$B$8,12)+BL$9),"MM")=TEXT((EDATE('Projektkostenkalkulation EP'!$B$8,12)+(BL$9-1)),"MM"),
             IF(
                        OR(
                                    TEXT((EDATE('Projektkostenkalkulation EP'!$B$8,12)+BL$9),"TTT") = "Sa",
                                    TEXT((EDATE('Projektkostenkalkulation EP'!$B$8,12)+BL$9),"TTT") = "So",
                                    IF(ISNA(VLOOKUP(EDATE('Projektkostenkalkulation EP'!$B$8,12)+BL$9,Datenquellen!$F$7:$H$45,3,FALSE))," ",VLOOKUP(EDATE('Projektkostenkalkulation EP'!$B$8,12)+BL$9,Datenquellen!$F$7:$H$45,3,FALSE))="X"
                                    ),
                          "X",
                          ""
                          ),
               "X"
            )</f>
        <v/>
      </c>
      <c r="BN146" s="227" t="str">
        <f xml:space="preserve"> IF(TEXT((EDATE('Projektkostenkalkulation EP'!$B$8,12)+BM$9),"MM")=TEXT((EDATE('Projektkostenkalkulation EP'!$B$8,12)+(BM$9-1)),"MM"),
             IF(
                        OR(
                                    TEXT((EDATE('Projektkostenkalkulation EP'!$B$8,12)+BM$9),"TTT") = "Sa",
                                    TEXT((EDATE('Projektkostenkalkulation EP'!$B$8,12)+BM$9),"TTT") = "So",
                                    IF(ISNA(VLOOKUP(EDATE('Projektkostenkalkulation EP'!$B$8,12)+BM$9,Datenquellen!$F$7:$H$45,3,FALSE))," ",VLOOKUP(EDATE('Projektkostenkalkulation EP'!$B$8,12)+BM$9,Datenquellen!$F$7:$H$45,3,FALSE))="X"
                                    ),
                          "X",
                          ""
                          ),
               "X"
            )</f>
        <v/>
      </c>
      <c r="BO146" s="227" t="str">
        <f xml:space="preserve"> IF(TEXT((EDATE('Projektkostenkalkulation EP'!$B$8,12)+BN$9),"MM")=TEXT((EDATE('Projektkostenkalkulation EP'!$B$8,12)+(BN$9-1)),"MM"),
             IF(
                        OR(
                                    TEXT((EDATE('Projektkostenkalkulation EP'!$B$8,12)+BN$9),"TTT") = "Sa",
                                    TEXT((EDATE('Projektkostenkalkulation EP'!$B$8,12)+BN$9),"TTT") = "So",
                                    IF(ISNA(VLOOKUP(EDATE('Projektkostenkalkulation EP'!$B$8,12)+BN$9,Datenquellen!$F$7:$H$45,3,FALSE))," ",VLOOKUP(EDATE('Projektkostenkalkulation EP'!$B$8,12)+BN$9,Datenquellen!$F$7:$H$45,3,FALSE))="X"
                                    ),
                          "X",
                          ""
                          ),
               "X"
            )</f>
        <v/>
      </c>
      <c r="BP146" s="227" t="str">
        <f xml:space="preserve"> IF(TEXT((EDATE('Projektkostenkalkulation EP'!$B$8,12)+BO$9),"MM")=TEXT((EDATE('Projektkostenkalkulation EP'!$B$8,12)+(BO$9-1)),"MM"),
             IF(
                        OR(
                                    TEXT((EDATE('Projektkostenkalkulation EP'!$B$8,12)+BO$9),"TTT") = "Sa",
                                    TEXT((EDATE('Projektkostenkalkulation EP'!$B$8,12)+BO$9),"TTT") = "So",
                                    IF(ISNA(VLOOKUP(EDATE('Projektkostenkalkulation EP'!$B$8,12)+BO$9,Datenquellen!$F$7:$H$45,3,FALSE))," ",VLOOKUP(EDATE('Projektkostenkalkulation EP'!$B$8,12)+BO$9,Datenquellen!$F$7:$H$45,3,FALSE))="X"
                                    ),
                          "X",
                          ""
                          ),
               "X"
            )</f>
        <v/>
      </c>
      <c r="BQ146" s="228" t="str">
        <f xml:space="preserve"> IF(TEXT((EDATE('Projektkostenkalkulation EP'!$B$8,12)+BP$9),"MM")=TEXT((EDATE('Projektkostenkalkulation EP'!$B$8,12)+(BP$9-1)),"MM"),
             IF(
                        OR(
                                    TEXT((EDATE('Projektkostenkalkulation EP'!$B$8,12)+BP$9),"TTT") = "Sa",
                                    TEXT((EDATE('Projektkostenkalkulation EP'!$B$8,12)+BP$9),"TTT") = "So",
                                    IF(ISNA(VLOOKUP(EDATE('Projektkostenkalkulation EP'!$B$8,12)+BP$9,Datenquellen!$F$7:$H$45,3,FALSE))," ",VLOOKUP(EDATE('Projektkostenkalkulation EP'!$B$8,12)+BP$9,Datenquellen!$F$7:$H$45,3,FALSE))="X"
                                    ),
                          "X",
                          ""
                          ),
               "X"
            )</f>
        <v/>
      </c>
      <c r="BR146" s="229"/>
      <c r="BS146" s="230"/>
      <c r="BT146" s="475"/>
      <c r="BU146" s="472" t="str">
        <f>TEXT(EDATE('Projektkostenkalkulation EP'!$B$8,12),"MMMM")</f>
        <v>Januar</v>
      </c>
      <c r="BV146" s="226"/>
      <c r="BW146" s="227" t="str">
        <f>IF(
            OR(
                     TEXT(EDATE('Projektkostenkalkulation EP'!$B$8,12),"TTT") = "Sa",
                     TEXT(EDATE('Projektkostenkalkulation EP'!$B$8,12),"TTT") = "So",
                     IF(ISNA(VLOOKUP(EDATE('Projektkostenkalkulation EP'!$B$8,12),Datenquellen!$F$7:$H$45,3,FALSE))," ",VLOOKUP(EDATE('Projektkostenkalkulation EP'!$B$8,12),Datenquellen!$F$7:$H$45,3,FALSE))="X"
                            ),
                    "X",
                    ""
            )</f>
        <v>X</v>
      </c>
      <c r="BX146" s="227" t="str">
        <f xml:space="preserve"> IF(TEXT((EDATE('Projektkostenkalkulation EP'!$B$8,12)+BW$9),"MM")=TEXT((EDATE('Projektkostenkalkulation EP'!$B$8,12)+(BW$9-1)),"MM"),
             IF(
                        OR(
                                    TEXT((EDATE('Projektkostenkalkulation EP'!$B$8,12)+BW$9),"TTT") = "Sa",
                                    TEXT((EDATE('Projektkostenkalkulation EP'!$B$8,12)+BW$9),"TTT") = "So",
                                    IF(ISNA(VLOOKUP(EDATE('Projektkostenkalkulation EP'!$B$8,12)+BW$9,Datenquellen!$F$7:$H$45,3,FALSE))," ",VLOOKUP(EDATE('Projektkostenkalkulation EP'!$B$8,12)+BW$9,Datenquellen!$F$7:$H$45,3,FALSE))="X"
                                    ),
                          "X",
                          ""
                          ),
               "X"
            )</f>
        <v/>
      </c>
      <c r="BY146" s="227" t="str">
        <f xml:space="preserve"> IF(TEXT((EDATE('Projektkostenkalkulation EP'!$B$8,12)+BX$9),"MM")=TEXT((EDATE('Projektkostenkalkulation EP'!$B$8,12)+(BX$9-1)),"MM"),
             IF(
                        OR(
                                    TEXT((EDATE('Projektkostenkalkulation EP'!$B$8,12)+BX$9),"TTT") = "Sa",
                                    TEXT((EDATE('Projektkostenkalkulation EP'!$B$8,12)+BX$9),"TTT") = "So",
                                    IF(ISNA(VLOOKUP(EDATE('Projektkostenkalkulation EP'!$B$8,12)+BX$9,Datenquellen!$F$7:$H$45,3,FALSE))," ",VLOOKUP(EDATE('Projektkostenkalkulation EP'!$B$8,12)+BX$9,Datenquellen!$F$7:$H$45,3,FALSE))="X"
                                    ),
                          "X",
                          ""
                          ),
               "X"
            )</f>
        <v/>
      </c>
      <c r="BZ146" s="227" t="str">
        <f xml:space="preserve"> IF(TEXT((EDATE('Projektkostenkalkulation EP'!$B$8,12)+BY$9),"MM")=TEXT((EDATE('Projektkostenkalkulation EP'!$B$8,12)+(BY$9-1)),"MM"),
             IF(
                        OR(
                                    TEXT((EDATE('Projektkostenkalkulation EP'!$B$8,12)+BY$9),"TTT") = "Sa",
                                    TEXT((EDATE('Projektkostenkalkulation EP'!$B$8,12)+BY$9),"TTT") = "So",
                                    IF(ISNA(VLOOKUP(EDATE('Projektkostenkalkulation EP'!$B$8,12)+BY$9,Datenquellen!$F$7:$H$45,3,FALSE))," ",VLOOKUP(EDATE('Projektkostenkalkulation EP'!$B$8,12)+BY$9,Datenquellen!$F$7:$H$45,3,FALSE))="X"
                                    ),
                          "X",
                          ""
                          ),
               "X"
            )</f>
        <v>X</v>
      </c>
      <c r="CA146" s="227" t="str">
        <f xml:space="preserve"> IF(TEXT((EDATE('Projektkostenkalkulation EP'!$B$8,12)+BZ$9),"MM")=TEXT((EDATE('Projektkostenkalkulation EP'!$B$8,12)+(BZ$9-1)),"MM"),
             IF(
                        OR(
                                    TEXT((EDATE('Projektkostenkalkulation EP'!$B$8,12)+BZ$9),"TTT") = "Sa",
                                    TEXT((EDATE('Projektkostenkalkulation EP'!$B$8,12)+BZ$9),"TTT") = "So",
                                    IF(ISNA(VLOOKUP(EDATE('Projektkostenkalkulation EP'!$B$8,12)+BZ$9,Datenquellen!$F$7:$H$45,3,FALSE))," ",VLOOKUP(EDATE('Projektkostenkalkulation EP'!$B$8,12)+BZ$9,Datenquellen!$F$7:$H$45,3,FALSE))="X"
                                    ),
                          "X",
                          ""
                          ),
               "X"
            )</f>
        <v>X</v>
      </c>
      <c r="CB146" s="227" t="str">
        <f xml:space="preserve"> IF(TEXT((EDATE('Projektkostenkalkulation EP'!$B$8,12)+CA$9),"MM")=TEXT((EDATE('Projektkostenkalkulation EP'!$B$8,12)+(CA$9-1)),"MM"),
             IF(
                        OR(
                                    TEXT((EDATE('Projektkostenkalkulation EP'!$B$8,12)+CA$9),"TTT") = "Sa",
                                    TEXT((EDATE('Projektkostenkalkulation EP'!$B$8,12)+CA$9),"TTT") = "So",
                                    IF(ISNA(VLOOKUP(EDATE('Projektkostenkalkulation EP'!$B$8,12)+CA$9,Datenquellen!$F$7:$H$45,3,FALSE))," ",VLOOKUP(EDATE('Projektkostenkalkulation EP'!$B$8,12)+CA$9,Datenquellen!$F$7:$H$45,3,FALSE))="X"
                                    ),
                          "X",
                          ""
                          ),
               "X"
            )</f>
        <v>X</v>
      </c>
      <c r="CC146" s="227" t="str">
        <f xml:space="preserve"> IF(TEXT((EDATE('Projektkostenkalkulation EP'!$B$8,12)+CB$9),"MM")=TEXT((EDATE('Projektkostenkalkulation EP'!$B$8,12)+(CB$9-1)),"MM"),
             IF(
                        OR(
                                    TEXT((EDATE('Projektkostenkalkulation EP'!$B$8,12)+CB$9),"TTT") = "Sa",
                                    TEXT((EDATE('Projektkostenkalkulation EP'!$B$8,12)+CB$9),"TTT") = "So",
                                    IF(ISNA(VLOOKUP(EDATE('Projektkostenkalkulation EP'!$B$8,12)+CB$9,Datenquellen!$F$7:$H$45,3,FALSE))," ",VLOOKUP(EDATE('Projektkostenkalkulation EP'!$B$8,12)+CB$9,Datenquellen!$F$7:$H$45,3,FALSE))="X"
                                    ),
                          "X",
                          ""
                          ),
               "X"
            )</f>
        <v/>
      </c>
      <c r="CD146" s="227" t="str">
        <f xml:space="preserve"> IF(TEXT((EDATE('Projektkostenkalkulation EP'!$B$8,12)+CC$9),"MM")=TEXT((EDATE('Projektkostenkalkulation EP'!$B$8,12)+(CC$9-1)),"MM"),
             IF(
                        OR(
                                    TEXT((EDATE('Projektkostenkalkulation EP'!$B$8,12)+CC$9),"TTT") = "Sa",
                                    TEXT((EDATE('Projektkostenkalkulation EP'!$B$8,12)+CC$9),"TTT") = "So",
                                    IF(ISNA(VLOOKUP(EDATE('Projektkostenkalkulation EP'!$B$8,12)+CC$9,Datenquellen!$F$7:$H$45,3,FALSE))," ",VLOOKUP(EDATE('Projektkostenkalkulation EP'!$B$8,12)+CC$9,Datenquellen!$F$7:$H$45,3,FALSE))="X"
                                    ),
                          "X",
                          ""
                          ),
               "X"
            )</f>
        <v/>
      </c>
      <c r="CE146" s="227" t="str">
        <f xml:space="preserve"> IF(TEXT((EDATE('Projektkostenkalkulation EP'!$B$8,12)+CD$9),"MM")=TEXT((EDATE('Projektkostenkalkulation EP'!$B$8,12)+(CD$9-1)),"MM"),
             IF(
                        OR(
                                    TEXT((EDATE('Projektkostenkalkulation EP'!$B$8,12)+CD$9),"TTT") = "Sa",
                                    TEXT((EDATE('Projektkostenkalkulation EP'!$B$8,12)+CD$9),"TTT") = "So",
                                    IF(ISNA(VLOOKUP(EDATE('Projektkostenkalkulation EP'!$B$8,12)+CD$9,Datenquellen!$F$7:$H$45,3,FALSE))," ",VLOOKUP(EDATE('Projektkostenkalkulation EP'!$B$8,12)+CD$9,Datenquellen!$F$7:$H$45,3,FALSE))="X"
                                    ),
                          "X",
                          ""
                          ),
               "X"
            )</f>
        <v/>
      </c>
      <c r="CF146" s="227" t="str">
        <f xml:space="preserve"> IF(TEXT((EDATE('Projektkostenkalkulation EP'!$B$8,12)+CE$9),"MM")=TEXT((EDATE('Projektkostenkalkulation EP'!$B$8,12)+(CE$9-1)),"MM"),
             IF(
                        OR(
                                    TEXT((EDATE('Projektkostenkalkulation EP'!$B$8,12)+CE$9),"TTT") = "Sa",
                                    TEXT((EDATE('Projektkostenkalkulation EP'!$B$8,12)+CE$9),"TTT") = "So",
                                    IF(ISNA(VLOOKUP(EDATE('Projektkostenkalkulation EP'!$B$8,12)+CE$9,Datenquellen!$F$7:$H$45,3,FALSE))," ",VLOOKUP(EDATE('Projektkostenkalkulation EP'!$B$8,12)+CE$9,Datenquellen!$F$7:$H$45,3,FALSE))="X"
                                    ),
                          "X",
                          ""
                          ),
               "X"
            )</f>
        <v/>
      </c>
      <c r="CG146" s="227" t="str">
        <f xml:space="preserve"> IF(TEXT((EDATE('Projektkostenkalkulation EP'!$B$8,12)+CF$9),"MM")=TEXT((EDATE('Projektkostenkalkulation EP'!$B$8,12)+(CF$9-1)),"MM"),
             IF(
                        OR(
                                    TEXT((EDATE('Projektkostenkalkulation EP'!$B$8,12)+CF$9),"TTT") = "Sa",
                                    TEXT((EDATE('Projektkostenkalkulation EP'!$B$8,12)+CF$9),"TTT") = "So",
                                    IF(ISNA(VLOOKUP(EDATE('Projektkostenkalkulation EP'!$B$8,12)+CF$9,Datenquellen!$F$7:$H$45,3,FALSE))," ",VLOOKUP(EDATE('Projektkostenkalkulation EP'!$B$8,12)+CF$9,Datenquellen!$F$7:$H$45,3,FALSE))="X"
                                    ),
                          "X",
                          ""
                          ),
               "X"
            )</f>
        <v>X</v>
      </c>
      <c r="CH146" s="227" t="str">
        <f xml:space="preserve"> IF(TEXT((EDATE('Projektkostenkalkulation EP'!$B$8,12)+CG$9),"MM")=TEXT((EDATE('Projektkostenkalkulation EP'!$B$8,12)+(CG$9-1)),"MM"),
             IF(
                        OR(
                                    TEXT((EDATE('Projektkostenkalkulation EP'!$B$8,12)+CG$9),"TTT") = "Sa",
                                    TEXT((EDATE('Projektkostenkalkulation EP'!$B$8,12)+CG$9),"TTT") = "So",
                                    IF(ISNA(VLOOKUP(EDATE('Projektkostenkalkulation EP'!$B$8,12)+CG$9,Datenquellen!$F$7:$H$45,3,FALSE))," ",VLOOKUP(EDATE('Projektkostenkalkulation EP'!$B$8,12)+CG$9,Datenquellen!$F$7:$H$45,3,FALSE))="X"
                                    ),
                          "X",
                          ""
                          ),
               "X"
            )</f>
        <v>X</v>
      </c>
      <c r="CI146" s="227" t="str">
        <f xml:space="preserve"> IF(TEXT((EDATE('Projektkostenkalkulation EP'!$B$8,12)+CH$9),"MM")=TEXT((EDATE('Projektkostenkalkulation EP'!$B$8,12)+(CH$9-1)),"MM"),
             IF(
                        OR(
                                    TEXT((EDATE('Projektkostenkalkulation EP'!$B$8,12)+CH$9),"TTT") = "Sa",
                                    TEXT((EDATE('Projektkostenkalkulation EP'!$B$8,12)+CH$9),"TTT") = "So",
                                    IF(ISNA(VLOOKUP(EDATE('Projektkostenkalkulation EP'!$B$8,12)+CH$9,Datenquellen!$F$7:$H$45,3,FALSE))," ",VLOOKUP(EDATE('Projektkostenkalkulation EP'!$B$8,12)+CH$9,Datenquellen!$F$7:$H$45,3,FALSE))="X"
                                    ),
                          "X",
                          ""
                          ),
               "X"
            )</f>
        <v/>
      </c>
      <c r="CJ146" s="227" t="str">
        <f xml:space="preserve"> IF(TEXT((EDATE('Projektkostenkalkulation EP'!$B$8,12)+CI$9),"MM")=TEXT((EDATE('Projektkostenkalkulation EP'!$B$8,12)+(CI$9-1)),"MM"),
             IF(
                        OR(
                                    TEXT((EDATE('Projektkostenkalkulation EP'!$B$8,12)+CI$9),"TTT") = "Sa",
                                    TEXT((EDATE('Projektkostenkalkulation EP'!$B$8,12)+CI$9),"TTT") = "So",
                                    IF(ISNA(VLOOKUP(EDATE('Projektkostenkalkulation EP'!$B$8,12)+CI$9,Datenquellen!$F$7:$H$45,3,FALSE))," ",VLOOKUP(EDATE('Projektkostenkalkulation EP'!$B$8,12)+CI$9,Datenquellen!$F$7:$H$45,3,FALSE))="X"
                                    ),
                          "X",
                          ""
                          ),
               "X"
            )</f>
        <v/>
      </c>
      <c r="CK146" s="227" t="str">
        <f xml:space="preserve"> IF(TEXT((EDATE('Projektkostenkalkulation EP'!$B$8,12)+CJ$9),"MM")=TEXT((EDATE('Projektkostenkalkulation EP'!$B$8,12)+(CJ$9-1)),"MM"),
             IF(
                        OR(
                                    TEXT((EDATE('Projektkostenkalkulation EP'!$B$8,12)+CJ$9),"TTT") = "Sa",
                                    TEXT((EDATE('Projektkostenkalkulation EP'!$B$8,12)+CJ$9),"TTT") = "So",
                                    IF(ISNA(VLOOKUP(EDATE('Projektkostenkalkulation EP'!$B$8,12)+CJ$9,Datenquellen!$F$7:$H$45,3,FALSE))," ",VLOOKUP(EDATE('Projektkostenkalkulation EP'!$B$8,12)+CJ$9,Datenquellen!$F$7:$H$45,3,FALSE))="X"
                                    ),
                          "X",
                          ""
                          ),
               "X"
            )</f>
        <v/>
      </c>
      <c r="CL146" s="227" t="str">
        <f xml:space="preserve"> IF(TEXT((EDATE('Projektkostenkalkulation EP'!$B$8,12)+CK$9),"MM")=TEXT((EDATE('Projektkostenkalkulation EP'!$B$8,12)+(CK$9-1)),"MM"),
             IF(
                        OR(
                                    TEXT((EDATE('Projektkostenkalkulation EP'!$B$8,12)+CK$9),"TTT") = "Sa",
                                    TEXT((EDATE('Projektkostenkalkulation EP'!$B$8,12)+CK$9),"TTT") = "So",
                                    IF(ISNA(VLOOKUP(EDATE('Projektkostenkalkulation EP'!$B$8,12)+CK$9,Datenquellen!$F$7:$H$45,3,FALSE))," ",VLOOKUP(EDATE('Projektkostenkalkulation EP'!$B$8,12)+CK$9,Datenquellen!$F$7:$H$45,3,FALSE))="X"
                                    ),
                          "X",
                          ""
                          ),
               "X"
            )</f>
        <v/>
      </c>
      <c r="CM146" s="227" t="str">
        <f xml:space="preserve"> IF(TEXT((EDATE('Projektkostenkalkulation EP'!$B$8,12)+CL$9),"MM")=TEXT((EDATE('Projektkostenkalkulation EP'!$B$8,12)+(CL$9-1)),"MM"),
             IF(
                        OR(
                                    TEXT((EDATE('Projektkostenkalkulation EP'!$B$8,12)+CL$9),"TTT") = "Sa",
                                    TEXT((EDATE('Projektkostenkalkulation EP'!$B$8,12)+CL$9),"TTT") = "So",
                                    IF(ISNA(VLOOKUP(EDATE('Projektkostenkalkulation EP'!$B$8,12)+CL$9,Datenquellen!$F$7:$H$45,3,FALSE))," ",VLOOKUP(EDATE('Projektkostenkalkulation EP'!$B$8,12)+CL$9,Datenquellen!$F$7:$H$45,3,FALSE))="X"
                                    ),
                          "X",
                          ""
                          ),
               "X"
            )</f>
        <v/>
      </c>
      <c r="CN146" s="227" t="str">
        <f xml:space="preserve"> IF(TEXT((EDATE('Projektkostenkalkulation EP'!$B$8,12)+CM$9),"MM")=TEXT((EDATE('Projektkostenkalkulation EP'!$B$8,12)+(CM$9-1)),"MM"),
             IF(
                        OR(
                                    TEXT((EDATE('Projektkostenkalkulation EP'!$B$8,12)+CM$9),"TTT") = "Sa",
                                    TEXT((EDATE('Projektkostenkalkulation EP'!$B$8,12)+CM$9),"TTT") = "So",
                                    IF(ISNA(VLOOKUP(EDATE('Projektkostenkalkulation EP'!$B$8,12)+CM$9,Datenquellen!$F$7:$H$45,3,FALSE))," ",VLOOKUP(EDATE('Projektkostenkalkulation EP'!$B$8,12)+CM$9,Datenquellen!$F$7:$H$45,3,FALSE))="X"
                                    ),
                          "X",
                          ""
                          ),
               "X"
            )</f>
        <v>X</v>
      </c>
      <c r="CO146" s="227" t="str">
        <f xml:space="preserve"> IF(TEXT((EDATE('Projektkostenkalkulation EP'!$B$8,12)+CN$9),"MM")=TEXT((EDATE('Projektkostenkalkulation EP'!$B$8,12)+(CN$9-1)),"MM"),
             IF(
                        OR(
                                    TEXT((EDATE('Projektkostenkalkulation EP'!$B$8,12)+CN$9),"TTT") = "Sa",
                                    TEXT((EDATE('Projektkostenkalkulation EP'!$B$8,12)+CN$9),"TTT") = "So",
                                    IF(ISNA(VLOOKUP(EDATE('Projektkostenkalkulation EP'!$B$8,12)+CN$9,Datenquellen!$F$7:$H$45,3,FALSE))," ",VLOOKUP(EDATE('Projektkostenkalkulation EP'!$B$8,12)+CN$9,Datenquellen!$F$7:$H$45,3,FALSE))="X"
                                    ),
                          "X",
                          ""
                          ),
               "X"
            )</f>
        <v>X</v>
      </c>
      <c r="CP146" s="227" t="str">
        <f xml:space="preserve"> IF(TEXT((EDATE('Projektkostenkalkulation EP'!$B$8,12)+CO$9),"MM")=TEXT((EDATE('Projektkostenkalkulation EP'!$B$8,12)+(CO$9-1)),"MM"),
             IF(
                        OR(
                                    TEXT((EDATE('Projektkostenkalkulation EP'!$B$8,12)+CO$9),"TTT") = "Sa",
                                    TEXT((EDATE('Projektkostenkalkulation EP'!$B$8,12)+CO$9),"TTT") = "So",
                                    IF(ISNA(VLOOKUP(EDATE('Projektkostenkalkulation EP'!$B$8,12)+CO$9,Datenquellen!$F$7:$H$45,3,FALSE))," ",VLOOKUP(EDATE('Projektkostenkalkulation EP'!$B$8,12)+CO$9,Datenquellen!$F$7:$H$45,3,FALSE))="X"
                                    ),
                          "X",
                          ""
                          ),
               "X"
            )</f>
        <v/>
      </c>
      <c r="CQ146" s="227" t="str">
        <f xml:space="preserve"> IF(TEXT((EDATE('Projektkostenkalkulation EP'!$B$8,12)+CP$9),"MM")=TEXT((EDATE('Projektkostenkalkulation EP'!$B$8,12)+(CP$9-1)),"MM"),
             IF(
                        OR(
                                    TEXT((EDATE('Projektkostenkalkulation EP'!$B$8,12)+CP$9),"TTT") = "Sa",
                                    TEXT((EDATE('Projektkostenkalkulation EP'!$B$8,12)+CP$9),"TTT") = "So",
                                    IF(ISNA(VLOOKUP(EDATE('Projektkostenkalkulation EP'!$B$8,12)+CP$9,Datenquellen!$F$7:$H$45,3,FALSE))," ",VLOOKUP(EDATE('Projektkostenkalkulation EP'!$B$8,12)+CP$9,Datenquellen!$F$7:$H$45,3,FALSE))="X"
                                    ),
                          "X",
                          ""
                          ),
               "X"
            )</f>
        <v/>
      </c>
      <c r="CR146" s="227" t="str">
        <f xml:space="preserve"> IF(TEXT((EDATE('Projektkostenkalkulation EP'!$B$8,12)+CQ$9),"MM")=TEXT((EDATE('Projektkostenkalkulation EP'!$B$8,12)+(CQ$9-1)),"MM"),
             IF(
                        OR(
                                    TEXT((EDATE('Projektkostenkalkulation EP'!$B$8,12)+CQ$9),"TTT") = "Sa",
                                    TEXT((EDATE('Projektkostenkalkulation EP'!$B$8,12)+CQ$9),"TTT") = "So",
                                    IF(ISNA(VLOOKUP(EDATE('Projektkostenkalkulation EP'!$B$8,12)+CQ$9,Datenquellen!$F$7:$H$45,3,FALSE))," ",VLOOKUP(EDATE('Projektkostenkalkulation EP'!$B$8,12)+CQ$9,Datenquellen!$F$7:$H$45,3,FALSE))="X"
                                    ),
                          "X",
                          ""
                          ),
               "X"
            )</f>
        <v/>
      </c>
      <c r="CS146" s="227" t="str">
        <f xml:space="preserve"> IF(TEXT((EDATE('Projektkostenkalkulation EP'!$B$8,12)+CR$9),"MM")=TEXT((EDATE('Projektkostenkalkulation EP'!$B$8,12)+(CR$9-1)),"MM"),
             IF(
                        OR(
                                    TEXT((EDATE('Projektkostenkalkulation EP'!$B$8,12)+CR$9),"TTT") = "Sa",
                                    TEXT((EDATE('Projektkostenkalkulation EP'!$B$8,12)+CR$9),"TTT") = "So",
                                    IF(ISNA(VLOOKUP(EDATE('Projektkostenkalkulation EP'!$B$8,12)+CR$9,Datenquellen!$F$7:$H$45,3,FALSE))," ",VLOOKUP(EDATE('Projektkostenkalkulation EP'!$B$8,12)+CR$9,Datenquellen!$F$7:$H$45,3,FALSE))="X"
                                    ),
                          "X",
                          ""
                          ),
               "X"
            )</f>
        <v/>
      </c>
      <c r="CT146" s="227" t="str">
        <f xml:space="preserve"> IF(TEXT((EDATE('Projektkostenkalkulation EP'!$B$8,12)+CS$9),"MM")=TEXT((EDATE('Projektkostenkalkulation EP'!$B$8,12)+(CS$9-1)),"MM"),
             IF(
                        OR(
                                    TEXT((EDATE('Projektkostenkalkulation EP'!$B$8,12)+CS$9),"TTT") = "Sa",
                                    TEXT((EDATE('Projektkostenkalkulation EP'!$B$8,12)+CS$9),"TTT") = "So",
                                    IF(ISNA(VLOOKUP(EDATE('Projektkostenkalkulation EP'!$B$8,12)+CS$9,Datenquellen!$F$7:$H$45,3,FALSE))," ",VLOOKUP(EDATE('Projektkostenkalkulation EP'!$B$8,12)+CS$9,Datenquellen!$F$7:$H$45,3,FALSE))="X"
                                    ),
                          "X",
                          ""
                          ),
               "X"
            )</f>
        <v/>
      </c>
      <c r="CU146" s="227" t="str">
        <f xml:space="preserve"> IF(TEXT((EDATE('Projektkostenkalkulation EP'!$B$8,12)+CT$9),"MM")=TEXT((EDATE('Projektkostenkalkulation EP'!$B$8,12)+(CT$9-1)),"MM"),
             IF(
                        OR(
                                    TEXT((EDATE('Projektkostenkalkulation EP'!$B$8,12)+CT$9),"TTT") = "Sa",
                                    TEXT((EDATE('Projektkostenkalkulation EP'!$B$8,12)+CT$9),"TTT") = "So",
                                    IF(ISNA(VLOOKUP(EDATE('Projektkostenkalkulation EP'!$B$8,12)+CT$9,Datenquellen!$F$7:$H$45,3,FALSE))," ",VLOOKUP(EDATE('Projektkostenkalkulation EP'!$B$8,12)+CT$9,Datenquellen!$F$7:$H$45,3,FALSE))="X"
                                    ),
                          "X",
                          ""
                          ),
               "X"
            )</f>
        <v>X</v>
      </c>
      <c r="CV146" s="227" t="str">
        <f xml:space="preserve"> IF(TEXT((EDATE('Projektkostenkalkulation EP'!$B$8,12)+CU$9),"MM")=TEXT((EDATE('Projektkostenkalkulation EP'!$B$8,12)+(CU$9-1)),"MM"),
             IF(
                        OR(
                                    TEXT((EDATE('Projektkostenkalkulation EP'!$B$8,12)+CU$9),"TTT") = "Sa",
                                    TEXT((EDATE('Projektkostenkalkulation EP'!$B$8,12)+CU$9),"TTT") = "So",
                                    IF(ISNA(VLOOKUP(EDATE('Projektkostenkalkulation EP'!$B$8,12)+CU$9,Datenquellen!$F$7:$H$45,3,FALSE))," ",VLOOKUP(EDATE('Projektkostenkalkulation EP'!$B$8,12)+CU$9,Datenquellen!$F$7:$H$45,3,FALSE))="X"
                                    ),
                          "X",
                          ""
                          ),
               "X"
            )</f>
        <v>X</v>
      </c>
      <c r="CW146" s="227" t="str">
        <f xml:space="preserve"> IF(TEXT((EDATE('Projektkostenkalkulation EP'!$B$8,12)+CV$9),"MM")=TEXT((EDATE('Projektkostenkalkulation EP'!$B$8,12)+(CV$9-1)),"MM"),
             IF(
                        OR(
                                    TEXT((EDATE('Projektkostenkalkulation EP'!$B$8,12)+CV$9),"TTT") = "Sa",
                                    TEXT((EDATE('Projektkostenkalkulation EP'!$B$8,12)+CV$9),"TTT") = "So",
                                    IF(ISNA(VLOOKUP(EDATE('Projektkostenkalkulation EP'!$B$8,12)+CV$9,Datenquellen!$F$7:$H$45,3,FALSE))," ",VLOOKUP(EDATE('Projektkostenkalkulation EP'!$B$8,12)+CV$9,Datenquellen!$F$7:$H$45,3,FALSE))="X"
                                    ),
                          "X",
                          ""
                          ),
               "X"
            )</f>
        <v/>
      </c>
      <c r="CX146" s="227" t="str">
        <f xml:space="preserve"> IF(TEXT((EDATE('Projektkostenkalkulation EP'!$B$8,12)+CW$9),"MM")=TEXT((EDATE('Projektkostenkalkulation EP'!$B$8,12)+(CW$9-1)),"MM"),
             IF(
                        OR(
                                    TEXT((EDATE('Projektkostenkalkulation EP'!$B$8,12)+CW$9),"TTT") = "Sa",
                                    TEXT((EDATE('Projektkostenkalkulation EP'!$B$8,12)+CW$9),"TTT") = "So",
                                    IF(ISNA(VLOOKUP(EDATE('Projektkostenkalkulation EP'!$B$8,12)+CW$9,Datenquellen!$F$7:$H$45,3,FALSE))," ",VLOOKUP(EDATE('Projektkostenkalkulation EP'!$B$8,12)+CW$9,Datenquellen!$F$7:$H$45,3,FALSE))="X"
                                    ),
                          "X",
                          ""
                          ),
               "X"
            )</f>
        <v/>
      </c>
      <c r="CY146" s="227" t="str">
        <f xml:space="preserve"> IF(TEXT((EDATE('Projektkostenkalkulation EP'!$B$8,12)+CX$9),"MM")=TEXT((EDATE('Projektkostenkalkulation EP'!$B$8,12)+(CX$9-1)),"MM"),
             IF(
                        OR(
                                    TEXT((EDATE('Projektkostenkalkulation EP'!$B$8,12)+CX$9),"TTT") = "Sa",
                                    TEXT((EDATE('Projektkostenkalkulation EP'!$B$8,12)+CX$9),"TTT") = "So",
                                    IF(ISNA(VLOOKUP(EDATE('Projektkostenkalkulation EP'!$B$8,12)+CX$9,Datenquellen!$F$7:$H$45,3,FALSE))," ",VLOOKUP(EDATE('Projektkostenkalkulation EP'!$B$8,12)+CX$9,Datenquellen!$F$7:$H$45,3,FALSE))="X"
                                    ),
                          "X",
                          ""
                          ),
               "X"
            )</f>
        <v/>
      </c>
      <c r="CZ146" s="227" t="str">
        <f xml:space="preserve"> IF(TEXT((EDATE('Projektkostenkalkulation EP'!$B$8,12)+CY$9),"MM")=TEXT((EDATE('Projektkostenkalkulation EP'!$B$8,12)+(CY$9-1)),"MM"),
             IF(
                        OR(
                                    TEXT((EDATE('Projektkostenkalkulation EP'!$B$8,12)+CY$9),"TTT") = "Sa",
                                    TEXT((EDATE('Projektkostenkalkulation EP'!$B$8,12)+CY$9),"TTT") = "So",
                                    IF(ISNA(VLOOKUP(EDATE('Projektkostenkalkulation EP'!$B$8,12)+CY$9,Datenquellen!$F$7:$H$45,3,FALSE))," ",VLOOKUP(EDATE('Projektkostenkalkulation EP'!$B$8,12)+CY$9,Datenquellen!$F$7:$H$45,3,FALSE))="X"
                                    ),
                          "X",
                          ""
                          ),
               "X"
            )</f>
        <v/>
      </c>
      <c r="DA146" s="228" t="str">
        <f xml:space="preserve"> IF(TEXT((EDATE('Projektkostenkalkulation EP'!$B$8,12)+CZ$9),"MM")=TEXT((EDATE('Projektkostenkalkulation EP'!$B$8,12)+(CZ$9-1)),"MM"),
             IF(
                        OR(
                                    TEXT((EDATE('Projektkostenkalkulation EP'!$B$8,12)+CZ$9),"TTT") = "Sa",
                                    TEXT((EDATE('Projektkostenkalkulation EP'!$B$8,12)+CZ$9),"TTT") = "So",
                                    IF(ISNA(VLOOKUP(EDATE('Projektkostenkalkulation EP'!$B$8,12)+CZ$9,Datenquellen!$F$7:$H$45,3,FALSE))," ",VLOOKUP(EDATE('Projektkostenkalkulation EP'!$B$8,12)+CZ$9,Datenquellen!$F$7:$H$45,3,FALSE))="X"
                                    ),
                          "X",
                          ""
                          ),
               "X"
            )</f>
        <v/>
      </c>
      <c r="DB146" s="229"/>
      <c r="DC146" s="230"/>
      <c r="DD146" s="475"/>
      <c r="DE146" s="472" t="str">
        <f>TEXT(EDATE('Projektkostenkalkulation EP'!$B$8,12),"MMMM")</f>
        <v>Januar</v>
      </c>
      <c r="DF146" s="226"/>
      <c r="DG146" s="227" t="str">
        <f>IF(
            OR(
                     TEXT(EDATE('Projektkostenkalkulation EP'!$B$8,12),"TTT") = "Sa",
                     TEXT(EDATE('Projektkostenkalkulation EP'!$B$8,12),"TTT") = "So",
                     IF(ISNA(VLOOKUP(EDATE('Projektkostenkalkulation EP'!$B$8,12),Datenquellen!$F$7:$H$45,3,FALSE))," ",VLOOKUP(EDATE('Projektkostenkalkulation EP'!$B$8,12),Datenquellen!$F$7:$H$45,3,FALSE))="X"
                            ),
                    "X",
                    ""
            )</f>
        <v>X</v>
      </c>
      <c r="DH146" s="227" t="str">
        <f xml:space="preserve"> IF(TEXT((EDATE('Projektkostenkalkulation EP'!$B$8,12)+DG$9),"MM")=TEXT((EDATE('Projektkostenkalkulation EP'!$B$8,12)+(DG$9-1)),"MM"),
             IF(
                        OR(
                                    TEXT((EDATE('Projektkostenkalkulation EP'!$B$8,12)+DG$9),"TTT") = "Sa",
                                    TEXT((EDATE('Projektkostenkalkulation EP'!$B$8,12)+DG$9),"TTT") = "So",
                                    IF(ISNA(VLOOKUP(EDATE('Projektkostenkalkulation EP'!$B$8,12)+DG$9,Datenquellen!$F$7:$H$45,3,FALSE))," ",VLOOKUP(EDATE('Projektkostenkalkulation EP'!$B$8,12)+DG$9,Datenquellen!$F$7:$H$45,3,FALSE))="X"
                                    ),
                          "X",
                          ""
                          ),
               "X"
            )</f>
        <v/>
      </c>
      <c r="DI146" s="227" t="str">
        <f xml:space="preserve"> IF(TEXT((EDATE('Projektkostenkalkulation EP'!$B$8,12)+DH$9),"MM")=TEXT((EDATE('Projektkostenkalkulation EP'!$B$8,12)+(DH$9-1)),"MM"),
             IF(
                        OR(
                                    TEXT((EDATE('Projektkostenkalkulation EP'!$B$8,12)+DH$9),"TTT") = "Sa",
                                    TEXT((EDATE('Projektkostenkalkulation EP'!$B$8,12)+DH$9),"TTT") = "So",
                                    IF(ISNA(VLOOKUP(EDATE('Projektkostenkalkulation EP'!$B$8,12)+DH$9,Datenquellen!$F$7:$H$45,3,FALSE))," ",VLOOKUP(EDATE('Projektkostenkalkulation EP'!$B$8,12)+DH$9,Datenquellen!$F$7:$H$45,3,FALSE))="X"
                                    ),
                          "X",
                          ""
                          ),
               "X"
            )</f>
        <v/>
      </c>
      <c r="DJ146" s="227" t="str">
        <f xml:space="preserve"> IF(TEXT((EDATE('Projektkostenkalkulation EP'!$B$8,12)+DI$9),"MM")=TEXT((EDATE('Projektkostenkalkulation EP'!$B$8,12)+(DI$9-1)),"MM"),
             IF(
                        OR(
                                    TEXT((EDATE('Projektkostenkalkulation EP'!$B$8,12)+DI$9),"TTT") = "Sa",
                                    TEXT((EDATE('Projektkostenkalkulation EP'!$B$8,12)+DI$9),"TTT") = "So",
                                    IF(ISNA(VLOOKUP(EDATE('Projektkostenkalkulation EP'!$B$8,12)+DI$9,Datenquellen!$F$7:$H$45,3,FALSE))," ",VLOOKUP(EDATE('Projektkostenkalkulation EP'!$B$8,12)+DI$9,Datenquellen!$F$7:$H$45,3,FALSE))="X"
                                    ),
                          "X",
                          ""
                          ),
               "X"
            )</f>
        <v>X</v>
      </c>
      <c r="DK146" s="227" t="str">
        <f xml:space="preserve"> IF(TEXT((EDATE('Projektkostenkalkulation EP'!$B$8,12)+DJ$9),"MM")=TEXT((EDATE('Projektkostenkalkulation EP'!$B$8,12)+(DJ$9-1)),"MM"),
             IF(
                        OR(
                                    TEXT((EDATE('Projektkostenkalkulation EP'!$B$8,12)+DJ$9),"TTT") = "Sa",
                                    TEXT((EDATE('Projektkostenkalkulation EP'!$B$8,12)+DJ$9),"TTT") = "So",
                                    IF(ISNA(VLOOKUP(EDATE('Projektkostenkalkulation EP'!$B$8,12)+DJ$9,Datenquellen!$F$7:$H$45,3,FALSE))," ",VLOOKUP(EDATE('Projektkostenkalkulation EP'!$B$8,12)+DJ$9,Datenquellen!$F$7:$H$45,3,FALSE))="X"
                                    ),
                          "X",
                          ""
                          ),
               "X"
            )</f>
        <v>X</v>
      </c>
      <c r="DL146" s="227" t="str">
        <f xml:space="preserve"> IF(TEXT((EDATE('Projektkostenkalkulation EP'!$B$8,12)+DK$9),"MM")=TEXT((EDATE('Projektkostenkalkulation EP'!$B$8,12)+(DK$9-1)),"MM"),
             IF(
                        OR(
                                    TEXT((EDATE('Projektkostenkalkulation EP'!$B$8,12)+DK$9),"TTT") = "Sa",
                                    TEXT((EDATE('Projektkostenkalkulation EP'!$B$8,12)+DK$9),"TTT") = "So",
                                    IF(ISNA(VLOOKUP(EDATE('Projektkostenkalkulation EP'!$B$8,12)+DK$9,Datenquellen!$F$7:$H$45,3,FALSE))," ",VLOOKUP(EDATE('Projektkostenkalkulation EP'!$B$8,12)+DK$9,Datenquellen!$F$7:$H$45,3,FALSE))="X"
                                    ),
                          "X",
                          ""
                          ),
               "X"
            )</f>
        <v>X</v>
      </c>
      <c r="DM146" s="227" t="str">
        <f xml:space="preserve"> IF(TEXT((EDATE('Projektkostenkalkulation EP'!$B$8,12)+DL$9),"MM")=TEXT((EDATE('Projektkostenkalkulation EP'!$B$8,12)+(DL$9-1)),"MM"),
             IF(
                        OR(
                                    TEXT((EDATE('Projektkostenkalkulation EP'!$B$8,12)+DL$9),"TTT") = "Sa",
                                    TEXT((EDATE('Projektkostenkalkulation EP'!$B$8,12)+DL$9),"TTT") = "So",
                                    IF(ISNA(VLOOKUP(EDATE('Projektkostenkalkulation EP'!$B$8,12)+DL$9,Datenquellen!$F$7:$H$45,3,FALSE))," ",VLOOKUP(EDATE('Projektkostenkalkulation EP'!$B$8,12)+DL$9,Datenquellen!$F$7:$H$45,3,FALSE))="X"
                                    ),
                          "X",
                          ""
                          ),
               "X"
            )</f>
        <v/>
      </c>
      <c r="DN146" s="227" t="str">
        <f xml:space="preserve"> IF(TEXT((EDATE('Projektkostenkalkulation EP'!$B$8,12)+DM$9),"MM")=TEXT((EDATE('Projektkostenkalkulation EP'!$B$8,12)+(DM$9-1)),"MM"),
             IF(
                        OR(
                                    TEXT((EDATE('Projektkostenkalkulation EP'!$B$8,12)+DM$9),"TTT") = "Sa",
                                    TEXT((EDATE('Projektkostenkalkulation EP'!$B$8,12)+DM$9),"TTT") = "So",
                                    IF(ISNA(VLOOKUP(EDATE('Projektkostenkalkulation EP'!$B$8,12)+DM$9,Datenquellen!$F$7:$H$45,3,FALSE))," ",VLOOKUP(EDATE('Projektkostenkalkulation EP'!$B$8,12)+DM$9,Datenquellen!$F$7:$H$45,3,FALSE))="X"
                                    ),
                          "X",
                          ""
                          ),
               "X"
            )</f>
        <v/>
      </c>
      <c r="DO146" s="227" t="str">
        <f xml:space="preserve"> IF(TEXT((EDATE('Projektkostenkalkulation EP'!$B$8,12)+DN$9),"MM")=TEXT((EDATE('Projektkostenkalkulation EP'!$B$8,12)+(DN$9-1)),"MM"),
             IF(
                        OR(
                                    TEXT((EDATE('Projektkostenkalkulation EP'!$B$8,12)+DN$9),"TTT") = "Sa",
                                    TEXT((EDATE('Projektkostenkalkulation EP'!$B$8,12)+DN$9),"TTT") = "So",
                                    IF(ISNA(VLOOKUP(EDATE('Projektkostenkalkulation EP'!$B$8,12)+DN$9,Datenquellen!$F$7:$H$45,3,FALSE))," ",VLOOKUP(EDATE('Projektkostenkalkulation EP'!$B$8,12)+DN$9,Datenquellen!$F$7:$H$45,3,FALSE))="X"
                                    ),
                          "X",
                          ""
                          ),
               "X"
            )</f>
        <v/>
      </c>
      <c r="DP146" s="227" t="str">
        <f xml:space="preserve"> IF(TEXT((EDATE('Projektkostenkalkulation EP'!$B$8,12)+DO$9),"MM")=TEXT((EDATE('Projektkostenkalkulation EP'!$B$8,12)+(DO$9-1)),"MM"),
             IF(
                        OR(
                                    TEXT((EDATE('Projektkostenkalkulation EP'!$B$8,12)+DO$9),"TTT") = "Sa",
                                    TEXT((EDATE('Projektkostenkalkulation EP'!$B$8,12)+DO$9),"TTT") = "So",
                                    IF(ISNA(VLOOKUP(EDATE('Projektkostenkalkulation EP'!$B$8,12)+DO$9,Datenquellen!$F$7:$H$45,3,FALSE))," ",VLOOKUP(EDATE('Projektkostenkalkulation EP'!$B$8,12)+DO$9,Datenquellen!$F$7:$H$45,3,FALSE))="X"
                                    ),
                          "X",
                          ""
                          ),
               "X"
            )</f>
        <v/>
      </c>
      <c r="DQ146" s="227" t="str">
        <f xml:space="preserve"> IF(TEXT((EDATE('Projektkostenkalkulation EP'!$B$8,12)+DP$9),"MM")=TEXT((EDATE('Projektkostenkalkulation EP'!$B$8,12)+(DP$9-1)),"MM"),
             IF(
                        OR(
                                    TEXT((EDATE('Projektkostenkalkulation EP'!$B$8,12)+DP$9),"TTT") = "Sa",
                                    TEXT((EDATE('Projektkostenkalkulation EP'!$B$8,12)+DP$9),"TTT") = "So",
                                    IF(ISNA(VLOOKUP(EDATE('Projektkostenkalkulation EP'!$B$8,12)+DP$9,Datenquellen!$F$7:$H$45,3,FALSE))," ",VLOOKUP(EDATE('Projektkostenkalkulation EP'!$B$8,12)+DP$9,Datenquellen!$F$7:$H$45,3,FALSE))="X"
                                    ),
                          "X",
                          ""
                          ),
               "X"
            )</f>
        <v>X</v>
      </c>
      <c r="DR146" s="227" t="str">
        <f xml:space="preserve"> IF(TEXT((EDATE('Projektkostenkalkulation EP'!$B$8,12)+DQ$9),"MM")=TEXT((EDATE('Projektkostenkalkulation EP'!$B$8,12)+(DQ$9-1)),"MM"),
             IF(
                        OR(
                                    TEXT((EDATE('Projektkostenkalkulation EP'!$B$8,12)+DQ$9),"TTT") = "Sa",
                                    TEXT((EDATE('Projektkostenkalkulation EP'!$B$8,12)+DQ$9),"TTT") = "So",
                                    IF(ISNA(VLOOKUP(EDATE('Projektkostenkalkulation EP'!$B$8,12)+DQ$9,Datenquellen!$F$7:$H$45,3,FALSE))," ",VLOOKUP(EDATE('Projektkostenkalkulation EP'!$B$8,12)+DQ$9,Datenquellen!$F$7:$H$45,3,FALSE))="X"
                                    ),
                          "X",
                          ""
                          ),
               "X"
            )</f>
        <v>X</v>
      </c>
      <c r="DS146" s="227" t="str">
        <f xml:space="preserve"> IF(TEXT((EDATE('Projektkostenkalkulation EP'!$B$8,12)+DR$9),"MM")=TEXT((EDATE('Projektkostenkalkulation EP'!$B$8,12)+(DR$9-1)),"MM"),
             IF(
                        OR(
                                    TEXT((EDATE('Projektkostenkalkulation EP'!$B$8,12)+DR$9),"TTT") = "Sa",
                                    TEXT((EDATE('Projektkostenkalkulation EP'!$B$8,12)+DR$9),"TTT") = "So",
                                    IF(ISNA(VLOOKUP(EDATE('Projektkostenkalkulation EP'!$B$8,12)+DR$9,Datenquellen!$F$7:$H$45,3,FALSE))," ",VLOOKUP(EDATE('Projektkostenkalkulation EP'!$B$8,12)+DR$9,Datenquellen!$F$7:$H$45,3,FALSE))="X"
                                    ),
                          "X",
                          ""
                          ),
               "X"
            )</f>
        <v/>
      </c>
      <c r="DT146" s="227" t="str">
        <f xml:space="preserve"> IF(TEXT((EDATE('Projektkostenkalkulation EP'!$B$8,12)+DS$9),"MM")=TEXT((EDATE('Projektkostenkalkulation EP'!$B$8,12)+(DS$9-1)),"MM"),
             IF(
                        OR(
                                    TEXT((EDATE('Projektkostenkalkulation EP'!$B$8,12)+DS$9),"TTT") = "Sa",
                                    TEXT((EDATE('Projektkostenkalkulation EP'!$B$8,12)+DS$9),"TTT") = "So",
                                    IF(ISNA(VLOOKUP(EDATE('Projektkostenkalkulation EP'!$B$8,12)+DS$9,Datenquellen!$F$7:$H$45,3,FALSE))," ",VLOOKUP(EDATE('Projektkostenkalkulation EP'!$B$8,12)+DS$9,Datenquellen!$F$7:$H$45,3,FALSE))="X"
                                    ),
                          "X",
                          ""
                          ),
               "X"
            )</f>
        <v/>
      </c>
      <c r="DU146" s="227" t="str">
        <f xml:space="preserve"> IF(TEXT((EDATE('Projektkostenkalkulation EP'!$B$8,12)+DT$9),"MM")=TEXT((EDATE('Projektkostenkalkulation EP'!$B$8,12)+(DT$9-1)),"MM"),
             IF(
                        OR(
                                    TEXT((EDATE('Projektkostenkalkulation EP'!$B$8,12)+DT$9),"TTT") = "Sa",
                                    TEXT((EDATE('Projektkostenkalkulation EP'!$B$8,12)+DT$9),"TTT") = "So",
                                    IF(ISNA(VLOOKUP(EDATE('Projektkostenkalkulation EP'!$B$8,12)+DT$9,Datenquellen!$F$7:$H$45,3,FALSE))," ",VLOOKUP(EDATE('Projektkostenkalkulation EP'!$B$8,12)+DT$9,Datenquellen!$F$7:$H$45,3,FALSE))="X"
                                    ),
                          "X",
                          ""
                          ),
               "X"
            )</f>
        <v/>
      </c>
      <c r="DV146" s="227" t="str">
        <f xml:space="preserve"> IF(TEXT((EDATE('Projektkostenkalkulation EP'!$B$8,12)+DU$9),"MM")=TEXT((EDATE('Projektkostenkalkulation EP'!$B$8,12)+(DU$9-1)),"MM"),
             IF(
                        OR(
                                    TEXT((EDATE('Projektkostenkalkulation EP'!$B$8,12)+DU$9),"TTT") = "Sa",
                                    TEXT((EDATE('Projektkostenkalkulation EP'!$B$8,12)+DU$9),"TTT") = "So",
                                    IF(ISNA(VLOOKUP(EDATE('Projektkostenkalkulation EP'!$B$8,12)+DU$9,Datenquellen!$F$7:$H$45,3,FALSE))," ",VLOOKUP(EDATE('Projektkostenkalkulation EP'!$B$8,12)+DU$9,Datenquellen!$F$7:$H$45,3,FALSE))="X"
                                    ),
                          "X",
                          ""
                          ),
               "X"
            )</f>
        <v/>
      </c>
      <c r="DW146" s="227" t="str">
        <f xml:space="preserve"> IF(TEXT((EDATE('Projektkostenkalkulation EP'!$B$8,12)+DV$9),"MM")=TEXT((EDATE('Projektkostenkalkulation EP'!$B$8,12)+(DV$9-1)),"MM"),
             IF(
                        OR(
                                    TEXT((EDATE('Projektkostenkalkulation EP'!$B$8,12)+DV$9),"TTT") = "Sa",
                                    TEXT((EDATE('Projektkostenkalkulation EP'!$B$8,12)+DV$9),"TTT") = "So",
                                    IF(ISNA(VLOOKUP(EDATE('Projektkostenkalkulation EP'!$B$8,12)+DV$9,Datenquellen!$F$7:$H$45,3,FALSE))," ",VLOOKUP(EDATE('Projektkostenkalkulation EP'!$B$8,12)+DV$9,Datenquellen!$F$7:$H$45,3,FALSE))="X"
                                    ),
                          "X",
                          ""
                          ),
               "X"
            )</f>
        <v/>
      </c>
      <c r="DX146" s="227" t="str">
        <f xml:space="preserve"> IF(TEXT((EDATE('Projektkostenkalkulation EP'!$B$8,12)+DW$9),"MM")=TEXT((EDATE('Projektkostenkalkulation EP'!$B$8,12)+(DW$9-1)),"MM"),
             IF(
                        OR(
                                    TEXT((EDATE('Projektkostenkalkulation EP'!$B$8,12)+DW$9),"TTT") = "Sa",
                                    TEXT((EDATE('Projektkostenkalkulation EP'!$B$8,12)+DW$9),"TTT") = "So",
                                    IF(ISNA(VLOOKUP(EDATE('Projektkostenkalkulation EP'!$B$8,12)+DW$9,Datenquellen!$F$7:$H$45,3,FALSE))," ",VLOOKUP(EDATE('Projektkostenkalkulation EP'!$B$8,12)+DW$9,Datenquellen!$F$7:$H$45,3,FALSE))="X"
                                    ),
                          "X",
                          ""
                          ),
               "X"
            )</f>
        <v>X</v>
      </c>
      <c r="DY146" s="227" t="str">
        <f xml:space="preserve"> IF(TEXT((EDATE('Projektkostenkalkulation EP'!$B$8,12)+DX$9),"MM")=TEXT((EDATE('Projektkostenkalkulation EP'!$B$8,12)+(DX$9-1)),"MM"),
             IF(
                        OR(
                                    TEXT((EDATE('Projektkostenkalkulation EP'!$B$8,12)+DX$9),"TTT") = "Sa",
                                    TEXT((EDATE('Projektkostenkalkulation EP'!$B$8,12)+DX$9),"TTT") = "So",
                                    IF(ISNA(VLOOKUP(EDATE('Projektkostenkalkulation EP'!$B$8,12)+DX$9,Datenquellen!$F$7:$H$45,3,FALSE))," ",VLOOKUP(EDATE('Projektkostenkalkulation EP'!$B$8,12)+DX$9,Datenquellen!$F$7:$H$45,3,FALSE))="X"
                                    ),
                          "X",
                          ""
                          ),
               "X"
            )</f>
        <v>X</v>
      </c>
      <c r="DZ146" s="227" t="str">
        <f xml:space="preserve"> IF(TEXT((EDATE('Projektkostenkalkulation EP'!$B$8,12)+DY$9),"MM")=TEXT((EDATE('Projektkostenkalkulation EP'!$B$8,12)+(DY$9-1)),"MM"),
             IF(
                        OR(
                                    TEXT((EDATE('Projektkostenkalkulation EP'!$B$8,12)+DY$9),"TTT") = "Sa",
                                    TEXT((EDATE('Projektkostenkalkulation EP'!$B$8,12)+DY$9),"TTT") = "So",
                                    IF(ISNA(VLOOKUP(EDATE('Projektkostenkalkulation EP'!$B$8,12)+DY$9,Datenquellen!$F$7:$H$45,3,FALSE))," ",VLOOKUP(EDATE('Projektkostenkalkulation EP'!$B$8,12)+DY$9,Datenquellen!$F$7:$H$45,3,FALSE))="X"
                                    ),
                          "X",
                          ""
                          ),
               "X"
            )</f>
        <v/>
      </c>
      <c r="EA146" s="227" t="str">
        <f xml:space="preserve"> IF(TEXT((EDATE('Projektkostenkalkulation EP'!$B$8,12)+DZ$9),"MM")=TEXT((EDATE('Projektkostenkalkulation EP'!$B$8,12)+(DZ$9-1)),"MM"),
             IF(
                        OR(
                                    TEXT((EDATE('Projektkostenkalkulation EP'!$B$8,12)+DZ$9),"TTT") = "Sa",
                                    TEXT((EDATE('Projektkostenkalkulation EP'!$B$8,12)+DZ$9),"TTT") = "So",
                                    IF(ISNA(VLOOKUP(EDATE('Projektkostenkalkulation EP'!$B$8,12)+DZ$9,Datenquellen!$F$7:$H$45,3,FALSE))," ",VLOOKUP(EDATE('Projektkostenkalkulation EP'!$B$8,12)+DZ$9,Datenquellen!$F$7:$H$45,3,FALSE))="X"
                                    ),
                          "X",
                          ""
                          ),
               "X"
            )</f>
        <v/>
      </c>
      <c r="EB146" s="227" t="str">
        <f xml:space="preserve"> IF(TEXT((EDATE('Projektkostenkalkulation EP'!$B$8,12)+EA$9),"MM")=TEXT((EDATE('Projektkostenkalkulation EP'!$B$8,12)+(EA$9-1)),"MM"),
             IF(
                        OR(
                                    TEXT((EDATE('Projektkostenkalkulation EP'!$B$8,12)+EA$9),"TTT") = "Sa",
                                    TEXT((EDATE('Projektkostenkalkulation EP'!$B$8,12)+EA$9),"TTT") = "So",
                                    IF(ISNA(VLOOKUP(EDATE('Projektkostenkalkulation EP'!$B$8,12)+EA$9,Datenquellen!$F$7:$H$45,3,FALSE))," ",VLOOKUP(EDATE('Projektkostenkalkulation EP'!$B$8,12)+EA$9,Datenquellen!$F$7:$H$45,3,FALSE))="X"
                                    ),
                          "X",
                          ""
                          ),
               "X"
            )</f>
        <v/>
      </c>
      <c r="EC146" s="227" t="str">
        <f xml:space="preserve"> IF(TEXT((EDATE('Projektkostenkalkulation EP'!$B$8,12)+EB$9),"MM")=TEXT((EDATE('Projektkostenkalkulation EP'!$B$8,12)+(EB$9-1)),"MM"),
             IF(
                        OR(
                                    TEXT((EDATE('Projektkostenkalkulation EP'!$B$8,12)+EB$9),"TTT") = "Sa",
                                    TEXT((EDATE('Projektkostenkalkulation EP'!$B$8,12)+EB$9),"TTT") = "So",
                                    IF(ISNA(VLOOKUP(EDATE('Projektkostenkalkulation EP'!$B$8,12)+EB$9,Datenquellen!$F$7:$H$45,3,FALSE))," ",VLOOKUP(EDATE('Projektkostenkalkulation EP'!$B$8,12)+EB$9,Datenquellen!$F$7:$H$45,3,FALSE))="X"
                                    ),
                          "X",
                          ""
                          ),
               "X"
            )</f>
        <v/>
      </c>
      <c r="ED146" s="227" t="str">
        <f xml:space="preserve"> IF(TEXT((EDATE('Projektkostenkalkulation EP'!$B$8,12)+EC$9),"MM")=TEXT((EDATE('Projektkostenkalkulation EP'!$B$8,12)+(EC$9-1)),"MM"),
             IF(
                        OR(
                                    TEXT((EDATE('Projektkostenkalkulation EP'!$B$8,12)+EC$9),"TTT") = "Sa",
                                    TEXT((EDATE('Projektkostenkalkulation EP'!$B$8,12)+EC$9),"TTT") = "So",
                                    IF(ISNA(VLOOKUP(EDATE('Projektkostenkalkulation EP'!$B$8,12)+EC$9,Datenquellen!$F$7:$H$45,3,FALSE))," ",VLOOKUP(EDATE('Projektkostenkalkulation EP'!$B$8,12)+EC$9,Datenquellen!$F$7:$H$45,3,FALSE))="X"
                                    ),
                          "X",
                          ""
                          ),
               "X"
            )</f>
        <v/>
      </c>
      <c r="EE146" s="227" t="str">
        <f xml:space="preserve"> IF(TEXT((EDATE('Projektkostenkalkulation EP'!$B$8,12)+ED$9),"MM")=TEXT((EDATE('Projektkostenkalkulation EP'!$B$8,12)+(ED$9-1)),"MM"),
             IF(
                        OR(
                                    TEXT((EDATE('Projektkostenkalkulation EP'!$B$8,12)+ED$9),"TTT") = "Sa",
                                    TEXT((EDATE('Projektkostenkalkulation EP'!$B$8,12)+ED$9),"TTT") = "So",
                                    IF(ISNA(VLOOKUP(EDATE('Projektkostenkalkulation EP'!$B$8,12)+ED$9,Datenquellen!$F$7:$H$45,3,FALSE))," ",VLOOKUP(EDATE('Projektkostenkalkulation EP'!$B$8,12)+ED$9,Datenquellen!$F$7:$H$45,3,FALSE))="X"
                                    ),
                          "X",
                          ""
                          ),
               "X"
            )</f>
        <v>X</v>
      </c>
      <c r="EF146" s="227" t="str">
        <f xml:space="preserve"> IF(TEXT((EDATE('Projektkostenkalkulation EP'!$B$8,12)+EE$9),"MM")=TEXT((EDATE('Projektkostenkalkulation EP'!$B$8,12)+(EE$9-1)),"MM"),
             IF(
                        OR(
                                    TEXT((EDATE('Projektkostenkalkulation EP'!$B$8,12)+EE$9),"TTT") = "Sa",
                                    TEXT((EDATE('Projektkostenkalkulation EP'!$B$8,12)+EE$9),"TTT") = "So",
                                    IF(ISNA(VLOOKUP(EDATE('Projektkostenkalkulation EP'!$B$8,12)+EE$9,Datenquellen!$F$7:$H$45,3,FALSE))," ",VLOOKUP(EDATE('Projektkostenkalkulation EP'!$B$8,12)+EE$9,Datenquellen!$F$7:$H$45,3,FALSE))="X"
                                    ),
                          "X",
                          ""
                          ),
               "X"
            )</f>
        <v>X</v>
      </c>
      <c r="EG146" s="227" t="str">
        <f xml:space="preserve"> IF(TEXT((EDATE('Projektkostenkalkulation EP'!$B$8,12)+EF$9),"MM")=TEXT((EDATE('Projektkostenkalkulation EP'!$B$8,12)+(EF$9-1)),"MM"),
             IF(
                        OR(
                                    TEXT((EDATE('Projektkostenkalkulation EP'!$B$8,12)+EF$9),"TTT") = "Sa",
                                    TEXT((EDATE('Projektkostenkalkulation EP'!$B$8,12)+EF$9),"TTT") = "So",
                                    IF(ISNA(VLOOKUP(EDATE('Projektkostenkalkulation EP'!$B$8,12)+EF$9,Datenquellen!$F$7:$H$45,3,FALSE))," ",VLOOKUP(EDATE('Projektkostenkalkulation EP'!$B$8,12)+EF$9,Datenquellen!$F$7:$H$45,3,FALSE))="X"
                                    ),
                          "X",
                          ""
                          ),
               "X"
            )</f>
        <v/>
      </c>
      <c r="EH146" s="227" t="str">
        <f xml:space="preserve"> IF(TEXT((EDATE('Projektkostenkalkulation EP'!$B$8,12)+EG$9),"MM")=TEXT((EDATE('Projektkostenkalkulation EP'!$B$8,12)+(EG$9-1)),"MM"),
             IF(
                        OR(
                                    TEXT((EDATE('Projektkostenkalkulation EP'!$B$8,12)+EG$9),"TTT") = "Sa",
                                    TEXT((EDATE('Projektkostenkalkulation EP'!$B$8,12)+EG$9),"TTT") = "So",
                                    IF(ISNA(VLOOKUP(EDATE('Projektkostenkalkulation EP'!$B$8,12)+EG$9,Datenquellen!$F$7:$H$45,3,FALSE))," ",VLOOKUP(EDATE('Projektkostenkalkulation EP'!$B$8,12)+EG$9,Datenquellen!$F$7:$H$45,3,FALSE))="X"
                                    ),
                          "X",
                          ""
                          ),
               "X"
            )</f>
        <v/>
      </c>
      <c r="EI146" s="227" t="str">
        <f xml:space="preserve"> IF(TEXT((EDATE('Projektkostenkalkulation EP'!$B$8,12)+EH$9),"MM")=TEXT((EDATE('Projektkostenkalkulation EP'!$B$8,12)+(EH$9-1)),"MM"),
             IF(
                        OR(
                                    TEXT((EDATE('Projektkostenkalkulation EP'!$B$8,12)+EH$9),"TTT") = "Sa",
                                    TEXT((EDATE('Projektkostenkalkulation EP'!$B$8,12)+EH$9),"TTT") = "So",
                                    IF(ISNA(VLOOKUP(EDATE('Projektkostenkalkulation EP'!$B$8,12)+EH$9,Datenquellen!$F$7:$H$45,3,FALSE))," ",VLOOKUP(EDATE('Projektkostenkalkulation EP'!$B$8,12)+EH$9,Datenquellen!$F$7:$H$45,3,FALSE))="X"
                                    ),
                          "X",
                          ""
                          ),
               "X"
            )</f>
        <v/>
      </c>
      <c r="EJ146" s="227" t="str">
        <f xml:space="preserve"> IF(TEXT((EDATE('Projektkostenkalkulation EP'!$B$8,12)+EI$9),"MM")=TEXT((EDATE('Projektkostenkalkulation EP'!$B$8,12)+(EI$9-1)),"MM"),
             IF(
                        OR(
                                    TEXT((EDATE('Projektkostenkalkulation EP'!$B$8,12)+EI$9),"TTT") = "Sa",
                                    TEXT((EDATE('Projektkostenkalkulation EP'!$B$8,12)+EI$9),"TTT") = "So",
                                    IF(ISNA(VLOOKUP(EDATE('Projektkostenkalkulation EP'!$B$8,12)+EI$9,Datenquellen!$F$7:$H$45,3,FALSE))," ",VLOOKUP(EDATE('Projektkostenkalkulation EP'!$B$8,12)+EI$9,Datenquellen!$F$7:$H$45,3,FALSE))="X"
                                    ),
                          "X",
                          ""
                          ),
               "X"
            )</f>
        <v/>
      </c>
      <c r="EK146" s="228" t="str">
        <f xml:space="preserve"> IF(TEXT((EDATE('Projektkostenkalkulation EP'!$B$8,12)+EJ$9),"MM")=TEXT((EDATE('Projektkostenkalkulation EP'!$B$8,12)+(EJ$9-1)),"MM"),
             IF(
                        OR(
                                    TEXT((EDATE('Projektkostenkalkulation EP'!$B$8,12)+EJ$9),"TTT") = "Sa",
                                    TEXT((EDATE('Projektkostenkalkulation EP'!$B$8,12)+EJ$9),"TTT") = "So",
                                    IF(ISNA(VLOOKUP(EDATE('Projektkostenkalkulation EP'!$B$8,12)+EJ$9,Datenquellen!$F$7:$H$45,3,FALSE))," ",VLOOKUP(EDATE('Projektkostenkalkulation EP'!$B$8,12)+EJ$9,Datenquellen!$F$7:$H$45,3,FALSE))="X"
                                    ),
                          "X",
                          ""
                          ),
               "X"
            )</f>
        <v/>
      </c>
      <c r="EL146" s="229"/>
      <c r="EM146" s="230"/>
      <c r="EN146" s="475"/>
      <c r="EO146" s="472" t="str">
        <f>TEXT(EDATE('Projektkostenkalkulation EP'!$B$8,12),"MMMM")</f>
        <v>Januar</v>
      </c>
      <c r="EP146" s="226"/>
      <c r="EQ146" s="227" t="str">
        <f>IF(
            OR(
                     TEXT(EDATE('Projektkostenkalkulation EP'!$B$8,12),"TTT") = "Sa",
                     TEXT(EDATE('Projektkostenkalkulation EP'!$B$8,12),"TTT") = "So",
                     IF(ISNA(VLOOKUP(EDATE('Projektkostenkalkulation EP'!$B$8,12),Datenquellen!$F$7:$H$45,3,FALSE))," ",VLOOKUP(EDATE('Projektkostenkalkulation EP'!$B$8,12),Datenquellen!$F$7:$H$45,3,FALSE))="X"
                            ),
                    "X",
                    ""
            )</f>
        <v>X</v>
      </c>
      <c r="ER146" s="227" t="str">
        <f xml:space="preserve"> IF(TEXT((EDATE('Projektkostenkalkulation EP'!$B$8,12)+EQ$9),"MM")=TEXT((EDATE('Projektkostenkalkulation EP'!$B$8,12)+(EQ$9-1)),"MM"),
             IF(
                        OR(
                                    TEXT((EDATE('Projektkostenkalkulation EP'!$B$8,12)+EQ$9),"TTT") = "Sa",
                                    TEXT((EDATE('Projektkostenkalkulation EP'!$B$8,12)+EQ$9),"TTT") = "So",
                                    IF(ISNA(VLOOKUP(EDATE('Projektkostenkalkulation EP'!$B$8,12)+EQ$9,Datenquellen!$F$7:$H$45,3,FALSE))," ",VLOOKUP(EDATE('Projektkostenkalkulation EP'!$B$8,12)+EQ$9,Datenquellen!$F$7:$H$45,3,FALSE))="X"
                                    ),
                          "X",
                          ""
                          ),
               "X"
            )</f>
        <v/>
      </c>
      <c r="ES146" s="227" t="str">
        <f xml:space="preserve"> IF(TEXT((EDATE('Projektkostenkalkulation EP'!$B$8,12)+ER$9),"MM")=TEXT((EDATE('Projektkostenkalkulation EP'!$B$8,12)+(ER$9-1)),"MM"),
             IF(
                        OR(
                                    TEXT((EDATE('Projektkostenkalkulation EP'!$B$8,12)+ER$9),"TTT") = "Sa",
                                    TEXT((EDATE('Projektkostenkalkulation EP'!$B$8,12)+ER$9),"TTT") = "So",
                                    IF(ISNA(VLOOKUP(EDATE('Projektkostenkalkulation EP'!$B$8,12)+ER$9,Datenquellen!$F$7:$H$45,3,FALSE))," ",VLOOKUP(EDATE('Projektkostenkalkulation EP'!$B$8,12)+ER$9,Datenquellen!$F$7:$H$45,3,FALSE))="X"
                                    ),
                          "X",
                          ""
                          ),
               "X"
            )</f>
        <v/>
      </c>
      <c r="ET146" s="227" t="str">
        <f xml:space="preserve"> IF(TEXT((EDATE('Projektkostenkalkulation EP'!$B$8,12)+ES$9),"MM")=TEXT((EDATE('Projektkostenkalkulation EP'!$B$8,12)+(ES$9-1)),"MM"),
             IF(
                        OR(
                                    TEXT((EDATE('Projektkostenkalkulation EP'!$B$8,12)+ES$9),"TTT") = "Sa",
                                    TEXT((EDATE('Projektkostenkalkulation EP'!$B$8,12)+ES$9),"TTT") = "So",
                                    IF(ISNA(VLOOKUP(EDATE('Projektkostenkalkulation EP'!$B$8,12)+ES$9,Datenquellen!$F$7:$H$45,3,FALSE))," ",VLOOKUP(EDATE('Projektkostenkalkulation EP'!$B$8,12)+ES$9,Datenquellen!$F$7:$H$45,3,FALSE))="X"
                                    ),
                          "X",
                          ""
                          ),
               "X"
            )</f>
        <v>X</v>
      </c>
      <c r="EU146" s="227" t="str">
        <f xml:space="preserve"> IF(TEXT((EDATE('Projektkostenkalkulation EP'!$B$8,12)+ET$9),"MM")=TEXT((EDATE('Projektkostenkalkulation EP'!$B$8,12)+(ET$9-1)),"MM"),
             IF(
                        OR(
                                    TEXT((EDATE('Projektkostenkalkulation EP'!$B$8,12)+ET$9),"TTT") = "Sa",
                                    TEXT((EDATE('Projektkostenkalkulation EP'!$B$8,12)+ET$9),"TTT") = "So",
                                    IF(ISNA(VLOOKUP(EDATE('Projektkostenkalkulation EP'!$B$8,12)+ET$9,Datenquellen!$F$7:$H$45,3,FALSE))," ",VLOOKUP(EDATE('Projektkostenkalkulation EP'!$B$8,12)+ET$9,Datenquellen!$F$7:$H$45,3,FALSE))="X"
                                    ),
                          "X",
                          ""
                          ),
               "X"
            )</f>
        <v>X</v>
      </c>
      <c r="EV146" s="227" t="str">
        <f xml:space="preserve"> IF(TEXT((EDATE('Projektkostenkalkulation EP'!$B$8,12)+EU$9),"MM")=TEXT((EDATE('Projektkostenkalkulation EP'!$B$8,12)+(EU$9-1)),"MM"),
             IF(
                        OR(
                                    TEXT((EDATE('Projektkostenkalkulation EP'!$B$8,12)+EU$9),"TTT") = "Sa",
                                    TEXT((EDATE('Projektkostenkalkulation EP'!$B$8,12)+EU$9),"TTT") = "So",
                                    IF(ISNA(VLOOKUP(EDATE('Projektkostenkalkulation EP'!$B$8,12)+EU$9,Datenquellen!$F$7:$H$45,3,FALSE))," ",VLOOKUP(EDATE('Projektkostenkalkulation EP'!$B$8,12)+EU$9,Datenquellen!$F$7:$H$45,3,FALSE))="X"
                                    ),
                          "X",
                          ""
                          ),
               "X"
            )</f>
        <v>X</v>
      </c>
      <c r="EW146" s="227" t="str">
        <f xml:space="preserve"> IF(TEXT((EDATE('Projektkostenkalkulation EP'!$B$8,12)+EV$9),"MM")=TEXT((EDATE('Projektkostenkalkulation EP'!$B$8,12)+(EV$9-1)),"MM"),
             IF(
                        OR(
                                    TEXT((EDATE('Projektkostenkalkulation EP'!$B$8,12)+EV$9),"TTT") = "Sa",
                                    TEXT((EDATE('Projektkostenkalkulation EP'!$B$8,12)+EV$9),"TTT") = "So",
                                    IF(ISNA(VLOOKUP(EDATE('Projektkostenkalkulation EP'!$B$8,12)+EV$9,Datenquellen!$F$7:$H$45,3,FALSE))," ",VLOOKUP(EDATE('Projektkostenkalkulation EP'!$B$8,12)+EV$9,Datenquellen!$F$7:$H$45,3,FALSE))="X"
                                    ),
                          "X",
                          ""
                          ),
               "X"
            )</f>
        <v/>
      </c>
      <c r="EX146" s="227" t="str">
        <f xml:space="preserve"> IF(TEXT((EDATE('Projektkostenkalkulation EP'!$B$8,12)+EW$9),"MM")=TEXT((EDATE('Projektkostenkalkulation EP'!$B$8,12)+(EW$9-1)),"MM"),
             IF(
                        OR(
                                    TEXT((EDATE('Projektkostenkalkulation EP'!$B$8,12)+EW$9),"TTT") = "Sa",
                                    TEXT((EDATE('Projektkostenkalkulation EP'!$B$8,12)+EW$9),"TTT") = "So",
                                    IF(ISNA(VLOOKUP(EDATE('Projektkostenkalkulation EP'!$B$8,12)+EW$9,Datenquellen!$F$7:$H$45,3,FALSE))," ",VLOOKUP(EDATE('Projektkostenkalkulation EP'!$B$8,12)+EW$9,Datenquellen!$F$7:$H$45,3,FALSE))="X"
                                    ),
                          "X",
                          ""
                          ),
               "X"
            )</f>
        <v/>
      </c>
      <c r="EY146" s="227" t="str">
        <f xml:space="preserve"> IF(TEXT((EDATE('Projektkostenkalkulation EP'!$B$8,12)+EX$9),"MM")=TEXT((EDATE('Projektkostenkalkulation EP'!$B$8,12)+(EX$9-1)),"MM"),
             IF(
                        OR(
                                    TEXT((EDATE('Projektkostenkalkulation EP'!$B$8,12)+EX$9),"TTT") = "Sa",
                                    TEXT((EDATE('Projektkostenkalkulation EP'!$B$8,12)+EX$9),"TTT") = "So",
                                    IF(ISNA(VLOOKUP(EDATE('Projektkostenkalkulation EP'!$B$8,12)+EX$9,Datenquellen!$F$7:$H$45,3,FALSE))," ",VLOOKUP(EDATE('Projektkostenkalkulation EP'!$B$8,12)+EX$9,Datenquellen!$F$7:$H$45,3,FALSE))="X"
                                    ),
                          "X",
                          ""
                          ),
               "X"
            )</f>
        <v/>
      </c>
      <c r="EZ146" s="227" t="str">
        <f xml:space="preserve"> IF(TEXT((EDATE('Projektkostenkalkulation EP'!$B$8,12)+EY$9),"MM")=TEXT((EDATE('Projektkostenkalkulation EP'!$B$8,12)+(EY$9-1)),"MM"),
             IF(
                        OR(
                                    TEXT((EDATE('Projektkostenkalkulation EP'!$B$8,12)+EY$9),"TTT") = "Sa",
                                    TEXT((EDATE('Projektkostenkalkulation EP'!$B$8,12)+EY$9),"TTT") = "So",
                                    IF(ISNA(VLOOKUP(EDATE('Projektkostenkalkulation EP'!$B$8,12)+EY$9,Datenquellen!$F$7:$H$45,3,FALSE))," ",VLOOKUP(EDATE('Projektkostenkalkulation EP'!$B$8,12)+EY$9,Datenquellen!$F$7:$H$45,3,FALSE))="X"
                                    ),
                          "X",
                          ""
                          ),
               "X"
            )</f>
        <v/>
      </c>
      <c r="FA146" s="227" t="str">
        <f xml:space="preserve"> IF(TEXT((EDATE('Projektkostenkalkulation EP'!$B$8,12)+EZ$9),"MM")=TEXT((EDATE('Projektkostenkalkulation EP'!$B$8,12)+(EZ$9-1)),"MM"),
             IF(
                        OR(
                                    TEXT((EDATE('Projektkostenkalkulation EP'!$B$8,12)+EZ$9),"TTT") = "Sa",
                                    TEXT((EDATE('Projektkostenkalkulation EP'!$B$8,12)+EZ$9),"TTT") = "So",
                                    IF(ISNA(VLOOKUP(EDATE('Projektkostenkalkulation EP'!$B$8,12)+EZ$9,Datenquellen!$F$7:$H$45,3,FALSE))," ",VLOOKUP(EDATE('Projektkostenkalkulation EP'!$B$8,12)+EZ$9,Datenquellen!$F$7:$H$45,3,FALSE))="X"
                                    ),
                          "X",
                          ""
                          ),
               "X"
            )</f>
        <v>X</v>
      </c>
      <c r="FB146" s="227" t="str">
        <f xml:space="preserve"> IF(TEXT((EDATE('Projektkostenkalkulation EP'!$B$8,12)+FA$9),"MM")=TEXT((EDATE('Projektkostenkalkulation EP'!$B$8,12)+(FA$9-1)),"MM"),
             IF(
                        OR(
                                    TEXT((EDATE('Projektkostenkalkulation EP'!$B$8,12)+FA$9),"TTT") = "Sa",
                                    TEXT((EDATE('Projektkostenkalkulation EP'!$B$8,12)+FA$9),"TTT") = "So",
                                    IF(ISNA(VLOOKUP(EDATE('Projektkostenkalkulation EP'!$B$8,12)+FA$9,Datenquellen!$F$7:$H$45,3,FALSE))," ",VLOOKUP(EDATE('Projektkostenkalkulation EP'!$B$8,12)+FA$9,Datenquellen!$F$7:$H$45,3,FALSE))="X"
                                    ),
                          "X",
                          ""
                          ),
               "X"
            )</f>
        <v>X</v>
      </c>
      <c r="FC146" s="227" t="str">
        <f xml:space="preserve"> IF(TEXT((EDATE('Projektkostenkalkulation EP'!$B$8,12)+FB$9),"MM")=TEXT((EDATE('Projektkostenkalkulation EP'!$B$8,12)+(FB$9-1)),"MM"),
             IF(
                        OR(
                                    TEXT((EDATE('Projektkostenkalkulation EP'!$B$8,12)+FB$9),"TTT") = "Sa",
                                    TEXT((EDATE('Projektkostenkalkulation EP'!$B$8,12)+FB$9),"TTT") = "So",
                                    IF(ISNA(VLOOKUP(EDATE('Projektkostenkalkulation EP'!$B$8,12)+FB$9,Datenquellen!$F$7:$H$45,3,FALSE))," ",VLOOKUP(EDATE('Projektkostenkalkulation EP'!$B$8,12)+FB$9,Datenquellen!$F$7:$H$45,3,FALSE))="X"
                                    ),
                          "X",
                          ""
                          ),
               "X"
            )</f>
        <v/>
      </c>
      <c r="FD146" s="227" t="str">
        <f xml:space="preserve"> IF(TEXT((EDATE('Projektkostenkalkulation EP'!$B$8,12)+FC$9),"MM")=TEXT((EDATE('Projektkostenkalkulation EP'!$B$8,12)+(FC$9-1)),"MM"),
             IF(
                        OR(
                                    TEXT((EDATE('Projektkostenkalkulation EP'!$B$8,12)+FC$9),"TTT") = "Sa",
                                    TEXT((EDATE('Projektkostenkalkulation EP'!$B$8,12)+FC$9),"TTT") = "So",
                                    IF(ISNA(VLOOKUP(EDATE('Projektkostenkalkulation EP'!$B$8,12)+FC$9,Datenquellen!$F$7:$H$45,3,FALSE))," ",VLOOKUP(EDATE('Projektkostenkalkulation EP'!$B$8,12)+FC$9,Datenquellen!$F$7:$H$45,3,FALSE))="X"
                                    ),
                          "X",
                          ""
                          ),
               "X"
            )</f>
        <v/>
      </c>
      <c r="FE146" s="227" t="str">
        <f xml:space="preserve"> IF(TEXT((EDATE('Projektkostenkalkulation EP'!$B$8,12)+FD$9),"MM")=TEXT((EDATE('Projektkostenkalkulation EP'!$B$8,12)+(FD$9-1)),"MM"),
             IF(
                        OR(
                                    TEXT((EDATE('Projektkostenkalkulation EP'!$B$8,12)+FD$9),"TTT") = "Sa",
                                    TEXT((EDATE('Projektkostenkalkulation EP'!$B$8,12)+FD$9),"TTT") = "So",
                                    IF(ISNA(VLOOKUP(EDATE('Projektkostenkalkulation EP'!$B$8,12)+FD$9,Datenquellen!$F$7:$H$45,3,FALSE))," ",VLOOKUP(EDATE('Projektkostenkalkulation EP'!$B$8,12)+FD$9,Datenquellen!$F$7:$H$45,3,FALSE))="X"
                                    ),
                          "X",
                          ""
                          ),
               "X"
            )</f>
        <v/>
      </c>
      <c r="FF146" s="227" t="str">
        <f xml:space="preserve"> IF(TEXT((EDATE('Projektkostenkalkulation EP'!$B$8,12)+FE$9),"MM")=TEXT((EDATE('Projektkostenkalkulation EP'!$B$8,12)+(FE$9-1)),"MM"),
             IF(
                        OR(
                                    TEXT((EDATE('Projektkostenkalkulation EP'!$B$8,12)+FE$9),"TTT") = "Sa",
                                    TEXT((EDATE('Projektkostenkalkulation EP'!$B$8,12)+FE$9),"TTT") = "So",
                                    IF(ISNA(VLOOKUP(EDATE('Projektkostenkalkulation EP'!$B$8,12)+FE$9,Datenquellen!$F$7:$H$45,3,FALSE))," ",VLOOKUP(EDATE('Projektkostenkalkulation EP'!$B$8,12)+FE$9,Datenquellen!$F$7:$H$45,3,FALSE))="X"
                                    ),
                          "X",
                          ""
                          ),
               "X"
            )</f>
        <v/>
      </c>
      <c r="FG146" s="227" t="str">
        <f xml:space="preserve"> IF(TEXT((EDATE('Projektkostenkalkulation EP'!$B$8,12)+FF$9),"MM")=TEXT((EDATE('Projektkostenkalkulation EP'!$B$8,12)+(FF$9-1)),"MM"),
             IF(
                        OR(
                                    TEXT((EDATE('Projektkostenkalkulation EP'!$B$8,12)+FF$9),"TTT") = "Sa",
                                    TEXT((EDATE('Projektkostenkalkulation EP'!$B$8,12)+FF$9),"TTT") = "So",
                                    IF(ISNA(VLOOKUP(EDATE('Projektkostenkalkulation EP'!$B$8,12)+FF$9,Datenquellen!$F$7:$H$45,3,FALSE))," ",VLOOKUP(EDATE('Projektkostenkalkulation EP'!$B$8,12)+FF$9,Datenquellen!$F$7:$H$45,3,FALSE))="X"
                                    ),
                          "X",
                          ""
                          ),
               "X"
            )</f>
        <v/>
      </c>
      <c r="FH146" s="227" t="str">
        <f xml:space="preserve"> IF(TEXT((EDATE('Projektkostenkalkulation EP'!$B$8,12)+FG$9),"MM")=TEXT((EDATE('Projektkostenkalkulation EP'!$B$8,12)+(FG$9-1)),"MM"),
             IF(
                        OR(
                                    TEXT((EDATE('Projektkostenkalkulation EP'!$B$8,12)+FG$9),"TTT") = "Sa",
                                    TEXT((EDATE('Projektkostenkalkulation EP'!$B$8,12)+FG$9),"TTT") = "So",
                                    IF(ISNA(VLOOKUP(EDATE('Projektkostenkalkulation EP'!$B$8,12)+FG$9,Datenquellen!$F$7:$H$45,3,FALSE))," ",VLOOKUP(EDATE('Projektkostenkalkulation EP'!$B$8,12)+FG$9,Datenquellen!$F$7:$H$45,3,FALSE))="X"
                                    ),
                          "X",
                          ""
                          ),
               "X"
            )</f>
        <v>X</v>
      </c>
      <c r="FI146" s="227" t="str">
        <f xml:space="preserve"> IF(TEXT((EDATE('Projektkostenkalkulation EP'!$B$8,12)+FH$9),"MM")=TEXT((EDATE('Projektkostenkalkulation EP'!$B$8,12)+(FH$9-1)),"MM"),
             IF(
                        OR(
                                    TEXT((EDATE('Projektkostenkalkulation EP'!$B$8,12)+FH$9),"TTT") = "Sa",
                                    TEXT((EDATE('Projektkostenkalkulation EP'!$B$8,12)+FH$9),"TTT") = "So",
                                    IF(ISNA(VLOOKUP(EDATE('Projektkostenkalkulation EP'!$B$8,12)+FH$9,Datenquellen!$F$7:$H$45,3,FALSE))," ",VLOOKUP(EDATE('Projektkostenkalkulation EP'!$B$8,12)+FH$9,Datenquellen!$F$7:$H$45,3,FALSE))="X"
                                    ),
                          "X",
                          ""
                          ),
               "X"
            )</f>
        <v>X</v>
      </c>
      <c r="FJ146" s="227" t="str">
        <f xml:space="preserve"> IF(TEXT((EDATE('Projektkostenkalkulation EP'!$B$8,12)+FI$9),"MM")=TEXT((EDATE('Projektkostenkalkulation EP'!$B$8,12)+(FI$9-1)),"MM"),
             IF(
                        OR(
                                    TEXT((EDATE('Projektkostenkalkulation EP'!$B$8,12)+FI$9),"TTT") = "Sa",
                                    TEXT((EDATE('Projektkostenkalkulation EP'!$B$8,12)+FI$9),"TTT") = "So",
                                    IF(ISNA(VLOOKUP(EDATE('Projektkostenkalkulation EP'!$B$8,12)+FI$9,Datenquellen!$F$7:$H$45,3,FALSE))," ",VLOOKUP(EDATE('Projektkostenkalkulation EP'!$B$8,12)+FI$9,Datenquellen!$F$7:$H$45,3,FALSE))="X"
                                    ),
                          "X",
                          ""
                          ),
               "X"
            )</f>
        <v/>
      </c>
      <c r="FK146" s="227" t="str">
        <f xml:space="preserve"> IF(TEXT((EDATE('Projektkostenkalkulation EP'!$B$8,12)+FJ$9),"MM")=TEXT((EDATE('Projektkostenkalkulation EP'!$B$8,12)+(FJ$9-1)),"MM"),
             IF(
                        OR(
                                    TEXT((EDATE('Projektkostenkalkulation EP'!$B$8,12)+FJ$9),"TTT") = "Sa",
                                    TEXT((EDATE('Projektkostenkalkulation EP'!$B$8,12)+FJ$9),"TTT") = "So",
                                    IF(ISNA(VLOOKUP(EDATE('Projektkostenkalkulation EP'!$B$8,12)+FJ$9,Datenquellen!$F$7:$H$45,3,FALSE))," ",VLOOKUP(EDATE('Projektkostenkalkulation EP'!$B$8,12)+FJ$9,Datenquellen!$F$7:$H$45,3,FALSE))="X"
                                    ),
                          "X",
                          ""
                          ),
               "X"
            )</f>
        <v/>
      </c>
      <c r="FL146" s="227" t="str">
        <f xml:space="preserve"> IF(TEXT((EDATE('Projektkostenkalkulation EP'!$B$8,12)+FK$9),"MM")=TEXT((EDATE('Projektkostenkalkulation EP'!$B$8,12)+(FK$9-1)),"MM"),
             IF(
                        OR(
                                    TEXT((EDATE('Projektkostenkalkulation EP'!$B$8,12)+FK$9),"TTT") = "Sa",
                                    TEXT((EDATE('Projektkostenkalkulation EP'!$B$8,12)+FK$9),"TTT") = "So",
                                    IF(ISNA(VLOOKUP(EDATE('Projektkostenkalkulation EP'!$B$8,12)+FK$9,Datenquellen!$F$7:$H$45,3,FALSE))," ",VLOOKUP(EDATE('Projektkostenkalkulation EP'!$B$8,12)+FK$9,Datenquellen!$F$7:$H$45,3,FALSE))="X"
                                    ),
                          "X",
                          ""
                          ),
               "X"
            )</f>
        <v/>
      </c>
      <c r="FM146" s="227" t="str">
        <f xml:space="preserve"> IF(TEXT((EDATE('Projektkostenkalkulation EP'!$B$8,12)+FL$9),"MM")=TEXT((EDATE('Projektkostenkalkulation EP'!$B$8,12)+(FL$9-1)),"MM"),
             IF(
                        OR(
                                    TEXT((EDATE('Projektkostenkalkulation EP'!$B$8,12)+FL$9),"TTT") = "Sa",
                                    TEXT((EDATE('Projektkostenkalkulation EP'!$B$8,12)+FL$9),"TTT") = "So",
                                    IF(ISNA(VLOOKUP(EDATE('Projektkostenkalkulation EP'!$B$8,12)+FL$9,Datenquellen!$F$7:$H$45,3,FALSE))," ",VLOOKUP(EDATE('Projektkostenkalkulation EP'!$B$8,12)+FL$9,Datenquellen!$F$7:$H$45,3,FALSE))="X"
                                    ),
                          "X",
                          ""
                          ),
               "X"
            )</f>
        <v/>
      </c>
      <c r="FN146" s="227" t="str">
        <f xml:space="preserve"> IF(TEXT((EDATE('Projektkostenkalkulation EP'!$B$8,12)+FM$9),"MM")=TEXT((EDATE('Projektkostenkalkulation EP'!$B$8,12)+(FM$9-1)),"MM"),
             IF(
                        OR(
                                    TEXT((EDATE('Projektkostenkalkulation EP'!$B$8,12)+FM$9),"TTT") = "Sa",
                                    TEXT((EDATE('Projektkostenkalkulation EP'!$B$8,12)+FM$9),"TTT") = "So",
                                    IF(ISNA(VLOOKUP(EDATE('Projektkostenkalkulation EP'!$B$8,12)+FM$9,Datenquellen!$F$7:$H$45,3,FALSE))," ",VLOOKUP(EDATE('Projektkostenkalkulation EP'!$B$8,12)+FM$9,Datenquellen!$F$7:$H$45,3,FALSE))="X"
                                    ),
                          "X",
                          ""
                          ),
               "X"
            )</f>
        <v/>
      </c>
      <c r="FO146" s="227" t="str">
        <f xml:space="preserve"> IF(TEXT((EDATE('Projektkostenkalkulation EP'!$B$8,12)+FN$9),"MM")=TEXT((EDATE('Projektkostenkalkulation EP'!$B$8,12)+(FN$9-1)),"MM"),
             IF(
                        OR(
                                    TEXT((EDATE('Projektkostenkalkulation EP'!$B$8,12)+FN$9),"TTT") = "Sa",
                                    TEXT((EDATE('Projektkostenkalkulation EP'!$B$8,12)+FN$9),"TTT") = "So",
                                    IF(ISNA(VLOOKUP(EDATE('Projektkostenkalkulation EP'!$B$8,12)+FN$9,Datenquellen!$F$7:$H$45,3,FALSE))," ",VLOOKUP(EDATE('Projektkostenkalkulation EP'!$B$8,12)+FN$9,Datenquellen!$F$7:$H$45,3,FALSE))="X"
                                    ),
                          "X",
                          ""
                          ),
               "X"
            )</f>
        <v>X</v>
      </c>
      <c r="FP146" s="227" t="str">
        <f xml:space="preserve"> IF(TEXT((EDATE('Projektkostenkalkulation EP'!$B$8,12)+FO$9),"MM")=TEXT((EDATE('Projektkostenkalkulation EP'!$B$8,12)+(FO$9-1)),"MM"),
             IF(
                        OR(
                                    TEXT((EDATE('Projektkostenkalkulation EP'!$B$8,12)+FO$9),"TTT") = "Sa",
                                    TEXT((EDATE('Projektkostenkalkulation EP'!$B$8,12)+FO$9),"TTT") = "So",
                                    IF(ISNA(VLOOKUP(EDATE('Projektkostenkalkulation EP'!$B$8,12)+FO$9,Datenquellen!$F$7:$H$45,3,FALSE))," ",VLOOKUP(EDATE('Projektkostenkalkulation EP'!$B$8,12)+FO$9,Datenquellen!$F$7:$H$45,3,FALSE))="X"
                                    ),
                          "X",
                          ""
                          ),
               "X"
            )</f>
        <v>X</v>
      </c>
      <c r="FQ146" s="227" t="str">
        <f xml:space="preserve"> IF(TEXT((EDATE('Projektkostenkalkulation EP'!$B$8,12)+FP$9),"MM")=TEXT((EDATE('Projektkostenkalkulation EP'!$B$8,12)+(FP$9-1)),"MM"),
             IF(
                        OR(
                                    TEXT((EDATE('Projektkostenkalkulation EP'!$B$8,12)+FP$9),"TTT") = "Sa",
                                    TEXT((EDATE('Projektkostenkalkulation EP'!$B$8,12)+FP$9),"TTT") = "So",
                                    IF(ISNA(VLOOKUP(EDATE('Projektkostenkalkulation EP'!$B$8,12)+FP$9,Datenquellen!$F$7:$H$45,3,FALSE))," ",VLOOKUP(EDATE('Projektkostenkalkulation EP'!$B$8,12)+FP$9,Datenquellen!$F$7:$H$45,3,FALSE))="X"
                                    ),
                          "X",
                          ""
                          ),
               "X"
            )</f>
        <v/>
      </c>
      <c r="FR146" s="227" t="str">
        <f xml:space="preserve"> IF(TEXT((EDATE('Projektkostenkalkulation EP'!$B$8,12)+FQ$9),"MM")=TEXT((EDATE('Projektkostenkalkulation EP'!$B$8,12)+(FQ$9-1)),"MM"),
             IF(
                        OR(
                                    TEXT((EDATE('Projektkostenkalkulation EP'!$B$8,12)+FQ$9),"TTT") = "Sa",
                                    TEXT((EDATE('Projektkostenkalkulation EP'!$B$8,12)+FQ$9),"TTT") = "So",
                                    IF(ISNA(VLOOKUP(EDATE('Projektkostenkalkulation EP'!$B$8,12)+FQ$9,Datenquellen!$F$7:$H$45,3,FALSE))," ",VLOOKUP(EDATE('Projektkostenkalkulation EP'!$B$8,12)+FQ$9,Datenquellen!$F$7:$H$45,3,FALSE))="X"
                                    ),
                          "X",
                          ""
                          ),
               "X"
            )</f>
        <v/>
      </c>
      <c r="FS146" s="227" t="str">
        <f xml:space="preserve"> IF(TEXT((EDATE('Projektkostenkalkulation EP'!$B$8,12)+FR$9),"MM")=TEXT((EDATE('Projektkostenkalkulation EP'!$B$8,12)+(FR$9-1)),"MM"),
             IF(
                        OR(
                                    TEXT((EDATE('Projektkostenkalkulation EP'!$B$8,12)+FR$9),"TTT") = "Sa",
                                    TEXT((EDATE('Projektkostenkalkulation EP'!$B$8,12)+FR$9),"TTT") = "So",
                                    IF(ISNA(VLOOKUP(EDATE('Projektkostenkalkulation EP'!$B$8,12)+FR$9,Datenquellen!$F$7:$H$45,3,FALSE))," ",VLOOKUP(EDATE('Projektkostenkalkulation EP'!$B$8,12)+FR$9,Datenquellen!$F$7:$H$45,3,FALSE))="X"
                                    ),
                          "X",
                          ""
                          ),
               "X"
            )</f>
        <v/>
      </c>
      <c r="FT146" s="227" t="str">
        <f xml:space="preserve"> IF(TEXT((EDATE('Projektkostenkalkulation EP'!$B$8,12)+FS$9),"MM")=TEXT((EDATE('Projektkostenkalkulation EP'!$B$8,12)+(FS$9-1)),"MM"),
             IF(
                        OR(
                                    TEXT((EDATE('Projektkostenkalkulation EP'!$B$8,12)+FS$9),"TTT") = "Sa",
                                    TEXT((EDATE('Projektkostenkalkulation EP'!$B$8,12)+FS$9),"TTT") = "So",
                                    IF(ISNA(VLOOKUP(EDATE('Projektkostenkalkulation EP'!$B$8,12)+FS$9,Datenquellen!$F$7:$H$45,3,FALSE))," ",VLOOKUP(EDATE('Projektkostenkalkulation EP'!$B$8,12)+FS$9,Datenquellen!$F$7:$H$45,3,FALSE))="X"
                                    ),
                          "X",
                          ""
                          ),
               "X"
            )</f>
        <v/>
      </c>
      <c r="FU146" s="228" t="str">
        <f xml:space="preserve"> IF(TEXT((EDATE('Projektkostenkalkulation EP'!$B$8,12)+FT$9),"MM")=TEXT((EDATE('Projektkostenkalkulation EP'!$B$8,12)+(FT$9-1)),"MM"),
             IF(
                        OR(
                                    TEXT((EDATE('Projektkostenkalkulation EP'!$B$8,12)+FT$9),"TTT") = "Sa",
                                    TEXT((EDATE('Projektkostenkalkulation EP'!$B$8,12)+FT$9),"TTT") = "So",
                                    IF(ISNA(VLOOKUP(EDATE('Projektkostenkalkulation EP'!$B$8,12)+FT$9,Datenquellen!$F$7:$H$45,3,FALSE))," ",VLOOKUP(EDATE('Projektkostenkalkulation EP'!$B$8,12)+FT$9,Datenquellen!$F$7:$H$45,3,FALSE))="X"
                                    ),
                          "X",
                          ""
                          ),
               "X"
            )</f>
        <v/>
      </c>
      <c r="FV146" s="229"/>
      <c r="FW146" s="230"/>
      <c r="FX146" s="475"/>
      <c r="FY146" s="472" t="str">
        <f>TEXT(EDATE('Projektkostenkalkulation EP'!$B$8,12),"MMMM")</f>
        <v>Januar</v>
      </c>
      <c r="FZ146" s="226"/>
      <c r="GA146" s="227" t="str">
        <f>IF(
            OR(
                     TEXT(EDATE('Projektkostenkalkulation EP'!$B$8,12),"TTT") = "Sa",
                     TEXT(EDATE('Projektkostenkalkulation EP'!$B$8,12),"TTT") = "So",
                     IF(ISNA(VLOOKUP(EDATE('Projektkostenkalkulation EP'!$B$8,12),Datenquellen!$F$7:$H$45,3,FALSE))," ",VLOOKUP(EDATE('Projektkostenkalkulation EP'!$B$8,12),Datenquellen!$F$7:$H$45,3,FALSE))="X"
                            ),
                    "X",
                    ""
            )</f>
        <v>X</v>
      </c>
      <c r="GB146" s="227" t="str">
        <f xml:space="preserve"> IF(TEXT((EDATE('Projektkostenkalkulation EP'!$B$8,12)+GA$9),"MM")=TEXT((EDATE('Projektkostenkalkulation EP'!$B$8,12)+(GA$9-1)),"MM"),
             IF(
                        OR(
                                    TEXT((EDATE('Projektkostenkalkulation EP'!$B$8,12)+GA$9),"TTT") = "Sa",
                                    TEXT((EDATE('Projektkostenkalkulation EP'!$B$8,12)+GA$9),"TTT") = "So",
                                    IF(ISNA(VLOOKUP(EDATE('Projektkostenkalkulation EP'!$B$8,12)+GA$9,Datenquellen!$F$7:$H$45,3,FALSE))," ",VLOOKUP(EDATE('Projektkostenkalkulation EP'!$B$8,12)+GA$9,Datenquellen!$F$7:$H$45,3,FALSE))="X"
                                    ),
                          "X",
                          ""
                          ),
               "X"
            )</f>
        <v/>
      </c>
      <c r="GC146" s="227" t="str">
        <f xml:space="preserve"> IF(TEXT((EDATE('Projektkostenkalkulation EP'!$B$8,12)+GB$9),"MM")=TEXT((EDATE('Projektkostenkalkulation EP'!$B$8,12)+(GB$9-1)),"MM"),
             IF(
                        OR(
                                    TEXT((EDATE('Projektkostenkalkulation EP'!$B$8,12)+GB$9),"TTT") = "Sa",
                                    TEXT((EDATE('Projektkostenkalkulation EP'!$B$8,12)+GB$9),"TTT") = "So",
                                    IF(ISNA(VLOOKUP(EDATE('Projektkostenkalkulation EP'!$B$8,12)+GB$9,Datenquellen!$F$7:$H$45,3,FALSE))," ",VLOOKUP(EDATE('Projektkostenkalkulation EP'!$B$8,12)+GB$9,Datenquellen!$F$7:$H$45,3,FALSE))="X"
                                    ),
                          "X",
                          ""
                          ),
               "X"
            )</f>
        <v/>
      </c>
      <c r="GD146" s="227" t="str">
        <f xml:space="preserve"> IF(TEXT((EDATE('Projektkostenkalkulation EP'!$B$8,12)+GC$9),"MM")=TEXT((EDATE('Projektkostenkalkulation EP'!$B$8,12)+(GC$9-1)),"MM"),
             IF(
                        OR(
                                    TEXT((EDATE('Projektkostenkalkulation EP'!$B$8,12)+GC$9),"TTT") = "Sa",
                                    TEXT((EDATE('Projektkostenkalkulation EP'!$B$8,12)+GC$9),"TTT") = "So",
                                    IF(ISNA(VLOOKUP(EDATE('Projektkostenkalkulation EP'!$B$8,12)+GC$9,Datenquellen!$F$7:$H$45,3,FALSE))," ",VLOOKUP(EDATE('Projektkostenkalkulation EP'!$B$8,12)+GC$9,Datenquellen!$F$7:$H$45,3,FALSE))="X"
                                    ),
                          "X",
                          ""
                          ),
               "X"
            )</f>
        <v>X</v>
      </c>
      <c r="GE146" s="227" t="str">
        <f xml:space="preserve"> IF(TEXT((EDATE('Projektkostenkalkulation EP'!$B$8,12)+GD$9),"MM")=TEXT((EDATE('Projektkostenkalkulation EP'!$B$8,12)+(GD$9-1)),"MM"),
             IF(
                        OR(
                                    TEXT((EDATE('Projektkostenkalkulation EP'!$B$8,12)+GD$9),"TTT") = "Sa",
                                    TEXT((EDATE('Projektkostenkalkulation EP'!$B$8,12)+GD$9),"TTT") = "So",
                                    IF(ISNA(VLOOKUP(EDATE('Projektkostenkalkulation EP'!$B$8,12)+GD$9,Datenquellen!$F$7:$H$45,3,FALSE))," ",VLOOKUP(EDATE('Projektkostenkalkulation EP'!$B$8,12)+GD$9,Datenquellen!$F$7:$H$45,3,FALSE))="X"
                                    ),
                          "X",
                          ""
                          ),
               "X"
            )</f>
        <v>X</v>
      </c>
      <c r="GF146" s="227" t="str">
        <f xml:space="preserve"> IF(TEXT((EDATE('Projektkostenkalkulation EP'!$B$8,12)+GE$9),"MM")=TEXT((EDATE('Projektkostenkalkulation EP'!$B$8,12)+(GE$9-1)),"MM"),
             IF(
                        OR(
                                    TEXT((EDATE('Projektkostenkalkulation EP'!$B$8,12)+GE$9),"TTT") = "Sa",
                                    TEXT((EDATE('Projektkostenkalkulation EP'!$B$8,12)+GE$9),"TTT") = "So",
                                    IF(ISNA(VLOOKUP(EDATE('Projektkostenkalkulation EP'!$B$8,12)+GE$9,Datenquellen!$F$7:$H$45,3,FALSE))," ",VLOOKUP(EDATE('Projektkostenkalkulation EP'!$B$8,12)+GE$9,Datenquellen!$F$7:$H$45,3,FALSE))="X"
                                    ),
                          "X",
                          ""
                          ),
               "X"
            )</f>
        <v>X</v>
      </c>
      <c r="GG146" s="227" t="str">
        <f xml:space="preserve"> IF(TEXT((EDATE('Projektkostenkalkulation EP'!$B$8,12)+GF$9),"MM")=TEXT((EDATE('Projektkostenkalkulation EP'!$B$8,12)+(GF$9-1)),"MM"),
             IF(
                        OR(
                                    TEXT((EDATE('Projektkostenkalkulation EP'!$B$8,12)+GF$9),"TTT") = "Sa",
                                    TEXT((EDATE('Projektkostenkalkulation EP'!$B$8,12)+GF$9),"TTT") = "So",
                                    IF(ISNA(VLOOKUP(EDATE('Projektkostenkalkulation EP'!$B$8,12)+GF$9,Datenquellen!$F$7:$H$45,3,FALSE))," ",VLOOKUP(EDATE('Projektkostenkalkulation EP'!$B$8,12)+GF$9,Datenquellen!$F$7:$H$45,3,FALSE))="X"
                                    ),
                          "X",
                          ""
                          ),
               "X"
            )</f>
        <v/>
      </c>
      <c r="GH146" s="227" t="str">
        <f xml:space="preserve"> IF(TEXT((EDATE('Projektkostenkalkulation EP'!$B$8,12)+GG$9),"MM")=TEXT((EDATE('Projektkostenkalkulation EP'!$B$8,12)+(GG$9-1)),"MM"),
             IF(
                        OR(
                                    TEXT((EDATE('Projektkostenkalkulation EP'!$B$8,12)+GG$9),"TTT") = "Sa",
                                    TEXT((EDATE('Projektkostenkalkulation EP'!$B$8,12)+GG$9),"TTT") = "So",
                                    IF(ISNA(VLOOKUP(EDATE('Projektkostenkalkulation EP'!$B$8,12)+GG$9,Datenquellen!$F$7:$H$45,3,FALSE))," ",VLOOKUP(EDATE('Projektkostenkalkulation EP'!$B$8,12)+GG$9,Datenquellen!$F$7:$H$45,3,FALSE))="X"
                                    ),
                          "X",
                          ""
                          ),
               "X"
            )</f>
        <v/>
      </c>
      <c r="GI146" s="227" t="str">
        <f xml:space="preserve"> IF(TEXT((EDATE('Projektkostenkalkulation EP'!$B$8,12)+GH$9),"MM")=TEXT((EDATE('Projektkostenkalkulation EP'!$B$8,12)+(GH$9-1)),"MM"),
             IF(
                        OR(
                                    TEXT((EDATE('Projektkostenkalkulation EP'!$B$8,12)+GH$9),"TTT") = "Sa",
                                    TEXT((EDATE('Projektkostenkalkulation EP'!$B$8,12)+GH$9),"TTT") = "So",
                                    IF(ISNA(VLOOKUP(EDATE('Projektkostenkalkulation EP'!$B$8,12)+GH$9,Datenquellen!$F$7:$H$45,3,FALSE))," ",VLOOKUP(EDATE('Projektkostenkalkulation EP'!$B$8,12)+GH$9,Datenquellen!$F$7:$H$45,3,FALSE))="X"
                                    ),
                          "X",
                          ""
                          ),
               "X"
            )</f>
        <v/>
      </c>
      <c r="GJ146" s="227" t="str">
        <f xml:space="preserve"> IF(TEXT((EDATE('Projektkostenkalkulation EP'!$B$8,12)+GI$9),"MM")=TEXT((EDATE('Projektkostenkalkulation EP'!$B$8,12)+(GI$9-1)),"MM"),
             IF(
                        OR(
                                    TEXT((EDATE('Projektkostenkalkulation EP'!$B$8,12)+GI$9),"TTT") = "Sa",
                                    TEXT((EDATE('Projektkostenkalkulation EP'!$B$8,12)+GI$9),"TTT") = "So",
                                    IF(ISNA(VLOOKUP(EDATE('Projektkostenkalkulation EP'!$B$8,12)+GI$9,Datenquellen!$F$7:$H$45,3,FALSE))," ",VLOOKUP(EDATE('Projektkostenkalkulation EP'!$B$8,12)+GI$9,Datenquellen!$F$7:$H$45,3,FALSE))="X"
                                    ),
                          "X",
                          ""
                          ),
               "X"
            )</f>
        <v/>
      </c>
      <c r="GK146" s="227" t="str">
        <f xml:space="preserve"> IF(TEXT((EDATE('Projektkostenkalkulation EP'!$B$8,12)+GJ$9),"MM")=TEXT((EDATE('Projektkostenkalkulation EP'!$B$8,12)+(GJ$9-1)),"MM"),
             IF(
                        OR(
                                    TEXT((EDATE('Projektkostenkalkulation EP'!$B$8,12)+GJ$9),"TTT") = "Sa",
                                    TEXT((EDATE('Projektkostenkalkulation EP'!$B$8,12)+GJ$9),"TTT") = "So",
                                    IF(ISNA(VLOOKUP(EDATE('Projektkostenkalkulation EP'!$B$8,12)+GJ$9,Datenquellen!$F$7:$H$45,3,FALSE))," ",VLOOKUP(EDATE('Projektkostenkalkulation EP'!$B$8,12)+GJ$9,Datenquellen!$F$7:$H$45,3,FALSE))="X"
                                    ),
                          "X",
                          ""
                          ),
               "X"
            )</f>
        <v>X</v>
      </c>
      <c r="GL146" s="227" t="str">
        <f xml:space="preserve"> IF(TEXT((EDATE('Projektkostenkalkulation EP'!$B$8,12)+GK$9),"MM")=TEXT((EDATE('Projektkostenkalkulation EP'!$B$8,12)+(GK$9-1)),"MM"),
             IF(
                        OR(
                                    TEXT((EDATE('Projektkostenkalkulation EP'!$B$8,12)+GK$9),"TTT") = "Sa",
                                    TEXT((EDATE('Projektkostenkalkulation EP'!$B$8,12)+GK$9),"TTT") = "So",
                                    IF(ISNA(VLOOKUP(EDATE('Projektkostenkalkulation EP'!$B$8,12)+GK$9,Datenquellen!$F$7:$H$45,3,FALSE))," ",VLOOKUP(EDATE('Projektkostenkalkulation EP'!$B$8,12)+GK$9,Datenquellen!$F$7:$H$45,3,FALSE))="X"
                                    ),
                          "X",
                          ""
                          ),
               "X"
            )</f>
        <v>X</v>
      </c>
      <c r="GM146" s="227" t="str">
        <f xml:space="preserve"> IF(TEXT((EDATE('Projektkostenkalkulation EP'!$B$8,12)+GL$9),"MM")=TEXT((EDATE('Projektkostenkalkulation EP'!$B$8,12)+(GL$9-1)),"MM"),
             IF(
                        OR(
                                    TEXT((EDATE('Projektkostenkalkulation EP'!$B$8,12)+GL$9),"TTT") = "Sa",
                                    TEXT((EDATE('Projektkostenkalkulation EP'!$B$8,12)+GL$9),"TTT") = "So",
                                    IF(ISNA(VLOOKUP(EDATE('Projektkostenkalkulation EP'!$B$8,12)+GL$9,Datenquellen!$F$7:$H$45,3,FALSE))," ",VLOOKUP(EDATE('Projektkostenkalkulation EP'!$B$8,12)+GL$9,Datenquellen!$F$7:$H$45,3,FALSE))="X"
                                    ),
                          "X",
                          ""
                          ),
               "X"
            )</f>
        <v/>
      </c>
      <c r="GN146" s="227" t="str">
        <f xml:space="preserve"> IF(TEXT((EDATE('Projektkostenkalkulation EP'!$B$8,12)+GM$9),"MM")=TEXT((EDATE('Projektkostenkalkulation EP'!$B$8,12)+(GM$9-1)),"MM"),
             IF(
                        OR(
                                    TEXT((EDATE('Projektkostenkalkulation EP'!$B$8,12)+GM$9),"TTT") = "Sa",
                                    TEXT((EDATE('Projektkostenkalkulation EP'!$B$8,12)+GM$9),"TTT") = "So",
                                    IF(ISNA(VLOOKUP(EDATE('Projektkostenkalkulation EP'!$B$8,12)+GM$9,Datenquellen!$F$7:$H$45,3,FALSE))," ",VLOOKUP(EDATE('Projektkostenkalkulation EP'!$B$8,12)+GM$9,Datenquellen!$F$7:$H$45,3,FALSE))="X"
                                    ),
                          "X",
                          ""
                          ),
               "X"
            )</f>
        <v/>
      </c>
      <c r="GO146" s="227" t="str">
        <f xml:space="preserve"> IF(TEXT((EDATE('Projektkostenkalkulation EP'!$B$8,12)+GN$9),"MM")=TEXT((EDATE('Projektkostenkalkulation EP'!$B$8,12)+(GN$9-1)),"MM"),
             IF(
                        OR(
                                    TEXT((EDATE('Projektkostenkalkulation EP'!$B$8,12)+GN$9),"TTT") = "Sa",
                                    TEXT((EDATE('Projektkostenkalkulation EP'!$B$8,12)+GN$9),"TTT") = "So",
                                    IF(ISNA(VLOOKUP(EDATE('Projektkostenkalkulation EP'!$B$8,12)+GN$9,Datenquellen!$F$7:$H$45,3,FALSE))," ",VLOOKUP(EDATE('Projektkostenkalkulation EP'!$B$8,12)+GN$9,Datenquellen!$F$7:$H$45,3,FALSE))="X"
                                    ),
                          "X",
                          ""
                          ),
               "X"
            )</f>
        <v/>
      </c>
      <c r="GP146" s="227" t="str">
        <f xml:space="preserve"> IF(TEXT((EDATE('Projektkostenkalkulation EP'!$B$8,12)+GO$9),"MM")=TEXT((EDATE('Projektkostenkalkulation EP'!$B$8,12)+(GO$9-1)),"MM"),
             IF(
                        OR(
                                    TEXT((EDATE('Projektkostenkalkulation EP'!$B$8,12)+GO$9),"TTT") = "Sa",
                                    TEXT((EDATE('Projektkostenkalkulation EP'!$B$8,12)+GO$9),"TTT") = "So",
                                    IF(ISNA(VLOOKUP(EDATE('Projektkostenkalkulation EP'!$B$8,12)+GO$9,Datenquellen!$F$7:$H$45,3,FALSE))," ",VLOOKUP(EDATE('Projektkostenkalkulation EP'!$B$8,12)+GO$9,Datenquellen!$F$7:$H$45,3,FALSE))="X"
                                    ),
                          "X",
                          ""
                          ),
               "X"
            )</f>
        <v/>
      </c>
      <c r="GQ146" s="227" t="str">
        <f xml:space="preserve"> IF(TEXT((EDATE('Projektkostenkalkulation EP'!$B$8,12)+GP$9),"MM")=TEXT((EDATE('Projektkostenkalkulation EP'!$B$8,12)+(GP$9-1)),"MM"),
             IF(
                        OR(
                                    TEXT((EDATE('Projektkostenkalkulation EP'!$B$8,12)+GP$9),"TTT") = "Sa",
                                    TEXT((EDATE('Projektkostenkalkulation EP'!$B$8,12)+GP$9),"TTT") = "So",
                                    IF(ISNA(VLOOKUP(EDATE('Projektkostenkalkulation EP'!$B$8,12)+GP$9,Datenquellen!$F$7:$H$45,3,FALSE))," ",VLOOKUP(EDATE('Projektkostenkalkulation EP'!$B$8,12)+GP$9,Datenquellen!$F$7:$H$45,3,FALSE))="X"
                                    ),
                          "X",
                          ""
                          ),
               "X"
            )</f>
        <v/>
      </c>
      <c r="GR146" s="227" t="str">
        <f xml:space="preserve"> IF(TEXT((EDATE('Projektkostenkalkulation EP'!$B$8,12)+GQ$9),"MM")=TEXT((EDATE('Projektkostenkalkulation EP'!$B$8,12)+(GQ$9-1)),"MM"),
             IF(
                        OR(
                                    TEXT((EDATE('Projektkostenkalkulation EP'!$B$8,12)+GQ$9),"TTT") = "Sa",
                                    TEXT((EDATE('Projektkostenkalkulation EP'!$B$8,12)+GQ$9),"TTT") = "So",
                                    IF(ISNA(VLOOKUP(EDATE('Projektkostenkalkulation EP'!$B$8,12)+GQ$9,Datenquellen!$F$7:$H$45,3,FALSE))," ",VLOOKUP(EDATE('Projektkostenkalkulation EP'!$B$8,12)+GQ$9,Datenquellen!$F$7:$H$45,3,FALSE))="X"
                                    ),
                          "X",
                          ""
                          ),
               "X"
            )</f>
        <v>X</v>
      </c>
      <c r="GS146" s="227" t="str">
        <f xml:space="preserve"> IF(TEXT((EDATE('Projektkostenkalkulation EP'!$B$8,12)+GR$9),"MM")=TEXT((EDATE('Projektkostenkalkulation EP'!$B$8,12)+(GR$9-1)),"MM"),
             IF(
                        OR(
                                    TEXT((EDATE('Projektkostenkalkulation EP'!$B$8,12)+GR$9),"TTT") = "Sa",
                                    TEXT((EDATE('Projektkostenkalkulation EP'!$B$8,12)+GR$9),"TTT") = "So",
                                    IF(ISNA(VLOOKUP(EDATE('Projektkostenkalkulation EP'!$B$8,12)+GR$9,Datenquellen!$F$7:$H$45,3,FALSE))," ",VLOOKUP(EDATE('Projektkostenkalkulation EP'!$B$8,12)+GR$9,Datenquellen!$F$7:$H$45,3,FALSE))="X"
                                    ),
                          "X",
                          ""
                          ),
               "X"
            )</f>
        <v>X</v>
      </c>
      <c r="GT146" s="227" t="str">
        <f xml:space="preserve"> IF(TEXT((EDATE('Projektkostenkalkulation EP'!$B$8,12)+GS$9),"MM")=TEXT((EDATE('Projektkostenkalkulation EP'!$B$8,12)+(GS$9-1)),"MM"),
             IF(
                        OR(
                                    TEXT((EDATE('Projektkostenkalkulation EP'!$B$8,12)+GS$9),"TTT") = "Sa",
                                    TEXT((EDATE('Projektkostenkalkulation EP'!$B$8,12)+GS$9),"TTT") = "So",
                                    IF(ISNA(VLOOKUP(EDATE('Projektkostenkalkulation EP'!$B$8,12)+GS$9,Datenquellen!$F$7:$H$45,3,FALSE))," ",VLOOKUP(EDATE('Projektkostenkalkulation EP'!$B$8,12)+GS$9,Datenquellen!$F$7:$H$45,3,FALSE))="X"
                                    ),
                          "X",
                          ""
                          ),
               "X"
            )</f>
        <v/>
      </c>
      <c r="GU146" s="227" t="str">
        <f xml:space="preserve"> IF(TEXT((EDATE('Projektkostenkalkulation EP'!$B$8,12)+GT$9),"MM")=TEXT((EDATE('Projektkostenkalkulation EP'!$B$8,12)+(GT$9-1)),"MM"),
             IF(
                        OR(
                                    TEXT((EDATE('Projektkostenkalkulation EP'!$B$8,12)+GT$9),"TTT") = "Sa",
                                    TEXT((EDATE('Projektkostenkalkulation EP'!$B$8,12)+GT$9),"TTT") = "So",
                                    IF(ISNA(VLOOKUP(EDATE('Projektkostenkalkulation EP'!$B$8,12)+GT$9,Datenquellen!$F$7:$H$45,3,FALSE))," ",VLOOKUP(EDATE('Projektkostenkalkulation EP'!$B$8,12)+GT$9,Datenquellen!$F$7:$H$45,3,FALSE))="X"
                                    ),
                          "X",
                          ""
                          ),
               "X"
            )</f>
        <v/>
      </c>
      <c r="GV146" s="227" t="str">
        <f xml:space="preserve"> IF(TEXT((EDATE('Projektkostenkalkulation EP'!$B$8,12)+GU$9),"MM")=TEXT((EDATE('Projektkostenkalkulation EP'!$B$8,12)+(GU$9-1)),"MM"),
             IF(
                        OR(
                                    TEXT((EDATE('Projektkostenkalkulation EP'!$B$8,12)+GU$9),"TTT") = "Sa",
                                    TEXT((EDATE('Projektkostenkalkulation EP'!$B$8,12)+GU$9),"TTT") = "So",
                                    IF(ISNA(VLOOKUP(EDATE('Projektkostenkalkulation EP'!$B$8,12)+GU$9,Datenquellen!$F$7:$H$45,3,FALSE))," ",VLOOKUP(EDATE('Projektkostenkalkulation EP'!$B$8,12)+GU$9,Datenquellen!$F$7:$H$45,3,FALSE))="X"
                                    ),
                          "X",
                          ""
                          ),
               "X"
            )</f>
        <v/>
      </c>
      <c r="GW146" s="227" t="str">
        <f xml:space="preserve"> IF(TEXT((EDATE('Projektkostenkalkulation EP'!$B$8,12)+GV$9),"MM")=TEXT((EDATE('Projektkostenkalkulation EP'!$B$8,12)+(GV$9-1)),"MM"),
             IF(
                        OR(
                                    TEXT((EDATE('Projektkostenkalkulation EP'!$B$8,12)+GV$9),"TTT") = "Sa",
                                    TEXT((EDATE('Projektkostenkalkulation EP'!$B$8,12)+GV$9),"TTT") = "So",
                                    IF(ISNA(VLOOKUP(EDATE('Projektkostenkalkulation EP'!$B$8,12)+GV$9,Datenquellen!$F$7:$H$45,3,FALSE))," ",VLOOKUP(EDATE('Projektkostenkalkulation EP'!$B$8,12)+GV$9,Datenquellen!$F$7:$H$45,3,FALSE))="X"
                                    ),
                          "X",
                          ""
                          ),
               "X"
            )</f>
        <v/>
      </c>
      <c r="GX146" s="227" t="str">
        <f xml:space="preserve"> IF(TEXT((EDATE('Projektkostenkalkulation EP'!$B$8,12)+GW$9),"MM")=TEXT((EDATE('Projektkostenkalkulation EP'!$B$8,12)+(GW$9-1)),"MM"),
             IF(
                        OR(
                                    TEXT((EDATE('Projektkostenkalkulation EP'!$B$8,12)+GW$9),"TTT") = "Sa",
                                    TEXT((EDATE('Projektkostenkalkulation EP'!$B$8,12)+GW$9),"TTT") = "So",
                                    IF(ISNA(VLOOKUP(EDATE('Projektkostenkalkulation EP'!$B$8,12)+GW$9,Datenquellen!$F$7:$H$45,3,FALSE))," ",VLOOKUP(EDATE('Projektkostenkalkulation EP'!$B$8,12)+GW$9,Datenquellen!$F$7:$H$45,3,FALSE))="X"
                                    ),
                          "X",
                          ""
                          ),
               "X"
            )</f>
        <v/>
      </c>
      <c r="GY146" s="227" t="str">
        <f xml:space="preserve"> IF(TEXT((EDATE('Projektkostenkalkulation EP'!$B$8,12)+GX$9),"MM")=TEXT((EDATE('Projektkostenkalkulation EP'!$B$8,12)+(GX$9-1)),"MM"),
             IF(
                        OR(
                                    TEXT((EDATE('Projektkostenkalkulation EP'!$B$8,12)+GX$9),"TTT") = "Sa",
                                    TEXT((EDATE('Projektkostenkalkulation EP'!$B$8,12)+GX$9),"TTT") = "So",
                                    IF(ISNA(VLOOKUP(EDATE('Projektkostenkalkulation EP'!$B$8,12)+GX$9,Datenquellen!$F$7:$H$45,3,FALSE))," ",VLOOKUP(EDATE('Projektkostenkalkulation EP'!$B$8,12)+GX$9,Datenquellen!$F$7:$H$45,3,FALSE))="X"
                                    ),
                          "X",
                          ""
                          ),
               "X"
            )</f>
        <v>X</v>
      </c>
      <c r="GZ146" s="227" t="str">
        <f xml:space="preserve"> IF(TEXT((EDATE('Projektkostenkalkulation EP'!$B$8,12)+GY$9),"MM")=TEXT((EDATE('Projektkostenkalkulation EP'!$B$8,12)+(GY$9-1)),"MM"),
             IF(
                        OR(
                                    TEXT((EDATE('Projektkostenkalkulation EP'!$B$8,12)+GY$9),"TTT") = "Sa",
                                    TEXT((EDATE('Projektkostenkalkulation EP'!$B$8,12)+GY$9),"TTT") = "So",
                                    IF(ISNA(VLOOKUP(EDATE('Projektkostenkalkulation EP'!$B$8,12)+GY$9,Datenquellen!$F$7:$H$45,3,FALSE))," ",VLOOKUP(EDATE('Projektkostenkalkulation EP'!$B$8,12)+GY$9,Datenquellen!$F$7:$H$45,3,FALSE))="X"
                                    ),
                          "X",
                          ""
                          ),
               "X"
            )</f>
        <v>X</v>
      </c>
      <c r="HA146" s="227" t="str">
        <f xml:space="preserve"> IF(TEXT((EDATE('Projektkostenkalkulation EP'!$B$8,12)+GZ$9),"MM")=TEXT((EDATE('Projektkostenkalkulation EP'!$B$8,12)+(GZ$9-1)),"MM"),
             IF(
                        OR(
                                    TEXT((EDATE('Projektkostenkalkulation EP'!$B$8,12)+GZ$9),"TTT") = "Sa",
                                    TEXT((EDATE('Projektkostenkalkulation EP'!$B$8,12)+GZ$9),"TTT") = "So",
                                    IF(ISNA(VLOOKUP(EDATE('Projektkostenkalkulation EP'!$B$8,12)+GZ$9,Datenquellen!$F$7:$H$45,3,FALSE))," ",VLOOKUP(EDATE('Projektkostenkalkulation EP'!$B$8,12)+GZ$9,Datenquellen!$F$7:$H$45,3,FALSE))="X"
                                    ),
                          "X",
                          ""
                          ),
               "X"
            )</f>
        <v/>
      </c>
      <c r="HB146" s="227" t="str">
        <f xml:space="preserve"> IF(TEXT((EDATE('Projektkostenkalkulation EP'!$B$8,12)+HA$9),"MM")=TEXT((EDATE('Projektkostenkalkulation EP'!$B$8,12)+(HA$9-1)),"MM"),
             IF(
                        OR(
                                    TEXT((EDATE('Projektkostenkalkulation EP'!$B$8,12)+HA$9),"TTT") = "Sa",
                                    TEXT((EDATE('Projektkostenkalkulation EP'!$B$8,12)+HA$9),"TTT") = "So",
                                    IF(ISNA(VLOOKUP(EDATE('Projektkostenkalkulation EP'!$B$8,12)+HA$9,Datenquellen!$F$7:$H$45,3,FALSE))," ",VLOOKUP(EDATE('Projektkostenkalkulation EP'!$B$8,12)+HA$9,Datenquellen!$F$7:$H$45,3,FALSE))="X"
                                    ),
                          "X",
                          ""
                          ),
               "X"
            )</f>
        <v/>
      </c>
      <c r="HC146" s="227" t="str">
        <f xml:space="preserve"> IF(TEXT((EDATE('Projektkostenkalkulation EP'!$B$8,12)+HB$9),"MM")=TEXT((EDATE('Projektkostenkalkulation EP'!$B$8,12)+(HB$9-1)),"MM"),
             IF(
                        OR(
                                    TEXT((EDATE('Projektkostenkalkulation EP'!$B$8,12)+HB$9),"TTT") = "Sa",
                                    TEXT((EDATE('Projektkostenkalkulation EP'!$B$8,12)+HB$9),"TTT") = "So",
                                    IF(ISNA(VLOOKUP(EDATE('Projektkostenkalkulation EP'!$B$8,12)+HB$9,Datenquellen!$F$7:$H$45,3,FALSE))," ",VLOOKUP(EDATE('Projektkostenkalkulation EP'!$B$8,12)+HB$9,Datenquellen!$F$7:$H$45,3,FALSE))="X"
                                    ),
                          "X",
                          ""
                          ),
               "X"
            )</f>
        <v/>
      </c>
      <c r="HD146" s="227" t="str">
        <f xml:space="preserve"> IF(TEXT((EDATE('Projektkostenkalkulation EP'!$B$8,12)+HC$9),"MM")=TEXT((EDATE('Projektkostenkalkulation EP'!$B$8,12)+(HC$9-1)),"MM"),
             IF(
                        OR(
                                    TEXT((EDATE('Projektkostenkalkulation EP'!$B$8,12)+HC$9),"TTT") = "Sa",
                                    TEXT((EDATE('Projektkostenkalkulation EP'!$B$8,12)+HC$9),"TTT") = "So",
                                    IF(ISNA(VLOOKUP(EDATE('Projektkostenkalkulation EP'!$B$8,12)+HC$9,Datenquellen!$F$7:$H$45,3,FALSE))," ",VLOOKUP(EDATE('Projektkostenkalkulation EP'!$B$8,12)+HC$9,Datenquellen!$F$7:$H$45,3,FALSE))="X"
                                    ),
                          "X",
                          ""
                          ),
               "X"
            )</f>
        <v/>
      </c>
      <c r="HE146" s="228" t="str">
        <f xml:space="preserve"> IF(TEXT((EDATE('Projektkostenkalkulation EP'!$B$8,12)+HD$9),"MM")=TEXT((EDATE('Projektkostenkalkulation EP'!$B$8,12)+(HD$9-1)),"MM"),
             IF(
                        OR(
                                    TEXT((EDATE('Projektkostenkalkulation EP'!$B$8,12)+HD$9),"TTT") = "Sa",
                                    TEXT((EDATE('Projektkostenkalkulation EP'!$B$8,12)+HD$9),"TTT") = "So",
                                    IF(ISNA(VLOOKUP(EDATE('Projektkostenkalkulation EP'!$B$8,12)+HD$9,Datenquellen!$F$7:$H$45,3,FALSE))," ",VLOOKUP(EDATE('Projektkostenkalkulation EP'!$B$8,12)+HD$9,Datenquellen!$F$7:$H$45,3,FALSE))="X"
                                    ),
                          "X",
                          ""
                          ),
               "X"
            )</f>
        <v/>
      </c>
      <c r="HF146" s="229"/>
      <c r="HG146" s="230"/>
      <c r="HH146" s="475"/>
    </row>
    <row r="147" spans="1:216" ht="21" customHeight="1" x14ac:dyDescent="0.2">
      <c r="A147" s="473"/>
      <c r="B147" s="231"/>
      <c r="C147" s="232" t="str">
        <f>IF(
            OR(
                     TEXT(EDATE('Projektkostenkalkulation EP'!$B$8,12),"TTT") = "Sa",
                     TEXT(EDATE('Projektkostenkalkulation EP'!$B$8,12),"TTT") = "So",
                     IF(ISNA(VLOOKUP(EDATE('Projektkostenkalkulation EP'!$B$8,12),Datenquellen!$F$7:$H$45,3,FALSE))," ",VLOOKUP(EDATE('Projektkostenkalkulation EP'!$B$8,12),Datenquellen!$F$7:$H$45,3,FALSE))="X"
                            ),
                    "X",
                    ""
            )</f>
        <v>X</v>
      </c>
      <c r="D147" s="232" t="str">
        <f xml:space="preserve"> IF(TEXT((EDATE('Projektkostenkalkulation EP'!$B$8,12)+C$9),"MM")=TEXT((EDATE('Projektkostenkalkulation EP'!$B$8,12)+(C$9-1)),"MM"),
             IF(
                        OR(
                                    TEXT((EDATE('Projektkostenkalkulation EP'!$B$8,12)+C$9),"TTT") = "Sa",
                                    TEXT((EDATE('Projektkostenkalkulation EP'!$B$8,12)+C$9),"TTT") = "So",
                                    IF(ISNA(VLOOKUP(EDATE('Projektkostenkalkulation EP'!$B$8,12)+C$9,Datenquellen!$F$7:$H$45,3,FALSE))," ",VLOOKUP(EDATE('Projektkostenkalkulation EP'!$B$8,12)+C$9,Datenquellen!$F$7:$H$45,3,FALSE))="X"
                                    ),
                          "X",
                          ""
                          ),
               "X"
            )</f>
        <v/>
      </c>
      <c r="E147" s="232" t="str">
        <f xml:space="preserve"> IF(TEXT((EDATE('Projektkostenkalkulation EP'!$B$8,12)+D$9),"MM")=TEXT((EDATE('Projektkostenkalkulation EP'!$B$8,12)+(D$9-1)),"MM"),
             IF(
                        OR(
                                    TEXT((EDATE('Projektkostenkalkulation EP'!$B$8,12)+D$9),"TTT") = "Sa",
                                    TEXT((EDATE('Projektkostenkalkulation EP'!$B$8,12)+D$9),"TTT") = "So",
                                    IF(ISNA(VLOOKUP(EDATE('Projektkostenkalkulation EP'!$B$8,12)+D$9,Datenquellen!$F$7:$H$45,3,FALSE))," ",VLOOKUP(EDATE('Projektkostenkalkulation EP'!$B$8,12)+D$9,Datenquellen!$F$7:$H$45,3,FALSE))="X"
                                    ),
                          "X",
                          ""
                          ),
               "X"
            )</f>
        <v/>
      </c>
      <c r="F147" s="232" t="str">
        <f xml:space="preserve"> IF(TEXT((EDATE('Projektkostenkalkulation EP'!$B$8,12)+E$9),"MM")=TEXT((EDATE('Projektkostenkalkulation EP'!$B$8,12)+(E$9-1)),"MM"),
             IF(
                        OR(
                                    TEXT((EDATE('Projektkostenkalkulation EP'!$B$8,12)+E$9),"TTT") = "Sa",
                                    TEXT((EDATE('Projektkostenkalkulation EP'!$B$8,12)+E$9),"TTT") = "So",
                                    IF(ISNA(VLOOKUP(EDATE('Projektkostenkalkulation EP'!$B$8,12)+E$9,Datenquellen!$F$7:$H$45,3,FALSE))," ",VLOOKUP(EDATE('Projektkostenkalkulation EP'!$B$8,12)+E$9,Datenquellen!$F$7:$H$45,3,FALSE))="X"
                                    ),
                          "X",
                          ""
                          ),
               "X"
            )</f>
        <v>X</v>
      </c>
      <c r="G147" s="232" t="str">
        <f xml:space="preserve"> IF(TEXT((EDATE('Projektkostenkalkulation EP'!$B$8,12)+F$9),"MM")=TEXT((EDATE('Projektkostenkalkulation EP'!$B$8,12)+(F$9-1)),"MM"),
             IF(
                        OR(
                                    TEXT((EDATE('Projektkostenkalkulation EP'!$B$8,12)+F$9),"TTT") = "Sa",
                                    TEXT((EDATE('Projektkostenkalkulation EP'!$B$8,12)+F$9),"TTT") = "So",
                                    IF(ISNA(VLOOKUP(EDATE('Projektkostenkalkulation EP'!$B$8,12)+F$9,Datenquellen!$F$7:$H$45,3,FALSE))," ",VLOOKUP(EDATE('Projektkostenkalkulation EP'!$B$8,12)+F$9,Datenquellen!$F$7:$H$45,3,FALSE))="X"
                                    ),
                          "X",
                          ""
                          ),
               "X"
            )</f>
        <v>X</v>
      </c>
      <c r="H147" s="232" t="str">
        <f xml:space="preserve"> IF(TEXT((EDATE('Projektkostenkalkulation EP'!$B$8,12)+G$9),"MM")=TEXT((EDATE('Projektkostenkalkulation EP'!$B$8,12)+(G$9-1)),"MM"),
             IF(
                        OR(
                                    TEXT((EDATE('Projektkostenkalkulation EP'!$B$8,12)+G$9),"TTT") = "Sa",
                                    TEXT((EDATE('Projektkostenkalkulation EP'!$B$8,12)+G$9),"TTT") = "So",
                                    IF(ISNA(VLOOKUP(EDATE('Projektkostenkalkulation EP'!$B$8,12)+G$9,Datenquellen!$F$7:$H$45,3,FALSE))," ",VLOOKUP(EDATE('Projektkostenkalkulation EP'!$B$8,12)+G$9,Datenquellen!$F$7:$H$45,3,FALSE))="X"
                                    ),
                          "X",
                          ""
                          ),
               "X"
            )</f>
        <v>X</v>
      </c>
      <c r="I147" s="232" t="str">
        <f xml:space="preserve"> IF(TEXT((EDATE('Projektkostenkalkulation EP'!$B$8,12)+H$9),"MM")=TEXT((EDATE('Projektkostenkalkulation EP'!$B$8,12)+(H$9-1)),"MM"),
             IF(
                        OR(
                                    TEXT((EDATE('Projektkostenkalkulation EP'!$B$8,12)+H$9),"TTT") = "Sa",
                                    TEXT((EDATE('Projektkostenkalkulation EP'!$B$8,12)+H$9),"TTT") = "So",
                                    IF(ISNA(VLOOKUP(EDATE('Projektkostenkalkulation EP'!$B$8,12)+H$9,Datenquellen!$F$7:$H$45,3,FALSE))," ",VLOOKUP(EDATE('Projektkostenkalkulation EP'!$B$8,12)+H$9,Datenquellen!$F$7:$H$45,3,FALSE))="X"
                                    ),
                          "X",
                          ""
                          ),
               "X"
            )</f>
        <v/>
      </c>
      <c r="J147" s="232" t="str">
        <f xml:space="preserve"> IF(TEXT((EDATE('Projektkostenkalkulation EP'!$B$8,12)+I$9),"MM")=TEXT((EDATE('Projektkostenkalkulation EP'!$B$8,12)+(I$9-1)),"MM"),
             IF(
                        OR(
                                    TEXT((EDATE('Projektkostenkalkulation EP'!$B$8,12)+I$9),"TTT") = "Sa",
                                    TEXT((EDATE('Projektkostenkalkulation EP'!$B$8,12)+I$9),"TTT") = "So",
                                    IF(ISNA(VLOOKUP(EDATE('Projektkostenkalkulation EP'!$B$8,12)+I$9,Datenquellen!$F$7:$H$45,3,FALSE))," ",VLOOKUP(EDATE('Projektkostenkalkulation EP'!$B$8,12)+I$9,Datenquellen!$F$7:$H$45,3,FALSE))="X"
                                    ),
                          "X",
                          ""
                          ),
               "X"
            )</f>
        <v/>
      </c>
      <c r="K147" s="232" t="str">
        <f xml:space="preserve"> IF(TEXT((EDATE('Projektkostenkalkulation EP'!$B$8,12)+J$9),"MM")=TEXT((EDATE('Projektkostenkalkulation EP'!$B$8,12)+(J$9-1)),"MM"),
             IF(
                        OR(
                                    TEXT((EDATE('Projektkostenkalkulation EP'!$B$8,12)+J$9),"TTT") = "Sa",
                                    TEXT((EDATE('Projektkostenkalkulation EP'!$B$8,12)+J$9),"TTT") = "So",
                                    IF(ISNA(VLOOKUP(EDATE('Projektkostenkalkulation EP'!$B$8,12)+J$9,Datenquellen!$F$7:$H$45,3,FALSE))," ",VLOOKUP(EDATE('Projektkostenkalkulation EP'!$B$8,12)+J$9,Datenquellen!$F$7:$H$45,3,FALSE))="X"
                                    ),
                          "X",
                          ""
                          ),
               "X"
            )</f>
        <v/>
      </c>
      <c r="L147" s="232" t="str">
        <f xml:space="preserve"> IF(TEXT((EDATE('Projektkostenkalkulation EP'!$B$8,12)+K$9),"MM")=TEXT((EDATE('Projektkostenkalkulation EP'!$B$8,12)+(K$9-1)),"MM"),
             IF(
                        OR(
                                    TEXT((EDATE('Projektkostenkalkulation EP'!$B$8,12)+K$9),"TTT") = "Sa",
                                    TEXT((EDATE('Projektkostenkalkulation EP'!$B$8,12)+K$9),"TTT") = "So",
                                    IF(ISNA(VLOOKUP(EDATE('Projektkostenkalkulation EP'!$B$8,12)+K$9,Datenquellen!$F$7:$H$45,3,FALSE))," ",VLOOKUP(EDATE('Projektkostenkalkulation EP'!$B$8,12)+K$9,Datenquellen!$F$7:$H$45,3,FALSE))="X"
                                    ),
                          "X",
                          ""
                          ),
               "X"
            )</f>
        <v/>
      </c>
      <c r="M147" s="232" t="str">
        <f xml:space="preserve"> IF(TEXT((EDATE('Projektkostenkalkulation EP'!$B$8,12)+L$9),"MM")=TEXT((EDATE('Projektkostenkalkulation EP'!$B$8,12)+(L$9-1)),"MM"),
             IF(
                        OR(
                                    TEXT((EDATE('Projektkostenkalkulation EP'!$B$8,12)+L$9),"TTT") = "Sa",
                                    TEXT((EDATE('Projektkostenkalkulation EP'!$B$8,12)+L$9),"TTT") = "So",
                                    IF(ISNA(VLOOKUP(EDATE('Projektkostenkalkulation EP'!$B$8,12)+L$9,Datenquellen!$F$7:$H$45,3,FALSE))," ",VLOOKUP(EDATE('Projektkostenkalkulation EP'!$B$8,12)+L$9,Datenquellen!$F$7:$H$45,3,FALSE))="X"
                                    ),
                          "X",
                          ""
                          ),
               "X"
            )</f>
        <v>X</v>
      </c>
      <c r="N147" s="232" t="str">
        <f xml:space="preserve"> IF(TEXT((EDATE('Projektkostenkalkulation EP'!$B$8,12)+M$9),"MM")=TEXT((EDATE('Projektkostenkalkulation EP'!$B$8,12)+(M$9-1)),"MM"),
             IF(
                        OR(
                                    TEXT((EDATE('Projektkostenkalkulation EP'!$B$8,12)+M$9),"TTT") = "Sa",
                                    TEXT((EDATE('Projektkostenkalkulation EP'!$B$8,12)+M$9),"TTT") = "So",
                                    IF(ISNA(VLOOKUP(EDATE('Projektkostenkalkulation EP'!$B$8,12)+M$9,Datenquellen!$F$7:$H$45,3,FALSE))," ",VLOOKUP(EDATE('Projektkostenkalkulation EP'!$B$8,12)+M$9,Datenquellen!$F$7:$H$45,3,FALSE))="X"
                                    ),
                          "X",
                          ""
                          ),
               "X"
            )</f>
        <v>X</v>
      </c>
      <c r="O147" s="232" t="str">
        <f xml:space="preserve"> IF(TEXT((EDATE('Projektkostenkalkulation EP'!$B$8,12)+N$9),"MM")=TEXT((EDATE('Projektkostenkalkulation EP'!$B$8,12)+(N$9-1)),"MM"),
             IF(
                        OR(
                                    TEXT((EDATE('Projektkostenkalkulation EP'!$B$8,12)+N$9),"TTT") = "Sa",
                                    TEXT((EDATE('Projektkostenkalkulation EP'!$B$8,12)+N$9),"TTT") = "So",
                                    IF(ISNA(VLOOKUP(EDATE('Projektkostenkalkulation EP'!$B$8,12)+N$9,Datenquellen!$F$7:$H$45,3,FALSE))," ",VLOOKUP(EDATE('Projektkostenkalkulation EP'!$B$8,12)+N$9,Datenquellen!$F$7:$H$45,3,FALSE))="X"
                                    ),
                          "X",
                          ""
                          ),
               "X"
            )</f>
        <v/>
      </c>
      <c r="P147" s="232" t="str">
        <f xml:space="preserve"> IF(TEXT((EDATE('Projektkostenkalkulation EP'!$B$8,12)+O$9),"MM")=TEXT((EDATE('Projektkostenkalkulation EP'!$B$8,12)+(O$9-1)),"MM"),
             IF(
                        OR(
                                    TEXT((EDATE('Projektkostenkalkulation EP'!$B$8,12)+O$9),"TTT") = "Sa",
                                    TEXT((EDATE('Projektkostenkalkulation EP'!$B$8,12)+O$9),"TTT") = "So",
                                    IF(ISNA(VLOOKUP(EDATE('Projektkostenkalkulation EP'!$B$8,12)+O$9,Datenquellen!$F$7:$H$45,3,FALSE))," ",VLOOKUP(EDATE('Projektkostenkalkulation EP'!$B$8,12)+O$9,Datenquellen!$F$7:$H$45,3,FALSE))="X"
                                    ),
                          "X",
                          ""
                          ),
               "X"
            )</f>
        <v/>
      </c>
      <c r="Q147" s="232" t="str">
        <f xml:space="preserve"> IF(TEXT((EDATE('Projektkostenkalkulation EP'!$B$8,12)+P$9),"MM")=TEXT((EDATE('Projektkostenkalkulation EP'!$B$8,12)+(P$9-1)),"MM"),
             IF(
                        OR(
                                    TEXT((EDATE('Projektkostenkalkulation EP'!$B$8,12)+P$9),"TTT") = "Sa",
                                    TEXT((EDATE('Projektkostenkalkulation EP'!$B$8,12)+P$9),"TTT") = "So",
                                    IF(ISNA(VLOOKUP(EDATE('Projektkostenkalkulation EP'!$B$8,12)+P$9,Datenquellen!$F$7:$H$45,3,FALSE))," ",VLOOKUP(EDATE('Projektkostenkalkulation EP'!$B$8,12)+P$9,Datenquellen!$F$7:$H$45,3,FALSE))="X"
                                    ),
                          "X",
                          ""
                          ),
               "X"
            )</f>
        <v/>
      </c>
      <c r="R147" s="232" t="str">
        <f xml:space="preserve"> IF(TEXT((EDATE('Projektkostenkalkulation EP'!$B$8,12)+Q$9),"MM")=TEXT((EDATE('Projektkostenkalkulation EP'!$B$8,12)+(Q$9-1)),"MM"),
             IF(
                        OR(
                                    TEXT((EDATE('Projektkostenkalkulation EP'!$B$8,12)+Q$9),"TTT") = "Sa",
                                    TEXT((EDATE('Projektkostenkalkulation EP'!$B$8,12)+Q$9),"TTT") = "So",
                                    IF(ISNA(VLOOKUP(EDATE('Projektkostenkalkulation EP'!$B$8,12)+Q$9,Datenquellen!$F$7:$H$45,3,FALSE))," ",VLOOKUP(EDATE('Projektkostenkalkulation EP'!$B$8,12)+Q$9,Datenquellen!$F$7:$H$45,3,FALSE))="X"
                                    ),
                          "X",
                          ""
                          ),
               "X"
            )</f>
        <v/>
      </c>
      <c r="S147" s="232" t="str">
        <f xml:space="preserve"> IF(TEXT((EDATE('Projektkostenkalkulation EP'!$B$8,12)+R$9),"MM")=TEXT((EDATE('Projektkostenkalkulation EP'!$B$8,12)+(R$9-1)),"MM"),
             IF(
                        OR(
                                    TEXT((EDATE('Projektkostenkalkulation EP'!$B$8,12)+R$9),"TTT") = "Sa",
                                    TEXT((EDATE('Projektkostenkalkulation EP'!$B$8,12)+R$9),"TTT") = "So",
                                    IF(ISNA(VLOOKUP(EDATE('Projektkostenkalkulation EP'!$B$8,12)+R$9,Datenquellen!$F$7:$H$45,3,FALSE))," ",VLOOKUP(EDATE('Projektkostenkalkulation EP'!$B$8,12)+R$9,Datenquellen!$F$7:$H$45,3,FALSE))="X"
                                    ),
                          "X",
                          ""
                          ),
               "X"
            )</f>
        <v/>
      </c>
      <c r="T147" s="232" t="str">
        <f xml:space="preserve"> IF(TEXT((EDATE('Projektkostenkalkulation EP'!$B$8,12)+S$9),"MM")=TEXT((EDATE('Projektkostenkalkulation EP'!$B$8,12)+(S$9-1)),"MM"),
             IF(
                        OR(
                                    TEXT((EDATE('Projektkostenkalkulation EP'!$B$8,12)+S$9),"TTT") = "Sa",
                                    TEXT((EDATE('Projektkostenkalkulation EP'!$B$8,12)+S$9),"TTT") = "So",
                                    IF(ISNA(VLOOKUP(EDATE('Projektkostenkalkulation EP'!$B$8,12)+S$9,Datenquellen!$F$7:$H$45,3,FALSE))," ",VLOOKUP(EDATE('Projektkostenkalkulation EP'!$B$8,12)+S$9,Datenquellen!$F$7:$H$45,3,FALSE))="X"
                                    ),
                          "X",
                          ""
                          ),
               "X"
            )</f>
        <v>X</v>
      </c>
      <c r="U147" s="232" t="str">
        <f xml:space="preserve"> IF(TEXT((EDATE('Projektkostenkalkulation EP'!$B$8,12)+T$9),"MM")=TEXT((EDATE('Projektkostenkalkulation EP'!$B$8,12)+(T$9-1)),"MM"),
             IF(
                        OR(
                                    TEXT((EDATE('Projektkostenkalkulation EP'!$B$8,12)+T$9),"TTT") = "Sa",
                                    TEXT((EDATE('Projektkostenkalkulation EP'!$B$8,12)+T$9),"TTT") = "So",
                                    IF(ISNA(VLOOKUP(EDATE('Projektkostenkalkulation EP'!$B$8,12)+T$9,Datenquellen!$F$7:$H$45,3,FALSE))," ",VLOOKUP(EDATE('Projektkostenkalkulation EP'!$B$8,12)+T$9,Datenquellen!$F$7:$H$45,3,FALSE))="X"
                                    ),
                          "X",
                          ""
                          ),
               "X"
            )</f>
        <v>X</v>
      </c>
      <c r="V147" s="232" t="str">
        <f xml:space="preserve"> IF(TEXT((EDATE('Projektkostenkalkulation EP'!$B$8,12)+U$9),"MM")=TEXT((EDATE('Projektkostenkalkulation EP'!$B$8,12)+(U$9-1)),"MM"),
             IF(
                        OR(
                                    TEXT((EDATE('Projektkostenkalkulation EP'!$B$8,12)+U$9),"TTT") = "Sa",
                                    TEXT((EDATE('Projektkostenkalkulation EP'!$B$8,12)+U$9),"TTT") = "So",
                                    IF(ISNA(VLOOKUP(EDATE('Projektkostenkalkulation EP'!$B$8,12)+U$9,Datenquellen!$F$7:$H$45,3,FALSE))," ",VLOOKUP(EDATE('Projektkostenkalkulation EP'!$B$8,12)+U$9,Datenquellen!$F$7:$H$45,3,FALSE))="X"
                                    ),
                          "X",
                          ""
                          ),
               "X"
            )</f>
        <v/>
      </c>
      <c r="W147" s="232" t="str">
        <f xml:space="preserve"> IF(TEXT((EDATE('Projektkostenkalkulation EP'!$B$8,12)+V$9),"MM")=TEXT((EDATE('Projektkostenkalkulation EP'!$B$8,12)+(V$9-1)),"MM"),
             IF(
                        OR(
                                    TEXT((EDATE('Projektkostenkalkulation EP'!$B$8,12)+V$9),"TTT") = "Sa",
                                    TEXT((EDATE('Projektkostenkalkulation EP'!$B$8,12)+V$9),"TTT") = "So",
                                    IF(ISNA(VLOOKUP(EDATE('Projektkostenkalkulation EP'!$B$8,12)+V$9,Datenquellen!$F$7:$H$45,3,FALSE))," ",VLOOKUP(EDATE('Projektkostenkalkulation EP'!$B$8,12)+V$9,Datenquellen!$F$7:$H$45,3,FALSE))="X"
                                    ),
                          "X",
                          ""
                          ),
               "X"
            )</f>
        <v/>
      </c>
      <c r="X147" s="232" t="str">
        <f xml:space="preserve"> IF(TEXT((EDATE('Projektkostenkalkulation EP'!$B$8,12)+W$9),"MM")=TEXT((EDATE('Projektkostenkalkulation EP'!$B$8,12)+(W$9-1)),"MM"),
             IF(
                        OR(
                                    TEXT((EDATE('Projektkostenkalkulation EP'!$B$8,12)+W$9),"TTT") = "Sa",
                                    TEXT((EDATE('Projektkostenkalkulation EP'!$B$8,12)+W$9),"TTT") = "So",
                                    IF(ISNA(VLOOKUP(EDATE('Projektkostenkalkulation EP'!$B$8,12)+W$9,Datenquellen!$F$7:$H$45,3,FALSE))," ",VLOOKUP(EDATE('Projektkostenkalkulation EP'!$B$8,12)+W$9,Datenquellen!$F$7:$H$45,3,FALSE))="X"
                                    ),
                          "X",
                          ""
                          ),
               "X"
            )</f>
        <v/>
      </c>
      <c r="Y147" s="232" t="str">
        <f xml:space="preserve"> IF(TEXT((EDATE('Projektkostenkalkulation EP'!$B$8,12)+X$9),"MM")=TEXT((EDATE('Projektkostenkalkulation EP'!$B$8,12)+(X$9-1)),"MM"),
             IF(
                        OR(
                                    TEXT((EDATE('Projektkostenkalkulation EP'!$B$8,12)+X$9),"TTT") = "Sa",
                                    TEXT((EDATE('Projektkostenkalkulation EP'!$B$8,12)+X$9),"TTT") = "So",
                                    IF(ISNA(VLOOKUP(EDATE('Projektkostenkalkulation EP'!$B$8,12)+X$9,Datenquellen!$F$7:$H$45,3,FALSE))," ",VLOOKUP(EDATE('Projektkostenkalkulation EP'!$B$8,12)+X$9,Datenquellen!$F$7:$H$45,3,FALSE))="X"
                                    ),
                          "X",
                          ""
                          ),
               "X"
            )</f>
        <v/>
      </c>
      <c r="Z147" s="232" t="str">
        <f xml:space="preserve"> IF(TEXT((EDATE('Projektkostenkalkulation EP'!$B$8,12)+Y$9),"MM")=TEXT((EDATE('Projektkostenkalkulation EP'!$B$8,12)+(Y$9-1)),"MM"),
             IF(
                        OR(
                                    TEXT((EDATE('Projektkostenkalkulation EP'!$B$8,12)+Y$9),"TTT") = "Sa",
                                    TEXT((EDATE('Projektkostenkalkulation EP'!$B$8,12)+Y$9),"TTT") = "So",
                                    IF(ISNA(VLOOKUP(EDATE('Projektkostenkalkulation EP'!$B$8,12)+Y$9,Datenquellen!$F$7:$H$45,3,FALSE))," ",VLOOKUP(EDATE('Projektkostenkalkulation EP'!$B$8,12)+Y$9,Datenquellen!$F$7:$H$45,3,FALSE))="X"
                                    ),
                          "X",
                          ""
                          ),
               "X"
            )</f>
        <v/>
      </c>
      <c r="AA147" s="232" t="str">
        <f xml:space="preserve"> IF(TEXT((EDATE('Projektkostenkalkulation EP'!$B$8,12)+Z$9),"MM")=TEXT((EDATE('Projektkostenkalkulation EP'!$B$8,12)+(Z$9-1)),"MM"),
             IF(
                        OR(
                                    TEXT((EDATE('Projektkostenkalkulation EP'!$B$8,12)+Z$9),"TTT") = "Sa",
                                    TEXT((EDATE('Projektkostenkalkulation EP'!$B$8,12)+Z$9),"TTT") = "So",
                                    IF(ISNA(VLOOKUP(EDATE('Projektkostenkalkulation EP'!$B$8,12)+Z$9,Datenquellen!$F$7:$H$45,3,FALSE))," ",VLOOKUP(EDATE('Projektkostenkalkulation EP'!$B$8,12)+Z$9,Datenquellen!$F$7:$H$45,3,FALSE))="X"
                                    ),
                          "X",
                          ""
                          ),
               "X"
            )</f>
        <v>X</v>
      </c>
      <c r="AB147" s="232" t="str">
        <f xml:space="preserve"> IF(TEXT((EDATE('Projektkostenkalkulation EP'!$B$8,12)+AA$9),"MM")=TEXT((EDATE('Projektkostenkalkulation EP'!$B$8,12)+(AA$9-1)),"MM"),
             IF(
                        OR(
                                    TEXT((EDATE('Projektkostenkalkulation EP'!$B$8,12)+AA$9),"TTT") = "Sa",
                                    TEXT((EDATE('Projektkostenkalkulation EP'!$B$8,12)+AA$9),"TTT") = "So",
                                    IF(ISNA(VLOOKUP(EDATE('Projektkostenkalkulation EP'!$B$8,12)+AA$9,Datenquellen!$F$7:$H$45,3,FALSE))," ",VLOOKUP(EDATE('Projektkostenkalkulation EP'!$B$8,12)+AA$9,Datenquellen!$F$7:$H$45,3,FALSE))="X"
                                    ),
                          "X",
                          ""
                          ),
               "X"
            )</f>
        <v>X</v>
      </c>
      <c r="AC147" s="232" t="str">
        <f xml:space="preserve"> IF(TEXT((EDATE('Projektkostenkalkulation EP'!$B$8,12)+AB$9),"MM")=TEXT((EDATE('Projektkostenkalkulation EP'!$B$8,12)+(AB$9-1)),"MM"),
             IF(
                        OR(
                                    TEXT((EDATE('Projektkostenkalkulation EP'!$B$8,12)+AB$9),"TTT") = "Sa",
                                    TEXT((EDATE('Projektkostenkalkulation EP'!$B$8,12)+AB$9),"TTT") = "So",
                                    IF(ISNA(VLOOKUP(EDATE('Projektkostenkalkulation EP'!$B$8,12)+AB$9,Datenquellen!$F$7:$H$45,3,FALSE))," ",VLOOKUP(EDATE('Projektkostenkalkulation EP'!$B$8,12)+AB$9,Datenquellen!$F$7:$H$45,3,FALSE))="X"
                                    ),
                          "X",
                          ""
                          ),
               "X"
            )</f>
        <v/>
      </c>
      <c r="AD147" s="232" t="str">
        <f xml:space="preserve"> IF(TEXT((EDATE('Projektkostenkalkulation EP'!$B$8,12)+AC$9),"MM")=TEXT((EDATE('Projektkostenkalkulation EP'!$B$8,12)+(AC$9-1)),"MM"),
             IF(
                        OR(
                                    TEXT((EDATE('Projektkostenkalkulation EP'!$B$8,12)+AC$9),"TTT") = "Sa",
                                    TEXT((EDATE('Projektkostenkalkulation EP'!$B$8,12)+AC$9),"TTT") = "So",
                                    IF(ISNA(VLOOKUP(EDATE('Projektkostenkalkulation EP'!$B$8,12)+AC$9,Datenquellen!$F$7:$H$45,3,FALSE))," ",VLOOKUP(EDATE('Projektkostenkalkulation EP'!$B$8,12)+AC$9,Datenquellen!$F$7:$H$45,3,FALSE))="X"
                                    ),
                          "X",
                          ""
                          ),
               "X"
            )</f>
        <v/>
      </c>
      <c r="AE147" s="232" t="str">
        <f xml:space="preserve"> IF(TEXT((EDATE('Projektkostenkalkulation EP'!$B$8,12)+AD$9),"MM")=TEXT((EDATE('Projektkostenkalkulation EP'!$B$8,12)+(AD$9-1)),"MM"),
             IF(
                        OR(
                                    TEXT((EDATE('Projektkostenkalkulation EP'!$B$8,12)+AD$9),"TTT") = "Sa",
                                    TEXT((EDATE('Projektkostenkalkulation EP'!$B$8,12)+AD$9),"TTT") = "So",
                                    IF(ISNA(VLOOKUP(EDATE('Projektkostenkalkulation EP'!$B$8,12)+AD$9,Datenquellen!$F$7:$H$45,3,FALSE))," ",VLOOKUP(EDATE('Projektkostenkalkulation EP'!$B$8,12)+AD$9,Datenquellen!$F$7:$H$45,3,FALSE))="X"
                                    ),
                          "X",
                          ""
                          ),
               "X"
            )</f>
        <v/>
      </c>
      <c r="AF147" s="232" t="str">
        <f xml:space="preserve"> IF(TEXT((EDATE('Projektkostenkalkulation EP'!$B$8,12)+AE$9),"MM")=TEXT((EDATE('Projektkostenkalkulation EP'!$B$8,12)+(AE$9-1)),"MM"),
             IF(
                        OR(
                                    TEXT((EDATE('Projektkostenkalkulation EP'!$B$8,12)+AE$9),"TTT") = "Sa",
                                    TEXT((EDATE('Projektkostenkalkulation EP'!$B$8,12)+AE$9),"TTT") = "So",
                                    IF(ISNA(VLOOKUP(EDATE('Projektkostenkalkulation EP'!$B$8,12)+AE$9,Datenquellen!$F$7:$H$45,3,FALSE))," ",VLOOKUP(EDATE('Projektkostenkalkulation EP'!$B$8,12)+AE$9,Datenquellen!$F$7:$H$45,3,FALSE))="X"
                                    ),
                          "X",
                          ""
                          ),
               "X"
            )</f>
        <v/>
      </c>
      <c r="AG147" s="233" t="str">
        <f xml:space="preserve"> IF(TEXT((EDATE('Projektkostenkalkulation EP'!$B$8,12)+AF$9),"MM")=TEXT((EDATE('Projektkostenkalkulation EP'!$B$8,12)+(AF$9-1)),"MM"),
             IF(
                        OR(
                                    TEXT((EDATE('Projektkostenkalkulation EP'!$B$8,12)+AF$9),"TTT") = "Sa",
                                    TEXT((EDATE('Projektkostenkalkulation EP'!$B$8,12)+AF$9),"TTT") = "So",
                                    IF(ISNA(VLOOKUP(EDATE('Projektkostenkalkulation EP'!$B$8,12)+AF$9,Datenquellen!$F$7:$H$45,3,FALSE))," ",VLOOKUP(EDATE('Projektkostenkalkulation EP'!$B$8,12)+AF$9,Datenquellen!$F$7:$H$45,3,FALSE))="X"
                                    ),
                          "X",
                          ""
                          ),
               "X"
            )</f>
        <v/>
      </c>
      <c r="AH147" s="234"/>
      <c r="AI147" s="235"/>
      <c r="AJ147" s="476"/>
      <c r="AK147" s="473"/>
      <c r="AL147" s="231"/>
      <c r="AM147" s="232" t="str">
        <f>IF(
            OR(
                     TEXT(EDATE('Projektkostenkalkulation EP'!$B$8,12),"TTT") = "Sa",
                     TEXT(EDATE('Projektkostenkalkulation EP'!$B$8,12),"TTT") = "So",
                     IF(ISNA(VLOOKUP(EDATE('Projektkostenkalkulation EP'!$B$8,12),Datenquellen!$F$7:$H$45,3,FALSE))," ",VLOOKUP(EDATE('Projektkostenkalkulation EP'!$B$8,12),Datenquellen!$F$7:$H$45,3,FALSE))="X"
                            ),
                    "X",
                    ""
            )</f>
        <v>X</v>
      </c>
      <c r="AN147" s="232" t="str">
        <f xml:space="preserve"> IF(TEXT((EDATE('Projektkostenkalkulation EP'!$B$8,12)+AM$9),"MM")=TEXT((EDATE('Projektkostenkalkulation EP'!$B$8,12)+(AM$9-1)),"MM"),
             IF(
                        OR(
                                    TEXT((EDATE('Projektkostenkalkulation EP'!$B$8,12)+AM$9),"TTT") = "Sa",
                                    TEXT((EDATE('Projektkostenkalkulation EP'!$B$8,12)+AM$9),"TTT") = "So",
                                    IF(ISNA(VLOOKUP(EDATE('Projektkostenkalkulation EP'!$B$8,12)+AM$9,Datenquellen!$F$7:$H$45,3,FALSE))," ",VLOOKUP(EDATE('Projektkostenkalkulation EP'!$B$8,12)+AM$9,Datenquellen!$F$7:$H$45,3,FALSE))="X"
                                    ),
                          "X",
                          ""
                          ),
               "X"
            )</f>
        <v/>
      </c>
      <c r="AO147" s="232" t="str">
        <f xml:space="preserve"> IF(TEXT((EDATE('Projektkostenkalkulation EP'!$B$8,12)+AN$9),"MM")=TEXT((EDATE('Projektkostenkalkulation EP'!$B$8,12)+(AN$9-1)),"MM"),
             IF(
                        OR(
                                    TEXT((EDATE('Projektkostenkalkulation EP'!$B$8,12)+AN$9),"TTT") = "Sa",
                                    TEXT((EDATE('Projektkostenkalkulation EP'!$B$8,12)+AN$9),"TTT") = "So",
                                    IF(ISNA(VLOOKUP(EDATE('Projektkostenkalkulation EP'!$B$8,12)+AN$9,Datenquellen!$F$7:$H$45,3,FALSE))," ",VLOOKUP(EDATE('Projektkostenkalkulation EP'!$B$8,12)+AN$9,Datenquellen!$F$7:$H$45,3,FALSE))="X"
                                    ),
                          "X",
                          ""
                          ),
               "X"
            )</f>
        <v/>
      </c>
      <c r="AP147" s="232" t="str">
        <f xml:space="preserve"> IF(TEXT((EDATE('Projektkostenkalkulation EP'!$B$8,12)+AO$9),"MM")=TEXT((EDATE('Projektkostenkalkulation EP'!$B$8,12)+(AO$9-1)),"MM"),
             IF(
                        OR(
                                    TEXT((EDATE('Projektkostenkalkulation EP'!$B$8,12)+AO$9),"TTT") = "Sa",
                                    TEXT((EDATE('Projektkostenkalkulation EP'!$B$8,12)+AO$9),"TTT") = "So",
                                    IF(ISNA(VLOOKUP(EDATE('Projektkostenkalkulation EP'!$B$8,12)+AO$9,Datenquellen!$F$7:$H$45,3,FALSE))," ",VLOOKUP(EDATE('Projektkostenkalkulation EP'!$B$8,12)+AO$9,Datenquellen!$F$7:$H$45,3,FALSE))="X"
                                    ),
                          "X",
                          ""
                          ),
               "X"
            )</f>
        <v>X</v>
      </c>
      <c r="AQ147" s="232" t="str">
        <f xml:space="preserve"> IF(TEXT((EDATE('Projektkostenkalkulation EP'!$B$8,12)+AP$9),"MM")=TEXT((EDATE('Projektkostenkalkulation EP'!$B$8,12)+(AP$9-1)),"MM"),
             IF(
                        OR(
                                    TEXT((EDATE('Projektkostenkalkulation EP'!$B$8,12)+AP$9),"TTT") = "Sa",
                                    TEXT((EDATE('Projektkostenkalkulation EP'!$B$8,12)+AP$9),"TTT") = "So",
                                    IF(ISNA(VLOOKUP(EDATE('Projektkostenkalkulation EP'!$B$8,12)+AP$9,Datenquellen!$F$7:$H$45,3,FALSE))," ",VLOOKUP(EDATE('Projektkostenkalkulation EP'!$B$8,12)+AP$9,Datenquellen!$F$7:$H$45,3,FALSE))="X"
                                    ),
                          "X",
                          ""
                          ),
               "X"
            )</f>
        <v>X</v>
      </c>
      <c r="AR147" s="232" t="str">
        <f xml:space="preserve"> IF(TEXT((EDATE('Projektkostenkalkulation EP'!$B$8,12)+AQ$9),"MM")=TEXT((EDATE('Projektkostenkalkulation EP'!$B$8,12)+(AQ$9-1)),"MM"),
             IF(
                        OR(
                                    TEXT((EDATE('Projektkostenkalkulation EP'!$B$8,12)+AQ$9),"TTT") = "Sa",
                                    TEXT((EDATE('Projektkostenkalkulation EP'!$B$8,12)+AQ$9),"TTT") = "So",
                                    IF(ISNA(VLOOKUP(EDATE('Projektkostenkalkulation EP'!$B$8,12)+AQ$9,Datenquellen!$F$7:$H$45,3,FALSE))," ",VLOOKUP(EDATE('Projektkostenkalkulation EP'!$B$8,12)+AQ$9,Datenquellen!$F$7:$H$45,3,FALSE))="X"
                                    ),
                          "X",
                          ""
                          ),
               "X"
            )</f>
        <v>X</v>
      </c>
      <c r="AS147" s="232" t="str">
        <f xml:space="preserve"> IF(TEXT((EDATE('Projektkostenkalkulation EP'!$B$8,12)+AR$9),"MM")=TEXT((EDATE('Projektkostenkalkulation EP'!$B$8,12)+(AR$9-1)),"MM"),
             IF(
                        OR(
                                    TEXT((EDATE('Projektkostenkalkulation EP'!$B$8,12)+AR$9),"TTT") = "Sa",
                                    TEXT((EDATE('Projektkostenkalkulation EP'!$B$8,12)+AR$9),"TTT") = "So",
                                    IF(ISNA(VLOOKUP(EDATE('Projektkostenkalkulation EP'!$B$8,12)+AR$9,Datenquellen!$F$7:$H$45,3,FALSE))," ",VLOOKUP(EDATE('Projektkostenkalkulation EP'!$B$8,12)+AR$9,Datenquellen!$F$7:$H$45,3,FALSE))="X"
                                    ),
                          "X",
                          ""
                          ),
               "X"
            )</f>
        <v/>
      </c>
      <c r="AT147" s="232" t="str">
        <f xml:space="preserve"> IF(TEXT((EDATE('Projektkostenkalkulation EP'!$B$8,12)+AS$9),"MM")=TEXT((EDATE('Projektkostenkalkulation EP'!$B$8,12)+(AS$9-1)),"MM"),
             IF(
                        OR(
                                    TEXT((EDATE('Projektkostenkalkulation EP'!$B$8,12)+AS$9),"TTT") = "Sa",
                                    TEXT((EDATE('Projektkostenkalkulation EP'!$B$8,12)+AS$9),"TTT") = "So",
                                    IF(ISNA(VLOOKUP(EDATE('Projektkostenkalkulation EP'!$B$8,12)+AS$9,Datenquellen!$F$7:$H$45,3,FALSE))," ",VLOOKUP(EDATE('Projektkostenkalkulation EP'!$B$8,12)+AS$9,Datenquellen!$F$7:$H$45,3,FALSE))="X"
                                    ),
                          "X",
                          ""
                          ),
               "X"
            )</f>
        <v/>
      </c>
      <c r="AU147" s="232" t="str">
        <f xml:space="preserve"> IF(TEXT((EDATE('Projektkostenkalkulation EP'!$B$8,12)+AT$9),"MM")=TEXT((EDATE('Projektkostenkalkulation EP'!$B$8,12)+(AT$9-1)),"MM"),
             IF(
                        OR(
                                    TEXT((EDATE('Projektkostenkalkulation EP'!$B$8,12)+AT$9),"TTT") = "Sa",
                                    TEXT((EDATE('Projektkostenkalkulation EP'!$B$8,12)+AT$9),"TTT") = "So",
                                    IF(ISNA(VLOOKUP(EDATE('Projektkostenkalkulation EP'!$B$8,12)+AT$9,Datenquellen!$F$7:$H$45,3,FALSE))," ",VLOOKUP(EDATE('Projektkostenkalkulation EP'!$B$8,12)+AT$9,Datenquellen!$F$7:$H$45,3,FALSE))="X"
                                    ),
                          "X",
                          ""
                          ),
               "X"
            )</f>
        <v/>
      </c>
      <c r="AV147" s="232" t="str">
        <f xml:space="preserve"> IF(TEXT((EDATE('Projektkostenkalkulation EP'!$B$8,12)+AU$9),"MM")=TEXT((EDATE('Projektkostenkalkulation EP'!$B$8,12)+(AU$9-1)),"MM"),
             IF(
                        OR(
                                    TEXT((EDATE('Projektkostenkalkulation EP'!$B$8,12)+AU$9),"TTT") = "Sa",
                                    TEXT((EDATE('Projektkostenkalkulation EP'!$B$8,12)+AU$9),"TTT") = "So",
                                    IF(ISNA(VLOOKUP(EDATE('Projektkostenkalkulation EP'!$B$8,12)+AU$9,Datenquellen!$F$7:$H$45,3,FALSE))," ",VLOOKUP(EDATE('Projektkostenkalkulation EP'!$B$8,12)+AU$9,Datenquellen!$F$7:$H$45,3,FALSE))="X"
                                    ),
                          "X",
                          ""
                          ),
               "X"
            )</f>
        <v/>
      </c>
      <c r="AW147" s="232" t="str">
        <f xml:space="preserve"> IF(TEXT((EDATE('Projektkostenkalkulation EP'!$B$8,12)+AV$9),"MM")=TEXT((EDATE('Projektkostenkalkulation EP'!$B$8,12)+(AV$9-1)),"MM"),
             IF(
                        OR(
                                    TEXT((EDATE('Projektkostenkalkulation EP'!$B$8,12)+AV$9),"TTT") = "Sa",
                                    TEXT((EDATE('Projektkostenkalkulation EP'!$B$8,12)+AV$9),"TTT") = "So",
                                    IF(ISNA(VLOOKUP(EDATE('Projektkostenkalkulation EP'!$B$8,12)+AV$9,Datenquellen!$F$7:$H$45,3,FALSE))," ",VLOOKUP(EDATE('Projektkostenkalkulation EP'!$B$8,12)+AV$9,Datenquellen!$F$7:$H$45,3,FALSE))="X"
                                    ),
                          "X",
                          ""
                          ),
               "X"
            )</f>
        <v>X</v>
      </c>
      <c r="AX147" s="232" t="str">
        <f xml:space="preserve"> IF(TEXT((EDATE('Projektkostenkalkulation EP'!$B$8,12)+AW$9),"MM")=TEXT((EDATE('Projektkostenkalkulation EP'!$B$8,12)+(AW$9-1)),"MM"),
             IF(
                        OR(
                                    TEXT((EDATE('Projektkostenkalkulation EP'!$B$8,12)+AW$9),"TTT") = "Sa",
                                    TEXT((EDATE('Projektkostenkalkulation EP'!$B$8,12)+AW$9),"TTT") = "So",
                                    IF(ISNA(VLOOKUP(EDATE('Projektkostenkalkulation EP'!$B$8,12)+AW$9,Datenquellen!$F$7:$H$45,3,FALSE))," ",VLOOKUP(EDATE('Projektkostenkalkulation EP'!$B$8,12)+AW$9,Datenquellen!$F$7:$H$45,3,FALSE))="X"
                                    ),
                          "X",
                          ""
                          ),
               "X"
            )</f>
        <v>X</v>
      </c>
      <c r="AY147" s="232" t="str">
        <f xml:space="preserve"> IF(TEXT((EDATE('Projektkostenkalkulation EP'!$B$8,12)+AX$9),"MM")=TEXT((EDATE('Projektkostenkalkulation EP'!$B$8,12)+(AX$9-1)),"MM"),
             IF(
                        OR(
                                    TEXT((EDATE('Projektkostenkalkulation EP'!$B$8,12)+AX$9),"TTT") = "Sa",
                                    TEXT((EDATE('Projektkostenkalkulation EP'!$B$8,12)+AX$9),"TTT") = "So",
                                    IF(ISNA(VLOOKUP(EDATE('Projektkostenkalkulation EP'!$B$8,12)+AX$9,Datenquellen!$F$7:$H$45,3,FALSE))," ",VLOOKUP(EDATE('Projektkostenkalkulation EP'!$B$8,12)+AX$9,Datenquellen!$F$7:$H$45,3,FALSE))="X"
                                    ),
                          "X",
                          ""
                          ),
               "X"
            )</f>
        <v/>
      </c>
      <c r="AZ147" s="232" t="str">
        <f xml:space="preserve"> IF(TEXT((EDATE('Projektkostenkalkulation EP'!$B$8,12)+AY$9),"MM")=TEXT((EDATE('Projektkostenkalkulation EP'!$B$8,12)+(AY$9-1)),"MM"),
             IF(
                        OR(
                                    TEXT((EDATE('Projektkostenkalkulation EP'!$B$8,12)+AY$9),"TTT") = "Sa",
                                    TEXT((EDATE('Projektkostenkalkulation EP'!$B$8,12)+AY$9),"TTT") = "So",
                                    IF(ISNA(VLOOKUP(EDATE('Projektkostenkalkulation EP'!$B$8,12)+AY$9,Datenquellen!$F$7:$H$45,3,FALSE))," ",VLOOKUP(EDATE('Projektkostenkalkulation EP'!$B$8,12)+AY$9,Datenquellen!$F$7:$H$45,3,FALSE))="X"
                                    ),
                          "X",
                          ""
                          ),
               "X"
            )</f>
        <v/>
      </c>
      <c r="BA147" s="232" t="str">
        <f xml:space="preserve"> IF(TEXT((EDATE('Projektkostenkalkulation EP'!$B$8,12)+AZ$9),"MM")=TEXT((EDATE('Projektkostenkalkulation EP'!$B$8,12)+(AZ$9-1)),"MM"),
             IF(
                        OR(
                                    TEXT((EDATE('Projektkostenkalkulation EP'!$B$8,12)+AZ$9),"TTT") = "Sa",
                                    TEXT((EDATE('Projektkostenkalkulation EP'!$B$8,12)+AZ$9),"TTT") = "So",
                                    IF(ISNA(VLOOKUP(EDATE('Projektkostenkalkulation EP'!$B$8,12)+AZ$9,Datenquellen!$F$7:$H$45,3,FALSE))," ",VLOOKUP(EDATE('Projektkostenkalkulation EP'!$B$8,12)+AZ$9,Datenquellen!$F$7:$H$45,3,FALSE))="X"
                                    ),
                          "X",
                          ""
                          ),
               "X"
            )</f>
        <v/>
      </c>
      <c r="BB147" s="232" t="str">
        <f xml:space="preserve"> IF(TEXT((EDATE('Projektkostenkalkulation EP'!$B$8,12)+BA$9),"MM")=TEXT((EDATE('Projektkostenkalkulation EP'!$B$8,12)+(BA$9-1)),"MM"),
             IF(
                        OR(
                                    TEXT((EDATE('Projektkostenkalkulation EP'!$B$8,12)+BA$9),"TTT") = "Sa",
                                    TEXT((EDATE('Projektkostenkalkulation EP'!$B$8,12)+BA$9),"TTT") = "So",
                                    IF(ISNA(VLOOKUP(EDATE('Projektkostenkalkulation EP'!$B$8,12)+BA$9,Datenquellen!$F$7:$H$45,3,FALSE))," ",VLOOKUP(EDATE('Projektkostenkalkulation EP'!$B$8,12)+BA$9,Datenquellen!$F$7:$H$45,3,FALSE))="X"
                                    ),
                          "X",
                          ""
                          ),
               "X"
            )</f>
        <v/>
      </c>
      <c r="BC147" s="232" t="str">
        <f xml:space="preserve"> IF(TEXT((EDATE('Projektkostenkalkulation EP'!$B$8,12)+BB$9),"MM")=TEXT((EDATE('Projektkostenkalkulation EP'!$B$8,12)+(BB$9-1)),"MM"),
             IF(
                        OR(
                                    TEXT((EDATE('Projektkostenkalkulation EP'!$B$8,12)+BB$9),"TTT") = "Sa",
                                    TEXT((EDATE('Projektkostenkalkulation EP'!$B$8,12)+BB$9),"TTT") = "So",
                                    IF(ISNA(VLOOKUP(EDATE('Projektkostenkalkulation EP'!$B$8,12)+BB$9,Datenquellen!$F$7:$H$45,3,FALSE))," ",VLOOKUP(EDATE('Projektkostenkalkulation EP'!$B$8,12)+BB$9,Datenquellen!$F$7:$H$45,3,FALSE))="X"
                                    ),
                          "X",
                          ""
                          ),
               "X"
            )</f>
        <v/>
      </c>
      <c r="BD147" s="232" t="str">
        <f xml:space="preserve"> IF(TEXT((EDATE('Projektkostenkalkulation EP'!$B$8,12)+BC$9),"MM")=TEXT((EDATE('Projektkostenkalkulation EP'!$B$8,12)+(BC$9-1)),"MM"),
             IF(
                        OR(
                                    TEXT((EDATE('Projektkostenkalkulation EP'!$B$8,12)+BC$9),"TTT") = "Sa",
                                    TEXT((EDATE('Projektkostenkalkulation EP'!$B$8,12)+BC$9),"TTT") = "So",
                                    IF(ISNA(VLOOKUP(EDATE('Projektkostenkalkulation EP'!$B$8,12)+BC$9,Datenquellen!$F$7:$H$45,3,FALSE))," ",VLOOKUP(EDATE('Projektkostenkalkulation EP'!$B$8,12)+BC$9,Datenquellen!$F$7:$H$45,3,FALSE))="X"
                                    ),
                          "X",
                          ""
                          ),
               "X"
            )</f>
        <v>X</v>
      </c>
      <c r="BE147" s="232" t="str">
        <f xml:space="preserve"> IF(TEXT((EDATE('Projektkostenkalkulation EP'!$B$8,12)+BD$9),"MM")=TEXT((EDATE('Projektkostenkalkulation EP'!$B$8,12)+(BD$9-1)),"MM"),
             IF(
                        OR(
                                    TEXT((EDATE('Projektkostenkalkulation EP'!$B$8,12)+BD$9),"TTT") = "Sa",
                                    TEXT((EDATE('Projektkostenkalkulation EP'!$B$8,12)+BD$9),"TTT") = "So",
                                    IF(ISNA(VLOOKUP(EDATE('Projektkostenkalkulation EP'!$B$8,12)+BD$9,Datenquellen!$F$7:$H$45,3,FALSE))," ",VLOOKUP(EDATE('Projektkostenkalkulation EP'!$B$8,12)+BD$9,Datenquellen!$F$7:$H$45,3,FALSE))="X"
                                    ),
                          "X",
                          ""
                          ),
               "X"
            )</f>
        <v>X</v>
      </c>
      <c r="BF147" s="232" t="str">
        <f xml:space="preserve"> IF(TEXT((EDATE('Projektkostenkalkulation EP'!$B$8,12)+BE$9),"MM")=TEXT((EDATE('Projektkostenkalkulation EP'!$B$8,12)+(BE$9-1)),"MM"),
             IF(
                        OR(
                                    TEXT((EDATE('Projektkostenkalkulation EP'!$B$8,12)+BE$9),"TTT") = "Sa",
                                    TEXT((EDATE('Projektkostenkalkulation EP'!$B$8,12)+BE$9),"TTT") = "So",
                                    IF(ISNA(VLOOKUP(EDATE('Projektkostenkalkulation EP'!$B$8,12)+BE$9,Datenquellen!$F$7:$H$45,3,FALSE))," ",VLOOKUP(EDATE('Projektkostenkalkulation EP'!$B$8,12)+BE$9,Datenquellen!$F$7:$H$45,3,FALSE))="X"
                                    ),
                          "X",
                          ""
                          ),
               "X"
            )</f>
        <v/>
      </c>
      <c r="BG147" s="232" t="str">
        <f xml:space="preserve"> IF(TEXT((EDATE('Projektkostenkalkulation EP'!$B$8,12)+BF$9),"MM")=TEXT((EDATE('Projektkostenkalkulation EP'!$B$8,12)+(BF$9-1)),"MM"),
             IF(
                        OR(
                                    TEXT((EDATE('Projektkostenkalkulation EP'!$B$8,12)+BF$9),"TTT") = "Sa",
                                    TEXT((EDATE('Projektkostenkalkulation EP'!$B$8,12)+BF$9),"TTT") = "So",
                                    IF(ISNA(VLOOKUP(EDATE('Projektkostenkalkulation EP'!$B$8,12)+BF$9,Datenquellen!$F$7:$H$45,3,FALSE))," ",VLOOKUP(EDATE('Projektkostenkalkulation EP'!$B$8,12)+BF$9,Datenquellen!$F$7:$H$45,3,FALSE))="X"
                                    ),
                          "X",
                          ""
                          ),
               "X"
            )</f>
        <v/>
      </c>
      <c r="BH147" s="232" t="str">
        <f xml:space="preserve"> IF(TEXT((EDATE('Projektkostenkalkulation EP'!$B$8,12)+BG$9),"MM")=TEXT((EDATE('Projektkostenkalkulation EP'!$B$8,12)+(BG$9-1)),"MM"),
             IF(
                        OR(
                                    TEXT((EDATE('Projektkostenkalkulation EP'!$B$8,12)+BG$9),"TTT") = "Sa",
                                    TEXT((EDATE('Projektkostenkalkulation EP'!$B$8,12)+BG$9),"TTT") = "So",
                                    IF(ISNA(VLOOKUP(EDATE('Projektkostenkalkulation EP'!$B$8,12)+BG$9,Datenquellen!$F$7:$H$45,3,FALSE))," ",VLOOKUP(EDATE('Projektkostenkalkulation EP'!$B$8,12)+BG$9,Datenquellen!$F$7:$H$45,3,FALSE))="X"
                                    ),
                          "X",
                          ""
                          ),
               "X"
            )</f>
        <v/>
      </c>
      <c r="BI147" s="232" t="str">
        <f xml:space="preserve"> IF(TEXT((EDATE('Projektkostenkalkulation EP'!$B$8,12)+BH$9),"MM")=TEXT((EDATE('Projektkostenkalkulation EP'!$B$8,12)+(BH$9-1)),"MM"),
             IF(
                        OR(
                                    TEXT((EDATE('Projektkostenkalkulation EP'!$B$8,12)+BH$9),"TTT") = "Sa",
                                    TEXT((EDATE('Projektkostenkalkulation EP'!$B$8,12)+BH$9),"TTT") = "So",
                                    IF(ISNA(VLOOKUP(EDATE('Projektkostenkalkulation EP'!$B$8,12)+BH$9,Datenquellen!$F$7:$H$45,3,FALSE))," ",VLOOKUP(EDATE('Projektkostenkalkulation EP'!$B$8,12)+BH$9,Datenquellen!$F$7:$H$45,3,FALSE))="X"
                                    ),
                          "X",
                          ""
                          ),
               "X"
            )</f>
        <v/>
      </c>
      <c r="BJ147" s="232" t="str">
        <f xml:space="preserve"> IF(TEXT((EDATE('Projektkostenkalkulation EP'!$B$8,12)+BI$9),"MM")=TEXT((EDATE('Projektkostenkalkulation EP'!$B$8,12)+(BI$9-1)),"MM"),
             IF(
                        OR(
                                    TEXT((EDATE('Projektkostenkalkulation EP'!$B$8,12)+BI$9),"TTT") = "Sa",
                                    TEXT((EDATE('Projektkostenkalkulation EP'!$B$8,12)+BI$9),"TTT") = "So",
                                    IF(ISNA(VLOOKUP(EDATE('Projektkostenkalkulation EP'!$B$8,12)+BI$9,Datenquellen!$F$7:$H$45,3,FALSE))," ",VLOOKUP(EDATE('Projektkostenkalkulation EP'!$B$8,12)+BI$9,Datenquellen!$F$7:$H$45,3,FALSE))="X"
                                    ),
                          "X",
                          ""
                          ),
               "X"
            )</f>
        <v/>
      </c>
      <c r="BK147" s="232" t="str">
        <f xml:space="preserve"> IF(TEXT((EDATE('Projektkostenkalkulation EP'!$B$8,12)+BJ$9),"MM")=TEXT((EDATE('Projektkostenkalkulation EP'!$B$8,12)+(BJ$9-1)),"MM"),
             IF(
                        OR(
                                    TEXT((EDATE('Projektkostenkalkulation EP'!$B$8,12)+BJ$9),"TTT") = "Sa",
                                    TEXT((EDATE('Projektkostenkalkulation EP'!$B$8,12)+BJ$9),"TTT") = "So",
                                    IF(ISNA(VLOOKUP(EDATE('Projektkostenkalkulation EP'!$B$8,12)+BJ$9,Datenquellen!$F$7:$H$45,3,FALSE))," ",VLOOKUP(EDATE('Projektkostenkalkulation EP'!$B$8,12)+BJ$9,Datenquellen!$F$7:$H$45,3,FALSE))="X"
                                    ),
                          "X",
                          ""
                          ),
               "X"
            )</f>
        <v>X</v>
      </c>
      <c r="BL147" s="232" t="str">
        <f xml:space="preserve"> IF(TEXT((EDATE('Projektkostenkalkulation EP'!$B$8,12)+BK$9),"MM")=TEXT((EDATE('Projektkostenkalkulation EP'!$B$8,12)+(BK$9-1)),"MM"),
             IF(
                        OR(
                                    TEXT((EDATE('Projektkostenkalkulation EP'!$B$8,12)+BK$9),"TTT") = "Sa",
                                    TEXT((EDATE('Projektkostenkalkulation EP'!$B$8,12)+BK$9),"TTT") = "So",
                                    IF(ISNA(VLOOKUP(EDATE('Projektkostenkalkulation EP'!$B$8,12)+BK$9,Datenquellen!$F$7:$H$45,3,FALSE))," ",VLOOKUP(EDATE('Projektkostenkalkulation EP'!$B$8,12)+BK$9,Datenquellen!$F$7:$H$45,3,FALSE))="X"
                                    ),
                          "X",
                          ""
                          ),
               "X"
            )</f>
        <v>X</v>
      </c>
      <c r="BM147" s="232" t="str">
        <f xml:space="preserve"> IF(TEXT((EDATE('Projektkostenkalkulation EP'!$B$8,12)+BL$9),"MM")=TEXT((EDATE('Projektkostenkalkulation EP'!$B$8,12)+(BL$9-1)),"MM"),
             IF(
                        OR(
                                    TEXT((EDATE('Projektkostenkalkulation EP'!$B$8,12)+BL$9),"TTT") = "Sa",
                                    TEXT((EDATE('Projektkostenkalkulation EP'!$B$8,12)+BL$9),"TTT") = "So",
                                    IF(ISNA(VLOOKUP(EDATE('Projektkostenkalkulation EP'!$B$8,12)+BL$9,Datenquellen!$F$7:$H$45,3,FALSE))," ",VLOOKUP(EDATE('Projektkostenkalkulation EP'!$B$8,12)+BL$9,Datenquellen!$F$7:$H$45,3,FALSE))="X"
                                    ),
                          "X",
                          ""
                          ),
               "X"
            )</f>
        <v/>
      </c>
      <c r="BN147" s="232" t="str">
        <f xml:space="preserve"> IF(TEXT((EDATE('Projektkostenkalkulation EP'!$B$8,12)+BM$9),"MM")=TEXT((EDATE('Projektkostenkalkulation EP'!$B$8,12)+(BM$9-1)),"MM"),
             IF(
                        OR(
                                    TEXT((EDATE('Projektkostenkalkulation EP'!$B$8,12)+BM$9),"TTT") = "Sa",
                                    TEXT((EDATE('Projektkostenkalkulation EP'!$B$8,12)+BM$9),"TTT") = "So",
                                    IF(ISNA(VLOOKUP(EDATE('Projektkostenkalkulation EP'!$B$8,12)+BM$9,Datenquellen!$F$7:$H$45,3,FALSE))," ",VLOOKUP(EDATE('Projektkostenkalkulation EP'!$B$8,12)+BM$9,Datenquellen!$F$7:$H$45,3,FALSE))="X"
                                    ),
                          "X",
                          ""
                          ),
               "X"
            )</f>
        <v/>
      </c>
      <c r="BO147" s="232" t="str">
        <f xml:space="preserve"> IF(TEXT((EDATE('Projektkostenkalkulation EP'!$B$8,12)+BN$9),"MM")=TEXT((EDATE('Projektkostenkalkulation EP'!$B$8,12)+(BN$9-1)),"MM"),
             IF(
                        OR(
                                    TEXT((EDATE('Projektkostenkalkulation EP'!$B$8,12)+BN$9),"TTT") = "Sa",
                                    TEXT((EDATE('Projektkostenkalkulation EP'!$B$8,12)+BN$9),"TTT") = "So",
                                    IF(ISNA(VLOOKUP(EDATE('Projektkostenkalkulation EP'!$B$8,12)+BN$9,Datenquellen!$F$7:$H$45,3,FALSE))," ",VLOOKUP(EDATE('Projektkostenkalkulation EP'!$B$8,12)+BN$9,Datenquellen!$F$7:$H$45,3,FALSE))="X"
                                    ),
                          "X",
                          ""
                          ),
               "X"
            )</f>
        <v/>
      </c>
      <c r="BP147" s="232" t="str">
        <f xml:space="preserve"> IF(TEXT((EDATE('Projektkostenkalkulation EP'!$B$8,12)+BO$9),"MM")=TEXT((EDATE('Projektkostenkalkulation EP'!$B$8,12)+(BO$9-1)),"MM"),
             IF(
                        OR(
                                    TEXT((EDATE('Projektkostenkalkulation EP'!$B$8,12)+BO$9),"TTT") = "Sa",
                                    TEXT((EDATE('Projektkostenkalkulation EP'!$B$8,12)+BO$9),"TTT") = "So",
                                    IF(ISNA(VLOOKUP(EDATE('Projektkostenkalkulation EP'!$B$8,12)+BO$9,Datenquellen!$F$7:$H$45,3,FALSE))," ",VLOOKUP(EDATE('Projektkostenkalkulation EP'!$B$8,12)+BO$9,Datenquellen!$F$7:$H$45,3,FALSE))="X"
                                    ),
                          "X",
                          ""
                          ),
               "X"
            )</f>
        <v/>
      </c>
      <c r="BQ147" s="233" t="str">
        <f xml:space="preserve"> IF(TEXT((EDATE('Projektkostenkalkulation EP'!$B$8,12)+BP$9),"MM")=TEXT((EDATE('Projektkostenkalkulation EP'!$B$8,12)+(BP$9-1)),"MM"),
             IF(
                        OR(
                                    TEXT((EDATE('Projektkostenkalkulation EP'!$B$8,12)+BP$9),"TTT") = "Sa",
                                    TEXT((EDATE('Projektkostenkalkulation EP'!$B$8,12)+BP$9),"TTT") = "So",
                                    IF(ISNA(VLOOKUP(EDATE('Projektkostenkalkulation EP'!$B$8,12)+BP$9,Datenquellen!$F$7:$H$45,3,FALSE))," ",VLOOKUP(EDATE('Projektkostenkalkulation EP'!$B$8,12)+BP$9,Datenquellen!$F$7:$H$45,3,FALSE))="X"
                                    ),
                          "X",
                          ""
                          ),
               "X"
            )</f>
        <v/>
      </c>
      <c r="BR147" s="234"/>
      <c r="BS147" s="235"/>
      <c r="BT147" s="476"/>
      <c r="BU147" s="473"/>
      <c r="BV147" s="231"/>
      <c r="BW147" s="232" t="str">
        <f>IF(
            OR(
                     TEXT(EDATE('Projektkostenkalkulation EP'!$B$8,12),"TTT") = "Sa",
                     TEXT(EDATE('Projektkostenkalkulation EP'!$B$8,12),"TTT") = "So",
                     IF(ISNA(VLOOKUP(EDATE('Projektkostenkalkulation EP'!$B$8,12),Datenquellen!$F$7:$H$45,3,FALSE))," ",VLOOKUP(EDATE('Projektkostenkalkulation EP'!$B$8,12),Datenquellen!$F$7:$H$45,3,FALSE))="X"
                            ),
                    "X",
                    ""
            )</f>
        <v>X</v>
      </c>
      <c r="BX147" s="232" t="str">
        <f xml:space="preserve"> IF(TEXT((EDATE('Projektkostenkalkulation EP'!$B$8,12)+BW$9),"MM")=TEXT((EDATE('Projektkostenkalkulation EP'!$B$8,12)+(BW$9-1)),"MM"),
             IF(
                        OR(
                                    TEXT((EDATE('Projektkostenkalkulation EP'!$B$8,12)+BW$9),"TTT") = "Sa",
                                    TEXT((EDATE('Projektkostenkalkulation EP'!$B$8,12)+BW$9),"TTT") = "So",
                                    IF(ISNA(VLOOKUP(EDATE('Projektkostenkalkulation EP'!$B$8,12)+BW$9,Datenquellen!$F$7:$H$45,3,FALSE))," ",VLOOKUP(EDATE('Projektkostenkalkulation EP'!$B$8,12)+BW$9,Datenquellen!$F$7:$H$45,3,FALSE))="X"
                                    ),
                          "X",
                          ""
                          ),
               "X"
            )</f>
        <v/>
      </c>
      <c r="BY147" s="232" t="str">
        <f xml:space="preserve"> IF(TEXT((EDATE('Projektkostenkalkulation EP'!$B$8,12)+BX$9),"MM")=TEXT((EDATE('Projektkostenkalkulation EP'!$B$8,12)+(BX$9-1)),"MM"),
             IF(
                        OR(
                                    TEXT((EDATE('Projektkostenkalkulation EP'!$B$8,12)+BX$9),"TTT") = "Sa",
                                    TEXT((EDATE('Projektkostenkalkulation EP'!$B$8,12)+BX$9),"TTT") = "So",
                                    IF(ISNA(VLOOKUP(EDATE('Projektkostenkalkulation EP'!$B$8,12)+BX$9,Datenquellen!$F$7:$H$45,3,FALSE))," ",VLOOKUP(EDATE('Projektkostenkalkulation EP'!$B$8,12)+BX$9,Datenquellen!$F$7:$H$45,3,FALSE))="X"
                                    ),
                          "X",
                          ""
                          ),
               "X"
            )</f>
        <v/>
      </c>
      <c r="BZ147" s="232" t="str">
        <f xml:space="preserve"> IF(TEXT((EDATE('Projektkostenkalkulation EP'!$B$8,12)+BY$9),"MM")=TEXT((EDATE('Projektkostenkalkulation EP'!$B$8,12)+(BY$9-1)),"MM"),
             IF(
                        OR(
                                    TEXT((EDATE('Projektkostenkalkulation EP'!$B$8,12)+BY$9),"TTT") = "Sa",
                                    TEXT((EDATE('Projektkostenkalkulation EP'!$B$8,12)+BY$9),"TTT") = "So",
                                    IF(ISNA(VLOOKUP(EDATE('Projektkostenkalkulation EP'!$B$8,12)+BY$9,Datenquellen!$F$7:$H$45,3,FALSE))," ",VLOOKUP(EDATE('Projektkostenkalkulation EP'!$B$8,12)+BY$9,Datenquellen!$F$7:$H$45,3,FALSE))="X"
                                    ),
                          "X",
                          ""
                          ),
               "X"
            )</f>
        <v>X</v>
      </c>
      <c r="CA147" s="232" t="str">
        <f xml:space="preserve"> IF(TEXT((EDATE('Projektkostenkalkulation EP'!$B$8,12)+BZ$9),"MM")=TEXT((EDATE('Projektkostenkalkulation EP'!$B$8,12)+(BZ$9-1)),"MM"),
             IF(
                        OR(
                                    TEXT((EDATE('Projektkostenkalkulation EP'!$B$8,12)+BZ$9),"TTT") = "Sa",
                                    TEXT((EDATE('Projektkostenkalkulation EP'!$B$8,12)+BZ$9),"TTT") = "So",
                                    IF(ISNA(VLOOKUP(EDATE('Projektkostenkalkulation EP'!$B$8,12)+BZ$9,Datenquellen!$F$7:$H$45,3,FALSE))," ",VLOOKUP(EDATE('Projektkostenkalkulation EP'!$B$8,12)+BZ$9,Datenquellen!$F$7:$H$45,3,FALSE))="X"
                                    ),
                          "X",
                          ""
                          ),
               "X"
            )</f>
        <v>X</v>
      </c>
      <c r="CB147" s="232" t="str">
        <f xml:space="preserve"> IF(TEXT((EDATE('Projektkostenkalkulation EP'!$B$8,12)+CA$9),"MM")=TEXT((EDATE('Projektkostenkalkulation EP'!$B$8,12)+(CA$9-1)),"MM"),
             IF(
                        OR(
                                    TEXT((EDATE('Projektkostenkalkulation EP'!$B$8,12)+CA$9),"TTT") = "Sa",
                                    TEXT((EDATE('Projektkostenkalkulation EP'!$B$8,12)+CA$9),"TTT") = "So",
                                    IF(ISNA(VLOOKUP(EDATE('Projektkostenkalkulation EP'!$B$8,12)+CA$9,Datenquellen!$F$7:$H$45,3,FALSE))," ",VLOOKUP(EDATE('Projektkostenkalkulation EP'!$B$8,12)+CA$9,Datenquellen!$F$7:$H$45,3,FALSE))="X"
                                    ),
                          "X",
                          ""
                          ),
               "X"
            )</f>
        <v>X</v>
      </c>
      <c r="CC147" s="232" t="str">
        <f xml:space="preserve"> IF(TEXT((EDATE('Projektkostenkalkulation EP'!$B$8,12)+CB$9),"MM")=TEXT((EDATE('Projektkostenkalkulation EP'!$B$8,12)+(CB$9-1)),"MM"),
             IF(
                        OR(
                                    TEXT((EDATE('Projektkostenkalkulation EP'!$B$8,12)+CB$9),"TTT") = "Sa",
                                    TEXT((EDATE('Projektkostenkalkulation EP'!$B$8,12)+CB$9),"TTT") = "So",
                                    IF(ISNA(VLOOKUP(EDATE('Projektkostenkalkulation EP'!$B$8,12)+CB$9,Datenquellen!$F$7:$H$45,3,FALSE))," ",VLOOKUP(EDATE('Projektkostenkalkulation EP'!$B$8,12)+CB$9,Datenquellen!$F$7:$H$45,3,FALSE))="X"
                                    ),
                          "X",
                          ""
                          ),
               "X"
            )</f>
        <v/>
      </c>
      <c r="CD147" s="232" t="str">
        <f xml:space="preserve"> IF(TEXT((EDATE('Projektkostenkalkulation EP'!$B$8,12)+CC$9),"MM")=TEXT((EDATE('Projektkostenkalkulation EP'!$B$8,12)+(CC$9-1)),"MM"),
             IF(
                        OR(
                                    TEXT((EDATE('Projektkostenkalkulation EP'!$B$8,12)+CC$9),"TTT") = "Sa",
                                    TEXT((EDATE('Projektkostenkalkulation EP'!$B$8,12)+CC$9),"TTT") = "So",
                                    IF(ISNA(VLOOKUP(EDATE('Projektkostenkalkulation EP'!$B$8,12)+CC$9,Datenquellen!$F$7:$H$45,3,FALSE))," ",VLOOKUP(EDATE('Projektkostenkalkulation EP'!$B$8,12)+CC$9,Datenquellen!$F$7:$H$45,3,FALSE))="X"
                                    ),
                          "X",
                          ""
                          ),
               "X"
            )</f>
        <v/>
      </c>
      <c r="CE147" s="232" t="str">
        <f xml:space="preserve"> IF(TEXT((EDATE('Projektkostenkalkulation EP'!$B$8,12)+CD$9),"MM")=TEXT((EDATE('Projektkostenkalkulation EP'!$B$8,12)+(CD$9-1)),"MM"),
             IF(
                        OR(
                                    TEXT((EDATE('Projektkostenkalkulation EP'!$B$8,12)+CD$9),"TTT") = "Sa",
                                    TEXT((EDATE('Projektkostenkalkulation EP'!$B$8,12)+CD$9),"TTT") = "So",
                                    IF(ISNA(VLOOKUP(EDATE('Projektkostenkalkulation EP'!$B$8,12)+CD$9,Datenquellen!$F$7:$H$45,3,FALSE))," ",VLOOKUP(EDATE('Projektkostenkalkulation EP'!$B$8,12)+CD$9,Datenquellen!$F$7:$H$45,3,FALSE))="X"
                                    ),
                          "X",
                          ""
                          ),
               "X"
            )</f>
        <v/>
      </c>
      <c r="CF147" s="232" t="str">
        <f xml:space="preserve"> IF(TEXT((EDATE('Projektkostenkalkulation EP'!$B$8,12)+CE$9),"MM")=TEXT((EDATE('Projektkostenkalkulation EP'!$B$8,12)+(CE$9-1)),"MM"),
             IF(
                        OR(
                                    TEXT((EDATE('Projektkostenkalkulation EP'!$B$8,12)+CE$9),"TTT") = "Sa",
                                    TEXT((EDATE('Projektkostenkalkulation EP'!$B$8,12)+CE$9),"TTT") = "So",
                                    IF(ISNA(VLOOKUP(EDATE('Projektkostenkalkulation EP'!$B$8,12)+CE$9,Datenquellen!$F$7:$H$45,3,FALSE))," ",VLOOKUP(EDATE('Projektkostenkalkulation EP'!$B$8,12)+CE$9,Datenquellen!$F$7:$H$45,3,FALSE))="X"
                                    ),
                          "X",
                          ""
                          ),
               "X"
            )</f>
        <v/>
      </c>
      <c r="CG147" s="232" t="str">
        <f xml:space="preserve"> IF(TEXT((EDATE('Projektkostenkalkulation EP'!$B$8,12)+CF$9),"MM")=TEXT((EDATE('Projektkostenkalkulation EP'!$B$8,12)+(CF$9-1)),"MM"),
             IF(
                        OR(
                                    TEXT((EDATE('Projektkostenkalkulation EP'!$B$8,12)+CF$9),"TTT") = "Sa",
                                    TEXT((EDATE('Projektkostenkalkulation EP'!$B$8,12)+CF$9),"TTT") = "So",
                                    IF(ISNA(VLOOKUP(EDATE('Projektkostenkalkulation EP'!$B$8,12)+CF$9,Datenquellen!$F$7:$H$45,3,FALSE))," ",VLOOKUP(EDATE('Projektkostenkalkulation EP'!$B$8,12)+CF$9,Datenquellen!$F$7:$H$45,3,FALSE))="X"
                                    ),
                          "X",
                          ""
                          ),
               "X"
            )</f>
        <v>X</v>
      </c>
      <c r="CH147" s="232" t="str">
        <f xml:space="preserve"> IF(TEXT((EDATE('Projektkostenkalkulation EP'!$B$8,12)+CG$9),"MM")=TEXT((EDATE('Projektkostenkalkulation EP'!$B$8,12)+(CG$9-1)),"MM"),
             IF(
                        OR(
                                    TEXT((EDATE('Projektkostenkalkulation EP'!$B$8,12)+CG$9),"TTT") = "Sa",
                                    TEXT((EDATE('Projektkostenkalkulation EP'!$B$8,12)+CG$9),"TTT") = "So",
                                    IF(ISNA(VLOOKUP(EDATE('Projektkostenkalkulation EP'!$B$8,12)+CG$9,Datenquellen!$F$7:$H$45,3,FALSE))," ",VLOOKUP(EDATE('Projektkostenkalkulation EP'!$B$8,12)+CG$9,Datenquellen!$F$7:$H$45,3,FALSE))="X"
                                    ),
                          "X",
                          ""
                          ),
               "X"
            )</f>
        <v>X</v>
      </c>
      <c r="CI147" s="232" t="str">
        <f xml:space="preserve"> IF(TEXT((EDATE('Projektkostenkalkulation EP'!$B$8,12)+CH$9),"MM")=TEXT((EDATE('Projektkostenkalkulation EP'!$B$8,12)+(CH$9-1)),"MM"),
             IF(
                        OR(
                                    TEXT((EDATE('Projektkostenkalkulation EP'!$B$8,12)+CH$9),"TTT") = "Sa",
                                    TEXT((EDATE('Projektkostenkalkulation EP'!$B$8,12)+CH$9),"TTT") = "So",
                                    IF(ISNA(VLOOKUP(EDATE('Projektkostenkalkulation EP'!$B$8,12)+CH$9,Datenquellen!$F$7:$H$45,3,FALSE))," ",VLOOKUP(EDATE('Projektkostenkalkulation EP'!$B$8,12)+CH$9,Datenquellen!$F$7:$H$45,3,FALSE))="X"
                                    ),
                          "X",
                          ""
                          ),
               "X"
            )</f>
        <v/>
      </c>
      <c r="CJ147" s="232" t="str">
        <f xml:space="preserve"> IF(TEXT((EDATE('Projektkostenkalkulation EP'!$B$8,12)+CI$9),"MM")=TEXT((EDATE('Projektkostenkalkulation EP'!$B$8,12)+(CI$9-1)),"MM"),
             IF(
                        OR(
                                    TEXT((EDATE('Projektkostenkalkulation EP'!$B$8,12)+CI$9),"TTT") = "Sa",
                                    TEXT((EDATE('Projektkostenkalkulation EP'!$B$8,12)+CI$9),"TTT") = "So",
                                    IF(ISNA(VLOOKUP(EDATE('Projektkostenkalkulation EP'!$B$8,12)+CI$9,Datenquellen!$F$7:$H$45,3,FALSE))," ",VLOOKUP(EDATE('Projektkostenkalkulation EP'!$B$8,12)+CI$9,Datenquellen!$F$7:$H$45,3,FALSE))="X"
                                    ),
                          "X",
                          ""
                          ),
               "X"
            )</f>
        <v/>
      </c>
      <c r="CK147" s="232" t="str">
        <f xml:space="preserve"> IF(TEXT((EDATE('Projektkostenkalkulation EP'!$B$8,12)+CJ$9),"MM")=TEXT((EDATE('Projektkostenkalkulation EP'!$B$8,12)+(CJ$9-1)),"MM"),
             IF(
                        OR(
                                    TEXT((EDATE('Projektkostenkalkulation EP'!$B$8,12)+CJ$9),"TTT") = "Sa",
                                    TEXT((EDATE('Projektkostenkalkulation EP'!$B$8,12)+CJ$9),"TTT") = "So",
                                    IF(ISNA(VLOOKUP(EDATE('Projektkostenkalkulation EP'!$B$8,12)+CJ$9,Datenquellen!$F$7:$H$45,3,FALSE))," ",VLOOKUP(EDATE('Projektkostenkalkulation EP'!$B$8,12)+CJ$9,Datenquellen!$F$7:$H$45,3,FALSE))="X"
                                    ),
                          "X",
                          ""
                          ),
               "X"
            )</f>
        <v/>
      </c>
      <c r="CL147" s="232" t="str">
        <f xml:space="preserve"> IF(TEXT((EDATE('Projektkostenkalkulation EP'!$B$8,12)+CK$9),"MM")=TEXT((EDATE('Projektkostenkalkulation EP'!$B$8,12)+(CK$9-1)),"MM"),
             IF(
                        OR(
                                    TEXT((EDATE('Projektkostenkalkulation EP'!$B$8,12)+CK$9),"TTT") = "Sa",
                                    TEXT((EDATE('Projektkostenkalkulation EP'!$B$8,12)+CK$9),"TTT") = "So",
                                    IF(ISNA(VLOOKUP(EDATE('Projektkostenkalkulation EP'!$B$8,12)+CK$9,Datenquellen!$F$7:$H$45,3,FALSE))," ",VLOOKUP(EDATE('Projektkostenkalkulation EP'!$B$8,12)+CK$9,Datenquellen!$F$7:$H$45,3,FALSE))="X"
                                    ),
                          "X",
                          ""
                          ),
               "X"
            )</f>
        <v/>
      </c>
      <c r="CM147" s="232" t="str">
        <f xml:space="preserve"> IF(TEXT((EDATE('Projektkostenkalkulation EP'!$B$8,12)+CL$9),"MM")=TEXT((EDATE('Projektkostenkalkulation EP'!$B$8,12)+(CL$9-1)),"MM"),
             IF(
                        OR(
                                    TEXT((EDATE('Projektkostenkalkulation EP'!$B$8,12)+CL$9),"TTT") = "Sa",
                                    TEXT((EDATE('Projektkostenkalkulation EP'!$B$8,12)+CL$9),"TTT") = "So",
                                    IF(ISNA(VLOOKUP(EDATE('Projektkostenkalkulation EP'!$B$8,12)+CL$9,Datenquellen!$F$7:$H$45,3,FALSE))," ",VLOOKUP(EDATE('Projektkostenkalkulation EP'!$B$8,12)+CL$9,Datenquellen!$F$7:$H$45,3,FALSE))="X"
                                    ),
                          "X",
                          ""
                          ),
               "X"
            )</f>
        <v/>
      </c>
      <c r="CN147" s="232" t="str">
        <f xml:space="preserve"> IF(TEXT((EDATE('Projektkostenkalkulation EP'!$B$8,12)+CM$9),"MM")=TEXT((EDATE('Projektkostenkalkulation EP'!$B$8,12)+(CM$9-1)),"MM"),
             IF(
                        OR(
                                    TEXT((EDATE('Projektkostenkalkulation EP'!$B$8,12)+CM$9),"TTT") = "Sa",
                                    TEXT((EDATE('Projektkostenkalkulation EP'!$B$8,12)+CM$9),"TTT") = "So",
                                    IF(ISNA(VLOOKUP(EDATE('Projektkostenkalkulation EP'!$B$8,12)+CM$9,Datenquellen!$F$7:$H$45,3,FALSE))," ",VLOOKUP(EDATE('Projektkostenkalkulation EP'!$B$8,12)+CM$9,Datenquellen!$F$7:$H$45,3,FALSE))="X"
                                    ),
                          "X",
                          ""
                          ),
               "X"
            )</f>
        <v>X</v>
      </c>
      <c r="CO147" s="232" t="str">
        <f xml:space="preserve"> IF(TEXT((EDATE('Projektkostenkalkulation EP'!$B$8,12)+CN$9),"MM")=TEXT((EDATE('Projektkostenkalkulation EP'!$B$8,12)+(CN$9-1)),"MM"),
             IF(
                        OR(
                                    TEXT((EDATE('Projektkostenkalkulation EP'!$B$8,12)+CN$9),"TTT") = "Sa",
                                    TEXT((EDATE('Projektkostenkalkulation EP'!$B$8,12)+CN$9),"TTT") = "So",
                                    IF(ISNA(VLOOKUP(EDATE('Projektkostenkalkulation EP'!$B$8,12)+CN$9,Datenquellen!$F$7:$H$45,3,FALSE))," ",VLOOKUP(EDATE('Projektkostenkalkulation EP'!$B$8,12)+CN$9,Datenquellen!$F$7:$H$45,3,FALSE))="X"
                                    ),
                          "X",
                          ""
                          ),
               "X"
            )</f>
        <v>X</v>
      </c>
      <c r="CP147" s="232" t="str">
        <f xml:space="preserve"> IF(TEXT((EDATE('Projektkostenkalkulation EP'!$B$8,12)+CO$9),"MM")=TEXT((EDATE('Projektkostenkalkulation EP'!$B$8,12)+(CO$9-1)),"MM"),
             IF(
                        OR(
                                    TEXT((EDATE('Projektkostenkalkulation EP'!$B$8,12)+CO$9),"TTT") = "Sa",
                                    TEXT((EDATE('Projektkostenkalkulation EP'!$B$8,12)+CO$9),"TTT") = "So",
                                    IF(ISNA(VLOOKUP(EDATE('Projektkostenkalkulation EP'!$B$8,12)+CO$9,Datenquellen!$F$7:$H$45,3,FALSE))," ",VLOOKUP(EDATE('Projektkostenkalkulation EP'!$B$8,12)+CO$9,Datenquellen!$F$7:$H$45,3,FALSE))="X"
                                    ),
                          "X",
                          ""
                          ),
               "X"
            )</f>
        <v/>
      </c>
      <c r="CQ147" s="232" t="str">
        <f xml:space="preserve"> IF(TEXT((EDATE('Projektkostenkalkulation EP'!$B$8,12)+CP$9),"MM")=TEXT((EDATE('Projektkostenkalkulation EP'!$B$8,12)+(CP$9-1)),"MM"),
             IF(
                        OR(
                                    TEXT((EDATE('Projektkostenkalkulation EP'!$B$8,12)+CP$9),"TTT") = "Sa",
                                    TEXT((EDATE('Projektkostenkalkulation EP'!$B$8,12)+CP$9),"TTT") = "So",
                                    IF(ISNA(VLOOKUP(EDATE('Projektkostenkalkulation EP'!$B$8,12)+CP$9,Datenquellen!$F$7:$H$45,3,FALSE))," ",VLOOKUP(EDATE('Projektkostenkalkulation EP'!$B$8,12)+CP$9,Datenquellen!$F$7:$H$45,3,FALSE))="X"
                                    ),
                          "X",
                          ""
                          ),
               "X"
            )</f>
        <v/>
      </c>
      <c r="CR147" s="232" t="str">
        <f xml:space="preserve"> IF(TEXT((EDATE('Projektkostenkalkulation EP'!$B$8,12)+CQ$9),"MM")=TEXT((EDATE('Projektkostenkalkulation EP'!$B$8,12)+(CQ$9-1)),"MM"),
             IF(
                        OR(
                                    TEXT((EDATE('Projektkostenkalkulation EP'!$B$8,12)+CQ$9),"TTT") = "Sa",
                                    TEXT((EDATE('Projektkostenkalkulation EP'!$B$8,12)+CQ$9),"TTT") = "So",
                                    IF(ISNA(VLOOKUP(EDATE('Projektkostenkalkulation EP'!$B$8,12)+CQ$9,Datenquellen!$F$7:$H$45,3,FALSE))," ",VLOOKUP(EDATE('Projektkostenkalkulation EP'!$B$8,12)+CQ$9,Datenquellen!$F$7:$H$45,3,FALSE))="X"
                                    ),
                          "X",
                          ""
                          ),
               "X"
            )</f>
        <v/>
      </c>
      <c r="CS147" s="232" t="str">
        <f xml:space="preserve"> IF(TEXT((EDATE('Projektkostenkalkulation EP'!$B$8,12)+CR$9),"MM")=TEXT((EDATE('Projektkostenkalkulation EP'!$B$8,12)+(CR$9-1)),"MM"),
             IF(
                        OR(
                                    TEXT((EDATE('Projektkostenkalkulation EP'!$B$8,12)+CR$9),"TTT") = "Sa",
                                    TEXT((EDATE('Projektkostenkalkulation EP'!$B$8,12)+CR$9),"TTT") = "So",
                                    IF(ISNA(VLOOKUP(EDATE('Projektkostenkalkulation EP'!$B$8,12)+CR$9,Datenquellen!$F$7:$H$45,3,FALSE))," ",VLOOKUP(EDATE('Projektkostenkalkulation EP'!$B$8,12)+CR$9,Datenquellen!$F$7:$H$45,3,FALSE))="X"
                                    ),
                          "X",
                          ""
                          ),
               "X"
            )</f>
        <v/>
      </c>
      <c r="CT147" s="232" t="str">
        <f xml:space="preserve"> IF(TEXT((EDATE('Projektkostenkalkulation EP'!$B$8,12)+CS$9),"MM")=TEXT((EDATE('Projektkostenkalkulation EP'!$B$8,12)+(CS$9-1)),"MM"),
             IF(
                        OR(
                                    TEXT((EDATE('Projektkostenkalkulation EP'!$B$8,12)+CS$9),"TTT") = "Sa",
                                    TEXT((EDATE('Projektkostenkalkulation EP'!$B$8,12)+CS$9),"TTT") = "So",
                                    IF(ISNA(VLOOKUP(EDATE('Projektkostenkalkulation EP'!$B$8,12)+CS$9,Datenquellen!$F$7:$H$45,3,FALSE))," ",VLOOKUP(EDATE('Projektkostenkalkulation EP'!$B$8,12)+CS$9,Datenquellen!$F$7:$H$45,3,FALSE))="X"
                                    ),
                          "X",
                          ""
                          ),
               "X"
            )</f>
        <v/>
      </c>
      <c r="CU147" s="232" t="str">
        <f xml:space="preserve"> IF(TEXT((EDATE('Projektkostenkalkulation EP'!$B$8,12)+CT$9),"MM")=TEXT((EDATE('Projektkostenkalkulation EP'!$B$8,12)+(CT$9-1)),"MM"),
             IF(
                        OR(
                                    TEXT((EDATE('Projektkostenkalkulation EP'!$B$8,12)+CT$9),"TTT") = "Sa",
                                    TEXT((EDATE('Projektkostenkalkulation EP'!$B$8,12)+CT$9),"TTT") = "So",
                                    IF(ISNA(VLOOKUP(EDATE('Projektkostenkalkulation EP'!$B$8,12)+CT$9,Datenquellen!$F$7:$H$45,3,FALSE))," ",VLOOKUP(EDATE('Projektkostenkalkulation EP'!$B$8,12)+CT$9,Datenquellen!$F$7:$H$45,3,FALSE))="X"
                                    ),
                          "X",
                          ""
                          ),
               "X"
            )</f>
        <v>X</v>
      </c>
      <c r="CV147" s="232" t="str">
        <f xml:space="preserve"> IF(TEXT((EDATE('Projektkostenkalkulation EP'!$B$8,12)+CU$9),"MM")=TEXT((EDATE('Projektkostenkalkulation EP'!$B$8,12)+(CU$9-1)),"MM"),
             IF(
                        OR(
                                    TEXT((EDATE('Projektkostenkalkulation EP'!$B$8,12)+CU$9),"TTT") = "Sa",
                                    TEXT((EDATE('Projektkostenkalkulation EP'!$B$8,12)+CU$9),"TTT") = "So",
                                    IF(ISNA(VLOOKUP(EDATE('Projektkostenkalkulation EP'!$B$8,12)+CU$9,Datenquellen!$F$7:$H$45,3,FALSE))," ",VLOOKUP(EDATE('Projektkostenkalkulation EP'!$B$8,12)+CU$9,Datenquellen!$F$7:$H$45,3,FALSE))="X"
                                    ),
                          "X",
                          ""
                          ),
               "X"
            )</f>
        <v>X</v>
      </c>
      <c r="CW147" s="232" t="str">
        <f xml:space="preserve"> IF(TEXT((EDATE('Projektkostenkalkulation EP'!$B$8,12)+CV$9),"MM")=TEXT((EDATE('Projektkostenkalkulation EP'!$B$8,12)+(CV$9-1)),"MM"),
             IF(
                        OR(
                                    TEXT((EDATE('Projektkostenkalkulation EP'!$B$8,12)+CV$9),"TTT") = "Sa",
                                    TEXT((EDATE('Projektkostenkalkulation EP'!$B$8,12)+CV$9),"TTT") = "So",
                                    IF(ISNA(VLOOKUP(EDATE('Projektkostenkalkulation EP'!$B$8,12)+CV$9,Datenquellen!$F$7:$H$45,3,FALSE))," ",VLOOKUP(EDATE('Projektkostenkalkulation EP'!$B$8,12)+CV$9,Datenquellen!$F$7:$H$45,3,FALSE))="X"
                                    ),
                          "X",
                          ""
                          ),
               "X"
            )</f>
        <v/>
      </c>
      <c r="CX147" s="232" t="str">
        <f xml:space="preserve"> IF(TEXT((EDATE('Projektkostenkalkulation EP'!$B$8,12)+CW$9),"MM")=TEXT((EDATE('Projektkostenkalkulation EP'!$B$8,12)+(CW$9-1)),"MM"),
             IF(
                        OR(
                                    TEXT((EDATE('Projektkostenkalkulation EP'!$B$8,12)+CW$9),"TTT") = "Sa",
                                    TEXT((EDATE('Projektkostenkalkulation EP'!$B$8,12)+CW$9),"TTT") = "So",
                                    IF(ISNA(VLOOKUP(EDATE('Projektkostenkalkulation EP'!$B$8,12)+CW$9,Datenquellen!$F$7:$H$45,3,FALSE))," ",VLOOKUP(EDATE('Projektkostenkalkulation EP'!$B$8,12)+CW$9,Datenquellen!$F$7:$H$45,3,FALSE))="X"
                                    ),
                          "X",
                          ""
                          ),
               "X"
            )</f>
        <v/>
      </c>
      <c r="CY147" s="232" t="str">
        <f xml:space="preserve"> IF(TEXT((EDATE('Projektkostenkalkulation EP'!$B$8,12)+CX$9),"MM")=TEXT((EDATE('Projektkostenkalkulation EP'!$B$8,12)+(CX$9-1)),"MM"),
             IF(
                        OR(
                                    TEXT((EDATE('Projektkostenkalkulation EP'!$B$8,12)+CX$9),"TTT") = "Sa",
                                    TEXT((EDATE('Projektkostenkalkulation EP'!$B$8,12)+CX$9),"TTT") = "So",
                                    IF(ISNA(VLOOKUP(EDATE('Projektkostenkalkulation EP'!$B$8,12)+CX$9,Datenquellen!$F$7:$H$45,3,FALSE))," ",VLOOKUP(EDATE('Projektkostenkalkulation EP'!$B$8,12)+CX$9,Datenquellen!$F$7:$H$45,3,FALSE))="X"
                                    ),
                          "X",
                          ""
                          ),
               "X"
            )</f>
        <v/>
      </c>
      <c r="CZ147" s="232" t="str">
        <f xml:space="preserve"> IF(TEXT((EDATE('Projektkostenkalkulation EP'!$B$8,12)+CY$9),"MM")=TEXT((EDATE('Projektkostenkalkulation EP'!$B$8,12)+(CY$9-1)),"MM"),
             IF(
                        OR(
                                    TEXT((EDATE('Projektkostenkalkulation EP'!$B$8,12)+CY$9),"TTT") = "Sa",
                                    TEXT((EDATE('Projektkostenkalkulation EP'!$B$8,12)+CY$9),"TTT") = "So",
                                    IF(ISNA(VLOOKUP(EDATE('Projektkostenkalkulation EP'!$B$8,12)+CY$9,Datenquellen!$F$7:$H$45,3,FALSE))," ",VLOOKUP(EDATE('Projektkostenkalkulation EP'!$B$8,12)+CY$9,Datenquellen!$F$7:$H$45,3,FALSE))="X"
                                    ),
                          "X",
                          ""
                          ),
               "X"
            )</f>
        <v/>
      </c>
      <c r="DA147" s="233" t="str">
        <f xml:space="preserve"> IF(TEXT((EDATE('Projektkostenkalkulation EP'!$B$8,12)+CZ$9),"MM")=TEXT((EDATE('Projektkostenkalkulation EP'!$B$8,12)+(CZ$9-1)),"MM"),
             IF(
                        OR(
                                    TEXT((EDATE('Projektkostenkalkulation EP'!$B$8,12)+CZ$9),"TTT") = "Sa",
                                    TEXT((EDATE('Projektkostenkalkulation EP'!$B$8,12)+CZ$9),"TTT") = "So",
                                    IF(ISNA(VLOOKUP(EDATE('Projektkostenkalkulation EP'!$B$8,12)+CZ$9,Datenquellen!$F$7:$H$45,3,FALSE))," ",VLOOKUP(EDATE('Projektkostenkalkulation EP'!$B$8,12)+CZ$9,Datenquellen!$F$7:$H$45,3,FALSE))="X"
                                    ),
                          "X",
                          ""
                          ),
               "X"
            )</f>
        <v/>
      </c>
      <c r="DB147" s="234"/>
      <c r="DC147" s="235"/>
      <c r="DD147" s="476"/>
      <c r="DE147" s="473"/>
      <c r="DF147" s="231"/>
      <c r="DG147" s="232" t="str">
        <f>IF(
            OR(
                     TEXT(EDATE('Projektkostenkalkulation EP'!$B$8,12),"TTT") = "Sa",
                     TEXT(EDATE('Projektkostenkalkulation EP'!$B$8,12),"TTT") = "So",
                     IF(ISNA(VLOOKUP(EDATE('Projektkostenkalkulation EP'!$B$8,12),Datenquellen!$F$7:$H$45,3,FALSE))," ",VLOOKUP(EDATE('Projektkostenkalkulation EP'!$B$8,12),Datenquellen!$F$7:$H$45,3,FALSE))="X"
                            ),
                    "X",
                    ""
            )</f>
        <v>X</v>
      </c>
      <c r="DH147" s="232" t="str">
        <f xml:space="preserve"> IF(TEXT((EDATE('Projektkostenkalkulation EP'!$B$8,12)+DG$9),"MM")=TEXT((EDATE('Projektkostenkalkulation EP'!$B$8,12)+(DG$9-1)),"MM"),
             IF(
                        OR(
                                    TEXT((EDATE('Projektkostenkalkulation EP'!$B$8,12)+DG$9),"TTT") = "Sa",
                                    TEXT((EDATE('Projektkostenkalkulation EP'!$B$8,12)+DG$9),"TTT") = "So",
                                    IF(ISNA(VLOOKUP(EDATE('Projektkostenkalkulation EP'!$B$8,12)+DG$9,Datenquellen!$F$7:$H$45,3,FALSE))," ",VLOOKUP(EDATE('Projektkostenkalkulation EP'!$B$8,12)+DG$9,Datenquellen!$F$7:$H$45,3,FALSE))="X"
                                    ),
                          "X",
                          ""
                          ),
               "X"
            )</f>
        <v/>
      </c>
      <c r="DI147" s="232" t="str">
        <f xml:space="preserve"> IF(TEXT((EDATE('Projektkostenkalkulation EP'!$B$8,12)+DH$9),"MM")=TEXT((EDATE('Projektkostenkalkulation EP'!$B$8,12)+(DH$9-1)),"MM"),
             IF(
                        OR(
                                    TEXT((EDATE('Projektkostenkalkulation EP'!$B$8,12)+DH$9),"TTT") = "Sa",
                                    TEXT((EDATE('Projektkostenkalkulation EP'!$B$8,12)+DH$9),"TTT") = "So",
                                    IF(ISNA(VLOOKUP(EDATE('Projektkostenkalkulation EP'!$B$8,12)+DH$9,Datenquellen!$F$7:$H$45,3,FALSE))," ",VLOOKUP(EDATE('Projektkostenkalkulation EP'!$B$8,12)+DH$9,Datenquellen!$F$7:$H$45,3,FALSE))="X"
                                    ),
                          "X",
                          ""
                          ),
               "X"
            )</f>
        <v/>
      </c>
      <c r="DJ147" s="232" t="str">
        <f xml:space="preserve"> IF(TEXT((EDATE('Projektkostenkalkulation EP'!$B$8,12)+DI$9),"MM")=TEXT((EDATE('Projektkostenkalkulation EP'!$B$8,12)+(DI$9-1)),"MM"),
             IF(
                        OR(
                                    TEXT((EDATE('Projektkostenkalkulation EP'!$B$8,12)+DI$9),"TTT") = "Sa",
                                    TEXT((EDATE('Projektkostenkalkulation EP'!$B$8,12)+DI$9),"TTT") = "So",
                                    IF(ISNA(VLOOKUP(EDATE('Projektkostenkalkulation EP'!$B$8,12)+DI$9,Datenquellen!$F$7:$H$45,3,FALSE))," ",VLOOKUP(EDATE('Projektkostenkalkulation EP'!$B$8,12)+DI$9,Datenquellen!$F$7:$H$45,3,FALSE))="X"
                                    ),
                          "X",
                          ""
                          ),
               "X"
            )</f>
        <v>X</v>
      </c>
      <c r="DK147" s="232" t="str">
        <f xml:space="preserve"> IF(TEXT((EDATE('Projektkostenkalkulation EP'!$B$8,12)+DJ$9),"MM")=TEXT((EDATE('Projektkostenkalkulation EP'!$B$8,12)+(DJ$9-1)),"MM"),
             IF(
                        OR(
                                    TEXT((EDATE('Projektkostenkalkulation EP'!$B$8,12)+DJ$9),"TTT") = "Sa",
                                    TEXT((EDATE('Projektkostenkalkulation EP'!$B$8,12)+DJ$9),"TTT") = "So",
                                    IF(ISNA(VLOOKUP(EDATE('Projektkostenkalkulation EP'!$B$8,12)+DJ$9,Datenquellen!$F$7:$H$45,3,FALSE))," ",VLOOKUP(EDATE('Projektkostenkalkulation EP'!$B$8,12)+DJ$9,Datenquellen!$F$7:$H$45,3,FALSE))="X"
                                    ),
                          "X",
                          ""
                          ),
               "X"
            )</f>
        <v>X</v>
      </c>
      <c r="DL147" s="232" t="str">
        <f xml:space="preserve"> IF(TEXT((EDATE('Projektkostenkalkulation EP'!$B$8,12)+DK$9),"MM")=TEXT((EDATE('Projektkostenkalkulation EP'!$B$8,12)+(DK$9-1)),"MM"),
             IF(
                        OR(
                                    TEXT((EDATE('Projektkostenkalkulation EP'!$B$8,12)+DK$9),"TTT") = "Sa",
                                    TEXT((EDATE('Projektkostenkalkulation EP'!$B$8,12)+DK$9),"TTT") = "So",
                                    IF(ISNA(VLOOKUP(EDATE('Projektkostenkalkulation EP'!$B$8,12)+DK$9,Datenquellen!$F$7:$H$45,3,FALSE))," ",VLOOKUP(EDATE('Projektkostenkalkulation EP'!$B$8,12)+DK$9,Datenquellen!$F$7:$H$45,3,FALSE))="X"
                                    ),
                          "X",
                          ""
                          ),
               "X"
            )</f>
        <v>X</v>
      </c>
      <c r="DM147" s="232" t="str">
        <f xml:space="preserve"> IF(TEXT((EDATE('Projektkostenkalkulation EP'!$B$8,12)+DL$9),"MM")=TEXT((EDATE('Projektkostenkalkulation EP'!$B$8,12)+(DL$9-1)),"MM"),
             IF(
                        OR(
                                    TEXT((EDATE('Projektkostenkalkulation EP'!$B$8,12)+DL$9),"TTT") = "Sa",
                                    TEXT((EDATE('Projektkostenkalkulation EP'!$B$8,12)+DL$9),"TTT") = "So",
                                    IF(ISNA(VLOOKUP(EDATE('Projektkostenkalkulation EP'!$B$8,12)+DL$9,Datenquellen!$F$7:$H$45,3,FALSE))," ",VLOOKUP(EDATE('Projektkostenkalkulation EP'!$B$8,12)+DL$9,Datenquellen!$F$7:$H$45,3,FALSE))="X"
                                    ),
                          "X",
                          ""
                          ),
               "X"
            )</f>
        <v/>
      </c>
      <c r="DN147" s="232" t="str">
        <f xml:space="preserve"> IF(TEXT((EDATE('Projektkostenkalkulation EP'!$B$8,12)+DM$9),"MM")=TEXT((EDATE('Projektkostenkalkulation EP'!$B$8,12)+(DM$9-1)),"MM"),
             IF(
                        OR(
                                    TEXT((EDATE('Projektkostenkalkulation EP'!$B$8,12)+DM$9),"TTT") = "Sa",
                                    TEXT((EDATE('Projektkostenkalkulation EP'!$B$8,12)+DM$9),"TTT") = "So",
                                    IF(ISNA(VLOOKUP(EDATE('Projektkostenkalkulation EP'!$B$8,12)+DM$9,Datenquellen!$F$7:$H$45,3,FALSE))," ",VLOOKUP(EDATE('Projektkostenkalkulation EP'!$B$8,12)+DM$9,Datenquellen!$F$7:$H$45,3,FALSE))="X"
                                    ),
                          "X",
                          ""
                          ),
               "X"
            )</f>
        <v/>
      </c>
      <c r="DO147" s="232" t="str">
        <f xml:space="preserve"> IF(TEXT((EDATE('Projektkostenkalkulation EP'!$B$8,12)+DN$9),"MM")=TEXT((EDATE('Projektkostenkalkulation EP'!$B$8,12)+(DN$9-1)),"MM"),
             IF(
                        OR(
                                    TEXT((EDATE('Projektkostenkalkulation EP'!$B$8,12)+DN$9),"TTT") = "Sa",
                                    TEXT((EDATE('Projektkostenkalkulation EP'!$B$8,12)+DN$9),"TTT") = "So",
                                    IF(ISNA(VLOOKUP(EDATE('Projektkostenkalkulation EP'!$B$8,12)+DN$9,Datenquellen!$F$7:$H$45,3,FALSE))," ",VLOOKUP(EDATE('Projektkostenkalkulation EP'!$B$8,12)+DN$9,Datenquellen!$F$7:$H$45,3,FALSE))="X"
                                    ),
                          "X",
                          ""
                          ),
               "X"
            )</f>
        <v/>
      </c>
      <c r="DP147" s="232" t="str">
        <f xml:space="preserve"> IF(TEXT((EDATE('Projektkostenkalkulation EP'!$B$8,12)+DO$9),"MM")=TEXT((EDATE('Projektkostenkalkulation EP'!$B$8,12)+(DO$9-1)),"MM"),
             IF(
                        OR(
                                    TEXT((EDATE('Projektkostenkalkulation EP'!$B$8,12)+DO$9),"TTT") = "Sa",
                                    TEXT((EDATE('Projektkostenkalkulation EP'!$B$8,12)+DO$9),"TTT") = "So",
                                    IF(ISNA(VLOOKUP(EDATE('Projektkostenkalkulation EP'!$B$8,12)+DO$9,Datenquellen!$F$7:$H$45,3,FALSE))," ",VLOOKUP(EDATE('Projektkostenkalkulation EP'!$B$8,12)+DO$9,Datenquellen!$F$7:$H$45,3,FALSE))="X"
                                    ),
                          "X",
                          ""
                          ),
               "X"
            )</f>
        <v/>
      </c>
      <c r="DQ147" s="232" t="str">
        <f xml:space="preserve"> IF(TEXT((EDATE('Projektkostenkalkulation EP'!$B$8,12)+DP$9),"MM")=TEXT((EDATE('Projektkostenkalkulation EP'!$B$8,12)+(DP$9-1)),"MM"),
             IF(
                        OR(
                                    TEXT((EDATE('Projektkostenkalkulation EP'!$B$8,12)+DP$9),"TTT") = "Sa",
                                    TEXT((EDATE('Projektkostenkalkulation EP'!$B$8,12)+DP$9),"TTT") = "So",
                                    IF(ISNA(VLOOKUP(EDATE('Projektkostenkalkulation EP'!$B$8,12)+DP$9,Datenquellen!$F$7:$H$45,3,FALSE))," ",VLOOKUP(EDATE('Projektkostenkalkulation EP'!$B$8,12)+DP$9,Datenquellen!$F$7:$H$45,3,FALSE))="X"
                                    ),
                          "X",
                          ""
                          ),
               "X"
            )</f>
        <v>X</v>
      </c>
      <c r="DR147" s="232" t="str">
        <f xml:space="preserve"> IF(TEXT((EDATE('Projektkostenkalkulation EP'!$B$8,12)+DQ$9),"MM")=TEXT((EDATE('Projektkostenkalkulation EP'!$B$8,12)+(DQ$9-1)),"MM"),
             IF(
                        OR(
                                    TEXT((EDATE('Projektkostenkalkulation EP'!$B$8,12)+DQ$9),"TTT") = "Sa",
                                    TEXT((EDATE('Projektkostenkalkulation EP'!$B$8,12)+DQ$9),"TTT") = "So",
                                    IF(ISNA(VLOOKUP(EDATE('Projektkostenkalkulation EP'!$B$8,12)+DQ$9,Datenquellen!$F$7:$H$45,3,FALSE))," ",VLOOKUP(EDATE('Projektkostenkalkulation EP'!$B$8,12)+DQ$9,Datenquellen!$F$7:$H$45,3,FALSE))="X"
                                    ),
                          "X",
                          ""
                          ),
               "X"
            )</f>
        <v>X</v>
      </c>
      <c r="DS147" s="232" t="str">
        <f xml:space="preserve"> IF(TEXT((EDATE('Projektkostenkalkulation EP'!$B$8,12)+DR$9),"MM")=TEXT((EDATE('Projektkostenkalkulation EP'!$B$8,12)+(DR$9-1)),"MM"),
             IF(
                        OR(
                                    TEXT((EDATE('Projektkostenkalkulation EP'!$B$8,12)+DR$9),"TTT") = "Sa",
                                    TEXT((EDATE('Projektkostenkalkulation EP'!$B$8,12)+DR$9),"TTT") = "So",
                                    IF(ISNA(VLOOKUP(EDATE('Projektkostenkalkulation EP'!$B$8,12)+DR$9,Datenquellen!$F$7:$H$45,3,FALSE))," ",VLOOKUP(EDATE('Projektkostenkalkulation EP'!$B$8,12)+DR$9,Datenquellen!$F$7:$H$45,3,FALSE))="X"
                                    ),
                          "X",
                          ""
                          ),
               "X"
            )</f>
        <v/>
      </c>
      <c r="DT147" s="232" t="str">
        <f xml:space="preserve"> IF(TEXT((EDATE('Projektkostenkalkulation EP'!$B$8,12)+DS$9),"MM")=TEXT((EDATE('Projektkostenkalkulation EP'!$B$8,12)+(DS$9-1)),"MM"),
             IF(
                        OR(
                                    TEXT((EDATE('Projektkostenkalkulation EP'!$B$8,12)+DS$9),"TTT") = "Sa",
                                    TEXT((EDATE('Projektkostenkalkulation EP'!$B$8,12)+DS$9),"TTT") = "So",
                                    IF(ISNA(VLOOKUP(EDATE('Projektkostenkalkulation EP'!$B$8,12)+DS$9,Datenquellen!$F$7:$H$45,3,FALSE))," ",VLOOKUP(EDATE('Projektkostenkalkulation EP'!$B$8,12)+DS$9,Datenquellen!$F$7:$H$45,3,FALSE))="X"
                                    ),
                          "X",
                          ""
                          ),
               "X"
            )</f>
        <v/>
      </c>
      <c r="DU147" s="232" t="str">
        <f xml:space="preserve"> IF(TEXT((EDATE('Projektkostenkalkulation EP'!$B$8,12)+DT$9),"MM")=TEXT((EDATE('Projektkostenkalkulation EP'!$B$8,12)+(DT$9-1)),"MM"),
             IF(
                        OR(
                                    TEXT((EDATE('Projektkostenkalkulation EP'!$B$8,12)+DT$9),"TTT") = "Sa",
                                    TEXT((EDATE('Projektkostenkalkulation EP'!$B$8,12)+DT$9),"TTT") = "So",
                                    IF(ISNA(VLOOKUP(EDATE('Projektkostenkalkulation EP'!$B$8,12)+DT$9,Datenquellen!$F$7:$H$45,3,FALSE))," ",VLOOKUP(EDATE('Projektkostenkalkulation EP'!$B$8,12)+DT$9,Datenquellen!$F$7:$H$45,3,FALSE))="X"
                                    ),
                          "X",
                          ""
                          ),
               "X"
            )</f>
        <v/>
      </c>
      <c r="DV147" s="232" t="str">
        <f xml:space="preserve"> IF(TEXT((EDATE('Projektkostenkalkulation EP'!$B$8,12)+DU$9),"MM")=TEXT((EDATE('Projektkostenkalkulation EP'!$B$8,12)+(DU$9-1)),"MM"),
             IF(
                        OR(
                                    TEXT((EDATE('Projektkostenkalkulation EP'!$B$8,12)+DU$9),"TTT") = "Sa",
                                    TEXT((EDATE('Projektkostenkalkulation EP'!$B$8,12)+DU$9),"TTT") = "So",
                                    IF(ISNA(VLOOKUP(EDATE('Projektkostenkalkulation EP'!$B$8,12)+DU$9,Datenquellen!$F$7:$H$45,3,FALSE))," ",VLOOKUP(EDATE('Projektkostenkalkulation EP'!$B$8,12)+DU$9,Datenquellen!$F$7:$H$45,3,FALSE))="X"
                                    ),
                          "X",
                          ""
                          ),
               "X"
            )</f>
        <v/>
      </c>
      <c r="DW147" s="232" t="str">
        <f xml:space="preserve"> IF(TEXT((EDATE('Projektkostenkalkulation EP'!$B$8,12)+DV$9),"MM")=TEXT((EDATE('Projektkostenkalkulation EP'!$B$8,12)+(DV$9-1)),"MM"),
             IF(
                        OR(
                                    TEXT((EDATE('Projektkostenkalkulation EP'!$B$8,12)+DV$9),"TTT") = "Sa",
                                    TEXT((EDATE('Projektkostenkalkulation EP'!$B$8,12)+DV$9),"TTT") = "So",
                                    IF(ISNA(VLOOKUP(EDATE('Projektkostenkalkulation EP'!$B$8,12)+DV$9,Datenquellen!$F$7:$H$45,3,FALSE))," ",VLOOKUP(EDATE('Projektkostenkalkulation EP'!$B$8,12)+DV$9,Datenquellen!$F$7:$H$45,3,FALSE))="X"
                                    ),
                          "X",
                          ""
                          ),
               "X"
            )</f>
        <v/>
      </c>
      <c r="DX147" s="232" t="str">
        <f xml:space="preserve"> IF(TEXT((EDATE('Projektkostenkalkulation EP'!$B$8,12)+DW$9),"MM")=TEXT((EDATE('Projektkostenkalkulation EP'!$B$8,12)+(DW$9-1)),"MM"),
             IF(
                        OR(
                                    TEXT((EDATE('Projektkostenkalkulation EP'!$B$8,12)+DW$9),"TTT") = "Sa",
                                    TEXT((EDATE('Projektkostenkalkulation EP'!$B$8,12)+DW$9),"TTT") = "So",
                                    IF(ISNA(VLOOKUP(EDATE('Projektkostenkalkulation EP'!$B$8,12)+DW$9,Datenquellen!$F$7:$H$45,3,FALSE))," ",VLOOKUP(EDATE('Projektkostenkalkulation EP'!$B$8,12)+DW$9,Datenquellen!$F$7:$H$45,3,FALSE))="X"
                                    ),
                          "X",
                          ""
                          ),
               "X"
            )</f>
        <v>X</v>
      </c>
      <c r="DY147" s="232" t="str">
        <f xml:space="preserve"> IF(TEXT((EDATE('Projektkostenkalkulation EP'!$B$8,12)+DX$9),"MM")=TEXT((EDATE('Projektkostenkalkulation EP'!$B$8,12)+(DX$9-1)),"MM"),
             IF(
                        OR(
                                    TEXT((EDATE('Projektkostenkalkulation EP'!$B$8,12)+DX$9),"TTT") = "Sa",
                                    TEXT((EDATE('Projektkostenkalkulation EP'!$B$8,12)+DX$9),"TTT") = "So",
                                    IF(ISNA(VLOOKUP(EDATE('Projektkostenkalkulation EP'!$B$8,12)+DX$9,Datenquellen!$F$7:$H$45,3,FALSE))," ",VLOOKUP(EDATE('Projektkostenkalkulation EP'!$B$8,12)+DX$9,Datenquellen!$F$7:$H$45,3,FALSE))="X"
                                    ),
                          "X",
                          ""
                          ),
               "X"
            )</f>
        <v>X</v>
      </c>
      <c r="DZ147" s="232" t="str">
        <f xml:space="preserve"> IF(TEXT((EDATE('Projektkostenkalkulation EP'!$B$8,12)+DY$9),"MM")=TEXT((EDATE('Projektkostenkalkulation EP'!$B$8,12)+(DY$9-1)),"MM"),
             IF(
                        OR(
                                    TEXT((EDATE('Projektkostenkalkulation EP'!$B$8,12)+DY$9),"TTT") = "Sa",
                                    TEXT((EDATE('Projektkostenkalkulation EP'!$B$8,12)+DY$9),"TTT") = "So",
                                    IF(ISNA(VLOOKUP(EDATE('Projektkostenkalkulation EP'!$B$8,12)+DY$9,Datenquellen!$F$7:$H$45,3,FALSE))," ",VLOOKUP(EDATE('Projektkostenkalkulation EP'!$B$8,12)+DY$9,Datenquellen!$F$7:$H$45,3,FALSE))="X"
                                    ),
                          "X",
                          ""
                          ),
               "X"
            )</f>
        <v/>
      </c>
      <c r="EA147" s="232" t="str">
        <f xml:space="preserve"> IF(TEXT((EDATE('Projektkostenkalkulation EP'!$B$8,12)+DZ$9),"MM")=TEXT((EDATE('Projektkostenkalkulation EP'!$B$8,12)+(DZ$9-1)),"MM"),
             IF(
                        OR(
                                    TEXT((EDATE('Projektkostenkalkulation EP'!$B$8,12)+DZ$9),"TTT") = "Sa",
                                    TEXT((EDATE('Projektkostenkalkulation EP'!$B$8,12)+DZ$9),"TTT") = "So",
                                    IF(ISNA(VLOOKUP(EDATE('Projektkostenkalkulation EP'!$B$8,12)+DZ$9,Datenquellen!$F$7:$H$45,3,FALSE))," ",VLOOKUP(EDATE('Projektkostenkalkulation EP'!$B$8,12)+DZ$9,Datenquellen!$F$7:$H$45,3,FALSE))="X"
                                    ),
                          "X",
                          ""
                          ),
               "X"
            )</f>
        <v/>
      </c>
      <c r="EB147" s="232" t="str">
        <f xml:space="preserve"> IF(TEXT((EDATE('Projektkostenkalkulation EP'!$B$8,12)+EA$9),"MM")=TEXT((EDATE('Projektkostenkalkulation EP'!$B$8,12)+(EA$9-1)),"MM"),
             IF(
                        OR(
                                    TEXT((EDATE('Projektkostenkalkulation EP'!$B$8,12)+EA$9),"TTT") = "Sa",
                                    TEXT((EDATE('Projektkostenkalkulation EP'!$B$8,12)+EA$9),"TTT") = "So",
                                    IF(ISNA(VLOOKUP(EDATE('Projektkostenkalkulation EP'!$B$8,12)+EA$9,Datenquellen!$F$7:$H$45,3,FALSE))," ",VLOOKUP(EDATE('Projektkostenkalkulation EP'!$B$8,12)+EA$9,Datenquellen!$F$7:$H$45,3,FALSE))="X"
                                    ),
                          "X",
                          ""
                          ),
               "X"
            )</f>
        <v/>
      </c>
      <c r="EC147" s="232" t="str">
        <f xml:space="preserve"> IF(TEXT((EDATE('Projektkostenkalkulation EP'!$B$8,12)+EB$9),"MM")=TEXT((EDATE('Projektkostenkalkulation EP'!$B$8,12)+(EB$9-1)),"MM"),
             IF(
                        OR(
                                    TEXT((EDATE('Projektkostenkalkulation EP'!$B$8,12)+EB$9),"TTT") = "Sa",
                                    TEXT((EDATE('Projektkostenkalkulation EP'!$B$8,12)+EB$9),"TTT") = "So",
                                    IF(ISNA(VLOOKUP(EDATE('Projektkostenkalkulation EP'!$B$8,12)+EB$9,Datenquellen!$F$7:$H$45,3,FALSE))," ",VLOOKUP(EDATE('Projektkostenkalkulation EP'!$B$8,12)+EB$9,Datenquellen!$F$7:$H$45,3,FALSE))="X"
                                    ),
                          "X",
                          ""
                          ),
               "X"
            )</f>
        <v/>
      </c>
      <c r="ED147" s="232" t="str">
        <f xml:space="preserve"> IF(TEXT((EDATE('Projektkostenkalkulation EP'!$B$8,12)+EC$9),"MM")=TEXT((EDATE('Projektkostenkalkulation EP'!$B$8,12)+(EC$9-1)),"MM"),
             IF(
                        OR(
                                    TEXT((EDATE('Projektkostenkalkulation EP'!$B$8,12)+EC$9),"TTT") = "Sa",
                                    TEXT((EDATE('Projektkostenkalkulation EP'!$B$8,12)+EC$9),"TTT") = "So",
                                    IF(ISNA(VLOOKUP(EDATE('Projektkostenkalkulation EP'!$B$8,12)+EC$9,Datenquellen!$F$7:$H$45,3,FALSE))," ",VLOOKUP(EDATE('Projektkostenkalkulation EP'!$B$8,12)+EC$9,Datenquellen!$F$7:$H$45,3,FALSE))="X"
                                    ),
                          "X",
                          ""
                          ),
               "X"
            )</f>
        <v/>
      </c>
      <c r="EE147" s="232" t="str">
        <f xml:space="preserve"> IF(TEXT((EDATE('Projektkostenkalkulation EP'!$B$8,12)+ED$9),"MM")=TEXT((EDATE('Projektkostenkalkulation EP'!$B$8,12)+(ED$9-1)),"MM"),
             IF(
                        OR(
                                    TEXT((EDATE('Projektkostenkalkulation EP'!$B$8,12)+ED$9),"TTT") = "Sa",
                                    TEXT((EDATE('Projektkostenkalkulation EP'!$B$8,12)+ED$9),"TTT") = "So",
                                    IF(ISNA(VLOOKUP(EDATE('Projektkostenkalkulation EP'!$B$8,12)+ED$9,Datenquellen!$F$7:$H$45,3,FALSE))," ",VLOOKUP(EDATE('Projektkostenkalkulation EP'!$B$8,12)+ED$9,Datenquellen!$F$7:$H$45,3,FALSE))="X"
                                    ),
                          "X",
                          ""
                          ),
               "X"
            )</f>
        <v>X</v>
      </c>
      <c r="EF147" s="232" t="str">
        <f xml:space="preserve"> IF(TEXT((EDATE('Projektkostenkalkulation EP'!$B$8,12)+EE$9),"MM")=TEXT((EDATE('Projektkostenkalkulation EP'!$B$8,12)+(EE$9-1)),"MM"),
             IF(
                        OR(
                                    TEXT((EDATE('Projektkostenkalkulation EP'!$B$8,12)+EE$9),"TTT") = "Sa",
                                    TEXT((EDATE('Projektkostenkalkulation EP'!$B$8,12)+EE$9),"TTT") = "So",
                                    IF(ISNA(VLOOKUP(EDATE('Projektkostenkalkulation EP'!$B$8,12)+EE$9,Datenquellen!$F$7:$H$45,3,FALSE))," ",VLOOKUP(EDATE('Projektkostenkalkulation EP'!$B$8,12)+EE$9,Datenquellen!$F$7:$H$45,3,FALSE))="X"
                                    ),
                          "X",
                          ""
                          ),
               "X"
            )</f>
        <v>X</v>
      </c>
      <c r="EG147" s="232" t="str">
        <f xml:space="preserve"> IF(TEXT((EDATE('Projektkostenkalkulation EP'!$B$8,12)+EF$9),"MM")=TEXT((EDATE('Projektkostenkalkulation EP'!$B$8,12)+(EF$9-1)),"MM"),
             IF(
                        OR(
                                    TEXT((EDATE('Projektkostenkalkulation EP'!$B$8,12)+EF$9),"TTT") = "Sa",
                                    TEXT((EDATE('Projektkostenkalkulation EP'!$B$8,12)+EF$9),"TTT") = "So",
                                    IF(ISNA(VLOOKUP(EDATE('Projektkostenkalkulation EP'!$B$8,12)+EF$9,Datenquellen!$F$7:$H$45,3,FALSE))," ",VLOOKUP(EDATE('Projektkostenkalkulation EP'!$B$8,12)+EF$9,Datenquellen!$F$7:$H$45,3,FALSE))="X"
                                    ),
                          "X",
                          ""
                          ),
               "X"
            )</f>
        <v/>
      </c>
      <c r="EH147" s="232" t="str">
        <f xml:space="preserve"> IF(TEXT((EDATE('Projektkostenkalkulation EP'!$B$8,12)+EG$9),"MM")=TEXT((EDATE('Projektkostenkalkulation EP'!$B$8,12)+(EG$9-1)),"MM"),
             IF(
                        OR(
                                    TEXT((EDATE('Projektkostenkalkulation EP'!$B$8,12)+EG$9),"TTT") = "Sa",
                                    TEXT((EDATE('Projektkostenkalkulation EP'!$B$8,12)+EG$9),"TTT") = "So",
                                    IF(ISNA(VLOOKUP(EDATE('Projektkostenkalkulation EP'!$B$8,12)+EG$9,Datenquellen!$F$7:$H$45,3,FALSE))," ",VLOOKUP(EDATE('Projektkostenkalkulation EP'!$B$8,12)+EG$9,Datenquellen!$F$7:$H$45,3,FALSE))="X"
                                    ),
                          "X",
                          ""
                          ),
               "X"
            )</f>
        <v/>
      </c>
      <c r="EI147" s="232" t="str">
        <f xml:space="preserve"> IF(TEXT((EDATE('Projektkostenkalkulation EP'!$B$8,12)+EH$9),"MM")=TEXT((EDATE('Projektkostenkalkulation EP'!$B$8,12)+(EH$9-1)),"MM"),
             IF(
                        OR(
                                    TEXT((EDATE('Projektkostenkalkulation EP'!$B$8,12)+EH$9),"TTT") = "Sa",
                                    TEXT((EDATE('Projektkostenkalkulation EP'!$B$8,12)+EH$9),"TTT") = "So",
                                    IF(ISNA(VLOOKUP(EDATE('Projektkostenkalkulation EP'!$B$8,12)+EH$9,Datenquellen!$F$7:$H$45,3,FALSE))," ",VLOOKUP(EDATE('Projektkostenkalkulation EP'!$B$8,12)+EH$9,Datenquellen!$F$7:$H$45,3,FALSE))="X"
                                    ),
                          "X",
                          ""
                          ),
               "X"
            )</f>
        <v/>
      </c>
      <c r="EJ147" s="232" t="str">
        <f xml:space="preserve"> IF(TEXT((EDATE('Projektkostenkalkulation EP'!$B$8,12)+EI$9),"MM")=TEXT((EDATE('Projektkostenkalkulation EP'!$B$8,12)+(EI$9-1)),"MM"),
             IF(
                        OR(
                                    TEXT((EDATE('Projektkostenkalkulation EP'!$B$8,12)+EI$9),"TTT") = "Sa",
                                    TEXT((EDATE('Projektkostenkalkulation EP'!$B$8,12)+EI$9),"TTT") = "So",
                                    IF(ISNA(VLOOKUP(EDATE('Projektkostenkalkulation EP'!$B$8,12)+EI$9,Datenquellen!$F$7:$H$45,3,FALSE))," ",VLOOKUP(EDATE('Projektkostenkalkulation EP'!$B$8,12)+EI$9,Datenquellen!$F$7:$H$45,3,FALSE))="X"
                                    ),
                          "X",
                          ""
                          ),
               "X"
            )</f>
        <v/>
      </c>
      <c r="EK147" s="233" t="str">
        <f xml:space="preserve"> IF(TEXT((EDATE('Projektkostenkalkulation EP'!$B$8,12)+EJ$9),"MM")=TEXT((EDATE('Projektkostenkalkulation EP'!$B$8,12)+(EJ$9-1)),"MM"),
             IF(
                        OR(
                                    TEXT((EDATE('Projektkostenkalkulation EP'!$B$8,12)+EJ$9),"TTT") = "Sa",
                                    TEXT((EDATE('Projektkostenkalkulation EP'!$B$8,12)+EJ$9),"TTT") = "So",
                                    IF(ISNA(VLOOKUP(EDATE('Projektkostenkalkulation EP'!$B$8,12)+EJ$9,Datenquellen!$F$7:$H$45,3,FALSE))," ",VLOOKUP(EDATE('Projektkostenkalkulation EP'!$B$8,12)+EJ$9,Datenquellen!$F$7:$H$45,3,FALSE))="X"
                                    ),
                          "X",
                          ""
                          ),
               "X"
            )</f>
        <v/>
      </c>
      <c r="EL147" s="234"/>
      <c r="EM147" s="235"/>
      <c r="EN147" s="476"/>
      <c r="EO147" s="473"/>
      <c r="EP147" s="231"/>
      <c r="EQ147" s="232" t="str">
        <f>IF(
            OR(
                     TEXT(EDATE('Projektkostenkalkulation EP'!$B$8,12),"TTT") = "Sa",
                     TEXT(EDATE('Projektkostenkalkulation EP'!$B$8,12),"TTT") = "So",
                     IF(ISNA(VLOOKUP(EDATE('Projektkostenkalkulation EP'!$B$8,12),Datenquellen!$F$7:$H$45,3,FALSE))," ",VLOOKUP(EDATE('Projektkostenkalkulation EP'!$B$8,12),Datenquellen!$F$7:$H$45,3,FALSE))="X"
                            ),
                    "X",
                    ""
            )</f>
        <v>X</v>
      </c>
      <c r="ER147" s="232" t="str">
        <f xml:space="preserve"> IF(TEXT((EDATE('Projektkostenkalkulation EP'!$B$8,12)+EQ$9),"MM")=TEXT((EDATE('Projektkostenkalkulation EP'!$B$8,12)+(EQ$9-1)),"MM"),
             IF(
                        OR(
                                    TEXT((EDATE('Projektkostenkalkulation EP'!$B$8,12)+EQ$9),"TTT") = "Sa",
                                    TEXT((EDATE('Projektkostenkalkulation EP'!$B$8,12)+EQ$9),"TTT") = "So",
                                    IF(ISNA(VLOOKUP(EDATE('Projektkostenkalkulation EP'!$B$8,12)+EQ$9,Datenquellen!$F$7:$H$45,3,FALSE))," ",VLOOKUP(EDATE('Projektkostenkalkulation EP'!$B$8,12)+EQ$9,Datenquellen!$F$7:$H$45,3,FALSE))="X"
                                    ),
                          "X",
                          ""
                          ),
               "X"
            )</f>
        <v/>
      </c>
      <c r="ES147" s="232" t="str">
        <f xml:space="preserve"> IF(TEXT((EDATE('Projektkostenkalkulation EP'!$B$8,12)+ER$9),"MM")=TEXT((EDATE('Projektkostenkalkulation EP'!$B$8,12)+(ER$9-1)),"MM"),
             IF(
                        OR(
                                    TEXT((EDATE('Projektkostenkalkulation EP'!$B$8,12)+ER$9),"TTT") = "Sa",
                                    TEXT((EDATE('Projektkostenkalkulation EP'!$B$8,12)+ER$9),"TTT") = "So",
                                    IF(ISNA(VLOOKUP(EDATE('Projektkostenkalkulation EP'!$B$8,12)+ER$9,Datenquellen!$F$7:$H$45,3,FALSE))," ",VLOOKUP(EDATE('Projektkostenkalkulation EP'!$B$8,12)+ER$9,Datenquellen!$F$7:$H$45,3,FALSE))="X"
                                    ),
                          "X",
                          ""
                          ),
               "X"
            )</f>
        <v/>
      </c>
      <c r="ET147" s="232" t="str">
        <f xml:space="preserve"> IF(TEXT((EDATE('Projektkostenkalkulation EP'!$B$8,12)+ES$9),"MM")=TEXT((EDATE('Projektkostenkalkulation EP'!$B$8,12)+(ES$9-1)),"MM"),
             IF(
                        OR(
                                    TEXT((EDATE('Projektkostenkalkulation EP'!$B$8,12)+ES$9),"TTT") = "Sa",
                                    TEXT((EDATE('Projektkostenkalkulation EP'!$B$8,12)+ES$9),"TTT") = "So",
                                    IF(ISNA(VLOOKUP(EDATE('Projektkostenkalkulation EP'!$B$8,12)+ES$9,Datenquellen!$F$7:$H$45,3,FALSE))," ",VLOOKUP(EDATE('Projektkostenkalkulation EP'!$B$8,12)+ES$9,Datenquellen!$F$7:$H$45,3,FALSE))="X"
                                    ),
                          "X",
                          ""
                          ),
               "X"
            )</f>
        <v>X</v>
      </c>
      <c r="EU147" s="232" t="str">
        <f xml:space="preserve"> IF(TEXT((EDATE('Projektkostenkalkulation EP'!$B$8,12)+ET$9),"MM")=TEXT((EDATE('Projektkostenkalkulation EP'!$B$8,12)+(ET$9-1)),"MM"),
             IF(
                        OR(
                                    TEXT((EDATE('Projektkostenkalkulation EP'!$B$8,12)+ET$9),"TTT") = "Sa",
                                    TEXT((EDATE('Projektkostenkalkulation EP'!$B$8,12)+ET$9),"TTT") = "So",
                                    IF(ISNA(VLOOKUP(EDATE('Projektkostenkalkulation EP'!$B$8,12)+ET$9,Datenquellen!$F$7:$H$45,3,FALSE))," ",VLOOKUP(EDATE('Projektkostenkalkulation EP'!$B$8,12)+ET$9,Datenquellen!$F$7:$H$45,3,FALSE))="X"
                                    ),
                          "X",
                          ""
                          ),
               "X"
            )</f>
        <v>X</v>
      </c>
      <c r="EV147" s="232" t="str">
        <f xml:space="preserve"> IF(TEXT((EDATE('Projektkostenkalkulation EP'!$B$8,12)+EU$9),"MM")=TEXT((EDATE('Projektkostenkalkulation EP'!$B$8,12)+(EU$9-1)),"MM"),
             IF(
                        OR(
                                    TEXT((EDATE('Projektkostenkalkulation EP'!$B$8,12)+EU$9),"TTT") = "Sa",
                                    TEXT((EDATE('Projektkostenkalkulation EP'!$B$8,12)+EU$9),"TTT") = "So",
                                    IF(ISNA(VLOOKUP(EDATE('Projektkostenkalkulation EP'!$B$8,12)+EU$9,Datenquellen!$F$7:$H$45,3,FALSE))," ",VLOOKUP(EDATE('Projektkostenkalkulation EP'!$B$8,12)+EU$9,Datenquellen!$F$7:$H$45,3,FALSE))="X"
                                    ),
                          "X",
                          ""
                          ),
               "X"
            )</f>
        <v>X</v>
      </c>
      <c r="EW147" s="232" t="str">
        <f xml:space="preserve"> IF(TEXT((EDATE('Projektkostenkalkulation EP'!$B$8,12)+EV$9),"MM")=TEXT((EDATE('Projektkostenkalkulation EP'!$B$8,12)+(EV$9-1)),"MM"),
             IF(
                        OR(
                                    TEXT((EDATE('Projektkostenkalkulation EP'!$B$8,12)+EV$9),"TTT") = "Sa",
                                    TEXT((EDATE('Projektkostenkalkulation EP'!$B$8,12)+EV$9),"TTT") = "So",
                                    IF(ISNA(VLOOKUP(EDATE('Projektkostenkalkulation EP'!$B$8,12)+EV$9,Datenquellen!$F$7:$H$45,3,FALSE))," ",VLOOKUP(EDATE('Projektkostenkalkulation EP'!$B$8,12)+EV$9,Datenquellen!$F$7:$H$45,3,FALSE))="X"
                                    ),
                          "X",
                          ""
                          ),
               "X"
            )</f>
        <v/>
      </c>
      <c r="EX147" s="232" t="str">
        <f xml:space="preserve"> IF(TEXT((EDATE('Projektkostenkalkulation EP'!$B$8,12)+EW$9),"MM")=TEXT((EDATE('Projektkostenkalkulation EP'!$B$8,12)+(EW$9-1)),"MM"),
             IF(
                        OR(
                                    TEXT((EDATE('Projektkostenkalkulation EP'!$B$8,12)+EW$9),"TTT") = "Sa",
                                    TEXT((EDATE('Projektkostenkalkulation EP'!$B$8,12)+EW$9),"TTT") = "So",
                                    IF(ISNA(VLOOKUP(EDATE('Projektkostenkalkulation EP'!$B$8,12)+EW$9,Datenquellen!$F$7:$H$45,3,FALSE))," ",VLOOKUP(EDATE('Projektkostenkalkulation EP'!$B$8,12)+EW$9,Datenquellen!$F$7:$H$45,3,FALSE))="X"
                                    ),
                          "X",
                          ""
                          ),
               "X"
            )</f>
        <v/>
      </c>
      <c r="EY147" s="232" t="str">
        <f xml:space="preserve"> IF(TEXT((EDATE('Projektkostenkalkulation EP'!$B$8,12)+EX$9),"MM")=TEXT((EDATE('Projektkostenkalkulation EP'!$B$8,12)+(EX$9-1)),"MM"),
             IF(
                        OR(
                                    TEXT((EDATE('Projektkostenkalkulation EP'!$B$8,12)+EX$9),"TTT") = "Sa",
                                    TEXT((EDATE('Projektkostenkalkulation EP'!$B$8,12)+EX$9),"TTT") = "So",
                                    IF(ISNA(VLOOKUP(EDATE('Projektkostenkalkulation EP'!$B$8,12)+EX$9,Datenquellen!$F$7:$H$45,3,FALSE))," ",VLOOKUP(EDATE('Projektkostenkalkulation EP'!$B$8,12)+EX$9,Datenquellen!$F$7:$H$45,3,FALSE))="X"
                                    ),
                          "X",
                          ""
                          ),
               "X"
            )</f>
        <v/>
      </c>
      <c r="EZ147" s="232" t="str">
        <f xml:space="preserve"> IF(TEXT((EDATE('Projektkostenkalkulation EP'!$B$8,12)+EY$9),"MM")=TEXT((EDATE('Projektkostenkalkulation EP'!$B$8,12)+(EY$9-1)),"MM"),
             IF(
                        OR(
                                    TEXT((EDATE('Projektkostenkalkulation EP'!$B$8,12)+EY$9),"TTT") = "Sa",
                                    TEXT((EDATE('Projektkostenkalkulation EP'!$B$8,12)+EY$9),"TTT") = "So",
                                    IF(ISNA(VLOOKUP(EDATE('Projektkostenkalkulation EP'!$B$8,12)+EY$9,Datenquellen!$F$7:$H$45,3,FALSE))," ",VLOOKUP(EDATE('Projektkostenkalkulation EP'!$B$8,12)+EY$9,Datenquellen!$F$7:$H$45,3,FALSE))="X"
                                    ),
                          "X",
                          ""
                          ),
               "X"
            )</f>
        <v/>
      </c>
      <c r="FA147" s="232" t="str">
        <f xml:space="preserve"> IF(TEXT((EDATE('Projektkostenkalkulation EP'!$B$8,12)+EZ$9),"MM")=TEXT((EDATE('Projektkostenkalkulation EP'!$B$8,12)+(EZ$9-1)),"MM"),
             IF(
                        OR(
                                    TEXT((EDATE('Projektkostenkalkulation EP'!$B$8,12)+EZ$9),"TTT") = "Sa",
                                    TEXT((EDATE('Projektkostenkalkulation EP'!$B$8,12)+EZ$9),"TTT") = "So",
                                    IF(ISNA(VLOOKUP(EDATE('Projektkostenkalkulation EP'!$B$8,12)+EZ$9,Datenquellen!$F$7:$H$45,3,FALSE))," ",VLOOKUP(EDATE('Projektkostenkalkulation EP'!$B$8,12)+EZ$9,Datenquellen!$F$7:$H$45,3,FALSE))="X"
                                    ),
                          "X",
                          ""
                          ),
               "X"
            )</f>
        <v>X</v>
      </c>
      <c r="FB147" s="232" t="str">
        <f xml:space="preserve"> IF(TEXT((EDATE('Projektkostenkalkulation EP'!$B$8,12)+FA$9),"MM")=TEXT((EDATE('Projektkostenkalkulation EP'!$B$8,12)+(FA$9-1)),"MM"),
             IF(
                        OR(
                                    TEXT((EDATE('Projektkostenkalkulation EP'!$B$8,12)+FA$9),"TTT") = "Sa",
                                    TEXT((EDATE('Projektkostenkalkulation EP'!$B$8,12)+FA$9),"TTT") = "So",
                                    IF(ISNA(VLOOKUP(EDATE('Projektkostenkalkulation EP'!$B$8,12)+FA$9,Datenquellen!$F$7:$H$45,3,FALSE))," ",VLOOKUP(EDATE('Projektkostenkalkulation EP'!$B$8,12)+FA$9,Datenquellen!$F$7:$H$45,3,FALSE))="X"
                                    ),
                          "X",
                          ""
                          ),
               "X"
            )</f>
        <v>X</v>
      </c>
      <c r="FC147" s="232" t="str">
        <f xml:space="preserve"> IF(TEXT((EDATE('Projektkostenkalkulation EP'!$B$8,12)+FB$9),"MM")=TEXT((EDATE('Projektkostenkalkulation EP'!$B$8,12)+(FB$9-1)),"MM"),
             IF(
                        OR(
                                    TEXT((EDATE('Projektkostenkalkulation EP'!$B$8,12)+FB$9),"TTT") = "Sa",
                                    TEXT((EDATE('Projektkostenkalkulation EP'!$B$8,12)+FB$9),"TTT") = "So",
                                    IF(ISNA(VLOOKUP(EDATE('Projektkostenkalkulation EP'!$B$8,12)+FB$9,Datenquellen!$F$7:$H$45,3,FALSE))," ",VLOOKUP(EDATE('Projektkostenkalkulation EP'!$B$8,12)+FB$9,Datenquellen!$F$7:$H$45,3,FALSE))="X"
                                    ),
                          "X",
                          ""
                          ),
               "X"
            )</f>
        <v/>
      </c>
      <c r="FD147" s="232" t="str">
        <f xml:space="preserve"> IF(TEXT((EDATE('Projektkostenkalkulation EP'!$B$8,12)+FC$9),"MM")=TEXT((EDATE('Projektkostenkalkulation EP'!$B$8,12)+(FC$9-1)),"MM"),
             IF(
                        OR(
                                    TEXT((EDATE('Projektkostenkalkulation EP'!$B$8,12)+FC$9),"TTT") = "Sa",
                                    TEXT((EDATE('Projektkostenkalkulation EP'!$B$8,12)+FC$9),"TTT") = "So",
                                    IF(ISNA(VLOOKUP(EDATE('Projektkostenkalkulation EP'!$B$8,12)+FC$9,Datenquellen!$F$7:$H$45,3,FALSE))," ",VLOOKUP(EDATE('Projektkostenkalkulation EP'!$B$8,12)+FC$9,Datenquellen!$F$7:$H$45,3,FALSE))="X"
                                    ),
                          "X",
                          ""
                          ),
               "X"
            )</f>
        <v/>
      </c>
      <c r="FE147" s="232" t="str">
        <f xml:space="preserve"> IF(TEXT((EDATE('Projektkostenkalkulation EP'!$B$8,12)+FD$9),"MM")=TEXT((EDATE('Projektkostenkalkulation EP'!$B$8,12)+(FD$9-1)),"MM"),
             IF(
                        OR(
                                    TEXT((EDATE('Projektkostenkalkulation EP'!$B$8,12)+FD$9),"TTT") = "Sa",
                                    TEXT((EDATE('Projektkostenkalkulation EP'!$B$8,12)+FD$9),"TTT") = "So",
                                    IF(ISNA(VLOOKUP(EDATE('Projektkostenkalkulation EP'!$B$8,12)+FD$9,Datenquellen!$F$7:$H$45,3,FALSE))," ",VLOOKUP(EDATE('Projektkostenkalkulation EP'!$B$8,12)+FD$9,Datenquellen!$F$7:$H$45,3,FALSE))="X"
                                    ),
                          "X",
                          ""
                          ),
               "X"
            )</f>
        <v/>
      </c>
      <c r="FF147" s="232" t="str">
        <f xml:space="preserve"> IF(TEXT((EDATE('Projektkostenkalkulation EP'!$B$8,12)+FE$9),"MM")=TEXT((EDATE('Projektkostenkalkulation EP'!$B$8,12)+(FE$9-1)),"MM"),
             IF(
                        OR(
                                    TEXT((EDATE('Projektkostenkalkulation EP'!$B$8,12)+FE$9),"TTT") = "Sa",
                                    TEXT((EDATE('Projektkostenkalkulation EP'!$B$8,12)+FE$9),"TTT") = "So",
                                    IF(ISNA(VLOOKUP(EDATE('Projektkostenkalkulation EP'!$B$8,12)+FE$9,Datenquellen!$F$7:$H$45,3,FALSE))," ",VLOOKUP(EDATE('Projektkostenkalkulation EP'!$B$8,12)+FE$9,Datenquellen!$F$7:$H$45,3,FALSE))="X"
                                    ),
                          "X",
                          ""
                          ),
               "X"
            )</f>
        <v/>
      </c>
      <c r="FG147" s="232" t="str">
        <f xml:space="preserve"> IF(TEXT((EDATE('Projektkostenkalkulation EP'!$B$8,12)+FF$9),"MM")=TEXT((EDATE('Projektkostenkalkulation EP'!$B$8,12)+(FF$9-1)),"MM"),
             IF(
                        OR(
                                    TEXT((EDATE('Projektkostenkalkulation EP'!$B$8,12)+FF$9),"TTT") = "Sa",
                                    TEXT((EDATE('Projektkostenkalkulation EP'!$B$8,12)+FF$9),"TTT") = "So",
                                    IF(ISNA(VLOOKUP(EDATE('Projektkostenkalkulation EP'!$B$8,12)+FF$9,Datenquellen!$F$7:$H$45,3,FALSE))," ",VLOOKUP(EDATE('Projektkostenkalkulation EP'!$B$8,12)+FF$9,Datenquellen!$F$7:$H$45,3,FALSE))="X"
                                    ),
                          "X",
                          ""
                          ),
               "X"
            )</f>
        <v/>
      </c>
      <c r="FH147" s="232" t="str">
        <f xml:space="preserve"> IF(TEXT((EDATE('Projektkostenkalkulation EP'!$B$8,12)+FG$9),"MM")=TEXT((EDATE('Projektkostenkalkulation EP'!$B$8,12)+(FG$9-1)),"MM"),
             IF(
                        OR(
                                    TEXT((EDATE('Projektkostenkalkulation EP'!$B$8,12)+FG$9),"TTT") = "Sa",
                                    TEXT((EDATE('Projektkostenkalkulation EP'!$B$8,12)+FG$9),"TTT") = "So",
                                    IF(ISNA(VLOOKUP(EDATE('Projektkostenkalkulation EP'!$B$8,12)+FG$9,Datenquellen!$F$7:$H$45,3,FALSE))," ",VLOOKUP(EDATE('Projektkostenkalkulation EP'!$B$8,12)+FG$9,Datenquellen!$F$7:$H$45,3,FALSE))="X"
                                    ),
                          "X",
                          ""
                          ),
               "X"
            )</f>
        <v>X</v>
      </c>
      <c r="FI147" s="232" t="str">
        <f xml:space="preserve"> IF(TEXT((EDATE('Projektkostenkalkulation EP'!$B$8,12)+FH$9),"MM")=TEXT((EDATE('Projektkostenkalkulation EP'!$B$8,12)+(FH$9-1)),"MM"),
             IF(
                        OR(
                                    TEXT((EDATE('Projektkostenkalkulation EP'!$B$8,12)+FH$9),"TTT") = "Sa",
                                    TEXT((EDATE('Projektkostenkalkulation EP'!$B$8,12)+FH$9),"TTT") = "So",
                                    IF(ISNA(VLOOKUP(EDATE('Projektkostenkalkulation EP'!$B$8,12)+FH$9,Datenquellen!$F$7:$H$45,3,FALSE))," ",VLOOKUP(EDATE('Projektkostenkalkulation EP'!$B$8,12)+FH$9,Datenquellen!$F$7:$H$45,3,FALSE))="X"
                                    ),
                          "X",
                          ""
                          ),
               "X"
            )</f>
        <v>X</v>
      </c>
      <c r="FJ147" s="232" t="str">
        <f xml:space="preserve"> IF(TEXT((EDATE('Projektkostenkalkulation EP'!$B$8,12)+FI$9),"MM")=TEXT((EDATE('Projektkostenkalkulation EP'!$B$8,12)+(FI$9-1)),"MM"),
             IF(
                        OR(
                                    TEXT((EDATE('Projektkostenkalkulation EP'!$B$8,12)+FI$9),"TTT") = "Sa",
                                    TEXT((EDATE('Projektkostenkalkulation EP'!$B$8,12)+FI$9),"TTT") = "So",
                                    IF(ISNA(VLOOKUP(EDATE('Projektkostenkalkulation EP'!$B$8,12)+FI$9,Datenquellen!$F$7:$H$45,3,FALSE))," ",VLOOKUP(EDATE('Projektkostenkalkulation EP'!$B$8,12)+FI$9,Datenquellen!$F$7:$H$45,3,FALSE))="X"
                                    ),
                          "X",
                          ""
                          ),
               "X"
            )</f>
        <v/>
      </c>
      <c r="FK147" s="232" t="str">
        <f xml:space="preserve"> IF(TEXT((EDATE('Projektkostenkalkulation EP'!$B$8,12)+FJ$9),"MM")=TEXT((EDATE('Projektkostenkalkulation EP'!$B$8,12)+(FJ$9-1)),"MM"),
             IF(
                        OR(
                                    TEXT((EDATE('Projektkostenkalkulation EP'!$B$8,12)+FJ$9),"TTT") = "Sa",
                                    TEXT((EDATE('Projektkostenkalkulation EP'!$B$8,12)+FJ$9),"TTT") = "So",
                                    IF(ISNA(VLOOKUP(EDATE('Projektkostenkalkulation EP'!$B$8,12)+FJ$9,Datenquellen!$F$7:$H$45,3,FALSE))," ",VLOOKUP(EDATE('Projektkostenkalkulation EP'!$B$8,12)+FJ$9,Datenquellen!$F$7:$H$45,3,FALSE))="X"
                                    ),
                          "X",
                          ""
                          ),
               "X"
            )</f>
        <v/>
      </c>
      <c r="FL147" s="232" t="str">
        <f xml:space="preserve"> IF(TEXT((EDATE('Projektkostenkalkulation EP'!$B$8,12)+FK$9),"MM")=TEXT((EDATE('Projektkostenkalkulation EP'!$B$8,12)+(FK$9-1)),"MM"),
             IF(
                        OR(
                                    TEXT((EDATE('Projektkostenkalkulation EP'!$B$8,12)+FK$9),"TTT") = "Sa",
                                    TEXT((EDATE('Projektkostenkalkulation EP'!$B$8,12)+FK$9),"TTT") = "So",
                                    IF(ISNA(VLOOKUP(EDATE('Projektkostenkalkulation EP'!$B$8,12)+FK$9,Datenquellen!$F$7:$H$45,3,FALSE))," ",VLOOKUP(EDATE('Projektkostenkalkulation EP'!$B$8,12)+FK$9,Datenquellen!$F$7:$H$45,3,FALSE))="X"
                                    ),
                          "X",
                          ""
                          ),
               "X"
            )</f>
        <v/>
      </c>
      <c r="FM147" s="232" t="str">
        <f xml:space="preserve"> IF(TEXT((EDATE('Projektkostenkalkulation EP'!$B$8,12)+FL$9),"MM")=TEXT((EDATE('Projektkostenkalkulation EP'!$B$8,12)+(FL$9-1)),"MM"),
             IF(
                        OR(
                                    TEXT((EDATE('Projektkostenkalkulation EP'!$B$8,12)+FL$9),"TTT") = "Sa",
                                    TEXT((EDATE('Projektkostenkalkulation EP'!$B$8,12)+FL$9),"TTT") = "So",
                                    IF(ISNA(VLOOKUP(EDATE('Projektkostenkalkulation EP'!$B$8,12)+FL$9,Datenquellen!$F$7:$H$45,3,FALSE))," ",VLOOKUP(EDATE('Projektkostenkalkulation EP'!$B$8,12)+FL$9,Datenquellen!$F$7:$H$45,3,FALSE))="X"
                                    ),
                          "X",
                          ""
                          ),
               "X"
            )</f>
        <v/>
      </c>
      <c r="FN147" s="232" t="str">
        <f xml:space="preserve"> IF(TEXT((EDATE('Projektkostenkalkulation EP'!$B$8,12)+FM$9),"MM")=TEXT((EDATE('Projektkostenkalkulation EP'!$B$8,12)+(FM$9-1)),"MM"),
             IF(
                        OR(
                                    TEXT((EDATE('Projektkostenkalkulation EP'!$B$8,12)+FM$9),"TTT") = "Sa",
                                    TEXT((EDATE('Projektkostenkalkulation EP'!$B$8,12)+FM$9),"TTT") = "So",
                                    IF(ISNA(VLOOKUP(EDATE('Projektkostenkalkulation EP'!$B$8,12)+FM$9,Datenquellen!$F$7:$H$45,3,FALSE))," ",VLOOKUP(EDATE('Projektkostenkalkulation EP'!$B$8,12)+FM$9,Datenquellen!$F$7:$H$45,3,FALSE))="X"
                                    ),
                          "X",
                          ""
                          ),
               "X"
            )</f>
        <v/>
      </c>
      <c r="FO147" s="232" t="str">
        <f xml:space="preserve"> IF(TEXT((EDATE('Projektkostenkalkulation EP'!$B$8,12)+FN$9),"MM")=TEXT((EDATE('Projektkostenkalkulation EP'!$B$8,12)+(FN$9-1)),"MM"),
             IF(
                        OR(
                                    TEXT((EDATE('Projektkostenkalkulation EP'!$B$8,12)+FN$9),"TTT") = "Sa",
                                    TEXT((EDATE('Projektkostenkalkulation EP'!$B$8,12)+FN$9),"TTT") = "So",
                                    IF(ISNA(VLOOKUP(EDATE('Projektkostenkalkulation EP'!$B$8,12)+FN$9,Datenquellen!$F$7:$H$45,3,FALSE))," ",VLOOKUP(EDATE('Projektkostenkalkulation EP'!$B$8,12)+FN$9,Datenquellen!$F$7:$H$45,3,FALSE))="X"
                                    ),
                          "X",
                          ""
                          ),
               "X"
            )</f>
        <v>X</v>
      </c>
      <c r="FP147" s="232" t="str">
        <f xml:space="preserve"> IF(TEXT((EDATE('Projektkostenkalkulation EP'!$B$8,12)+FO$9),"MM")=TEXT((EDATE('Projektkostenkalkulation EP'!$B$8,12)+(FO$9-1)),"MM"),
             IF(
                        OR(
                                    TEXT((EDATE('Projektkostenkalkulation EP'!$B$8,12)+FO$9),"TTT") = "Sa",
                                    TEXT((EDATE('Projektkostenkalkulation EP'!$B$8,12)+FO$9),"TTT") = "So",
                                    IF(ISNA(VLOOKUP(EDATE('Projektkostenkalkulation EP'!$B$8,12)+FO$9,Datenquellen!$F$7:$H$45,3,FALSE))," ",VLOOKUP(EDATE('Projektkostenkalkulation EP'!$B$8,12)+FO$9,Datenquellen!$F$7:$H$45,3,FALSE))="X"
                                    ),
                          "X",
                          ""
                          ),
               "X"
            )</f>
        <v>X</v>
      </c>
      <c r="FQ147" s="232" t="str">
        <f xml:space="preserve"> IF(TEXT((EDATE('Projektkostenkalkulation EP'!$B$8,12)+FP$9),"MM")=TEXT((EDATE('Projektkostenkalkulation EP'!$B$8,12)+(FP$9-1)),"MM"),
             IF(
                        OR(
                                    TEXT((EDATE('Projektkostenkalkulation EP'!$B$8,12)+FP$9),"TTT") = "Sa",
                                    TEXT((EDATE('Projektkostenkalkulation EP'!$B$8,12)+FP$9),"TTT") = "So",
                                    IF(ISNA(VLOOKUP(EDATE('Projektkostenkalkulation EP'!$B$8,12)+FP$9,Datenquellen!$F$7:$H$45,3,FALSE))," ",VLOOKUP(EDATE('Projektkostenkalkulation EP'!$B$8,12)+FP$9,Datenquellen!$F$7:$H$45,3,FALSE))="X"
                                    ),
                          "X",
                          ""
                          ),
               "X"
            )</f>
        <v/>
      </c>
      <c r="FR147" s="232" t="str">
        <f xml:space="preserve"> IF(TEXT((EDATE('Projektkostenkalkulation EP'!$B$8,12)+FQ$9),"MM")=TEXT((EDATE('Projektkostenkalkulation EP'!$B$8,12)+(FQ$9-1)),"MM"),
             IF(
                        OR(
                                    TEXT((EDATE('Projektkostenkalkulation EP'!$B$8,12)+FQ$9),"TTT") = "Sa",
                                    TEXT((EDATE('Projektkostenkalkulation EP'!$B$8,12)+FQ$9),"TTT") = "So",
                                    IF(ISNA(VLOOKUP(EDATE('Projektkostenkalkulation EP'!$B$8,12)+FQ$9,Datenquellen!$F$7:$H$45,3,FALSE))," ",VLOOKUP(EDATE('Projektkostenkalkulation EP'!$B$8,12)+FQ$9,Datenquellen!$F$7:$H$45,3,FALSE))="X"
                                    ),
                          "X",
                          ""
                          ),
               "X"
            )</f>
        <v/>
      </c>
      <c r="FS147" s="232" t="str">
        <f xml:space="preserve"> IF(TEXT((EDATE('Projektkostenkalkulation EP'!$B$8,12)+FR$9),"MM")=TEXT((EDATE('Projektkostenkalkulation EP'!$B$8,12)+(FR$9-1)),"MM"),
             IF(
                        OR(
                                    TEXT((EDATE('Projektkostenkalkulation EP'!$B$8,12)+FR$9),"TTT") = "Sa",
                                    TEXT((EDATE('Projektkostenkalkulation EP'!$B$8,12)+FR$9),"TTT") = "So",
                                    IF(ISNA(VLOOKUP(EDATE('Projektkostenkalkulation EP'!$B$8,12)+FR$9,Datenquellen!$F$7:$H$45,3,FALSE))," ",VLOOKUP(EDATE('Projektkostenkalkulation EP'!$B$8,12)+FR$9,Datenquellen!$F$7:$H$45,3,FALSE))="X"
                                    ),
                          "X",
                          ""
                          ),
               "X"
            )</f>
        <v/>
      </c>
      <c r="FT147" s="232" t="str">
        <f xml:space="preserve"> IF(TEXT((EDATE('Projektkostenkalkulation EP'!$B$8,12)+FS$9),"MM")=TEXT((EDATE('Projektkostenkalkulation EP'!$B$8,12)+(FS$9-1)),"MM"),
             IF(
                        OR(
                                    TEXT((EDATE('Projektkostenkalkulation EP'!$B$8,12)+FS$9),"TTT") = "Sa",
                                    TEXT((EDATE('Projektkostenkalkulation EP'!$B$8,12)+FS$9),"TTT") = "So",
                                    IF(ISNA(VLOOKUP(EDATE('Projektkostenkalkulation EP'!$B$8,12)+FS$9,Datenquellen!$F$7:$H$45,3,FALSE))," ",VLOOKUP(EDATE('Projektkostenkalkulation EP'!$B$8,12)+FS$9,Datenquellen!$F$7:$H$45,3,FALSE))="X"
                                    ),
                          "X",
                          ""
                          ),
               "X"
            )</f>
        <v/>
      </c>
      <c r="FU147" s="233" t="str">
        <f xml:space="preserve"> IF(TEXT((EDATE('Projektkostenkalkulation EP'!$B$8,12)+FT$9),"MM")=TEXT((EDATE('Projektkostenkalkulation EP'!$B$8,12)+(FT$9-1)),"MM"),
             IF(
                        OR(
                                    TEXT((EDATE('Projektkostenkalkulation EP'!$B$8,12)+FT$9),"TTT") = "Sa",
                                    TEXT((EDATE('Projektkostenkalkulation EP'!$B$8,12)+FT$9),"TTT") = "So",
                                    IF(ISNA(VLOOKUP(EDATE('Projektkostenkalkulation EP'!$B$8,12)+FT$9,Datenquellen!$F$7:$H$45,3,FALSE))," ",VLOOKUP(EDATE('Projektkostenkalkulation EP'!$B$8,12)+FT$9,Datenquellen!$F$7:$H$45,3,FALSE))="X"
                                    ),
                          "X",
                          ""
                          ),
               "X"
            )</f>
        <v/>
      </c>
      <c r="FV147" s="234"/>
      <c r="FW147" s="235"/>
      <c r="FX147" s="476"/>
      <c r="FY147" s="473"/>
      <c r="FZ147" s="231"/>
      <c r="GA147" s="232" t="str">
        <f>IF(
            OR(
                     TEXT(EDATE('Projektkostenkalkulation EP'!$B$8,12),"TTT") = "Sa",
                     TEXT(EDATE('Projektkostenkalkulation EP'!$B$8,12),"TTT") = "So",
                     IF(ISNA(VLOOKUP(EDATE('Projektkostenkalkulation EP'!$B$8,12),Datenquellen!$F$7:$H$45,3,FALSE))," ",VLOOKUP(EDATE('Projektkostenkalkulation EP'!$B$8,12),Datenquellen!$F$7:$H$45,3,FALSE))="X"
                            ),
                    "X",
                    ""
            )</f>
        <v>X</v>
      </c>
      <c r="GB147" s="232" t="str">
        <f xml:space="preserve"> IF(TEXT((EDATE('Projektkostenkalkulation EP'!$B$8,12)+GA$9),"MM")=TEXT((EDATE('Projektkostenkalkulation EP'!$B$8,12)+(GA$9-1)),"MM"),
             IF(
                        OR(
                                    TEXT((EDATE('Projektkostenkalkulation EP'!$B$8,12)+GA$9),"TTT") = "Sa",
                                    TEXT((EDATE('Projektkostenkalkulation EP'!$B$8,12)+GA$9),"TTT") = "So",
                                    IF(ISNA(VLOOKUP(EDATE('Projektkostenkalkulation EP'!$B$8,12)+GA$9,Datenquellen!$F$7:$H$45,3,FALSE))," ",VLOOKUP(EDATE('Projektkostenkalkulation EP'!$B$8,12)+GA$9,Datenquellen!$F$7:$H$45,3,FALSE))="X"
                                    ),
                          "X",
                          ""
                          ),
               "X"
            )</f>
        <v/>
      </c>
      <c r="GC147" s="232" t="str">
        <f xml:space="preserve"> IF(TEXT((EDATE('Projektkostenkalkulation EP'!$B$8,12)+GB$9),"MM")=TEXT((EDATE('Projektkostenkalkulation EP'!$B$8,12)+(GB$9-1)),"MM"),
             IF(
                        OR(
                                    TEXT((EDATE('Projektkostenkalkulation EP'!$B$8,12)+GB$9),"TTT") = "Sa",
                                    TEXT((EDATE('Projektkostenkalkulation EP'!$B$8,12)+GB$9),"TTT") = "So",
                                    IF(ISNA(VLOOKUP(EDATE('Projektkostenkalkulation EP'!$B$8,12)+GB$9,Datenquellen!$F$7:$H$45,3,FALSE))," ",VLOOKUP(EDATE('Projektkostenkalkulation EP'!$B$8,12)+GB$9,Datenquellen!$F$7:$H$45,3,FALSE))="X"
                                    ),
                          "X",
                          ""
                          ),
               "X"
            )</f>
        <v/>
      </c>
      <c r="GD147" s="232" t="str">
        <f xml:space="preserve"> IF(TEXT((EDATE('Projektkostenkalkulation EP'!$B$8,12)+GC$9),"MM")=TEXT((EDATE('Projektkostenkalkulation EP'!$B$8,12)+(GC$9-1)),"MM"),
             IF(
                        OR(
                                    TEXT((EDATE('Projektkostenkalkulation EP'!$B$8,12)+GC$9),"TTT") = "Sa",
                                    TEXT((EDATE('Projektkostenkalkulation EP'!$B$8,12)+GC$9),"TTT") = "So",
                                    IF(ISNA(VLOOKUP(EDATE('Projektkostenkalkulation EP'!$B$8,12)+GC$9,Datenquellen!$F$7:$H$45,3,FALSE))," ",VLOOKUP(EDATE('Projektkostenkalkulation EP'!$B$8,12)+GC$9,Datenquellen!$F$7:$H$45,3,FALSE))="X"
                                    ),
                          "X",
                          ""
                          ),
               "X"
            )</f>
        <v>X</v>
      </c>
      <c r="GE147" s="232" t="str">
        <f xml:space="preserve"> IF(TEXT((EDATE('Projektkostenkalkulation EP'!$B$8,12)+GD$9),"MM")=TEXT((EDATE('Projektkostenkalkulation EP'!$B$8,12)+(GD$9-1)),"MM"),
             IF(
                        OR(
                                    TEXT((EDATE('Projektkostenkalkulation EP'!$B$8,12)+GD$9),"TTT") = "Sa",
                                    TEXT((EDATE('Projektkostenkalkulation EP'!$B$8,12)+GD$9),"TTT") = "So",
                                    IF(ISNA(VLOOKUP(EDATE('Projektkostenkalkulation EP'!$B$8,12)+GD$9,Datenquellen!$F$7:$H$45,3,FALSE))," ",VLOOKUP(EDATE('Projektkostenkalkulation EP'!$B$8,12)+GD$9,Datenquellen!$F$7:$H$45,3,FALSE))="X"
                                    ),
                          "X",
                          ""
                          ),
               "X"
            )</f>
        <v>X</v>
      </c>
      <c r="GF147" s="232" t="str">
        <f xml:space="preserve"> IF(TEXT((EDATE('Projektkostenkalkulation EP'!$B$8,12)+GE$9),"MM")=TEXT((EDATE('Projektkostenkalkulation EP'!$B$8,12)+(GE$9-1)),"MM"),
             IF(
                        OR(
                                    TEXT((EDATE('Projektkostenkalkulation EP'!$B$8,12)+GE$9),"TTT") = "Sa",
                                    TEXT((EDATE('Projektkostenkalkulation EP'!$B$8,12)+GE$9),"TTT") = "So",
                                    IF(ISNA(VLOOKUP(EDATE('Projektkostenkalkulation EP'!$B$8,12)+GE$9,Datenquellen!$F$7:$H$45,3,FALSE))," ",VLOOKUP(EDATE('Projektkostenkalkulation EP'!$B$8,12)+GE$9,Datenquellen!$F$7:$H$45,3,FALSE))="X"
                                    ),
                          "X",
                          ""
                          ),
               "X"
            )</f>
        <v>X</v>
      </c>
      <c r="GG147" s="232" t="str">
        <f xml:space="preserve"> IF(TEXT((EDATE('Projektkostenkalkulation EP'!$B$8,12)+GF$9),"MM")=TEXT((EDATE('Projektkostenkalkulation EP'!$B$8,12)+(GF$9-1)),"MM"),
             IF(
                        OR(
                                    TEXT((EDATE('Projektkostenkalkulation EP'!$B$8,12)+GF$9),"TTT") = "Sa",
                                    TEXT((EDATE('Projektkostenkalkulation EP'!$B$8,12)+GF$9),"TTT") = "So",
                                    IF(ISNA(VLOOKUP(EDATE('Projektkostenkalkulation EP'!$B$8,12)+GF$9,Datenquellen!$F$7:$H$45,3,FALSE))," ",VLOOKUP(EDATE('Projektkostenkalkulation EP'!$B$8,12)+GF$9,Datenquellen!$F$7:$H$45,3,FALSE))="X"
                                    ),
                          "X",
                          ""
                          ),
               "X"
            )</f>
        <v/>
      </c>
      <c r="GH147" s="232" t="str">
        <f xml:space="preserve"> IF(TEXT((EDATE('Projektkostenkalkulation EP'!$B$8,12)+GG$9),"MM")=TEXT((EDATE('Projektkostenkalkulation EP'!$B$8,12)+(GG$9-1)),"MM"),
             IF(
                        OR(
                                    TEXT((EDATE('Projektkostenkalkulation EP'!$B$8,12)+GG$9),"TTT") = "Sa",
                                    TEXT((EDATE('Projektkostenkalkulation EP'!$B$8,12)+GG$9),"TTT") = "So",
                                    IF(ISNA(VLOOKUP(EDATE('Projektkostenkalkulation EP'!$B$8,12)+GG$9,Datenquellen!$F$7:$H$45,3,FALSE))," ",VLOOKUP(EDATE('Projektkostenkalkulation EP'!$B$8,12)+GG$9,Datenquellen!$F$7:$H$45,3,FALSE))="X"
                                    ),
                          "X",
                          ""
                          ),
               "X"
            )</f>
        <v/>
      </c>
      <c r="GI147" s="232" t="str">
        <f xml:space="preserve"> IF(TEXT((EDATE('Projektkostenkalkulation EP'!$B$8,12)+GH$9),"MM")=TEXT((EDATE('Projektkostenkalkulation EP'!$B$8,12)+(GH$9-1)),"MM"),
             IF(
                        OR(
                                    TEXT((EDATE('Projektkostenkalkulation EP'!$B$8,12)+GH$9),"TTT") = "Sa",
                                    TEXT((EDATE('Projektkostenkalkulation EP'!$B$8,12)+GH$9),"TTT") = "So",
                                    IF(ISNA(VLOOKUP(EDATE('Projektkostenkalkulation EP'!$B$8,12)+GH$9,Datenquellen!$F$7:$H$45,3,FALSE))," ",VLOOKUP(EDATE('Projektkostenkalkulation EP'!$B$8,12)+GH$9,Datenquellen!$F$7:$H$45,3,FALSE))="X"
                                    ),
                          "X",
                          ""
                          ),
               "X"
            )</f>
        <v/>
      </c>
      <c r="GJ147" s="232" t="str">
        <f xml:space="preserve"> IF(TEXT((EDATE('Projektkostenkalkulation EP'!$B$8,12)+GI$9),"MM")=TEXT((EDATE('Projektkostenkalkulation EP'!$B$8,12)+(GI$9-1)),"MM"),
             IF(
                        OR(
                                    TEXT((EDATE('Projektkostenkalkulation EP'!$B$8,12)+GI$9),"TTT") = "Sa",
                                    TEXT((EDATE('Projektkostenkalkulation EP'!$B$8,12)+GI$9),"TTT") = "So",
                                    IF(ISNA(VLOOKUP(EDATE('Projektkostenkalkulation EP'!$B$8,12)+GI$9,Datenquellen!$F$7:$H$45,3,FALSE))," ",VLOOKUP(EDATE('Projektkostenkalkulation EP'!$B$8,12)+GI$9,Datenquellen!$F$7:$H$45,3,FALSE))="X"
                                    ),
                          "X",
                          ""
                          ),
               "X"
            )</f>
        <v/>
      </c>
      <c r="GK147" s="232" t="str">
        <f xml:space="preserve"> IF(TEXT((EDATE('Projektkostenkalkulation EP'!$B$8,12)+GJ$9),"MM")=TEXT((EDATE('Projektkostenkalkulation EP'!$B$8,12)+(GJ$9-1)),"MM"),
             IF(
                        OR(
                                    TEXT((EDATE('Projektkostenkalkulation EP'!$B$8,12)+GJ$9),"TTT") = "Sa",
                                    TEXT((EDATE('Projektkostenkalkulation EP'!$B$8,12)+GJ$9),"TTT") = "So",
                                    IF(ISNA(VLOOKUP(EDATE('Projektkostenkalkulation EP'!$B$8,12)+GJ$9,Datenquellen!$F$7:$H$45,3,FALSE))," ",VLOOKUP(EDATE('Projektkostenkalkulation EP'!$B$8,12)+GJ$9,Datenquellen!$F$7:$H$45,3,FALSE))="X"
                                    ),
                          "X",
                          ""
                          ),
               "X"
            )</f>
        <v>X</v>
      </c>
      <c r="GL147" s="232" t="str">
        <f xml:space="preserve"> IF(TEXT((EDATE('Projektkostenkalkulation EP'!$B$8,12)+GK$9),"MM")=TEXT((EDATE('Projektkostenkalkulation EP'!$B$8,12)+(GK$9-1)),"MM"),
             IF(
                        OR(
                                    TEXT((EDATE('Projektkostenkalkulation EP'!$B$8,12)+GK$9),"TTT") = "Sa",
                                    TEXT((EDATE('Projektkostenkalkulation EP'!$B$8,12)+GK$9),"TTT") = "So",
                                    IF(ISNA(VLOOKUP(EDATE('Projektkostenkalkulation EP'!$B$8,12)+GK$9,Datenquellen!$F$7:$H$45,3,FALSE))," ",VLOOKUP(EDATE('Projektkostenkalkulation EP'!$B$8,12)+GK$9,Datenquellen!$F$7:$H$45,3,FALSE))="X"
                                    ),
                          "X",
                          ""
                          ),
               "X"
            )</f>
        <v>X</v>
      </c>
      <c r="GM147" s="232" t="str">
        <f xml:space="preserve"> IF(TEXT((EDATE('Projektkostenkalkulation EP'!$B$8,12)+GL$9),"MM")=TEXT((EDATE('Projektkostenkalkulation EP'!$B$8,12)+(GL$9-1)),"MM"),
             IF(
                        OR(
                                    TEXT((EDATE('Projektkostenkalkulation EP'!$B$8,12)+GL$9),"TTT") = "Sa",
                                    TEXT((EDATE('Projektkostenkalkulation EP'!$B$8,12)+GL$9),"TTT") = "So",
                                    IF(ISNA(VLOOKUP(EDATE('Projektkostenkalkulation EP'!$B$8,12)+GL$9,Datenquellen!$F$7:$H$45,3,FALSE))," ",VLOOKUP(EDATE('Projektkostenkalkulation EP'!$B$8,12)+GL$9,Datenquellen!$F$7:$H$45,3,FALSE))="X"
                                    ),
                          "X",
                          ""
                          ),
               "X"
            )</f>
        <v/>
      </c>
      <c r="GN147" s="232" t="str">
        <f xml:space="preserve"> IF(TEXT((EDATE('Projektkostenkalkulation EP'!$B$8,12)+GM$9),"MM")=TEXT((EDATE('Projektkostenkalkulation EP'!$B$8,12)+(GM$9-1)),"MM"),
             IF(
                        OR(
                                    TEXT((EDATE('Projektkostenkalkulation EP'!$B$8,12)+GM$9),"TTT") = "Sa",
                                    TEXT((EDATE('Projektkostenkalkulation EP'!$B$8,12)+GM$9),"TTT") = "So",
                                    IF(ISNA(VLOOKUP(EDATE('Projektkostenkalkulation EP'!$B$8,12)+GM$9,Datenquellen!$F$7:$H$45,3,FALSE))," ",VLOOKUP(EDATE('Projektkostenkalkulation EP'!$B$8,12)+GM$9,Datenquellen!$F$7:$H$45,3,FALSE))="X"
                                    ),
                          "X",
                          ""
                          ),
               "X"
            )</f>
        <v/>
      </c>
      <c r="GO147" s="232" t="str">
        <f xml:space="preserve"> IF(TEXT((EDATE('Projektkostenkalkulation EP'!$B$8,12)+GN$9),"MM")=TEXT((EDATE('Projektkostenkalkulation EP'!$B$8,12)+(GN$9-1)),"MM"),
             IF(
                        OR(
                                    TEXT((EDATE('Projektkostenkalkulation EP'!$B$8,12)+GN$9),"TTT") = "Sa",
                                    TEXT((EDATE('Projektkostenkalkulation EP'!$B$8,12)+GN$9),"TTT") = "So",
                                    IF(ISNA(VLOOKUP(EDATE('Projektkostenkalkulation EP'!$B$8,12)+GN$9,Datenquellen!$F$7:$H$45,3,FALSE))," ",VLOOKUP(EDATE('Projektkostenkalkulation EP'!$B$8,12)+GN$9,Datenquellen!$F$7:$H$45,3,FALSE))="X"
                                    ),
                          "X",
                          ""
                          ),
               "X"
            )</f>
        <v/>
      </c>
      <c r="GP147" s="232" t="str">
        <f xml:space="preserve"> IF(TEXT((EDATE('Projektkostenkalkulation EP'!$B$8,12)+GO$9),"MM")=TEXT((EDATE('Projektkostenkalkulation EP'!$B$8,12)+(GO$9-1)),"MM"),
             IF(
                        OR(
                                    TEXT((EDATE('Projektkostenkalkulation EP'!$B$8,12)+GO$9),"TTT") = "Sa",
                                    TEXT((EDATE('Projektkostenkalkulation EP'!$B$8,12)+GO$9),"TTT") = "So",
                                    IF(ISNA(VLOOKUP(EDATE('Projektkostenkalkulation EP'!$B$8,12)+GO$9,Datenquellen!$F$7:$H$45,3,FALSE))," ",VLOOKUP(EDATE('Projektkostenkalkulation EP'!$B$8,12)+GO$9,Datenquellen!$F$7:$H$45,3,FALSE))="X"
                                    ),
                          "X",
                          ""
                          ),
               "X"
            )</f>
        <v/>
      </c>
      <c r="GQ147" s="232" t="str">
        <f xml:space="preserve"> IF(TEXT((EDATE('Projektkostenkalkulation EP'!$B$8,12)+GP$9),"MM")=TEXT((EDATE('Projektkostenkalkulation EP'!$B$8,12)+(GP$9-1)),"MM"),
             IF(
                        OR(
                                    TEXT((EDATE('Projektkostenkalkulation EP'!$B$8,12)+GP$9),"TTT") = "Sa",
                                    TEXT((EDATE('Projektkostenkalkulation EP'!$B$8,12)+GP$9),"TTT") = "So",
                                    IF(ISNA(VLOOKUP(EDATE('Projektkostenkalkulation EP'!$B$8,12)+GP$9,Datenquellen!$F$7:$H$45,3,FALSE))," ",VLOOKUP(EDATE('Projektkostenkalkulation EP'!$B$8,12)+GP$9,Datenquellen!$F$7:$H$45,3,FALSE))="X"
                                    ),
                          "X",
                          ""
                          ),
               "X"
            )</f>
        <v/>
      </c>
      <c r="GR147" s="232" t="str">
        <f xml:space="preserve"> IF(TEXT((EDATE('Projektkostenkalkulation EP'!$B$8,12)+GQ$9),"MM")=TEXT((EDATE('Projektkostenkalkulation EP'!$B$8,12)+(GQ$9-1)),"MM"),
             IF(
                        OR(
                                    TEXT((EDATE('Projektkostenkalkulation EP'!$B$8,12)+GQ$9),"TTT") = "Sa",
                                    TEXT((EDATE('Projektkostenkalkulation EP'!$B$8,12)+GQ$9),"TTT") = "So",
                                    IF(ISNA(VLOOKUP(EDATE('Projektkostenkalkulation EP'!$B$8,12)+GQ$9,Datenquellen!$F$7:$H$45,3,FALSE))," ",VLOOKUP(EDATE('Projektkostenkalkulation EP'!$B$8,12)+GQ$9,Datenquellen!$F$7:$H$45,3,FALSE))="X"
                                    ),
                          "X",
                          ""
                          ),
               "X"
            )</f>
        <v>X</v>
      </c>
      <c r="GS147" s="232" t="str">
        <f xml:space="preserve"> IF(TEXT((EDATE('Projektkostenkalkulation EP'!$B$8,12)+GR$9),"MM")=TEXT((EDATE('Projektkostenkalkulation EP'!$B$8,12)+(GR$9-1)),"MM"),
             IF(
                        OR(
                                    TEXT((EDATE('Projektkostenkalkulation EP'!$B$8,12)+GR$9),"TTT") = "Sa",
                                    TEXT((EDATE('Projektkostenkalkulation EP'!$B$8,12)+GR$9),"TTT") = "So",
                                    IF(ISNA(VLOOKUP(EDATE('Projektkostenkalkulation EP'!$B$8,12)+GR$9,Datenquellen!$F$7:$H$45,3,FALSE))," ",VLOOKUP(EDATE('Projektkostenkalkulation EP'!$B$8,12)+GR$9,Datenquellen!$F$7:$H$45,3,FALSE))="X"
                                    ),
                          "X",
                          ""
                          ),
               "X"
            )</f>
        <v>X</v>
      </c>
      <c r="GT147" s="232" t="str">
        <f xml:space="preserve"> IF(TEXT((EDATE('Projektkostenkalkulation EP'!$B$8,12)+GS$9),"MM")=TEXT((EDATE('Projektkostenkalkulation EP'!$B$8,12)+(GS$9-1)),"MM"),
             IF(
                        OR(
                                    TEXT((EDATE('Projektkostenkalkulation EP'!$B$8,12)+GS$9),"TTT") = "Sa",
                                    TEXT((EDATE('Projektkostenkalkulation EP'!$B$8,12)+GS$9),"TTT") = "So",
                                    IF(ISNA(VLOOKUP(EDATE('Projektkostenkalkulation EP'!$B$8,12)+GS$9,Datenquellen!$F$7:$H$45,3,FALSE))," ",VLOOKUP(EDATE('Projektkostenkalkulation EP'!$B$8,12)+GS$9,Datenquellen!$F$7:$H$45,3,FALSE))="X"
                                    ),
                          "X",
                          ""
                          ),
               "X"
            )</f>
        <v/>
      </c>
      <c r="GU147" s="232" t="str">
        <f xml:space="preserve"> IF(TEXT((EDATE('Projektkostenkalkulation EP'!$B$8,12)+GT$9),"MM")=TEXT((EDATE('Projektkostenkalkulation EP'!$B$8,12)+(GT$9-1)),"MM"),
             IF(
                        OR(
                                    TEXT((EDATE('Projektkostenkalkulation EP'!$B$8,12)+GT$9),"TTT") = "Sa",
                                    TEXT((EDATE('Projektkostenkalkulation EP'!$B$8,12)+GT$9),"TTT") = "So",
                                    IF(ISNA(VLOOKUP(EDATE('Projektkostenkalkulation EP'!$B$8,12)+GT$9,Datenquellen!$F$7:$H$45,3,FALSE))," ",VLOOKUP(EDATE('Projektkostenkalkulation EP'!$B$8,12)+GT$9,Datenquellen!$F$7:$H$45,3,FALSE))="X"
                                    ),
                          "X",
                          ""
                          ),
               "X"
            )</f>
        <v/>
      </c>
      <c r="GV147" s="232" t="str">
        <f xml:space="preserve"> IF(TEXT((EDATE('Projektkostenkalkulation EP'!$B$8,12)+GU$9),"MM")=TEXT((EDATE('Projektkostenkalkulation EP'!$B$8,12)+(GU$9-1)),"MM"),
             IF(
                        OR(
                                    TEXT((EDATE('Projektkostenkalkulation EP'!$B$8,12)+GU$9),"TTT") = "Sa",
                                    TEXT((EDATE('Projektkostenkalkulation EP'!$B$8,12)+GU$9),"TTT") = "So",
                                    IF(ISNA(VLOOKUP(EDATE('Projektkostenkalkulation EP'!$B$8,12)+GU$9,Datenquellen!$F$7:$H$45,3,FALSE))," ",VLOOKUP(EDATE('Projektkostenkalkulation EP'!$B$8,12)+GU$9,Datenquellen!$F$7:$H$45,3,FALSE))="X"
                                    ),
                          "X",
                          ""
                          ),
               "X"
            )</f>
        <v/>
      </c>
      <c r="GW147" s="232" t="str">
        <f xml:space="preserve"> IF(TEXT((EDATE('Projektkostenkalkulation EP'!$B$8,12)+GV$9),"MM")=TEXT((EDATE('Projektkostenkalkulation EP'!$B$8,12)+(GV$9-1)),"MM"),
             IF(
                        OR(
                                    TEXT((EDATE('Projektkostenkalkulation EP'!$B$8,12)+GV$9),"TTT") = "Sa",
                                    TEXT((EDATE('Projektkostenkalkulation EP'!$B$8,12)+GV$9),"TTT") = "So",
                                    IF(ISNA(VLOOKUP(EDATE('Projektkostenkalkulation EP'!$B$8,12)+GV$9,Datenquellen!$F$7:$H$45,3,FALSE))," ",VLOOKUP(EDATE('Projektkostenkalkulation EP'!$B$8,12)+GV$9,Datenquellen!$F$7:$H$45,3,FALSE))="X"
                                    ),
                          "X",
                          ""
                          ),
               "X"
            )</f>
        <v/>
      </c>
      <c r="GX147" s="232" t="str">
        <f xml:space="preserve"> IF(TEXT((EDATE('Projektkostenkalkulation EP'!$B$8,12)+GW$9),"MM")=TEXT((EDATE('Projektkostenkalkulation EP'!$B$8,12)+(GW$9-1)),"MM"),
             IF(
                        OR(
                                    TEXT((EDATE('Projektkostenkalkulation EP'!$B$8,12)+GW$9),"TTT") = "Sa",
                                    TEXT((EDATE('Projektkostenkalkulation EP'!$B$8,12)+GW$9),"TTT") = "So",
                                    IF(ISNA(VLOOKUP(EDATE('Projektkostenkalkulation EP'!$B$8,12)+GW$9,Datenquellen!$F$7:$H$45,3,FALSE))," ",VLOOKUP(EDATE('Projektkostenkalkulation EP'!$B$8,12)+GW$9,Datenquellen!$F$7:$H$45,3,FALSE))="X"
                                    ),
                          "X",
                          ""
                          ),
               "X"
            )</f>
        <v/>
      </c>
      <c r="GY147" s="232" t="str">
        <f xml:space="preserve"> IF(TEXT((EDATE('Projektkostenkalkulation EP'!$B$8,12)+GX$9),"MM")=TEXT((EDATE('Projektkostenkalkulation EP'!$B$8,12)+(GX$9-1)),"MM"),
             IF(
                        OR(
                                    TEXT((EDATE('Projektkostenkalkulation EP'!$B$8,12)+GX$9),"TTT") = "Sa",
                                    TEXT((EDATE('Projektkostenkalkulation EP'!$B$8,12)+GX$9),"TTT") = "So",
                                    IF(ISNA(VLOOKUP(EDATE('Projektkostenkalkulation EP'!$B$8,12)+GX$9,Datenquellen!$F$7:$H$45,3,FALSE))," ",VLOOKUP(EDATE('Projektkostenkalkulation EP'!$B$8,12)+GX$9,Datenquellen!$F$7:$H$45,3,FALSE))="X"
                                    ),
                          "X",
                          ""
                          ),
               "X"
            )</f>
        <v>X</v>
      </c>
      <c r="GZ147" s="232" t="str">
        <f xml:space="preserve"> IF(TEXT((EDATE('Projektkostenkalkulation EP'!$B$8,12)+GY$9),"MM")=TEXT((EDATE('Projektkostenkalkulation EP'!$B$8,12)+(GY$9-1)),"MM"),
             IF(
                        OR(
                                    TEXT((EDATE('Projektkostenkalkulation EP'!$B$8,12)+GY$9),"TTT") = "Sa",
                                    TEXT((EDATE('Projektkostenkalkulation EP'!$B$8,12)+GY$9),"TTT") = "So",
                                    IF(ISNA(VLOOKUP(EDATE('Projektkostenkalkulation EP'!$B$8,12)+GY$9,Datenquellen!$F$7:$H$45,3,FALSE))," ",VLOOKUP(EDATE('Projektkostenkalkulation EP'!$B$8,12)+GY$9,Datenquellen!$F$7:$H$45,3,FALSE))="X"
                                    ),
                          "X",
                          ""
                          ),
               "X"
            )</f>
        <v>X</v>
      </c>
      <c r="HA147" s="232" t="str">
        <f xml:space="preserve"> IF(TEXT((EDATE('Projektkostenkalkulation EP'!$B$8,12)+GZ$9),"MM")=TEXT((EDATE('Projektkostenkalkulation EP'!$B$8,12)+(GZ$9-1)),"MM"),
             IF(
                        OR(
                                    TEXT((EDATE('Projektkostenkalkulation EP'!$B$8,12)+GZ$9),"TTT") = "Sa",
                                    TEXT((EDATE('Projektkostenkalkulation EP'!$B$8,12)+GZ$9),"TTT") = "So",
                                    IF(ISNA(VLOOKUP(EDATE('Projektkostenkalkulation EP'!$B$8,12)+GZ$9,Datenquellen!$F$7:$H$45,3,FALSE))," ",VLOOKUP(EDATE('Projektkostenkalkulation EP'!$B$8,12)+GZ$9,Datenquellen!$F$7:$H$45,3,FALSE))="X"
                                    ),
                          "X",
                          ""
                          ),
               "X"
            )</f>
        <v/>
      </c>
      <c r="HB147" s="232" t="str">
        <f xml:space="preserve"> IF(TEXT((EDATE('Projektkostenkalkulation EP'!$B$8,12)+HA$9),"MM")=TEXT((EDATE('Projektkostenkalkulation EP'!$B$8,12)+(HA$9-1)),"MM"),
             IF(
                        OR(
                                    TEXT((EDATE('Projektkostenkalkulation EP'!$B$8,12)+HA$9),"TTT") = "Sa",
                                    TEXT((EDATE('Projektkostenkalkulation EP'!$B$8,12)+HA$9),"TTT") = "So",
                                    IF(ISNA(VLOOKUP(EDATE('Projektkostenkalkulation EP'!$B$8,12)+HA$9,Datenquellen!$F$7:$H$45,3,FALSE))," ",VLOOKUP(EDATE('Projektkostenkalkulation EP'!$B$8,12)+HA$9,Datenquellen!$F$7:$H$45,3,FALSE))="X"
                                    ),
                          "X",
                          ""
                          ),
               "X"
            )</f>
        <v/>
      </c>
      <c r="HC147" s="232" t="str">
        <f xml:space="preserve"> IF(TEXT((EDATE('Projektkostenkalkulation EP'!$B$8,12)+HB$9),"MM")=TEXT((EDATE('Projektkostenkalkulation EP'!$B$8,12)+(HB$9-1)),"MM"),
             IF(
                        OR(
                                    TEXT((EDATE('Projektkostenkalkulation EP'!$B$8,12)+HB$9),"TTT") = "Sa",
                                    TEXT((EDATE('Projektkostenkalkulation EP'!$B$8,12)+HB$9),"TTT") = "So",
                                    IF(ISNA(VLOOKUP(EDATE('Projektkostenkalkulation EP'!$B$8,12)+HB$9,Datenquellen!$F$7:$H$45,3,FALSE))," ",VLOOKUP(EDATE('Projektkostenkalkulation EP'!$B$8,12)+HB$9,Datenquellen!$F$7:$H$45,3,FALSE))="X"
                                    ),
                          "X",
                          ""
                          ),
               "X"
            )</f>
        <v/>
      </c>
      <c r="HD147" s="232" t="str">
        <f xml:space="preserve"> IF(TEXT((EDATE('Projektkostenkalkulation EP'!$B$8,12)+HC$9),"MM")=TEXT((EDATE('Projektkostenkalkulation EP'!$B$8,12)+(HC$9-1)),"MM"),
             IF(
                        OR(
                                    TEXT((EDATE('Projektkostenkalkulation EP'!$B$8,12)+HC$9),"TTT") = "Sa",
                                    TEXT((EDATE('Projektkostenkalkulation EP'!$B$8,12)+HC$9),"TTT") = "So",
                                    IF(ISNA(VLOOKUP(EDATE('Projektkostenkalkulation EP'!$B$8,12)+HC$9,Datenquellen!$F$7:$H$45,3,FALSE))," ",VLOOKUP(EDATE('Projektkostenkalkulation EP'!$B$8,12)+HC$9,Datenquellen!$F$7:$H$45,3,FALSE))="X"
                                    ),
                          "X",
                          ""
                          ),
               "X"
            )</f>
        <v/>
      </c>
      <c r="HE147" s="233" t="str">
        <f xml:space="preserve"> IF(TEXT((EDATE('Projektkostenkalkulation EP'!$B$8,12)+HD$9),"MM")=TEXT((EDATE('Projektkostenkalkulation EP'!$B$8,12)+(HD$9-1)),"MM"),
             IF(
                        OR(
                                    TEXT((EDATE('Projektkostenkalkulation EP'!$B$8,12)+HD$9),"TTT") = "Sa",
                                    TEXT((EDATE('Projektkostenkalkulation EP'!$B$8,12)+HD$9),"TTT") = "So",
                                    IF(ISNA(VLOOKUP(EDATE('Projektkostenkalkulation EP'!$B$8,12)+HD$9,Datenquellen!$F$7:$H$45,3,FALSE))," ",VLOOKUP(EDATE('Projektkostenkalkulation EP'!$B$8,12)+HD$9,Datenquellen!$F$7:$H$45,3,FALSE))="X"
                                    ),
                          "X",
                          ""
                          ),
               "X"
            )</f>
        <v/>
      </c>
      <c r="HF147" s="234"/>
      <c r="HG147" s="235"/>
      <c r="HH147" s="476"/>
    </row>
    <row r="148" spans="1:216" ht="21" customHeight="1" thickBot="1" x14ac:dyDescent="0.25">
      <c r="A148" s="474"/>
      <c r="B148" s="236"/>
      <c r="C148" s="237" t="str">
        <f>IF(
            OR(
                     TEXT(EDATE('Projektkostenkalkulation EP'!$B$8,12),"TTT") = "Sa",
                     TEXT(EDATE('Projektkostenkalkulation EP'!$B$8,12),"TTT") = "So",
                     IF(ISNA(VLOOKUP(EDATE('Projektkostenkalkulation EP'!$B$8,12),Datenquellen!$F$7:$H$45,3,FALSE))," ",VLOOKUP(EDATE('Projektkostenkalkulation EP'!$B$8,12),Datenquellen!$F$7:$H$45,3,FALSE))="X"
                            ),
                    "X",
                    ""
            )</f>
        <v>X</v>
      </c>
      <c r="D148" s="237" t="str">
        <f xml:space="preserve"> IF(TEXT((EDATE('Projektkostenkalkulation EP'!$B$8,12)+C$9),"MM")=TEXT((EDATE('Projektkostenkalkulation EP'!$B$8,12)+(C$9-1)),"MM"),
             IF(
                        OR(
                                    TEXT((EDATE('Projektkostenkalkulation EP'!$B$8,12)+C$9),"TTT") = "Sa",
                                    TEXT((EDATE('Projektkostenkalkulation EP'!$B$8,12)+C$9),"TTT") = "So",
                                    IF(ISNA(VLOOKUP(EDATE('Projektkostenkalkulation EP'!$B$8,12)+C$9,Datenquellen!$F$7:$H$45,3,FALSE))," ",VLOOKUP(EDATE('Projektkostenkalkulation EP'!$B$8,12)+C$9,Datenquellen!$F$7:$H$45,3,FALSE))="X"
                                    ),
                          "X",
                          ""
                          ),
               "X"
            )</f>
        <v/>
      </c>
      <c r="E148" s="237" t="str">
        <f xml:space="preserve"> IF(TEXT((EDATE('Projektkostenkalkulation EP'!$B$8,12)+D$9),"MM")=TEXT((EDATE('Projektkostenkalkulation EP'!$B$8,12)+(D$9-1)),"MM"),
             IF(
                        OR(
                                    TEXT((EDATE('Projektkostenkalkulation EP'!$B$8,12)+D$9),"TTT") = "Sa",
                                    TEXT((EDATE('Projektkostenkalkulation EP'!$B$8,12)+D$9),"TTT") = "So",
                                    IF(ISNA(VLOOKUP(EDATE('Projektkostenkalkulation EP'!$B$8,12)+D$9,Datenquellen!$F$7:$H$45,3,FALSE))," ",VLOOKUP(EDATE('Projektkostenkalkulation EP'!$B$8,12)+D$9,Datenquellen!$F$7:$H$45,3,FALSE))="X"
                                    ),
                          "X",
                          ""
                          ),
               "X"
            )</f>
        <v/>
      </c>
      <c r="F148" s="237" t="str">
        <f xml:space="preserve"> IF(TEXT((EDATE('Projektkostenkalkulation EP'!$B$8,12)+E$9),"MM")=TEXT((EDATE('Projektkostenkalkulation EP'!$B$8,12)+(E$9-1)),"MM"),
             IF(
                        OR(
                                    TEXT((EDATE('Projektkostenkalkulation EP'!$B$8,12)+E$9),"TTT") = "Sa",
                                    TEXT((EDATE('Projektkostenkalkulation EP'!$B$8,12)+E$9),"TTT") = "So",
                                    IF(ISNA(VLOOKUP(EDATE('Projektkostenkalkulation EP'!$B$8,12)+E$9,Datenquellen!$F$7:$H$45,3,FALSE))," ",VLOOKUP(EDATE('Projektkostenkalkulation EP'!$B$8,12)+E$9,Datenquellen!$F$7:$H$45,3,FALSE))="X"
                                    ),
                          "X",
                          ""
                          ),
               "X"
            )</f>
        <v>X</v>
      </c>
      <c r="G148" s="237" t="str">
        <f xml:space="preserve"> IF(TEXT((EDATE('Projektkostenkalkulation EP'!$B$8,12)+F$9),"MM")=TEXT((EDATE('Projektkostenkalkulation EP'!$B$8,12)+(F$9-1)),"MM"),
             IF(
                        OR(
                                    TEXT((EDATE('Projektkostenkalkulation EP'!$B$8,12)+F$9),"TTT") = "Sa",
                                    TEXT((EDATE('Projektkostenkalkulation EP'!$B$8,12)+F$9),"TTT") = "So",
                                    IF(ISNA(VLOOKUP(EDATE('Projektkostenkalkulation EP'!$B$8,12)+F$9,Datenquellen!$F$7:$H$45,3,FALSE))," ",VLOOKUP(EDATE('Projektkostenkalkulation EP'!$B$8,12)+F$9,Datenquellen!$F$7:$H$45,3,FALSE))="X"
                                    ),
                          "X",
                          ""
                          ),
               "X"
            )</f>
        <v>X</v>
      </c>
      <c r="H148" s="237" t="str">
        <f xml:space="preserve"> IF(TEXT((EDATE('Projektkostenkalkulation EP'!$B$8,12)+G$9),"MM")=TEXT((EDATE('Projektkostenkalkulation EP'!$B$8,12)+(G$9-1)),"MM"),
             IF(
                        OR(
                                    TEXT((EDATE('Projektkostenkalkulation EP'!$B$8,12)+G$9),"TTT") = "Sa",
                                    TEXT((EDATE('Projektkostenkalkulation EP'!$B$8,12)+G$9),"TTT") = "So",
                                    IF(ISNA(VLOOKUP(EDATE('Projektkostenkalkulation EP'!$B$8,12)+G$9,Datenquellen!$F$7:$H$45,3,FALSE))," ",VLOOKUP(EDATE('Projektkostenkalkulation EP'!$B$8,12)+G$9,Datenquellen!$F$7:$H$45,3,FALSE))="X"
                                    ),
                          "X",
                          ""
                          ),
               "X"
            )</f>
        <v>X</v>
      </c>
      <c r="I148" s="237" t="str">
        <f xml:space="preserve"> IF(TEXT((EDATE('Projektkostenkalkulation EP'!$B$8,12)+H$9),"MM")=TEXT((EDATE('Projektkostenkalkulation EP'!$B$8,12)+(H$9-1)),"MM"),
             IF(
                        OR(
                                    TEXT((EDATE('Projektkostenkalkulation EP'!$B$8,12)+H$9),"TTT") = "Sa",
                                    TEXT((EDATE('Projektkostenkalkulation EP'!$B$8,12)+H$9),"TTT") = "So",
                                    IF(ISNA(VLOOKUP(EDATE('Projektkostenkalkulation EP'!$B$8,12)+H$9,Datenquellen!$F$7:$H$45,3,FALSE))," ",VLOOKUP(EDATE('Projektkostenkalkulation EP'!$B$8,12)+H$9,Datenquellen!$F$7:$H$45,3,FALSE))="X"
                                    ),
                          "X",
                          ""
                          ),
               "X"
            )</f>
        <v/>
      </c>
      <c r="J148" s="237" t="str">
        <f xml:space="preserve"> IF(TEXT((EDATE('Projektkostenkalkulation EP'!$B$8,12)+I$9),"MM")=TEXT((EDATE('Projektkostenkalkulation EP'!$B$8,12)+(I$9-1)),"MM"),
             IF(
                        OR(
                                    TEXT((EDATE('Projektkostenkalkulation EP'!$B$8,12)+I$9),"TTT") = "Sa",
                                    TEXT((EDATE('Projektkostenkalkulation EP'!$B$8,12)+I$9),"TTT") = "So",
                                    IF(ISNA(VLOOKUP(EDATE('Projektkostenkalkulation EP'!$B$8,12)+I$9,Datenquellen!$F$7:$H$45,3,FALSE))," ",VLOOKUP(EDATE('Projektkostenkalkulation EP'!$B$8,12)+I$9,Datenquellen!$F$7:$H$45,3,FALSE))="X"
                                    ),
                          "X",
                          ""
                          ),
               "X"
            )</f>
        <v/>
      </c>
      <c r="K148" s="237" t="str">
        <f xml:space="preserve"> IF(TEXT((EDATE('Projektkostenkalkulation EP'!$B$8,12)+J$9),"MM")=TEXT((EDATE('Projektkostenkalkulation EP'!$B$8,12)+(J$9-1)),"MM"),
             IF(
                        OR(
                                    TEXT((EDATE('Projektkostenkalkulation EP'!$B$8,12)+J$9),"TTT") = "Sa",
                                    TEXT((EDATE('Projektkostenkalkulation EP'!$B$8,12)+J$9),"TTT") = "So",
                                    IF(ISNA(VLOOKUP(EDATE('Projektkostenkalkulation EP'!$B$8,12)+J$9,Datenquellen!$F$7:$H$45,3,FALSE))," ",VLOOKUP(EDATE('Projektkostenkalkulation EP'!$B$8,12)+J$9,Datenquellen!$F$7:$H$45,3,FALSE))="X"
                                    ),
                          "X",
                          ""
                          ),
               "X"
            )</f>
        <v/>
      </c>
      <c r="L148" s="237" t="str">
        <f xml:space="preserve"> IF(TEXT((EDATE('Projektkostenkalkulation EP'!$B$8,12)+K$9),"MM")=TEXT((EDATE('Projektkostenkalkulation EP'!$B$8,12)+(K$9-1)),"MM"),
             IF(
                        OR(
                                    TEXT((EDATE('Projektkostenkalkulation EP'!$B$8,12)+K$9),"TTT") = "Sa",
                                    TEXT((EDATE('Projektkostenkalkulation EP'!$B$8,12)+K$9),"TTT") = "So",
                                    IF(ISNA(VLOOKUP(EDATE('Projektkostenkalkulation EP'!$B$8,12)+K$9,Datenquellen!$F$7:$H$45,3,FALSE))," ",VLOOKUP(EDATE('Projektkostenkalkulation EP'!$B$8,12)+K$9,Datenquellen!$F$7:$H$45,3,FALSE))="X"
                                    ),
                          "X",
                          ""
                          ),
               "X"
            )</f>
        <v/>
      </c>
      <c r="M148" s="237" t="str">
        <f xml:space="preserve"> IF(TEXT((EDATE('Projektkostenkalkulation EP'!$B$8,12)+L$9),"MM")=TEXT((EDATE('Projektkostenkalkulation EP'!$B$8,12)+(L$9-1)),"MM"),
             IF(
                        OR(
                                    TEXT((EDATE('Projektkostenkalkulation EP'!$B$8,12)+L$9),"TTT") = "Sa",
                                    TEXT((EDATE('Projektkostenkalkulation EP'!$B$8,12)+L$9),"TTT") = "So",
                                    IF(ISNA(VLOOKUP(EDATE('Projektkostenkalkulation EP'!$B$8,12)+L$9,Datenquellen!$F$7:$H$45,3,FALSE))," ",VLOOKUP(EDATE('Projektkostenkalkulation EP'!$B$8,12)+L$9,Datenquellen!$F$7:$H$45,3,FALSE))="X"
                                    ),
                          "X",
                          ""
                          ),
               "X"
            )</f>
        <v>X</v>
      </c>
      <c r="N148" s="237" t="str">
        <f xml:space="preserve"> IF(TEXT((EDATE('Projektkostenkalkulation EP'!$B$8,12)+M$9),"MM")=TEXT((EDATE('Projektkostenkalkulation EP'!$B$8,12)+(M$9-1)),"MM"),
             IF(
                        OR(
                                    TEXT((EDATE('Projektkostenkalkulation EP'!$B$8,12)+M$9),"TTT") = "Sa",
                                    TEXT((EDATE('Projektkostenkalkulation EP'!$B$8,12)+M$9),"TTT") = "So",
                                    IF(ISNA(VLOOKUP(EDATE('Projektkostenkalkulation EP'!$B$8,12)+M$9,Datenquellen!$F$7:$H$45,3,FALSE))," ",VLOOKUP(EDATE('Projektkostenkalkulation EP'!$B$8,12)+M$9,Datenquellen!$F$7:$H$45,3,FALSE))="X"
                                    ),
                          "X",
                          ""
                          ),
               "X"
            )</f>
        <v>X</v>
      </c>
      <c r="O148" s="237" t="str">
        <f xml:space="preserve"> IF(TEXT((EDATE('Projektkostenkalkulation EP'!$B$8,12)+N$9),"MM")=TEXT((EDATE('Projektkostenkalkulation EP'!$B$8,12)+(N$9-1)),"MM"),
             IF(
                        OR(
                                    TEXT((EDATE('Projektkostenkalkulation EP'!$B$8,12)+N$9),"TTT") = "Sa",
                                    TEXT((EDATE('Projektkostenkalkulation EP'!$B$8,12)+N$9),"TTT") = "So",
                                    IF(ISNA(VLOOKUP(EDATE('Projektkostenkalkulation EP'!$B$8,12)+N$9,Datenquellen!$F$7:$H$45,3,FALSE))," ",VLOOKUP(EDATE('Projektkostenkalkulation EP'!$B$8,12)+N$9,Datenquellen!$F$7:$H$45,3,FALSE))="X"
                                    ),
                          "X",
                          ""
                          ),
               "X"
            )</f>
        <v/>
      </c>
      <c r="P148" s="237" t="str">
        <f xml:space="preserve"> IF(TEXT((EDATE('Projektkostenkalkulation EP'!$B$8,12)+O$9),"MM")=TEXT((EDATE('Projektkostenkalkulation EP'!$B$8,12)+(O$9-1)),"MM"),
             IF(
                        OR(
                                    TEXT((EDATE('Projektkostenkalkulation EP'!$B$8,12)+O$9),"TTT") = "Sa",
                                    TEXT((EDATE('Projektkostenkalkulation EP'!$B$8,12)+O$9),"TTT") = "So",
                                    IF(ISNA(VLOOKUP(EDATE('Projektkostenkalkulation EP'!$B$8,12)+O$9,Datenquellen!$F$7:$H$45,3,FALSE))," ",VLOOKUP(EDATE('Projektkostenkalkulation EP'!$B$8,12)+O$9,Datenquellen!$F$7:$H$45,3,FALSE))="X"
                                    ),
                          "X",
                          ""
                          ),
               "X"
            )</f>
        <v/>
      </c>
      <c r="Q148" s="237" t="str">
        <f xml:space="preserve"> IF(TEXT((EDATE('Projektkostenkalkulation EP'!$B$8,12)+P$9),"MM")=TEXT((EDATE('Projektkostenkalkulation EP'!$B$8,12)+(P$9-1)),"MM"),
             IF(
                        OR(
                                    TEXT((EDATE('Projektkostenkalkulation EP'!$B$8,12)+P$9),"TTT") = "Sa",
                                    TEXT((EDATE('Projektkostenkalkulation EP'!$B$8,12)+P$9),"TTT") = "So",
                                    IF(ISNA(VLOOKUP(EDATE('Projektkostenkalkulation EP'!$B$8,12)+P$9,Datenquellen!$F$7:$H$45,3,FALSE))," ",VLOOKUP(EDATE('Projektkostenkalkulation EP'!$B$8,12)+P$9,Datenquellen!$F$7:$H$45,3,FALSE))="X"
                                    ),
                          "X",
                          ""
                          ),
               "X"
            )</f>
        <v/>
      </c>
      <c r="R148" s="237" t="str">
        <f xml:space="preserve"> IF(TEXT((EDATE('Projektkostenkalkulation EP'!$B$8,12)+Q$9),"MM")=TEXT((EDATE('Projektkostenkalkulation EP'!$B$8,12)+(Q$9-1)),"MM"),
             IF(
                        OR(
                                    TEXT((EDATE('Projektkostenkalkulation EP'!$B$8,12)+Q$9),"TTT") = "Sa",
                                    TEXT((EDATE('Projektkostenkalkulation EP'!$B$8,12)+Q$9),"TTT") = "So",
                                    IF(ISNA(VLOOKUP(EDATE('Projektkostenkalkulation EP'!$B$8,12)+Q$9,Datenquellen!$F$7:$H$45,3,FALSE))," ",VLOOKUP(EDATE('Projektkostenkalkulation EP'!$B$8,12)+Q$9,Datenquellen!$F$7:$H$45,3,FALSE))="X"
                                    ),
                          "X",
                          ""
                          ),
               "X"
            )</f>
        <v/>
      </c>
      <c r="S148" s="237" t="str">
        <f xml:space="preserve"> IF(TEXT((EDATE('Projektkostenkalkulation EP'!$B$8,12)+R$9),"MM")=TEXT((EDATE('Projektkostenkalkulation EP'!$B$8,12)+(R$9-1)),"MM"),
             IF(
                        OR(
                                    TEXT((EDATE('Projektkostenkalkulation EP'!$B$8,12)+R$9),"TTT") = "Sa",
                                    TEXT((EDATE('Projektkostenkalkulation EP'!$B$8,12)+R$9),"TTT") = "So",
                                    IF(ISNA(VLOOKUP(EDATE('Projektkostenkalkulation EP'!$B$8,12)+R$9,Datenquellen!$F$7:$H$45,3,FALSE))," ",VLOOKUP(EDATE('Projektkostenkalkulation EP'!$B$8,12)+R$9,Datenquellen!$F$7:$H$45,3,FALSE))="X"
                                    ),
                          "X",
                          ""
                          ),
               "X"
            )</f>
        <v/>
      </c>
      <c r="T148" s="237" t="str">
        <f xml:space="preserve"> IF(TEXT((EDATE('Projektkostenkalkulation EP'!$B$8,12)+S$9),"MM")=TEXT((EDATE('Projektkostenkalkulation EP'!$B$8,12)+(S$9-1)),"MM"),
             IF(
                        OR(
                                    TEXT((EDATE('Projektkostenkalkulation EP'!$B$8,12)+S$9),"TTT") = "Sa",
                                    TEXT((EDATE('Projektkostenkalkulation EP'!$B$8,12)+S$9),"TTT") = "So",
                                    IF(ISNA(VLOOKUP(EDATE('Projektkostenkalkulation EP'!$B$8,12)+S$9,Datenquellen!$F$7:$H$45,3,FALSE))," ",VLOOKUP(EDATE('Projektkostenkalkulation EP'!$B$8,12)+S$9,Datenquellen!$F$7:$H$45,3,FALSE))="X"
                                    ),
                          "X",
                          ""
                          ),
               "X"
            )</f>
        <v>X</v>
      </c>
      <c r="U148" s="237" t="str">
        <f xml:space="preserve"> IF(TEXT((EDATE('Projektkostenkalkulation EP'!$B$8,12)+T$9),"MM")=TEXT((EDATE('Projektkostenkalkulation EP'!$B$8,12)+(T$9-1)),"MM"),
             IF(
                        OR(
                                    TEXT((EDATE('Projektkostenkalkulation EP'!$B$8,12)+T$9),"TTT") = "Sa",
                                    TEXT((EDATE('Projektkostenkalkulation EP'!$B$8,12)+T$9),"TTT") = "So",
                                    IF(ISNA(VLOOKUP(EDATE('Projektkostenkalkulation EP'!$B$8,12)+T$9,Datenquellen!$F$7:$H$45,3,FALSE))," ",VLOOKUP(EDATE('Projektkostenkalkulation EP'!$B$8,12)+T$9,Datenquellen!$F$7:$H$45,3,FALSE))="X"
                                    ),
                          "X",
                          ""
                          ),
               "X"
            )</f>
        <v>X</v>
      </c>
      <c r="V148" s="237" t="str">
        <f xml:space="preserve"> IF(TEXT((EDATE('Projektkostenkalkulation EP'!$B$8,12)+U$9),"MM")=TEXT((EDATE('Projektkostenkalkulation EP'!$B$8,12)+(U$9-1)),"MM"),
             IF(
                        OR(
                                    TEXT((EDATE('Projektkostenkalkulation EP'!$B$8,12)+U$9),"TTT") = "Sa",
                                    TEXT((EDATE('Projektkostenkalkulation EP'!$B$8,12)+U$9),"TTT") = "So",
                                    IF(ISNA(VLOOKUP(EDATE('Projektkostenkalkulation EP'!$B$8,12)+U$9,Datenquellen!$F$7:$H$45,3,FALSE))," ",VLOOKUP(EDATE('Projektkostenkalkulation EP'!$B$8,12)+U$9,Datenquellen!$F$7:$H$45,3,FALSE))="X"
                                    ),
                          "X",
                          ""
                          ),
               "X"
            )</f>
        <v/>
      </c>
      <c r="W148" s="237" t="str">
        <f xml:space="preserve"> IF(TEXT((EDATE('Projektkostenkalkulation EP'!$B$8,12)+V$9),"MM")=TEXT((EDATE('Projektkostenkalkulation EP'!$B$8,12)+(V$9-1)),"MM"),
             IF(
                        OR(
                                    TEXT((EDATE('Projektkostenkalkulation EP'!$B$8,12)+V$9),"TTT") = "Sa",
                                    TEXT((EDATE('Projektkostenkalkulation EP'!$B$8,12)+V$9),"TTT") = "So",
                                    IF(ISNA(VLOOKUP(EDATE('Projektkostenkalkulation EP'!$B$8,12)+V$9,Datenquellen!$F$7:$H$45,3,FALSE))," ",VLOOKUP(EDATE('Projektkostenkalkulation EP'!$B$8,12)+V$9,Datenquellen!$F$7:$H$45,3,FALSE))="X"
                                    ),
                          "X",
                          ""
                          ),
               "X"
            )</f>
        <v/>
      </c>
      <c r="X148" s="237" t="str">
        <f xml:space="preserve"> IF(TEXT((EDATE('Projektkostenkalkulation EP'!$B$8,12)+W$9),"MM")=TEXT((EDATE('Projektkostenkalkulation EP'!$B$8,12)+(W$9-1)),"MM"),
             IF(
                        OR(
                                    TEXT((EDATE('Projektkostenkalkulation EP'!$B$8,12)+W$9),"TTT") = "Sa",
                                    TEXT((EDATE('Projektkostenkalkulation EP'!$B$8,12)+W$9),"TTT") = "So",
                                    IF(ISNA(VLOOKUP(EDATE('Projektkostenkalkulation EP'!$B$8,12)+W$9,Datenquellen!$F$7:$H$45,3,FALSE))," ",VLOOKUP(EDATE('Projektkostenkalkulation EP'!$B$8,12)+W$9,Datenquellen!$F$7:$H$45,3,FALSE))="X"
                                    ),
                          "X",
                          ""
                          ),
               "X"
            )</f>
        <v/>
      </c>
      <c r="Y148" s="237" t="str">
        <f xml:space="preserve"> IF(TEXT((EDATE('Projektkostenkalkulation EP'!$B$8,12)+X$9),"MM")=TEXT((EDATE('Projektkostenkalkulation EP'!$B$8,12)+(X$9-1)),"MM"),
             IF(
                        OR(
                                    TEXT((EDATE('Projektkostenkalkulation EP'!$B$8,12)+X$9),"TTT") = "Sa",
                                    TEXT((EDATE('Projektkostenkalkulation EP'!$B$8,12)+X$9),"TTT") = "So",
                                    IF(ISNA(VLOOKUP(EDATE('Projektkostenkalkulation EP'!$B$8,12)+X$9,Datenquellen!$F$7:$H$45,3,FALSE))," ",VLOOKUP(EDATE('Projektkostenkalkulation EP'!$B$8,12)+X$9,Datenquellen!$F$7:$H$45,3,FALSE))="X"
                                    ),
                          "X",
                          ""
                          ),
               "X"
            )</f>
        <v/>
      </c>
      <c r="Z148" s="237" t="str">
        <f xml:space="preserve"> IF(TEXT((EDATE('Projektkostenkalkulation EP'!$B$8,12)+Y$9),"MM")=TEXT((EDATE('Projektkostenkalkulation EP'!$B$8,12)+(Y$9-1)),"MM"),
             IF(
                        OR(
                                    TEXT((EDATE('Projektkostenkalkulation EP'!$B$8,12)+Y$9),"TTT") = "Sa",
                                    TEXT((EDATE('Projektkostenkalkulation EP'!$B$8,12)+Y$9),"TTT") = "So",
                                    IF(ISNA(VLOOKUP(EDATE('Projektkostenkalkulation EP'!$B$8,12)+Y$9,Datenquellen!$F$7:$H$45,3,FALSE))," ",VLOOKUP(EDATE('Projektkostenkalkulation EP'!$B$8,12)+Y$9,Datenquellen!$F$7:$H$45,3,FALSE))="X"
                                    ),
                          "X",
                          ""
                          ),
               "X"
            )</f>
        <v/>
      </c>
      <c r="AA148" s="237" t="str">
        <f xml:space="preserve"> IF(TEXT((EDATE('Projektkostenkalkulation EP'!$B$8,12)+Z$9),"MM")=TEXT((EDATE('Projektkostenkalkulation EP'!$B$8,12)+(Z$9-1)),"MM"),
             IF(
                        OR(
                                    TEXT((EDATE('Projektkostenkalkulation EP'!$B$8,12)+Z$9),"TTT") = "Sa",
                                    TEXT((EDATE('Projektkostenkalkulation EP'!$B$8,12)+Z$9),"TTT") = "So",
                                    IF(ISNA(VLOOKUP(EDATE('Projektkostenkalkulation EP'!$B$8,12)+Z$9,Datenquellen!$F$7:$H$45,3,FALSE))," ",VLOOKUP(EDATE('Projektkostenkalkulation EP'!$B$8,12)+Z$9,Datenquellen!$F$7:$H$45,3,FALSE))="X"
                                    ),
                          "X",
                          ""
                          ),
               "X"
            )</f>
        <v>X</v>
      </c>
      <c r="AB148" s="237" t="str">
        <f xml:space="preserve"> IF(TEXT((EDATE('Projektkostenkalkulation EP'!$B$8,12)+AA$9),"MM")=TEXT((EDATE('Projektkostenkalkulation EP'!$B$8,12)+(AA$9-1)),"MM"),
             IF(
                        OR(
                                    TEXT((EDATE('Projektkostenkalkulation EP'!$B$8,12)+AA$9),"TTT") = "Sa",
                                    TEXT((EDATE('Projektkostenkalkulation EP'!$B$8,12)+AA$9),"TTT") = "So",
                                    IF(ISNA(VLOOKUP(EDATE('Projektkostenkalkulation EP'!$B$8,12)+AA$9,Datenquellen!$F$7:$H$45,3,FALSE))," ",VLOOKUP(EDATE('Projektkostenkalkulation EP'!$B$8,12)+AA$9,Datenquellen!$F$7:$H$45,3,FALSE))="X"
                                    ),
                          "X",
                          ""
                          ),
               "X"
            )</f>
        <v>X</v>
      </c>
      <c r="AC148" s="237" t="str">
        <f xml:space="preserve"> IF(TEXT((EDATE('Projektkostenkalkulation EP'!$B$8,12)+AB$9),"MM")=TEXT((EDATE('Projektkostenkalkulation EP'!$B$8,12)+(AB$9-1)),"MM"),
             IF(
                        OR(
                                    TEXT((EDATE('Projektkostenkalkulation EP'!$B$8,12)+AB$9),"TTT") = "Sa",
                                    TEXT((EDATE('Projektkostenkalkulation EP'!$B$8,12)+AB$9),"TTT") = "So",
                                    IF(ISNA(VLOOKUP(EDATE('Projektkostenkalkulation EP'!$B$8,12)+AB$9,Datenquellen!$F$7:$H$45,3,FALSE))," ",VLOOKUP(EDATE('Projektkostenkalkulation EP'!$B$8,12)+AB$9,Datenquellen!$F$7:$H$45,3,FALSE))="X"
                                    ),
                          "X",
                          ""
                          ),
               "X"
            )</f>
        <v/>
      </c>
      <c r="AD148" s="237" t="str">
        <f xml:space="preserve"> IF(TEXT((EDATE('Projektkostenkalkulation EP'!$B$8,12)+AC$9),"MM")=TEXT((EDATE('Projektkostenkalkulation EP'!$B$8,12)+(AC$9-1)),"MM"),
             IF(
                        OR(
                                    TEXT((EDATE('Projektkostenkalkulation EP'!$B$8,12)+AC$9),"TTT") = "Sa",
                                    TEXT((EDATE('Projektkostenkalkulation EP'!$B$8,12)+AC$9),"TTT") = "So",
                                    IF(ISNA(VLOOKUP(EDATE('Projektkostenkalkulation EP'!$B$8,12)+AC$9,Datenquellen!$F$7:$H$45,3,FALSE))," ",VLOOKUP(EDATE('Projektkostenkalkulation EP'!$B$8,12)+AC$9,Datenquellen!$F$7:$H$45,3,FALSE))="X"
                                    ),
                          "X",
                          ""
                          ),
               "X"
            )</f>
        <v/>
      </c>
      <c r="AE148" s="237" t="str">
        <f xml:space="preserve"> IF(TEXT((EDATE('Projektkostenkalkulation EP'!$B$8,12)+AD$9),"MM")=TEXT((EDATE('Projektkostenkalkulation EP'!$B$8,12)+(AD$9-1)),"MM"),
             IF(
                        OR(
                                    TEXT((EDATE('Projektkostenkalkulation EP'!$B$8,12)+AD$9),"TTT") = "Sa",
                                    TEXT((EDATE('Projektkostenkalkulation EP'!$B$8,12)+AD$9),"TTT") = "So",
                                    IF(ISNA(VLOOKUP(EDATE('Projektkostenkalkulation EP'!$B$8,12)+AD$9,Datenquellen!$F$7:$H$45,3,FALSE))," ",VLOOKUP(EDATE('Projektkostenkalkulation EP'!$B$8,12)+AD$9,Datenquellen!$F$7:$H$45,3,FALSE))="X"
                                    ),
                          "X",
                          ""
                          ),
               "X"
            )</f>
        <v/>
      </c>
      <c r="AF148" s="237" t="str">
        <f xml:space="preserve"> IF(TEXT((EDATE('Projektkostenkalkulation EP'!$B$8,12)+AE$9),"MM")=TEXT((EDATE('Projektkostenkalkulation EP'!$B$8,12)+(AE$9-1)),"MM"),
             IF(
                        OR(
                                    TEXT((EDATE('Projektkostenkalkulation EP'!$B$8,12)+AE$9),"TTT") = "Sa",
                                    TEXT((EDATE('Projektkostenkalkulation EP'!$B$8,12)+AE$9),"TTT") = "So",
                                    IF(ISNA(VLOOKUP(EDATE('Projektkostenkalkulation EP'!$B$8,12)+AE$9,Datenquellen!$F$7:$H$45,3,FALSE))," ",VLOOKUP(EDATE('Projektkostenkalkulation EP'!$B$8,12)+AE$9,Datenquellen!$F$7:$H$45,3,FALSE))="X"
                                    ),
                          "X",
                          ""
                          ),
               "X"
            )</f>
        <v/>
      </c>
      <c r="AG148" s="238" t="str">
        <f xml:space="preserve"> IF(TEXT((EDATE('Projektkostenkalkulation EP'!$B$8,12)+AF$9),"MM")=TEXT((EDATE('Projektkostenkalkulation EP'!$B$8,12)+(AF$9-1)),"MM"),
             IF(
                        OR(
                                    TEXT((EDATE('Projektkostenkalkulation EP'!$B$8,12)+AF$9),"TTT") = "Sa",
                                    TEXT((EDATE('Projektkostenkalkulation EP'!$B$8,12)+AF$9),"TTT") = "So",
                                    IF(ISNA(VLOOKUP(EDATE('Projektkostenkalkulation EP'!$B$8,12)+AF$9,Datenquellen!$F$7:$H$45,3,FALSE))," ",VLOOKUP(EDATE('Projektkostenkalkulation EP'!$B$8,12)+AF$9,Datenquellen!$F$7:$H$45,3,FALSE))="X"
                                    ),
                          "X",
                          ""
                          ),
               "X"
            )</f>
        <v/>
      </c>
      <c r="AH148" s="239"/>
      <c r="AI148" s="240"/>
      <c r="AJ148" s="241" t="s">
        <v>67</v>
      </c>
      <c r="AK148" s="474"/>
      <c r="AL148" s="236"/>
      <c r="AM148" s="237" t="str">
        <f>IF(
            OR(
                     TEXT(EDATE('Projektkostenkalkulation EP'!$B$8,12),"TTT") = "Sa",
                     TEXT(EDATE('Projektkostenkalkulation EP'!$B$8,12),"TTT") = "So",
                     IF(ISNA(VLOOKUP(EDATE('Projektkostenkalkulation EP'!$B$8,12),Datenquellen!$F$7:$H$45,3,FALSE))," ",VLOOKUP(EDATE('Projektkostenkalkulation EP'!$B$8,12),Datenquellen!$F$7:$H$45,3,FALSE))="X"
                            ),
                    "X",
                    ""
            )</f>
        <v>X</v>
      </c>
      <c r="AN148" s="237" t="str">
        <f xml:space="preserve"> IF(TEXT((EDATE('Projektkostenkalkulation EP'!$B$8,12)+AM$9),"MM")=TEXT((EDATE('Projektkostenkalkulation EP'!$B$8,12)+(AM$9-1)),"MM"),
             IF(
                        OR(
                                    TEXT((EDATE('Projektkostenkalkulation EP'!$B$8,12)+AM$9),"TTT") = "Sa",
                                    TEXT((EDATE('Projektkostenkalkulation EP'!$B$8,12)+AM$9),"TTT") = "So",
                                    IF(ISNA(VLOOKUP(EDATE('Projektkostenkalkulation EP'!$B$8,12)+AM$9,Datenquellen!$F$7:$H$45,3,FALSE))," ",VLOOKUP(EDATE('Projektkostenkalkulation EP'!$B$8,12)+AM$9,Datenquellen!$F$7:$H$45,3,FALSE))="X"
                                    ),
                          "X",
                          ""
                          ),
               "X"
            )</f>
        <v/>
      </c>
      <c r="AO148" s="237" t="str">
        <f xml:space="preserve"> IF(TEXT((EDATE('Projektkostenkalkulation EP'!$B$8,12)+AN$9),"MM")=TEXT((EDATE('Projektkostenkalkulation EP'!$B$8,12)+(AN$9-1)),"MM"),
             IF(
                        OR(
                                    TEXT((EDATE('Projektkostenkalkulation EP'!$B$8,12)+AN$9),"TTT") = "Sa",
                                    TEXT((EDATE('Projektkostenkalkulation EP'!$B$8,12)+AN$9),"TTT") = "So",
                                    IF(ISNA(VLOOKUP(EDATE('Projektkostenkalkulation EP'!$B$8,12)+AN$9,Datenquellen!$F$7:$H$45,3,FALSE))," ",VLOOKUP(EDATE('Projektkostenkalkulation EP'!$B$8,12)+AN$9,Datenquellen!$F$7:$H$45,3,FALSE))="X"
                                    ),
                          "X",
                          ""
                          ),
               "X"
            )</f>
        <v/>
      </c>
      <c r="AP148" s="237" t="str">
        <f xml:space="preserve"> IF(TEXT((EDATE('Projektkostenkalkulation EP'!$B$8,12)+AO$9),"MM")=TEXT((EDATE('Projektkostenkalkulation EP'!$B$8,12)+(AO$9-1)),"MM"),
             IF(
                        OR(
                                    TEXT((EDATE('Projektkostenkalkulation EP'!$B$8,12)+AO$9),"TTT") = "Sa",
                                    TEXT((EDATE('Projektkostenkalkulation EP'!$B$8,12)+AO$9),"TTT") = "So",
                                    IF(ISNA(VLOOKUP(EDATE('Projektkostenkalkulation EP'!$B$8,12)+AO$9,Datenquellen!$F$7:$H$45,3,FALSE))," ",VLOOKUP(EDATE('Projektkostenkalkulation EP'!$B$8,12)+AO$9,Datenquellen!$F$7:$H$45,3,FALSE))="X"
                                    ),
                          "X",
                          ""
                          ),
               "X"
            )</f>
        <v>X</v>
      </c>
      <c r="AQ148" s="237" t="str">
        <f xml:space="preserve"> IF(TEXT((EDATE('Projektkostenkalkulation EP'!$B$8,12)+AP$9),"MM")=TEXT((EDATE('Projektkostenkalkulation EP'!$B$8,12)+(AP$9-1)),"MM"),
             IF(
                        OR(
                                    TEXT((EDATE('Projektkostenkalkulation EP'!$B$8,12)+AP$9),"TTT") = "Sa",
                                    TEXT((EDATE('Projektkostenkalkulation EP'!$B$8,12)+AP$9),"TTT") = "So",
                                    IF(ISNA(VLOOKUP(EDATE('Projektkostenkalkulation EP'!$B$8,12)+AP$9,Datenquellen!$F$7:$H$45,3,FALSE))," ",VLOOKUP(EDATE('Projektkostenkalkulation EP'!$B$8,12)+AP$9,Datenquellen!$F$7:$H$45,3,FALSE))="X"
                                    ),
                          "X",
                          ""
                          ),
               "X"
            )</f>
        <v>X</v>
      </c>
      <c r="AR148" s="237" t="str">
        <f xml:space="preserve"> IF(TEXT((EDATE('Projektkostenkalkulation EP'!$B$8,12)+AQ$9),"MM")=TEXT((EDATE('Projektkostenkalkulation EP'!$B$8,12)+(AQ$9-1)),"MM"),
             IF(
                        OR(
                                    TEXT((EDATE('Projektkostenkalkulation EP'!$B$8,12)+AQ$9),"TTT") = "Sa",
                                    TEXT((EDATE('Projektkostenkalkulation EP'!$B$8,12)+AQ$9),"TTT") = "So",
                                    IF(ISNA(VLOOKUP(EDATE('Projektkostenkalkulation EP'!$B$8,12)+AQ$9,Datenquellen!$F$7:$H$45,3,FALSE))," ",VLOOKUP(EDATE('Projektkostenkalkulation EP'!$B$8,12)+AQ$9,Datenquellen!$F$7:$H$45,3,FALSE))="X"
                                    ),
                          "X",
                          ""
                          ),
               "X"
            )</f>
        <v>X</v>
      </c>
      <c r="AS148" s="237" t="str">
        <f xml:space="preserve"> IF(TEXT((EDATE('Projektkostenkalkulation EP'!$B$8,12)+AR$9),"MM")=TEXT((EDATE('Projektkostenkalkulation EP'!$B$8,12)+(AR$9-1)),"MM"),
             IF(
                        OR(
                                    TEXT((EDATE('Projektkostenkalkulation EP'!$B$8,12)+AR$9),"TTT") = "Sa",
                                    TEXT((EDATE('Projektkostenkalkulation EP'!$B$8,12)+AR$9),"TTT") = "So",
                                    IF(ISNA(VLOOKUP(EDATE('Projektkostenkalkulation EP'!$B$8,12)+AR$9,Datenquellen!$F$7:$H$45,3,FALSE))," ",VLOOKUP(EDATE('Projektkostenkalkulation EP'!$B$8,12)+AR$9,Datenquellen!$F$7:$H$45,3,FALSE))="X"
                                    ),
                          "X",
                          ""
                          ),
               "X"
            )</f>
        <v/>
      </c>
      <c r="AT148" s="237" t="str">
        <f xml:space="preserve"> IF(TEXT((EDATE('Projektkostenkalkulation EP'!$B$8,12)+AS$9),"MM")=TEXT((EDATE('Projektkostenkalkulation EP'!$B$8,12)+(AS$9-1)),"MM"),
             IF(
                        OR(
                                    TEXT((EDATE('Projektkostenkalkulation EP'!$B$8,12)+AS$9),"TTT") = "Sa",
                                    TEXT((EDATE('Projektkostenkalkulation EP'!$B$8,12)+AS$9),"TTT") = "So",
                                    IF(ISNA(VLOOKUP(EDATE('Projektkostenkalkulation EP'!$B$8,12)+AS$9,Datenquellen!$F$7:$H$45,3,FALSE))," ",VLOOKUP(EDATE('Projektkostenkalkulation EP'!$B$8,12)+AS$9,Datenquellen!$F$7:$H$45,3,FALSE))="X"
                                    ),
                          "X",
                          ""
                          ),
               "X"
            )</f>
        <v/>
      </c>
      <c r="AU148" s="237" t="str">
        <f xml:space="preserve"> IF(TEXT((EDATE('Projektkostenkalkulation EP'!$B$8,12)+AT$9),"MM")=TEXT((EDATE('Projektkostenkalkulation EP'!$B$8,12)+(AT$9-1)),"MM"),
             IF(
                        OR(
                                    TEXT((EDATE('Projektkostenkalkulation EP'!$B$8,12)+AT$9),"TTT") = "Sa",
                                    TEXT((EDATE('Projektkostenkalkulation EP'!$B$8,12)+AT$9),"TTT") = "So",
                                    IF(ISNA(VLOOKUP(EDATE('Projektkostenkalkulation EP'!$B$8,12)+AT$9,Datenquellen!$F$7:$H$45,3,FALSE))," ",VLOOKUP(EDATE('Projektkostenkalkulation EP'!$B$8,12)+AT$9,Datenquellen!$F$7:$H$45,3,FALSE))="X"
                                    ),
                          "X",
                          ""
                          ),
               "X"
            )</f>
        <v/>
      </c>
      <c r="AV148" s="237" t="str">
        <f xml:space="preserve"> IF(TEXT((EDATE('Projektkostenkalkulation EP'!$B$8,12)+AU$9),"MM")=TEXT((EDATE('Projektkostenkalkulation EP'!$B$8,12)+(AU$9-1)),"MM"),
             IF(
                        OR(
                                    TEXT((EDATE('Projektkostenkalkulation EP'!$B$8,12)+AU$9),"TTT") = "Sa",
                                    TEXT((EDATE('Projektkostenkalkulation EP'!$B$8,12)+AU$9),"TTT") = "So",
                                    IF(ISNA(VLOOKUP(EDATE('Projektkostenkalkulation EP'!$B$8,12)+AU$9,Datenquellen!$F$7:$H$45,3,FALSE))," ",VLOOKUP(EDATE('Projektkostenkalkulation EP'!$B$8,12)+AU$9,Datenquellen!$F$7:$H$45,3,FALSE))="X"
                                    ),
                          "X",
                          ""
                          ),
               "X"
            )</f>
        <v/>
      </c>
      <c r="AW148" s="237" t="str">
        <f xml:space="preserve"> IF(TEXT((EDATE('Projektkostenkalkulation EP'!$B$8,12)+AV$9),"MM")=TEXT((EDATE('Projektkostenkalkulation EP'!$B$8,12)+(AV$9-1)),"MM"),
             IF(
                        OR(
                                    TEXT((EDATE('Projektkostenkalkulation EP'!$B$8,12)+AV$9),"TTT") = "Sa",
                                    TEXT((EDATE('Projektkostenkalkulation EP'!$B$8,12)+AV$9),"TTT") = "So",
                                    IF(ISNA(VLOOKUP(EDATE('Projektkostenkalkulation EP'!$B$8,12)+AV$9,Datenquellen!$F$7:$H$45,3,FALSE))," ",VLOOKUP(EDATE('Projektkostenkalkulation EP'!$B$8,12)+AV$9,Datenquellen!$F$7:$H$45,3,FALSE))="X"
                                    ),
                          "X",
                          ""
                          ),
               "X"
            )</f>
        <v>X</v>
      </c>
      <c r="AX148" s="237" t="str">
        <f xml:space="preserve"> IF(TEXT((EDATE('Projektkostenkalkulation EP'!$B$8,12)+AW$9),"MM")=TEXT((EDATE('Projektkostenkalkulation EP'!$B$8,12)+(AW$9-1)),"MM"),
             IF(
                        OR(
                                    TEXT((EDATE('Projektkostenkalkulation EP'!$B$8,12)+AW$9),"TTT") = "Sa",
                                    TEXT((EDATE('Projektkostenkalkulation EP'!$B$8,12)+AW$9),"TTT") = "So",
                                    IF(ISNA(VLOOKUP(EDATE('Projektkostenkalkulation EP'!$B$8,12)+AW$9,Datenquellen!$F$7:$H$45,3,FALSE))," ",VLOOKUP(EDATE('Projektkostenkalkulation EP'!$B$8,12)+AW$9,Datenquellen!$F$7:$H$45,3,FALSE))="X"
                                    ),
                          "X",
                          ""
                          ),
               "X"
            )</f>
        <v>X</v>
      </c>
      <c r="AY148" s="237" t="str">
        <f xml:space="preserve"> IF(TEXT((EDATE('Projektkostenkalkulation EP'!$B$8,12)+AX$9),"MM")=TEXT((EDATE('Projektkostenkalkulation EP'!$B$8,12)+(AX$9-1)),"MM"),
             IF(
                        OR(
                                    TEXT((EDATE('Projektkostenkalkulation EP'!$B$8,12)+AX$9),"TTT") = "Sa",
                                    TEXT((EDATE('Projektkostenkalkulation EP'!$B$8,12)+AX$9),"TTT") = "So",
                                    IF(ISNA(VLOOKUP(EDATE('Projektkostenkalkulation EP'!$B$8,12)+AX$9,Datenquellen!$F$7:$H$45,3,FALSE))," ",VLOOKUP(EDATE('Projektkostenkalkulation EP'!$B$8,12)+AX$9,Datenquellen!$F$7:$H$45,3,FALSE))="X"
                                    ),
                          "X",
                          ""
                          ),
               "X"
            )</f>
        <v/>
      </c>
      <c r="AZ148" s="237" t="str">
        <f xml:space="preserve"> IF(TEXT((EDATE('Projektkostenkalkulation EP'!$B$8,12)+AY$9),"MM")=TEXT((EDATE('Projektkostenkalkulation EP'!$B$8,12)+(AY$9-1)),"MM"),
             IF(
                        OR(
                                    TEXT((EDATE('Projektkostenkalkulation EP'!$B$8,12)+AY$9),"TTT") = "Sa",
                                    TEXT((EDATE('Projektkostenkalkulation EP'!$B$8,12)+AY$9),"TTT") = "So",
                                    IF(ISNA(VLOOKUP(EDATE('Projektkostenkalkulation EP'!$B$8,12)+AY$9,Datenquellen!$F$7:$H$45,3,FALSE))," ",VLOOKUP(EDATE('Projektkostenkalkulation EP'!$B$8,12)+AY$9,Datenquellen!$F$7:$H$45,3,FALSE))="X"
                                    ),
                          "X",
                          ""
                          ),
               "X"
            )</f>
        <v/>
      </c>
      <c r="BA148" s="237" t="str">
        <f xml:space="preserve"> IF(TEXT((EDATE('Projektkostenkalkulation EP'!$B$8,12)+AZ$9),"MM")=TEXT((EDATE('Projektkostenkalkulation EP'!$B$8,12)+(AZ$9-1)),"MM"),
             IF(
                        OR(
                                    TEXT((EDATE('Projektkostenkalkulation EP'!$B$8,12)+AZ$9),"TTT") = "Sa",
                                    TEXT((EDATE('Projektkostenkalkulation EP'!$B$8,12)+AZ$9),"TTT") = "So",
                                    IF(ISNA(VLOOKUP(EDATE('Projektkostenkalkulation EP'!$B$8,12)+AZ$9,Datenquellen!$F$7:$H$45,3,FALSE))," ",VLOOKUP(EDATE('Projektkostenkalkulation EP'!$B$8,12)+AZ$9,Datenquellen!$F$7:$H$45,3,FALSE))="X"
                                    ),
                          "X",
                          ""
                          ),
               "X"
            )</f>
        <v/>
      </c>
      <c r="BB148" s="237" t="str">
        <f xml:space="preserve"> IF(TEXT((EDATE('Projektkostenkalkulation EP'!$B$8,12)+BA$9),"MM")=TEXT((EDATE('Projektkostenkalkulation EP'!$B$8,12)+(BA$9-1)),"MM"),
             IF(
                        OR(
                                    TEXT((EDATE('Projektkostenkalkulation EP'!$B$8,12)+BA$9),"TTT") = "Sa",
                                    TEXT((EDATE('Projektkostenkalkulation EP'!$B$8,12)+BA$9),"TTT") = "So",
                                    IF(ISNA(VLOOKUP(EDATE('Projektkostenkalkulation EP'!$B$8,12)+BA$9,Datenquellen!$F$7:$H$45,3,FALSE))," ",VLOOKUP(EDATE('Projektkostenkalkulation EP'!$B$8,12)+BA$9,Datenquellen!$F$7:$H$45,3,FALSE))="X"
                                    ),
                          "X",
                          ""
                          ),
               "X"
            )</f>
        <v/>
      </c>
      <c r="BC148" s="237" t="str">
        <f xml:space="preserve"> IF(TEXT((EDATE('Projektkostenkalkulation EP'!$B$8,12)+BB$9),"MM")=TEXT((EDATE('Projektkostenkalkulation EP'!$B$8,12)+(BB$9-1)),"MM"),
             IF(
                        OR(
                                    TEXT((EDATE('Projektkostenkalkulation EP'!$B$8,12)+BB$9),"TTT") = "Sa",
                                    TEXT((EDATE('Projektkostenkalkulation EP'!$B$8,12)+BB$9),"TTT") = "So",
                                    IF(ISNA(VLOOKUP(EDATE('Projektkostenkalkulation EP'!$B$8,12)+BB$9,Datenquellen!$F$7:$H$45,3,FALSE))," ",VLOOKUP(EDATE('Projektkostenkalkulation EP'!$B$8,12)+BB$9,Datenquellen!$F$7:$H$45,3,FALSE))="X"
                                    ),
                          "X",
                          ""
                          ),
               "X"
            )</f>
        <v/>
      </c>
      <c r="BD148" s="237" t="str">
        <f xml:space="preserve"> IF(TEXT((EDATE('Projektkostenkalkulation EP'!$B$8,12)+BC$9),"MM")=TEXT((EDATE('Projektkostenkalkulation EP'!$B$8,12)+(BC$9-1)),"MM"),
             IF(
                        OR(
                                    TEXT((EDATE('Projektkostenkalkulation EP'!$B$8,12)+BC$9),"TTT") = "Sa",
                                    TEXT((EDATE('Projektkostenkalkulation EP'!$B$8,12)+BC$9),"TTT") = "So",
                                    IF(ISNA(VLOOKUP(EDATE('Projektkostenkalkulation EP'!$B$8,12)+BC$9,Datenquellen!$F$7:$H$45,3,FALSE))," ",VLOOKUP(EDATE('Projektkostenkalkulation EP'!$B$8,12)+BC$9,Datenquellen!$F$7:$H$45,3,FALSE))="X"
                                    ),
                          "X",
                          ""
                          ),
               "X"
            )</f>
        <v>X</v>
      </c>
      <c r="BE148" s="237" t="str">
        <f xml:space="preserve"> IF(TEXT((EDATE('Projektkostenkalkulation EP'!$B$8,12)+BD$9),"MM")=TEXT((EDATE('Projektkostenkalkulation EP'!$B$8,12)+(BD$9-1)),"MM"),
             IF(
                        OR(
                                    TEXT((EDATE('Projektkostenkalkulation EP'!$B$8,12)+BD$9),"TTT") = "Sa",
                                    TEXT((EDATE('Projektkostenkalkulation EP'!$B$8,12)+BD$9),"TTT") = "So",
                                    IF(ISNA(VLOOKUP(EDATE('Projektkostenkalkulation EP'!$B$8,12)+BD$9,Datenquellen!$F$7:$H$45,3,FALSE))," ",VLOOKUP(EDATE('Projektkostenkalkulation EP'!$B$8,12)+BD$9,Datenquellen!$F$7:$H$45,3,FALSE))="X"
                                    ),
                          "X",
                          ""
                          ),
               "X"
            )</f>
        <v>X</v>
      </c>
      <c r="BF148" s="237" t="str">
        <f xml:space="preserve"> IF(TEXT((EDATE('Projektkostenkalkulation EP'!$B$8,12)+BE$9),"MM")=TEXT((EDATE('Projektkostenkalkulation EP'!$B$8,12)+(BE$9-1)),"MM"),
             IF(
                        OR(
                                    TEXT((EDATE('Projektkostenkalkulation EP'!$B$8,12)+BE$9),"TTT") = "Sa",
                                    TEXT((EDATE('Projektkostenkalkulation EP'!$B$8,12)+BE$9),"TTT") = "So",
                                    IF(ISNA(VLOOKUP(EDATE('Projektkostenkalkulation EP'!$B$8,12)+BE$9,Datenquellen!$F$7:$H$45,3,FALSE))," ",VLOOKUP(EDATE('Projektkostenkalkulation EP'!$B$8,12)+BE$9,Datenquellen!$F$7:$H$45,3,FALSE))="X"
                                    ),
                          "X",
                          ""
                          ),
               "X"
            )</f>
        <v/>
      </c>
      <c r="BG148" s="237" t="str">
        <f xml:space="preserve"> IF(TEXT((EDATE('Projektkostenkalkulation EP'!$B$8,12)+BF$9),"MM")=TEXT((EDATE('Projektkostenkalkulation EP'!$B$8,12)+(BF$9-1)),"MM"),
             IF(
                        OR(
                                    TEXT((EDATE('Projektkostenkalkulation EP'!$B$8,12)+BF$9),"TTT") = "Sa",
                                    TEXT((EDATE('Projektkostenkalkulation EP'!$B$8,12)+BF$9),"TTT") = "So",
                                    IF(ISNA(VLOOKUP(EDATE('Projektkostenkalkulation EP'!$B$8,12)+BF$9,Datenquellen!$F$7:$H$45,3,FALSE))," ",VLOOKUP(EDATE('Projektkostenkalkulation EP'!$B$8,12)+BF$9,Datenquellen!$F$7:$H$45,3,FALSE))="X"
                                    ),
                          "X",
                          ""
                          ),
               "X"
            )</f>
        <v/>
      </c>
      <c r="BH148" s="237" t="str">
        <f xml:space="preserve"> IF(TEXT((EDATE('Projektkostenkalkulation EP'!$B$8,12)+BG$9),"MM")=TEXT((EDATE('Projektkostenkalkulation EP'!$B$8,12)+(BG$9-1)),"MM"),
             IF(
                        OR(
                                    TEXT((EDATE('Projektkostenkalkulation EP'!$B$8,12)+BG$9),"TTT") = "Sa",
                                    TEXT((EDATE('Projektkostenkalkulation EP'!$B$8,12)+BG$9),"TTT") = "So",
                                    IF(ISNA(VLOOKUP(EDATE('Projektkostenkalkulation EP'!$B$8,12)+BG$9,Datenquellen!$F$7:$H$45,3,FALSE))," ",VLOOKUP(EDATE('Projektkostenkalkulation EP'!$B$8,12)+BG$9,Datenquellen!$F$7:$H$45,3,FALSE))="X"
                                    ),
                          "X",
                          ""
                          ),
               "X"
            )</f>
        <v/>
      </c>
      <c r="BI148" s="237" t="str">
        <f xml:space="preserve"> IF(TEXT((EDATE('Projektkostenkalkulation EP'!$B$8,12)+BH$9),"MM")=TEXT((EDATE('Projektkostenkalkulation EP'!$B$8,12)+(BH$9-1)),"MM"),
             IF(
                        OR(
                                    TEXT((EDATE('Projektkostenkalkulation EP'!$B$8,12)+BH$9),"TTT") = "Sa",
                                    TEXT((EDATE('Projektkostenkalkulation EP'!$B$8,12)+BH$9),"TTT") = "So",
                                    IF(ISNA(VLOOKUP(EDATE('Projektkostenkalkulation EP'!$B$8,12)+BH$9,Datenquellen!$F$7:$H$45,3,FALSE))," ",VLOOKUP(EDATE('Projektkostenkalkulation EP'!$B$8,12)+BH$9,Datenquellen!$F$7:$H$45,3,FALSE))="X"
                                    ),
                          "X",
                          ""
                          ),
               "X"
            )</f>
        <v/>
      </c>
      <c r="BJ148" s="237" t="str">
        <f xml:space="preserve"> IF(TEXT((EDATE('Projektkostenkalkulation EP'!$B$8,12)+BI$9),"MM")=TEXT((EDATE('Projektkostenkalkulation EP'!$B$8,12)+(BI$9-1)),"MM"),
             IF(
                        OR(
                                    TEXT((EDATE('Projektkostenkalkulation EP'!$B$8,12)+BI$9),"TTT") = "Sa",
                                    TEXT((EDATE('Projektkostenkalkulation EP'!$B$8,12)+BI$9),"TTT") = "So",
                                    IF(ISNA(VLOOKUP(EDATE('Projektkostenkalkulation EP'!$B$8,12)+BI$9,Datenquellen!$F$7:$H$45,3,FALSE))," ",VLOOKUP(EDATE('Projektkostenkalkulation EP'!$B$8,12)+BI$9,Datenquellen!$F$7:$H$45,3,FALSE))="X"
                                    ),
                          "X",
                          ""
                          ),
               "X"
            )</f>
        <v/>
      </c>
      <c r="BK148" s="237" t="str">
        <f xml:space="preserve"> IF(TEXT((EDATE('Projektkostenkalkulation EP'!$B$8,12)+BJ$9),"MM")=TEXT((EDATE('Projektkostenkalkulation EP'!$B$8,12)+(BJ$9-1)),"MM"),
             IF(
                        OR(
                                    TEXT((EDATE('Projektkostenkalkulation EP'!$B$8,12)+BJ$9),"TTT") = "Sa",
                                    TEXT((EDATE('Projektkostenkalkulation EP'!$B$8,12)+BJ$9),"TTT") = "So",
                                    IF(ISNA(VLOOKUP(EDATE('Projektkostenkalkulation EP'!$B$8,12)+BJ$9,Datenquellen!$F$7:$H$45,3,FALSE))," ",VLOOKUP(EDATE('Projektkostenkalkulation EP'!$B$8,12)+BJ$9,Datenquellen!$F$7:$H$45,3,FALSE))="X"
                                    ),
                          "X",
                          ""
                          ),
               "X"
            )</f>
        <v>X</v>
      </c>
      <c r="BL148" s="237" t="str">
        <f xml:space="preserve"> IF(TEXT((EDATE('Projektkostenkalkulation EP'!$B$8,12)+BK$9),"MM")=TEXT((EDATE('Projektkostenkalkulation EP'!$B$8,12)+(BK$9-1)),"MM"),
             IF(
                        OR(
                                    TEXT((EDATE('Projektkostenkalkulation EP'!$B$8,12)+BK$9),"TTT") = "Sa",
                                    TEXT((EDATE('Projektkostenkalkulation EP'!$B$8,12)+BK$9),"TTT") = "So",
                                    IF(ISNA(VLOOKUP(EDATE('Projektkostenkalkulation EP'!$B$8,12)+BK$9,Datenquellen!$F$7:$H$45,3,FALSE))," ",VLOOKUP(EDATE('Projektkostenkalkulation EP'!$B$8,12)+BK$9,Datenquellen!$F$7:$H$45,3,FALSE))="X"
                                    ),
                          "X",
                          ""
                          ),
               "X"
            )</f>
        <v>X</v>
      </c>
      <c r="BM148" s="237" t="str">
        <f xml:space="preserve"> IF(TEXT((EDATE('Projektkostenkalkulation EP'!$B$8,12)+BL$9),"MM")=TEXT((EDATE('Projektkostenkalkulation EP'!$B$8,12)+(BL$9-1)),"MM"),
             IF(
                        OR(
                                    TEXT((EDATE('Projektkostenkalkulation EP'!$B$8,12)+BL$9),"TTT") = "Sa",
                                    TEXT((EDATE('Projektkostenkalkulation EP'!$B$8,12)+BL$9),"TTT") = "So",
                                    IF(ISNA(VLOOKUP(EDATE('Projektkostenkalkulation EP'!$B$8,12)+BL$9,Datenquellen!$F$7:$H$45,3,FALSE))," ",VLOOKUP(EDATE('Projektkostenkalkulation EP'!$B$8,12)+BL$9,Datenquellen!$F$7:$H$45,3,FALSE))="X"
                                    ),
                          "X",
                          ""
                          ),
               "X"
            )</f>
        <v/>
      </c>
      <c r="BN148" s="237" t="str">
        <f xml:space="preserve"> IF(TEXT((EDATE('Projektkostenkalkulation EP'!$B$8,12)+BM$9),"MM")=TEXT((EDATE('Projektkostenkalkulation EP'!$B$8,12)+(BM$9-1)),"MM"),
             IF(
                        OR(
                                    TEXT((EDATE('Projektkostenkalkulation EP'!$B$8,12)+BM$9),"TTT") = "Sa",
                                    TEXT((EDATE('Projektkostenkalkulation EP'!$B$8,12)+BM$9),"TTT") = "So",
                                    IF(ISNA(VLOOKUP(EDATE('Projektkostenkalkulation EP'!$B$8,12)+BM$9,Datenquellen!$F$7:$H$45,3,FALSE))," ",VLOOKUP(EDATE('Projektkostenkalkulation EP'!$B$8,12)+BM$9,Datenquellen!$F$7:$H$45,3,FALSE))="X"
                                    ),
                          "X",
                          ""
                          ),
               "X"
            )</f>
        <v/>
      </c>
      <c r="BO148" s="237" t="str">
        <f xml:space="preserve"> IF(TEXT((EDATE('Projektkostenkalkulation EP'!$B$8,12)+BN$9),"MM")=TEXT((EDATE('Projektkostenkalkulation EP'!$B$8,12)+(BN$9-1)),"MM"),
             IF(
                        OR(
                                    TEXT((EDATE('Projektkostenkalkulation EP'!$B$8,12)+BN$9),"TTT") = "Sa",
                                    TEXT((EDATE('Projektkostenkalkulation EP'!$B$8,12)+BN$9),"TTT") = "So",
                                    IF(ISNA(VLOOKUP(EDATE('Projektkostenkalkulation EP'!$B$8,12)+BN$9,Datenquellen!$F$7:$H$45,3,FALSE))," ",VLOOKUP(EDATE('Projektkostenkalkulation EP'!$B$8,12)+BN$9,Datenquellen!$F$7:$H$45,3,FALSE))="X"
                                    ),
                          "X",
                          ""
                          ),
               "X"
            )</f>
        <v/>
      </c>
      <c r="BP148" s="237" t="str">
        <f xml:space="preserve"> IF(TEXT((EDATE('Projektkostenkalkulation EP'!$B$8,12)+BO$9),"MM")=TEXT((EDATE('Projektkostenkalkulation EP'!$B$8,12)+(BO$9-1)),"MM"),
             IF(
                        OR(
                                    TEXT((EDATE('Projektkostenkalkulation EP'!$B$8,12)+BO$9),"TTT") = "Sa",
                                    TEXT((EDATE('Projektkostenkalkulation EP'!$B$8,12)+BO$9),"TTT") = "So",
                                    IF(ISNA(VLOOKUP(EDATE('Projektkostenkalkulation EP'!$B$8,12)+BO$9,Datenquellen!$F$7:$H$45,3,FALSE))," ",VLOOKUP(EDATE('Projektkostenkalkulation EP'!$B$8,12)+BO$9,Datenquellen!$F$7:$H$45,3,FALSE))="X"
                                    ),
                          "X",
                          ""
                          ),
               "X"
            )</f>
        <v/>
      </c>
      <c r="BQ148" s="238" t="str">
        <f xml:space="preserve"> IF(TEXT((EDATE('Projektkostenkalkulation EP'!$B$8,12)+BP$9),"MM")=TEXT((EDATE('Projektkostenkalkulation EP'!$B$8,12)+(BP$9-1)),"MM"),
             IF(
                        OR(
                                    TEXT((EDATE('Projektkostenkalkulation EP'!$B$8,12)+BP$9),"TTT") = "Sa",
                                    TEXT((EDATE('Projektkostenkalkulation EP'!$B$8,12)+BP$9),"TTT") = "So",
                                    IF(ISNA(VLOOKUP(EDATE('Projektkostenkalkulation EP'!$B$8,12)+BP$9,Datenquellen!$F$7:$H$45,3,FALSE))," ",VLOOKUP(EDATE('Projektkostenkalkulation EP'!$B$8,12)+BP$9,Datenquellen!$F$7:$H$45,3,FALSE))="X"
                                    ),
                          "X",
                          ""
                          ),
               "X"
            )</f>
        <v/>
      </c>
      <c r="BR148" s="239"/>
      <c r="BS148" s="240"/>
      <c r="BT148" s="241" t="s">
        <v>67</v>
      </c>
      <c r="BU148" s="474"/>
      <c r="BV148" s="236"/>
      <c r="BW148" s="237" t="str">
        <f>IF(
            OR(
                     TEXT(EDATE('Projektkostenkalkulation EP'!$B$8,12),"TTT") = "Sa",
                     TEXT(EDATE('Projektkostenkalkulation EP'!$B$8,12),"TTT") = "So",
                     IF(ISNA(VLOOKUP(EDATE('Projektkostenkalkulation EP'!$B$8,12),Datenquellen!$F$7:$H$45,3,FALSE))," ",VLOOKUP(EDATE('Projektkostenkalkulation EP'!$B$8,12),Datenquellen!$F$7:$H$45,3,FALSE))="X"
                            ),
                    "X",
                    ""
            )</f>
        <v>X</v>
      </c>
      <c r="BX148" s="237" t="str">
        <f xml:space="preserve"> IF(TEXT((EDATE('Projektkostenkalkulation EP'!$B$8,12)+BW$9),"MM")=TEXT((EDATE('Projektkostenkalkulation EP'!$B$8,12)+(BW$9-1)),"MM"),
             IF(
                        OR(
                                    TEXT((EDATE('Projektkostenkalkulation EP'!$B$8,12)+BW$9),"TTT") = "Sa",
                                    TEXT((EDATE('Projektkostenkalkulation EP'!$B$8,12)+BW$9),"TTT") = "So",
                                    IF(ISNA(VLOOKUP(EDATE('Projektkostenkalkulation EP'!$B$8,12)+BW$9,Datenquellen!$F$7:$H$45,3,FALSE))," ",VLOOKUP(EDATE('Projektkostenkalkulation EP'!$B$8,12)+BW$9,Datenquellen!$F$7:$H$45,3,FALSE))="X"
                                    ),
                          "X",
                          ""
                          ),
               "X"
            )</f>
        <v/>
      </c>
      <c r="BY148" s="237" t="str">
        <f xml:space="preserve"> IF(TEXT((EDATE('Projektkostenkalkulation EP'!$B$8,12)+BX$9),"MM")=TEXT((EDATE('Projektkostenkalkulation EP'!$B$8,12)+(BX$9-1)),"MM"),
             IF(
                        OR(
                                    TEXT((EDATE('Projektkostenkalkulation EP'!$B$8,12)+BX$9),"TTT") = "Sa",
                                    TEXT((EDATE('Projektkostenkalkulation EP'!$B$8,12)+BX$9),"TTT") = "So",
                                    IF(ISNA(VLOOKUP(EDATE('Projektkostenkalkulation EP'!$B$8,12)+BX$9,Datenquellen!$F$7:$H$45,3,FALSE))," ",VLOOKUP(EDATE('Projektkostenkalkulation EP'!$B$8,12)+BX$9,Datenquellen!$F$7:$H$45,3,FALSE))="X"
                                    ),
                          "X",
                          ""
                          ),
               "X"
            )</f>
        <v/>
      </c>
      <c r="BZ148" s="237" t="str">
        <f xml:space="preserve"> IF(TEXT((EDATE('Projektkostenkalkulation EP'!$B$8,12)+BY$9),"MM")=TEXT((EDATE('Projektkostenkalkulation EP'!$B$8,12)+(BY$9-1)),"MM"),
             IF(
                        OR(
                                    TEXT((EDATE('Projektkostenkalkulation EP'!$B$8,12)+BY$9),"TTT") = "Sa",
                                    TEXT((EDATE('Projektkostenkalkulation EP'!$B$8,12)+BY$9),"TTT") = "So",
                                    IF(ISNA(VLOOKUP(EDATE('Projektkostenkalkulation EP'!$B$8,12)+BY$9,Datenquellen!$F$7:$H$45,3,FALSE))," ",VLOOKUP(EDATE('Projektkostenkalkulation EP'!$B$8,12)+BY$9,Datenquellen!$F$7:$H$45,3,FALSE))="X"
                                    ),
                          "X",
                          ""
                          ),
               "X"
            )</f>
        <v>X</v>
      </c>
      <c r="CA148" s="237" t="str">
        <f xml:space="preserve"> IF(TEXT((EDATE('Projektkostenkalkulation EP'!$B$8,12)+BZ$9),"MM")=TEXT((EDATE('Projektkostenkalkulation EP'!$B$8,12)+(BZ$9-1)),"MM"),
             IF(
                        OR(
                                    TEXT((EDATE('Projektkostenkalkulation EP'!$B$8,12)+BZ$9),"TTT") = "Sa",
                                    TEXT((EDATE('Projektkostenkalkulation EP'!$B$8,12)+BZ$9),"TTT") = "So",
                                    IF(ISNA(VLOOKUP(EDATE('Projektkostenkalkulation EP'!$B$8,12)+BZ$9,Datenquellen!$F$7:$H$45,3,FALSE))," ",VLOOKUP(EDATE('Projektkostenkalkulation EP'!$B$8,12)+BZ$9,Datenquellen!$F$7:$H$45,3,FALSE))="X"
                                    ),
                          "X",
                          ""
                          ),
               "X"
            )</f>
        <v>X</v>
      </c>
      <c r="CB148" s="237" t="str">
        <f xml:space="preserve"> IF(TEXT((EDATE('Projektkostenkalkulation EP'!$B$8,12)+CA$9),"MM")=TEXT((EDATE('Projektkostenkalkulation EP'!$B$8,12)+(CA$9-1)),"MM"),
             IF(
                        OR(
                                    TEXT((EDATE('Projektkostenkalkulation EP'!$B$8,12)+CA$9),"TTT") = "Sa",
                                    TEXT((EDATE('Projektkostenkalkulation EP'!$B$8,12)+CA$9),"TTT") = "So",
                                    IF(ISNA(VLOOKUP(EDATE('Projektkostenkalkulation EP'!$B$8,12)+CA$9,Datenquellen!$F$7:$H$45,3,FALSE))," ",VLOOKUP(EDATE('Projektkostenkalkulation EP'!$B$8,12)+CA$9,Datenquellen!$F$7:$H$45,3,FALSE))="X"
                                    ),
                          "X",
                          ""
                          ),
               "X"
            )</f>
        <v>X</v>
      </c>
      <c r="CC148" s="237" t="str">
        <f xml:space="preserve"> IF(TEXT((EDATE('Projektkostenkalkulation EP'!$B$8,12)+CB$9),"MM")=TEXT((EDATE('Projektkostenkalkulation EP'!$B$8,12)+(CB$9-1)),"MM"),
             IF(
                        OR(
                                    TEXT((EDATE('Projektkostenkalkulation EP'!$B$8,12)+CB$9),"TTT") = "Sa",
                                    TEXT((EDATE('Projektkostenkalkulation EP'!$B$8,12)+CB$9),"TTT") = "So",
                                    IF(ISNA(VLOOKUP(EDATE('Projektkostenkalkulation EP'!$B$8,12)+CB$9,Datenquellen!$F$7:$H$45,3,FALSE))," ",VLOOKUP(EDATE('Projektkostenkalkulation EP'!$B$8,12)+CB$9,Datenquellen!$F$7:$H$45,3,FALSE))="X"
                                    ),
                          "X",
                          ""
                          ),
               "X"
            )</f>
        <v/>
      </c>
      <c r="CD148" s="237" t="str">
        <f xml:space="preserve"> IF(TEXT((EDATE('Projektkostenkalkulation EP'!$B$8,12)+CC$9),"MM")=TEXT((EDATE('Projektkostenkalkulation EP'!$B$8,12)+(CC$9-1)),"MM"),
             IF(
                        OR(
                                    TEXT((EDATE('Projektkostenkalkulation EP'!$B$8,12)+CC$9),"TTT") = "Sa",
                                    TEXT((EDATE('Projektkostenkalkulation EP'!$B$8,12)+CC$9),"TTT") = "So",
                                    IF(ISNA(VLOOKUP(EDATE('Projektkostenkalkulation EP'!$B$8,12)+CC$9,Datenquellen!$F$7:$H$45,3,FALSE))," ",VLOOKUP(EDATE('Projektkostenkalkulation EP'!$B$8,12)+CC$9,Datenquellen!$F$7:$H$45,3,FALSE))="X"
                                    ),
                          "X",
                          ""
                          ),
               "X"
            )</f>
        <v/>
      </c>
      <c r="CE148" s="237" t="str">
        <f xml:space="preserve"> IF(TEXT((EDATE('Projektkostenkalkulation EP'!$B$8,12)+CD$9),"MM")=TEXT((EDATE('Projektkostenkalkulation EP'!$B$8,12)+(CD$9-1)),"MM"),
             IF(
                        OR(
                                    TEXT((EDATE('Projektkostenkalkulation EP'!$B$8,12)+CD$9),"TTT") = "Sa",
                                    TEXT((EDATE('Projektkostenkalkulation EP'!$B$8,12)+CD$9),"TTT") = "So",
                                    IF(ISNA(VLOOKUP(EDATE('Projektkostenkalkulation EP'!$B$8,12)+CD$9,Datenquellen!$F$7:$H$45,3,FALSE))," ",VLOOKUP(EDATE('Projektkostenkalkulation EP'!$B$8,12)+CD$9,Datenquellen!$F$7:$H$45,3,FALSE))="X"
                                    ),
                          "X",
                          ""
                          ),
               "X"
            )</f>
        <v/>
      </c>
      <c r="CF148" s="237" t="str">
        <f xml:space="preserve"> IF(TEXT((EDATE('Projektkostenkalkulation EP'!$B$8,12)+CE$9),"MM")=TEXT((EDATE('Projektkostenkalkulation EP'!$B$8,12)+(CE$9-1)),"MM"),
             IF(
                        OR(
                                    TEXT((EDATE('Projektkostenkalkulation EP'!$B$8,12)+CE$9),"TTT") = "Sa",
                                    TEXT((EDATE('Projektkostenkalkulation EP'!$B$8,12)+CE$9),"TTT") = "So",
                                    IF(ISNA(VLOOKUP(EDATE('Projektkostenkalkulation EP'!$B$8,12)+CE$9,Datenquellen!$F$7:$H$45,3,FALSE))," ",VLOOKUP(EDATE('Projektkostenkalkulation EP'!$B$8,12)+CE$9,Datenquellen!$F$7:$H$45,3,FALSE))="X"
                                    ),
                          "X",
                          ""
                          ),
               "X"
            )</f>
        <v/>
      </c>
      <c r="CG148" s="237" t="str">
        <f xml:space="preserve"> IF(TEXT((EDATE('Projektkostenkalkulation EP'!$B$8,12)+CF$9),"MM")=TEXT((EDATE('Projektkostenkalkulation EP'!$B$8,12)+(CF$9-1)),"MM"),
             IF(
                        OR(
                                    TEXT((EDATE('Projektkostenkalkulation EP'!$B$8,12)+CF$9),"TTT") = "Sa",
                                    TEXT((EDATE('Projektkostenkalkulation EP'!$B$8,12)+CF$9),"TTT") = "So",
                                    IF(ISNA(VLOOKUP(EDATE('Projektkostenkalkulation EP'!$B$8,12)+CF$9,Datenquellen!$F$7:$H$45,3,FALSE))," ",VLOOKUP(EDATE('Projektkostenkalkulation EP'!$B$8,12)+CF$9,Datenquellen!$F$7:$H$45,3,FALSE))="X"
                                    ),
                          "X",
                          ""
                          ),
               "X"
            )</f>
        <v>X</v>
      </c>
      <c r="CH148" s="237" t="str">
        <f xml:space="preserve"> IF(TEXT((EDATE('Projektkostenkalkulation EP'!$B$8,12)+CG$9),"MM")=TEXT((EDATE('Projektkostenkalkulation EP'!$B$8,12)+(CG$9-1)),"MM"),
             IF(
                        OR(
                                    TEXT((EDATE('Projektkostenkalkulation EP'!$B$8,12)+CG$9),"TTT") = "Sa",
                                    TEXT((EDATE('Projektkostenkalkulation EP'!$B$8,12)+CG$9),"TTT") = "So",
                                    IF(ISNA(VLOOKUP(EDATE('Projektkostenkalkulation EP'!$B$8,12)+CG$9,Datenquellen!$F$7:$H$45,3,FALSE))," ",VLOOKUP(EDATE('Projektkostenkalkulation EP'!$B$8,12)+CG$9,Datenquellen!$F$7:$H$45,3,FALSE))="X"
                                    ),
                          "X",
                          ""
                          ),
               "X"
            )</f>
        <v>X</v>
      </c>
      <c r="CI148" s="237" t="str">
        <f xml:space="preserve"> IF(TEXT((EDATE('Projektkostenkalkulation EP'!$B$8,12)+CH$9),"MM")=TEXT((EDATE('Projektkostenkalkulation EP'!$B$8,12)+(CH$9-1)),"MM"),
             IF(
                        OR(
                                    TEXT((EDATE('Projektkostenkalkulation EP'!$B$8,12)+CH$9),"TTT") = "Sa",
                                    TEXT((EDATE('Projektkostenkalkulation EP'!$B$8,12)+CH$9),"TTT") = "So",
                                    IF(ISNA(VLOOKUP(EDATE('Projektkostenkalkulation EP'!$B$8,12)+CH$9,Datenquellen!$F$7:$H$45,3,FALSE))," ",VLOOKUP(EDATE('Projektkostenkalkulation EP'!$B$8,12)+CH$9,Datenquellen!$F$7:$H$45,3,FALSE))="X"
                                    ),
                          "X",
                          ""
                          ),
               "X"
            )</f>
        <v/>
      </c>
      <c r="CJ148" s="237" t="str">
        <f xml:space="preserve"> IF(TEXT((EDATE('Projektkostenkalkulation EP'!$B$8,12)+CI$9),"MM")=TEXT((EDATE('Projektkostenkalkulation EP'!$B$8,12)+(CI$9-1)),"MM"),
             IF(
                        OR(
                                    TEXT((EDATE('Projektkostenkalkulation EP'!$B$8,12)+CI$9),"TTT") = "Sa",
                                    TEXT((EDATE('Projektkostenkalkulation EP'!$B$8,12)+CI$9),"TTT") = "So",
                                    IF(ISNA(VLOOKUP(EDATE('Projektkostenkalkulation EP'!$B$8,12)+CI$9,Datenquellen!$F$7:$H$45,3,FALSE))," ",VLOOKUP(EDATE('Projektkostenkalkulation EP'!$B$8,12)+CI$9,Datenquellen!$F$7:$H$45,3,FALSE))="X"
                                    ),
                          "X",
                          ""
                          ),
               "X"
            )</f>
        <v/>
      </c>
      <c r="CK148" s="237" t="str">
        <f xml:space="preserve"> IF(TEXT((EDATE('Projektkostenkalkulation EP'!$B$8,12)+CJ$9),"MM")=TEXT((EDATE('Projektkostenkalkulation EP'!$B$8,12)+(CJ$9-1)),"MM"),
             IF(
                        OR(
                                    TEXT((EDATE('Projektkostenkalkulation EP'!$B$8,12)+CJ$9),"TTT") = "Sa",
                                    TEXT((EDATE('Projektkostenkalkulation EP'!$B$8,12)+CJ$9),"TTT") = "So",
                                    IF(ISNA(VLOOKUP(EDATE('Projektkostenkalkulation EP'!$B$8,12)+CJ$9,Datenquellen!$F$7:$H$45,3,FALSE))," ",VLOOKUP(EDATE('Projektkostenkalkulation EP'!$B$8,12)+CJ$9,Datenquellen!$F$7:$H$45,3,FALSE))="X"
                                    ),
                          "X",
                          ""
                          ),
               "X"
            )</f>
        <v/>
      </c>
      <c r="CL148" s="237" t="str">
        <f xml:space="preserve"> IF(TEXT((EDATE('Projektkostenkalkulation EP'!$B$8,12)+CK$9),"MM")=TEXT((EDATE('Projektkostenkalkulation EP'!$B$8,12)+(CK$9-1)),"MM"),
             IF(
                        OR(
                                    TEXT((EDATE('Projektkostenkalkulation EP'!$B$8,12)+CK$9),"TTT") = "Sa",
                                    TEXT((EDATE('Projektkostenkalkulation EP'!$B$8,12)+CK$9),"TTT") = "So",
                                    IF(ISNA(VLOOKUP(EDATE('Projektkostenkalkulation EP'!$B$8,12)+CK$9,Datenquellen!$F$7:$H$45,3,FALSE))," ",VLOOKUP(EDATE('Projektkostenkalkulation EP'!$B$8,12)+CK$9,Datenquellen!$F$7:$H$45,3,FALSE))="X"
                                    ),
                          "X",
                          ""
                          ),
               "X"
            )</f>
        <v/>
      </c>
      <c r="CM148" s="237" t="str">
        <f xml:space="preserve"> IF(TEXT((EDATE('Projektkostenkalkulation EP'!$B$8,12)+CL$9),"MM")=TEXT((EDATE('Projektkostenkalkulation EP'!$B$8,12)+(CL$9-1)),"MM"),
             IF(
                        OR(
                                    TEXT((EDATE('Projektkostenkalkulation EP'!$B$8,12)+CL$9),"TTT") = "Sa",
                                    TEXT((EDATE('Projektkostenkalkulation EP'!$B$8,12)+CL$9),"TTT") = "So",
                                    IF(ISNA(VLOOKUP(EDATE('Projektkostenkalkulation EP'!$B$8,12)+CL$9,Datenquellen!$F$7:$H$45,3,FALSE))," ",VLOOKUP(EDATE('Projektkostenkalkulation EP'!$B$8,12)+CL$9,Datenquellen!$F$7:$H$45,3,FALSE))="X"
                                    ),
                          "X",
                          ""
                          ),
               "X"
            )</f>
        <v/>
      </c>
      <c r="CN148" s="237" t="str">
        <f xml:space="preserve"> IF(TEXT((EDATE('Projektkostenkalkulation EP'!$B$8,12)+CM$9),"MM")=TEXT((EDATE('Projektkostenkalkulation EP'!$B$8,12)+(CM$9-1)),"MM"),
             IF(
                        OR(
                                    TEXT((EDATE('Projektkostenkalkulation EP'!$B$8,12)+CM$9),"TTT") = "Sa",
                                    TEXT((EDATE('Projektkostenkalkulation EP'!$B$8,12)+CM$9),"TTT") = "So",
                                    IF(ISNA(VLOOKUP(EDATE('Projektkostenkalkulation EP'!$B$8,12)+CM$9,Datenquellen!$F$7:$H$45,3,FALSE))," ",VLOOKUP(EDATE('Projektkostenkalkulation EP'!$B$8,12)+CM$9,Datenquellen!$F$7:$H$45,3,FALSE))="X"
                                    ),
                          "X",
                          ""
                          ),
               "X"
            )</f>
        <v>X</v>
      </c>
      <c r="CO148" s="237" t="str">
        <f xml:space="preserve"> IF(TEXT((EDATE('Projektkostenkalkulation EP'!$B$8,12)+CN$9),"MM")=TEXT((EDATE('Projektkostenkalkulation EP'!$B$8,12)+(CN$9-1)),"MM"),
             IF(
                        OR(
                                    TEXT((EDATE('Projektkostenkalkulation EP'!$B$8,12)+CN$9),"TTT") = "Sa",
                                    TEXT((EDATE('Projektkostenkalkulation EP'!$B$8,12)+CN$9),"TTT") = "So",
                                    IF(ISNA(VLOOKUP(EDATE('Projektkostenkalkulation EP'!$B$8,12)+CN$9,Datenquellen!$F$7:$H$45,3,FALSE))," ",VLOOKUP(EDATE('Projektkostenkalkulation EP'!$B$8,12)+CN$9,Datenquellen!$F$7:$H$45,3,FALSE))="X"
                                    ),
                          "X",
                          ""
                          ),
               "X"
            )</f>
        <v>X</v>
      </c>
      <c r="CP148" s="237" t="str">
        <f xml:space="preserve"> IF(TEXT((EDATE('Projektkostenkalkulation EP'!$B$8,12)+CO$9),"MM")=TEXT((EDATE('Projektkostenkalkulation EP'!$B$8,12)+(CO$9-1)),"MM"),
             IF(
                        OR(
                                    TEXT((EDATE('Projektkostenkalkulation EP'!$B$8,12)+CO$9),"TTT") = "Sa",
                                    TEXT((EDATE('Projektkostenkalkulation EP'!$B$8,12)+CO$9),"TTT") = "So",
                                    IF(ISNA(VLOOKUP(EDATE('Projektkostenkalkulation EP'!$B$8,12)+CO$9,Datenquellen!$F$7:$H$45,3,FALSE))," ",VLOOKUP(EDATE('Projektkostenkalkulation EP'!$B$8,12)+CO$9,Datenquellen!$F$7:$H$45,3,FALSE))="X"
                                    ),
                          "X",
                          ""
                          ),
               "X"
            )</f>
        <v/>
      </c>
      <c r="CQ148" s="237" t="str">
        <f xml:space="preserve"> IF(TEXT((EDATE('Projektkostenkalkulation EP'!$B$8,12)+CP$9),"MM")=TEXT((EDATE('Projektkostenkalkulation EP'!$B$8,12)+(CP$9-1)),"MM"),
             IF(
                        OR(
                                    TEXT((EDATE('Projektkostenkalkulation EP'!$B$8,12)+CP$9),"TTT") = "Sa",
                                    TEXT((EDATE('Projektkostenkalkulation EP'!$B$8,12)+CP$9),"TTT") = "So",
                                    IF(ISNA(VLOOKUP(EDATE('Projektkostenkalkulation EP'!$B$8,12)+CP$9,Datenquellen!$F$7:$H$45,3,FALSE))," ",VLOOKUP(EDATE('Projektkostenkalkulation EP'!$B$8,12)+CP$9,Datenquellen!$F$7:$H$45,3,FALSE))="X"
                                    ),
                          "X",
                          ""
                          ),
               "X"
            )</f>
        <v/>
      </c>
      <c r="CR148" s="237" t="str">
        <f xml:space="preserve"> IF(TEXT((EDATE('Projektkostenkalkulation EP'!$B$8,12)+CQ$9),"MM")=TEXT((EDATE('Projektkostenkalkulation EP'!$B$8,12)+(CQ$9-1)),"MM"),
             IF(
                        OR(
                                    TEXT((EDATE('Projektkostenkalkulation EP'!$B$8,12)+CQ$9),"TTT") = "Sa",
                                    TEXT((EDATE('Projektkostenkalkulation EP'!$B$8,12)+CQ$9),"TTT") = "So",
                                    IF(ISNA(VLOOKUP(EDATE('Projektkostenkalkulation EP'!$B$8,12)+CQ$9,Datenquellen!$F$7:$H$45,3,FALSE))," ",VLOOKUP(EDATE('Projektkostenkalkulation EP'!$B$8,12)+CQ$9,Datenquellen!$F$7:$H$45,3,FALSE))="X"
                                    ),
                          "X",
                          ""
                          ),
               "X"
            )</f>
        <v/>
      </c>
      <c r="CS148" s="237" t="str">
        <f xml:space="preserve"> IF(TEXT((EDATE('Projektkostenkalkulation EP'!$B$8,12)+CR$9),"MM")=TEXT((EDATE('Projektkostenkalkulation EP'!$B$8,12)+(CR$9-1)),"MM"),
             IF(
                        OR(
                                    TEXT((EDATE('Projektkostenkalkulation EP'!$B$8,12)+CR$9),"TTT") = "Sa",
                                    TEXT((EDATE('Projektkostenkalkulation EP'!$B$8,12)+CR$9),"TTT") = "So",
                                    IF(ISNA(VLOOKUP(EDATE('Projektkostenkalkulation EP'!$B$8,12)+CR$9,Datenquellen!$F$7:$H$45,3,FALSE))," ",VLOOKUP(EDATE('Projektkostenkalkulation EP'!$B$8,12)+CR$9,Datenquellen!$F$7:$H$45,3,FALSE))="X"
                                    ),
                          "X",
                          ""
                          ),
               "X"
            )</f>
        <v/>
      </c>
      <c r="CT148" s="237" t="str">
        <f xml:space="preserve"> IF(TEXT((EDATE('Projektkostenkalkulation EP'!$B$8,12)+CS$9),"MM")=TEXT((EDATE('Projektkostenkalkulation EP'!$B$8,12)+(CS$9-1)),"MM"),
             IF(
                        OR(
                                    TEXT((EDATE('Projektkostenkalkulation EP'!$B$8,12)+CS$9),"TTT") = "Sa",
                                    TEXT((EDATE('Projektkostenkalkulation EP'!$B$8,12)+CS$9),"TTT") = "So",
                                    IF(ISNA(VLOOKUP(EDATE('Projektkostenkalkulation EP'!$B$8,12)+CS$9,Datenquellen!$F$7:$H$45,3,FALSE))," ",VLOOKUP(EDATE('Projektkostenkalkulation EP'!$B$8,12)+CS$9,Datenquellen!$F$7:$H$45,3,FALSE))="X"
                                    ),
                          "X",
                          ""
                          ),
               "X"
            )</f>
        <v/>
      </c>
      <c r="CU148" s="237" t="str">
        <f xml:space="preserve"> IF(TEXT((EDATE('Projektkostenkalkulation EP'!$B$8,12)+CT$9),"MM")=TEXT((EDATE('Projektkostenkalkulation EP'!$B$8,12)+(CT$9-1)),"MM"),
             IF(
                        OR(
                                    TEXT((EDATE('Projektkostenkalkulation EP'!$B$8,12)+CT$9),"TTT") = "Sa",
                                    TEXT((EDATE('Projektkostenkalkulation EP'!$B$8,12)+CT$9),"TTT") = "So",
                                    IF(ISNA(VLOOKUP(EDATE('Projektkostenkalkulation EP'!$B$8,12)+CT$9,Datenquellen!$F$7:$H$45,3,FALSE))," ",VLOOKUP(EDATE('Projektkostenkalkulation EP'!$B$8,12)+CT$9,Datenquellen!$F$7:$H$45,3,FALSE))="X"
                                    ),
                          "X",
                          ""
                          ),
               "X"
            )</f>
        <v>X</v>
      </c>
      <c r="CV148" s="237" t="str">
        <f xml:space="preserve"> IF(TEXT((EDATE('Projektkostenkalkulation EP'!$B$8,12)+CU$9),"MM")=TEXT((EDATE('Projektkostenkalkulation EP'!$B$8,12)+(CU$9-1)),"MM"),
             IF(
                        OR(
                                    TEXT((EDATE('Projektkostenkalkulation EP'!$B$8,12)+CU$9),"TTT") = "Sa",
                                    TEXT((EDATE('Projektkostenkalkulation EP'!$B$8,12)+CU$9),"TTT") = "So",
                                    IF(ISNA(VLOOKUP(EDATE('Projektkostenkalkulation EP'!$B$8,12)+CU$9,Datenquellen!$F$7:$H$45,3,FALSE))," ",VLOOKUP(EDATE('Projektkostenkalkulation EP'!$B$8,12)+CU$9,Datenquellen!$F$7:$H$45,3,FALSE))="X"
                                    ),
                          "X",
                          ""
                          ),
               "X"
            )</f>
        <v>X</v>
      </c>
      <c r="CW148" s="237" t="str">
        <f xml:space="preserve"> IF(TEXT((EDATE('Projektkostenkalkulation EP'!$B$8,12)+CV$9),"MM")=TEXT((EDATE('Projektkostenkalkulation EP'!$B$8,12)+(CV$9-1)),"MM"),
             IF(
                        OR(
                                    TEXT((EDATE('Projektkostenkalkulation EP'!$B$8,12)+CV$9),"TTT") = "Sa",
                                    TEXT((EDATE('Projektkostenkalkulation EP'!$B$8,12)+CV$9),"TTT") = "So",
                                    IF(ISNA(VLOOKUP(EDATE('Projektkostenkalkulation EP'!$B$8,12)+CV$9,Datenquellen!$F$7:$H$45,3,FALSE))," ",VLOOKUP(EDATE('Projektkostenkalkulation EP'!$B$8,12)+CV$9,Datenquellen!$F$7:$H$45,3,FALSE))="X"
                                    ),
                          "X",
                          ""
                          ),
               "X"
            )</f>
        <v/>
      </c>
      <c r="CX148" s="237" t="str">
        <f xml:space="preserve"> IF(TEXT((EDATE('Projektkostenkalkulation EP'!$B$8,12)+CW$9),"MM")=TEXT((EDATE('Projektkostenkalkulation EP'!$B$8,12)+(CW$9-1)),"MM"),
             IF(
                        OR(
                                    TEXT((EDATE('Projektkostenkalkulation EP'!$B$8,12)+CW$9),"TTT") = "Sa",
                                    TEXT((EDATE('Projektkostenkalkulation EP'!$B$8,12)+CW$9),"TTT") = "So",
                                    IF(ISNA(VLOOKUP(EDATE('Projektkostenkalkulation EP'!$B$8,12)+CW$9,Datenquellen!$F$7:$H$45,3,FALSE))," ",VLOOKUP(EDATE('Projektkostenkalkulation EP'!$B$8,12)+CW$9,Datenquellen!$F$7:$H$45,3,FALSE))="X"
                                    ),
                          "X",
                          ""
                          ),
               "X"
            )</f>
        <v/>
      </c>
      <c r="CY148" s="237" t="str">
        <f xml:space="preserve"> IF(TEXT((EDATE('Projektkostenkalkulation EP'!$B$8,12)+CX$9),"MM")=TEXT((EDATE('Projektkostenkalkulation EP'!$B$8,12)+(CX$9-1)),"MM"),
             IF(
                        OR(
                                    TEXT((EDATE('Projektkostenkalkulation EP'!$B$8,12)+CX$9),"TTT") = "Sa",
                                    TEXT((EDATE('Projektkostenkalkulation EP'!$B$8,12)+CX$9),"TTT") = "So",
                                    IF(ISNA(VLOOKUP(EDATE('Projektkostenkalkulation EP'!$B$8,12)+CX$9,Datenquellen!$F$7:$H$45,3,FALSE))," ",VLOOKUP(EDATE('Projektkostenkalkulation EP'!$B$8,12)+CX$9,Datenquellen!$F$7:$H$45,3,FALSE))="X"
                                    ),
                          "X",
                          ""
                          ),
               "X"
            )</f>
        <v/>
      </c>
      <c r="CZ148" s="237" t="str">
        <f xml:space="preserve"> IF(TEXT((EDATE('Projektkostenkalkulation EP'!$B$8,12)+CY$9),"MM")=TEXT((EDATE('Projektkostenkalkulation EP'!$B$8,12)+(CY$9-1)),"MM"),
             IF(
                        OR(
                                    TEXT((EDATE('Projektkostenkalkulation EP'!$B$8,12)+CY$9),"TTT") = "Sa",
                                    TEXT((EDATE('Projektkostenkalkulation EP'!$B$8,12)+CY$9),"TTT") = "So",
                                    IF(ISNA(VLOOKUP(EDATE('Projektkostenkalkulation EP'!$B$8,12)+CY$9,Datenquellen!$F$7:$H$45,3,FALSE))," ",VLOOKUP(EDATE('Projektkostenkalkulation EP'!$B$8,12)+CY$9,Datenquellen!$F$7:$H$45,3,FALSE))="X"
                                    ),
                          "X",
                          ""
                          ),
               "X"
            )</f>
        <v/>
      </c>
      <c r="DA148" s="238" t="str">
        <f xml:space="preserve"> IF(TEXT((EDATE('Projektkostenkalkulation EP'!$B$8,12)+CZ$9),"MM")=TEXT((EDATE('Projektkostenkalkulation EP'!$B$8,12)+(CZ$9-1)),"MM"),
             IF(
                        OR(
                                    TEXT((EDATE('Projektkostenkalkulation EP'!$B$8,12)+CZ$9),"TTT") = "Sa",
                                    TEXT((EDATE('Projektkostenkalkulation EP'!$B$8,12)+CZ$9),"TTT") = "So",
                                    IF(ISNA(VLOOKUP(EDATE('Projektkostenkalkulation EP'!$B$8,12)+CZ$9,Datenquellen!$F$7:$H$45,3,FALSE))," ",VLOOKUP(EDATE('Projektkostenkalkulation EP'!$B$8,12)+CZ$9,Datenquellen!$F$7:$H$45,3,FALSE))="X"
                                    ),
                          "X",
                          ""
                          ),
               "X"
            )</f>
        <v/>
      </c>
      <c r="DB148" s="239"/>
      <c r="DC148" s="240"/>
      <c r="DD148" s="241" t="s">
        <v>67</v>
      </c>
      <c r="DE148" s="474"/>
      <c r="DF148" s="236"/>
      <c r="DG148" s="237" t="str">
        <f>IF(
            OR(
                     TEXT(EDATE('Projektkostenkalkulation EP'!$B$8,12),"TTT") = "Sa",
                     TEXT(EDATE('Projektkostenkalkulation EP'!$B$8,12),"TTT") = "So",
                     IF(ISNA(VLOOKUP(EDATE('Projektkostenkalkulation EP'!$B$8,12),Datenquellen!$F$7:$H$45,3,FALSE))," ",VLOOKUP(EDATE('Projektkostenkalkulation EP'!$B$8,12),Datenquellen!$F$7:$H$45,3,FALSE))="X"
                            ),
                    "X",
                    ""
            )</f>
        <v>X</v>
      </c>
      <c r="DH148" s="237" t="str">
        <f xml:space="preserve"> IF(TEXT((EDATE('Projektkostenkalkulation EP'!$B$8,12)+DG$9),"MM")=TEXT((EDATE('Projektkostenkalkulation EP'!$B$8,12)+(DG$9-1)),"MM"),
             IF(
                        OR(
                                    TEXT((EDATE('Projektkostenkalkulation EP'!$B$8,12)+DG$9),"TTT") = "Sa",
                                    TEXT((EDATE('Projektkostenkalkulation EP'!$B$8,12)+DG$9),"TTT") = "So",
                                    IF(ISNA(VLOOKUP(EDATE('Projektkostenkalkulation EP'!$B$8,12)+DG$9,Datenquellen!$F$7:$H$45,3,FALSE))," ",VLOOKUP(EDATE('Projektkostenkalkulation EP'!$B$8,12)+DG$9,Datenquellen!$F$7:$H$45,3,FALSE))="X"
                                    ),
                          "X",
                          ""
                          ),
               "X"
            )</f>
        <v/>
      </c>
      <c r="DI148" s="237" t="str">
        <f xml:space="preserve"> IF(TEXT((EDATE('Projektkostenkalkulation EP'!$B$8,12)+DH$9),"MM")=TEXT((EDATE('Projektkostenkalkulation EP'!$B$8,12)+(DH$9-1)),"MM"),
             IF(
                        OR(
                                    TEXT((EDATE('Projektkostenkalkulation EP'!$B$8,12)+DH$9),"TTT") = "Sa",
                                    TEXT((EDATE('Projektkostenkalkulation EP'!$B$8,12)+DH$9),"TTT") = "So",
                                    IF(ISNA(VLOOKUP(EDATE('Projektkostenkalkulation EP'!$B$8,12)+DH$9,Datenquellen!$F$7:$H$45,3,FALSE))," ",VLOOKUP(EDATE('Projektkostenkalkulation EP'!$B$8,12)+DH$9,Datenquellen!$F$7:$H$45,3,FALSE))="X"
                                    ),
                          "X",
                          ""
                          ),
               "X"
            )</f>
        <v/>
      </c>
      <c r="DJ148" s="237" t="str">
        <f xml:space="preserve"> IF(TEXT((EDATE('Projektkostenkalkulation EP'!$B$8,12)+DI$9),"MM")=TEXT((EDATE('Projektkostenkalkulation EP'!$B$8,12)+(DI$9-1)),"MM"),
             IF(
                        OR(
                                    TEXT((EDATE('Projektkostenkalkulation EP'!$B$8,12)+DI$9),"TTT") = "Sa",
                                    TEXT((EDATE('Projektkostenkalkulation EP'!$B$8,12)+DI$9),"TTT") = "So",
                                    IF(ISNA(VLOOKUP(EDATE('Projektkostenkalkulation EP'!$B$8,12)+DI$9,Datenquellen!$F$7:$H$45,3,FALSE))," ",VLOOKUP(EDATE('Projektkostenkalkulation EP'!$B$8,12)+DI$9,Datenquellen!$F$7:$H$45,3,FALSE))="X"
                                    ),
                          "X",
                          ""
                          ),
               "X"
            )</f>
        <v>X</v>
      </c>
      <c r="DK148" s="237" t="str">
        <f xml:space="preserve"> IF(TEXT((EDATE('Projektkostenkalkulation EP'!$B$8,12)+DJ$9),"MM")=TEXT((EDATE('Projektkostenkalkulation EP'!$B$8,12)+(DJ$9-1)),"MM"),
             IF(
                        OR(
                                    TEXT((EDATE('Projektkostenkalkulation EP'!$B$8,12)+DJ$9),"TTT") = "Sa",
                                    TEXT((EDATE('Projektkostenkalkulation EP'!$B$8,12)+DJ$9),"TTT") = "So",
                                    IF(ISNA(VLOOKUP(EDATE('Projektkostenkalkulation EP'!$B$8,12)+DJ$9,Datenquellen!$F$7:$H$45,3,FALSE))," ",VLOOKUP(EDATE('Projektkostenkalkulation EP'!$B$8,12)+DJ$9,Datenquellen!$F$7:$H$45,3,FALSE))="X"
                                    ),
                          "X",
                          ""
                          ),
               "X"
            )</f>
        <v>X</v>
      </c>
      <c r="DL148" s="237" t="str">
        <f xml:space="preserve"> IF(TEXT((EDATE('Projektkostenkalkulation EP'!$B$8,12)+DK$9),"MM")=TEXT((EDATE('Projektkostenkalkulation EP'!$B$8,12)+(DK$9-1)),"MM"),
             IF(
                        OR(
                                    TEXT((EDATE('Projektkostenkalkulation EP'!$B$8,12)+DK$9),"TTT") = "Sa",
                                    TEXT((EDATE('Projektkostenkalkulation EP'!$B$8,12)+DK$9),"TTT") = "So",
                                    IF(ISNA(VLOOKUP(EDATE('Projektkostenkalkulation EP'!$B$8,12)+DK$9,Datenquellen!$F$7:$H$45,3,FALSE))," ",VLOOKUP(EDATE('Projektkostenkalkulation EP'!$B$8,12)+DK$9,Datenquellen!$F$7:$H$45,3,FALSE))="X"
                                    ),
                          "X",
                          ""
                          ),
               "X"
            )</f>
        <v>X</v>
      </c>
      <c r="DM148" s="237" t="str">
        <f xml:space="preserve"> IF(TEXT((EDATE('Projektkostenkalkulation EP'!$B$8,12)+DL$9),"MM")=TEXT((EDATE('Projektkostenkalkulation EP'!$B$8,12)+(DL$9-1)),"MM"),
             IF(
                        OR(
                                    TEXT((EDATE('Projektkostenkalkulation EP'!$B$8,12)+DL$9),"TTT") = "Sa",
                                    TEXT((EDATE('Projektkostenkalkulation EP'!$B$8,12)+DL$9),"TTT") = "So",
                                    IF(ISNA(VLOOKUP(EDATE('Projektkostenkalkulation EP'!$B$8,12)+DL$9,Datenquellen!$F$7:$H$45,3,FALSE))," ",VLOOKUP(EDATE('Projektkostenkalkulation EP'!$B$8,12)+DL$9,Datenquellen!$F$7:$H$45,3,FALSE))="X"
                                    ),
                          "X",
                          ""
                          ),
               "X"
            )</f>
        <v/>
      </c>
      <c r="DN148" s="237" t="str">
        <f xml:space="preserve"> IF(TEXT((EDATE('Projektkostenkalkulation EP'!$B$8,12)+DM$9),"MM")=TEXT((EDATE('Projektkostenkalkulation EP'!$B$8,12)+(DM$9-1)),"MM"),
             IF(
                        OR(
                                    TEXT((EDATE('Projektkostenkalkulation EP'!$B$8,12)+DM$9),"TTT") = "Sa",
                                    TEXT((EDATE('Projektkostenkalkulation EP'!$B$8,12)+DM$9),"TTT") = "So",
                                    IF(ISNA(VLOOKUP(EDATE('Projektkostenkalkulation EP'!$B$8,12)+DM$9,Datenquellen!$F$7:$H$45,3,FALSE))," ",VLOOKUP(EDATE('Projektkostenkalkulation EP'!$B$8,12)+DM$9,Datenquellen!$F$7:$H$45,3,FALSE))="X"
                                    ),
                          "X",
                          ""
                          ),
               "X"
            )</f>
        <v/>
      </c>
      <c r="DO148" s="237" t="str">
        <f xml:space="preserve"> IF(TEXT((EDATE('Projektkostenkalkulation EP'!$B$8,12)+DN$9),"MM")=TEXT((EDATE('Projektkostenkalkulation EP'!$B$8,12)+(DN$9-1)),"MM"),
             IF(
                        OR(
                                    TEXT((EDATE('Projektkostenkalkulation EP'!$B$8,12)+DN$9),"TTT") = "Sa",
                                    TEXT((EDATE('Projektkostenkalkulation EP'!$B$8,12)+DN$9),"TTT") = "So",
                                    IF(ISNA(VLOOKUP(EDATE('Projektkostenkalkulation EP'!$B$8,12)+DN$9,Datenquellen!$F$7:$H$45,3,FALSE))," ",VLOOKUP(EDATE('Projektkostenkalkulation EP'!$B$8,12)+DN$9,Datenquellen!$F$7:$H$45,3,FALSE))="X"
                                    ),
                          "X",
                          ""
                          ),
               "X"
            )</f>
        <v/>
      </c>
      <c r="DP148" s="237" t="str">
        <f xml:space="preserve"> IF(TEXT((EDATE('Projektkostenkalkulation EP'!$B$8,12)+DO$9),"MM")=TEXT((EDATE('Projektkostenkalkulation EP'!$B$8,12)+(DO$9-1)),"MM"),
             IF(
                        OR(
                                    TEXT((EDATE('Projektkostenkalkulation EP'!$B$8,12)+DO$9),"TTT") = "Sa",
                                    TEXT((EDATE('Projektkostenkalkulation EP'!$B$8,12)+DO$9),"TTT") = "So",
                                    IF(ISNA(VLOOKUP(EDATE('Projektkostenkalkulation EP'!$B$8,12)+DO$9,Datenquellen!$F$7:$H$45,3,FALSE))," ",VLOOKUP(EDATE('Projektkostenkalkulation EP'!$B$8,12)+DO$9,Datenquellen!$F$7:$H$45,3,FALSE))="X"
                                    ),
                          "X",
                          ""
                          ),
               "X"
            )</f>
        <v/>
      </c>
      <c r="DQ148" s="237" t="str">
        <f xml:space="preserve"> IF(TEXT((EDATE('Projektkostenkalkulation EP'!$B$8,12)+DP$9),"MM")=TEXT((EDATE('Projektkostenkalkulation EP'!$B$8,12)+(DP$9-1)),"MM"),
             IF(
                        OR(
                                    TEXT((EDATE('Projektkostenkalkulation EP'!$B$8,12)+DP$9),"TTT") = "Sa",
                                    TEXT((EDATE('Projektkostenkalkulation EP'!$B$8,12)+DP$9),"TTT") = "So",
                                    IF(ISNA(VLOOKUP(EDATE('Projektkostenkalkulation EP'!$B$8,12)+DP$9,Datenquellen!$F$7:$H$45,3,FALSE))," ",VLOOKUP(EDATE('Projektkostenkalkulation EP'!$B$8,12)+DP$9,Datenquellen!$F$7:$H$45,3,FALSE))="X"
                                    ),
                          "X",
                          ""
                          ),
               "X"
            )</f>
        <v>X</v>
      </c>
      <c r="DR148" s="237" t="str">
        <f xml:space="preserve"> IF(TEXT((EDATE('Projektkostenkalkulation EP'!$B$8,12)+DQ$9),"MM")=TEXT((EDATE('Projektkostenkalkulation EP'!$B$8,12)+(DQ$9-1)),"MM"),
             IF(
                        OR(
                                    TEXT((EDATE('Projektkostenkalkulation EP'!$B$8,12)+DQ$9),"TTT") = "Sa",
                                    TEXT((EDATE('Projektkostenkalkulation EP'!$B$8,12)+DQ$9),"TTT") = "So",
                                    IF(ISNA(VLOOKUP(EDATE('Projektkostenkalkulation EP'!$B$8,12)+DQ$9,Datenquellen!$F$7:$H$45,3,FALSE))," ",VLOOKUP(EDATE('Projektkostenkalkulation EP'!$B$8,12)+DQ$9,Datenquellen!$F$7:$H$45,3,FALSE))="X"
                                    ),
                          "X",
                          ""
                          ),
               "X"
            )</f>
        <v>X</v>
      </c>
      <c r="DS148" s="237" t="str">
        <f xml:space="preserve"> IF(TEXT((EDATE('Projektkostenkalkulation EP'!$B$8,12)+DR$9),"MM")=TEXT((EDATE('Projektkostenkalkulation EP'!$B$8,12)+(DR$9-1)),"MM"),
             IF(
                        OR(
                                    TEXT((EDATE('Projektkostenkalkulation EP'!$B$8,12)+DR$9),"TTT") = "Sa",
                                    TEXT((EDATE('Projektkostenkalkulation EP'!$B$8,12)+DR$9),"TTT") = "So",
                                    IF(ISNA(VLOOKUP(EDATE('Projektkostenkalkulation EP'!$B$8,12)+DR$9,Datenquellen!$F$7:$H$45,3,FALSE))," ",VLOOKUP(EDATE('Projektkostenkalkulation EP'!$B$8,12)+DR$9,Datenquellen!$F$7:$H$45,3,FALSE))="X"
                                    ),
                          "X",
                          ""
                          ),
               "X"
            )</f>
        <v/>
      </c>
      <c r="DT148" s="237" t="str">
        <f xml:space="preserve"> IF(TEXT((EDATE('Projektkostenkalkulation EP'!$B$8,12)+DS$9),"MM")=TEXT((EDATE('Projektkostenkalkulation EP'!$B$8,12)+(DS$9-1)),"MM"),
             IF(
                        OR(
                                    TEXT((EDATE('Projektkostenkalkulation EP'!$B$8,12)+DS$9),"TTT") = "Sa",
                                    TEXT((EDATE('Projektkostenkalkulation EP'!$B$8,12)+DS$9),"TTT") = "So",
                                    IF(ISNA(VLOOKUP(EDATE('Projektkostenkalkulation EP'!$B$8,12)+DS$9,Datenquellen!$F$7:$H$45,3,FALSE))," ",VLOOKUP(EDATE('Projektkostenkalkulation EP'!$B$8,12)+DS$9,Datenquellen!$F$7:$H$45,3,FALSE))="X"
                                    ),
                          "X",
                          ""
                          ),
               "X"
            )</f>
        <v/>
      </c>
      <c r="DU148" s="237" t="str">
        <f xml:space="preserve"> IF(TEXT((EDATE('Projektkostenkalkulation EP'!$B$8,12)+DT$9),"MM")=TEXT((EDATE('Projektkostenkalkulation EP'!$B$8,12)+(DT$9-1)),"MM"),
             IF(
                        OR(
                                    TEXT((EDATE('Projektkostenkalkulation EP'!$B$8,12)+DT$9),"TTT") = "Sa",
                                    TEXT((EDATE('Projektkostenkalkulation EP'!$B$8,12)+DT$9),"TTT") = "So",
                                    IF(ISNA(VLOOKUP(EDATE('Projektkostenkalkulation EP'!$B$8,12)+DT$9,Datenquellen!$F$7:$H$45,3,FALSE))," ",VLOOKUP(EDATE('Projektkostenkalkulation EP'!$B$8,12)+DT$9,Datenquellen!$F$7:$H$45,3,FALSE))="X"
                                    ),
                          "X",
                          ""
                          ),
               "X"
            )</f>
        <v/>
      </c>
      <c r="DV148" s="237" t="str">
        <f xml:space="preserve"> IF(TEXT((EDATE('Projektkostenkalkulation EP'!$B$8,12)+DU$9),"MM")=TEXT((EDATE('Projektkostenkalkulation EP'!$B$8,12)+(DU$9-1)),"MM"),
             IF(
                        OR(
                                    TEXT((EDATE('Projektkostenkalkulation EP'!$B$8,12)+DU$9),"TTT") = "Sa",
                                    TEXT((EDATE('Projektkostenkalkulation EP'!$B$8,12)+DU$9),"TTT") = "So",
                                    IF(ISNA(VLOOKUP(EDATE('Projektkostenkalkulation EP'!$B$8,12)+DU$9,Datenquellen!$F$7:$H$45,3,FALSE))," ",VLOOKUP(EDATE('Projektkostenkalkulation EP'!$B$8,12)+DU$9,Datenquellen!$F$7:$H$45,3,FALSE))="X"
                                    ),
                          "X",
                          ""
                          ),
               "X"
            )</f>
        <v/>
      </c>
      <c r="DW148" s="237" t="str">
        <f xml:space="preserve"> IF(TEXT((EDATE('Projektkostenkalkulation EP'!$B$8,12)+DV$9),"MM")=TEXT((EDATE('Projektkostenkalkulation EP'!$B$8,12)+(DV$9-1)),"MM"),
             IF(
                        OR(
                                    TEXT((EDATE('Projektkostenkalkulation EP'!$B$8,12)+DV$9),"TTT") = "Sa",
                                    TEXT((EDATE('Projektkostenkalkulation EP'!$B$8,12)+DV$9),"TTT") = "So",
                                    IF(ISNA(VLOOKUP(EDATE('Projektkostenkalkulation EP'!$B$8,12)+DV$9,Datenquellen!$F$7:$H$45,3,FALSE))," ",VLOOKUP(EDATE('Projektkostenkalkulation EP'!$B$8,12)+DV$9,Datenquellen!$F$7:$H$45,3,FALSE))="X"
                                    ),
                          "X",
                          ""
                          ),
               "X"
            )</f>
        <v/>
      </c>
      <c r="DX148" s="237" t="str">
        <f xml:space="preserve"> IF(TEXT((EDATE('Projektkostenkalkulation EP'!$B$8,12)+DW$9),"MM")=TEXT((EDATE('Projektkostenkalkulation EP'!$B$8,12)+(DW$9-1)),"MM"),
             IF(
                        OR(
                                    TEXT((EDATE('Projektkostenkalkulation EP'!$B$8,12)+DW$9),"TTT") = "Sa",
                                    TEXT((EDATE('Projektkostenkalkulation EP'!$B$8,12)+DW$9),"TTT") = "So",
                                    IF(ISNA(VLOOKUP(EDATE('Projektkostenkalkulation EP'!$B$8,12)+DW$9,Datenquellen!$F$7:$H$45,3,FALSE))," ",VLOOKUP(EDATE('Projektkostenkalkulation EP'!$B$8,12)+DW$9,Datenquellen!$F$7:$H$45,3,FALSE))="X"
                                    ),
                          "X",
                          ""
                          ),
               "X"
            )</f>
        <v>X</v>
      </c>
      <c r="DY148" s="237" t="str">
        <f xml:space="preserve"> IF(TEXT((EDATE('Projektkostenkalkulation EP'!$B$8,12)+DX$9),"MM")=TEXT((EDATE('Projektkostenkalkulation EP'!$B$8,12)+(DX$9-1)),"MM"),
             IF(
                        OR(
                                    TEXT((EDATE('Projektkostenkalkulation EP'!$B$8,12)+DX$9),"TTT") = "Sa",
                                    TEXT((EDATE('Projektkostenkalkulation EP'!$B$8,12)+DX$9),"TTT") = "So",
                                    IF(ISNA(VLOOKUP(EDATE('Projektkostenkalkulation EP'!$B$8,12)+DX$9,Datenquellen!$F$7:$H$45,3,FALSE))," ",VLOOKUP(EDATE('Projektkostenkalkulation EP'!$B$8,12)+DX$9,Datenquellen!$F$7:$H$45,3,FALSE))="X"
                                    ),
                          "X",
                          ""
                          ),
               "X"
            )</f>
        <v>X</v>
      </c>
      <c r="DZ148" s="237" t="str">
        <f xml:space="preserve"> IF(TEXT((EDATE('Projektkostenkalkulation EP'!$B$8,12)+DY$9),"MM")=TEXT((EDATE('Projektkostenkalkulation EP'!$B$8,12)+(DY$9-1)),"MM"),
             IF(
                        OR(
                                    TEXT((EDATE('Projektkostenkalkulation EP'!$B$8,12)+DY$9),"TTT") = "Sa",
                                    TEXT((EDATE('Projektkostenkalkulation EP'!$B$8,12)+DY$9),"TTT") = "So",
                                    IF(ISNA(VLOOKUP(EDATE('Projektkostenkalkulation EP'!$B$8,12)+DY$9,Datenquellen!$F$7:$H$45,3,FALSE))," ",VLOOKUP(EDATE('Projektkostenkalkulation EP'!$B$8,12)+DY$9,Datenquellen!$F$7:$H$45,3,FALSE))="X"
                                    ),
                          "X",
                          ""
                          ),
               "X"
            )</f>
        <v/>
      </c>
      <c r="EA148" s="237" t="str">
        <f xml:space="preserve"> IF(TEXT((EDATE('Projektkostenkalkulation EP'!$B$8,12)+DZ$9),"MM")=TEXT((EDATE('Projektkostenkalkulation EP'!$B$8,12)+(DZ$9-1)),"MM"),
             IF(
                        OR(
                                    TEXT((EDATE('Projektkostenkalkulation EP'!$B$8,12)+DZ$9),"TTT") = "Sa",
                                    TEXT((EDATE('Projektkostenkalkulation EP'!$B$8,12)+DZ$9),"TTT") = "So",
                                    IF(ISNA(VLOOKUP(EDATE('Projektkostenkalkulation EP'!$B$8,12)+DZ$9,Datenquellen!$F$7:$H$45,3,FALSE))," ",VLOOKUP(EDATE('Projektkostenkalkulation EP'!$B$8,12)+DZ$9,Datenquellen!$F$7:$H$45,3,FALSE))="X"
                                    ),
                          "X",
                          ""
                          ),
               "X"
            )</f>
        <v/>
      </c>
      <c r="EB148" s="237" t="str">
        <f xml:space="preserve"> IF(TEXT((EDATE('Projektkostenkalkulation EP'!$B$8,12)+EA$9),"MM")=TEXT((EDATE('Projektkostenkalkulation EP'!$B$8,12)+(EA$9-1)),"MM"),
             IF(
                        OR(
                                    TEXT((EDATE('Projektkostenkalkulation EP'!$B$8,12)+EA$9),"TTT") = "Sa",
                                    TEXT((EDATE('Projektkostenkalkulation EP'!$B$8,12)+EA$9),"TTT") = "So",
                                    IF(ISNA(VLOOKUP(EDATE('Projektkostenkalkulation EP'!$B$8,12)+EA$9,Datenquellen!$F$7:$H$45,3,FALSE))," ",VLOOKUP(EDATE('Projektkostenkalkulation EP'!$B$8,12)+EA$9,Datenquellen!$F$7:$H$45,3,FALSE))="X"
                                    ),
                          "X",
                          ""
                          ),
               "X"
            )</f>
        <v/>
      </c>
      <c r="EC148" s="237" t="str">
        <f xml:space="preserve"> IF(TEXT((EDATE('Projektkostenkalkulation EP'!$B$8,12)+EB$9),"MM")=TEXT((EDATE('Projektkostenkalkulation EP'!$B$8,12)+(EB$9-1)),"MM"),
             IF(
                        OR(
                                    TEXT((EDATE('Projektkostenkalkulation EP'!$B$8,12)+EB$9),"TTT") = "Sa",
                                    TEXT((EDATE('Projektkostenkalkulation EP'!$B$8,12)+EB$9),"TTT") = "So",
                                    IF(ISNA(VLOOKUP(EDATE('Projektkostenkalkulation EP'!$B$8,12)+EB$9,Datenquellen!$F$7:$H$45,3,FALSE))," ",VLOOKUP(EDATE('Projektkostenkalkulation EP'!$B$8,12)+EB$9,Datenquellen!$F$7:$H$45,3,FALSE))="X"
                                    ),
                          "X",
                          ""
                          ),
               "X"
            )</f>
        <v/>
      </c>
      <c r="ED148" s="237" t="str">
        <f xml:space="preserve"> IF(TEXT((EDATE('Projektkostenkalkulation EP'!$B$8,12)+EC$9),"MM")=TEXT((EDATE('Projektkostenkalkulation EP'!$B$8,12)+(EC$9-1)),"MM"),
             IF(
                        OR(
                                    TEXT((EDATE('Projektkostenkalkulation EP'!$B$8,12)+EC$9),"TTT") = "Sa",
                                    TEXT((EDATE('Projektkostenkalkulation EP'!$B$8,12)+EC$9),"TTT") = "So",
                                    IF(ISNA(VLOOKUP(EDATE('Projektkostenkalkulation EP'!$B$8,12)+EC$9,Datenquellen!$F$7:$H$45,3,FALSE))," ",VLOOKUP(EDATE('Projektkostenkalkulation EP'!$B$8,12)+EC$9,Datenquellen!$F$7:$H$45,3,FALSE))="X"
                                    ),
                          "X",
                          ""
                          ),
               "X"
            )</f>
        <v/>
      </c>
      <c r="EE148" s="237" t="str">
        <f xml:space="preserve"> IF(TEXT((EDATE('Projektkostenkalkulation EP'!$B$8,12)+ED$9),"MM")=TEXT((EDATE('Projektkostenkalkulation EP'!$B$8,12)+(ED$9-1)),"MM"),
             IF(
                        OR(
                                    TEXT((EDATE('Projektkostenkalkulation EP'!$B$8,12)+ED$9),"TTT") = "Sa",
                                    TEXT((EDATE('Projektkostenkalkulation EP'!$B$8,12)+ED$9),"TTT") = "So",
                                    IF(ISNA(VLOOKUP(EDATE('Projektkostenkalkulation EP'!$B$8,12)+ED$9,Datenquellen!$F$7:$H$45,3,FALSE))," ",VLOOKUP(EDATE('Projektkostenkalkulation EP'!$B$8,12)+ED$9,Datenquellen!$F$7:$H$45,3,FALSE))="X"
                                    ),
                          "X",
                          ""
                          ),
               "X"
            )</f>
        <v>X</v>
      </c>
      <c r="EF148" s="237" t="str">
        <f xml:space="preserve"> IF(TEXT((EDATE('Projektkostenkalkulation EP'!$B$8,12)+EE$9),"MM")=TEXT((EDATE('Projektkostenkalkulation EP'!$B$8,12)+(EE$9-1)),"MM"),
             IF(
                        OR(
                                    TEXT((EDATE('Projektkostenkalkulation EP'!$B$8,12)+EE$9),"TTT") = "Sa",
                                    TEXT((EDATE('Projektkostenkalkulation EP'!$B$8,12)+EE$9),"TTT") = "So",
                                    IF(ISNA(VLOOKUP(EDATE('Projektkostenkalkulation EP'!$B$8,12)+EE$9,Datenquellen!$F$7:$H$45,3,FALSE))," ",VLOOKUP(EDATE('Projektkostenkalkulation EP'!$B$8,12)+EE$9,Datenquellen!$F$7:$H$45,3,FALSE))="X"
                                    ),
                          "X",
                          ""
                          ),
               "X"
            )</f>
        <v>X</v>
      </c>
      <c r="EG148" s="237" t="str">
        <f xml:space="preserve"> IF(TEXT((EDATE('Projektkostenkalkulation EP'!$B$8,12)+EF$9),"MM")=TEXT((EDATE('Projektkostenkalkulation EP'!$B$8,12)+(EF$9-1)),"MM"),
             IF(
                        OR(
                                    TEXT((EDATE('Projektkostenkalkulation EP'!$B$8,12)+EF$9),"TTT") = "Sa",
                                    TEXT((EDATE('Projektkostenkalkulation EP'!$B$8,12)+EF$9),"TTT") = "So",
                                    IF(ISNA(VLOOKUP(EDATE('Projektkostenkalkulation EP'!$B$8,12)+EF$9,Datenquellen!$F$7:$H$45,3,FALSE))," ",VLOOKUP(EDATE('Projektkostenkalkulation EP'!$B$8,12)+EF$9,Datenquellen!$F$7:$H$45,3,FALSE))="X"
                                    ),
                          "X",
                          ""
                          ),
               "X"
            )</f>
        <v/>
      </c>
      <c r="EH148" s="237" t="str">
        <f xml:space="preserve"> IF(TEXT((EDATE('Projektkostenkalkulation EP'!$B$8,12)+EG$9),"MM")=TEXT((EDATE('Projektkostenkalkulation EP'!$B$8,12)+(EG$9-1)),"MM"),
             IF(
                        OR(
                                    TEXT((EDATE('Projektkostenkalkulation EP'!$B$8,12)+EG$9),"TTT") = "Sa",
                                    TEXT((EDATE('Projektkostenkalkulation EP'!$B$8,12)+EG$9),"TTT") = "So",
                                    IF(ISNA(VLOOKUP(EDATE('Projektkostenkalkulation EP'!$B$8,12)+EG$9,Datenquellen!$F$7:$H$45,3,FALSE))," ",VLOOKUP(EDATE('Projektkostenkalkulation EP'!$B$8,12)+EG$9,Datenquellen!$F$7:$H$45,3,FALSE))="X"
                                    ),
                          "X",
                          ""
                          ),
               "X"
            )</f>
        <v/>
      </c>
      <c r="EI148" s="237" t="str">
        <f xml:space="preserve"> IF(TEXT((EDATE('Projektkostenkalkulation EP'!$B$8,12)+EH$9),"MM")=TEXT((EDATE('Projektkostenkalkulation EP'!$B$8,12)+(EH$9-1)),"MM"),
             IF(
                        OR(
                                    TEXT((EDATE('Projektkostenkalkulation EP'!$B$8,12)+EH$9),"TTT") = "Sa",
                                    TEXT((EDATE('Projektkostenkalkulation EP'!$B$8,12)+EH$9),"TTT") = "So",
                                    IF(ISNA(VLOOKUP(EDATE('Projektkostenkalkulation EP'!$B$8,12)+EH$9,Datenquellen!$F$7:$H$45,3,FALSE))," ",VLOOKUP(EDATE('Projektkostenkalkulation EP'!$B$8,12)+EH$9,Datenquellen!$F$7:$H$45,3,FALSE))="X"
                                    ),
                          "X",
                          ""
                          ),
               "X"
            )</f>
        <v/>
      </c>
      <c r="EJ148" s="237" t="str">
        <f xml:space="preserve"> IF(TEXT((EDATE('Projektkostenkalkulation EP'!$B$8,12)+EI$9),"MM")=TEXT((EDATE('Projektkostenkalkulation EP'!$B$8,12)+(EI$9-1)),"MM"),
             IF(
                        OR(
                                    TEXT((EDATE('Projektkostenkalkulation EP'!$B$8,12)+EI$9),"TTT") = "Sa",
                                    TEXT((EDATE('Projektkostenkalkulation EP'!$B$8,12)+EI$9),"TTT") = "So",
                                    IF(ISNA(VLOOKUP(EDATE('Projektkostenkalkulation EP'!$B$8,12)+EI$9,Datenquellen!$F$7:$H$45,3,FALSE))," ",VLOOKUP(EDATE('Projektkostenkalkulation EP'!$B$8,12)+EI$9,Datenquellen!$F$7:$H$45,3,FALSE))="X"
                                    ),
                          "X",
                          ""
                          ),
               "X"
            )</f>
        <v/>
      </c>
      <c r="EK148" s="238" t="str">
        <f xml:space="preserve"> IF(TEXT((EDATE('Projektkostenkalkulation EP'!$B$8,12)+EJ$9),"MM")=TEXT((EDATE('Projektkostenkalkulation EP'!$B$8,12)+(EJ$9-1)),"MM"),
             IF(
                        OR(
                                    TEXT((EDATE('Projektkostenkalkulation EP'!$B$8,12)+EJ$9),"TTT") = "Sa",
                                    TEXT((EDATE('Projektkostenkalkulation EP'!$B$8,12)+EJ$9),"TTT") = "So",
                                    IF(ISNA(VLOOKUP(EDATE('Projektkostenkalkulation EP'!$B$8,12)+EJ$9,Datenquellen!$F$7:$H$45,3,FALSE))," ",VLOOKUP(EDATE('Projektkostenkalkulation EP'!$B$8,12)+EJ$9,Datenquellen!$F$7:$H$45,3,FALSE))="X"
                                    ),
                          "X",
                          ""
                          ),
               "X"
            )</f>
        <v/>
      </c>
      <c r="EL148" s="239"/>
      <c r="EM148" s="240"/>
      <c r="EN148" s="241" t="s">
        <v>67</v>
      </c>
      <c r="EO148" s="474"/>
      <c r="EP148" s="236"/>
      <c r="EQ148" s="237" t="str">
        <f>IF(
            OR(
                     TEXT(EDATE('Projektkostenkalkulation EP'!$B$8,12),"TTT") = "Sa",
                     TEXT(EDATE('Projektkostenkalkulation EP'!$B$8,12),"TTT") = "So",
                     IF(ISNA(VLOOKUP(EDATE('Projektkostenkalkulation EP'!$B$8,12),Datenquellen!$F$7:$H$45,3,FALSE))," ",VLOOKUP(EDATE('Projektkostenkalkulation EP'!$B$8,12),Datenquellen!$F$7:$H$45,3,FALSE))="X"
                            ),
                    "X",
                    ""
            )</f>
        <v>X</v>
      </c>
      <c r="ER148" s="237" t="str">
        <f xml:space="preserve"> IF(TEXT((EDATE('Projektkostenkalkulation EP'!$B$8,12)+EQ$9),"MM")=TEXT((EDATE('Projektkostenkalkulation EP'!$B$8,12)+(EQ$9-1)),"MM"),
             IF(
                        OR(
                                    TEXT((EDATE('Projektkostenkalkulation EP'!$B$8,12)+EQ$9),"TTT") = "Sa",
                                    TEXT((EDATE('Projektkostenkalkulation EP'!$B$8,12)+EQ$9),"TTT") = "So",
                                    IF(ISNA(VLOOKUP(EDATE('Projektkostenkalkulation EP'!$B$8,12)+EQ$9,Datenquellen!$F$7:$H$45,3,FALSE))," ",VLOOKUP(EDATE('Projektkostenkalkulation EP'!$B$8,12)+EQ$9,Datenquellen!$F$7:$H$45,3,FALSE))="X"
                                    ),
                          "X",
                          ""
                          ),
               "X"
            )</f>
        <v/>
      </c>
      <c r="ES148" s="237" t="str">
        <f xml:space="preserve"> IF(TEXT((EDATE('Projektkostenkalkulation EP'!$B$8,12)+ER$9),"MM")=TEXT((EDATE('Projektkostenkalkulation EP'!$B$8,12)+(ER$9-1)),"MM"),
             IF(
                        OR(
                                    TEXT((EDATE('Projektkostenkalkulation EP'!$B$8,12)+ER$9),"TTT") = "Sa",
                                    TEXT((EDATE('Projektkostenkalkulation EP'!$B$8,12)+ER$9),"TTT") = "So",
                                    IF(ISNA(VLOOKUP(EDATE('Projektkostenkalkulation EP'!$B$8,12)+ER$9,Datenquellen!$F$7:$H$45,3,FALSE))," ",VLOOKUP(EDATE('Projektkostenkalkulation EP'!$B$8,12)+ER$9,Datenquellen!$F$7:$H$45,3,FALSE))="X"
                                    ),
                          "X",
                          ""
                          ),
               "X"
            )</f>
        <v/>
      </c>
      <c r="ET148" s="237" t="str">
        <f xml:space="preserve"> IF(TEXT((EDATE('Projektkostenkalkulation EP'!$B$8,12)+ES$9),"MM")=TEXT((EDATE('Projektkostenkalkulation EP'!$B$8,12)+(ES$9-1)),"MM"),
             IF(
                        OR(
                                    TEXT((EDATE('Projektkostenkalkulation EP'!$B$8,12)+ES$9),"TTT") = "Sa",
                                    TEXT((EDATE('Projektkostenkalkulation EP'!$B$8,12)+ES$9),"TTT") = "So",
                                    IF(ISNA(VLOOKUP(EDATE('Projektkostenkalkulation EP'!$B$8,12)+ES$9,Datenquellen!$F$7:$H$45,3,FALSE))," ",VLOOKUP(EDATE('Projektkostenkalkulation EP'!$B$8,12)+ES$9,Datenquellen!$F$7:$H$45,3,FALSE))="X"
                                    ),
                          "X",
                          ""
                          ),
               "X"
            )</f>
        <v>X</v>
      </c>
      <c r="EU148" s="237" t="str">
        <f xml:space="preserve"> IF(TEXT((EDATE('Projektkostenkalkulation EP'!$B$8,12)+ET$9),"MM")=TEXT((EDATE('Projektkostenkalkulation EP'!$B$8,12)+(ET$9-1)),"MM"),
             IF(
                        OR(
                                    TEXT((EDATE('Projektkostenkalkulation EP'!$B$8,12)+ET$9),"TTT") = "Sa",
                                    TEXT((EDATE('Projektkostenkalkulation EP'!$B$8,12)+ET$9),"TTT") = "So",
                                    IF(ISNA(VLOOKUP(EDATE('Projektkostenkalkulation EP'!$B$8,12)+ET$9,Datenquellen!$F$7:$H$45,3,FALSE))," ",VLOOKUP(EDATE('Projektkostenkalkulation EP'!$B$8,12)+ET$9,Datenquellen!$F$7:$H$45,3,FALSE))="X"
                                    ),
                          "X",
                          ""
                          ),
               "X"
            )</f>
        <v>X</v>
      </c>
      <c r="EV148" s="237" t="str">
        <f xml:space="preserve"> IF(TEXT((EDATE('Projektkostenkalkulation EP'!$B$8,12)+EU$9),"MM")=TEXT((EDATE('Projektkostenkalkulation EP'!$B$8,12)+(EU$9-1)),"MM"),
             IF(
                        OR(
                                    TEXT((EDATE('Projektkostenkalkulation EP'!$B$8,12)+EU$9),"TTT") = "Sa",
                                    TEXT((EDATE('Projektkostenkalkulation EP'!$B$8,12)+EU$9),"TTT") = "So",
                                    IF(ISNA(VLOOKUP(EDATE('Projektkostenkalkulation EP'!$B$8,12)+EU$9,Datenquellen!$F$7:$H$45,3,FALSE))," ",VLOOKUP(EDATE('Projektkostenkalkulation EP'!$B$8,12)+EU$9,Datenquellen!$F$7:$H$45,3,FALSE))="X"
                                    ),
                          "X",
                          ""
                          ),
               "X"
            )</f>
        <v>X</v>
      </c>
      <c r="EW148" s="237" t="str">
        <f xml:space="preserve"> IF(TEXT((EDATE('Projektkostenkalkulation EP'!$B$8,12)+EV$9),"MM")=TEXT((EDATE('Projektkostenkalkulation EP'!$B$8,12)+(EV$9-1)),"MM"),
             IF(
                        OR(
                                    TEXT((EDATE('Projektkostenkalkulation EP'!$B$8,12)+EV$9),"TTT") = "Sa",
                                    TEXT((EDATE('Projektkostenkalkulation EP'!$B$8,12)+EV$9),"TTT") = "So",
                                    IF(ISNA(VLOOKUP(EDATE('Projektkostenkalkulation EP'!$B$8,12)+EV$9,Datenquellen!$F$7:$H$45,3,FALSE))," ",VLOOKUP(EDATE('Projektkostenkalkulation EP'!$B$8,12)+EV$9,Datenquellen!$F$7:$H$45,3,FALSE))="X"
                                    ),
                          "X",
                          ""
                          ),
               "X"
            )</f>
        <v/>
      </c>
      <c r="EX148" s="237" t="str">
        <f xml:space="preserve"> IF(TEXT((EDATE('Projektkostenkalkulation EP'!$B$8,12)+EW$9),"MM")=TEXT((EDATE('Projektkostenkalkulation EP'!$B$8,12)+(EW$9-1)),"MM"),
             IF(
                        OR(
                                    TEXT((EDATE('Projektkostenkalkulation EP'!$B$8,12)+EW$9),"TTT") = "Sa",
                                    TEXT((EDATE('Projektkostenkalkulation EP'!$B$8,12)+EW$9),"TTT") = "So",
                                    IF(ISNA(VLOOKUP(EDATE('Projektkostenkalkulation EP'!$B$8,12)+EW$9,Datenquellen!$F$7:$H$45,3,FALSE))," ",VLOOKUP(EDATE('Projektkostenkalkulation EP'!$B$8,12)+EW$9,Datenquellen!$F$7:$H$45,3,FALSE))="X"
                                    ),
                          "X",
                          ""
                          ),
               "X"
            )</f>
        <v/>
      </c>
      <c r="EY148" s="237" t="str">
        <f xml:space="preserve"> IF(TEXT((EDATE('Projektkostenkalkulation EP'!$B$8,12)+EX$9),"MM")=TEXT((EDATE('Projektkostenkalkulation EP'!$B$8,12)+(EX$9-1)),"MM"),
             IF(
                        OR(
                                    TEXT((EDATE('Projektkostenkalkulation EP'!$B$8,12)+EX$9),"TTT") = "Sa",
                                    TEXT((EDATE('Projektkostenkalkulation EP'!$B$8,12)+EX$9),"TTT") = "So",
                                    IF(ISNA(VLOOKUP(EDATE('Projektkostenkalkulation EP'!$B$8,12)+EX$9,Datenquellen!$F$7:$H$45,3,FALSE))," ",VLOOKUP(EDATE('Projektkostenkalkulation EP'!$B$8,12)+EX$9,Datenquellen!$F$7:$H$45,3,FALSE))="X"
                                    ),
                          "X",
                          ""
                          ),
               "X"
            )</f>
        <v/>
      </c>
      <c r="EZ148" s="237" t="str">
        <f xml:space="preserve"> IF(TEXT((EDATE('Projektkostenkalkulation EP'!$B$8,12)+EY$9),"MM")=TEXT((EDATE('Projektkostenkalkulation EP'!$B$8,12)+(EY$9-1)),"MM"),
             IF(
                        OR(
                                    TEXT((EDATE('Projektkostenkalkulation EP'!$B$8,12)+EY$9),"TTT") = "Sa",
                                    TEXT((EDATE('Projektkostenkalkulation EP'!$B$8,12)+EY$9),"TTT") = "So",
                                    IF(ISNA(VLOOKUP(EDATE('Projektkostenkalkulation EP'!$B$8,12)+EY$9,Datenquellen!$F$7:$H$45,3,FALSE))," ",VLOOKUP(EDATE('Projektkostenkalkulation EP'!$B$8,12)+EY$9,Datenquellen!$F$7:$H$45,3,FALSE))="X"
                                    ),
                          "X",
                          ""
                          ),
               "X"
            )</f>
        <v/>
      </c>
      <c r="FA148" s="237" t="str">
        <f xml:space="preserve"> IF(TEXT((EDATE('Projektkostenkalkulation EP'!$B$8,12)+EZ$9),"MM")=TEXT((EDATE('Projektkostenkalkulation EP'!$B$8,12)+(EZ$9-1)),"MM"),
             IF(
                        OR(
                                    TEXT((EDATE('Projektkostenkalkulation EP'!$B$8,12)+EZ$9),"TTT") = "Sa",
                                    TEXT((EDATE('Projektkostenkalkulation EP'!$B$8,12)+EZ$9),"TTT") = "So",
                                    IF(ISNA(VLOOKUP(EDATE('Projektkostenkalkulation EP'!$B$8,12)+EZ$9,Datenquellen!$F$7:$H$45,3,FALSE))," ",VLOOKUP(EDATE('Projektkostenkalkulation EP'!$B$8,12)+EZ$9,Datenquellen!$F$7:$H$45,3,FALSE))="X"
                                    ),
                          "X",
                          ""
                          ),
               "X"
            )</f>
        <v>X</v>
      </c>
      <c r="FB148" s="237" t="str">
        <f xml:space="preserve"> IF(TEXT((EDATE('Projektkostenkalkulation EP'!$B$8,12)+FA$9),"MM")=TEXT((EDATE('Projektkostenkalkulation EP'!$B$8,12)+(FA$9-1)),"MM"),
             IF(
                        OR(
                                    TEXT((EDATE('Projektkostenkalkulation EP'!$B$8,12)+FA$9),"TTT") = "Sa",
                                    TEXT((EDATE('Projektkostenkalkulation EP'!$B$8,12)+FA$9),"TTT") = "So",
                                    IF(ISNA(VLOOKUP(EDATE('Projektkostenkalkulation EP'!$B$8,12)+FA$9,Datenquellen!$F$7:$H$45,3,FALSE))," ",VLOOKUP(EDATE('Projektkostenkalkulation EP'!$B$8,12)+FA$9,Datenquellen!$F$7:$H$45,3,FALSE))="X"
                                    ),
                          "X",
                          ""
                          ),
               "X"
            )</f>
        <v>X</v>
      </c>
      <c r="FC148" s="237" t="str">
        <f xml:space="preserve"> IF(TEXT((EDATE('Projektkostenkalkulation EP'!$B$8,12)+FB$9),"MM")=TEXT((EDATE('Projektkostenkalkulation EP'!$B$8,12)+(FB$9-1)),"MM"),
             IF(
                        OR(
                                    TEXT((EDATE('Projektkostenkalkulation EP'!$B$8,12)+FB$9),"TTT") = "Sa",
                                    TEXT((EDATE('Projektkostenkalkulation EP'!$B$8,12)+FB$9),"TTT") = "So",
                                    IF(ISNA(VLOOKUP(EDATE('Projektkostenkalkulation EP'!$B$8,12)+FB$9,Datenquellen!$F$7:$H$45,3,FALSE))," ",VLOOKUP(EDATE('Projektkostenkalkulation EP'!$B$8,12)+FB$9,Datenquellen!$F$7:$H$45,3,FALSE))="X"
                                    ),
                          "X",
                          ""
                          ),
               "X"
            )</f>
        <v/>
      </c>
      <c r="FD148" s="237" t="str">
        <f xml:space="preserve"> IF(TEXT((EDATE('Projektkostenkalkulation EP'!$B$8,12)+FC$9),"MM")=TEXT((EDATE('Projektkostenkalkulation EP'!$B$8,12)+(FC$9-1)),"MM"),
             IF(
                        OR(
                                    TEXT((EDATE('Projektkostenkalkulation EP'!$B$8,12)+FC$9),"TTT") = "Sa",
                                    TEXT((EDATE('Projektkostenkalkulation EP'!$B$8,12)+FC$9),"TTT") = "So",
                                    IF(ISNA(VLOOKUP(EDATE('Projektkostenkalkulation EP'!$B$8,12)+FC$9,Datenquellen!$F$7:$H$45,3,FALSE))," ",VLOOKUP(EDATE('Projektkostenkalkulation EP'!$B$8,12)+FC$9,Datenquellen!$F$7:$H$45,3,FALSE))="X"
                                    ),
                          "X",
                          ""
                          ),
               "X"
            )</f>
        <v/>
      </c>
      <c r="FE148" s="237" t="str">
        <f xml:space="preserve"> IF(TEXT((EDATE('Projektkostenkalkulation EP'!$B$8,12)+FD$9),"MM")=TEXT((EDATE('Projektkostenkalkulation EP'!$B$8,12)+(FD$9-1)),"MM"),
             IF(
                        OR(
                                    TEXT((EDATE('Projektkostenkalkulation EP'!$B$8,12)+FD$9),"TTT") = "Sa",
                                    TEXT((EDATE('Projektkostenkalkulation EP'!$B$8,12)+FD$9),"TTT") = "So",
                                    IF(ISNA(VLOOKUP(EDATE('Projektkostenkalkulation EP'!$B$8,12)+FD$9,Datenquellen!$F$7:$H$45,3,FALSE))," ",VLOOKUP(EDATE('Projektkostenkalkulation EP'!$B$8,12)+FD$9,Datenquellen!$F$7:$H$45,3,FALSE))="X"
                                    ),
                          "X",
                          ""
                          ),
               "X"
            )</f>
        <v/>
      </c>
      <c r="FF148" s="237" t="str">
        <f xml:space="preserve"> IF(TEXT((EDATE('Projektkostenkalkulation EP'!$B$8,12)+FE$9),"MM")=TEXT((EDATE('Projektkostenkalkulation EP'!$B$8,12)+(FE$9-1)),"MM"),
             IF(
                        OR(
                                    TEXT((EDATE('Projektkostenkalkulation EP'!$B$8,12)+FE$9),"TTT") = "Sa",
                                    TEXT((EDATE('Projektkostenkalkulation EP'!$B$8,12)+FE$9),"TTT") = "So",
                                    IF(ISNA(VLOOKUP(EDATE('Projektkostenkalkulation EP'!$B$8,12)+FE$9,Datenquellen!$F$7:$H$45,3,FALSE))," ",VLOOKUP(EDATE('Projektkostenkalkulation EP'!$B$8,12)+FE$9,Datenquellen!$F$7:$H$45,3,FALSE))="X"
                                    ),
                          "X",
                          ""
                          ),
               "X"
            )</f>
        <v/>
      </c>
      <c r="FG148" s="237" t="str">
        <f xml:space="preserve"> IF(TEXT((EDATE('Projektkostenkalkulation EP'!$B$8,12)+FF$9),"MM")=TEXT((EDATE('Projektkostenkalkulation EP'!$B$8,12)+(FF$9-1)),"MM"),
             IF(
                        OR(
                                    TEXT((EDATE('Projektkostenkalkulation EP'!$B$8,12)+FF$9),"TTT") = "Sa",
                                    TEXT((EDATE('Projektkostenkalkulation EP'!$B$8,12)+FF$9),"TTT") = "So",
                                    IF(ISNA(VLOOKUP(EDATE('Projektkostenkalkulation EP'!$B$8,12)+FF$9,Datenquellen!$F$7:$H$45,3,FALSE))," ",VLOOKUP(EDATE('Projektkostenkalkulation EP'!$B$8,12)+FF$9,Datenquellen!$F$7:$H$45,3,FALSE))="X"
                                    ),
                          "X",
                          ""
                          ),
               "X"
            )</f>
        <v/>
      </c>
      <c r="FH148" s="237" t="str">
        <f xml:space="preserve"> IF(TEXT((EDATE('Projektkostenkalkulation EP'!$B$8,12)+FG$9),"MM")=TEXT((EDATE('Projektkostenkalkulation EP'!$B$8,12)+(FG$9-1)),"MM"),
             IF(
                        OR(
                                    TEXT((EDATE('Projektkostenkalkulation EP'!$B$8,12)+FG$9),"TTT") = "Sa",
                                    TEXT((EDATE('Projektkostenkalkulation EP'!$B$8,12)+FG$9),"TTT") = "So",
                                    IF(ISNA(VLOOKUP(EDATE('Projektkostenkalkulation EP'!$B$8,12)+FG$9,Datenquellen!$F$7:$H$45,3,FALSE))," ",VLOOKUP(EDATE('Projektkostenkalkulation EP'!$B$8,12)+FG$9,Datenquellen!$F$7:$H$45,3,FALSE))="X"
                                    ),
                          "X",
                          ""
                          ),
               "X"
            )</f>
        <v>X</v>
      </c>
      <c r="FI148" s="237" t="str">
        <f xml:space="preserve"> IF(TEXT((EDATE('Projektkostenkalkulation EP'!$B$8,12)+FH$9),"MM")=TEXT((EDATE('Projektkostenkalkulation EP'!$B$8,12)+(FH$9-1)),"MM"),
             IF(
                        OR(
                                    TEXT((EDATE('Projektkostenkalkulation EP'!$B$8,12)+FH$9),"TTT") = "Sa",
                                    TEXT((EDATE('Projektkostenkalkulation EP'!$B$8,12)+FH$9),"TTT") = "So",
                                    IF(ISNA(VLOOKUP(EDATE('Projektkostenkalkulation EP'!$B$8,12)+FH$9,Datenquellen!$F$7:$H$45,3,FALSE))," ",VLOOKUP(EDATE('Projektkostenkalkulation EP'!$B$8,12)+FH$9,Datenquellen!$F$7:$H$45,3,FALSE))="X"
                                    ),
                          "X",
                          ""
                          ),
               "X"
            )</f>
        <v>X</v>
      </c>
      <c r="FJ148" s="237" t="str">
        <f xml:space="preserve"> IF(TEXT((EDATE('Projektkostenkalkulation EP'!$B$8,12)+FI$9),"MM")=TEXT((EDATE('Projektkostenkalkulation EP'!$B$8,12)+(FI$9-1)),"MM"),
             IF(
                        OR(
                                    TEXT((EDATE('Projektkostenkalkulation EP'!$B$8,12)+FI$9),"TTT") = "Sa",
                                    TEXT((EDATE('Projektkostenkalkulation EP'!$B$8,12)+FI$9),"TTT") = "So",
                                    IF(ISNA(VLOOKUP(EDATE('Projektkostenkalkulation EP'!$B$8,12)+FI$9,Datenquellen!$F$7:$H$45,3,FALSE))," ",VLOOKUP(EDATE('Projektkostenkalkulation EP'!$B$8,12)+FI$9,Datenquellen!$F$7:$H$45,3,FALSE))="X"
                                    ),
                          "X",
                          ""
                          ),
               "X"
            )</f>
        <v/>
      </c>
      <c r="FK148" s="237" t="str">
        <f xml:space="preserve"> IF(TEXT((EDATE('Projektkostenkalkulation EP'!$B$8,12)+FJ$9),"MM")=TEXT((EDATE('Projektkostenkalkulation EP'!$B$8,12)+(FJ$9-1)),"MM"),
             IF(
                        OR(
                                    TEXT((EDATE('Projektkostenkalkulation EP'!$B$8,12)+FJ$9),"TTT") = "Sa",
                                    TEXT((EDATE('Projektkostenkalkulation EP'!$B$8,12)+FJ$9),"TTT") = "So",
                                    IF(ISNA(VLOOKUP(EDATE('Projektkostenkalkulation EP'!$B$8,12)+FJ$9,Datenquellen!$F$7:$H$45,3,FALSE))," ",VLOOKUP(EDATE('Projektkostenkalkulation EP'!$B$8,12)+FJ$9,Datenquellen!$F$7:$H$45,3,FALSE))="X"
                                    ),
                          "X",
                          ""
                          ),
               "X"
            )</f>
        <v/>
      </c>
      <c r="FL148" s="237" t="str">
        <f xml:space="preserve"> IF(TEXT((EDATE('Projektkostenkalkulation EP'!$B$8,12)+FK$9),"MM")=TEXT((EDATE('Projektkostenkalkulation EP'!$B$8,12)+(FK$9-1)),"MM"),
             IF(
                        OR(
                                    TEXT((EDATE('Projektkostenkalkulation EP'!$B$8,12)+FK$9),"TTT") = "Sa",
                                    TEXT((EDATE('Projektkostenkalkulation EP'!$B$8,12)+FK$9),"TTT") = "So",
                                    IF(ISNA(VLOOKUP(EDATE('Projektkostenkalkulation EP'!$B$8,12)+FK$9,Datenquellen!$F$7:$H$45,3,FALSE))," ",VLOOKUP(EDATE('Projektkostenkalkulation EP'!$B$8,12)+FK$9,Datenquellen!$F$7:$H$45,3,FALSE))="X"
                                    ),
                          "X",
                          ""
                          ),
               "X"
            )</f>
        <v/>
      </c>
      <c r="FM148" s="237" t="str">
        <f xml:space="preserve"> IF(TEXT((EDATE('Projektkostenkalkulation EP'!$B$8,12)+FL$9),"MM")=TEXT((EDATE('Projektkostenkalkulation EP'!$B$8,12)+(FL$9-1)),"MM"),
             IF(
                        OR(
                                    TEXT((EDATE('Projektkostenkalkulation EP'!$B$8,12)+FL$9),"TTT") = "Sa",
                                    TEXT((EDATE('Projektkostenkalkulation EP'!$B$8,12)+FL$9),"TTT") = "So",
                                    IF(ISNA(VLOOKUP(EDATE('Projektkostenkalkulation EP'!$B$8,12)+FL$9,Datenquellen!$F$7:$H$45,3,FALSE))," ",VLOOKUP(EDATE('Projektkostenkalkulation EP'!$B$8,12)+FL$9,Datenquellen!$F$7:$H$45,3,FALSE))="X"
                                    ),
                          "X",
                          ""
                          ),
               "X"
            )</f>
        <v/>
      </c>
      <c r="FN148" s="237" t="str">
        <f xml:space="preserve"> IF(TEXT((EDATE('Projektkostenkalkulation EP'!$B$8,12)+FM$9),"MM")=TEXT((EDATE('Projektkostenkalkulation EP'!$B$8,12)+(FM$9-1)),"MM"),
             IF(
                        OR(
                                    TEXT((EDATE('Projektkostenkalkulation EP'!$B$8,12)+FM$9),"TTT") = "Sa",
                                    TEXT((EDATE('Projektkostenkalkulation EP'!$B$8,12)+FM$9),"TTT") = "So",
                                    IF(ISNA(VLOOKUP(EDATE('Projektkostenkalkulation EP'!$B$8,12)+FM$9,Datenquellen!$F$7:$H$45,3,FALSE))," ",VLOOKUP(EDATE('Projektkostenkalkulation EP'!$B$8,12)+FM$9,Datenquellen!$F$7:$H$45,3,FALSE))="X"
                                    ),
                          "X",
                          ""
                          ),
               "X"
            )</f>
        <v/>
      </c>
      <c r="FO148" s="237" t="str">
        <f xml:space="preserve"> IF(TEXT((EDATE('Projektkostenkalkulation EP'!$B$8,12)+FN$9),"MM")=TEXT((EDATE('Projektkostenkalkulation EP'!$B$8,12)+(FN$9-1)),"MM"),
             IF(
                        OR(
                                    TEXT((EDATE('Projektkostenkalkulation EP'!$B$8,12)+FN$9),"TTT") = "Sa",
                                    TEXT((EDATE('Projektkostenkalkulation EP'!$B$8,12)+FN$9),"TTT") = "So",
                                    IF(ISNA(VLOOKUP(EDATE('Projektkostenkalkulation EP'!$B$8,12)+FN$9,Datenquellen!$F$7:$H$45,3,FALSE))," ",VLOOKUP(EDATE('Projektkostenkalkulation EP'!$B$8,12)+FN$9,Datenquellen!$F$7:$H$45,3,FALSE))="X"
                                    ),
                          "X",
                          ""
                          ),
               "X"
            )</f>
        <v>X</v>
      </c>
      <c r="FP148" s="237" t="str">
        <f xml:space="preserve"> IF(TEXT((EDATE('Projektkostenkalkulation EP'!$B$8,12)+FO$9),"MM")=TEXT((EDATE('Projektkostenkalkulation EP'!$B$8,12)+(FO$9-1)),"MM"),
             IF(
                        OR(
                                    TEXT((EDATE('Projektkostenkalkulation EP'!$B$8,12)+FO$9),"TTT") = "Sa",
                                    TEXT((EDATE('Projektkostenkalkulation EP'!$B$8,12)+FO$9),"TTT") = "So",
                                    IF(ISNA(VLOOKUP(EDATE('Projektkostenkalkulation EP'!$B$8,12)+FO$9,Datenquellen!$F$7:$H$45,3,FALSE))," ",VLOOKUP(EDATE('Projektkostenkalkulation EP'!$B$8,12)+FO$9,Datenquellen!$F$7:$H$45,3,FALSE))="X"
                                    ),
                          "X",
                          ""
                          ),
               "X"
            )</f>
        <v>X</v>
      </c>
      <c r="FQ148" s="237" t="str">
        <f xml:space="preserve"> IF(TEXT((EDATE('Projektkostenkalkulation EP'!$B$8,12)+FP$9),"MM")=TEXT((EDATE('Projektkostenkalkulation EP'!$B$8,12)+(FP$9-1)),"MM"),
             IF(
                        OR(
                                    TEXT((EDATE('Projektkostenkalkulation EP'!$B$8,12)+FP$9),"TTT") = "Sa",
                                    TEXT((EDATE('Projektkostenkalkulation EP'!$B$8,12)+FP$9),"TTT") = "So",
                                    IF(ISNA(VLOOKUP(EDATE('Projektkostenkalkulation EP'!$B$8,12)+FP$9,Datenquellen!$F$7:$H$45,3,FALSE))," ",VLOOKUP(EDATE('Projektkostenkalkulation EP'!$B$8,12)+FP$9,Datenquellen!$F$7:$H$45,3,FALSE))="X"
                                    ),
                          "X",
                          ""
                          ),
               "X"
            )</f>
        <v/>
      </c>
      <c r="FR148" s="237" t="str">
        <f xml:space="preserve"> IF(TEXT((EDATE('Projektkostenkalkulation EP'!$B$8,12)+FQ$9),"MM")=TEXT((EDATE('Projektkostenkalkulation EP'!$B$8,12)+(FQ$9-1)),"MM"),
             IF(
                        OR(
                                    TEXT((EDATE('Projektkostenkalkulation EP'!$B$8,12)+FQ$9),"TTT") = "Sa",
                                    TEXT((EDATE('Projektkostenkalkulation EP'!$B$8,12)+FQ$9),"TTT") = "So",
                                    IF(ISNA(VLOOKUP(EDATE('Projektkostenkalkulation EP'!$B$8,12)+FQ$9,Datenquellen!$F$7:$H$45,3,FALSE))," ",VLOOKUP(EDATE('Projektkostenkalkulation EP'!$B$8,12)+FQ$9,Datenquellen!$F$7:$H$45,3,FALSE))="X"
                                    ),
                          "X",
                          ""
                          ),
               "X"
            )</f>
        <v/>
      </c>
      <c r="FS148" s="237" t="str">
        <f xml:space="preserve"> IF(TEXT((EDATE('Projektkostenkalkulation EP'!$B$8,12)+FR$9),"MM")=TEXT((EDATE('Projektkostenkalkulation EP'!$B$8,12)+(FR$9-1)),"MM"),
             IF(
                        OR(
                                    TEXT((EDATE('Projektkostenkalkulation EP'!$B$8,12)+FR$9),"TTT") = "Sa",
                                    TEXT((EDATE('Projektkostenkalkulation EP'!$B$8,12)+FR$9),"TTT") = "So",
                                    IF(ISNA(VLOOKUP(EDATE('Projektkostenkalkulation EP'!$B$8,12)+FR$9,Datenquellen!$F$7:$H$45,3,FALSE))," ",VLOOKUP(EDATE('Projektkostenkalkulation EP'!$B$8,12)+FR$9,Datenquellen!$F$7:$H$45,3,FALSE))="X"
                                    ),
                          "X",
                          ""
                          ),
               "X"
            )</f>
        <v/>
      </c>
      <c r="FT148" s="237" t="str">
        <f xml:space="preserve"> IF(TEXT((EDATE('Projektkostenkalkulation EP'!$B$8,12)+FS$9),"MM")=TEXT((EDATE('Projektkostenkalkulation EP'!$B$8,12)+(FS$9-1)),"MM"),
             IF(
                        OR(
                                    TEXT((EDATE('Projektkostenkalkulation EP'!$B$8,12)+FS$9),"TTT") = "Sa",
                                    TEXT((EDATE('Projektkostenkalkulation EP'!$B$8,12)+FS$9),"TTT") = "So",
                                    IF(ISNA(VLOOKUP(EDATE('Projektkostenkalkulation EP'!$B$8,12)+FS$9,Datenquellen!$F$7:$H$45,3,FALSE))," ",VLOOKUP(EDATE('Projektkostenkalkulation EP'!$B$8,12)+FS$9,Datenquellen!$F$7:$H$45,3,FALSE))="X"
                                    ),
                          "X",
                          ""
                          ),
               "X"
            )</f>
        <v/>
      </c>
      <c r="FU148" s="238" t="str">
        <f xml:space="preserve"> IF(TEXT((EDATE('Projektkostenkalkulation EP'!$B$8,12)+FT$9),"MM")=TEXT((EDATE('Projektkostenkalkulation EP'!$B$8,12)+(FT$9-1)),"MM"),
             IF(
                        OR(
                                    TEXT((EDATE('Projektkostenkalkulation EP'!$B$8,12)+FT$9),"TTT") = "Sa",
                                    TEXT((EDATE('Projektkostenkalkulation EP'!$B$8,12)+FT$9),"TTT") = "So",
                                    IF(ISNA(VLOOKUP(EDATE('Projektkostenkalkulation EP'!$B$8,12)+FT$9,Datenquellen!$F$7:$H$45,3,FALSE))," ",VLOOKUP(EDATE('Projektkostenkalkulation EP'!$B$8,12)+FT$9,Datenquellen!$F$7:$H$45,3,FALSE))="X"
                                    ),
                          "X",
                          ""
                          ),
               "X"
            )</f>
        <v/>
      </c>
      <c r="FV148" s="239"/>
      <c r="FW148" s="240"/>
      <c r="FX148" s="241" t="s">
        <v>67</v>
      </c>
      <c r="FY148" s="474"/>
      <c r="FZ148" s="236"/>
      <c r="GA148" s="237" t="str">
        <f>IF(
            OR(
                     TEXT(EDATE('Projektkostenkalkulation EP'!$B$8,12),"TTT") = "Sa",
                     TEXT(EDATE('Projektkostenkalkulation EP'!$B$8,12),"TTT") = "So",
                     IF(ISNA(VLOOKUP(EDATE('Projektkostenkalkulation EP'!$B$8,12),Datenquellen!$F$7:$H$45,3,FALSE))," ",VLOOKUP(EDATE('Projektkostenkalkulation EP'!$B$8,12),Datenquellen!$F$7:$H$45,3,FALSE))="X"
                            ),
                    "X",
                    ""
            )</f>
        <v>X</v>
      </c>
      <c r="GB148" s="237" t="str">
        <f xml:space="preserve"> IF(TEXT((EDATE('Projektkostenkalkulation EP'!$B$8,12)+GA$9),"MM")=TEXT((EDATE('Projektkostenkalkulation EP'!$B$8,12)+(GA$9-1)),"MM"),
             IF(
                        OR(
                                    TEXT((EDATE('Projektkostenkalkulation EP'!$B$8,12)+GA$9),"TTT") = "Sa",
                                    TEXT((EDATE('Projektkostenkalkulation EP'!$B$8,12)+GA$9),"TTT") = "So",
                                    IF(ISNA(VLOOKUP(EDATE('Projektkostenkalkulation EP'!$B$8,12)+GA$9,Datenquellen!$F$7:$H$45,3,FALSE))," ",VLOOKUP(EDATE('Projektkostenkalkulation EP'!$B$8,12)+GA$9,Datenquellen!$F$7:$H$45,3,FALSE))="X"
                                    ),
                          "X",
                          ""
                          ),
               "X"
            )</f>
        <v/>
      </c>
      <c r="GC148" s="237" t="str">
        <f xml:space="preserve"> IF(TEXT((EDATE('Projektkostenkalkulation EP'!$B$8,12)+GB$9),"MM")=TEXT((EDATE('Projektkostenkalkulation EP'!$B$8,12)+(GB$9-1)),"MM"),
             IF(
                        OR(
                                    TEXT((EDATE('Projektkostenkalkulation EP'!$B$8,12)+GB$9),"TTT") = "Sa",
                                    TEXT((EDATE('Projektkostenkalkulation EP'!$B$8,12)+GB$9),"TTT") = "So",
                                    IF(ISNA(VLOOKUP(EDATE('Projektkostenkalkulation EP'!$B$8,12)+GB$9,Datenquellen!$F$7:$H$45,3,FALSE))," ",VLOOKUP(EDATE('Projektkostenkalkulation EP'!$B$8,12)+GB$9,Datenquellen!$F$7:$H$45,3,FALSE))="X"
                                    ),
                          "X",
                          ""
                          ),
               "X"
            )</f>
        <v/>
      </c>
      <c r="GD148" s="237" t="str">
        <f xml:space="preserve"> IF(TEXT((EDATE('Projektkostenkalkulation EP'!$B$8,12)+GC$9),"MM")=TEXT((EDATE('Projektkostenkalkulation EP'!$B$8,12)+(GC$9-1)),"MM"),
             IF(
                        OR(
                                    TEXT((EDATE('Projektkostenkalkulation EP'!$B$8,12)+GC$9),"TTT") = "Sa",
                                    TEXT((EDATE('Projektkostenkalkulation EP'!$B$8,12)+GC$9),"TTT") = "So",
                                    IF(ISNA(VLOOKUP(EDATE('Projektkostenkalkulation EP'!$B$8,12)+GC$9,Datenquellen!$F$7:$H$45,3,FALSE))," ",VLOOKUP(EDATE('Projektkostenkalkulation EP'!$B$8,12)+GC$9,Datenquellen!$F$7:$H$45,3,FALSE))="X"
                                    ),
                          "X",
                          ""
                          ),
               "X"
            )</f>
        <v>X</v>
      </c>
      <c r="GE148" s="237" t="str">
        <f xml:space="preserve"> IF(TEXT((EDATE('Projektkostenkalkulation EP'!$B$8,12)+GD$9),"MM")=TEXT((EDATE('Projektkostenkalkulation EP'!$B$8,12)+(GD$9-1)),"MM"),
             IF(
                        OR(
                                    TEXT((EDATE('Projektkostenkalkulation EP'!$B$8,12)+GD$9),"TTT") = "Sa",
                                    TEXT((EDATE('Projektkostenkalkulation EP'!$B$8,12)+GD$9),"TTT") = "So",
                                    IF(ISNA(VLOOKUP(EDATE('Projektkostenkalkulation EP'!$B$8,12)+GD$9,Datenquellen!$F$7:$H$45,3,FALSE))," ",VLOOKUP(EDATE('Projektkostenkalkulation EP'!$B$8,12)+GD$9,Datenquellen!$F$7:$H$45,3,FALSE))="X"
                                    ),
                          "X",
                          ""
                          ),
               "X"
            )</f>
        <v>X</v>
      </c>
      <c r="GF148" s="237" t="str">
        <f xml:space="preserve"> IF(TEXT((EDATE('Projektkostenkalkulation EP'!$B$8,12)+GE$9),"MM")=TEXT((EDATE('Projektkostenkalkulation EP'!$B$8,12)+(GE$9-1)),"MM"),
             IF(
                        OR(
                                    TEXT((EDATE('Projektkostenkalkulation EP'!$B$8,12)+GE$9),"TTT") = "Sa",
                                    TEXT((EDATE('Projektkostenkalkulation EP'!$B$8,12)+GE$9),"TTT") = "So",
                                    IF(ISNA(VLOOKUP(EDATE('Projektkostenkalkulation EP'!$B$8,12)+GE$9,Datenquellen!$F$7:$H$45,3,FALSE))," ",VLOOKUP(EDATE('Projektkostenkalkulation EP'!$B$8,12)+GE$9,Datenquellen!$F$7:$H$45,3,FALSE))="X"
                                    ),
                          "X",
                          ""
                          ),
               "X"
            )</f>
        <v>X</v>
      </c>
      <c r="GG148" s="237" t="str">
        <f xml:space="preserve"> IF(TEXT((EDATE('Projektkostenkalkulation EP'!$B$8,12)+GF$9),"MM")=TEXT((EDATE('Projektkostenkalkulation EP'!$B$8,12)+(GF$9-1)),"MM"),
             IF(
                        OR(
                                    TEXT((EDATE('Projektkostenkalkulation EP'!$B$8,12)+GF$9),"TTT") = "Sa",
                                    TEXT((EDATE('Projektkostenkalkulation EP'!$B$8,12)+GF$9),"TTT") = "So",
                                    IF(ISNA(VLOOKUP(EDATE('Projektkostenkalkulation EP'!$B$8,12)+GF$9,Datenquellen!$F$7:$H$45,3,FALSE))," ",VLOOKUP(EDATE('Projektkostenkalkulation EP'!$B$8,12)+GF$9,Datenquellen!$F$7:$H$45,3,FALSE))="X"
                                    ),
                          "X",
                          ""
                          ),
               "X"
            )</f>
        <v/>
      </c>
      <c r="GH148" s="237" t="str">
        <f xml:space="preserve"> IF(TEXT((EDATE('Projektkostenkalkulation EP'!$B$8,12)+GG$9),"MM")=TEXT((EDATE('Projektkostenkalkulation EP'!$B$8,12)+(GG$9-1)),"MM"),
             IF(
                        OR(
                                    TEXT((EDATE('Projektkostenkalkulation EP'!$B$8,12)+GG$9),"TTT") = "Sa",
                                    TEXT((EDATE('Projektkostenkalkulation EP'!$B$8,12)+GG$9),"TTT") = "So",
                                    IF(ISNA(VLOOKUP(EDATE('Projektkostenkalkulation EP'!$B$8,12)+GG$9,Datenquellen!$F$7:$H$45,3,FALSE))," ",VLOOKUP(EDATE('Projektkostenkalkulation EP'!$B$8,12)+GG$9,Datenquellen!$F$7:$H$45,3,FALSE))="X"
                                    ),
                          "X",
                          ""
                          ),
               "X"
            )</f>
        <v/>
      </c>
      <c r="GI148" s="237" t="str">
        <f xml:space="preserve"> IF(TEXT((EDATE('Projektkostenkalkulation EP'!$B$8,12)+GH$9),"MM")=TEXT((EDATE('Projektkostenkalkulation EP'!$B$8,12)+(GH$9-1)),"MM"),
             IF(
                        OR(
                                    TEXT((EDATE('Projektkostenkalkulation EP'!$B$8,12)+GH$9),"TTT") = "Sa",
                                    TEXT((EDATE('Projektkostenkalkulation EP'!$B$8,12)+GH$9),"TTT") = "So",
                                    IF(ISNA(VLOOKUP(EDATE('Projektkostenkalkulation EP'!$B$8,12)+GH$9,Datenquellen!$F$7:$H$45,3,FALSE))," ",VLOOKUP(EDATE('Projektkostenkalkulation EP'!$B$8,12)+GH$9,Datenquellen!$F$7:$H$45,3,FALSE))="X"
                                    ),
                          "X",
                          ""
                          ),
               "X"
            )</f>
        <v/>
      </c>
      <c r="GJ148" s="237" t="str">
        <f xml:space="preserve"> IF(TEXT((EDATE('Projektkostenkalkulation EP'!$B$8,12)+GI$9),"MM")=TEXT((EDATE('Projektkostenkalkulation EP'!$B$8,12)+(GI$9-1)),"MM"),
             IF(
                        OR(
                                    TEXT((EDATE('Projektkostenkalkulation EP'!$B$8,12)+GI$9),"TTT") = "Sa",
                                    TEXT((EDATE('Projektkostenkalkulation EP'!$B$8,12)+GI$9),"TTT") = "So",
                                    IF(ISNA(VLOOKUP(EDATE('Projektkostenkalkulation EP'!$B$8,12)+GI$9,Datenquellen!$F$7:$H$45,3,FALSE))," ",VLOOKUP(EDATE('Projektkostenkalkulation EP'!$B$8,12)+GI$9,Datenquellen!$F$7:$H$45,3,FALSE))="X"
                                    ),
                          "X",
                          ""
                          ),
               "X"
            )</f>
        <v/>
      </c>
      <c r="GK148" s="237" t="str">
        <f xml:space="preserve"> IF(TEXT((EDATE('Projektkostenkalkulation EP'!$B$8,12)+GJ$9),"MM")=TEXT((EDATE('Projektkostenkalkulation EP'!$B$8,12)+(GJ$9-1)),"MM"),
             IF(
                        OR(
                                    TEXT((EDATE('Projektkostenkalkulation EP'!$B$8,12)+GJ$9),"TTT") = "Sa",
                                    TEXT((EDATE('Projektkostenkalkulation EP'!$B$8,12)+GJ$9),"TTT") = "So",
                                    IF(ISNA(VLOOKUP(EDATE('Projektkostenkalkulation EP'!$B$8,12)+GJ$9,Datenquellen!$F$7:$H$45,3,FALSE))," ",VLOOKUP(EDATE('Projektkostenkalkulation EP'!$B$8,12)+GJ$9,Datenquellen!$F$7:$H$45,3,FALSE))="X"
                                    ),
                          "X",
                          ""
                          ),
               "X"
            )</f>
        <v>X</v>
      </c>
      <c r="GL148" s="237" t="str">
        <f xml:space="preserve"> IF(TEXT((EDATE('Projektkostenkalkulation EP'!$B$8,12)+GK$9),"MM")=TEXT((EDATE('Projektkostenkalkulation EP'!$B$8,12)+(GK$9-1)),"MM"),
             IF(
                        OR(
                                    TEXT((EDATE('Projektkostenkalkulation EP'!$B$8,12)+GK$9),"TTT") = "Sa",
                                    TEXT((EDATE('Projektkostenkalkulation EP'!$B$8,12)+GK$9),"TTT") = "So",
                                    IF(ISNA(VLOOKUP(EDATE('Projektkostenkalkulation EP'!$B$8,12)+GK$9,Datenquellen!$F$7:$H$45,3,FALSE))," ",VLOOKUP(EDATE('Projektkostenkalkulation EP'!$B$8,12)+GK$9,Datenquellen!$F$7:$H$45,3,FALSE))="X"
                                    ),
                          "X",
                          ""
                          ),
               "X"
            )</f>
        <v>X</v>
      </c>
      <c r="GM148" s="237" t="str">
        <f xml:space="preserve"> IF(TEXT((EDATE('Projektkostenkalkulation EP'!$B$8,12)+GL$9),"MM")=TEXT((EDATE('Projektkostenkalkulation EP'!$B$8,12)+(GL$9-1)),"MM"),
             IF(
                        OR(
                                    TEXT((EDATE('Projektkostenkalkulation EP'!$B$8,12)+GL$9),"TTT") = "Sa",
                                    TEXT((EDATE('Projektkostenkalkulation EP'!$B$8,12)+GL$9),"TTT") = "So",
                                    IF(ISNA(VLOOKUP(EDATE('Projektkostenkalkulation EP'!$B$8,12)+GL$9,Datenquellen!$F$7:$H$45,3,FALSE))," ",VLOOKUP(EDATE('Projektkostenkalkulation EP'!$B$8,12)+GL$9,Datenquellen!$F$7:$H$45,3,FALSE))="X"
                                    ),
                          "X",
                          ""
                          ),
               "X"
            )</f>
        <v/>
      </c>
      <c r="GN148" s="237" t="str">
        <f xml:space="preserve"> IF(TEXT((EDATE('Projektkostenkalkulation EP'!$B$8,12)+GM$9),"MM")=TEXT((EDATE('Projektkostenkalkulation EP'!$B$8,12)+(GM$9-1)),"MM"),
             IF(
                        OR(
                                    TEXT((EDATE('Projektkostenkalkulation EP'!$B$8,12)+GM$9),"TTT") = "Sa",
                                    TEXT((EDATE('Projektkostenkalkulation EP'!$B$8,12)+GM$9),"TTT") = "So",
                                    IF(ISNA(VLOOKUP(EDATE('Projektkostenkalkulation EP'!$B$8,12)+GM$9,Datenquellen!$F$7:$H$45,3,FALSE))," ",VLOOKUP(EDATE('Projektkostenkalkulation EP'!$B$8,12)+GM$9,Datenquellen!$F$7:$H$45,3,FALSE))="X"
                                    ),
                          "X",
                          ""
                          ),
               "X"
            )</f>
        <v/>
      </c>
      <c r="GO148" s="237" t="str">
        <f xml:space="preserve"> IF(TEXT((EDATE('Projektkostenkalkulation EP'!$B$8,12)+GN$9),"MM")=TEXT((EDATE('Projektkostenkalkulation EP'!$B$8,12)+(GN$9-1)),"MM"),
             IF(
                        OR(
                                    TEXT((EDATE('Projektkostenkalkulation EP'!$B$8,12)+GN$9),"TTT") = "Sa",
                                    TEXT((EDATE('Projektkostenkalkulation EP'!$B$8,12)+GN$9),"TTT") = "So",
                                    IF(ISNA(VLOOKUP(EDATE('Projektkostenkalkulation EP'!$B$8,12)+GN$9,Datenquellen!$F$7:$H$45,3,FALSE))," ",VLOOKUP(EDATE('Projektkostenkalkulation EP'!$B$8,12)+GN$9,Datenquellen!$F$7:$H$45,3,FALSE))="X"
                                    ),
                          "X",
                          ""
                          ),
               "X"
            )</f>
        <v/>
      </c>
      <c r="GP148" s="237" t="str">
        <f xml:space="preserve"> IF(TEXT((EDATE('Projektkostenkalkulation EP'!$B$8,12)+GO$9),"MM")=TEXT((EDATE('Projektkostenkalkulation EP'!$B$8,12)+(GO$9-1)),"MM"),
             IF(
                        OR(
                                    TEXT((EDATE('Projektkostenkalkulation EP'!$B$8,12)+GO$9),"TTT") = "Sa",
                                    TEXT((EDATE('Projektkostenkalkulation EP'!$B$8,12)+GO$9),"TTT") = "So",
                                    IF(ISNA(VLOOKUP(EDATE('Projektkostenkalkulation EP'!$B$8,12)+GO$9,Datenquellen!$F$7:$H$45,3,FALSE))," ",VLOOKUP(EDATE('Projektkostenkalkulation EP'!$B$8,12)+GO$9,Datenquellen!$F$7:$H$45,3,FALSE))="X"
                                    ),
                          "X",
                          ""
                          ),
               "X"
            )</f>
        <v/>
      </c>
      <c r="GQ148" s="237" t="str">
        <f xml:space="preserve"> IF(TEXT((EDATE('Projektkostenkalkulation EP'!$B$8,12)+GP$9),"MM")=TEXT((EDATE('Projektkostenkalkulation EP'!$B$8,12)+(GP$9-1)),"MM"),
             IF(
                        OR(
                                    TEXT((EDATE('Projektkostenkalkulation EP'!$B$8,12)+GP$9),"TTT") = "Sa",
                                    TEXT((EDATE('Projektkostenkalkulation EP'!$B$8,12)+GP$9),"TTT") = "So",
                                    IF(ISNA(VLOOKUP(EDATE('Projektkostenkalkulation EP'!$B$8,12)+GP$9,Datenquellen!$F$7:$H$45,3,FALSE))," ",VLOOKUP(EDATE('Projektkostenkalkulation EP'!$B$8,12)+GP$9,Datenquellen!$F$7:$H$45,3,FALSE))="X"
                                    ),
                          "X",
                          ""
                          ),
               "X"
            )</f>
        <v/>
      </c>
      <c r="GR148" s="237" t="str">
        <f xml:space="preserve"> IF(TEXT((EDATE('Projektkostenkalkulation EP'!$B$8,12)+GQ$9),"MM")=TEXT((EDATE('Projektkostenkalkulation EP'!$B$8,12)+(GQ$9-1)),"MM"),
             IF(
                        OR(
                                    TEXT((EDATE('Projektkostenkalkulation EP'!$B$8,12)+GQ$9),"TTT") = "Sa",
                                    TEXT((EDATE('Projektkostenkalkulation EP'!$B$8,12)+GQ$9),"TTT") = "So",
                                    IF(ISNA(VLOOKUP(EDATE('Projektkostenkalkulation EP'!$B$8,12)+GQ$9,Datenquellen!$F$7:$H$45,3,FALSE))," ",VLOOKUP(EDATE('Projektkostenkalkulation EP'!$B$8,12)+GQ$9,Datenquellen!$F$7:$H$45,3,FALSE))="X"
                                    ),
                          "X",
                          ""
                          ),
               "X"
            )</f>
        <v>X</v>
      </c>
      <c r="GS148" s="237" t="str">
        <f xml:space="preserve"> IF(TEXT((EDATE('Projektkostenkalkulation EP'!$B$8,12)+GR$9),"MM")=TEXT((EDATE('Projektkostenkalkulation EP'!$B$8,12)+(GR$9-1)),"MM"),
             IF(
                        OR(
                                    TEXT((EDATE('Projektkostenkalkulation EP'!$B$8,12)+GR$9),"TTT") = "Sa",
                                    TEXT((EDATE('Projektkostenkalkulation EP'!$B$8,12)+GR$9),"TTT") = "So",
                                    IF(ISNA(VLOOKUP(EDATE('Projektkostenkalkulation EP'!$B$8,12)+GR$9,Datenquellen!$F$7:$H$45,3,FALSE))," ",VLOOKUP(EDATE('Projektkostenkalkulation EP'!$B$8,12)+GR$9,Datenquellen!$F$7:$H$45,3,FALSE))="X"
                                    ),
                          "X",
                          ""
                          ),
               "X"
            )</f>
        <v>X</v>
      </c>
      <c r="GT148" s="237" t="str">
        <f xml:space="preserve"> IF(TEXT((EDATE('Projektkostenkalkulation EP'!$B$8,12)+GS$9),"MM")=TEXT((EDATE('Projektkostenkalkulation EP'!$B$8,12)+(GS$9-1)),"MM"),
             IF(
                        OR(
                                    TEXT((EDATE('Projektkostenkalkulation EP'!$B$8,12)+GS$9),"TTT") = "Sa",
                                    TEXT((EDATE('Projektkostenkalkulation EP'!$B$8,12)+GS$9),"TTT") = "So",
                                    IF(ISNA(VLOOKUP(EDATE('Projektkostenkalkulation EP'!$B$8,12)+GS$9,Datenquellen!$F$7:$H$45,3,FALSE))," ",VLOOKUP(EDATE('Projektkostenkalkulation EP'!$B$8,12)+GS$9,Datenquellen!$F$7:$H$45,3,FALSE))="X"
                                    ),
                          "X",
                          ""
                          ),
               "X"
            )</f>
        <v/>
      </c>
      <c r="GU148" s="237" t="str">
        <f xml:space="preserve"> IF(TEXT((EDATE('Projektkostenkalkulation EP'!$B$8,12)+GT$9),"MM")=TEXT((EDATE('Projektkostenkalkulation EP'!$B$8,12)+(GT$9-1)),"MM"),
             IF(
                        OR(
                                    TEXT((EDATE('Projektkostenkalkulation EP'!$B$8,12)+GT$9),"TTT") = "Sa",
                                    TEXT((EDATE('Projektkostenkalkulation EP'!$B$8,12)+GT$9),"TTT") = "So",
                                    IF(ISNA(VLOOKUP(EDATE('Projektkostenkalkulation EP'!$B$8,12)+GT$9,Datenquellen!$F$7:$H$45,3,FALSE))," ",VLOOKUP(EDATE('Projektkostenkalkulation EP'!$B$8,12)+GT$9,Datenquellen!$F$7:$H$45,3,FALSE))="X"
                                    ),
                          "X",
                          ""
                          ),
               "X"
            )</f>
        <v/>
      </c>
      <c r="GV148" s="237" t="str">
        <f xml:space="preserve"> IF(TEXT((EDATE('Projektkostenkalkulation EP'!$B$8,12)+GU$9),"MM")=TEXT((EDATE('Projektkostenkalkulation EP'!$B$8,12)+(GU$9-1)),"MM"),
             IF(
                        OR(
                                    TEXT((EDATE('Projektkostenkalkulation EP'!$B$8,12)+GU$9),"TTT") = "Sa",
                                    TEXT((EDATE('Projektkostenkalkulation EP'!$B$8,12)+GU$9),"TTT") = "So",
                                    IF(ISNA(VLOOKUP(EDATE('Projektkostenkalkulation EP'!$B$8,12)+GU$9,Datenquellen!$F$7:$H$45,3,FALSE))," ",VLOOKUP(EDATE('Projektkostenkalkulation EP'!$B$8,12)+GU$9,Datenquellen!$F$7:$H$45,3,FALSE))="X"
                                    ),
                          "X",
                          ""
                          ),
               "X"
            )</f>
        <v/>
      </c>
      <c r="GW148" s="237" t="str">
        <f xml:space="preserve"> IF(TEXT((EDATE('Projektkostenkalkulation EP'!$B$8,12)+GV$9),"MM")=TEXT((EDATE('Projektkostenkalkulation EP'!$B$8,12)+(GV$9-1)),"MM"),
             IF(
                        OR(
                                    TEXT((EDATE('Projektkostenkalkulation EP'!$B$8,12)+GV$9),"TTT") = "Sa",
                                    TEXT((EDATE('Projektkostenkalkulation EP'!$B$8,12)+GV$9),"TTT") = "So",
                                    IF(ISNA(VLOOKUP(EDATE('Projektkostenkalkulation EP'!$B$8,12)+GV$9,Datenquellen!$F$7:$H$45,3,FALSE))," ",VLOOKUP(EDATE('Projektkostenkalkulation EP'!$B$8,12)+GV$9,Datenquellen!$F$7:$H$45,3,FALSE))="X"
                                    ),
                          "X",
                          ""
                          ),
               "X"
            )</f>
        <v/>
      </c>
      <c r="GX148" s="237" t="str">
        <f xml:space="preserve"> IF(TEXT((EDATE('Projektkostenkalkulation EP'!$B$8,12)+GW$9),"MM")=TEXT((EDATE('Projektkostenkalkulation EP'!$B$8,12)+(GW$9-1)),"MM"),
             IF(
                        OR(
                                    TEXT((EDATE('Projektkostenkalkulation EP'!$B$8,12)+GW$9),"TTT") = "Sa",
                                    TEXT((EDATE('Projektkostenkalkulation EP'!$B$8,12)+GW$9),"TTT") = "So",
                                    IF(ISNA(VLOOKUP(EDATE('Projektkostenkalkulation EP'!$B$8,12)+GW$9,Datenquellen!$F$7:$H$45,3,FALSE))," ",VLOOKUP(EDATE('Projektkostenkalkulation EP'!$B$8,12)+GW$9,Datenquellen!$F$7:$H$45,3,FALSE))="X"
                                    ),
                          "X",
                          ""
                          ),
               "X"
            )</f>
        <v/>
      </c>
      <c r="GY148" s="237" t="str">
        <f xml:space="preserve"> IF(TEXT((EDATE('Projektkostenkalkulation EP'!$B$8,12)+GX$9),"MM")=TEXT((EDATE('Projektkostenkalkulation EP'!$B$8,12)+(GX$9-1)),"MM"),
             IF(
                        OR(
                                    TEXT((EDATE('Projektkostenkalkulation EP'!$B$8,12)+GX$9),"TTT") = "Sa",
                                    TEXT((EDATE('Projektkostenkalkulation EP'!$B$8,12)+GX$9),"TTT") = "So",
                                    IF(ISNA(VLOOKUP(EDATE('Projektkostenkalkulation EP'!$B$8,12)+GX$9,Datenquellen!$F$7:$H$45,3,FALSE))," ",VLOOKUP(EDATE('Projektkostenkalkulation EP'!$B$8,12)+GX$9,Datenquellen!$F$7:$H$45,3,FALSE))="X"
                                    ),
                          "X",
                          ""
                          ),
               "X"
            )</f>
        <v>X</v>
      </c>
      <c r="GZ148" s="237" t="str">
        <f xml:space="preserve"> IF(TEXT((EDATE('Projektkostenkalkulation EP'!$B$8,12)+GY$9),"MM")=TEXT((EDATE('Projektkostenkalkulation EP'!$B$8,12)+(GY$9-1)),"MM"),
             IF(
                        OR(
                                    TEXT((EDATE('Projektkostenkalkulation EP'!$B$8,12)+GY$9),"TTT") = "Sa",
                                    TEXT((EDATE('Projektkostenkalkulation EP'!$B$8,12)+GY$9),"TTT") = "So",
                                    IF(ISNA(VLOOKUP(EDATE('Projektkostenkalkulation EP'!$B$8,12)+GY$9,Datenquellen!$F$7:$H$45,3,FALSE))," ",VLOOKUP(EDATE('Projektkostenkalkulation EP'!$B$8,12)+GY$9,Datenquellen!$F$7:$H$45,3,FALSE))="X"
                                    ),
                          "X",
                          ""
                          ),
               "X"
            )</f>
        <v>X</v>
      </c>
      <c r="HA148" s="237" t="str">
        <f xml:space="preserve"> IF(TEXT((EDATE('Projektkostenkalkulation EP'!$B$8,12)+GZ$9),"MM")=TEXT((EDATE('Projektkostenkalkulation EP'!$B$8,12)+(GZ$9-1)),"MM"),
             IF(
                        OR(
                                    TEXT((EDATE('Projektkostenkalkulation EP'!$B$8,12)+GZ$9),"TTT") = "Sa",
                                    TEXT((EDATE('Projektkostenkalkulation EP'!$B$8,12)+GZ$9),"TTT") = "So",
                                    IF(ISNA(VLOOKUP(EDATE('Projektkostenkalkulation EP'!$B$8,12)+GZ$9,Datenquellen!$F$7:$H$45,3,FALSE))," ",VLOOKUP(EDATE('Projektkostenkalkulation EP'!$B$8,12)+GZ$9,Datenquellen!$F$7:$H$45,3,FALSE))="X"
                                    ),
                          "X",
                          ""
                          ),
               "X"
            )</f>
        <v/>
      </c>
      <c r="HB148" s="237" t="str">
        <f xml:space="preserve"> IF(TEXT((EDATE('Projektkostenkalkulation EP'!$B$8,12)+HA$9),"MM")=TEXT((EDATE('Projektkostenkalkulation EP'!$B$8,12)+(HA$9-1)),"MM"),
             IF(
                        OR(
                                    TEXT((EDATE('Projektkostenkalkulation EP'!$B$8,12)+HA$9),"TTT") = "Sa",
                                    TEXT((EDATE('Projektkostenkalkulation EP'!$B$8,12)+HA$9),"TTT") = "So",
                                    IF(ISNA(VLOOKUP(EDATE('Projektkostenkalkulation EP'!$B$8,12)+HA$9,Datenquellen!$F$7:$H$45,3,FALSE))," ",VLOOKUP(EDATE('Projektkostenkalkulation EP'!$B$8,12)+HA$9,Datenquellen!$F$7:$H$45,3,FALSE))="X"
                                    ),
                          "X",
                          ""
                          ),
               "X"
            )</f>
        <v/>
      </c>
      <c r="HC148" s="237" t="str">
        <f xml:space="preserve"> IF(TEXT((EDATE('Projektkostenkalkulation EP'!$B$8,12)+HB$9),"MM")=TEXT((EDATE('Projektkostenkalkulation EP'!$B$8,12)+(HB$9-1)),"MM"),
             IF(
                        OR(
                                    TEXT((EDATE('Projektkostenkalkulation EP'!$B$8,12)+HB$9),"TTT") = "Sa",
                                    TEXT((EDATE('Projektkostenkalkulation EP'!$B$8,12)+HB$9),"TTT") = "So",
                                    IF(ISNA(VLOOKUP(EDATE('Projektkostenkalkulation EP'!$B$8,12)+HB$9,Datenquellen!$F$7:$H$45,3,FALSE))," ",VLOOKUP(EDATE('Projektkostenkalkulation EP'!$B$8,12)+HB$9,Datenquellen!$F$7:$H$45,3,FALSE))="X"
                                    ),
                          "X",
                          ""
                          ),
               "X"
            )</f>
        <v/>
      </c>
      <c r="HD148" s="237" t="str">
        <f xml:space="preserve"> IF(TEXT((EDATE('Projektkostenkalkulation EP'!$B$8,12)+HC$9),"MM")=TEXT((EDATE('Projektkostenkalkulation EP'!$B$8,12)+(HC$9-1)),"MM"),
             IF(
                        OR(
                                    TEXT((EDATE('Projektkostenkalkulation EP'!$B$8,12)+HC$9),"TTT") = "Sa",
                                    TEXT((EDATE('Projektkostenkalkulation EP'!$B$8,12)+HC$9),"TTT") = "So",
                                    IF(ISNA(VLOOKUP(EDATE('Projektkostenkalkulation EP'!$B$8,12)+HC$9,Datenquellen!$F$7:$H$45,3,FALSE))," ",VLOOKUP(EDATE('Projektkostenkalkulation EP'!$B$8,12)+HC$9,Datenquellen!$F$7:$H$45,3,FALSE))="X"
                                    ),
                          "X",
                          ""
                          ),
               "X"
            )</f>
        <v/>
      </c>
      <c r="HE148" s="238" t="str">
        <f xml:space="preserve"> IF(TEXT((EDATE('Projektkostenkalkulation EP'!$B$8,12)+HD$9),"MM")=TEXT((EDATE('Projektkostenkalkulation EP'!$B$8,12)+(HD$9-1)),"MM"),
             IF(
                        OR(
                                    TEXT((EDATE('Projektkostenkalkulation EP'!$B$8,12)+HD$9),"TTT") = "Sa",
                                    TEXT((EDATE('Projektkostenkalkulation EP'!$B$8,12)+HD$9),"TTT") = "So",
                                    IF(ISNA(VLOOKUP(EDATE('Projektkostenkalkulation EP'!$B$8,12)+HD$9,Datenquellen!$F$7:$H$45,3,FALSE))," ",VLOOKUP(EDATE('Projektkostenkalkulation EP'!$B$8,12)+HD$9,Datenquellen!$F$7:$H$45,3,FALSE))="X"
                                    ),
                          "X",
                          ""
                          ),
               "X"
            )</f>
        <v/>
      </c>
      <c r="HF148" s="239"/>
      <c r="HG148" s="240"/>
      <c r="HH148" s="241" t="s">
        <v>67</v>
      </c>
    </row>
    <row r="149" spans="1:216" ht="21" customHeight="1" x14ac:dyDescent="0.2">
      <c r="A149" s="477" t="str">
        <f>TEXT(EDATE('Projektkostenkalkulation EP'!$B$8,13),"MMMM")</f>
        <v>Februar</v>
      </c>
      <c r="B149" s="263"/>
      <c r="C149" s="264" t="str">
        <f>IF(
            OR(
                     TEXT(EDATE('Projektkostenkalkulation EP'!$B$8,13),"TTT") = "Sa",
                     TEXT(EDATE('Projektkostenkalkulation EP'!$B$8,13),"TTT") = "So",
                     IF(ISNA(VLOOKUP(EDATE('Projektkostenkalkulation EP'!$B$8,13),Datenquellen!$F$7:$H$45,3,FALSE))," ",VLOOKUP(EDATE('Projektkostenkalkulation EP'!$B$8,13),Datenquellen!$F$7:$H$45,3,FALSE))="X"
                            ),
                    "X",
                    ""
            )</f>
        <v>X</v>
      </c>
      <c r="D149" s="264" t="str">
        <f xml:space="preserve"> IF(TEXT((EDATE('Projektkostenkalkulation EP'!$B$8,13)+C$9),"MM")=TEXT((EDATE('Projektkostenkalkulation EP'!$B$8,13)+(C$9-1)),"MM"),
             IF(
                        OR(
                                    TEXT((EDATE('Projektkostenkalkulation EP'!$B$8,13)+C$9),"TTT") = "Sa",
                                    TEXT((EDATE('Projektkostenkalkulation EP'!$B$8,13)+C$9),"TTT") = "So",
                                    IF(ISNA(VLOOKUP(EDATE('Projektkostenkalkulation EP'!$B$8,13)+C$9,Datenquellen!$F$7:$H$45,3,FALSE))," ",VLOOKUP(EDATE('Projektkostenkalkulation EP'!$B$8,13)+C$9,Datenquellen!$F$7:$H$45,3,FALSE))="X"
                                    ),
                          "X",
                          ""
                          ),
               "X"
            )</f>
        <v>X</v>
      </c>
      <c r="E149" s="264" t="str">
        <f xml:space="preserve"> IF(TEXT((EDATE('Projektkostenkalkulation EP'!$B$8,13)+D$9),"MM")=TEXT((EDATE('Projektkostenkalkulation EP'!$B$8,13)+(D$9-1)),"MM"),
             IF(
                        OR(
                                    TEXT((EDATE('Projektkostenkalkulation EP'!$B$8,13)+D$9),"TTT") = "Sa",
                                    TEXT((EDATE('Projektkostenkalkulation EP'!$B$8,13)+D$9),"TTT") = "So",
                                    IF(ISNA(VLOOKUP(EDATE('Projektkostenkalkulation EP'!$B$8,13)+D$9,Datenquellen!$F$7:$H$45,3,FALSE))," ",VLOOKUP(EDATE('Projektkostenkalkulation EP'!$B$8,13)+D$9,Datenquellen!$F$7:$H$45,3,FALSE))="X"
                                    ),
                          "X",
                          ""
                          ),
               "X"
            )</f>
        <v/>
      </c>
      <c r="F149" s="264" t="str">
        <f xml:space="preserve"> IF(TEXT((EDATE('Projektkostenkalkulation EP'!$B$8,13)+E$9),"MM")=TEXT((EDATE('Projektkostenkalkulation EP'!$B$8,13)+(E$9-1)),"MM"),
             IF(
                        OR(
                                    TEXT((EDATE('Projektkostenkalkulation EP'!$B$8,13)+E$9),"TTT") = "Sa",
                                    TEXT((EDATE('Projektkostenkalkulation EP'!$B$8,13)+E$9),"TTT") = "So",
                                    IF(ISNA(VLOOKUP(EDATE('Projektkostenkalkulation EP'!$B$8,13)+E$9,Datenquellen!$F$7:$H$45,3,FALSE))," ",VLOOKUP(EDATE('Projektkostenkalkulation EP'!$B$8,13)+E$9,Datenquellen!$F$7:$H$45,3,FALSE))="X"
                                    ),
                          "X",
                          ""
                          ),
               "X"
            )</f>
        <v/>
      </c>
      <c r="G149" s="264" t="str">
        <f xml:space="preserve"> IF(TEXT((EDATE('Projektkostenkalkulation EP'!$B$8,13)+F$9),"MM")=TEXT((EDATE('Projektkostenkalkulation EP'!$B$8,13)+(F$9-1)),"MM"),
             IF(
                        OR(
                                    TEXT((EDATE('Projektkostenkalkulation EP'!$B$8,13)+F$9),"TTT") = "Sa",
                                    TEXT((EDATE('Projektkostenkalkulation EP'!$B$8,13)+F$9),"TTT") = "So",
                                    IF(ISNA(VLOOKUP(EDATE('Projektkostenkalkulation EP'!$B$8,13)+F$9,Datenquellen!$F$7:$H$45,3,FALSE))," ",VLOOKUP(EDATE('Projektkostenkalkulation EP'!$B$8,13)+F$9,Datenquellen!$F$7:$H$45,3,FALSE))="X"
                                    ),
                          "X",
                          ""
                          ),
               "X"
            )</f>
        <v/>
      </c>
      <c r="H149" s="264" t="str">
        <f xml:space="preserve"> IF(TEXT((EDATE('Projektkostenkalkulation EP'!$B$8,13)+G$9),"MM")=TEXT((EDATE('Projektkostenkalkulation EP'!$B$8,13)+(G$9-1)),"MM"),
             IF(
                        OR(
                                    TEXT((EDATE('Projektkostenkalkulation EP'!$B$8,13)+G$9),"TTT") = "Sa",
                                    TEXT((EDATE('Projektkostenkalkulation EP'!$B$8,13)+G$9),"TTT") = "So",
                                    IF(ISNA(VLOOKUP(EDATE('Projektkostenkalkulation EP'!$B$8,13)+G$9,Datenquellen!$F$7:$H$45,3,FALSE))," ",VLOOKUP(EDATE('Projektkostenkalkulation EP'!$B$8,13)+G$9,Datenquellen!$F$7:$H$45,3,FALSE))="X"
                                    ),
                          "X",
                          ""
                          ),
               "X"
            )</f>
        <v/>
      </c>
      <c r="I149" s="264" t="str">
        <f xml:space="preserve"> IF(TEXT((EDATE('Projektkostenkalkulation EP'!$B$8,13)+H$9),"MM")=TEXT((EDATE('Projektkostenkalkulation EP'!$B$8,13)+(H$9-1)),"MM"),
             IF(
                        OR(
                                    TEXT((EDATE('Projektkostenkalkulation EP'!$B$8,13)+H$9),"TTT") = "Sa",
                                    TEXT((EDATE('Projektkostenkalkulation EP'!$B$8,13)+H$9),"TTT") = "So",
                                    IF(ISNA(VLOOKUP(EDATE('Projektkostenkalkulation EP'!$B$8,13)+H$9,Datenquellen!$F$7:$H$45,3,FALSE))," ",VLOOKUP(EDATE('Projektkostenkalkulation EP'!$B$8,13)+H$9,Datenquellen!$F$7:$H$45,3,FALSE))="X"
                                    ),
                          "X",
                          ""
                          ),
               "X"
            )</f>
        <v/>
      </c>
      <c r="J149" s="264" t="str">
        <f xml:space="preserve"> IF(TEXT((EDATE('Projektkostenkalkulation EP'!$B$8,13)+I$9),"MM")=TEXT((EDATE('Projektkostenkalkulation EP'!$B$8,13)+(I$9-1)),"MM"),
             IF(
                        OR(
                                    TEXT((EDATE('Projektkostenkalkulation EP'!$B$8,13)+I$9),"TTT") = "Sa",
                                    TEXT((EDATE('Projektkostenkalkulation EP'!$B$8,13)+I$9),"TTT") = "So",
                                    IF(ISNA(VLOOKUP(EDATE('Projektkostenkalkulation EP'!$B$8,13)+I$9,Datenquellen!$F$7:$H$45,3,FALSE))," ",VLOOKUP(EDATE('Projektkostenkalkulation EP'!$B$8,13)+I$9,Datenquellen!$F$7:$H$45,3,FALSE))="X"
                                    ),
                          "X",
                          ""
                          ),
               "X"
            )</f>
        <v>X</v>
      </c>
      <c r="K149" s="264" t="str">
        <f xml:space="preserve"> IF(TEXT((EDATE('Projektkostenkalkulation EP'!$B$8,13)+J$9),"MM")=TEXT((EDATE('Projektkostenkalkulation EP'!$B$8,13)+(J$9-1)),"MM"),
             IF(
                        OR(
                                    TEXT((EDATE('Projektkostenkalkulation EP'!$B$8,13)+J$9),"TTT") = "Sa",
                                    TEXT((EDATE('Projektkostenkalkulation EP'!$B$8,13)+J$9),"TTT") = "So",
                                    IF(ISNA(VLOOKUP(EDATE('Projektkostenkalkulation EP'!$B$8,13)+J$9,Datenquellen!$F$7:$H$45,3,FALSE))," ",VLOOKUP(EDATE('Projektkostenkalkulation EP'!$B$8,13)+J$9,Datenquellen!$F$7:$H$45,3,FALSE))="X"
                                    ),
                          "X",
                          ""
                          ),
               "X"
            )</f>
        <v>X</v>
      </c>
      <c r="L149" s="264" t="str">
        <f xml:space="preserve"> IF(TEXT((EDATE('Projektkostenkalkulation EP'!$B$8,13)+K$9),"MM")=TEXT((EDATE('Projektkostenkalkulation EP'!$B$8,13)+(K$9-1)),"MM"),
             IF(
                        OR(
                                    TEXT((EDATE('Projektkostenkalkulation EP'!$B$8,13)+K$9),"TTT") = "Sa",
                                    TEXT((EDATE('Projektkostenkalkulation EP'!$B$8,13)+K$9),"TTT") = "So",
                                    IF(ISNA(VLOOKUP(EDATE('Projektkostenkalkulation EP'!$B$8,13)+K$9,Datenquellen!$F$7:$H$45,3,FALSE))," ",VLOOKUP(EDATE('Projektkostenkalkulation EP'!$B$8,13)+K$9,Datenquellen!$F$7:$H$45,3,FALSE))="X"
                                    ),
                          "X",
                          ""
                          ),
               "X"
            )</f>
        <v/>
      </c>
      <c r="M149" s="264" t="str">
        <f xml:space="preserve"> IF(TEXT((EDATE('Projektkostenkalkulation EP'!$B$8,13)+L$9),"MM")=TEXT((EDATE('Projektkostenkalkulation EP'!$B$8,13)+(L$9-1)),"MM"),
             IF(
                        OR(
                                    TEXT((EDATE('Projektkostenkalkulation EP'!$B$8,13)+L$9),"TTT") = "Sa",
                                    TEXT((EDATE('Projektkostenkalkulation EP'!$B$8,13)+L$9),"TTT") = "So",
                                    IF(ISNA(VLOOKUP(EDATE('Projektkostenkalkulation EP'!$B$8,13)+L$9,Datenquellen!$F$7:$H$45,3,FALSE))," ",VLOOKUP(EDATE('Projektkostenkalkulation EP'!$B$8,13)+L$9,Datenquellen!$F$7:$H$45,3,FALSE))="X"
                                    ),
                          "X",
                          ""
                          ),
               "X"
            )</f>
        <v/>
      </c>
      <c r="N149" s="264" t="str">
        <f xml:space="preserve"> IF(TEXT((EDATE('Projektkostenkalkulation EP'!$B$8,13)+M$9),"MM")=TEXT((EDATE('Projektkostenkalkulation EP'!$B$8,13)+(M$9-1)),"MM"),
             IF(
                        OR(
                                    TEXT((EDATE('Projektkostenkalkulation EP'!$B$8,13)+M$9),"TTT") = "Sa",
                                    TEXT((EDATE('Projektkostenkalkulation EP'!$B$8,13)+M$9),"TTT") = "So",
                                    IF(ISNA(VLOOKUP(EDATE('Projektkostenkalkulation EP'!$B$8,13)+M$9,Datenquellen!$F$7:$H$45,3,FALSE))," ",VLOOKUP(EDATE('Projektkostenkalkulation EP'!$B$8,13)+M$9,Datenquellen!$F$7:$H$45,3,FALSE))="X"
                                    ),
                          "X",
                          ""
                          ),
               "X"
            )</f>
        <v/>
      </c>
      <c r="O149" s="264" t="str">
        <f xml:space="preserve"> IF(TEXT((EDATE('Projektkostenkalkulation EP'!$B$8,13)+N$9),"MM")=TEXT((EDATE('Projektkostenkalkulation EP'!$B$8,13)+(N$9-1)),"MM"),
             IF(
                        OR(
                                    TEXT((EDATE('Projektkostenkalkulation EP'!$B$8,13)+N$9),"TTT") = "Sa",
                                    TEXT((EDATE('Projektkostenkalkulation EP'!$B$8,13)+N$9),"TTT") = "So",
                                    IF(ISNA(VLOOKUP(EDATE('Projektkostenkalkulation EP'!$B$8,13)+N$9,Datenquellen!$F$7:$H$45,3,FALSE))," ",VLOOKUP(EDATE('Projektkostenkalkulation EP'!$B$8,13)+N$9,Datenquellen!$F$7:$H$45,3,FALSE))="X"
                                    ),
                          "X",
                          ""
                          ),
               "X"
            )</f>
        <v/>
      </c>
      <c r="P149" s="264" t="str">
        <f xml:space="preserve"> IF(TEXT((EDATE('Projektkostenkalkulation EP'!$B$8,13)+O$9),"MM")=TEXT((EDATE('Projektkostenkalkulation EP'!$B$8,13)+(O$9-1)),"MM"),
             IF(
                        OR(
                                    TEXT((EDATE('Projektkostenkalkulation EP'!$B$8,13)+O$9),"TTT") = "Sa",
                                    TEXT((EDATE('Projektkostenkalkulation EP'!$B$8,13)+O$9),"TTT") = "So",
                                    IF(ISNA(VLOOKUP(EDATE('Projektkostenkalkulation EP'!$B$8,13)+O$9,Datenquellen!$F$7:$H$45,3,FALSE))," ",VLOOKUP(EDATE('Projektkostenkalkulation EP'!$B$8,13)+O$9,Datenquellen!$F$7:$H$45,3,FALSE))="X"
                                    ),
                          "X",
                          ""
                          ),
               "X"
            )</f>
        <v/>
      </c>
      <c r="Q149" s="264" t="str">
        <f xml:space="preserve"> IF(TEXT((EDATE('Projektkostenkalkulation EP'!$B$8,13)+P$9),"MM")=TEXT((EDATE('Projektkostenkalkulation EP'!$B$8,13)+(P$9-1)),"MM"),
             IF(
                        OR(
                                    TEXT((EDATE('Projektkostenkalkulation EP'!$B$8,13)+P$9),"TTT") = "Sa",
                                    TEXT((EDATE('Projektkostenkalkulation EP'!$B$8,13)+P$9),"TTT") = "So",
                                    IF(ISNA(VLOOKUP(EDATE('Projektkostenkalkulation EP'!$B$8,13)+P$9,Datenquellen!$F$7:$H$45,3,FALSE))," ",VLOOKUP(EDATE('Projektkostenkalkulation EP'!$B$8,13)+P$9,Datenquellen!$F$7:$H$45,3,FALSE))="X"
                                    ),
                          "X",
                          ""
                          ),
               "X"
            )</f>
        <v>X</v>
      </c>
      <c r="R149" s="264" t="str">
        <f xml:space="preserve"> IF(TEXT((EDATE('Projektkostenkalkulation EP'!$B$8,13)+Q$9),"MM")=TEXT((EDATE('Projektkostenkalkulation EP'!$B$8,13)+(Q$9-1)),"MM"),
             IF(
                        OR(
                                    TEXT((EDATE('Projektkostenkalkulation EP'!$B$8,13)+Q$9),"TTT") = "Sa",
                                    TEXT((EDATE('Projektkostenkalkulation EP'!$B$8,13)+Q$9),"TTT") = "So",
                                    IF(ISNA(VLOOKUP(EDATE('Projektkostenkalkulation EP'!$B$8,13)+Q$9,Datenquellen!$F$7:$H$45,3,FALSE))," ",VLOOKUP(EDATE('Projektkostenkalkulation EP'!$B$8,13)+Q$9,Datenquellen!$F$7:$H$45,3,FALSE))="X"
                                    ),
                          "X",
                          ""
                          ),
               "X"
            )</f>
        <v>X</v>
      </c>
      <c r="S149" s="264" t="str">
        <f xml:space="preserve"> IF(TEXT((EDATE('Projektkostenkalkulation EP'!$B$8,13)+R$9),"MM")=TEXT((EDATE('Projektkostenkalkulation EP'!$B$8,13)+(R$9-1)),"MM"),
             IF(
                        OR(
                                    TEXT((EDATE('Projektkostenkalkulation EP'!$B$8,13)+R$9),"TTT") = "Sa",
                                    TEXT((EDATE('Projektkostenkalkulation EP'!$B$8,13)+R$9),"TTT") = "So",
                                    IF(ISNA(VLOOKUP(EDATE('Projektkostenkalkulation EP'!$B$8,13)+R$9,Datenquellen!$F$7:$H$45,3,FALSE))," ",VLOOKUP(EDATE('Projektkostenkalkulation EP'!$B$8,13)+R$9,Datenquellen!$F$7:$H$45,3,FALSE))="X"
                                    ),
                          "X",
                          ""
                          ),
               "X"
            )</f>
        <v/>
      </c>
      <c r="T149" s="264" t="str">
        <f xml:space="preserve"> IF(TEXT((EDATE('Projektkostenkalkulation EP'!$B$8,13)+S$9),"MM")=TEXT((EDATE('Projektkostenkalkulation EP'!$B$8,13)+(S$9-1)),"MM"),
             IF(
                        OR(
                                    TEXT((EDATE('Projektkostenkalkulation EP'!$B$8,13)+S$9),"TTT") = "Sa",
                                    TEXT((EDATE('Projektkostenkalkulation EP'!$B$8,13)+S$9),"TTT") = "So",
                                    IF(ISNA(VLOOKUP(EDATE('Projektkostenkalkulation EP'!$B$8,13)+S$9,Datenquellen!$F$7:$H$45,3,FALSE))," ",VLOOKUP(EDATE('Projektkostenkalkulation EP'!$B$8,13)+S$9,Datenquellen!$F$7:$H$45,3,FALSE))="X"
                                    ),
                          "X",
                          ""
                          ),
               "X"
            )</f>
        <v/>
      </c>
      <c r="U149" s="264" t="str">
        <f xml:space="preserve"> IF(TEXT((EDATE('Projektkostenkalkulation EP'!$B$8,13)+T$9),"MM")=TEXT((EDATE('Projektkostenkalkulation EP'!$B$8,13)+(T$9-1)),"MM"),
             IF(
                        OR(
                                    TEXT((EDATE('Projektkostenkalkulation EP'!$B$8,13)+T$9),"TTT") = "Sa",
                                    TEXT((EDATE('Projektkostenkalkulation EP'!$B$8,13)+T$9),"TTT") = "So",
                                    IF(ISNA(VLOOKUP(EDATE('Projektkostenkalkulation EP'!$B$8,13)+T$9,Datenquellen!$F$7:$H$45,3,FALSE))," ",VLOOKUP(EDATE('Projektkostenkalkulation EP'!$B$8,13)+T$9,Datenquellen!$F$7:$H$45,3,FALSE))="X"
                                    ),
                          "X",
                          ""
                          ),
               "X"
            )</f>
        <v/>
      </c>
      <c r="V149" s="264" t="str">
        <f xml:space="preserve"> IF(TEXT((EDATE('Projektkostenkalkulation EP'!$B$8,13)+U$9),"MM")=TEXT((EDATE('Projektkostenkalkulation EP'!$B$8,13)+(U$9-1)),"MM"),
             IF(
                        OR(
                                    TEXT((EDATE('Projektkostenkalkulation EP'!$B$8,13)+U$9),"TTT") = "Sa",
                                    TEXT((EDATE('Projektkostenkalkulation EP'!$B$8,13)+U$9),"TTT") = "So",
                                    IF(ISNA(VLOOKUP(EDATE('Projektkostenkalkulation EP'!$B$8,13)+U$9,Datenquellen!$F$7:$H$45,3,FALSE))," ",VLOOKUP(EDATE('Projektkostenkalkulation EP'!$B$8,13)+U$9,Datenquellen!$F$7:$H$45,3,FALSE))="X"
                                    ),
                          "X",
                          ""
                          ),
               "X"
            )</f>
        <v/>
      </c>
      <c r="W149" s="264" t="str">
        <f xml:space="preserve"> IF(TEXT((EDATE('Projektkostenkalkulation EP'!$B$8,13)+V$9),"MM")=TEXT((EDATE('Projektkostenkalkulation EP'!$B$8,13)+(V$9-1)),"MM"),
             IF(
                        OR(
                                    TEXT((EDATE('Projektkostenkalkulation EP'!$B$8,13)+V$9),"TTT") = "Sa",
                                    TEXT((EDATE('Projektkostenkalkulation EP'!$B$8,13)+V$9),"TTT") = "So",
                                    IF(ISNA(VLOOKUP(EDATE('Projektkostenkalkulation EP'!$B$8,13)+V$9,Datenquellen!$F$7:$H$45,3,FALSE))," ",VLOOKUP(EDATE('Projektkostenkalkulation EP'!$B$8,13)+V$9,Datenquellen!$F$7:$H$45,3,FALSE))="X"
                                    ),
                          "X",
                          ""
                          ),
               "X"
            )</f>
        <v/>
      </c>
      <c r="X149" s="264" t="str">
        <f xml:space="preserve"> IF(TEXT((EDATE('Projektkostenkalkulation EP'!$B$8,13)+W$9),"MM")=TEXT((EDATE('Projektkostenkalkulation EP'!$B$8,13)+(W$9-1)),"MM"),
             IF(
                        OR(
                                    TEXT((EDATE('Projektkostenkalkulation EP'!$B$8,13)+W$9),"TTT") = "Sa",
                                    TEXT((EDATE('Projektkostenkalkulation EP'!$B$8,13)+W$9),"TTT") = "So",
                                    IF(ISNA(VLOOKUP(EDATE('Projektkostenkalkulation EP'!$B$8,13)+W$9,Datenquellen!$F$7:$H$45,3,FALSE))," ",VLOOKUP(EDATE('Projektkostenkalkulation EP'!$B$8,13)+W$9,Datenquellen!$F$7:$H$45,3,FALSE))="X"
                                    ),
                          "X",
                          ""
                          ),
               "X"
            )</f>
        <v>X</v>
      </c>
      <c r="Y149" s="264" t="str">
        <f xml:space="preserve"> IF(TEXT((EDATE('Projektkostenkalkulation EP'!$B$8,13)+X$9),"MM")=TEXT((EDATE('Projektkostenkalkulation EP'!$B$8,13)+(X$9-1)),"MM"),
             IF(
                        OR(
                                    TEXT((EDATE('Projektkostenkalkulation EP'!$B$8,13)+X$9),"TTT") = "Sa",
                                    TEXT((EDATE('Projektkostenkalkulation EP'!$B$8,13)+X$9),"TTT") = "So",
                                    IF(ISNA(VLOOKUP(EDATE('Projektkostenkalkulation EP'!$B$8,13)+X$9,Datenquellen!$F$7:$H$45,3,FALSE))," ",VLOOKUP(EDATE('Projektkostenkalkulation EP'!$B$8,13)+X$9,Datenquellen!$F$7:$H$45,3,FALSE))="X"
                                    ),
                          "X",
                          ""
                          ),
               "X"
            )</f>
        <v>X</v>
      </c>
      <c r="Z149" s="264" t="str">
        <f xml:space="preserve"> IF(TEXT((EDATE('Projektkostenkalkulation EP'!$B$8,13)+Y$9),"MM")=TEXT((EDATE('Projektkostenkalkulation EP'!$B$8,13)+(Y$9-1)),"MM"),
             IF(
                        OR(
                                    TEXT((EDATE('Projektkostenkalkulation EP'!$B$8,13)+Y$9),"TTT") = "Sa",
                                    TEXT((EDATE('Projektkostenkalkulation EP'!$B$8,13)+Y$9),"TTT") = "So",
                                    IF(ISNA(VLOOKUP(EDATE('Projektkostenkalkulation EP'!$B$8,13)+Y$9,Datenquellen!$F$7:$H$45,3,FALSE))," ",VLOOKUP(EDATE('Projektkostenkalkulation EP'!$B$8,13)+Y$9,Datenquellen!$F$7:$H$45,3,FALSE))="X"
                                    ),
                          "X",
                          ""
                          ),
               "X"
            )</f>
        <v/>
      </c>
      <c r="AA149" s="264" t="str">
        <f xml:space="preserve"> IF(TEXT((EDATE('Projektkostenkalkulation EP'!$B$8,13)+Z$9),"MM")=TEXT((EDATE('Projektkostenkalkulation EP'!$B$8,13)+(Z$9-1)),"MM"),
             IF(
                        OR(
                                    TEXT((EDATE('Projektkostenkalkulation EP'!$B$8,13)+Z$9),"TTT") = "Sa",
                                    TEXT((EDATE('Projektkostenkalkulation EP'!$B$8,13)+Z$9),"TTT") = "So",
                                    IF(ISNA(VLOOKUP(EDATE('Projektkostenkalkulation EP'!$B$8,13)+Z$9,Datenquellen!$F$7:$H$45,3,FALSE))," ",VLOOKUP(EDATE('Projektkostenkalkulation EP'!$B$8,13)+Z$9,Datenquellen!$F$7:$H$45,3,FALSE))="X"
                                    ),
                          "X",
                          ""
                          ),
               "X"
            )</f>
        <v/>
      </c>
      <c r="AB149" s="264" t="str">
        <f xml:space="preserve"> IF(TEXT((EDATE('Projektkostenkalkulation EP'!$B$8,13)+AA$9),"MM")=TEXT((EDATE('Projektkostenkalkulation EP'!$B$8,13)+(AA$9-1)),"MM"),
             IF(
                        OR(
                                    TEXT((EDATE('Projektkostenkalkulation EP'!$B$8,13)+AA$9),"TTT") = "Sa",
                                    TEXT((EDATE('Projektkostenkalkulation EP'!$B$8,13)+AA$9),"TTT") = "So",
                                    IF(ISNA(VLOOKUP(EDATE('Projektkostenkalkulation EP'!$B$8,13)+AA$9,Datenquellen!$F$7:$H$45,3,FALSE))," ",VLOOKUP(EDATE('Projektkostenkalkulation EP'!$B$8,13)+AA$9,Datenquellen!$F$7:$H$45,3,FALSE))="X"
                                    ),
                          "X",
                          ""
                          ),
               "X"
            )</f>
        <v/>
      </c>
      <c r="AC149" s="264" t="str">
        <f xml:space="preserve"> IF(TEXT((EDATE('Projektkostenkalkulation EP'!$B$8,13)+AB$9),"MM")=TEXT((EDATE('Projektkostenkalkulation EP'!$B$8,13)+(AB$9-1)),"MM"),
             IF(
                        OR(
                                    TEXT((EDATE('Projektkostenkalkulation EP'!$B$8,13)+AB$9),"TTT") = "Sa",
                                    TEXT((EDATE('Projektkostenkalkulation EP'!$B$8,13)+AB$9),"TTT") = "So",
                                    IF(ISNA(VLOOKUP(EDATE('Projektkostenkalkulation EP'!$B$8,13)+AB$9,Datenquellen!$F$7:$H$45,3,FALSE))," ",VLOOKUP(EDATE('Projektkostenkalkulation EP'!$B$8,13)+AB$9,Datenquellen!$F$7:$H$45,3,FALSE))="X"
                                    ),
                          "X",
                          ""
                          ),
               "X"
            )</f>
        <v/>
      </c>
      <c r="AD149" s="264" t="str">
        <f xml:space="preserve"> IF(TEXT((EDATE('Projektkostenkalkulation EP'!$B$8,13)+AC$9),"MM")=TEXT((EDATE('Projektkostenkalkulation EP'!$B$8,13)+(AC$9-1)),"MM"),
             IF(
                        OR(
                                    TEXT((EDATE('Projektkostenkalkulation EP'!$B$8,13)+AC$9),"TTT") = "Sa",
                                    TEXT((EDATE('Projektkostenkalkulation EP'!$B$8,13)+AC$9),"TTT") = "So",
                                    IF(ISNA(VLOOKUP(EDATE('Projektkostenkalkulation EP'!$B$8,13)+AC$9,Datenquellen!$F$7:$H$45,3,FALSE))," ",VLOOKUP(EDATE('Projektkostenkalkulation EP'!$B$8,13)+AC$9,Datenquellen!$F$7:$H$45,3,FALSE))="X"
                                    ),
                          "X",
                          ""
                          ),
               "X"
            )</f>
        <v/>
      </c>
      <c r="AE149" s="264" t="str">
        <f xml:space="preserve"> IF(TEXT((EDATE('Projektkostenkalkulation EP'!$B$8,13)+AD$9),"MM")=TEXT((EDATE('Projektkostenkalkulation EP'!$B$8,13)+(AD$9-1)),"MM"),
             IF(
                        OR(
                                    TEXT((EDATE('Projektkostenkalkulation EP'!$B$8,13)+AD$9),"TTT") = "Sa",
                                    TEXT((EDATE('Projektkostenkalkulation EP'!$B$8,13)+AD$9),"TTT") = "So",
                                    IF(ISNA(VLOOKUP(EDATE('Projektkostenkalkulation EP'!$B$8,13)+AD$9,Datenquellen!$F$7:$H$45,3,FALSE))," ",VLOOKUP(EDATE('Projektkostenkalkulation EP'!$B$8,13)+AD$9,Datenquellen!$F$7:$H$45,3,FALSE))="X"
                                    ),
                          "X",
                          ""
                          ),
               "X"
            )</f>
        <v>X</v>
      </c>
      <c r="AF149" s="264" t="str">
        <f xml:space="preserve"> IF(TEXT((EDATE('Projektkostenkalkulation EP'!$B$8,13)+AE$9),"MM")=TEXT((EDATE('Projektkostenkalkulation EP'!$B$8,13)+(AE$9-1)),"MM"),
             IF(
                        OR(
                                    TEXT((EDATE('Projektkostenkalkulation EP'!$B$8,13)+AE$9),"TTT") = "Sa",
                                    TEXT((EDATE('Projektkostenkalkulation EP'!$B$8,13)+AE$9),"TTT") = "So",
                                    IF(ISNA(VLOOKUP(EDATE('Projektkostenkalkulation EP'!$B$8,13)+AE$9,Datenquellen!$F$7:$H$45,3,FALSE))," ",VLOOKUP(EDATE('Projektkostenkalkulation EP'!$B$8,13)+AE$9,Datenquellen!$F$7:$H$45,3,FALSE))="X"
                                    ),
                          "X",
                          ""
                          ),
               "X"
            )</f>
        <v>X</v>
      </c>
      <c r="AG149" s="264" t="str">
        <f xml:space="preserve"> IF(TEXT((EDATE('Projektkostenkalkulation EP'!$B$8,13)+AF$9),"MM")=TEXT((EDATE('Projektkostenkalkulation EP'!$B$8,13)+(AF$9-1)),"MM"),
             IF(
                        OR(
                                    TEXT((EDATE('Projektkostenkalkulation EP'!$B$8,13)+AF$9),"TTT") = "Sa",
                                    TEXT((EDATE('Projektkostenkalkulation EP'!$B$8,13)+AF$9),"TTT") = "So",
                                    IF(ISNA(VLOOKUP(EDATE('Projektkostenkalkulation EP'!$B$8,13)+AF$9,Datenquellen!$F$7:$H$45,3,FALSE))," ",VLOOKUP(EDATE('Projektkostenkalkulation EP'!$B$8,13)+AF$9,Datenquellen!$F$7:$H$45,3,FALSE))="X"
                                    ),
                          "X",
                          ""
                          ),
               "X"
            )</f>
        <v/>
      </c>
      <c r="AH149" s="229"/>
      <c r="AI149" s="230"/>
      <c r="AJ149" s="475"/>
      <c r="AK149" s="472" t="str">
        <f>TEXT(EDATE('Projektkostenkalkulation EP'!$B$8,13),"MMMM")</f>
        <v>Februar</v>
      </c>
      <c r="AL149" s="226"/>
      <c r="AM149" s="227" t="str">
        <f>IF(
            OR(
                     TEXT(EDATE('Projektkostenkalkulation EP'!$B$8,13),"TTT") = "Sa",
                     TEXT(EDATE('Projektkostenkalkulation EP'!$B$8,13),"TTT") = "So",
                     IF(ISNA(VLOOKUP(EDATE('Projektkostenkalkulation EP'!$B$8,13),Datenquellen!$F$7:$H$45,3,FALSE))," ",VLOOKUP(EDATE('Projektkostenkalkulation EP'!$B$8,13),Datenquellen!$F$7:$H$45,3,FALSE))="X"
                            ),
                    "X",
                    ""
            )</f>
        <v>X</v>
      </c>
      <c r="AN149" s="227" t="str">
        <f xml:space="preserve"> IF(TEXT((EDATE('Projektkostenkalkulation EP'!$B$8,13)+AM$9),"MM")=TEXT((EDATE('Projektkostenkalkulation EP'!$B$8,13)+(AM$9-1)),"MM"),
             IF(
                        OR(
                                    TEXT((EDATE('Projektkostenkalkulation EP'!$B$8,13)+AM$9),"TTT") = "Sa",
                                    TEXT((EDATE('Projektkostenkalkulation EP'!$B$8,13)+AM$9),"TTT") = "So",
                                    IF(ISNA(VLOOKUP(EDATE('Projektkostenkalkulation EP'!$B$8,13)+AM$9,Datenquellen!$F$7:$H$45,3,FALSE))," ",VLOOKUP(EDATE('Projektkostenkalkulation EP'!$B$8,13)+AM$9,Datenquellen!$F$7:$H$45,3,FALSE))="X"
                                    ),
                          "X",
                          ""
                          ),
               "X"
            )</f>
        <v>X</v>
      </c>
      <c r="AO149" s="227" t="str">
        <f xml:space="preserve"> IF(TEXT((EDATE('Projektkostenkalkulation EP'!$B$8,13)+AN$9),"MM")=TEXT((EDATE('Projektkostenkalkulation EP'!$B$8,13)+(AN$9-1)),"MM"),
             IF(
                        OR(
                                    TEXT((EDATE('Projektkostenkalkulation EP'!$B$8,13)+AN$9),"TTT") = "Sa",
                                    TEXT((EDATE('Projektkostenkalkulation EP'!$B$8,13)+AN$9),"TTT") = "So",
                                    IF(ISNA(VLOOKUP(EDATE('Projektkostenkalkulation EP'!$B$8,13)+AN$9,Datenquellen!$F$7:$H$45,3,FALSE))," ",VLOOKUP(EDATE('Projektkostenkalkulation EP'!$B$8,13)+AN$9,Datenquellen!$F$7:$H$45,3,FALSE))="X"
                                    ),
                          "X",
                          ""
                          ),
               "X"
            )</f>
        <v/>
      </c>
      <c r="AP149" s="227" t="str">
        <f xml:space="preserve"> IF(TEXT((EDATE('Projektkostenkalkulation EP'!$B$8,13)+AO$9),"MM")=TEXT((EDATE('Projektkostenkalkulation EP'!$B$8,13)+(AO$9-1)),"MM"),
             IF(
                        OR(
                                    TEXT((EDATE('Projektkostenkalkulation EP'!$B$8,13)+AO$9),"TTT") = "Sa",
                                    TEXT((EDATE('Projektkostenkalkulation EP'!$B$8,13)+AO$9),"TTT") = "So",
                                    IF(ISNA(VLOOKUP(EDATE('Projektkostenkalkulation EP'!$B$8,13)+AO$9,Datenquellen!$F$7:$H$45,3,FALSE))," ",VLOOKUP(EDATE('Projektkostenkalkulation EP'!$B$8,13)+AO$9,Datenquellen!$F$7:$H$45,3,FALSE))="X"
                                    ),
                          "X",
                          ""
                          ),
               "X"
            )</f>
        <v/>
      </c>
      <c r="AQ149" s="227" t="str">
        <f xml:space="preserve"> IF(TEXT((EDATE('Projektkostenkalkulation EP'!$B$8,13)+AP$9),"MM")=TEXT((EDATE('Projektkostenkalkulation EP'!$B$8,13)+(AP$9-1)),"MM"),
             IF(
                        OR(
                                    TEXT((EDATE('Projektkostenkalkulation EP'!$B$8,13)+AP$9),"TTT") = "Sa",
                                    TEXT((EDATE('Projektkostenkalkulation EP'!$B$8,13)+AP$9),"TTT") = "So",
                                    IF(ISNA(VLOOKUP(EDATE('Projektkostenkalkulation EP'!$B$8,13)+AP$9,Datenquellen!$F$7:$H$45,3,FALSE))," ",VLOOKUP(EDATE('Projektkostenkalkulation EP'!$B$8,13)+AP$9,Datenquellen!$F$7:$H$45,3,FALSE))="X"
                                    ),
                          "X",
                          ""
                          ),
               "X"
            )</f>
        <v/>
      </c>
      <c r="AR149" s="227" t="str">
        <f xml:space="preserve"> IF(TEXT((EDATE('Projektkostenkalkulation EP'!$B$8,13)+AQ$9),"MM")=TEXT((EDATE('Projektkostenkalkulation EP'!$B$8,13)+(AQ$9-1)),"MM"),
             IF(
                        OR(
                                    TEXT((EDATE('Projektkostenkalkulation EP'!$B$8,13)+AQ$9),"TTT") = "Sa",
                                    TEXT((EDATE('Projektkostenkalkulation EP'!$B$8,13)+AQ$9),"TTT") = "So",
                                    IF(ISNA(VLOOKUP(EDATE('Projektkostenkalkulation EP'!$B$8,13)+AQ$9,Datenquellen!$F$7:$H$45,3,FALSE))," ",VLOOKUP(EDATE('Projektkostenkalkulation EP'!$B$8,13)+AQ$9,Datenquellen!$F$7:$H$45,3,FALSE))="X"
                                    ),
                          "X",
                          ""
                          ),
               "X"
            )</f>
        <v/>
      </c>
      <c r="AS149" s="227" t="str">
        <f xml:space="preserve"> IF(TEXT((EDATE('Projektkostenkalkulation EP'!$B$8,13)+AR$9),"MM")=TEXT((EDATE('Projektkostenkalkulation EP'!$B$8,13)+(AR$9-1)),"MM"),
             IF(
                        OR(
                                    TEXT((EDATE('Projektkostenkalkulation EP'!$B$8,13)+AR$9),"TTT") = "Sa",
                                    TEXT((EDATE('Projektkostenkalkulation EP'!$B$8,13)+AR$9),"TTT") = "So",
                                    IF(ISNA(VLOOKUP(EDATE('Projektkostenkalkulation EP'!$B$8,13)+AR$9,Datenquellen!$F$7:$H$45,3,FALSE))," ",VLOOKUP(EDATE('Projektkostenkalkulation EP'!$B$8,13)+AR$9,Datenquellen!$F$7:$H$45,3,FALSE))="X"
                                    ),
                          "X",
                          ""
                          ),
               "X"
            )</f>
        <v/>
      </c>
      <c r="AT149" s="227" t="str">
        <f xml:space="preserve"> IF(TEXT((EDATE('Projektkostenkalkulation EP'!$B$8,13)+AS$9),"MM")=TEXT((EDATE('Projektkostenkalkulation EP'!$B$8,13)+(AS$9-1)),"MM"),
             IF(
                        OR(
                                    TEXT((EDATE('Projektkostenkalkulation EP'!$B$8,13)+AS$9),"TTT") = "Sa",
                                    TEXT((EDATE('Projektkostenkalkulation EP'!$B$8,13)+AS$9),"TTT") = "So",
                                    IF(ISNA(VLOOKUP(EDATE('Projektkostenkalkulation EP'!$B$8,13)+AS$9,Datenquellen!$F$7:$H$45,3,FALSE))," ",VLOOKUP(EDATE('Projektkostenkalkulation EP'!$B$8,13)+AS$9,Datenquellen!$F$7:$H$45,3,FALSE))="X"
                                    ),
                          "X",
                          ""
                          ),
               "X"
            )</f>
        <v>X</v>
      </c>
      <c r="AU149" s="227" t="str">
        <f xml:space="preserve"> IF(TEXT((EDATE('Projektkostenkalkulation EP'!$B$8,13)+AT$9),"MM")=TEXT((EDATE('Projektkostenkalkulation EP'!$B$8,13)+(AT$9-1)),"MM"),
             IF(
                        OR(
                                    TEXT((EDATE('Projektkostenkalkulation EP'!$B$8,13)+AT$9),"TTT") = "Sa",
                                    TEXT((EDATE('Projektkostenkalkulation EP'!$B$8,13)+AT$9),"TTT") = "So",
                                    IF(ISNA(VLOOKUP(EDATE('Projektkostenkalkulation EP'!$B$8,13)+AT$9,Datenquellen!$F$7:$H$45,3,FALSE))," ",VLOOKUP(EDATE('Projektkostenkalkulation EP'!$B$8,13)+AT$9,Datenquellen!$F$7:$H$45,3,FALSE))="X"
                                    ),
                          "X",
                          ""
                          ),
               "X"
            )</f>
        <v>X</v>
      </c>
      <c r="AV149" s="227" t="str">
        <f xml:space="preserve"> IF(TEXT((EDATE('Projektkostenkalkulation EP'!$B$8,13)+AU$9),"MM")=TEXT((EDATE('Projektkostenkalkulation EP'!$B$8,13)+(AU$9-1)),"MM"),
             IF(
                        OR(
                                    TEXT((EDATE('Projektkostenkalkulation EP'!$B$8,13)+AU$9),"TTT") = "Sa",
                                    TEXT((EDATE('Projektkostenkalkulation EP'!$B$8,13)+AU$9),"TTT") = "So",
                                    IF(ISNA(VLOOKUP(EDATE('Projektkostenkalkulation EP'!$B$8,13)+AU$9,Datenquellen!$F$7:$H$45,3,FALSE))," ",VLOOKUP(EDATE('Projektkostenkalkulation EP'!$B$8,13)+AU$9,Datenquellen!$F$7:$H$45,3,FALSE))="X"
                                    ),
                          "X",
                          ""
                          ),
               "X"
            )</f>
        <v/>
      </c>
      <c r="AW149" s="227" t="str">
        <f xml:space="preserve"> IF(TEXT((EDATE('Projektkostenkalkulation EP'!$B$8,13)+AV$9),"MM")=TEXT((EDATE('Projektkostenkalkulation EP'!$B$8,13)+(AV$9-1)),"MM"),
             IF(
                        OR(
                                    TEXT((EDATE('Projektkostenkalkulation EP'!$B$8,13)+AV$9),"TTT") = "Sa",
                                    TEXT((EDATE('Projektkostenkalkulation EP'!$B$8,13)+AV$9),"TTT") = "So",
                                    IF(ISNA(VLOOKUP(EDATE('Projektkostenkalkulation EP'!$B$8,13)+AV$9,Datenquellen!$F$7:$H$45,3,FALSE))," ",VLOOKUP(EDATE('Projektkostenkalkulation EP'!$B$8,13)+AV$9,Datenquellen!$F$7:$H$45,3,FALSE))="X"
                                    ),
                          "X",
                          ""
                          ),
               "X"
            )</f>
        <v/>
      </c>
      <c r="AX149" s="227" t="str">
        <f xml:space="preserve"> IF(TEXT((EDATE('Projektkostenkalkulation EP'!$B$8,13)+AW$9),"MM")=TEXT((EDATE('Projektkostenkalkulation EP'!$B$8,13)+(AW$9-1)),"MM"),
             IF(
                        OR(
                                    TEXT((EDATE('Projektkostenkalkulation EP'!$B$8,13)+AW$9),"TTT") = "Sa",
                                    TEXT((EDATE('Projektkostenkalkulation EP'!$B$8,13)+AW$9),"TTT") = "So",
                                    IF(ISNA(VLOOKUP(EDATE('Projektkostenkalkulation EP'!$B$8,13)+AW$9,Datenquellen!$F$7:$H$45,3,FALSE))," ",VLOOKUP(EDATE('Projektkostenkalkulation EP'!$B$8,13)+AW$9,Datenquellen!$F$7:$H$45,3,FALSE))="X"
                                    ),
                          "X",
                          ""
                          ),
               "X"
            )</f>
        <v/>
      </c>
      <c r="AY149" s="227" t="str">
        <f xml:space="preserve"> IF(TEXT((EDATE('Projektkostenkalkulation EP'!$B$8,13)+AX$9),"MM")=TEXT((EDATE('Projektkostenkalkulation EP'!$B$8,13)+(AX$9-1)),"MM"),
             IF(
                        OR(
                                    TEXT((EDATE('Projektkostenkalkulation EP'!$B$8,13)+AX$9),"TTT") = "Sa",
                                    TEXT((EDATE('Projektkostenkalkulation EP'!$B$8,13)+AX$9),"TTT") = "So",
                                    IF(ISNA(VLOOKUP(EDATE('Projektkostenkalkulation EP'!$B$8,13)+AX$9,Datenquellen!$F$7:$H$45,3,FALSE))," ",VLOOKUP(EDATE('Projektkostenkalkulation EP'!$B$8,13)+AX$9,Datenquellen!$F$7:$H$45,3,FALSE))="X"
                                    ),
                          "X",
                          ""
                          ),
               "X"
            )</f>
        <v/>
      </c>
      <c r="AZ149" s="227" t="str">
        <f xml:space="preserve"> IF(TEXT((EDATE('Projektkostenkalkulation EP'!$B$8,13)+AY$9),"MM")=TEXT((EDATE('Projektkostenkalkulation EP'!$B$8,13)+(AY$9-1)),"MM"),
             IF(
                        OR(
                                    TEXT((EDATE('Projektkostenkalkulation EP'!$B$8,13)+AY$9),"TTT") = "Sa",
                                    TEXT((EDATE('Projektkostenkalkulation EP'!$B$8,13)+AY$9),"TTT") = "So",
                                    IF(ISNA(VLOOKUP(EDATE('Projektkostenkalkulation EP'!$B$8,13)+AY$9,Datenquellen!$F$7:$H$45,3,FALSE))," ",VLOOKUP(EDATE('Projektkostenkalkulation EP'!$B$8,13)+AY$9,Datenquellen!$F$7:$H$45,3,FALSE))="X"
                                    ),
                          "X",
                          ""
                          ),
               "X"
            )</f>
        <v/>
      </c>
      <c r="BA149" s="227" t="str">
        <f xml:space="preserve"> IF(TEXT((EDATE('Projektkostenkalkulation EP'!$B$8,13)+AZ$9),"MM")=TEXT((EDATE('Projektkostenkalkulation EP'!$B$8,13)+(AZ$9-1)),"MM"),
             IF(
                        OR(
                                    TEXT((EDATE('Projektkostenkalkulation EP'!$B$8,13)+AZ$9),"TTT") = "Sa",
                                    TEXT((EDATE('Projektkostenkalkulation EP'!$B$8,13)+AZ$9),"TTT") = "So",
                                    IF(ISNA(VLOOKUP(EDATE('Projektkostenkalkulation EP'!$B$8,13)+AZ$9,Datenquellen!$F$7:$H$45,3,FALSE))," ",VLOOKUP(EDATE('Projektkostenkalkulation EP'!$B$8,13)+AZ$9,Datenquellen!$F$7:$H$45,3,FALSE))="X"
                                    ),
                          "X",
                          ""
                          ),
               "X"
            )</f>
        <v>X</v>
      </c>
      <c r="BB149" s="227" t="str">
        <f xml:space="preserve"> IF(TEXT((EDATE('Projektkostenkalkulation EP'!$B$8,13)+BA$9),"MM")=TEXT((EDATE('Projektkostenkalkulation EP'!$B$8,13)+(BA$9-1)),"MM"),
             IF(
                        OR(
                                    TEXT((EDATE('Projektkostenkalkulation EP'!$B$8,13)+BA$9),"TTT") = "Sa",
                                    TEXT((EDATE('Projektkostenkalkulation EP'!$B$8,13)+BA$9),"TTT") = "So",
                                    IF(ISNA(VLOOKUP(EDATE('Projektkostenkalkulation EP'!$B$8,13)+BA$9,Datenquellen!$F$7:$H$45,3,FALSE))," ",VLOOKUP(EDATE('Projektkostenkalkulation EP'!$B$8,13)+BA$9,Datenquellen!$F$7:$H$45,3,FALSE))="X"
                                    ),
                          "X",
                          ""
                          ),
               "X"
            )</f>
        <v>X</v>
      </c>
      <c r="BC149" s="227" t="str">
        <f xml:space="preserve"> IF(TEXT((EDATE('Projektkostenkalkulation EP'!$B$8,13)+BB$9),"MM")=TEXT((EDATE('Projektkostenkalkulation EP'!$B$8,13)+(BB$9-1)),"MM"),
             IF(
                        OR(
                                    TEXT((EDATE('Projektkostenkalkulation EP'!$B$8,13)+BB$9),"TTT") = "Sa",
                                    TEXT((EDATE('Projektkostenkalkulation EP'!$B$8,13)+BB$9),"TTT") = "So",
                                    IF(ISNA(VLOOKUP(EDATE('Projektkostenkalkulation EP'!$B$8,13)+BB$9,Datenquellen!$F$7:$H$45,3,FALSE))," ",VLOOKUP(EDATE('Projektkostenkalkulation EP'!$B$8,13)+BB$9,Datenquellen!$F$7:$H$45,3,FALSE))="X"
                                    ),
                          "X",
                          ""
                          ),
               "X"
            )</f>
        <v/>
      </c>
      <c r="BD149" s="227" t="str">
        <f xml:space="preserve"> IF(TEXT((EDATE('Projektkostenkalkulation EP'!$B$8,13)+BC$9),"MM")=TEXT((EDATE('Projektkostenkalkulation EP'!$B$8,13)+(BC$9-1)),"MM"),
             IF(
                        OR(
                                    TEXT((EDATE('Projektkostenkalkulation EP'!$B$8,13)+BC$9),"TTT") = "Sa",
                                    TEXT((EDATE('Projektkostenkalkulation EP'!$B$8,13)+BC$9),"TTT") = "So",
                                    IF(ISNA(VLOOKUP(EDATE('Projektkostenkalkulation EP'!$B$8,13)+BC$9,Datenquellen!$F$7:$H$45,3,FALSE))," ",VLOOKUP(EDATE('Projektkostenkalkulation EP'!$B$8,13)+BC$9,Datenquellen!$F$7:$H$45,3,FALSE))="X"
                                    ),
                          "X",
                          ""
                          ),
               "X"
            )</f>
        <v/>
      </c>
      <c r="BE149" s="227" t="str">
        <f xml:space="preserve"> IF(TEXT((EDATE('Projektkostenkalkulation EP'!$B$8,13)+BD$9),"MM")=TEXT((EDATE('Projektkostenkalkulation EP'!$B$8,13)+(BD$9-1)),"MM"),
             IF(
                        OR(
                                    TEXT((EDATE('Projektkostenkalkulation EP'!$B$8,13)+BD$9),"TTT") = "Sa",
                                    TEXT((EDATE('Projektkostenkalkulation EP'!$B$8,13)+BD$9),"TTT") = "So",
                                    IF(ISNA(VLOOKUP(EDATE('Projektkostenkalkulation EP'!$B$8,13)+BD$9,Datenquellen!$F$7:$H$45,3,FALSE))," ",VLOOKUP(EDATE('Projektkostenkalkulation EP'!$B$8,13)+BD$9,Datenquellen!$F$7:$H$45,3,FALSE))="X"
                                    ),
                          "X",
                          ""
                          ),
               "X"
            )</f>
        <v/>
      </c>
      <c r="BF149" s="227" t="str">
        <f xml:space="preserve"> IF(TEXT((EDATE('Projektkostenkalkulation EP'!$B$8,13)+BE$9),"MM")=TEXT((EDATE('Projektkostenkalkulation EP'!$B$8,13)+(BE$9-1)),"MM"),
             IF(
                        OR(
                                    TEXT((EDATE('Projektkostenkalkulation EP'!$B$8,13)+BE$9),"TTT") = "Sa",
                                    TEXT((EDATE('Projektkostenkalkulation EP'!$B$8,13)+BE$9),"TTT") = "So",
                                    IF(ISNA(VLOOKUP(EDATE('Projektkostenkalkulation EP'!$B$8,13)+BE$9,Datenquellen!$F$7:$H$45,3,FALSE))," ",VLOOKUP(EDATE('Projektkostenkalkulation EP'!$B$8,13)+BE$9,Datenquellen!$F$7:$H$45,3,FALSE))="X"
                                    ),
                          "X",
                          ""
                          ),
               "X"
            )</f>
        <v/>
      </c>
      <c r="BG149" s="227" t="str">
        <f xml:space="preserve"> IF(TEXT((EDATE('Projektkostenkalkulation EP'!$B$8,13)+BF$9),"MM")=TEXT((EDATE('Projektkostenkalkulation EP'!$B$8,13)+(BF$9-1)),"MM"),
             IF(
                        OR(
                                    TEXT((EDATE('Projektkostenkalkulation EP'!$B$8,13)+BF$9),"TTT") = "Sa",
                                    TEXT((EDATE('Projektkostenkalkulation EP'!$B$8,13)+BF$9),"TTT") = "So",
                                    IF(ISNA(VLOOKUP(EDATE('Projektkostenkalkulation EP'!$B$8,13)+BF$9,Datenquellen!$F$7:$H$45,3,FALSE))," ",VLOOKUP(EDATE('Projektkostenkalkulation EP'!$B$8,13)+BF$9,Datenquellen!$F$7:$H$45,3,FALSE))="X"
                                    ),
                          "X",
                          ""
                          ),
               "X"
            )</f>
        <v/>
      </c>
      <c r="BH149" s="227" t="str">
        <f xml:space="preserve"> IF(TEXT((EDATE('Projektkostenkalkulation EP'!$B$8,13)+BG$9),"MM")=TEXT((EDATE('Projektkostenkalkulation EP'!$B$8,13)+(BG$9-1)),"MM"),
             IF(
                        OR(
                                    TEXT((EDATE('Projektkostenkalkulation EP'!$B$8,13)+BG$9),"TTT") = "Sa",
                                    TEXT((EDATE('Projektkostenkalkulation EP'!$B$8,13)+BG$9),"TTT") = "So",
                                    IF(ISNA(VLOOKUP(EDATE('Projektkostenkalkulation EP'!$B$8,13)+BG$9,Datenquellen!$F$7:$H$45,3,FALSE))," ",VLOOKUP(EDATE('Projektkostenkalkulation EP'!$B$8,13)+BG$9,Datenquellen!$F$7:$H$45,3,FALSE))="X"
                                    ),
                          "X",
                          ""
                          ),
               "X"
            )</f>
        <v>X</v>
      </c>
      <c r="BI149" s="227" t="str">
        <f xml:space="preserve"> IF(TEXT((EDATE('Projektkostenkalkulation EP'!$B$8,13)+BH$9),"MM")=TEXT((EDATE('Projektkostenkalkulation EP'!$B$8,13)+(BH$9-1)),"MM"),
             IF(
                        OR(
                                    TEXT((EDATE('Projektkostenkalkulation EP'!$B$8,13)+BH$9),"TTT") = "Sa",
                                    TEXT((EDATE('Projektkostenkalkulation EP'!$B$8,13)+BH$9),"TTT") = "So",
                                    IF(ISNA(VLOOKUP(EDATE('Projektkostenkalkulation EP'!$B$8,13)+BH$9,Datenquellen!$F$7:$H$45,3,FALSE))," ",VLOOKUP(EDATE('Projektkostenkalkulation EP'!$B$8,13)+BH$9,Datenquellen!$F$7:$H$45,3,FALSE))="X"
                                    ),
                          "X",
                          ""
                          ),
               "X"
            )</f>
        <v>X</v>
      </c>
      <c r="BJ149" s="227" t="str">
        <f xml:space="preserve"> IF(TEXT((EDATE('Projektkostenkalkulation EP'!$B$8,13)+BI$9),"MM")=TEXT((EDATE('Projektkostenkalkulation EP'!$B$8,13)+(BI$9-1)),"MM"),
             IF(
                        OR(
                                    TEXT((EDATE('Projektkostenkalkulation EP'!$B$8,13)+BI$9),"TTT") = "Sa",
                                    TEXT((EDATE('Projektkostenkalkulation EP'!$B$8,13)+BI$9),"TTT") = "So",
                                    IF(ISNA(VLOOKUP(EDATE('Projektkostenkalkulation EP'!$B$8,13)+BI$9,Datenquellen!$F$7:$H$45,3,FALSE))," ",VLOOKUP(EDATE('Projektkostenkalkulation EP'!$B$8,13)+BI$9,Datenquellen!$F$7:$H$45,3,FALSE))="X"
                                    ),
                          "X",
                          ""
                          ),
               "X"
            )</f>
        <v/>
      </c>
      <c r="BK149" s="227" t="str">
        <f xml:space="preserve"> IF(TEXT((EDATE('Projektkostenkalkulation EP'!$B$8,13)+BJ$9),"MM")=TEXT((EDATE('Projektkostenkalkulation EP'!$B$8,13)+(BJ$9-1)),"MM"),
             IF(
                        OR(
                                    TEXT((EDATE('Projektkostenkalkulation EP'!$B$8,13)+BJ$9),"TTT") = "Sa",
                                    TEXT((EDATE('Projektkostenkalkulation EP'!$B$8,13)+BJ$9),"TTT") = "So",
                                    IF(ISNA(VLOOKUP(EDATE('Projektkostenkalkulation EP'!$B$8,13)+BJ$9,Datenquellen!$F$7:$H$45,3,FALSE))," ",VLOOKUP(EDATE('Projektkostenkalkulation EP'!$B$8,13)+BJ$9,Datenquellen!$F$7:$H$45,3,FALSE))="X"
                                    ),
                          "X",
                          ""
                          ),
               "X"
            )</f>
        <v/>
      </c>
      <c r="BL149" s="227" t="str">
        <f xml:space="preserve"> IF(TEXT((EDATE('Projektkostenkalkulation EP'!$B$8,13)+BK$9),"MM")=TEXT((EDATE('Projektkostenkalkulation EP'!$B$8,13)+(BK$9-1)),"MM"),
             IF(
                        OR(
                                    TEXT((EDATE('Projektkostenkalkulation EP'!$B$8,13)+BK$9),"TTT") = "Sa",
                                    TEXT((EDATE('Projektkostenkalkulation EP'!$B$8,13)+BK$9),"TTT") = "So",
                                    IF(ISNA(VLOOKUP(EDATE('Projektkostenkalkulation EP'!$B$8,13)+BK$9,Datenquellen!$F$7:$H$45,3,FALSE))," ",VLOOKUP(EDATE('Projektkostenkalkulation EP'!$B$8,13)+BK$9,Datenquellen!$F$7:$H$45,3,FALSE))="X"
                                    ),
                          "X",
                          ""
                          ),
               "X"
            )</f>
        <v/>
      </c>
      <c r="BM149" s="227" t="str">
        <f xml:space="preserve"> IF(TEXT((EDATE('Projektkostenkalkulation EP'!$B$8,13)+BL$9),"MM")=TEXT((EDATE('Projektkostenkalkulation EP'!$B$8,13)+(BL$9-1)),"MM"),
             IF(
                        OR(
                                    TEXT((EDATE('Projektkostenkalkulation EP'!$B$8,13)+BL$9),"TTT") = "Sa",
                                    TEXT((EDATE('Projektkostenkalkulation EP'!$B$8,13)+BL$9),"TTT") = "So",
                                    IF(ISNA(VLOOKUP(EDATE('Projektkostenkalkulation EP'!$B$8,13)+BL$9,Datenquellen!$F$7:$H$45,3,FALSE))," ",VLOOKUP(EDATE('Projektkostenkalkulation EP'!$B$8,13)+BL$9,Datenquellen!$F$7:$H$45,3,FALSE))="X"
                                    ),
                          "X",
                          ""
                          ),
               "X"
            )</f>
        <v/>
      </c>
      <c r="BN149" s="227" t="str">
        <f xml:space="preserve"> IF(TEXT((EDATE('Projektkostenkalkulation EP'!$B$8,13)+BM$9),"MM")=TEXT((EDATE('Projektkostenkalkulation EP'!$B$8,13)+(BM$9-1)),"MM"),
             IF(
                        OR(
                                    TEXT((EDATE('Projektkostenkalkulation EP'!$B$8,13)+BM$9),"TTT") = "Sa",
                                    TEXT((EDATE('Projektkostenkalkulation EP'!$B$8,13)+BM$9),"TTT") = "So",
                                    IF(ISNA(VLOOKUP(EDATE('Projektkostenkalkulation EP'!$B$8,13)+BM$9,Datenquellen!$F$7:$H$45,3,FALSE))," ",VLOOKUP(EDATE('Projektkostenkalkulation EP'!$B$8,13)+BM$9,Datenquellen!$F$7:$H$45,3,FALSE))="X"
                                    ),
                          "X",
                          ""
                          ),
               "X"
            )</f>
        <v/>
      </c>
      <c r="BO149" s="227" t="str">
        <f xml:space="preserve"> IF(TEXT((EDATE('Projektkostenkalkulation EP'!$B$8,13)+BN$9),"MM")=TEXT((EDATE('Projektkostenkalkulation EP'!$B$8,13)+(BN$9-1)),"MM"),
             IF(
                        OR(
                                    TEXT((EDATE('Projektkostenkalkulation EP'!$B$8,13)+BN$9),"TTT") = "Sa",
                                    TEXT((EDATE('Projektkostenkalkulation EP'!$B$8,13)+BN$9),"TTT") = "So",
                                    IF(ISNA(VLOOKUP(EDATE('Projektkostenkalkulation EP'!$B$8,13)+BN$9,Datenquellen!$F$7:$H$45,3,FALSE))," ",VLOOKUP(EDATE('Projektkostenkalkulation EP'!$B$8,13)+BN$9,Datenquellen!$F$7:$H$45,3,FALSE))="X"
                                    ),
                          "X",
                          ""
                          ),
               "X"
            )</f>
        <v>X</v>
      </c>
      <c r="BP149" s="227" t="str">
        <f xml:space="preserve"> IF(TEXT((EDATE('Projektkostenkalkulation EP'!$B$8,13)+BO$9),"MM")=TEXT((EDATE('Projektkostenkalkulation EP'!$B$8,13)+(BO$9-1)),"MM"),
             IF(
                        OR(
                                    TEXT((EDATE('Projektkostenkalkulation EP'!$B$8,13)+BO$9),"TTT") = "Sa",
                                    TEXT((EDATE('Projektkostenkalkulation EP'!$B$8,13)+BO$9),"TTT") = "So",
                                    IF(ISNA(VLOOKUP(EDATE('Projektkostenkalkulation EP'!$B$8,13)+BO$9,Datenquellen!$F$7:$H$45,3,FALSE))," ",VLOOKUP(EDATE('Projektkostenkalkulation EP'!$B$8,13)+BO$9,Datenquellen!$F$7:$H$45,3,FALSE))="X"
                                    ),
                          "X",
                          ""
                          ),
               "X"
            )</f>
        <v>X</v>
      </c>
      <c r="BQ149" s="228" t="str">
        <f xml:space="preserve"> IF(TEXT((EDATE('Projektkostenkalkulation EP'!$B$8,13)+BP$9),"MM")=TEXT((EDATE('Projektkostenkalkulation EP'!$B$8,13)+(BP$9-1)),"MM"),
             IF(
                        OR(
                                    TEXT((EDATE('Projektkostenkalkulation EP'!$B$8,13)+BP$9),"TTT") = "Sa",
                                    TEXT((EDATE('Projektkostenkalkulation EP'!$B$8,13)+BP$9),"TTT") = "So",
                                    IF(ISNA(VLOOKUP(EDATE('Projektkostenkalkulation EP'!$B$8,13)+BP$9,Datenquellen!$F$7:$H$45,3,FALSE))," ",VLOOKUP(EDATE('Projektkostenkalkulation EP'!$B$8,13)+BP$9,Datenquellen!$F$7:$H$45,3,FALSE))="X"
                                    ),
                          "X",
                          ""
                          ),
               "X"
            )</f>
        <v/>
      </c>
      <c r="BR149" s="229"/>
      <c r="BS149" s="230"/>
      <c r="BT149" s="475"/>
      <c r="BU149" s="472" t="str">
        <f>TEXT(EDATE('Projektkostenkalkulation EP'!$B$8,13),"MMMM")</f>
        <v>Februar</v>
      </c>
      <c r="BV149" s="226"/>
      <c r="BW149" s="227" t="str">
        <f>IF(
            OR(
                     TEXT(EDATE('Projektkostenkalkulation EP'!$B$8,13),"TTT") = "Sa",
                     TEXT(EDATE('Projektkostenkalkulation EP'!$B$8,13),"TTT") = "So",
                     IF(ISNA(VLOOKUP(EDATE('Projektkostenkalkulation EP'!$B$8,13),Datenquellen!$F$7:$H$45,3,FALSE))," ",VLOOKUP(EDATE('Projektkostenkalkulation EP'!$B$8,13),Datenquellen!$F$7:$H$45,3,FALSE))="X"
                            ),
                    "X",
                    ""
            )</f>
        <v>X</v>
      </c>
      <c r="BX149" s="227" t="str">
        <f xml:space="preserve"> IF(TEXT((EDATE('Projektkostenkalkulation EP'!$B$8,13)+BW$9),"MM")=TEXT((EDATE('Projektkostenkalkulation EP'!$B$8,13)+(BW$9-1)),"MM"),
             IF(
                        OR(
                                    TEXT((EDATE('Projektkostenkalkulation EP'!$B$8,13)+BW$9),"TTT") = "Sa",
                                    TEXT((EDATE('Projektkostenkalkulation EP'!$B$8,13)+BW$9),"TTT") = "So",
                                    IF(ISNA(VLOOKUP(EDATE('Projektkostenkalkulation EP'!$B$8,13)+BW$9,Datenquellen!$F$7:$H$45,3,FALSE))," ",VLOOKUP(EDATE('Projektkostenkalkulation EP'!$B$8,13)+BW$9,Datenquellen!$F$7:$H$45,3,FALSE))="X"
                                    ),
                          "X",
                          ""
                          ),
               "X"
            )</f>
        <v>X</v>
      </c>
      <c r="BY149" s="227" t="str">
        <f xml:space="preserve"> IF(TEXT((EDATE('Projektkostenkalkulation EP'!$B$8,13)+BX$9),"MM")=TEXT((EDATE('Projektkostenkalkulation EP'!$B$8,13)+(BX$9-1)),"MM"),
             IF(
                        OR(
                                    TEXT((EDATE('Projektkostenkalkulation EP'!$B$8,13)+BX$9),"TTT") = "Sa",
                                    TEXT((EDATE('Projektkostenkalkulation EP'!$B$8,13)+BX$9),"TTT") = "So",
                                    IF(ISNA(VLOOKUP(EDATE('Projektkostenkalkulation EP'!$B$8,13)+BX$9,Datenquellen!$F$7:$H$45,3,FALSE))," ",VLOOKUP(EDATE('Projektkostenkalkulation EP'!$B$8,13)+BX$9,Datenquellen!$F$7:$H$45,3,FALSE))="X"
                                    ),
                          "X",
                          ""
                          ),
               "X"
            )</f>
        <v/>
      </c>
      <c r="BZ149" s="227" t="str">
        <f xml:space="preserve"> IF(TEXT((EDATE('Projektkostenkalkulation EP'!$B$8,13)+BY$9),"MM")=TEXT((EDATE('Projektkostenkalkulation EP'!$B$8,13)+(BY$9-1)),"MM"),
             IF(
                        OR(
                                    TEXT((EDATE('Projektkostenkalkulation EP'!$B$8,13)+BY$9),"TTT") = "Sa",
                                    TEXT((EDATE('Projektkostenkalkulation EP'!$B$8,13)+BY$9),"TTT") = "So",
                                    IF(ISNA(VLOOKUP(EDATE('Projektkostenkalkulation EP'!$B$8,13)+BY$9,Datenquellen!$F$7:$H$45,3,FALSE))," ",VLOOKUP(EDATE('Projektkostenkalkulation EP'!$B$8,13)+BY$9,Datenquellen!$F$7:$H$45,3,FALSE))="X"
                                    ),
                          "X",
                          ""
                          ),
               "X"
            )</f>
        <v/>
      </c>
      <c r="CA149" s="227" t="str">
        <f xml:space="preserve"> IF(TEXT((EDATE('Projektkostenkalkulation EP'!$B$8,13)+BZ$9),"MM")=TEXT((EDATE('Projektkostenkalkulation EP'!$B$8,13)+(BZ$9-1)),"MM"),
             IF(
                        OR(
                                    TEXT((EDATE('Projektkostenkalkulation EP'!$B$8,13)+BZ$9),"TTT") = "Sa",
                                    TEXT((EDATE('Projektkostenkalkulation EP'!$B$8,13)+BZ$9),"TTT") = "So",
                                    IF(ISNA(VLOOKUP(EDATE('Projektkostenkalkulation EP'!$B$8,13)+BZ$9,Datenquellen!$F$7:$H$45,3,FALSE))," ",VLOOKUP(EDATE('Projektkostenkalkulation EP'!$B$8,13)+BZ$9,Datenquellen!$F$7:$H$45,3,FALSE))="X"
                                    ),
                          "X",
                          ""
                          ),
               "X"
            )</f>
        <v/>
      </c>
      <c r="CB149" s="227" t="str">
        <f xml:space="preserve"> IF(TEXT((EDATE('Projektkostenkalkulation EP'!$B$8,13)+CA$9),"MM")=TEXT((EDATE('Projektkostenkalkulation EP'!$B$8,13)+(CA$9-1)),"MM"),
             IF(
                        OR(
                                    TEXT((EDATE('Projektkostenkalkulation EP'!$B$8,13)+CA$9),"TTT") = "Sa",
                                    TEXT((EDATE('Projektkostenkalkulation EP'!$B$8,13)+CA$9),"TTT") = "So",
                                    IF(ISNA(VLOOKUP(EDATE('Projektkostenkalkulation EP'!$B$8,13)+CA$9,Datenquellen!$F$7:$H$45,3,FALSE))," ",VLOOKUP(EDATE('Projektkostenkalkulation EP'!$B$8,13)+CA$9,Datenquellen!$F$7:$H$45,3,FALSE))="X"
                                    ),
                          "X",
                          ""
                          ),
               "X"
            )</f>
        <v/>
      </c>
      <c r="CC149" s="227" t="str">
        <f xml:space="preserve"> IF(TEXT((EDATE('Projektkostenkalkulation EP'!$B$8,13)+CB$9),"MM")=TEXT((EDATE('Projektkostenkalkulation EP'!$B$8,13)+(CB$9-1)),"MM"),
             IF(
                        OR(
                                    TEXT((EDATE('Projektkostenkalkulation EP'!$B$8,13)+CB$9),"TTT") = "Sa",
                                    TEXT((EDATE('Projektkostenkalkulation EP'!$B$8,13)+CB$9),"TTT") = "So",
                                    IF(ISNA(VLOOKUP(EDATE('Projektkostenkalkulation EP'!$B$8,13)+CB$9,Datenquellen!$F$7:$H$45,3,FALSE))," ",VLOOKUP(EDATE('Projektkostenkalkulation EP'!$B$8,13)+CB$9,Datenquellen!$F$7:$H$45,3,FALSE))="X"
                                    ),
                          "X",
                          ""
                          ),
               "X"
            )</f>
        <v/>
      </c>
      <c r="CD149" s="227" t="str">
        <f xml:space="preserve"> IF(TEXT((EDATE('Projektkostenkalkulation EP'!$B$8,13)+CC$9),"MM")=TEXT((EDATE('Projektkostenkalkulation EP'!$B$8,13)+(CC$9-1)),"MM"),
             IF(
                        OR(
                                    TEXT((EDATE('Projektkostenkalkulation EP'!$B$8,13)+CC$9),"TTT") = "Sa",
                                    TEXT((EDATE('Projektkostenkalkulation EP'!$B$8,13)+CC$9),"TTT") = "So",
                                    IF(ISNA(VLOOKUP(EDATE('Projektkostenkalkulation EP'!$B$8,13)+CC$9,Datenquellen!$F$7:$H$45,3,FALSE))," ",VLOOKUP(EDATE('Projektkostenkalkulation EP'!$B$8,13)+CC$9,Datenquellen!$F$7:$H$45,3,FALSE))="X"
                                    ),
                          "X",
                          ""
                          ),
               "X"
            )</f>
        <v>X</v>
      </c>
      <c r="CE149" s="227" t="str">
        <f xml:space="preserve"> IF(TEXT((EDATE('Projektkostenkalkulation EP'!$B$8,13)+CD$9),"MM")=TEXT((EDATE('Projektkostenkalkulation EP'!$B$8,13)+(CD$9-1)),"MM"),
             IF(
                        OR(
                                    TEXT((EDATE('Projektkostenkalkulation EP'!$B$8,13)+CD$9),"TTT") = "Sa",
                                    TEXT((EDATE('Projektkostenkalkulation EP'!$B$8,13)+CD$9),"TTT") = "So",
                                    IF(ISNA(VLOOKUP(EDATE('Projektkostenkalkulation EP'!$B$8,13)+CD$9,Datenquellen!$F$7:$H$45,3,FALSE))," ",VLOOKUP(EDATE('Projektkostenkalkulation EP'!$B$8,13)+CD$9,Datenquellen!$F$7:$H$45,3,FALSE))="X"
                                    ),
                          "X",
                          ""
                          ),
               "X"
            )</f>
        <v>X</v>
      </c>
      <c r="CF149" s="227" t="str">
        <f xml:space="preserve"> IF(TEXT((EDATE('Projektkostenkalkulation EP'!$B$8,13)+CE$9),"MM")=TEXT((EDATE('Projektkostenkalkulation EP'!$B$8,13)+(CE$9-1)),"MM"),
             IF(
                        OR(
                                    TEXT((EDATE('Projektkostenkalkulation EP'!$B$8,13)+CE$9),"TTT") = "Sa",
                                    TEXT((EDATE('Projektkostenkalkulation EP'!$B$8,13)+CE$9),"TTT") = "So",
                                    IF(ISNA(VLOOKUP(EDATE('Projektkostenkalkulation EP'!$B$8,13)+CE$9,Datenquellen!$F$7:$H$45,3,FALSE))," ",VLOOKUP(EDATE('Projektkostenkalkulation EP'!$B$8,13)+CE$9,Datenquellen!$F$7:$H$45,3,FALSE))="X"
                                    ),
                          "X",
                          ""
                          ),
               "X"
            )</f>
        <v/>
      </c>
      <c r="CG149" s="227" t="str">
        <f xml:space="preserve"> IF(TEXT((EDATE('Projektkostenkalkulation EP'!$B$8,13)+CF$9),"MM")=TEXT((EDATE('Projektkostenkalkulation EP'!$B$8,13)+(CF$9-1)),"MM"),
             IF(
                        OR(
                                    TEXT((EDATE('Projektkostenkalkulation EP'!$B$8,13)+CF$9),"TTT") = "Sa",
                                    TEXT((EDATE('Projektkostenkalkulation EP'!$B$8,13)+CF$9),"TTT") = "So",
                                    IF(ISNA(VLOOKUP(EDATE('Projektkostenkalkulation EP'!$B$8,13)+CF$9,Datenquellen!$F$7:$H$45,3,FALSE))," ",VLOOKUP(EDATE('Projektkostenkalkulation EP'!$B$8,13)+CF$9,Datenquellen!$F$7:$H$45,3,FALSE))="X"
                                    ),
                          "X",
                          ""
                          ),
               "X"
            )</f>
        <v/>
      </c>
      <c r="CH149" s="227" t="str">
        <f xml:space="preserve"> IF(TEXT((EDATE('Projektkostenkalkulation EP'!$B$8,13)+CG$9),"MM")=TEXT((EDATE('Projektkostenkalkulation EP'!$B$8,13)+(CG$9-1)),"MM"),
             IF(
                        OR(
                                    TEXT((EDATE('Projektkostenkalkulation EP'!$B$8,13)+CG$9),"TTT") = "Sa",
                                    TEXT((EDATE('Projektkostenkalkulation EP'!$B$8,13)+CG$9),"TTT") = "So",
                                    IF(ISNA(VLOOKUP(EDATE('Projektkostenkalkulation EP'!$B$8,13)+CG$9,Datenquellen!$F$7:$H$45,3,FALSE))," ",VLOOKUP(EDATE('Projektkostenkalkulation EP'!$B$8,13)+CG$9,Datenquellen!$F$7:$H$45,3,FALSE))="X"
                                    ),
                          "X",
                          ""
                          ),
               "X"
            )</f>
        <v/>
      </c>
      <c r="CI149" s="227" t="str">
        <f xml:space="preserve"> IF(TEXT((EDATE('Projektkostenkalkulation EP'!$B$8,13)+CH$9),"MM")=TEXT((EDATE('Projektkostenkalkulation EP'!$B$8,13)+(CH$9-1)),"MM"),
             IF(
                        OR(
                                    TEXT((EDATE('Projektkostenkalkulation EP'!$B$8,13)+CH$9),"TTT") = "Sa",
                                    TEXT((EDATE('Projektkostenkalkulation EP'!$B$8,13)+CH$9),"TTT") = "So",
                                    IF(ISNA(VLOOKUP(EDATE('Projektkostenkalkulation EP'!$B$8,13)+CH$9,Datenquellen!$F$7:$H$45,3,FALSE))," ",VLOOKUP(EDATE('Projektkostenkalkulation EP'!$B$8,13)+CH$9,Datenquellen!$F$7:$H$45,3,FALSE))="X"
                                    ),
                          "X",
                          ""
                          ),
               "X"
            )</f>
        <v/>
      </c>
      <c r="CJ149" s="227" t="str">
        <f xml:space="preserve"> IF(TEXT((EDATE('Projektkostenkalkulation EP'!$B$8,13)+CI$9),"MM")=TEXT((EDATE('Projektkostenkalkulation EP'!$B$8,13)+(CI$9-1)),"MM"),
             IF(
                        OR(
                                    TEXT((EDATE('Projektkostenkalkulation EP'!$B$8,13)+CI$9),"TTT") = "Sa",
                                    TEXT((EDATE('Projektkostenkalkulation EP'!$B$8,13)+CI$9),"TTT") = "So",
                                    IF(ISNA(VLOOKUP(EDATE('Projektkostenkalkulation EP'!$B$8,13)+CI$9,Datenquellen!$F$7:$H$45,3,FALSE))," ",VLOOKUP(EDATE('Projektkostenkalkulation EP'!$B$8,13)+CI$9,Datenquellen!$F$7:$H$45,3,FALSE))="X"
                                    ),
                          "X",
                          ""
                          ),
               "X"
            )</f>
        <v/>
      </c>
      <c r="CK149" s="227" t="str">
        <f xml:space="preserve"> IF(TEXT((EDATE('Projektkostenkalkulation EP'!$B$8,13)+CJ$9),"MM")=TEXT((EDATE('Projektkostenkalkulation EP'!$B$8,13)+(CJ$9-1)),"MM"),
             IF(
                        OR(
                                    TEXT((EDATE('Projektkostenkalkulation EP'!$B$8,13)+CJ$9),"TTT") = "Sa",
                                    TEXT((EDATE('Projektkostenkalkulation EP'!$B$8,13)+CJ$9),"TTT") = "So",
                                    IF(ISNA(VLOOKUP(EDATE('Projektkostenkalkulation EP'!$B$8,13)+CJ$9,Datenquellen!$F$7:$H$45,3,FALSE))," ",VLOOKUP(EDATE('Projektkostenkalkulation EP'!$B$8,13)+CJ$9,Datenquellen!$F$7:$H$45,3,FALSE))="X"
                                    ),
                          "X",
                          ""
                          ),
               "X"
            )</f>
        <v>X</v>
      </c>
      <c r="CL149" s="227" t="str">
        <f xml:space="preserve"> IF(TEXT((EDATE('Projektkostenkalkulation EP'!$B$8,13)+CK$9),"MM")=TEXT((EDATE('Projektkostenkalkulation EP'!$B$8,13)+(CK$9-1)),"MM"),
             IF(
                        OR(
                                    TEXT((EDATE('Projektkostenkalkulation EP'!$B$8,13)+CK$9),"TTT") = "Sa",
                                    TEXT((EDATE('Projektkostenkalkulation EP'!$B$8,13)+CK$9),"TTT") = "So",
                                    IF(ISNA(VLOOKUP(EDATE('Projektkostenkalkulation EP'!$B$8,13)+CK$9,Datenquellen!$F$7:$H$45,3,FALSE))," ",VLOOKUP(EDATE('Projektkostenkalkulation EP'!$B$8,13)+CK$9,Datenquellen!$F$7:$H$45,3,FALSE))="X"
                                    ),
                          "X",
                          ""
                          ),
               "X"
            )</f>
        <v>X</v>
      </c>
      <c r="CM149" s="227" t="str">
        <f xml:space="preserve"> IF(TEXT((EDATE('Projektkostenkalkulation EP'!$B$8,13)+CL$9),"MM")=TEXT((EDATE('Projektkostenkalkulation EP'!$B$8,13)+(CL$9-1)),"MM"),
             IF(
                        OR(
                                    TEXT((EDATE('Projektkostenkalkulation EP'!$B$8,13)+CL$9),"TTT") = "Sa",
                                    TEXT((EDATE('Projektkostenkalkulation EP'!$B$8,13)+CL$9),"TTT") = "So",
                                    IF(ISNA(VLOOKUP(EDATE('Projektkostenkalkulation EP'!$B$8,13)+CL$9,Datenquellen!$F$7:$H$45,3,FALSE))," ",VLOOKUP(EDATE('Projektkostenkalkulation EP'!$B$8,13)+CL$9,Datenquellen!$F$7:$H$45,3,FALSE))="X"
                                    ),
                          "X",
                          ""
                          ),
               "X"
            )</f>
        <v/>
      </c>
      <c r="CN149" s="227" t="str">
        <f xml:space="preserve"> IF(TEXT((EDATE('Projektkostenkalkulation EP'!$B$8,13)+CM$9),"MM")=TEXT((EDATE('Projektkostenkalkulation EP'!$B$8,13)+(CM$9-1)),"MM"),
             IF(
                        OR(
                                    TEXT((EDATE('Projektkostenkalkulation EP'!$B$8,13)+CM$9),"TTT") = "Sa",
                                    TEXT((EDATE('Projektkostenkalkulation EP'!$B$8,13)+CM$9),"TTT") = "So",
                                    IF(ISNA(VLOOKUP(EDATE('Projektkostenkalkulation EP'!$B$8,13)+CM$9,Datenquellen!$F$7:$H$45,3,FALSE))," ",VLOOKUP(EDATE('Projektkostenkalkulation EP'!$B$8,13)+CM$9,Datenquellen!$F$7:$H$45,3,FALSE))="X"
                                    ),
                          "X",
                          ""
                          ),
               "X"
            )</f>
        <v/>
      </c>
      <c r="CO149" s="227" t="str">
        <f xml:space="preserve"> IF(TEXT((EDATE('Projektkostenkalkulation EP'!$B$8,13)+CN$9),"MM")=TEXT((EDATE('Projektkostenkalkulation EP'!$B$8,13)+(CN$9-1)),"MM"),
             IF(
                        OR(
                                    TEXT((EDATE('Projektkostenkalkulation EP'!$B$8,13)+CN$9),"TTT") = "Sa",
                                    TEXT((EDATE('Projektkostenkalkulation EP'!$B$8,13)+CN$9),"TTT") = "So",
                                    IF(ISNA(VLOOKUP(EDATE('Projektkostenkalkulation EP'!$B$8,13)+CN$9,Datenquellen!$F$7:$H$45,3,FALSE))," ",VLOOKUP(EDATE('Projektkostenkalkulation EP'!$B$8,13)+CN$9,Datenquellen!$F$7:$H$45,3,FALSE))="X"
                                    ),
                          "X",
                          ""
                          ),
               "X"
            )</f>
        <v/>
      </c>
      <c r="CP149" s="227" t="str">
        <f xml:space="preserve"> IF(TEXT((EDATE('Projektkostenkalkulation EP'!$B$8,13)+CO$9),"MM")=TEXT((EDATE('Projektkostenkalkulation EP'!$B$8,13)+(CO$9-1)),"MM"),
             IF(
                        OR(
                                    TEXT((EDATE('Projektkostenkalkulation EP'!$B$8,13)+CO$9),"TTT") = "Sa",
                                    TEXT((EDATE('Projektkostenkalkulation EP'!$B$8,13)+CO$9),"TTT") = "So",
                                    IF(ISNA(VLOOKUP(EDATE('Projektkostenkalkulation EP'!$B$8,13)+CO$9,Datenquellen!$F$7:$H$45,3,FALSE))," ",VLOOKUP(EDATE('Projektkostenkalkulation EP'!$B$8,13)+CO$9,Datenquellen!$F$7:$H$45,3,FALSE))="X"
                                    ),
                          "X",
                          ""
                          ),
               "X"
            )</f>
        <v/>
      </c>
      <c r="CQ149" s="227" t="str">
        <f xml:space="preserve"> IF(TEXT((EDATE('Projektkostenkalkulation EP'!$B$8,13)+CP$9),"MM")=TEXT((EDATE('Projektkostenkalkulation EP'!$B$8,13)+(CP$9-1)),"MM"),
             IF(
                        OR(
                                    TEXT((EDATE('Projektkostenkalkulation EP'!$B$8,13)+CP$9),"TTT") = "Sa",
                                    TEXT((EDATE('Projektkostenkalkulation EP'!$B$8,13)+CP$9),"TTT") = "So",
                                    IF(ISNA(VLOOKUP(EDATE('Projektkostenkalkulation EP'!$B$8,13)+CP$9,Datenquellen!$F$7:$H$45,3,FALSE))," ",VLOOKUP(EDATE('Projektkostenkalkulation EP'!$B$8,13)+CP$9,Datenquellen!$F$7:$H$45,3,FALSE))="X"
                                    ),
                          "X",
                          ""
                          ),
               "X"
            )</f>
        <v/>
      </c>
      <c r="CR149" s="227" t="str">
        <f xml:space="preserve"> IF(TEXT((EDATE('Projektkostenkalkulation EP'!$B$8,13)+CQ$9),"MM")=TEXT((EDATE('Projektkostenkalkulation EP'!$B$8,13)+(CQ$9-1)),"MM"),
             IF(
                        OR(
                                    TEXT((EDATE('Projektkostenkalkulation EP'!$B$8,13)+CQ$9),"TTT") = "Sa",
                                    TEXT((EDATE('Projektkostenkalkulation EP'!$B$8,13)+CQ$9),"TTT") = "So",
                                    IF(ISNA(VLOOKUP(EDATE('Projektkostenkalkulation EP'!$B$8,13)+CQ$9,Datenquellen!$F$7:$H$45,3,FALSE))," ",VLOOKUP(EDATE('Projektkostenkalkulation EP'!$B$8,13)+CQ$9,Datenquellen!$F$7:$H$45,3,FALSE))="X"
                                    ),
                          "X",
                          ""
                          ),
               "X"
            )</f>
        <v>X</v>
      </c>
      <c r="CS149" s="227" t="str">
        <f xml:space="preserve"> IF(TEXT((EDATE('Projektkostenkalkulation EP'!$B$8,13)+CR$9),"MM")=TEXT((EDATE('Projektkostenkalkulation EP'!$B$8,13)+(CR$9-1)),"MM"),
             IF(
                        OR(
                                    TEXT((EDATE('Projektkostenkalkulation EP'!$B$8,13)+CR$9),"TTT") = "Sa",
                                    TEXT((EDATE('Projektkostenkalkulation EP'!$B$8,13)+CR$9),"TTT") = "So",
                                    IF(ISNA(VLOOKUP(EDATE('Projektkostenkalkulation EP'!$B$8,13)+CR$9,Datenquellen!$F$7:$H$45,3,FALSE))," ",VLOOKUP(EDATE('Projektkostenkalkulation EP'!$B$8,13)+CR$9,Datenquellen!$F$7:$H$45,3,FALSE))="X"
                                    ),
                          "X",
                          ""
                          ),
               "X"
            )</f>
        <v>X</v>
      </c>
      <c r="CT149" s="227" t="str">
        <f xml:space="preserve"> IF(TEXT((EDATE('Projektkostenkalkulation EP'!$B$8,13)+CS$9),"MM")=TEXT((EDATE('Projektkostenkalkulation EP'!$B$8,13)+(CS$9-1)),"MM"),
             IF(
                        OR(
                                    TEXT((EDATE('Projektkostenkalkulation EP'!$B$8,13)+CS$9),"TTT") = "Sa",
                                    TEXT((EDATE('Projektkostenkalkulation EP'!$B$8,13)+CS$9),"TTT") = "So",
                                    IF(ISNA(VLOOKUP(EDATE('Projektkostenkalkulation EP'!$B$8,13)+CS$9,Datenquellen!$F$7:$H$45,3,FALSE))," ",VLOOKUP(EDATE('Projektkostenkalkulation EP'!$B$8,13)+CS$9,Datenquellen!$F$7:$H$45,3,FALSE))="X"
                                    ),
                          "X",
                          ""
                          ),
               "X"
            )</f>
        <v/>
      </c>
      <c r="CU149" s="227" t="str">
        <f xml:space="preserve"> IF(TEXT((EDATE('Projektkostenkalkulation EP'!$B$8,13)+CT$9),"MM")=TEXT((EDATE('Projektkostenkalkulation EP'!$B$8,13)+(CT$9-1)),"MM"),
             IF(
                        OR(
                                    TEXT((EDATE('Projektkostenkalkulation EP'!$B$8,13)+CT$9),"TTT") = "Sa",
                                    TEXT((EDATE('Projektkostenkalkulation EP'!$B$8,13)+CT$9),"TTT") = "So",
                                    IF(ISNA(VLOOKUP(EDATE('Projektkostenkalkulation EP'!$B$8,13)+CT$9,Datenquellen!$F$7:$H$45,3,FALSE))," ",VLOOKUP(EDATE('Projektkostenkalkulation EP'!$B$8,13)+CT$9,Datenquellen!$F$7:$H$45,3,FALSE))="X"
                                    ),
                          "X",
                          ""
                          ),
               "X"
            )</f>
        <v/>
      </c>
      <c r="CV149" s="227" t="str">
        <f xml:space="preserve"> IF(TEXT((EDATE('Projektkostenkalkulation EP'!$B$8,13)+CU$9),"MM")=TEXT((EDATE('Projektkostenkalkulation EP'!$B$8,13)+(CU$9-1)),"MM"),
             IF(
                        OR(
                                    TEXT((EDATE('Projektkostenkalkulation EP'!$B$8,13)+CU$9),"TTT") = "Sa",
                                    TEXT((EDATE('Projektkostenkalkulation EP'!$B$8,13)+CU$9),"TTT") = "So",
                                    IF(ISNA(VLOOKUP(EDATE('Projektkostenkalkulation EP'!$B$8,13)+CU$9,Datenquellen!$F$7:$H$45,3,FALSE))," ",VLOOKUP(EDATE('Projektkostenkalkulation EP'!$B$8,13)+CU$9,Datenquellen!$F$7:$H$45,3,FALSE))="X"
                                    ),
                          "X",
                          ""
                          ),
               "X"
            )</f>
        <v/>
      </c>
      <c r="CW149" s="227" t="str">
        <f xml:space="preserve"> IF(TEXT((EDATE('Projektkostenkalkulation EP'!$B$8,13)+CV$9),"MM")=TEXT((EDATE('Projektkostenkalkulation EP'!$B$8,13)+(CV$9-1)),"MM"),
             IF(
                        OR(
                                    TEXT((EDATE('Projektkostenkalkulation EP'!$B$8,13)+CV$9),"TTT") = "Sa",
                                    TEXT((EDATE('Projektkostenkalkulation EP'!$B$8,13)+CV$9),"TTT") = "So",
                                    IF(ISNA(VLOOKUP(EDATE('Projektkostenkalkulation EP'!$B$8,13)+CV$9,Datenquellen!$F$7:$H$45,3,FALSE))," ",VLOOKUP(EDATE('Projektkostenkalkulation EP'!$B$8,13)+CV$9,Datenquellen!$F$7:$H$45,3,FALSE))="X"
                                    ),
                          "X",
                          ""
                          ),
               "X"
            )</f>
        <v/>
      </c>
      <c r="CX149" s="227" t="str">
        <f xml:space="preserve"> IF(TEXT((EDATE('Projektkostenkalkulation EP'!$B$8,13)+CW$9),"MM")=TEXT((EDATE('Projektkostenkalkulation EP'!$B$8,13)+(CW$9-1)),"MM"),
             IF(
                        OR(
                                    TEXT((EDATE('Projektkostenkalkulation EP'!$B$8,13)+CW$9),"TTT") = "Sa",
                                    TEXT((EDATE('Projektkostenkalkulation EP'!$B$8,13)+CW$9),"TTT") = "So",
                                    IF(ISNA(VLOOKUP(EDATE('Projektkostenkalkulation EP'!$B$8,13)+CW$9,Datenquellen!$F$7:$H$45,3,FALSE))," ",VLOOKUP(EDATE('Projektkostenkalkulation EP'!$B$8,13)+CW$9,Datenquellen!$F$7:$H$45,3,FALSE))="X"
                                    ),
                          "X",
                          ""
                          ),
               "X"
            )</f>
        <v/>
      </c>
      <c r="CY149" s="227" t="str">
        <f xml:space="preserve"> IF(TEXT((EDATE('Projektkostenkalkulation EP'!$B$8,13)+CX$9),"MM")=TEXT((EDATE('Projektkostenkalkulation EP'!$B$8,13)+(CX$9-1)),"MM"),
             IF(
                        OR(
                                    TEXT((EDATE('Projektkostenkalkulation EP'!$B$8,13)+CX$9),"TTT") = "Sa",
                                    TEXT((EDATE('Projektkostenkalkulation EP'!$B$8,13)+CX$9),"TTT") = "So",
                                    IF(ISNA(VLOOKUP(EDATE('Projektkostenkalkulation EP'!$B$8,13)+CX$9,Datenquellen!$F$7:$H$45,3,FALSE))," ",VLOOKUP(EDATE('Projektkostenkalkulation EP'!$B$8,13)+CX$9,Datenquellen!$F$7:$H$45,3,FALSE))="X"
                                    ),
                          "X",
                          ""
                          ),
               "X"
            )</f>
        <v>X</v>
      </c>
      <c r="CZ149" s="227" t="str">
        <f xml:space="preserve"> IF(TEXT((EDATE('Projektkostenkalkulation EP'!$B$8,13)+CY$9),"MM")=TEXT((EDATE('Projektkostenkalkulation EP'!$B$8,13)+(CY$9-1)),"MM"),
             IF(
                        OR(
                                    TEXT((EDATE('Projektkostenkalkulation EP'!$B$8,13)+CY$9),"TTT") = "Sa",
                                    TEXT((EDATE('Projektkostenkalkulation EP'!$B$8,13)+CY$9),"TTT") = "So",
                                    IF(ISNA(VLOOKUP(EDATE('Projektkostenkalkulation EP'!$B$8,13)+CY$9,Datenquellen!$F$7:$H$45,3,FALSE))," ",VLOOKUP(EDATE('Projektkostenkalkulation EP'!$B$8,13)+CY$9,Datenquellen!$F$7:$H$45,3,FALSE))="X"
                                    ),
                          "X",
                          ""
                          ),
               "X"
            )</f>
        <v>X</v>
      </c>
      <c r="DA149" s="228" t="str">
        <f xml:space="preserve"> IF(TEXT((EDATE('Projektkostenkalkulation EP'!$B$8,13)+CZ$9),"MM")=TEXT((EDATE('Projektkostenkalkulation EP'!$B$8,13)+(CZ$9-1)),"MM"),
             IF(
                        OR(
                                    TEXT((EDATE('Projektkostenkalkulation EP'!$B$8,13)+CZ$9),"TTT") = "Sa",
                                    TEXT((EDATE('Projektkostenkalkulation EP'!$B$8,13)+CZ$9),"TTT") = "So",
                                    IF(ISNA(VLOOKUP(EDATE('Projektkostenkalkulation EP'!$B$8,13)+CZ$9,Datenquellen!$F$7:$H$45,3,FALSE))," ",VLOOKUP(EDATE('Projektkostenkalkulation EP'!$B$8,13)+CZ$9,Datenquellen!$F$7:$H$45,3,FALSE))="X"
                                    ),
                          "X",
                          ""
                          ),
               "X"
            )</f>
        <v/>
      </c>
      <c r="DB149" s="229"/>
      <c r="DC149" s="230"/>
      <c r="DD149" s="475"/>
      <c r="DE149" s="472" t="str">
        <f>TEXT(EDATE('Projektkostenkalkulation EP'!$B$8,13),"MMMM")</f>
        <v>Februar</v>
      </c>
      <c r="DF149" s="226"/>
      <c r="DG149" s="227" t="str">
        <f>IF(
            OR(
                     TEXT(EDATE('Projektkostenkalkulation EP'!$B$8,13),"TTT") = "Sa",
                     TEXT(EDATE('Projektkostenkalkulation EP'!$B$8,13),"TTT") = "So",
                     IF(ISNA(VLOOKUP(EDATE('Projektkostenkalkulation EP'!$B$8,13),Datenquellen!$F$7:$H$45,3,FALSE))," ",VLOOKUP(EDATE('Projektkostenkalkulation EP'!$B$8,13),Datenquellen!$F$7:$H$45,3,FALSE))="X"
                            ),
                    "X",
                    ""
            )</f>
        <v>X</v>
      </c>
      <c r="DH149" s="227" t="str">
        <f xml:space="preserve"> IF(TEXT((EDATE('Projektkostenkalkulation EP'!$B$8,13)+DG$9),"MM")=TEXT((EDATE('Projektkostenkalkulation EP'!$B$8,13)+(DG$9-1)),"MM"),
             IF(
                        OR(
                                    TEXT((EDATE('Projektkostenkalkulation EP'!$B$8,13)+DG$9),"TTT") = "Sa",
                                    TEXT((EDATE('Projektkostenkalkulation EP'!$B$8,13)+DG$9),"TTT") = "So",
                                    IF(ISNA(VLOOKUP(EDATE('Projektkostenkalkulation EP'!$B$8,13)+DG$9,Datenquellen!$F$7:$H$45,3,FALSE))," ",VLOOKUP(EDATE('Projektkostenkalkulation EP'!$B$8,13)+DG$9,Datenquellen!$F$7:$H$45,3,FALSE))="X"
                                    ),
                          "X",
                          ""
                          ),
               "X"
            )</f>
        <v>X</v>
      </c>
      <c r="DI149" s="227" t="str">
        <f xml:space="preserve"> IF(TEXT((EDATE('Projektkostenkalkulation EP'!$B$8,13)+DH$9),"MM")=TEXT((EDATE('Projektkostenkalkulation EP'!$B$8,13)+(DH$9-1)),"MM"),
             IF(
                        OR(
                                    TEXT((EDATE('Projektkostenkalkulation EP'!$B$8,13)+DH$9),"TTT") = "Sa",
                                    TEXT((EDATE('Projektkostenkalkulation EP'!$B$8,13)+DH$9),"TTT") = "So",
                                    IF(ISNA(VLOOKUP(EDATE('Projektkostenkalkulation EP'!$B$8,13)+DH$9,Datenquellen!$F$7:$H$45,3,FALSE))," ",VLOOKUP(EDATE('Projektkostenkalkulation EP'!$B$8,13)+DH$9,Datenquellen!$F$7:$H$45,3,FALSE))="X"
                                    ),
                          "X",
                          ""
                          ),
               "X"
            )</f>
        <v/>
      </c>
      <c r="DJ149" s="227" t="str">
        <f xml:space="preserve"> IF(TEXT((EDATE('Projektkostenkalkulation EP'!$B$8,13)+DI$9),"MM")=TEXT((EDATE('Projektkostenkalkulation EP'!$B$8,13)+(DI$9-1)),"MM"),
             IF(
                        OR(
                                    TEXT((EDATE('Projektkostenkalkulation EP'!$B$8,13)+DI$9),"TTT") = "Sa",
                                    TEXT((EDATE('Projektkostenkalkulation EP'!$B$8,13)+DI$9),"TTT") = "So",
                                    IF(ISNA(VLOOKUP(EDATE('Projektkostenkalkulation EP'!$B$8,13)+DI$9,Datenquellen!$F$7:$H$45,3,FALSE))," ",VLOOKUP(EDATE('Projektkostenkalkulation EP'!$B$8,13)+DI$9,Datenquellen!$F$7:$H$45,3,FALSE))="X"
                                    ),
                          "X",
                          ""
                          ),
               "X"
            )</f>
        <v/>
      </c>
      <c r="DK149" s="227" t="str">
        <f xml:space="preserve"> IF(TEXT((EDATE('Projektkostenkalkulation EP'!$B$8,13)+DJ$9),"MM")=TEXT((EDATE('Projektkostenkalkulation EP'!$B$8,13)+(DJ$9-1)),"MM"),
             IF(
                        OR(
                                    TEXT((EDATE('Projektkostenkalkulation EP'!$B$8,13)+DJ$9),"TTT") = "Sa",
                                    TEXT((EDATE('Projektkostenkalkulation EP'!$B$8,13)+DJ$9),"TTT") = "So",
                                    IF(ISNA(VLOOKUP(EDATE('Projektkostenkalkulation EP'!$B$8,13)+DJ$9,Datenquellen!$F$7:$H$45,3,FALSE))," ",VLOOKUP(EDATE('Projektkostenkalkulation EP'!$B$8,13)+DJ$9,Datenquellen!$F$7:$H$45,3,FALSE))="X"
                                    ),
                          "X",
                          ""
                          ),
               "X"
            )</f>
        <v/>
      </c>
      <c r="DL149" s="227" t="str">
        <f xml:space="preserve"> IF(TEXT((EDATE('Projektkostenkalkulation EP'!$B$8,13)+DK$9),"MM")=TEXT((EDATE('Projektkostenkalkulation EP'!$B$8,13)+(DK$9-1)),"MM"),
             IF(
                        OR(
                                    TEXT((EDATE('Projektkostenkalkulation EP'!$B$8,13)+DK$9),"TTT") = "Sa",
                                    TEXT((EDATE('Projektkostenkalkulation EP'!$B$8,13)+DK$9),"TTT") = "So",
                                    IF(ISNA(VLOOKUP(EDATE('Projektkostenkalkulation EP'!$B$8,13)+DK$9,Datenquellen!$F$7:$H$45,3,FALSE))," ",VLOOKUP(EDATE('Projektkostenkalkulation EP'!$B$8,13)+DK$9,Datenquellen!$F$7:$H$45,3,FALSE))="X"
                                    ),
                          "X",
                          ""
                          ),
               "X"
            )</f>
        <v/>
      </c>
      <c r="DM149" s="227" t="str">
        <f xml:space="preserve"> IF(TEXT((EDATE('Projektkostenkalkulation EP'!$B$8,13)+DL$9),"MM")=TEXT((EDATE('Projektkostenkalkulation EP'!$B$8,13)+(DL$9-1)),"MM"),
             IF(
                        OR(
                                    TEXT((EDATE('Projektkostenkalkulation EP'!$B$8,13)+DL$9),"TTT") = "Sa",
                                    TEXT((EDATE('Projektkostenkalkulation EP'!$B$8,13)+DL$9),"TTT") = "So",
                                    IF(ISNA(VLOOKUP(EDATE('Projektkostenkalkulation EP'!$B$8,13)+DL$9,Datenquellen!$F$7:$H$45,3,FALSE))," ",VLOOKUP(EDATE('Projektkostenkalkulation EP'!$B$8,13)+DL$9,Datenquellen!$F$7:$H$45,3,FALSE))="X"
                                    ),
                          "X",
                          ""
                          ),
               "X"
            )</f>
        <v/>
      </c>
      <c r="DN149" s="227" t="str">
        <f xml:space="preserve"> IF(TEXT((EDATE('Projektkostenkalkulation EP'!$B$8,13)+DM$9),"MM")=TEXT((EDATE('Projektkostenkalkulation EP'!$B$8,13)+(DM$9-1)),"MM"),
             IF(
                        OR(
                                    TEXT((EDATE('Projektkostenkalkulation EP'!$B$8,13)+DM$9),"TTT") = "Sa",
                                    TEXT((EDATE('Projektkostenkalkulation EP'!$B$8,13)+DM$9),"TTT") = "So",
                                    IF(ISNA(VLOOKUP(EDATE('Projektkostenkalkulation EP'!$B$8,13)+DM$9,Datenquellen!$F$7:$H$45,3,FALSE))," ",VLOOKUP(EDATE('Projektkostenkalkulation EP'!$B$8,13)+DM$9,Datenquellen!$F$7:$H$45,3,FALSE))="X"
                                    ),
                          "X",
                          ""
                          ),
               "X"
            )</f>
        <v>X</v>
      </c>
      <c r="DO149" s="227" t="str">
        <f xml:space="preserve"> IF(TEXT((EDATE('Projektkostenkalkulation EP'!$B$8,13)+DN$9),"MM")=TEXT((EDATE('Projektkostenkalkulation EP'!$B$8,13)+(DN$9-1)),"MM"),
             IF(
                        OR(
                                    TEXT((EDATE('Projektkostenkalkulation EP'!$B$8,13)+DN$9),"TTT") = "Sa",
                                    TEXT((EDATE('Projektkostenkalkulation EP'!$B$8,13)+DN$9),"TTT") = "So",
                                    IF(ISNA(VLOOKUP(EDATE('Projektkostenkalkulation EP'!$B$8,13)+DN$9,Datenquellen!$F$7:$H$45,3,FALSE))," ",VLOOKUP(EDATE('Projektkostenkalkulation EP'!$B$8,13)+DN$9,Datenquellen!$F$7:$H$45,3,FALSE))="X"
                                    ),
                          "X",
                          ""
                          ),
               "X"
            )</f>
        <v>X</v>
      </c>
      <c r="DP149" s="227" t="str">
        <f xml:space="preserve"> IF(TEXT((EDATE('Projektkostenkalkulation EP'!$B$8,13)+DO$9),"MM")=TEXT((EDATE('Projektkostenkalkulation EP'!$B$8,13)+(DO$9-1)),"MM"),
             IF(
                        OR(
                                    TEXT((EDATE('Projektkostenkalkulation EP'!$B$8,13)+DO$9),"TTT") = "Sa",
                                    TEXT((EDATE('Projektkostenkalkulation EP'!$B$8,13)+DO$9),"TTT") = "So",
                                    IF(ISNA(VLOOKUP(EDATE('Projektkostenkalkulation EP'!$B$8,13)+DO$9,Datenquellen!$F$7:$H$45,3,FALSE))," ",VLOOKUP(EDATE('Projektkostenkalkulation EP'!$B$8,13)+DO$9,Datenquellen!$F$7:$H$45,3,FALSE))="X"
                                    ),
                          "X",
                          ""
                          ),
               "X"
            )</f>
        <v/>
      </c>
      <c r="DQ149" s="227" t="str">
        <f xml:space="preserve"> IF(TEXT((EDATE('Projektkostenkalkulation EP'!$B$8,13)+DP$9),"MM")=TEXT((EDATE('Projektkostenkalkulation EP'!$B$8,13)+(DP$9-1)),"MM"),
             IF(
                        OR(
                                    TEXT((EDATE('Projektkostenkalkulation EP'!$B$8,13)+DP$9),"TTT") = "Sa",
                                    TEXT((EDATE('Projektkostenkalkulation EP'!$B$8,13)+DP$9),"TTT") = "So",
                                    IF(ISNA(VLOOKUP(EDATE('Projektkostenkalkulation EP'!$B$8,13)+DP$9,Datenquellen!$F$7:$H$45,3,FALSE))," ",VLOOKUP(EDATE('Projektkostenkalkulation EP'!$B$8,13)+DP$9,Datenquellen!$F$7:$H$45,3,FALSE))="X"
                                    ),
                          "X",
                          ""
                          ),
               "X"
            )</f>
        <v/>
      </c>
      <c r="DR149" s="227" t="str">
        <f xml:space="preserve"> IF(TEXT((EDATE('Projektkostenkalkulation EP'!$B$8,13)+DQ$9),"MM")=TEXT((EDATE('Projektkostenkalkulation EP'!$B$8,13)+(DQ$9-1)),"MM"),
             IF(
                        OR(
                                    TEXT((EDATE('Projektkostenkalkulation EP'!$B$8,13)+DQ$9),"TTT") = "Sa",
                                    TEXT((EDATE('Projektkostenkalkulation EP'!$B$8,13)+DQ$9),"TTT") = "So",
                                    IF(ISNA(VLOOKUP(EDATE('Projektkostenkalkulation EP'!$B$8,13)+DQ$9,Datenquellen!$F$7:$H$45,3,FALSE))," ",VLOOKUP(EDATE('Projektkostenkalkulation EP'!$B$8,13)+DQ$9,Datenquellen!$F$7:$H$45,3,FALSE))="X"
                                    ),
                          "X",
                          ""
                          ),
               "X"
            )</f>
        <v/>
      </c>
      <c r="DS149" s="227" t="str">
        <f xml:space="preserve"> IF(TEXT((EDATE('Projektkostenkalkulation EP'!$B$8,13)+DR$9),"MM")=TEXT((EDATE('Projektkostenkalkulation EP'!$B$8,13)+(DR$9-1)),"MM"),
             IF(
                        OR(
                                    TEXT((EDATE('Projektkostenkalkulation EP'!$B$8,13)+DR$9),"TTT") = "Sa",
                                    TEXT((EDATE('Projektkostenkalkulation EP'!$B$8,13)+DR$9),"TTT") = "So",
                                    IF(ISNA(VLOOKUP(EDATE('Projektkostenkalkulation EP'!$B$8,13)+DR$9,Datenquellen!$F$7:$H$45,3,FALSE))," ",VLOOKUP(EDATE('Projektkostenkalkulation EP'!$B$8,13)+DR$9,Datenquellen!$F$7:$H$45,3,FALSE))="X"
                                    ),
                          "X",
                          ""
                          ),
               "X"
            )</f>
        <v/>
      </c>
      <c r="DT149" s="227" t="str">
        <f xml:space="preserve"> IF(TEXT((EDATE('Projektkostenkalkulation EP'!$B$8,13)+DS$9),"MM")=TEXT((EDATE('Projektkostenkalkulation EP'!$B$8,13)+(DS$9-1)),"MM"),
             IF(
                        OR(
                                    TEXT((EDATE('Projektkostenkalkulation EP'!$B$8,13)+DS$9),"TTT") = "Sa",
                                    TEXT((EDATE('Projektkostenkalkulation EP'!$B$8,13)+DS$9),"TTT") = "So",
                                    IF(ISNA(VLOOKUP(EDATE('Projektkostenkalkulation EP'!$B$8,13)+DS$9,Datenquellen!$F$7:$H$45,3,FALSE))," ",VLOOKUP(EDATE('Projektkostenkalkulation EP'!$B$8,13)+DS$9,Datenquellen!$F$7:$H$45,3,FALSE))="X"
                                    ),
                          "X",
                          ""
                          ),
               "X"
            )</f>
        <v/>
      </c>
      <c r="DU149" s="227" t="str">
        <f xml:space="preserve"> IF(TEXT((EDATE('Projektkostenkalkulation EP'!$B$8,13)+DT$9),"MM")=TEXT((EDATE('Projektkostenkalkulation EP'!$B$8,13)+(DT$9-1)),"MM"),
             IF(
                        OR(
                                    TEXT((EDATE('Projektkostenkalkulation EP'!$B$8,13)+DT$9),"TTT") = "Sa",
                                    TEXT((EDATE('Projektkostenkalkulation EP'!$B$8,13)+DT$9),"TTT") = "So",
                                    IF(ISNA(VLOOKUP(EDATE('Projektkostenkalkulation EP'!$B$8,13)+DT$9,Datenquellen!$F$7:$H$45,3,FALSE))," ",VLOOKUP(EDATE('Projektkostenkalkulation EP'!$B$8,13)+DT$9,Datenquellen!$F$7:$H$45,3,FALSE))="X"
                                    ),
                          "X",
                          ""
                          ),
               "X"
            )</f>
        <v>X</v>
      </c>
      <c r="DV149" s="227" t="str">
        <f xml:space="preserve"> IF(TEXT((EDATE('Projektkostenkalkulation EP'!$B$8,13)+DU$9),"MM")=TEXT((EDATE('Projektkostenkalkulation EP'!$B$8,13)+(DU$9-1)),"MM"),
             IF(
                        OR(
                                    TEXT((EDATE('Projektkostenkalkulation EP'!$B$8,13)+DU$9),"TTT") = "Sa",
                                    TEXT((EDATE('Projektkostenkalkulation EP'!$B$8,13)+DU$9),"TTT") = "So",
                                    IF(ISNA(VLOOKUP(EDATE('Projektkostenkalkulation EP'!$B$8,13)+DU$9,Datenquellen!$F$7:$H$45,3,FALSE))," ",VLOOKUP(EDATE('Projektkostenkalkulation EP'!$B$8,13)+DU$9,Datenquellen!$F$7:$H$45,3,FALSE))="X"
                                    ),
                          "X",
                          ""
                          ),
               "X"
            )</f>
        <v>X</v>
      </c>
      <c r="DW149" s="227" t="str">
        <f xml:space="preserve"> IF(TEXT((EDATE('Projektkostenkalkulation EP'!$B$8,13)+DV$9),"MM")=TEXT((EDATE('Projektkostenkalkulation EP'!$B$8,13)+(DV$9-1)),"MM"),
             IF(
                        OR(
                                    TEXT((EDATE('Projektkostenkalkulation EP'!$B$8,13)+DV$9),"TTT") = "Sa",
                                    TEXT((EDATE('Projektkostenkalkulation EP'!$B$8,13)+DV$9),"TTT") = "So",
                                    IF(ISNA(VLOOKUP(EDATE('Projektkostenkalkulation EP'!$B$8,13)+DV$9,Datenquellen!$F$7:$H$45,3,FALSE))," ",VLOOKUP(EDATE('Projektkostenkalkulation EP'!$B$8,13)+DV$9,Datenquellen!$F$7:$H$45,3,FALSE))="X"
                                    ),
                          "X",
                          ""
                          ),
               "X"
            )</f>
        <v/>
      </c>
      <c r="DX149" s="227" t="str">
        <f xml:space="preserve"> IF(TEXT((EDATE('Projektkostenkalkulation EP'!$B$8,13)+DW$9),"MM")=TEXT((EDATE('Projektkostenkalkulation EP'!$B$8,13)+(DW$9-1)),"MM"),
             IF(
                        OR(
                                    TEXT((EDATE('Projektkostenkalkulation EP'!$B$8,13)+DW$9),"TTT") = "Sa",
                                    TEXT((EDATE('Projektkostenkalkulation EP'!$B$8,13)+DW$9),"TTT") = "So",
                                    IF(ISNA(VLOOKUP(EDATE('Projektkostenkalkulation EP'!$B$8,13)+DW$9,Datenquellen!$F$7:$H$45,3,FALSE))," ",VLOOKUP(EDATE('Projektkostenkalkulation EP'!$B$8,13)+DW$9,Datenquellen!$F$7:$H$45,3,FALSE))="X"
                                    ),
                          "X",
                          ""
                          ),
               "X"
            )</f>
        <v/>
      </c>
      <c r="DY149" s="227" t="str">
        <f xml:space="preserve"> IF(TEXT((EDATE('Projektkostenkalkulation EP'!$B$8,13)+DX$9),"MM")=TEXT((EDATE('Projektkostenkalkulation EP'!$B$8,13)+(DX$9-1)),"MM"),
             IF(
                        OR(
                                    TEXT((EDATE('Projektkostenkalkulation EP'!$B$8,13)+DX$9),"TTT") = "Sa",
                                    TEXT((EDATE('Projektkostenkalkulation EP'!$B$8,13)+DX$9),"TTT") = "So",
                                    IF(ISNA(VLOOKUP(EDATE('Projektkostenkalkulation EP'!$B$8,13)+DX$9,Datenquellen!$F$7:$H$45,3,FALSE))," ",VLOOKUP(EDATE('Projektkostenkalkulation EP'!$B$8,13)+DX$9,Datenquellen!$F$7:$H$45,3,FALSE))="X"
                                    ),
                          "X",
                          ""
                          ),
               "X"
            )</f>
        <v/>
      </c>
      <c r="DZ149" s="227" t="str">
        <f xml:space="preserve"> IF(TEXT((EDATE('Projektkostenkalkulation EP'!$B$8,13)+DY$9),"MM")=TEXT((EDATE('Projektkostenkalkulation EP'!$B$8,13)+(DY$9-1)),"MM"),
             IF(
                        OR(
                                    TEXT((EDATE('Projektkostenkalkulation EP'!$B$8,13)+DY$9),"TTT") = "Sa",
                                    TEXT((EDATE('Projektkostenkalkulation EP'!$B$8,13)+DY$9),"TTT") = "So",
                                    IF(ISNA(VLOOKUP(EDATE('Projektkostenkalkulation EP'!$B$8,13)+DY$9,Datenquellen!$F$7:$H$45,3,FALSE))," ",VLOOKUP(EDATE('Projektkostenkalkulation EP'!$B$8,13)+DY$9,Datenquellen!$F$7:$H$45,3,FALSE))="X"
                                    ),
                          "X",
                          ""
                          ),
               "X"
            )</f>
        <v/>
      </c>
      <c r="EA149" s="227" t="str">
        <f xml:space="preserve"> IF(TEXT((EDATE('Projektkostenkalkulation EP'!$B$8,13)+DZ$9),"MM")=TEXT((EDATE('Projektkostenkalkulation EP'!$B$8,13)+(DZ$9-1)),"MM"),
             IF(
                        OR(
                                    TEXT((EDATE('Projektkostenkalkulation EP'!$B$8,13)+DZ$9),"TTT") = "Sa",
                                    TEXT((EDATE('Projektkostenkalkulation EP'!$B$8,13)+DZ$9),"TTT") = "So",
                                    IF(ISNA(VLOOKUP(EDATE('Projektkostenkalkulation EP'!$B$8,13)+DZ$9,Datenquellen!$F$7:$H$45,3,FALSE))," ",VLOOKUP(EDATE('Projektkostenkalkulation EP'!$B$8,13)+DZ$9,Datenquellen!$F$7:$H$45,3,FALSE))="X"
                                    ),
                          "X",
                          ""
                          ),
               "X"
            )</f>
        <v/>
      </c>
      <c r="EB149" s="227" t="str">
        <f xml:space="preserve"> IF(TEXT((EDATE('Projektkostenkalkulation EP'!$B$8,13)+EA$9),"MM")=TEXT((EDATE('Projektkostenkalkulation EP'!$B$8,13)+(EA$9-1)),"MM"),
             IF(
                        OR(
                                    TEXT((EDATE('Projektkostenkalkulation EP'!$B$8,13)+EA$9),"TTT") = "Sa",
                                    TEXT((EDATE('Projektkostenkalkulation EP'!$B$8,13)+EA$9),"TTT") = "So",
                                    IF(ISNA(VLOOKUP(EDATE('Projektkostenkalkulation EP'!$B$8,13)+EA$9,Datenquellen!$F$7:$H$45,3,FALSE))," ",VLOOKUP(EDATE('Projektkostenkalkulation EP'!$B$8,13)+EA$9,Datenquellen!$F$7:$H$45,3,FALSE))="X"
                                    ),
                          "X",
                          ""
                          ),
               "X"
            )</f>
        <v>X</v>
      </c>
      <c r="EC149" s="227" t="str">
        <f xml:space="preserve"> IF(TEXT((EDATE('Projektkostenkalkulation EP'!$B$8,13)+EB$9),"MM")=TEXT((EDATE('Projektkostenkalkulation EP'!$B$8,13)+(EB$9-1)),"MM"),
             IF(
                        OR(
                                    TEXT((EDATE('Projektkostenkalkulation EP'!$B$8,13)+EB$9),"TTT") = "Sa",
                                    TEXT((EDATE('Projektkostenkalkulation EP'!$B$8,13)+EB$9),"TTT") = "So",
                                    IF(ISNA(VLOOKUP(EDATE('Projektkostenkalkulation EP'!$B$8,13)+EB$9,Datenquellen!$F$7:$H$45,3,FALSE))," ",VLOOKUP(EDATE('Projektkostenkalkulation EP'!$B$8,13)+EB$9,Datenquellen!$F$7:$H$45,3,FALSE))="X"
                                    ),
                          "X",
                          ""
                          ),
               "X"
            )</f>
        <v>X</v>
      </c>
      <c r="ED149" s="227" t="str">
        <f xml:space="preserve"> IF(TEXT((EDATE('Projektkostenkalkulation EP'!$B$8,13)+EC$9),"MM")=TEXT((EDATE('Projektkostenkalkulation EP'!$B$8,13)+(EC$9-1)),"MM"),
             IF(
                        OR(
                                    TEXT((EDATE('Projektkostenkalkulation EP'!$B$8,13)+EC$9),"TTT") = "Sa",
                                    TEXT((EDATE('Projektkostenkalkulation EP'!$B$8,13)+EC$9),"TTT") = "So",
                                    IF(ISNA(VLOOKUP(EDATE('Projektkostenkalkulation EP'!$B$8,13)+EC$9,Datenquellen!$F$7:$H$45,3,FALSE))," ",VLOOKUP(EDATE('Projektkostenkalkulation EP'!$B$8,13)+EC$9,Datenquellen!$F$7:$H$45,3,FALSE))="X"
                                    ),
                          "X",
                          ""
                          ),
               "X"
            )</f>
        <v/>
      </c>
      <c r="EE149" s="227" t="str">
        <f xml:space="preserve"> IF(TEXT((EDATE('Projektkostenkalkulation EP'!$B$8,13)+ED$9),"MM")=TEXT((EDATE('Projektkostenkalkulation EP'!$B$8,13)+(ED$9-1)),"MM"),
             IF(
                        OR(
                                    TEXT((EDATE('Projektkostenkalkulation EP'!$B$8,13)+ED$9),"TTT") = "Sa",
                                    TEXT((EDATE('Projektkostenkalkulation EP'!$B$8,13)+ED$9),"TTT") = "So",
                                    IF(ISNA(VLOOKUP(EDATE('Projektkostenkalkulation EP'!$B$8,13)+ED$9,Datenquellen!$F$7:$H$45,3,FALSE))," ",VLOOKUP(EDATE('Projektkostenkalkulation EP'!$B$8,13)+ED$9,Datenquellen!$F$7:$H$45,3,FALSE))="X"
                                    ),
                          "X",
                          ""
                          ),
               "X"
            )</f>
        <v/>
      </c>
      <c r="EF149" s="227" t="str">
        <f xml:space="preserve"> IF(TEXT((EDATE('Projektkostenkalkulation EP'!$B$8,13)+EE$9),"MM")=TEXT((EDATE('Projektkostenkalkulation EP'!$B$8,13)+(EE$9-1)),"MM"),
             IF(
                        OR(
                                    TEXT((EDATE('Projektkostenkalkulation EP'!$B$8,13)+EE$9),"TTT") = "Sa",
                                    TEXT((EDATE('Projektkostenkalkulation EP'!$B$8,13)+EE$9),"TTT") = "So",
                                    IF(ISNA(VLOOKUP(EDATE('Projektkostenkalkulation EP'!$B$8,13)+EE$9,Datenquellen!$F$7:$H$45,3,FALSE))," ",VLOOKUP(EDATE('Projektkostenkalkulation EP'!$B$8,13)+EE$9,Datenquellen!$F$7:$H$45,3,FALSE))="X"
                                    ),
                          "X",
                          ""
                          ),
               "X"
            )</f>
        <v/>
      </c>
      <c r="EG149" s="227" t="str">
        <f xml:space="preserve"> IF(TEXT((EDATE('Projektkostenkalkulation EP'!$B$8,13)+EF$9),"MM")=TEXT((EDATE('Projektkostenkalkulation EP'!$B$8,13)+(EF$9-1)),"MM"),
             IF(
                        OR(
                                    TEXT((EDATE('Projektkostenkalkulation EP'!$B$8,13)+EF$9),"TTT") = "Sa",
                                    TEXT((EDATE('Projektkostenkalkulation EP'!$B$8,13)+EF$9),"TTT") = "So",
                                    IF(ISNA(VLOOKUP(EDATE('Projektkostenkalkulation EP'!$B$8,13)+EF$9,Datenquellen!$F$7:$H$45,3,FALSE))," ",VLOOKUP(EDATE('Projektkostenkalkulation EP'!$B$8,13)+EF$9,Datenquellen!$F$7:$H$45,3,FALSE))="X"
                                    ),
                          "X",
                          ""
                          ),
               "X"
            )</f>
        <v/>
      </c>
      <c r="EH149" s="227" t="str">
        <f xml:space="preserve"> IF(TEXT((EDATE('Projektkostenkalkulation EP'!$B$8,13)+EG$9),"MM")=TEXT((EDATE('Projektkostenkalkulation EP'!$B$8,13)+(EG$9-1)),"MM"),
             IF(
                        OR(
                                    TEXT((EDATE('Projektkostenkalkulation EP'!$B$8,13)+EG$9),"TTT") = "Sa",
                                    TEXT((EDATE('Projektkostenkalkulation EP'!$B$8,13)+EG$9),"TTT") = "So",
                                    IF(ISNA(VLOOKUP(EDATE('Projektkostenkalkulation EP'!$B$8,13)+EG$9,Datenquellen!$F$7:$H$45,3,FALSE))," ",VLOOKUP(EDATE('Projektkostenkalkulation EP'!$B$8,13)+EG$9,Datenquellen!$F$7:$H$45,3,FALSE))="X"
                                    ),
                          "X",
                          ""
                          ),
               "X"
            )</f>
        <v/>
      </c>
      <c r="EI149" s="227" t="str">
        <f xml:space="preserve"> IF(TEXT((EDATE('Projektkostenkalkulation EP'!$B$8,13)+EH$9),"MM")=TEXT((EDATE('Projektkostenkalkulation EP'!$B$8,13)+(EH$9-1)),"MM"),
             IF(
                        OR(
                                    TEXT((EDATE('Projektkostenkalkulation EP'!$B$8,13)+EH$9),"TTT") = "Sa",
                                    TEXT((EDATE('Projektkostenkalkulation EP'!$B$8,13)+EH$9),"TTT") = "So",
                                    IF(ISNA(VLOOKUP(EDATE('Projektkostenkalkulation EP'!$B$8,13)+EH$9,Datenquellen!$F$7:$H$45,3,FALSE))," ",VLOOKUP(EDATE('Projektkostenkalkulation EP'!$B$8,13)+EH$9,Datenquellen!$F$7:$H$45,3,FALSE))="X"
                                    ),
                          "X",
                          ""
                          ),
               "X"
            )</f>
        <v>X</v>
      </c>
      <c r="EJ149" s="227" t="str">
        <f xml:space="preserve"> IF(TEXT((EDATE('Projektkostenkalkulation EP'!$B$8,13)+EI$9),"MM")=TEXT((EDATE('Projektkostenkalkulation EP'!$B$8,13)+(EI$9-1)),"MM"),
             IF(
                        OR(
                                    TEXT((EDATE('Projektkostenkalkulation EP'!$B$8,13)+EI$9),"TTT") = "Sa",
                                    TEXT((EDATE('Projektkostenkalkulation EP'!$B$8,13)+EI$9),"TTT") = "So",
                                    IF(ISNA(VLOOKUP(EDATE('Projektkostenkalkulation EP'!$B$8,13)+EI$9,Datenquellen!$F$7:$H$45,3,FALSE))," ",VLOOKUP(EDATE('Projektkostenkalkulation EP'!$B$8,13)+EI$9,Datenquellen!$F$7:$H$45,3,FALSE))="X"
                                    ),
                          "X",
                          ""
                          ),
               "X"
            )</f>
        <v>X</v>
      </c>
      <c r="EK149" s="228" t="str">
        <f xml:space="preserve"> IF(TEXT((EDATE('Projektkostenkalkulation EP'!$B$8,13)+EJ$9),"MM")=TEXT((EDATE('Projektkostenkalkulation EP'!$B$8,13)+(EJ$9-1)),"MM"),
             IF(
                        OR(
                                    TEXT((EDATE('Projektkostenkalkulation EP'!$B$8,13)+EJ$9),"TTT") = "Sa",
                                    TEXT((EDATE('Projektkostenkalkulation EP'!$B$8,13)+EJ$9),"TTT") = "So",
                                    IF(ISNA(VLOOKUP(EDATE('Projektkostenkalkulation EP'!$B$8,13)+EJ$9,Datenquellen!$F$7:$H$45,3,FALSE))," ",VLOOKUP(EDATE('Projektkostenkalkulation EP'!$B$8,13)+EJ$9,Datenquellen!$F$7:$H$45,3,FALSE))="X"
                                    ),
                          "X",
                          ""
                          ),
               "X"
            )</f>
        <v/>
      </c>
      <c r="EL149" s="229"/>
      <c r="EM149" s="230"/>
      <c r="EN149" s="475"/>
      <c r="EO149" s="472" t="str">
        <f>TEXT(EDATE('Projektkostenkalkulation EP'!$B$8,13),"MMMM")</f>
        <v>Februar</v>
      </c>
      <c r="EP149" s="226"/>
      <c r="EQ149" s="227" t="str">
        <f>IF(
            OR(
                     TEXT(EDATE('Projektkostenkalkulation EP'!$B$8,13),"TTT") = "Sa",
                     TEXT(EDATE('Projektkostenkalkulation EP'!$B$8,13),"TTT") = "So",
                     IF(ISNA(VLOOKUP(EDATE('Projektkostenkalkulation EP'!$B$8,13),Datenquellen!$F$7:$H$45,3,FALSE))," ",VLOOKUP(EDATE('Projektkostenkalkulation EP'!$B$8,13),Datenquellen!$F$7:$H$45,3,FALSE))="X"
                            ),
                    "X",
                    ""
            )</f>
        <v>X</v>
      </c>
      <c r="ER149" s="227" t="str">
        <f xml:space="preserve"> IF(TEXT((EDATE('Projektkostenkalkulation EP'!$B$8,13)+EQ$9),"MM")=TEXT((EDATE('Projektkostenkalkulation EP'!$B$8,13)+(EQ$9-1)),"MM"),
             IF(
                        OR(
                                    TEXT((EDATE('Projektkostenkalkulation EP'!$B$8,13)+EQ$9),"TTT") = "Sa",
                                    TEXT((EDATE('Projektkostenkalkulation EP'!$B$8,13)+EQ$9),"TTT") = "So",
                                    IF(ISNA(VLOOKUP(EDATE('Projektkostenkalkulation EP'!$B$8,13)+EQ$9,Datenquellen!$F$7:$H$45,3,FALSE))," ",VLOOKUP(EDATE('Projektkostenkalkulation EP'!$B$8,13)+EQ$9,Datenquellen!$F$7:$H$45,3,FALSE))="X"
                                    ),
                          "X",
                          ""
                          ),
               "X"
            )</f>
        <v>X</v>
      </c>
      <c r="ES149" s="227" t="str">
        <f xml:space="preserve"> IF(TEXT((EDATE('Projektkostenkalkulation EP'!$B$8,13)+ER$9),"MM")=TEXT((EDATE('Projektkostenkalkulation EP'!$B$8,13)+(ER$9-1)),"MM"),
             IF(
                        OR(
                                    TEXT((EDATE('Projektkostenkalkulation EP'!$B$8,13)+ER$9),"TTT") = "Sa",
                                    TEXT((EDATE('Projektkostenkalkulation EP'!$B$8,13)+ER$9),"TTT") = "So",
                                    IF(ISNA(VLOOKUP(EDATE('Projektkostenkalkulation EP'!$B$8,13)+ER$9,Datenquellen!$F$7:$H$45,3,FALSE))," ",VLOOKUP(EDATE('Projektkostenkalkulation EP'!$B$8,13)+ER$9,Datenquellen!$F$7:$H$45,3,FALSE))="X"
                                    ),
                          "X",
                          ""
                          ),
               "X"
            )</f>
        <v/>
      </c>
      <c r="ET149" s="227" t="str">
        <f xml:space="preserve"> IF(TEXT((EDATE('Projektkostenkalkulation EP'!$B$8,13)+ES$9),"MM")=TEXT((EDATE('Projektkostenkalkulation EP'!$B$8,13)+(ES$9-1)),"MM"),
             IF(
                        OR(
                                    TEXT((EDATE('Projektkostenkalkulation EP'!$B$8,13)+ES$9),"TTT") = "Sa",
                                    TEXT((EDATE('Projektkostenkalkulation EP'!$B$8,13)+ES$9),"TTT") = "So",
                                    IF(ISNA(VLOOKUP(EDATE('Projektkostenkalkulation EP'!$B$8,13)+ES$9,Datenquellen!$F$7:$H$45,3,FALSE))," ",VLOOKUP(EDATE('Projektkostenkalkulation EP'!$B$8,13)+ES$9,Datenquellen!$F$7:$H$45,3,FALSE))="X"
                                    ),
                          "X",
                          ""
                          ),
               "X"
            )</f>
        <v/>
      </c>
      <c r="EU149" s="227" t="str">
        <f xml:space="preserve"> IF(TEXT((EDATE('Projektkostenkalkulation EP'!$B$8,13)+ET$9),"MM")=TEXT((EDATE('Projektkostenkalkulation EP'!$B$8,13)+(ET$9-1)),"MM"),
             IF(
                        OR(
                                    TEXT((EDATE('Projektkostenkalkulation EP'!$B$8,13)+ET$9),"TTT") = "Sa",
                                    TEXT((EDATE('Projektkostenkalkulation EP'!$B$8,13)+ET$9),"TTT") = "So",
                                    IF(ISNA(VLOOKUP(EDATE('Projektkostenkalkulation EP'!$B$8,13)+ET$9,Datenquellen!$F$7:$H$45,3,FALSE))," ",VLOOKUP(EDATE('Projektkostenkalkulation EP'!$B$8,13)+ET$9,Datenquellen!$F$7:$H$45,3,FALSE))="X"
                                    ),
                          "X",
                          ""
                          ),
               "X"
            )</f>
        <v/>
      </c>
      <c r="EV149" s="227" t="str">
        <f xml:space="preserve"> IF(TEXT((EDATE('Projektkostenkalkulation EP'!$B$8,13)+EU$9),"MM")=TEXT((EDATE('Projektkostenkalkulation EP'!$B$8,13)+(EU$9-1)),"MM"),
             IF(
                        OR(
                                    TEXT((EDATE('Projektkostenkalkulation EP'!$B$8,13)+EU$9),"TTT") = "Sa",
                                    TEXT((EDATE('Projektkostenkalkulation EP'!$B$8,13)+EU$9),"TTT") = "So",
                                    IF(ISNA(VLOOKUP(EDATE('Projektkostenkalkulation EP'!$B$8,13)+EU$9,Datenquellen!$F$7:$H$45,3,FALSE))," ",VLOOKUP(EDATE('Projektkostenkalkulation EP'!$B$8,13)+EU$9,Datenquellen!$F$7:$H$45,3,FALSE))="X"
                                    ),
                          "X",
                          ""
                          ),
               "X"
            )</f>
        <v/>
      </c>
      <c r="EW149" s="227" t="str">
        <f xml:space="preserve"> IF(TEXT((EDATE('Projektkostenkalkulation EP'!$B$8,13)+EV$9),"MM")=TEXT((EDATE('Projektkostenkalkulation EP'!$B$8,13)+(EV$9-1)),"MM"),
             IF(
                        OR(
                                    TEXT((EDATE('Projektkostenkalkulation EP'!$B$8,13)+EV$9),"TTT") = "Sa",
                                    TEXT((EDATE('Projektkostenkalkulation EP'!$B$8,13)+EV$9),"TTT") = "So",
                                    IF(ISNA(VLOOKUP(EDATE('Projektkostenkalkulation EP'!$B$8,13)+EV$9,Datenquellen!$F$7:$H$45,3,FALSE))," ",VLOOKUP(EDATE('Projektkostenkalkulation EP'!$B$8,13)+EV$9,Datenquellen!$F$7:$H$45,3,FALSE))="X"
                                    ),
                          "X",
                          ""
                          ),
               "X"
            )</f>
        <v/>
      </c>
      <c r="EX149" s="227" t="str">
        <f xml:space="preserve"> IF(TEXT((EDATE('Projektkostenkalkulation EP'!$B$8,13)+EW$9),"MM")=TEXT((EDATE('Projektkostenkalkulation EP'!$B$8,13)+(EW$9-1)),"MM"),
             IF(
                        OR(
                                    TEXT((EDATE('Projektkostenkalkulation EP'!$B$8,13)+EW$9),"TTT") = "Sa",
                                    TEXT((EDATE('Projektkostenkalkulation EP'!$B$8,13)+EW$9),"TTT") = "So",
                                    IF(ISNA(VLOOKUP(EDATE('Projektkostenkalkulation EP'!$B$8,13)+EW$9,Datenquellen!$F$7:$H$45,3,FALSE))," ",VLOOKUP(EDATE('Projektkostenkalkulation EP'!$B$8,13)+EW$9,Datenquellen!$F$7:$H$45,3,FALSE))="X"
                                    ),
                          "X",
                          ""
                          ),
               "X"
            )</f>
        <v>X</v>
      </c>
      <c r="EY149" s="227" t="str">
        <f xml:space="preserve"> IF(TEXT((EDATE('Projektkostenkalkulation EP'!$B$8,13)+EX$9),"MM")=TEXT((EDATE('Projektkostenkalkulation EP'!$B$8,13)+(EX$9-1)),"MM"),
             IF(
                        OR(
                                    TEXT((EDATE('Projektkostenkalkulation EP'!$B$8,13)+EX$9),"TTT") = "Sa",
                                    TEXT((EDATE('Projektkostenkalkulation EP'!$B$8,13)+EX$9),"TTT") = "So",
                                    IF(ISNA(VLOOKUP(EDATE('Projektkostenkalkulation EP'!$B$8,13)+EX$9,Datenquellen!$F$7:$H$45,3,FALSE))," ",VLOOKUP(EDATE('Projektkostenkalkulation EP'!$B$8,13)+EX$9,Datenquellen!$F$7:$H$45,3,FALSE))="X"
                                    ),
                          "X",
                          ""
                          ),
               "X"
            )</f>
        <v>X</v>
      </c>
      <c r="EZ149" s="227" t="str">
        <f xml:space="preserve"> IF(TEXT((EDATE('Projektkostenkalkulation EP'!$B$8,13)+EY$9),"MM")=TEXT((EDATE('Projektkostenkalkulation EP'!$B$8,13)+(EY$9-1)),"MM"),
             IF(
                        OR(
                                    TEXT((EDATE('Projektkostenkalkulation EP'!$B$8,13)+EY$9),"TTT") = "Sa",
                                    TEXT((EDATE('Projektkostenkalkulation EP'!$B$8,13)+EY$9),"TTT") = "So",
                                    IF(ISNA(VLOOKUP(EDATE('Projektkostenkalkulation EP'!$B$8,13)+EY$9,Datenquellen!$F$7:$H$45,3,FALSE))," ",VLOOKUP(EDATE('Projektkostenkalkulation EP'!$B$8,13)+EY$9,Datenquellen!$F$7:$H$45,3,FALSE))="X"
                                    ),
                          "X",
                          ""
                          ),
               "X"
            )</f>
        <v/>
      </c>
      <c r="FA149" s="227" t="str">
        <f xml:space="preserve"> IF(TEXT((EDATE('Projektkostenkalkulation EP'!$B$8,13)+EZ$9),"MM")=TEXT((EDATE('Projektkostenkalkulation EP'!$B$8,13)+(EZ$9-1)),"MM"),
             IF(
                        OR(
                                    TEXT((EDATE('Projektkostenkalkulation EP'!$B$8,13)+EZ$9),"TTT") = "Sa",
                                    TEXT((EDATE('Projektkostenkalkulation EP'!$B$8,13)+EZ$9),"TTT") = "So",
                                    IF(ISNA(VLOOKUP(EDATE('Projektkostenkalkulation EP'!$B$8,13)+EZ$9,Datenquellen!$F$7:$H$45,3,FALSE))," ",VLOOKUP(EDATE('Projektkostenkalkulation EP'!$B$8,13)+EZ$9,Datenquellen!$F$7:$H$45,3,FALSE))="X"
                                    ),
                          "X",
                          ""
                          ),
               "X"
            )</f>
        <v/>
      </c>
      <c r="FB149" s="227" t="str">
        <f xml:space="preserve"> IF(TEXT((EDATE('Projektkostenkalkulation EP'!$B$8,13)+FA$9),"MM")=TEXT((EDATE('Projektkostenkalkulation EP'!$B$8,13)+(FA$9-1)),"MM"),
             IF(
                        OR(
                                    TEXT((EDATE('Projektkostenkalkulation EP'!$B$8,13)+FA$9),"TTT") = "Sa",
                                    TEXT((EDATE('Projektkostenkalkulation EP'!$B$8,13)+FA$9),"TTT") = "So",
                                    IF(ISNA(VLOOKUP(EDATE('Projektkostenkalkulation EP'!$B$8,13)+FA$9,Datenquellen!$F$7:$H$45,3,FALSE))," ",VLOOKUP(EDATE('Projektkostenkalkulation EP'!$B$8,13)+FA$9,Datenquellen!$F$7:$H$45,3,FALSE))="X"
                                    ),
                          "X",
                          ""
                          ),
               "X"
            )</f>
        <v/>
      </c>
      <c r="FC149" s="227" t="str">
        <f xml:space="preserve"> IF(TEXT((EDATE('Projektkostenkalkulation EP'!$B$8,13)+FB$9),"MM")=TEXT((EDATE('Projektkostenkalkulation EP'!$B$8,13)+(FB$9-1)),"MM"),
             IF(
                        OR(
                                    TEXT((EDATE('Projektkostenkalkulation EP'!$B$8,13)+FB$9),"TTT") = "Sa",
                                    TEXT((EDATE('Projektkostenkalkulation EP'!$B$8,13)+FB$9),"TTT") = "So",
                                    IF(ISNA(VLOOKUP(EDATE('Projektkostenkalkulation EP'!$B$8,13)+FB$9,Datenquellen!$F$7:$H$45,3,FALSE))," ",VLOOKUP(EDATE('Projektkostenkalkulation EP'!$B$8,13)+FB$9,Datenquellen!$F$7:$H$45,3,FALSE))="X"
                                    ),
                          "X",
                          ""
                          ),
               "X"
            )</f>
        <v/>
      </c>
      <c r="FD149" s="227" t="str">
        <f xml:space="preserve"> IF(TEXT((EDATE('Projektkostenkalkulation EP'!$B$8,13)+FC$9),"MM")=TEXT((EDATE('Projektkostenkalkulation EP'!$B$8,13)+(FC$9-1)),"MM"),
             IF(
                        OR(
                                    TEXT((EDATE('Projektkostenkalkulation EP'!$B$8,13)+FC$9),"TTT") = "Sa",
                                    TEXT((EDATE('Projektkostenkalkulation EP'!$B$8,13)+FC$9),"TTT") = "So",
                                    IF(ISNA(VLOOKUP(EDATE('Projektkostenkalkulation EP'!$B$8,13)+FC$9,Datenquellen!$F$7:$H$45,3,FALSE))," ",VLOOKUP(EDATE('Projektkostenkalkulation EP'!$B$8,13)+FC$9,Datenquellen!$F$7:$H$45,3,FALSE))="X"
                                    ),
                          "X",
                          ""
                          ),
               "X"
            )</f>
        <v/>
      </c>
      <c r="FE149" s="227" t="str">
        <f xml:space="preserve"> IF(TEXT((EDATE('Projektkostenkalkulation EP'!$B$8,13)+FD$9),"MM")=TEXT((EDATE('Projektkostenkalkulation EP'!$B$8,13)+(FD$9-1)),"MM"),
             IF(
                        OR(
                                    TEXT((EDATE('Projektkostenkalkulation EP'!$B$8,13)+FD$9),"TTT") = "Sa",
                                    TEXT((EDATE('Projektkostenkalkulation EP'!$B$8,13)+FD$9),"TTT") = "So",
                                    IF(ISNA(VLOOKUP(EDATE('Projektkostenkalkulation EP'!$B$8,13)+FD$9,Datenquellen!$F$7:$H$45,3,FALSE))," ",VLOOKUP(EDATE('Projektkostenkalkulation EP'!$B$8,13)+FD$9,Datenquellen!$F$7:$H$45,3,FALSE))="X"
                                    ),
                          "X",
                          ""
                          ),
               "X"
            )</f>
        <v>X</v>
      </c>
      <c r="FF149" s="227" t="str">
        <f xml:space="preserve"> IF(TEXT((EDATE('Projektkostenkalkulation EP'!$B$8,13)+FE$9),"MM")=TEXT((EDATE('Projektkostenkalkulation EP'!$B$8,13)+(FE$9-1)),"MM"),
             IF(
                        OR(
                                    TEXT((EDATE('Projektkostenkalkulation EP'!$B$8,13)+FE$9),"TTT") = "Sa",
                                    TEXT((EDATE('Projektkostenkalkulation EP'!$B$8,13)+FE$9),"TTT") = "So",
                                    IF(ISNA(VLOOKUP(EDATE('Projektkostenkalkulation EP'!$B$8,13)+FE$9,Datenquellen!$F$7:$H$45,3,FALSE))," ",VLOOKUP(EDATE('Projektkostenkalkulation EP'!$B$8,13)+FE$9,Datenquellen!$F$7:$H$45,3,FALSE))="X"
                                    ),
                          "X",
                          ""
                          ),
               "X"
            )</f>
        <v>X</v>
      </c>
      <c r="FG149" s="227" t="str">
        <f xml:space="preserve"> IF(TEXT((EDATE('Projektkostenkalkulation EP'!$B$8,13)+FF$9),"MM")=TEXT((EDATE('Projektkostenkalkulation EP'!$B$8,13)+(FF$9-1)),"MM"),
             IF(
                        OR(
                                    TEXT((EDATE('Projektkostenkalkulation EP'!$B$8,13)+FF$9),"TTT") = "Sa",
                                    TEXT((EDATE('Projektkostenkalkulation EP'!$B$8,13)+FF$9),"TTT") = "So",
                                    IF(ISNA(VLOOKUP(EDATE('Projektkostenkalkulation EP'!$B$8,13)+FF$9,Datenquellen!$F$7:$H$45,3,FALSE))," ",VLOOKUP(EDATE('Projektkostenkalkulation EP'!$B$8,13)+FF$9,Datenquellen!$F$7:$H$45,3,FALSE))="X"
                                    ),
                          "X",
                          ""
                          ),
               "X"
            )</f>
        <v/>
      </c>
      <c r="FH149" s="227" t="str">
        <f xml:space="preserve"> IF(TEXT((EDATE('Projektkostenkalkulation EP'!$B$8,13)+FG$9),"MM")=TEXT((EDATE('Projektkostenkalkulation EP'!$B$8,13)+(FG$9-1)),"MM"),
             IF(
                        OR(
                                    TEXT((EDATE('Projektkostenkalkulation EP'!$B$8,13)+FG$9),"TTT") = "Sa",
                                    TEXT((EDATE('Projektkostenkalkulation EP'!$B$8,13)+FG$9),"TTT") = "So",
                                    IF(ISNA(VLOOKUP(EDATE('Projektkostenkalkulation EP'!$B$8,13)+FG$9,Datenquellen!$F$7:$H$45,3,FALSE))," ",VLOOKUP(EDATE('Projektkostenkalkulation EP'!$B$8,13)+FG$9,Datenquellen!$F$7:$H$45,3,FALSE))="X"
                                    ),
                          "X",
                          ""
                          ),
               "X"
            )</f>
        <v/>
      </c>
      <c r="FI149" s="227" t="str">
        <f xml:space="preserve"> IF(TEXT((EDATE('Projektkostenkalkulation EP'!$B$8,13)+FH$9),"MM")=TEXT((EDATE('Projektkostenkalkulation EP'!$B$8,13)+(FH$9-1)),"MM"),
             IF(
                        OR(
                                    TEXT((EDATE('Projektkostenkalkulation EP'!$B$8,13)+FH$9),"TTT") = "Sa",
                                    TEXT((EDATE('Projektkostenkalkulation EP'!$B$8,13)+FH$9),"TTT") = "So",
                                    IF(ISNA(VLOOKUP(EDATE('Projektkostenkalkulation EP'!$B$8,13)+FH$9,Datenquellen!$F$7:$H$45,3,FALSE))," ",VLOOKUP(EDATE('Projektkostenkalkulation EP'!$B$8,13)+FH$9,Datenquellen!$F$7:$H$45,3,FALSE))="X"
                                    ),
                          "X",
                          ""
                          ),
               "X"
            )</f>
        <v/>
      </c>
      <c r="FJ149" s="227" t="str">
        <f xml:space="preserve"> IF(TEXT((EDATE('Projektkostenkalkulation EP'!$B$8,13)+FI$9),"MM")=TEXT((EDATE('Projektkostenkalkulation EP'!$B$8,13)+(FI$9-1)),"MM"),
             IF(
                        OR(
                                    TEXT((EDATE('Projektkostenkalkulation EP'!$B$8,13)+FI$9),"TTT") = "Sa",
                                    TEXT((EDATE('Projektkostenkalkulation EP'!$B$8,13)+FI$9),"TTT") = "So",
                                    IF(ISNA(VLOOKUP(EDATE('Projektkostenkalkulation EP'!$B$8,13)+FI$9,Datenquellen!$F$7:$H$45,3,FALSE))," ",VLOOKUP(EDATE('Projektkostenkalkulation EP'!$B$8,13)+FI$9,Datenquellen!$F$7:$H$45,3,FALSE))="X"
                                    ),
                          "X",
                          ""
                          ),
               "X"
            )</f>
        <v/>
      </c>
      <c r="FK149" s="227" t="str">
        <f xml:space="preserve"> IF(TEXT((EDATE('Projektkostenkalkulation EP'!$B$8,13)+FJ$9),"MM")=TEXT((EDATE('Projektkostenkalkulation EP'!$B$8,13)+(FJ$9-1)),"MM"),
             IF(
                        OR(
                                    TEXT((EDATE('Projektkostenkalkulation EP'!$B$8,13)+FJ$9),"TTT") = "Sa",
                                    TEXT((EDATE('Projektkostenkalkulation EP'!$B$8,13)+FJ$9),"TTT") = "So",
                                    IF(ISNA(VLOOKUP(EDATE('Projektkostenkalkulation EP'!$B$8,13)+FJ$9,Datenquellen!$F$7:$H$45,3,FALSE))," ",VLOOKUP(EDATE('Projektkostenkalkulation EP'!$B$8,13)+FJ$9,Datenquellen!$F$7:$H$45,3,FALSE))="X"
                                    ),
                          "X",
                          ""
                          ),
               "X"
            )</f>
        <v/>
      </c>
      <c r="FL149" s="227" t="str">
        <f xml:space="preserve"> IF(TEXT((EDATE('Projektkostenkalkulation EP'!$B$8,13)+FK$9),"MM")=TEXT((EDATE('Projektkostenkalkulation EP'!$B$8,13)+(FK$9-1)),"MM"),
             IF(
                        OR(
                                    TEXT((EDATE('Projektkostenkalkulation EP'!$B$8,13)+FK$9),"TTT") = "Sa",
                                    TEXT((EDATE('Projektkostenkalkulation EP'!$B$8,13)+FK$9),"TTT") = "So",
                                    IF(ISNA(VLOOKUP(EDATE('Projektkostenkalkulation EP'!$B$8,13)+FK$9,Datenquellen!$F$7:$H$45,3,FALSE))," ",VLOOKUP(EDATE('Projektkostenkalkulation EP'!$B$8,13)+FK$9,Datenquellen!$F$7:$H$45,3,FALSE))="X"
                                    ),
                          "X",
                          ""
                          ),
               "X"
            )</f>
        <v>X</v>
      </c>
      <c r="FM149" s="227" t="str">
        <f xml:space="preserve"> IF(TEXT((EDATE('Projektkostenkalkulation EP'!$B$8,13)+FL$9),"MM")=TEXT((EDATE('Projektkostenkalkulation EP'!$B$8,13)+(FL$9-1)),"MM"),
             IF(
                        OR(
                                    TEXT((EDATE('Projektkostenkalkulation EP'!$B$8,13)+FL$9),"TTT") = "Sa",
                                    TEXT((EDATE('Projektkostenkalkulation EP'!$B$8,13)+FL$9),"TTT") = "So",
                                    IF(ISNA(VLOOKUP(EDATE('Projektkostenkalkulation EP'!$B$8,13)+FL$9,Datenquellen!$F$7:$H$45,3,FALSE))," ",VLOOKUP(EDATE('Projektkostenkalkulation EP'!$B$8,13)+FL$9,Datenquellen!$F$7:$H$45,3,FALSE))="X"
                                    ),
                          "X",
                          ""
                          ),
               "X"
            )</f>
        <v>X</v>
      </c>
      <c r="FN149" s="227" t="str">
        <f xml:space="preserve"> IF(TEXT((EDATE('Projektkostenkalkulation EP'!$B$8,13)+FM$9),"MM")=TEXT((EDATE('Projektkostenkalkulation EP'!$B$8,13)+(FM$9-1)),"MM"),
             IF(
                        OR(
                                    TEXT((EDATE('Projektkostenkalkulation EP'!$B$8,13)+FM$9),"TTT") = "Sa",
                                    TEXT((EDATE('Projektkostenkalkulation EP'!$B$8,13)+FM$9),"TTT") = "So",
                                    IF(ISNA(VLOOKUP(EDATE('Projektkostenkalkulation EP'!$B$8,13)+FM$9,Datenquellen!$F$7:$H$45,3,FALSE))," ",VLOOKUP(EDATE('Projektkostenkalkulation EP'!$B$8,13)+FM$9,Datenquellen!$F$7:$H$45,3,FALSE))="X"
                                    ),
                          "X",
                          ""
                          ),
               "X"
            )</f>
        <v/>
      </c>
      <c r="FO149" s="227" t="str">
        <f xml:space="preserve"> IF(TEXT((EDATE('Projektkostenkalkulation EP'!$B$8,13)+FN$9),"MM")=TEXT((EDATE('Projektkostenkalkulation EP'!$B$8,13)+(FN$9-1)),"MM"),
             IF(
                        OR(
                                    TEXT((EDATE('Projektkostenkalkulation EP'!$B$8,13)+FN$9),"TTT") = "Sa",
                                    TEXT((EDATE('Projektkostenkalkulation EP'!$B$8,13)+FN$9),"TTT") = "So",
                                    IF(ISNA(VLOOKUP(EDATE('Projektkostenkalkulation EP'!$B$8,13)+FN$9,Datenquellen!$F$7:$H$45,3,FALSE))," ",VLOOKUP(EDATE('Projektkostenkalkulation EP'!$B$8,13)+FN$9,Datenquellen!$F$7:$H$45,3,FALSE))="X"
                                    ),
                          "X",
                          ""
                          ),
               "X"
            )</f>
        <v/>
      </c>
      <c r="FP149" s="227" t="str">
        <f xml:space="preserve"> IF(TEXT((EDATE('Projektkostenkalkulation EP'!$B$8,13)+FO$9),"MM")=TEXT((EDATE('Projektkostenkalkulation EP'!$B$8,13)+(FO$9-1)),"MM"),
             IF(
                        OR(
                                    TEXT((EDATE('Projektkostenkalkulation EP'!$B$8,13)+FO$9),"TTT") = "Sa",
                                    TEXT((EDATE('Projektkostenkalkulation EP'!$B$8,13)+FO$9),"TTT") = "So",
                                    IF(ISNA(VLOOKUP(EDATE('Projektkostenkalkulation EP'!$B$8,13)+FO$9,Datenquellen!$F$7:$H$45,3,FALSE))," ",VLOOKUP(EDATE('Projektkostenkalkulation EP'!$B$8,13)+FO$9,Datenquellen!$F$7:$H$45,3,FALSE))="X"
                                    ),
                          "X",
                          ""
                          ),
               "X"
            )</f>
        <v/>
      </c>
      <c r="FQ149" s="227" t="str">
        <f xml:space="preserve"> IF(TEXT((EDATE('Projektkostenkalkulation EP'!$B$8,13)+FP$9),"MM")=TEXT((EDATE('Projektkostenkalkulation EP'!$B$8,13)+(FP$9-1)),"MM"),
             IF(
                        OR(
                                    TEXT((EDATE('Projektkostenkalkulation EP'!$B$8,13)+FP$9),"TTT") = "Sa",
                                    TEXT((EDATE('Projektkostenkalkulation EP'!$B$8,13)+FP$9),"TTT") = "So",
                                    IF(ISNA(VLOOKUP(EDATE('Projektkostenkalkulation EP'!$B$8,13)+FP$9,Datenquellen!$F$7:$H$45,3,FALSE))," ",VLOOKUP(EDATE('Projektkostenkalkulation EP'!$B$8,13)+FP$9,Datenquellen!$F$7:$H$45,3,FALSE))="X"
                                    ),
                          "X",
                          ""
                          ),
               "X"
            )</f>
        <v/>
      </c>
      <c r="FR149" s="227" t="str">
        <f xml:space="preserve"> IF(TEXT((EDATE('Projektkostenkalkulation EP'!$B$8,13)+FQ$9),"MM")=TEXT((EDATE('Projektkostenkalkulation EP'!$B$8,13)+(FQ$9-1)),"MM"),
             IF(
                        OR(
                                    TEXT((EDATE('Projektkostenkalkulation EP'!$B$8,13)+FQ$9),"TTT") = "Sa",
                                    TEXT((EDATE('Projektkostenkalkulation EP'!$B$8,13)+FQ$9),"TTT") = "So",
                                    IF(ISNA(VLOOKUP(EDATE('Projektkostenkalkulation EP'!$B$8,13)+FQ$9,Datenquellen!$F$7:$H$45,3,FALSE))," ",VLOOKUP(EDATE('Projektkostenkalkulation EP'!$B$8,13)+FQ$9,Datenquellen!$F$7:$H$45,3,FALSE))="X"
                                    ),
                          "X",
                          ""
                          ),
               "X"
            )</f>
        <v/>
      </c>
      <c r="FS149" s="227" t="str">
        <f xml:space="preserve"> IF(TEXT((EDATE('Projektkostenkalkulation EP'!$B$8,13)+FR$9),"MM")=TEXT((EDATE('Projektkostenkalkulation EP'!$B$8,13)+(FR$9-1)),"MM"),
             IF(
                        OR(
                                    TEXT((EDATE('Projektkostenkalkulation EP'!$B$8,13)+FR$9),"TTT") = "Sa",
                                    TEXT((EDATE('Projektkostenkalkulation EP'!$B$8,13)+FR$9),"TTT") = "So",
                                    IF(ISNA(VLOOKUP(EDATE('Projektkostenkalkulation EP'!$B$8,13)+FR$9,Datenquellen!$F$7:$H$45,3,FALSE))," ",VLOOKUP(EDATE('Projektkostenkalkulation EP'!$B$8,13)+FR$9,Datenquellen!$F$7:$H$45,3,FALSE))="X"
                                    ),
                          "X",
                          ""
                          ),
               "X"
            )</f>
        <v>X</v>
      </c>
      <c r="FT149" s="227" t="str">
        <f xml:space="preserve"> IF(TEXT((EDATE('Projektkostenkalkulation EP'!$B$8,13)+FS$9),"MM")=TEXT((EDATE('Projektkostenkalkulation EP'!$B$8,13)+(FS$9-1)),"MM"),
             IF(
                        OR(
                                    TEXT((EDATE('Projektkostenkalkulation EP'!$B$8,13)+FS$9),"TTT") = "Sa",
                                    TEXT((EDATE('Projektkostenkalkulation EP'!$B$8,13)+FS$9),"TTT") = "So",
                                    IF(ISNA(VLOOKUP(EDATE('Projektkostenkalkulation EP'!$B$8,13)+FS$9,Datenquellen!$F$7:$H$45,3,FALSE))," ",VLOOKUP(EDATE('Projektkostenkalkulation EP'!$B$8,13)+FS$9,Datenquellen!$F$7:$H$45,3,FALSE))="X"
                                    ),
                          "X",
                          ""
                          ),
               "X"
            )</f>
        <v>X</v>
      </c>
      <c r="FU149" s="228" t="str">
        <f xml:space="preserve"> IF(TEXT((EDATE('Projektkostenkalkulation EP'!$B$8,13)+FT$9),"MM")=TEXT((EDATE('Projektkostenkalkulation EP'!$B$8,13)+(FT$9-1)),"MM"),
             IF(
                        OR(
                                    TEXT((EDATE('Projektkostenkalkulation EP'!$B$8,13)+FT$9),"TTT") = "Sa",
                                    TEXT((EDATE('Projektkostenkalkulation EP'!$B$8,13)+FT$9),"TTT") = "So",
                                    IF(ISNA(VLOOKUP(EDATE('Projektkostenkalkulation EP'!$B$8,13)+FT$9,Datenquellen!$F$7:$H$45,3,FALSE))," ",VLOOKUP(EDATE('Projektkostenkalkulation EP'!$B$8,13)+FT$9,Datenquellen!$F$7:$H$45,3,FALSE))="X"
                                    ),
                          "X",
                          ""
                          ),
               "X"
            )</f>
        <v/>
      </c>
      <c r="FV149" s="229"/>
      <c r="FW149" s="230"/>
      <c r="FX149" s="475"/>
      <c r="FY149" s="472" t="str">
        <f>TEXT(EDATE('Projektkostenkalkulation EP'!$B$8,13),"MMMM")</f>
        <v>Februar</v>
      </c>
      <c r="FZ149" s="226"/>
      <c r="GA149" s="227" t="str">
        <f>IF(
            OR(
                     TEXT(EDATE('Projektkostenkalkulation EP'!$B$8,13),"TTT") = "Sa",
                     TEXT(EDATE('Projektkostenkalkulation EP'!$B$8,13),"TTT") = "So",
                     IF(ISNA(VLOOKUP(EDATE('Projektkostenkalkulation EP'!$B$8,13),Datenquellen!$F$7:$H$45,3,FALSE))," ",VLOOKUP(EDATE('Projektkostenkalkulation EP'!$B$8,13),Datenquellen!$F$7:$H$45,3,FALSE))="X"
                            ),
                    "X",
                    ""
            )</f>
        <v>X</v>
      </c>
      <c r="GB149" s="227" t="str">
        <f xml:space="preserve"> IF(TEXT((EDATE('Projektkostenkalkulation EP'!$B$8,13)+GA$9),"MM")=TEXT((EDATE('Projektkostenkalkulation EP'!$B$8,13)+(GA$9-1)),"MM"),
             IF(
                        OR(
                                    TEXT((EDATE('Projektkostenkalkulation EP'!$B$8,13)+GA$9),"TTT") = "Sa",
                                    TEXT((EDATE('Projektkostenkalkulation EP'!$B$8,13)+GA$9),"TTT") = "So",
                                    IF(ISNA(VLOOKUP(EDATE('Projektkostenkalkulation EP'!$B$8,13)+GA$9,Datenquellen!$F$7:$H$45,3,FALSE))," ",VLOOKUP(EDATE('Projektkostenkalkulation EP'!$B$8,13)+GA$9,Datenquellen!$F$7:$H$45,3,FALSE))="X"
                                    ),
                          "X",
                          ""
                          ),
               "X"
            )</f>
        <v>X</v>
      </c>
      <c r="GC149" s="227" t="str">
        <f xml:space="preserve"> IF(TEXT((EDATE('Projektkostenkalkulation EP'!$B$8,13)+GB$9),"MM")=TEXT((EDATE('Projektkostenkalkulation EP'!$B$8,13)+(GB$9-1)),"MM"),
             IF(
                        OR(
                                    TEXT((EDATE('Projektkostenkalkulation EP'!$B$8,13)+GB$9),"TTT") = "Sa",
                                    TEXT((EDATE('Projektkostenkalkulation EP'!$B$8,13)+GB$9),"TTT") = "So",
                                    IF(ISNA(VLOOKUP(EDATE('Projektkostenkalkulation EP'!$B$8,13)+GB$9,Datenquellen!$F$7:$H$45,3,FALSE))," ",VLOOKUP(EDATE('Projektkostenkalkulation EP'!$B$8,13)+GB$9,Datenquellen!$F$7:$H$45,3,FALSE))="X"
                                    ),
                          "X",
                          ""
                          ),
               "X"
            )</f>
        <v/>
      </c>
      <c r="GD149" s="227" t="str">
        <f xml:space="preserve"> IF(TEXT((EDATE('Projektkostenkalkulation EP'!$B$8,13)+GC$9),"MM")=TEXT((EDATE('Projektkostenkalkulation EP'!$B$8,13)+(GC$9-1)),"MM"),
             IF(
                        OR(
                                    TEXT((EDATE('Projektkostenkalkulation EP'!$B$8,13)+GC$9),"TTT") = "Sa",
                                    TEXT((EDATE('Projektkostenkalkulation EP'!$B$8,13)+GC$9),"TTT") = "So",
                                    IF(ISNA(VLOOKUP(EDATE('Projektkostenkalkulation EP'!$B$8,13)+GC$9,Datenquellen!$F$7:$H$45,3,FALSE))," ",VLOOKUP(EDATE('Projektkostenkalkulation EP'!$B$8,13)+GC$9,Datenquellen!$F$7:$H$45,3,FALSE))="X"
                                    ),
                          "X",
                          ""
                          ),
               "X"
            )</f>
        <v/>
      </c>
      <c r="GE149" s="227" t="str">
        <f xml:space="preserve"> IF(TEXT((EDATE('Projektkostenkalkulation EP'!$B$8,13)+GD$9),"MM")=TEXT((EDATE('Projektkostenkalkulation EP'!$B$8,13)+(GD$9-1)),"MM"),
             IF(
                        OR(
                                    TEXT((EDATE('Projektkostenkalkulation EP'!$B$8,13)+GD$9),"TTT") = "Sa",
                                    TEXT((EDATE('Projektkostenkalkulation EP'!$B$8,13)+GD$9),"TTT") = "So",
                                    IF(ISNA(VLOOKUP(EDATE('Projektkostenkalkulation EP'!$B$8,13)+GD$9,Datenquellen!$F$7:$H$45,3,FALSE))," ",VLOOKUP(EDATE('Projektkostenkalkulation EP'!$B$8,13)+GD$9,Datenquellen!$F$7:$H$45,3,FALSE))="X"
                                    ),
                          "X",
                          ""
                          ),
               "X"
            )</f>
        <v/>
      </c>
      <c r="GF149" s="227" t="str">
        <f xml:space="preserve"> IF(TEXT((EDATE('Projektkostenkalkulation EP'!$B$8,13)+GE$9),"MM")=TEXT((EDATE('Projektkostenkalkulation EP'!$B$8,13)+(GE$9-1)),"MM"),
             IF(
                        OR(
                                    TEXT((EDATE('Projektkostenkalkulation EP'!$B$8,13)+GE$9),"TTT") = "Sa",
                                    TEXT((EDATE('Projektkostenkalkulation EP'!$B$8,13)+GE$9),"TTT") = "So",
                                    IF(ISNA(VLOOKUP(EDATE('Projektkostenkalkulation EP'!$B$8,13)+GE$9,Datenquellen!$F$7:$H$45,3,FALSE))," ",VLOOKUP(EDATE('Projektkostenkalkulation EP'!$B$8,13)+GE$9,Datenquellen!$F$7:$H$45,3,FALSE))="X"
                                    ),
                          "X",
                          ""
                          ),
               "X"
            )</f>
        <v/>
      </c>
      <c r="GG149" s="227" t="str">
        <f xml:space="preserve"> IF(TEXT((EDATE('Projektkostenkalkulation EP'!$B$8,13)+GF$9),"MM")=TEXT((EDATE('Projektkostenkalkulation EP'!$B$8,13)+(GF$9-1)),"MM"),
             IF(
                        OR(
                                    TEXT((EDATE('Projektkostenkalkulation EP'!$B$8,13)+GF$9),"TTT") = "Sa",
                                    TEXT((EDATE('Projektkostenkalkulation EP'!$B$8,13)+GF$9),"TTT") = "So",
                                    IF(ISNA(VLOOKUP(EDATE('Projektkostenkalkulation EP'!$B$8,13)+GF$9,Datenquellen!$F$7:$H$45,3,FALSE))," ",VLOOKUP(EDATE('Projektkostenkalkulation EP'!$B$8,13)+GF$9,Datenquellen!$F$7:$H$45,3,FALSE))="X"
                                    ),
                          "X",
                          ""
                          ),
               "X"
            )</f>
        <v/>
      </c>
      <c r="GH149" s="227" t="str">
        <f xml:space="preserve"> IF(TEXT((EDATE('Projektkostenkalkulation EP'!$B$8,13)+GG$9),"MM")=TEXT((EDATE('Projektkostenkalkulation EP'!$B$8,13)+(GG$9-1)),"MM"),
             IF(
                        OR(
                                    TEXT((EDATE('Projektkostenkalkulation EP'!$B$8,13)+GG$9),"TTT") = "Sa",
                                    TEXT((EDATE('Projektkostenkalkulation EP'!$B$8,13)+GG$9),"TTT") = "So",
                                    IF(ISNA(VLOOKUP(EDATE('Projektkostenkalkulation EP'!$B$8,13)+GG$9,Datenquellen!$F$7:$H$45,3,FALSE))," ",VLOOKUP(EDATE('Projektkostenkalkulation EP'!$B$8,13)+GG$9,Datenquellen!$F$7:$H$45,3,FALSE))="X"
                                    ),
                          "X",
                          ""
                          ),
               "X"
            )</f>
        <v>X</v>
      </c>
      <c r="GI149" s="227" t="str">
        <f xml:space="preserve"> IF(TEXT((EDATE('Projektkostenkalkulation EP'!$B$8,13)+GH$9),"MM")=TEXT((EDATE('Projektkostenkalkulation EP'!$B$8,13)+(GH$9-1)),"MM"),
             IF(
                        OR(
                                    TEXT((EDATE('Projektkostenkalkulation EP'!$B$8,13)+GH$9),"TTT") = "Sa",
                                    TEXT((EDATE('Projektkostenkalkulation EP'!$B$8,13)+GH$9),"TTT") = "So",
                                    IF(ISNA(VLOOKUP(EDATE('Projektkostenkalkulation EP'!$B$8,13)+GH$9,Datenquellen!$F$7:$H$45,3,FALSE))," ",VLOOKUP(EDATE('Projektkostenkalkulation EP'!$B$8,13)+GH$9,Datenquellen!$F$7:$H$45,3,FALSE))="X"
                                    ),
                          "X",
                          ""
                          ),
               "X"
            )</f>
        <v>X</v>
      </c>
      <c r="GJ149" s="227" t="str">
        <f xml:space="preserve"> IF(TEXT((EDATE('Projektkostenkalkulation EP'!$B$8,13)+GI$9),"MM")=TEXT((EDATE('Projektkostenkalkulation EP'!$B$8,13)+(GI$9-1)),"MM"),
             IF(
                        OR(
                                    TEXT((EDATE('Projektkostenkalkulation EP'!$B$8,13)+GI$9),"TTT") = "Sa",
                                    TEXT((EDATE('Projektkostenkalkulation EP'!$B$8,13)+GI$9),"TTT") = "So",
                                    IF(ISNA(VLOOKUP(EDATE('Projektkostenkalkulation EP'!$B$8,13)+GI$9,Datenquellen!$F$7:$H$45,3,FALSE))," ",VLOOKUP(EDATE('Projektkostenkalkulation EP'!$B$8,13)+GI$9,Datenquellen!$F$7:$H$45,3,FALSE))="X"
                                    ),
                          "X",
                          ""
                          ),
               "X"
            )</f>
        <v/>
      </c>
      <c r="GK149" s="227" t="str">
        <f xml:space="preserve"> IF(TEXT((EDATE('Projektkostenkalkulation EP'!$B$8,13)+GJ$9),"MM")=TEXT((EDATE('Projektkostenkalkulation EP'!$B$8,13)+(GJ$9-1)),"MM"),
             IF(
                        OR(
                                    TEXT((EDATE('Projektkostenkalkulation EP'!$B$8,13)+GJ$9),"TTT") = "Sa",
                                    TEXT((EDATE('Projektkostenkalkulation EP'!$B$8,13)+GJ$9),"TTT") = "So",
                                    IF(ISNA(VLOOKUP(EDATE('Projektkostenkalkulation EP'!$B$8,13)+GJ$9,Datenquellen!$F$7:$H$45,3,FALSE))," ",VLOOKUP(EDATE('Projektkostenkalkulation EP'!$B$8,13)+GJ$9,Datenquellen!$F$7:$H$45,3,FALSE))="X"
                                    ),
                          "X",
                          ""
                          ),
               "X"
            )</f>
        <v/>
      </c>
      <c r="GL149" s="227" t="str">
        <f xml:space="preserve"> IF(TEXT((EDATE('Projektkostenkalkulation EP'!$B$8,13)+GK$9),"MM")=TEXT((EDATE('Projektkostenkalkulation EP'!$B$8,13)+(GK$9-1)),"MM"),
             IF(
                        OR(
                                    TEXT((EDATE('Projektkostenkalkulation EP'!$B$8,13)+GK$9),"TTT") = "Sa",
                                    TEXT((EDATE('Projektkostenkalkulation EP'!$B$8,13)+GK$9),"TTT") = "So",
                                    IF(ISNA(VLOOKUP(EDATE('Projektkostenkalkulation EP'!$B$8,13)+GK$9,Datenquellen!$F$7:$H$45,3,FALSE))," ",VLOOKUP(EDATE('Projektkostenkalkulation EP'!$B$8,13)+GK$9,Datenquellen!$F$7:$H$45,3,FALSE))="X"
                                    ),
                          "X",
                          ""
                          ),
               "X"
            )</f>
        <v/>
      </c>
      <c r="GM149" s="227" t="str">
        <f xml:space="preserve"> IF(TEXT((EDATE('Projektkostenkalkulation EP'!$B$8,13)+GL$9),"MM")=TEXT((EDATE('Projektkostenkalkulation EP'!$B$8,13)+(GL$9-1)),"MM"),
             IF(
                        OR(
                                    TEXT((EDATE('Projektkostenkalkulation EP'!$B$8,13)+GL$9),"TTT") = "Sa",
                                    TEXT((EDATE('Projektkostenkalkulation EP'!$B$8,13)+GL$9),"TTT") = "So",
                                    IF(ISNA(VLOOKUP(EDATE('Projektkostenkalkulation EP'!$B$8,13)+GL$9,Datenquellen!$F$7:$H$45,3,FALSE))," ",VLOOKUP(EDATE('Projektkostenkalkulation EP'!$B$8,13)+GL$9,Datenquellen!$F$7:$H$45,3,FALSE))="X"
                                    ),
                          "X",
                          ""
                          ),
               "X"
            )</f>
        <v/>
      </c>
      <c r="GN149" s="227" t="str">
        <f xml:space="preserve"> IF(TEXT((EDATE('Projektkostenkalkulation EP'!$B$8,13)+GM$9),"MM")=TEXT((EDATE('Projektkostenkalkulation EP'!$B$8,13)+(GM$9-1)),"MM"),
             IF(
                        OR(
                                    TEXT((EDATE('Projektkostenkalkulation EP'!$B$8,13)+GM$9),"TTT") = "Sa",
                                    TEXT((EDATE('Projektkostenkalkulation EP'!$B$8,13)+GM$9),"TTT") = "So",
                                    IF(ISNA(VLOOKUP(EDATE('Projektkostenkalkulation EP'!$B$8,13)+GM$9,Datenquellen!$F$7:$H$45,3,FALSE))," ",VLOOKUP(EDATE('Projektkostenkalkulation EP'!$B$8,13)+GM$9,Datenquellen!$F$7:$H$45,3,FALSE))="X"
                                    ),
                          "X",
                          ""
                          ),
               "X"
            )</f>
        <v/>
      </c>
      <c r="GO149" s="227" t="str">
        <f xml:space="preserve"> IF(TEXT((EDATE('Projektkostenkalkulation EP'!$B$8,13)+GN$9),"MM")=TEXT((EDATE('Projektkostenkalkulation EP'!$B$8,13)+(GN$9-1)),"MM"),
             IF(
                        OR(
                                    TEXT((EDATE('Projektkostenkalkulation EP'!$B$8,13)+GN$9),"TTT") = "Sa",
                                    TEXT((EDATE('Projektkostenkalkulation EP'!$B$8,13)+GN$9),"TTT") = "So",
                                    IF(ISNA(VLOOKUP(EDATE('Projektkostenkalkulation EP'!$B$8,13)+GN$9,Datenquellen!$F$7:$H$45,3,FALSE))," ",VLOOKUP(EDATE('Projektkostenkalkulation EP'!$B$8,13)+GN$9,Datenquellen!$F$7:$H$45,3,FALSE))="X"
                                    ),
                          "X",
                          ""
                          ),
               "X"
            )</f>
        <v>X</v>
      </c>
      <c r="GP149" s="227" t="str">
        <f xml:space="preserve"> IF(TEXT((EDATE('Projektkostenkalkulation EP'!$B$8,13)+GO$9),"MM")=TEXT((EDATE('Projektkostenkalkulation EP'!$B$8,13)+(GO$9-1)),"MM"),
             IF(
                        OR(
                                    TEXT((EDATE('Projektkostenkalkulation EP'!$B$8,13)+GO$9),"TTT") = "Sa",
                                    TEXT((EDATE('Projektkostenkalkulation EP'!$B$8,13)+GO$9),"TTT") = "So",
                                    IF(ISNA(VLOOKUP(EDATE('Projektkostenkalkulation EP'!$B$8,13)+GO$9,Datenquellen!$F$7:$H$45,3,FALSE))," ",VLOOKUP(EDATE('Projektkostenkalkulation EP'!$B$8,13)+GO$9,Datenquellen!$F$7:$H$45,3,FALSE))="X"
                                    ),
                          "X",
                          ""
                          ),
               "X"
            )</f>
        <v>X</v>
      </c>
      <c r="GQ149" s="227" t="str">
        <f xml:space="preserve"> IF(TEXT((EDATE('Projektkostenkalkulation EP'!$B$8,13)+GP$9),"MM")=TEXT((EDATE('Projektkostenkalkulation EP'!$B$8,13)+(GP$9-1)),"MM"),
             IF(
                        OR(
                                    TEXT((EDATE('Projektkostenkalkulation EP'!$B$8,13)+GP$9),"TTT") = "Sa",
                                    TEXT((EDATE('Projektkostenkalkulation EP'!$B$8,13)+GP$9),"TTT") = "So",
                                    IF(ISNA(VLOOKUP(EDATE('Projektkostenkalkulation EP'!$B$8,13)+GP$9,Datenquellen!$F$7:$H$45,3,FALSE))," ",VLOOKUP(EDATE('Projektkostenkalkulation EP'!$B$8,13)+GP$9,Datenquellen!$F$7:$H$45,3,FALSE))="X"
                                    ),
                          "X",
                          ""
                          ),
               "X"
            )</f>
        <v/>
      </c>
      <c r="GR149" s="227" t="str">
        <f xml:space="preserve"> IF(TEXT((EDATE('Projektkostenkalkulation EP'!$B$8,13)+GQ$9),"MM")=TEXT((EDATE('Projektkostenkalkulation EP'!$B$8,13)+(GQ$9-1)),"MM"),
             IF(
                        OR(
                                    TEXT((EDATE('Projektkostenkalkulation EP'!$B$8,13)+GQ$9),"TTT") = "Sa",
                                    TEXT((EDATE('Projektkostenkalkulation EP'!$B$8,13)+GQ$9),"TTT") = "So",
                                    IF(ISNA(VLOOKUP(EDATE('Projektkostenkalkulation EP'!$B$8,13)+GQ$9,Datenquellen!$F$7:$H$45,3,FALSE))," ",VLOOKUP(EDATE('Projektkostenkalkulation EP'!$B$8,13)+GQ$9,Datenquellen!$F$7:$H$45,3,FALSE))="X"
                                    ),
                          "X",
                          ""
                          ),
               "X"
            )</f>
        <v/>
      </c>
      <c r="GS149" s="227" t="str">
        <f xml:space="preserve"> IF(TEXT((EDATE('Projektkostenkalkulation EP'!$B$8,13)+GR$9),"MM")=TEXT((EDATE('Projektkostenkalkulation EP'!$B$8,13)+(GR$9-1)),"MM"),
             IF(
                        OR(
                                    TEXT((EDATE('Projektkostenkalkulation EP'!$B$8,13)+GR$9),"TTT") = "Sa",
                                    TEXT((EDATE('Projektkostenkalkulation EP'!$B$8,13)+GR$9),"TTT") = "So",
                                    IF(ISNA(VLOOKUP(EDATE('Projektkostenkalkulation EP'!$B$8,13)+GR$9,Datenquellen!$F$7:$H$45,3,FALSE))," ",VLOOKUP(EDATE('Projektkostenkalkulation EP'!$B$8,13)+GR$9,Datenquellen!$F$7:$H$45,3,FALSE))="X"
                                    ),
                          "X",
                          ""
                          ),
               "X"
            )</f>
        <v/>
      </c>
      <c r="GT149" s="227" t="str">
        <f xml:space="preserve"> IF(TEXT((EDATE('Projektkostenkalkulation EP'!$B$8,13)+GS$9),"MM")=TEXT((EDATE('Projektkostenkalkulation EP'!$B$8,13)+(GS$9-1)),"MM"),
             IF(
                        OR(
                                    TEXT((EDATE('Projektkostenkalkulation EP'!$B$8,13)+GS$9),"TTT") = "Sa",
                                    TEXT((EDATE('Projektkostenkalkulation EP'!$B$8,13)+GS$9),"TTT") = "So",
                                    IF(ISNA(VLOOKUP(EDATE('Projektkostenkalkulation EP'!$B$8,13)+GS$9,Datenquellen!$F$7:$H$45,3,FALSE))," ",VLOOKUP(EDATE('Projektkostenkalkulation EP'!$B$8,13)+GS$9,Datenquellen!$F$7:$H$45,3,FALSE))="X"
                                    ),
                          "X",
                          ""
                          ),
               "X"
            )</f>
        <v/>
      </c>
      <c r="GU149" s="227" t="str">
        <f xml:space="preserve"> IF(TEXT((EDATE('Projektkostenkalkulation EP'!$B$8,13)+GT$9),"MM")=TEXT((EDATE('Projektkostenkalkulation EP'!$B$8,13)+(GT$9-1)),"MM"),
             IF(
                        OR(
                                    TEXT((EDATE('Projektkostenkalkulation EP'!$B$8,13)+GT$9),"TTT") = "Sa",
                                    TEXT((EDATE('Projektkostenkalkulation EP'!$B$8,13)+GT$9),"TTT") = "So",
                                    IF(ISNA(VLOOKUP(EDATE('Projektkostenkalkulation EP'!$B$8,13)+GT$9,Datenquellen!$F$7:$H$45,3,FALSE))," ",VLOOKUP(EDATE('Projektkostenkalkulation EP'!$B$8,13)+GT$9,Datenquellen!$F$7:$H$45,3,FALSE))="X"
                                    ),
                          "X",
                          ""
                          ),
               "X"
            )</f>
        <v/>
      </c>
      <c r="GV149" s="227" t="str">
        <f xml:space="preserve"> IF(TEXT((EDATE('Projektkostenkalkulation EP'!$B$8,13)+GU$9),"MM")=TEXT((EDATE('Projektkostenkalkulation EP'!$B$8,13)+(GU$9-1)),"MM"),
             IF(
                        OR(
                                    TEXT((EDATE('Projektkostenkalkulation EP'!$B$8,13)+GU$9),"TTT") = "Sa",
                                    TEXT((EDATE('Projektkostenkalkulation EP'!$B$8,13)+GU$9),"TTT") = "So",
                                    IF(ISNA(VLOOKUP(EDATE('Projektkostenkalkulation EP'!$B$8,13)+GU$9,Datenquellen!$F$7:$H$45,3,FALSE))," ",VLOOKUP(EDATE('Projektkostenkalkulation EP'!$B$8,13)+GU$9,Datenquellen!$F$7:$H$45,3,FALSE))="X"
                                    ),
                          "X",
                          ""
                          ),
               "X"
            )</f>
        <v>X</v>
      </c>
      <c r="GW149" s="227" t="str">
        <f xml:space="preserve"> IF(TEXT((EDATE('Projektkostenkalkulation EP'!$B$8,13)+GV$9),"MM")=TEXT((EDATE('Projektkostenkalkulation EP'!$B$8,13)+(GV$9-1)),"MM"),
             IF(
                        OR(
                                    TEXT((EDATE('Projektkostenkalkulation EP'!$B$8,13)+GV$9),"TTT") = "Sa",
                                    TEXT((EDATE('Projektkostenkalkulation EP'!$B$8,13)+GV$9),"TTT") = "So",
                                    IF(ISNA(VLOOKUP(EDATE('Projektkostenkalkulation EP'!$B$8,13)+GV$9,Datenquellen!$F$7:$H$45,3,FALSE))," ",VLOOKUP(EDATE('Projektkostenkalkulation EP'!$B$8,13)+GV$9,Datenquellen!$F$7:$H$45,3,FALSE))="X"
                                    ),
                          "X",
                          ""
                          ),
               "X"
            )</f>
        <v>X</v>
      </c>
      <c r="GX149" s="227" t="str">
        <f xml:space="preserve"> IF(TEXT((EDATE('Projektkostenkalkulation EP'!$B$8,13)+GW$9),"MM")=TEXT((EDATE('Projektkostenkalkulation EP'!$B$8,13)+(GW$9-1)),"MM"),
             IF(
                        OR(
                                    TEXT((EDATE('Projektkostenkalkulation EP'!$B$8,13)+GW$9),"TTT") = "Sa",
                                    TEXT((EDATE('Projektkostenkalkulation EP'!$B$8,13)+GW$9),"TTT") = "So",
                                    IF(ISNA(VLOOKUP(EDATE('Projektkostenkalkulation EP'!$B$8,13)+GW$9,Datenquellen!$F$7:$H$45,3,FALSE))," ",VLOOKUP(EDATE('Projektkostenkalkulation EP'!$B$8,13)+GW$9,Datenquellen!$F$7:$H$45,3,FALSE))="X"
                                    ),
                          "X",
                          ""
                          ),
               "X"
            )</f>
        <v/>
      </c>
      <c r="GY149" s="227" t="str">
        <f xml:space="preserve"> IF(TEXT((EDATE('Projektkostenkalkulation EP'!$B$8,13)+GX$9),"MM")=TEXT((EDATE('Projektkostenkalkulation EP'!$B$8,13)+(GX$9-1)),"MM"),
             IF(
                        OR(
                                    TEXT((EDATE('Projektkostenkalkulation EP'!$B$8,13)+GX$9),"TTT") = "Sa",
                                    TEXT((EDATE('Projektkostenkalkulation EP'!$B$8,13)+GX$9),"TTT") = "So",
                                    IF(ISNA(VLOOKUP(EDATE('Projektkostenkalkulation EP'!$B$8,13)+GX$9,Datenquellen!$F$7:$H$45,3,FALSE))," ",VLOOKUP(EDATE('Projektkostenkalkulation EP'!$B$8,13)+GX$9,Datenquellen!$F$7:$H$45,3,FALSE))="X"
                                    ),
                          "X",
                          ""
                          ),
               "X"
            )</f>
        <v/>
      </c>
      <c r="GZ149" s="227" t="str">
        <f xml:space="preserve"> IF(TEXT((EDATE('Projektkostenkalkulation EP'!$B$8,13)+GY$9),"MM")=TEXT((EDATE('Projektkostenkalkulation EP'!$B$8,13)+(GY$9-1)),"MM"),
             IF(
                        OR(
                                    TEXT((EDATE('Projektkostenkalkulation EP'!$B$8,13)+GY$9),"TTT") = "Sa",
                                    TEXT((EDATE('Projektkostenkalkulation EP'!$B$8,13)+GY$9),"TTT") = "So",
                                    IF(ISNA(VLOOKUP(EDATE('Projektkostenkalkulation EP'!$B$8,13)+GY$9,Datenquellen!$F$7:$H$45,3,FALSE))," ",VLOOKUP(EDATE('Projektkostenkalkulation EP'!$B$8,13)+GY$9,Datenquellen!$F$7:$H$45,3,FALSE))="X"
                                    ),
                          "X",
                          ""
                          ),
               "X"
            )</f>
        <v/>
      </c>
      <c r="HA149" s="227" t="str">
        <f xml:space="preserve"> IF(TEXT((EDATE('Projektkostenkalkulation EP'!$B$8,13)+GZ$9),"MM")=TEXT((EDATE('Projektkostenkalkulation EP'!$B$8,13)+(GZ$9-1)),"MM"),
             IF(
                        OR(
                                    TEXT((EDATE('Projektkostenkalkulation EP'!$B$8,13)+GZ$9),"TTT") = "Sa",
                                    TEXT((EDATE('Projektkostenkalkulation EP'!$B$8,13)+GZ$9),"TTT") = "So",
                                    IF(ISNA(VLOOKUP(EDATE('Projektkostenkalkulation EP'!$B$8,13)+GZ$9,Datenquellen!$F$7:$H$45,3,FALSE))," ",VLOOKUP(EDATE('Projektkostenkalkulation EP'!$B$8,13)+GZ$9,Datenquellen!$F$7:$H$45,3,FALSE))="X"
                                    ),
                          "X",
                          ""
                          ),
               "X"
            )</f>
        <v/>
      </c>
      <c r="HB149" s="227" t="str">
        <f xml:space="preserve"> IF(TEXT((EDATE('Projektkostenkalkulation EP'!$B$8,13)+HA$9),"MM")=TEXT((EDATE('Projektkostenkalkulation EP'!$B$8,13)+(HA$9-1)),"MM"),
             IF(
                        OR(
                                    TEXT((EDATE('Projektkostenkalkulation EP'!$B$8,13)+HA$9),"TTT") = "Sa",
                                    TEXT((EDATE('Projektkostenkalkulation EP'!$B$8,13)+HA$9),"TTT") = "So",
                                    IF(ISNA(VLOOKUP(EDATE('Projektkostenkalkulation EP'!$B$8,13)+HA$9,Datenquellen!$F$7:$H$45,3,FALSE))," ",VLOOKUP(EDATE('Projektkostenkalkulation EP'!$B$8,13)+HA$9,Datenquellen!$F$7:$H$45,3,FALSE))="X"
                                    ),
                          "X",
                          ""
                          ),
               "X"
            )</f>
        <v/>
      </c>
      <c r="HC149" s="227" t="str">
        <f xml:space="preserve"> IF(TEXT((EDATE('Projektkostenkalkulation EP'!$B$8,13)+HB$9),"MM")=TEXT((EDATE('Projektkostenkalkulation EP'!$B$8,13)+(HB$9-1)),"MM"),
             IF(
                        OR(
                                    TEXT((EDATE('Projektkostenkalkulation EP'!$B$8,13)+HB$9),"TTT") = "Sa",
                                    TEXT((EDATE('Projektkostenkalkulation EP'!$B$8,13)+HB$9),"TTT") = "So",
                                    IF(ISNA(VLOOKUP(EDATE('Projektkostenkalkulation EP'!$B$8,13)+HB$9,Datenquellen!$F$7:$H$45,3,FALSE))," ",VLOOKUP(EDATE('Projektkostenkalkulation EP'!$B$8,13)+HB$9,Datenquellen!$F$7:$H$45,3,FALSE))="X"
                                    ),
                          "X",
                          ""
                          ),
               "X"
            )</f>
        <v>X</v>
      </c>
      <c r="HD149" s="227" t="str">
        <f xml:space="preserve"> IF(TEXT((EDATE('Projektkostenkalkulation EP'!$B$8,13)+HC$9),"MM")=TEXT((EDATE('Projektkostenkalkulation EP'!$B$8,13)+(HC$9-1)),"MM"),
             IF(
                        OR(
                                    TEXT((EDATE('Projektkostenkalkulation EP'!$B$8,13)+HC$9),"TTT") = "Sa",
                                    TEXT((EDATE('Projektkostenkalkulation EP'!$B$8,13)+HC$9),"TTT") = "So",
                                    IF(ISNA(VLOOKUP(EDATE('Projektkostenkalkulation EP'!$B$8,13)+HC$9,Datenquellen!$F$7:$H$45,3,FALSE))," ",VLOOKUP(EDATE('Projektkostenkalkulation EP'!$B$8,13)+HC$9,Datenquellen!$F$7:$H$45,3,FALSE))="X"
                                    ),
                          "X",
                          ""
                          ),
               "X"
            )</f>
        <v>X</v>
      </c>
      <c r="HE149" s="228" t="str">
        <f xml:space="preserve"> IF(TEXT((EDATE('Projektkostenkalkulation EP'!$B$8,13)+HD$9),"MM")=TEXT((EDATE('Projektkostenkalkulation EP'!$B$8,13)+(HD$9-1)),"MM"),
             IF(
                        OR(
                                    TEXT((EDATE('Projektkostenkalkulation EP'!$B$8,13)+HD$9),"TTT") = "Sa",
                                    TEXT((EDATE('Projektkostenkalkulation EP'!$B$8,13)+HD$9),"TTT") = "So",
                                    IF(ISNA(VLOOKUP(EDATE('Projektkostenkalkulation EP'!$B$8,13)+HD$9,Datenquellen!$F$7:$H$45,3,FALSE))," ",VLOOKUP(EDATE('Projektkostenkalkulation EP'!$B$8,13)+HD$9,Datenquellen!$F$7:$H$45,3,FALSE))="X"
                                    ),
                          "X",
                          ""
                          ),
               "X"
            )</f>
        <v/>
      </c>
      <c r="HF149" s="229"/>
      <c r="HG149" s="230"/>
      <c r="HH149" s="475"/>
    </row>
    <row r="150" spans="1:216" ht="21" customHeight="1" x14ac:dyDescent="0.2">
      <c r="A150" s="473"/>
      <c r="B150" s="231"/>
      <c r="C150" s="232" t="str">
        <f>IF(
            OR(
                     TEXT(EDATE('Projektkostenkalkulation EP'!$B$8,13),"TTT") = "Sa",
                     TEXT(EDATE('Projektkostenkalkulation EP'!$B$8,13),"TTT") = "So",
                     IF(ISNA(VLOOKUP(EDATE('Projektkostenkalkulation EP'!$B$8,13),Datenquellen!$F$7:$H$45,3,FALSE))," ",VLOOKUP(EDATE('Projektkostenkalkulation EP'!$B$8,13),Datenquellen!$F$7:$H$45,3,FALSE))="X"
                            ),
                    "X",
                    ""
            )</f>
        <v>X</v>
      </c>
      <c r="D150" s="232" t="str">
        <f xml:space="preserve"> IF(TEXT((EDATE('Projektkostenkalkulation EP'!$B$8,13)+C$9),"MM")=TEXT((EDATE('Projektkostenkalkulation EP'!$B$8,13)+(C$9-1)),"MM"),
             IF(
                        OR(
                                    TEXT((EDATE('Projektkostenkalkulation EP'!$B$8,13)+C$9),"TTT") = "Sa",
                                    TEXT((EDATE('Projektkostenkalkulation EP'!$B$8,13)+C$9),"TTT") = "So",
                                    IF(ISNA(VLOOKUP(EDATE('Projektkostenkalkulation EP'!$B$8,13)+C$9,Datenquellen!$F$7:$H$45,3,FALSE))," ",VLOOKUP(EDATE('Projektkostenkalkulation EP'!$B$8,13)+C$9,Datenquellen!$F$7:$H$45,3,FALSE))="X"
                                    ),
                          "X",
                          ""
                          ),
               "X"
            )</f>
        <v>X</v>
      </c>
      <c r="E150" s="232" t="str">
        <f xml:space="preserve"> IF(TEXT((EDATE('Projektkostenkalkulation EP'!$B$8,13)+D$9),"MM")=TEXT((EDATE('Projektkostenkalkulation EP'!$B$8,13)+(D$9-1)),"MM"),
             IF(
                        OR(
                                    TEXT((EDATE('Projektkostenkalkulation EP'!$B$8,13)+D$9),"TTT") = "Sa",
                                    TEXT((EDATE('Projektkostenkalkulation EP'!$B$8,13)+D$9),"TTT") = "So",
                                    IF(ISNA(VLOOKUP(EDATE('Projektkostenkalkulation EP'!$B$8,13)+D$9,Datenquellen!$F$7:$H$45,3,FALSE))," ",VLOOKUP(EDATE('Projektkostenkalkulation EP'!$B$8,13)+D$9,Datenquellen!$F$7:$H$45,3,FALSE))="X"
                                    ),
                          "X",
                          ""
                          ),
               "X"
            )</f>
        <v/>
      </c>
      <c r="F150" s="232" t="str">
        <f xml:space="preserve"> IF(TEXT((EDATE('Projektkostenkalkulation EP'!$B$8,13)+E$9),"MM")=TEXT((EDATE('Projektkostenkalkulation EP'!$B$8,13)+(E$9-1)),"MM"),
             IF(
                        OR(
                                    TEXT((EDATE('Projektkostenkalkulation EP'!$B$8,13)+E$9),"TTT") = "Sa",
                                    TEXT((EDATE('Projektkostenkalkulation EP'!$B$8,13)+E$9),"TTT") = "So",
                                    IF(ISNA(VLOOKUP(EDATE('Projektkostenkalkulation EP'!$B$8,13)+E$9,Datenquellen!$F$7:$H$45,3,FALSE))," ",VLOOKUP(EDATE('Projektkostenkalkulation EP'!$B$8,13)+E$9,Datenquellen!$F$7:$H$45,3,FALSE))="X"
                                    ),
                          "X",
                          ""
                          ),
               "X"
            )</f>
        <v/>
      </c>
      <c r="G150" s="232" t="str">
        <f xml:space="preserve"> IF(TEXT((EDATE('Projektkostenkalkulation EP'!$B$8,13)+F$9),"MM")=TEXT((EDATE('Projektkostenkalkulation EP'!$B$8,13)+(F$9-1)),"MM"),
             IF(
                        OR(
                                    TEXT((EDATE('Projektkostenkalkulation EP'!$B$8,13)+F$9),"TTT") = "Sa",
                                    TEXT((EDATE('Projektkostenkalkulation EP'!$B$8,13)+F$9),"TTT") = "So",
                                    IF(ISNA(VLOOKUP(EDATE('Projektkostenkalkulation EP'!$B$8,13)+F$9,Datenquellen!$F$7:$H$45,3,FALSE))," ",VLOOKUP(EDATE('Projektkostenkalkulation EP'!$B$8,13)+F$9,Datenquellen!$F$7:$H$45,3,FALSE))="X"
                                    ),
                          "X",
                          ""
                          ),
               "X"
            )</f>
        <v/>
      </c>
      <c r="H150" s="232" t="str">
        <f xml:space="preserve"> IF(TEXT((EDATE('Projektkostenkalkulation EP'!$B$8,13)+G$9),"MM")=TEXT((EDATE('Projektkostenkalkulation EP'!$B$8,13)+(G$9-1)),"MM"),
             IF(
                        OR(
                                    TEXT((EDATE('Projektkostenkalkulation EP'!$B$8,13)+G$9),"TTT") = "Sa",
                                    TEXT((EDATE('Projektkostenkalkulation EP'!$B$8,13)+G$9),"TTT") = "So",
                                    IF(ISNA(VLOOKUP(EDATE('Projektkostenkalkulation EP'!$B$8,13)+G$9,Datenquellen!$F$7:$H$45,3,FALSE))," ",VLOOKUP(EDATE('Projektkostenkalkulation EP'!$B$8,13)+G$9,Datenquellen!$F$7:$H$45,3,FALSE))="X"
                                    ),
                          "X",
                          ""
                          ),
               "X"
            )</f>
        <v/>
      </c>
      <c r="I150" s="232" t="str">
        <f xml:space="preserve"> IF(TEXT((EDATE('Projektkostenkalkulation EP'!$B$8,13)+H$9),"MM")=TEXT((EDATE('Projektkostenkalkulation EP'!$B$8,13)+(H$9-1)),"MM"),
             IF(
                        OR(
                                    TEXT((EDATE('Projektkostenkalkulation EP'!$B$8,13)+H$9),"TTT") = "Sa",
                                    TEXT((EDATE('Projektkostenkalkulation EP'!$B$8,13)+H$9),"TTT") = "So",
                                    IF(ISNA(VLOOKUP(EDATE('Projektkostenkalkulation EP'!$B$8,13)+H$9,Datenquellen!$F$7:$H$45,3,FALSE))," ",VLOOKUP(EDATE('Projektkostenkalkulation EP'!$B$8,13)+H$9,Datenquellen!$F$7:$H$45,3,FALSE))="X"
                                    ),
                          "X",
                          ""
                          ),
               "X"
            )</f>
        <v/>
      </c>
      <c r="J150" s="232" t="str">
        <f xml:space="preserve"> IF(TEXT((EDATE('Projektkostenkalkulation EP'!$B$8,13)+I$9),"MM")=TEXT((EDATE('Projektkostenkalkulation EP'!$B$8,13)+(I$9-1)),"MM"),
             IF(
                        OR(
                                    TEXT((EDATE('Projektkostenkalkulation EP'!$B$8,13)+I$9),"TTT") = "Sa",
                                    TEXT((EDATE('Projektkostenkalkulation EP'!$B$8,13)+I$9),"TTT") = "So",
                                    IF(ISNA(VLOOKUP(EDATE('Projektkostenkalkulation EP'!$B$8,13)+I$9,Datenquellen!$F$7:$H$45,3,FALSE))," ",VLOOKUP(EDATE('Projektkostenkalkulation EP'!$B$8,13)+I$9,Datenquellen!$F$7:$H$45,3,FALSE))="X"
                                    ),
                          "X",
                          ""
                          ),
               "X"
            )</f>
        <v>X</v>
      </c>
      <c r="K150" s="232" t="str">
        <f xml:space="preserve"> IF(TEXT((EDATE('Projektkostenkalkulation EP'!$B$8,13)+J$9),"MM")=TEXT((EDATE('Projektkostenkalkulation EP'!$B$8,13)+(J$9-1)),"MM"),
             IF(
                        OR(
                                    TEXT((EDATE('Projektkostenkalkulation EP'!$B$8,13)+J$9),"TTT") = "Sa",
                                    TEXT((EDATE('Projektkostenkalkulation EP'!$B$8,13)+J$9),"TTT") = "So",
                                    IF(ISNA(VLOOKUP(EDATE('Projektkostenkalkulation EP'!$B$8,13)+J$9,Datenquellen!$F$7:$H$45,3,FALSE))," ",VLOOKUP(EDATE('Projektkostenkalkulation EP'!$B$8,13)+J$9,Datenquellen!$F$7:$H$45,3,FALSE))="X"
                                    ),
                          "X",
                          ""
                          ),
               "X"
            )</f>
        <v>X</v>
      </c>
      <c r="L150" s="232" t="str">
        <f xml:space="preserve"> IF(TEXT((EDATE('Projektkostenkalkulation EP'!$B$8,13)+K$9),"MM")=TEXT((EDATE('Projektkostenkalkulation EP'!$B$8,13)+(K$9-1)),"MM"),
             IF(
                        OR(
                                    TEXT((EDATE('Projektkostenkalkulation EP'!$B$8,13)+K$9),"TTT") = "Sa",
                                    TEXT((EDATE('Projektkostenkalkulation EP'!$B$8,13)+K$9),"TTT") = "So",
                                    IF(ISNA(VLOOKUP(EDATE('Projektkostenkalkulation EP'!$B$8,13)+K$9,Datenquellen!$F$7:$H$45,3,FALSE))," ",VLOOKUP(EDATE('Projektkostenkalkulation EP'!$B$8,13)+K$9,Datenquellen!$F$7:$H$45,3,FALSE))="X"
                                    ),
                          "X",
                          ""
                          ),
               "X"
            )</f>
        <v/>
      </c>
      <c r="M150" s="232" t="str">
        <f xml:space="preserve"> IF(TEXT((EDATE('Projektkostenkalkulation EP'!$B$8,13)+L$9),"MM")=TEXT((EDATE('Projektkostenkalkulation EP'!$B$8,13)+(L$9-1)),"MM"),
             IF(
                        OR(
                                    TEXT((EDATE('Projektkostenkalkulation EP'!$B$8,13)+L$9),"TTT") = "Sa",
                                    TEXT((EDATE('Projektkostenkalkulation EP'!$B$8,13)+L$9),"TTT") = "So",
                                    IF(ISNA(VLOOKUP(EDATE('Projektkostenkalkulation EP'!$B$8,13)+L$9,Datenquellen!$F$7:$H$45,3,FALSE))," ",VLOOKUP(EDATE('Projektkostenkalkulation EP'!$B$8,13)+L$9,Datenquellen!$F$7:$H$45,3,FALSE))="X"
                                    ),
                          "X",
                          ""
                          ),
               "X"
            )</f>
        <v/>
      </c>
      <c r="N150" s="232" t="str">
        <f xml:space="preserve"> IF(TEXT((EDATE('Projektkostenkalkulation EP'!$B$8,13)+M$9),"MM")=TEXT((EDATE('Projektkostenkalkulation EP'!$B$8,13)+(M$9-1)),"MM"),
             IF(
                        OR(
                                    TEXT((EDATE('Projektkostenkalkulation EP'!$B$8,13)+M$9),"TTT") = "Sa",
                                    TEXT((EDATE('Projektkostenkalkulation EP'!$B$8,13)+M$9),"TTT") = "So",
                                    IF(ISNA(VLOOKUP(EDATE('Projektkostenkalkulation EP'!$B$8,13)+M$9,Datenquellen!$F$7:$H$45,3,FALSE))," ",VLOOKUP(EDATE('Projektkostenkalkulation EP'!$B$8,13)+M$9,Datenquellen!$F$7:$H$45,3,FALSE))="X"
                                    ),
                          "X",
                          ""
                          ),
               "X"
            )</f>
        <v/>
      </c>
      <c r="O150" s="232" t="str">
        <f xml:space="preserve"> IF(TEXT((EDATE('Projektkostenkalkulation EP'!$B$8,13)+N$9),"MM")=TEXT((EDATE('Projektkostenkalkulation EP'!$B$8,13)+(N$9-1)),"MM"),
             IF(
                        OR(
                                    TEXT((EDATE('Projektkostenkalkulation EP'!$B$8,13)+N$9),"TTT") = "Sa",
                                    TEXT((EDATE('Projektkostenkalkulation EP'!$B$8,13)+N$9),"TTT") = "So",
                                    IF(ISNA(VLOOKUP(EDATE('Projektkostenkalkulation EP'!$B$8,13)+N$9,Datenquellen!$F$7:$H$45,3,FALSE))," ",VLOOKUP(EDATE('Projektkostenkalkulation EP'!$B$8,13)+N$9,Datenquellen!$F$7:$H$45,3,FALSE))="X"
                                    ),
                          "X",
                          ""
                          ),
               "X"
            )</f>
        <v/>
      </c>
      <c r="P150" s="232" t="str">
        <f xml:space="preserve"> IF(TEXT((EDATE('Projektkostenkalkulation EP'!$B$8,13)+O$9),"MM")=TEXT((EDATE('Projektkostenkalkulation EP'!$B$8,13)+(O$9-1)),"MM"),
             IF(
                        OR(
                                    TEXT((EDATE('Projektkostenkalkulation EP'!$B$8,13)+O$9),"TTT") = "Sa",
                                    TEXT((EDATE('Projektkostenkalkulation EP'!$B$8,13)+O$9),"TTT") = "So",
                                    IF(ISNA(VLOOKUP(EDATE('Projektkostenkalkulation EP'!$B$8,13)+O$9,Datenquellen!$F$7:$H$45,3,FALSE))," ",VLOOKUP(EDATE('Projektkostenkalkulation EP'!$B$8,13)+O$9,Datenquellen!$F$7:$H$45,3,FALSE))="X"
                                    ),
                          "X",
                          ""
                          ),
               "X"
            )</f>
        <v/>
      </c>
      <c r="Q150" s="232" t="str">
        <f xml:space="preserve"> IF(TEXT((EDATE('Projektkostenkalkulation EP'!$B$8,13)+P$9),"MM")=TEXT((EDATE('Projektkostenkalkulation EP'!$B$8,13)+(P$9-1)),"MM"),
             IF(
                        OR(
                                    TEXT((EDATE('Projektkostenkalkulation EP'!$B$8,13)+P$9),"TTT") = "Sa",
                                    TEXT((EDATE('Projektkostenkalkulation EP'!$B$8,13)+P$9),"TTT") = "So",
                                    IF(ISNA(VLOOKUP(EDATE('Projektkostenkalkulation EP'!$B$8,13)+P$9,Datenquellen!$F$7:$H$45,3,FALSE))," ",VLOOKUP(EDATE('Projektkostenkalkulation EP'!$B$8,13)+P$9,Datenquellen!$F$7:$H$45,3,FALSE))="X"
                                    ),
                          "X",
                          ""
                          ),
               "X"
            )</f>
        <v>X</v>
      </c>
      <c r="R150" s="232" t="str">
        <f xml:space="preserve"> IF(TEXT((EDATE('Projektkostenkalkulation EP'!$B$8,13)+Q$9),"MM")=TEXT((EDATE('Projektkostenkalkulation EP'!$B$8,13)+(Q$9-1)),"MM"),
             IF(
                        OR(
                                    TEXT((EDATE('Projektkostenkalkulation EP'!$B$8,13)+Q$9),"TTT") = "Sa",
                                    TEXT((EDATE('Projektkostenkalkulation EP'!$B$8,13)+Q$9),"TTT") = "So",
                                    IF(ISNA(VLOOKUP(EDATE('Projektkostenkalkulation EP'!$B$8,13)+Q$9,Datenquellen!$F$7:$H$45,3,FALSE))," ",VLOOKUP(EDATE('Projektkostenkalkulation EP'!$B$8,13)+Q$9,Datenquellen!$F$7:$H$45,3,FALSE))="X"
                                    ),
                          "X",
                          ""
                          ),
               "X"
            )</f>
        <v>X</v>
      </c>
      <c r="S150" s="232" t="str">
        <f xml:space="preserve"> IF(TEXT((EDATE('Projektkostenkalkulation EP'!$B$8,13)+R$9),"MM")=TEXT((EDATE('Projektkostenkalkulation EP'!$B$8,13)+(R$9-1)),"MM"),
             IF(
                        OR(
                                    TEXT((EDATE('Projektkostenkalkulation EP'!$B$8,13)+R$9),"TTT") = "Sa",
                                    TEXT((EDATE('Projektkostenkalkulation EP'!$B$8,13)+R$9),"TTT") = "So",
                                    IF(ISNA(VLOOKUP(EDATE('Projektkostenkalkulation EP'!$B$8,13)+R$9,Datenquellen!$F$7:$H$45,3,FALSE))," ",VLOOKUP(EDATE('Projektkostenkalkulation EP'!$B$8,13)+R$9,Datenquellen!$F$7:$H$45,3,FALSE))="X"
                                    ),
                          "X",
                          ""
                          ),
               "X"
            )</f>
        <v/>
      </c>
      <c r="T150" s="232" t="str">
        <f xml:space="preserve"> IF(TEXT((EDATE('Projektkostenkalkulation EP'!$B$8,13)+S$9),"MM")=TEXT((EDATE('Projektkostenkalkulation EP'!$B$8,13)+(S$9-1)),"MM"),
             IF(
                        OR(
                                    TEXT((EDATE('Projektkostenkalkulation EP'!$B$8,13)+S$9),"TTT") = "Sa",
                                    TEXT((EDATE('Projektkostenkalkulation EP'!$B$8,13)+S$9),"TTT") = "So",
                                    IF(ISNA(VLOOKUP(EDATE('Projektkostenkalkulation EP'!$B$8,13)+S$9,Datenquellen!$F$7:$H$45,3,FALSE))," ",VLOOKUP(EDATE('Projektkostenkalkulation EP'!$B$8,13)+S$9,Datenquellen!$F$7:$H$45,3,FALSE))="X"
                                    ),
                          "X",
                          ""
                          ),
               "X"
            )</f>
        <v/>
      </c>
      <c r="U150" s="232" t="str">
        <f xml:space="preserve"> IF(TEXT((EDATE('Projektkostenkalkulation EP'!$B$8,13)+T$9),"MM")=TEXT((EDATE('Projektkostenkalkulation EP'!$B$8,13)+(T$9-1)),"MM"),
             IF(
                        OR(
                                    TEXT((EDATE('Projektkostenkalkulation EP'!$B$8,13)+T$9),"TTT") = "Sa",
                                    TEXT((EDATE('Projektkostenkalkulation EP'!$B$8,13)+T$9),"TTT") = "So",
                                    IF(ISNA(VLOOKUP(EDATE('Projektkostenkalkulation EP'!$B$8,13)+T$9,Datenquellen!$F$7:$H$45,3,FALSE))," ",VLOOKUP(EDATE('Projektkostenkalkulation EP'!$B$8,13)+T$9,Datenquellen!$F$7:$H$45,3,FALSE))="X"
                                    ),
                          "X",
                          ""
                          ),
               "X"
            )</f>
        <v/>
      </c>
      <c r="V150" s="232" t="str">
        <f xml:space="preserve"> IF(TEXT((EDATE('Projektkostenkalkulation EP'!$B$8,13)+U$9),"MM")=TEXT((EDATE('Projektkostenkalkulation EP'!$B$8,13)+(U$9-1)),"MM"),
             IF(
                        OR(
                                    TEXT((EDATE('Projektkostenkalkulation EP'!$B$8,13)+U$9),"TTT") = "Sa",
                                    TEXT((EDATE('Projektkostenkalkulation EP'!$B$8,13)+U$9),"TTT") = "So",
                                    IF(ISNA(VLOOKUP(EDATE('Projektkostenkalkulation EP'!$B$8,13)+U$9,Datenquellen!$F$7:$H$45,3,FALSE))," ",VLOOKUP(EDATE('Projektkostenkalkulation EP'!$B$8,13)+U$9,Datenquellen!$F$7:$H$45,3,FALSE))="X"
                                    ),
                          "X",
                          ""
                          ),
               "X"
            )</f>
        <v/>
      </c>
      <c r="W150" s="232" t="str">
        <f xml:space="preserve"> IF(TEXT((EDATE('Projektkostenkalkulation EP'!$B$8,13)+V$9),"MM")=TEXT((EDATE('Projektkostenkalkulation EP'!$B$8,13)+(V$9-1)),"MM"),
             IF(
                        OR(
                                    TEXT((EDATE('Projektkostenkalkulation EP'!$B$8,13)+V$9),"TTT") = "Sa",
                                    TEXT((EDATE('Projektkostenkalkulation EP'!$B$8,13)+V$9),"TTT") = "So",
                                    IF(ISNA(VLOOKUP(EDATE('Projektkostenkalkulation EP'!$B$8,13)+V$9,Datenquellen!$F$7:$H$45,3,FALSE))," ",VLOOKUP(EDATE('Projektkostenkalkulation EP'!$B$8,13)+V$9,Datenquellen!$F$7:$H$45,3,FALSE))="X"
                                    ),
                          "X",
                          ""
                          ),
               "X"
            )</f>
        <v/>
      </c>
      <c r="X150" s="232" t="str">
        <f xml:space="preserve"> IF(TEXT((EDATE('Projektkostenkalkulation EP'!$B$8,13)+W$9),"MM")=TEXT((EDATE('Projektkostenkalkulation EP'!$B$8,13)+(W$9-1)),"MM"),
             IF(
                        OR(
                                    TEXT((EDATE('Projektkostenkalkulation EP'!$B$8,13)+W$9),"TTT") = "Sa",
                                    TEXT((EDATE('Projektkostenkalkulation EP'!$B$8,13)+W$9),"TTT") = "So",
                                    IF(ISNA(VLOOKUP(EDATE('Projektkostenkalkulation EP'!$B$8,13)+W$9,Datenquellen!$F$7:$H$45,3,FALSE))," ",VLOOKUP(EDATE('Projektkostenkalkulation EP'!$B$8,13)+W$9,Datenquellen!$F$7:$H$45,3,FALSE))="X"
                                    ),
                          "X",
                          ""
                          ),
               "X"
            )</f>
        <v>X</v>
      </c>
      <c r="Y150" s="232" t="str">
        <f xml:space="preserve"> IF(TEXT((EDATE('Projektkostenkalkulation EP'!$B$8,13)+X$9),"MM")=TEXT((EDATE('Projektkostenkalkulation EP'!$B$8,13)+(X$9-1)),"MM"),
             IF(
                        OR(
                                    TEXT((EDATE('Projektkostenkalkulation EP'!$B$8,13)+X$9),"TTT") = "Sa",
                                    TEXT((EDATE('Projektkostenkalkulation EP'!$B$8,13)+X$9),"TTT") = "So",
                                    IF(ISNA(VLOOKUP(EDATE('Projektkostenkalkulation EP'!$B$8,13)+X$9,Datenquellen!$F$7:$H$45,3,FALSE))," ",VLOOKUP(EDATE('Projektkostenkalkulation EP'!$B$8,13)+X$9,Datenquellen!$F$7:$H$45,3,FALSE))="X"
                                    ),
                          "X",
                          ""
                          ),
               "X"
            )</f>
        <v>X</v>
      </c>
      <c r="Z150" s="232" t="str">
        <f xml:space="preserve"> IF(TEXT((EDATE('Projektkostenkalkulation EP'!$B$8,13)+Y$9),"MM")=TEXT((EDATE('Projektkostenkalkulation EP'!$B$8,13)+(Y$9-1)),"MM"),
             IF(
                        OR(
                                    TEXT((EDATE('Projektkostenkalkulation EP'!$B$8,13)+Y$9),"TTT") = "Sa",
                                    TEXT((EDATE('Projektkostenkalkulation EP'!$B$8,13)+Y$9),"TTT") = "So",
                                    IF(ISNA(VLOOKUP(EDATE('Projektkostenkalkulation EP'!$B$8,13)+Y$9,Datenquellen!$F$7:$H$45,3,FALSE))," ",VLOOKUP(EDATE('Projektkostenkalkulation EP'!$B$8,13)+Y$9,Datenquellen!$F$7:$H$45,3,FALSE))="X"
                                    ),
                          "X",
                          ""
                          ),
               "X"
            )</f>
        <v/>
      </c>
      <c r="AA150" s="232" t="str">
        <f xml:space="preserve"> IF(TEXT((EDATE('Projektkostenkalkulation EP'!$B$8,13)+Z$9),"MM")=TEXT((EDATE('Projektkostenkalkulation EP'!$B$8,13)+(Z$9-1)),"MM"),
             IF(
                        OR(
                                    TEXT((EDATE('Projektkostenkalkulation EP'!$B$8,13)+Z$9),"TTT") = "Sa",
                                    TEXT((EDATE('Projektkostenkalkulation EP'!$B$8,13)+Z$9),"TTT") = "So",
                                    IF(ISNA(VLOOKUP(EDATE('Projektkostenkalkulation EP'!$B$8,13)+Z$9,Datenquellen!$F$7:$H$45,3,FALSE))," ",VLOOKUP(EDATE('Projektkostenkalkulation EP'!$B$8,13)+Z$9,Datenquellen!$F$7:$H$45,3,FALSE))="X"
                                    ),
                          "X",
                          ""
                          ),
               "X"
            )</f>
        <v/>
      </c>
      <c r="AB150" s="232" t="str">
        <f xml:space="preserve"> IF(TEXT((EDATE('Projektkostenkalkulation EP'!$B$8,13)+AA$9),"MM")=TEXT((EDATE('Projektkostenkalkulation EP'!$B$8,13)+(AA$9-1)),"MM"),
             IF(
                        OR(
                                    TEXT((EDATE('Projektkostenkalkulation EP'!$B$8,13)+AA$9),"TTT") = "Sa",
                                    TEXT((EDATE('Projektkostenkalkulation EP'!$B$8,13)+AA$9),"TTT") = "So",
                                    IF(ISNA(VLOOKUP(EDATE('Projektkostenkalkulation EP'!$B$8,13)+AA$9,Datenquellen!$F$7:$H$45,3,FALSE))," ",VLOOKUP(EDATE('Projektkostenkalkulation EP'!$B$8,13)+AA$9,Datenquellen!$F$7:$H$45,3,FALSE))="X"
                                    ),
                          "X",
                          ""
                          ),
               "X"
            )</f>
        <v/>
      </c>
      <c r="AC150" s="232" t="str">
        <f xml:space="preserve"> IF(TEXT((EDATE('Projektkostenkalkulation EP'!$B$8,13)+AB$9),"MM")=TEXT((EDATE('Projektkostenkalkulation EP'!$B$8,13)+(AB$9-1)),"MM"),
             IF(
                        OR(
                                    TEXT((EDATE('Projektkostenkalkulation EP'!$B$8,13)+AB$9),"TTT") = "Sa",
                                    TEXT((EDATE('Projektkostenkalkulation EP'!$B$8,13)+AB$9),"TTT") = "So",
                                    IF(ISNA(VLOOKUP(EDATE('Projektkostenkalkulation EP'!$B$8,13)+AB$9,Datenquellen!$F$7:$H$45,3,FALSE))," ",VLOOKUP(EDATE('Projektkostenkalkulation EP'!$B$8,13)+AB$9,Datenquellen!$F$7:$H$45,3,FALSE))="X"
                                    ),
                          "X",
                          ""
                          ),
               "X"
            )</f>
        <v/>
      </c>
      <c r="AD150" s="232" t="str">
        <f xml:space="preserve"> IF(TEXT((EDATE('Projektkostenkalkulation EP'!$B$8,13)+AC$9),"MM")=TEXT((EDATE('Projektkostenkalkulation EP'!$B$8,13)+(AC$9-1)),"MM"),
             IF(
                        OR(
                                    TEXT((EDATE('Projektkostenkalkulation EP'!$B$8,13)+AC$9),"TTT") = "Sa",
                                    TEXT((EDATE('Projektkostenkalkulation EP'!$B$8,13)+AC$9),"TTT") = "So",
                                    IF(ISNA(VLOOKUP(EDATE('Projektkostenkalkulation EP'!$B$8,13)+AC$9,Datenquellen!$F$7:$H$45,3,FALSE))," ",VLOOKUP(EDATE('Projektkostenkalkulation EP'!$B$8,13)+AC$9,Datenquellen!$F$7:$H$45,3,FALSE))="X"
                                    ),
                          "X",
                          ""
                          ),
               "X"
            )</f>
        <v/>
      </c>
      <c r="AE150" s="232" t="str">
        <f xml:space="preserve"> IF(TEXT((EDATE('Projektkostenkalkulation EP'!$B$8,13)+AD$9),"MM")=TEXT((EDATE('Projektkostenkalkulation EP'!$B$8,13)+(AD$9-1)),"MM"),
             IF(
                        OR(
                                    TEXT((EDATE('Projektkostenkalkulation EP'!$B$8,13)+AD$9),"TTT") = "Sa",
                                    TEXT((EDATE('Projektkostenkalkulation EP'!$B$8,13)+AD$9),"TTT") = "So",
                                    IF(ISNA(VLOOKUP(EDATE('Projektkostenkalkulation EP'!$B$8,13)+AD$9,Datenquellen!$F$7:$H$45,3,FALSE))," ",VLOOKUP(EDATE('Projektkostenkalkulation EP'!$B$8,13)+AD$9,Datenquellen!$F$7:$H$45,3,FALSE))="X"
                                    ),
                          "X",
                          ""
                          ),
               "X"
            )</f>
        <v>X</v>
      </c>
      <c r="AF150" s="232" t="str">
        <f xml:space="preserve"> IF(TEXT((EDATE('Projektkostenkalkulation EP'!$B$8,13)+AE$9),"MM")=TEXT((EDATE('Projektkostenkalkulation EP'!$B$8,13)+(AE$9-1)),"MM"),
             IF(
                        OR(
                                    TEXT((EDATE('Projektkostenkalkulation EP'!$B$8,13)+AE$9),"TTT") = "Sa",
                                    TEXT((EDATE('Projektkostenkalkulation EP'!$B$8,13)+AE$9),"TTT") = "So",
                                    IF(ISNA(VLOOKUP(EDATE('Projektkostenkalkulation EP'!$B$8,13)+AE$9,Datenquellen!$F$7:$H$45,3,FALSE))," ",VLOOKUP(EDATE('Projektkostenkalkulation EP'!$B$8,13)+AE$9,Datenquellen!$F$7:$H$45,3,FALSE))="X"
                                    ),
                          "X",
                          ""
                          ),
               "X"
            )</f>
        <v>X</v>
      </c>
      <c r="AG150" s="232" t="str">
        <f xml:space="preserve"> IF(TEXT((EDATE('Projektkostenkalkulation EP'!$B$8,13)+AF$9),"MM")=TEXT((EDATE('Projektkostenkalkulation EP'!$B$8,13)+(AF$9-1)),"MM"),
             IF(
                        OR(
                                    TEXT((EDATE('Projektkostenkalkulation EP'!$B$8,13)+AF$9),"TTT") = "Sa",
                                    TEXT((EDATE('Projektkostenkalkulation EP'!$B$8,13)+AF$9),"TTT") = "So",
                                    IF(ISNA(VLOOKUP(EDATE('Projektkostenkalkulation EP'!$B$8,13)+AF$9,Datenquellen!$F$7:$H$45,3,FALSE))," ",VLOOKUP(EDATE('Projektkostenkalkulation EP'!$B$8,13)+AF$9,Datenquellen!$F$7:$H$45,3,FALSE))="X"
                                    ),
                          "X",
                          ""
                          ),
               "X"
            )</f>
        <v/>
      </c>
      <c r="AH150" s="234"/>
      <c r="AI150" s="235"/>
      <c r="AJ150" s="476"/>
      <c r="AK150" s="473"/>
      <c r="AL150" s="231"/>
      <c r="AM150" s="232" t="str">
        <f>IF(
            OR(
                     TEXT(EDATE('Projektkostenkalkulation EP'!$B$8,13),"TTT") = "Sa",
                     TEXT(EDATE('Projektkostenkalkulation EP'!$B$8,13),"TTT") = "So",
                     IF(ISNA(VLOOKUP(EDATE('Projektkostenkalkulation EP'!$B$8,13),Datenquellen!$F$7:$H$45,3,FALSE))," ",VLOOKUP(EDATE('Projektkostenkalkulation EP'!$B$8,13),Datenquellen!$F$7:$H$45,3,FALSE))="X"
                            ),
                    "X",
                    ""
            )</f>
        <v>X</v>
      </c>
      <c r="AN150" s="232" t="str">
        <f xml:space="preserve"> IF(TEXT((EDATE('Projektkostenkalkulation EP'!$B$8,13)+AM$9),"MM")=TEXT((EDATE('Projektkostenkalkulation EP'!$B$8,13)+(AM$9-1)),"MM"),
             IF(
                        OR(
                                    TEXT((EDATE('Projektkostenkalkulation EP'!$B$8,13)+AM$9),"TTT") = "Sa",
                                    TEXT((EDATE('Projektkostenkalkulation EP'!$B$8,13)+AM$9),"TTT") = "So",
                                    IF(ISNA(VLOOKUP(EDATE('Projektkostenkalkulation EP'!$B$8,13)+AM$9,Datenquellen!$F$7:$H$45,3,FALSE))," ",VLOOKUP(EDATE('Projektkostenkalkulation EP'!$B$8,13)+AM$9,Datenquellen!$F$7:$H$45,3,FALSE))="X"
                                    ),
                          "X",
                          ""
                          ),
               "X"
            )</f>
        <v>X</v>
      </c>
      <c r="AO150" s="232" t="str">
        <f xml:space="preserve"> IF(TEXT((EDATE('Projektkostenkalkulation EP'!$B$8,13)+AN$9),"MM")=TEXT((EDATE('Projektkostenkalkulation EP'!$B$8,13)+(AN$9-1)),"MM"),
             IF(
                        OR(
                                    TEXT((EDATE('Projektkostenkalkulation EP'!$B$8,13)+AN$9),"TTT") = "Sa",
                                    TEXT((EDATE('Projektkostenkalkulation EP'!$B$8,13)+AN$9),"TTT") = "So",
                                    IF(ISNA(VLOOKUP(EDATE('Projektkostenkalkulation EP'!$B$8,13)+AN$9,Datenquellen!$F$7:$H$45,3,FALSE))," ",VLOOKUP(EDATE('Projektkostenkalkulation EP'!$B$8,13)+AN$9,Datenquellen!$F$7:$H$45,3,FALSE))="X"
                                    ),
                          "X",
                          ""
                          ),
               "X"
            )</f>
        <v/>
      </c>
      <c r="AP150" s="232" t="str">
        <f xml:space="preserve"> IF(TEXT((EDATE('Projektkostenkalkulation EP'!$B$8,13)+AO$9),"MM")=TEXT((EDATE('Projektkostenkalkulation EP'!$B$8,13)+(AO$9-1)),"MM"),
             IF(
                        OR(
                                    TEXT((EDATE('Projektkostenkalkulation EP'!$B$8,13)+AO$9),"TTT") = "Sa",
                                    TEXT((EDATE('Projektkostenkalkulation EP'!$B$8,13)+AO$9),"TTT") = "So",
                                    IF(ISNA(VLOOKUP(EDATE('Projektkostenkalkulation EP'!$B$8,13)+AO$9,Datenquellen!$F$7:$H$45,3,FALSE))," ",VLOOKUP(EDATE('Projektkostenkalkulation EP'!$B$8,13)+AO$9,Datenquellen!$F$7:$H$45,3,FALSE))="X"
                                    ),
                          "X",
                          ""
                          ),
               "X"
            )</f>
        <v/>
      </c>
      <c r="AQ150" s="232" t="str">
        <f xml:space="preserve"> IF(TEXT((EDATE('Projektkostenkalkulation EP'!$B$8,13)+AP$9),"MM")=TEXT((EDATE('Projektkostenkalkulation EP'!$B$8,13)+(AP$9-1)),"MM"),
             IF(
                        OR(
                                    TEXT((EDATE('Projektkostenkalkulation EP'!$B$8,13)+AP$9),"TTT") = "Sa",
                                    TEXT((EDATE('Projektkostenkalkulation EP'!$B$8,13)+AP$9),"TTT") = "So",
                                    IF(ISNA(VLOOKUP(EDATE('Projektkostenkalkulation EP'!$B$8,13)+AP$9,Datenquellen!$F$7:$H$45,3,FALSE))," ",VLOOKUP(EDATE('Projektkostenkalkulation EP'!$B$8,13)+AP$9,Datenquellen!$F$7:$H$45,3,FALSE))="X"
                                    ),
                          "X",
                          ""
                          ),
               "X"
            )</f>
        <v/>
      </c>
      <c r="AR150" s="232" t="str">
        <f xml:space="preserve"> IF(TEXT((EDATE('Projektkostenkalkulation EP'!$B$8,13)+AQ$9),"MM")=TEXT((EDATE('Projektkostenkalkulation EP'!$B$8,13)+(AQ$9-1)),"MM"),
             IF(
                        OR(
                                    TEXT((EDATE('Projektkostenkalkulation EP'!$B$8,13)+AQ$9),"TTT") = "Sa",
                                    TEXT((EDATE('Projektkostenkalkulation EP'!$B$8,13)+AQ$9),"TTT") = "So",
                                    IF(ISNA(VLOOKUP(EDATE('Projektkostenkalkulation EP'!$B$8,13)+AQ$9,Datenquellen!$F$7:$H$45,3,FALSE))," ",VLOOKUP(EDATE('Projektkostenkalkulation EP'!$B$8,13)+AQ$9,Datenquellen!$F$7:$H$45,3,FALSE))="X"
                                    ),
                          "X",
                          ""
                          ),
               "X"
            )</f>
        <v/>
      </c>
      <c r="AS150" s="232" t="str">
        <f xml:space="preserve"> IF(TEXT((EDATE('Projektkostenkalkulation EP'!$B$8,13)+AR$9),"MM")=TEXT((EDATE('Projektkostenkalkulation EP'!$B$8,13)+(AR$9-1)),"MM"),
             IF(
                        OR(
                                    TEXT((EDATE('Projektkostenkalkulation EP'!$B$8,13)+AR$9),"TTT") = "Sa",
                                    TEXT((EDATE('Projektkostenkalkulation EP'!$B$8,13)+AR$9),"TTT") = "So",
                                    IF(ISNA(VLOOKUP(EDATE('Projektkostenkalkulation EP'!$B$8,13)+AR$9,Datenquellen!$F$7:$H$45,3,FALSE))," ",VLOOKUP(EDATE('Projektkostenkalkulation EP'!$B$8,13)+AR$9,Datenquellen!$F$7:$H$45,3,FALSE))="X"
                                    ),
                          "X",
                          ""
                          ),
               "X"
            )</f>
        <v/>
      </c>
      <c r="AT150" s="232" t="str">
        <f xml:space="preserve"> IF(TEXT((EDATE('Projektkostenkalkulation EP'!$B$8,13)+AS$9),"MM")=TEXT((EDATE('Projektkostenkalkulation EP'!$B$8,13)+(AS$9-1)),"MM"),
             IF(
                        OR(
                                    TEXT((EDATE('Projektkostenkalkulation EP'!$B$8,13)+AS$9),"TTT") = "Sa",
                                    TEXT((EDATE('Projektkostenkalkulation EP'!$B$8,13)+AS$9),"TTT") = "So",
                                    IF(ISNA(VLOOKUP(EDATE('Projektkostenkalkulation EP'!$B$8,13)+AS$9,Datenquellen!$F$7:$H$45,3,FALSE))," ",VLOOKUP(EDATE('Projektkostenkalkulation EP'!$B$8,13)+AS$9,Datenquellen!$F$7:$H$45,3,FALSE))="X"
                                    ),
                          "X",
                          ""
                          ),
               "X"
            )</f>
        <v>X</v>
      </c>
      <c r="AU150" s="232" t="str">
        <f xml:space="preserve"> IF(TEXT((EDATE('Projektkostenkalkulation EP'!$B$8,13)+AT$9),"MM")=TEXT((EDATE('Projektkostenkalkulation EP'!$B$8,13)+(AT$9-1)),"MM"),
             IF(
                        OR(
                                    TEXT((EDATE('Projektkostenkalkulation EP'!$B$8,13)+AT$9),"TTT") = "Sa",
                                    TEXT((EDATE('Projektkostenkalkulation EP'!$B$8,13)+AT$9),"TTT") = "So",
                                    IF(ISNA(VLOOKUP(EDATE('Projektkostenkalkulation EP'!$B$8,13)+AT$9,Datenquellen!$F$7:$H$45,3,FALSE))," ",VLOOKUP(EDATE('Projektkostenkalkulation EP'!$B$8,13)+AT$9,Datenquellen!$F$7:$H$45,3,FALSE))="X"
                                    ),
                          "X",
                          ""
                          ),
               "X"
            )</f>
        <v>X</v>
      </c>
      <c r="AV150" s="232" t="str">
        <f xml:space="preserve"> IF(TEXT((EDATE('Projektkostenkalkulation EP'!$B$8,13)+AU$9),"MM")=TEXT((EDATE('Projektkostenkalkulation EP'!$B$8,13)+(AU$9-1)),"MM"),
             IF(
                        OR(
                                    TEXT((EDATE('Projektkostenkalkulation EP'!$B$8,13)+AU$9),"TTT") = "Sa",
                                    TEXT((EDATE('Projektkostenkalkulation EP'!$B$8,13)+AU$9),"TTT") = "So",
                                    IF(ISNA(VLOOKUP(EDATE('Projektkostenkalkulation EP'!$B$8,13)+AU$9,Datenquellen!$F$7:$H$45,3,FALSE))," ",VLOOKUP(EDATE('Projektkostenkalkulation EP'!$B$8,13)+AU$9,Datenquellen!$F$7:$H$45,3,FALSE))="X"
                                    ),
                          "X",
                          ""
                          ),
               "X"
            )</f>
        <v/>
      </c>
      <c r="AW150" s="232" t="str">
        <f xml:space="preserve"> IF(TEXT((EDATE('Projektkostenkalkulation EP'!$B$8,13)+AV$9),"MM")=TEXT((EDATE('Projektkostenkalkulation EP'!$B$8,13)+(AV$9-1)),"MM"),
             IF(
                        OR(
                                    TEXT((EDATE('Projektkostenkalkulation EP'!$B$8,13)+AV$9),"TTT") = "Sa",
                                    TEXT((EDATE('Projektkostenkalkulation EP'!$B$8,13)+AV$9),"TTT") = "So",
                                    IF(ISNA(VLOOKUP(EDATE('Projektkostenkalkulation EP'!$B$8,13)+AV$9,Datenquellen!$F$7:$H$45,3,FALSE))," ",VLOOKUP(EDATE('Projektkostenkalkulation EP'!$B$8,13)+AV$9,Datenquellen!$F$7:$H$45,3,FALSE))="X"
                                    ),
                          "X",
                          ""
                          ),
               "X"
            )</f>
        <v/>
      </c>
      <c r="AX150" s="232" t="str">
        <f xml:space="preserve"> IF(TEXT((EDATE('Projektkostenkalkulation EP'!$B$8,13)+AW$9),"MM")=TEXT((EDATE('Projektkostenkalkulation EP'!$B$8,13)+(AW$9-1)),"MM"),
             IF(
                        OR(
                                    TEXT((EDATE('Projektkostenkalkulation EP'!$B$8,13)+AW$9),"TTT") = "Sa",
                                    TEXT((EDATE('Projektkostenkalkulation EP'!$B$8,13)+AW$9),"TTT") = "So",
                                    IF(ISNA(VLOOKUP(EDATE('Projektkostenkalkulation EP'!$B$8,13)+AW$9,Datenquellen!$F$7:$H$45,3,FALSE))," ",VLOOKUP(EDATE('Projektkostenkalkulation EP'!$B$8,13)+AW$9,Datenquellen!$F$7:$H$45,3,FALSE))="X"
                                    ),
                          "X",
                          ""
                          ),
               "X"
            )</f>
        <v/>
      </c>
      <c r="AY150" s="232" t="str">
        <f xml:space="preserve"> IF(TEXT((EDATE('Projektkostenkalkulation EP'!$B$8,13)+AX$9),"MM")=TEXT((EDATE('Projektkostenkalkulation EP'!$B$8,13)+(AX$9-1)),"MM"),
             IF(
                        OR(
                                    TEXT((EDATE('Projektkostenkalkulation EP'!$B$8,13)+AX$9),"TTT") = "Sa",
                                    TEXT((EDATE('Projektkostenkalkulation EP'!$B$8,13)+AX$9),"TTT") = "So",
                                    IF(ISNA(VLOOKUP(EDATE('Projektkostenkalkulation EP'!$B$8,13)+AX$9,Datenquellen!$F$7:$H$45,3,FALSE))," ",VLOOKUP(EDATE('Projektkostenkalkulation EP'!$B$8,13)+AX$9,Datenquellen!$F$7:$H$45,3,FALSE))="X"
                                    ),
                          "X",
                          ""
                          ),
               "X"
            )</f>
        <v/>
      </c>
      <c r="AZ150" s="232" t="str">
        <f xml:space="preserve"> IF(TEXT((EDATE('Projektkostenkalkulation EP'!$B$8,13)+AY$9),"MM")=TEXT((EDATE('Projektkostenkalkulation EP'!$B$8,13)+(AY$9-1)),"MM"),
             IF(
                        OR(
                                    TEXT((EDATE('Projektkostenkalkulation EP'!$B$8,13)+AY$9),"TTT") = "Sa",
                                    TEXT((EDATE('Projektkostenkalkulation EP'!$B$8,13)+AY$9),"TTT") = "So",
                                    IF(ISNA(VLOOKUP(EDATE('Projektkostenkalkulation EP'!$B$8,13)+AY$9,Datenquellen!$F$7:$H$45,3,FALSE))," ",VLOOKUP(EDATE('Projektkostenkalkulation EP'!$B$8,13)+AY$9,Datenquellen!$F$7:$H$45,3,FALSE))="X"
                                    ),
                          "X",
                          ""
                          ),
               "X"
            )</f>
        <v/>
      </c>
      <c r="BA150" s="232" t="str">
        <f xml:space="preserve"> IF(TEXT((EDATE('Projektkostenkalkulation EP'!$B$8,13)+AZ$9),"MM")=TEXT((EDATE('Projektkostenkalkulation EP'!$B$8,13)+(AZ$9-1)),"MM"),
             IF(
                        OR(
                                    TEXT((EDATE('Projektkostenkalkulation EP'!$B$8,13)+AZ$9),"TTT") = "Sa",
                                    TEXT((EDATE('Projektkostenkalkulation EP'!$B$8,13)+AZ$9),"TTT") = "So",
                                    IF(ISNA(VLOOKUP(EDATE('Projektkostenkalkulation EP'!$B$8,13)+AZ$9,Datenquellen!$F$7:$H$45,3,FALSE))," ",VLOOKUP(EDATE('Projektkostenkalkulation EP'!$B$8,13)+AZ$9,Datenquellen!$F$7:$H$45,3,FALSE))="X"
                                    ),
                          "X",
                          ""
                          ),
               "X"
            )</f>
        <v>X</v>
      </c>
      <c r="BB150" s="232" t="str">
        <f xml:space="preserve"> IF(TEXT((EDATE('Projektkostenkalkulation EP'!$B$8,13)+BA$9),"MM")=TEXT((EDATE('Projektkostenkalkulation EP'!$B$8,13)+(BA$9-1)),"MM"),
             IF(
                        OR(
                                    TEXT((EDATE('Projektkostenkalkulation EP'!$B$8,13)+BA$9),"TTT") = "Sa",
                                    TEXT((EDATE('Projektkostenkalkulation EP'!$B$8,13)+BA$9),"TTT") = "So",
                                    IF(ISNA(VLOOKUP(EDATE('Projektkostenkalkulation EP'!$B$8,13)+BA$9,Datenquellen!$F$7:$H$45,3,FALSE))," ",VLOOKUP(EDATE('Projektkostenkalkulation EP'!$B$8,13)+BA$9,Datenquellen!$F$7:$H$45,3,FALSE))="X"
                                    ),
                          "X",
                          ""
                          ),
               "X"
            )</f>
        <v>X</v>
      </c>
      <c r="BC150" s="232" t="str">
        <f xml:space="preserve"> IF(TEXT((EDATE('Projektkostenkalkulation EP'!$B$8,13)+BB$9),"MM")=TEXT((EDATE('Projektkostenkalkulation EP'!$B$8,13)+(BB$9-1)),"MM"),
             IF(
                        OR(
                                    TEXT((EDATE('Projektkostenkalkulation EP'!$B$8,13)+BB$9),"TTT") = "Sa",
                                    TEXT((EDATE('Projektkostenkalkulation EP'!$B$8,13)+BB$9),"TTT") = "So",
                                    IF(ISNA(VLOOKUP(EDATE('Projektkostenkalkulation EP'!$B$8,13)+BB$9,Datenquellen!$F$7:$H$45,3,FALSE))," ",VLOOKUP(EDATE('Projektkostenkalkulation EP'!$B$8,13)+BB$9,Datenquellen!$F$7:$H$45,3,FALSE))="X"
                                    ),
                          "X",
                          ""
                          ),
               "X"
            )</f>
        <v/>
      </c>
      <c r="BD150" s="232" t="str">
        <f xml:space="preserve"> IF(TEXT((EDATE('Projektkostenkalkulation EP'!$B$8,13)+BC$9),"MM")=TEXT((EDATE('Projektkostenkalkulation EP'!$B$8,13)+(BC$9-1)),"MM"),
             IF(
                        OR(
                                    TEXT((EDATE('Projektkostenkalkulation EP'!$B$8,13)+BC$9),"TTT") = "Sa",
                                    TEXT((EDATE('Projektkostenkalkulation EP'!$B$8,13)+BC$9),"TTT") = "So",
                                    IF(ISNA(VLOOKUP(EDATE('Projektkostenkalkulation EP'!$B$8,13)+BC$9,Datenquellen!$F$7:$H$45,3,FALSE))," ",VLOOKUP(EDATE('Projektkostenkalkulation EP'!$B$8,13)+BC$9,Datenquellen!$F$7:$H$45,3,FALSE))="X"
                                    ),
                          "X",
                          ""
                          ),
               "X"
            )</f>
        <v/>
      </c>
      <c r="BE150" s="232" t="str">
        <f xml:space="preserve"> IF(TEXT((EDATE('Projektkostenkalkulation EP'!$B$8,13)+BD$9),"MM")=TEXT((EDATE('Projektkostenkalkulation EP'!$B$8,13)+(BD$9-1)),"MM"),
             IF(
                        OR(
                                    TEXT((EDATE('Projektkostenkalkulation EP'!$B$8,13)+BD$9),"TTT") = "Sa",
                                    TEXT((EDATE('Projektkostenkalkulation EP'!$B$8,13)+BD$9),"TTT") = "So",
                                    IF(ISNA(VLOOKUP(EDATE('Projektkostenkalkulation EP'!$B$8,13)+BD$9,Datenquellen!$F$7:$H$45,3,FALSE))," ",VLOOKUP(EDATE('Projektkostenkalkulation EP'!$B$8,13)+BD$9,Datenquellen!$F$7:$H$45,3,FALSE))="X"
                                    ),
                          "X",
                          ""
                          ),
               "X"
            )</f>
        <v/>
      </c>
      <c r="BF150" s="232" t="str">
        <f xml:space="preserve"> IF(TEXT((EDATE('Projektkostenkalkulation EP'!$B$8,13)+BE$9),"MM")=TEXT((EDATE('Projektkostenkalkulation EP'!$B$8,13)+(BE$9-1)),"MM"),
             IF(
                        OR(
                                    TEXT((EDATE('Projektkostenkalkulation EP'!$B$8,13)+BE$9),"TTT") = "Sa",
                                    TEXT((EDATE('Projektkostenkalkulation EP'!$B$8,13)+BE$9),"TTT") = "So",
                                    IF(ISNA(VLOOKUP(EDATE('Projektkostenkalkulation EP'!$B$8,13)+BE$9,Datenquellen!$F$7:$H$45,3,FALSE))," ",VLOOKUP(EDATE('Projektkostenkalkulation EP'!$B$8,13)+BE$9,Datenquellen!$F$7:$H$45,3,FALSE))="X"
                                    ),
                          "X",
                          ""
                          ),
               "X"
            )</f>
        <v/>
      </c>
      <c r="BG150" s="232" t="str">
        <f xml:space="preserve"> IF(TEXT((EDATE('Projektkostenkalkulation EP'!$B$8,13)+BF$9),"MM")=TEXT((EDATE('Projektkostenkalkulation EP'!$B$8,13)+(BF$9-1)),"MM"),
             IF(
                        OR(
                                    TEXT((EDATE('Projektkostenkalkulation EP'!$B$8,13)+BF$9),"TTT") = "Sa",
                                    TEXT((EDATE('Projektkostenkalkulation EP'!$B$8,13)+BF$9),"TTT") = "So",
                                    IF(ISNA(VLOOKUP(EDATE('Projektkostenkalkulation EP'!$B$8,13)+BF$9,Datenquellen!$F$7:$H$45,3,FALSE))," ",VLOOKUP(EDATE('Projektkostenkalkulation EP'!$B$8,13)+BF$9,Datenquellen!$F$7:$H$45,3,FALSE))="X"
                                    ),
                          "X",
                          ""
                          ),
               "X"
            )</f>
        <v/>
      </c>
      <c r="BH150" s="232" t="str">
        <f xml:space="preserve"> IF(TEXT((EDATE('Projektkostenkalkulation EP'!$B$8,13)+BG$9),"MM")=TEXT((EDATE('Projektkostenkalkulation EP'!$B$8,13)+(BG$9-1)),"MM"),
             IF(
                        OR(
                                    TEXT((EDATE('Projektkostenkalkulation EP'!$B$8,13)+BG$9),"TTT") = "Sa",
                                    TEXT((EDATE('Projektkostenkalkulation EP'!$B$8,13)+BG$9),"TTT") = "So",
                                    IF(ISNA(VLOOKUP(EDATE('Projektkostenkalkulation EP'!$B$8,13)+BG$9,Datenquellen!$F$7:$H$45,3,FALSE))," ",VLOOKUP(EDATE('Projektkostenkalkulation EP'!$B$8,13)+BG$9,Datenquellen!$F$7:$H$45,3,FALSE))="X"
                                    ),
                          "X",
                          ""
                          ),
               "X"
            )</f>
        <v>X</v>
      </c>
      <c r="BI150" s="232" t="str">
        <f xml:space="preserve"> IF(TEXT((EDATE('Projektkostenkalkulation EP'!$B$8,13)+BH$9),"MM")=TEXT((EDATE('Projektkostenkalkulation EP'!$B$8,13)+(BH$9-1)),"MM"),
             IF(
                        OR(
                                    TEXT((EDATE('Projektkostenkalkulation EP'!$B$8,13)+BH$9),"TTT") = "Sa",
                                    TEXT((EDATE('Projektkostenkalkulation EP'!$B$8,13)+BH$9),"TTT") = "So",
                                    IF(ISNA(VLOOKUP(EDATE('Projektkostenkalkulation EP'!$B$8,13)+BH$9,Datenquellen!$F$7:$H$45,3,FALSE))," ",VLOOKUP(EDATE('Projektkostenkalkulation EP'!$B$8,13)+BH$9,Datenquellen!$F$7:$H$45,3,FALSE))="X"
                                    ),
                          "X",
                          ""
                          ),
               "X"
            )</f>
        <v>X</v>
      </c>
      <c r="BJ150" s="232" t="str">
        <f xml:space="preserve"> IF(TEXT((EDATE('Projektkostenkalkulation EP'!$B$8,13)+BI$9),"MM")=TEXT((EDATE('Projektkostenkalkulation EP'!$B$8,13)+(BI$9-1)),"MM"),
             IF(
                        OR(
                                    TEXT((EDATE('Projektkostenkalkulation EP'!$B$8,13)+BI$9),"TTT") = "Sa",
                                    TEXT((EDATE('Projektkostenkalkulation EP'!$B$8,13)+BI$9),"TTT") = "So",
                                    IF(ISNA(VLOOKUP(EDATE('Projektkostenkalkulation EP'!$B$8,13)+BI$9,Datenquellen!$F$7:$H$45,3,FALSE))," ",VLOOKUP(EDATE('Projektkostenkalkulation EP'!$B$8,13)+BI$9,Datenquellen!$F$7:$H$45,3,FALSE))="X"
                                    ),
                          "X",
                          ""
                          ),
               "X"
            )</f>
        <v/>
      </c>
      <c r="BK150" s="232" t="str">
        <f xml:space="preserve"> IF(TEXT((EDATE('Projektkostenkalkulation EP'!$B$8,13)+BJ$9),"MM")=TEXT((EDATE('Projektkostenkalkulation EP'!$B$8,13)+(BJ$9-1)),"MM"),
             IF(
                        OR(
                                    TEXT((EDATE('Projektkostenkalkulation EP'!$B$8,13)+BJ$9),"TTT") = "Sa",
                                    TEXT((EDATE('Projektkostenkalkulation EP'!$B$8,13)+BJ$9),"TTT") = "So",
                                    IF(ISNA(VLOOKUP(EDATE('Projektkostenkalkulation EP'!$B$8,13)+BJ$9,Datenquellen!$F$7:$H$45,3,FALSE))," ",VLOOKUP(EDATE('Projektkostenkalkulation EP'!$B$8,13)+BJ$9,Datenquellen!$F$7:$H$45,3,FALSE))="X"
                                    ),
                          "X",
                          ""
                          ),
               "X"
            )</f>
        <v/>
      </c>
      <c r="BL150" s="232" t="str">
        <f xml:space="preserve"> IF(TEXT((EDATE('Projektkostenkalkulation EP'!$B$8,13)+BK$9),"MM")=TEXT((EDATE('Projektkostenkalkulation EP'!$B$8,13)+(BK$9-1)),"MM"),
             IF(
                        OR(
                                    TEXT((EDATE('Projektkostenkalkulation EP'!$B$8,13)+BK$9),"TTT") = "Sa",
                                    TEXT((EDATE('Projektkostenkalkulation EP'!$B$8,13)+BK$9),"TTT") = "So",
                                    IF(ISNA(VLOOKUP(EDATE('Projektkostenkalkulation EP'!$B$8,13)+BK$9,Datenquellen!$F$7:$H$45,3,FALSE))," ",VLOOKUP(EDATE('Projektkostenkalkulation EP'!$B$8,13)+BK$9,Datenquellen!$F$7:$H$45,3,FALSE))="X"
                                    ),
                          "X",
                          ""
                          ),
               "X"
            )</f>
        <v/>
      </c>
      <c r="BM150" s="232" t="str">
        <f xml:space="preserve"> IF(TEXT((EDATE('Projektkostenkalkulation EP'!$B$8,13)+BL$9),"MM")=TEXT((EDATE('Projektkostenkalkulation EP'!$B$8,13)+(BL$9-1)),"MM"),
             IF(
                        OR(
                                    TEXT((EDATE('Projektkostenkalkulation EP'!$B$8,13)+BL$9),"TTT") = "Sa",
                                    TEXT((EDATE('Projektkostenkalkulation EP'!$B$8,13)+BL$9),"TTT") = "So",
                                    IF(ISNA(VLOOKUP(EDATE('Projektkostenkalkulation EP'!$B$8,13)+BL$9,Datenquellen!$F$7:$H$45,3,FALSE))," ",VLOOKUP(EDATE('Projektkostenkalkulation EP'!$B$8,13)+BL$9,Datenquellen!$F$7:$H$45,3,FALSE))="X"
                                    ),
                          "X",
                          ""
                          ),
               "X"
            )</f>
        <v/>
      </c>
      <c r="BN150" s="232" t="str">
        <f xml:space="preserve"> IF(TEXT((EDATE('Projektkostenkalkulation EP'!$B$8,13)+BM$9),"MM")=TEXT((EDATE('Projektkostenkalkulation EP'!$B$8,13)+(BM$9-1)),"MM"),
             IF(
                        OR(
                                    TEXT((EDATE('Projektkostenkalkulation EP'!$B$8,13)+BM$9),"TTT") = "Sa",
                                    TEXT((EDATE('Projektkostenkalkulation EP'!$B$8,13)+BM$9),"TTT") = "So",
                                    IF(ISNA(VLOOKUP(EDATE('Projektkostenkalkulation EP'!$B$8,13)+BM$9,Datenquellen!$F$7:$H$45,3,FALSE))," ",VLOOKUP(EDATE('Projektkostenkalkulation EP'!$B$8,13)+BM$9,Datenquellen!$F$7:$H$45,3,FALSE))="X"
                                    ),
                          "X",
                          ""
                          ),
               "X"
            )</f>
        <v/>
      </c>
      <c r="BO150" s="232" t="str">
        <f xml:space="preserve"> IF(TEXT((EDATE('Projektkostenkalkulation EP'!$B$8,13)+BN$9),"MM")=TEXT((EDATE('Projektkostenkalkulation EP'!$B$8,13)+(BN$9-1)),"MM"),
             IF(
                        OR(
                                    TEXT((EDATE('Projektkostenkalkulation EP'!$B$8,13)+BN$9),"TTT") = "Sa",
                                    TEXT((EDATE('Projektkostenkalkulation EP'!$B$8,13)+BN$9),"TTT") = "So",
                                    IF(ISNA(VLOOKUP(EDATE('Projektkostenkalkulation EP'!$B$8,13)+BN$9,Datenquellen!$F$7:$H$45,3,FALSE))," ",VLOOKUP(EDATE('Projektkostenkalkulation EP'!$B$8,13)+BN$9,Datenquellen!$F$7:$H$45,3,FALSE))="X"
                                    ),
                          "X",
                          ""
                          ),
               "X"
            )</f>
        <v>X</v>
      </c>
      <c r="BP150" s="232" t="str">
        <f xml:space="preserve"> IF(TEXT((EDATE('Projektkostenkalkulation EP'!$B$8,13)+BO$9),"MM")=TEXT((EDATE('Projektkostenkalkulation EP'!$B$8,13)+(BO$9-1)),"MM"),
             IF(
                        OR(
                                    TEXT((EDATE('Projektkostenkalkulation EP'!$B$8,13)+BO$9),"TTT") = "Sa",
                                    TEXT((EDATE('Projektkostenkalkulation EP'!$B$8,13)+BO$9),"TTT") = "So",
                                    IF(ISNA(VLOOKUP(EDATE('Projektkostenkalkulation EP'!$B$8,13)+BO$9,Datenquellen!$F$7:$H$45,3,FALSE))," ",VLOOKUP(EDATE('Projektkostenkalkulation EP'!$B$8,13)+BO$9,Datenquellen!$F$7:$H$45,3,FALSE))="X"
                                    ),
                          "X",
                          ""
                          ),
               "X"
            )</f>
        <v>X</v>
      </c>
      <c r="BQ150" s="233" t="str">
        <f xml:space="preserve"> IF(TEXT((EDATE('Projektkostenkalkulation EP'!$B$8,13)+BP$9),"MM")=TEXT((EDATE('Projektkostenkalkulation EP'!$B$8,13)+(BP$9-1)),"MM"),
             IF(
                        OR(
                                    TEXT((EDATE('Projektkostenkalkulation EP'!$B$8,13)+BP$9),"TTT") = "Sa",
                                    TEXT((EDATE('Projektkostenkalkulation EP'!$B$8,13)+BP$9),"TTT") = "So",
                                    IF(ISNA(VLOOKUP(EDATE('Projektkostenkalkulation EP'!$B$8,13)+BP$9,Datenquellen!$F$7:$H$45,3,FALSE))," ",VLOOKUP(EDATE('Projektkostenkalkulation EP'!$B$8,13)+BP$9,Datenquellen!$F$7:$H$45,3,FALSE))="X"
                                    ),
                          "X",
                          ""
                          ),
               "X"
            )</f>
        <v/>
      </c>
      <c r="BR150" s="234"/>
      <c r="BS150" s="235"/>
      <c r="BT150" s="476"/>
      <c r="BU150" s="473"/>
      <c r="BV150" s="231"/>
      <c r="BW150" s="232" t="str">
        <f>IF(
            OR(
                     TEXT(EDATE('Projektkostenkalkulation EP'!$B$8,13),"TTT") = "Sa",
                     TEXT(EDATE('Projektkostenkalkulation EP'!$B$8,13),"TTT") = "So",
                     IF(ISNA(VLOOKUP(EDATE('Projektkostenkalkulation EP'!$B$8,13),Datenquellen!$F$7:$H$45,3,FALSE))," ",VLOOKUP(EDATE('Projektkostenkalkulation EP'!$B$8,13),Datenquellen!$F$7:$H$45,3,FALSE))="X"
                            ),
                    "X",
                    ""
            )</f>
        <v>X</v>
      </c>
      <c r="BX150" s="232" t="str">
        <f xml:space="preserve"> IF(TEXT((EDATE('Projektkostenkalkulation EP'!$B$8,13)+BW$9),"MM")=TEXT((EDATE('Projektkostenkalkulation EP'!$B$8,13)+(BW$9-1)),"MM"),
             IF(
                        OR(
                                    TEXT((EDATE('Projektkostenkalkulation EP'!$B$8,13)+BW$9),"TTT") = "Sa",
                                    TEXT((EDATE('Projektkostenkalkulation EP'!$B$8,13)+BW$9),"TTT") = "So",
                                    IF(ISNA(VLOOKUP(EDATE('Projektkostenkalkulation EP'!$B$8,13)+BW$9,Datenquellen!$F$7:$H$45,3,FALSE))," ",VLOOKUP(EDATE('Projektkostenkalkulation EP'!$B$8,13)+BW$9,Datenquellen!$F$7:$H$45,3,FALSE))="X"
                                    ),
                          "X",
                          ""
                          ),
               "X"
            )</f>
        <v>X</v>
      </c>
      <c r="BY150" s="232" t="str">
        <f xml:space="preserve"> IF(TEXT((EDATE('Projektkostenkalkulation EP'!$B$8,13)+BX$9),"MM")=TEXT((EDATE('Projektkostenkalkulation EP'!$B$8,13)+(BX$9-1)),"MM"),
             IF(
                        OR(
                                    TEXT((EDATE('Projektkostenkalkulation EP'!$B$8,13)+BX$9),"TTT") = "Sa",
                                    TEXT((EDATE('Projektkostenkalkulation EP'!$B$8,13)+BX$9),"TTT") = "So",
                                    IF(ISNA(VLOOKUP(EDATE('Projektkostenkalkulation EP'!$B$8,13)+BX$9,Datenquellen!$F$7:$H$45,3,FALSE))," ",VLOOKUP(EDATE('Projektkostenkalkulation EP'!$B$8,13)+BX$9,Datenquellen!$F$7:$H$45,3,FALSE))="X"
                                    ),
                          "X",
                          ""
                          ),
               "X"
            )</f>
        <v/>
      </c>
      <c r="BZ150" s="232" t="str">
        <f xml:space="preserve"> IF(TEXT((EDATE('Projektkostenkalkulation EP'!$B$8,13)+BY$9),"MM")=TEXT((EDATE('Projektkostenkalkulation EP'!$B$8,13)+(BY$9-1)),"MM"),
             IF(
                        OR(
                                    TEXT((EDATE('Projektkostenkalkulation EP'!$B$8,13)+BY$9),"TTT") = "Sa",
                                    TEXT((EDATE('Projektkostenkalkulation EP'!$B$8,13)+BY$9),"TTT") = "So",
                                    IF(ISNA(VLOOKUP(EDATE('Projektkostenkalkulation EP'!$B$8,13)+BY$9,Datenquellen!$F$7:$H$45,3,FALSE))," ",VLOOKUP(EDATE('Projektkostenkalkulation EP'!$B$8,13)+BY$9,Datenquellen!$F$7:$H$45,3,FALSE))="X"
                                    ),
                          "X",
                          ""
                          ),
               "X"
            )</f>
        <v/>
      </c>
      <c r="CA150" s="232" t="str">
        <f xml:space="preserve"> IF(TEXT((EDATE('Projektkostenkalkulation EP'!$B$8,13)+BZ$9),"MM")=TEXT((EDATE('Projektkostenkalkulation EP'!$B$8,13)+(BZ$9-1)),"MM"),
             IF(
                        OR(
                                    TEXT((EDATE('Projektkostenkalkulation EP'!$B$8,13)+BZ$9),"TTT") = "Sa",
                                    TEXT((EDATE('Projektkostenkalkulation EP'!$B$8,13)+BZ$9),"TTT") = "So",
                                    IF(ISNA(VLOOKUP(EDATE('Projektkostenkalkulation EP'!$B$8,13)+BZ$9,Datenquellen!$F$7:$H$45,3,FALSE))," ",VLOOKUP(EDATE('Projektkostenkalkulation EP'!$B$8,13)+BZ$9,Datenquellen!$F$7:$H$45,3,FALSE))="X"
                                    ),
                          "X",
                          ""
                          ),
               "X"
            )</f>
        <v/>
      </c>
      <c r="CB150" s="232" t="str">
        <f xml:space="preserve"> IF(TEXT((EDATE('Projektkostenkalkulation EP'!$B$8,13)+CA$9),"MM")=TEXT((EDATE('Projektkostenkalkulation EP'!$B$8,13)+(CA$9-1)),"MM"),
             IF(
                        OR(
                                    TEXT((EDATE('Projektkostenkalkulation EP'!$B$8,13)+CA$9),"TTT") = "Sa",
                                    TEXT((EDATE('Projektkostenkalkulation EP'!$B$8,13)+CA$9),"TTT") = "So",
                                    IF(ISNA(VLOOKUP(EDATE('Projektkostenkalkulation EP'!$B$8,13)+CA$9,Datenquellen!$F$7:$H$45,3,FALSE))," ",VLOOKUP(EDATE('Projektkostenkalkulation EP'!$B$8,13)+CA$9,Datenquellen!$F$7:$H$45,3,FALSE))="X"
                                    ),
                          "X",
                          ""
                          ),
               "X"
            )</f>
        <v/>
      </c>
      <c r="CC150" s="232" t="str">
        <f xml:space="preserve"> IF(TEXT((EDATE('Projektkostenkalkulation EP'!$B$8,13)+CB$9),"MM")=TEXT((EDATE('Projektkostenkalkulation EP'!$B$8,13)+(CB$9-1)),"MM"),
             IF(
                        OR(
                                    TEXT((EDATE('Projektkostenkalkulation EP'!$B$8,13)+CB$9),"TTT") = "Sa",
                                    TEXT((EDATE('Projektkostenkalkulation EP'!$B$8,13)+CB$9),"TTT") = "So",
                                    IF(ISNA(VLOOKUP(EDATE('Projektkostenkalkulation EP'!$B$8,13)+CB$9,Datenquellen!$F$7:$H$45,3,FALSE))," ",VLOOKUP(EDATE('Projektkostenkalkulation EP'!$B$8,13)+CB$9,Datenquellen!$F$7:$H$45,3,FALSE))="X"
                                    ),
                          "X",
                          ""
                          ),
               "X"
            )</f>
        <v/>
      </c>
      <c r="CD150" s="232" t="str">
        <f xml:space="preserve"> IF(TEXT((EDATE('Projektkostenkalkulation EP'!$B$8,13)+CC$9),"MM")=TEXT((EDATE('Projektkostenkalkulation EP'!$B$8,13)+(CC$9-1)),"MM"),
             IF(
                        OR(
                                    TEXT((EDATE('Projektkostenkalkulation EP'!$B$8,13)+CC$9),"TTT") = "Sa",
                                    TEXT((EDATE('Projektkostenkalkulation EP'!$B$8,13)+CC$9),"TTT") = "So",
                                    IF(ISNA(VLOOKUP(EDATE('Projektkostenkalkulation EP'!$B$8,13)+CC$9,Datenquellen!$F$7:$H$45,3,FALSE))," ",VLOOKUP(EDATE('Projektkostenkalkulation EP'!$B$8,13)+CC$9,Datenquellen!$F$7:$H$45,3,FALSE))="X"
                                    ),
                          "X",
                          ""
                          ),
               "X"
            )</f>
        <v>X</v>
      </c>
      <c r="CE150" s="232" t="str">
        <f xml:space="preserve"> IF(TEXT((EDATE('Projektkostenkalkulation EP'!$B$8,13)+CD$9),"MM")=TEXT((EDATE('Projektkostenkalkulation EP'!$B$8,13)+(CD$9-1)),"MM"),
             IF(
                        OR(
                                    TEXT((EDATE('Projektkostenkalkulation EP'!$B$8,13)+CD$9),"TTT") = "Sa",
                                    TEXT((EDATE('Projektkostenkalkulation EP'!$B$8,13)+CD$9),"TTT") = "So",
                                    IF(ISNA(VLOOKUP(EDATE('Projektkostenkalkulation EP'!$B$8,13)+CD$9,Datenquellen!$F$7:$H$45,3,FALSE))," ",VLOOKUP(EDATE('Projektkostenkalkulation EP'!$B$8,13)+CD$9,Datenquellen!$F$7:$H$45,3,FALSE))="X"
                                    ),
                          "X",
                          ""
                          ),
               "X"
            )</f>
        <v>X</v>
      </c>
      <c r="CF150" s="232" t="str">
        <f xml:space="preserve"> IF(TEXT((EDATE('Projektkostenkalkulation EP'!$B$8,13)+CE$9),"MM")=TEXT((EDATE('Projektkostenkalkulation EP'!$B$8,13)+(CE$9-1)),"MM"),
             IF(
                        OR(
                                    TEXT((EDATE('Projektkostenkalkulation EP'!$B$8,13)+CE$9),"TTT") = "Sa",
                                    TEXT((EDATE('Projektkostenkalkulation EP'!$B$8,13)+CE$9),"TTT") = "So",
                                    IF(ISNA(VLOOKUP(EDATE('Projektkostenkalkulation EP'!$B$8,13)+CE$9,Datenquellen!$F$7:$H$45,3,FALSE))," ",VLOOKUP(EDATE('Projektkostenkalkulation EP'!$B$8,13)+CE$9,Datenquellen!$F$7:$H$45,3,FALSE))="X"
                                    ),
                          "X",
                          ""
                          ),
               "X"
            )</f>
        <v/>
      </c>
      <c r="CG150" s="232" t="str">
        <f xml:space="preserve"> IF(TEXT((EDATE('Projektkostenkalkulation EP'!$B$8,13)+CF$9),"MM")=TEXT((EDATE('Projektkostenkalkulation EP'!$B$8,13)+(CF$9-1)),"MM"),
             IF(
                        OR(
                                    TEXT((EDATE('Projektkostenkalkulation EP'!$B$8,13)+CF$9),"TTT") = "Sa",
                                    TEXT((EDATE('Projektkostenkalkulation EP'!$B$8,13)+CF$9),"TTT") = "So",
                                    IF(ISNA(VLOOKUP(EDATE('Projektkostenkalkulation EP'!$B$8,13)+CF$9,Datenquellen!$F$7:$H$45,3,FALSE))," ",VLOOKUP(EDATE('Projektkostenkalkulation EP'!$B$8,13)+CF$9,Datenquellen!$F$7:$H$45,3,FALSE))="X"
                                    ),
                          "X",
                          ""
                          ),
               "X"
            )</f>
        <v/>
      </c>
      <c r="CH150" s="232" t="str">
        <f xml:space="preserve"> IF(TEXT((EDATE('Projektkostenkalkulation EP'!$B$8,13)+CG$9),"MM")=TEXT((EDATE('Projektkostenkalkulation EP'!$B$8,13)+(CG$9-1)),"MM"),
             IF(
                        OR(
                                    TEXT((EDATE('Projektkostenkalkulation EP'!$B$8,13)+CG$9),"TTT") = "Sa",
                                    TEXT((EDATE('Projektkostenkalkulation EP'!$B$8,13)+CG$9),"TTT") = "So",
                                    IF(ISNA(VLOOKUP(EDATE('Projektkostenkalkulation EP'!$B$8,13)+CG$9,Datenquellen!$F$7:$H$45,3,FALSE))," ",VLOOKUP(EDATE('Projektkostenkalkulation EP'!$B$8,13)+CG$9,Datenquellen!$F$7:$H$45,3,FALSE))="X"
                                    ),
                          "X",
                          ""
                          ),
               "X"
            )</f>
        <v/>
      </c>
      <c r="CI150" s="232" t="str">
        <f xml:space="preserve"> IF(TEXT((EDATE('Projektkostenkalkulation EP'!$B$8,13)+CH$9),"MM")=TEXT((EDATE('Projektkostenkalkulation EP'!$B$8,13)+(CH$9-1)),"MM"),
             IF(
                        OR(
                                    TEXT((EDATE('Projektkostenkalkulation EP'!$B$8,13)+CH$9),"TTT") = "Sa",
                                    TEXT((EDATE('Projektkostenkalkulation EP'!$B$8,13)+CH$9),"TTT") = "So",
                                    IF(ISNA(VLOOKUP(EDATE('Projektkostenkalkulation EP'!$B$8,13)+CH$9,Datenquellen!$F$7:$H$45,3,FALSE))," ",VLOOKUP(EDATE('Projektkostenkalkulation EP'!$B$8,13)+CH$9,Datenquellen!$F$7:$H$45,3,FALSE))="X"
                                    ),
                          "X",
                          ""
                          ),
               "X"
            )</f>
        <v/>
      </c>
      <c r="CJ150" s="232" t="str">
        <f xml:space="preserve"> IF(TEXT((EDATE('Projektkostenkalkulation EP'!$B$8,13)+CI$9),"MM")=TEXT((EDATE('Projektkostenkalkulation EP'!$B$8,13)+(CI$9-1)),"MM"),
             IF(
                        OR(
                                    TEXT((EDATE('Projektkostenkalkulation EP'!$B$8,13)+CI$9),"TTT") = "Sa",
                                    TEXT((EDATE('Projektkostenkalkulation EP'!$B$8,13)+CI$9),"TTT") = "So",
                                    IF(ISNA(VLOOKUP(EDATE('Projektkostenkalkulation EP'!$B$8,13)+CI$9,Datenquellen!$F$7:$H$45,3,FALSE))," ",VLOOKUP(EDATE('Projektkostenkalkulation EP'!$B$8,13)+CI$9,Datenquellen!$F$7:$H$45,3,FALSE))="X"
                                    ),
                          "X",
                          ""
                          ),
               "X"
            )</f>
        <v/>
      </c>
      <c r="CK150" s="232" t="str">
        <f xml:space="preserve"> IF(TEXT((EDATE('Projektkostenkalkulation EP'!$B$8,13)+CJ$9),"MM")=TEXT((EDATE('Projektkostenkalkulation EP'!$B$8,13)+(CJ$9-1)),"MM"),
             IF(
                        OR(
                                    TEXT((EDATE('Projektkostenkalkulation EP'!$B$8,13)+CJ$9),"TTT") = "Sa",
                                    TEXT((EDATE('Projektkostenkalkulation EP'!$B$8,13)+CJ$9),"TTT") = "So",
                                    IF(ISNA(VLOOKUP(EDATE('Projektkostenkalkulation EP'!$B$8,13)+CJ$9,Datenquellen!$F$7:$H$45,3,FALSE))," ",VLOOKUP(EDATE('Projektkostenkalkulation EP'!$B$8,13)+CJ$9,Datenquellen!$F$7:$H$45,3,FALSE))="X"
                                    ),
                          "X",
                          ""
                          ),
               "X"
            )</f>
        <v>X</v>
      </c>
      <c r="CL150" s="232" t="str">
        <f xml:space="preserve"> IF(TEXT((EDATE('Projektkostenkalkulation EP'!$B$8,13)+CK$9),"MM")=TEXT((EDATE('Projektkostenkalkulation EP'!$B$8,13)+(CK$9-1)),"MM"),
             IF(
                        OR(
                                    TEXT((EDATE('Projektkostenkalkulation EP'!$B$8,13)+CK$9),"TTT") = "Sa",
                                    TEXT((EDATE('Projektkostenkalkulation EP'!$B$8,13)+CK$9),"TTT") = "So",
                                    IF(ISNA(VLOOKUP(EDATE('Projektkostenkalkulation EP'!$B$8,13)+CK$9,Datenquellen!$F$7:$H$45,3,FALSE))," ",VLOOKUP(EDATE('Projektkostenkalkulation EP'!$B$8,13)+CK$9,Datenquellen!$F$7:$H$45,3,FALSE))="X"
                                    ),
                          "X",
                          ""
                          ),
               "X"
            )</f>
        <v>X</v>
      </c>
      <c r="CM150" s="232" t="str">
        <f xml:space="preserve"> IF(TEXT((EDATE('Projektkostenkalkulation EP'!$B$8,13)+CL$9),"MM")=TEXT((EDATE('Projektkostenkalkulation EP'!$B$8,13)+(CL$9-1)),"MM"),
             IF(
                        OR(
                                    TEXT((EDATE('Projektkostenkalkulation EP'!$B$8,13)+CL$9),"TTT") = "Sa",
                                    TEXT((EDATE('Projektkostenkalkulation EP'!$B$8,13)+CL$9),"TTT") = "So",
                                    IF(ISNA(VLOOKUP(EDATE('Projektkostenkalkulation EP'!$B$8,13)+CL$9,Datenquellen!$F$7:$H$45,3,FALSE))," ",VLOOKUP(EDATE('Projektkostenkalkulation EP'!$B$8,13)+CL$9,Datenquellen!$F$7:$H$45,3,FALSE))="X"
                                    ),
                          "X",
                          ""
                          ),
               "X"
            )</f>
        <v/>
      </c>
      <c r="CN150" s="232" t="str">
        <f xml:space="preserve"> IF(TEXT((EDATE('Projektkostenkalkulation EP'!$B$8,13)+CM$9),"MM")=TEXT((EDATE('Projektkostenkalkulation EP'!$B$8,13)+(CM$9-1)),"MM"),
             IF(
                        OR(
                                    TEXT((EDATE('Projektkostenkalkulation EP'!$B$8,13)+CM$9),"TTT") = "Sa",
                                    TEXT((EDATE('Projektkostenkalkulation EP'!$B$8,13)+CM$9),"TTT") = "So",
                                    IF(ISNA(VLOOKUP(EDATE('Projektkostenkalkulation EP'!$B$8,13)+CM$9,Datenquellen!$F$7:$H$45,3,FALSE))," ",VLOOKUP(EDATE('Projektkostenkalkulation EP'!$B$8,13)+CM$9,Datenquellen!$F$7:$H$45,3,FALSE))="X"
                                    ),
                          "X",
                          ""
                          ),
               "X"
            )</f>
        <v/>
      </c>
      <c r="CO150" s="232" t="str">
        <f xml:space="preserve"> IF(TEXT((EDATE('Projektkostenkalkulation EP'!$B$8,13)+CN$9),"MM")=TEXT((EDATE('Projektkostenkalkulation EP'!$B$8,13)+(CN$9-1)),"MM"),
             IF(
                        OR(
                                    TEXT((EDATE('Projektkostenkalkulation EP'!$B$8,13)+CN$9),"TTT") = "Sa",
                                    TEXT((EDATE('Projektkostenkalkulation EP'!$B$8,13)+CN$9),"TTT") = "So",
                                    IF(ISNA(VLOOKUP(EDATE('Projektkostenkalkulation EP'!$B$8,13)+CN$9,Datenquellen!$F$7:$H$45,3,FALSE))," ",VLOOKUP(EDATE('Projektkostenkalkulation EP'!$B$8,13)+CN$9,Datenquellen!$F$7:$H$45,3,FALSE))="X"
                                    ),
                          "X",
                          ""
                          ),
               "X"
            )</f>
        <v/>
      </c>
      <c r="CP150" s="232" t="str">
        <f xml:space="preserve"> IF(TEXT((EDATE('Projektkostenkalkulation EP'!$B$8,13)+CO$9),"MM")=TEXT((EDATE('Projektkostenkalkulation EP'!$B$8,13)+(CO$9-1)),"MM"),
             IF(
                        OR(
                                    TEXT((EDATE('Projektkostenkalkulation EP'!$B$8,13)+CO$9),"TTT") = "Sa",
                                    TEXT((EDATE('Projektkostenkalkulation EP'!$B$8,13)+CO$9),"TTT") = "So",
                                    IF(ISNA(VLOOKUP(EDATE('Projektkostenkalkulation EP'!$B$8,13)+CO$9,Datenquellen!$F$7:$H$45,3,FALSE))," ",VLOOKUP(EDATE('Projektkostenkalkulation EP'!$B$8,13)+CO$9,Datenquellen!$F$7:$H$45,3,FALSE))="X"
                                    ),
                          "X",
                          ""
                          ),
               "X"
            )</f>
        <v/>
      </c>
      <c r="CQ150" s="232" t="str">
        <f xml:space="preserve"> IF(TEXT((EDATE('Projektkostenkalkulation EP'!$B$8,13)+CP$9),"MM")=TEXT((EDATE('Projektkostenkalkulation EP'!$B$8,13)+(CP$9-1)),"MM"),
             IF(
                        OR(
                                    TEXT((EDATE('Projektkostenkalkulation EP'!$B$8,13)+CP$9),"TTT") = "Sa",
                                    TEXT((EDATE('Projektkostenkalkulation EP'!$B$8,13)+CP$9),"TTT") = "So",
                                    IF(ISNA(VLOOKUP(EDATE('Projektkostenkalkulation EP'!$B$8,13)+CP$9,Datenquellen!$F$7:$H$45,3,FALSE))," ",VLOOKUP(EDATE('Projektkostenkalkulation EP'!$B$8,13)+CP$9,Datenquellen!$F$7:$H$45,3,FALSE))="X"
                                    ),
                          "X",
                          ""
                          ),
               "X"
            )</f>
        <v/>
      </c>
      <c r="CR150" s="232" t="str">
        <f xml:space="preserve"> IF(TEXT((EDATE('Projektkostenkalkulation EP'!$B$8,13)+CQ$9),"MM")=TEXT((EDATE('Projektkostenkalkulation EP'!$B$8,13)+(CQ$9-1)),"MM"),
             IF(
                        OR(
                                    TEXT((EDATE('Projektkostenkalkulation EP'!$B$8,13)+CQ$9),"TTT") = "Sa",
                                    TEXT((EDATE('Projektkostenkalkulation EP'!$B$8,13)+CQ$9),"TTT") = "So",
                                    IF(ISNA(VLOOKUP(EDATE('Projektkostenkalkulation EP'!$B$8,13)+CQ$9,Datenquellen!$F$7:$H$45,3,FALSE))," ",VLOOKUP(EDATE('Projektkostenkalkulation EP'!$B$8,13)+CQ$9,Datenquellen!$F$7:$H$45,3,FALSE))="X"
                                    ),
                          "X",
                          ""
                          ),
               "X"
            )</f>
        <v>X</v>
      </c>
      <c r="CS150" s="232" t="str">
        <f xml:space="preserve"> IF(TEXT((EDATE('Projektkostenkalkulation EP'!$B$8,13)+CR$9),"MM")=TEXT((EDATE('Projektkostenkalkulation EP'!$B$8,13)+(CR$9-1)),"MM"),
             IF(
                        OR(
                                    TEXT((EDATE('Projektkostenkalkulation EP'!$B$8,13)+CR$9),"TTT") = "Sa",
                                    TEXT((EDATE('Projektkostenkalkulation EP'!$B$8,13)+CR$9),"TTT") = "So",
                                    IF(ISNA(VLOOKUP(EDATE('Projektkostenkalkulation EP'!$B$8,13)+CR$9,Datenquellen!$F$7:$H$45,3,FALSE))," ",VLOOKUP(EDATE('Projektkostenkalkulation EP'!$B$8,13)+CR$9,Datenquellen!$F$7:$H$45,3,FALSE))="X"
                                    ),
                          "X",
                          ""
                          ),
               "X"
            )</f>
        <v>X</v>
      </c>
      <c r="CT150" s="232" t="str">
        <f xml:space="preserve"> IF(TEXT((EDATE('Projektkostenkalkulation EP'!$B$8,13)+CS$9),"MM")=TEXT((EDATE('Projektkostenkalkulation EP'!$B$8,13)+(CS$9-1)),"MM"),
             IF(
                        OR(
                                    TEXT((EDATE('Projektkostenkalkulation EP'!$B$8,13)+CS$9),"TTT") = "Sa",
                                    TEXT((EDATE('Projektkostenkalkulation EP'!$B$8,13)+CS$9),"TTT") = "So",
                                    IF(ISNA(VLOOKUP(EDATE('Projektkostenkalkulation EP'!$B$8,13)+CS$9,Datenquellen!$F$7:$H$45,3,FALSE))," ",VLOOKUP(EDATE('Projektkostenkalkulation EP'!$B$8,13)+CS$9,Datenquellen!$F$7:$H$45,3,FALSE))="X"
                                    ),
                          "X",
                          ""
                          ),
               "X"
            )</f>
        <v/>
      </c>
      <c r="CU150" s="232" t="str">
        <f xml:space="preserve"> IF(TEXT((EDATE('Projektkostenkalkulation EP'!$B$8,13)+CT$9),"MM")=TEXT((EDATE('Projektkostenkalkulation EP'!$B$8,13)+(CT$9-1)),"MM"),
             IF(
                        OR(
                                    TEXT((EDATE('Projektkostenkalkulation EP'!$B$8,13)+CT$9),"TTT") = "Sa",
                                    TEXT((EDATE('Projektkostenkalkulation EP'!$B$8,13)+CT$9),"TTT") = "So",
                                    IF(ISNA(VLOOKUP(EDATE('Projektkostenkalkulation EP'!$B$8,13)+CT$9,Datenquellen!$F$7:$H$45,3,FALSE))," ",VLOOKUP(EDATE('Projektkostenkalkulation EP'!$B$8,13)+CT$9,Datenquellen!$F$7:$H$45,3,FALSE))="X"
                                    ),
                          "X",
                          ""
                          ),
               "X"
            )</f>
        <v/>
      </c>
      <c r="CV150" s="232" t="str">
        <f xml:space="preserve"> IF(TEXT((EDATE('Projektkostenkalkulation EP'!$B$8,13)+CU$9),"MM")=TEXT((EDATE('Projektkostenkalkulation EP'!$B$8,13)+(CU$9-1)),"MM"),
             IF(
                        OR(
                                    TEXT((EDATE('Projektkostenkalkulation EP'!$B$8,13)+CU$9),"TTT") = "Sa",
                                    TEXT((EDATE('Projektkostenkalkulation EP'!$B$8,13)+CU$9),"TTT") = "So",
                                    IF(ISNA(VLOOKUP(EDATE('Projektkostenkalkulation EP'!$B$8,13)+CU$9,Datenquellen!$F$7:$H$45,3,FALSE))," ",VLOOKUP(EDATE('Projektkostenkalkulation EP'!$B$8,13)+CU$9,Datenquellen!$F$7:$H$45,3,FALSE))="X"
                                    ),
                          "X",
                          ""
                          ),
               "X"
            )</f>
        <v/>
      </c>
      <c r="CW150" s="232" t="str">
        <f xml:space="preserve"> IF(TEXT((EDATE('Projektkostenkalkulation EP'!$B$8,13)+CV$9),"MM")=TEXT((EDATE('Projektkostenkalkulation EP'!$B$8,13)+(CV$9-1)),"MM"),
             IF(
                        OR(
                                    TEXT((EDATE('Projektkostenkalkulation EP'!$B$8,13)+CV$9),"TTT") = "Sa",
                                    TEXT((EDATE('Projektkostenkalkulation EP'!$B$8,13)+CV$9),"TTT") = "So",
                                    IF(ISNA(VLOOKUP(EDATE('Projektkostenkalkulation EP'!$B$8,13)+CV$9,Datenquellen!$F$7:$H$45,3,FALSE))," ",VLOOKUP(EDATE('Projektkostenkalkulation EP'!$B$8,13)+CV$9,Datenquellen!$F$7:$H$45,3,FALSE))="X"
                                    ),
                          "X",
                          ""
                          ),
               "X"
            )</f>
        <v/>
      </c>
      <c r="CX150" s="232" t="str">
        <f xml:space="preserve"> IF(TEXT((EDATE('Projektkostenkalkulation EP'!$B$8,13)+CW$9),"MM")=TEXT((EDATE('Projektkostenkalkulation EP'!$B$8,13)+(CW$9-1)),"MM"),
             IF(
                        OR(
                                    TEXT((EDATE('Projektkostenkalkulation EP'!$B$8,13)+CW$9),"TTT") = "Sa",
                                    TEXT((EDATE('Projektkostenkalkulation EP'!$B$8,13)+CW$9),"TTT") = "So",
                                    IF(ISNA(VLOOKUP(EDATE('Projektkostenkalkulation EP'!$B$8,13)+CW$9,Datenquellen!$F$7:$H$45,3,FALSE))," ",VLOOKUP(EDATE('Projektkostenkalkulation EP'!$B$8,13)+CW$9,Datenquellen!$F$7:$H$45,3,FALSE))="X"
                                    ),
                          "X",
                          ""
                          ),
               "X"
            )</f>
        <v/>
      </c>
      <c r="CY150" s="232" t="str">
        <f xml:space="preserve"> IF(TEXT((EDATE('Projektkostenkalkulation EP'!$B$8,13)+CX$9),"MM")=TEXT((EDATE('Projektkostenkalkulation EP'!$B$8,13)+(CX$9-1)),"MM"),
             IF(
                        OR(
                                    TEXT((EDATE('Projektkostenkalkulation EP'!$B$8,13)+CX$9),"TTT") = "Sa",
                                    TEXT((EDATE('Projektkostenkalkulation EP'!$B$8,13)+CX$9),"TTT") = "So",
                                    IF(ISNA(VLOOKUP(EDATE('Projektkostenkalkulation EP'!$B$8,13)+CX$9,Datenquellen!$F$7:$H$45,3,FALSE))," ",VLOOKUP(EDATE('Projektkostenkalkulation EP'!$B$8,13)+CX$9,Datenquellen!$F$7:$H$45,3,FALSE))="X"
                                    ),
                          "X",
                          ""
                          ),
               "X"
            )</f>
        <v>X</v>
      </c>
      <c r="CZ150" s="232" t="str">
        <f xml:space="preserve"> IF(TEXT((EDATE('Projektkostenkalkulation EP'!$B$8,13)+CY$9),"MM")=TEXT((EDATE('Projektkostenkalkulation EP'!$B$8,13)+(CY$9-1)),"MM"),
             IF(
                        OR(
                                    TEXT((EDATE('Projektkostenkalkulation EP'!$B$8,13)+CY$9),"TTT") = "Sa",
                                    TEXT((EDATE('Projektkostenkalkulation EP'!$B$8,13)+CY$9),"TTT") = "So",
                                    IF(ISNA(VLOOKUP(EDATE('Projektkostenkalkulation EP'!$B$8,13)+CY$9,Datenquellen!$F$7:$H$45,3,FALSE))," ",VLOOKUP(EDATE('Projektkostenkalkulation EP'!$B$8,13)+CY$9,Datenquellen!$F$7:$H$45,3,FALSE))="X"
                                    ),
                          "X",
                          ""
                          ),
               "X"
            )</f>
        <v>X</v>
      </c>
      <c r="DA150" s="233" t="str">
        <f xml:space="preserve"> IF(TEXT((EDATE('Projektkostenkalkulation EP'!$B$8,13)+CZ$9),"MM")=TEXT((EDATE('Projektkostenkalkulation EP'!$B$8,13)+(CZ$9-1)),"MM"),
             IF(
                        OR(
                                    TEXT((EDATE('Projektkostenkalkulation EP'!$B$8,13)+CZ$9),"TTT") = "Sa",
                                    TEXT((EDATE('Projektkostenkalkulation EP'!$B$8,13)+CZ$9),"TTT") = "So",
                                    IF(ISNA(VLOOKUP(EDATE('Projektkostenkalkulation EP'!$B$8,13)+CZ$9,Datenquellen!$F$7:$H$45,3,FALSE))," ",VLOOKUP(EDATE('Projektkostenkalkulation EP'!$B$8,13)+CZ$9,Datenquellen!$F$7:$H$45,3,FALSE))="X"
                                    ),
                          "X",
                          ""
                          ),
               "X"
            )</f>
        <v/>
      </c>
      <c r="DB150" s="234"/>
      <c r="DC150" s="235"/>
      <c r="DD150" s="476"/>
      <c r="DE150" s="473"/>
      <c r="DF150" s="231"/>
      <c r="DG150" s="232" t="str">
        <f>IF(
            OR(
                     TEXT(EDATE('Projektkostenkalkulation EP'!$B$8,13),"TTT") = "Sa",
                     TEXT(EDATE('Projektkostenkalkulation EP'!$B$8,13),"TTT") = "So",
                     IF(ISNA(VLOOKUP(EDATE('Projektkostenkalkulation EP'!$B$8,13),Datenquellen!$F$7:$H$45,3,FALSE))," ",VLOOKUP(EDATE('Projektkostenkalkulation EP'!$B$8,13),Datenquellen!$F$7:$H$45,3,FALSE))="X"
                            ),
                    "X",
                    ""
            )</f>
        <v>X</v>
      </c>
      <c r="DH150" s="232" t="str">
        <f xml:space="preserve"> IF(TEXT((EDATE('Projektkostenkalkulation EP'!$B$8,13)+DG$9),"MM")=TEXT((EDATE('Projektkostenkalkulation EP'!$B$8,13)+(DG$9-1)),"MM"),
             IF(
                        OR(
                                    TEXT((EDATE('Projektkostenkalkulation EP'!$B$8,13)+DG$9),"TTT") = "Sa",
                                    TEXT((EDATE('Projektkostenkalkulation EP'!$B$8,13)+DG$9),"TTT") = "So",
                                    IF(ISNA(VLOOKUP(EDATE('Projektkostenkalkulation EP'!$B$8,13)+DG$9,Datenquellen!$F$7:$H$45,3,FALSE))," ",VLOOKUP(EDATE('Projektkostenkalkulation EP'!$B$8,13)+DG$9,Datenquellen!$F$7:$H$45,3,FALSE))="X"
                                    ),
                          "X",
                          ""
                          ),
               "X"
            )</f>
        <v>X</v>
      </c>
      <c r="DI150" s="232" t="str">
        <f xml:space="preserve"> IF(TEXT((EDATE('Projektkostenkalkulation EP'!$B$8,13)+DH$9),"MM")=TEXT((EDATE('Projektkostenkalkulation EP'!$B$8,13)+(DH$9-1)),"MM"),
             IF(
                        OR(
                                    TEXT((EDATE('Projektkostenkalkulation EP'!$B$8,13)+DH$9),"TTT") = "Sa",
                                    TEXT((EDATE('Projektkostenkalkulation EP'!$B$8,13)+DH$9),"TTT") = "So",
                                    IF(ISNA(VLOOKUP(EDATE('Projektkostenkalkulation EP'!$B$8,13)+DH$9,Datenquellen!$F$7:$H$45,3,FALSE))," ",VLOOKUP(EDATE('Projektkostenkalkulation EP'!$B$8,13)+DH$9,Datenquellen!$F$7:$H$45,3,FALSE))="X"
                                    ),
                          "X",
                          ""
                          ),
               "X"
            )</f>
        <v/>
      </c>
      <c r="DJ150" s="232" t="str">
        <f xml:space="preserve"> IF(TEXT((EDATE('Projektkostenkalkulation EP'!$B$8,13)+DI$9),"MM")=TEXT((EDATE('Projektkostenkalkulation EP'!$B$8,13)+(DI$9-1)),"MM"),
             IF(
                        OR(
                                    TEXT((EDATE('Projektkostenkalkulation EP'!$B$8,13)+DI$9),"TTT") = "Sa",
                                    TEXT((EDATE('Projektkostenkalkulation EP'!$B$8,13)+DI$9),"TTT") = "So",
                                    IF(ISNA(VLOOKUP(EDATE('Projektkostenkalkulation EP'!$B$8,13)+DI$9,Datenquellen!$F$7:$H$45,3,FALSE))," ",VLOOKUP(EDATE('Projektkostenkalkulation EP'!$B$8,13)+DI$9,Datenquellen!$F$7:$H$45,3,FALSE))="X"
                                    ),
                          "X",
                          ""
                          ),
               "X"
            )</f>
        <v/>
      </c>
      <c r="DK150" s="232" t="str">
        <f xml:space="preserve"> IF(TEXT((EDATE('Projektkostenkalkulation EP'!$B$8,13)+DJ$9),"MM")=TEXT((EDATE('Projektkostenkalkulation EP'!$B$8,13)+(DJ$9-1)),"MM"),
             IF(
                        OR(
                                    TEXT((EDATE('Projektkostenkalkulation EP'!$B$8,13)+DJ$9),"TTT") = "Sa",
                                    TEXT((EDATE('Projektkostenkalkulation EP'!$B$8,13)+DJ$9),"TTT") = "So",
                                    IF(ISNA(VLOOKUP(EDATE('Projektkostenkalkulation EP'!$B$8,13)+DJ$9,Datenquellen!$F$7:$H$45,3,FALSE))," ",VLOOKUP(EDATE('Projektkostenkalkulation EP'!$B$8,13)+DJ$9,Datenquellen!$F$7:$H$45,3,FALSE))="X"
                                    ),
                          "X",
                          ""
                          ),
               "X"
            )</f>
        <v/>
      </c>
      <c r="DL150" s="232" t="str">
        <f xml:space="preserve"> IF(TEXT((EDATE('Projektkostenkalkulation EP'!$B$8,13)+DK$9),"MM")=TEXT((EDATE('Projektkostenkalkulation EP'!$B$8,13)+(DK$9-1)),"MM"),
             IF(
                        OR(
                                    TEXT((EDATE('Projektkostenkalkulation EP'!$B$8,13)+DK$9),"TTT") = "Sa",
                                    TEXT((EDATE('Projektkostenkalkulation EP'!$B$8,13)+DK$9),"TTT") = "So",
                                    IF(ISNA(VLOOKUP(EDATE('Projektkostenkalkulation EP'!$B$8,13)+DK$9,Datenquellen!$F$7:$H$45,3,FALSE))," ",VLOOKUP(EDATE('Projektkostenkalkulation EP'!$B$8,13)+DK$9,Datenquellen!$F$7:$H$45,3,FALSE))="X"
                                    ),
                          "X",
                          ""
                          ),
               "X"
            )</f>
        <v/>
      </c>
      <c r="DM150" s="232" t="str">
        <f xml:space="preserve"> IF(TEXT((EDATE('Projektkostenkalkulation EP'!$B$8,13)+DL$9),"MM")=TEXT((EDATE('Projektkostenkalkulation EP'!$B$8,13)+(DL$9-1)),"MM"),
             IF(
                        OR(
                                    TEXT((EDATE('Projektkostenkalkulation EP'!$B$8,13)+DL$9),"TTT") = "Sa",
                                    TEXT((EDATE('Projektkostenkalkulation EP'!$B$8,13)+DL$9),"TTT") = "So",
                                    IF(ISNA(VLOOKUP(EDATE('Projektkostenkalkulation EP'!$B$8,13)+DL$9,Datenquellen!$F$7:$H$45,3,FALSE))," ",VLOOKUP(EDATE('Projektkostenkalkulation EP'!$B$8,13)+DL$9,Datenquellen!$F$7:$H$45,3,FALSE))="X"
                                    ),
                          "X",
                          ""
                          ),
               "X"
            )</f>
        <v/>
      </c>
      <c r="DN150" s="232" t="str">
        <f xml:space="preserve"> IF(TEXT((EDATE('Projektkostenkalkulation EP'!$B$8,13)+DM$9),"MM")=TEXT((EDATE('Projektkostenkalkulation EP'!$B$8,13)+(DM$9-1)),"MM"),
             IF(
                        OR(
                                    TEXT((EDATE('Projektkostenkalkulation EP'!$B$8,13)+DM$9),"TTT") = "Sa",
                                    TEXT((EDATE('Projektkostenkalkulation EP'!$B$8,13)+DM$9),"TTT") = "So",
                                    IF(ISNA(VLOOKUP(EDATE('Projektkostenkalkulation EP'!$B$8,13)+DM$9,Datenquellen!$F$7:$H$45,3,FALSE))," ",VLOOKUP(EDATE('Projektkostenkalkulation EP'!$B$8,13)+DM$9,Datenquellen!$F$7:$H$45,3,FALSE))="X"
                                    ),
                          "X",
                          ""
                          ),
               "X"
            )</f>
        <v>X</v>
      </c>
      <c r="DO150" s="232" t="str">
        <f xml:space="preserve"> IF(TEXT((EDATE('Projektkostenkalkulation EP'!$B$8,13)+DN$9),"MM")=TEXT((EDATE('Projektkostenkalkulation EP'!$B$8,13)+(DN$9-1)),"MM"),
             IF(
                        OR(
                                    TEXT((EDATE('Projektkostenkalkulation EP'!$B$8,13)+DN$9),"TTT") = "Sa",
                                    TEXT((EDATE('Projektkostenkalkulation EP'!$B$8,13)+DN$9),"TTT") = "So",
                                    IF(ISNA(VLOOKUP(EDATE('Projektkostenkalkulation EP'!$B$8,13)+DN$9,Datenquellen!$F$7:$H$45,3,FALSE))," ",VLOOKUP(EDATE('Projektkostenkalkulation EP'!$B$8,13)+DN$9,Datenquellen!$F$7:$H$45,3,FALSE))="X"
                                    ),
                          "X",
                          ""
                          ),
               "X"
            )</f>
        <v>X</v>
      </c>
      <c r="DP150" s="232" t="str">
        <f xml:space="preserve"> IF(TEXT((EDATE('Projektkostenkalkulation EP'!$B$8,13)+DO$9),"MM")=TEXT((EDATE('Projektkostenkalkulation EP'!$B$8,13)+(DO$9-1)),"MM"),
             IF(
                        OR(
                                    TEXT((EDATE('Projektkostenkalkulation EP'!$B$8,13)+DO$9),"TTT") = "Sa",
                                    TEXT((EDATE('Projektkostenkalkulation EP'!$B$8,13)+DO$9),"TTT") = "So",
                                    IF(ISNA(VLOOKUP(EDATE('Projektkostenkalkulation EP'!$B$8,13)+DO$9,Datenquellen!$F$7:$H$45,3,FALSE))," ",VLOOKUP(EDATE('Projektkostenkalkulation EP'!$B$8,13)+DO$9,Datenquellen!$F$7:$H$45,3,FALSE))="X"
                                    ),
                          "X",
                          ""
                          ),
               "X"
            )</f>
        <v/>
      </c>
      <c r="DQ150" s="232" t="str">
        <f xml:space="preserve"> IF(TEXT((EDATE('Projektkostenkalkulation EP'!$B$8,13)+DP$9),"MM")=TEXT((EDATE('Projektkostenkalkulation EP'!$B$8,13)+(DP$9-1)),"MM"),
             IF(
                        OR(
                                    TEXT((EDATE('Projektkostenkalkulation EP'!$B$8,13)+DP$9),"TTT") = "Sa",
                                    TEXT((EDATE('Projektkostenkalkulation EP'!$B$8,13)+DP$9),"TTT") = "So",
                                    IF(ISNA(VLOOKUP(EDATE('Projektkostenkalkulation EP'!$B$8,13)+DP$9,Datenquellen!$F$7:$H$45,3,FALSE))," ",VLOOKUP(EDATE('Projektkostenkalkulation EP'!$B$8,13)+DP$9,Datenquellen!$F$7:$H$45,3,FALSE))="X"
                                    ),
                          "X",
                          ""
                          ),
               "X"
            )</f>
        <v/>
      </c>
      <c r="DR150" s="232" t="str">
        <f xml:space="preserve"> IF(TEXT((EDATE('Projektkostenkalkulation EP'!$B$8,13)+DQ$9),"MM")=TEXT((EDATE('Projektkostenkalkulation EP'!$B$8,13)+(DQ$9-1)),"MM"),
             IF(
                        OR(
                                    TEXT((EDATE('Projektkostenkalkulation EP'!$B$8,13)+DQ$9),"TTT") = "Sa",
                                    TEXT((EDATE('Projektkostenkalkulation EP'!$B$8,13)+DQ$9),"TTT") = "So",
                                    IF(ISNA(VLOOKUP(EDATE('Projektkostenkalkulation EP'!$B$8,13)+DQ$9,Datenquellen!$F$7:$H$45,3,FALSE))," ",VLOOKUP(EDATE('Projektkostenkalkulation EP'!$B$8,13)+DQ$9,Datenquellen!$F$7:$H$45,3,FALSE))="X"
                                    ),
                          "X",
                          ""
                          ),
               "X"
            )</f>
        <v/>
      </c>
      <c r="DS150" s="232" t="str">
        <f xml:space="preserve"> IF(TEXT((EDATE('Projektkostenkalkulation EP'!$B$8,13)+DR$9),"MM")=TEXT((EDATE('Projektkostenkalkulation EP'!$B$8,13)+(DR$9-1)),"MM"),
             IF(
                        OR(
                                    TEXT((EDATE('Projektkostenkalkulation EP'!$B$8,13)+DR$9),"TTT") = "Sa",
                                    TEXT((EDATE('Projektkostenkalkulation EP'!$B$8,13)+DR$9),"TTT") = "So",
                                    IF(ISNA(VLOOKUP(EDATE('Projektkostenkalkulation EP'!$B$8,13)+DR$9,Datenquellen!$F$7:$H$45,3,FALSE))," ",VLOOKUP(EDATE('Projektkostenkalkulation EP'!$B$8,13)+DR$9,Datenquellen!$F$7:$H$45,3,FALSE))="X"
                                    ),
                          "X",
                          ""
                          ),
               "X"
            )</f>
        <v/>
      </c>
      <c r="DT150" s="232" t="str">
        <f xml:space="preserve"> IF(TEXT((EDATE('Projektkostenkalkulation EP'!$B$8,13)+DS$9),"MM")=TEXT((EDATE('Projektkostenkalkulation EP'!$B$8,13)+(DS$9-1)),"MM"),
             IF(
                        OR(
                                    TEXT((EDATE('Projektkostenkalkulation EP'!$B$8,13)+DS$9),"TTT") = "Sa",
                                    TEXT((EDATE('Projektkostenkalkulation EP'!$B$8,13)+DS$9),"TTT") = "So",
                                    IF(ISNA(VLOOKUP(EDATE('Projektkostenkalkulation EP'!$B$8,13)+DS$9,Datenquellen!$F$7:$H$45,3,FALSE))," ",VLOOKUP(EDATE('Projektkostenkalkulation EP'!$B$8,13)+DS$9,Datenquellen!$F$7:$H$45,3,FALSE))="X"
                                    ),
                          "X",
                          ""
                          ),
               "X"
            )</f>
        <v/>
      </c>
      <c r="DU150" s="232" t="str">
        <f xml:space="preserve"> IF(TEXT((EDATE('Projektkostenkalkulation EP'!$B$8,13)+DT$9),"MM")=TEXT((EDATE('Projektkostenkalkulation EP'!$B$8,13)+(DT$9-1)),"MM"),
             IF(
                        OR(
                                    TEXT((EDATE('Projektkostenkalkulation EP'!$B$8,13)+DT$9),"TTT") = "Sa",
                                    TEXT((EDATE('Projektkostenkalkulation EP'!$B$8,13)+DT$9),"TTT") = "So",
                                    IF(ISNA(VLOOKUP(EDATE('Projektkostenkalkulation EP'!$B$8,13)+DT$9,Datenquellen!$F$7:$H$45,3,FALSE))," ",VLOOKUP(EDATE('Projektkostenkalkulation EP'!$B$8,13)+DT$9,Datenquellen!$F$7:$H$45,3,FALSE))="X"
                                    ),
                          "X",
                          ""
                          ),
               "X"
            )</f>
        <v>X</v>
      </c>
      <c r="DV150" s="232" t="str">
        <f xml:space="preserve"> IF(TEXT((EDATE('Projektkostenkalkulation EP'!$B$8,13)+DU$9),"MM")=TEXT((EDATE('Projektkostenkalkulation EP'!$B$8,13)+(DU$9-1)),"MM"),
             IF(
                        OR(
                                    TEXT((EDATE('Projektkostenkalkulation EP'!$B$8,13)+DU$9),"TTT") = "Sa",
                                    TEXT((EDATE('Projektkostenkalkulation EP'!$B$8,13)+DU$9),"TTT") = "So",
                                    IF(ISNA(VLOOKUP(EDATE('Projektkostenkalkulation EP'!$B$8,13)+DU$9,Datenquellen!$F$7:$H$45,3,FALSE))," ",VLOOKUP(EDATE('Projektkostenkalkulation EP'!$B$8,13)+DU$9,Datenquellen!$F$7:$H$45,3,FALSE))="X"
                                    ),
                          "X",
                          ""
                          ),
               "X"
            )</f>
        <v>X</v>
      </c>
      <c r="DW150" s="232" t="str">
        <f xml:space="preserve"> IF(TEXT((EDATE('Projektkostenkalkulation EP'!$B$8,13)+DV$9),"MM")=TEXT((EDATE('Projektkostenkalkulation EP'!$B$8,13)+(DV$9-1)),"MM"),
             IF(
                        OR(
                                    TEXT((EDATE('Projektkostenkalkulation EP'!$B$8,13)+DV$9),"TTT") = "Sa",
                                    TEXT((EDATE('Projektkostenkalkulation EP'!$B$8,13)+DV$9),"TTT") = "So",
                                    IF(ISNA(VLOOKUP(EDATE('Projektkostenkalkulation EP'!$B$8,13)+DV$9,Datenquellen!$F$7:$H$45,3,FALSE))," ",VLOOKUP(EDATE('Projektkostenkalkulation EP'!$B$8,13)+DV$9,Datenquellen!$F$7:$H$45,3,FALSE))="X"
                                    ),
                          "X",
                          ""
                          ),
               "X"
            )</f>
        <v/>
      </c>
      <c r="DX150" s="232" t="str">
        <f xml:space="preserve"> IF(TEXT((EDATE('Projektkostenkalkulation EP'!$B$8,13)+DW$9),"MM")=TEXT((EDATE('Projektkostenkalkulation EP'!$B$8,13)+(DW$9-1)),"MM"),
             IF(
                        OR(
                                    TEXT((EDATE('Projektkostenkalkulation EP'!$B$8,13)+DW$9),"TTT") = "Sa",
                                    TEXT((EDATE('Projektkostenkalkulation EP'!$B$8,13)+DW$9),"TTT") = "So",
                                    IF(ISNA(VLOOKUP(EDATE('Projektkostenkalkulation EP'!$B$8,13)+DW$9,Datenquellen!$F$7:$H$45,3,FALSE))," ",VLOOKUP(EDATE('Projektkostenkalkulation EP'!$B$8,13)+DW$9,Datenquellen!$F$7:$H$45,3,FALSE))="X"
                                    ),
                          "X",
                          ""
                          ),
               "X"
            )</f>
        <v/>
      </c>
      <c r="DY150" s="232" t="str">
        <f xml:space="preserve"> IF(TEXT((EDATE('Projektkostenkalkulation EP'!$B$8,13)+DX$9),"MM")=TEXT((EDATE('Projektkostenkalkulation EP'!$B$8,13)+(DX$9-1)),"MM"),
             IF(
                        OR(
                                    TEXT((EDATE('Projektkostenkalkulation EP'!$B$8,13)+DX$9),"TTT") = "Sa",
                                    TEXT((EDATE('Projektkostenkalkulation EP'!$B$8,13)+DX$9),"TTT") = "So",
                                    IF(ISNA(VLOOKUP(EDATE('Projektkostenkalkulation EP'!$B$8,13)+DX$9,Datenquellen!$F$7:$H$45,3,FALSE))," ",VLOOKUP(EDATE('Projektkostenkalkulation EP'!$B$8,13)+DX$9,Datenquellen!$F$7:$H$45,3,FALSE))="X"
                                    ),
                          "X",
                          ""
                          ),
               "X"
            )</f>
        <v/>
      </c>
      <c r="DZ150" s="232" t="str">
        <f xml:space="preserve"> IF(TEXT((EDATE('Projektkostenkalkulation EP'!$B$8,13)+DY$9),"MM")=TEXT((EDATE('Projektkostenkalkulation EP'!$B$8,13)+(DY$9-1)),"MM"),
             IF(
                        OR(
                                    TEXT((EDATE('Projektkostenkalkulation EP'!$B$8,13)+DY$9),"TTT") = "Sa",
                                    TEXT((EDATE('Projektkostenkalkulation EP'!$B$8,13)+DY$9),"TTT") = "So",
                                    IF(ISNA(VLOOKUP(EDATE('Projektkostenkalkulation EP'!$B$8,13)+DY$9,Datenquellen!$F$7:$H$45,3,FALSE))," ",VLOOKUP(EDATE('Projektkostenkalkulation EP'!$B$8,13)+DY$9,Datenquellen!$F$7:$H$45,3,FALSE))="X"
                                    ),
                          "X",
                          ""
                          ),
               "X"
            )</f>
        <v/>
      </c>
      <c r="EA150" s="232" t="str">
        <f xml:space="preserve"> IF(TEXT((EDATE('Projektkostenkalkulation EP'!$B$8,13)+DZ$9),"MM")=TEXT((EDATE('Projektkostenkalkulation EP'!$B$8,13)+(DZ$9-1)),"MM"),
             IF(
                        OR(
                                    TEXT((EDATE('Projektkostenkalkulation EP'!$B$8,13)+DZ$9),"TTT") = "Sa",
                                    TEXT((EDATE('Projektkostenkalkulation EP'!$B$8,13)+DZ$9),"TTT") = "So",
                                    IF(ISNA(VLOOKUP(EDATE('Projektkostenkalkulation EP'!$B$8,13)+DZ$9,Datenquellen!$F$7:$H$45,3,FALSE))," ",VLOOKUP(EDATE('Projektkostenkalkulation EP'!$B$8,13)+DZ$9,Datenquellen!$F$7:$H$45,3,FALSE))="X"
                                    ),
                          "X",
                          ""
                          ),
               "X"
            )</f>
        <v/>
      </c>
      <c r="EB150" s="232" t="str">
        <f xml:space="preserve"> IF(TEXT((EDATE('Projektkostenkalkulation EP'!$B$8,13)+EA$9),"MM")=TEXT((EDATE('Projektkostenkalkulation EP'!$B$8,13)+(EA$9-1)),"MM"),
             IF(
                        OR(
                                    TEXT((EDATE('Projektkostenkalkulation EP'!$B$8,13)+EA$9),"TTT") = "Sa",
                                    TEXT((EDATE('Projektkostenkalkulation EP'!$B$8,13)+EA$9),"TTT") = "So",
                                    IF(ISNA(VLOOKUP(EDATE('Projektkostenkalkulation EP'!$B$8,13)+EA$9,Datenquellen!$F$7:$H$45,3,FALSE))," ",VLOOKUP(EDATE('Projektkostenkalkulation EP'!$B$8,13)+EA$9,Datenquellen!$F$7:$H$45,3,FALSE))="X"
                                    ),
                          "X",
                          ""
                          ),
               "X"
            )</f>
        <v>X</v>
      </c>
      <c r="EC150" s="232" t="str">
        <f xml:space="preserve"> IF(TEXT((EDATE('Projektkostenkalkulation EP'!$B$8,13)+EB$9),"MM")=TEXT((EDATE('Projektkostenkalkulation EP'!$B$8,13)+(EB$9-1)),"MM"),
             IF(
                        OR(
                                    TEXT((EDATE('Projektkostenkalkulation EP'!$B$8,13)+EB$9),"TTT") = "Sa",
                                    TEXT((EDATE('Projektkostenkalkulation EP'!$B$8,13)+EB$9),"TTT") = "So",
                                    IF(ISNA(VLOOKUP(EDATE('Projektkostenkalkulation EP'!$B$8,13)+EB$9,Datenquellen!$F$7:$H$45,3,FALSE))," ",VLOOKUP(EDATE('Projektkostenkalkulation EP'!$B$8,13)+EB$9,Datenquellen!$F$7:$H$45,3,FALSE))="X"
                                    ),
                          "X",
                          ""
                          ),
               "X"
            )</f>
        <v>X</v>
      </c>
      <c r="ED150" s="232" t="str">
        <f xml:space="preserve"> IF(TEXT((EDATE('Projektkostenkalkulation EP'!$B$8,13)+EC$9),"MM")=TEXT((EDATE('Projektkostenkalkulation EP'!$B$8,13)+(EC$9-1)),"MM"),
             IF(
                        OR(
                                    TEXT((EDATE('Projektkostenkalkulation EP'!$B$8,13)+EC$9),"TTT") = "Sa",
                                    TEXT((EDATE('Projektkostenkalkulation EP'!$B$8,13)+EC$9),"TTT") = "So",
                                    IF(ISNA(VLOOKUP(EDATE('Projektkostenkalkulation EP'!$B$8,13)+EC$9,Datenquellen!$F$7:$H$45,3,FALSE))," ",VLOOKUP(EDATE('Projektkostenkalkulation EP'!$B$8,13)+EC$9,Datenquellen!$F$7:$H$45,3,FALSE))="X"
                                    ),
                          "X",
                          ""
                          ),
               "X"
            )</f>
        <v/>
      </c>
      <c r="EE150" s="232" t="str">
        <f xml:space="preserve"> IF(TEXT((EDATE('Projektkostenkalkulation EP'!$B$8,13)+ED$9),"MM")=TEXT((EDATE('Projektkostenkalkulation EP'!$B$8,13)+(ED$9-1)),"MM"),
             IF(
                        OR(
                                    TEXT((EDATE('Projektkostenkalkulation EP'!$B$8,13)+ED$9),"TTT") = "Sa",
                                    TEXT((EDATE('Projektkostenkalkulation EP'!$B$8,13)+ED$9),"TTT") = "So",
                                    IF(ISNA(VLOOKUP(EDATE('Projektkostenkalkulation EP'!$B$8,13)+ED$9,Datenquellen!$F$7:$H$45,3,FALSE))," ",VLOOKUP(EDATE('Projektkostenkalkulation EP'!$B$8,13)+ED$9,Datenquellen!$F$7:$H$45,3,FALSE))="X"
                                    ),
                          "X",
                          ""
                          ),
               "X"
            )</f>
        <v/>
      </c>
      <c r="EF150" s="232" t="str">
        <f xml:space="preserve"> IF(TEXT((EDATE('Projektkostenkalkulation EP'!$B$8,13)+EE$9),"MM")=TEXT((EDATE('Projektkostenkalkulation EP'!$B$8,13)+(EE$9-1)),"MM"),
             IF(
                        OR(
                                    TEXT((EDATE('Projektkostenkalkulation EP'!$B$8,13)+EE$9),"TTT") = "Sa",
                                    TEXT((EDATE('Projektkostenkalkulation EP'!$B$8,13)+EE$9),"TTT") = "So",
                                    IF(ISNA(VLOOKUP(EDATE('Projektkostenkalkulation EP'!$B$8,13)+EE$9,Datenquellen!$F$7:$H$45,3,FALSE))," ",VLOOKUP(EDATE('Projektkostenkalkulation EP'!$B$8,13)+EE$9,Datenquellen!$F$7:$H$45,3,FALSE))="X"
                                    ),
                          "X",
                          ""
                          ),
               "X"
            )</f>
        <v/>
      </c>
      <c r="EG150" s="232" t="str">
        <f xml:space="preserve"> IF(TEXT((EDATE('Projektkostenkalkulation EP'!$B$8,13)+EF$9),"MM")=TEXT((EDATE('Projektkostenkalkulation EP'!$B$8,13)+(EF$9-1)),"MM"),
             IF(
                        OR(
                                    TEXT((EDATE('Projektkostenkalkulation EP'!$B$8,13)+EF$9),"TTT") = "Sa",
                                    TEXT((EDATE('Projektkostenkalkulation EP'!$B$8,13)+EF$9),"TTT") = "So",
                                    IF(ISNA(VLOOKUP(EDATE('Projektkostenkalkulation EP'!$B$8,13)+EF$9,Datenquellen!$F$7:$H$45,3,FALSE))," ",VLOOKUP(EDATE('Projektkostenkalkulation EP'!$B$8,13)+EF$9,Datenquellen!$F$7:$H$45,3,FALSE))="X"
                                    ),
                          "X",
                          ""
                          ),
               "X"
            )</f>
        <v/>
      </c>
      <c r="EH150" s="232" t="str">
        <f xml:space="preserve"> IF(TEXT((EDATE('Projektkostenkalkulation EP'!$B$8,13)+EG$9),"MM")=TEXT((EDATE('Projektkostenkalkulation EP'!$B$8,13)+(EG$9-1)),"MM"),
             IF(
                        OR(
                                    TEXT((EDATE('Projektkostenkalkulation EP'!$B$8,13)+EG$9),"TTT") = "Sa",
                                    TEXT((EDATE('Projektkostenkalkulation EP'!$B$8,13)+EG$9),"TTT") = "So",
                                    IF(ISNA(VLOOKUP(EDATE('Projektkostenkalkulation EP'!$B$8,13)+EG$9,Datenquellen!$F$7:$H$45,3,FALSE))," ",VLOOKUP(EDATE('Projektkostenkalkulation EP'!$B$8,13)+EG$9,Datenquellen!$F$7:$H$45,3,FALSE))="X"
                                    ),
                          "X",
                          ""
                          ),
               "X"
            )</f>
        <v/>
      </c>
      <c r="EI150" s="232" t="str">
        <f xml:space="preserve"> IF(TEXT((EDATE('Projektkostenkalkulation EP'!$B$8,13)+EH$9),"MM")=TEXT((EDATE('Projektkostenkalkulation EP'!$B$8,13)+(EH$9-1)),"MM"),
             IF(
                        OR(
                                    TEXT((EDATE('Projektkostenkalkulation EP'!$B$8,13)+EH$9),"TTT") = "Sa",
                                    TEXT((EDATE('Projektkostenkalkulation EP'!$B$8,13)+EH$9),"TTT") = "So",
                                    IF(ISNA(VLOOKUP(EDATE('Projektkostenkalkulation EP'!$B$8,13)+EH$9,Datenquellen!$F$7:$H$45,3,FALSE))," ",VLOOKUP(EDATE('Projektkostenkalkulation EP'!$B$8,13)+EH$9,Datenquellen!$F$7:$H$45,3,FALSE))="X"
                                    ),
                          "X",
                          ""
                          ),
               "X"
            )</f>
        <v>X</v>
      </c>
      <c r="EJ150" s="232" t="str">
        <f xml:space="preserve"> IF(TEXT((EDATE('Projektkostenkalkulation EP'!$B$8,13)+EI$9),"MM")=TEXT((EDATE('Projektkostenkalkulation EP'!$B$8,13)+(EI$9-1)),"MM"),
             IF(
                        OR(
                                    TEXT((EDATE('Projektkostenkalkulation EP'!$B$8,13)+EI$9),"TTT") = "Sa",
                                    TEXT((EDATE('Projektkostenkalkulation EP'!$B$8,13)+EI$9),"TTT") = "So",
                                    IF(ISNA(VLOOKUP(EDATE('Projektkostenkalkulation EP'!$B$8,13)+EI$9,Datenquellen!$F$7:$H$45,3,FALSE))," ",VLOOKUP(EDATE('Projektkostenkalkulation EP'!$B$8,13)+EI$9,Datenquellen!$F$7:$H$45,3,FALSE))="X"
                                    ),
                          "X",
                          ""
                          ),
               "X"
            )</f>
        <v>X</v>
      </c>
      <c r="EK150" s="233" t="str">
        <f xml:space="preserve"> IF(TEXT((EDATE('Projektkostenkalkulation EP'!$B$8,13)+EJ$9),"MM")=TEXT((EDATE('Projektkostenkalkulation EP'!$B$8,13)+(EJ$9-1)),"MM"),
             IF(
                        OR(
                                    TEXT((EDATE('Projektkostenkalkulation EP'!$B$8,13)+EJ$9),"TTT") = "Sa",
                                    TEXT((EDATE('Projektkostenkalkulation EP'!$B$8,13)+EJ$9),"TTT") = "So",
                                    IF(ISNA(VLOOKUP(EDATE('Projektkostenkalkulation EP'!$B$8,13)+EJ$9,Datenquellen!$F$7:$H$45,3,FALSE))," ",VLOOKUP(EDATE('Projektkostenkalkulation EP'!$B$8,13)+EJ$9,Datenquellen!$F$7:$H$45,3,FALSE))="X"
                                    ),
                          "X",
                          ""
                          ),
               "X"
            )</f>
        <v/>
      </c>
      <c r="EL150" s="234"/>
      <c r="EM150" s="235"/>
      <c r="EN150" s="476"/>
      <c r="EO150" s="473"/>
      <c r="EP150" s="231"/>
      <c r="EQ150" s="232" t="str">
        <f>IF(
            OR(
                     TEXT(EDATE('Projektkostenkalkulation EP'!$B$8,13),"TTT") = "Sa",
                     TEXT(EDATE('Projektkostenkalkulation EP'!$B$8,13),"TTT") = "So",
                     IF(ISNA(VLOOKUP(EDATE('Projektkostenkalkulation EP'!$B$8,13),Datenquellen!$F$7:$H$45,3,FALSE))," ",VLOOKUP(EDATE('Projektkostenkalkulation EP'!$B$8,13),Datenquellen!$F$7:$H$45,3,FALSE))="X"
                            ),
                    "X",
                    ""
            )</f>
        <v>X</v>
      </c>
      <c r="ER150" s="232" t="str">
        <f xml:space="preserve"> IF(TEXT((EDATE('Projektkostenkalkulation EP'!$B$8,13)+EQ$9),"MM")=TEXT((EDATE('Projektkostenkalkulation EP'!$B$8,13)+(EQ$9-1)),"MM"),
             IF(
                        OR(
                                    TEXT((EDATE('Projektkostenkalkulation EP'!$B$8,13)+EQ$9),"TTT") = "Sa",
                                    TEXT((EDATE('Projektkostenkalkulation EP'!$B$8,13)+EQ$9),"TTT") = "So",
                                    IF(ISNA(VLOOKUP(EDATE('Projektkostenkalkulation EP'!$B$8,13)+EQ$9,Datenquellen!$F$7:$H$45,3,FALSE))," ",VLOOKUP(EDATE('Projektkostenkalkulation EP'!$B$8,13)+EQ$9,Datenquellen!$F$7:$H$45,3,FALSE))="X"
                                    ),
                          "X",
                          ""
                          ),
               "X"
            )</f>
        <v>X</v>
      </c>
      <c r="ES150" s="232" t="str">
        <f xml:space="preserve"> IF(TEXT((EDATE('Projektkostenkalkulation EP'!$B$8,13)+ER$9),"MM")=TEXT((EDATE('Projektkostenkalkulation EP'!$B$8,13)+(ER$9-1)),"MM"),
             IF(
                        OR(
                                    TEXT((EDATE('Projektkostenkalkulation EP'!$B$8,13)+ER$9),"TTT") = "Sa",
                                    TEXT((EDATE('Projektkostenkalkulation EP'!$B$8,13)+ER$9),"TTT") = "So",
                                    IF(ISNA(VLOOKUP(EDATE('Projektkostenkalkulation EP'!$B$8,13)+ER$9,Datenquellen!$F$7:$H$45,3,FALSE))," ",VLOOKUP(EDATE('Projektkostenkalkulation EP'!$B$8,13)+ER$9,Datenquellen!$F$7:$H$45,3,FALSE))="X"
                                    ),
                          "X",
                          ""
                          ),
               "X"
            )</f>
        <v/>
      </c>
      <c r="ET150" s="232" t="str">
        <f xml:space="preserve"> IF(TEXT((EDATE('Projektkostenkalkulation EP'!$B$8,13)+ES$9),"MM")=TEXT((EDATE('Projektkostenkalkulation EP'!$B$8,13)+(ES$9-1)),"MM"),
             IF(
                        OR(
                                    TEXT((EDATE('Projektkostenkalkulation EP'!$B$8,13)+ES$9),"TTT") = "Sa",
                                    TEXT((EDATE('Projektkostenkalkulation EP'!$B$8,13)+ES$9),"TTT") = "So",
                                    IF(ISNA(VLOOKUP(EDATE('Projektkostenkalkulation EP'!$B$8,13)+ES$9,Datenquellen!$F$7:$H$45,3,FALSE))," ",VLOOKUP(EDATE('Projektkostenkalkulation EP'!$B$8,13)+ES$9,Datenquellen!$F$7:$H$45,3,FALSE))="X"
                                    ),
                          "X",
                          ""
                          ),
               "X"
            )</f>
        <v/>
      </c>
      <c r="EU150" s="232" t="str">
        <f xml:space="preserve"> IF(TEXT((EDATE('Projektkostenkalkulation EP'!$B$8,13)+ET$9),"MM")=TEXT((EDATE('Projektkostenkalkulation EP'!$B$8,13)+(ET$9-1)),"MM"),
             IF(
                        OR(
                                    TEXT((EDATE('Projektkostenkalkulation EP'!$B$8,13)+ET$9),"TTT") = "Sa",
                                    TEXT((EDATE('Projektkostenkalkulation EP'!$B$8,13)+ET$9),"TTT") = "So",
                                    IF(ISNA(VLOOKUP(EDATE('Projektkostenkalkulation EP'!$B$8,13)+ET$9,Datenquellen!$F$7:$H$45,3,FALSE))," ",VLOOKUP(EDATE('Projektkostenkalkulation EP'!$B$8,13)+ET$9,Datenquellen!$F$7:$H$45,3,FALSE))="X"
                                    ),
                          "X",
                          ""
                          ),
               "X"
            )</f>
        <v/>
      </c>
      <c r="EV150" s="232" t="str">
        <f xml:space="preserve"> IF(TEXT((EDATE('Projektkostenkalkulation EP'!$B$8,13)+EU$9),"MM")=TEXT((EDATE('Projektkostenkalkulation EP'!$B$8,13)+(EU$9-1)),"MM"),
             IF(
                        OR(
                                    TEXT((EDATE('Projektkostenkalkulation EP'!$B$8,13)+EU$9),"TTT") = "Sa",
                                    TEXT((EDATE('Projektkostenkalkulation EP'!$B$8,13)+EU$9),"TTT") = "So",
                                    IF(ISNA(VLOOKUP(EDATE('Projektkostenkalkulation EP'!$B$8,13)+EU$9,Datenquellen!$F$7:$H$45,3,FALSE))," ",VLOOKUP(EDATE('Projektkostenkalkulation EP'!$B$8,13)+EU$9,Datenquellen!$F$7:$H$45,3,FALSE))="X"
                                    ),
                          "X",
                          ""
                          ),
               "X"
            )</f>
        <v/>
      </c>
      <c r="EW150" s="232" t="str">
        <f xml:space="preserve"> IF(TEXT((EDATE('Projektkostenkalkulation EP'!$B$8,13)+EV$9),"MM")=TEXT((EDATE('Projektkostenkalkulation EP'!$B$8,13)+(EV$9-1)),"MM"),
             IF(
                        OR(
                                    TEXT((EDATE('Projektkostenkalkulation EP'!$B$8,13)+EV$9),"TTT") = "Sa",
                                    TEXT((EDATE('Projektkostenkalkulation EP'!$B$8,13)+EV$9),"TTT") = "So",
                                    IF(ISNA(VLOOKUP(EDATE('Projektkostenkalkulation EP'!$B$8,13)+EV$9,Datenquellen!$F$7:$H$45,3,FALSE))," ",VLOOKUP(EDATE('Projektkostenkalkulation EP'!$B$8,13)+EV$9,Datenquellen!$F$7:$H$45,3,FALSE))="X"
                                    ),
                          "X",
                          ""
                          ),
               "X"
            )</f>
        <v/>
      </c>
      <c r="EX150" s="232" t="str">
        <f xml:space="preserve"> IF(TEXT((EDATE('Projektkostenkalkulation EP'!$B$8,13)+EW$9),"MM")=TEXT((EDATE('Projektkostenkalkulation EP'!$B$8,13)+(EW$9-1)),"MM"),
             IF(
                        OR(
                                    TEXT((EDATE('Projektkostenkalkulation EP'!$B$8,13)+EW$9),"TTT") = "Sa",
                                    TEXT((EDATE('Projektkostenkalkulation EP'!$B$8,13)+EW$9),"TTT") = "So",
                                    IF(ISNA(VLOOKUP(EDATE('Projektkostenkalkulation EP'!$B$8,13)+EW$9,Datenquellen!$F$7:$H$45,3,FALSE))," ",VLOOKUP(EDATE('Projektkostenkalkulation EP'!$B$8,13)+EW$9,Datenquellen!$F$7:$H$45,3,FALSE))="X"
                                    ),
                          "X",
                          ""
                          ),
               "X"
            )</f>
        <v>X</v>
      </c>
      <c r="EY150" s="232" t="str">
        <f xml:space="preserve"> IF(TEXT((EDATE('Projektkostenkalkulation EP'!$B$8,13)+EX$9),"MM")=TEXT((EDATE('Projektkostenkalkulation EP'!$B$8,13)+(EX$9-1)),"MM"),
             IF(
                        OR(
                                    TEXT((EDATE('Projektkostenkalkulation EP'!$B$8,13)+EX$9),"TTT") = "Sa",
                                    TEXT((EDATE('Projektkostenkalkulation EP'!$B$8,13)+EX$9),"TTT") = "So",
                                    IF(ISNA(VLOOKUP(EDATE('Projektkostenkalkulation EP'!$B$8,13)+EX$9,Datenquellen!$F$7:$H$45,3,FALSE))," ",VLOOKUP(EDATE('Projektkostenkalkulation EP'!$B$8,13)+EX$9,Datenquellen!$F$7:$H$45,3,FALSE))="X"
                                    ),
                          "X",
                          ""
                          ),
               "X"
            )</f>
        <v>X</v>
      </c>
      <c r="EZ150" s="232" t="str">
        <f xml:space="preserve"> IF(TEXT((EDATE('Projektkostenkalkulation EP'!$B$8,13)+EY$9),"MM")=TEXT((EDATE('Projektkostenkalkulation EP'!$B$8,13)+(EY$9-1)),"MM"),
             IF(
                        OR(
                                    TEXT((EDATE('Projektkostenkalkulation EP'!$B$8,13)+EY$9),"TTT") = "Sa",
                                    TEXT((EDATE('Projektkostenkalkulation EP'!$B$8,13)+EY$9),"TTT") = "So",
                                    IF(ISNA(VLOOKUP(EDATE('Projektkostenkalkulation EP'!$B$8,13)+EY$9,Datenquellen!$F$7:$H$45,3,FALSE))," ",VLOOKUP(EDATE('Projektkostenkalkulation EP'!$B$8,13)+EY$9,Datenquellen!$F$7:$H$45,3,FALSE))="X"
                                    ),
                          "X",
                          ""
                          ),
               "X"
            )</f>
        <v/>
      </c>
      <c r="FA150" s="232" t="str">
        <f xml:space="preserve"> IF(TEXT((EDATE('Projektkostenkalkulation EP'!$B$8,13)+EZ$9),"MM")=TEXT((EDATE('Projektkostenkalkulation EP'!$B$8,13)+(EZ$9-1)),"MM"),
             IF(
                        OR(
                                    TEXT((EDATE('Projektkostenkalkulation EP'!$B$8,13)+EZ$9),"TTT") = "Sa",
                                    TEXT((EDATE('Projektkostenkalkulation EP'!$B$8,13)+EZ$9),"TTT") = "So",
                                    IF(ISNA(VLOOKUP(EDATE('Projektkostenkalkulation EP'!$B$8,13)+EZ$9,Datenquellen!$F$7:$H$45,3,FALSE))," ",VLOOKUP(EDATE('Projektkostenkalkulation EP'!$B$8,13)+EZ$9,Datenquellen!$F$7:$H$45,3,FALSE))="X"
                                    ),
                          "X",
                          ""
                          ),
               "X"
            )</f>
        <v/>
      </c>
      <c r="FB150" s="232" t="str">
        <f xml:space="preserve"> IF(TEXT((EDATE('Projektkostenkalkulation EP'!$B$8,13)+FA$9),"MM")=TEXT((EDATE('Projektkostenkalkulation EP'!$B$8,13)+(FA$9-1)),"MM"),
             IF(
                        OR(
                                    TEXT((EDATE('Projektkostenkalkulation EP'!$B$8,13)+FA$9),"TTT") = "Sa",
                                    TEXT((EDATE('Projektkostenkalkulation EP'!$B$8,13)+FA$9),"TTT") = "So",
                                    IF(ISNA(VLOOKUP(EDATE('Projektkostenkalkulation EP'!$B$8,13)+FA$9,Datenquellen!$F$7:$H$45,3,FALSE))," ",VLOOKUP(EDATE('Projektkostenkalkulation EP'!$B$8,13)+FA$9,Datenquellen!$F$7:$H$45,3,FALSE))="X"
                                    ),
                          "X",
                          ""
                          ),
               "X"
            )</f>
        <v/>
      </c>
      <c r="FC150" s="232" t="str">
        <f xml:space="preserve"> IF(TEXT((EDATE('Projektkostenkalkulation EP'!$B$8,13)+FB$9),"MM")=TEXT((EDATE('Projektkostenkalkulation EP'!$B$8,13)+(FB$9-1)),"MM"),
             IF(
                        OR(
                                    TEXT((EDATE('Projektkostenkalkulation EP'!$B$8,13)+FB$9),"TTT") = "Sa",
                                    TEXT((EDATE('Projektkostenkalkulation EP'!$B$8,13)+FB$9),"TTT") = "So",
                                    IF(ISNA(VLOOKUP(EDATE('Projektkostenkalkulation EP'!$B$8,13)+FB$9,Datenquellen!$F$7:$H$45,3,FALSE))," ",VLOOKUP(EDATE('Projektkostenkalkulation EP'!$B$8,13)+FB$9,Datenquellen!$F$7:$H$45,3,FALSE))="X"
                                    ),
                          "X",
                          ""
                          ),
               "X"
            )</f>
        <v/>
      </c>
      <c r="FD150" s="232" t="str">
        <f xml:space="preserve"> IF(TEXT((EDATE('Projektkostenkalkulation EP'!$B$8,13)+FC$9),"MM")=TEXT((EDATE('Projektkostenkalkulation EP'!$B$8,13)+(FC$9-1)),"MM"),
             IF(
                        OR(
                                    TEXT((EDATE('Projektkostenkalkulation EP'!$B$8,13)+FC$9),"TTT") = "Sa",
                                    TEXT((EDATE('Projektkostenkalkulation EP'!$B$8,13)+FC$9),"TTT") = "So",
                                    IF(ISNA(VLOOKUP(EDATE('Projektkostenkalkulation EP'!$B$8,13)+FC$9,Datenquellen!$F$7:$H$45,3,FALSE))," ",VLOOKUP(EDATE('Projektkostenkalkulation EP'!$B$8,13)+FC$9,Datenquellen!$F$7:$H$45,3,FALSE))="X"
                                    ),
                          "X",
                          ""
                          ),
               "X"
            )</f>
        <v/>
      </c>
      <c r="FE150" s="232" t="str">
        <f xml:space="preserve"> IF(TEXT((EDATE('Projektkostenkalkulation EP'!$B$8,13)+FD$9),"MM")=TEXT((EDATE('Projektkostenkalkulation EP'!$B$8,13)+(FD$9-1)),"MM"),
             IF(
                        OR(
                                    TEXT((EDATE('Projektkostenkalkulation EP'!$B$8,13)+FD$9),"TTT") = "Sa",
                                    TEXT((EDATE('Projektkostenkalkulation EP'!$B$8,13)+FD$9),"TTT") = "So",
                                    IF(ISNA(VLOOKUP(EDATE('Projektkostenkalkulation EP'!$B$8,13)+FD$9,Datenquellen!$F$7:$H$45,3,FALSE))," ",VLOOKUP(EDATE('Projektkostenkalkulation EP'!$B$8,13)+FD$9,Datenquellen!$F$7:$H$45,3,FALSE))="X"
                                    ),
                          "X",
                          ""
                          ),
               "X"
            )</f>
        <v>X</v>
      </c>
      <c r="FF150" s="232" t="str">
        <f xml:space="preserve"> IF(TEXT((EDATE('Projektkostenkalkulation EP'!$B$8,13)+FE$9),"MM")=TEXT((EDATE('Projektkostenkalkulation EP'!$B$8,13)+(FE$9-1)),"MM"),
             IF(
                        OR(
                                    TEXT((EDATE('Projektkostenkalkulation EP'!$B$8,13)+FE$9),"TTT") = "Sa",
                                    TEXT((EDATE('Projektkostenkalkulation EP'!$B$8,13)+FE$9),"TTT") = "So",
                                    IF(ISNA(VLOOKUP(EDATE('Projektkostenkalkulation EP'!$B$8,13)+FE$9,Datenquellen!$F$7:$H$45,3,FALSE))," ",VLOOKUP(EDATE('Projektkostenkalkulation EP'!$B$8,13)+FE$9,Datenquellen!$F$7:$H$45,3,FALSE))="X"
                                    ),
                          "X",
                          ""
                          ),
               "X"
            )</f>
        <v>X</v>
      </c>
      <c r="FG150" s="232" t="str">
        <f xml:space="preserve"> IF(TEXT((EDATE('Projektkostenkalkulation EP'!$B$8,13)+FF$9),"MM")=TEXT((EDATE('Projektkostenkalkulation EP'!$B$8,13)+(FF$9-1)),"MM"),
             IF(
                        OR(
                                    TEXT((EDATE('Projektkostenkalkulation EP'!$B$8,13)+FF$9),"TTT") = "Sa",
                                    TEXT((EDATE('Projektkostenkalkulation EP'!$B$8,13)+FF$9),"TTT") = "So",
                                    IF(ISNA(VLOOKUP(EDATE('Projektkostenkalkulation EP'!$B$8,13)+FF$9,Datenquellen!$F$7:$H$45,3,FALSE))," ",VLOOKUP(EDATE('Projektkostenkalkulation EP'!$B$8,13)+FF$9,Datenquellen!$F$7:$H$45,3,FALSE))="X"
                                    ),
                          "X",
                          ""
                          ),
               "X"
            )</f>
        <v/>
      </c>
      <c r="FH150" s="232" t="str">
        <f xml:space="preserve"> IF(TEXT((EDATE('Projektkostenkalkulation EP'!$B$8,13)+FG$9),"MM")=TEXT((EDATE('Projektkostenkalkulation EP'!$B$8,13)+(FG$9-1)),"MM"),
             IF(
                        OR(
                                    TEXT((EDATE('Projektkostenkalkulation EP'!$B$8,13)+FG$9),"TTT") = "Sa",
                                    TEXT((EDATE('Projektkostenkalkulation EP'!$B$8,13)+FG$9),"TTT") = "So",
                                    IF(ISNA(VLOOKUP(EDATE('Projektkostenkalkulation EP'!$B$8,13)+FG$9,Datenquellen!$F$7:$H$45,3,FALSE))," ",VLOOKUP(EDATE('Projektkostenkalkulation EP'!$B$8,13)+FG$9,Datenquellen!$F$7:$H$45,3,FALSE))="X"
                                    ),
                          "X",
                          ""
                          ),
               "X"
            )</f>
        <v/>
      </c>
      <c r="FI150" s="232" t="str">
        <f xml:space="preserve"> IF(TEXT((EDATE('Projektkostenkalkulation EP'!$B$8,13)+FH$9),"MM")=TEXT((EDATE('Projektkostenkalkulation EP'!$B$8,13)+(FH$9-1)),"MM"),
             IF(
                        OR(
                                    TEXT((EDATE('Projektkostenkalkulation EP'!$B$8,13)+FH$9),"TTT") = "Sa",
                                    TEXT((EDATE('Projektkostenkalkulation EP'!$B$8,13)+FH$9),"TTT") = "So",
                                    IF(ISNA(VLOOKUP(EDATE('Projektkostenkalkulation EP'!$B$8,13)+FH$9,Datenquellen!$F$7:$H$45,3,FALSE))," ",VLOOKUP(EDATE('Projektkostenkalkulation EP'!$B$8,13)+FH$9,Datenquellen!$F$7:$H$45,3,FALSE))="X"
                                    ),
                          "X",
                          ""
                          ),
               "X"
            )</f>
        <v/>
      </c>
      <c r="FJ150" s="232" t="str">
        <f xml:space="preserve"> IF(TEXT((EDATE('Projektkostenkalkulation EP'!$B$8,13)+FI$9),"MM")=TEXT((EDATE('Projektkostenkalkulation EP'!$B$8,13)+(FI$9-1)),"MM"),
             IF(
                        OR(
                                    TEXT((EDATE('Projektkostenkalkulation EP'!$B$8,13)+FI$9),"TTT") = "Sa",
                                    TEXT((EDATE('Projektkostenkalkulation EP'!$B$8,13)+FI$9),"TTT") = "So",
                                    IF(ISNA(VLOOKUP(EDATE('Projektkostenkalkulation EP'!$B$8,13)+FI$9,Datenquellen!$F$7:$H$45,3,FALSE))," ",VLOOKUP(EDATE('Projektkostenkalkulation EP'!$B$8,13)+FI$9,Datenquellen!$F$7:$H$45,3,FALSE))="X"
                                    ),
                          "X",
                          ""
                          ),
               "X"
            )</f>
        <v/>
      </c>
      <c r="FK150" s="232" t="str">
        <f xml:space="preserve"> IF(TEXT((EDATE('Projektkostenkalkulation EP'!$B$8,13)+FJ$9),"MM")=TEXT((EDATE('Projektkostenkalkulation EP'!$B$8,13)+(FJ$9-1)),"MM"),
             IF(
                        OR(
                                    TEXT((EDATE('Projektkostenkalkulation EP'!$B$8,13)+FJ$9),"TTT") = "Sa",
                                    TEXT((EDATE('Projektkostenkalkulation EP'!$B$8,13)+FJ$9),"TTT") = "So",
                                    IF(ISNA(VLOOKUP(EDATE('Projektkostenkalkulation EP'!$B$8,13)+FJ$9,Datenquellen!$F$7:$H$45,3,FALSE))," ",VLOOKUP(EDATE('Projektkostenkalkulation EP'!$B$8,13)+FJ$9,Datenquellen!$F$7:$H$45,3,FALSE))="X"
                                    ),
                          "X",
                          ""
                          ),
               "X"
            )</f>
        <v/>
      </c>
      <c r="FL150" s="232" t="str">
        <f xml:space="preserve"> IF(TEXT((EDATE('Projektkostenkalkulation EP'!$B$8,13)+FK$9),"MM")=TEXT((EDATE('Projektkostenkalkulation EP'!$B$8,13)+(FK$9-1)),"MM"),
             IF(
                        OR(
                                    TEXT((EDATE('Projektkostenkalkulation EP'!$B$8,13)+FK$9),"TTT") = "Sa",
                                    TEXT((EDATE('Projektkostenkalkulation EP'!$B$8,13)+FK$9),"TTT") = "So",
                                    IF(ISNA(VLOOKUP(EDATE('Projektkostenkalkulation EP'!$B$8,13)+FK$9,Datenquellen!$F$7:$H$45,3,FALSE))," ",VLOOKUP(EDATE('Projektkostenkalkulation EP'!$B$8,13)+FK$9,Datenquellen!$F$7:$H$45,3,FALSE))="X"
                                    ),
                          "X",
                          ""
                          ),
               "X"
            )</f>
        <v>X</v>
      </c>
      <c r="FM150" s="232" t="str">
        <f xml:space="preserve"> IF(TEXT((EDATE('Projektkostenkalkulation EP'!$B$8,13)+FL$9),"MM")=TEXT((EDATE('Projektkostenkalkulation EP'!$B$8,13)+(FL$9-1)),"MM"),
             IF(
                        OR(
                                    TEXT((EDATE('Projektkostenkalkulation EP'!$B$8,13)+FL$9),"TTT") = "Sa",
                                    TEXT((EDATE('Projektkostenkalkulation EP'!$B$8,13)+FL$9),"TTT") = "So",
                                    IF(ISNA(VLOOKUP(EDATE('Projektkostenkalkulation EP'!$B$8,13)+FL$9,Datenquellen!$F$7:$H$45,3,FALSE))," ",VLOOKUP(EDATE('Projektkostenkalkulation EP'!$B$8,13)+FL$9,Datenquellen!$F$7:$H$45,3,FALSE))="X"
                                    ),
                          "X",
                          ""
                          ),
               "X"
            )</f>
        <v>X</v>
      </c>
      <c r="FN150" s="232" t="str">
        <f xml:space="preserve"> IF(TEXT((EDATE('Projektkostenkalkulation EP'!$B$8,13)+FM$9),"MM")=TEXT((EDATE('Projektkostenkalkulation EP'!$B$8,13)+(FM$9-1)),"MM"),
             IF(
                        OR(
                                    TEXT((EDATE('Projektkostenkalkulation EP'!$B$8,13)+FM$9),"TTT") = "Sa",
                                    TEXT((EDATE('Projektkostenkalkulation EP'!$B$8,13)+FM$9),"TTT") = "So",
                                    IF(ISNA(VLOOKUP(EDATE('Projektkostenkalkulation EP'!$B$8,13)+FM$9,Datenquellen!$F$7:$H$45,3,FALSE))," ",VLOOKUP(EDATE('Projektkostenkalkulation EP'!$B$8,13)+FM$9,Datenquellen!$F$7:$H$45,3,FALSE))="X"
                                    ),
                          "X",
                          ""
                          ),
               "X"
            )</f>
        <v/>
      </c>
      <c r="FO150" s="232" t="str">
        <f xml:space="preserve"> IF(TEXT((EDATE('Projektkostenkalkulation EP'!$B$8,13)+FN$9),"MM")=TEXT((EDATE('Projektkostenkalkulation EP'!$B$8,13)+(FN$9-1)),"MM"),
             IF(
                        OR(
                                    TEXT((EDATE('Projektkostenkalkulation EP'!$B$8,13)+FN$9),"TTT") = "Sa",
                                    TEXT((EDATE('Projektkostenkalkulation EP'!$B$8,13)+FN$9),"TTT") = "So",
                                    IF(ISNA(VLOOKUP(EDATE('Projektkostenkalkulation EP'!$B$8,13)+FN$9,Datenquellen!$F$7:$H$45,3,FALSE))," ",VLOOKUP(EDATE('Projektkostenkalkulation EP'!$B$8,13)+FN$9,Datenquellen!$F$7:$H$45,3,FALSE))="X"
                                    ),
                          "X",
                          ""
                          ),
               "X"
            )</f>
        <v/>
      </c>
      <c r="FP150" s="232" t="str">
        <f xml:space="preserve"> IF(TEXT((EDATE('Projektkostenkalkulation EP'!$B$8,13)+FO$9),"MM")=TEXT((EDATE('Projektkostenkalkulation EP'!$B$8,13)+(FO$9-1)),"MM"),
             IF(
                        OR(
                                    TEXT((EDATE('Projektkostenkalkulation EP'!$B$8,13)+FO$9),"TTT") = "Sa",
                                    TEXT((EDATE('Projektkostenkalkulation EP'!$B$8,13)+FO$9),"TTT") = "So",
                                    IF(ISNA(VLOOKUP(EDATE('Projektkostenkalkulation EP'!$B$8,13)+FO$9,Datenquellen!$F$7:$H$45,3,FALSE))," ",VLOOKUP(EDATE('Projektkostenkalkulation EP'!$B$8,13)+FO$9,Datenquellen!$F$7:$H$45,3,FALSE))="X"
                                    ),
                          "X",
                          ""
                          ),
               "X"
            )</f>
        <v/>
      </c>
      <c r="FQ150" s="232" t="str">
        <f xml:space="preserve"> IF(TEXT((EDATE('Projektkostenkalkulation EP'!$B$8,13)+FP$9),"MM")=TEXT((EDATE('Projektkostenkalkulation EP'!$B$8,13)+(FP$9-1)),"MM"),
             IF(
                        OR(
                                    TEXT((EDATE('Projektkostenkalkulation EP'!$B$8,13)+FP$9),"TTT") = "Sa",
                                    TEXT((EDATE('Projektkostenkalkulation EP'!$B$8,13)+FP$9),"TTT") = "So",
                                    IF(ISNA(VLOOKUP(EDATE('Projektkostenkalkulation EP'!$B$8,13)+FP$9,Datenquellen!$F$7:$H$45,3,FALSE))," ",VLOOKUP(EDATE('Projektkostenkalkulation EP'!$B$8,13)+FP$9,Datenquellen!$F$7:$H$45,3,FALSE))="X"
                                    ),
                          "X",
                          ""
                          ),
               "X"
            )</f>
        <v/>
      </c>
      <c r="FR150" s="232" t="str">
        <f xml:space="preserve"> IF(TEXT((EDATE('Projektkostenkalkulation EP'!$B$8,13)+FQ$9),"MM")=TEXT((EDATE('Projektkostenkalkulation EP'!$B$8,13)+(FQ$9-1)),"MM"),
             IF(
                        OR(
                                    TEXT((EDATE('Projektkostenkalkulation EP'!$B$8,13)+FQ$9),"TTT") = "Sa",
                                    TEXT((EDATE('Projektkostenkalkulation EP'!$B$8,13)+FQ$9),"TTT") = "So",
                                    IF(ISNA(VLOOKUP(EDATE('Projektkostenkalkulation EP'!$B$8,13)+FQ$9,Datenquellen!$F$7:$H$45,3,FALSE))," ",VLOOKUP(EDATE('Projektkostenkalkulation EP'!$B$8,13)+FQ$9,Datenquellen!$F$7:$H$45,3,FALSE))="X"
                                    ),
                          "X",
                          ""
                          ),
               "X"
            )</f>
        <v/>
      </c>
      <c r="FS150" s="232" t="str">
        <f xml:space="preserve"> IF(TEXT((EDATE('Projektkostenkalkulation EP'!$B$8,13)+FR$9),"MM")=TEXT((EDATE('Projektkostenkalkulation EP'!$B$8,13)+(FR$9-1)),"MM"),
             IF(
                        OR(
                                    TEXT((EDATE('Projektkostenkalkulation EP'!$B$8,13)+FR$9),"TTT") = "Sa",
                                    TEXT((EDATE('Projektkostenkalkulation EP'!$B$8,13)+FR$9),"TTT") = "So",
                                    IF(ISNA(VLOOKUP(EDATE('Projektkostenkalkulation EP'!$B$8,13)+FR$9,Datenquellen!$F$7:$H$45,3,FALSE))," ",VLOOKUP(EDATE('Projektkostenkalkulation EP'!$B$8,13)+FR$9,Datenquellen!$F$7:$H$45,3,FALSE))="X"
                                    ),
                          "X",
                          ""
                          ),
               "X"
            )</f>
        <v>X</v>
      </c>
      <c r="FT150" s="232" t="str">
        <f xml:space="preserve"> IF(TEXT((EDATE('Projektkostenkalkulation EP'!$B$8,13)+FS$9),"MM")=TEXT((EDATE('Projektkostenkalkulation EP'!$B$8,13)+(FS$9-1)),"MM"),
             IF(
                        OR(
                                    TEXT((EDATE('Projektkostenkalkulation EP'!$B$8,13)+FS$9),"TTT") = "Sa",
                                    TEXT((EDATE('Projektkostenkalkulation EP'!$B$8,13)+FS$9),"TTT") = "So",
                                    IF(ISNA(VLOOKUP(EDATE('Projektkostenkalkulation EP'!$B$8,13)+FS$9,Datenquellen!$F$7:$H$45,3,FALSE))," ",VLOOKUP(EDATE('Projektkostenkalkulation EP'!$B$8,13)+FS$9,Datenquellen!$F$7:$H$45,3,FALSE))="X"
                                    ),
                          "X",
                          ""
                          ),
               "X"
            )</f>
        <v>X</v>
      </c>
      <c r="FU150" s="233" t="str">
        <f xml:space="preserve"> IF(TEXT((EDATE('Projektkostenkalkulation EP'!$B$8,13)+FT$9),"MM")=TEXT((EDATE('Projektkostenkalkulation EP'!$B$8,13)+(FT$9-1)),"MM"),
             IF(
                        OR(
                                    TEXT((EDATE('Projektkostenkalkulation EP'!$B$8,13)+FT$9),"TTT") = "Sa",
                                    TEXT((EDATE('Projektkostenkalkulation EP'!$B$8,13)+FT$9),"TTT") = "So",
                                    IF(ISNA(VLOOKUP(EDATE('Projektkostenkalkulation EP'!$B$8,13)+FT$9,Datenquellen!$F$7:$H$45,3,FALSE))," ",VLOOKUP(EDATE('Projektkostenkalkulation EP'!$B$8,13)+FT$9,Datenquellen!$F$7:$H$45,3,FALSE))="X"
                                    ),
                          "X",
                          ""
                          ),
               "X"
            )</f>
        <v/>
      </c>
      <c r="FV150" s="234"/>
      <c r="FW150" s="235"/>
      <c r="FX150" s="476"/>
      <c r="FY150" s="473"/>
      <c r="FZ150" s="231"/>
      <c r="GA150" s="232" t="str">
        <f>IF(
            OR(
                     TEXT(EDATE('Projektkostenkalkulation EP'!$B$8,13),"TTT") = "Sa",
                     TEXT(EDATE('Projektkostenkalkulation EP'!$B$8,13),"TTT") = "So",
                     IF(ISNA(VLOOKUP(EDATE('Projektkostenkalkulation EP'!$B$8,13),Datenquellen!$F$7:$H$45,3,FALSE))," ",VLOOKUP(EDATE('Projektkostenkalkulation EP'!$B$8,13),Datenquellen!$F$7:$H$45,3,FALSE))="X"
                            ),
                    "X",
                    ""
            )</f>
        <v>X</v>
      </c>
      <c r="GB150" s="232" t="str">
        <f xml:space="preserve"> IF(TEXT((EDATE('Projektkostenkalkulation EP'!$B$8,13)+GA$9),"MM")=TEXT((EDATE('Projektkostenkalkulation EP'!$B$8,13)+(GA$9-1)),"MM"),
             IF(
                        OR(
                                    TEXT((EDATE('Projektkostenkalkulation EP'!$B$8,13)+GA$9),"TTT") = "Sa",
                                    TEXT((EDATE('Projektkostenkalkulation EP'!$B$8,13)+GA$9),"TTT") = "So",
                                    IF(ISNA(VLOOKUP(EDATE('Projektkostenkalkulation EP'!$B$8,13)+GA$9,Datenquellen!$F$7:$H$45,3,FALSE))," ",VLOOKUP(EDATE('Projektkostenkalkulation EP'!$B$8,13)+GA$9,Datenquellen!$F$7:$H$45,3,FALSE))="X"
                                    ),
                          "X",
                          ""
                          ),
               "X"
            )</f>
        <v>X</v>
      </c>
      <c r="GC150" s="232" t="str">
        <f xml:space="preserve"> IF(TEXT((EDATE('Projektkostenkalkulation EP'!$B$8,13)+GB$9),"MM")=TEXT((EDATE('Projektkostenkalkulation EP'!$B$8,13)+(GB$9-1)),"MM"),
             IF(
                        OR(
                                    TEXT((EDATE('Projektkostenkalkulation EP'!$B$8,13)+GB$9),"TTT") = "Sa",
                                    TEXT((EDATE('Projektkostenkalkulation EP'!$B$8,13)+GB$9),"TTT") = "So",
                                    IF(ISNA(VLOOKUP(EDATE('Projektkostenkalkulation EP'!$B$8,13)+GB$9,Datenquellen!$F$7:$H$45,3,FALSE))," ",VLOOKUP(EDATE('Projektkostenkalkulation EP'!$B$8,13)+GB$9,Datenquellen!$F$7:$H$45,3,FALSE))="X"
                                    ),
                          "X",
                          ""
                          ),
               "X"
            )</f>
        <v/>
      </c>
      <c r="GD150" s="232" t="str">
        <f xml:space="preserve"> IF(TEXT((EDATE('Projektkostenkalkulation EP'!$B$8,13)+GC$9),"MM")=TEXT((EDATE('Projektkostenkalkulation EP'!$B$8,13)+(GC$9-1)),"MM"),
             IF(
                        OR(
                                    TEXT((EDATE('Projektkostenkalkulation EP'!$B$8,13)+GC$9),"TTT") = "Sa",
                                    TEXT((EDATE('Projektkostenkalkulation EP'!$B$8,13)+GC$9),"TTT") = "So",
                                    IF(ISNA(VLOOKUP(EDATE('Projektkostenkalkulation EP'!$B$8,13)+GC$9,Datenquellen!$F$7:$H$45,3,FALSE))," ",VLOOKUP(EDATE('Projektkostenkalkulation EP'!$B$8,13)+GC$9,Datenquellen!$F$7:$H$45,3,FALSE))="X"
                                    ),
                          "X",
                          ""
                          ),
               "X"
            )</f>
        <v/>
      </c>
      <c r="GE150" s="232" t="str">
        <f xml:space="preserve"> IF(TEXT((EDATE('Projektkostenkalkulation EP'!$B$8,13)+GD$9),"MM")=TEXT((EDATE('Projektkostenkalkulation EP'!$B$8,13)+(GD$9-1)),"MM"),
             IF(
                        OR(
                                    TEXT((EDATE('Projektkostenkalkulation EP'!$B$8,13)+GD$9),"TTT") = "Sa",
                                    TEXT((EDATE('Projektkostenkalkulation EP'!$B$8,13)+GD$9),"TTT") = "So",
                                    IF(ISNA(VLOOKUP(EDATE('Projektkostenkalkulation EP'!$B$8,13)+GD$9,Datenquellen!$F$7:$H$45,3,FALSE))," ",VLOOKUP(EDATE('Projektkostenkalkulation EP'!$B$8,13)+GD$9,Datenquellen!$F$7:$H$45,3,FALSE))="X"
                                    ),
                          "X",
                          ""
                          ),
               "X"
            )</f>
        <v/>
      </c>
      <c r="GF150" s="232" t="str">
        <f xml:space="preserve"> IF(TEXT((EDATE('Projektkostenkalkulation EP'!$B$8,13)+GE$9),"MM")=TEXT((EDATE('Projektkostenkalkulation EP'!$B$8,13)+(GE$9-1)),"MM"),
             IF(
                        OR(
                                    TEXT((EDATE('Projektkostenkalkulation EP'!$B$8,13)+GE$9),"TTT") = "Sa",
                                    TEXT((EDATE('Projektkostenkalkulation EP'!$B$8,13)+GE$9),"TTT") = "So",
                                    IF(ISNA(VLOOKUP(EDATE('Projektkostenkalkulation EP'!$B$8,13)+GE$9,Datenquellen!$F$7:$H$45,3,FALSE))," ",VLOOKUP(EDATE('Projektkostenkalkulation EP'!$B$8,13)+GE$9,Datenquellen!$F$7:$H$45,3,FALSE))="X"
                                    ),
                          "X",
                          ""
                          ),
               "X"
            )</f>
        <v/>
      </c>
      <c r="GG150" s="232" t="str">
        <f xml:space="preserve"> IF(TEXT((EDATE('Projektkostenkalkulation EP'!$B$8,13)+GF$9),"MM")=TEXT((EDATE('Projektkostenkalkulation EP'!$B$8,13)+(GF$9-1)),"MM"),
             IF(
                        OR(
                                    TEXT((EDATE('Projektkostenkalkulation EP'!$B$8,13)+GF$9),"TTT") = "Sa",
                                    TEXT((EDATE('Projektkostenkalkulation EP'!$B$8,13)+GF$9),"TTT") = "So",
                                    IF(ISNA(VLOOKUP(EDATE('Projektkostenkalkulation EP'!$B$8,13)+GF$9,Datenquellen!$F$7:$H$45,3,FALSE))," ",VLOOKUP(EDATE('Projektkostenkalkulation EP'!$B$8,13)+GF$9,Datenquellen!$F$7:$H$45,3,FALSE))="X"
                                    ),
                          "X",
                          ""
                          ),
               "X"
            )</f>
        <v/>
      </c>
      <c r="GH150" s="232" t="str">
        <f xml:space="preserve"> IF(TEXT((EDATE('Projektkostenkalkulation EP'!$B$8,13)+GG$9),"MM")=TEXT((EDATE('Projektkostenkalkulation EP'!$B$8,13)+(GG$9-1)),"MM"),
             IF(
                        OR(
                                    TEXT((EDATE('Projektkostenkalkulation EP'!$B$8,13)+GG$9),"TTT") = "Sa",
                                    TEXT((EDATE('Projektkostenkalkulation EP'!$B$8,13)+GG$9),"TTT") = "So",
                                    IF(ISNA(VLOOKUP(EDATE('Projektkostenkalkulation EP'!$B$8,13)+GG$9,Datenquellen!$F$7:$H$45,3,FALSE))," ",VLOOKUP(EDATE('Projektkostenkalkulation EP'!$B$8,13)+GG$9,Datenquellen!$F$7:$H$45,3,FALSE))="X"
                                    ),
                          "X",
                          ""
                          ),
               "X"
            )</f>
        <v>X</v>
      </c>
      <c r="GI150" s="232" t="str">
        <f xml:space="preserve"> IF(TEXT((EDATE('Projektkostenkalkulation EP'!$B$8,13)+GH$9),"MM")=TEXT((EDATE('Projektkostenkalkulation EP'!$B$8,13)+(GH$9-1)),"MM"),
             IF(
                        OR(
                                    TEXT((EDATE('Projektkostenkalkulation EP'!$B$8,13)+GH$9),"TTT") = "Sa",
                                    TEXT((EDATE('Projektkostenkalkulation EP'!$B$8,13)+GH$9),"TTT") = "So",
                                    IF(ISNA(VLOOKUP(EDATE('Projektkostenkalkulation EP'!$B$8,13)+GH$9,Datenquellen!$F$7:$H$45,3,FALSE))," ",VLOOKUP(EDATE('Projektkostenkalkulation EP'!$B$8,13)+GH$9,Datenquellen!$F$7:$H$45,3,FALSE))="X"
                                    ),
                          "X",
                          ""
                          ),
               "X"
            )</f>
        <v>X</v>
      </c>
      <c r="GJ150" s="232" t="str">
        <f xml:space="preserve"> IF(TEXT((EDATE('Projektkostenkalkulation EP'!$B$8,13)+GI$9),"MM")=TEXT((EDATE('Projektkostenkalkulation EP'!$B$8,13)+(GI$9-1)),"MM"),
             IF(
                        OR(
                                    TEXT((EDATE('Projektkostenkalkulation EP'!$B$8,13)+GI$9),"TTT") = "Sa",
                                    TEXT((EDATE('Projektkostenkalkulation EP'!$B$8,13)+GI$9),"TTT") = "So",
                                    IF(ISNA(VLOOKUP(EDATE('Projektkostenkalkulation EP'!$B$8,13)+GI$9,Datenquellen!$F$7:$H$45,3,FALSE))," ",VLOOKUP(EDATE('Projektkostenkalkulation EP'!$B$8,13)+GI$9,Datenquellen!$F$7:$H$45,3,FALSE))="X"
                                    ),
                          "X",
                          ""
                          ),
               "X"
            )</f>
        <v/>
      </c>
      <c r="GK150" s="232" t="str">
        <f xml:space="preserve"> IF(TEXT((EDATE('Projektkostenkalkulation EP'!$B$8,13)+GJ$9),"MM")=TEXT((EDATE('Projektkostenkalkulation EP'!$B$8,13)+(GJ$9-1)),"MM"),
             IF(
                        OR(
                                    TEXT((EDATE('Projektkostenkalkulation EP'!$B$8,13)+GJ$9),"TTT") = "Sa",
                                    TEXT((EDATE('Projektkostenkalkulation EP'!$B$8,13)+GJ$9),"TTT") = "So",
                                    IF(ISNA(VLOOKUP(EDATE('Projektkostenkalkulation EP'!$B$8,13)+GJ$9,Datenquellen!$F$7:$H$45,3,FALSE))," ",VLOOKUP(EDATE('Projektkostenkalkulation EP'!$B$8,13)+GJ$9,Datenquellen!$F$7:$H$45,3,FALSE))="X"
                                    ),
                          "X",
                          ""
                          ),
               "X"
            )</f>
        <v/>
      </c>
      <c r="GL150" s="232" t="str">
        <f xml:space="preserve"> IF(TEXT((EDATE('Projektkostenkalkulation EP'!$B$8,13)+GK$9),"MM")=TEXT((EDATE('Projektkostenkalkulation EP'!$B$8,13)+(GK$9-1)),"MM"),
             IF(
                        OR(
                                    TEXT((EDATE('Projektkostenkalkulation EP'!$B$8,13)+GK$9),"TTT") = "Sa",
                                    TEXT((EDATE('Projektkostenkalkulation EP'!$B$8,13)+GK$9),"TTT") = "So",
                                    IF(ISNA(VLOOKUP(EDATE('Projektkostenkalkulation EP'!$B$8,13)+GK$9,Datenquellen!$F$7:$H$45,3,FALSE))," ",VLOOKUP(EDATE('Projektkostenkalkulation EP'!$B$8,13)+GK$9,Datenquellen!$F$7:$H$45,3,FALSE))="X"
                                    ),
                          "X",
                          ""
                          ),
               "X"
            )</f>
        <v/>
      </c>
      <c r="GM150" s="232" t="str">
        <f xml:space="preserve"> IF(TEXT((EDATE('Projektkostenkalkulation EP'!$B$8,13)+GL$9),"MM")=TEXT((EDATE('Projektkostenkalkulation EP'!$B$8,13)+(GL$9-1)),"MM"),
             IF(
                        OR(
                                    TEXT((EDATE('Projektkostenkalkulation EP'!$B$8,13)+GL$9),"TTT") = "Sa",
                                    TEXT((EDATE('Projektkostenkalkulation EP'!$B$8,13)+GL$9),"TTT") = "So",
                                    IF(ISNA(VLOOKUP(EDATE('Projektkostenkalkulation EP'!$B$8,13)+GL$9,Datenquellen!$F$7:$H$45,3,FALSE))," ",VLOOKUP(EDATE('Projektkostenkalkulation EP'!$B$8,13)+GL$9,Datenquellen!$F$7:$H$45,3,FALSE))="X"
                                    ),
                          "X",
                          ""
                          ),
               "X"
            )</f>
        <v/>
      </c>
      <c r="GN150" s="232" t="str">
        <f xml:space="preserve"> IF(TEXT((EDATE('Projektkostenkalkulation EP'!$B$8,13)+GM$9),"MM")=TEXT((EDATE('Projektkostenkalkulation EP'!$B$8,13)+(GM$9-1)),"MM"),
             IF(
                        OR(
                                    TEXT((EDATE('Projektkostenkalkulation EP'!$B$8,13)+GM$9),"TTT") = "Sa",
                                    TEXT((EDATE('Projektkostenkalkulation EP'!$B$8,13)+GM$9),"TTT") = "So",
                                    IF(ISNA(VLOOKUP(EDATE('Projektkostenkalkulation EP'!$B$8,13)+GM$9,Datenquellen!$F$7:$H$45,3,FALSE))," ",VLOOKUP(EDATE('Projektkostenkalkulation EP'!$B$8,13)+GM$9,Datenquellen!$F$7:$H$45,3,FALSE))="X"
                                    ),
                          "X",
                          ""
                          ),
               "X"
            )</f>
        <v/>
      </c>
      <c r="GO150" s="232" t="str">
        <f xml:space="preserve"> IF(TEXT((EDATE('Projektkostenkalkulation EP'!$B$8,13)+GN$9),"MM")=TEXT((EDATE('Projektkostenkalkulation EP'!$B$8,13)+(GN$9-1)),"MM"),
             IF(
                        OR(
                                    TEXT((EDATE('Projektkostenkalkulation EP'!$B$8,13)+GN$9),"TTT") = "Sa",
                                    TEXT((EDATE('Projektkostenkalkulation EP'!$B$8,13)+GN$9),"TTT") = "So",
                                    IF(ISNA(VLOOKUP(EDATE('Projektkostenkalkulation EP'!$B$8,13)+GN$9,Datenquellen!$F$7:$H$45,3,FALSE))," ",VLOOKUP(EDATE('Projektkostenkalkulation EP'!$B$8,13)+GN$9,Datenquellen!$F$7:$H$45,3,FALSE))="X"
                                    ),
                          "X",
                          ""
                          ),
               "X"
            )</f>
        <v>X</v>
      </c>
      <c r="GP150" s="232" t="str">
        <f xml:space="preserve"> IF(TEXT((EDATE('Projektkostenkalkulation EP'!$B$8,13)+GO$9),"MM")=TEXT((EDATE('Projektkostenkalkulation EP'!$B$8,13)+(GO$9-1)),"MM"),
             IF(
                        OR(
                                    TEXT((EDATE('Projektkostenkalkulation EP'!$B$8,13)+GO$9),"TTT") = "Sa",
                                    TEXT((EDATE('Projektkostenkalkulation EP'!$B$8,13)+GO$9),"TTT") = "So",
                                    IF(ISNA(VLOOKUP(EDATE('Projektkostenkalkulation EP'!$B$8,13)+GO$9,Datenquellen!$F$7:$H$45,3,FALSE))," ",VLOOKUP(EDATE('Projektkostenkalkulation EP'!$B$8,13)+GO$9,Datenquellen!$F$7:$H$45,3,FALSE))="X"
                                    ),
                          "X",
                          ""
                          ),
               "X"
            )</f>
        <v>X</v>
      </c>
      <c r="GQ150" s="232" t="str">
        <f xml:space="preserve"> IF(TEXT((EDATE('Projektkostenkalkulation EP'!$B$8,13)+GP$9),"MM")=TEXT((EDATE('Projektkostenkalkulation EP'!$B$8,13)+(GP$9-1)),"MM"),
             IF(
                        OR(
                                    TEXT((EDATE('Projektkostenkalkulation EP'!$B$8,13)+GP$9),"TTT") = "Sa",
                                    TEXT((EDATE('Projektkostenkalkulation EP'!$B$8,13)+GP$9),"TTT") = "So",
                                    IF(ISNA(VLOOKUP(EDATE('Projektkostenkalkulation EP'!$B$8,13)+GP$9,Datenquellen!$F$7:$H$45,3,FALSE))," ",VLOOKUP(EDATE('Projektkostenkalkulation EP'!$B$8,13)+GP$9,Datenquellen!$F$7:$H$45,3,FALSE))="X"
                                    ),
                          "X",
                          ""
                          ),
               "X"
            )</f>
        <v/>
      </c>
      <c r="GR150" s="232" t="str">
        <f xml:space="preserve"> IF(TEXT((EDATE('Projektkostenkalkulation EP'!$B$8,13)+GQ$9),"MM")=TEXT((EDATE('Projektkostenkalkulation EP'!$B$8,13)+(GQ$9-1)),"MM"),
             IF(
                        OR(
                                    TEXT((EDATE('Projektkostenkalkulation EP'!$B$8,13)+GQ$9),"TTT") = "Sa",
                                    TEXT((EDATE('Projektkostenkalkulation EP'!$B$8,13)+GQ$9),"TTT") = "So",
                                    IF(ISNA(VLOOKUP(EDATE('Projektkostenkalkulation EP'!$B$8,13)+GQ$9,Datenquellen!$F$7:$H$45,3,FALSE))," ",VLOOKUP(EDATE('Projektkostenkalkulation EP'!$B$8,13)+GQ$9,Datenquellen!$F$7:$H$45,3,FALSE))="X"
                                    ),
                          "X",
                          ""
                          ),
               "X"
            )</f>
        <v/>
      </c>
      <c r="GS150" s="232" t="str">
        <f xml:space="preserve"> IF(TEXT((EDATE('Projektkostenkalkulation EP'!$B$8,13)+GR$9),"MM")=TEXT((EDATE('Projektkostenkalkulation EP'!$B$8,13)+(GR$9-1)),"MM"),
             IF(
                        OR(
                                    TEXT((EDATE('Projektkostenkalkulation EP'!$B$8,13)+GR$9),"TTT") = "Sa",
                                    TEXT((EDATE('Projektkostenkalkulation EP'!$B$8,13)+GR$9),"TTT") = "So",
                                    IF(ISNA(VLOOKUP(EDATE('Projektkostenkalkulation EP'!$B$8,13)+GR$9,Datenquellen!$F$7:$H$45,3,FALSE))," ",VLOOKUP(EDATE('Projektkostenkalkulation EP'!$B$8,13)+GR$9,Datenquellen!$F$7:$H$45,3,FALSE))="X"
                                    ),
                          "X",
                          ""
                          ),
               "X"
            )</f>
        <v/>
      </c>
      <c r="GT150" s="232" t="str">
        <f xml:space="preserve"> IF(TEXT((EDATE('Projektkostenkalkulation EP'!$B$8,13)+GS$9),"MM")=TEXT((EDATE('Projektkostenkalkulation EP'!$B$8,13)+(GS$9-1)),"MM"),
             IF(
                        OR(
                                    TEXT((EDATE('Projektkostenkalkulation EP'!$B$8,13)+GS$9),"TTT") = "Sa",
                                    TEXT((EDATE('Projektkostenkalkulation EP'!$B$8,13)+GS$9),"TTT") = "So",
                                    IF(ISNA(VLOOKUP(EDATE('Projektkostenkalkulation EP'!$B$8,13)+GS$9,Datenquellen!$F$7:$H$45,3,FALSE))," ",VLOOKUP(EDATE('Projektkostenkalkulation EP'!$B$8,13)+GS$9,Datenquellen!$F$7:$H$45,3,FALSE))="X"
                                    ),
                          "X",
                          ""
                          ),
               "X"
            )</f>
        <v/>
      </c>
      <c r="GU150" s="232" t="str">
        <f xml:space="preserve"> IF(TEXT((EDATE('Projektkostenkalkulation EP'!$B$8,13)+GT$9),"MM")=TEXT((EDATE('Projektkostenkalkulation EP'!$B$8,13)+(GT$9-1)),"MM"),
             IF(
                        OR(
                                    TEXT((EDATE('Projektkostenkalkulation EP'!$B$8,13)+GT$9),"TTT") = "Sa",
                                    TEXT((EDATE('Projektkostenkalkulation EP'!$B$8,13)+GT$9),"TTT") = "So",
                                    IF(ISNA(VLOOKUP(EDATE('Projektkostenkalkulation EP'!$B$8,13)+GT$9,Datenquellen!$F$7:$H$45,3,FALSE))," ",VLOOKUP(EDATE('Projektkostenkalkulation EP'!$B$8,13)+GT$9,Datenquellen!$F$7:$H$45,3,FALSE))="X"
                                    ),
                          "X",
                          ""
                          ),
               "X"
            )</f>
        <v/>
      </c>
      <c r="GV150" s="232" t="str">
        <f xml:space="preserve"> IF(TEXT((EDATE('Projektkostenkalkulation EP'!$B$8,13)+GU$9),"MM")=TEXT((EDATE('Projektkostenkalkulation EP'!$B$8,13)+(GU$9-1)),"MM"),
             IF(
                        OR(
                                    TEXT((EDATE('Projektkostenkalkulation EP'!$B$8,13)+GU$9),"TTT") = "Sa",
                                    TEXT((EDATE('Projektkostenkalkulation EP'!$B$8,13)+GU$9),"TTT") = "So",
                                    IF(ISNA(VLOOKUP(EDATE('Projektkostenkalkulation EP'!$B$8,13)+GU$9,Datenquellen!$F$7:$H$45,3,FALSE))," ",VLOOKUP(EDATE('Projektkostenkalkulation EP'!$B$8,13)+GU$9,Datenquellen!$F$7:$H$45,3,FALSE))="X"
                                    ),
                          "X",
                          ""
                          ),
               "X"
            )</f>
        <v>X</v>
      </c>
      <c r="GW150" s="232" t="str">
        <f xml:space="preserve"> IF(TEXT((EDATE('Projektkostenkalkulation EP'!$B$8,13)+GV$9),"MM")=TEXT((EDATE('Projektkostenkalkulation EP'!$B$8,13)+(GV$9-1)),"MM"),
             IF(
                        OR(
                                    TEXT((EDATE('Projektkostenkalkulation EP'!$B$8,13)+GV$9),"TTT") = "Sa",
                                    TEXT((EDATE('Projektkostenkalkulation EP'!$B$8,13)+GV$9),"TTT") = "So",
                                    IF(ISNA(VLOOKUP(EDATE('Projektkostenkalkulation EP'!$B$8,13)+GV$9,Datenquellen!$F$7:$H$45,3,FALSE))," ",VLOOKUP(EDATE('Projektkostenkalkulation EP'!$B$8,13)+GV$9,Datenquellen!$F$7:$H$45,3,FALSE))="X"
                                    ),
                          "X",
                          ""
                          ),
               "X"
            )</f>
        <v>X</v>
      </c>
      <c r="GX150" s="232" t="str">
        <f xml:space="preserve"> IF(TEXT((EDATE('Projektkostenkalkulation EP'!$B$8,13)+GW$9),"MM")=TEXT((EDATE('Projektkostenkalkulation EP'!$B$8,13)+(GW$9-1)),"MM"),
             IF(
                        OR(
                                    TEXT((EDATE('Projektkostenkalkulation EP'!$B$8,13)+GW$9),"TTT") = "Sa",
                                    TEXT((EDATE('Projektkostenkalkulation EP'!$B$8,13)+GW$9),"TTT") = "So",
                                    IF(ISNA(VLOOKUP(EDATE('Projektkostenkalkulation EP'!$B$8,13)+GW$9,Datenquellen!$F$7:$H$45,3,FALSE))," ",VLOOKUP(EDATE('Projektkostenkalkulation EP'!$B$8,13)+GW$9,Datenquellen!$F$7:$H$45,3,FALSE))="X"
                                    ),
                          "X",
                          ""
                          ),
               "X"
            )</f>
        <v/>
      </c>
      <c r="GY150" s="232" t="str">
        <f xml:space="preserve"> IF(TEXT((EDATE('Projektkostenkalkulation EP'!$B$8,13)+GX$9),"MM")=TEXT((EDATE('Projektkostenkalkulation EP'!$B$8,13)+(GX$9-1)),"MM"),
             IF(
                        OR(
                                    TEXT((EDATE('Projektkostenkalkulation EP'!$B$8,13)+GX$9),"TTT") = "Sa",
                                    TEXT((EDATE('Projektkostenkalkulation EP'!$B$8,13)+GX$9),"TTT") = "So",
                                    IF(ISNA(VLOOKUP(EDATE('Projektkostenkalkulation EP'!$B$8,13)+GX$9,Datenquellen!$F$7:$H$45,3,FALSE))," ",VLOOKUP(EDATE('Projektkostenkalkulation EP'!$B$8,13)+GX$9,Datenquellen!$F$7:$H$45,3,FALSE))="X"
                                    ),
                          "X",
                          ""
                          ),
               "X"
            )</f>
        <v/>
      </c>
      <c r="GZ150" s="232" t="str">
        <f xml:space="preserve"> IF(TEXT((EDATE('Projektkostenkalkulation EP'!$B$8,13)+GY$9),"MM")=TEXT((EDATE('Projektkostenkalkulation EP'!$B$8,13)+(GY$9-1)),"MM"),
             IF(
                        OR(
                                    TEXT((EDATE('Projektkostenkalkulation EP'!$B$8,13)+GY$9),"TTT") = "Sa",
                                    TEXT((EDATE('Projektkostenkalkulation EP'!$B$8,13)+GY$9),"TTT") = "So",
                                    IF(ISNA(VLOOKUP(EDATE('Projektkostenkalkulation EP'!$B$8,13)+GY$9,Datenquellen!$F$7:$H$45,3,FALSE))," ",VLOOKUP(EDATE('Projektkostenkalkulation EP'!$B$8,13)+GY$9,Datenquellen!$F$7:$H$45,3,FALSE))="X"
                                    ),
                          "X",
                          ""
                          ),
               "X"
            )</f>
        <v/>
      </c>
      <c r="HA150" s="232" t="str">
        <f xml:space="preserve"> IF(TEXT((EDATE('Projektkostenkalkulation EP'!$B$8,13)+GZ$9),"MM")=TEXT((EDATE('Projektkostenkalkulation EP'!$B$8,13)+(GZ$9-1)),"MM"),
             IF(
                        OR(
                                    TEXT((EDATE('Projektkostenkalkulation EP'!$B$8,13)+GZ$9),"TTT") = "Sa",
                                    TEXT((EDATE('Projektkostenkalkulation EP'!$B$8,13)+GZ$9),"TTT") = "So",
                                    IF(ISNA(VLOOKUP(EDATE('Projektkostenkalkulation EP'!$B$8,13)+GZ$9,Datenquellen!$F$7:$H$45,3,FALSE))," ",VLOOKUP(EDATE('Projektkostenkalkulation EP'!$B$8,13)+GZ$9,Datenquellen!$F$7:$H$45,3,FALSE))="X"
                                    ),
                          "X",
                          ""
                          ),
               "X"
            )</f>
        <v/>
      </c>
      <c r="HB150" s="232" t="str">
        <f xml:space="preserve"> IF(TEXT((EDATE('Projektkostenkalkulation EP'!$B$8,13)+HA$9),"MM")=TEXT((EDATE('Projektkostenkalkulation EP'!$B$8,13)+(HA$9-1)),"MM"),
             IF(
                        OR(
                                    TEXT((EDATE('Projektkostenkalkulation EP'!$B$8,13)+HA$9),"TTT") = "Sa",
                                    TEXT((EDATE('Projektkostenkalkulation EP'!$B$8,13)+HA$9),"TTT") = "So",
                                    IF(ISNA(VLOOKUP(EDATE('Projektkostenkalkulation EP'!$B$8,13)+HA$9,Datenquellen!$F$7:$H$45,3,FALSE))," ",VLOOKUP(EDATE('Projektkostenkalkulation EP'!$B$8,13)+HA$9,Datenquellen!$F$7:$H$45,3,FALSE))="X"
                                    ),
                          "X",
                          ""
                          ),
               "X"
            )</f>
        <v/>
      </c>
      <c r="HC150" s="232" t="str">
        <f xml:space="preserve"> IF(TEXT((EDATE('Projektkostenkalkulation EP'!$B$8,13)+HB$9),"MM")=TEXT((EDATE('Projektkostenkalkulation EP'!$B$8,13)+(HB$9-1)),"MM"),
             IF(
                        OR(
                                    TEXT((EDATE('Projektkostenkalkulation EP'!$B$8,13)+HB$9),"TTT") = "Sa",
                                    TEXT((EDATE('Projektkostenkalkulation EP'!$B$8,13)+HB$9),"TTT") = "So",
                                    IF(ISNA(VLOOKUP(EDATE('Projektkostenkalkulation EP'!$B$8,13)+HB$9,Datenquellen!$F$7:$H$45,3,FALSE))," ",VLOOKUP(EDATE('Projektkostenkalkulation EP'!$B$8,13)+HB$9,Datenquellen!$F$7:$H$45,3,FALSE))="X"
                                    ),
                          "X",
                          ""
                          ),
               "X"
            )</f>
        <v>X</v>
      </c>
      <c r="HD150" s="232" t="str">
        <f xml:space="preserve"> IF(TEXT((EDATE('Projektkostenkalkulation EP'!$B$8,13)+HC$9),"MM")=TEXT((EDATE('Projektkostenkalkulation EP'!$B$8,13)+(HC$9-1)),"MM"),
             IF(
                        OR(
                                    TEXT((EDATE('Projektkostenkalkulation EP'!$B$8,13)+HC$9),"TTT") = "Sa",
                                    TEXT((EDATE('Projektkostenkalkulation EP'!$B$8,13)+HC$9),"TTT") = "So",
                                    IF(ISNA(VLOOKUP(EDATE('Projektkostenkalkulation EP'!$B$8,13)+HC$9,Datenquellen!$F$7:$H$45,3,FALSE))," ",VLOOKUP(EDATE('Projektkostenkalkulation EP'!$B$8,13)+HC$9,Datenquellen!$F$7:$H$45,3,FALSE))="X"
                                    ),
                          "X",
                          ""
                          ),
               "X"
            )</f>
        <v>X</v>
      </c>
      <c r="HE150" s="233" t="str">
        <f xml:space="preserve"> IF(TEXT((EDATE('Projektkostenkalkulation EP'!$B$8,13)+HD$9),"MM")=TEXT((EDATE('Projektkostenkalkulation EP'!$B$8,13)+(HD$9-1)),"MM"),
             IF(
                        OR(
                                    TEXT((EDATE('Projektkostenkalkulation EP'!$B$8,13)+HD$9),"TTT") = "Sa",
                                    TEXT((EDATE('Projektkostenkalkulation EP'!$B$8,13)+HD$9),"TTT") = "So",
                                    IF(ISNA(VLOOKUP(EDATE('Projektkostenkalkulation EP'!$B$8,13)+HD$9,Datenquellen!$F$7:$H$45,3,FALSE))," ",VLOOKUP(EDATE('Projektkostenkalkulation EP'!$B$8,13)+HD$9,Datenquellen!$F$7:$H$45,3,FALSE))="X"
                                    ),
                          "X",
                          ""
                          ),
               "X"
            )</f>
        <v/>
      </c>
      <c r="HF150" s="234"/>
      <c r="HG150" s="235"/>
      <c r="HH150" s="476"/>
    </row>
    <row r="151" spans="1:216" ht="21" customHeight="1" thickBot="1" x14ac:dyDescent="0.25">
      <c r="A151" s="478"/>
      <c r="B151" s="259"/>
      <c r="C151" s="260" t="str">
        <f>IF(
            OR(
                     TEXT(EDATE('Projektkostenkalkulation EP'!$B$8,13),"TTT") = "Sa",
                     TEXT(EDATE('Projektkostenkalkulation EP'!$B$8,13),"TTT") = "So",
                     IF(ISNA(VLOOKUP(EDATE('Projektkostenkalkulation EP'!$B$8,13),Datenquellen!$F$7:$H$45,3,FALSE))," ",VLOOKUP(EDATE('Projektkostenkalkulation EP'!$B$8,13),Datenquellen!$F$7:$H$45,3,FALSE))="X"
                            ),
                    "X",
                    ""
            )</f>
        <v>X</v>
      </c>
      <c r="D151" s="260" t="str">
        <f xml:space="preserve"> IF(TEXT((EDATE('Projektkostenkalkulation EP'!$B$8,13)+C$9),"MM")=TEXT((EDATE('Projektkostenkalkulation EP'!$B$8,13)+(C$9-1)),"MM"),
             IF(
                        OR(
                                    TEXT((EDATE('Projektkostenkalkulation EP'!$B$8,13)+C$9),"TTT") = "Sa",
                                    TEXT((EDATE('Projektkostenkalkulation EP'!$B$8,13)+C$9),"TTT") = "So",
                                    IF(ISNA(VLOOKUP(EDATE('Projektkostenkalkulation EP'!$B$8,13)+C$9,Datenquellen!$F$7:$H$45,3,FALSE))," ",VLOOKUP(EDATE('Projektkostenkalkulation EP'!$B$8,13)+C$9,Datenquellen!$F$7:$H$45,3,FALSE))="X"
                                    ),
                          "X",
                          ""
                          ),
               "X"
            )</f>
        <v>X</v>
      </c>
      <c r="E151" s="260" t="str">
        <f xml:space="preserve"> IF(TEXT((EDATE('Projektkostenkalkulation EP'!$B$8,13)+D$9),"MM")=TEXT((EDATE('Projektkostenkalkulation EP'!$B$8,13)+(D$9-1)),"MM"),
             IF(
                        OR(
                                    TEXT((EDATE('Projektkostenkalkulation EP'!$B$8,13)+D$9),"TTT") = "Sa",
                                    TEXT((EDATE('Projektkostenkalkulation EP'!$B$8,13)+D$9),"TTT") = "So",
                                    IF(ISNA(VLOOKUP(EDATE('Projektkostenkalkulation EP'!$B$8,13)+D$9,Datenquellen!$F$7:$H$45,3,FALSE))," ",VLOOKUP(EDATE('Projektkostenkalkulation EP'!$B$8,13)+D$9,Datenquellen!$F$7:$H$45,3,FALSE))="X"
                                    ),
                          "X",
                          ""
                          ),
               "X"
            )</f>
        <v/>
      </c>
      <c r="F151" s="260" t="str">
        <f xml:space="preserve"> IF(TEXT((EDATE('Projektkostenkalkulation EP'!$B$8,13)+E$9),"MM")=TEXT((EDATE('Projektkostenkalkulation EP'!$B$8,13)+(E$9-1)),"MM"),
             IF(
                        OR(
                                    TEXT((EDATE('Projektkostenkalkulation EP'!$B$8,13)+E$9),"TTT") = "Sa",
                                    TEXT((EDATE('Projektkostenkalkulation EP'!$B$8,13)+E$9),"TTT") = "So",
                                    IF(ISNA(VLOOKUP(EDATE('Projektkostenkalkulation EP'!$B$8,13)+E$9,Datenquellen!$F$7:$H$45,3,FALSE))," ",VLOOKUP(EDATE('Projektkostenkalkulation EP'!$B$8,13)+E$9,Datenquellen!$F$7:$H$45,3,FALSE))="X"
                                    ),
                          "X",
                          ""
                          ),
               "X"
            )</f>
        <v/>
      </c>
      <c r="G151" s="260" t="str">
        <f xml:space="preserve"> IF(TEXT((EDATE('Projektkostenkalkulation EP'!$B$8,13)+F$9),"MM")=TEXT((EDATE('Projektkostenkalkulation EP'!$B$8,13)+(F$9-1)),"MM"),
             IF(
                        OR(
                                    TEXT((EDATE('Projektkostenkalkulation EP'!$B$8,13)+F$9),"TTT") = "Sa",
                                    TEXT((EDATE('Projektkostenkalkulation EP'!$B$8,13)+F$9),"TTT") = "So",
                                    IF(ISNA(VLOOKUP(EDATE('Projektkostenkalkulation EP'!$B$8,13)+F$9,Datenquellen!$F$7:$H$45,3,FALSE))," ",VLOOKUP(EDATE('Projektkostenkalkulation EP'!$B$8,13)+F$9,Datenquellen!$F$7:$H$45,3,FALSE))="X"
                                    ),
                          "X",
                          ""
                          ),
               "X"
            )</f>
        <v/>
      </c>
      <c r="H151" s="260" t="str">
        <f xml:space="preserve"> IF(TEXT((EDATE('Projektkostenkalkulation EP'!$B$8,13)+G$9),"MM")=TEXT((EDATE('Projektkostenkalkulation EP'!$B$8,13)+(G$9-1)),"MM"),
             IF(
                        OR(
                                    TEXT((EDATE('Projektkostenkalkulation EP'!$B$8,13)+G$9),"TTT") = "Sa",
                                    TEXT((EDATE('Projektkostenkalkulation EP'!$B$8,13)+G$9),"TTT") = "So",
                                    IF(ISNA(VLOOKUP(EDATE('Projektkostenkalkulation EP'!$B$8,13)+G$9,Datenquellen!$F$7:$H$45,3,FALSE))," ",VLOOKUP(EDATE('Projektkostenkalkulation EP'!$B$8,13)+G$9,Datenquellen!$F$7:$H$45,3,FALSE))="X"
                                    ),
                          "X",
                          ""
                          ),
               "X"
            )</f>
        <v/>
      </c>
      <c r="I151" s="260" t="str">
        <f xml:space="preserve"> IF(TEXT((EDATE('Projektkostenkalkulation EP'!$B$8,13)+H$9),"MM")=TEXT((EDATE('Projektkostenkalkulation EP'!$B$8,13)+(H$9-1)),"MM"),
             IF(
                        OR(
                                    TEXT((EDATE('Projektkostenkalkulation EP'!$B$8,13)+H$9),"TTT") = "Sa",
                                    TEXT((EDATE('Projektkostenkalkulation EP'!$B$8,13)+H$9),"TTT") = "So",
                                    IF(ISNA(VLOOKUP(EDATE('Projektkostenkalkulation EP'!$B$8,13)+H$9,Datenquellen!$F$7:$H$45,3,FALSE))," ",VLOOKUP(EDATE('Projektkostenkalkulation EP'!$B$8,13)+H$9,Datenquellen!$F$7:$H$45,3,FALSE))="X"
                                    ),
                          "X",
                          ""
                          ),
               "X"
            )</f>
        <v/>
      </c>
      <c r="J151" s="260" t="str">
        <f xml:space="preserve"> IF(TEXT((EDATE('Projektkostenkalkulation EP'!$B$8,13)+I$9),"MM")=TEXT((EDATE('Projektkostenkalkulation EP'!$B$8,13)+(I$9-1)),"MM"),
             IF(
                        OR(
                                    TEXT((EDATE('Projektkostenkalkulation EP'!$B$8,13)+I$9),"TTT") = "Sa",
                                    TEXT((EDATE('Projektkostenkalkulation EP'!$B$8,13)+I$9),"TTT") = "So",
                                    IF(ISNA(VLOOKUP(EDATE('Projektkostenkalkulation EP'!$B$8,13)+I$9,Datenquellen!$F$7:$H$45,3,FALSE))," ",VLOOKUP(EDATE('Projektkostenkalkulation EP'!$B$8,13)+I$9,Datenquellen!$F$7:$H$45,3,FALSE))="X"
                                    ),
                          "X",
                          ""
                          ),
               "X"
            )</f>
        <v>X</v>
      </c>
      <c r="K151" s="260" t="str">
        <f xml:space="preserve"> IF(TEXT((EDATE('Projektkostenkalkulation EP'!$B$8,13)+J$9),"MM")=TEXT((EDATE('Projektkostenkalkulation EP'!$B$8,13)+(J$9-1)),"MM"),
             IF(
                        OR(
                                    TEXT((EDATE('Projektkostenkalkulation EP'!$B$8,13)+J$9),"TTT") = "Sa",
                                    TEXT((EDATE('Projektkostenkalkulation EP'!$B$8,13)+J$9),"TTT") = "So",
                                    IF(ISNA(VLOOKUP(EDATE('Projektkostenkalkulation EP'!$B$8,13)+J$9,Datenquellen!$F$7:$H$45,3,FALSE))," ",VLOOKUP(EDATE('Projektkostenkalkulation EP'!$B$8,13)+J$9,Datenquellen!$F$7:$H$45,3,FALSE))="X"
                                    ),
                          "X",
                          ""
                          ),
               "X"
            )</f>
        <v>X</v>
      </c>
      <c r="L151" s="260" t="str">
        <f xml:space="preserve"> IF(TEXT((EDATE('Projektkostenkalkulation EP'!$B$8,13)+K$9),"MM")=TEXT((EDATE('Projektkostenkalkulation EP'!$B$8,13)+(K$9-1)),"MM"),
             IF(
                        OR(
                                    TEXT((EDATE('Projektkostenkalkulation EP'!$B$8,13)+K$9),"TTT") = "Sa",
                                    TEXT((EDATE('Projektkostenkalkulation EP'!$B$8,13)+K$9),"TTT") = "So",
                                    IF(ISNA(VLOOKUP(EDATE('Projektkostenkalkulation EP'!$B$8,13)+K$9,Datenquellen!$F$7:$H$45,3,FALSE))," ",VLOOKUP(EDATE('Projektkostenkalkulation EP'!$B$8,13)+K$9,Datenquellen!$F$7:$H$45,3,FALSE))="X"
                                    ),
                          "X",
                          ""
                          ),
               "X"
            )</f>
        <v/>
      </c>
      <c r="M151" s="260" t="str">
        <f xml:space="preserve"> IF(TEXT((EDATE('Projektkostenkalkulation EP'!$B$8,13)+L$9),"MM")=TEXT((EDATE('Projektkostenkalkulation EP'!$B$8,13)+(L$9-1)),"MM"),
             IF(
                        OR(
                                    TEXT((EDATE('Projektkostenkalkulation EP'!$B$8,13)+L$9),"TTT") = "Sa",
                                    TEXT((EDATE('Projektkostenkalkulation EP'!$B$8,13)+L$9),"TTT") = "So",
                                    IF(ISNA(VLOOKUP(EDATE('Projektkostenkalkulation EP'!$B$8,13)+L$9,Datenquellen!$F$7:$H$45,3,FALSE))," ",VLOOKUP(EDATE('Projektkostenkalkulation EP'!$B$8,13)+L$9,Datenquellen!$F$7:$H$45,3,FALSE))="X"
                                    ),
                          "X",
                          ""
                          ),
               "X"
            )</f>
        <v/>
      </c>
      <c r="N151" s="260" t="str">
        <f xml:space="preserve"> IF(TEXT((EDATE('Projektkostenkalkulation EP'!$B$8,13)+M$9),"MM")=TEXT((EDATE('Projektkostenkalkulation EP'!$B$8,13)+(M$9-1)),"MM"),
             IF(
                        OR(
                                    TEXT((EDATE('Projektkostenkalkulation EP'!$B$8,13)+M$9),"TTT") = "Sa",
                                    TEXT((EDATE('Projektkostenkalkulation EP'!$B$8,13)+M$9),"TTT") = "So",
                                    IF(ISNA(VLOOKUP(EDATE('Projektkostenkalkulation EP'!$B$8,13)+M$9,Datenquellen!$F$7:$H$45,3,FALSE))," ",VLOOKUP(EDATE('Projektkostenkalkulation EP'!$B$8,13)+M$9,Datenquellen!$F$7:$H$45,3,FALSE))="X"
                                    ),
                          "X",
                          ""
                          ),
               "X"
            )</f>
        <v/>
      </c>
      <c r="O151" s="260" t="str">
        <f xml:space="preserve"> IF(TEXT((EDATE('Projektkostenkalkulation EP'!$B$8,13)+N$9),"MM")=TEXT((EDATE('Projektkostenkalkulation EP'!$B$8,13)+(N$9-1)),"MM"),
             IF(
                        OR(
                                    TEXT((EDATE('Projektkostenkalkulation EP'!$B$8,13)+N$9),"TTT") = "Sa",
                                    TEXT((EDATE('Projektkostenkalkulation EP'!$B$8,13)+N$9),"TTT") = "So",
                                    IF(ISNA(VLOOKUP(EDATE('Projektkostenkalkulation EP'!$B$8,13)+N$9,Datenquellen!$F$7:$H$45,3,FALSE))," ",VLOOKUP(EDATE('Projektkostenkalkulation EP'!$B$8,13)+N$9,Datenquellen!$F$7:$H$45,3,FALSE))="X"
                                    ),
                          "X",
                          ""
                          ),
               "X"
            )</f>
        <v/>
      </c>
      <c r="P151" s="260" t="str">
        <f xml:space="preserve"> IF(TEXT((EDATE('Projektkostenkalkulation EP'!$B$8,13)+O$9),"MM")=TEXT((EDATE('Projektkostenkalkulation EP'!$B$8,13)+(O$9-1)),"MM"),
             IF(
                        OR(
                                    TEXT((EDATE('Projektkostenkalkulation EP'!$B$8,13)+O$9),"TTT") = "Sa",
                                    TEXT((EDATE('Projektkostenkalkulation EP'!$B$8,13)+O$9),"TTT") = "So",
                                    IF(ISNA(VLOOKUP(EDATE('Projektkostenkalkulation EP'!$B$8,13)+O$9,Datenquellen!$F$7:$H$45,3,FALSE))," ",VLOOKUP(EDATE('Projektkostenkalkulation EP'!$B$8,13)+O$9,Datenquellen!$F$7:$H$45,3,FALSE))="X"
                                    ),
                          "X",
                          ""
                          ),
               "X"
            )</f>
        <v/>
      </c>
      <c r="Q151" s="260" t="str">
        <f xml:space="preserve"> IF(TEXT((EDATE('Projektkostenkalkulation EP'!$B$8,13)+P$9),"MM")=TEXT((EDATE('Projektkostenkalkulation EP'!$B$8,13)+(P$9-1)),"MM"),
             IF(
                        OR(
                                    TEXT((EDATE('Projektkostenkalkulation EP'!$B$8,13)+P$9),"TTT") = "Sa",
                                    TEXT((EDATE('Projektkostenkalkulation EP'!$B$8,13)+P$9),"TTT") = "So",
                                    IF(ISNA(VLOOKUP(EDATE('Projektkostenkalkulation EP'!$B$8,13)+P$9,Datenquellen!$F$7:$H$45,3,FALSE))," ",VLOOKUP(EDATE('Projektkostenkalkulation EP'!$B$8,13)+P$9,Datenquellen!$F$7:$H$45,3,FALSE))="X"
                                    ),
                          "X",
                          ""
                          ),
               "X"
            )</f>
        <v>X</v>
      </c>
      <c r="R151" s="260" t="str">
        <f xml:space="preserve"> IF(TEXT((EDATE('Projektkostenkalkulation EP'!$B$8,13)+Q$9),"MM")=TEXT((EDATE('Projektkostenkalkulation EP'!$B$8,13)+(Q$9-1)),"MM"),
             IF(
                        OR(
                                    TEXT((EDATE('Projektkostenkalkulation EP'!$B$8,13)+Q$9),"TTT") = "Sa",
                                    TEXT((EDATE('Projektkostenkalkulation EP'!$B$8,13)+Q$9),"TTT") = "So",
                                    IF(ISNA(VLOOKUP(EDATE('Projektkostenkalkulation EP'!$B$8,13)+Q$9,Datenquellen!$F$7:$H$45,3,FALSE))," ",VLOOKUP(EDATE('Projektkostenkalkulation EP'!$B$8,13)+Q$9,Datenquellen!$F$7:$H$45,3,FALSE))="X"
                                    ),
                          "X",
                          ""
                          ),
               "X"
            )</f>
        <v>X</v>
      </c>
      <c r="S151" s="260" t="str">
        <f xml:space="preserve"> IF(TEXT((EDATE('Projektkostenkalkulation EP'!$B$8,13)+R$9),"MM")=TEXT((EDATE('Projektkostenkalkulation EP'!$B$8,13)+(R$9-1)),"MM"),
             IF(
                        OR(
                                    TEXT((EDATE('Projektkostenkalkulation EP'!$B$8,13)+R$9),"TTT") = "Sa",
                                    TEXT((EDATE('Projektkostenkalkulation EP'!$B$8,13)+R$9),"TTT") = "So",
                                    IF(ISNA(VLOOKUP(EDATE('Projektkostenkalkulation EP'!$B$8,13)+R$9,Datenquellen!$F$7:$H$45,3,FALSE))," ",VLOOKUP(EDATE('Projektkostenkalkulation EP'!$B$8,13)+R$9,Datenquellen!$F$7:$H$45,3,FALSE))="X"
                                    ),
                          "X",
                          ""
                          ),
               "X"
            )</f>
        <v/>
      </c>
      <c r="T151" s="260" t="str">
        <f xml:space="preserve"> IF(TEXT((EDATE('Projektkostenkalkulation EP'!$B$8,13)+S$9),"MM")=TEXT((EDATE('Projektkostenkalkulation EP'!$B$8,13)+(S$9-1)),"MM"),
             IF(
                        OR(
                                    TEXT((EDATE('Projektkostenkalkulation EP'!$B$8,13)+S$9),"TTT") = "Sa",
                                    TEXT((EDATE('Projektkostenkalkulation EP'!$B$8,13)+S$9),"TTT") = "So",
                                    IF(ISNA(VLOOKUP(EDATE('Projektkostenkalkulation EP'!$B$8,13)+S$9,Datenquellen!$F$7:$H$45,3,FALSE))," ",VLOOKUP(EDATE('Projektkostenkalkulation EP'!$B$8,13)+S$9,Datenquellen!$F$7:$H$45,3,FALSE))="X"
                                    ),
                          "X",
                          ""
                          ),
               "X"
            )</f>
        <v/>
      </c>
      <c r="U151" s="260" t="str">
        <f xml:space="preserve"> IF(TEXT((EDATE('Projektkostenkalkulation EP'!$B$8,13)+T$9),"MM")=TEXT((EDATE('Projektkostenkalkulation EP'!$B$8,13)+(T$9-1)),"MM"),
             IF(
                        OR(
                                    TEXT((EDATE('Projektkostenkalkulation EP'!$B$8,13)+T$9),"TTT") = "Sa",
                                    TEXT((EDATE('Projektkostenkalkulation EP'!$B$8,13)+T$9),"TTT") = "So",
                                    IF(ISNA(VLOOKUP(EDATE('Projektkostenkalkulation EP'!$B$8,13)+T$9,Datenquellen!$F$7:$H$45,3,FALSE))," ",VLOOKUP(EDATE('Projektkostenkalkulation EP'!$B$8,13)+T$9,Datenquellen!$F$7:$H$45,3,FALSE))="X"
                                    ),
                          "X",
                          ""
                          ),
               "X"
            )</f>
        <v/>
      </c>
      <c r="V151" s="260" t="str">
        <f xml:space="preserve"> IF(TEXT((EDATE('Projektkostenkalkulation EP'!$B$8,13)+U$9),"MM")=TEXT((EDATE('Projektkostenkalkulation EP'!$B$8,13)+(U$9-1)),"MM"),
             IF(
                        OR(
                                    TEXT((EDATE('Projektkostenkalkulation EP'!$B$8,13)+U$9),"TTT") = "Sa",
                                    TEXT((EDATE('Projektkostenkalkulation EP'!$B$8,13)+U$9),"TTT") = "So",
                                    IF(ISNA(VLOOKUP(EDATE('Projektkostenkalkulation EP'!$B$8,13)+U$9,Datenquellen!$F$7:$H$45,3,FALSE))," ",VLOOKUP(EDATE('Projektkostenkalkulation EP'!$B$8,13)+U$9,Datenquellen!$F$7:$H$45,3,FALSE))="X"
                                    ),
                          "X",
                          ""
                          ),
               "X"
            )</f>
        <v/>
      </c>
      <c r="W151" s="260" t="str">
        <f xml:space="preserve"> IF(TEXT((EDATE('Projektkostenkalkulation EP'!$B$8,13)+V$9),"MM")=TEXT((EDATE('Projektkostenkalkulation EP'!$B$8,13)+(V$9-1)),"MM"),
             IF(
                        OR(
                                    TEXT((EDATE('Projektkostenkalkulation EP'!$B$8,13)+V$9),"TTT") = "Sa",
                                    TEXT((EDATE('Projektkostenkalkulation EP'!$B$8,13)+V$9),"TTT") = "So",
                                    IF(ISNA(VLOOKUP(EDATE('Projektkostenkalkulation EP'!$B$8,13)+V$9,Datenquellen!$F$7:$H$45,3,FALSE))," ",VLOOKUP(EDATE('Projektkostenkalkulation EP'!$B$8,13)+V$9,Datenquellen!$F$7:$H$45,3,FALSE))="X"
                                    ),
                          "X",
                          ""
                          ),
               "X"
            )</f>
        <v/>
      </c>
      <c r="X151" s="260" t="str">
        <f xml:space="preserve"> IF(TEXT((EDATE('Projektkostenkalkulation EP'!$B$8,13)+W$9),"MM")=TEXT((EDATE('Projektkostenkalkulation EP'!$B$8,13)+(W$9-1)),"MM"),
             IF(
                        OR(
                                    TEXT((EDATE('Projektkostenkalkulation EP'!$B$8,13)+W$9),"TTT") = "Sa",
                                    TEXT((EDATE('Projektkostenkalkulation EP'!$B$8,13)+W$9),"TTT") = "So",
                                    IF(ISNA(VLOOKUP(EDATE('Projektkostenkalkulation EP'!$B$8,13)+W$9,Datenquellen!$F$7:$H$45,3,FALSE))," ",VLOOKUP(EDATE('Projektkostenkalkulation EP'!$B$8,13)+W$9,Datenquellen!$F$7:$H$45,3,FALSE))="X"
                                    ),
                          "X",
                          ""
                          ),
               "X"
            )</f>
        <v>X</v>
      </c>
      <c r="Y151" s="260" t="str">
        <f xml:space="preserve"> IF(TEXT((EDATE('Projektkostenkalkulation EP'!$B$8,13)+X$9),"MM")=TEXT((EDATE('Projektkostenkalkulation EP'!$B$8,13)+(X$9-1)),"MM"),
             IF(
                        OR(
                                    TEXT((EDATE('Projektkostenkalkulation EP'!$B$8,13)+X$9),"TTT") = "Sa",
                                    TEXT((EDATE('Projektkostenkalkulation EP'!$B$8,13)+X$9),"TTT") = "So",
                                    IF(ISNA(VLOOKUP(EDATE('Projektkostenkalkulation EP'!$B$8,13)+X$9,Datenquellen!$F$7:$H$45,3,FALSE))," ",VLOOKUP(EDATE('Projektkostenkalkulation EP'!$B$8,13)+X$9,Datenquellen!$F$7:$H$45,3,FALSE))="X"
                                    ),
                          "X",
                          ""
                          ),
               "X"
            )</f>
        <v>X</v>
      </c>
      <c r="Z151" s="260" t="str">
        <f xml:space="preserve"> IF(TEXT((EDATE('Projektkostenkalkulation EP'!$B$8,13)+Y$9),"MM")=TEXT((EDATE('Projektkostenkalkulation EP'!$B$8,13)+(Y$9-1)),"MM"),
             IF(
                        OR(
                                    TEXT((EDATE('Projektkostenkalkulation EP'!$B$8,13)+Y$9),"TTT") = "Sa",
                                    TEXT((EDATE('Projektkostenkalkulation EP'!$B$8,13)+Y$9),"TTT") = "So",
                                    IF(ISNA(VLOOKUP(EDATE('Projektkostenkalkulation EP'!$B$8,13)+Y$9,Datenquellen!$F$7:$H$45,3,FALSE))," ",VLOOKUP(EDATE('Projektkostenkalkulation EP'!$B$8,13)+Y$9,Datenquellen!$F$7:$H$45,3,FALSE))="X"
                                    ),
                          "X",
                          ""
                          ),
               "X"
            )</f>
        <v/>
      </c>
      <c r="AA151" s="260" t="str">
        <f xml:space="preserve"> IF(TEXT((EDATE('Projektkostenkalkulation EP'!$B$8,13)+Z$9),"MM")=TEXT((EDATE('Projektkostenkalkulation EP'!$B$8,13)+(Z$9-1)),"MM"),
             IF(
                        OR(
                                    TEXT((EDATE('Projektkostenkalkulation EP'!$B$8,13)+Z$9),"TTT") = "Sa",
                                    TEXT((EDATE('Projektkostenkalkulation EP'!$B$8,13)+Z$9),"TTT") = "So",
                                    IF(ISNA(VLOOKUP(EDATE('Projektkostenkalkulation EP'!$B$8,13)+Z$9,Datenquellen!$F$7:$H$45,3,FALSE))," ",VLOOKUP(EDATE('Projektkostenkalkulation EP'!$B$8,13)+Z$9,Datenquellen!$F$7:$H$45,3,FALSE))="X"
                                    ),
                          "X",
                          ""
                          ),
               "X"
            )</f>
        <v/>
      </c>
      <c r="AB151" s="260" t="str">
        <f xml:space="preserve"> IF(TEXT((EDATE('Projektkostenkalkulation EP'!$B$8,13)+AA$9),"MM")=TEXT((EDATE('Projektkostenkalkulation EP'!$B$8,13)+(AA$9-1)),"MM"),
             IF(
                        OR(
                                    TEXT((EDATE('Projektkostenkalkulation EP'!$B$8,13)+AA$9),"TTT") = "Sa",
                                    TEXT((EDATE('Projektkostenkalkulation EP'!$B$8,13)+AA$9),"TTT") = "So",
                                    IF(ISNA(VLOOKUP(EDATE('Projektkostenkalkulation EP'!$B$8,13)+AA$9,Datenquellen!$F$7:$H$45,3,FALSE))," ",VLOOKUP(EDATE('Projektkostenkalkulation EP'!$B$8,13)+AA$9,Datenquellen!$F$7:$H$45,3,FALSE))="X"
                                    ),
                          "X",
                          ""
                          ),
               "X"
            )</f>
        <v/>
      </c>
      <c r="AC151" s="260" t="str">
        <f xml:space="preserve"> IF(TEXT((EDATE('Projektkostenkalkulation EP'!$B$8,13)+AB$9),"MM")=TEXT((EDATE('Projektkostenkalkulation EP'!$B$8,13)+(AB$9-1)),"MM"),
             IF(
                        OR(
                                    TEXT((EDATE('Projektkostenkalkulation EP'!$B$8,13)+AB$9),"TTT") = "Sa",
                                    TEXT((EDATE('Projektkostenkalkulation EP'!$B$8,13)+AB$9),"TTT") = "So",
                                    IF(ISNA(VLOOKUP(EDATE('Projektkostenkalkulation EP'!$B$8,13)+AB$9,Datenquellen!$F$7:$H$45,3,FALSE))," ",VLOOKUP(EDATE('Projektkostenkalkulation EP'!$B$8,13)+AB$9,Datenquellen!$F$7:$H$45,3,FALSE))="X"
                                    ),
                          "X",
                          ""
                          ),
               "X"
            )</f>
        <v/>
      </c>
      <c r="AD151" s="260" t="str">
        <f xml:space="preserve"> IF(TEXT((EDATE('Projektkostenkalkulation EP'!$B$8,13)+AC$9),"MM")=TEXT((EDATE('Projektkostenkalkulation EP'!$B$8,13)+(AC$9-1)),"MM"),
             IF(
                        OR(
                                    TEXT((EDATE('Projektkostenkalkulation EP'!$B$8,13)+AC$9),"TTT") = "Sa",
                                    TEXT((EDATE('Projektkostenkalkulation EP'!$B$8,13)+AC$9),"TTT") = "So",
                                    IF(ISNA(VLOOKUP(EDATE('Projektkostenkalkulation EP'!$B$8,13)+AC$9,Datenquellen!$F$7:$H$45,3,FALSE))," ",VLOOKUP(EDATE('Projektkostenkalkulation EP'!$B$8,13)+AC$9,Datenquellen!$F$7:$H$45,3,FALSE))="X"
                                    ),
                          "X",
                          ""
                          ),
               "X"
            )</f>
        <v/>
      </c>
      <c r="AE151" s="260" t="str">
        <f xml:space="preserve"> IF(TEXT((EDATE('Projektkostenkalkulation EP'!$B$8,13)+AD$9),"MM")=TEXT((EDATE('Projektkostenkalkulation EP'!$B$8,13)+(AD$9-1)),"MM"),
             IF(
                        OR(
                                    TEXT((EDATE('Projektkostenkalkulation EP'!$B$8,13)+AD$9),"TTT") = "Sa",
                                    TEXT((EDATE('Projektkostenkalkulation EP'!$B$8,13)+AD$9),"TTT") = "So",
                                    IF(ISNA(VLOOKUP(EDATE('Projektkostenkalkulation EP'!$B$8,13)+AD$9,Datenquellen!$F$7:$H$45,3,FALSE))," ",VLOOKUP(EDATE('Projektkostenkalkulation EP'!$B$8,13)+AD$9,Datenquellen!$F$7:$H$45,3,FALSE))="X"
                                    ),
                          "X",
                          ""
                          ),
               "X"
            )</f>
        <v>X</v>
      </c>
      <c r="AF151" s="260" t="str">
        <f xml:space="preserve"> IF(TEXT((EDATE('Projektkostenkalkulation EP'!$B$8,13)+AE$9),"MM")=TEXT((EDATE('Projektkostenkalkulation EP'!$B$8,13)+(AE$9-1)),"MM"),
             IF(
                        OR(
                                    TEXT((EDATE('Projektkostenkalkulation EP'!$B$8,13)+AE$9),"TTT") = "Sa",
                                    TEXT((EDATE('Projektkostenkalkulation EP'!$B$8,13)+AE$9),"TTT") = "So",
                                    IF(ISNA(VLOOKUP(EDATE('Projektkostenkalkulation EP'!$B$8,13)+AE$9,Datenquellen!$F$7:$H$45,3,FALSE))," ",VLOOKUP(EDATE('Projektkostenkalkulation EP'!$B$8,13)+AE$9,Datenquellen!$F$7:$H$45,3,FALSE))="X"
                                    ),
                          "X",
                          ""
                          ),
               "X"
            )</f>
        <v>X</v>
      </c>
      <c r="AG151" s="260" t="str">
        <f xml:space="preserve"> IF(TEXT((EDATE('Projektkostenkalkulation EP'!$B$8,13)+AF$9),"MM")=TEXT((EDATE('Projektkostenkalkulation EP'!$B$8,13)+(AF$9-1)),"MM"),
             IF(
                        OR(
                                    TEXT((EDATE('Projektkostenkalkulation EP'!$B$8,13)+AF$9),"TTT") = "Sa",
                                    TEXT((EDATE('Projektkostenkalkulation EP'!$B$8,13)+AF$9),"TTT") = "So",
                                    IF(ISNA(VLOOKUP(EDATE('Projektkostenkalkulation EP'!$B$8,13)+AF$9,Datenquellen!$F$7:$H$45,3,FALSE))," ",VLOOKUP(EDATE('Projektkostenkalkulation EP'!$B$8,13)+AF$9,Datenquellen!$F$7:$H$45,3,FALSE))="X"
                                    ),
                          "X",
                          ""
                          ),
               "X"
            )</f>
        <v/>
      </c>
      <c r="AH151" s="239"/>
      <c r="AI151" s="240"/>
      <c r="AJ151" s="241" t="s">
        <v>67</v>
      </c>
      <c r="AK151" s="474"/>
      <c r="AL151" s="236"/>
      <c r="AM151" s="237" t="str">
        <f>IF(
            OR(
                     TEXT(EDATE('Projektkostenkalkulation EP'!$B$8,13),"TTT") = "Sa",
                     TEXT(EDATE('Projektkostenkalkulation EP'!$B$8,13),"TTT") = "So",
                     IF(ISNA(VLOOKUP(EDATE('Projektkostenkalkulation EP'!$B$8,13),Datenquellen!$F$7:$H$45,3,FALSE))," ",VLOOKUP(EDATE('Projektkostenkalkulation EP'!$B$8,13),Datenquellen!$F$7:$H$45,3,FALSE))="X"
                            ),
                    "X",
                    ""
            )</f>
        <v>X</v>
      </c>
      <c r="AN151" s="237" t="str">
        <f xml:space="preserve"> IF(TEXT((EDATE('Projektkostenkalkulation EP'!$B$8,13)+AM$9),"MM")=TEXT((EDATE('Projektkostenkalkulation EP'!$B$8,13)+(AM$9-1)),"MM"),
             IF(
                        OR(
                                    TEXT((EDATE('Projektkostenkalkulation EP'!$B$8,13)+AM$9),"TTT") = "Sa",
                                    TEXT((EDATE('Projektkostenkalkulation EP'!$B$8,13)+AM$9),"TTT") = "So",
                                    IF(ISNA(VLOOKUP(EDATE('Projektkostenkalkulation EP'!$B$8,13)+AM$9,Datenquellen!$F$7:$H$45,3,FALSE))," ",VLOOKUP(EDATE('Projektkostenkalkulation EP'!$B$8,13)+AM$9,Datenquellen!$F$7:$H$45,3,FALSE))="X"
                                    ),
                          "X",
                          ""
                          ),
               "X"
            )</f>
        <v>X</v>
      </c>
      <c r="AO151" s="237" t="str">
        <f xml:space="preserve"> IF(TEXT((EDATE('Projektkostenkalkulation EP'!$B$8,13)+AN$9),"MM")=TEXT((EDATE('Projektkostenkalkulation EP'!$B$8,13)+(AN$9-1)),"MM"),
             IF(
                        OR(
                                    TEXT((EDATE('Projektkostenkalkulation EP'!$B$8,13)+AN$9),"TTT") = "Sa",
                                    TEXT((EDATE('Projektkostenkalkulation EP'!$B$8,13)+AN$9),"TTT") = "So",
                                    IF(ISNA(VLOOKUP(EDATE('Projektkostenkalkulation EP'!$B$8,13)+AN$9,Datenquellen!$F$7:$H$45,3,FALSE))," ",VLOOKUP(EDATE('Projektkostenkalkulation EP'!$B$8,13)+AN$9,Datenquellen!$F$7:$H$45,3,FALSE))="X"
                                    ),
                          "X",
                          ""
                          ),
               "X"
            )</f>
        <v/>
      </c>
      <c r="AP151" s="237" t="str">
        <f xml:space="preserve"> IF(TEXT((EDATE('Projektkostenkalkulation EP'!$B$8,13)+AO$9),"MM")=TEXT((EDATE('Projektkostenkalkulation EP'!$B$8,13)+(AO$9-1)),"MM"),
             IF(
                        OR(
                                    TEXT((EDATE('Projektkostenkalkulation EP'!$B$8,13)+AO$9),"TTT") = "Sa",
                                    TEXT((EDATE('Projektkostenkalkulation EP'!$B$8,13)+AO$9),"TTT") = "So",
                                    IF(ISNA(VLOOKUP(EDATE('Projektkostenkalkulation EP'!$B$8,13)+AO$9,Datenquellen!$F$7:$H$45,3,FALSE))," ",VLOOKUP(EDATE('Projektkostenkalkulation EP'!$B$8,13)+AO$9,Datenquellen!$F$7:$H$45,3,FALSE))="X"
                                    ),
                          "X",
                          ""
                          ),
               "X"
            )</f>
        <v/>
      </c>
      <c r="AQ151" s="237" t="str">
        <f xml:space="preserve"> IF(TEXT((EDATE('Projektkostenkalkulation EP'!$B$8,13)+AP$9),"MM")=TEXT((EDATE('Projektkostenkalkulation EP'!$B$8,13)+(AP$9-1)),"MM"),
             IF(
                        OR(
                                    TEXT((EDATE('Projektkostenkalkulation EP'!$B$8,13)+AP$9),"TTT") = "Sa",
                                    TEXT((EDATE('Projektkostenkalkulation EP'!$B$8,13)+AP$9),"TTT") = "So",
                                    IF(ISNA(VLOOKUP(EDATE('Projektkostenkalkulation EP'!$B$8,13)+AP$9,Datenquellen!$F$7:$H$45,3,FALSE))," ",VLOOKUP(EDATE('Projektkostenkalkulation EP'!$B$8,13)+AP$9,Datenquellen!$F$7:$H$45,3,FALSE))="X"
                                    ),
                          "X",
                          ""
                          ),
               "X"
            )</f>
        <v/>
      </c>
      <c r="AR151" s="237" t="str">
        <f xml:space="preserve"> IF(TEXT((EDATE('Projektkostenkalkulation EP'!$B$8,13)+AQ$9),"MM")=TEXT((EDATE('Projektkostenkalkulation EP'!$B$8,13)+(AQ$9-1)),"MM"),
             IF(
                        OR(
                                    TEXT((EDATE('Projektkostenkalkulation EP'!$B$8,13)+AQ$9),"TTT") = "Sa",
                                    TEXT((EDATE('Projektkostenkalkulation EP'!$B$8,13)+AQ$9),"TTT") = "So",
                                    IF(ISNA(VLOOKUP(EDATE('Projektkostenkalkulation EP'!$B$8,13)+AQ$9,Datenquellen!$F$7:$H$45,3,FALSE))," ",VLOOKUP(EDATE('Projektkostenkalkulation EP'!$B$8,13)+AQ$9,Datenquellen!$F$7:$H$45,3,FALSE))="X"
                                    ),
                          "X",
                          ""
                          ),
               "X"
            )</f>
        <v/>
      </c>
      <c r="AS151" s="237" t="str">
        <f xml:space="preserve"> IF(TEXT((EDATE('Projektkostenkalkulation EP'!$B$8,13)+AR$9),"MM")=TEXT((EDATE('Projektkostenkalkulation EP'!$B$8,13)+(AR$9-1)),"MM"),
             IF(
                        OR(
                                    TEXT((EDATE('Projektkostenkalkulation EP'!$B$8,13)+AR$9),"TTT") = "Sa",
                                    TEXT((EDATE('Projektkostenkalkulation EP'!$B$8,13)+AR$9),"TTT") = "So",
                                    IF(ISNA(VLOOKUP(EDATE('Projektkostenkalkulation EP'!$B$8,13)+AR$9,Datenquellen!$F$7:$H$45,3,FALSE))," ",VLOOKUP(EDATE('Projektkostenkalkulation EP'!$B$8,13)+AR$9,Datenquellen!$F$7:$H$45,3,FALSE))="X"
                                    ),
                          "X",
                          ""
                          ),
               "X"
            )</f>
        <v/>
      </c>
      <c r="AT151" s="237" t="str">
        <f xml:space="preserve"> IF(TEXT((EDATE('Projektkostenkalkulation EP'!$B$8,13)+AS$9),"MM")=TEXT((EDATE('Projektkostenkalkulation EP'!$B$8,13)+(AS$9-1)),"MM"),
             IF(
                        OR(
                                    TEXT((EDATE('Projektkostenkalkulation EP'!$B$8,13)+AS$9),"TTT") = "Sa",
                                    TEXT((EDATE('Projektkostenkalkulation EP'!$B$8,13)+AS$9),"TTT") = "So",
                                    IF(ISNA(VLOOKUP(EDATE('Projektkostenkalkulation EP'!$B$8,13)+AS$9,Datenquellen!$F$7:$H$45,3,FALSE))," ",VLOOKUP(EDATE('Projektkostenkalkulation EP'!$B$8,13)+AS$9,Datenquellen!$F$7:$H$45,3,FALSE))="X"
                                    ),
                          "X",
                          ""
                          ),
               "X"
            )</f>
        <v>X</v>
      </c>
      <c r="AU151" s="237" t="str">
        <f xml:space="preserve"> IF(TEXT((EDATE('Projektkostenkalkulation EP'!$B$8,13)+AT$9),"MM")=TEXT((EDATE('Projektkostenkalkulation EP'!$B$8,13)+(AT$9-1)),"MM"),
             IF(
                        OR(
                                    TEXT((EDATE('Projektkostenkalkulation EP'!$B$8,13)+AT$9),"TTT") = "Sa",
                                    TEXT((EDATE('Projektkostenkalkulation EP'!$B$8,13)+AT$9),"TTT") = "So",
                                    IF(ISNA(VLOOKUP(EDATE('Projektkostenkalkulation EP'!$B$8,13)+AT$9,Datenquellen!$F$7:$H$45,3,FALSE))," ",VLOOKUP(EDATE('Projektkostenkalkulation EP'!$B$8,13)+AT$9,Datenquellen!$F$7:$H$45,3,FALSE))="X"
                                    ),
                          "X",
                          ""
                          ),
               "X"
            )</f>
        <v>X</v>
      </c>
      <c r="AV151" s="237" t="str">
        <f xml:space="preserve"> IF(TEXT((EDATE('Projektkostenkalkulation EP'!$B$8,13)+AU$9),"MM")=TEXT((EDATE('Projektkostenkalkulation EP'!$B$8,13)+(AU$9-1)),"MM"),
             IF(
                        OR(
                                    TEXT((EDATE('Projektkostenkalkulation EP'!$B$8,13)+AU$9),"TTT") = "Sa",
                                    TEXT((EDATE('Projektkostenkalkulation EP'!$B$8,13)+AU$9),"TTT") = "So",
                                    IF(ISNA(VLOOKUP(EDATE('Projektkostenkalkulation EP'!$B$8,13)+AU$9,Datenquellen!$F$7:$H$45,3,FALSE))," ",VLOOKUP(EDATE('Projektkostenkalkulation EP'!$B$8,13)+AU$9,Datenquellen!$F$7:$H$45,3,FALSE))="X"
                                    ),
                          "X",
                          ""
                          ),
               "X"
            )</f>
        <v/>
      </c>
      <c r="AW151" s="237" t="str">
        <f xml:space="preserve"> IF(TEXT((EDATE('Projektkostenkalkulation EP'!$B$8,13)+AV$9),"MM")=TEXT((EDATE('Projektkostenkalkulation EP'!$B$8,13)+(AV$9-1)),"MM"),
             IF(
                        OR(
                                    TEXT((EDATE('Projektkostenkalkulation EP'!$B$8,13)+AV$9),"TTT") = "Sa",
                                    TEXT((EDATE('Projektkostenkalkulation EP'!$B$8,13)+AV$9),"TTT") = "So",
                                    IF(ISNA(VLOOKUP(EDATE('Projektkostenkalkulation EP'!$B$8,13)+AV$9,Datenquellen!$F$7:$H$45,3,FALSE))," ",VLOOKUP(EDATE('Projektkostenkalkulation EP'!$B$8,13)+AV$9,Datenquellen!$F$7:$H$45,3,FALSE))="X"
                                    ),
                          "X",
                          ""
                          ),
               "X"
            )</f>
        <v/>
      </c>
      <c r="AX151" s="237" t="str">
        <f xml:space="preserve"> IF(TEXT((EDATE('Projektkostenkalkulation EP'!$B$8,13)+AW$9),"MM")=TEXT((EDATE('Projektkostenkalkulation EP'!$B$8,13)+(AW$9-1)),"MM"),
             IF(
                        OR(
                                    TEXT((EDATE('Projektkostenkalkulation EP'!$B$8,13)+AW$9),"TTT") = "Sa",
                                    TEXT((EDATE('Projektkostenkalkulation EP'!$B$8,13)+AW$9),"TTT") = "So",
                                    IF(ISNA(VLOOKUP(EDATE('Projektkostenkalkulation EP'!$B$8,13)+AW$9,Datenquellen!$F$7:$H$45,3,FALSE))," ",VLOOKUP(EDATE('Projektkostenkalkulation EP'!$B$8,13)+AW$9,Datenquellen!$F$7:$H$45,3,FALSE))="X"
                                    ),
                          "X",
                          ""
                          ),
               "X"
            )</f>
        <v/>
      </c>
      <c r="AY151" s="237" t="str">
        <f xml:space="preserve"> IF(TEXT((EDATE('Projektkostenkalkulation EP'!$B$8,13)+AX$9),"MM")=TEXT((EDATE('Projektkostenkalkulation EP'!$B$8,13)+(AX$9-1)),"MM"),
             IF(
                        OR(
                                    TEXT((EDATE('Projektkostenkalkulation EP'!$B$8,13)+AX$9),"TTT") = "Sa",
                                    TEXT((EDATE('Projektkostenkalkulation EP'!$B$8,13)+AX$9),"TTT") = "So",
                                    IF(ISNA(VLOOKUP(EDATE('Projektkostenkalkulation EP'!$B$8,13)+AX$9,Datenquellen!$F$7:$H$45,3,FALSE))," ",VLOOKUP(EDATE('Projektkostenkalkulation EP'!$B$8,13)+AX$9,Datenquellen!$F$7:$H$45,3,FALSE))="X"
                                    ),
                          "X",
                          ""
                          ),
               "X"
            )</f>
        <v/>
      </c>
      <c r="AZ151" s="237" t="str">
        <f xml:space="preserve"> IF(TEXT((EDATE('Projektkostenkalkulation EP'!$B$8,13)+AY$9),"MM")=TEXT((EDATE('Projektkostenkalkulation EP'!$B$8,13)+(AY$9-1)),"MM"),
             IF(
                        OR(
                                    TEXT((EDATE('Projektkostenkalkulation EP'!$B$8,13)+AY$9),"TTT") = "Sa",
                                    TEXT((EDATE('Projektkostenkalkulation EP'!$B$8,13)+AY$9),"TTT") = "So",
                                    IF(ISNA(VLOOKUP(EDATE('Projektkostenkalkulation EP'!$B$8,13)+AY$9,Datenquellen!$F$7:$H$45,3,FALSE))," ",VLOOKUP(EDATE('Projektkostenkalkulation EP'!$B$8,13)+AY$9,Datenquellen!$F$7:$H$45,3,FALSE))="X"
                                    ),
                          "X",
                          ""
                          ),
               "X"
            )</f>
        <v/>
      </c>
      <c r="BA151" s="237" t="str">
        <f xml:space="preserve"> IF(TEXT((EDATE('Projektkostenkalkulation EP'!$B$8,13)+AZ$9),"MM")=TEXT((EDATE('Projektkostenkalkulation EP'!$B$8,13)+(AZ$9-1)),"MM"),
             IF(
                        OR(
                                    TEXT((EDATE('Projektkostenkalkulation EP'!$B$8,13)+AZ$9),"TTT") = "Sa",
                                    TEXT((EDATE('Projektkostenkalkulation EP'!$B$8,13)+AZ$9),"TTT") = "So",
                                    IF(ISNA(VLOOKUP(EDATE('Projektkostenkalkulation EP'!$B$8,13)+AZ$9,Datenquellen!$F$7:$H$45,3,FALSE))," ",VLOOKUP(EDATE('Projektkostenkalkulation EP'!$B$8,13)+AZ$9,Datenquellen!$F$7:$H$45,3,FALSE))="X"
                                    ),
                          "X",
                          ""
                          ),
               "X"
            )</f>
        <v>X</v>
      </c>
      <c r="BB151" s="237" t="str">
        <f xml:space="preserve"> IF(TEXT((EDATE('Projektkostenkalkulation EP'!$B$8,13)+BA$9),"MM")=TEXT((EDATE('Projektkostenkalkulation EP'!$B$8,13)+(BA$9-1)),"MM"),
             IF(
                        OR(
                                    TEXT((EDATE('Projektkostenkalkulation EP'!$B$8,13)+BA$9),"TTT") = "Sa",
                                    TEXT((EDATE('Projektkostenkalkulation EP'!$B$8,13)+BA$9),"TTT") = "So",
                                    IF(ISNA(VLOOKUP(EDATE('Projektkostenkalkulation EP'!$B$8,13)+BA$9,Datenquellen!$F$7:$H$45,3,FALSE))," ",VLOOKUP(EDATE('Projektkostenkalkulation EP'!$B$8,13)+BA$9,Datenquellen!$F$7:$H$45,3,FALSE))="X"
                                    ),
                          "X",
                          ""
                          ),
               "X"
            )</f>
        <v>X</v>
      </c>
      <c r="BC151" s="237" t="str">
        <f xml:space="preserve"> IF(TEXT((EDATE('Projektkostenkalkulation EP'!$B$8,13)+BB$9),"MM")=TEXT((EDATE('Projektkostenkalkulation EP'!$B$8,13)+(BB$9-1)),"MM"),
             IF(
                        OR(
                                    TEXT((EDATE('Projektkostenkalkulation EP'!$B$8,13)+BB$9),"TTT") = "Sa",
                                    TEXT((EDATE('Projektkostenkalkulation EP'!$B$8,13)+BB$9),"TTT") = "So",
                                    IF(ISNA(VLOOKUP(EDATE('Projektkostenkalkulation EP'!$B$8,13)+BB$9,Datenquellen!$F$7:$H$45,3,FALSE))," ",VLOOKUP(EDATE('Projektkostenkalkulation EP'!$B$8,13)+BB$9,Datenquellen!$F$7:$H$45,3,FALSE))="X"
                                    ),
                          "X",
                          ""
                          ),
               "X"
            )</f>
        <v/>
      </c>
      <c r="BD151" s="237" t="str">
        <f xml:space="preserve"> IF(TEXT((EDATE('Projektkostenkalkulation EP'!$B$8,13)+BC$9),"MM")=TEXT((EDATE('Projektkostenkalkulation EP'!$B$8,13)+(BC$9-1)),"MM"),
             IF(
                        OR(
                                    TEXT((EDATE('Projektkostenkalkulation EP'!$B$8,13)+BC$9),"TTT") = "Sa",
                                    TEXT((EDATE('Projektkostenkalkulation EP'!$B$8,13)+BC$9),"TTT") = "So",
                                    IF(ISNA(VLOOKUP(EDATE('Projektkostenkalkulation EP'!$B$8,13)+BC$9,Datenquellen!$F$7:$H$45,3,FALSE))," ",VLOOKUP(EDATE('Projektkostenkalkulation EP'!$B$8,13)+BC$9,Datenquellen!$F$7:$H$45,3,FALSE))="X"
                                    ),
                          "X",
                          ""
                          ),
               "X"
            )</f>
        <v/>
      </c>
      <c r="BE151" s="237" t="str">
        <f xml:space="preserve"> IF(TEXT((EDATE('Projektkostenkalkulation EP'!$B$8,13)+BD$9),"MM")=TEXT((EDATE('Projektkostenkalkulation EP'!$B$8,13)+(BD$9-1)),"MM"),
             IF(
                        OR(
                                    TEXT((EDATE('Projektkostenkalkulation EP'!$B$8,13)+BD$9),"TTT") = "Sa",
                                    TEXT((EDATE('Projektkostenkalkulation EP'!$B$8,13)+BD$9),"TTT") = "So",
                                    IF(ISNA(VLOOKUP(EDATE('Projektkostenkalkulation EP'!$B$8,13)+BD$9,Datenquellen!$F$7:$H$45,3,FALSE))," ",VLOOKUP(EDATE('Projektkostenkalkulation EP'!$B$8,13)+BD$9,Datenquellen!$F$7:$H$45,3,FALSE))="X"
                                    ),
                          "X",
                          ""
                          ),
               "X"
            )</f>
        <v/>
      </c>
      <c r="BF151" s="237" t="str">
        <f xml:space="preserve"> IF(TEXT((EDATE('Projektkostenkalkulation EP'!$B$8,13)+BE$9),"MM")=TEXT((EDATE('Projektkostenkalkulation EP'!$B$8,13)+(BE$9-1)),"MM"),
             IF(
                        OR(
                                    TEXT((EDATE('Projektkostenkalkulation EP'!$B$8,13)+BE$9),"TTT") = "Sa",
                                    TEXT((EDATE('Projektkostenkalkulation EP'!$B$8,13)+BE$9),"TTT") = "So",
                                    IF(ISNA(VLOOKUP(EDATE('Projektkostenkalkulation EP'!$B$8,13)+BE$9,Datenquellen!$F$7:$H$45,3,FALSE))," ",VLOOKUP(EDATE('Projektkostenkalkulation EP'!$B$8,13)+BE$9,Datenquellen!$F$7:$H$45,3,FALSE))="X"
                                    ),
                          "X",
                          ""
                          ),
               "X"
            )</f>
        <v/>
      </c>
      <c r="BG151" s="237" t="str">
        <f xml:space="preserve"> IF(TEXT((EDATE('Projektkostenkalkulation EP'!$B$8,13)+BF$9),"MM")=TEXT((EDATE('Projektkostenkalkulation EP'!$B$8,13)+(BF$9-1)),"MM"),
             IF(
                        OR(
                                    TEXT((EDATE('Projektkostenkalkulation EP'!$B$8,13)+BF$9),"TTT") = "Sa",
                                    TEXT((EDATE('Projektkostenkalkulation EP'!$B$8,13)+BF$9),"TTT") = "So",
                                    IF(ISNA(VLOOKUP(EDATE('Projektkostenkalkulation EP'!$B$8,13)+BF$9,Datenquellen!$F$7:$H$45,3,FALSE))," ",VLOOKUP(EDATE('Projektkostenkalkulation EP'!$B$8,13)+BF$9,Datenquellen!$F$7:$H$45,3,FALSE))="X"
                                    ),
                          "X",
                          ""
                          ),
               "X"
            )</f>
        <v/>
      </c>
      <c r="BH151" s="237" t="str">
        <f xml:space="preserve"> IF(TEXT((EDATE('Projektkostenkalkulation EP'!$B$8,13)+BG$9),"MM")=TEXT((EDATE('Projektkostenkalkulation EP'!$B$8,13)+(BG$9-1)),"MM"),
             IF(
                        OR(
                                    TEXT((EDATE('Projektkostenkalkulation EP'!$B$8,13)+BG$9),"TTT") = "Sa",
                                    TEXT((EDATE('Projektkostenkalkulation EP'!$B$8,13)+BG$9),"TTT") = "So",
                                    IF(ISNA(VLOOKUP(EDATE('Projektkostenkalkulation EP'!$B$8,13)+BG$9,Datenquellen!$F$7:$H$45,3,FALSE))," ",VLOOKUP(EDATE('Projektkostenkalkulation EP'!$B$8,13)+BG$9,Datenquellen!$F$7:$H$45,3,FALSE))="X"
                                    ),
                          "X",
                          ""
                          ),
               "X"
            )</f>
        <v>X</v>
      </c>
      <c r="BI151" s="237" t="str">
        <f xml:space="preserve"> IF(TEXT((EDATE('Projektkostenkalkulation EP'!$B$8,13)+BH$9),"MM")=TEXT((EDATE('Projektkostenkalkulation EP'!$B$8,13)+(BH$9-1)),"MM"),
             IF(
                        OR(
                                    TEXT((EDATE('Projektkostenkalkulation EP'!$B$8,13)+BH$9),"TTT") = "Sa",
                                    TEXT((EDATE('Projektkostenkalkulation EP'!$B$8,13)+BH$9),"TTT") = "So",
                                    IF(ISNA(VLOOKUP(EDATE('Projektkostenkalkulation EP'!$B$8,13)+BH$9,Datenquellen!$F$7:$H$45,3,FALSE))," ",VLOOKUP(EDATE('Projektkostenkalkulation EP'!$B$8,13)+BH$9,Datenquellen!$F$7:$H$45,3,FALSE))="X"
                                    ),
                          "X",
                          ""
                          ),
               "X"
            )</f>
        <v>X</v>
      </c>
      <c r="BJ151" s="237" t="str">
        <f xml:space="preserve"> IF(TEXT((EDATE('Projektkostenkalkulation EP'!$B$8,13)+BI$9),"MM")=TEXT((EDATE('Projektkostenkalkulation EP'!$B$8,13)+(BI$9-1)),"MM"),
             IF(
                        OR(
                                    TEXT((EDATE('Projektkostenkalkulation EP'!$B$8,13)+BI$9),"TTT") = "Sa",
                                    TEXT((EDATE('Projektkostenkalkulation EP'!$B$8,13)+BI$9),"TTT") = "So",
                                    IF(ISNA(VLOOKUP(EDATE('Projektkostenkalkulation EP'!$B$8,13)+BI$9,Datenquellen!$F$7:$H$45,3,FALSE))," ",VLOOKUP(EDATE('Projektkostenkalkulation EP'!$B$8,13)+BI$9,Datenquellen!$F$7:$H$45,3,FALSE))="X"
                                    ),
                          "X",
                          ""
                          ),
               "X"
            )</f>
        <v/>
      </c>
      <c r="BK151" s="237" t="str">
        <f xml:space="preserve"> IF(TEXT((EDATE('Projektkostenkalkulation EP'!$B$8,13)+BJ$9),"MM")=TEXT((EDATE('Projektkostenkalkulation EP'!$B$8,13)+(BJ$9-1)),"MM"),
             IF(
                        OR(
                                    TEXT((EDATE('Projektkostenkalkulation EP'!$B$8,13)+BJ$9),"TTT") = "Sa",
                                    TEXT((EDATE('Projektkostenkalkulation EP'!$B$8,13)+BJ$9),"TTT") = "So",
                                    IF(ISNA(VLOOKUP(EDATE('Projektkostenkalkulation EP'!$B$8,13)+BJ$9,Datenquellen!$F$7:$H$45,3,FALSE))," ",VLOOKUP(EDATE('Projektkostenkalkulation EP'!$B$8,13)+BJ$9,Datenquellen!$F$7:$H$45,3,FALSE))="X"
                                    ),
                          "X",
                          ""
                          ),
               "X"
            )</f>
        <v/>
      </c>
      <c r="BL151" s="237" t="str">
        <f xml:space="preserve"> IF(TEXT((EDATE('Projektkostenkalkulation EP'!$B$8,13)+BK$9),"MM")=TEXT((EDATE('Projektkostenkalkulation EP'!$B$8,13)+(BK$9-1)),"MM"),
             IF(
                        OR(
                                    TEXT((EDATE('Projektkostenkalkulation EP'!$B$8,13)+BK$9),"TTT") = "Sa",
                                    TEXT((EDATE('Projektkostenkalkulation EP'!$B$8,13)+BK$9),"TTT") = "So",
                                    IF(ISNA(VLOOKUP(EDATE('Projektkostenkalkulation EP'!$B$8,13)+BK$9,Datenquellen!$F$7:$H$45,3,FALSE))," ",VLOOKUP(EDATE('Projektkostenkalkulation EP'!$B$8,13)+BK$9,Datenquellen!$F$7:$H$45,3,FALSE))="X"
                                    ),
                          "X",
                          ""
                          ),
               "X"
            )</f>
        <v/>
      </c>
      <c r="BM151" s="237" t="str">
        <f xml:space="preserve"> IF(TEXT((EDATE('Projektkostenkalkulation EP'!$B$8,13)+BL$9),"MM")=TEXT((EDATE('Projektkostenkalkulation EP'!$B$8,13)+(BL$9-1)),"MM"),
             IF(
                        OR(
                                    TEXT((EDATE('Projektkostenkalkulation EP'!$B$8,13)+BL$9),"TTT") = "Sa",
                                    TEXT((EDATE('Projektkostenkalkulation EP'!$B$8,13)+BL$9),"TTT") = "So",
                                    IF(ISNA(VLOOKUP(EDATE('Projektkostenkalkulation EP'!$B$8,13)+BL$9,Datenquellen!$F$7:$H$45,3,FALSE))," ",VLOOKUP(EDATE('Projektkostenkalkulation EP'!$B$8,13)+BL$9,Datenquellen!$F$7:$H$45,3,FALSE))="X"
                                    ),
                          "X",
                          ""
                          ),
               "X"
            )</f>
        <v/>
      </c>
      <c r="BN151" s="237" t="str">
        <f xml:space="preserve"> IF(TEXT((EDATE('Projektkostenkalkulation EP'!$B$8,13)+BM$9),"MM")=TEXT((EDATE('Projektkostenkalkulation EP'!$B$8,13)+(BM$9-1)),"MM"),
             IF(
                        OR(
                                    TEXT((EDATE('Projektkostenkalkulation EP'!$B$8,13)+BM$9),"TTT") = "Sa",
                                    TEXT((EDATE('Projektkostenkalkulation EP'!$B$8,13)+BM$9),"TTT") = "So",
                                    IF(ISNA(VLOOKUP(EDATE('Projektkostenkalkulation EP'!$B$8,13)+BM$9,Datenquellen!$F$7:$H$45,3,FALSE))," ",VLOOKUP(EDATE('Projektkostenkalkulation EP'!$B$8,13)+BM$9,Datenquellen!$F$7:$H$45,3,FALSE))="X"
                                    ),
                          "X",
                          ""
                          ),
               "X"
            )</f>
        <v/>
      </c>
      <c r="BO151" s="237" t="str">
        <f xml:space="preserve"> IF(TEXT((EDATE('Projektkostenkalkulation EP'!$B$8,13)+BN$9),"MM")=TEXT((EDATE('Projektkostenkalkulation EP'!$B$8,13)+(BN$9-1)),"MM"),
             IF(
                        OR(
                                    TEXT((EDATE('Projektkostenkalkulation EP'!$B$8,13)+BN$9),"TTT") = "Sa",
                                    TEXT((EDATE('Projektkostenkalkulation EP'!$B$8,13)+BN$9),"TTT") = "So",
                                    IF(ISNA(VLOOKUP(EDATE('Projektkostenkalkulation EP'!$B$8,13)+BN$9,Datenquellen!$F$7:$H$45,3,FALSE))," ",VLOOKUP(EDATE('Projektkostenkalkulation EP'!$B$8,13)+BN$9,Datenquellen!$F$7:$H$45,3,FALSE))="X"
                                    ),
                          "X",
                          ""
                          ),
               "X"
            )</f>
        <v>X</v>
      </c>
      <c r="BP151" s="237" t="str">
        <f xml:space="preserve"> IF(TEXT((EDATE('Projektkostenkalkulation EP'!$B$8,13)+BO$9),"MM")=TEXT((EDATE('Projektkostenkalkulation EP'!$B$8,13)+(BO$9-1)),"MM"),
             IF(
                        OR(
                                    TEXT((EDATE('Projektkostenkalkulation EP'!$B$8,13)+BO$9),"TTT") = "Sa",
                                    TEXT((EDATE('Projektkostenkalkulation EP'!$B$8,13)+BO$9),"TTT") = "So",
                                    IF(ISNA(VLOOKUP(EDATE('Projektkostenkalkulation EP'!$B$8,13)+BO$9,Datenquellen!$F$7:$H$45,3,FALSE))," ",VLOOKUP(EDATE('Projektkostenkalkulation EP'!$B$8,13)+BO$9,Datenquellen!$F$7:$H$45,3,FALSE))="X"
                                    ),
                          "X",
                          ""
                          ),
               "X"
            )</f>
        <v>X</v>
      </c>
      <c r="BQ151" s="238" t="str">
        <f xml:space="preserve"> IF(TEXT((EDATE('Projektkostenkalkulation EP'!$B$8,13)+BP$9),"MM")=TEXT((EDATE('Projektkostenkalkulation EP'!$B$8,13)+(BP$9-1)),"MM"),
             IF(
                        OR(
                                    TEXT((EDATE('Projektkostenkalkulation EP'!$B$8,13)+BP$9),"TTT") = "Sa",
                                    TEXT((EDATE('Projektkostenkalkulation EP'!$B$8,13)+BP$9),"TTT") = "So",
                                    IF(ISNA(VLOOKUP(EDATE('Projektkostenkalkulation EP'!$B$8,13)+BP$9,Datenquellen!$F$7:$H$45,3,FALSE))," ",VLOOKUP(EDATE('Projektkostenkalkulation EP'!$B$8,13)+BP$9,Datenquellen!$F$7:$H$45,3,FALSE))="X"
                                    ),
                          "X",
                          ""
                          ),
               "X"
            )</f>
        <v/>
      </c>
      <c r="BR151" s="239"/>
      <c r="BS151" s="240"/>
      <c r="BT151" s="241" t="s">
        <v>67</v>
      </c>
      <c r="BU151" s="474"/>
      <c r="BV151" s="236"/>
      <c r="BW151" s="237" t="str">
        <f>IF(
            OR(
                     TEXT(EDATE('Projektkostenkalkulation EP'!$B$8,13),"TTT") = "Sa",
                     TEXT(EDATE('Projektkostenkalkulation EP'!$B$8,13),"TTT") = "So",
                     IF(ISNA(VLOOKUP(EDATE('Projektkostenkalkulation EP'!$B$8,13),Datenquellen!$F$7:$H$45,3,FALSE))," ",VLOOKUP(EDATE('Projektkostenkalkulation EP'!$B$8,13),Datenquellen!$F$7:$H$45,3,FALSE))="X"
                            ),
                    "X",
                    ""
            )</f>
        <v>X</v>
      </c>
      <c r="BX151" s="237" t="str">
        <f xml:space="preserve"> IF(TEXT((EDATE('Projektkostenkalkulation EP'!$B$8,13)+BW$9),"MM")=TEXT((EDATE('Projektkostenkalkulation EP'!$B$8,13)+(BW$9-1)),"MM"),
             IF(
                        OR(
                                    TEXT((EDATE('Projektkostenkalkulation EP'!$B$8,13)+BW$9),"TTT") = "Sa",
                                    TEXT((EDATE('Projektkostenkalkulation EP'!$B$8,13)+BW$9),"TTT") = "So",
                                    IF(ISNA(VLOOKUP(EDATE('Projektkostenkalkulation EP'!$B$8,13)+BW$9,Datenquellen!$F$7:$H$45,3,FALSE))," ",VLOOKUP(EDATE('Projektkostenkalkulation EP'!$B$8,13)+BW$9,Datenquellen!$F$7:$H$45,3,FALSE))="X"
                                    ),
                          "X",
                          ""
                          ),
               "X"
            )</f>
        <v>X</v>
      </c>
      <c r="BY151" s="237" t="str">
        <f xml:space="preserve"> IF(TEXT((EDATE('Projektkostenkalkulation EP'!$B$8,13)+BX$9),"MM")=TEXT((EDATE('Projektkostenkalkulation EP'!$B$8,13)+(BX$9-1)),"MM"),
             IF(
                        OR(
                                    TEXT((EDATE('Projektkostenkalkulation EP'!$B$8,13)+BX$9),"TTT") = "Sa",
                                    TEXT((EDATE('Projektkostenkalkulation EP'!$B$8,13)+BX$9),"TTT") = "So",
                                    IF(ISNA(VLOOKUP(EDATE('Projektkostenkalkulation EP'!$B$8,13)+BX$9,Datenquellen!$F$7:$H$45,3,FALSE))," ",VLOOKUP(EDATE('Projektkostenkalkulation EP'!$B$8,13)+BX$9,Datenquellen!$F$7:$H$45,3,FALSE))="X"
                                    ),
                          "X",
                          ""
                          ),
               "X"
            )</f>
        <v/>
      </c>
      <c r="BZ151" s="237" t="str">
        <f xml:space="preserve"> IF(TEXT((EDATE('Projektkostenkalkulation EP'!$B$8,13)+BY$9),"MM")=TEXT((EDATE('Projektkostenkalkulation EP'!$B$8,13)+(BY$9-1)),"MM"),
             IF(
                        OR(
                                    TEXT((EDATE('Projektkostenkalkulation EP'!$B$8,13)+BY$9),"TTT") = "Sa",
                                    TEXT((EDATE('Projektkostenkalkulation EP'!$B$8,13)+BY$9),"TTT") = "So",
                                    IF(ISNA(VLOOKUP(EDATE('Projektkostenkalkulation EP'!$B$8,13)+BY$9,Datenquellen!$F$7:$H$45,3,FALSE))," ",VLOOKUP(EDATE('Projektkostenkalkulation EP'!$B$8,13)+BY$9,Datenquellen!$F$7:$H$45,3,FALSE))="X"
                                    ),
                          "X",
                          ""
                          ),
               "X"
            )</f>
        <v/>
      </c>
      <c r="CA151" s="237" t="str">
        <f xml:space="preserve"> IF(TEXT((EDATE('Projektkostenkalkulation EP'!$B$8,13)+BZ$9),"MM")=TEXT((EDATE('Projektkostenkalkulation EP'!$B$8,13)+(BZ$9-1)),"MM"),
             IF(
                        OR(
                                    TEXT((EDATE('Projektkostenkalkulation EP'!$B$8,13)+BZ$9),"TTT") = "Sa",
                                    TEXT((EDATE('Projektkostenkalkulation EP'!$B$8,13)+BZ$9),"TTT") = "So",
                                    IF(ISNA(VLOOKUP(EDATE('Projektkostenkalkulation EP'!$B$8,13)+BZ$9,Datenquellen!$F$7:$H$45,3,FALSE))," ",VLOOKUP(EDATE('Projektkostenkalkulation EP'!$B$8,13)+BZ$9,Datenquellen!$F$7:$H$45,3,FALSE))="X"
                                    ),
                          "X",
                          ""
                          ),
               "X"
            )</f>
        <v/>
      </c>
      <c r="CB151" s="237" t="str">
        <f xml:space="preserve"> IF(TEXT((EDATE('Projektkostenkalkulation EP'!$B$8,13)+CA$9),"MM")=TEXT((EDATE('Projektkostenkalkulation EP'!$B$8,13)+(CA$9-1)),"MM"),
             IF(
                        OR(
                                    TEXT((EDATE('Projektkostenkalkulation EP'!$B$8,13)+CA$9),"TTT") = "Sa",
                                    TEXT((EDATE('Projektkostenkalkulation EP'!$B$8,13)+CA$9),"TTT") = "So",
                                    IF(ISNA(VLOOKUP(EDATE('Projektkostenkalkulation EP'!$B$8,13)+CA$9,Datenquellen!$F$7:$H$45,3,FALSE))," ",VLOOKUP(EDATE('Projektkostenkalkulation EP'!$B$8,13)+CA$9,Datenquellen!$F$7:$H$45,3,FALSE))="X"
                                    ),
                          "X",
                          ""
                          ),
               "X"
            )</f>
        <v/>
      </c>
      <c r="CC151" s="237" t="str">
        <f xml:space="preserve"> IF(TEXT((EDATE('Projektkostenkalkulation EP'!$B$8,13)+CB$9),"MM")=TEXT((EDATE('Projektkostenkalkulation EP'!$B$8,13)+(CB$9-1)),"MM"),
             IF(
                        OR(
                                    TEXT((EDATE('Projektkostenkalkulation EP'!$B$8,13)+CB$9),"TTT") = "Sa",
                                    TEXT((EDATE('Projektkostenkalkulation EP'!$B$8,13)+CB$9),"TTT") = "So",
                                    IF(ISNA(VLOOKUP(EDATE('Projektkostenkalkulation EP'!$B$8,13)+CB$9,Datenquellen!$F$7:$H$45,3,FALSE))," ",VLOOKUP(EDATE('Projektkostenkalkulation EP'!$B$8,13)+CB$9,Datenquellen!$F$7:$H$45,3,FALSE))="X"
                                    ),
                          "X",
                          ""
                          ),
               "X"
            )</f>
        <v/>
      </c>
      <c r="CD151" s="237" t="str">
        <f xml:space="preserve"> IF(TEXT((EDATE('Projektkostenkalkulation EP'!$B$8,13)+CC$9),"MM")=TEXT((EDATE('Projektkostenkalkulation EP'!$B$8,13)+(CC$9-1)),"MM"),
             IF(
                        OR(
                                    TEXT((EDATE('Projektkostenkalkulation EP'!$B$8,13)+CC$9),"TTT") = "Sa",
                                    TEXT((EDATE('Projektkostenkalkulation EP'!$B$8,13)+CC$9),"TTT") = "So",
                                    IF(ISNA(VLOOKUP(EDATE('Projektkostenkalkulation EP'!$B$8,13)+CC$9,Datenquellen!$F$7:$H$45,3,FALSE))," ",VLOOKUP(EDATE('Projektkostenkalkulation EP'!$B$8,13)+CC$9,Datenquellen!$F$7:$H$45,3,FALSE))="X"
                                    ),
                          "X",
                          ""
                          ),
               "X"
            )</f>
        <v>X</v>
      </c>
      <c r="CE151" s="237" t="str">
        <f xml:space="preserve"> IF(TEXT((EDATE('Projektkostenkalkulation EP'!$B$8,13)+CD$9),"MM")=TEXT((EDATE('Projektkostenkalkulation EP'!$B$8,13)+(CD$9-1)),"MM"),
             IF(
                        OR(
                                    TEXT((EDATE('Projektkostenkalkulation EP'!$B$8,13)+CD$9),"TTT") = "Sa",
                                    TEXT((EDATE('Projektkostenkalkulation EP'!$B$8,13)+CD$9),"TTT") = "So",
                                    IF(ISNA(VLOOKUP(EDATE('Projektkostenkalkulation EP'!$B$8,13)+CD$9,Datenquellen!$F$7:$H$45,3,FALSE))," ",VLOOKUP(EDATE('Projektkostenkalkulation EP'!$B$8,13)+CD$9,Datenquellen!$F$7:$H$45,3,FALSE))="X"
                                    ),
                          "X",
                          ""
                          ),
               "X"
            )</f>
        <v>X</v>
      </c>
      <c r="CF151" s="237" t="str">
        <f xml:space="preserve"> IF(TEXT((EDATE('Projektkostenkalkulation EP'!$B$8,13)+CE$9),"MM")=TEXT((EDATE('Projektkostenkalkulation EP'!$B$8,13)+(CE$9-1)),"MM"),
             IF(
                        OR(
                                    TEXT((EDATE('Projektkostenkalkulation EP'!$B$8,13)+CE$9),"TTT") = "Sa",
                                    TEXT((EDATE('Projektkostenkalkulation EP'!$B$8,13)+CE$9),"TTT") = "So",
                                    IF(ISNA(VLOOKUP(EDATE('Projektkostenkalkulation EP'!$B$8,13)+CE$9,Datenquellen!$F$7:$H$45,3,FALSE))," ",VLOOKUP(EDATE('Projektkostenkalkulation EP'!$B$8,13)+CE$9,Datenquellen!$F$7:$H$45,3,FALSE))="X"
                                    ),
                          "X",
                          ""
                          ),
               "X"
            )</f>
        <v/>
      </c>
      <c r="CG151" s="237" t="str">
        <f xml:space="preserve"> IF(TEXT((EDATE('Projektkostenkalkulation EP'!$B$8,13)+CF$9),"MM")=TEXT((EDATE('Projektkostenkalkulation EP'!$B$8,13)+(CF$9-1)),"MM"),
             IF(
                        OR(
                                    TEXT((EDATE('Projektkostenkalkulation EP'!$B$8,13)+CF$9),"TTT") = "Sa",
                                    TEXT((EDATE('Projektkostenkalkulation EP'!$B$8,13)+CF$9),"TTT") = "So",
                                    IF(ISNA(VLOOKUP(EDATE('Projektkostenkalkulation EP'!$B$8,13)+CF$9,Datenquellen!$F$7:$H$45,3,FALSE))," ",VLOOKUP(EDATE('Projektkostenkalkulation EP'!$B$8,13)+CF$9,Datenquellen!$F$7:$H$45,3,FALSE))="X"
                                    ),
                          "X",
                          ""
                          ),
               "X"
            )</f>
        <v/>
      </c>
      <c r="CH151" s="237" t="str">
        <f xml:space="preserve"> IF(TEXT((EDATE('Projektkostenkalkulation EP'!$B$8,13)+CG$9),"MM")=TEXT((EDATE('Projektkostenkalkulation EP'!$B$8,13)+(CG$9-1)),"MM"),
             IF(
                        OR(
                                    TEXT((EDATE('Projektkostenkalkulation EP'!$B$8,13)+CG$9),"TTT") = "Sa",
                                    TEXT((EDATE('Projektkostenkalkulation EP'!$B$8,13)+CG$9),"TTT") = "So",
                                    IF(ISNA(VLOOKUP(EDATE('Projektkostenkalkulation EP'!$B$8,13)+CG$9,Datenquellen!$F$7:$H$45,3,FALSE))," ",VLOOKUP(EDATE('Projektkostenkalkulation EP'!$B$8,13)+CG$9,Datenquellen!$F$7:$H$45,3,FALSE))="X"
                                    ),
                          "X",
                          ""
                          ),
               "X"
            )</f>
        <v/>
      </c>
      <c r="CI151" s="237" t="str">
        <f xml:space="preserve"> IF(TEXT((EDATE('Projektkostenkalkulation EP'!$B$8,13)+CH$9),"MM")=TEXT((EDATE('Projektkostenkalkulation EP'!$B$8,13)+(CH$9-1)),"MM"),
             IF(
                        OR(
                                    TEXT((EDATE('Projektkostenkalkulation EP'!$B$8,13)+CH$9),"TTT") = "Sa",
                                    TEXT((EDATE('Projektkostenkalkulation EP'!$B$8,13)+CH$9),"TTT") = "So",
                                    IF(ISNA(VLOOKUP(EDATE('Projektkostenkalkulation EP'!$B$8,13)+CH$9,Datenquellen!$F$7:$H$45,3,FALSE))," ",VLOOKUP(EDATE('Projektkostenkalkulation EP'!$B$8,13)+CH$9,Datenquellen!$F$7:$H$45,3,FALSE))="X"
                                    ),
                          "X",
                          ""
                          ),
               "X"
            )</f>
        <v/>
      </c>
      <c r="CJ151" s="237" t="str">
        <f xml:space="preserve"> IF(TEXT((EDATE('Projektkostenkalkulation EP'!$B$8,13)+CI$9),"MM")=TEXT((EDATE('Projektkostenkalkulation EP'!$B$8,13)+(CI$9-1)),"MM"),
             IF(
                        OR(
                                    TEXT((EDATE('Projektkostenkalkulation EP'!$B$8,13)+CI$9),"TTT") = "Sa",
                                    TEXT((EDATE('Projektkostenkalkulation EP'!$B$8,13)+CI$9),"TTT") = "So",
                                    IF(ISNA(VLOOKUP(EDATE('Projektkostenkalkulation EP'!$B$8,13)+CI$9,Datenquellen!$F$7:$H$45,3,FALSE))," ",VLOOKUP(EDATE('Projektkostenkalkulation EP'!$B$8,13)+CI$9,Datenquellen!$F$7:$H$45,3,FALSE))="X"
                                    ),
                          "X",
                          ""
                          ),
               "X"
            )</f>
        <v/>
      </c>
      <c r="CK151" s="237" t="str">
        <f xml:space="preserve"> IF(TEXT((EDATE('Projektkostenkalkulation EP'!$B$8,13)+CJ$9),"MM")=TEXT((EDATE('Projektkostenkalkulation EP'!$B$8,13)+(CJ$9-1)),"MM"),
             IF(
                        OR(
                                    TEXT((EDATE('Projektkostenkalkulation EP'!$B$8,13)+CJ$9),"TTT") = "Sa",
                                    TEXT((EDATE('Projektkostenkalkulation EP'!$B$8,13)+CJ$9),"TTT") = "So",
                                    IF(ISNA(VLOOKUP(EDATE('Projektkostenkalkulation EP'!$B$8,13)+CJ$9,Datenquellen!$F$7:$H$45,3,FALSE))," ",VLOOKUP(EDATE('Projektkostenkalkulation EP'!$B$8,13)+CJ$9,Datenquellen!$F$7:$H$45,3,FALSE))="X"
                                    ),
                          "X",
                          ""
                          ),
               "X"
            )</f>
        <v>X</v>
      </c>
      <c r="CL151" s="237" t="str">
        <f xml:space="preserve"> IF(TEXT((EDATE('Projektkostenkalkulation EP'!$B$8,13)+CK$9),"MM")=TEXT((EDATE('Projektkostenkalkulation EP'!$B$8,13)+(CK$9-1)),"MM"),
             IF(
                        OR(
                                    TEXT((EDATE('Projektkostenkalkulation EP'!$B$8,13)+CK$9),"TTT") = "Sa",
                                    TEXT((EDATE('Projektkostenkalkulation EP'!$B$8,13)+CK$9),"TTT") = "So",
                                    IF(ISNA(VLOOKUP(EDATE('Projektkostenkalkulation EP'!$B$8,13)+CK$9,Datenquellen!$F$7:$H$45,3,FALSE))," ",VLOOKUP(EDATE('Projektkostenkalkulation EP'!$B$8,13)+CK$9,Datenquellen!$F$7:$H$45,3,FALSE))="X"
                                    ),
                          "X",
                          ""
                          ),
               "X"
            )</f>
        <v>X</v>
      </c>
      <c r="CM151" s="237" t="str">
        <f xml:space="preserve"> IF(TEXT((EDATE('Projektkostenkalkulation EP'!$B$8,13)+CL$9),"MM")=TEXT((EDATE('Projektkostenkalkulation EP'!$B$8,13)+(CL$9-1)),"MM"),
             IF(
                        OR(
                                    TEXT((EDATE('Projektkostenkalkulation EP'!$B$8,13)+CL$9),"TTT") = "Sa",
                                    TEXT((EDATE('Projektkostenkalkulation EP'!$B$8,13)+CL$9),"TTT") = "So",
                                    IF(ISNA(VLOOKUP(EDATE('Projektkostenkalkulation EP'!$B$8,13)+CL$9,Datenquellen!$F$7:$H$45,3,FALSE))," ",VLOOKUP(EDATE('Projektkostenkalkulation EP'!$B$8,13)+CL$9,Datenquellen!$F$7:$H$45,3,FALSE))="X"
                                    ),
                          "X",
                          ""
                          ),
               "X"
            )</f>
        <v/>
      </c>
      <c r="CN151" s="237" t="str">
        <f xml:space="preserve"> IF(TEXT((EDATE('Projektkostenkalkulation EP'!$B$8,13)+CM$9),"MM")=TEXT((EDATE('Projektkostenkalkulation EP'!$B$8,13)+(CM$9-1)),"MM"),
             IF(
                        OR(
                                    TEXT((EDATE('Projektkostenkalkulation EP'!$B$8,13)+CM$9),"TTT") = "Sa",
                                    TEXT((EDATE('Projektkostenkalkulation EP'!$B$8,13)+CM$9),"TTT") = "So",
                                    IF(ISNA(VLOOKUP(EDATE('Projektkostenkalkulation EP'!$B$8,13)+CM$9,Datenquellen!$F$7:$H$45,3,FALSE))," ",VLOOKUP(EDATE('Projektkostenkalkulation EP'!$B$8,13)+CM$9,Datenquellen!$F$7:$H$45,3,FALSE))="X"
                                    ),
                          "X",
                          ""
                          ),
               "X"
            )</f>
        <v/>
      </c>
      <c r="CO151" s="237" t="str">
        <f xml:space="preserve"> IF(TEXT((EDATE('Projektkostenkalkulation EP'!$B$8,13)+CN$9),"MM")=TEXT((EDATE('Projektkostenkalkulation EP'!$B$8,13)+(CN$9-1)),"MM"),
             IF(
                        OR(
                                    TEXT((EDATE('Projektkostenkalkulation EP'!$B$8,13)+CN$9),"TTT") = "Sa",
                                    TEXT((EDATE('Projektkostenkalkulation EP'!$B$8,13)+CN$9),"TTT") = "So",
                                    IF(ISNA(VLOOKUP(EDATE('Projektkostenkalkulation EP'!$B$8,13)+CN$9,Datenquellen!$F$7:$H$45,3,FALSE))," ",VLOOKUP(EDATE('Projektkostenkalkulation EP'!$B$8,13)+CN$9,Datenquellen!$F$7:$H$45,3,FALSE))="X"
                                    ),
                          "X",
                          ""
                          ),
               "X"
            )</f>
        <v/>
      </c>
      <c r="CP151" s="237" t="str">
        <f xml:space="preserve"> IF(TEXT((EDATE('Projektkostenkalkulation EP'!$B$8,13)+CO$9),"MM")=TEXT((EDATE('Projektkostenkalkulation EP'!$B$8,13)+(CO$9-1)),"MM"),
             IF(
                        OR(
                                    TEXT((EDATE('Projektkostenkalkulation EP'!$B$8,13)+CO$9),"TTT") = "Sa",
                                    TEXT((EDATE('Projektkostenkalkulation EP'!$B$8,13)+CO$9),"TTT") = "So",
                                    IF(ISNA(VLOOKUP(EDATE('Projektkostenkalkulation EP'!$B$8,13)+CO$9,Datenquellen!$F$7:$H$45,3,FALSE))," ",VLOOKUP(EDATE('Projektkostenkalkulation EP'!$B$8,13)+CO$9,Datenquellen!$F$7:$H$45,3,FALSE))="X"
                                    ),
                          "X",
                          ""
                          ),
               "X"
            )</f>
        <v/>
      </c>
      <c r="CQ151" s="237" t="str">
        <f xml:space="preserve"> IF(TEXT((EDATE('Projektkostenkalkulation EP'!$B$8,13)+CP$9),"MM")=TEXT((EDATE('Projektkostenkalkulation EP'!$B$8,13)+(CP$9-1)),"MM"),
             IF(
                        OR(
                                    TEXT((EDATE('Projektkostenkalkulation EP'!$B$8,13)+CP$9),"TTT") = "Sa",
                                    TEXT((EDATE('Projektkostenkalkulation EP'!$B$8,13)+CP$9),"TTT") = "So",
                                    IF(ISNA(VLOOKUP(EDATE('Projektkostenkalkulation EP'!$B$8,13)+CP$9,Datenquellen!$F$7:$H$45,3,FALSE))," ",VLOOKUP(EDATE('Projektkostenkalkulation EP'!$B$8,13)+CP$9,Datenquellen!$F$7:$H$45,3,FALSE))="X"
                                    ),
                          "X",
                          ""
                          ),
               "X"
            )</f>
        <v/>
      </c>
      <c r="CR151" s="237" t="str">
        <f xml:space="preserve"> IF(TEXT((EDATE('Projektkostenkalkulation EP'!$B$8,13)+CQ$9),"MM")=TEXT((EDATE('Projektkostenkalkulation EP'!$B$8,13)+(CQ$9-1)),"MM"),
             IF(
                        OR(
                                    TEXT((EDATE('Projektkostenkalkulation EP'!$B$8,13)+CQ$9),"TTT") = "Sa",
                                    TEXT((EDATE('Projektkostenkalkulation EP'!$B$8,13)+CQ$9),"TTT") = "So",
                                    IF(ISNA(VLOOKUP(EDATE('Projektkostenkalkulation EP'!$B$8,13)+CQ$9,Datenquellen!$F$7:$H$45,3,FALSE))," ",VLOOKUP(EDATE('Projektkostenkalkulation EP'!$B$8,13)+CQ$9,Datenquellen!$F$7:$H$45,3,FALSE))="X"
                                    ),
                          "X",
                          ""
                          ),
               "X"
            )</f>
        <v>X</v>
      </c>
      <c r="CS151" s="237" t="str">
        <f xml:space="preserve"> IF(TEXT((EDATE('Projektkostenkalkulation EP'!$B$8,13)+CR$9),"MM")=TEXT((EDATE('Projektkostenkalkulation EP'!$B$8,13)+(CR$9-1)),"MM"),
             IF(
                        OR(
                                    TEXT((EDATE('Projektkostenkalkulation EP'!$B$8,13)+CR$9),"TTT") = "Sa",
                                    TEXT((EDATE('Projektkostenkalkulation EP'!$B$8,13)+CR$9),"TTT") = "So",
                                    IF(ISNA(VLOOKUP(EDATE('Projektkostenkalkulation EP'!$B$8,13)+CR$9,Datenquellen!$F$7:$H$45,3,FALSE))," ",VLOOKUP(EDATE('Projektkostenkalkulation EP'!$B$8,13)+CR$9,Datenquellen!$F$7:$H$45,3,FALSE))="X"
                                    ),
                          "X",
                          ""
                          ),
               "X"
            )</f>
        <v>X</v>
      </c>
      <c r="CT151" s="237" t="str">
        <f xml:space="preserve"> IF(TEXT((EDATE('Projektkostenkalkulation EP'!$B$8,13)+CS$9),"MM")=TEXT((EDATE('Projektkostenkalkulation EP'!$B$8,13)+(CS$9-1)),"MM"),
             IF(
                        OR(
                                    TEXT((EDATE('Projektkostenkalkulation EP'!$B$8,13)+CS$9),"TTT") = "Sa",
                                    TEXT((EDATE('Projektkostenkalkulation EP'!$B$8,13)+CS$9),"TTT") = "So",
                                    IF(ISNA(VLOOKUP(EDATE('Projektkostenkalkulation EP'!$B$8,13)+CS$9,Datenquellen!$F$7:$H$45,3,FALSE))," ",VLOOKUP(EDATE('Projektkostenkalkulation EP'!$B$8,13)+CS$9,Datenquellen!$F$7:$H$45,3,FALSE))="X"
                                    ),
                          "X",
                          ""
                          ),
               "X"
            )</f>
        <v/>
      </c>
      <c r="CU151" s="237" t="str">
        <f xml:space="preserve"> IF(TEXT((EDATE('Projektkostenkalkulation EP'!$B$8,13)+CT$9),"MM")=TEXT((EDATE('Projektkostenkalkulation EP'!$B$8,13)+(CT$9-1)),"MM"),
             IF(
                        OR(
                                    TEXT((EDATE('Projektkostenkalkulation EP'!$B$8,13)+CT$9),"TTT") = "Sa",
                                    TEXT((EDATE('Projektkostenkalkulation EP'!$B$8,13)+CT$9),"TTT") = "So",
                                    IF(ISNA(VLOOKUP(EDATE('Projektkostenkalkulation EP'!$B$8,13)+CT$9,Datenquellen!$F$7:$H$45,3,FALSE))," ",VLOOKUP(EDATE('Projektkostenkalkulation EP'!$B$8,13)+CT$9,Datenquellen!$F$7:$H$45,3,FALSE))="X"
                                    ),
                          "X",
                          ""
                          ),
               "X"
            )</f>
        <v/>
      </c>
      <c r="CV151" s="237" t="str">
        <f xml:space="preserve"> IF(TEXT((EDATE('Projektkostenkalkulation EP'!$B$8,13)+CU$9),"MM")=TEXT((EDATE('Projektkostenkalkulation EP'!$B$8,13)+(CU$9-1)),"MM"),
             IF(
                        OR(
                                    TEXT((EDATE('Projektkostenkalkulation EP'!$B$8,13)+CU$9),"TTT") = "Sa",
                                    TEXT((EDATE('Projektkostenkalkulation EP'!$B$8,13)+CU$9),"TTT") = "So",
                                    IF(ISNA(VLOOKUP(EDATE('Projektkostenkalkulation EP'!$B$8,13)+CU$9,Datenquellen!$F$7:$H$45,3,FALSE))," ",VLOOKUP(EDATE('Projektkostenkalkulation EP'!$B$8,13)+CU$9,Datenquellen!$F$7:$H$45,3,FALSE))="X"
                                    ),
                          "X",
                          ""
                          ),
               "X"
            )</f>
        <v/>
      </c>
      <c r="CW151" s="237" t="str">
        <f xml:space="preserve"> IF(TEXT((EDATE('Projektkostenkalkulation EP'!$B$8,13)+CV$9),"MM")=TEXT((EDATE('Projektkostenkalkulation EP'!$B$8,13)+(CV$9-1)),"MM"),
             IF(
                        OR(
                                    TEXT((EDATE('Projektkostenkalkulation EP'!$B$8,13)+CV$9),"TTT") = "Sa",
                                    TEXT((EDATE('Projektkostenkalkulation EP'!$B$8,13)+CV$9),"TTT") = "So",
                                    IF(ISNA(VLOOKUP(EDATE('Projektkostenkalkulation EP'!$B$8,13)+CV$9,Datenquellen!$F$7:$H$45,3,FALSE))," ",VLOOKUP(EDATE('Projektkostenkalkulation EP'!$B$8,13)+CV$9,Datenquellen!$F$7:$H$45,3,FALSE))="X"
                                    ),
                          "X",
                          ""
                          ),
               "X"
            )</f>
        <v/>
      </c>
      <c r="CX151" s="237" t="str">
        <f xml:space="preserve"> IF(TEXT((EDATE('Projektkostenkalkulation EP'!$B$8,13)+CW$9),"MM")=TEXT((EDATE('Projektkostenkalkulation EP'!$B$8,13)+(CW$9-1)),"MM"),
             IF(
                        OR(
                                    TEXT((EDATE('Projektkostenkalkulation EP'!$B$8,13)+CW$9),"TTT") = "Sa",
                                    TEXT((EDATE('Projektkostenkalkulation EP'!$B$8,13)+CW$9),"TTT") = "So",
                                    IF(ISNA(VLOOKUP(EDATE('Projektkostenkalkulation EP'!$B$8,13)+CW$9,Datenquellen!$F$7:$H$45,3,FALSE))," ",VLOOKUP(EDATE('Projektkostenkalkulation EP'!$B$8,13)+CW$9,Datenquellen!$F$7:$H$45,3,FALSE))="X"
                                    ),
                          "X",
                          ""
                          ),
               "X"
            )</f>
        <v/>
      </c>
      <c r="CY151" s="237" t="str">
        <f xml:space="preserve"> IF(TEXT((EDATE('Projektkostenkalkulation EP'!$B$8,13)+CX$9),"MM")=TEXT((EDATE('Projektkostenkalkulation EP'!$B$8,13)+(CX$9-1)),"MM"),
             IF(
                        OR(
                                    TEXT((EDATE('Projektkostenkalkulation EP'!$B$8,13)+CX$9),"TTT") = "Sa",
                                    TEXT((EDATE('Projektkostenkalkulation EP'!$B$8,13)+CX$9),"TTT") = "So",
                                    IF(ISNA(VLOOKUP(EDATE('Projektkostenkalkulation EP'!$B$8,13)+CX$9,Datenquellen!$F$7:$H$45,3,FALSE))," ",VLOOKUP(EDATE('Projektkostenkalkulation EP'!$B$8,13)+CX$9,Datenquellen!$F$7:$H$45,3,FALSE))="X"
                                    ),
                          "X",
                          ""
                          ),
               "X"
            )</f>
        <v>X</v>
      </c>
      <c r="CZ151" s="237" t="str">
        <f xml:space="preserve"> IF(TEXT((EDATE('Projektkostenkalkulation EP'!$B$8,13)+CY$9),"MM")=TEXT((EDATE('Projektkostenkalkulation EP'!$B$8,13)+(CY$9-1)),"MM"),
             IF(
                        OR(
                                    TEXT((EDATE('Projektkostenkalkulation EP'!$B$8,13)+CY$9),"TTT") = "Sa",
                                    TEXT((EDATE('Projektkostenkalkulation EP'!$B$8,13)+CY$9),"TTT") = "So",
                                    IF(ISNA(VLOOKUP(EDATE('Projektkostenkalkulation EP'!$B$8,13)+CY$9,Datenquellen!$F$7:$H$45,3,FALSE))," ",VLOOKUP(EDATE('Projektkostenkalkulation EP'!$B$8,13)+CY$9,Datenquellen!$F$7:$H$45,3,FALSE))="X"
                                    ),
                          "X",
                          ""
                          ),
               "X"
            )</f>
        <v>X</v>
      </c>
      <c r="DA151" s="238" t="str">
        <f xml:space="preserve"> IF(TEXT((EDATE('Projektkostenkalkulation EP'!$B$8,13)+CZ$9),"MM")=TEXT((EDATE('Projektkostenkalkulation EP'!$B$8,13)+(CZ$9-1)),"MM"),
             IF(
                        OR(
                                    TEXT((EDATE('Projektkostenkalkulation EP'!$B$8,13)+CZ$9),"TTT") = "Sa",
                                    TEXT((EDATE('Projektkostenkalkulation EP'!$B$8,13)+CZ$9),"TTT") = "So",
                                    IF(ISNA(VLOOKUP(EDATE('Projektkostenkalkulation EP'!$B$8,13)+CZ$9,Datenquellen!$F$7:$H$45,3,FALSE))," ",VLOOKUP(EDATE('Projektkostenkalkulation EP'!$B$8,13)+CZ$9,Datenquellen!$F$7:$H$45,3,FALSE))="X"
                                    ),
                          "X",
                          ""
                          ),
               "X"
            )</f>
        <v/>
      </c>
      <c r="DB151" s="239"/>
      <c r="DC151" s="240"/>
      <c r="DD151" s="241" t="s">
        <v>67</v>
      </c>
      <c r="DE151" s="474"/>
      <c r="DF151" s="236"/>
      <c r="DG151" s="237" t="str">
        <f>IF(
            OR(
                     TEXT(EDATE('Projektkostenkalkulation EP'!$B$8,13),"TTT") = "Sa",
                     TEXT(EDATE('Projektkostenkalkulation EP'!$B$8,13),"TTT") = "So",
                     IF(ISNA(VLOOKUP(EDATE('Projektkostenkalkulation EP'!$B$8,13),Datenquellen!$F$7:$H$45,3,FALSE))," ",VLOOKUP(EDATE('Projektkostenkalkulation EP'!$B$8,13),Datenquellen!$F$7:$H$45,3,FALSE))="X"
                            ),
                    "X",
                    ""
            )</f>
        <v>X</v>
      </c>
      <c r="DH151" s="237" t="str">
        <f xml:space="preserve"> IF(TEXT((EDATE('Projektkostenkalkulation EP'!$B$8,13)+DG$9),"MM")=TEXT((EDATE('Projektkostenkalkulation EP'!$B$8,13)+(DG$9-1)),"MM"),
             IF(
                        OR(
                                    TEXT((EDATE('Projektkostenkalkulation EP'!$B$8,13)+DG$9),"TTT") = "Sa",
                                    TEXT((EDATE('Projektkostenkalkulation EP'!$B$8,13)+DG$9),"TTT") = "So",
                                    IF(ISNA(VLOOKUP(EDATE('Projektkostenkalkulation EP'!$B$8,13)+DG$9,Datenquellen!$F$7:$H$45,3,FALSE))," ",VLOOKUP(EDATE('Projektkostenkalkulation EP'!$B$8,13)+DG$9,Datenquellen!$F$7:$H$45,3,FALSE))="X"
                                    ),
                          "X",
                          ""
                          ),
               "X"
            )</f>
        <v>X</v>
      </c>
      <c r="DI151" s="237" t="str">
        <f xml:space="preserve"> IF(TEXT((EDATE('Projektkostenkalkulation EP'!$B$8,13)+DH$9),"MM")=TEXT((EDATE('Projektkostenkalkulation EP'!$B$8,13)+(DH$9-1)),"MM"),
             IF(
                        OR(
                                    TEXT((EDATE('Projektkostenkalkulation EP'!$B$8,13)+DH$9),"TTT") = "Sa",
                                    TEXT((EDATE('Projektkostenkalkulation EP'!$B$8,13)+DH$9),"TTT") = "So",
                                    IF(ISNA(VLOOKUP(EDATE('Projektkostenkalkulation EP'!$B$8,13)+DH$9,Datenquellen!$F$7:$H$45,3,FALSE))," ",VLOOKUP(EDATE('Projektkostenkalkulation EP'!$B$8,13)+DH$9,Datenquellen!$F$7:$H$45,3,FALSE))="X"
                                    ),
                          "X",
                          ""
                          ),
               "X"
            )</f>
        <v/>
      </c>
      <c r="DJ151" s="237" t="str">
        <f xml:space="preserve"> IF(TEXT((EDATE('Projektkostenkalkulation EP'!$B$8,13)+DI$9),"MM")=TEXT((EDATE('Projektkostenkalkulation EP'!$B$8,13)+(DI$9-1)),"MM"),
             IF(
                        OR(
                                    TEXT((EDATE('Projektkostenkalkulation EP'!$B$8,13)+DI$9),"TTT") = "Sa",
                                    TEXT((EDATE('Projektkostenkalkulation EP'!$B$8,13)+DI$9),"TTT") = "So",
                                    IF(ISNA(VLOOKUP(EDATE('Projektkostenkalkulation EP'!$B$8,13)+DI$9,Datenquellen!$F$7:$H$45,3,FALSE))," ",VLOOKUP(EDATE('Projektkostenkalkulation EP'!$B$8,13)+DI$9,Datenquellen!$F$7:$H$45,3,FALSE))="X"
                                    ),
                          "X",
                          ""
                          ),
               "X"
            )</f>
        <v/>
      </c>
      <c r="DK151" s="237" t="str">
        <f xml:space="preserve"> IF(TEXT((EDATE('Projektkostenkalkulation EP'!$B$8,13)+DJ$9),"MM")=TEXT((EDATE('Projektkostenkalkulation EP'!$B$8,13)+(DJ$9-1)),"MM"),
             IF(
                        OR(
                                    TEXT((EDATE('Projektkostenkalkulation EP'!$B$8,13)+DJ$9),"TTT") = "Sa",
                                    TEXT((EDATE('Projektkostenkalkulation EP'!$B$8,13)+DJ$9),"TTT") = "So",
                                    IF(ISNA(VLOOKUP(EDATE('Projektkostenkalkulation EP'!$B$8,13)+DJ$9,Datenquellen!$F$7:$H$45,3,FALSE))," ",VLOOKUP(EDATE('Projektkostenkalkulation EP'!$B$8,13)+DJ$9,Datenquellen!$F$7:$H$45,3,FALSE))="X"
                                    ),
                          "X",
                          ""
                          ),
               "X"
            )</f>
        <v/>
      </c>
      <c r="DL151" s="237" t="str">
        <f xml:space="preserve"> IF(TEXT((EDATE('Projektkostenkalkulation EP'!$B$8,13)+DK$9),"MM")=TEXT((EDATE('Projektkostenkalkulation EP'!$B$8,13)+(DK$9-1)),"MM"),
             IF(
                        OR(
                                    TEXT((EDATE('Projektkostenkalkulation EP'!$B$8,13)+DK$9),"TTT") = "Sa",
                                    TEXT((EDATE('Projektkostenkalkulation EP'!$B$8,13)+DK$9),"TTT") = "So",
                                    IF(ISNA(VLOOKUP(EDATE('Projektkostenkalkulation EP'!$B$8,13)+DK$9,Datenquellen!$F$7:$H$45,3,FALSE))," ",VLOOKUP(EDATE('Projektkostenkalkulation EP'!$B$8,13)+DK$9,Datenquellen!$F$7:$H$45,3,FALSE))="X"
                                    ),
                          "X",
                          ""
                          ),
               "X"
            )</f>
        <v/>
      </c>
      <c r="DM151" s="237" t="str">
        <f xml:space="preserve"> IF(TEXT((EDATE('Projektkostenkalkulation EP'!$B$8,13)+DL$9),"MM")=TEXT((EDATE('Projektkostenkalkulation EP'!$B$8,13)+(DL$9-1)),"MM"),
             IF(
                        OR(
                                    TEXT((EDATE('Projektkostenkalkulation EP'!$B$8,13)+DL$9),"TTT") = "Sa",
                                    TEXT((EDATE('Projektkostenkalkulation EP'!$B$8,13)+DL$9),"TTT") = "So",
                                    IF(ISNA(VLOOKUP(EDATE('Projektkostenkalkulation EP'!$B$8,13)+DL$9,Datenquellen!$F$7:$H$45,3,FALSE))," ",VLOOKUP(EDATE('Projektkostenkalkulation EP'!$B$8,13)+DL$9,Datenquellen!$F$7:$H$45,3,FALSE))="X"
                                    ),
                          "X",
                          ""
                          ),
               "X"
            )</f>
        <v/>
      </c>
      <c r="DN151" s="237" t="str">
        <f xml:space="preserve"> IF(TEXT((EDATE('Projektkostenkalkulation EP'!$B$8,13)+DM$9),"MM")=TEXT((EDATE('Projektkostenkalkulation EP'!$B$8,13)+(DM$9-1)),"MM"),
             IF(
                        OR(
                                    TEXT((EDATE('Projektkostenkalkulation EP'!$B$8,13)+DM$9),"TTT") = "Sa",
                                    TEXT((EDATE('Projektkostenkalkulation EP'!$B$8,13)+DM$9),"TTT") = "So",
                                    IF(ISNA(VLOOKUP(EDATE('Projektkostenkalkulation EP'!$B$8,13)+DM$9,Datenquellen!$F$7:$H$45,3,FALSE))," ",VLOOKUP(EDATE('Projektkostenkalkulation EP'!$B$8,13)+DM$9,Datenquellen!$F$7:$H$45,3,FALSE))="X"
                                    ),
                          "X",
                          ""
                          ),
               "X"
            )</f>
        <v>X</v>
      </c>
      <c r="DO151" s="237" t="str">
        <f xml:space="preserve"> IF(TEXT((EDATE('Projektkostenkalkulation EP'!$B$8,13)+DN$9),"MM")=TEXT((EDATE('Projektkostenkalkulation EP'!$B$8,13)+(DN$9-1)),"MM"),
             IF(
                        OR(
                                    TEXT((EDATE('Projektkostenkalkulation EP'!$B$8,13)+DN$9),"TTT") = "Sa",
                                    TEXT((EDATE('Projektkostenkalkulation EP'!$B$8,13)+DN$9),"TTT") = "So",
                                    IF(ISNA(VLOOKUP(EDATE('Projektkostenkalkulation EP'!$B$8,13)+DN$9,Datenquellen!$F$7:$H$45,3,FALSE))," ",VLOOKUP(EDATE('Projektkostenkalkulation EP'!$B$8,13)+DN$9,Datenquellen!$F$7:$H$45,3,FALSE))="X"
                                    ),
                          "X",
                          ""
                          ),
               "X"
            )</f>
        <v>X</v>
      </c>
      <c r="DP151" s="237" t="str">
        <f xml:space="preserve"> IF(TEXT((EDATE('Projektkostenkalkulation EP'!$B$8,13)+DO$9),"MM")=TEXT((EDATE('Projektkostenkalkulation EP'!$B$8,13)+(DO$9-1)),"MM"),
             IF(
                        OR(
                                    TEXT((EDATE('Projektkostenkalkulation EP'!$B$8,13)+DO$9),"TTT") = "Sa",
                                    TEXT((EDATE('Projektkostenkalkulation EP'!$B$8,13)+DO$9),"TTT") = "So",
                                    IF(ISNA(VLOOKUP(EDATE('Projektkostenkalkulation EP'!$B$8,13)+DO$9,Datenquellen!$F$7:$H$45,3,FALSE))," ",VLOOKUP(EDATE('Projektkostenkalkulation EP'!$B$8,13)+DO$9,Datenquellen!$F$7:$H$45,3,FALSE))="X"
                                    ),
                          "X",
                          ""
                          ),
               "X"
            )</f>
        <v/>
      </c>
      <c r="DQ151" s="237" t="str">
        <f xml:space="preserve"> IF(TEXT((EDATE('Projektkostenkalkulation EP'!$B$8,13)+DP$9),"MM")=TEXT((EDATE('Projektkostenkalkulation EP'!$B$8,13)+(DP$9-1)),"MM"),
             IF(
                        OR(
                                    TEXT((EDATE('Projektkostenkalkulation EP'!$B$8,13)+DP$9),"TTT") = "Sa",
                                    TEXT((EDATE('Projektkostenkalkulation EP'!$B$8,13)+DP$9),"TTT") = "So",
                                    IF(ISNA(VLOOKUP(EDATE('Projektkostenkalkulation EP'!$B$8,13)+DP$9,Datenquellen!$F$7:$H$45,3,FALSE))," ",VLOOKUP(EDATE('Projektkostenkalkulation EP'!$B$8,13)+DP$9,Datenquellen!$F$7:$H$45,3,FALSE))="X"
                                    ),
                          "X",
                          ""
                          ),
               "X"
            )</f>
        <v/>
      </c>
      <c r="DR151" s="237" t="str">
        <f xml:space="preserve"> IF(TEXT((EDATE('Projektkostenkalkulation EP'!$B$8,13)+DQ$9),"MM")=TEXT((EDATE('Projektkostenkalkulation EP'!$B$8,13)+(DQ$9-1)),"MM"),
             IF(
                        OR(
                                    TEXT((EDATE('Projektkostenkalkulation EP'!$B$8,13)+DQ$9),"TTT") = "Sa",
                                    TEXT((EDATE('Projektkostenkalkulation EP'!$B$8,13)+DQ$9),"TTT") = "So",
                                    IF(ISNA(VLOOKUP(EDATE('Projektkostenkalkulation EP'!$B$8,13)+DQ$9,Datenquellen!$F$7:$H$45,3,FALSE))," ",VLOOKUP(EDATE('Projektkostenkalkulation EP'!$B$8,13)+DQ$9,Datenquellen!$F$7:$H$45,3,FALSE))="X"
                                    ),
                          "X",
                          ""
                          ),
               "X"
            )</f>
        <v/>
      </c>
      <c r="DS151" s="237" t="str">
        <f xml:space="preserve"> IF(TEXT((EDATE('Projektkostenkalkulation EP'!$B$8,13)+DR$9),"MM")=TEXT((EDATE('Projektkostenkalkulation EP'!$B$8,13)+(DR$9-1)),"MM"),
             IF(
                        OR(
                                    TEXT((EDATE('Projektkostenkalkulation EP'!$B$8,13)+DR$9),"TTT") = "Sa",
                                    TEXT((EDATE('Projektkostenkalkulation EP'!$B$8,13)+DR$9),"TTT") = "So",
                                    IF(ISNA(VLOOKUP(EDATE('Projektkostenkalkulation EP'!$B$8,13)+DR$9,Datenquellen!$F$7:$H$45,3,FALSE))," ",VLOOKUP(EDATE('Projektkostenkalkulation EP'!$B$8,13)+DR$9,Datenquellen!$F$7:$H$45,3,FALSE))="X"
                                    ),
                          "X",
                          ""
                          ),
               "X"
            )</f>
        <v/>
      </c>
      <c r="DT151" s="237" t="str">
        <f xml:space="preserve"> IF(TEXT((EDATE('Projektkostenkalkulation EP'!$B$8,13)+DS$9),"MM")=TEXT((EDATE('Projektkostenkalkulation EP'!$B$8,13)+(DS$9-1)),"MM"),
             IF(
                        OR(
                                    TEXT((EDATE('Projektkostenkalkulation EP'!$B$8,13)+DS$9),"TTT") = "Sa",
                                    TEXT((EDATE('Projektkostenkalkulation EP'!$B$8,13)+DS$9),"TTT") = "So",
                                    IF(ISNA(VLOOKUP(EDATE('Projektkostenkalkulation EP'!$B$8,13)+DS$9,Datenquellen!$F$7:$H$45,3,FALSE))," ",VLOOKUP(EDATE('Projektkostenkalkulation EP'!$B$8,13)+DS$9,Datenquellen!$F$7:$H$45,3,FALSE))="X"
                                    ),
                          "X",
                          ""
                          ),
               "X"
            )</f>
        <v/>
      </c>
      <c r="DU151" s="237" t="str">
        <f xml:space="preserve"> IF(TEXT((EDATE('Projektkostenkalkulation EP'!$B$8,13)+DT$9),"MM")=TEXT((EDATE('Projektkostenkalkulation EP'!$B$8,13)+(DT$9-1)),"MM"),
             IF(
                        OR(
                                    TEXT((EDATE('Projektkostenkalkulation EP'!$B$8,13)+DT$9),"TTT") = "Sa",
                                    TEXT((EDATE('Projektkostenkalkulation EP'!$B$8,13)+DT$9),"TTT") = "So",
                                    IF(ISNA(VLOOKUP(EDATE('Projektkostenkalkulation EP'!$B$8,13)+DT$9,Datenquellen!$F$7:$H$45,3,FALSE))," ",VLOOKUP(EDATE('Projektkostenkalkulation EP'!$B$8,13)+DT$9,Datenquellen!$F$7:$H$45,3,FALSE))="X"
                                    ),
                          "X",
                          ""
                          ),
               "X"
            )</f>
        <v>X</v>
      </c>
      <c r="DV151" s="237" t="str">
        <f xml:space="preserve"> IF(TEXT((EDATE('Projektkostenkalkulation EP'!$B$8,13)+DU$9),"MM")=TEXT((EDATE('Projektkostenkalkulation EP'!$B$8,13)+(DU$9-1)),"MM"),
             IF(
                        OR(
                                    TEXT((EDATE('Projektkostenkalkulation EP'!$B$8,13)+DU$9),"TTT") = "Sa",
                                    TEXT((EDATE('Projektkostenkalkulation EP'!$B$8,13)+DU$9),"TTT") = "So",
                                    IF(ISNA(VLOOKUP(EDATE('Projektkostenkalkulation EP'!$B$8,13)+DU$9,Datenquellen!$F$7:$H$45,3,FALSE))," ",VLOOKUP(EDATE('Projektkostenkalkulation EP'!$B$8,13)+DU$9,Datenquellen!$F$7:$H$45,3,FALSE))="X"
                                    ),
                          "X",
                          ""
                          ),
               "X"
            )</f>
        <v>X</v>
      </c>
      <c r="DW151" s="237" t="str">
        <f xml:space="preserve"> IF(TEXT((EDATE('Projektkostenkalkulation EP'!$B$8,13)+DV$9),"MM")=TEXT((EDATE('Projektkostenkalkulation EP'!$B$8,13)+(DV$9-1)),"MM"),
             IF(
                        OR(
                                    TEXT((EDATE('Projektkostenkalkulation EP'!$B$8,13)+DV$9),"TTT") = "Sa",
                                    TEXT((EDATE('Projektkostenkalkulation EP'!$B$8,13)+DV$9),"TTT") = "So",
                                    IF(ISNA(VLOOKUP(EDATE('Projektkostenkalkulation EP'!$B$8,13)+DV$9,Datenquellen!$F$7:$H$45,3,FALSE))," ",VLOOKUP(EDATE('Projektkostenkalkulation EP'!$B$8,13)+DV$9,Datenquellen!$F$7:$H$45,3,FALSE))="X"
                                    ),
                          "X",
                          ""
                          ),
               "X"
            )</f>
        <v/>
      </c>
      <c r="DX151" s="237" t="str">
        <f xml:space="preserve"> IF(TEXT((EDATE('Projektkostenkalkulation EP'!$B$8,13)+DW$9),"MM")=TEXT((EDATE('Projektkostenkalkulation EP'!$B$8,13)+(DW$9-1)),"MM"),
             IF(
                        OR(
                                    TEXT((EDATE('Projektkostenkalkulation EP'!$B$8,13)+DW$9),"TTT") = "Sa",
                                    TEXT((EDATE('Projektkostenkalkulation EP'!$B$8,13)+DW$9),"TTT") = "So",
                                    IF(ISNA(VLOOKUP(EDATE('Projektkostenkalkulation EP'!$B$8,13)+DW$9,Datenquellen!$F$7:$H$45,3,FALSE))," ",VLOOKUP(EDATE('Projektkostenkalkulation EP'!$B$8,13)+DW$9,Datenquellen!$F$7:$H$45,3,FALSE))="X"
                                    ),
                          "X",
                          ""
                          ),
               "X"
            )</f>
        <v/>
      </c>
      <c r="DY151" s="237" t="str">
        <f xml:space="preserve"> IF(TEXT((EDATE('Projektkostenkalkulation EP'!$B$8,13)+DX$9),"MM")=TEXT((EDATE('Projektkostenkalkulation EP'!$B$8,13)+(DX$9-1)),"MM"),
             IF(
                        OR(
                                    TEXT((EDATE('Projektkostenkalkulation EP'!$B$8,13)+DX$9),"TTT") = "Sa",
                                    TEXT((EDATE('Projektkostenkalkulation EP'!$B$8,13)+DX$9),"TTT") = "So",
                                    IF(ISNA(VLOOKUP(EDATE('Projektkostenkalkulation EP'!$B$8,13)+DX$9,Datenquellen!$F$7:$H$45,3,FALSE))," ",VLOOKUP(EDATE('Projektkostenkalkulation EP'!$B$8,13)+DX$9,Datenquellen!$F$7:$H$45,3,FALSE))="X"
                                    ),
                          "X",
                          ""
                          ),
               "X"
            )</f>
        <v/>
      </c>
      <c r="DZ151" s="237" t="str">
        <f xml:space="preserve"> IF(TEXT((EDATE('Projektkostenkalkulation EP'!$B$8,13)+DY$9),"MM")=TEXT((EDATE('Projektkostenkalkulation EP'!$B$8,13)+(DY$9-1)),"MM"),
             IF(
                        OR(
                                    TEXT((EDATE('Projektkostenkalkulation EP'!$B$8,13)+DY$9),"TTT") = "Sa",
                                    TEXT((EDATE('Projektkostenkalkulation EP'!$B$8,13)+DY$9),"TTT") = "So",
                                    IF(ISNA(VLOOKUP(EDATE('Projektkostenkalkulation EP'!$B$8,13)+DY$9,Datenquellen!$F$7:$H$45,3,FALSE))," ",VLOOKUP(EDATE('Projektkostenkalkulation EP'!$B$8,13)+DY$9,Datenquellen!$F$7:$H$45,3,FALSE))="X"
                                    ),
                          "X",
                          ""
                          ),
               "X"
            )</f>
        <v/>
      </c>
      <c r="EA151" s="237" t="str">
        <f xml:space="preserve"> IF(TEXT((EDATE('Projektkostenkalkulation EP'!$B$8,13)+DZ$9),"MM")=TEXT((EDATE('Projektkostenkalkulation EP'!$B$8,13)+(DZ$9-1)),"MM"),
             IF(
                        OR(
                                    TEXT((EDATE('Projektkostenkalkulation EP'!$B$8,13)+DZ$9),"TTT") = "Sa",
                                    TEXT((EDATE('Projektkostenkalkulation EP'!$B$8,13)+DZ$9),"TTT") = "So",
                                    IF(ISNA(VLOOKUP(EDATE('Projektkostenkalkulation EP'!$B$8,13)+DZ$9,Datenquellen!$F$7:$H$45,3,FALSE))," ",VLOOKUP(EDATE('Projektkostenkalkulation EP'!$B$8,13)+DZ$9,Datenquellen!$F$7:$H$45,3,FALSE))="X"
                                    ),
                          "X",
                          ""
                          ),
               "X"
            )</f>
        <v/>
      </c>
      <c r="EB151" s="237" t="str">
        <f xml:space="preserve"> IF(TEXT((EDATE('Projektkostenkalkulation EP'!$B$8,13)+EA$9),"MM")=TEXT((EDATE('Projektkostenkalkulation EP'!$B$8,13)+(EA$9-1)),"MM"),
             IF(
                        OR(
                                    TEXT((EDATE('Projektkostenkalkulation EP'!$B$8,13)+EA$9),"TTT") = "Sa",
                                    TEXT((EDATE('Projektkostenkalkulation EP'!$B$8,13)+EA$9),"TTT") = "So",
                                    IF(ISNA(VLOOKUP(EDATE('Projektkostenkalkulation EP'!$B$8,13)+EA$9,Datenquellen!$F$7:$H$45,3,FALSE))," ",VLOOKUP(EDATE('Projektkostenkalkulation EP'!$B$8,13)+EA$9,Datenquellen!$F$7:$H$45,3,FALSE))="X"
                                    ),
                          "X",
                          ""
                          ),
               "X"
            )</f>
        <v>X</v>
      </c>
      <c r="EC151" s="237" t="str">
        <f xml:space="preserve"> IF(TEXT((EDATE('Projektkostenkalkulation EP'!$B$8,13)+EB$9),"MM")=TEXT((EDATE('Projektkostenkalkulation EP'!$B$8,13)+(EB$9-1)),"MM"),
             IF(
                        OR(
                                    TEXT((EDATE('Projektkostenkalkulation EP'!$B$8,13)+EB$9),"TTT") = "Sa",
                                    TEXT((EDATE('Projektkostenkalkulation EP'!$B$8,13)+EB$9),"TTT") = "So",
                                    IF(ISNA(VLOOKUP(EDATE('Projektkostenkalkulation EP'!$B$8,13)+EB$9,Datenquellen!$F$7:$H$45,3,FALSE))," ",VLOOKUP(EDATE('Projektkostenkalkulation EP'!$B$8,13)+EB$9,Datenquellen!$F$7:$H$45,3,FALSE))="X"
                                    ),
                          "X",
                          ""
                          ),
               "X"
            )</f>
        <v>X</v>
      </c>
      <c r="ED151" s="237" t="str">
        <f xml:space="preserve"> IF(TEXT((EDATE('Projektkostenkalkulation EP'!$B$8,13)+EC$9),"MM")=TEXT((EDATE('Projektkostenkalkulation EP'!$B$8,13)+(EC$9-1)),"MM"),
             IF(
                        OR(
                                    TEXT((EDATE('Projektkostenkalkulation EP'!$B$8,13)+EC$9),"TTT") = "Sa",
                                    TEXT((EDATE('Projektkostenkalkulation EP'!$B$8,13)+EC$9),"TTT") = "So",
                                    IF(ISNA(VLOOKUP(EDATE('Projektkostenkalkulation EP'!$B$8,13)+EC$9,Datenquellen!$F$7:$H$45,3,FALSE))," ",VLOOKUP(EDATE('Projektkostenkalkulation EP'!$B$8,13)+EC$9,Datenquellen!$F$7:$H$45,3,FALSE))="X"
                                    ),
                          "X",
                          ""
                          ),
               "X"
            )</f>
        <v/>
      </c>
      <c r="EE151" s="237" t="str">
        <f xml:space="preserve"> IF(TEXT((EDATE('Projektkostenkalkulation EP'!$B$8,13)+ED$9),"MM")=TEXT((EDATE('Projektkostenkalkulation EP'!$B$8,13)+(ED$9-1)),"MM"),
             IF(
                        OR(
                                    TEXT((EDATE('Projektkostenkalkulation EP'!$B$8,13)+ED$9),"TTT") = "Sa",
                                    TEXT((EDATE('Projektkostenkalkulation EP'!$B$8,13)+ED$9),"TTT") = "So",
                                    IF(ISNA(VLOOKUP(EDATE('Projektkostenkalkulation EP'!$B$8,13)+ED$9,Datenquellen!$F$7:$H$45,3,FALSE))," ",VLOOKUP(EDATE('Projektkostenkalkulation EP'!$B$8,13)+ED$9,Datenquellen!$F$7:$H$45,3,FALSE))="X"
                                    ),
                          "X",
                          ""
                          ),
               "X"
            )</f>
        <v/>
      </c>
      <c r="EF151" s="237" t="str">
        <f xml:space="preserve"> IF(TEXT((EDATE('Projektkostenkalkulation EP'!$B$8,13)+EE$9),"MM")=TEXT((EDATE('Projektkostenkalkulation EP'!$B$8,13)+(EE$9-1)),"MM"),
             IF(
                        OR(
                                    TEXT((EDATE('Projektkostenkalkulation EP'!$B$8,13)+EE$9),"TTT") = "Sa",
                                    TEXT((EDATE('Projektkostenkalkulation EP'!$B$8,13)+EE$9),"TTT") = "So",
                                    IF(ISNA(VLOOKUP(EDATE('Projektkostenkalkulation EP'!$B$8,13)+EE$9,Datenquellen!$F$7:$H$45,3,FALSE))," ",VLOOKUP(EDATE('Projektkostenkalkulation EP'!$B$8,13)+EE$9,Datenquellen!$F$7:$H$45,3,FALSE))="X"
                                    ),
                          "X",
                          ""
                          ),
               "X"
            )</f>
        <v/>
      </c>
      <c r="EG151" s="237" t="str">
        <f xml:space="preserve"> IF(TEXT((EDATE('Projektkostenkalkulation EP'!$B$8,13)+EF$9),"MM")=TEXT((EDATE('Projektkostenkalkulation EP'!$B$8,13)+(EF$9-1)),"MM"),
             IF(
                        OR(
                                    TEXT((EDATE('Projektkostenkalkulation EP'!$B$8,13)+EF$9),"TTT") = "Sa",
                                    TEXT((EDATE('Projektkostenkalkulation EP'!$B$8,13)+EF$9),"TTT") = "So",
                                    IF(ISNA(VLOOKUP(EDATE('Projektkostenkalkulation EP'!$B$8,13)+EF$9,Datenquellen!$F$7:$H$45,3,FALSE))," ",VLOOKUP(EDATE('Projektkostenkalkulation EP'!$B$8,13)+EF$9,Datenquellen!$F$7:$H$45,3,FALSE))="X"
                                    ),
                          "X",
                          ""
                          ),
               "X"
            )</f>
        <v/>
      </c>
      <c r="EH151" s="237" t="str">
        <f xml:space="preserve"> IF(TEXT((EDATE('Projektkostenkalkulation EP'!$B$8,13)+EG$9),"MM")=TEXT((EDATE('Projektkostenkalkulation EP'!$B$8,13)+(EG$9-1)),"MM"),
             IF(
                        OR(
                                    TEXT((EDATE('Projektkostenkalkulation EP'!$B$8,13)+EG$9),"TTT") = "Sa",
                                    TEXT((EDATE('Projektkostenkalkulation EP'!$B$8,13)+EG$9),"TTT") = "So",
                                    IF(ISNA(VLOOKUP(EDATE('Projektkostenkalkulation EP'!$B$8,13)+EG$9,Datenquellen!$F$7:$H$45,3,FALSE))," ",VLOOKUP(EDATE('Projektkostenkalkulation EP'!$B$8,13)+EG$9,Datenquellen!$F$7:$H$45,3,FALSE))="X"
                                    ),
                          "X",
                          ""
                          ),
               "X"
            )</f>
        <v/>
      </c>
      <c r="EI151" s="237" t="str">
        <f xml:space="preserve"> IF(TEXT((EDATE('Projektkostenkalkulation EP'!$B$8,13)+EH$9),"MM")=TEXT((EDATE('Projektkostenkalkulation EP'!$B$8,13)+(EH$9-1)),"MM"),
             IF(
                        OR(
                                    TEXT((EDATE('Projektkostenkalkulation EP'!$B$8,13)+EH$9),"TTT") = "Sa",
                                    TEXT((EDATE('Projektkostenkalkulation EP'!$B$8,13)+EH$9),"TTT") = "So",
                                    IF(ISNA(VLOOKUP(EDATE('Projektkostenkalkulation EP'!$B$8,13)+EH$9,Datenquellen!$F$7:$H$45,3,FALSE))," ",VLOOKUP(EDATE('Projektkostenkalkulation EP'!$B$8,13)+EH$9,Datenquellen!$F$7:$H$45,3,FALSE))="X"
                                    ),
                          "X",
                          ""
                          ),
               "X"
            )</f>
        <v>X</v>
      </c>
      <c r="EJ151" s="237" t="str">
        <f xml:space="preserve"> IF(TEXT((EDATE('Projektkostenkalkulation EP'!$B$8,13)+EI$9),"MM")=TEXT((EDATE('Projektkostenkalkulation EP'!$B$8,13)+(EI$9-1)),"MM"),
             IF(
                        OR(
                                    TEXT((EDATE('Projektkostenkalkulation EP'!$B$8,13)+EI$9),"TTT") = "Sa",
                                    TEXT((EDATE('Projektkostenkalkulation EP'!$B$8,13)+EI$9),"TTT") = "So",
                                    IF(ISNA(VLOOKUP(EDATE('Projektkostenkalkulation EP'!$B$8,13)+EI$9,Datenquellen!$F$7:$H$45,3,FALSE))," ",VLOOKUP(EDATE('Projektkostenkalkulation EP'!$B$8,13)+EI$9,Datenquellen!$F$7:$H$45,3,FALSE))="X"
                                    ),
                          "X",
                          ""
                          ),
               "X"
            )</f>
        <v>X</v>
      </c>
      <c r="EK151" s="238" t="str">
        <f xml:space="preserve"> IF(TEXT((EDATE('Projektkostenkalkulation EP'!$B$8,13)+EJ$9),"MM")=TEXT((EDATE('Projektkostenkalkulation EP'!$B$8,13)+(EJ$9-1)),"MM"),
             IF(
                        OR(
                                    TEXT((EDATE('Projektkostenkalkulation EP'!$B$8,13)+EJ$9),"TTT") = "Sa",
                                    TEXT((EDATE('Projektkostenkalkulation EP'!$B$8,13)+EJ$9),"TTT") = "So",
                                    IF(ISNA(VLOOKUP(EDATE('Projektkostenkalkulation EP'!$B$8,13)+EJ$9,Datenquellen!$F$7:$H$45,3,FALSE))," ",VLOOKUP(EDATE('Projektkostenkalkulation EP'!$B$8,13)+EJ$9,Datenquellen!$F$7:$H$45,3,FALSE))="X"
                                    ),
                          "X",
                          ""
                          ),
               "X"
            )</f>
        <v/>
      </c>
      <c r="EL151" s="239"/>
      <c r="EM151" s="240"/>
      <c r="EN151" s="241" t="s">
        <v>67</v>
      </c>
      <c r="EO151" s="474"/>
      <c r="EP151" s="236"/>
      <c r="EQ151" s="237" t="str">
        <f>IF(
            OR(
                     TEXT(EDATE('Projektkostenkalkulation EP'!$B$8,13),"TTT") = "Sa",
                     TEXT(EDATE('Projektkostenkalkulation EP'!$B$8,13),"TTT") = "So",
                     IF(ISNA(VLOOKUP(EDATE('Projektkostenkalkulation EP'!$B$8,13),Datenquellen!$F$7:$H$45,3,FALSE))," ",VLOOKUP(EDATE('Projektkostenkalkulation EP'!$B$8,13),Datenquellen!$F$7:$H$45,3,FALSE))="X"
                            ),
                    "X",
                    ""
            )</f>
        <v>X</v>
      </c>
      <c r="ER151" s="237" t="str">
        <f xml:space="preserve"> IF(TEXT((EDATE('Projektkostenkalkulation EP'!$B$8,13)+EQ$9),"MM")=TEXT((EDATE('Projektkostenkalkulation EP'!$B$8,13)+(EQ$9-1)),"MM"),
             IF(
                        OR(
                                    TEXT((EDATE('Projektkostenkalkulation EP'!$B$8,13)+EQ$9),"TTT") = "Sa",
                                    TEXT((EDATE('Projektkostenkalkulation EP'!$B$8,13)+EQ$9),"TTT") = "So",
                                    IF(ISNA(VLOOKUP(EDATE('Projektkostenkalkulation EP'!$B$8,13)+EQ$9,Datenquellen!$F$7:$H$45,3,FALSE))," ",VLOOKUP(EDATE('Projektkostenkalkulation EP'!$B$8,13)+EQ$9,Datenquellen!$F$7:$H$45,3,FALSE))="X"
                                    ),
                          "X",
                          ""
                          ),
               "X"
            )</f>
        <v>X</v>
      </c>
      <c r="ES151" s="237" t="str">
        <f xml:space="preserve"> IF(TEXT((EDATE('Projektkostenkalkulation EP'!$B$8,13)+ER$9),"MM")=TEXT((EDATE('Projektkostenkalkulation EP'!$B$8,13)+(ER$9-1)),"MM"),
             IF(
                        OR(
                                    TEXT((EDATE('Projektkostenkalkulation EP'!$B$8,13)+ER$9),"TTT") = "Sa",
                                    TEXT((EDATE('Projektkostenkalkulation EP'!$B$8,13)+ER$9),"TTT") = "So",
                                    IF(ISNA(VLOOKUP(EDATE('Projektkostenkalkulation EP'!$B$8,13)+ER$9,Datenquellen!$F$7:$H$45,3,FALSE))," ",VLOOKUP(EDATE('Projektkostenkalkulation EP'!$B$8,13)+ER$9,Datenquellen!$F$7:$H$45,3,FALSE))="X"
                                    ),
                          "X",
                          ""
                          ),
               "X"
            )</f>
        <v/>
      </c>
      <c r="ET151" s="237" t="str">
        <f xml:space="preserve"> IF(TEXT((EDATE('Projektkostenkalkulation EP'!$B$8,13)+ES$9),"MM")=TEXT((EDATE('Projektkostenkalkulation EP'!$B$8,13)+(ES$9-1)),"MM"),
             IF(
                        OR(
                                    TEXT((EDATE('Projektkostenkalkulation EP'!$B$8,13)+ES$9),"TTT") = "Sa",
                                    TEXT((EDATE('Projektkostenkalkulation EP'!$B$8,13)+ES$9),"TTT") = "So",
                                    IF(ISNA(VLOOKUP(EDATE('Projektkostenkalkulation EP'!$B$8,13)+ES$9,Datenquellen!$F$7:$H$45,3,FALSE))," ",VLOOKUP(EDATE('Projektkostenkalkulation EP'!$B$8,13)+ES$9,Datenquellen!$F$7:$H$45,3,FALSE))="X"
                                    ),
                          "X",
                          ""
                          ),
               "X"
            )</f>
        <v/>
      </c>
      <c r="EU151" s="237" t="str">
        <f xml:space="preserve"> IF(TEXT((EDATE('Projektkostenkalkulation EP'!$B$8,13)+ET$9),"MM")=TEXT((EDATE('Projektkostenkalkulation EP'!$B$8,13)+(ET$9-1)),"MM"),
             IF(
                        OR(
                                    TEXT((EDATE('Projektkostenkalkulation EP'!$B$8,13)+ET$9),"TTT") = "Sa",
                                    TEXT((EDATE('Projektkostenkalkulation EP'!$B$8,13)+ET$9),"TTT") = "So",
                                    IF(ISNA(VLOOKUP(EDATE('Projektkostenkalkulation EP'!$B$8,13)+ET$9,Datenquellen!$F$7:$H$45,3,FALSE))," ",VLOOKUP(EDATE('Projektkostenkalkulation EP'!$B$8,13)+ET$9,Datenquellen!$F$7:$H$45,3,FALSE))="X"
                                    ),
                          "X",
                          ""
                          ),
               "X"
            )</f>
        <v/>
      </c>
      <c r="EV151" s="237" t="str">
        <f xml:space="preserve"> IF(TEXT((EDATE('Projektkostenkalkulation EP'!$B$8,13)+EU$9),"MM")=TEXT((EDATE('Projektkostenkalkulation EP'!$B$8,13)+(EU$9-1)),"MM"),
             IF(
                        OR(
                                    TEXT((EDATE('Projektkostenkalkulation EP'!$B$8,13)+EU$9),"TTT") = "Sa",
                                    TEXT((EDATE('Projektkostenkalkulation EP'!$B$8,13)+EU$9),"TTT") = "So",
                                    IF(ISNA(VLOOKUP(EDATE('Projektkostenkalkulation EP'!$B$8,13)+EU$9,Datenquellen!$F$7:$H$45,3,FALSE))," ",VLOOKUP(EDATE('Projektkostenkalkulation EP'!$B$8,13)+EU$9,Datenquellen!$F$7:$H$45,3,FALSE))="X"
                                    ),
                          "X",
                          ""
                          ),
               "X"
            )</f>
        <v/>
      </c>
      <c r="EW151" s="237" t="str">
        <f xml:space="preserve"> IF(TEXT((EDATE('Projektkostenkalkulation EP'!$B$8,13)+EV$9),"MM")=TEXT((EDATE('Projektkostenkalkulation EP'!$B$8,13)+(EV$9-1)),"MM"),
             IF(
                        OR(
                                    TEXT((EDATE('Projektkostenkalkulation EP'!$B$8,13)+EV$9),"TTT") = "Sa",
                                    TEXT((EDATE('Projektkostenkalkulation EP'!$B$8,13)+EV$9),"TTT") = "So",
                                    IF(ISNA(VLOOKUP(EDATE('Projektkostenkalkulation EP'!$B$8,13)+EV$9,Datenquellen!$F$7:$H$45,3,FALSE))," ",VLOOKUP(EDATE('Projektkostenkalkulation EP'!$B$8,13)+EV$9,Datenquellen!$F$7:$H$45,3,FALSE))="X"
                                    ),
                          "X",
                          ""
                          ),
               "X"
            )</f>
        <v/>
      </c>
      <c r="EX151" s="237" t="str">
        <f xml:space="preserve"> IF(TEXT((EDATE('Projektkostenkalkulation EP'!$B$8,13)+EW$9),"MM")=TEXT((EDATE('Projektkostenkalkulation EP'!$B$8,13)+(EW$9-1)),"MM"),
             IF(
                        OR(
                                    TEXT((EDATE('Projektkostenkalkulation EP'!$B$8,13)+EW$9),"TTT") = "Sa",
                                    TEXT((EDATE('Projektkostenkalkulation EP'!$B$8,13)+EW$9),"TTT") = "So",
                                    IF(ISNA(VLOOKUP(EDATE('Projektkostenkalkulation EP'!$B$8,13)+EW$9,Datenquellen!$F$7:$H$45,3,FALSE))," ",VLOOKUP(EDATE('Projektkostenkalkulation EP'!$B$8,13)+EW$9,Datenquellen!$F$7:$H$45,3,FALSE))="X"
                                    ),
                          "X",
                          ""
                          ),
               "X"
            )</f>
        <v>X</v>
      </c>
      <c r="EY151" s="237" t="str">
        <f xml:space="preserve"> IF(TEXT((EDATE('Projektkostenkalkulation EP'!$B$8,13)+EX$9),"MM")=TEXT((EDATE('Projektkostenkalkulation EP'!$B$8,13)+(EX$9-1)),"MM"),
             IF(
                        OR(
                                    TEXT((EDATE('Projektkostenkalkulation EP'!$B$8,13)+EX$9),"TTT") = "Sa",
                                    TEXT((EDATE('Projektkostenkalkulation EP'!$B$8,13)+EX$9),"TTT") = "So",
                                    IF(ISNA(VLOOKUP(EDATE('Projektkostenkalkulation EP'!$B$8,13)+EX$9,Datenquellen!$F$7:$H$45,3,FALSE))," ",VLOOKUP(EDATE('Projektkostenkalkulation EP'!$B$8,13)+EX$9,Datenquellen!$F$7:$H$45,3,FALSE))="X"
                                    ),
                          "X",
                          ""
                          ),
               "X"
            )</f>
        <v>X</v>
      </c>
      <c r="EZ151" s="237" t="str">
        <f xml:space="preserve"> IF(TEXT((EDATE('Projektkostenkalkulation EP'!$B$8,13)+EY$9),"MM")=TEXT((EDATE('Projektkostenkalkulation EP'!$B$8,13)+(EY$9-1)),"MM"),
             IF(
                        OR(
                                    TEXT((EDATE('Projektkostenkalkulation EP'!$B$8,13)+EY$9),"TTT") = "Sa",
                                    TEXT((EDATE('Projektkostenkalkulation EP'!$B$8,13)+EY$9),"TTT") = "So",
                                    IF(ISNA(VLOOKUP(EDATE('Projektkostenkalkulation EP'!$B$8,13)+EY$9,Datenquellen!$F$7:$H$45,3,FALSE))," ",VLOOKUP(EDATE('Projektkostenkalkulation EP'!$B$8,13)+EY$9,Datenquellen!$F$7:$H$45,3,FALSE))="X"
                                    ),
                          "X",
                          ""
                          ),
               "X"
            )</f>
        <v/>
      </c>
      <c r="FA151" s="237" t="str">
        <f xml:space="preserve"> IF(TEXT((EDATE('Projektkostenkalkulation EP'!$B$8,13)+EZ$9),"MM")=TEXT((EDATE('Projektkostenkalkulation EP'!$B$8,13)+(EZ$9-1)),"MM"),
             IF(
                        OR(
                                    TEXT((EDATE('Projektkostenkalkulation EP'!$B$8,13)+EZ$9),"TTT") = "Sa",
                                    TEXT((EDATE('Projektkostenkalkulation EP'!$B$8,13)+EZ$9),"TTT") = "So",
                                    IF(ISNA(VLOOKUP(EDATE('Projektkostenkalkulation EP'!$B$8,13)+EZ$9,Datenquellen!$F$7:$H$45,3,FALSE))," ",VLOOKUP(EDATE('Projektkostenkalkulation EP'!$B$8,13)+EZ$9,Datenquellen!$F$7:$H$45,3,FALSE))="X"
                                    ),
                          "X",
                          ""
                          ),
               "X"
            )</f>
        <v/>
      </c>
      <c r="FB151" s="237" t="str">
        <f xml:space="preserve"> IF(TEXT((EDATE('Projektkostenkalkulation EP'!$B$8,13)+FA$9),"MM")=TEXT((EDATE('Projektkostenkalkulation EP'!$B$8,13)+(FA$9-1)),"MM"),
             IF(
                        OR(
                                    TEXT((EDATE('Projektkostenkalkulation EP'!$B$8,13)+FA$9),"TTT") = "Sa",
                                    TEXT((EDATE('Projektkostenkalkulation EP'!$B$8,13)+FA$9),"TTT") = "So",
                                    IF(ISNA(VLOOKUP(EDATE('Projektkostenkalkulation EP'!$B$8,13)+FA$9,Datenquellen!$F$7:$H$45,3,FALSE))," ",VLOOKUP(EDATE('Projektkostenkalkulation EP'!$B$8,13)+FA$9,Datenquellen!$F$7:$H$45,3,FALSE))="X"
                                    ),
                          "X",
                          ""
                          ),
               "X"
            )</f>
        <v/>
      </c>
      <c r="FC151" s="237" t="str">
        <f xml:space="preserve"> IF(TEXT((EDATE('Projektkostenkalkulation EP'!$B$8,13)+FB$9),"MM")=TEXT((EDATE('Projektkostenkalkulation EP'!$B$8,13)+(FB$9-1)),"MM"),
             IF(
                        OR(
                                    TEXT((EDATE('Projektkostenkalkulation EP'!$B$8,13)+FB$9),"TTT") = "Sa",
                                    TEXT((EDATE('Projektkostenkalkulation EP'!$B$8,13)+FB$9),"TTT") = "So",
                                    IF(ISNA(VLOOKUP(EDATE('Projektkostenkalkulation EP'!$B$8,13)+FB$9,Datenquellen!$F$7:$H$45,3,FALSE))," ",VLOOKUP(EDATE('Projektkostenkalkulation EP'!$B$8,13)+FB$9,Datenquellen!$F$7:$H$45,3,FALSE))="X"
                                    ),
                          "X",
                          ""
                          ),
               "X"
            )</f>
        <v/>
      </c>
      <c r="FD151" s="237" t="str">
        <f xml:space="preserve"> IF(TEXT((EDATE('Projektkostenkalkulation EP'!$B$8,13)+FC$9),"MM")=TEXT((EDATE('Projektkostenkalkulation EP'!$B$8,13)+(FC$9-1)),"MM"),
             IF(
                        OR(
                                    TEXT((EDATE('Projektkostenkalkulation EP'!$B$8,13)+FC$9),"TTT") = "Sa",
                                    TEXT((EDATE('Projektkostenkalkulation EP'!$B$8,13)+FC$9),"TTT") = "So",
                                    IF(ISNA(VLOOKUP(EDATE('Projektkostenkalkulation EP'!$B$8,13)+FC$9,Datenquellen!$F$7:$H$45,3,FALSE))," ",VLOOKUP(EDATE('Projektkostenkalkulation EP'!$B$8,13)+FC$9,Datenquellen!$F$7:$H$45,3,FALSE))="X"
                                    ),
                          "X",
                          ""
                          ),
               "X"
            )</f>
        <v/>
      </c>
      <c r="FE151" s="237" t="str">
        <f xml:space="preserve"> IF(TEXT((EDATE('Projektkostenkalkulation EP'!$B$8,13)+FD$9),"MM")=TEXT((EDATE('Projektkostenkalkulation EP'!$B$8,13)+(FD$9-1)),"MM"),
             IF(
                        OR(
                                    TEXT((EDATE('Projektkostenkalkulation EP'!$B$8,13)+FD$9),"TTT") = "Sa",
                                    TEXT((EDATE('Projektkostenkalkulation EP'!$B$8,13)+FD$9),"TTT") = "So",
                                    IF(ISNA(VLOOKUP(EDATE('Projektkostenkalkulation EP'!$B$8,13)+FD$9,Datenquellen!$F$7:$H$45,3,FALSE))," ",VLOOKUP(EDATE('Projektkostenkalkulation EP'!$B$8,13)+FD$9,Datenquellen!$F$7:$H$45,3,FALSE))="X"
                                    ),
                          "X",
                          ""
                          ),
               "X"
            )</f>
        <v>X</v>
      </c>
      <c r="FF151" s="237" t="str">
        <f xml:space="preserve"> IF(TEXT((EDATE('Projektkostenkalkulation EP'!$B$8,13)+FE$9),"MM")=TEXT((EDATE('Projektkostenkalkulation EP'!$B$8,13)+(FE$9-1)),"MM"),
             IF(
                        OR(
                                    TEXT((EDATE('Projektkostenkalkulation EP'!$B$8,13)+FE$9),"TTT") = "Sa",
                                    TEXT((EDATE('Projektkostenkalkulation EP'!$B$8,13)+FE$9),"TTT") = "So",
                                    IF(ISNA(VLOOKUP(EDATE('Projektkostenkalkulation EP'!$B$8,13)+FE$9,Datenquellen!$F$7:$H$45,3,FALSE))," ",VLOOKUP(EDATE('Projektkostenkalkulation EP'!$B$8,13)+FE$9,Datenquellen!$F$7:$H$45,3,FALSE))="X"
                                    ),
                          "X",
                          ""
                          ),
               "X"
            )</f>
        <v>X</v>
      </c>
      <c r="FG151" s="237" t="str">
        <f xml:space="preserve"> IF(TEXT((EDATE('Projektkostenkalkulation EP'!$B$8,13)+FF$9),"MM")=TEXT((EDATE('Projektkostenkalkulation EP'!$B$8,13)+(FF$9-1)),"MM"),
             IF(
                        OR(
                                    TEXT((EDATE('Projektkostenkalkulation EP'!$B$8,13)+FF$9),"TTT") = "Sa",
                                    TEXT((EDATE('Projektkostenkalkulation EP'!$B$8,13)+FF$9),"TTT") = "So",
                                    IF(ISNA(VLOOKUP(EDATE('Projektkostenkalkulation EP'!$B$8,13)+FF$9,Datenquellen!$F$7:$H$45,3,FALSE))," ",VLOOKUP(EDATE('Projektkostenkalkulation EP'!$B$8,13)+FF$9,Datenquellen!$F$7:$H$45,3,FALSE))="X"
                                    ),
                          "X",
                          ""
                          ),
               "X"
            )</f>
        <v/>
      </c>
      <c r="FH151" s="237" t="str">
        <f xml:space="preserve"> IF(TEXT((EDATE('Projektkostenkalkulation EP'!$B$8,13)+FG$9),"MM")=TEXT((EDATE('Projektkostenkalkulation EP'!$B$8,13)+(FG$9-1)),"MM"),
             IF(
                        OR(
                                    TEXT((EDATE('Projektkostenkalkulation EP'!$B$8,13)+FG$9),"TTT") = "Sa",
                                    TEXT((EDATE('Projektkostenkalkulation EP'!$B$8,13)+FG$9),"TTT") = "So",
                                    IF(ISNA(VLOOKUP(EDATE('Projektkostenkalkulation EP'!$B$8,13)+FG$9,Datenquellen!$F$7:$H$45,3,FALSE))," ",VLOOKUP(EDATE('Projektkostenkalkulation EP'!$B$8,13)+FG$9,Datenquellen!$F$7:$H$45,3,FALSE))="X"
                                    ),
                          "X",
                          ""
                          ),
               "X"
            )</f>
        <v/>
      </c>
      <c r="FI151" s="237" t="str">
        <f xml:space="preserve"> IF(TEXT((EDATE('Projektkostenkalkulation EP'!$B$8,13)+FH$9),"MM")=TEXT((EDATE('Projektkostenkalkulation EP'!$B$8,13)+(FH$9-1)),"MM"),
             IF(
                        OR(
                                    TEXT((EDATE('Projektkostenkalkulation EP'!$B$8,13)+FH$9),"TTT") = "Sa",
                                    TEXT((EDATE('Projektkostenkalkulation EP'!$B$8,13)+FH$9),"TTT") = "So",
                                    IF(ISNA(VLOOKUP(EDATE('Projektkostenkalkulation EP'!$B$8,13)+FH$9,Datenquellen!$F$7:$H$45,3,FALSE))," ",VLOOKUP(EDATE('Projektkostenkalkulation EP'!$B$8,13)+FH$9,Datenquellen!$F$7:$H$45,3,FALSE))="X"
                                    ),
                          "X",
                          ""
                          ),
               "X"
            )</f>
        <v/>
      </c>
      <c r="FJ151" s="237" t="str">
        <f xml:space="preserve"> IF(TEXT((EDATE('Projektkostenkalkulation EP'!$B$8,13)+FI$9),"MM")=TEXT((EDATE('Projektkostenkalkulation EP'!$B$8,13)+(FI$9-1)),"MM"),
             IF(
                        OR(
                                    TEXT((EDATE('Projektkostenkalkulation EP'!$B$8,13)+FI$9),"TTT") = "Sa",
                                    TEXT((EDATE('Projektkostenkalkulation EP'!$B$8,13)+FI$9),"TTT") = "So",
                                    IF(ISNA(VLOOKUP(EDATE('Projektkostenkalkulation EP'!$B$8,13)+FI$9,Datenquellen!$F$7:$H$45,3,FALSE))," ",VLOOKUP(EDATE('Projektkostenkalkulation EP'!$B$8,13)+FI$9,Datenquellen!$F$7:$H$45,3,FALSE))="X"
                                    ),
                          "X",
                          ""
                          ),
               "X"
            )</f>
        <v/>
      </c>
      <c r="FK151" s="237" t="str">
        <f xml:space="preserve"> IF(TEXT((EDATE('Projektkostenkalkulation EP'!$B$8,13)+FJ$9),"MM")=TEXT((EDATE('Projektkostenkalkulation EP'!$B$8,13)+(FJ$9-1)),"MM"),
             IF(
                        OR(
                                    TEXT((EDATE('Projektkostenkalkulation EP'!$B$8,13)+FJ$9),"TTT") = "Sa",
                                    TEXT((EDATE('Projektkostenkalkulation EP'!$B$8,13)+FJ$9),"TTT") = "So",
                                    IF(ISNA(VLOOKUP(EDATE('Projektkostenkalkulation EP'!$B$8,13)+FJ$9,Datenquellen!$F$7:$H$45,3,FALSE))," ",VLOOKUP(EDATE('Projektkostenkalkulation EP'!$B$8,13)+FJ$9,Datenquellen!$F$7:$H$45,3,FALSE))="X"
                                    ),
                          "X",
                          ""
                          ),
               "X"
            )</f>
        <v/>
      </c>
      <c r="FL151" s="237" t="str">
        <f xml:space="preserve"> IF(TEXT((EDATE('Projektkostenkalkulation EP'!$B$8,13)+FK$9),"MM")=TEXT((EDATE('Projektkostenkalkulation EP'!$B$8,13)+(FK$9-1)),"MM"),
             IF(
                        OR(
                                    TEXT((EDATE('Projektkostenkalkulation EP'!$B$8,13)+FK$9),"TTT") = "Sa",
                                    TEXT((EDATE('Projektkostenkalkulation EP'!$B$8,13)+FK$9),"TTT") = "So",
                                    IF(ISNA(VLOOKUP(EDATE('Projektkostenkalkulation EP'!$B$8,13)+FK$9,Datenquellen!$F$7:$H$45,3,FALSE))," ",VLOOKUP(EDATE('Projektkostenkalkulation EP'!$B$8,13)+FK$9,Datenquellen!$F$7:$H$45,3,FALSE))="X"
                                    ),
                          "X",
                          ""
                          ),
               "X"
            )</f>
        <v>X</v>
      </c>
      <c r="FM151" s="237" t="str">
        <f xml:space="preserve"> IF(TEXT((EDATE('Projektkostenkalkulation EP'!$B$8,13)+FL$9),"MM")=TEXT((EDATE('Projektkostenkalkulation EP'!$B$8,13)+(FL$9-1)),"MM"),
             IF(
                        OR(
                                    TEXT((EDATE('Projektkostenkalkulation EP'!$B$8,13)+FL$9),"TTT") = "Sa",
                                    TEXT((EDATE('Projektkostenkalkulation EP'!$B$8,13)+FL$9),"TTT") = "So",
                                    IF(ISNA(VLOOKUP(EDATE('Projektkostenkalkulation EP'!$B$8,13)+FL$9,Datenquellen!$F$7:$H$45,3,FALSE))," ",VLOOKUP(EDATE('Projektkostenkalkulation EP'!$B$8,13)+FL$9,Datenquellen!$F$7:$H$45,3,FALSE))="X"
                                    ),
                          "X",
                          ""
                          ),
               "X"
            )</f>
        <v>X</v>
      </c>
      <c r="FN151" s="237" t="str">
        <f xml:space="preserve"> IF(TEXT((EDATE('Projektkostenkalkulation EP'!$B$8,13)+FM$9),"MM")=TEXT((EDATE('Projektkostenkalkulation EP'!$B$8,13)+(FM$9-1)),"MM"),
             IF(
                        OR(
                                    TEXT((EDATE('Projektkostenkalkulation EP'!$B$8,13)+FM$9),"TTT") = "Sa",
                                    TEXT((EDATE('Projektkostenkalkulation EP'!$B$8,13)+FM$9),"TTT") = "So",
                                    IF(ISNA(VLOOKUP(EDATE('Projektkostenkalkulation EP'!$B$8,13)+FM$9,Datenquellen!$F$7:$H$45,3,FALSE))," ",VLOOKUP(EDATE('Projektkostenkalkulation EP'!$B$8,13)+FM$9,Datenquellen!$F$7:$H$45,3,FALSE))="X"
                                    ),
                          "X",
                          ""
                          ),
               "X"
            )</f>
        <v/>
      </c>
      <c r="FO151" s="237" t="str">
        <f xml:space="preserve"> IF(TEXT((EDATE('Projektkostenkalkulation EP'!$B$8,13)+FN$9),"MM")=TEXT((EDATE('Projektkostenkalkulation EP'!$B$8,13)+(FN$9-1)),"MM"),
             IF(
                        OR(
                                    TEXT((EDATE('Projektkostenkalkulation EP'!$B$8,13)+FN$9),"TTT") = "Sa",
                                    TEXT((EDATE('Projektkostenkalkulation EP'!$B$8,13)+FN$9),"TTT") = "So",
                                    IF(ISNA(VLOOKUP(EDATE('Projektkostenkalkulation EP'!$B$8,13)+FN$9,Datenquellen!$F$7:$H$45,3,FALSE))," ",VLOOKUP(EDATE('Projektkostenkalkulation EP'!$B$8,13)+FN$9,Datenquellen!$F$7:$H$45,3,FALSE))="X"
                                    ),
                          "X",
                          ""
                          ),
               "X"
            )</f>
        <v/>
      </c>
      <c r="FP151" s="237" t="str">
        <f xml:space="preserve"> IF(TEXT((EDATE('Projektkostenkalkulation EP'!$B$8,13)+FO$9),"MM")=TEXT((EDATE('Projektkostenkalkulation EP'!$B$8,13)+(FO$9-1)),"MM"),
             IF(
                        OR(
                                    TEXT((EDATE('Projektkostenkalkulation EP'!$B$8,13)+FO$9),"TTT") = "Sa",
                                    TEXT((EDATE('Projektkostenkalkulation EP'!$B$8,13)+FO$9),"TTT") = "So",
                                    IF(ISNA(VLOOKUP(EDATE('Projektkostenkalkulation EP'!$B$8,13)+FO$9,Datenquellen!$F$7:$H$45,3,FALSE))," ",VLOOKUP(EDATE('Projektkostenkalkulation EP'!$B$8,13)+FO$9,Datenquellen!$F$7:$H$45,3,FALSE))="X"
                                    ),
                          "X",
                          ""
                          ),
               "X"
            )</f>
        <v/>
      </c>
      <c r="FQ151" s="237" t="str">
        <f xml:space="preserve"> IF(TEXT((EDATE('Projektkostenkalkulation EP'!$B$8,13)+FP$9),"MM")=TEXT((EDATE('Projektkostenkalkulation EP'!$B$8,13)+(FP$9-1)),"MM"),
             IF(
                        OR(
                                    TEXT((EDATE('Projektkostenkalkulation EP'!$B$8,13)+FP$9),"TTT") = "Sa",
                                    TEXT((EDATE('Projektkostenkalkulation EP'!$B$8,13)+FP$9),"TTT") = "So",
                                    IF(ISNA(VLOOKUP(EDATE('Projektkostenkalkulation EP'!$B$8,13)+FP$9,Datenquellen!$F$7:$H$45,3,FALSE))," ",VLOOKUP(EDATE('Projektkostenkalkulation EP'!$B$8,13)+FP$9,Datenquellen!$F$7:$H$45,3,FALSE))="X"
                                    ),
                          "X",
                          ""
                          ),
               "X"
            )</f>
        <v/>
      </c>
      <c r="FR151" s="237" t="str">
        <f xml:space="preserve"> IF(TEXT((EDATE('Projektkostenkalkulation EP'!$B$8,13)+FQ$9),"MM")=TEXT((EDATE('Projektkostenkalkulation EP'!$B$8,13)+(FQ$9-1)),"MM"),
             IF(
                        OR(
                                    TEXT((EDATE('Projektkostenkalkulation EP'!$B$8,13)+FQ$9),"TTT") = "Sa",
                                    TEXT((EDATE('Projektkostenkalkulation EP'!$B$8,13)+FQ$9),"TTT") = "So",
                                    IF(ISNA(VLOOKUP(EDATE('Projektkostenkalkulation EP'!$B$8,13)+FQ$9,Datenquellen!$F$7:$H$45,3,FALSE))," ",VLOOKUP(EDATE('Projektkostenkalkulation EP'!$B$8,13)+FQ$9,Datenquellen!$F$7:$H$45,3,FALSE))="X"
                                    ),
                          "X",
                          ""
                          ),
               "X"
            )</f>
        <v/>
      </c>
      <c r="FS151" s="237" t="str">
        <f xml:space="preserve"> IF(TEXT((EDATE('Projektkostenkalkulation EP'!$B$8,13)+FR$9),"MM")=TEXT((EDATE('Projektkostenkalkulation EP'!$B$8,13)+(FR$9-1)),"MM"),
             IF(
                        OR(
                                    TEXT((EDATE('Projektkostenkalkulation EP'!$B$8,13)+FR$9),"TTT") = "Sa",
                                    TEXT((EDATE('Projektkostenkalkulation EP'!$B$8,13)+FR$9),"TTT") = "So",
                                    IF(ISNA(VLOOKUP(EDATE('Projektkostenkalkulation EP'!$B$8,13)+FR$9,Datenquellen!$F$7:$H$45,3,FALSE))," ",VLOOKUP(EDATE('Projektkostenkalkulation EP'!$B$8,13)+FR$9,Datenquellen!$F$7:$H$45,3,FALSE))="X"
                                    ),
                          "X",
                          ""
                          ),
               "X"
            )</f>
        <v>X</v>
      </c>
      <c r="FT151" s="237" t="str">
        <f xml:space="preserve"> IF(TEXT((EDATE('Projektkostenkalkulation EP'!$B$8,13)+FS$9),"MM")=TEXT((EDATE('Projektkostenkalkulation EP'!$B$8,13)+(FS$9-1)),"MM"),
             IF(
                        OR(
                                    TEXT((EDATE('Projektkostenkalkulation EP'!$B$8,13)+FS$9),"TTT") = "Sa",
                                    TEXT((EDATE('Projektkostenkalkulation EP'!$B$8,13)+FS$9),"TTT") = "So",
                                    IF(ISNA(VLOOKUP(EDATE('Projektkostenkalkulation EP'!$B$8,13)+FS$9,Datenquellen!$F$7:$H$45,3,FALSE))," ",VLOOKUP(EDATE('Projektkostenkalkulation EP'!$B$8,13)+FS$9,Datenquellen!$F$7:$H$45,3,FALSE))="X"
                                    ),
                          "X",
                          ""
                          ),
               "X"
            )</f>
        <v>X</v>
      </c>
      <c r="FU151" s="238" t="str">
        <f xml:space="preserve"> IF(TEXT((EDATE('Projektkostenkalkulation EP'!$B$8,13)+FT$9),"MM")=TEXT((EDATE('Projektkostenkalkulation EP'!$B$8,13)+(FT$9-1)),"MM"),
             IF(
                        OR(
                                    TEXT((EDATE('Projektkostenkalkulation EP'!$B$8,13)+FT$9),"TTT") = "Sa",
                                    TEXT((EDATE('Projektkostenkalkulation EP'!$B$8,13)+FT$9),"TTT") = "So",
                                    IF(ISNA(VLOOKUP(EDATE('Projektkostenkalkulation EP'!$B$8,13)+FT$9,Datenquellen!$F$7:$H$45,3,FALSE))," ",VLOOKUP(EDATE('Projektkostenkalkulation EP'!$B$8,13)+FT$9,Datenquellen!$F$7:$H$45,3,FALSE))="X"
                                    ),
                          "X",
                          ""
                          ),
               "X"
            )</f>
        <v/>
      </c>
      <c r="FV151" s="239"/>
      <c r="FW151" s="240"/>
      <c r="FX151" s="241" t="s">
        <v>67</v>
      </c>
      <c r="FY151" s="474"/>
      <c r="FZ151" s="236"/>
      <c r="GA151" s="237" t="str">
        <f>IF(
            OR(
                     TEXT(EDATE('Projektkostenkalkulation EP'!$B$8,13),"TTT") = "Sa",
                     TEXT(EDATE('Projektkostenkalkulation EP'!$B$8,13),"TTT") = "So",
                     IF(ISNA(VLOOKUP(EDATE('Projektkostenkalkulation EP'!$B$8,13),Datenquellen!$F$7:$H$45,3,FALSE))," ",VLOOKUP(EDATE('Projektkostenkalkulation EP'!$B$8,13),Datenquellen!$F$7:$H$45,3,FALSE))="X"
                            ),
                    "X",
                    ""
            )</f>
        <v>X</v>
      </c>
      <c r="GB151" s="237" t="str">
        <f xml:space="preserve"> IF(TEXT((EDATE('Projektkostenkalkulation EP'!$B$8,13)+GA$9),"MM")=TEXT((EDATE('Projektkostenkalkulation EP'!$B$8,13)+(GA$9-1)),"MM"),
             IF(
                        OR(
                                    TEXT((EDATE('Projektkostenkalkulation EP'!$B$8,13)+GA$9),"TTT") = "Sa",
                                    TEXT((EDATE('Projektkostenkalkulation EP'!$B$8,13)+GA$9),"TTT") = "So",
                                    IF(ISNA(VLOOKUP(EDATE('Projektkostenkalkulation EP'!$B$8,13)+GA$9,Datenquellen!$F$7:$H$45,3,FALSE))," ",VLOOKUP(EDATE('Projektkostenkalkulation EP'!$B$8,13)+GA$9,Datenquellen!$F$7:$H$45,3,FALSE))="X"
                                    ),
                          "X",
                          ""
                          ),
               "X"
            )</f>
        <v>X</v>
      </c>
      <c r="GC151" s="237" t="str">
        <f xml:space="preserve"> IF(TEXT((EDATE('Projektkostenkalkulation EP'!$B$8,13)+GB$9),"MM")=TEXT((EDATE('Projektkostenkalkulation EP'!$B$8,13)+(GB$9-1)),"MM"),
             IF(
                        OR(
                                    TEXT((EDATE('Projektkostenkalkulation EP'!$B$8,13)+GB$9),"TTT") = "Sa",
                                    TEXT((EDATE('Projektkostenkalkulation EP'!$B$8,13)+GB$9),"TTT") = "So",
                                    IF(ISNA(VLOOKUP(EDATE('Projektkostenkalkulation EP'!$B$8,13)+GB$9,Datenquellen!$F$7:$H$45,3,FALSE))," ",VLOOKUP(EDATE('Projektkostenkalkulation EP'!$B$8,13)+GB$9,Datenquellen!$F$7:$H$45,3,FALSE))="X"
                                    ),
                          "X",
                          ""
                          ),
               "X"
            )</f>
        <v/>
      </c>
      <c r="GD151" s="237" t="str">
        <f xml:space="preserve"> IF(TEXT((EDATE('Projektkostenkalkulation EP'!$B$8,13)+GC$9),"MM")=TEXT((EDATE('Projektkostenkalkulation EP'!$B$8,13)+(GC$9-1)),"MM"),
             IF(
                        OR(
                                    TEXT((EDATE('Projektkostenkalkulation EP'!$B$8,13)+GC$9),"TTT") = "Sa",
                                    TEXT((EDATE('Projektkostenkalkulation EP'!$B$8,13)+GC$9),"TTT") = "So",
                                    IF(ISNA(VLOOKUP(EDATE('Projektkostenkalkulation EP'!$B$8,13)+GC$9,Datenquellen!$F$7:$H$45,3,FALSE))," ",VLOOKUP(EDATE('Projektkostenkalkulation EP'!$B$8,13)+GC$9,Datenquellen!$F$7:$H$45,3,FALSE))="X"
                                    ),
                          "X",
                          ""
                          ),
               "X"
            )</f>
        <v/>
      </c>
      <c r="GE151" s="237" t="str">
        <f xml:space="preserve"> IF(TEXT((EDATE('Projektkostenkalkulation EP'!$B$8,13)+GD$9),"MM")=TEXT((EDATE('Projektkostenkalkulation EP'!$B$8,13)+(GD$9-1)),"MM"),
             IF(
                        OR(
                                    TEXT((EDATE('Projektkostenkalkulation EP'!$B$8,13)+GD$9),"TTT") = "Sa",
                                    TEXT((EDATE('Projektkostenkalkulation EP'!$B$8,13)+GD$9),"TTT") = "So",
                                    IF(ISNA(VLOOKUP(EDATE('Projektkostenkalkulation EP'!$B$8,13)+GD$9,Datenquellen!$F$7:$H$45,3,FALSE))," ",VLOOKUP(EDATE('Projektkostenkalkulation EP'!$B$8,13)+GD$9,Datenquellen!$F$7:$H$45,3,FALSE))="X"
                                    ),
                          "X",
                          ""
                          ),
               "X"
            )</f>
        <v/>
      </c>
      <c r="GF151" s="237" t="str">
        <f xml:space="preserve"> IF(TEXT((EDATE('Projektkostenkalkulation EP'!$B$8,13)+GE$9),"MM")=TEXT((EDATE('Projektkostenkalkulation EP'!$B$8,13)+(GE$9-1)),"MM"),
             IF(
                        OR(
                                    TEXT((EDATE('Projektkostenkalkulation EP'!$B$8,13)+GE$9),"TTT") = "Sa",
                                    TEXT((EDATE('Projektkostenkalkulation EP'!$B$8,13)+GE$9),"TTT") = "So",
                                    IF(ISNA(VLOOKUP(EDATE('Projektkostenkalkulation EP'!$B$8,13)+GE$9,Datenquellen!$F$7:$H$45,3,FALSE))," ",VLOOKUP(EDATE('Projektkostenkalkulation EP'!$B$8,13)+GE$9,Datenquellen!$F$7:$H$45,3,FALSE))="X"
                                    ),
                          "X",
                          ""
                          ),
               "X"
            )</f>
        <v/>
      </c>
      <c r="GG151" s="237" t="str">
        <f xml:space="preserve"> IF(TEXT((EDATE('Projektkostenkalkulation EP'!$B$8,13)+GF$9),"MM")=TEXT((EDATE('Projektkostenkalkulation EP'!$B$8,13)+(GF$9-1)),"MM"),
             IF(
                        OR(
                                    TEXT((EDATE('Projektkostenkalkulation EP'!$B$8,13)+GF$9),"TTT") = "Sa",
                                    TEXT((EDATE('Projektkostenkalkulation EP'!$B$8,13)+GF$9),"TTT") = "So",
                                    IF(ISNA(VLOOKUP(EDATE('Projektkostenkalkulation EP'!$B$8,13)+GF$9,Datenquellen!$F$7:$H$45,3,FALSE))," ",VLOOKUP(EDATE('Projektkostenkalkulation EP'!$B$8,13)+GF$9,Datenquellen!$F$7:$H$45,3,FALSE))="X"
                                    ),
                          "X",
                          ""
                          ),
               "X"
            )</f>
        <v/>
      </c>
      <c r="GH151" s="237" t="str">
        <f xml:space="preserve"> IF(TEXT((EDATE('Projektkostenkalkulation EP'!$B$8,13)+GG$9),"MM")=TEXT((EDATE('Projektkostenkalkulation EP'!$B$8,13)+(GG$9-1)),"MM"),
             IF(
                        OR(
                                    TEXT((EDATE('Projektkostenkalkulation EP'!$B$8,13)+GG$9),"TTT") = "Sa",
                                    TEXT((EDATE('Projektkostenkalkulation EP'!$B$8,13)+GG$9),"TTT") = "So",
                                    IF(ISNA(VLOOKUP(EDATE('Projektkostenkalkulation EP'!$B$8,13)+GG$9,Datenquellen!$F$7:$H$45,3,FALSE))," ",VLOOKUP(EDATE('Projektkostenkalkulation EP'!$B$8,13)+GG$9,Datenquellen!$F$7:$H$45,3,FALSE))="X"
                                    ),
                          "X",
                          ""
                          ),
               "X"
            )</f>
        <v>X</v>
      </c>
      <c r="GI151" s="237" t="str">
        <f xml:space="preserve"> IF(TEXT((EDATE('Projektkostenkalkulation EP'!$B$8,13)+GH$9),"MM")=TEXT((EDATE('Projektkostenkalkulation EP'!$B$8,13)+(GH$9-1)),"MM"),
             IF(
                        OR(
                                    TEXT((EDATE('Projektkostenkalkulation EP'!$B$8,13)+GH$9),"TTT") = "Sa",
                                    TEXT((EDATE('Projektkostenkalkulation EP'!$B$8,13)+GH$9),"TTT") = "So",
                                    IF(ISNA(VLOOKUP(EDATE('Projektkostenkalkulation EP'!$B$8,13)+GH$9,Datenquellen!$F$7:$H$45,3,FALSE))," ",VLOOKUP(EDATE('Projektkostenkalkulation EP'!$B$8,13)+GH$9,Datenquellen!$F$7:$H$45,3,FALSE))="X"
                                    ),
                          "X",
                          ""
                          ),
               "X"
            )</f>
        <v>X</v>
      </c>
      <c r="GJ151" s="237" t="str">
        <f xml:space="preserve"> IF(TEXT((EDATE('Projektkostenkalkulation EP'!$B$8,13)+GI$9),"MM")=TEXT((EDATE('Projektkostenkalkulation EP'!$B$8,13)+(GI$9-1)),"MM"),
             IF(
                        OR(
                                    TEXT((EDATE('Projektkostenkalkulation EP'!$B$8,13)+GI$9),"TTT") = "Sa",
                                    TEXT((EDATE('Projektkostenkalkulation EP'!$B$8,13)+GI$9),"TTT") = "So",
                                    IF(ISNA(VLOOKUP(EDATE('Projektkostenkalkulation EP'!$B$8,13)+GI$9,Datenquellen!$F$7:$H$45,3,FALSE))," ",VLOOKUP(EDATE('Projektkostenkalkulation EP'!$B$8,13)+GI$9,Datenquellen!$F$7:$H$45,3,FALSE))="X"
                                    ),
                          "X",
                          ""
                          ),
               "X"
            )</f>
        <v/>
      </c>
      <c r="GK151" s="237" t="str">
        <f xml:space="preserve"> IF(TEXT((EDATE('Projektkostenkalkulation EP'!$B$8,13)+GJ$9),"MM")=TEXT((EDATE('Projektkostenkalkulation EP'!$B$8,13)+(GJ$9-1)),"MM"),
             IF(
                        OR(
                                    TEXT((EDATE('Projektkostenkalkulation EP'!$B$8,13)+GJ$9),"TTT") = "Sa",
                                    TEXT((EDATE('Projektkostenkalkulation EP'!$B$8,13)+GJ$9),"TTT") = "So",
                                    IF(ISNA(VLOOKUP(EDATE('Projektkostenkalkulation EP'!$B$8,13)+GJ$9,Datenquellen!$F$7:$H$45,3,FALSE))," ",VLOOKUP(EDATE('Projektkostenkalkulation EP'!$B$8,13)+GJ$9,Datenquellen!$F$7:$H$45,3,FALSE))="X"
                                    ),
                          "X",
                          ""
                          ),
               "X"
            )</f>
        <v/>
      </c>
      <c r="GL151" s="237" t="str">
        <f xml:space="preserve"> IF(TEXT((EDATE('Projektkostenkalkulation EP'!$B$8,13)+GK$9),"MM")=TEXT((EDATE('Projektkostenkalkulation EP'!$B$8,13)+(GK$9-1)),"MM"),
             IF(
                        OR(
                                    TEXT((EDATE('Projektkostenkalkulation EP'!$B$8,13)+GK$9),"TTT") = "Sa",
                                    TEXT((EDATE('Projektkostenkalkulation EP'!$B$8,13)+GK$9),"TTT") = "So",
                                    IF(ISNA(VLOOKUP(EDATE('Projektkostenkalkulation EP'!$B$8,13)+GK$9,Datenquellen!$F$7:$H$45,3,FALSE))," ",VLOOKUP(EDATE('Projektkostenkalkulation EP'!$B$8,13)+GK$9,Datenquellen!$F$7:$H$45,3,FALSE))="X"
                                    ),
                          "X",
                          ""
                          ),
               "X"
            )</f>
        <v/>
      </c>
      <c r="GM151" s="237" t="str">
        <f xml:space="preserve"> IF(TEXT((EDATE('Projektkostenkalkulation EP'!$B$8,13)+GL$9),"MM")=TEXT((EDATE('Projektkostenkalkulation EP'!$B$8,13)+(GL$9-1)),"MM"),
             IF(
                        OR(
                                    TEXT((EDATE('Projektkostenkalkulation EP'!$B$8,13)+GL$9),"TTT") = "Sa",
                                    TEXT((EDATE('Projektkostenkalkulation EP'!$B$8,13)+GL$9),"TTT") = "So",
                                    IF(ISNA(VLOOKUP(EDATE('Projektkostenkalkulation EP'!$B$8,13)+GL$9,Datenquellen!$F$7:$H$45,3,FALSE))," ",VLOOKUP(EDATE('Projektkostenkalkulation EP'!$B$8,13)+GL$9,Datenquellen!$F$7:$H$45,3,FALSE))="X"
                                    ),
                          "X",
                          ""
                          ),
               "X"
            )</f>
        <v/>
      </c>
      <c r="GN151" s="237" t="str">
        <f xml:space="preserve"> IF(TEXT((EDATE('Projektkostenkalkulation EP'!$B$8,13)+GM$9),"MM")=TEXT((EDATE('Projektkostenkalkulation EP'!$B$8,13)+(GM$9-1)),"MM"),
             IF(
                        OR(
                                    TEXT((EDATE('Projektkostenkalkulation EP'!$B$8,13)+GM$9),"TTT") = "Sa",
                                    TEXT((EDATE('Projektkostenkalkulation EP'!$B$8,13)+GM$9),"TTT") = "So",
                                    IF(ISNA(VLOOKUP(EDATE('Projektkostenkalkulation EP'!$B$8,13)+GM$9,Datenquellen!$F$7:$H$45,3,FALSE))," ",VLOOKUP(EDATE('Projektkostenkalkulation EP'!$B$8,13)+GM$9,Datenquellen!$F$7:$H$45,3,FALSE))="X"
                                    ),
                          "X",
                          ""
                          ),
               "X"
            )</f>
        <v/>
      </c>
      <c r="GO151" s="237" t="str">
        <f xml:space="preserve"> IF(TEXT((EDATE('Projektkostenkalkulation EP'!$B$8,13)+GN$9),"MM")=TEXT((EDATE('Projektkostenkalkulation EP'!$B$8,13)+(GN$9-1)),"MM"),
             IF(
                        OR(
                                    TEXT((EDATE('Projektkostenkalkulation EP'!$B$8,13)+GN$9),"TTT") = "Sa",
                                    TEXT((EDATE('Projektkostenkalkulation EP'!$B$8,13)+GN$9),"TTT") = "So",
                                    IF(ISNA(VLOOKUP(EDATE('Projektkostenkalkulation EP'!$B$8,13)+GN$9,Datenquellen!$F$7:$H$45,3,FALSE))," ",VLOOKUP(EDATE('Projektkostenkalkulation EP'!$B$8,13)+GN$9,Datenquellen!$F$7:$H$45,3,FALSE))="X"
                                    ),
                          "X",
                          ""
                          ),
               "X"
            )</f>
        <v>X</v>
      </c>
      <c r="GP151" s="237" t="str">
        <f xml:space="preserve"> IF(TEXT((EDATE('Projektkostenkalkulation EP'!$B$8,13)+GO$9),"MM")=TEXT((EDATE('Projektkostenkalkulation EP'!$B$8,13)+(GO$9-1)),"MM"),
             IF(
                        OR(
                                    TEXT((EDATE('Projektkostenkalkulation EP'!$B$8,13)+GO$9),"TTT") = "Sa",
                                    TEXT((EDATE('Projektkostenkalkulation EP'!$B$8,13)+GO$9),"TTT") = "So",
                                    IF(ISNA(VLOOKUP(EDATE('Projektkostenkalkulation EP'!$B$8,13)+GO$9,Datenquellen!$F$7:$H$45,3,FALSE))," ",VLOOKUP(EDATE('Projektkostenkalkulation EP'!$B$8,13)+GO$9,Datenquellen!$F$7:$H$45,3,FALSE))="X"
                                    ),
                          "X",
                          ""
                          ),
               "X"
            )</f>
        <v>X</v>
      </c>
      <c r="GQ151" s="237" t="str">
        <f xml:space="preserve"> IF(TEXT((EDATE('Projektkostenkalkulation EP'!$B$8,13)+GP$9),"MM")=TEXT((EDATE('Projektkostenkalkulation EP'!$B$8,13)+(GP$9-1)),"MM"),
             IF(
                        OR(
                                    TEXT((EDATE('Projektkostenkalkulation EP'!$B$8,13)+GP$9),"TTT") = "Sa",
                                    TEXT((EDATE('Projektkostenkalkulation EP'!$B$8,13)+GP$9),"TTT") = "So",
                                    IF(ISNA(VLOOKUP(EDATE('Projektkostenkalkulation EP'!$B$8,13)+GP$9,Datenquellen!$F$7:$H$45,3,FALSE))," ",VLOOKUP(EDATE('Projektkostenkalkulation EP'!$B$8,13)+GP$9,Datenquellen!$F$7:$H$45,3,FALSE))="X"
                                    ),
                          "X",
                          ""
                          ),
               "X"
            )</f>
        <v/>
      </c>
      <c r="GR151" s="237" t="str">
        <f xml:space="preserve"> IF(TEXT((EDATE('Projektkostenkalkulation EP'!$B$8,13)+GQ$9),"MM")=TEXT((EDATE('Projektkostenkalkulation EP'!$B$8,13)+(GQ$9-1)),"MM"),
             IF(
                        OR(
                                    TEXT((EDATE('Projektkostenkalkulation EP'!$B$8,13)+GQ$9),"TTT") = "Sa",
                                    TEXT((EDATE('Projektkostenkalkulation EP'!$B$8,13)+GQ$9),"TTT") = "So",
                                    IF(ISNA(VLOOKUP(EDATE('Projektkostenkalkulation EP'!$B$8,13)+GQ$9,Datenquellen!$F$7:$H$45,3,FALSE))," ",VLOOKUP(EDATE('Projektkostenkalkulation EP'!$B$8,13)+GQ$9,Datenquellen!$F$7:$H$45,3,FALSE))="X"
                                    ),
                          "X",
                          ""
                          ),
               "X"
            )</f>
        <v/>
      </c>
      <c r="GS151" s="237" t="str">
        <f xml:space="preserve"> IF(TEXT((EDATE('Projektkostenkalkulation EP'!$B$8,13)+GR$9),"MM")=TEXT((EDATE('Projektkostenkalkulation EP'!$B$8,13)+(GR$9-1)),"MM"),
             IF(
                        OR(
                                    TEXT((EDATE('Projektkostenkalkulation EP'!$B$8,13)+GR$9),"TTT") = "Sa",
                                    TEXT((EDATE('Projektkostenkalkulation EP'!$B$8,13)+GR$9),"TTT") = "So",
                                    IF(ISNA(VLOOKUP(EDATE('Projektkostenkalkulation EP'!$B$8,13)+GR$9,Datenquellen!$F$7:$H$45,3,FALSE))," ",VLOOKUP(EDATE('Projektkostenkalkulation EP'!$B$8,13)+GR$9,Datenquellen!$F$7:$H$45,3,FALSE))="X"
                                    ),
                          "X",
                          ""
                          ),
               "X"
            )</f>
        <v/>
      </c>
      <c r="GT151" s="237" t="str">
        <f xml:space="preserve"> IF(TEXT((EDATE('Projektkostenkalkulation EP'!$B$8,13)+GS$9),"MM")=TEXT((EDATE('Projektkostenkalkulation EP'!$B$8,13)+(GS$9-1)),"MM"),
             IF(
                        OR(
                                    TEXT((EDATE('Projektkostenkalkulation EP'!$B$8,13)+GS$9),"TTT") = "Sa",
                                    TEXT((EDATE('Projektkostenkalkulation EP'!$B$8,13)+GS$9),"TTT") = "So",
                                    IF(ISNA(VLOOKUP(EDATE('Projektkostenkalkulation EP'!$B$8,13)+GS$9,Datenquellen!$F$7:$H$45,3,FALSE))," ",VLOOKUP(EDATE('Projektkostenkalkulation EP'!$B$8,13)+GS$9,Datenquellen!$F$7:$H$45,3,FALSE))="X"
                                    ),
                          "X",
                          ""
                          ),
               "X"
            )</f>
        <v/>
      </c>
      <c r="GU151" s="237" t="str">
        <f xml:space="preserve"> IF(TEXT((EDATE('Projektkostenkalkulation EP'!$B$8,13)+GT$9),"MM")=TEXT((EDATE('Projektkostenkalkulation EP'!$B$8,13)+(GT$9-1)),"MM"),
             IF(
                        OR(
                                    TEXT((EDATE('Projektkostenkalkulation EP'!$B$8,13)+GT$9),"TTT") = "Sa",
                                    TEXT((EDATE('Projektkostenkalkulation EP'!$B$8,13)+GT$9),"TTT") = "So",
                                    IF(ISNA(VLOOKUP(EDATE('Projektkostenkalkulation EP'!$B$8,13)+GT$9,Datenquellen!$F$7:$H$45,3,FALSE))," ",VLOOKUP(EDATE('Projektkostenkalkulation EP'!$B$8,13)+GT$9,Datenquellen!$F$7:$H$45,3,FALSE))="X"
                                    ),
                          "X",
                          ""
                          ),
               "X"
            )</f>
        <v/>
      </c>
      <c r="GV151" s="237" t="str">
        <f xml:space="preserve"> IF(TEXT((EDATE('Projektkostenkalkulation EP'!$B$8,13)+GU$9),"MM")=TEXT((EDATE('Projektkostenkalkulation EP'!$B$8,13)+(GU$9-1)),"MM"),
             IF(
                        OR(
                                    TEXT((EDATE('Projektkostenkalkulation EP'!$B$8,13)+GU$9),"TTT") = "Sa",
                                    TEXT((EDATE('Projektkostenkalkulation EP'!$B$8,13)+GU$9),"TTT") = "So",
                                    IF(ISNA(VLOOKUP(EDATE('Projektkostenkalkulation EP'!$B$8,13)+GU$9,Datenquellen!$F$7:$H$45,3,FALSE))," ",VLOOKUP(EDATE('Projektkostenkalkulation EP'!$B$8,13)+GU$9,Datenquellen!$F$7:$H$45,3,FALSE))="X"
                                    ),
                          "X",
                          ""
                          ),
               "X"
            )</f>
        <v>X</v>
      </c>
      <c r="GW151" s="237" t="str">
        <f xml:space="preserve"> IF(TEXT((EDATE('Projektkostenkalkulation EP'!$B$8,13)+GV$9),"MM")=TEXT((EDATE('Projektkostenkalkulation EP'!$B$8,13)+(GV$9-1)),"MM"),
             IF(
                        OR(
                                    TEXT((EDATE('Projektkostenkalkulation EP'!$B$8,13)+GV$9),"TTT") = "Sa",
                                    TEXT((EDATE('Projektkostenkalkulation EP'!$B$8,13)+GV$9),"TTT") = "So",
                                    IF(ISNA(VLOOKUP(EDATE('Projektkostenkalkulation EP'!$B$8,13)+GV$9,Datenquellen!$F$7:$H$45,3,FALSE))," ",VLOOKUP(EDATE('Projektkostenkalkulation EP'!$B$8,13)+GV$9,Datenquellen!$F$7:$H$45,3,FALSE))="X"
                                    ),
                          "X",
                          ""
                          ),
               "X"
            )</f>
        <v>X</v>
      </c>
      <c r="GX151" s="237" t="str">
        <f xml:space="preserve"> IF(TEXT((EDATE('Projektkostenkalkulation EP'!$B$8,13)+GW$9),"MM")=TEXT((EDATE('Projektkostenkalkulation EP'!$B$8,13)+(GW$9-1)),"MM"),
             IF(
                        OR(
                                    TEXT((EDATE('Projektkostenkalkulation EP'!$B$8,13)+GW$9),"TTT") = "Sa",
                                    TEXT((EDATE('Projektkostenkalkulation EP'!$B$8,13)+GW$9),"TTT") = "So",
                                    IF(ISNA(VLOOKUP(EDATE('Projektkostenkalkulation EP'!$B$8,13)+GW$9,Datenquellen!$F$7:$H$45,3,FALSE))," ",VLOOKUP(EDATE('Projektkostenkalkulation EP'!$B$8,13)+GW$9,Datenquellen!$F$7:$H$45,3,FALSE))="X"
                                    ),
                          "X",
                          ""
                          ),
               "X"
            )</f>
        <v/>
      </c>
      <c r="GY151" s="237" t="str">
        <f xml:space="preserve"> IF(TEXT((EDATE('Projektkostenkalkulation EP'!$B$8,13)+GX$9),"MM")=TEXT((EDATE('Projektkostenkalkulation EP'!$B$8,13)+(GX$9-1)),"MM"),
             IF(
                        OR(
                                    TEXT((EDATE('Projektkostenkalkulation EP'!$B$8,13)+GX$9),"TTT") = "Sa",
                                    TEXT((EDATE('Projektkostenkalkulation EP'!$B$8,13)+GX$9),"TTT") = "So",
                                    IF(ISNA(VLOOKUP(EDATE('Projektkostenkalkulation EP'!$B$8,13)+GX$9,Datenquellen!$F$7:$H$45,3,FALSE))," ",VLOOKUP(EDATE('Projektkostenkalkulation EP'!$B$8,13)+GX$9,Datenquellen!$F$7:$H$45,3,FALSE))="X"
                                    ),
                          "X",
                          ""
                          ),
               "X"
            )</f>
        <v/>
      </c>
      <c r="GZ151" s="237" t="str">
        <f xml:space="preserve"> IF(TEXT((EDATE('Projektkostenkalkulation EP'!$B$8,13)+GY$9),"MM")=TEXT((EDATE('Projektkostenkalkulation EP'!$B$8,13)+(GY$9-1)),"MM"),
             IF(
                        OR(
                                    TEXT((EDATE('Projektkostenkalkulation EP'!$B$8,13)+GY$9),"TTT") = "Sa",
                                    TEXT((EDATE('Projektkostenkalkulation EP'!$B$8,13)+GY$9),"TTT") = "So",
                                    IF(ISNA(VLOOKUP(EDATE('Projektkostenkalkulation EP'!$B$8,13)+GY$9,Datenquellen!$F$7:$H$45,3,FALSE))," ",VLOOKUP(EDATE('Projektkostenkalkulation EP'!$B$8,13)+GY$9,Datenquellen!$F$7:$H$45,3,FALSE))="X"
                                    ),
                          "X",
                          ""
                          ),
               "X"
            )</f>
        <v/>
      </c>
      <c r="HA151" s="237" t="str">
        <f xml:space="preserve"> IF(TEXT((EDATE('Projektkostenkalkulation EP'!$B$8,13)+GZ$9),"MM")=TEXT((EDATE('Projektkostenkalkulation EP'!$B$8,13)+(GZ$9-1)),"MM"),
             IF(
                        OR(
                                    TEXT((EDATE('Projektkostenkalkulation EP'!$B$8,13)+GZ$9),"TTT") = "Sa",
                                    TEXT((EDATE('Projektkostenkalkulation EP'!$B$8,13)+GZ$9),"TTT") = "So",
                                    IF(ISNA(VLOOKUP(EDATE('Projektkostenkalkulation EP'!$B$8,13)+GZ$9,Datenquellen!$F$7:$H$45,3,FALSE))," ",VLOOKUP(EDATE('Projektkostenkalkulation EP'!$B$8,13)+GZ$9,Datenquellen!$F$7:$H$45,3,FALSE))="X"
                                    ),
                          "X",
                          ""
                          ),
               "X"
            )</f>
        <v/>
      </c>
      <c r="HB151" s="237" t="str">
        <f xml:space="preserve"> IF(TEXT((EDATE('Projektkostenkalkulation EP'!$B$8,13)+HA$9),"MM")=TEXT((EDATE('Projektkostenkalkulation EP'!$B$8,13)+(HA$9-1)),"MM"),
             IF(
                        OR(
                                    TEXT((EDATE('Projektkostenkalkulation EP'!$B$8,13)+HA$9),"TTT") = "Sa",
                                    TEXT((EDATE('Projektkostenkalkulation EP'!$B$8,13)+HA$9),"TTT") = "So",
                                    IF(ISNA(VLOOKUP(EDATE('Projektkostenkalkulation EP'!$B$8,13)+HA$9,Datenquellen!$F$7:$H$45,3,FALSE))," ",VLOOKUP(EDATE('Projektkostenkalkulation EP'!$B$8,13)+HA$9,Datenquellen!$F$7:$H$45,3,FALSE))="X"
                                    ),
                          "X",
                          ""
                          ),
               "X"
            )</f>
        <v/>
      </c>
      <c r="HC151" s="237" t="str">
        <f xml:space="preserve"> IF(TEXT((EDATE('Projektkostenkalkulation EP'!$B$8,13)+HB$9),"MM")=TEXT((EDATE('Projektkostenkalkulation EP'!$B$8,13)+(HB$9-1)),"MM"),
             IF(
                        OR(
                                    TEXT((EDATE('Projektkostenkalkulation EP'!$B$8,13)+HB$9),"TTT") = "Sa",
                                    TEXT((EDATE('Projektkostenkalkulation EP'!$B$8,13)+HB$9),"TTT") = "So",
                                    IF(ISNA(VLOOKUP(EDATE('Projektkostenkalkulation EP'!$B$8,13)+HB$9,Datenquellen!$F$7:$H$45,3,FALSE))," ",VLOOKUP(EDATE('Projektkostenkalkulation EP'!$B$8,13)+HB$9,Datenquellen!$F$7:$H$45,3,FALSE))="X"
                                    ),
                          "X",
                          ""
                          ),
               "X"
            )</f>
        <v>X</v>
      </c>
      <c r="HD151" s="237" t="str">
        <f xml:space="preserve"> IF(TEXT((EDATE('Projektkostenkalkulation EP'!$B$8,13)+HC$9),"MM")=TEXT((EDATE('Projektkostenkalkulation EP'!$B$8,13)+(HC$9-1)),"MM"),
             IF(
                        OR(
                                    TEXT((EDATE('Projektkostenkalkulation EP'!$B$8,13)+HC$9),"TTT") = "Sa",
                                    TEXT((EDATE('Projektkostenkalkulation EP'!$B$8,13)+HC$9),"TTT") = "So",
                                    IF(ISNA(VLOOKUP(EDATE('Projektkostenkalkulation EP'!$B$8,13)+HC$9,Datenquellen!$F$7:$H$45,3,FALSE))," ",VLOOKUP(EDATE('Projektkostenkalkulation EP'!$B$8,13)+HC$9,Datenquellen!$F$7:$H$45,3,FALSE))="X"
                                    ),
                          "X",
                          ""
                          ),
               "X"
            )</f>
        <v>X</v>
      </c>
      <c r="HE151" s="238" t="str">
        <f xml:space="preserve"> IF(TEXT((EDATE('Projektkostenkalkulation EP'!$B$8,13)+HD$9),"MM")=TEXT((EDATE('Projektkostenkalkulation EP'!$B$8,13)+(HD$9-1)),"MM"),
             IF(
                        OR(
                                    TEXT((EDATE('Projektkostenkalkulation EP'!$B$8,13)+HD$9),"TTT") = "Sa",
                                    TEXT((EDATE('Projektkostenkalkulation EP'!$B$8,13)+HD$9),"TTT") = "So",
                                    IF(ISNA(VLOOKUP(EDATE('Projektkostenkalkulation EP'!$B$8,13)+HD$9,Datenquellen!$F$7:$H$45,3,FALSE))," ",VLOOKUP(EDATE('Projektkostenkalkulation EP'!$B$8,13)+HD$9,Datenquellen!$F$7:$H$45,3,FALSE))="X"
                                    ),
                          "X",
                          ""
                          ),
               "X"
            )</f>
        <v/>
      </c>
      <c r="HF151" s="239"/>
      <c r="HG151" s="240"/>
      <c r="HH151" s="241" t="s">
        <v>67</v>
      </c>
    </row>
    <row r="152" spans="1:216" ht="21" customHeight="1" x14ac:dyDescent="0.2">
      <c r="A152" s="472" t="str">
        <f>TEXT(EDATE('Projektkostenkalkulation EP'!$B$8,14),"MMMM")</f>
        <v>März</v>
      </c>
      <c r="B152" s="226"/>
      <c r="C152" s="227" t="str">
        <f>IF(
            OR(
                     TEXT(EDATE('Projektkostenkalkulation EP'!$B$8,14),"TTT") = "Sa",
                     TEXT(EDATE('Projektkostenkalkulation EP'!$B$8,14),"TTT") = "So",
                     IF(ISNA(VLOOKUP(EDATE('Projektkostenkalkulation EP'!$B$8,14),Datenquellen!$F$7:$H$45,3,FALSE))," ",VLOOKUP(EDATE('Projektkostenkalkulation EP'!$B$8,14),Datenquellen!$F$7:$H$45,3,FALSE))="X"
                            ),
                    "X",
                    ""
            )</f>
        <v>X</v>
      </c>
      <c r="D152" s="227" t="str">
        <f xml:space="preserve"> IF(TEXT((EDATE('Projektkostenkalkulation EP'!$B$8,14)+C$9),"MM")=TEXT((EDATE('Projektkostenkalkulation EP'!$B$8,14)+(C$9-1)),"MM"),
             IF(
                        OR(
                                    TEXT((EDATE('Projektkostenkalkulation EP'!$B$8,14)+C$9),"TTT") = "Sa",
                                    TEXT((EDATE('Projektkostenkalkulation EP'!$B$8,14)+C$9),"TTT") = "So",
                                    IF(ISNA(VLOOKUP(EDATE('Projektkostenkalkulation EP'!$B$8,14)+C$9,Datenquellen!$F$7:$H$45,3,FALSE))," ",VLOOKUP(EDATE('Projektkostenkalkulation EP'!$B$8,14)+C$9,Datenquellen!$F$7:$H$45,3,FALSE))="X"
                                    ),
                          "X",
                          ""
                          ),
               "X"
            )</f>
        <v>X</v>
      </c>
      <c r="E152" s="227" t="str">
        <f xml:space="preserve"> IF(TEXT((EDATE('Projektkostenkalkulation EP'!$B$8,14)+D$9),"MM")=TEXT((EDATE('Projektkostenkalkulation EP'!$B$8,14)+(D$9-1)),"MM"),
             IF(
                        OR(
                                    TEXT((EDATE('Projektkostenkalkulation EP'!$B$8,14)+D$9),"TTT") = "Sa",
                                    TEXT((EDATE('Projektkostenkalkulation EP'!$B$8,14)+D$9),"TTT") = "So",
                                    IF(ISNA(VLOOKUP(EDATE('Projektkostenkalkulation EP'!$B$8,14)+D$9,Datenquellen!$F$7:$H$45,3,FALSE))," ",VLOOKUP(EDATE('Projektkostenkalkulation EP'!$B$8,14)+D$9,Datenquellen!$F$7:$H$45,3,FALSE))="X"
                                    ),
                          "X",
                          ""
                          ),
               "X"
            )</f>
        <v/>
      </c>
      <c r="F152" s="227" t="str">
        <f xml:space="preserve"> IF(TEXT((EDATE('Projektkostenkalkulation EP'!$B$8,14)+E$9),"MM")=TEXT((EDATE('Projektkostenkalkulation EP'!$B$8,14)+(E$9-1)),"MM"),
             IF(
                        OR(
                                    TEXT((EDATE('Projektkostenkalkulation EP'!$B$8,14)+E$9),"TTT") = "Sa",
                                    TEXT((EDATE('Projektkostenkalkulation EP'!$B$8,14)+E$9),"TTT") = "So",
                                    IF(ISNA(VLOOKUP(EDATE('Projektkostenkalkulation EP'!$B$8,14)+E$9,Datenquellen!$F$7:$H$45,3,FALSE))," ",VLOOKUP(EDATE('Projektkostenkalkulation EP'!$B$8,14)+E$9,Datenquellen!$F$7:$H$45,3,FALSE))="X"
                                    ),
                          "X",
                          ""
                          ),
               "X"
            )</f>
        <v/>
      </c>
      <c r="G152" s="227" t="str">
        <f xml:space="preserve"> IF(TEXT((EDATE('Projektkostenkalkulation EP'!$B$8,14)+F$9),"MM")=TEXT((EDATE('Projektkostenkalkulation EP'!$B$8,14)+(F$9-1)),"MM"),
             IF(
                        OR(
                                    TEXT((EDATE('Projektkostenkalkulation EP'!$B$8,14)+F$9),"TTT") = "Sa",
                                    TEXT((EDATE('Projektkostenkalkulation EP'!$B$8,14)+F$9),"TTT") = "So",
                                    IF(ISNA(VLOOKUP(EDATE('Projektkostenkalkulation EP'!$B$8,14)+F$9,Datenquellen!$F$7:$H$45,3,FALSE))," ",VLOOKUP(EDATE('Projektkostenkalkulation EP'!$B$8,14)+F$9,Datenquellen!$F$7:$H$45,3,FALSE))="X"
                                    ),
                          "X",
                          ""
                          ),
               "X"
            )</f>
        <v/>
      </c>
      <c r="H152" s="227" t="str">
        <f xml:space="preserve"> IF(TEXT((EDATE('Projektkostenkalkulation EP'!$B$8,14)+G$9),"MM")=TEXT((EDATE('Projektkostenkalkulation EP'!$B$8,14)+(G$9-1)),"MM"),
             IF(
                        OR(
                                    TEXT((EDATE('Projektkostenkalkulation EP'!$B$8,14)+G$9),"TTT") = "Sa",
                                    TEXT((EDATE('Projektkostenkalkulation EP'!$B$8,14)+G$9),"TTT") = "So",
                                    IF(ISNA(VLOOKUP(EDATE('Projektkostenkalkulation EP'!$B$8,14)+G$9,Datenquellen!$F$7:$H$45,3,FALSE))," ",VLOOKUP(EDATE('Projektkostenkalkulation EP'!$B$8,14)+G$9,Datenquellen!$F$7:$H$45,3,FALSE))="X"
                                    ),
                          "X",
                          ""
                          ),
               "X"
            )</f>
        <v/>
      </c>
      <c r="I152" s="227" t="str">
        <f xml:space="preserve"> IF(TEXT((EDATE('Projektkostenkalkulation EP'!$B$8,14)+H$9),"MM")=TEXT((EDATE('Projektkostenkalkulation EP'!$B$8,14)+(H$9-1)),"MM"),
             IF(
                        OR(
                                    TEXT((EDATE('Projektkostenkalkulation EP'!$B$8,14)+H$9),"TTT") = "Sa",
                                    TEXT((EDATE('Projektkostenkalkulation EP'!$B$8,14)+H$9),"TTT") = "So",
                                    IF(ISNA(VLOOKUP(EDATE('Projektkostenkalkulation EP'!$B$8,14)+H$9,Datenquellen!$F$7:$H$45,3,FALSE))," ",VLOOKUP(EDATE('Projektkostenkalkulation EP'!$B$8,14)+H$9,Datenquellen!$F$7:$H$45,3,FALSE))="X"
                                    ),
                          "X",
                          ""
                          ),
               "X"
            )</f>
        <v/>
      </c>
      <c r="J152" s="227" t="str">
        <f xml:space="preserve"> IF(TEXT((EDATE('Projektkostenkalkulation EP'!$B$8,14)+I$9),"MM")=TEXT((EDATE('Projektkostenkalkulation EP'!$B$8,14)+(I$9-1)),"MM"),
             IF(
                        OR(
                                    TEXT((EDATE('Projektkostenkalkulation EP'!$B$8,14)+I$9),"TTT") = "Sa",
                                    TEXT((EDATE('Projektkostenkalkulation EP'!$B$8,14)+I$9),"TTT") = "So",
                                    IF(ISNA(VLOOKUP(EDATE('Projektkostenkalkulation EP'!$B$8,14)+I$9,Datenquellen!$F$7:$H$45,3,FALSE))," ",VLOOKUP(EDATE('Projektkostenkalkulation EP'!$B$8,14)+I$9,Datenquellen!$F$7:$H$45,3,FALSE))="X"
                                    ),
                          "X",
                          ""
                          ),
               "X"
            )</f>
        <v>X</v>
      </c>
      <c r="K152" s="227" t="str">
        <f xml:space="preserve"> IF(TEXT((EDATE('Projektkostenkalkulation EP'!$B$8,14)+J$9),"MM")=TEXT((EDATE('Projektkostenkalkulation EP'!$B$8,14)+(J$9-1)),"MM"),
             IF(
                        OR(
                                    TEXT((EDATE('Projektkostenkalkulation EP'!$B$8,14)+J$9),"TTT") = "Sa",
                                    TEXT((EDATE('Projektkostenkalkulation EP'!$B$8,14)+J$9),"TTT") = "So",
                                    IF(ISNA(VLOOKUP(EDATE('Projektkostenkalkulation EP'!$B$8,14)+J$9,Datenquellen!$F$7:$H$45,3,FALSE))," ",VLOOKUP(EDATE('Projektkostenkalkulation EP'!$B$8,14)+J$9,Datenquellen!$F$7:$H$45,3,FALSE))="X"
                                    ),
                          "X",
                          ""
                          ),
               "X"
            )</f>
        <v>X</v>
      </c>
      <c r="L152" s="227" t="str">
        <f xml:space="preserve"> IF(TEXT((EDATE('Projektkostenkalkulation EP'!$B$8,14)+K$9),"MM")=TEXT((EDATE('Projektkostenkalkulation EP'!$B$8,14)+(K$9-1)),"MM"),
             IF(
                        OR(
                                    TEXT((EDATE('Projektkostenkalkulation EP'!$B$8,14)+K$9),"TTT") = "Sa",
                                    TEXT((EDATE('Projektkostenkalkulation EP'!$B$8,14)+K$9),"TTT") = "So",
                                    IF(ISNA(VLOOKUP(EDATE('Projektkostenkalkulation EP'!$B$8,14)+K$9,Datenquellen!$F$7:$H$45,3,FALSE))," ",VLOOKUP(EDATE('Projektkostenkalkulation EP'!$B$8,14)+K$9,Datenquellen!$F$7:$H$45,3,FALSE))="X"
                                    ),
                          "X",
                          ""
                          ),
               "X"
            )</f>
        <v/>
      </c>
      <c r="M152" s="227" t="str">
        <f xml:space="preserve"> IF(TEXT((EDATE('Projektkostenkalkulation EP'!$B$8,14)+L$9),"MM")=TEXT((EDATE('Projektkostenkalkulation EP'!$B$8,14)+(L$9-1)),"MM"),
             IF(
                        OR(
                                    TEXT((EDATE('Projektkostenkalkulation EP'!$B$8,14)+L$9),"TTT") = "Sa",
                                    TEXT((EDATE('Projektkostenkalkulation EP'!$B$8,14)+L$9),"TTT") = "So",
                                    IF(ISNA(VLOOKUP(EDATE('Projektkostenkalkulation EP'!$B$8,14)+L$9,Datenquellen!$F$7:$H$45,3,FALSE))," ",VLOOKUP(EDATE('Projektkostenkalkulation EP'!$B$8,14)+L$9,Datenquellen!$F$7:$H$45,3,FALSE))="X"
                                    ),
                          "X",
                          ""
                          ),
               "X"
            )</f>
        <v/>
      </c>
      <c r="N152" s="227" t="str">
        <f xml:space="preserve"> IF(TEXT((EDATE('Projektkostenkalkulation EP'!$B$8,14)+M$9),"MM")=TEXT((EDATE('Projektkostenkalkulation EP'!$B$8,14)+(M$9-1)),"MM"),
             IF(
                        OR(
                                    TEXT((EDATE('Projektkostenkalkulation EP'!$B$8,14)+M$9),"TTT") = "Sa",
                                    TEXT((EDATE('Projektkostenkalkulation EP'!$B$8,14)+M$9),"TTT") = "So",
                                    IF(ISNA(VLOOKUP(EDATE('Projektkostenkalkulation EP'!$B$8,14)+M$9,Datenquellen!$F$7:$H$45,3,FALSE))," ",VLOOKUP(EDATE('Projektkostenkalkulation EP'!$B$8,14)+M$9,Datenquellen!$F$7:$H$45,3,FALSE))="X"
                                    ),
                          "X",
                          ""
                          ),
               "X"
            )</f>
        <v/>
      </c>
      <c r="O152" s="227" t="str">
        <f xml:space="preserve"> IF(TEXT((EDATE('Projektkostenkalkulation EP'!$B$8,14)+N$9),"MM")=TEXT((EDATE('Projektkostenkalkulation EP'!$B$8,14)+(N$9-1)),"MM"),
             IF(
                        OR(
                                    TEXT((EDATE('Projektkostenkalkulation EP'!$B$8,14)+N$9),"TTT") = "Sa",
                                    TEXT((EDATE('Projektkostenkalkulation EP'!$B$8,14)+N$9),"TTT") = "So",
                                    IF(ISNA(VLOOKUP(EDATE('Projektkostenkalkulation EP'!$B$8,14)+N$9,Datenquellen!$F$7:$H$45,3,FALSE))," ",VLOOKUP(EDATE('Projektkostenkalkulation EP'!$B$8,14)+N$9,Datenquellen!$F$7:$H$45,3,FALSE))="X"
                                    ),
                          "X",
                          ""
                          ),
               "X"
            )</f>
        <v/>
      </c>
      <c r="P152" s="227" t="str">
        <f xml:space="preserve"> IF(TEXT((EDATE('Projektkostenkalkulation EP'!$B$8,14)+O$9),"MM")=TEXT((EDATE('Projektkostenkalkulation EP'!$B$8,14)+(O$9-1)),"MM"),
             IF(
                        OR(
                                    TEXT((EDATE('Projektkostenkalkulation EP'!$B$8,14)+O$9),"TTT") = "Sa",
                                    TEXT((EDATE('Projektkostenkalkulation EP'!$B$8,14)+O$9),"TTT") = "So",
                                    IF(ISNA(VLOOKUP(EDATE('Projektkostenkalkulation EP'!$B$8,14)+O$9,Datenquellen!$F$7:$H$45,3,FALSE))," ",VLOOKUP(EDATE('Projektkostenkalkulation EP'!$B$8,14)+O$9,Datenquellen!$F$7:$H$45,3,FALSE))="X"
                                    ),
                          "X",
                          ""
                          ),
               "X"
            )</f>
        <v/>
      </c>
      <c r="Q152" s="227" t="str">
        <f xml:space="preserve"> IF(TEXT((EDATE('Projektkostenkalkulation EP'!$B$8,14)+P$9),"MM")=TEXT((EDATE('Projektkostenkalkulation EP'!$B$8,14)+(P$9-1)),"MM"),
             IF(
                        OR(
                                    TEXT((EDATE('Projektkostenkalkulation EP'!$B$8,14)+P$9),"TTT") = "Sa",
                                    TEXT((EDATE('Projektkostenkalkulation EP'!$B$8,14)+P$9),"TTT") = "So",
                                    IF(ISNA(VLOOKUP(EDATE('Projektkostenkalkulation EP'!$B$8,14)+P$9,Datenquellen!$F$7:$H$45,3,FALSE))," ",VLOOKUP(EDATE('Projektkostenkalkulation EP'!$B$8,14)+P$9,Datenquellen!$F$7:$H$45,3,FALSE))="X"
                                    ),
                          "X",
                          ""
                          ),
               "X"
            )</f>
        <v>X</v>
      </c>
      <c r="R152" s="227" t="str">
        <f xml:space="preserve"> IF(TEXT((EDATE('Projektkostenkalkulation EP'!$B$8,14)+Q$9),"MM")=TEXT((EDATE('Projektkostenkalkulation EP'!$B$8,14)+(Q$9-1)),"MM"),
             IF(
                        OR(
                                    TEXT((EDATE('Projektkostenkalkulation EP'!$B$8,14)+Q$9),"TTT") = "Sa",
                                    TEXT((EDATE('Projektkostenkalkulation EP'!$B$8,14)+Q$9),"TTT") = "So",
                                    IF(ISNA(VLOOKUP(EDATE('Projektkostenkalkulation EP'!$B$8,14)+Q$9,Datenquellen!$F$7:$H$45,3,FALSE))," ",VLOOKUP(EDATE('Projektkostenkalkulation EP'!$B$8,14)+Q$9,Datenquellen!$F$7:$H$45,3,FALSE))="X"
                                    ),
                          "X",
                          ""
                          ),
               "X"
            )</f>
        <v>X</v>
      </c>
      <c r="S152" s="227" t="str">
        <f xml:space="preserve"> IF(TEXT((EDATE('Projektkostenkalkulation EP'!$B$8,14)+R$9),"MM")=TEXT((EDATE('Projektkostenkalkulation EP'!$B$8,14)+(R$9-1)),"MM"),
             IF(
                        OR(
                                    TEXT((EDATE('Projektkostenkalkulation EP'!$B$8,14)+R$9),"TTT") = "Sa",
                                    TEXT((EDATE('Projektkostenkalkulation EP'!$B$8,14)+R$9),"TTT") = "So",
                                    IF(ISNA(VLOOKUP(EDATE('Projektkostenkalkulation EP'!$B$8,14)+R$9,Datenquellen!$F$7:$H$45,3,FALSE))," ",VLOOKUP(EDATE('Projektkostenkalkulation EP'!$B$8,14)+R$9,Datenquellen!$F$7:$H$45,3,FALSE))="X"
                                    ),
                          "X",
                          ""
                          ),
               "X"
            )</f>
        <v/>
      </c>
      <c r="T152" s="227" t="str">
        <f xml:space="preserve"> IF(TEXT((EDATE('Projektkostenkalkulation EP'!$B$8,14)+S$9),"MM")=TEXT((EDATE('Projektkostenkalkulation EP'!$B$8,14)+(S$9-1)),"MM"),
             IF(
                        OR(
                                    TEXT((EDATE('Projektkostenkalkulation EP'!$B$8,14)+S$9),"TTT") = "Sa",
                                    TEXT((EDATE('Projektkostenkalkulation EP'!$B$8,14)+S$9),"TTT") = "So",
                                    IF(ISNA(VLOOKUP(EDATE('Projektkostenkalkulation EP'!$B$8,14)+S$9,Datenquellen!$F$7:$H$45,3,FALSE))," ",VLOOKUP(EDATE('Projektkostenkalkulation EP'!$B$8,14)+S$9,Datenquellen!$F$7:$H$45,3,FALSE))="X"
                                    ),
                          "X",
                          ""
                          ),
               "X"
            )</f>
        <v/>
      </c>
      <c r="U152" s="227" t="str">
        <f xml:space="preserve"> IF(TEXT((EDATE('Projektkostenkalkulation EP'!$B$8,14)+T$9),"MM")=TEXT((EDATE('Projektkostenkalkulation EP'!$B$8,14)+(T$9-1)),"MM"),
             IF(
                        OR(
                                    TEXT((EDATE('Projektkostenkalkulation EP'!$B$8,14)+T$9),"TTT") = "Sa",
                                    TEXT((EDATE('Projektkostenkalkulation EP'!$B$8,14)+T$9),"TTT") = "So",
                                    IF(ISNA(VLOOKUP(EDATE('Projektkostenkalkulation EP'!$B$8,14)+T$9,Datenquellen!$F$7:$H$45,3,FALSE))," ",VLOOKUP(EDATE('Projektkostenkalkulation EP'!$B$8,14)+T$9,Datenquellen!$F$7:$H$45,3,FALSE))="X"
                                    ),
                          "X",
                          ""
                          ),
               "X"
            )</f>
        <v/>
      </c>
      <c r="V152" s="227" t="str">
        <f xml:space="preserve"> IF(TEXT((EDATE('Projektkostenkalkulation EP'!$B$8,14)+U$9),"MM")=TEXT((EDATE('Projektkostenkalkulation EP'!$B$8,14)+(U$9-1)),"MM"),
             IF(
                        OR(
                                    TEXT((EDATE('Projektkostenkalkulation EP'!$B$8,14)+U$9),"TTT") = "Sa",
                                    TEXT((EDATE('Projektkostenkalkulation EP'!$B$8,14)+U$9),"TTT") = "So",
                                    IF(ISNA(VLOOKUP(EDATE('Projektkostenkalkulation EP'!$B$8,14)+U$9,Datenquellen!$F$7:$H$45,3,FALSE))," ",VLOOKUP(EDATE('Projektkostenkalkulation EP'!$B$8,14)+U$9,Datenquellen!$F$7:$H$45,3,FALSE))="X"
                                    ),
                          "X",
                          ""
                          ),
               "X"
            )</f>
        <v/>
      </c>
      <c r="W152" s="227" t="str">
        <f xml:space="preserve"> IF(TEXT((EDATE('Projektkostenkalkulation EP'!$B$8,14)+V$9),"MM")=TEXT((EDATE('Projektkostenkalkulation EP'!$B$8,14)+(V$9-1)),"MM"),
             IF(
                        OR(
                                    TEXT((EDATE('Projektkostenkalkulation EP'!$B$8,14)+V$9),"TTT") = "Sa",
                                    TEXT((EDATE('Projektkostenkalkulation EP'!$B$8,14)+V$9),"TTT") = "So",
                                    IF(ISNA(VLOOKUP(EDATE('Projektkostenkalkulation EP'!$B$8,14)+V$9,Datenquellen!$F$7:$H$45,3,FALSE))," ",VLOOKUP(EDATE('Projektkostenkalkulation EP'!$B$8,14)+V$9,Datenquellen!$F$7:$H$45,3,FALSE))="X"
                                    ),
                          "X",
                          ""
                          ),
               "X"
            )</f>
        <v/>
      </c>
      <c r="X152" s="227" t="str">
        <f xml:space="preserve"> IF(TEXT((EDATE('Projektkostenkalkulation EP'!$B$8,14)+W$9),"MM")=TEXT((EDATE('Projektkostenkalkulation EP'!$B$8,14)+(W$9-1)),"MM"),
             IF(
                        OR(
                                    TEXT((EDATE('Projektkostenkalkulation EP'!$B$8,14)+W$9),"TTT") = "Sa",
                                    TEXT((EDATE('Projektkostenkalkulation EP'!$B$8,14)+W$9),"TTT") = "So",
                                    IF(ISNA(VLOOKUP(EDATE('Projektkostenkalkulation EP'!$B$8,14)+W$9,Datenquellen!$F$7:$H$45,3,FALSE))," ",VLOOKUP(EDATE('Projektkostenkalkulation EP'!$B$8,14)+W$9,Datenquellen!$F$7:$H$45,3,FALSE))="X"
                                    ),
                          "X",
                          ""
                          ),
               "X"
            )</f>
        <v>X</v>
      </c>
      <c r="Y152" s="227" t="str">
        <f xml:space="preserve"> IF(TEXT((EDATE('Projektkostenkalkulation EP'!$B$8,14)+X$9),"MM")=TEXT((EDATE('Projektkostenkalkulation EP'!$B$8,14)+(X$9-1)),"MM"),
             IF(
                        OR(
                                    TEXT((EDATE('Projektkostenkalkulation EP'!$B$8,14)+X$9),"TTT") = "Sa",
                                    TEXT((EDATE('Projektkostenkalkulation EP'!$B$8,14)+X$9),"TTT") = "So",
                                    IF(ISNA(VLOOKUP(EDATE('Projektkostenkalkulation EP'!$B$8,14)+X$9,Datenquellen!$F$7:$H$45,3,FALSE))," ",VLOOKUP(EDATE('Projektkostenkalkulation EP'!$B$8,14)+X$9,Datenquellen!$F$7:$H$45,3,FALSE))="X"
                                    ),
                          "X",
                          ""
                          ),
               "X"
            )</f>
        <v>X</v>
      </c>
      <c r="Z152" s="227" t="str">
        <f xml:space="preserve"> IF(TEXT((EDATE('Projektkostenkalkulation EP'!$B$8,14)+Y$9),"MM")=TEXT((EDATE('Projektkostenkalkulation EP'!$B$8,14)+(Y$9-1)),"MM"),
             IF(
                        OR(
                                    TEXT((EDATE('Projektkostenkalkulation EP'!$B$8,14)+Y$9),"TTT") = "Sa",
                                    TEXT((EDATE('Projektkostenkalkulation EP'!$B$8,14)+Y$9),"TTT") = "So",
                                    IF(ISNA(VLOOKUP(EDATE('Projektkostenkalkulation EP'!$B$8,14)+Y$9,Datenquellen!$F$7:$H$45,3,FALSE))," ",VLOOKUP(EDATE('Projektkostenkalkulation EP'!$B$8,14)+Y$9,Datenquellen!$F$7:$H$45,3,FALSE))="X"
                                    ),
                          "X",
                          ""
                          ),
               "X"
            )</f>
        <v/>
      </c>
      <c r="AA152" s="227" t="str">
        <f xml:space="preserve"> IF(TEXT((EDATE('Projektkostenkalkulation EP'!$B$8,14)+Z$9),"MM")=TEXT((EDATE('Projektkostenkalkulation EP'!$B$8,14)+(Z$9-1)),"MM"),
             IF(
                        OR(
                                    TEXT((EDATE('Projektkostenkalkulation EP'!$B$8,14)+Z$9),"TTT") = "Sa",
                                    TEXT((EDATE('Projektkostenkalkulation EP'!$B$8,14)+Z$9),"TTT") = "So",
                                    IF(ISNA(VLOOKUP(EDATE('Projektkostenkalkulation EP'!$B$8,14)+Z$9,Datenquellen!$F$7:$H$45,3,FALSE))," ",VLOOKUP(EDATE('Projektkostenkalkulation EP'!$B$8,14)+Z$9,Datenquellen!$F$7:$H$45,3,FALSE))="X"
                                    ),
                          "X",
                          ""
                          ),
               "X"
            )</f>
        <v/>
      </c>
      <c r="AB152" s="227" t="str">
        <f xml:space="preserve"> IF(TEXT((EDATE('Projektkostenkalkulation EP'!$B$8,14)+AA$9),"MM")=TEXT((EDATE('Projektkostenkalkulation EP'!$B$8,14)+(AA$9-1)),"MM"),
             IF(
                        OR(
                                    TEXT((EDATE('Projektkostenkalkulation EP'!$B$8,14)+AA$9),"TTT") = "Sa",
                                    TEXT((EDATE('Projektkostenkalkulation EP'!$B$8,14)+AA$9),"TTT") = "So",
                                    IF(ISNA(VLOOKUP(EDATE('Projektkostenkalkulation EP'!$B$8,14)+AA$9,Datenquellen!$F$7:$H$45,3,FALSE))," ",VLOOKUP(EDATE('Projektkostenkalkulation EP'!$B$8,14)+AA$9,Datenquellen!$F$7:$H$45,3,FALSE))="X"
                                    ),
                          "X",
                          ""
                          ),
               "X"
            )</f>
        <v/>
      </c>
      <c r="AC152" s="227" t="str">
        <f xml:space="preserve"> IF(TEXT((EDATE('Projektkostenkalkulation EP'!$B$8,14)+AB$9),"MM")=TEXT((EDATE('Projektkostenkalkulation EP'!$B$8,14)+(AB$9-1)),"MM"),
             IF(
                        OR(
                                    TEXT((EDATE('Projektkostenkalkulation EP'!$B$8,14)+AB$9),"TTT") = "Sa",
                                    TEXT((EDATE('Projektkostenkalkulation EP'!$B$8,14)+AB$9),"TTT") = "So",
                                    IF(ISNA(VLOOKUP(EDATE('Projektkostenkalkulation EP'!$B$8,14)+AB$9,Datenquellen!$F$7:$H$45,3,FALSE))," ",VLOOKUP(EDATE('Projektkostenkalkulation EP'!$B$8,14)+AB$9,Datenquellen!$F$7:$H$45,3,FALSE))="X"
                                    ),
                          "X",
                          ""
                          ),
               "X"
            )</f>
        <v/>
      </c>
      <c r="AD152" s="227" t="str">
        <f xml:space="preserve"> IF(TEXT((EDATE('Projektkostenkalkulation EP'!$B$8,14)+AC$9),"MM")=TEXT((EDATE('Projektkostenkalkulation EP'!$B$8,14)+(AC$9-1)),"MM"),
             IF(
                        OR(
                                    TEXT((EDATE('Projektkostenkalkulation EP'!$B$8,14)+AC$9),"TTT") = "Sa",
                                    TEXT((EDATE('Projektkostenkalkulation EP'!$B$8,14)+AC$9),"TTT") = "So",
                                    IF(ISNA(VLOOKUP(EDATE('Projektkostenkalkulation EP'!$B$8,14)+AC$9,Datenquellen!$F$7:$H$45,3,FALSE))," ",VLOOKUP(EDATE('Projektkostenkalkulation EP'!$B$8,14)+AC$9,Datenquellen!$F$7:$H$45,3,FALSE))="X"
                                    ),
                          "X",
                          ""
                          ),
               "X"
            )</f>
        <v/>
      </c>
      <c r="AE152" s="227" t="str">
        <f xml:space="preserve"> IF(TEXT((EDATE('Projektkostenkalkulation EP'!$B$8,14)+AD$9),"MM")=TEXT((EDATE('Projektkostenkalkulation EP'!$B$8,14)+(AD$9-1)),"MM"),
             IF(
                        OR(
                                    TEXT((EDATE('Projektkostenkalkulation EP'!$B$8,14)+AD$9),"TTT") = "Sa",
                                    TEXT((EDATE('Projektkostenkalkulation EP'!$B$8,14)+AD$9),"TTT") = "So",
                                    IF(ISNA(VLOOKUP(EDATE('Projektkostenkalkulation EP'!$B$8,14)+AD$9,Datenquellen!$F$7:$H$45,3,FALSE))," ",VLOOKUP(EDATE('Projektkostenkalkulation EP'!$B$8,14)+AD$9,Datenquellen!$F$7:$H$45,3,FALSE))="X"
                                    ),
                          "X",
                          ""
                          ),
               "X"
            )</f>
        <v>X</v>
      </c>
      <c r="AF152" s="227" t="str">
        <f xml:space="preserve"> IF(TEXT((EDATE('Projektkostenkalkulation EP'!$B$8,14)+AE$9),"MM")=TEXT((EDATE('Projektkostenkalkulation EP'!$B$8,14)+(AE$9-1)),"MM"),
             IF(
                        OR(
                                    TEXT((EDATE('Projektkostenkalkulation EP'!$B$8,14)+AE$9),"TTT") = "Sa",
                                    TEXT((EDATE('Projektkostenkalkulation EP'!$B$8,14)+AE$9),"TTT") = "So",
                                    IF(ISNA(VLOOKUP(EDATE('Projektkostenkalkulation EP'!$B$8,14)+AE$9,Datenquellen!$F$7:$H$45,3,FALSE))," ",VLOOKUP(EDATE('Projektkostenkalkulation EP'!$B$8,14)+AE$9,Datenquellen!$F$7:$H$45,3,FALSE))="X"
                                    ),
                          "X",
                          ""
                          ),
               "X"
            )</f>
        <v>X</v>
      </c>
      <c r="AG152" s="228" t="str">
        <f xml:space="preserve"> IF(TEXT((EDATE('Projektkostenkalkulation EP'!$B$8,14)+AF$9),"MM")=TEXT((EDATE('Projektkostenkalkulation EP'!$B$8,14)+(AF$9-1)),"MM"),
             IF(
                        OR(
                                    TEXT((EDATE('Projektkostenkalkulation EP'!$B$8,14)+AF$9),"TTT") = "Sa",
                                    TEXT((EDATE('Projektkostenkalkulation EP'!$B$8,14)+AF$9),"TTT") = "So",
                                    IF(ISNA(VLOOKUP(EDATE('Projektkostenkalkulation EP'!$B$8,14)+AF$9,Datenquellen!$F$7:$H$45,3,FALSE))," ",VLOOKUP(EDATE('Projektkostenkalkulation EP'!$B$8,14)+AF$9,Datenquellen!$F$7:$H$45,3,FALSE))="X"
                                    ),
                          "X",
                          ""
                          ),
               "X"
            )</f>
        <v/>
      </c>
      <c r="AH152" s="229"/>
      <c r="AI152" s="230"/>
      <c r="AJ152" s="475"/>
      <c r="AK152" s="472" t="str">
        <f>TEXT(EDATE('Projektkostenkalkulation EP'!$B$8,14),"MMMM")</f>
        <v>März</v>
      </c>
      <c r="AL152" s="226"/>
      <c r="AM152" s="227" t="str">
        <f>IF(
            OR(
                     TEXT(EDATE('Projektkostenkalkulation EP'!$B$8,14),"TTT") = "Sa",
                     TEXT(EDATE('Projektkostenkalkulation EP'!$B$8,14),"TTT") = "So",
                     IF(ISNA(VLOOKUP(EDATE('Projektkostenkalkulation EP'!$B$8,14),Datenquellen!$F$7:$H$45,3,FALSE))," ",VLOOKUP(EDATE('Projektkostenkalkulation EP'!$B$8,14),Datenquellen!$F$7:$H$45,3,FALSE))="X"
                            ),
                    "X",
                    ""
            )</f>
        <v>X</v>
      </c>
      <c r="AN152" s="227" t="str">
        <f xml:space="preserve"> IF(TEXT((EDATE('Projektkostenkalkulation EP'!$B$8,14)+AM$9),"MM")=TEXT((EDATE('Projektkostenkalkulation EP'!$B$8,14)+(AM$9-1)),"MM"),
             IF(
                        OR(
                                    TEXT((EDATE('Projektkostenkalkulation EP'!$B$8,14)+AM$9),"TTT") = "Sa",
                                    TEXT((EDATE('Projektkostenkalkulation EP'!$B$8,14)+AM$9),"TTT") = "So",
                                    IF(ISNA(VLOOKUP(EDATE('Projektkostenkalkulation EP'!$B$8,14)+AM$9,Datenquellen!$F$7:$H$45,3,FALSE))," ",VLOOKUP(EDATE('Projektkostenkalkulation EP'!$B$8,14)+AM$9,Datenquellen!$F$7:$H$45,3,FALSE))="X"
                                    ),
                          "X",
                          ""
                          ),
               "X"
            )</f>
        <v>X</v>
      </c>
      <c r="AO152" s="227" t="str">
        <f xml:space="preserve"> IF(TEXT((EDATE('Projektkostenkalkulation EP'!$B$8,14)+AN$9),"MM")=TEXT((EDATE('Projektkostenkalkulation EP'!$B$8,14)+(AN$9-1)),"MM"),
             IF(
                        OR(
                                    TEXT((EDATE('Projektkostenkalkulation EP'!$B$8,14)+AN$9),"TTT") = "Sa",
                                    TEXT((EDATE('Projektkostenkalkulation EP'!$B$8,14)+AN$9),"TTT") = "So",
                                    IF(ISNA(VLOOKUP(EDATE('Projektkostenkalkulation EP'!$B$8,14)+AN$9,Datenquellen!$F$7:$H$45,3,FALSE))," ",VLOOKUP(EDATE('Projektkostenkalkulation EP'!$B$8,14)+AN$9,Datenquellen!$F$7:$H$45,3,FALSE))="X"
                                    ),
                          "X",
                          ""
                          ),
               "X"
            )</f>
        <v/>
      </c>
      <c r="AP152" s="227" t="str">
        <f xml:space="preserve"> IF(TEXT((EDATE('Projektkostenkalkulation EP'!$B$8,14)+AO$9),"MM")=TEXT((EDATE('Projektkostenkalkulation EP'!$B$8,14)+(AO$9-1)),"MM"),
             IF(
                        OR(
                                    TEXT((EDATE('Projektkostenkalkulation EP'!$B$8,14)+AO$9),"TTT") = "Sa",
                                    TEXT((EDATE('Projektkostenkalkulation EP'!$B$8,14)+AO$9),"TTT") = "So",
                                    IF(ISNA(VLOOKUP(EDATE('Projektkostenkalkulation EP'!$B$8,14)+AO$9,Datenquellen!$F$7:$H$45,3,FALSE))," ",VLOOKUP(EDATE('Projektkostenkalkulation EP'!$B$8,14)+AO$9,Datenquellen!$F$7:$H$45,3,FALSE))="X"
                                    ),
                          "X",
                          ""
                          ),
               "X"
            )</f>
        <v/>
      </c>
      <c r="AQ152" s="227" t="str">
        <f xml:space="preserve"> IF(TEXT((EDATE('Projektkostenkalkulation EP'!$B$8,14)+AP$9),"MM")=TEXT((EDATE('Projektkostenkalkulation EP'!$B$8,14)+(AP$9-1)),"MM"),
             IF(
                        OR(
                                    TEXT((EDATE('Projektkostenkalkulation EP'!$B$8,14)+AP$9),"TTT") = "Sa",
                                    TEXT((EDATE('Projektkostenkalkulation EP'!$B$8,14)+AP$9),"TTT") = "So",
                                    IF(ISNA(VLOOKUP(EDATE('Projektkostenkalkulation EP'!$B$8,14)+AP$9,Datenquellen!$F$7:$H$45,3,FALSE))," ",VLOOKUP(EDATE('Projektkostenkalkulation EP'!$B$8,14)+AP$9,Datenquellen!$F$7:$H$45,3,FALSE))="X"
                                    ),
                          "X",
                          ""
                          ),
               "X"
            )</f>
        <v/>
      </c>
      <c r="AR152" s="227" t="str">
        <f xml:space="preserve"> IF(TEXT((EDATE('Projektkostenkalkulation EP'!$B$8,14)+AQ$9),"MM")=TEXT((EDATE('Projektkostenkalkulation EP'!$B$8,14)+(AQ$9-1)),"MM"),
             IF(
                        OR(
                                    TEXT((EDATE('Projektkostenkalkulation EP'!$B$8,14)+AQ$9),"TTT") = "Sa",
                                    TEXT((EDATE('Projektkostenkalkulation EP'!$B$8,14)+AQ$9),"TTT") = "So",
                                    IF(ISNA(VLOOKUP(EDATE('Projektkostenkalkulation EP'!$B$8,14)+AQ$9,Datenquellen!$F$7:$H$45,3,FALSE))," ",VLOOKUP(EDATE('Projektkostenkalkulation EP'!$B$8,14)+AQ$9,Datenquellen!$F$7:$H$45,3,FALSE))="X"
                                    ),
                          "X",
                          ""
                          ),
               "X"
            )</f>
        <v/>
      </c>
      <c r="AS152" s="227" t="str">
        <f xml:space="preserve"> IF(TEXT((EDATE('Projektkostenkalkulation EP'!$B$8,14)+AR$9),"MM")=TEXT((EDATE('Projektkostenkalkulation EP'!$B$8,14)+(AR$9-1)),"MM"),
             IF(
                        OR(
                                    TEXT((EDATE('Projektkostenkalkulation EP'!$B$8,14)+AR$9),"TTT") = "Sa",
                                    TEXT((EDATE('Projektkostenkalkulation EP'!$B$8,14)+AR$9),"TTT") = "So",
                                    IF(ISNA(VLOOKUP(EDATE('Projektkostenkalkulation EP'!$B$8,14)+AR$9,Datenquellen!$F$7:$H$45,3,FALSE))," ",VLOOKUP(EDATE('Projektkostenkalkulation EP'!$B$8,14)+AR$9,Datenquellen!$F$7:$H$45,3,FALSE))="X"
                                    ),
                          "X",
                          ""
                          ),
               "X"
            )</f>
        <v/>
      </c>
      <c r="AT152" s="227" t="str">
        <f xml:space="preserve"> IF(TEXT((EDATE('Projektkostenkalkulation EP'!$B$8,14)+AS$9),"MM")=TEXT((EDATE('Projektkostenkalkulation EP'!$B$8,14)+(AS$9-1)),"MM"),
             IF(
                        OR(
                                    TEXT((EDATE('Projektkostenkalkulation EP'!$B$8,14)+AS$9),"TTT") = "Sa",
                                    TEXT((EDATE('Projektkostenkalkulation EP'!$B$8,14)+AS$9),"TTT") = "So",
                                    IF(ISNA(VLOOKUP(EDATE('Projektkostenkalkulation EP'!$B$8,14)+AS$9,Datenquellen!$F$7:$H$45,3,FALSE))," ",VLOOKUP(EDATE('Projektkostenkalkulation EP'!$B$8,14)+AS$9,Datenquellen!$F$7:$H$45,3,FALSE))="X"
                                    ),
                          "X",
                          ""
                          ),
               "X"
            )</f>
        <v>X</v>
      </c>
      <c r="AU152" s="227" t="str">
        <f xml:space="preserve"> IF(TEXT((EDATE('Projektkostenkalkulation EP'!$B$8,14)+AT$9),"MM")=TEXT((EDATE('Projektkostenkalkulation EP'!$B$8,14)+(AT$9-1)),"MM"),
             IF(
                        OR(
                                    TEXT((EDATE('Projektkostenkalkulation EP'!$B$8,14)+AT$9),"TTT") = "Sa",
                                    TEXT((EDATE('Projektkostenkalkulation EP'!$B$8,14)+AT$9),"TTT") = "So",
                                    IF(ISNA(VLOOKUP(EDATE('Projektkostenkalkulation EP'!$B$8,14)+AT$9,Datenquellen!$F$7:$H$45,3,FALSE))," ",VLOOKUP(EDATE('Projektkostenkalkulation EP'!$B$8,14)+AT$9,Datenquellen!$F$7:$H$45,3,FALSE))="X"
                                    ),
                          "X",
                          ""
                          ),
               "X"
            )</f>
        <v>X</v>
      </c>
      <c r="AV152" s="227" t="str">
        <f xml:space="preserve"> IF(TEXT((EDATE('Projektkostenkalkulation EP'!$B$8,14)+AU$9),"MM")=TEXT((EDATE('Projektkostenkalkulation EP'!$B$8,14)+(AU$9-1)),"MM"),
             IF(
                        OR(
                                    TEXT((EDATE('Projektkostenkalkulation EP'!$B$8,14)+AU$9),"TTT") = "Sa",
                                    TEXT((EDATE('Projektkostenkalkulation EP'!$B$8,14)+AU$9),"TTT") = "So",
                                    IF(ISNA(VLOOKUP(EDATE('Projektkostenkalkulation EP'!$B$8,14)+AU$9,Datenquellen!$F$7:$H$45,3,FALSE))," ",VLOOKUP(EDATE('Projektkostenkalkulation EP'!$B$8,14)+AU$9,Datenquellen!$F$7:$H$45,3,FALSE))="X"
                                    ),
                          "X",
                          ""
                          ),
               "X"
            )</f>
        <v/>
      </c>
      <c r="AW152" s="227" t="str">
        <f xml:space="preserve"> IF(TEXT((EDATE('Projektkostenkalkulation EP'!$B$8,14)+AV$9),"MM")=TEXT((EDATE('Projektkostenkalkulation EP'!$B$8,14)+(AV$9-1)),"MM"),
             IF(
                        OR(
                                    TEXT((EDATE('Projektkostenkalkulation EP'!$B$8,14)+AV$9),"TTT") = "Sa",
                                    TEXT((EDATE('Projektkostenkalkulation EP'!$B$8,14)+AV$9),"TTT") = "So",
                                    IF(ISNA(VLOOKUP(EDATE('Projektkostenkalkulation EP'!$B$8,14)+AV$9,Datenquellen!$F$7:$H$45,3,FALSE))," ",VLOOKUP(EDATE('Projektkostenkalkulation EP'!$B$8,14)+AV$9,Datenquellen!$F$7:$H$45,3,FALSE))="X"
                                    ),
                          "X",
                          ""
                          ),
               "X"
            )</f>
        <v/>
      </c>
      <c r="AX152" s="227" t="str">
        <f xml:space="preserve"> IF(TEXT((EDATE('Projektkostenkalkulation EP'!$B$8,14)+AW$9),"MM")=TEXT((EDATE('Projektkostenkalkulation EP'!$B$8,14)+(AW$9-1)),"MM"),
             IF(
                        OR(
                                    TEXT((EDATE('Projektkostenkalkulation EP'!$B$8,14)+AW$9),"TTT") = "Sa",
                                    TEXT((EDATE('Projektkostenkalkulation EP'!$B$8,14)+AW$9),"TTT") = "So",
                                    IF(ISNA(VLOOKUP(EDATE('Projektkostenkalkulation EP'!$B$8,14)+AW$9,Datenquellen!$F$7:$H$45,3,FALSE))," ",VLOOKUP(EDATE('Projektkostenkalkulation EP'!$B$8,14)+AW$9,Datenquellen!$F$7:$H$45,3,FALSE))="X"
                                    ),
                          "X",
                          ""
                          ),
               "X"
            )</f>
        <v/>
      </c>
      <c r="AY152" s="227" t="str">
        <f xml:space="preserve"> IF(TEXT((EDATE('Projektkostenkalkulation EP'!$B$8,14)+AX$9),"MM")=TEXT((EDATE('Projektkostenkalkulation EP'!$B$8,14)+(AX$9-1)),"MM"),
             IF(
                        OR(
                                    TEXT((EDATE('Projektkostenkalkulation EP'!$B$8,14)+AX$9),"TTT") = "Sa",
                                    TEXT((EDATE('Projektkostenkalkulation EP'!$B$8,14)+AX$9),"TTT") = "So",
                                    IF(ISNA(VLOOKUP(EDATE('Projektkostenkalkulation EP'!$B$8,14)+AX$9,Datenquellen!$F$7:$H$45,3,FALSE))," ",VLOOKUP(EDATE('Projektkostenkalkulation EP'!$B$8,14)+AX$9,Datenquellen!$F$7:$H$45,3,FALSE))="X"
                                    ),
                          "X",
                          ""
                          ),
               "X"
            )</f>
        <v/>
      </c>
      <c r="AZ152" s="227" t="str">
        <f xml:space="preserve"> IF(TEXT((EDATE('Projektkostenkalkulation EP'!$B$8,14)+AY$9),"MM")=TEXT((EDATE('Projektkostenkalkulation EP'!$B$8,14)+(AY$9-1)),"MM"),
             IF(
                        OR(
                                    TEXT((EDATE('Projektkostenkalkulation EP'!$B$8,14)+AY$9),"TTT") = "Sa",
                                    TEXT((EDATE('Projektkostenkalkulation EP'!$B$8,14)+AY$9),"TTT") = "So",
                                    IF(ISNA(VLOOKUP(EDATE('Projektkostenkalkulation EP'!$B$8,14)+AY$9,Datenquellen!$F$7:$H$45,3,FALSE))," ",VLOOKUP(EDATE('Projektkostenkalkulation EP'!$B$8,14)+AY$9,Datenquellen!$F$7:$H$45,3,FALSE))="X"
                                    ),
                          "X",
                          ""
                          ),
               "X"
            )</f>
        <v/>
      </c>
      <c r="BA152" s="227" t="str">
        <f xml:space="preserve"> IF(TEXT((EDATE('Projektkostenkalkulation EP'!$B$8,14)+AZ$9),"MM")=TEXT((EDATE('Projektkostenkalkulation EP'!$B$8,14)+(AZ$9-1)),"MM"),
             IF(
                        OR(
                                    TEXT((EDATE('Projektkostenkalkulation EP'!$B$8,14)+AZ$9),"TTT") = "Sa",
                                    TEXT((EDATE('Projektkostenkalkulation EP'!$B$8,14)+AZ$9),"TTT") = "So",
                                    IF(ISNA(VLOOKUP(EDATE('Projektkostenkalkulation EP'!$B$8,14)+AZ$9,Datenquellen!$F$7:$H$45,3,FALSE))," ",VLOOKUP(EDATE('Projektkostenkalkulation EP'!$B$8,14)+AZ$9,Datenquellen!$F$7:$H$45,3,FALSE))="X"
                                    ),
                          "X",
                          ""
                          ),
               "X"
            )</f>
        <v>X</v>
      </c>
      <c r="BB152" s="227" t="str">
        <f xml:space="preserve"> IF(TEXT((EDATE('Projektkostenkalkulation EP'!$B$8,14)+BA$9),"MM")=TEXT((EDATE('Projektkostenkalkulation EP'!$B$8,14)+(BA$9-1)),"MM"),
             IF(
                        OR(
                                    TEXT((EDATE('Projektkostenkalkulation EP'!$B$8,14)+BA$9),"TTT") = "Sa",
                                    TEXT((EDATE('Projektkostenkalkulation EP'!$B$8,14)+BA$9),"TTT") = "So",
                                    IF(ISNA(VLOOKUP(EDATE('Projektkostenkalkulation EP'!$B$8,14)+BA$9,Datenquellen!$F$7:$H$45,3,FALSE))," ",VLOOKUP(EDATE('Projektkostenkalkulation EP'!$B$8,14)+BA$9,Datenquellen!$F$7:$H$45,3,FALSE))="X"
                                    ),
                          "X",
                          ""
                          ),
               "X"
            )</f>
        <v>X</v>
      </c>
      <c r="BC152" s="227" t="str">
        <f xml:space="preserve"> IF(TEXT((EDATE('Projektkostenkalkulation EP'!$B$8,14)+BB$9),"MM")=TEXT((EDATE('Projektkostenkalkulation EP'!$B$8,14)+(BB$9-1)),"MM"),
             IF(
                        OR(
                                    TEXT((EDATE('Projektkostenkalkulation EP'!$B$8,14)+BB$9),"TTT") = "Sa",
                                    TEXT((EDATE('Projektkostenkalkulation EP'!$B$8,14)+BB$9),"TTT") = "So",
                                    IF(ISNA(VLOOKUP(EDATE('Projektkostenkalkulation EP'!$B$8,14)+BB$9,Datenquellen!$F$7:$H$45,3,FALSE))," ",VLOOKUP(EDATE('Projektkostenkalkulation EP'!$B$8,14)+BB$9,Datenquellen!$F$7:$H$45,3,FALSE))="X"
                                    ),
                          "X",
                          ""
                          ),
               "X"
            )</f>
        <v/>
      </c>
      <c r="BD152" s="227" t="str">
        <f xml:space="preserve"> IF(TEXT((EDATE('Projektkostenkalkulation EP'!$B$8,14)+BC$9),"MM")=TEXT((EDATE('Projektkostenkalkulation EP'!$B$8,14)+(BC$9-1)),"MM"),
             IF(
                        OR(
                                    TEXT((EDATE('Projektkostenkalkulation EP'!$B$8,14)+BC$9),"TTT") = "Sa",
                                    TEXT((EDATE('Projektkostenkalkulation EP'!$B$8,14)+BC$9),"TTT") = "So",
                                    IF(ISNA(VLOOKUP(EDATE('Projektkostenkalkulation EP'!$B$8,14)+BC$9,Datenquellen!$F$7:$H$45,3,FALSE))," ",VLOOKUP(EDATE('Projektkostenkalkulation EP'!$B$8,14)+BC$9,Datenquellen!$F$7:$H$45,3,FALSE))="X"
                                    ),
                          "X",
                          ""
                          ),
               "X"
            )</f>
        <v/>
      </c>
      <c r="BE152" s="227" t="str">
        <f xml:space="preserve"> IF(TEXT((EDATE('Projektkostenkalkulation EP'!$B$8,14)+BD$9),"MM")=TEXT((EDATE('Projektkostenkalkulation EP'!$B$8,14)+(BD$9-1)),"MM"),
             IF(
                        OR(
                                    TEXT((EDATE('Projektkostenkalkulation EP'!$B$8,14)+BD$9),"TTT") = "Sa",
                                    TEXT((EDATE('Projektkostenkalkulation EP'!$B$8,14)+BD$9),"TTT") = "So",
                                    IF(ISNA(VLOOKUP(EDATE('Projektkostenkalkulation EP'!$B$8,14)+BD$9,Datenquellen!$F$7:$H$45,3,FALSE))," ",VLOOKUP(EDATE('Projektkostenkalkulation EP'!$B$8,14)+BD$9,Datenquellen!$F$7:$H$45,3,FALSE))="X"
                                    ),
                          "X",
                          ""
                          ),
               "X"
            )</f>
        <v/>
      </c>
      <c r="BF152" s="227" t="str">
        <f xml:space="preserve"> IF(TEXT((EDATE('Projektkostenkalkulation EP'!$B$8,14)+BE$9),"MM")=TEXT((EDATE('Projektkostenkalkulation EP'!$B$8,14)+(BE$9-1)),"MM"),
             IF(
                        OR(
                                    TEXT((EDATE('Projektkostenkalkulation EP'!$B$8,14)+BE$9),"TTT") = "Sa",
                                    TEXT((EDATE('Projektkostenkalkulation EP'!$B$8,14)+BE$9),"TTT") = "So",
                                    IF(ISNA(VLOOKUP(EDATE('Projektkostenkalkulation EP'!$B$8,14)+BE$9,Datenquellen!$F$7:$H$45,3,FALSE))," ",VLOOKUP(EDATE('Projektkostenkalkulation EP'!$B$8,14)+BE$9,Datenquellen!$F$7:$H$45,3,FALSE))="X"
                                    ),
                          "X",
                          ""
                          ),
               "X"
            )</f>
        <v/>
      </c>
      <c r="BG152" s="227" t="str">
        <f xml:space="preserve"> IF(TEXT((EDATE('Projektkostenkalkulation EP'!$B$8,14)+BF$9),"MM")=TEXT((EDATE('Projektkostenkalkulation EP'!$B$8,14)+(BF$9-1)),"MM"),
             IF(
                        OR(
                                    TEXT((EDATE('Projektkostenkalkulation EP'!$B$8,14)+BF$9),"TTT") = "Sa",
                                    TEXT((EDATE('Projektkostenkalkulation EP'!$B$8,14)+BF$9),"TTT") = "So",
                                    IF(ISNA(VLOOKUP(EDATE('Projektkostenkalkulation EP'!$B$8,14)+BF$9,Datenquellen!$F$7:$H$45,3,FALSE))," ",VLOOKUP(EDATE('Projektkostenkalkulation EP'!$B$8,14)+BF$9,Datenquellen!$F$7:$H$45,3,FALSE))="X"
                                    ),
                          "X",
                          ""
                          ),
               "X"
            )</f>
        <v/>
      </c>
      <c r="BH152" s="227" t="str">
        <f xml:space="preserve"> IF(TEXT((EDATE('Projektkostenkalkulation EP'!$B$8,14)+BG$9),"MM")=TEXT((EDATE('Projektkostenkalkulation EP'!$B$8,14)+(BG$9-1)),"MM"),
             IF(
                        OR(
                                    TEXT((EDATE('Projektkostenkalkulation EP'!$B$8,14)+BG$9),"TTT") = "Sa",
                                    TEXT((EDATE('Projektkostenkalkulation EP'!$B$8,14)+BG$9),"TTT") = "So",
                                    IF(ISNA(VLOOKUP(EDATE('Projektkostenkalkulation EP'!$B$8,14)+BG$9,Datenquellen!$F$7:$H$45,3,FALSE))," ",VLOOKUP(EDATE('Projektkostenkalkulation EP'!$B$8,14)+BG$9,Datenquellen!$F$7:$H$45,3,FALSE))="X"
                                    ),
                          "X",
                          ""
                          ),
               "X"
            )</f>
        <v>X</v>
      </c>
      <c r="BI152" s="227" t="str">
        <f xml:space="preserve"> IF(TEXT((EDATE('Projektkostenkalkulation EP'!$B$8,14)+BH$9),"MM")=TEXT((EDATE('Projektkostenkalkulation EP'!$B$8,14)+(BH$9-1)),"MM"),
             IF(
                        OR(
                                    TEXT((EDATE('Projektkostenkalkulation EP'!$B$8,14)+BH$9),"TTT") = "Sa",
                                    TEXT((EDATE('Projektkostenkalkulation EP'!$B$8,14)+BH$9),"TTT") = "So",
                                    IF(ISNA(VLOOKUP(EDATE('Projektkostenkalkulation EP'!$B$8,14)+BH$9,Datenquellen!$F$7:$H$45,3,FALSE))," ",VLOOKUP(EDATE('Projektkostenkalkulation EP'!$B$8,14)+BH$9,Datenquellen!$F$7:$H$45,3,FALSE))="X"
                                    ),
                          "X",
                          ""
                          ),
               "X"
            )</f>
        <v>X</v>
      </c>
      <c r="BJ152" s="227" t="str">
        <f xml:space="preserve"> IF(TEXT((EDATE('Projektkostenkalkulation EP'!$B$8,14)+BI$9),"MM")=TEXT((EDATE('Projektkostenkalkulation EP'!$B$8,14)+(BI$9-1)),"MM"),
             IF(
                        OR(
                                    TEXT((EDATE('Projektkostenkalkulation EP'!$B$8,14)+BI$9),"TTT") = "Sa",
                                    TEXT((EDATE('Projektkostenkalkulation EP'!$B$8,14)+BI$9),"TTT") = "So",
                                    IF(ISNA(VLOOKUP(EDATE('Projektkostenkalkulation EP'!$B$8,14)+BI$9,Datenquellen!$F$7:$H$45,3,FALSE))," ",VLOOKUP(EDATE('Projektkostenkalkulation EP'!$B$8,14)+BI$9,Datenquellen!$F$7:$H$45,3,FALSE))="X"
                                    ),
                          "X",
                          ""
                          ),
               "X"
            )</f>
        <v/>
      </c>
      <c r="BK152" s="227" t="str">
        <f xml:space="preserve"> IF(TEXT((EDATE('Projektkostenkalkulation EP'!$B$8,14)+BJ$9),"MM")=TEXT((EDATE('Projektkostenkalkulation EP'!$B$8,14)+(BJ$9-1)),"MM"),
             IF(
                        OR(
                                    TEXT((EDATE('Projektkostenkalkulation EP'!$B$8,14)+BJ$9),"TTT") = "Sa",
                                    TEXT((EDATE('Projektkostenkalkulation EP'!$B$8,14)+BJ$9),"TTT") = "So",
                                    IF(ISNA(VLOOKUP(EDATE('Projektkostenkalkulation EP'!$B$8,14)+BJ$9,Datenquellen!$F$7:$H$45,3,FALSE))," ",VLOOKUP(EDATE('Projektkostenkalkulation EP'!$B$8,14)+BJ$9,Datenquellen!$F$7:$H$45,3,FALSE))="X"
                                    ),
                          "X",
                          ""
                          ),
               "X"
            )</f>
        <v/>
      </c>
      <c r="BL152" s="227" t="str">
        <f xml:space="preserve"> IF(TEXT((EDATE('Projektkostenkalkulation EP'!$B$8,14)+BK$9),"MM")=TEXT((EDATE('Projektkostenkalkulation EP'!$B$8,14)+(BK$9-1)),"MM"),
             IF(
                        OR(
                                    TEXT((EDATE('Projektkostenkalkulation EP'!$B$8,14)+BK$9),"TTT") = "Sa",
                                    TEXT((EDATE('Projektkostenkalkulation EP'!$B$8,14)+BK$9),"TTT") = "So",
                                    IF(ISNA(VLOOKUP(EDATE('Projektkostenkalkulation EP'!$B$8,14)+BK$9,Datenquellen!$F$7:$H$45,3,FALSE))," ",VLOOKUP(EDATE('Projektkostenkalkulation EP'!$B$8,14)+BK$9,Datenquellen!$F$7:$H$45,3,FALSE))="X"
                                    ),
                          "X",
                          ""
                          ),
               "X"
            )</f>
        <v/>
      </c>
      <c r="BM152" s="227" t="str">
        <f xml:space="preserve"> IF(TEXT((EDATE('Projektkostenkalkulation EP'!$B$8,14)+BL$9),"MM")=TEXT((EDATE('Projektkostenkalkulation EP'!$B$8,14)+(BL$9-1)),"MM"),
             IF(
                        OR(
                                    TEXT((EDATE('Projektkostenkalkulation EP'!$B$8,14)+BL$9),"TTT") = "Sa",
                                    TEXT((EDATE('Projektkostenkalkulation EP'!$B$8,14)+BL$9),"TTT") = "So",
                                    IF(ISNA(VLOOKUP(EDATE('Projektkostenkalkulation EP'!$B$8,14)+BL$9,Datenquellen!$F$7:$H$45,3,FALSE))," ",VLOOKUP(EDATE('Projektkostenkalkulation EP'!$B$8,14)+BL$9,Datenquellen!$F$7:$H$45,3,FALSE))="X"
                                    ),
                          "X",
                          ""
                          ),
               "X"
            )</f>
        <v/>
      </c>
      <c r="BN152" s="227" t="str">
        <f xml:space="preserve"> IF(TEXT((EDATE('Projektkostenkalkulation EP'!$B$8,14)+BM$9),"MM")=TEXT((EDATE('Projektkostenkalkulation EP'!$B$8,14)+(BM$9-1)),"MM"),
             IF(
                        OR(
                                    TEXT((EDATE('Projektkostenkalkulation EP'!$B$8,14)+BM$9),"TTT") = "Sa",
                                    TEXT((EDATE('Projektkostenkalkulation EP'!$B$8,14)+BM$9),"TTT") = "So",
                                    IF(ISNA(VLOOKUP(EDATE('Projektkostenkalkulation EP'!$B$8,14)+BM$9,Datenquellen!$F$7:$H$45,3,FALSE))," ",VLOOKUP(EDATE('Projektkostenkalkulation EP'!$B$8,14)+BM$9,Datenquellen!$F$7:$H$45,3,FALSE))="X"
                                    ),
                          "X",
                          ""
                          ),
               "X"
            )</f>
        <v/>
      </c>
      <c r="BO152" s="227" t="str">
        <f xml:space="preserve"> IF(TEXT((EDATE('Projektkostenkalkulation EP'!$B$8,14)+BN$9),"MM")=TEXT((EDATE('Projektkostenkalkulation EP'!$B$8,14)+(BN$9-1)),"MM"),
             IF(
                        OR(
                                    TEXT((EDATE('Projektkostenkalkulation EP'!$B$8,14)+BN$9),"TTT") = "Sa",
                                    TEXT((EDATE('Projektkostenkalkulation EP'!$B$8,14)+BN$9),"TTT") = "So",
                                    IF(ISNA(VLOOKUP(EDATE('Projektkostenkalkulation EP'!$B$8,14)+BN$9,Datenquellen!$F$7:$H$45,3,FALSE))," ",VLOOKUP(EDATE('Projektkostenkalkulation EP'!$B$8,14)+BN$9,Datenquellen!$F$7:$H$45,3,FALSE))="X"
                                    ),
                          "X",
                          ""
                          ),
               "X"
            )</f>
        <v>X</v>
      </c>
      <c r="BP152" s="227" t="str">
        <f xml:space="preserve"> IF(TEXT((EDATE('Projektkostenkalkulation EP'!$B$8,14)+BO$9),"MM")=TEXT((EDATE('Projektkostenkalkulation EP'!$B$8,14)+(BO$9-1)),"MM"),
             IF(
                        OR(
                                    TEXT((EDATE('Projektkostenkalkulation EP'!$B$8,14)+BO$9),"TTT") = "Sa",
                                    TEXT((EDATE('Projektkostenkalkulation EP'!$B$8,14)+BO$9),"TTT") = "So",
                                    IF(ISNA(VLOOKUP(EDATE('Projektkostenkalkulation EP'!$B$8,14)+BO$9,Datenquellen!$F$7:$H$45,3,FALSE))," ",VLOOKUP(EDATE('Projektkostenkalkulation EP'!$B$8,14)+BO$9,Datenquellen!$F$7:$H$45,3,FALSE))="X"
                                    ),
                          "X",
                          ""
                          ),
               "X"
            )</f>
        <v>X</v>
      </c>
      <c r="BQ152" s="228" t="str">
        <f xml:space="preserve"> IF(TEXT((EDATE('Projektkostenkalkulation EP'!$B$8,14)+BP$9),"MM")=TEXT((EDATE('Projektkostenkalkulation EP'!$B$8,14)+(BP$9-1)),"MM"),
             IF(
                        OR(
                                    TEXT((EDATE('Projektkostenkalkulation EP'!$B$8,14)+BP$9),"TTT") = "Sa",
                                    TEXT((EDATE('Projektkostenkalkulation EP'!$B$8,14)+BP$9),"TTT") = "So",
                                    IF(ISNA(VLOOKUP(EDATE('Projektkostenkalkulation EP'!$B$8,14)+BP$9,Datenquellen!$F$7:$H$45,3,FALSE))," ",VLOOKUP(EDATE('Projektkostenkalkulation EP'!$B$8,14)+BP$9,Datenquellen!$F$7:$H$45,3,FALSE))="X"
                                    ),
                          "X",
                          ""
                          ),
               "X"
            )</f>
        <v/>
      </c>
      <c r="BR152" s="229"/>
      <c r="BS152" s="230"/>
      <c r="BT152" s="475"/>
      <c r="BU152" s="472" t="str">
        <f>TEXT(EDATE('Projektkostenkalkulation EP'!$B$8,14),"MMMM")</f>
        <v>März</v>
      </c>
      <c r="BV152" s="226"/>
      <c r="BW152" s="227" t="str">
        <f>IF(
            OR(
                     TEXT(EDATE('Projektkostenkalkulation EP'!$B$8,14),"TTT") = "Sa",
                     TEXT(EDATE('Projektkostenkalkulation EP'!$B$8,14),"TTT") = "So",
                     IF(ISNA(VLOOKUP(EDATE('Projektkostenkalkulation EP'!$B$8,14),Datenquellen!$F$7:$H$45,3,FALSE))," ",VLOOKUP(EDATE('Projektkostenkalkulation EP'!$B$8,14),Datenquellen!$F$7:$H$45,3,FALSE))="X"
                            ),
                    "X",
                    ""
            )</f>
        <v>X</v>
      </c>
      <c r="BX152" s="227" t="str">
        <f xml:space="preserve"> IF(TEXT((EDATE('Projektkostenkalkulation EP'!$B$8,14)+BW$9),"MM")=TEXT((EDATE('Projektkostenkalkulation EP'!$B$8,14)+(BW$9-1)),"MM"),
             IF(
                        OR(
                                    TEXT((EDATE('Projektkostenkalkulation EP'!$B$8,14)+BW$9),"TTT") = "Sa",
                                    TEXT((EDATE('Projektkostenkalkulation EP'!$B$8,14)+BW$9),"TTT") = "So",
                                    IF(ISNA(VLOOKUP(EDATE('Projektkostenkalkulation EP'!$B$8,14)+BW$9,Datenquellen!$F$7:$H$45,3,FALSE))," ",VLOOKUP(EDATE('Projektkostenkalkulation EP'!$B$8,14)+BW$9,Datenquellen!$F$7:$H$45,3,FALSE))="X"
                                    ),
                          "X",
                          ""
                          ),
               "X"
            )</f>
        <v>X</v>
      </c>
      <c r="BY152" s="227" t="str">
        <f xml:space="preserve"> IF(TEXT((EDATE('Projektkostenkalkulation EP'!$B$8,14)+BX$9),"MM")=TEXT((EDATE('Projektkostenkalkulation EP'!$B$8,14)+(BX$9-1)),"MM"),
             IF(
                        OR(
                                    TEXT((EDATE('Projektkostenkalkulation EP'!$B$8,14)+BX$9),"TTT") = "Sa",
                                    TEXT((EDATE('Projektkostenkalkulation EP'!$B$8,14)+BX$9),"TTT") = "So",
                                    IF(ISNA(VLOOKUP(EDATE('Projektkostenkalkulation EP'!$B$8,14)+BX$9,Datenquellen!$F$7:$H$45,3,FALSE))," ",VLOOKUP(EDATE('Projektkostenkalkulation EP'!$B$8,14)+BX$9,Datenquellen!$F$7:$H$45,3,FALSE))="X"
                                    ),
                          "X",
                          ""
                          ),
               "X"
            )</f>
        <v/>
      </c>
      <c r="BZ152" s="227" t="str">
        <f xml:space="preserve"> IF(TEXT((EDATE('Projektkostenkalkulation EP'!$B$8,14)+BY$9),"MM")=TEXT((EDATE('Projektkostenkalkulation EP'!$B$8,14)+(BY$9-1)),"MM"),
             IF(
                        OR(
                                    TEXT((EDATE('Projektkostenkalkulation EP'!$B$8,14)+BY$9),"TTT") = "Sa",
                                    TEXT((EDATE('Projektkostenkalkulation EP'!$B$8,14)+BY$9),"TTT") = "So",
                                    IF(ISNA(VLOOKUP(EDATE('Projektkostenkalkulation EP'!$B$8,14)+BY$9,Datenquellen!$F$7:$H$45,3,FALSE))," ",VLOOKUP(EDATE('Projektkostenkalkulation EP'!$B$8,14)+BY$9,Datenquellen!$F$7:$H$45,3,FALSE))="X"
                                    ),
                          "X",
                          ""
                          ),
               "X"
            )</f>
        <v/>
      </c>
      <c r="CA152" s="227" t="str">
        <f xml:space="preserve"> IF(TEXT((EDATE('Projektkostenkalkulation EP'!$B$8,14)+BZ$9),"MM")=TEXT((EDATE('Projektkostenkalkulation EP'!$B$8,14)+(BZ$9-1)),"MM"),
             IF(
                        OR(
                                    TEXT((EDATE('Projektkostenkalkulation EP'!$B$8,14)+BZ$9),"TTT") = "Sa",
                                    TEXT((EDATE('Projektkostenkalkulation EP'!$B$8,14)+BZ$9),"TTT") = "So",
                                    IF(ISNA(VLOOKUP(EDATE('Projektkostenkalkulation EP'!$B$8,14)+BZ$9,Datenquellen!$F$7:$H$45,3,FALSE))," ",VLOOKUP(EDATE('Projektkostenkalkulation EP'!$B$8,14)+BZ$9,Datenquellen!$F$7:$H$45,3,FALSE))="X"
                                    ),
                          "X",
                          ""
                          ),
               "X"
            )</f>
        <v/>
      </c>
      <c r="CB152" s="227" t="str">
        <f xml:space="preserve"> IF(TEXT((EDATE('Projektkostenkalkulation EP'!$B$8,14)+CA$9),"MM")=TEXT((EDATE('Projektkostenkalkulation EP'!$B$8,14)+(CA$9-1)),"MM"),
             IF(
                        OR(
                                    TEXT((EDATE('Projektkostenkalkulation EP'!$B$8,14)+CA$9),"TTT") = "Sa",
                                    TEXT((EDATE('Projektkostenkalkulation EP'!$B$8,14)+CA$9),"TTT") = "So",
                                    IF(ISNA(VLOOKUP(EDATE('Projektkostenkalkulation EP'!$B$8,14)+CA$9,Datenquellen!$F$7:$H$45,3,FALSE))," ",VLOOKUP(EDATE('Projektkostenkalkulation EP'!$B$8,14)+CA$9,Datenquellen!$F$7:$H$45,3,FALSE))="X"
                                    ),
                          "X",
                          ""
                          ),
               "X"
            )</f>
        <v/>
      </c>
      <c r="CC152" s="227" t="str">
        <f xml:space="preserve"> IF(TEXT((EDATE('Projektkostenkalkulation EP'!$B$8,14)+CB$9),"MM")=TEXT((EDATE('Projektkostenkalkulation EP'!$B$8,14)+(CB$9-1)),"MM"),
             IF(
                        OR(
                                    TEXT((EDATE('Projektkostenkalkulation EP'!$B$8,14)+CB$9),"TTT") = "Sa",
                                    TEXT((EDATE('Projektkostenkalkulation EP'!$B$8,14)+CB$9),"TTT") = "So",
                                    IF(ISNA(VLOOKUP(EDATE('Projektkostenkalkulation EP'!$B$8,14)+CB$9,Datenquellen!$F$7:$H$45,3,FALSE))," ",VLOOKUP(EDATE('Projektkostenkalkulation EP'!$B$8,14)+CB$9,Datenquellen!$F$7:$H$45,3,FALSE))="X"
                                    ),
                          "X",
                          ""
                          ),
               "X"
            )</f>
        <v/>
      </c>
      <c r="CD152" s="227" t="str">
        <f xml:space="preserve"> IF(TEXT((EDATE('Projektkostenkalkulation EP'!$B$8,14)+CC$9),"MM")=TEXT((EDATE('Projektkostenkalkulation EP'!$B$8,14)+(CC$9-1)),"MM"),
             IF(
                        OR(
                                    TEXT((EDATE('Projektkostenkalkulation EP'!$B$8,14)+CC$9),"TTT") = "Sa",
                                    TEXT((EDATE('Projektkostenkalkulation EP'!$B$8,14)+CC$9),"TTT") = "So",
                                    IF(ISNA(VLOOKUP(EDATE('Projektkostenkalkulation EP'!$B$8,14)+CC$9,Datenquellen!$F$7:$H$45,3,FALSE))," ",VLOOKUP(EDATE('Projektkostenkalkulation EP'!$B$8,14)+CC$9,Datenquellen!$F$7:$H$45,3,FALSE))="X"
                                    ),
                          "X",
                          ""
                          ),
               "X"
            )</f>
        <v>X</v>
      </c>
      <c r="CE152" s="227" t="str">
        <f xml:space="preserve"> IF(TEXT((EDATE('Projektkostenkalkulation EP'!$B$8,14)+CD$9),"MM")=TEXT((EDATE('Projektkostenkalkulation EP'!$B$8,14)+(CD$9-1)),"MM"),
             IF(
                        OR(
                                    TEXT((EDATE('Projektkostenkalkulation EP'!$B$8,14)+CD$9),"TTT") = "Sa",
                                    TEXT((EDATE('Projektkostenkalkulation EP'!$B$8,14)+CD$9),"TTT") = "So",
                                    IF(ISNA(VLOOKUP(EDATE('Projektkostenkalkulation EP'!$B$8,14)+CD$9,Datenquellen!$F$7:$H$45,3,FALSE))," ",VLOOKUP(EDATE('Projektkostenkalkulation EP'!$B$8,14)+CD$9,Datenquellen!$F$7:$H$45,3,FALSE))="X"
                                    ),
                          "X",
                          ""
                          ),
               "X"
            )</f>
        <v>X</v>
      </c>
      <c r="CF152" s="227" t="str">
        <f xml:space="preserve"> IF(TEXT((EDATE('Projektkostenkalkulation EP'!$B$8,14)+CE$9),"MM")=TEXT((EDATE('Projektkostenkalkulation EP'!$B$8,14)+(CE$9-1)),"MM"),
             IF(
                        OR(
                                    TEXT((EDATE('Projektkostenkalkulation EP'!$B$8,14)+CE$9),"TTT") = "Sa",
                                    TEXT((EDATE('Projektkostenkalkulation EP'!$B$8,14)+CE$9),"TTT") = "So",
                                    IF(ISNA(VLOOKUP(EDATE('Projektkostenkalkulation EP'!$B$8,14)+CE$9,Datenquellen!$F$7:$H$45,3,FALSE))," ",VLOOKUP(EDATE('Projektkostenkalkulation EP'!$B$8,14)+CE$9,Datenquellen!$F$7:$H$45,3,FALSE))="X"
                                    ),
                          "X",
                          ""
                          ),
               "X"
            )</f>
        <v/>
      </c>
      <c r="CG152" s="227" t="str">
        <f xml:space="preserve"> IF(TEXT((EDATE('Projektkostenkalkulation EP'!$B$8,14)+CF$9),"MM")=TEXT((EDATE('Projektkostenkalkulation EP'!$B$8,14)+(CF$9-1)),"MM"),
             IF(
                        OR(
                                    TEXT((EDATE('Projektkostenkalkulation EP'!$B$8,14)+CF$9),"TTT") = "Sa",
                                    TEXT((EDATE('Projektkostenkalkulation EP'!$B$8,14)+CF$9),"TTT") = "So",
                                    IF(ISNA(VLOOKUP(EDATE('Projektkostenkalkulation EP'!$B$8,14)+CF$9,Datenquellen!$F$7:$H$45,3,FALSE))," ",VLOOKUP(EDATE('Projektkostenkalkulation EP'!$B$8,14)+CF$9,Datenquellen!$F$7:$H$45,3,FALSE))="X"
                                    ),
                          "X",
                          ""
                          ),
               "X"
            )</f>
        <v/>
      </c>
      <c r="CH152" s="227" t="str">
        <f xml:space="preserve"> IF(TEXT((EDATE('Projektkostenkalkulation EP'!$B$8,14)+CG$9),"MM")=TEXT((EDATE('Projektkostenkalkulation EP'!$B$8,14)+(CG$9-1)),"MM"),
             IF(
                        OR(
                                    TEXT((EDATE('Projektkostenkalkulation EP'!$B$8,14)+CG$9),"TTT") = "Sa",
                                    TEXT((EDATE('Projektkostenkalkulation EP'!$B$8,14)+CG$9),"TTT") = "So",
                                    IF(ISNA(VLOOKUP(EDATE('Projektkostenkalkulation EP'!$B$8,14)+CG$9,Datenquellen!$F$7:$H$45,3,FALSE))," ",VLOOKUP(EDATE('Projektkostenkalkulation EP'!$B$8,14)+CG$9,Datenquellen!$F$7:$H$45,3,FALSE))="X"
                                    ),
                          "X",
                          ""
                          ),
               "X"
            )</f>
        <v/>
      </c>
      <c r="CI152" s="227" t="str">
        <f xml:space="preserve"> IF(TEXT((EDATE('Projektkostenkalkulation EP'!$B$8,14)+CH$9),"MM")=TEXT((EDATE('Projektkostenkalkulation EP'!$B$8,14)+(CH$9-1)),"MM"),
             IF(
                        OR(
                                    TEXT((EDATE('Projektkostenkalkulation EP'!$B$8,14)+CH$9),"TTT") = "Sa",
                                    TEXT((EDATE('Projektkostenkalkulation EP'!$B$8,14)+CH$9),"TTT") = "So",
                                    IF(ISNA(VLOOKUP(EDATE('Projektkostenkalkulation EP'!$B$8,14)+CH$9,Datenquellen!$F$7:$H$45,3,FALSE))," ",VLOOKUP(EDATE('Projektkostenkalkulation EP'!$B$8,14)+CH$9,Datenquellen!$F$7:$H$45,3,FALSE))="X"
                                    ),
                          "X",
                          ""
                          ),
               "X"
            )</f>
        <v/>
      </c>
      <c r="CJ152" s="227" t="str">
        <f xml:space="preserve"> IF(TEXT((EDATE('Projektkostenkalkulation EP'!$B$8,14)+CI$9),"MM")=TEXT((EDATE('Projektkostenkalkulation EP'!$B$8,14)+(CI$9-1)),"MM"),
             IF(
                        OR(
                                    TEXT((EDATE('Projektkostenkalkulation EP'!$B$8,14)+CI$9),"TTT") = "Sa",
                                    TEXT((EDATE('Projektkostenkalkulation EP'!$B$8,14)+CI$9),"TTT") = "So",
                                    IF(ISNA(VLOOKUP(EDATE('Projektkostenkalkulation EP'!$B$8,14)+CI$9,Datenquellen!$F$7:$H$45,3,FALSE))," ",VLOOKUP(EDATE('Projektkostenkalkulation EP'!$B$8,14)+CI$9,Datenquellen!$F$7:$H$45,3,FALSE))="X"
                                    ),
                          "X",
                          ""
                          ),
               "X"
            )</f>
        <v/>
      </c>
      <c r="CK152" s="227" t="str">
        <f xml:space="preserve"> IF(TEXT((EDATE('Projektkostenkalkulation EP'!$B$8,14)+CJ$9),"MM")=TEXT((EDATE('Projektkostenkalkulation EP'!$B$8,14)+(CJ$9-1)),"MM"),
             IF(
                        OR(
                                    TEXT((EDATE('Projektkostenkalkulation EP'!$B$8,14)+CJ$9),"TTT") = "Sa",
                                    TEXT((EDATE('Projektkostenkalkulation EP'!$B$8,14)+CJ$9),"TTT") = "So",
                                    IF(ISNA(VLOOKUP(EDATE('Projektkostenkalkulation EP'!$B$8,14)+CJ$9,Datenquellen!$F$7:$H$45,3,FALSE))," ",VLOOKUP(EDATE('Projektkostenkalkulation EP'!$B$8,14)+CJ$9,Datenquellen!$F$7:$H$45,3,FALSE))="X"
                                    ),
                          "X",
                          ""
                          ),
               "X"
            )</f>
        <v>X</v>
      </c>
      <c r="CL152" s="227" t="str">
        <f xml:space="preserve"> IF(TEXT((EDATE('Projektkostenkalkulation EP'!$B$8,14)+CK$9),"MM")=TEXT((EDATE('Projektkostenkalkulation EP'!$B$8,14)+(CK$9-1)),"MM"),
             IF(
                        OR(
                                    TEXT((EDATE('Projektkostenkalkulation EP'!$B$8,14)+CK$9),"TTT") = "Sa",
                                    TEXT((EDATE('Projektkostenkalkulation EP'!$B$8,14)+CK$9),"TTT") = "So",
                                    IF(ISNA(VLOOKUP(EDATE('Projektkostenkalkulation EP'!$B$8,14)+CK$9,Datenquellen!$F$7:$H$45,3,FALSE))," ",VLOOKUP(EDATE('Projektkostenkalkulation EP'!$B$8,14)+CK$9,Datenquellen!$F$7:$H$45,3,FALSE))="X"
                                    ),
                          "X",
                          ""
                          ),
               "X"
            )</f>
        <v>X</v>
      </c>
      <c r="CM152" s="227" t="str">
        <f xml:space="preserve"> IF(TEXT((EDATE('Projektkostenkalkulation EP'!$B$8,14)+CL$9),"MM")=TEXT((EDATE('Projektkostenkalkulation EP'!$B$8,14)+(CL$9-1)),"MM"),
             IF(
                        OR(
                                    TEXT((EDATE('Projektkostenkalkulation EP'!$B$8,14)+CL$9),"TTT") = "Sa",
                                    TEXT((EDATE('Projektkostenkalkulation EP'!$B$8,14)+CL$9),"TTT") = "So",
                                    IF(ISNA(VLOOKUP(EDATE('Projektkostenkalkulation EP'!$B$8,14)+CL$9,Datenquellen!$F$7:$H$45,3,FALSE))," ",VLOOKUP(EDATE('Projektkostenkalkulation EP'!$B$8,14)+CL$9,Datenquellen!$F$7:$H$45,3,FALSE))="X"
                                    ),
                          "X",
                          ""
                          ),
               "X"
            )</f>
        <v/>
      </c>
      <c r="CN152" s="227" t="str">
        <f xml:space="preserve"> IF(TEXT((EDATE('Projektkostenkalkulation EP'!$B$8,14)+CM$9),"MM")=TEXT((EDATE('Projektkostenkalkulation EP'!$B$8,14)+(CM$9-1)),"MM"),
             IF(
                        OR(
                                    TEXT((EDATE('Projektkostenkalkulation EP'!$B$8,14)+CM$9),"TTT") = "Sa",
                                    TEXT((EDATE('Projektkostenkalkulation EP'!$B$8,14)+CM$9),"TTT") = "So",
                                    IF(ISNA(VLOOKUP(EDATE('Projektkostenkalkulation EP'!$B$8,14)+CM$9,Datenquellen!$F$7:$H$45,3,FALSE))," ",VLOOKUP(EDATE('Projektkostenkalkulation EP'!$B$8,14)+CM$9,Datenquellen!$F$7:$H$45,3,FALSE))="X"
                                    ),
                          "X",
                          ""
                          ),
               "X"
            )</f>
        <v/>
      </c>
      <c r="CO152" s="227" t="str">
        <f xml:space="preserve"> IF(TEXT((EDATE('Projektkostenkalkulation EP'!$B$8,14)+CN$9),"MM")=TEXT((EDATE('Projektkostenkalkulation EP'!$B$8,14)+(CN$9-1)),"MM"),
             IF(
                        OR(
                                    TEXT((EDATE('Projektkostenkalkulation EP'!$B$8,14)+CN$9),"TTT") = "Sa",
                                    TEXT((EDATE('Projektkostenkalkulation EP'!$B$8,14)+CN$9),"TTT") = "So",
                                    IF(ISNA(VLOOKUP(EDATE('Projektkostenkalkulation EP'!$B$8,14)+CN$9,Datenquellen!$F$7:$H$45,3,FALSE))," ",VLOOKUP(EDATE('Projektkostenkalkulation EP'!$B$8,14)+CN$9,Datenquellen!$F$7:$H$45,3,FALSE))="X"
                                    ),
                          "X",
                          ""
                          ),
               "X"
            )</f>
        <v/>
      </c>
      <c r="CP152" s="227" t="str">
        <f xml:space="preserve"> IF(TEXT((EDATE('Projektkostenkalkulation EP'!$B$8,14)+CO$9),"MM")=TEXT((EDATE('Projektkostenkalkulation EP'!$B$8,14)+(CO$9-1)),"MM"),
             IF(
                        OR(
                                    TEXT((EDATE('Projektkostenkalkulation EP'!$B$8,14)+CO$9),"TTT") = "Sa",
                                    TEXT((EDATE('Projektkostenkalkulation EP'!$B$8,14)+CO$9),"TTT") = "So",
                                    IF(ISNA(VLOOKUP(EDATE('Projektkostenkalkulation EP'!$B$8,14)+CO$9,Datenquellen!$F$7:$H$45,3,FALSE))," ",VLOOKUP(EDATE('Projektkostenkalkulation EP'!$B$8,14)+CO$9,Datenquellen!$F$7:$H$45,3,FALSE))="X"
                                    ),
                          "X",
                          ""
                          ),
               "X"
            )</f>
        <v/>
      </c>
      <c r="CQ152" s="227" t="str">
        <f xml:space="preserve"> IF(TEXT((EDATE('Projektkostenkalkulation EP'!$B$8,14)+CP$9),"MM")=TEXT((EDATE('Projektkostenkalkulation EP'!$B$8,14)+(CP$9-1)),"MM"),
             IF(
                        OR(
                                    TEXT((EDATE('Projektkostenkalkulation EP'!$B$8,14)+CP$9),"TTT") = "Sa",
                                    TEXT((EDATE('Projektkostenkalkulation EP'!$B$8,14)+CP$9),"TTT") = "So",
                                    IF(ISNA(VLOOKUP(EDATE('Projektkostenkalkulation EP'!$B$8,14)+CP$9,Datenquellen!$F$7:$H$45,3,FALSE))," ",VLOOKUP(EDATE('Projektkostenkalkulation EP'!$B$8,14)+CP$9,Datenquellen!$F$7:$H$45,3,FALSE))="X"
                                    ),
                          "X",
                          ""
                          ),
               "X"
            )</f>
        <v/>
      </c>
      <c r="CR152" s="227" t="str">
        <f xml:space="preserve"> IF(TEXT((EDATE('Projektkostenkalkulation EP'!$B$8,14)+CQ$9),"MM")=TEXT((EDATE('Projektkostenkalkulation EP'!$B$8,14)+(CQ$9-1)),"MM"),
             IF(
                        OR(
                                    TEXT((EDATE('Projektkostenkalkulation EP'!$B$8,14)+CQ$9),"TTT") = "Sa",
                                    TEXT((EDATE('Projektkostenkalkulation EP'!$B$8,14)+CQ$9),"TTT") = "So",
                                    IF(ISNA(VLOOKUP(EDATE('Projektkostenkalkulation EP'!$B$8,14)+CQ$9,Datenquellen!$F$7:$H$45,3,FALSE))," ",VLOOKUP(EDATE('Projektkostenkalkulation EP'!$B$8,14)+CQ$9,Datenquellen!$F$7:$H$45,3,FALSE))="X"
                                    ),
                          "X",
                          ""
                          ),
               "X"
            )</f>
        <v>X</v>
      </c>
      <c r="CS152" s="227" t="str">
        <f xml:space="preserve"> IF(TEXT((EDATE('Projektkostenkalkulation EP'!$B$8,14)+CR$9),"MM")=TEXT((EDATE('Projektkostenkalkulation EP'!$B$8,14)+(CR$9-1)),"MM"),
             IF(
                        OR(
                                    TEXT((EDATE('Projektkostenkalkulation EP'!$B$8,14)+CR$9),"TTT") = "Sa",
                                    TEXT((EDATE('Projektkostenkalkulation EP'!$B$8,14)+CR$9),"TTT") = "So",
                                    IF(ISNA(VLOOKUP(EDATE('Projektkostenkalkulation EP'!$B$8,14)+CR$9,Datenquellen!$F$7:$H$45,3,FALSE))," ",VLOOKUP(EDATE('Projektkostenkalkulation EP'!$B$8,14)+CR$9,Datenquellen!$F$7:$H$45,3,FALSE))="X"
                                    ),
                          "X",
                          ""
                          ),
               "X"
            )</f>
        <v>X</v>
      </c>
      <c r="CT152" s="227" t="str">
        <f xml:space="preserve"> IF(TEXT((EDATE('Projektkostenkalkulation EP'!$B$8,14)+CS$9),"MM")=TEXT((EDATE('Projektkostenkalkulation EP'!$B$8,14)+(CS$9-1)),"MM"),
             IF(
                        OR(
                                    TEXT((EDATE('Projektkostenkalkulation EP'!$B$8,14)+CS$9),"TTT") = "Sa",
                                    TEXT((EDATE('Projektkostenkalkulation EP'!$B$8,14)+CS$9),"TTT") = "So",
                                    IF(ISNA(VLOOKUP(EDATE('Projektkostenkalkulation EP'!$B$8,14)+CS$9,Datenquellen!$F$7:$H$45,3,FALSE))," ",VLOOKUP(EDATE('Projektkostenkalkulation EP'!$B$8,14)+CS$9,Datenquellen!$F$7:$H$45,3,FALSE))="X"
                                    ),
                          "X",
                          ""
                          ),
               "X"
            )</f>
        <v/>
      </c>
      <c r="CU152" s="227" t="str">
        <f xml:space="preserve"> IF(TEXT((EDATE('Projektkostenkalkulation EP'!$B$8,14)+CT$9),"MM")=TEXT((EDATE('Projektkostenkalkulation EP'!$B$8,14)+(CT$9-1)),"MM"),
             IF(
                        OR(
                                    TEXT((EDATE('Projektkostenkalkulation EP'!$B$8,14)+CT$9),"TTT") = "Sa",
                                    TEXT((EDATE('Projektkostenkalkulation EP'!$B$8,14)+CT$9),"TTT") = "So",
                                    IF(ISNA(VLOOKUP(EDATE('Projektkostenkalkulation EP'!$B$8,14)+CT$9,Datenquellen!$F$7:$H$45,3,FALSE))," ",VLOOKUP(EDATE('Projektkostenkalkulation EP'!$B$8,14)+CT$9,Datenquellen!$F$7:$H$45,3,FALSE))="X"
                                    ),
                          "X",
                          ""
                          ),
               "X"
            )</f>
        <v/>
      </c>
      <c r="CV152" s="227" t="str">
        <f xml:space="preserve"> IF(TEXT((EDATE('Projektkostenkalkulation EP'!$B$8,14)+CU$9),"MM")=TEXT((EDATE('Projektkostenkalkulation EP'!$B$8,14)+(CU$9-1)),"MM"),
             IF(
                        OR(
                                    TEXT((EDATE('Projektkostenkalkulation EP'!$B$8,14)+CU$9),"TTT") = "Sa",
                                    TEXT((EDATE('Projektkostenkalkulation EP'!$B$8,14)+CU$9),"TTT") = "So",
                                    IF(ISNA(VLOOKUP(EDATE('Projektkostenkalkulation EP'!$B$8,14)+CU$9,Datenquellen!$F$7:$H$45,3,FALSE))," ",VLOOKUP(EDATE('Projektkostenkalkulation EP'!$B$8,14)+CU$9,Datenquellen!$F$7:$H$45,3,FALSE))="X"
                                    ),
                          "X",
                          ""
                          ),
               "X"
            )</f>
        <v/>
      </c>
      <c r="CW152" s="227" t="str">
        <f xml:space="preserve"> IF(TEXT((EDATE('Projektkostenkalkulation EP'!$B$8,14)+CV$9),"MM")=TEXT((EDATE('Projektkostenkalkulation EP'!$B$8,14)+(CV$9-1)),"MM"),
             IF(
                        OR(
                                    TEXT((EDATE('Projektkostenkalkulation EP'!$B$8,14)+CV$9),"TTT") = "Sa",
                                    TEXT((EDATE('Projektkostenkalkulation EP'!$B$8,14)+CV$9),"TTT") = "So",
                                    IF(ISNA(VLOOKUP(EDATE('Projektkostenkalkulation EP'!$B$8,14)+CV$9,Datenquellen!$F$7:$H$45,3,FALSE))," ",VLOOKUP(EDATE('Projektkostenkalkulation EP'!$B$8,14)+CV$9,Datenquellen!$F$7:$H$45,3,FALSE))="X"
                                    ),
                          "X",
                          ""
                          ),
               "X"
            )</f>
        <v/>
      </c>
      <c r="CX152" s="227" t="str">
        <f xml:space="preserve"> IF(TEXT((EDATE('Projektkostenkalkulation EP'!$B$8,14)+CW$9),"MM")=TEXT((EDATE('Projektkostenkalkulation EP'!$B$8,14)+(CW$9-1)),"MM"),
             IF(
                        OR(
                                    TEXT((EDATE('Projektkostenkalkulation EP'!$B$8,14)+CW$9),"TTT") = "Sa",
                                    TEXT((EDATE('Projektkostenkalkulation EP'!$B$8,14)+CW$9),"TTT") = "So",
                                    IF(ISNA(VLOOKUP(EDATE('Projektkostenkalkulation EP'!$B$8,14)+CW$9,Datenquellen!$F$7:$H$45,3,FALSE))," ",VLOOKUP(EDATE('Projektkostenkalkulation EP'!$B$8,14)+CW$9,Datenquellen!$F$7:$H$45,3,FALSE))="X"
                                    ),
                          "X",
                          ""
                          ),
               "X"
            )</f>
        <v/>
      </c>
      <c r="CY152" s="227" t="str">
        <f xml:space="preserve"> IF(TEXT((EDATE('Projektkostenkalkulation EP'!$B$8,14)+CX$9),"MM")=TEXT((EDATE('Projektkostenkalkulation EP'!$B$8,14)+(CX$9-1)),"MM"),
             IF(
                        OR(
                                    TEXT((EDATE('Projektkostenkalkulation EP'!$B$8,14)+CX$9),"TTT") = "Sa",
                                    TEXT((EDATE('Projektkostenkalkulation EP'!$B$8,14)+CX$9),"TTT") = "So",
                                    IF(ISNA(VLOOKUP(EDATE('Projektkostenkalkulation EP'!$B$8,14)+CX$9,Datenquellen!$F$7:$H$45,3,FALSE))," ",VLOOKUP(EDATE('Projektkostenkalkulation EP'!$B$8,14)+CX$9,Datenquellen!$F$7:$H$45,3,FALSE))="X"
                                    ),
                          "X",
                          ""
                          ),
               "X"
            )</f>
        <v>X</v>
      </c>
      <c r="CZ152" s="227" t="str">
        <f xml:space="preserve"> IF(TEXT((EDATE('Projektkostenkalkulation EP'!$B$8,14)+CY$9),"MM")=TEXT((EDATE('Projektkostenkalkulation EP'!$B$8,14)+(CY$9-1)),"MM"),
             IF(
                        OR(
                                    TEXT((EDATE('Projektkostenkalkulation EP'!$B$8,14)+CY$9),"TTT") = "Sa",
                                    TEXT((EDATE('Projektkostenkalkulation EP'!$B$8,14)+CY$9),"TTT") = "So",
                                    IF(ISNA(VLOOKUP(EDATE('Projektkostenkalkulation EP'!$B$8,14)+CY$9,Datenquellen!$F$7:$H$45,3,FALSE))," ",VLOOKUP(EDATE('Projektkostenkalkulation EP'!$B$8,14)+CY$9,Datenquellen!$F$7:$H$45,3,FALSE))="X"
                                    ),
                          "X",
                          ""
                          ),
               "X"
            )</f>
        <v>X</v>
      </c>
      <c r="DA152" s="228" t="str">
        <f xml:space="preserve"> IF(TEXT((EDATE('Projektkostenkalkulation EP'!$B$8,14)+CZ$9),"MM")=TEXT((EDATE('Projektkostenkalkulation EP'!$B$8,14)+(CZ$9-1)),"MM"),
             IF(
                        OR(
                                    TEXT((EDATE('Projektkostenkalkulation EP'!$B$8,14)+CZ$9),"TTT") = "Sa",
                                    TEXT((EDATE('Projektkostenkalkulation EP'!$B$8,14)+CZ$9),"TTT") = "So",
                                    IF(ISNA(VLOOKUP(EDATE('Projektkostenkalkulation EP'!$B$8,14)+CZ$9,Datenquellen!$F$7:$H$45,3,FALSE))," ",VLOOKUP(EDATE('Projektkostenkalkulation EP'!$B$8,14)+CZ$9,Datenquellen!$F$7:$H$45,3,FALSE))="X"
                                    ),
                          "X",
                          ""
                          ),
               "X"
            )</f>
        <v/>
      </c>
      <c r="DB152" s="229"/>
      <c r="DC152" s="230"/>
      <c r="DD152" s="475"/>
      <c r="DE152" s="472" t="str">
        <f>TEXT(EDATE('Projektkostenkalkulation EP'!$B$8,14),"MMMM")</f>
        <v>März</v>
      </c>
      <c r="DF152" s="226"/>
      <c r="DG152" s="227" t="str">
        <f>IF(
            OR(
                     TEXT(EDATE('Projektkostenkalkulation EP'!$B$8,14),"TTT") = "Sa",
                     TEXT(EDATE('Projektkostenkalkulation EP'!$B$8,14),"TTT") = "So",
                     IF(ISNA(VLOOKUP(EDATE('Projektkostenkalkulation EP'!$B$8,14),Datenquellen!$F$7:$H$45,3,FALSE))," ",VLOOKUP(EDATE('Projektkostenkalkulation EP'!$B$8,14),Datenquellen!$F$7:$H$45,3,FALSE))="X"
                            ),
                    "X",
                    ""
            )</f>
        <v>X</v>
      </c>
      <c r="DH152" s="227" t="str">
        <f xml:space="preserve"> IF(TEXT((EDATE('Projektkostenkalkulation EP'!$B$8,14)+DG$9),"MM")=TEXT((EDATE('Projektkostenkalkulation EP'!$B$8,14)+(DG$9-1)),"MM"),
             IF(
                        OR(
                                    TEXT((EDATE('Projektkostenkalkulation EP'!$B$8,14)+DG$9),"TTT") = "Sa",
                                    TEXT((EDATE('Projektkostenkalkulation EP'!$B$8,14)+DG$9),"TTT") = "So",
                                    IF(ISNA(VLOOKUP(EDATE('Projektkostenkalkulation EP'!$B$8,14)+DG$9,Datenquellen!$F$7:$H$45,3,FALSE))," ",VLOOKUP(EDATE('Projektkostenkalkulation EP'!$B$8,14)+DG$9,Datenquellen!$F$7:$H$45,3,FALSE))="X"
                                    ),
                          "X",
                          ""
                          ),
               "X"
            )</f>
        <v>X</v>
      </c>
      <c r="DI152" s="227" t="str">
        <f xml:space="preserve"> IF(TEXT((EDATE('Projektkostenkalkulation EP'!$B$8,14)+DH$9),"MM")=TEXT((EDATE('Projektkostenkalkulation EP'!$B$8,14)+(DH$9-1)),"MM"),
             IF(
                        OR(
                                    TEXT((EDATE('Projektkostenkalkulation EP'!$B$8,14)+DH$9),"TTT") = "Sa",
                                    TEXT((EDATE('Projektkostenkalkulation EP'!$B$8,14)+DH$9),"TTT") = "So",
                                    IF(ISNA(VLOOKUP(EDATE('Projektkostenkalkulation EP'!$B$8,14)+DH$9,Datenquellen!$F$7:$H$45,3,FALSE))," ",VLOOKUP(EDATE('Projektkostenkalkulation EP'!$B$8,14)+DH$9,Datenquellen!$F$7:$H$45,3,FALSE))="X"
                                    ),
                          "X",
                          ""
                          ),
               "X"
            )</f>
        <v/>
      </c>
      <c r="DJ152" s="227" t="str">
        <f xml:space="preserve"> IF(TEXT((EDATE('Projektkostenkalkulation EP'!$B$8,14)+DI$9),"MM")=TEXT((EDATE('Projektkostenkalkulation EP'!$B$8,14)+(DI$9-1)),"MM"),
             IF(
                        OR(
                                    TEXT((EDATE('Projektkostenkalkulation EP'!$B$8,14)+DI$9),"TTT") = "Sa",
                                    TEXT((EDATE('Projektkostenkalkulation EP'!$B$8,14)+DI$9),"TTT") = "So",
                                    IF(ISNA(VLOOKUP(EDATE('Projektkostenkalkulation EP'!$B$8,14)+DI$9,Datenquellen!$F$7:$H$45,3,FALSE))," ",VLOOKUP(EDATE('Projektkostenkalkulation EP'!$B$8,14)+DI$9,Datenquellen!$F$7:$H$45,3,FALSE))="X"
                                    ),
                          "X",
                          ""
                          ),
               "X"
            )</f>
        <v/>
      </c>
      <c r="DK152" s="227" t="str">
        <f xml:space="preserve"> IF(TEXT((EDATE('Projektkostenkalkulation EP'!$B$8,14)+DJ$9),"MM")=TEXT((EDATE('Projektkostenkalkulation EP'!$B$8,14)+(DJ$9-1)),"MM"),
             IF(
                        OR(
                                    TEXT((EDATE('Projektkostenkalkulation EP'!$B$8,14)+DJ$9),"TTT") = "Sa",
                                    TEXT((EDATE('Projektkostenkalkulation EP'!$B$8,14)+DJ$9),"TTT") = "So",
                                    IF(ISNA(VLOOKUP(EDATE('Projektkostenkalkulation EP'!$B$8,14)+DJ$9,Datenquellen!$F$7:$H$45,3,FALSE))," ",VLOOKUP(EDATE('Projektkostenkalkulation EP'!$B$8,14)+DJ$9,Datenquellen!$F$7:$H$45,3,FALSE))="X"
                                    ),
                          "X",
                          ""
                          ),
               "X"
            )</f>
        <v/>
      </c>
      <c r="DL152" s="227" t="str">
        <f xml:space="preserve"> IF(TEXT((EDATE('Projektkostenkalkulation EP'!$B$8,14)+DK$9),"MM")=TEXT((EDATE('Projektkostenkalkulation EP'!$B$8,14)+(DK$9-1)),"MM"),
             IF(
                        OR(
                                    TEXT((EDATE('Projektkostenkalkulation EP'!$B$8,14)+DK$9),"TTT") = "Sa",
                                    TEXT((EDATE('Projektkostenkalkulation EP'!$B$8,14)+DK$9),"TTT") = "So",
                                    IF(ISNA(VLOOKUP(EDATE('Projektkostenkalkulation EP'!$B$8,14)+DK$9,Datenquellen!$F$7:$H$45,3,FALSE))," ",VLOOKUP(EDATE('Projektkostenkalkulation EP'!$B$8,14)+DK$9,Datenquellen!$F$7:$H$45,3,FALSE))="X"
                                    ),
                          "X",
                          ""
                          ),
               "X"
            )</f>
        <v/>
      </c>
      <c r="DM152" s="227" t="str">
        <f xml:space="preserve"> IF(TEXT((EDATE('Projektkostenkalkulation EP'!$B$8,14)+DL$9),"MM")=TEXT((EDATE('Projektkostenkalkulation EP'!$B$8,14)+(DL$9-1)),"MM"),
             IF(
                        OR(
                                    TEXT((EDATE('Projektkostenkalkulation EP'!$B$8,14)+DL$9),"TTT") = "Sa",
                                    TEXT((EDATE('Projektkostenkalkulation EP'!$B$8,14)+DL$9),"TTT") = "So",
                                    IF(ISNA(VLOOKUP(EDATE('Projektkostenkalkulation EP'!$B$8,14)+DL$9,Datenquellen!$F$7:$H$45,3,FALSE))," ",VLOOKUP(EDATE('Projektkostenkalkulation EP'!$B$8,14)+DL$9,Datenquellen!$F$7:$H$45,3,FALSE))="X"
                                    ),
                          "X",
                          ""
                          ),
               "X"
            )</f>
        <v/>
      </c>
      <c r="DN152" s="227" t="str">
        <f xml:space="preserve"> IF(TEXT((EDATE('Projektkostenkalkulation EP'!$B$8,14)+DM$9),"MM")=TEXT((EDATE('Projektkostenkalkulation EP'!$B$8,14)+(DM$9-1)),"MM"),
             IF(
                        OR(
                                    TEXT((EDATE('Projektkostenkalkulation EP'!$B$8,14)+DM$9),"TTT") = "Sa",
                                    TEXT((EDATE('Projektkostenkalkulation EP'!$B$8,14)+DM$9),"TTT") = "So",
                                    IF(ISNA(VLOOKUP(EDATE('Projektkostenkalkulation EP'!$B$8,14)+DM$9,Datenquellen!$F$7:$H$45,3,FALSE))," ",VLOOKUP(EDATE('Projektkostenkalkulation EP'!$B$8,14)+DM$9,Datenquellen!$F$7:$H$45,3,FALSE))="X"
                                    ),
                          "X",
                          ""
                          ),
               "X"
            )</f>
        <v>X</v>
      </c>
      <c r="DO152" s="227" t="str">
        <f xml:space="preserve"> IF(TEXT((EDATE('Projektkostenkalkulation EP'!$B$8,14)+DN$9),"MM")=TEXT((EDATE('Projektkostenkalkulation EP'!$B$8,14)+(DN$9-1)),"MM"),
             IF(
                        OR(
                                    TEXT((EDATE('Projektkostenkalkulation EP'!$B$8,14)+DN$9),"TTT") = "Sa",
                                    TEXT((EDATE('Projektkostenkalkulation EP'!$B$8,14)+DN$9),"TTT") = "So",
                                    IF(ISNA(VLOOKUP(EDATE('Projektkostenkalkulation EP'!$B$8,14)+DN$9,Datenquellen!$F$7:$H$45,3,FALSE))," ",VLOOKUP(EDATE('Projektkostenkalkulation EP'!$B$8,14)+DN$9,Datenquellen!$F$7:$H$45,3,FALSE))="X"
                                    ),
                          "X",
                          ""
                          ),
               "X"
            )</f>
        <v>X</v>
      </c>
      <c r="DP152" s="227" t="str">
        <f xml:space="preserve"> IF(TEXT((EDATE('Projektkostenkalkulation EP'!$B$8,14)+DO$9),"MM")=TEXT((EDATE('Projektkostenkalkulation EP'!$B$8,14)+(DO$9-1)),"MM"),
             IF(
                        OR(
                                    TEXT((EDATE('Projektkostenkalkulation EP'!$B$8,14)+DO$9),"TTT") = "Sa",
                                    TEXT((EDATE('Projektkostenkalkulation EP'!$B$8,14)+DO$9),"TTT") = "So",
                                    IF(ISNA(VLOOKUP(EDATE('Projektkostenkalkulation EP'!$B$8,14)+DO$9,Datenquellen!$F$7:$H$45,3,FALSE))," ",VLOOKUP(EDATE('Projektkostenkalkulation EP'!$B$8,14)+DO$9,Datenquellen!$F$7:$H$45,3,FALSE))="X"
                                    ),
                          "X",
                          ""
                          ),
               "X"
            )</f>
        <v/>
      </c>
      <c r="DQ152" s="227" t="str">
        <f xml:space="preserve"> IF(TEXT((EDATE('Projektkostenkalkulation EP'!$B$8,14)+DP$9),"MM")=TEXT((EDATE('Projektkostenkalkulation EP'!$B$8,14)+(DP$9-1)),"MM"),
             IF(
                        OR(
                                    TEXT((EDATE('Projektkostenkalkulation EP'!$B$8,14)+DP$9),"TTT") = "Sa",
                                    TEXT((EDATE('Projektkostenkalkulation EP'!$B$8,14)+DP$9),"TTT") = "So",
                                    IF(ISNA(VLOOKUP(EDATE('Projektkostenkalkulation EP'!$B$8,14)+DP$9,Datenquellen!$F$7:$H$45,3,FALSE))," ",VLOOKUP(EDATE('Projektkostenkalkulation EP'!$B$8,14)+DP$9,Datenquellen!$F$7:$H$45,3,FALSE))="X"
                                    ),
                          "X",
                          ""
                          ),
               "X"
            )</f>
        <v/>
      </c>
      <c r="DR152" s="227" t="str">
        <f xml:space="preserve"> IF(TEXT((EDATE('Projektkostenkalkulation EP'!$B$8,14)+DQ$9),"MM")=TEXT((EDATE('Projektkostenkalkulation EP'!$B$8,14)+(DQ$9-1)),"MM"),
             IF(
                        OR(
                                    TEXT((EDATE('Projektkostenkalkulation EP'!$B$8,14)+DQ$9),"TTT") = "Sa",
                                    TEXT((EDATE('Projektkostenkalkulation EP'!$B$8,14)+DQ$9),"TTT") = "So",
                                    IF(ISNA(VLOOKUP(EDATE('Projektkostenkalkulation EP'!$B$8,14)+DQ$9,Datenquellen!$F$7:$H$45,3,FALSE))," ",VLOOKUP(EDATE('Projektkostenkalkulation EP'!$B$8,14)+DQ$9,Datenquellen!$F$7:$H$45,3,FALSE))="X"
                                    ),
                          "X",
                          ""
                          ),
               "X"
            )</f>
        <v/>
      </c>
      <c r="DS152" s="227" t="str">
        <f xml:space="preserve"> IF(TEXT((EDATE('Projektkostenkalkulation EP'!$B$8,14)+DR$9),"MM")=TEXT((EDATE('Projektkostenkalkulation EP'!$B$8,14)+(DR$9-1)),"MM"),
             IF(
                        OR(
                                    TEXT((EDATE('Projektkostenkalkulation EP'!$B$8,14)+DR$9),"TTT") = "Sa",
                                    TEXT((EDATE('Projektkostenkalkulation EP'!$B$8,14)+DR$9),"TTT") = "So",
                                    IF(ISNA(VLOOKUP(EDATE('Projektkostenkalkulation EP'!$B$8,14)+DR$9,Datenquellen!$F$7:$H$45,3,FALSE))," ",VLOOKUP(EDATE('Projektkostenkalkulation EP'!$B$8,14)+DR$9,Datenquellen!$F$7:$H$45,3,FALSE))="X"
                                    ),
                          "X",
                          ""
                          ),
               "X"
            )</f>
        <v/>
      </c>
      <c r="DT152" s="227" t="str">
        <f xml:space="preserve"> IF(TEXT((EDATE('Projektkostenkalkulation EP'!$B$8,14)+DS$9),"MM")=TEXT((EDATE('Projektkostenkalkulation EP'!$B$8,14)+(DS$9-1)),"MM"),
             IF(
                        OR(
                                    TEXT((EDATE('Projektkostenkalkulation EP'!$B$8,14)+DS$9),"TTT") = "Sa",
                                    TEXT((EDATE('Projektkostenkalkulation EP'!$B$8,14)+DS$9),"TTT") = "So",
                                    IF(ISNA(VLOOKUP(EDATE('Projektkostenkalkulation EP'!$B$8,14)+DS$9,Datenquellen!$F$7:$H$45,3,FALSE))," ",VLOOKUP(EDATE('Projektkostenkalkulation EP'!$B$8,14)+DS$9,Datenquellen!$F$7:$H$45,3,FALSE))="X"
                                    ),
                          "X",
                          ""
                          ),
               "X"
            )</f>
        <v/>
      </c>
      <c r="DU152" s="227" t="str">
        <f xml:space="preserve"> IF(TEXT((EDATE('Projektkostenkalkulation EP'!$B$8,14)+DT$9),"MM")=TEXT((EDATE('Projektkostenkalkulation EP'!$B$8,14)+(DT$9-1)),"MM"),
             IF(
                        OR(
                                    TEXT((EDATE('Projektkostenkalkulation EP'!$B$8,14)+DT$9),"TTT") = "Sa",
                                    TEXT((EDATE('Projektkostenkalkulation EP'!$B$8,14)+DT$9),"TTT") = "So",
                                    IF(ISNA(VLOOKUP(EDATE('Projektkostenkalkulation EP'!$B$8,14)+DT$9,Datenquellen!$F$7:$H$45,3,FALSE))," ",VLOOKUP(EDATE('Projektkostenkalkulation EP'!$B$8,14)+DT$9,Datenquellen!$F$7:$H$45,3,FALSE))="X"
                                    ),
                          "X",
                          ""
                          ),
               "X"
            )</f>
        <v>X</v>
      </c>
      <c r="DV152" s="227" t="str">
        <f xml:space="preserve"> IF(TEXT((EDATE('Projektkostenkalkulation EP'!$B$8,14)+DU$9),"MM")=TEXT((EDATE('Projektkostenkalkulation EP'!$B$8,14)+(DU$9-1)),"MM"),
             IF(
                        OR(
                                    TEXT((EDATE('Projektkostenkalkulation EP'!$B$8,14)+DU$9),"TTT") = "Sa",
                                    TEXT((EDATE('Projektkostenkalkulation EP'!$B$8,14)+DU$9),"TTT") = "So",
                                    IF(ISNA(VLOOKUP(EDATE('Projektkostenkalkulation EP'!$B$8,14)+DU$9,Datenquellen!$F$7:$H$45,3,FALSE))," ",VLOOKUP(EDATE('Projektkostenkalkulation EP'!$B$8,14)+DU$9,Datenquellen!$F$7:$H$45,3,FALSE))="X"
                                    ),
                          "X",
                          ""
                          ),
               "X"
            )</f>
        <v>X</v>
      </c>
      <c r="DW152" s="227" t="str">
        <f xml:space="preserve"> IF(TEXT((EDATE('Projektkostenkalkulation EP'!$B$8,14)+DV$9),"MM")=TEXT((EDATE('Projektkostenkalkulation EP'!$B$8,14)+(DV$9-1)),"MM"),
             IF(
                        OR(
                                    TEXT((EDATE('Projektkostenkalkulation EP'!$B$8,14)+DV$9),"TTT") = "Sa",
                                    TEXT((EDATE('Projektkostenkalkulation EP'!$B$8,14)+DV$9),"TTT") = "So",
                                    IF(ISNA(VLOOKUP(EDATE('Projektkostenkalkulation EP'!$B$8,14)+DV$9,Datenquellen!$F$7:$H$45,3,FALSE))," ",VLOOKUP(EDATE('Projektkostenkalkulation EP'!$B$8,14)+DV$9,Datenquellen!$F$7:$H$45,3,FALSE))="X"
                                    ),
                          "X",
                          ""
                          ),
               "X"
            )</f>
        <v/>
      </c>
      <c r="DX152" s="227" t="str">
        <f xml:space="preserve"> IF(TEXT((EDATE('Projektkostenkalkulation EP'!$B$8,14)+DW$9),"MM")=TEXT((EDATE('Projektkostenkalkulation EP'!$B$8,14)+(DW$9-1)),"MM"),
             IF(
                        OR(
                                    TEXT((EDATE('Projektkostenkalkulation EP'!$B$8,14)+DW$9),"TTT") = "Sa",
                                    TEXT((EDATE('Projektkostenkalkulation EP'!$B$8,14)+DW$9),"TTT") = "So",
                                    IF(ISNA(VLOOKUP(EDATE('Projektkostenkalkulation EP'!$B$8,14)+DW$9,Datenquellen!$F$7:$H$45,3,FALSE))," ",VLOOKUP(EDATE('Projektkostenkalkulation EP'!$B$8,14)+DW$9,Datenquellen!$F$7:$H$45,3,FALSE))="X"
                                    ),
                          "X",
                          ""
                          ),
               "X"
            )</f>
        <v/>
      </c>
      <c r="DY152" s="227" t="str">
        <f xml:space="preserve"> IF(TEXT((EDATE('Projektkostenkalkulation EP'!$B$8,14)+DX$9),"MM")=TEXT((EDATE('Projektkostenkalkulation EP'!$B$8,14)+(DX$9-1)),"MM"),
             IF(
                        OR(
                                    TEXT((EDATE('Projektkostenkalkulation EP'!$B$8,14)+DX$9),"TTT") = "Sa",
                                    TEXT((EDATE('Projektkostenkalkulation EP'!$B$8,14)+DX$9),"TTT") = "So",
                                    IF(ISNA(VLOOKUP(EDATE('Projektkostenkalkulation EP'!$B$8,14)+DX$9,Datenquellen!$F$7:$H$45,3,FALSE))," ",VLOOKUP(EDATE('Projektkostenkalkulation EP'!$B$8,14)+DX$9,Datenquellen!$F$7:$H$45,3,FALSE))="X"
                                    ),
                          "X",
                          ""
                          ),
               "X"
            )</f>
        <v/>
      </c>
      <c r="DZ152" s="227" t="str">
        <f xml:space="preserve"> IF(TEXT((EDATE('Projektkostenkalkulation EP'!$B$8,14)+DY$9),"MM")=TEXT((EDATE('Projektkostenkalkulation EP'!$B$8,14)+(DY$9-1)),"MM"),
             IF(
                        OR(
                                    TEXT((EDATE('Projektkostenkalkulation EP'!$B$8,14)+DY$9),"TTT") = "Sa",
                                    TEXT((EDATE('Projektkostenkalkulation EP'!$B$8,14)+DY$9),"TTT") = "So",
                                    IF(ISNA(VLOOKUP(EDATE('Projektkostenkalkulation EP'!$B$8,14)+DY$9,Datenquellen!$F$7:$H$45,3,FALSE))," ",VLOOKUP(EDATE('Projektkostenkalkulation EP'!$B$8,14)+DY$9,Datenquellen!$F$7:$H$45,3,FALSE))="X"
                                    ),
                          "X",
                          ""
                          ),
               "X"
            )</f>
        <v/>
      </c>
      <c r="EA152" s="227" t="str">
        <f xml:space="preserve"> IF(TEXT((EDATE('Projektkostenkalkulation EP'!$B$8,14)+DZ$9),"MM")=TEXT((EDATE('Projektkostenkalkulation EP'!$B$8,14)+(DZ$9-1)),"MM"),
             IF(
                        OR(
                                    TEXT((EDATE('Projektkostenkalkulation EP'!$B$8,14)+DZ$9),"TTT") = "Sa",
                                    TEXT((EDATE('Projektkostenkalkulation EP'!$B$8,14)+DZ$9),"TTT") = "So",
                                    IF(ISNA(VLOOKUP(EDATE('Projektkostenkalkulation EP'!$B$8,14)+DZ$9,Datenquellen!$F$7:$H$45,3,FALSE))," ",VLOOKUP(EDATE('Projektkostenkalkulation EP'!$B$8,14)+DZ$9,Datenquellen!$F$7:$H$45,3,FALSE))="X"
                                    ),
                          "X",
                          ""
                          ),
               "X"
            )</f>
        <v/>
      </c>
      <c r="EB152" s="227" t="str">
        <f xml:space="preserve"> IF(TEXT((EDATE('Projektkostenkalkulation EP'!$B$8,14)+EA$9),"MM")=TEXT((EDATE('Projektkostenkalkulation EP'!$B$8,14)+(EA$9-1)),"MM"),
             IF(
                        OR(
                                    TEXT((EDATE('Projektkostenkalkulation EP'!$B$8,14)+EA$9),"TTT") = "Sa",
                                    TEXT((EDATE('Projektkostenkalkulation EP'!$B$8,14)+EA$9),"TTT") = "So",
                                    IF(ISNA(VLOOKUP(EDATE('Projektkostenkalkulation EP'!$B$8,14)+EA$9,Datenquellen!$F$7:$H$45,3,FALSE))," ",VLOOKUP(EDATE('Projektkostenkalkulation EP'!$B$8,14)+EA$9,Datenquellen!$F$7:$H$45,3,FALSE))="X"
                                    ),
                          "X",
                          ""
                          ),
               "X"
            )</f>
        <v>X</v>
      </c>
      <c r="EC152" s="227" t="str">
        <f xml:space="preserve"> IF(TEXT((EDATE('Projektkostenkalkulation EP'!$B$8,14)+EB$9),"MM")=TEXT((EDATE('Projektkostenkalkulation EP'!$B$8,14)+(EB$9-1)),"MM"),
             IF(
                        OR(
                                    TEXT((EDATE('Projektkostenkalkulation EP'!$B$8,14)+EB$9),"TTT") = "Sa",
                                    TEXT((EDATE('Projektkostenkalkulation EP'!$B$8,14)+EB$9),"TTT") = "So",
                                    IF(ISNA(VLOOKUP(EDATE('Projektkostenkalkulation EP'!$B$8,14)+EB$9,Datenquellen!$F$7:$H$45,3,FALSE))," ",VLOOKUP(EDATE('Projektkostenkalkulation EP'!$B$8,14)+EB$9,Datenquellen!$F$7:$H$45,3,FALSE))="X"
                                    ),
                          "X",
                          ""
                          ),
               "X"
            )</f>
        <v>X</v>
      </c>
      <c r="ED152" s="227" t="str">
        <f xml:space="preserve"> IF(TEXT((EDATE('Projektkostenkalkulation EP'!$B$8,14)+EC$9),"MM")=TEXT((EDATE('Projektkostenkalkulation EP'!$B$8,14)+(EC$9-1)),"MM"),
             IF(
                        OR(
                                    TEXT((EDATE('Projektkostenkalkulation EP'!$B$8,14)+EC$9),"TTT") = "Sa",
                                    TEXT((EDATE('Projektkostenkalkulation EP'!$B$8,14)+EC$9),"TTT") = "So",
                                    IF(ISNA(VLOOKUP(EDATE('Projektkostenkalkulation EP'!$B$8,14)+EC$9,Datenquellen!$F$7:$H$45,3,FALSE))," ",VLOOKUP(EDATE('Projektkostenkalkulation EP'!$B$8,14)+EC$9,Datenquellen!$F$7:$H$45,3,FALSE))="X"
                                    ),
                          "X",
                          ""
                          ),
               "X"
            )</f>
        <v/>
      </c>
      <c r="EE152" s="227" t="str">
        <f xml:space="preserve"> IF(TEXT((EDATE('Projektkostenkalkulation EP'!$B$8,14)+ED$9),"MM")=TEXT((EDATE('Projektkostenkalkulation EP'!$B$8,14)+(ED$9-1)),"MM"),
             IF(
                        OR(
                                    TEXT((EDATE('Projektkostenkalkulation EP'!$B$8,14)+ED$9),"TTT") = "Sa",
                                    TEXT((EDATE('Projektkostenkalkulation EP'!$B$8,14)+ED$9),"TTT") = "So",
                                    IF(ISNA(VLOOKUP(EDATE('Projektkostenkalkulation EP'!$B$8,14)+ED$9,Datenquellen!$F$7:$H$45,3,FALSE))," ",VLOOKUP(EDATE('Projektkostenkalkulation EP'!$B$8,14)+ED$9,Datenquellen!$F$7:$H$45,3,FALSE))="X"
                                    ),
                          "X",
                          ""
                          ),
               "X"
            )</f>
        <v/>
      </c>
      <c r="EF152" s="227" t="str">
        <f xml:space="preserve"> IF(TEXT((EDATE('Projektkostenkalkulation EP'!$B$8,14)+EE$9),"MM")=TEXT((EDATE('Projektkostenkalkulation EP'!$B$8,14)+(EE$9-1)),"MM"),
             IF(
                        OR(
                                    TEXT((EDATE('Projektkostenkalkulation EP'!$B$8,14)+EE$9),"TTT") = "Sa",
                                    TEXT((EDATE('Projektkostenkalkulation EP'!$B$8,14)+EE$9),"TTT") = "So",
                                    IF(ISNA(VLOOKUP(EDATE('Projektkostenkalkulation EP'!$B$8,14)+EE$9,Datenquellen!$F$7:$H$45,3,FALSE))," ",VLOOKUP(EDATE('Projektkostenkalkulation EP'!$B$8,14)+EE$9,Datenquellen!$F$7:$H$45,3,FALSE))="X"
                                    ),
                          "X",
                          ""
                          ),
               "X"
            )</f>
        <v/>
      </c>
      <c r="EG152" s="227" t="str">
        <f xml:space="preserve"> IF(TEXT((EDATE('Projektkostenkalkulation EP'!$B$8,14)+EF$9),"MM")=TEXT((EDATE('Projektkostenkalkulation EP'!$B$8,14)+(EF$9-1)),"MM"),
             IF(
                        OR(
                                    TEXT((EDATE('Projektkostenkalkulation EP'!$B$8,14)+EF$9),"TTT") = "Sa",
                                    TEXT((EDATE('Projektkostenkalkulation EP'!$B$8,14)+EF$9),"TTT") = "So",
                                    IF(ISNA(VLOOKUP(EDATE('Projektkostenkalkulation EP'!$B$8,14)+EF$9,Datenquellen!$F$7:$H$45,3,FALSE))," ",VLOOKUP(EDATE('Projektkostenkalkulation EP'!$B$8,14)+EF$9,Datenquellen!$F$7:$H$45,3,FALSE))="X"
                                    ),
                          "X",
                          ""
                          ),
               "X"
            )</f>
        <v/>
      </c>
      <c r="EH152" s="227" t="str">
        <f xml:space="preserve"> IF(TEXT((EDATE('Projektkostenkalkulation EP'!$B$8,14)+EG$9),"MM")=TEXT((EDATE('Projektkostenkalkulation EP'!$B$8,14)+(EG$9-1)),"MM"),
             IF(
                        OR(
                                    TEXT((EDATE('Projektkostenkalkulation EP'!$B$8,14)+EG$9),"TTT") = "Sa",
                                    TEXT((EDATE('Projektkostenkalkulation EP'!$B$8,14)+EG$9),"TTT") = "So",
                                    IF(ISNA(VLOOKUP(EDATE('Projektkostenkalkulation EP'!$B$8,14)+EG$9,Datenquellen!$F$7:$H$45,3,FALSE))," ",VLOOKUP(EDATE('Projektkostenkalkulation EP'!$B$8,14)+EG$9,Datenquellen!$F$7:$H$45,3,FALSE))="X"
                                    ),
                          "X",
                          ""
                          ),
               "X"
            )</f>
        <v/>
      </c>
      <c r="EI152" s="227" t="str">
        <f xml:space="preserve"> IF(TEXT((EDATE('Projektkostenkalkulation EP'!$B$8,14)+EH$9),"MM")=TEXT((EDATE('Projektkostenkalkulation EP'!$B$8,14)+(EH$9-1)),"MM"),
             IF(
                        OR(
                                    TEXT((EDATE('Projektkostenkalkulation EP'!$B$8,14)+EH$9),"TTT") = "Sa",
                                    TEXT((EDATE('Projektkostenkalkulation EP'!$B$8,14)+EH$9),"TTT") = "So",
                                    IF(ISNA(VLOOKUP(EDATE('Projektkostenkalkulation EP'!$B$8,14)+EH$9,Datenquellen!$F$7:$H$45,3,FALSE))," ",VLOOKUP(EDATE('Projektkostenkalkulation EP'!$B$8,14)+EH$9,Datenquellen!$F$7:$H$45,3,FALSE))="X"
                                    ),
                          "X",
                          ""
                          ),
               "X"
            )</f>
        <v>X</v>
      </c>
      <c r="EJ152" s="227" t="str">
        <f xml:space="preserve"> IF(TEXT((EDATE('Projektkostenkalkulation EP'!$B$8,14)+EI$9),"MM")=TEXT((EDATE('Projektkostenkalkulation EP'!$B$8,14)+(EI$9-1)),"MM"),
             IF(
                        OR(
                                    TEXT((EDATE('Projektkostenkalkulation EP'!$B$8,14)+EI$9),"TTT") = "Sa",
                                    TEXT((EDATE('Projektkostenkalkulation EP'!$B$8,14)+EI$9),"TTT") = "So",
                                    IF(ISNA(VLOOKUP(EDATE('Projektkostenkalkulation EP'!$B$8,14)+EI$9,Datenquellen!$F$7:$H$45,3,FALSE))," ",VLOOKUP(EDATE('Projektkostenkalkulation EP'!$B$8,14)+EI$9,Datenquellen!$F$7:$H$45,3,FALSE))="X"
                                    ),
                          "X",
                          ""
                          ),
               "X"
            )</f>
        <v>X</v>
      </c>
      <c r="EK152" s="228" t="str">
        <f xml:space="preserve"> IF(TEXT((EDATE('Projektkostenkalkulation EP'!$B$8,14)+EJ$9),"MM")=TEXT((EDATE('Projektkostenkalkulation EP'!$B$8,14)+(EJ$9-1)),"MM"),
             IF(
                        OR(
                                    TEXT((EDATE('Projektkostenkalkulation EP'!$B$8,14)+EJ$9),"TTT") = "Sa",
                                    TEXT((EDATE('Projektkostenkalkulation EP'!$B$8,14)+EJ$9),"TTT") = "So",
                                    IF(ISNA(VLOOKUP(EDATE('Projektkostenkalkulation EP'!$B$8,14)+EJ$9,Datenquellen!$F$7:$H$45,3,FALSE))," ",VLOOKUP(EDATE('Projektkostenkalkulation EP'!$B$8,14)+EJ$9,Datenquellen!$F$7:$H$45,3,FALSE))="X"
                                    ),
                          "X",
                          ""
                          ),
               "X"
            )</f>
        <v/>
      </c>
      <c r="EL152" s="229"/>
      <c r="EM152" s="230"/>
      <c r="EN152" s="475"/>
      <c r="EO152" s="472" t="str">
        <f>TEXT(EDATE('Projektkostenkalkulation EP'!$B$8,14),"MMMM")</f>
        <v>März</v>
      </c>
      <c r="EP152" s="226"/>
      <c r="EQ152" s="227" t="str">
        <f>IF(
            OR(
                     TEXT(EDATE('Projektkostenkalkulation EP'!$B$8,14),"TTT") = "Sa",
                     TEXT(EDATE('Projektkostenkalkulation EP'!$B$8,14),"TTT") = "So",
                     IF(ISNA(VLOOKUP(EDATE('Projektkostenkalkulation EP'!$B$8,14),Datenquellen!$F$7:$H$45,3,FALSE))," ",VLOOKUP(EDATE('Projektkostenkalkulation EP'!$B$8,14),Datenquellen!$F$7:$H$45,3,FALSE))="X"
                            ),
                    "X",
                    ""
            )</f>
        <v>X</v>
      </c>
      <c r="ER152" s="227" t="str">
        <f xml:space="preserve"> IF(TEXT((EDATE('Projektkostenkalkulation EP'!$B$8,14)+EQ$9),"MM")=TEXT((EDATE('Projektkostenkalkulation EP'!$B$8,14)+(EQ$9-1)),"MM"),
             IF(
                        OR(
                                    TEXT((EDATE('Projektkostenkalkulation EP'!$B$8,14)+EQ$9),"TTT") = "Sa",
                                    TEXT((EDATE('Projektkostenkalkulation EP'!$B$8,14)+EQ$9),"TTT") = "So",
                                    IF(ISNA(VLOOKUP(EDATE('Projektkostenkalkulation EP'!$B$8,14)+EQ$9,Datenquellen!$F$7:$H$45,3,FALSE))," ",VLOOKUP(EDATE('Projektkostenkalkulation EP'!$B$8,14)+EQ$9,Datenquellen!$F$7:$H$45,3,FALSE))="X"
                                    ),
                          "X",
                          ""
                          ),
               "X"
            )</f>
        <v>X</v>
      </c>
      <c r="ES152" s="227" t="str">
        <f xml:space="preserve"> IF(TEXT((EDATE('Projektkostenkalkulation EP'!$B$8,14)+ER$9),"MM")=TEXT((EDATE('Projektkostenkalkulation EP'!$B$8,14)+(ER$9-1)),"MM"),
             IF(
                        OR(
                                    TEXT((EDATE('Projektkostenkalkulation EP'!$B$8,14)+ER$9),"TTT") = "Sa",
                                    TEXT((EDATE('Projektkostenkalkulation EP'!$B$8,14)+ER$9),"TTT") = "So",
                                    IF(ISNA(VLOOKUP(EDATE('Projektkostenkalkulation EP'!$B$8,14)+ER$9,Datenquellen!$F$7:$H$45,3,FALSE))," ",VLOOKUP(EDATE('Projektkostenkalkulation EP'!$B$8,14)+ER$9,Datenquellen!$F$7:$H$45,3,FALSE))="X"
                                    ),
                          "X",
                          ""
                          ),
               "X"
            )</f>
        <v/>
      </c>
      <c r="ET152" s="227" t="str">
        <f xml:space="preserve"> IF(TEXT((EDATE('Projektkostenkalkulation EP'!$B$8,14)+ES$9),"MM")=TEXT((EDATE('Projektkostenkalkulation EP'!$B$8,14)+(ES$9-1)),"MM"),
             IF(
                        OR(
                                    TEXT((EDATE('Projektkostenkalkulation EP'!$B$8,14)+ES$9),"TTT") = "Sa",
                                    TEXT((EDATE('Projektkostenkalkulation EP'!$B$8,14)+ES$9),"TTT") = "So",
                                    IF(ISNA(VLOOKUP(EDATE('Projektkostenkalkulation EP'!$B$8,14)+ES$9,Datenquellen!$F$7:$H$45,3,FALSE))," ",VLOOKUP(EDATE('Projektkostenkalkulation EP'!$B$8,14)+ES$9,Datenquellen!$F$7:$H$45,3,FALSE))="X"
                                    ),
                          "X",
                          ""
                          ),
               "X"
            )</f>
        <v/>
      </c>
      <c r="EU152" s="227" t="str">
        <f xml:space="preserve"> IF(TEXT((EDATE('Projektkostenkalkulation EP'!$B$8,14)+ET$9),"MM")=TEXT((EDATE('Projektkostenkalkulation EP'!$B$8,14)+(ET$9-1)),"MM"),
             IF(
                        OR(
                                    TEXT((EDATE('Projektkostenkalkulation EP'!$B$8,14)+ET$9),"TTT") = "Sa",
                                    TEXT((EDATE('Projektkostenkalkulation EP'!$B$8,14)+ET$9),"TTT") = "So",
                                    IF(ISNA(VLOOKUP(EDATE('Projektkostenkalkulation EP'!$B$8,14)+ET$9,Datenquellen!$F$7:$H$45,3,FALSE))," ",VLOOKUP(EDATE('Projektkostenkalkulation EP'!$B$8,14)+ET$9,Datenquellen!$F$7:$H$45,3,FALSE))="X"
                                    ),
                          "X",
                          ""
                          ),
               "X"
            )</f>
        <v/>
      </c>
      <c r="EV152" s="227" t="str">
        <f xml:space="preserve"> IF(TEXT((EDATE('Projektkostenkalkulation EP'!$B$8,14)+EU$9),"MM")=TEXT((EDATE('Projektkostenkalkulation EP'!$B$8,14)+(EU$9-1)),"MM"),
             IF(
                        OR(
                                    TEXT((EDATE('Projektkostenkalkulation EP'!$B$8,14)+EU$9),"TTT") = "Sa",
                                    TEXT((EDATE('Projektkostenkalkulation EP'!$B$8,14)+EU$9),"TTT") = "So",
                                    IF(ISNA(VLOOKUP(EDATE('Projektkostenkalkulation EP'!$B$8,14)+EU$9,Datenquellen!$F$7:$H$45,3,FALSE))," ",VLOOKUP(EDATE('Projektkostenkalkulation EP'!$B$8,14)+EU$9,Datenquellen!$F$7:$H$45,3,FALSE))="X"
                                    ),
                          "X",
                          ""
                          ),
               "X"
            )</f>
        <v/>
      </c>
      <c r="EW152" s="227" t="str">
        <f xml:space="preserve"> IF(TEXT((EDATE('Projektkostenkalkulation EP'!$B$8,14)+EV$9),"MM")=TEXT((EDATE('Projektkostenkalkulation EP'!$B$8,14)+(EV$9-1)),"MM"),
             IF(
                        OR(
                                    TEXT((EDATE('Projektkostenkalkulation EP'!$B$8,14)+EV$9),"TTT") = "Sa",
                                    TEXT((EDATE('Projektkostenkalkulation EP'!$B$8,14)+EV$9),"TTT") = "So",
                                    IF(ISNA(VLOOKUP(EDATE('Projektkostenkalkulation EP'!$B$8,14)+EV$9,Datenquellen!$F$7:$H$45,3,FALSE))," ",VLOOKUP(EDATE('Projektkostenkalkulation EP'!$B$8,14)+EV$9,Datenquellen!$F$7:$H$45,3,FALSE))="X"
                                    ),
                          "X",
                          ""
                          ),
               "X"
            )</f>
        <v/>
      </c>
      <c r="EX152" s="227" t="str">
        <f xml:space="preserve"> IF(TEXT((EDATE('Projektkostenkalkulation EP'!$B$8,14)+EW$9),"MM")=TEXT((EDATE('Projektkostenkalkulation EP'!$B$8,14)+(EW$9-1)),"MM"),
             IF(
                        OR(
                                    TEXT((EDATE('Projektkostenkalkulation EP'!$B$8,14)+EW$9),"TTT") = "Sa",
                                    TEXT((EDATE('Projektkostenkalkulation EP'!$B$8,14)+EW$9),"TTT") = "So",
                                    IF(ISNA(VLOOKUP(EDATE('Projektkostenkalkulation EP'!$B$8,14)+EW$9,Datenquellen!$F$7:$H$45,3,FALSE))," ",VLOOKUP(EDATE('Projektkostenkalkulation EP'!$B$8,14)+EW$9,Datenquellen!$F$7:$H$45,3,FALSE))="X"
                                    ),
                          "X",
                          ""
                          ),
               "X"
            )</f>
        <v>X</v>
      </c>
      <c r="EY152" s="227" t="str">
        <f xml:space="preserve"> IF(TEXT((EDATE('Projektkostenkalkulation EP'!$B$8,14)+EX$9),"MM")=TEXT((EDATE('Projektkostenkalkulation EP'!$B$8,14)+(EX$9-1)),"MM"),
             IF(
                        OR(
                                    TEXT((EDATE('Projektkostenkalkulation EP'!$B$8,14)+EX$9),"TTT") = "Sa",
                                    TEXT((EDATE('Projektkostenkalkulation EP'!$B$8,14)+EX$9),"TTT") = "So",
                                    IF(ISNA(VLOOKUP(EDATE('Projektkostenkalkulation EP'!$B$8,14)+EX$9,Datenquellen!$F$7:$H$45,3,FALSE))," ",VLOOKUP(EDATE('Projektkostenkalkulation EP'!$B$8,14)+EX$9,Datenquellen!$F$7:$H$45,3,FALSE))="X"
                                    ),
                          "X",
                          ""
                          ),
               "X"
            )</f>
        <v>X</v>
      </c>
      <c r="EZ152" s="227" t="str">
        <f xml:space="preserve"> IF(TEXT((EDATE('Projektkostenkalkulation EP'!$B$8,14)+EY$9),"MM")=TEXT((EDATE('Projektkostenkalkulation EP'!$B$8,14)+(EY$9-1)),"MM"),
             IF(
                        OR(
                                    TEXT((EDATE('Projektkostenkalkulation EP'!$B$8,14)+EY$9),"TTT") = "Sa",
                                    TEXT((EDATE('Projektkostenkalkulation EP'!$B$8,14)+EY$9),"TTT") = "So",
                                    IF(ISNA(VLOOKUP(EDATE('Projektkostenkalkulation EP'!$B$8,14)+EY$9,Datenquellen!$F$7:$H$45,3,FALSE))," ",VLOOKUP(EDATE('Projektkostenkalkulation EP'!$B$8,14)+EY$9,Datenquellen!$F$7:$H$45,3,FALSE))="X"
                                    ),
                          "X",
                          ""
                          ),
               "X"
            )</f>
        <v/>
      </c>
      <c r="FA152" s="227" t="str">
        <f xml:space="preserve"> IF(TEXT((EDATE('Projektkostenkalkulation EP'!$B$8,14)+EZ$9),"MM")=TEXT((EDATE('Projektkostenkalkulation EP'!$B$8,14)+(EZ$9-1)),"MM"),
             IF(
                        OR(
                                    TEXT((EDATE('Projektkostenkalkulation EP'!$B$8,14)+EZ$9),"TTT") = "Sa",
                                    TEXT((EDATE('Projektkostenkalkulation EP'!$B$8,14)+EZ$9),"TTT") = "So",
                                    IF(ISNA(VLOOKUP(EDATE('Projektkostenkalkulation EP'!$B$8,14)+EZ$9,Datenquellen!$F$7:$H$45,3,FALSE))," ",VLOOKUP(EDATE('Projektkostenkalkulation EP'!$B$8,14)+EZ$9,Datenquellen!$F$7:$H$45,3,FALSE))="X"
                                    ),
                          "X",
                          ""
                          ),
               "X"
            )</f>
        <v/>
      </c>
      <c r="FB152" s="227" t="str">
        <f xml:space="preserve"> IF(TEXT((EDATE('Projektkostenkalkulation EP'!$B$8,14)+FA$9),"MM")=TEXT((EDATE('Projektkostenkalkulation EP'!$B$8,14)+(FA$9-1)),"MM"),
             IF(
                        OR(
                                    TEXT((EDATE('Projektkostenkalkulation EP'!$B$8,14)+FA$9),"TTT") = "Sa",
                                    TEXT((EDATE('Projektkostenkalkulation EP'!$B$8,14)+FA$9),"TTT") = "So",
                                    IF(ISNA(VLOOKUP(EDATE('Projektkostenkalkulation EP'!$B$8,14)+FA$9,Datenquellen!$F$7:$H$45,3,FALSE))," ",VLOOKUP(EDATE('Projektkostenkalkulation EP'!$B$8,14)+FA$9,Datenquellen!$F$7:$H$45,3,FALSE))="X"
                                    ),
                          "X",
                          ""
                          ),
               "X"
            )</f>
        <v/>
      </c>
      <c r="FC152" s="227" t="str">
        <f xml:space="preserve"> IF(TEXT((EDATE('Projektkostenkalkulation EP'!$B$8,14)+FB$9),"MM")=TEXT((EDATE('Projektkostenkalkulation EP'!$B$8,14)+(FB$9-1)),"MM"),
             IF(
                        OR(
                                    TEXT((EDATE('Projektkostenkalkulation EP'!$B$8,14)+FB$9),"TTT") = "Sa",
                                    TEXT((EDATE('Projektkostenkalkulation EP'!$B$8,14)+FB$9),"TTT") = "So",
                                    IF(ISNA(VLOOKUP(EDATE('Projektkostenkalkulation EP'!$B$8,14)+FB$9,Datenquellen!$F$7:$H$45,3,FALSE))," ",VLOOKUP(EDATE('Projektkostenkalkulation EP'!$B$8,14)+FB$9,Datenquellen!$F$7:$H$45,3,FALSE))="X"
                                    ),
                          "X",
                          ""
                          ),
               "X"
            )</f>
        <v/>
      </c>
      <c r="FD152" s="227" t="str">
        <f xml:space="preserve"> IF(TEXT((EDATE('Projektkostenkalkulation EP'!$B$8,14)+FC$9),"MM")=TEXT((EDATE('Projektkostenkalkulation EP'!$B$8,14)+(FC$9-1)),"MM"),
             IF(
                        OR(
                                    TEXT((EDATE('Projektkostenkalkulation EP'!$B$8,14)+FC$9),"TTT") = "Sa",
                                    TEXT((EDATE('Projektkostenkalkulation EP'!$B$8,14)+FC$9),"TTT") = "So",
                                    IF(ISNA(VLOOKUP(EDATE('Projektkostenkalkulation EP'!$B$8,14)+FC$9,Datenquellen!$F$7:$H$45,3,FALSE))," ",VLOOKUP(EDATE('Projektkostenkalkulation EP'!$B$8,14)+FC$9,Datenquellen!$F$7:$H$45,3,FALSE))="X"
                                    ),
                          "X",
                          ""
                          ),
               "X"
            )</f>
        <v/>
      </c>
      <c r="FE152" s="227" t="str">
        <f xml:space="preserve"> IF(TEXT((EDATE('Projektkostenkalkulation EP'!$B$8,14)+FD$9),"MM")=TEXT((EDATE('Projektkostenkalkulation EP'!$B$8,14)+(FD$9-1)),"MM"),
             IF(
                        OR(
                                    TEXT((EDATE('Projektkostenkalkulation EP'!$B$8,14)+FD$9),"TTT") = "Sa",
                                    TEXT((EDATE('Projektkostenkalkulation EP'!$B$8,14)+FD$9),"TTT") = "So",
                                    IF(ISNA(VLOOKUP(EDATE('Projektkostenkalkulation EP'!$B$8,14)+FD$9,Datenquellen!$F$7:$H$45,3,FALSE))," ",VLOOKUP(EDATE('Projektkostenkalkulation EP'!$B$8,14)+FD$9,Datenquellen!$F$7:$H$45,3,FALSE))="X"
                                    ),
                          "X",
                          ""
                          ),
               "X"
            )</f>
        <v>X</v>
      </c>
      <c r="FF152" s="227" t="str">
        <f xml:space="preserve"> IF(TEXT((EDATE('Projektkostenkalkulation EP'!$B$8,14)+FE$9),"MM")=TEXT((EDATE('Projektkostenkalkulation EP'!$B$8,14)+(FE$9-1)),"MM"),
             IF(
                        OR(
                                    TEXT((EDATE('Projektkostenkalkulation EP'!$B$8,14)+FE$9),"TTT") = "Sa",
                                    TEXT((EDATE('Projektkostenkalkulation EP'!$B$8,14)+FE$9),"TTT") = "So",
                                    IF(ISNA(VLOOKUP(EDATE('Projektkostenkalkulation EP'!$B$8,14)+FE$9,Datenquellen!$F$7:$H$45,3,FALSE))," ",VLOOKUP(EDATE('Projektkostenkalkulation EP'!$B$8,14)+FE$9,Datenquellen!$F$7:$H$45,3,FALSE))="X"
                                    ),
                          "X",
                          ""
                          ),
               "X"
            )</f>
        <v>X</v>
      </c>
      <c r="FG152" s="227" t="str">
        <f xml:space="preserve"> IF(TEXT((EDATE('Projektkostenkalkulation EP'!$B$8,14)+FF$9),"MM")=TEXT((EDATE('Projektkostenkalkulation EP'!$B$8,14)+(FF$9-1)),"MM"),
             IF(
                        OR(
                                    TEXT((EDATE('Projektkostenkalkulation EP'!$B$8,14)+FF$9),"TTT") = "Sa",
                                    TEXT((EDATE('Projektkostenkalkulation EP'!$B$8,14)+FF$9),"TTT") = "So",
                                    IF(ISNA(VLOOKUP(EDATE('Projektkostenkalkulation EP'!$B$8,14)+FF$9,Datenquellen!$F$7:$H$45,3,FALSE))," ",VLOOKUP(EDATE('Projektkostenkalkulation EP'!$B$8,14)+FF$9,Datenquellen!$F$7:$H$45,3,FALSE))="X"
                                    ),
                          "X",
                          ""
                          ),
               "X"
            )</f>
        <v/>
      </c>
      <c r="FH152" s="227" t="str">
        <f xml:space="preserve"> IF(TEXT((EDATE('Projektkostenkalkulation EP'!$B$8,14)+FG$9),"MM")=TEXT((EDATE('Projektkostenkalkulation EP'!$B$8,14)+(FG$9-1)),"MM"),
             IF(
                        OR(
                                    TEXT((EDATE('Projektkostenkalkulation EP'!$B$8,14)+FG$9),"TTT") = "Sa",
                                    TEXT((EDATE('Projektkostenkalkulation EP'!$B$8,14)+FG$9),"TTT") = "So",
                                    IF(ISNA(VLOOKUP(EDATE('Projektkostenkalkulation EP'!$B$8,14)+FG$9,Datenquellen!$F$7:$H$45,3,FALSE))," ",VLOOKUP(EDATE('Projektkostenkalkulation EP'!$B$8,14)+FG$9,Datenquellen!$F$7:$H$45,3,FALSE))="X"
                                    ),
                          "X",
                          ""
                          ),
               "X"
            )</f>
        <v/>
      </c>
      <c r="FI152" s="227" t="str">
        <f xml:space="preserve"> IF(TEXT((EDATE('Projektkostenkalkulation EP'!$B$8,14)+FH$9),"MM")=TEXT((EDATE('Projektkostenkalkulation EP'!$B$8,14)+(FH$9-1)),"MM"),
             IF(
                        OR(
                                    TEXT((EDATE('Projektkostenkalkulation EP'!$B$8,14)+FH$9),"TTT") = "Sa",
                                    TEXT((EDATE('Projektkostenkalkulation EP'!$B$8,14)+FH$9),"TTT") = "So",
                                    IF(ISNA(VLOOKUP(EDATE('Projektkostenkalkulation EP'!$B$8,14)+FH$9,Datenquellen!$F$7:$H$45,3,FALSE))," ",VLOOKUP(EDATE('Projektkostenkalkulation EP'!$B$8,14)+FH$9,Datenquellen!$F$7:$H$45,3,FALSE))="X"
                                    ),
                          "X",
                          ""
                          ),
               "X"
            )</f>
        <v/>
      </c>
      <c r="FJ152" s="227" t="str">
        <f xml:space="preserve"> IF(TEXT((EDATE('Projektkostenkalkulation EP'!$B$8,14)+FI$9),"MM")=TEXT((EDATE('Projektkostenkalkulation EP'!$B$8,14)+(FI$9-1)),"MM"),
             IF(
                        OR(
                                    TEXT((EDATE('Projektkostenkalkulation EP'!$B$8,14)+FI$9),"TTT") = "Sa",
                                    TEXT((EDATE('Projektkostenkalkulation EP'!$B$8,14)+FI$9),"TTT") = "So",
                                    IF(ISNA(VLOOKUP(EDATE('Projektkostenkalkulation EP'!$B$8,14)+FI$9,Datenquellen!$F$7:$H$45,3,FALSE))," ",VLOOKUP(EDATE('Projektkostenkalkulation EP'!$B$8,14)+FI$9,Datenquellen!$F$7:$H$45,3,FALSE))="X"
                                    ),
                          "X",
                          ""
                          ),
               "X"
            )</f>
        <v/>
      </c>
      <c r="FK152" s="227" t="str">
        <f xml:space="preserve"> IF(TEXT((EDATE('Projektkostenkalkulation EP'!$B$8,14)+FJ$9),"MM")=TEXT((EDATE('Projektkostenkalkulation EP'!$B$8,14)+(FJ$9-1)),"MM"),
             IF(
                        OR(
                                    TEXT((EDATE('Projektkostenkalkulation EP'!$B$8,14)+FJ$9),"TTT") = "Sa",
                                    TEXT((EDATE('Projektkostenkalkulation EP'!$B$8,14)+FJ$9),"TTT") = "So",
                                    IF(ISNA(VLOOKUP(EDATE('Projektkostenkalkulation EP'!$B$8,14)+FJ$9,Datenquellen!$F$7:$H$45,3,FALSE))," ",VLOOKUP(EDATE('Projektkostenkalkulation EP'!$B$8,14)+FJ$9,Datenquellen!$F$7:$H$45,3,FALSE))="X"
                                    ),
                          "X",
                          ""
                          ),
               "X"
            )</f>
        <v/>
      </c>
      <c r="FL152" s="227" t="str">
        <f xml:space="preserve"> IF(TEXT((EDATE('Projektkostenkalkulation EP'!$B$8,14)+FK$9),"MM")=TEXT((EDATE('Projektkostenkalkulation EP'!$B$8,14)+(FK$9-1)),"MM"),
             IF(
                        OR(
                                    TEXT((EDATE('Projektkostenkalkulation EP'!$B$8,14)+FK$9),"TTT") = "Sa",
                                    TEXT((EDATE('Projektkostenkalkulation EP'!$B$8,14)+FK$9),"TTT") = "So",
                                    IF(ISNA(VLOOKUP(EDATE('Projektkostenkalkulation EP'!$B$8,14)+FK$9,Datenquellen!$F$7:$H$45,3,FALSE))," ",VLOOKUP(EDATE('Projektkostenkalkulation EP'!$B$8,14)+FK$9,Datenquellen!$F$7:$H$45,3,FALSE))="X"
                                    ),
                          "X",
                          ""
                          ),
               "X"
            )</f>
        <v>X</v>
      </c>
      <c r="FM152" s="227" t="str">
        <f xml:space="preserve"> IF(TEXT((EDATE('Projektkostenkalkulation EP'!$B$8,14)+FL$9),"MM")=TEXT((EDATE('Projektkostenkalkulation EP'!$B$8,14)+(FL$9-1)),"MM"),
             IF(
                        OR(
                                    TEXT((EDATE('Projektkostenkalkulation EP'!$B$8,14)+FL$9),"TTT") = "Sa",
                                    TEXT((EDATE('Projektkostenkalkulation EP'!$B$8,14)+FL$9),"TTT") = "So",
                                    IF(ISNA(VLOOKUP(EDATE('Projektkostenkalkulation EP'!$B$8,14)+FL$9,Datenquellen!$F$7:$H$45,3,FALSE))," ",VLOOKUP(EDATE('Projektkostenkalkulation EP'!$B$8,14)+FL$9,Datenquellen!$F$7:$H$45,3,FALSE))="X"
                                    ),
                          "X",
                          ""
                          ),
               "X"
            )</f>
        <v>X</v>
      </c>
      <c r="FN152" s="227" t="str">
        <f xml:space="preserve"> IF(TEXT((EDATE('Projektkostenkalkulation EP'!$B$8,14)+FM$9),"MM")=TEXT((EDATE('Projektkostenkalkulation EP'!$B$8,14)+(FM$9-1)),"MM"),
             IF(
                        OR(
                                    TEXT((EDATE('Projektkostenkalkulation EP'!$B$8,14)+FM$9),"TTT") = "Sa",
                                    TEXT((EDATE('Projektkostenkalkulation EP'!$B$8,14)+FM$9),"TTT") = "So",
                                    IF(ISNA(VLOOKUP(EDATE('Projektkostenkalkulation EP'!$B$8,14)+FM$9,Datenquellen!$F$7:$H$45,3,FALSE))," ",VLOOKUP(EDATE('Projektkostenkalkulation EP'!$B$8,14)+FM$9,Datenquellen!$F$7:$H$45,3,FALSE))="X"
                                    ),
                          "X",
                          ""
                          ),
               "X"
            )</f>
        <v/>
      </c>
      <c r="FO152" s="227" t="str">
        <f xml:space="preserve"> IF(TEXT((EDATE('Projektkostenkalkulation EP'!$B$8,14)+FN$9),"MM")=TEXT((EDATE('Projektkostenkalkulation EP'!$B$8,14)+(FN$9-1)),"MM"),
             IF(
                        OR(
                                    TEXT((EDATE('Projektkostenkalkulation EP'!$B$8,14)+FN$9),"TTT") = "Sa",
                                    TEXT((EDATE('Projektkostenkalkulation EP'!$B$8,14)+FN$9),"TTT") = "So",
                                    IF(ISNA(VLOOKUP(EDATE('Projektkostenkalkulation EP'!$B$8,14)+FN$9,Datenquellen!$F$7:$H$45,3,FALSE))," ",VLOOKUP(EDATE('Projektkostenkalkulation EP'!$B$8,14)+FN$9,Datenquellen!$F$7:$H$45,3,FALSE))="X"
                                    ),
                          "X",
                          ""
                          ),
               "X"
            )</f>
        <v/>
      </c>
      <c r="FP152" s="227" t="str">
        <f xml:space="preserve"> IF(TEXT((EDATE('Projektkostenkalkulation EP'!$B$8,14)+FO$9),"MM")=TEXT((EDATE('Projektkostenkalkulation EP'!$B$8,14)+(FO$9-1)),"MM"),
             IF(
                        OR(
                                    TEXT((EDATE('Projektkostenkalkulation EP'!$B$8,14)+FO$9),"TTT") = "Sa",
                                    TEXT((EDATE('Projektkostenkalkulation EP'!$B$8,14)+FO$9),"TTT") = "So",
                                    IF(ISNA(VLOOKUP(EDATE('Projektkostenkalkulation EP'!$B$8,14)+FO$9,Datenquellen!$F$7:$H$45,3,FALSE))," ",VLOOKUP(EDATE('Projektkostenkalkulation EP'!$B$8,14)+FO$9,Datenquellen!$F$7:$H$45,3,FALSE))="X"
                                    ),
                          "X",
                          ""
                          ),
               "X"
            )</f>
        <v/>
      </c>
      <c r="FQ152" s="227" t="str">
        <f xml:space="preserve"> IF(TEXT((EDATE('Projektkostenkalkulation EP'!$B$8,14)+FP$9),"MM")=TEXT((EDATE('Projektkostenkalkulation EP'!$B$8,14)+(FP$9-1)),"MM"),
             IF(
                        OR(
                                    TEXT((EDATE('Projektkostenkalkulation EP'!$B$8,14)+FP$9),"TTT") = "Sa",
                                    TEXT((EDATE('Projektkostenkalkulation EP'!$B$8,14)+FP$9),"TTT") = "So",
                                    IF(ISNA(VLOOKUP(EDATE('Projektkostenkalkulation EP'!$B$8,14)+FP$9,Datenquellen!$F$7:$H$45,3,FALSE))," ",VLOOKUP(EDATE('Projektkostenkalkulation EP'!$B$8,14)+FP$9,Datenquellen!$F$7:$H$45,3,FALSE))="X"
                                    ),
                          "X",
                          ""
                          ),
               "X"
            )</f>
        <v/>
      </c>
      <c r="FR152" s="227" t="str">
        <f xml:space="preserve"> IF(TEXT((EDATE('Projektkostenkalkulation EP'!$B$8,14)+FQ$9),"MM")=TEXT((EDATE('Projektkostenkalkulation EP'!$B$8,14)+(FQ$9-1)),"MM"),
             IF(
                        OR(
                                    TEXT((EDATE('Projektkostenkalkulation EP'!$B$8,14)+FQ$9),"TTT") = "Sa",
                                    TEXT((EDATE('Projektkostenkalkulation EP'!$B$8,14)+FQ$9),"TTT") = "So",
                                    IF(ISNA(VLOOKUP(EDATE('Projektkostenkalkulation EP'!$B$8,14)+FQ$9,Datenquellen!$F$7:$H$45,3,FALSE))," ",VLOOKUP(EDATE('Projektkostenkalkulation EP'!$B$8,14)+FQ$9,Datenquellen!$F$7:$H$45,3,FALSE))="X"
                                    ),
                          "X",
                          ""
                          ),
               "X"
            )</f>
        <v/>
      </c>
      <c r="FS152" s="227" t="str">
        <f xml:space="preserve"> IF(TEXT((EDATE('Projektkostenkalkulation EP'!$B$8,14)+FR$9),"MM")=TEXT((EDATE('Projektkostenkalkulation EP'!$B$8,14)+(FR$9-1)),"MM"),
             IF(
                        OR(
                                    TEXT((EDATE('Projektkostenkalkulation EP'!$B$8,14)+FR$9),"TTT") = "Sa",
                                    TEXT((EDATE('Projektkostenkalkulation EP'!$B$8,14)+FR$9),"TTT") = "So",
                                    IF(ISNA(VLOOKUP(EDATE('Projektkostenkalkulation EP'!$B$8,14)+FR$9,Datenquellen!$F$7:$H$45,3,FALSE))," ",VLOOKUP(EDATE('Projektkostenkalkulation EP'!$B$8,14)+FR$9,Datenquellen!$F$7:$H$45,3,FALSE))="X"
                                    ),
                          "X",
                          ""
                          ),
               "X"
            )</f>
        <v>X</v>
      </c>
      <c r="FT152" s="227" t="str">
        <f xml:space="preserve"> IF(TEXT((EDATE('Projektkostenkalkulation EP'!$B$8,14)+FS$9),"MM")=TEXT((EDATE('Projektkostenkalkulation EP'!$B$8,14)+(FS$9-1)),"MM"),
             IF(
                        OR(
                                    TEXT((EDATE('Projektkostenkalkulation EP'!$B$8,14)+FS$9),"TTT") = "Sa",
                                    TEXT((EDATE('Projektkostenkalkulation EP'!$B$8,14)+FS$9),"TTT") = "So",
                                    IF(ISNA(VLOOKUP(EDATE('Projektkostenkalkulation EP'!$B$8,14)+FS$9,Datenquellen!$F$7:$H$45,3,FALSE))," ",VLOOKUP(EDATE('Projektkostenkalkulation EP'!$B$8,14)+FS$9,Datenquellen!$F$7:$H$45,3,FALSE))="X"
                                    ),
                          "X",
                          ""
                          ),
               "X"
            )</f>
        <v>X</v>
      </c>
      <c r="FU152" s="228" t="str">
        <f xml:space="preserve"> IF(TEXT((EDATE('Projektkostenkalkulation EP'!$B$8,14)+FT$9),"MM")=TEXT((EDATE('Projektkostenkalkulation EP'!$B$8,14)+(FT$9-1)),"MM"),
             IF(
                        OR(
                                    TEXT((EDATE('Projektkostenkalkulation EP'!$B$8,14)+FT$9),"TTT") = "Sa",
                                    TEXT((EDATE('Projektkostenkalkulation EP'!$B$8,14)+FT$9),"TTT") = "So",
                                    IF(ISNA(VLOOKUP(EDATE('Projektkostenkalkulation EP'!$B$8,14)+FT$9,Datenquellen!$F$7:$H$45,3,FALSE))," ",VLOOKUP(EDATE('Projektkostenkalkulation EP'!$B$8,14)+FT$9,Datenquellen!$F$7:$H$45,3,FALSE))="X"
                                    ),
                          "X",
                          ""
                          ),
               "X"
            )</f>
        <v/>
      </c>
      <c r="FV152" s="229"/>
      <c r="FW152" s="230"/>
      <c r="FX152" s="475"/>
      <c r="FY152" s="472" t="str">
        <f>TEXT(EDATE('Projektkostenkalkulation EP'!$B$8,14),"MMMM")</f>
        <v>März</v>
      </c>
      <c r="FZ152" s="226"/>
      <c r="GA152" s="227" t="str">
        <f>IF(
            OR(
                     TEXT(EDATE('Projektkostenkalkulation EP'!$B$8,14),"TTT") = "Sa",
                     TEXT(EDATE('Projektkostenkalkulation EP'!$B$8,14),"TTT") = "So",
                     IF(ISNA(VLOOKUP(EDATE('Projektkostenkalkulation EP'!$B$8,14),Datenquellen!$F$7:$H$45,3,FALSE))," ",VLOOKUP(EDATE('Projektkostenkalkulation EP'!$B$8,14),Datenquellen!$F$7:$H$45,3,FALSE))="X"
                            ),
                    "X",
                    ""
            )</f>
        <v>X</v>
      </c>
      <c r="GB152" s="227" t="str">
        <f xml:space="preserve"> IF(TEXT((EDATE('Projektkostenkalkulation EP'!$B$8,14)+GA$9),"MM")=TEXT((EDATE('Projektkostenkalkulation EP'!$B$8,14)+(GA$9-1)),"MM"),
             IF(
                        OR(
                                    TEXT((EDATE('Projektkostenkalkulation EP'!$B$8,14)+GA$9),"TTT") = "Sa",
                                    TEXT((EDATE('Projektkostenkalkulation EP'!$B$8,14)+GA$9),"TTT") = "So",
                                    IF(ISNA(VLOOKUP(EDATE('Projektkostenkalkulation EP'!$B$8,14)+GA$9,Datenquellen!$F$7:$H$45,3,FALSE))," ",VLOOKUP(EDATE('Projektkostenkalkulation EP'!$B$8,14)+GA$9,Datenquellen!$F$7:$H$45,3,FALSE))="X"
                                    ),
                          "X",
                          ""
                          ),
               "X"
            )</f>
        <v>X</v>
      </c>
      <c r="GC152" s="227" t="str">
        <f xml:space="preserve"> IF(TEXT((EDATE('Projektkostenkalkulation EP'!$B$8,14)+GB$9),"MM")=TEXT((EDATE('Projektkostenkalkulation EP'!$B$8,14)+(GB$9-1)),"MM"),
             IF(
                        OR(
                                    TEXT((EDATE('Projektkostenkalkulation EP'!$B$8,14)+GB$9),"TTT") = "Sa",
                                    TEXT((EDATE('Projektkostenkalkulation EP'!$B$8,14)+GB$9),"TTT") = "So",
                                    IF(ISNA(VLOOKUP(EDATE('Projektkostenkalkulation EP'!$B$8,14)+GB$9,Datenquellen!$F$7:$H$45,3,FALSE))," ",VLOOKUP(EDATE('Projektkostenkalkulation EP'!$B$8,14)+GB$9,Datenquellen!$F$7:$H$45,3,FALSE))="X"
                                    ),
                          "X",
                          ""
                          ),
               "X"
            )</f>
        <v/>
      </c>
      <c r="GD152" s="227" t="str">
        <f xml:space="preserve"> IF(TEXT((EDATE('Projektkostenkalkulation EP'!$B$8,14)+GC$9),"MM")=TEXT((EDATE('Projektkostenkalkulation EP'!$B$8,14)+(GC$9-1)),"MM"),
             IF(
                        OR(
                                    TEXT((EDATE('Projektkostenkalkulation EP'!$B$8,14)+GC$9),"TTT") = "Sa",
                                    TEXT((EDATE('Projektkostenkalkulation EP'!$B$8,14)+GC$9),"TTT") = "So",
                                    IF(ISNA(VLOOKUP(EDATE('Projektkostenkalkulation EP'!$B$8,14)+GC$9,Datenquellen!$F$7:$H$45,3,FALSE))," ",VLOOKUP(EDATE('Projektkostenkalkulation EP'!$B$8,14)+GC$9,Datenquellen!$F$7:$H$45,3,FALSE))="X"
                                    ),
                          "X",
                          ""
                          ),
               "X"
            )</f>
        <v/>
      </c>
      <c r="GE152" s="227" t="str">
        <f xml:space="preserve"> IF(TEXT((EDATE('Projektkostenkalkulation EP'!$B$8,14)+GD$9),"MM")=TEXT((EDATE('Projektkostenkalkulation EP'!$B$8,14)+(GD$9-1)),"MM"),
             IF(
                        OR(
                                    TEXT((EDATE('Projektkostenkalkulation EP'!$B$8,14)+GD$9),"TTT") = "Sa",
                                    TEXT((EDATE('Projektkostenkalkulation EP'!$B$8,14)+GD$9),"TTT") = "So",
                                    IF(ISNA(VLOOKUP(EDATE('Projektkostenkalkulation EP'!$B$8,14)+GD$9,Datenquellen!$F$7:$H$45,3,FALSE))," ",VLOOKUP(EDATE('Projektkostenkalkulation EP'!$B$8,14)+GD$9,Datenquellen!$F$7:$H$45,3,FALSE))="X"
                                    ),
                          "X",
                          ""
                          ),
               "X"
            )</f>
        <v/>
      </c>
      <c r="GF152" s="227" t="str">
        <f xml:space="preserve"> IF(TEXT((EDATE('Projektkostenkalkulation EP'!$B$8,14)+GE$9),"MM")=TEXT((EDATE('Projektkostenkalkulation EP'!$B$8,14)+(GE$9-1)),"MM"),
             IF(
                        OR(
                                    TEXT((EDATE('Projektkostenkalkulation EP'!$B$8,14)+GE$9),"TTT") = "Sa",
                                    TEXT((EDATE('Projektkostenkalkulation EP'!$B$8,14)+GE$9),"TTT") = "So",
                                    IF(ISNA(VLOOKUP(EDATE('Projektkostenkalkulation EP'!$B$8,14)+GE$9,Datenquellen!$F$7:$H$45,3,FALSE))," ",VLOOKUP(EDATE('Projektkostenkalkulation EP'!$B$8,14)+GE$9,Datenquellen!$F$7:$H$45,3,FALSE))="X"
                                    ),
                          "X",
                          ""
                          ),
               "X"
            )</f>
        <v/>
      </c>
      <c r="GG152" s="227" t="str">
        <f xml:space="preserve"> IF(TEXT((EDATE('Projektkostenkalkulation EP'!$B$8,14)+GF$9),"MM")=TEXT((EDATE('Projektkostenkalkulation EP'!$B$8,14)+(GF$9-1)),"MM"),
             IF(
                        OR(
                                    TEXT((EDATE('Projektkostenkalkulation EP'!$B$8,14)+GF$9),"TTT") = "Sa",
                                    TEXT((EDATE('Projektkostenkalkulation EP'!$B$8,14)+GF$9),"TTT") = "So",
                                    IF(ISNA(VLOOKUP(EDATE('Projektkostenkalkulation EP'!$B$8,14)+GF$9,Datenquellen!$F$7:$H$45,3,FALSE))," ",VLOOKUP(EDATE('Projektkostenkalkulation EP'!$B$8,14)+GF$9,Datenquellen!$F$7:$H$45,3,FALSE))="X"
                                    ),
                          "X",
                          ""
                          ),
               "X"
            )</f>
        <v/>
      </c>
      <c r="GH152" s="227" t="str">
        <f xml:space="preserve"> IF(TEXT((EDATE('Projektkostenkalkulation EP'!$B$8,14)+GG$9),"MM")=TEXT((EDATE('Projektkostenkalkulation EP'!$B$8,14)+(GG$9-1)),"MM"),
             IF(
                        OR(
                                    TEXT((EDATE('Projektkostenkalkulation EP'!$B$8,14)+GG$9),"TTT") = "Sa",
                                    TEXT((EDATE('Projektkostenkalkulation EP'!$B$8,14)+GG$9),"TTT") = "So",
                                    IF(ISNA(VLOOKUP(EDATE('Projektkostenkalkulation EP'!$B$8,14)+GG$9,Datenquellen!$F$7:$H$45,3,FALSE))," ",VLOOKUP(EDATE('Projektkostenkalkulation EP'!$B$8,14)+GG$9,Datenquellen!$F$7:$H$45,3,FALSE))="X"
                                    ),
                          "X",
                          ""
                          ),
               "X"
            )</f>
        <v>X</v>
      </c>
      <c r="GI152" s="227" t="str">
        <f xml:space="preserve"> IF(TEXT((EDATE('Projektkostenkalkulation EP'!$B$8,14)+GH$9),"MM")=TEXT((EDATE('Projektkostenkalkulation EP'!$B$8,14)+(GH$9-1)),"MM"),
             IF(
                        OR(
                                    TEXT((EDATE('Projektkostenkalkulation EP'!$B$8,14)+GH$9),"TTT") = "Sa",
                                    TEXT((EDATE('Projektkostenkalkulation EP'!$B$8,14)+GH$9),"TTT") = "So",
                                    IF(ISNA(VLOOKUP(EDATE('Projektkostenkalkulation EP'!$B$8,14)+GH$9,Datenquellen!$F$7:$H$45,3,FALSE))," ",VLOOKUP(EDATE('Projektkostenkalkulation EP'!$B$8,14)+GH$9,Datenquellen!$F$7:$H$45,3,FALSE))="X"
                                    ),
                          "X",
                          ""
                          ),
               "X"
            )</f>
        <v>X</v>
      </c>
      <c r="GJ152" s="227" t="str">
        <f xml:space="preserve"> IF(TEXT((EDATE('Projektkostenkalkulation EP'!$B$8,14)+GI$9),"MM")=TEXT((EDATE('Projektkostenkalkulation EP'!$B$8,14)+(GI$9-1)),"MM"),
             IF(
                        OR(
                                    TEXT((EDATE('Projektkostenkalkulation EP'!$B$8,14)+GI$9),"TTT") = "Sa",
                                    TEXT((EDATE('Projektkostenkalkulation EP'!$B$8,14)+GI$9),"TTT") = "So",
                                    IF(ISNA(VLOOKUP(EDATE('Projektkostenkalkulation EP'!$B$8,14)+GI$9,Datenquellen!$F$7:$H$45,3,FALSE))," ",VLOOKUP(EDATE('Projektkostenkalkulation EP'!$B$8,14)+GI$9,Datenquellen!$F$7:$H$45,3,FALSE))="X"
                                    ),
                          "X",
                          ""
                          ),
               "X"
            )</f>
        <v/>
      </c>
      <c r="GK152" s="227" t="str">
        <f xml:space="preserve"> IF(TEXT((EDATE('Projektkostenkalkulation EP'!$B$8,14)+GJ$9),"MM")=TEXT((EDATE('Projektkostenkalkulation EP'!$B$8,14)+(GJ$9-1)),"MM"),
             IF(
                        OR(
                                    TEXT((EDATE('Projektkostenkalkulation EP'!$B$8,14)+GJ$9),"TTT") = "Sa",
                                    TEXT((EDATE('Projektkostenkalkulation EP'!$B$8,14)+GJ$9),"TTT") = "So",
                                    IF(ISNA(VLOOKUP(EDATE('Projektkostenkalkulation EP'!$B$8,14)+GJ$9,Datenquellen!$F$7:$H$45,3,FALSE))," ",VLOOKUP(EDATE('Projektkostenkalkulation EP'!$B$8,14)+GJ$9,Datenquellen!$F$7:$H$45,3,FALSE))="X"
                                    ),
                          "X",
                          ""
                          ),
               "X"
            )</f>
        <v/>
      </c>
      <c r="GL152" s="227" t="str">
        <f xml:space="preserve"> IF(TEXT((EDATE('Projektkostenkalkulation EP'!$B$8,14)+GK$9),"MM")=TEXT((EDATE('Projektkostenkalkulation EP'!$B$8,14)+(GK$9-1)),"MM"),
             IF(
                        OR(
                                    TEXT((EDATE('Projektkostenkalkulation EP'!$B$8,14)+GK$9),"TTT") = "Sa",
                                    TEXT((EDATE('Projektkostenkalkulation EP'!$B$8,14)+GK$9),"TTT") = "So",
                                    IF(ISNA(VLOOKUP(EDATE('Projektkostenkalkulation EP'!$B$8,14)+GK$9,Datenquellen!$F$7:$H$45,3,FALSE))," ",VLOOKUP(EDATE('Projektkostenkalkulation EP'!$B$8,14)+GK$9,Datenquellen!$F$7:$H$45,3,FALSE))="X"
                                    ),
                          "X",
                          ""
                          ),
               "X"
            )</f>
        <v/>
      </c>
      <c r="GM152" s="227" t="str">
        <f xml:space="preserve"> IF(TEXT((EDATE('Projektkostenkalkulation EP'!$B$8,14)+GL$9),"MM")=TEXT((EDATE('Projektkostenkalkulation EP'!$B$8,14)+(GL$9-1)),"MM"),
             IF(
                        OR(
                                    TEXT((EDATE('Projektkostenkalkulation EP'!$B$8,14)+GL$9),"TTT") = "Sa",
                                    TEXT((EDATE('Projektkostenkalkulation EP'!$B$8,14)+GL$9),"TTT") = "So",
                                    IF(ISNA(VLOOKUP(EDATE('Projektkostenkalkulation EP'!$B$8,14)+GL$9,Datenquellen!$F$7:$H$45,3,FALSE))," ",VLOOKUP(EDATE('Projektkostenkalkulation EP'!$B$8,14)+GL$9,Datenquellen!$F$7:$H$45,3,FALSE))="X"
                                    ),
                          "X",
                          ""
                          ),
               "X"
            )</f>
        <v/>
      </c>
      <c r="GN152" s="227" t="str">
        <f xml:space="preserve"> IF(TEXT((EDATE('Projektkostenkalkulation EP'!$B$8,14)+GM$9),"MM")=TEXT((EDATE('Projektkostenkalkulation EP'!$B$8,14)+(GM$9-1)),"MM"),
             IF(
                        OR(
                                    TEXT((EDATE('Projektkostenkalkulation EP'!$B$8,14)+GM$9),"TTT") = "Sa",
                                    TEXT((EDATE('Projektkostenkalkulation EP'!$B$8,14)+GM$9),"TTT") = "So",
                                    IF(ISNA(VLOOKUP(EDATE('Projektkostenkalkulation EP'!$B$8,14)+GM$9,Datenquellen!$F$7:$H$45,3,FALSE))," ",VLOOKUP(EDATE('Projektkostenkalkulation EP'!$B$8,14)+GM$9,Datenquellen!$F$7:$H$45,3,FALSE))="X"
                                    ),
                          "X",
                          ""
                          ),
               "X"
            )</f>
        <v/>
      </c>
      <c r="GO152" s="227" t="str">
        <f xml:space="preserve"> IF(TEXT((EDATE('Projektkostenkalkulation EP'!$B$8,14)+GN$9),"MM")=TEXT((EDATE('Projektkostenkalkulation EP'!$B$8,14)+(GN$9-1)),"MM"),
             IF(
                        OR(
                                    TEXT((EDATE('Projektkostenkalkulation EP'!$B$8,14)+GN$9),"TTT") = "Sa",
                                    TEXT((EDATE('Projektkostenkalkulation EP'!$B$8,14)+GN$9),"TTT") = "So",
                                    IF(ISNA(VLOOKUP(EDATE('Projektkostenkalkulation EP'!$B$8,14)+GN$9,Datenquellen!$F$7:$H$45,3,FALSE))," ",VLOOKUP(EDATE('Projektkostenkalkulation EP'!$B$8,14)+GN$9,Datenquellen!$F$7:$H$45,3,FALSE))="X"
                                    ),
                          "X",
                          ""
                          ),
               "X"
            )</f>
        <v>X</v>
      </c>
      <c r="GP152" s="227" t="str">
        <f xml:space="preserve"> IF(TEXT((EDATE('Projektkostenkalkulation EP'!$B$8,14)+GO$9),"MM")=TEXT((EDATE('Projektkostenkalkulation EP'!$B$8,14)+(GO$9-1)),"MM"),
             IF(
                        OR(
                                    TEXT((EDATE('Projektkostenkalkulation EP'!$B$8,14)+GO$9),"TTT") = "Sa",
                                    TEXT((EDATE('Projektkostenkalkulation EP'!$B$8,14)+GO$9),"TTT") = "So",
                                    IF(ISNA(VLOOKUP(EDATE('Projektkostenkalkulation EP'!$B$8,14)+GO$9,Datenquellen!$F$7:$H$45,3,FALSE))," ",VLOOKUP(EDATE('Projektkostenkalkulation EP'!$B$8,14)+GO$9,Datenquellen!$F$7:$H$45,3,FALSE))="X"
                                    ),
                          "X",
                          ""
                          ),
               "X"
            )</f>
        <v>X</v>
      </c>
      <c r="GQ152" s="227" t="str">
        <f xml:space="preserve"> IF(TEXT((EDATE('Projektkostenkalkulation EP'!$B$8,14)+GP$9),"MM")=TEXT((EDATE('Projektkostenkalkulation EP'!$B$8,14)+(GP$9-1)),"MM"),
             IF(
                        OR(
                                    TEXT((EDATE('Projektkostenkalkulation EP'!$B$8,14)+GP$9),"TTT") = "Sa",
                                    TEXT((EDATE('Projektkostenkalkulation EP'!$B$8,14)+GP$9),"TTT") = "So",
                                    IF(ISNA(VLOOKUP(EDATE('Projektkostenkalkulation EP'!$B$8,14)+GP$9,Datenquellen!$F$7:$H$45,3,FALSE))," ",VLOOKUP(EDATE('Projektkostenkalkulation EP'!$B$8,14)+GP$9,Datenquellen!$F$7:$H$45,3,FALSE))="X"
                                    ),
                          "X",
                          ""
                          ),
               "X"
            )</f>
        <v/>
      </c>
      <c r="GR152" s="227" t="str">
        <f xml:space="preserve"> IF(TEXT((EDATE('Projektkostenkalkulation EP'!$B$8,14)+GQ$9),"MM")=TEXT((EDATE('Projektkostenkalkulation EP'!$B$8,14)+(GQ$9-1)),"MM"),
             IF(
                        OR(
                                    TEXT((EDATE('Projektkostenkalkulation EP'!$B$8,14)+GQ$9),"TTT") = "Sa",
                                    TEXT((EDATE('Projektkostenkalkulation EP'!$B$8,14)+GQ$9),"TTT") = "So",
                                    IF(ISNA(VLOOKUP(EDATE('Projektkostenkalkulation EP'!$B$8,14)+GQ$9,Datenquellen!$F$7:$H$45,3,FALSE))," ",VLOOKUP(EDATE('Projektkostenkalkulation EP'!$B$8,14)+GQ$9,Datenquellen!$F$7:$H$45,3,FALSE))="X"
                                    ),
                          "X",
                          ""
                          ),
               "X"
            )</f>
        <v/>
      </c>
      <c r="GS152" s="227" t="str">
        <f xml:space="preserve"> IF(TEXT((EDATE('Projektkostenkalkulation EP'!$B$8,14)+GR$9),"MM")=TEXT((EDATE('Projektkostenkalkulation EP'!$B$8,14)+(GR$9-1)),"MM"),
             IF(
                        OR(
                                    TEXT((EDATE('Projektkostenkalkulation EP'!$B$8,14)+GR$9),"TTT") = "Sa",
                                    TEXT((EDATE('Projektkostenkalkulation EP'!$B$8,14)+GR$9),"TTT") = "So",
                                    IF(ISNA(VLOOKUP(EDATE('Projektkostenkalkulation EP'!$B$8,14)+GR$9,Datenquellen!$F$7:$H$45,3,FALSE))," ",VLOOKUP(EDATE('Projektkostenkalkulation EP'!$B$8,14)+GR$9,Datenquellen!$F$7:$H$45,3,FALSE))="X"
                                    ),
                          "X",
                          ""
                          ),
               "X"
            )</f>
        <v/>
      </c>
      <c r="GT152" s="227" t="str">
        <f xml:space="preserve"> IF(TEXT((EDATE('Projektkostenkalkulation EP'!$B$8,14)+GS$9),"MM")=TEXT((EDATE('Projektkostenkalkulation EP'!$B$8,14)+(GS$9-1)),"MM"),
             IF(
                        OR(
                                    TEXT((EDATE('Projektkostenkalkulation EP'!$B$8,14)+GS$9),"TTT") = "Sa",
                                    TEXT((EDATE('Projektkostenkalkulation EP'!$B$8,14)+GS$9),"TTT") = "So",
                                    IF(ISNA(VLOOKUP(EDATE('Projektkostenkalkulation EP'!$B$8,14)+GS$9,Datenquellen!$F$7:$H$45,3,FALSE))," ",VLOOKUP(EDATE('Projektkostenkalkulation EP'!$B$8,14)+GS$9,Datenquellen!$F$7:$H$45,3,FALSE))="X"
                                    ),
                          "X",
                          ""
                          ),
               "X"
            )</f>
        <v/>
      </c>
      <c r="GU152" s="227" t="str">
        <f xml:space="preserve"> IF(TEXT((EDATE('Projektkostenkalkulation EP'!$B$8,14)+GT$9),"MM")=TEXT((EDATE('Projektkostenkalkulation EP'!$B$8,14)+(GT$9-1)),"MM"),
             IF(
                        OR(
                                    TEXT((EDATE('Projektkostenkalkulation EP'!$B$8,14)+GT$9),"TTT") = "Sa",
                                    TEXT((EDATE('Projektkostenkalkulation EP'!$B$8,14)+GT$9),"TTT") = "So",
                                    IF(ISNA(VLOOKUP(EDATE('Projektkostenkalkulation EP'!$B$8,14)+GT$9,Datenquellen!$F$7:$H$45,3,FALSE))," ",VLOOKUP(EDATE('Projektkostenkalkulation EP'!$B$8,14)+GT$9,Datenquellen!$F$7:$H$45,3,FALSE))="X"
                                    ),
                          "X",
                          ""
                          ),
               "X"
            )</f>
        <v/>
      </c>
      <c r="GV152" s="227" t="str">
        <f xml:space="preserve"> IF(TEXT((EDATE('Projektkostenkalkulation EP'!$B$8,14)+GU$9),"MM")=TEXT((EDATE('Projektkostenkalkulation EP'!$B$8,14)+(GU$9-1)),"MM"),
             IF(
                        OR(
                                    TEXT((EDATE('Projektkostenkalkulation EP'!$B$8,14)+GU$9),"TTT") = "Sa",
                                    TEXT((EDATE('Projektkostenkalkulation EP'!$B$8,14)+GU$9),"TTT") = "So",
                                    IF(ISNA(VLOOKUP(EDATE('Projektkostenkalkulation EP'!$B$8,14)+GU$9,Datenquellen!$F$7:$H$45,3,FALSE))," ",VLOOKUP(EDATE('Projektkostenkalkulation EP'!$B$8,14)+GU$9,Datenquellen!$F$7:$H$45,3,FALSE))="X"
                                    ),
                          "X",
                          ""
                          ),
               "X"
            )</f>
        <v>X</v>
      </c>
      <c r="GW152" s="227" t="str">
        <f xml:space="preserve"> IF(TEXT((EDATE('Projektkostenkalkulation EP'!$B$8,14)+GV$9),"MM")=TEXT((EDATE('Projektkostenkalkulation EP'!$B$8,14)+(GV$9-1)),"MM"),
             IF(
                        OR(
                                    TEXT((EDATE('Projektkostenkalkulation EP'!$B$8,14)+GV$9),"TTT") = "Sa",
                                    TEXT((EDATE('Projektkostenkalkulation EP'!$B$8,14)+GV$9),"TTT") = "So",
                                    IF(ISNA(VLOOKUP(EDATE('Projektkostenkalkulation EP'!$B$8,14)+GV$9,Datenquellen!$F$7:$H$45,3,FALSE))," ",VLOOKUP(EDATE('Projektkostenkalkulation EP'!$B$8,14)+GV$9,Datenquellen!$F$7:$H$45,3,FALSE))="X"
                                    ),
                          "X",
                          ""
                          ),
               "X"
            )</f>
        <v>X</v>
      </c>
      <c r="GX152" s="227" t="str">
        <f xml:space="preserve"> IF(TEXT((EDATE('Projektkostenkalkulation EP'!$B$8,14)+GW$9),"MM")=TEXT((EDATE('Projektkostenkalkulation EP'!$B$8,14)+(GW$9-1)),"MM"),
             IF(
                        OR(
                                    TEXT((EDATE('Projektkostenkalkulation EP'!$B$8,14)+GW$9),"TTT") = "Sa",
                                    TEXT((EDATE('Projektkostenkalkulation EP'!$B$8,14)+GW$9),"TTT") = "So",
                                    IF(ISNA(VLOOKUP(EDATE('Projektkostenkalkulation EP'!$B$8,14)+GW$9,Datenquellen!$F$7:$H$45,3,FALSE))," ",VLOOKUP(EDATE('Projektkostenkalkulation EP'!$B$8,14)+GW$9,Datenquellen!$F$7:$H$45,3,FALSE))="X"
                                    ),
                          "X",
                          ""
                          ),
               "X"
            )</f>
        <v/>
      </c>
      <c r="GY152" s="227" t="str">
        <f xml:space="preserve"> IF(TEXT((EDATE('Projektkostenkalkulation EP'!$B$8,14)+GX$9),"MM")=TEXT((EDATE('Projektkostenkalkulation EP'!$B$8,14)+(GX$9-1)),"MM"),
             IF(
                        OR(
                                    TEXT((EDATE('Projektkostenkalkulation EP'!$B$8,14)+GX$9),"TTT") = "Sa",
                                    TEXT((EDATE('Projektkostenkalkulation EP'!$B$8,14)+GX$9),"TTT") = "So",
                                    IF(ISNA(VLOOKUP(EDATE('Projektkostenkalkulation EP'!$B$8,14)+GX$9,Datenquellen!$F$7:$H$45,3,FALSE))," ",VLOOKUP(EDATE('Projektkostenkalkulation EP'!$B$8,14)+GX$9,Datenquellen!$F$7:$H$45,3,FALSE))="X"
                                    ),
                          "X",
                          ""
                          ),
               "X"
            )</f>
        <v/>
      </c>
      <c r="GZ152" s="227" t="str">
        <f xml:space="preserve"> IF(TEXT((EDATE('Projektkostenkalkulation EP'!$B$8,14)+GY$9),"MM")=TEXT((EDATE('Projektkostenkalkulation EP'!$B$8,14)+(GY$9-1)),"MM"),
             IF(
                        OR(
                                    TEXT((EDATE('Projektkostenkalkulation EP'!$B$8,14)+GY$9),"TTT") = "Sa",
                                    TEXT((EDATE('Projektkostenkalkulation EP'!$B$8,14)+GY$9),"TTT") = "So",
                                    IF(ISNA(VLOOKUP(EDATE('Projektkostenkalkulation EP'!$B$8,14)+GY$9,Datenquellen!$F$7:$H$45,3,FALSE))," ",VLOOKUP(EDATE('Projektkostenkalkulation EP'!$B$8,14)+GY$9,Datenquellen!$F$7:$H$45,3,FALSE))="X"
                                    ),
                          "X",
                          ""
                          ),
               "X"
            )</f>
        <v/>
      </c>
      <c r="HA152" s="227" t="str">
        <f xml:space="preserve"> IF(TEXT((EDATE('Projektkostenkalkulation EP'!$B$8,14)+GZ$9),"MM")=TEXT((EDATE('Projektkostenkalkulation EP'!$B$8,14)+(GZ$9-1)),"MM"),
             IF(
                        OR(
                                    TEXT((EDATE('Projektkostenkalkulation EP'!$B$8,14)+GZ$9),"TTT") = "Sa",
                                    TEXT((EDATE('Projektkostenkalkulation EP'!$B$8,14)+GZ$9),"TTT") = "So",
                                    IF(ISNA(VLOOKUP(EDATE('Projektkostenkalkulation EP'!$B$8,14)+GZ$9,Datenquellen!$F$7:$H$45,3,FALSE))," ",VLOOKUP(EDATE('Projektkostenkalkulation EP'!$B$8,14)+GZ$9,Datenquellen!$F$7:$H$45,3,FALSE))="X"
                                    ),
                          "X",
                          ""
                          ),
               "X"
            )</f>
        <v/>
      </c>
      <c r="HB152" s="227" t="str">
        <f xml:space="preserve"> IF(TEXT((EDATE('Projektkostenkalkulation EP'!$B$8,14)+HA$9),"MM")=TEXT((EDATE('Projektkostenkalkulation EP'!$B$8,14)+(HA$9-1)),"MM"),
             IF(
                        OR(
                                    TEXT((EDATE('Projektkostenkalkulation EP'!$B$8,14)+HA$9),"TTT") = "Sa",
                                    TEXT((EDATE('Projektkostenkalkulation EP'!$B$8,14)+HA$9),"TTT") = "So",
                                    IF(ISNA(VLOOKUP(EDATE('Projektkostenkalkulation EP'!$B$8,14)+HA$9,Datenquellen!$F$7:$H$45,3,FALSE))," ",VLOOKUP(EDATE('Projektkostenkalkulation EP'!$B$8,14)+HA$9,Datenquellen!$F$7:$H$45,3,FALSE))="X"
                                    ),
                          "X",
                          ""
                          ),
               "X"
            )</f>
        <v/>
      </c>
      <c r="HC152" s="227" t="str">
        <f xml:space="preserve"> IF(TEXT((EDATE('Projektkostenkalkulation EP'!$B$8,14)+HB$9),"MM")=TEXT((EDATE('Projektkostenkalkulation EP'!$B$8,14)+(HB$9-1)),"MM"),
             IF(
                        OR(
                                    TEXT((EDATE('Projektkostenkalkulation EP'!$B$8,14)+HB$9),"TTT") = "Sa",
                                    TEXT((EDATE('Projektkostenkalkulation EP'!$B$8,14)+HB$9),"TTT") = "So",
                                    IF(ISNA(VLOOKUP(EDATE('Projektkostenkalkulation EP'!$B$8,14)+HB$9,Datenquellen!$F$7:$H$45,3,FALSE))," ",VLOOKUP(EDATE('Projektkostenkalkulation EP'!$B$8,14)+HB$9,Datenquellen!$F$7:$H$45,3,FALSE))="X"
                                    ),
                          "X",
                          ""
                          ),
               "X"
            )</f>
        <v>X</v>
      </c>
      <c r="HD152" s="227" t="str">
        <f xml:space="preserve"> IF(TEXT((EDATE('Projektkostenkalkulation EP'!$B$8,14)+HC$9),"MM")=TEXT((EDATE('Projektkostenkalkulation EP'!$B$8,14)+(HC$9-1)),"MM"),
             IF(
                        OR(
                                    TEXT((EDATE('Projektkostenkalkulation EP'!$B$8,14)+HC$9),"TTT") = "Sa",
                                    TEXT((EDATE('Projektkostenkalkulation EP'!$B$8,14)+HC$9),"TTT") = "So",
                                    IF(ISNA(VLOOKUP(EDATE('Projektkostenkalkulation EP'!$B$8,14)+HC$9,Datenquellen!$F$7:$H$45,3,FALSE))," ",VLOOKUP(EDATE('Projektkostenkalkulation EP'!$B$8,14)+HC$9,Datenquellen!$F$7:$H$45,3,FALSE))="X"
                                    ),
                          "X",
                          ""
                          ),
               "X"
            )</f>
        <v>X</v>
      </c>
      <c r="HE152" s="228" t="str">
        <f xml:space="preserve"> IF(TEXT((EDATE('Projektkostenkalkulation EP'!$B$8,14)+HD$9),"MM")=TEXT((EDATE('Projektkostenkalkulation EP'!$B$8,14)+(HD$9-1)),"MM"),
             IF(
                        OR(
                                    TEXT((EDATE('Projektkostenkalkulation EP'!$B$8,14)+HD$9),"TTT") = "Sa",
                                    TEXT((EDATE('Projektkostenkalkulation EP'!$B$8,14)+HD$9),"TTT") = "So",
                                    IF(ISNA(VLOOKUP(EDATE('Projektkostenkalkulation EP'!$B$8,14)+HD$9,Datenquellen!$F$7:$H$45,3,FALSE))," ",VLOOKUP(EDATE('Projektkostenkalkulation EP'!$B$8,14)+HD$9,Datenquellen!$F$7:$H$45,3,FALSE))="X"
                                    ),
                          "X",
                          ""
                          ),
               "X"
            )</f>
        <v/>
      </c>
      <c r="HF152" s="229"/>
      <c r="HG152" s="230"/>
      <c r="HH152" s="475"/>
    </row>
    <row r="153" spans="1:216" ht="21" customHeight="1" x14ac:dyDescent="0.2">
      <c r="A153" s="473"/>
      <c r="B153" s="231"/>
      <c r="C153" s="232" t="str">
        <f>IF(
            OR(
                     TEXT(EDATE('Projektkostenkalkulation EP'!$B$8,14),"TTT") = "Sa",
                     TEXT(EDATE('Projektkostenkalkulation EP'!$B$8,14),"TTT") = "So",
                     IF(ISNA(VLOOKUP(EDATE('Projektkostenkalkulation EP'!$B$8,14),Datenquellen!$F$7:$H$45,3,FALSE))," ",VLOOKUP(EDATE('Projektkostenkalkulation EP'!$B$8,14),Datenquellen!$F$7:$H$45,3,FALSE))="X"
                            ),
                    "X",
                    ""
            )</f>
        <v>X</v>
      </c>
      <c r="D153" s="232" t="str">
        <f xml:space="preserve"> IF(TEXT((EDATE('Projektkostenkalkulation EP'!$B$8,14)+C$9),"MM")=TEXT((EDATE('Projektkostenkalkulation EP'!$B$8,14)+(C$9-1)),"MM"),
             IF(
                        OR(
                                    TEXT((EDATE('Projektkostenkalkulation EP'!$B$8,14)+C$9),"TTT") = "Sa",
                                    TEXT((EDATE('Projektkostenkalkulation EP'!$B$8,14)+C$9),"TTT") = "So",
                                    IF(ISNA(VLOOKUP(EDATE('Projektkostenkalkulation EP'!$B$8,14)+C$9,Datenquellen!$F$7:$H$45,3,FALSE))," ",VLOOKUP(EDATE('Projektkostenkalkulation EP'!$B$8,14)+C$9,Datenquellen!$F$7:$H$45,3,FALSE))="X"
                                    ),
                          "X",
                          ""
                          ),
               "X"
            )</f>
        <v>X</v>
      </c>
      <c r="E153" s="232" t="str">
        <f xml:space="preserve"> IF(TEXT((EDATE('Projektkostenkalkulation EP'!$B$8,14)+D$9),"MM")=TEXT((EDATE('Projektkostenkalkulation EP'!$B$8,14)+(D$9-1)),"MM"),
             IF(
                        OR(
                                    TEXT((EDATE('Projektkostenkalkulation EP'!$B$8,14)+D$9),"TTT") = "Sa",
                                    TEXT((EDATE('Projektkostenkalkulation EP'!$B$8,14)+D$9),"TTT") = "So",
                                    IF(ISNA(VLOOKUP(EDATE('Projektkostenkalkulation EP'!$B$8,14)+D$9,Datenquellen!$F$7:$H$45,3,FALSE))," ",VLOOKUP(EDATE('Projektkostenkalkulation EP'!$B$8,14)+D$9,Datenquellen!$F$7:$H$45,3,FALSE))="X"
                                    ),
                          "X",
                          ""
                          ),
               "X"
            )</f>
        <v/>
      </c>
      <c r="F153" s="232" t="str">
        <f xml:space="preserve"> IF(TEXT((EDATE('Projektkostenkalkulation EP'!$B$8,14)+E$9),"MM")=TEXT((EDATE('Projektkostenkalkulation EP'!$B$8,14)+(E$9-1)),"MM"),
             IF(
                        OR(
                                    TEXT((EDATE('Projektkostenkalkulation EP'!$B$8,14)+E$9),"TTT") = "Sa",
                                    TEXT((EDATE('Projektkostenkalkulation EP'!$B$8,14)+E$9),"TTT") = "So",
                                    IF(ISNA(VLOOKUP(EDATE('Projektkostenkalkulation EP'!$B$8,14)+E$9,Datenquellen!$F$7:$H$45,3,FALSE))," ",VLOOKUP(EDATE('Projektkostenkalkulation EP'!$B$8,14)+E$9,Datenquellen!$F$7:$H$45,3,FALSE))="X"
                                    ),
                          "X",
                          ""
                          ),
               "X"
            )</f>
        <v/>
      </c>
      <c r="G153" s="232" t="str">
        <f xml:space="preserve"> IF(TEXT((EDATE('Projektkostenkalkulation EP'!$B$8,14)+F$9),"MM")=TEXT((EDATE('Projektkostenkalkulation EP'!$B$8,14)+(F$9-1)),"MM"),
             IF(
                        OR(
                                    TEXT((EDATE('Projektkostenkalkulation EP'!$B$8,14)+F$9),"TTT") = "Sa",
                                    TEXT((EDATE('Projektkostenkalkulation EP'!$B$8,14)+F$9),"TTT") = "So",
                                    IF(ISNA(VLOOKUP(EDATE('Projektkostenkalkulation EP'!$B$8,14)+F$9,Datenquellen!$F$7:$H$45,3,FALSE))," ",VLOOKUP(EDATE('Projektkostenkalkulation EP'!$B$8,14)+F$9,Datenquellen!$F$7:$H$45,3,FALSE))="X"
                                    ),
                          "X",
                          ""
                          ),
               "X"
            )</f>
        <v/>
      </c>
      <c r="H153" s="232" t="str">
        <f xml:space="preserve"> IF(TEXT((EDATE('Projektkostenkalkulation EP'!$B$8,14)+G$9),"MM")=TEXT((EDATE('Projektkostenkalkulation EP'!$B$8,14)+(G$9-1)),"MM"),
             IF(
                        OR(
                                    TEXT((EDATE('Projektkostenkalkulation EP'!$B$8,14)+G$9),"TTT") = "Sa",
                                    TEXT((EDATE('Projektkostenkalkulation EP'!$B$8,14)+G$9),"TTT") = "So",
                                    IF(ISNA(VLOOKUP(EDATE('Projektkostenkalkulation EP'!$B$8,14)+G$9,Datenquellen!$F$7:$H$45,3,FALSE))," ",VLOOKUP(EDATE('Projektkostenkalkulation EP'!$B$8,14)+G$9,Datenquellen!$F$7:$H$45,3,FALSE))="X"
                                    ),
                          "X",
                          ""
                          ),
               "X"
            )</f>
        <v/>
      </c>
      <c r="I153" s="232" t="str">
        <f xml:space="preserve"> IF(TEXT((EDATE('Projektkostenkalkulation EP'!$B$8,14)+H$9),"MM")=TEXT((EDATE('Projektkostenkalkulation EP'!$B$8,14)+(H$9-1)),"MM"),
             IF(
                        OR(
                                    TEXT((EDATE('Projektkostenkalkulation EP'!$B$8,14)+H$9),"TTT") = "Sa",
                                    TEXT((EDATE('Projektkostenkalkulation EP'!$B$8,14)+H$9),"TTT") = "So",
                                    IF(ISNA(VLOOKUP(EDATE('Projektkostenkalkulation EP'!$B$8,14)+H$9,Datenquellen!$F$7:$H$45,3,FALSE))," ",VLOOKUP(EDATE('Projektkostenkalkulation EP'!$B$8,14)+H$9,Datenquellen!$F$7:$H$45,3,FALSE))="X"
                                    ),
                          "X",
                          ""
                          ),
               "X"
            )</f>
        <v/>
      </c>
      <c r="J153" s="232" t="str">
        <f xml:space="preserve"> IF(TEXT((EDATE('Projektkostenkalkulation EP'!$B$8,14)+I$9),"MM")=TEXT((EDATE('Projektkostenkalkulation EP'!$B$8,14)+(I$9-1)),"MM"),
             IF(
                        OR(
                                    TEXT((EDATE('Projektkostenkalkulation EP'!$B$8,14)+I$9),"TTT") = "Sa",
                                    TEXT((EDATE('Projektkostenkalkulation EP'!$B$8,14)+I$9),"TTT") = "So",
                                    IF(ISNA(VLOOKUP(EDATE('Projektkostenkalkulation EP'!$B$8,14)+I$9,Datenquellen!$F$7:$H$45,3,FALSE))," ",VLOOKUP(EDATE('Projektkostenkalkulation EP'!$B$8,14)+I$9,Datenquellen!$F$7:$H$45,3,FALSE))="X"
                                    ),
                          "X",
                          ""
                          ),
               "X"
            )</f>
        <v>X</v>
      </c>
      <c r="K153" s="232" t="str">
        <f xml:space="preserve"> IF(TEXT((EDATE('Projektkostenkalkulation EP'!$B$8,14)+J$9),"MM")=TEXT((EDATE('Projektkostenkalkulation EP'!$B$8,14)+(J$9-1)),"MM"),
             IF(
                        OR(
                                    TEXT((EDATE('Projektkostenkalkulation EP'!$B$8,14)+J$9),"TTT") = "Sa",
                                    TEXT((EDATE('Projektkostenkalkulation EP'!$B$8,14)+J$9),"TTT") = "So",
                                    IF(ISNA(VLOOKUP(EDATE('Projektkostenkalkulation EP'!$B$8,14)+J$9,Datenquellen!$F$7:$H$45,3,FALSE))," ",VLOOKUP(EDATE('Projektkostenkalkulation EP'!$B$8,14)+J$9,Datenquellen!$F$7:$H$45,3,FALSE))="X"
                                    ),
                          "X",
                          ""
                          ),
               "X"
            )</f>
        <v>X</v>
      </c>
      <c r="L153" s="232" t="str">
        <f xml:space="preserve"> IF(TEXT((EDATE('Projektkostenkalkulation EP'!$B$8,14)+K$9),"MM")=TEXT((EDATE('Projektkostenkalkulation EP'!$B$8,14)+(K$9-1)),"MM"),
             IF(
                        OR(
                                    TEXT((EDATE('Projektkostenkalkulation EP'!$B$8,14)+K$9),"TTT") = "Sa",
                                    TEXT((EDATE('Projektkostenkalkulation EP'!$B$8,14)+K$9),"TTT") = "So",
                                    IF(ISNA(VLOOKUP(EDATE('Projektkostenkalkulation EP'!$B$8,14)+K$9,Datenquellen!$F$7:$H$45,3,FALSE))," ",VLOOKUP(EDATE('Projektkostenkalkulation EP'!$B$8,14)+K$9,Datenquellen!$F$7:$H$45,3,FALSE))="X"
                                    ),
                          "X",
                          ""
                          ),
               "X"
            )</f>
        <v/>
      </c>
      <c r="M153" s="232" t="str">
        <f xml:space="preserve"> IF(TEXT((EDATE('Projektkostenkalkulation EP'!$B$8,14)+L$9),"MM")=TEXT((EDATE('Projektkostenkalkulation EP'!$B$8,14)+(L$9-1)),"MM"),
             IF(
                        OR(
                                    TEXT((EDATE('Projektkostenkalkulation EP'!$B$8,14)+L$9),"TTT") = "Sa",
                                    TEXT((EDATE('Projektkostenkalkulation EP'!$B$8,14)+L$9),"TTT") = "So",
                                    IF(ISNA(VLOOKUP(EDATE('Projektkostenkalkulation EP'!$B$8,14)+L$9,Datenquellen!$F$7:$H$45,3,FALSE))," ",VLOOKUP(EDATE('Projektkostenkalkulation EP'!$B$8,14)+L$9,Datenquellen!$F$7:$H$45,3,FALSE))="X"
                                    ),
                          "X",
                          ""
                          ),
               "X"
            )</f>
        <v/>
      </c>
      <c r="N153" s="232" t="str">
        <f xml:space="preserve"> IF(TEXT((EDATE('Projektkostenkalkulation EP'!$B$8,14)+M$9),"MM")=TEXT((EDATE('Projektkostenkalkulation EP'!$B$8,14)+(M$9-1)),"MM"),
             IF(
                        OR(
                                    TEXT((EDATE('Projektkostenkalkulation EP'!$B$8,14)+M$9),"TTT") = "Sa",
                                    TEXT((EDATE('Projektkostenkalkulation EP'!$B$8,14)+M$9),"TTT") = "So",
                                    IF(ISNA(VLOOKUP(EDATE('Projektkostenkalkulation EP'!$B$8,14)+M$9,Datenquellen!$F$7:$H$45,3,FALSE))," ",VLOOKUP(EDATE('Projektkostenkalkulation EP'!$B$8,14)+M$9,Datenquellen!$F$7:$H$45,3,FALSE))="X"
                                    ),
                          "X",
                          ""
                          ),
               "X"
            )</f>
        <v/>
      </c>
      <c r="O153" s="232" t="str">
        <f xml:space="preserve"> IF(TEXT((EDATE('Projektkostenkalkulation EP'!$B$8,14)+N$9),"MM")=TEXT((EDATE('Projektkostenkalkulation EP'!$B$8,14)+(N$9-1)),"MM"),
             IF(
                        OR(
                                    TEXT((EDATE('Projektkostenkalkulation EP'!$B$8,14)+N$9),"TTT") = "Sa",
                                    TEXT((EDATE('Projektkostenkalkulation EP'!$B$8,14)+N$9),"TTT") = "So",
                                    IF(ISNA(VLOOKUP(EDATE('Projektkostenkalkulation EP'!$B$8,14)+N$9,Datenquellen!$F$7:$H$45,3,FALSE))," ",VLOOKUP(EDATE('Projektkostenkalkulation EP'!$B$8,14)+N$9,Datenquellen!$F$7:$H$45,3,FALSE))="X"
                                    ),
                          "X",
                          ""
                          ),
               "X"
            )</f>
        <v/>
      </c>
      <c r="P153" s="232" t="str">
        <f xml:space="preserve"> IF(TEXT((EDATE('Projektkostenkalkulation EP'!$B$8,14)+O$9),"MM")=TEXT((EDATE('Projektkostenkalkulation EP'!$B$8,14)+(O$9-1)),"MM"),
             IF(
                        OR(
                                    TEXT((EDATE('Projektkostenkalkulation EP'!$B$8,14)+O$9),"TTT") = "Sa",
                                    TEXT((EDATE('Projektkostenkalkulation EP'!$B$8,14)+O$9),"TTT") = "So",
                                    IF(ISNA(VLOOKUP(EDATE('Projektkostenkalkulation EP'!$B$8,14)+O$9,Datenquellen!$F$7:$H$45,3,FALSE))," ",VLOOKUP(EDATE('Projektkostenkalkulation EP'!$B$8,14)+O$9,Datenquellen!$F$7:$H$45,3,FALSE))="X"
                                    ),
                          "X",
                          ""
                          ),
               "X"
            )</f>
        <v/>
      </c>
      <c r="Q153" s="232" t="str">
        <f xml:space="preserve"> IF(TEXT((EDATE('Projektkostenkalkulation EP'!$B$8,14)+P$9),"MM")=TEXT((EDATE('Projektkostenkalkulation EP'!$B$8,14)+(P$9-1)),"MM"),
             IF(
                        OR(
                                    TEXT((EDATE('Projektkostenkalkulation EP'!$B$8,14)+P$9),"TTT") = "Sa",
                                    TEXT((EDATE('Projektkostenkalkulation EP'!$B$8,14)+P$9),"TTT") = "So",
                                    IF(ISNA(VLOOKUP(EDATE('Projektkostenkalkulation EP'!$B$8,14)+P$9,Datenquellen!$F$7:$H$45,3,FALSE))," ",VLOOKUP(EDATE('Projektkostenkalkulation EP'!$B$8,14)+P$9,Datenquellen!$F$7:$H$45,3,FALSE))="X"
                                    ),
                          "X",
                          ""
                          ),
               "X"
            )</f>
        <v>X</v>
      </c>
      <c r="R153" s="232" t="str">
        <f xml:space="preserve"> IF(TEXT((EDATE('Projektkostenkalkulation EP'!$B$8,14)+Q$9),"MM")=TEXT((EDATE('Projektkostenkalkulation EP'!$B$8,14)+(Q$9-1)),"MM"),
             IF(
                        OR(
                                    TEXT((EDATE('Projektkostenkalkulation EP'!$B$8,14)+Q$9),"TTT") = "Sa",
                                    TEXT((EDATE('Projektkostenkalkulation EP'!$B$8,14)+Q$9),"TTT") = "So",
                                    IF(ISNA(VLOOKUP(EDATE('Projektkostenkalkulation EP'!$B$8,14)+Q$9,Datenquellen!$F$7:$H$45,3,FALSE))," ",VLOOKUP(EDATE('Projektkostenkalkulation EP'!$B$8,14)+Q$9,Datenquellen!$F$7:$H$45,3,FALSE))="X"
                                    ),
                          "X",
                          ""
                          ),
               "X"
            )</f>
        <v>X</v>
      </c>
      <c r="S153" s="232" t="str">
        <f xml:space="preserve"> IF(TEXT((EDATE('Projektkostenkalkulation EP'!$B$8,14)+R$9),"MM")=TEXT((EDATE('Projektkostenkalkulation EP'!$B$8,14)+(R$9-1)),"MM"),
             IF(
                        OR(
                                    TEXT((EDATE('Projektkostenkalkulation EP'!$B$8,14)+R$9),"TTT") = "Sa",
                                    TEXT((EDATE('Projektkostenkalkulation EP'!$B$8,14)+R$9),"TTT") = "So",
                                    IF(ISNA(VLOOKUP(EDATE('Projektkostenkalkulation EP'!$B$8,14)+R$9,Datenquellen!$F$7:$H$45,3,FALSE))," ",VLOOKUP(EDATE('Projektkostenkalkulation EP'!$B$8,14)+R$9,Datenquellen!$F$7:$H$45,3,FALSE))="X"
                                    ),
                          "X",
                          ""
                          ),
               "X"
            )</f>
        <v/>
      </c>
      <c r="T153" s="232" t="str">
        <f xml:space="preserve"> IF(TEXT((EDATE('Projektkostenkalkulation EP'!$B$8,14)+S$9),"MM")=TEXT((EDATE('Projektkostenkalkulation EP'!$B$8,14)+(S$9-1)),"MM"),
             IF(
                        OR(
                                    TEXT((EDATE('Projektkostenkalkulation EP'!$B$8,14)+S$9),"TTT") = "Sa",
                                    TEXT((EDATE('Projektkostenkalkulation EP'!$B$8,14)+S$9),"TTT") = "So",
                                    IF(ISNA(VLOOKUP(EDATE('Projektkostenkalkulation EP'!$B$8,14)+S$9,Datenquellen!$F$7:$H$45,3,FALSE))," ",VLOOKUP(EDATE('Projektkostenkalkulation EP'!$B$8,14)+S$9,Datenquellen!$F$7:$H$45,3,FALSE))="X"
                                    ),
                          "X",
                          ""
                          ),
               "X"
            )</f>
        <v/>
      </c>
      <c r="U153" s="232" t="str">
        <f xml:space="preserve"> IF(TEXT((EDATE('Projektkostenkalkulation EP'!$B$8,14)+T$9),"MM")=TEXT((EDATE('Projektkostenkalkulation EP'!$B$8,14)+(T$9-1)),"MM"),
             IF(
                        OR(
                                    TEXT((EDATE('Projektkostenkalkulation EP'!$B$8,14)+T$9),"TTT") = "Sa",
                                    TEXT((EDATE('Projektkostenkalkulation EP'!$B$8,14)+T$9),"TTT") = "So",
                                    IF(ISNA(VLOOKUP(EDATE('Projektkostenkalkulation EP'!$B$8,14)+T$9,Datenquellen!$F$7:$H$45,3,FALSE))," ",VLOOKUP(EDATE('Projektkostenkalkulation EP'!$B$8,14)+T$9,Datenquellen!$F$7:$H$45,3,FALSE))="X"
                                    ),
                          "X",
                          ""
                          ),
               "X"
            )</f>
        <v/>
      </c>
      <c r="V153" s="232" t="str">
        <f xml:space="preserve"> IF(TEXT((EDATE('Projektkostenkalkulation EP'!$B$8,14)+U$9),"MM")=TEXT((EDATE('Projektkostenkalkulation EP'!$B$8,14)+(U$9-1)),"MM"),
             IF(
                        OR(
                                    TEXT((EDATE('Projektkostenkalkulation EP'!$B$8,14)+U$9),"TTT") = "Sa",
                                    TEXT((EDATE('Projektkostenkalkulation EP'!$B$8,14)+U$9),"TTT") = "So",
                                    IF(ISNA(VLOOKUP(EDATE('Projektkostenkalkulation EP'!$B$8,14)+U$9,Datenquellen!$F$7:$H$45,3,FALSE))," ",VLOOKUP(EDATE('Projektkostenkalkulation EP'!$B$8,14)+U$9,Datenquellen!$F$7:$H$45,3,FALSE))="X"
                                    ),
                          "X",
                          ""
                          ),
               "X"
            )</f>
        <v/>
      </c>
      <c r="W153" s="232" t="str">
        <f xml:space="preserve"> IF(TEXT((EDATE('Projektkostenkalkulation EP'!$B$8,14)+V$9),"MM")=TEXT((EDATE('Projektkostenkalkulation EP'!$B$8,14)+(V$9-1)),"MM"),
             IF(
                        OR(
                                    TEXT((EDATE('Projektkostenkalkulation EP'!$B$8,14)+V$9),"TTT") = "Sa",
                                    TEXT((EDATE('Projektkostenkalkulation EP'!$B$8,14)+V$9),"TTT") = "So",
                                    IF(ISNA(VLOOKUP(EDATE('Projektkostenkalkulation EP'!$B$8,14)+V$9,Datenquellen!$F$7:$H$45,3,FALSE))," ",VLOOKUP(EDATE('Projektkostenkalkulation EP'!$B$8,14)+V$9,Datenquellen!$F$7:$H$45,3,FALSE))="X"
                                    ),
                          "X",
                          ""
                          ),
               "X"
            )</f>
        <v/>
      </c>
      <c r="X153" s="232" t="str">
        <f xml:space="preserve"> IF(TEXT((EDATE('Projektkostenkalkulation EP'!$B$8,14)+W$9),"MM")=TEXT((EDATE('Projektkostenkalkulation EP'!$B$8,14)+(W$9-1)),"MM"),
             IF(
                        OR(
                                    TEXT((EDATE('Projektkostenkalkulation EP'!$B$8,14)+W$9),"TTT") = "Sa",
                                    TEXT((EDATE('Projektkostenkalkulation EP'!$B$8,14)+W$9),"TTT") = "So",
                                    IF(ISNA(VLOOKUP(EDATE('Projektkostenkalkulation EP'!$B$8,14)+W$9,Datenquellen!$F$7:$H$45,3,FALSE))," ",VLOOKUP(EDATE('Projektkostenkalkulation EP'!$B$8,14)+W$9,Datenquellen!$F$7:$H$45,3,FALSE))="X"
                                    ),
                          "X",
                          ""
                          ),
               "X"
            )</f>
        <v>X</v>
      </c>
      <c r="Y153" s="232" t="str">
        <f xml:space="preserve"> IF(TEXT((EDATE('Projektkostenkalkulation EP'!$B$8,14)+X$9),"MM")=TEXT((EDATE('Projektkostenkalkulation EP'!$B$8,14)+(X$9-1)),"MM"),
             IF(
                        OR(
                                    TEXT((EDATE('Projektkostenkalkulation EP'!$B$8,14)+X$9),"TTT") = "Sa",
                                    TEXT((EDATE('Projektkostenkalkulation EP'!$B$8,14)+X$9),"TTT") = "So",
                                    IF(ISNA(VLOOKUP(EDATE('Projektkostenkalkulation EP'!$B$8,14)+X$9,Datenquellen!$F$7:$H$45,3,FALSE))," ",VLOOKUP(EDATE('Projektkostenkalkulation EP'!$B$8,14)+X$9,Datenquellen!$F$7:$H$45,3,FALSE))="X"
                                    ),
                          "X",
                          ""
                          ),
               "X"
            )</f>
        <v>X</v>
      </c>
      <c r="Z153" s="232" t="str">
        <f xml:space="preserve"> IF(TEXT((EDATE('Projektkostenkalkulation EP'!$B$8,14)+Y$9),"MM")=TEXT((EDATE('Projektkostenkalkulation EP'!$B$8,14)+(Y$9-1)),"MM"),
             IF(
                        OR(
                                    TEXT((EDATE('Projektkostenkalkulation EP'!$B$8,14)+Y$9),"TTT") = "Sa",
                                    TEXT((EDATE('Projektkostenkalkulation EP'!$B$8,14)+Y$9),"TTT") = "So",
                                    IF(ISNA(VLOOKUP(EDATE('Projektkostenkalkulation EP'!$B$8,14)+Y$9,Datenquellen!$F$7:$H$45,3,FALSE))," ",VLOOKUP(EDATE('Projektkostenkalkulation EP'!$B$8,14)+Y$9,Datenquellen!$F$7:$H$45,3,FALSE))="X"
                                    ),
                          "X",
                          ""
                          ),
               "X"
            )</f>
        <v/>
      </c>
      <c r="AA153" s="232" t="str">
        <f xml:space="preserve"> IF(TEXT((EDATE('Projektkostenkalkulation EP'!$B$8,14)+Z$9),"MM")=TEXT((EDATE('Projektkostenkalkulation EP'!$B$8,14)+(Z$9-1)),"MM"),
             IF(
                        OR(
                                    TEXT((EDATE('Projektkostenkalkulation EP'!$B$8,14)+Z$9),"TTT") = "Sa",
                                    TEXT((EDATE('Projektkostenkalkulation EP'!$B$8,14)+Z$9),"TTT") = "So",
                                    IF(ISNA(VLOOKUP(EDATE('Projektkostenkalkulation EP'!$B$8,14)+Z$9,Datenquellen!$F$7:$H$45,3,FALSE))," ",VLOOKUP(EDATE('Projektkostenkalkulation EP'!$B$8,14)+Z$9,Datenquellen!$F$7:$H$45,3,FALSE))="X"
                                    ),
                          "X",
                          ""
                          ),
               "X"
            )</f>
        <v/>
      </c>
      <c r="AB153" s="232" t="str">
        <f xml:space="preserve"> IF(TEXT((EDATE('Projektkostenkalkulation EP'!$B$8,14)+AA$9),"MM")=TEXT((EDATE('Projektkostenkalkulation EP'!$B$8,14)+(AA$9-1)),"MM"),
             IF(
                        OR(
                                    TEXT((EDATE('Projektkostenkalkulation EP'!$B$8,14)+AA$9),"TTT") = "Sa",
                                    TEXT((EDATE('Projektkostenkalkulation EP'!$B$8,14)+AA$9),"TTT") = "So",
                                    IF(ISNA(VLOOKUP(EDATE('Projektkostenkalkulation EP'!$B$8,14)+AA$9,Datenquellen!$F$7:$H$45,3,FALSE))," ",VLOOKUP(EDATE('Projektkostenkalkulation EP'!$B$8,14)+AA$9,Datenquellen!$F$7:$H$45,3,FALSE))="X"
                                    ),
                          "X",
                          ""
                          ),
               "X"
            )</f>
        <v/>
      </c>
      <c r="AC153" s="232" t="str">
        <f xml:space="preserve"> IF(TEXT((EDATE('Projektkostenkalkulation EP'!$B$8,14)+AB$9),"MM")=TEXT((EDATE('Projektkostenkalkulation EP'!$B$8,14)+(AB$9-1)),"MM"),
             IF(
                        OR(
                                    TEXT((EDATE('Projektkostenkalkulation EP'!$B$8,14)+AB$9),"TTT") = "Sa",
                                    TEXT((EDATE('Projektkostenkalkulation EP'!$B$8,14)+AB$9),"TTT") = "So",
                                    IF(ISNA(VLOOKUP(EDATE('Projektkostenkalkulation EP'!$B$8,14)+AB$9,Datenquellen!$F$7:$H$45,3,FALSE))," ",VLOOKUP(EDATE('Projektkostenkalkulation EP'!$B$8,14)+AB$9,Datenquellen!$F$7:$H$45,3,FALSE))="X"
                                    ),
                          "X",
                          ""
                          ),
               "X"
            )</f>
        <v/>
      </c>
      <c r="AD153" s="232" t="str">
        <f xml:space="preserve"> IF(TEXT((EDATE('Projektkostenkalkulation EP'!$B$8,14)+AC$9),"MM")=TEXT((EDATE('Projektkostenkalkulation EP'!$B$8,14)+(AC$9-1)),"MM"),
             IF(
                        OR(
                                    TEXT((EDATE('Projektkostenkalkulation EP'!$B$8,14)+AC$9),"TTT") = "Sa",
                                    TEXT((EDATE('Projektkostenkalkulation EP'!$B$8,14)+AC$9),"TTT") = "So",
                                    IF(ISNA(VLOOKUP(EDATE('Projektkostenkalkulation EP'!$B$8,14)+AC$9,Datenquellen!$F$7:$H$45,3,FALSE))," ",VLOOKUP(EDATE('Projektkostenkalkulation EP'!$B$8,14)+AC$9,Datenquellen!$F$7:$H$45,3,FALSE))="X"
                                    ),
                          "X",
                          ""
                          ),
               "X"
            )</f>
        <v/>
      </c>
      <c r="AE153" s="232" t="str">
        <f xml:space="preserve"> IF(TEXT((EDATE('Projektkostenkalkulation EP'!$B$8,14)+AD$9),"MM")=TEXT((EDATE('Projektkostenkalkulation EP'!$B$8,14)+(AD$9-1)),"MM"),
             IF(
                        OR(
                                    TEXT((EDATE('Projektkostenkalkulation EP'!$B$8,14)+AD$9),"TTT") = "Sa",
                                    TEXT((EDATE('Projektkostenkalkulation EP'!$B$8,14)+AD$9),"TTT") = "So",
                                    IF(ISNA(VLOOKUP(EDATE('Projektkostenkalkulation EP'!$B$8,14)+AD$9,Datenquellen!$F$7:$H$45,3,FALSE))," ",VLOOKUP(EDATE('Projektkostenkalkulation EP'!$B$8,14)+AD$9,Datenquellen!$F$7:$H$45,3,FALSE))="X"
                                    ),
                          "X",
                          ""
                          ),
               "X"
            )</f>
        <v>X</v>
      </c>
      <c r="AF153" s="232" t="str">
        <f xml:space="preserve"> IF(TEXT((EDATE('Projektkostenkalkulation EP'!$B$8,14)+AE$9),"MM")=TEXT((EDATE('Projektkostenkalkulation EP'!$B$8,14)+(AE$9-1)),"MM"),
             IF(
                        OR(
                                    TEXT((EDATE('Projektkostenkalkulation EP'!$B$8,14)+AE$9),"TTT") = "Sa",
                                    TEXT((EDATE('Projektkostenkalkulation EP'!$B$8,14)+AE$9),"TTT") = "So",
                                    IF(ISNA(VLOOKUP(EDATE('Projektkostenkalkulation EP'!$B$8,14)+AE$9,Datenquellen!$F$7:$H$45,3,FALSE))," ",VLOOKUP(EDATE('Projektkostenkalkulation EP'!$B$8,14)+AE$9,Datenquellen!$F$7:$H$45,3,FALSE))="X"
                                    ),
                          "X",
                          ""
                          ),
               "X"
            )</f>
        <v>X</v>
      </c>
      <c r="AG153" s="233" t="str">
        <f xml:space="preserve"> IF(TEXT((EDATE('Projektkostenkalkulation EP'!$B$8,14)+AF$9),"MM")=TEXT((EDATE('Projektkostenkalkulation EP'!$B$8,14)+(AF$9-1)),"MM"),
             IF(
                        OR(
                                    TEXT((EDATE('Projektkostenkalkulation EP'!$B$8,14)+AF$9),"TTT") = "Sa",
                                    TEXT((EDATE('Projektkostenkalkulation EP'!$B$8,14)+AF$9),"TTT") = "So",
                                    IF(ISNA(VLOOKUP(EDATE('Projektkostenkalkulation EP'!$B$8,14)+AF$9,Datenquellen!$F$7:$H$45,3,FALSE))," ",VLOOKUP(EDATE('Projektkostenkalkulation EP'!$B$8,14)+AF$9,Datenquellen!$F$7:$H$45,3,FALSE))="X"
                                    ),
                          "X",
                          ""
                          ),
               "X"
            )</f>
        <v/>
      </c>
      <c r="AH153" s="234"/>
      <c r="AI153" s="235"/>
      <c r="AJ153" s="476"/>
      <c r="AK153" s="473"/>
      <c r="AL153" s="231"/>
      <c r="AM153" s="232" t="str">
        <f>IF(
            OR(
                     TEXT(EDATE('Projektkostenkalkulation EP'!$B$8,14),"TTT") = "Sa",
                     TEXT(EDATE('Projektkostenkalkulation EP'!$B$8,14),"TTT") = "So",
                     IF(ISNA(VLOOKUP(EDATE('Projektkostenkalkulation EP'!$B$8,14),Datenquellen!$F$7:$H$45,3,FALSE))," ",VLOOKUP(EDATE('Projektkostenkalkulation EP'!$B$8,14),Datenquellen!$F$7:$H$45,3,FALSE))="X"
                            ),
                    "X",
                    ""
            )</f>
        <v>X</v>
      </c>
      <c r="AN153" s="232" t="str">
        <f xml:space="preserve"> IF(TEXT((EDATE('Projektkostenkalkulation EP'!$B$8,14)+AM$9),"MM")=TEXT((EDATE('Projektkostenkalkulation EP'!$B$8,14)+(AM$9-1)),"MM"),
             IF(
                        OR(
                                    TEXT((EDATE('Projektkostenkalkulation EP'!$B$8,14)+AM$9),"TTT") = "Sa",
                                    TEXT((EDATE('Projektkostenkalkulation EP'!$B$8,14)+AM$9),"TTT") = "So",
                                    IF(ISNA(VLOOKUP(EDATE('Projektkostenkalkulation EP'!$B$8,14)+AM$9,Datenquellen!$F$7:$H$45,3,FALSE))," ",VLOOKUP(EDATE('Projektkostenkalkulation EP'!$B$8,14)+AM$9,Datenquellen!$F$7:$H$45,3,FALSE))="X"
                                    ),
                          "X",
                          ""
                          ),
               "X"
            )</f>
        <v>X</v>
      </c>
      <c r="AO153" s="232" t="str">
        <f xml:space="preserve"> IF(TEXT((EDATE('Projektkostenkalkulation EP'!$B$8,14)+AN$9),"MM")=TEXT((EDATE('Projektkostenkalkulation EP'!$B$8,14)+(AN$9-1)),"MM"),
             IF(
                        OR(
                                    TEXT((EDATE('Projektkostenkalkulation EP'!$B$8,14)+AN$9),"TTT") = "Sa",
                                    TEXT((EDATE('Projektkostenkalkulation EP'!$B$8,14)+AN$9),"TTT") = "So",
                                    IF(ISNA(VLOOKUP(EDATE('Projektkostenkalkulation EP'!$B$8,14)+AN$9,Datenquellen!$F$7:$H$45,3,FALSE))," ",VLOOKUP(EDATE('Projektkostenkalkulation EP'!$B$8,14)+AN$9,Datenquellen!$F$7:$H$45,3,FALSE))="X"
                                    ),
                          "X",
                          ""
                          ),
               "X"
            )</f>
        <v/>
      </c>
      <c r="AP153" s="232" t="str">
        <f xml:space="preserve"> IF(TEXT((EDATE('Projektkostenkalkulation EP'!$B$8,14)+AO$9),"MM")=TEXT((EDATE('Projektkostenkalkulation EP'!$B$8,14)+(AO$9-1)),"MM"),
             IF(
                        OR(
                                    TEXT((EDATE('Projektkostenkalkulation EP'!$B$8,14)+AO$9),"TTT") = "Sa",
                                    TEXT((EDATE('Projektkostenkalkulation EP'!$B$8,14)+AO$9),"TTT") = "So",
                                    IF(ISNA(VLOOKUP(EDATE('Projektkostenkalkulation EP'!$B$8,14)+AO$9,Datenquellen!$F$7:$H$45,3,FALSE))," ",VLOOKUP(EDATE('Projektkostenkalkulation EP'!$B$8,14)+AO$9,Datenquellen!$F$7:$H$45,3,FALSE))="X"
                                    ),
                          "X",
                          ""
                          ),
               "X"
            )</f>
        <v/>
      </c>
      <c r="AQ153" s="232" t="str">
        <f xml:space="preserve"> IF(TEXT((EDATE('Projektkostenkalkulation EP'!$B$8,14)+AP$9),"MM")=TEXT((EDATE('Projektkostenkalkulation EP'!$B$8,14)+(AP$9-1)),"MM"),
             IF(
                        OR(
                                    TEXT((EDATE('Projektkostenkalkulation EP'!$B$8,14)+AP$9),"TTT") = "Sa",
                                    TEXT((EDATE('Projektkostenkalkulation EP'!$B$8,14)+AP$9),"TTT") = "So",
                                    IF(ISNA(VLOOKUP(EDATE('Projektkostenkalkulation EP'!$B$8,14)+AP$9,Datenquellen!$F$7:$H$45,3,FALSE))," ",VLOOKUP(EDATE('Projektkostenkalkulation EP'!$B$8,14)+AP$9,Datenquellen!$F$7:$H$45,3,FALSE))="X"
                                    ),
                          "X",
                          ""
                          ),
               "X"
            )</f>
        <v/>
      </c>
      <c r="AR153" s="232" t="str">
        <f xml:space="preserve"> IF(TEXT((EDATE('Projektkostenkalkulation EP'!$B$8,14)+AQ$9),"MM")=TEXT((EDATE('Projektkostenkalkulation EP'!$B$8,14)+(AQ$9-1)),"MM"),
             IF(
                        OR(
                                    TEXT((EDATE('Projektkostenkalkulation EP'!$B$8,14)+AQ$9),"TTT") = "Sa",
                                    TEXT((EDATE('Projektkostenkalkulation EP'!$B$8,14)+AQ$9),"TTT") = "So",
                                    IF(ISNA(VLOOKUP(EDATE('Projektkostenkalkulation EP'!$B$8,14)+AQ$9,Datenquellen!$F$7:$H$45,3,FALSE))," ",VLOOKUP(EDATE('Projektkostenkalkulation EP'!$B$8,14)+AQ$9,Datenquellen!$F$7:$H$45,3,FALSE))="X"
                                    ),
                          "X",
                          ""
                          ),
               "X"
            )</f>
        <v/>
      </c>
      <c r="AS153" s="232" t="str">
        <f xml:space="preserve"> IF(TEXT((EDATE('Projektkostenkalkulation EP'!$B$8,14)+AR$9),"MM")=TEXT((EDATE('Projektkostenkalkulation EP'!$B$8,14)+(AR$9-1)),"MM"),
             IF(
                        OR(
                                    TEXT((EDATE('Projektkostenkalkulation EP'!$B$8,14)+AR$9),"TTT") = "Sa",
                                    TEXT((EDATE('Projektkostenkalkulation EP'!$B$8,14)+AR$9),"TTT") = "So",
                                    IF(ISNA(VLOOKUP(EDATE('Projektkostenkalkulation EP'!$B$8,14)+AR$9,Datenquellen!$F$7:$H$45,3,FALSE))," ",VLOOKUP(EDATE('Projektkostenkalkulation EP'!$B$8,14)+AR$9,Datenquellen!$F$7:$H$45,3,FALSE))="X"
                                    ),
                          "X",
                          ""
                          ),
               "X"
            )</f>
        <v/>
      </c>
      <c r="AT153" s="232" t="str">
        <f xml:space="preserve"> IF(TEXT((EDATE('Projektkostenkalkulation EP'!$B$8,14)+AS$9),"MM")=TEXT((EDATE('Projektkostenkalkulation EP'!$B$8,14)+(AS$9-1)),"MM"),
             IF(
                        OR(
                                    TEXT((EDATE('Projektkostenkalkulation EP'!$B$8,14)+AS$9),"TTT") = "Sa",
                                    TEXT((EDATE('Projektkostenkalkulation EP'!$B$8,14)+AS$9),"TTT") = "So",
                                    IF(ISNA(VLOOKUP(EDATE('Projektkostenkalkulation EP'!$B$8,14)+AS$9,Datenquellen!$F$7:$H$45,3,FALSE))," ",VLOOKUP(EDATE('Projektkostenkalkulation EP'!$B$8,14)+AS$9,Datenquellen!$F$7:$H$45,3,FALSE))="X"
                                    ),
                          "X",
                          ""
                          ),
               "X"
            )</f>
        <v>X</v>
      </c>
      <c r="AU153" s="232" t="str">
        <f xml:space="preserve"> IF(TEXT((EDATE('Projektkostenkalkulation EP'!$B$8,14)+AT$9),"MM")=TEXT((EDATE('Projektkostenkalkulation EP'!$B$8,14)+(AT$9-1)),"MM"),
             IF(
                        OR(
                                    TEXT((EDATE('Projektkostenkalkulation EP'!$B$8,14)+AT$9),"TTT") = "Sa",
                                    TEXT((EDATE('Projektkostenkalkulation EP'!$B$8,14)+AT$9),"TTT") = "So",
                                    IF(ISNA(VLOOKUP(EDATE('Projektkostenkalkulation EP'!$B$8,14)+AT$9,Datenquellen!$F$7:$H$45,3,FALSE))," ",VLOOKUP(EDATE('Projektkostenkalkulation EP'!$B$8,14)+AT$9,Datenquellen!$F$7:$H$45,3,FALSE))="X"
                                    ),
                          "X",
                          ""
                          ),
               "X"
            )</f>
        <v>X</v>
      </c>
      <c r="AV153" s="232" t="str">
        <f xml:space="preserve"> IF(TEXT((EDATE('Projektkostenkalkulation EP'!$B$8,14)+AU$9),"MM")=TEXT((EDATE('Projektkostenkalkulation EP'!$B$8,14)+(AU$9-1)),"MM"),
             IF(
                        OR(
                                    TEXT((EDATE('Projektkostenkalkulation EP'!$B$8,14)+AU$9),"TTT") = "Sa",
                                    TEXT((EDATE('Projektkostenkalkulation EP'!$B$8,14)+AU$9),"TTT") = "So",
                                    IF(ISNA(VLOOKUP(EDATE('Projektkostenkalkulation EP'!$B$8,14)+AU$9,Datenquellen!$F$7:$H$45,3,FALSE))," ",VLOOKUP(EDATE('Projektkostenkalkulation EP'!$B$8,14)+AU$9,Datenquellen!$F$7:$H$45,3,FALSE))="X"
                                    ),
                          "X",
                          ""
                          ),
               "X"
            )</f>
        <v/>
      </c>
      <c r="AW153" s="232" t="str">
        <f xml:space="preserve"> IF(TEXT((EDATE('Projektkostenkalkulation EP'!$B$8,14)+AV$9),"MM")=TEXT((EDATE('Projektkostenkalkulation EP'!$B$8,14)+(AV$9-1)),"MM"),
             IF(
                        OR(
                                    TEXT((EDATE('Projektkostenkalkulation EP'!$B$8,14)+AV$9),"TTT") = "Sa",
                                    TEXT((EDATE('Projektkostenkalkulation EP'!$B$8,14)+AV$9),"TTT") = "So",
                                    IF(ISNA(VLOOKUP(EDATE('Projektkostenkalkulation EP'!$B$8,14)+AV$9,Datenquellen!$F$7:$H$45,3,FALSE))," ",VLOOKUP(EDATE('Projektkostenkalkulation EP'!$B$8,14)+AV$9,Datenquellen!$F$7:$H$45,3,FALSE))="X"
                                    ),
                          "X",
                          ""
                          ),
               "X"
            )</f>
        <v/>
      </c>
      <c r="AX153" s="232" t="str">
        <f xml:space="preserve"> IF(TEXT((EDATE('Projektkostenkalkulation EP'!$B$8,14)+AW$9),"MM")=TEXT((EDATE('Projektkostenkalkulation EP'!$B$8,14)+(AW$9-1)),"MM"),
             IF(
                        OR(
                                    TEXT((EDATE('Projektkostenkalkulation EP'!$B$8,14)+AW$9),"TTT") = "Sa",
                                    TEXT((EDATE('Projektkostenkalkulation EP'!$B$8,14)+AW$9),"TTT") = "So",
                                    IF(ISNA(VLOOKUP(EDATE('Projektkostenkalkulation EP'!$B$8,14)+AW$9,Datenquellen!$F$7:$H$45,3,FALSE))," ",VLOOKUP(EDATE('Projektkostenkalkulation EP'!$B$8,14)+AW$9,Datenquellen!$F$7:$H$45,3,FALSE))="X"
                                    ),
                          "X",
                          ""
                          ),
               "X"
            )</f>
        <v/>
      </c>
      <c r="AY153" s="232" t="str">
        <f xml:space="preserve"> IF(TEXT((EDATE('Projektkostenkalkulation EP'!$B$8,14)+AX$9),"MM")=TEXT((EDATE('Projektkostenkalkulation EP'!$B$8,14)+(AX$9-1)),"MM"),
             IF(
                        OR(
                                    TEXT((EDATE('Projektkostenkalkulation EP'!$B$8,14)+AX$9),"TTT") = "Sa",
                                    TEXT((EDATE('Projektkostenkalkulation EP'!$B$8,14)+AX$9),"TTT") = "So",
                                    IF(ISNA(VLOOKUP(EDATE('Projektkostenkalkulation EP'!$B$8,14)+AX$9,Datenquellen!$F$7:$H$45,3,FALSE))," ",VLOOKUP(EDATE('Projektkostenkalkulation EP'!$B$8,14)+AX$9,Datenquellen!$F$7:$H$45,3,FALSE))="X"
                                    ),
                          "X",
                          ""
                          ),
               "X"
            )</f>
        <v/>
      </c>
      <c r="AZ153" s="232" t="str">
        <f xml:space="preserve"> IF(TEXT((EDATE('Projektkostenkalkulation EP'!$B$8,14)+AY$9),"MM")=TEXT((EDATE('Projektkostenkalkulation EP'!$B$8,14)+(AY$9-1)),"MM"),
             IF(
                        OR(
                                    TEXT((EDATE('Projektkostenkalkulation EP'!$B$8,14)+AY$9),"TTT") = "Sa",
                                    TEXT((EDATE('Projektkostenkalkulation EP'!$B$8,14)+AY$9),"TTT") = "So",
                                    IF(ISNA(VLOOKUP(EDATE('Projektkostenkalkulation EP'!$B$8,14)+AY$9,Datenquellen!$F$7:$H$45,3,FALSE))," ",VLOOKUP(EDATE('Projektkostenkalkulation EP'!$B$8,14)+AY$9,Datenquellen!$F$7:$H$45,3,FALSE))="X"
                                    ),
                          "X",
                          ""
                          ),
               "X"
            )</f>
        <v/>
      </c>
      <c r="BA153" s="232" t="str">
        <f xml:space="preserve"> IF(TEXT((EDATE('Projektkostenkalkulation EP'!$B$8,14)+AZ$9),"MM")=TEXT((EDATE('Projektkostenkalkulation EP'!$B$8,14)+(AZ$9-1)),"MM"),
             IF(
                        OR(
                                    TEXT((EDATE('Projektkostenkalkulation EP'!$B$8,14)+AZ$9),"TTT") = "Sa",
                                    TEXT((EDATE('Projektkostenkalkulation EP'!$B$8,14)+AZ$9),"TTT") = "So",
                                    IF(ISNA(VLOOKUP(EDATE('Projektkostenkalkulation EP'!$B$8,14)+AZ$9,Datenquellen!$F$7:$H$45,3,FALSE))," ",VLOOKUP(EDATE('Projektkostenkalkulation EP'!$B$8,14)+AZ$9,Datenquellen!$F$7:$H$45,3,FALSE))="X"
                                    ),
                          "X",
                          ""
                          ),
               "X"
            )</f>
        <v>X</v>
      </c>
      <c r="BB153" s="232" t="str">
        <f xml:space="preserve"> IF(TEXT((EDATE('Projektkostenkalkulation EP'!$B$8,14)+BA$9),"MM")=TEXT((EDATE('Projektkostenkalkulation EP'!$B$8,14)+(BA$9-1)),"MM"),
             IF(
                        OR(
                                    TEXT((EDATE('Projektkostenkalkulation EP'!$B$8,14)+BA$9),"TTT") = "Sa",
                                    TEXT((EDATE('Projektkostenkalkulation EP'!$B$8,14)+BA$9),"TTT") = "So",
                                    IF(ISNA(VLOOKUP(EDATE('Projektkostenkalkulation EP'!$B$8,14)+BA$9,Datenquellen!$F$7:$H$45,3,FALSE))," ",VLOOKUP(EDATE('Projektkostenkalkulation EP'!$B$8,14)+BA$9,Datenquellen!$F$7:$H$45,3,FALSE))="X"
                                    ),
                          "X",
                          ""
                          ),
               "X"
            )</f>
        <v>X</v>
      </c>
      <c r="BC153" s="232" t="str">
        <f xml:space="preserve"> IF(TEXT((EDATE('Projektkostenkalkulation EP'!$B$8,14)+BB$9),"MM")=TEXT((EDATE('Projektkostenkalkulation EP'!$B$8,14)+(BB$9-1)),"MM"),
             IF(
                        OR(
                                    TEXT((EDATE('Projektkostenkalkulation EP'!$B$8,14)+BB$9),"TTT") = "Sa",
                                    TEXT((EDATE('Projektkostenkalkulation EP'!$B$8,14)+BB$9),"TTT") = "So",
                                    IF(ISNA(VLOOKUP(EDATE('Projektkostenkalkulation EP'!$B$8,14)+BB$9,Datenquellen!$F$7:$H$45,3,FALSE))," ",VLOOKUP(EDATE('Projektkostenkalkulation EP'!$B$8,14)+BB$9,Datenquellen!$F$7:$H$45,3,FALSE))="X"
                                    ),
                          "X",
                          ""
                          ),
               "X"
            )</f>
        <v/>
      </c>
      <c r="BD153" s="232" t="str">
        <f xml:space="preserve"> IF(TEXT((EDATE('Projektkostenkalkulation EP'!$B$8,14)+BC$9),"MM")=TEXT((EDATE('Projektkostenkalkulation EP'!$B$8,14)+(BC$9-1)),"MM"),
             IF(
                        OR(
                                    TEXT((EDATE('Projektkostenkalkulation EP'!$B$8,14)+BC$9),"TTT") = "Sa",
                                    TEXT((EDATE('Projektkostenkalkulation EP'!$B$8,14)+BC$9),"TTT") = "So",
                                    IF(ISNA(VLOOKUP(EDATE('Projektkostenkalkulation EP'!$B$8,14)+BC$9,Datenquellen!$F$7:$H$45,3,FALSE))," ",VLOOKUP(EDATE('Projektkostenkalkulation EP'!$B$8,14)+BC$9,Datenquellen!$F$7:$H$45,3,FALSE))="X"
                                    ),
                          "X",
                          ""
                          ),
               "X"
            )</f>
        <v/>
      </c>
      <c r="BE153" s="232" t="str">
        <f xml:space="preserve"> IF(TEXT((EDATE('Projektkostenkalkulation EP'!$B$8,14)+BD$9),"MM")=TEXT((EDATE('Projektkostenkalkulation EP'!$B$8,14)+(BD$9-1)),"MM"),
             IF(
                        OR(
                                    TEXT((EDATE('Projektkostenkalkulation EP'!$B$8,14)+BD$9),"TTT") = "Sa",
                                    TEXT((EDATE('Projektkostenkalkulation EP'!$B$8,14)+BD$9),"TTT") = "So",
                                    IF(ISNA(VLOOKUP(EDATE('Projektkostenkalkulation EP'!$B$8,14)+BD$9,Datenquellen!$F$7:$H$45,3,FALSE))," ",VLOOKUP(EDATE('Projektkostenkalkulation EP'!$B$8,14)+BD$9,Datenquellen!$F$7:$H$45,3,FALSE))="X"
                                    ),
                          "X",
                          ""
                          ),
               "X"
            )</f>
        <v/>
      </c>
      <c r="BF153" s="232" t="str">
        <f xml:space="preserve"> IF(TEXT((EDATE('Projektkostenkalkulation EP'!$B$8,14)+BE$9),"MM")=TEXT((EDATE('Projektkostenkalkulation EP'!$B$8,14)+(BE$9-1)),"MM"),
             IF(
                        OR(
                                    TEXT((EDATE('Projektkostenkalkulation EP'!$B$8,14)+BE$9),"TTT") = "Sa",
                                    TEXT((EDATE('Projektkostenkalkulation EP'!$B$8,14)+BE$9),"TTT") = "So",
                                    IF(ISNA(VLOOKUP(EDATE('Projektkostenkalkulation EP'!$B$8,14)+BE$9,Datenquellen!$F$7:$H$45,3,FALSE))," ",VLOOKUP(EDATE('Projektkostenkalkulation EP'!$B$8,14)+BE$9,Datenquellen!$F$7:$H$45,3,FALSE))="X"
                                    ),
                          "X",
                          ""
                          ),
               "X"
            )</f>
        <v/>
      </c>
      <c r="BG153" s="232" t="str">
        <f xml:space="preserve"> IF(TEXT((EDATE('Projektkostenkalkulation EP'!$B$8,14)+BF$9),"MM")=TEXT((EDATE('Projektkostenkalkulation EP'!$B$8,14)+(BF$9-1)),"MM"),
             IF(
                        OR(
                                    TEXT((EDATE('Projektkostenkalkulation EP'!$B$8,14)+BF$9),"TTT") = "Sa",
                                    TEXT((EDATE('Projektkostenkalkulation EP'!$B$8,14)+BF$9),"TTT") = "So",
                                    IF(ISNA(VLOOKUP(EDATE('Projektkostenkalkulation EP'!$B$8,14)+BF$9,Datenquellen!$F$7:$H$45,3,FALSE))," ",VLOOKUP(EDATE('Projektkostenkalkulation EP'!$B$8,14)+BF$9,Datenquellen!$F$7:$H$45,3,FALSE))="X"
                                    ),
                          "X",
                          ""
                          ),
               "X"
            )</f>
        <v/>
      </c>
      <c r="BH153" s="232" t="str">
        <f xml:space="preserve"> IF(TEXT((EDATE('Projektkostenkalkulation EP'!$B$8,14)+BG$9),"MM")=TEXT((EDATE('Projektkostenkalkulation EP'!$B$8,14)+(BG$9-1)),"MM"),
             IF(
                        OR(
                                    TEXT((EDATE('Projektkostenkalkulation EP'!$B$8,14)+BG$9),"TTT") = "Sa",
                                    TEXT((EDATE('Projektkostenkalkulation EP'!$B$8,14)+BG$9),"TTT") = "So",
                                    IF(ISNA(VLOOKUP(EDATE('Projektkostenkalkulation EP'!$B$8,14)+BG$9,Datenquellen!$F$7:$H$45,3,FALSE))," ",VLOOKUP(EDATE('Projektkostenkalkulation EP'!$B$8,14)+BG$9,Datenquellen!$F$7:$H$45,3,FALSE))="X"
                                    ),
                          "X",
                          ""
                          ),
               "X"
            )</f>
        <v>X</v>
      </c>
      <c r="BI153" s="232" t="str">
        <f xml:space="preserve"> IF(TEXT((EDATE('Projektkostenkalkulation EP'!$B$8,14)+BH$9),"MM")=TEXT((EDATE('Projektkostenkalkulation EP'!$B$8,14)+(BH$9-1)),"MM"),
             IF(
                        OR(
                                    TEXT((EDATE('Projektkostenkalkulation EP'!$B$8,14)+BH$9),"TTT") = "Sa",
                                    TEXT((EDATE('Projektkostenkalkulation EP'!$B$8,14)+BH$9),"TTT") = "So",
                                    IF(ISNA(VLOOKUP(EDATE('Projektkostenkalkulation EP'!$B$8,14)+BH$9,Datenquellen!$F$7:$H$45,3,FALSE))," ",VLOOKUP(EDATE('Projektkostenkalkulation EP'!$B$8,14)+BH$9,Datenquellen!$F$7:$H$45,3,FALSE))="X"
                                    ),
                          "X",
                          ""
                          ),
               "X"
            )</f>
        <v>X</v>
      </c>
      <c r="BJ153" s="232" t="str">
        <f xml:space="preserve"> IF(TEXT((EDATE('Projektkostenkalkulation EP'!$B$8,14)+BI$9),"MM")=TEXT((EDATE('Projektkostenkalkulation EP'!$B$8,14)+(BI$9-1)),"MM"),
             IF(
                        OR(
                                    TEXT((EDATE('Projektkostenkalkulation EP'!$B$8,14)+BI$9),"TTT") = "Sa",
                                    TEXT((EDATE('Projektkostenkalkulation EP'!$B$8,14)+BI$9),"TTT") = "So",
                                    IF(ISNA(VLOOKUP(EDATE('Projektkostenkalkulation EP'!$B$8,14)+BI$9,Datenquellen!$F$7:$H$45,3,FALSE))," ",VLOOKUP(EDATE('Projektkostenkalkulation EP'!$B$8,14)+BI$9,Datenquellen!$F$7:$H$45,3,FALSE))="X"
                                    ),
                          "X",
                          ""
                          ),
               "X"
            )</f>
        <v/>
      </c>
      <c r="BK153" s="232" t="str">
        <f xml:space="preserve"> IF(TEXT((EDATE('Projektkostenkalkulation EP'!$B$8,14)+BJ$9),"MM")=TEXT((EDATE('Projektkostenkalkulation EP'!$B$8,14)+(BJ$9-1)),"MM"),
             IF(
                        OR(
                                    TEXT((EDATE('Projektkostenkalkulation EP'!$B$8,14)+BJ$9),"TTT") = "Sa",
                                    TEXT((EDATE('Projektkostenkalkulation EP'!$B$8,14)+BJ$9),"TTT") = "So",
                                    IF(ISNA(VLOOKUP(EDATE('Projektkostenkalkulation EP'!$B$8,14)+BJ$9,Datenquellen!$F$7:$H$45,3,FALSE))," ",VLOOKUP(EDATE('Projektkostenkalkulation EP'!$B$8,14)+BJ$9,Datenquellen!$F$7:$H$45,3,FALSE))="X"
                                    ),
                          "X",
                          ""
                          ),
               "X"
            )</f>
        <v/>
      </c>
      <c r="BL153" s="232" t="str">
        <f xml:space="preserve"> IF(TEXT((EDATE('Projektkostenkalkulation EP'!$B$8,14)+BK$9),"MM")=TEXT((EDATE('Projektkostenkalkulation EP'!$B$8,14)+(BK$9-1)),"MM"),
             IF(
                        OR(
                                    TEXT((EDATE('Projektkostenkalkulation EP'!$B$8,14)+BK$9),"TTT") = "Sa",
                                    TEXT((EDATE('Projektkostenkalkulation EP'!$B$8,14)+BK$9),"TTT") = "So",
                                    IF(ISNA(VLOOKUP(EDATE('Projektkostenkalkulation EP'!$B$8,14)+BK$9,Datenquellen!$F$7:$H$45,3,FALSE))," ",VLOOKUP(EDATE('Projektkostenkalkulation EP'!$B$8,14)+BK$9,Datenquellen!$F$7:$H$45,3,FALSE))="X"
                                    ),
                          "X",
                          ""
                          ),
               "X"
            )</f>
        <v/>
      </c>
      <c r="BM153" s="232" t="str">
        <f xml:space="preserve"> IF(TEXT((EDATE('Projektkostenkalkulation EP'!$B$8,14)+BL$9),"MM")=TEXT((EDATE('Projektkostenkalkulation EP'!$B$8,14)+(BL$9-1)),"MM"),
             IF(
                        OR(
                                    TEXT((EDATE('Projektkostenkalkulation EP'!$B$8,14)+BL$9),"TTT") = "Sa",
                                    TEXT((EDATE('Projektkostenkalkulation EP'!$B$8,14)+BL$9),"TTT") = "So",
                                    IF(ISNA(VLOOKUP(EDATE('Projektkostenkalkulation EP'!$B$8,14)+BL$9,Datenquellen!$F$7:$H$45,3,FALSE))," ",VLOOKUP(EDATE('Projektkostenkalkulation EP'!$B$8,14)+BL$9,Datenquellen!$F$7:$H$45,3,FALSE))="X"
                                    ),
                          "X",
                          ""
                          ),
               "X"
            )</f>
        <v/>
      </c>
      <c r="BN153" s="232" t="str">
        <f xml:space="preserve"> IF(TEXT((EDATE('Projektkostenkalkulation EP'!$B$8,14)+BM$9),"MM")=TEXT((EDATE('Projektkostenkalkulation EP'!$B$8,14)+(BM$9-1)),"MM"),
             IF(
                        OR(
                                    TEXT((EDATE('Projektkostenkalkulation EP'!$B$8,14)+BM$9),"TTT") = "Sa",
                                    TEXT((EDATE('Projektkostenkalkulation EP'!$B$8,14)+BM$9),"TTT") = "So",
                                    IF(ISNA(VLOOKUP(EDATE('Projektkostenkalkulation EP'!$B$8,14)+BM$9,Datenquellen!$F$7:$H$45,3,FALSE))," ",VLOOKUP(EDATE('Projektkostenkalkulation EP'!$B$8,14)+BM$9,Datenquellen!$F$7:$H$45,3,FALSE))="X"
                                    ),
                          "X",
                          ""
                          ),
               "X"
            )</f>
        <v/>
      </c>
      <c r="BO153" s="232" t="str">
        <f xml:space="preserve"> IF(TEXT((EDATE('Projektkostenkalkulation EP'!$B$8,14)+BN$9),"MM")=TEXT((EDATE('Projektkostenkalkulation EP'!$B$8,14)+(BN$9-1)),"MM"),
             IF(
                        OR(
                                    TEXT((EDATE('Projektkostenkalkulation EP'!$B$8,14)+BN$9),"TTT") = "Sa",
                                    TEXT((EDATE('Projektkostenkalkulation EP'!$B$8,14)+BN$9),"TTT") = "So",
                                    IF(ISNA(VLOOKUP(EDATE('Projektkostenkalkulation EP'!$B$8,14)+BN$9,Datenquellen!$F$7:$H$45,3,FALSE))," ",VLOOKUP(EDATE('Projektkostenkalkulation EP'!$B$8,14)+BN$9,Datenquellen!$F$7:$H$45,3,FALSE))="X"
                                    ),
                          "X",
                          ""
                          ),
               "X"
            )</f>
        <v>X</v>
      </c>
      <c r="BP153" s="232" t="str">
        <f xml:space="preserve"> IF(TEXT((EDATE('Projektkostenkalkulation EP'!$B$8,14)+BO$9),"MM")=TEXT((EDATE('Projektkostenkalkulation EP'!$B$8,14)+(BO$9-1)),"MM"),
             IF(
                        OR(
                                    TEXT((EDATE('Projektkostenkalkulation EP'!$B$8,14)+BO$9),"TTT") = "Sa",
                                    TEXT((EDATE('Projektkostenkalkulation EP'!$B$8,14)+BO$9),"TTT") = "So",
                                    IF(ISNA(VLOOKUP(EDATE('Projektkostenkalkulation EP'!$B$8,14)+BO$9,Datenquellen!$F$7:$H$45,3,FALSE))," ",VLOOKUP(EDATE('Projektkostenkalkulation EP'!$B$8,14)+BO$9,Datenquellen!$F$7:$H$45,3,FALSE))="X"
                                    ),
                          "X",
                          ""
                          ),
               "X"
            )</f>
        <v>X</v>
      </c>
      <c r="BQ153" s="233" t="str">
        <f xml:space="preserve"> IF(TEXT((EDATE('Projektkostenkalkulation EP'!$B$8,14)+BP$9),"MM")=TEXT((EDATE('Projektkostenkalkulation EP'!$B$8,14)+(BP$9-1)),"MM"),
             IF(
                        OR(
                                    TEXT((EDATE('Projektkostenkalkulation EP'!$B$8,14)+BP$9),"TTT") = "Sa",
                                    TEXT((EDATE('Projektkostenkalkulation EP'!$B$8,14)+BP$9),"TTT") = "So",
                                    IF(ISNA(VLOOKUP(EDATE('Projektkostenkalkulation EP'!$B$8,14)+BP$9,Datenquellen!$F$7:$H$45,3,FALSE))," ",VLOOKUP(EDATE('Projektkostenkalkulation EP'!$B$8,14)+BP$9,Datenquellen!$F$7:$H$45,3,FALSE))="X"
                                    ),
                          "X",
                          ""
                          ),
               "X"
            )</f>
        <v/>
      </c>
      <c r="BR153" s="234"/>
      <c r="BS153" s="235"/>
      <c r="BT153" s="476"/>
      <c r="BU153" s="473"/>
      <c r="BV153" s="231"/>
      <c r="BW153" s="232" t="str">
        <f>IF(
            OR(
                     TEXT(EDATE('Projektkostenkalkulation EP'!$B$8,14),"TTT") = "Sa",
                     TEXT(EDATE('Projektkostenkalkulation EP'!$B$8,14),"TTT") = "So",
                     IF(ISNA(VLOOKUP(EDATE('Projektkostenkalkulation EP'!$B$8,14),Datenquellen!$F$7:$H$45,3,FALSE))," ",VLOOKUP(EDATE('Projektkostenkalkulation EP'!$B$8,14),Datenquellen!$F$7:$H$45,3,FALSE))="X"
                            ),
                    "X",
                    ""
            )</f>
        <v>X</v>
      </c>
      <c r="BX153" s="232" t="str">
        <f xml:space="preserve"> IF(TEXT((EDATE('Projektkostenkalkulation EP'!$B$8,14)+BW$9),"MM")=TEXT((EDATE('Projektkostenkalkulation EP'!$B$8,14)+(BW$9-1)),"MM"),
             IF(
                        OR(
                                    TEXT((EDATE('Projektkostenkalkulation EP'!$B$8,14)+BW$9),"TTT") = "Sa",
                                    TEXT((EDATE('Projektkostenkalkulation EP'!$B$8,14)+BW$9),"TTT") = "So",
                                    IF(ISNA(VLOOKUP(EDATE('Projektkostenkalkulation EP'!$B$8,14)+BW$9,Datenquellen!$F$7:$H$45,3,FALSE))," ",VLOOKUP(EDATE('Projektkostenkalkulation EP'!$B$8,14)+BW$9,Datenquellen!$F$7:$H$45,3,FALSE))="X"
                                    ),
                          "X",
                          ""
                          ),
               "X"
            )</f>
        <v>X</v>
      </c>
      <c r="BY153" s="232" t="str">
        <f xml:space="preserve"> IF(TEXT((EDATE('Projektkostenkalkulation EP'!$B$8,14)+BX$9),"MM")=TEXT((EDATE('Projektkostenkalkulation EP'!$B$8,14)+(BX$9-1)),"MM"),
             IF(
                        OR(
                                    TEXT((EDATE('Projektkostenkalkulation EP'!$B$8,14)+BX$9),"TTT") = "Sa",
                                    TEXT((EDATE('Projektkostenkalkulation EP'!$B$8,14)+BX$9),"TTT") = "So",
                                    IF(ISNA(VLOOKUP(EDATE('Projektkostenkalkulation EP'!$B$8,14)+BX$9,Datenquellen!$F$7:$H$45,3,FALSE))," ",VLOOKUP(EDATE('Projektkostenkalkulation EP'!$B$8,14)+BX$9,Datenquellen!$F$7:$H$45,3,FALSE))="X"
                                    ),
                          "X",
                          ""
                          ),
               "X"
            )</f>
        <v/>
      </c>
      <c r="BZ153" s="232" t="str">
        <f xml:space="preserve"> IF(TEXT((EDATE('Projektkostenkalkulation EP'!$B$8,14)+BY$9),"MM")=TEXT((EDATE('Projektkostenkalkulation EP'!$B$8,14)+(BY$9-1)),"MM"),
             IF(
                        OR(
                                    TEXT((EDATE('Projektkostenkalkulation EP'!$B$8,14)+BY$9),"TTT") = "Sa",
                                    TEXT((EDATE('Projektkostenkalkulation EP'!$B$8,14)+BY$9),"TTT") = "So",
                                    IF(ISNA(VLOOKUP(EDATE('Projektkostenkalkulation EP'!$B$8,14)+BY$9,Datenquellen!$F$7:$H$45,3,FALSE))," ",VLOOKUP(EDATE('Projektkostenkalkulation EP'!$B$8,14)+BY$9,Datenquellen!$F$7:$H$45,3,FALSE))="X"
                                    ),
                          "X",
                          ""
                          ),
               "X"
            )</f>
        <v/>
      </c>
      <c r="CA153" s="232" t="str">
        <f xml:space="preserve"> IF(TEXT((EDATE('Projektkostenkalkulation EP'!$B$8,14)+BZ$9),"MM")=TEXT((EDATE('Projektkostenkalkulation EP'!$B$8,14)+(BZ$9-1)),"MM"),
             IF(
                        OR(
                                    TEXT((EDATE('Projektkostenkalkulation EP'!$B$8,14)+BZ$9),"TTT") = "Sa",
                                    TEXT((EDATE('Projektkostenkalkulation EP'!$B$8,14)+BZ$9),"TTT") = "So",
                                    IF(ISNA(VLOOKUP(EDATE('Projektkostenkalkulation EP'!$B$8,14)+BZ$9,Datenquellen!$F$7:$H$45,3,FALSE))," ",VLOOKUP(EDATE('Projektkostenkalkulation EP'!$B$8,14)+BZ$9,Datenquellen!$F$7:$H$45,3,FALSE))="X"
                                    ),
                          "X",
                          ""
                          ),
               "X"
            )</f>
        <v/>
      </c>
      <c r="CB153" s="232" t="str">
        <f xml:space="preserve"> IF(TEXT((EDATE('Projektkostenkalkulation EP'!$B$8,14)+CA$9),"MM")=TEXT((EDATE('Projektkostenkalkulation EP'!$B$8,14)+(CA$9-1)),"MM"),
             IF(
                        OR(
                                    TEXT((EDATE('Projektkostenkalkulation EP'!$B$8,14)+CA$9),"TTT") = "Sa",
                                    TEXT((EDATE('Projektkostenkalkulation EP'!$B$8,14)+CA$9),"TTT") = "So",
                                    IF(ISNA(VLOOKUP(EDATE('Projektkostenkalkulation EP'!$B$8,14)+CA$9,Datenquellen!$F$7:$H$45,3,FALSE))," ",VLOOKUP(EDATE('Projektkostenkalkulation EP'!$B$8,14)+CA$9,Datenquellen!$F$7:$H$45,3,FALSE))="X"
                                    ),
                          "X",
                          ""
                          ),
               "X"
            )</f>
        <v/>
      </c>
      <c r="CC153" s="232" t="str">
        <f xml:space="preserve"> IF(TEXT((EDATE('Projektkostenkalkulation EP'!$B$8,14)+CB$9),"MM")=TEXT((EDATE('Projektkostenkalkulation EP'!$B$8,14)+(CB$9-1)),"MM"),
             IF(
                        OR(
                                    TEXT((EDATE('Projektkostenkalkulation EP'!$B$8,14)+CB$9),"TTT") = "Sa",
                                    TEXT((EDATE('Projektkostenkalkulation EP'!$B$8,14)+CB$9),"TTT") = "So",
                                    IF(ISNA(VLOOKUP(EDATE('Projektkostenkalkulation EP'!$B$8,14)+CB$9,Datenquellen!$F$7:$H$45,3,FALSE))," ",VLOOKUP(EDATE('Projektkostenkalkulation EP'!$B$8,14)+CB$9,Datenquellen!$F$7:$H$45,3,FALSE))="X"
                                    ),
                          "X",
                          ""
                          ),
               "X"
            )</f>
        <v/>
      </c>
      <c r="CD153" s="232" t="str">
        <f xml:space="preserve"> IF(TEXT((EDATE('Projektkostenkalkulation EP'!$B$8,14)+CC$9),"MM")=TEXT((EDATE('Projektkostenkalkulation EP'!$B$8,14)+(CC$9-1)),"MM"),
             IF(
                        OR(
                                    TEXT((EDATE('Projektkostenkalkulation EP'!$B$8,14)+CC$9),"TTT") = "Sa",
                                    TEXT((EDATE('Projektkostenkalkulation EP'!$B$8,14)+CC$9),"TTT") = "So",
                                    IF(ISNA(VLOOKUP(EDATE('Projektkostenkalkulation EP'!$B$8,14)+CC$9,Datenquellen!$F$7:$H$45,3,FALSE))," ",VLOOKUP(EDATE('Projektkostenkalkulation EP'!$B$8,14)+CC$9,Datenquellen!$F$7:$H$45,3,FALSE))="X"
                                    ),
                          "X",
                          ""
                          ),
               "X"
            )</f>
        <v>X</v>
      </c>
      <c r="CE153" s="232" t="str">
        <f xml:space="preserve"> IF(TEXT((EDATE('Projektkostenkalkulation EP'!$B$8,14)+CD$9),"MM")=TEXT((EDATE('Projektkostenkalkulation EP'!$B$8,14)+(CD$9-1)),"MM"),
             IF(
                        OR(
                                    TEXT((EDATE('Projektkostenkalkulation EP'!$B$8,14)+CD$9),"TTT") = "Sa",
                                    TEXT((EDATE('Projektkostenkalkulation EP'!$B$8,14)+CD$9),"TTT") = "So",
                                    IF(ISNA(VLOOKUP(EDATE('Projektkostenkalkulation EP'!$B$8,14)+CD$9,Datenquellen!$F$7:$H$45,3,FALSE))," ",VLOOKUP(EDATE('Projektkostenkalkulation EP'!$B$8,14)+CD$9,Datenquellen!$F$7:$H$45,3,FALSE))="X"
                                    ),
                          "X",
                          ""
                          ),
               "X"
            )</f>
        <v>X</v>
      </c>
      <c r="CF153" s="232" t="str">
        <f xml:space="preserve"> IF(TEXT((EDATE('Projektkostenkalkulation EP'!$B$8,14)+CE$9),"MM")=TEXT((EDATE('Projektkostenkalkulation EP'!$B$8,14)+(CE$9-1)),"MM"),
             IF(
                        OR(
                                    TEXT((EDATE('Projektkostenkalkulation EP'!$B$8,14)+CE$9),"TTT") = "Sa",
                                    TEXT((EDATE('Projektkostenkalkulation EP'!$B$8,14)+CE$9),"TTT") = "So",
                                    IF(ISNA(VLOOKUP(EDATE('Projektkostenkalkulation EP'!$B$8,14)+CE$9,Datenquellen!$F$7:$H$45,3,FALSE))," ",VLOOKUP(EDATE('Projektkostenkalkulation EP'!$B$8,14)+CE$9,Datenquellen!$F$7:$H$45,3,FALSE))="X"
                                    ),
                          "X",
                          ""
                          ),
               "X"
            )</f>
        <v/>
      </c>
      <c r="CG153" s="232" t="str">
        <f xml:space="preserve"> IF(TEXT((EDATE('Projektkostenkalkulation EP'!$B$8,14)+CF$9),"MM")=TEXT((EDATE('Projektkostenkalkulation EP'!$B$8,14)+(CF$9-1)),"MM"),
             IF(
                        OR(
                                    TEXT((EDATE('Projektkostenkalkulation EP'!$B$8,14)+CF$9),"TTT") = "Sa",
                                    TEXT((EDATE('Projektkostenkalkulation EP'!$B$8,14)+CF$9),"TTT") = "So",
                                    IF(ISNA(VLOOKUP(EDATE('Projektkostenkalkulation EP'!$B$8,14)+CF$9,Datenquellen!$F$7:$H$45,3,FALSE))," ",VLOOKUP(EDATE('Projektkostenkalkulation EP'!$B$8,14)+CF$9,Datenquellen!$F$7:$H$45,3,FALSE))="X"
                                    ),
                          "X",
                          ""
                          ),
               "X"
            )</f>
        <v/>
      </c>
      <c r="CH153" s="232" t="str">
        <f xml:space="preserve"> IF(TEXT((EDATE('Projektkostenkalkulation EP'!$B$8,14)+CG$9),"MM")=TEXT((EDATE('Projektkostenkalkulation EP'!$B$8,14)+(CG$9-1)),"MM"),
             IF(
                        OR(
                                    TEXT((EDATE('Projektkostenkalkulation EP'!$B$8,14)+CG$9),"TTT") = "Sa",
                                    TEXT((EDATE('Projektkostenkalkulation EP'!$B$8,14)+CG$9),"TTT") = "So",
                                    IF(ISNA(VLOOKUP(EDATE('Projektkostenkalkulation EP'!$B$8,14)+CG$9,Datenquellen!$F$7:$H$45,3,FALSE))," ",VLOOKUP(EDATE('Projektkostenkalkulation EP'!$B$8,14)+CG$9,Datenquellen!$F$7:$H$45,3,FALSE))="X"
                                    ),
                          "X",
                          ""
                          ),
               "X"
            )</f>
        <v/>
      </c>
      <c r="CI153" s="232" t="str">
        <f xml:space="preserve"> IF(TEXT((EDATE('Projektkostenkalkulation EP'!$B$8,14)+CH$9),"MM")=TEXT((EDATE('Projektkostenkalkulation EP'!$B$8,14)+(CH$9-1)),"MM"),
             IF(
                        OR(
                                    TEXT((EDATE('Projektkostenkalkulation EP'!$B$8,14)+CH$9),"TTT") = "Sa",
                                    TEXT((EDATE('Projektkostenkalkulation EP'!$B$8,14)+CH$9),"TTT") = "So",
                                    IF(ISNA(VLOOKUP(EDATE('Projektkostenkalkulation EP'!$B$8,14)+CH$9,Datenquellen!$F$7:$H$45,3,FALSE))," ",VLOOKUP(EDATE('Projektkostenkalkulation EP'!$B$8,14)+CH$9,Datenquellen!$F$7:$H$45,3,FALSE))="X"
                                    ),
                          "X",
                          ""
                          ),
               "X"
            )</f>
        <v/>
      </c>
      <c r="CJ153" s="232" t="str">
        <f xml:space="preserve"> IF(TEXT((EDATE('Projektkostenkalkulation EP'!$B$8,14)+CI$9),"MM")=TEXT((EDATE('Projektkostenkalkulation EP'!$B$8,14)+(CI$9-1)),"MM"),
             IF(
                        OR(
                                    TEXT((EDATE('Projektkostenkalkulation EP'!$B$8,14)+CI$9),"TTT") = "Sa",
                                    TEXT((EDATE('Projektkostenkalkulation EP'!$B$8,14)+CI$9),"TTT") = "So",
                                    IF(ISNA(VLOOKUP(EDATE('Projektkostenkalkulation EP'!$B$8,14)+CI$9,Datenquellen!$F$7:$H$45,3,FALSE))," ",VLOOKUP(EDATE('Projektkostenkalkulation EP'!$B$8,14)+CI$9,Datenquellen!$F$7:$H$45,3,FALSE))="X"
                                    ),
                          "X",
                          ""
                          ),
               "X"
            )</f>
        <v/>
      </c>
      <c r="CK153" s="232" t="str">
        <f xml:space="preserve"> IF(TEXT((EDATE('Projektkostenkalkulation EP'!$B$8,14)+CJ$9),"MM")=TEXT((EDATE('Projektkostenkalkulation EP'!$B$8,14)+(CJ$9-1)),"MM"),
             IF(
                        OR(
                                    TEXT((EDATE('Projektkostenkalkulation EP'!$B$8,14)+CJ$9),"TTT") = "Sa",
                                    TEXT((EDATE('Projektkostenkalkulation EP'!$B$8,14)+CJ$9),"TTT") = "So",
                                    IF(ISNA(VLOOKUP(EDATE('Projektkostenkalkulation EP'!$B$8,14)+CJ$9,Datenquellen!$F$7:$H$45,3,FALSE))," ",VLOOKUP(EDATE('Projektkostenkalkulation EP'!$B$8,14)+CJ$9,Datenquellen!$F$7:$H$45,3,FALSE))="X"
                                    ),
                          "X",
                          ""
                          ),
               "X"
            )</f>
        <v>X</v>
      </c>
      <c r="CL153" s="232" t="str">
        <f xml:space="preserve"> IF(TEXT((EDATE('Projektkostenkalkulation EP'!$B$8,14)+CK$9),"MM")=TEXT((EDATE('Projektkostenkalkulation EP'!$B$8,14)+(CK$9-1)),"MM"),
             IF(
                        OR(
                                    TEXT((EDATE('Projektkostenkalkulation EP'!$B$8,14)+CK$9),"TTT") = "Sa",
                                    TEXT((EDATE('Projektkostenkalkulation EP'!$B$8,14)+CK$9),"TTT") = "So",
                                    IF(ISNA(VLOOKUP(EDATE('Projektkostenkalkulation EP'!$B$8,14)+CK$9,Datenquellen!$F$7:$H$45,3,FALSE))," ",VLOOKUP(EDATE('Projektkostenkalkulation EP'!$B$8,14)+CK$9,Datenquellen!$F$7:$H$45,3,FALSE))="X"
                                    ),
                          "X",
                          ""
                          ),
               "X"
            )</f>
        <v>X</v>
      </c>
      <c r="CM153" s="232" t="str">
        <f xml:space="preserve"> IF(TEXT((EDATE('Projektkostenkalkulation EP'!$B$8,14)+CL$9),"MM")=TEXT((EDATE('Projektkostenkalkulation EP'!$B$8,14)+(CL$9-1)),"MM"),
             IF(
                        OR(
                                    TEXT((EDATE('Projektkostenkalkulation EP'!$B$8,14)+CL$9),"TTT") = "Sa",
                                    TEXT((EDATE('Projektkostenkalkulation EP'!$B$8,14)+CL$9),"TTT") = "So",
                                    IF(ISNA(VLOOKUP(EDATE('Projektkostenkalkulation EP'!$B$8,14)+CL$9,Datenquellen!$F$7:$H$45,3,FALSE))," ",VLOOKUP(EDATE('Projektkostenkalkulation EP'!$B$8,14)+CL$9,Datenquellen!$F$7:$H$45,3,FALSE))="X"
                                    ),
                          "X",
                          ""
                          ),
               "X"
            )</f>
        <v/>
      </c>
      <c r="CN153" s="232" t="str">
        <f xml:space="preserve"> IF(TEXT((EDATE('Projektkostenkalkulation EP'!$B$8,14)+CM$9),"MM")=TEXT((EDATE('Projektkostenkalkulation EP'!$B$8,14)+(CM$9-1)),"MM"),
             IF(
                        OR(
                                    TEXT((EDATE('Projektkostenkalkulation EP'!$B$8,14)+CM$9),"TTT") = "Sa",
                                    TEXT((EDATE('Projektkostenkalkulation EP'!$B$8,14)+CM$9),"TTT") = "So",
                                    IF(ISNA(VLOOKUP(EDATE('Projektkostenkalkulation EP'!$B$8,14)+CM$9,Datenquellen!$F$7:$H$45,3,FALSE))," ",VLOOKUP(EDATE('Projektkostenkalkulation EP'!$B$8,14)+CM$9,Datenquellen!$F$7:$H$45,3,FALSE))="X"
                                    ),
                          "X",
                          ""
                          ),
               "X"
            )</f>
        <v/>
      </c>
      <c r="CO153" s="232" t="str">
        <f xml:space="preserve"> IF(TEXT((EDATE('Projektkostenkalkulation EP'!$B$8,14)+CN$9),"MM")=TEXT((EDATE('Projektkostenkalkulation EP'!$B$8,14)+(CN$9-1)),"MM"),
             IF(
                        OR(
                                    TEXT((EDATE('Projektkostenkalkulation EP'!$B$8,14)+CN$9),"TTT") = "Sa",
                                    TEXT((EDATE('Projektkostenkalkulation EP'!$B$8,14)+CN$9),"TTT") = "So",
                                    IF(ISNA(VLOOKUP(EDATE('Projektkostenkalkulation EP'!$B$8,14)+CN$9,Datenquellen!$F$7:$H$45,3,FALSE))," ",VLOOKUP(EDATE('Projektkostenkalkulation EP'!$B$8,14)+CN$9,Datenquellen!$F$7:$H$45,3,FALSE))="X"
                                    ),
                          "X",
                          ""
                          ),
               "X"
            )</f>
        <v/>
      </c>
      <c r="CP153" s="232" t="str">
        <f xml:space="preserve"> IF(TEXT((EDATE('Projektkostenkalkulation EP'!$B$8,14)+CO$9),"MM")=TEXT((EDATE('Projektkostenkalkulation EP'!$B$8,14)+(CO$9-1)),"MM"),
             IF(
                        OR(
                                    TEXT((EDATE('Projektkostenkalkulation EP'!$B$8,14)+CO$9),"TTT") = "Sa",
                                    TEXT((EDATE('Projektkostenkalkulation EP'!$B$8,14)+CO$9),"TTT") = "So",
                                    IF(ISNA(VLOOKUP(EDATE('Projektkostenkalkulation EP'!$B$8,14)+CO$9,Datenquellen!$F$7:$H$45,3,FALSE))," ",VLOOKUP(EDATE('Projektkostenkalkulation EP'!$B$8,14)+CO$9,Datenquellen!$F$7:$H$45,3,FALSE))="X"
                                    ),
                          "X",
                          ""
                          ),
               "X"
            )</f>
        <v/>
      </c>
      <c r="CQ153" s="232" t="str">
        <f xml:space="preserve"> IF(TEXT((EDATE('Projektkostenkalkulation EP'!$B$8,14)+CP$9),"MM")=TEXT((EDATE('Projektkostenkalkulation EP'!$B$8,14)+(CP$9-1)),"MM"),
             IF(
                        OR(
                                    TEXT((EDATE('Projektkostenkalkulation EP'!$B$8,14)+CP$9),"TTT") = "Sa",
                                    TEXT((EDATE('Projektkostenkalkulation EP'!$B$8,14)+CP$9),"TTT") = "So",
                                    IF(ISNA(VLOOKUP(EDATE('Projektkostenkalkulation EP'!$B$8,14)+CP$9,Datenquellen!$F$7:$H$45,3,FALSE))," ",VLOOKUP(EDATE('Projektkostenkalkulation EP'!$B$8,14)+CP$9,Datenquellen!$F$7:$H$45,3,FALSE))="X"
                                    ),
                          "X",
                          ""
                          ),
               "X"
            )</f>
        <v/>
      </c>
      <c r="CR153" s="232" t="str">
        <f xml:space="preserve"> IF(TEXT((EDATE('Projektkostenkalkulation EP'!$B$8,14)+CQ$9),"MM")=TEXT((EDATE('Projektkostenkalkulation EP'!$B$8,14)+(CQ$9-1)),"MM"),
             IF(
                        OR(
                                    TEXT((EDATE('Projektkostenkalkulation EP'!$B$8,14)+CQ$9),"TTT") = "Sa",
                                    TEXT((EDATE('Projektkostenkalkulation EP'!$B$8,14)+CQ$9),"TTT") = "So",
                                    IF(ISNA(VLOOKUP(EDATE('Projektkostenkalkulation EP'!$B$8,14)+CQ$9,Datenquellen!$F$7:$H$45,3,FALSE))," ",VLOOKUP(EDATE('Projektkostenkalkulation EP'!$B$8,14)+CQ$9,Datenquellen!$F$7:$H$45,3,FALSE))="X"
                                    ),
                          "X",
                          ""
                          ),
               "X"
            )</f>
        <v>X</v>
      </c>
      <c r="CS153" s="232" t="str">
        <f xml:space="preserve"> IF(TEXT((EDATE('Projektkostenkalkulation EP'!$B$8,14)+CR$9),"MM")=TEXT((EDATE('Projektkostenkalkulation EP'!$B$8,14)+(CR$9-1)),"MM"),
             IF(
                        OR(
                                    TEXT((EDATE('Projektkostenkalkulation EP'!$B$8,14)+CR$9),"TTT") = "Sa",
                                    TEXT((EDATE('Projektkostenkalkulation EP'!$B$8,14)+CR$9),"TTT") = "So",
                                    IF(ISNA(VLOOKUP(EDATE('Projektkostenkalkulation EP'!$B$8,14)+CR$9,Datenquellen!$F$7:$H$45,3,FALSE))," ",VLOOKUP(EDATE('Projektkostenkalkulation EP'!$B$8,14)+CR$9,Datenquellen!$F$7:$H$45,3,FALSE))="X"
                                    ),
                          "X",
                          ""
                          ),
               "X"
            )</f>
        <v>X</v>
      </c>
      <c r="CT153" s="232" t="str">
        <f xml:space="preserve"> IF(TEXT((EDATE('Projektkostenkalkulation EP'!$B$8,14)+CS$9),"MM")=TEXT((EDATE('Projektkostenkalkulation EP'!$B$8,14)+(CS$9-1)),"MM"),
             IF(
                        OR(
                                    TEXT((EDATE('Projektkostenkalkulation EP'!$B$8,14)+CS$9),"TTT") = "Sa",
                                    TEXT((EDATE('Projektkostenkalkulation EP'!$B$8,14)+CS$9),"TTT") = "So",
                                    IF(ISNA(VLOOKUP(EDATE('Projektkostenkalkulation EP'!$B$8,14)+CS$9,Datenquellen!$F$7:$H$45,3,FALSE))," ",VLOOKUP(EDATE('Projektkostenkalkulation EP'!$B$8,14)+CS$9,Datenquellen!$F$7:$H$45,3,FALSE))="X"
                                    ),
                          "X",
                          ""
                          ),
               "X"
            )</f>
        <v/>
      </c>
      <c r="CU153" s="232" t="str">
        <f xml:space="preserve"> IF(TEXT((EDATE('Projektkostenkalkulation EP'!$B$8,14)+CT$9),"MM")=TEXT((EDATE('Projektkostenkalkulation EP'!$B$8,14)+(CT$9-1)),"MM"),
             IF(
                        OR(
                                    TEXT((EDATE('Projektkostenkalkulation EP'!$B$8,14)+CT$9),"TTT") = "Sa",
                                    TEXT((EDATE('Projektkostenkalkulation EP'!$B$8,14)+CT$9),"TTT") = "So",
                                    IF(ISNA(VLOOKUP(EDATE('Projektkostenkalkulation EP'!$B$8,14)+CT$9,Datenquellen!$F$7:$H$45,3,FALSE))," ",VLOOKUP(EDATE('Projektkostenkalkulation EP'!$B$8,14)+CT$9,Datenquellen!$F$7:$H$45,3,FALSE))="X"
                                    ),
                          "X",
                          ""
                          ),
               "X"
            )</f>
        <v/>
      </c>
      <c r="CV153" s="232" t="str">
        <f xml:space="preserve"> IF(TEXT((EDATE('Projektkostenkalkulation EP'!$B$8,14)+CU$9),"MM")=TEXT((EDATE('Projektkostenkalkulation EP'!$B$8,14)+(CU$9-1)),"MM"),
             IF(
                        OR(
                                    TEXT((EDATE('Projektkostenkalkulation EP'!$B$8,14)+CU$9),"TTT") = "Sa",
                                    TEXT((EDATE('Projektkostenkalkulation EP'!$B$8,14)+CU$9),"TTT") = "So",
                                    IF(ISNA(VLOOKUP(EDATE('Projektkostenkalkulation EP'!$B$8,14)+CU$9,Datenquellen!$F$7:$H$45,3,FALSE))," ",VLOOKUP(EDATE('Projektkostenkalkulation EP'!$B$8,14)+CU$9,Datenquellen!$F$7:$H$45,3,FALSE))="X"
                                    ),
                          "X",
                          ""
                          ),
               "X"
            )</f>
        <v/>
      </c>
      <c r="CW153" s="232" t="str">
        <f xml:space="preserve"> IF(TEXT((EDATE('Projektkostenkalkulation EP'!$B$8,14)+CV$9),"MM")=TEXT((EDATE('Projektkostenkalkulation EP'!$B$8,14)+(CV$9-1)),"MM"),
             IF(
                        OR(
                                    TEXT((EDATE('Projektkostenkalkulation EP'!$B$8,14)+CV$9),"TTT") = "Sa",
                                    TEXT((EDATE('Projektkostenkalkulation EP'!$B$8,14)+CV$9),"TTT") = "So",
                                    IF(ISNA(VLOOKUP(EDATE('Projektkostenkalkulation EP'!$B$8,14)+CV$9,Datenquellen!$F$7:$H$45,3,FALSE))," ",VLOOKUP(EDATE('Projektkostenkalkulation EP'!$B$8,14)+CV$9,Datenquellen!$F$7:$H$45,3,FALSE))="X"
                                    ),
                          "X",
                          ""
                          ),
               "X"
            )</f>
        <v/>
      </c>
      <c r="CX153" s="232" t="str">
        <f xml:space="preserve"> IF(TEXT((EDATE('Projektkostenkalkulation EP'!$B$8,14)+CW$9),"MM")=TEXT((EDATE('Projektkostenkalkulation EP'!$B$8,14)+(CW$9-1)),"MM"),
             IF(
                        OR(
                                    TEXT((EDATE('Projektkostenkalkulation EP'!$B$8,14)+CW$9),"TTT") = "Sa",
                                    TEXT((EDATE('Projektkostenkalkulation EP'!$B$8,14)+CW$9),"TTT") = "So",
                                    IF(ISNA(VLOOKUP(EDATE('Projektkostenkalkulation EP'!$B$8,14)+CW$9,Datenquellen!$F$7:$H$45,3,FALSE))," ",VLOOKUP(EDATE('Projektkostenkalkulation EP'!$B$8,14)+CW$9,Datenquellen!$F$7:$H$45,3,FALSE))="X"
                                    ),
                          "X",
                          ""
                          ),
               "X"
            )</f>
        <v/>
      </c>
      <c r="CY153" s="232" t="str">
        <f xml:space="preserve"> IF(TEXT((EDATE('Projektkostenkalkulation EP'!$B$8,14)+CX$9),"MM")=TEXT((EDATE('Projektkostenkalkulation EP'!$B$8,14)+(CX$9-1)),"MM"),
             IF(
                        OR(
                                    TEXT((EDATE('Projektkostenkalkulation EP'!$B$8,14)+CX$9),"TTT") = "Sa",
                                    TEXT((EDATE('Projektkostenkalkulation EP'!$B$8,14)+CX$9),"TTT") = "So",
                                    IF(ISNA(VLOOKUP(EDATE('Projektkostenkalkulation EP'!$B$8,14)+CX$9,Datenquellen!$F$7:$H$45,3,FALSE))," ",VLOOKUP(EDATE('Projektkostenkalkulation EP'!$B$8,14)+CX$9,Datenquellen!$F$7:$H$45,3,FALSE))="X"
                                    ),
                          "X",
                          ""
                          ),
               "X"
            )</f>
        <v>X</v>
      </c>
      <c r="CZ153" s="232" t="str">
        <f xml:space="preserve"> IF(TEXT((EDATE('Projektkostenkalkulation EP'!$B$8,14)+CY$9),"MM")=TEXT((EDATE('Projektkostenkalkulation EP'!$B$8,14)+(CY$9-1)),"MM"),
             IF(
                        OR(
                                    TEXT((EDATE('Projektkostenkalkulation EP'!$B$8,14)+CY$9),"TTT") = "Sa",
                                    TEXT((EDATE('Projektkostenkalkulation EP'!$B$8,14)+CY$9),"TTT") = "So",
                                    IF(ISNA(VLOOKUP(EDATE('Projektkostenkalkulation EP'!$B$8,14)+CY$9,Datenquellen!$F$7:$H$45,3,FALSE))," ",VLOOKUP(EDATE('Projektkostenkalkulation EP'!$B$8,14)+CY$9,Datenquellen!$F$7:$H$45,3,FALSE))="X"
                                    ),
                          "X",
                          ""
                          ),
               "X"
            )</f>
        <v>X</v>
      </c>
      <c r="DA153" s="233" t="str">
        <f xml:space="preserve"> IF(TEXT((EDATE('Projektkostenkalkulation EP'!$B$8,14)+CZ$9),"MM")=TEXT((EDATE('Projektkostenkalkulation EP'!$B$8,14)+(CZ$9-1)),"MM"),
             IF(
                        OR(
                                    TEXT((EDATE('Projektkostenkalkulation EP'!$B$8,14)+CZ$9),"TTT") = "Sa",
                                    TEXT((EDATE('Projektkostenkalkulation EP'!$B$8,14)+CZ$9),"TTT") = "So",
                                    IF(ISNA(VLOOKUP(EDATE('Projektkostenkalkulation EP'!$B$8,14)+CZ$9,Datenquellen!$F$7:$H$45,3,FALSE))," ",VLOOKUP(EDATE('Projektkostenkalkulation EP'!$B$8,14)+CZ$9,Datenquellen!$F$7:$H$45,3,FALSE))="X"
                                    ),
                          "X",
                          ""
                          ),
               "X"
            )</f>
        <v/>
      </c>
      <c r="DB153" s="234"/>
      <c r="DC153" s="235"/>
      <c r="DD153" s="476"/>
      <c r="DE153" s="473"/>
      <c r="DF153" s="231"/>
      <c r="DG153" s="232" t="str">
        <f>IF(
            OR(
                     TEXT(EDATE('Projektkostenkalkulation EP'!$B$8,14),"TTT") = "Sa",
                     TEXT(EDATE('Projektkostenkalkulation EP'!$B$8,14),"TTT") = "So",
                     IF(ISNA(VLOOKUP(EDATE('Projektkostenkalkulation EP'!$B$8,14),Datenquellen!$F$7:$H$45,3,FALSE))," ",VLOOKUP(EDATE('Projektkostenkalkulation EP'!$B$8,14),Datenquellen!$F$7:$H$45,3,FALSE))="X"
                            ),
                    "X",
                    ""
            )</f>
        <v>X</v>
      </c>
      <c r="DH153" s="232" t="str">
        <f xml:space="preserve"> IF(TEXT((EDATE('Projektkostenkalkulation EP'!$B$8,14)+DG$9),"MM")=TEXT((EDATE('Projektkostenkalkulation EP'!$B$8,14)+(DG$9-1)),"MM"),
             IF(
                        OR(
                                    TEXT((EDATE('Projektkostenkalkulation EP'!$B$8,14)+DG$9),"TTT") = "Sa",
                                    TEXT((EDATE('Projektkostenkalkulation EP'!$B$8,14)+DG$9),"TTT") = "So",
                                    IF(ISNA(VLOOKUP(EDATE('Projektkostenkalkulation EP'!$B$8,14)+DG$9,Datenquellen!$F$7:$H$45,3,FALSE))," ",VLOOKUP(EDATE('Projektkostenkalkulation EP'!$B$8,14)+DG$9,Datenquellen!$F$7:$H$45,3,FALSE))="X"
                                    ),
                          "X",
                          ""
                          ),
               "X"
            )</f>
        <v>X</v>
      </c>
      <c r="DI153" s="232" t="str">
        <f xml:space="preserve"> IF(TEXT((EDATE('Projektkostenkalkulation EP'!$B$8,14)+DH$9),"MM")=TEXT((EDATE('Projektkostenkalkulation EP'!$B$8,14)+(DH$9-1)),"MM"),
             IF(
                        OR(
                                    TEXT((EDATE('Projektkostenkalkulation EP'!$B$8,14)+DH$9),"TTT") = "Sa",
                                    TEXT((EDATE('Projektkostenkalkulation EP'!$B$8,14)+DH$9),"TTT") = "So",
                                    IF(ISNA(VLOOKUP(EDATE('Projektkostenkalkulation EP'!$B$8,14)+DH$9,Datenquellen!$F$7:$H$45,3,FALSE))," ",VLOOKUP(EDATE('Projektkostenkalkulation EP'!$B$8,14)+DH$9,Datenquellen!$F$7:$H$45,3,FALSE))="X"
                                    ),
                          "X",
                          ""
                          ),
               "X"
            )</f>
        <v/>
      </c>
      <c r="DJ153" s="232" t="str">
        <f xml:space="preserve"> IF(TEXT((EDATE('Projektkostenkalkulation EP'!$B$8,14)+DI$9),"MM")=TEXT((EDATE('Projektkostenkalkulation EP'!$B$8,14)+(DI$9-1)),"MM"),
             IF(
                        OR(
                                    TEXT((EDATE('Projektkostenkalkulation EP'!$B$8,14)+DI$9),"TTT") = "Sa",
                                    TEXT((EDATE('Projektkostenkalkulation EP'!$B$8,14)+DI$9),"TTT") = "So",
                                    IF(ISNA(VLOOKUP(EDATE('Projektkostenkalkulation EP'!$B$8,14)+DI$9,Datenquellen!$F$7:$H$45,3,FALSE))," ",VLOOKUP(EDATE('Projektkostenkalkulation EP'!$B$8,14)+DI$9,Datenquellen!$F$7:$H$45,3,FALSE))="X"
                                    ),
                          "X",
                          ""
                          ),
               "X"
            )</f>
        <v/>
      </c>
      <c r="DK153" s="232" t="str">
        <f xml:space="preserve"> IF(TEXT((EDATE('Projektkostenkalkulation EP'!$B$8,14)+DJ$9),"MM")=TEXT((EDATE('Projektkostenkalkulation EP'!$B$8,14)+(DJ$9-1)),"MM"),
             IF(
                        OR(
                                    TEXT((EDATE('Projektkostenkalkulation EP'!$B$8,14)+DJ$9),"TTT") = "Sa",
                                    TEXT((EDATE('Projektkostenkalkulation EP'!$B$8,14)+DJ$9),"TTT") = "So",
                                    IF(ISNA(VLOOKUP(EDATE('Projektkostenkalkulation EP'!$B$8,14)+DJ$9,Datenquellen!$F$7:$H$45,3,FALSE))," ",VLOOKUP(EDATE('Projektkostenkalkulation EP'!$B$8,14)+DJ$9,Datenquellen!$F$7:$H$45,3,FALSE))="X"
                                    ),
                          "X",
                          ""
                          ),
               "X"
            )</f>
        <v/>
      </c>
      <c r="DL153" s="232" t="str">
        <f xml:space="preserve"> IF(TEXT((EDATE('Projektkostenkalkulation EP'!$B$8,14)+DK$9),"MM")=TEXT((EDATE('Projektkostenkalkulation EP'!$B$8,14)+(DK$9-1)),"MM"),
             IF(
                        OR(
                                    TEXT((EDATE('Projektkostenkalkulation EP'!$B$8,14)+DK$9),"TTT") = "Sa",
                                    TEXT((EDATE('Projektkostenkalkulation EP'!$B$8,14)+DK$9),"TTT") = "So",
                                    IF(ISNA(VLOOKUP(EDATE('Projektkostenkalkulation EP'!$B$8,14)+DK$9,Datenquellen!$F$7:$H$45,3,FALSE))," ",VLOOKUP(EDATE('Projektkostenkalkulation EP'!$B$8,14)+DK$9,Datenquellen!$F$7:$H$45,3,FALSE))="X"
                                    ),
                          "X",
                          ""
                          ),
               "X"
            )</f>
        <v/>
      </c>
      <c r="DM153" s="232" t="str">
        <f xml:space="preserve"> IF(TEXT((EDATE('Projektkostenkalkulation EP'!$B$8,14)+DL$9),"MM")=TEXT((EDATE('Projektkostenkalkulation EP'!$B$8,14)+(DL$9-1)),"MM"),
             IF(
                        OR(
                                    TEXT((EDATE('Projektkostenkalkulation EP'!$B$8,14)+DL$9),"TTT") = "Sa",
                                    TEXT((EDATE('Projektkostenkalkulation EP'!$B$8,14)+DL$9),"TTT") = "So",
                                    IF(ISNA(VLOOKUP(EDATE('Projektkostenkalkulation EP'!$B$8,14)+DL$9,Datenquellen!$F$7:$H$45,3,FALSE))," ",VLOOKUP(EDATE('Projektkostenkalkulation EP'!$B$8,14)+DL$9,Datenquellen!$F$7:$H$45,3,FALSE))="X"
                                    ),
                          "X",
                          ""
                          ),
               "X"
            )</f>
        <v/>
      </c>
      <c r="DN153" s="232" t="str">
        <f xml:space="preserve"> IF(TEXT((EDATE('Projektkostenkalkulation EP'!$B$8,14)+DM$9),"MM")=TEXT((EDATE('Projektkostenkalkulation EP'!$B$8,14)+(DM$9-1)),"MM"),
             IF(
                        OR(
                                    TEXT((EDATE('Projektkostenkalkulation EP'!$B$8,14)+DM$9),"TTT") = "Sa",
                                    TEXT((EDATE('Projektkostenkalkulation EP'!$B$8,14)+DM$9),"TTT") = "So",
                                    IF(ISNA(VLOOKUP(EDATE('Projektkostenkalkulation EP'!$B$8,14)+DM$9,Datenquellen!$F$7:$H$45,3,FALSE))," ",VLOOKUP(EDATE('Projektkostenkalkulation EP'!$B$8,14)+DM$9,Datenquellen!$F$7:$H$45,3,FALSE))="X"
                                    ),
                          "X",
                          ""
                          ),
               "X"
            )</f>
        <v>X</v>
      </c>
      <c r="DO153" s="232" t="str">
        <f xml:space="preserve"> IF(TEXT((EDATE('Projektkostenkalkulation EP'!$B$8,14)+DN$9),"MM")=TEXT((EDATE('Projektkostenkalkulation EP'!$B$8,14)+(DN$9-1)),"MM"),
             IF(
                        OR(
                                    TEXT((EDATE('Projektkostenkalkulation EP'!$B$8,14)+DN$9),"TTT") = "Sa",
                                    TEXT((EDATE('Projektkostenkalkulation EP'!$B$8,14)+DN$9),"TTT") = "So",
                                    IF(ISNA(VLOOKUP(EDATE('Projektkostenkalkulation EP'!$B$8,14)+DN$9,Datenquellen!$F$7:$H$45,3,FALSE))," ",VLOOKUP(EDATE('Projektkostenkalkulation EP'!$B$8,14)+DN$9,Datenquellen!$F$7:$H$45,3,FALSE))="X"
                                    ),
                          "X",
                          ""
                          ),
               "X"
            )</f>
        <v>X</v>
      </c>
      <c r="DP153" s="232" t="str">
        <f xml:space="preserve"> IF(TEXT((EDATE('Projektkostenkalkulation EP'!$B$8,14)+DO$9),"MM")=TEXT((EDATE('Projektkostenkalkulation EP'!$B$8,14)+(DO$9-1)),"MM"),
             IF(
                        OR(
                                    TEXT((EDATE('Projektkostenkalkulation EP'!$B$8,14)+DO$9),"TTT") = "Sa",
                                    TEXT((EDATE('Projektkostenkalkulation EP'!$B$8,14)+DO$9),"TTT") = "So",
                                    IF(ISNA(VLOOKUP(EDATE('Projektkostenkalkulation EP'!$B$8,14)+DO$9,Datenquellen!$F$7:$H$45,3,FALSE))," ",VLOOKUP(EDATE('Projektkostenkalkulation EP'!$B$8,14)+DO$9,Datenquellen!$F$7:$H$45,3,FALSE))="X"
                                    ),
                          "X",
                          ""
                          ),
               "X"
            )</f>
        <v/>
      </c>
      <c r="DQ153" s="232" t="str">
        <f xml:space="preserve"> IF(TEXT((EDATE('Projektkostenkalkulation EP'!$B$8,14)+DP$9),"MM")=TEXT((EDATE('Projektkostenkalkulation EP'!$B$8,14)+(DP$9-1)),"MM"),
             IF(
                        OR(
                                    TEXT((EDATE('Projektkostenkalkulation EP'!$B$8,14)+DP$9),"TTT") = "Sa",
                                    TEXT((EDATE('Projektkostenkalkulation EP'!$B$8,14)+DP$9),"TTT") = "So",
                                    IF(ISNA(VLOOKUP(EDATE('Projektkostenkalkulation EP'!$B$8,14)+DP$9,Datenquellen!$F$7:$H$45,3,FALSE))," ",VLOOKUP(EDATE('Projektkostenkalkulation EP'!$B$8,14)+DP$9,Datenquellen!$F$7:$H$45,3,FALSE))="X"
                                    ),
                          "X",
                          ""
                          ),
               "X"
            )</f>
        <v/>
      </c>
      <c r="DR153" s="232" t="str">
        <f xml:space="preserve"> IF(TEXT((EDATE('Projektkostenkalkulation EP'!$B$8,14)+DQ$9),"MM")=TEXT((EDATE('Projektkostenkalkulation EP'!$B$8,14)+(DQ$9-1)),"MM"),
             IF(
                        OR(
                                    TEXT((EDATE('Projektkostenkalkulation EP'!$B$8,14)+DQ$9),"TTT") = "Sa",
                                    TEXT((EDATE('Projektkostenkalkulation EP'!$B$8,14)+DQ$9),"TTT") = "So",
                                    IF(ISNA(VLOOKUP(EDATE('Projektkostenkalkulation EP'!$B$8,14)+DQ$9,Datenquellen!$F$7:$H$45,3,FALSE))," ",VLOOKUP(EDATE('Projektkostenkalkulation EP'!$B$8,14)+DQ$9,Datenquellen!$F$7:$H$45,3,FALSE))="X"
                                    ),
                          "X",
                          ""
                          ),
               "X"
            )</f>
        <v/>
      </c>
      <c r="DS153" s="232" t="str">
        <f xml:space="preserve"> IF(TEXT((EDATE('Projektkostenkalkulation EP'!$B$8,14)+DR$9),"MM")=TEXT((EDATE('Projektkostenkalkulation EP'!$B$8,14)+(DR$9-1)),"MM"),
             IF(
                        OR(
                                    TEXT((EDATE('Projektkostenkalkulation EP'!$B$8,14)+DR$9),"TTT") = "Sa",
                                    TEXT((EDATE('Projektkostenkalkulation EP'!$B$8,14)+DR$9),"TTT") = "So",
                                    IF(ISNA(VLOOKUP(EDATE('Projektkostenkalkulation EP'!$B$8,14)+DR$9,Datenquellen!$F$7:$H$45,3,FALSE))," ",VLOOKUP(EDATE('Projektkostenkalkulation EP'!$B$8,14)+DR$9,Datenquellen!$F$7:$H$45,3,FALSE))="X"
                                    ),
                          "X",
                          ""
                          ),
               "X"
            )</f>
        <v/>
      </c>
      <c r="DT153" s="232" t="str">
        <f xml:space="preserve"> IF(TEXT((EDATE('Projektkostenkalkulation EP'!$B$8,14)+DS$9),"MM")=TEXT((EDATE('Projektkostenkalkulation EP'!$B$8,14)+(DS$9-1)),"MM"),
             IF(
                        OR(
                                    TEXT((EDATE('Projektkostenkalkulation EP'!$B$8,14)+DS$9),"TTT") = "Sa",
                                    TEXT((EDATE('Projektkostenkalkulation EP'!$B$8,14)+DS$9),"TTT") = "So",
                                    IF(ISNA(VLOOKUP(EDATE('Projektkostenkalkulation EP'!$B$8,14)+DS$9,Datenquellen!$F$7:$H$45,3,FALSE))," ",VLOOKUP(EDATE('Projektkostenkalkulation EP'!$B$8,14)+DS$9,Datenquellen!$F$7:$H$45,3,FALSE))="X"
                                    ),
                          "X",
                          ""
                          ),
               "X"
            )</f>
        <v/>
      </c>
      <c r="DU153" s="232" t="str">
        <f xml:space="preserve"> IF(TEXT((EDATE('Projektkostenkalkulation EP'!$B$8,14)+DT$9),"MM")=TEXT((EDATE('Projektkostenkalkulation EP'!$B$8,14)+(DT$9-1)),"MM"),
             IF(
                        OR(
                                    TEXT((EDATE('Projektkostenkalkulation EP'!$B$8,14)+DT$9),"TTT") = "Sa",
                                    TEXT((EDATE('Projektkostenkalkulation EP'!$B$8,14)+DT$9),"TTT") = "So",
                                    IF(ISNA(VLOOKUP(EDATE('Projektkostenkalkulation EP'!$B$8,14)+DT$9,Datenquellen!$F$7:$H$45,3,FALSE))," ",VLOOKUP(EDATE('Projektkostenkalkulation EP'!$B$8,14)+DT$9,Datenquellen!$F$7:$H$45,3,FALSE))="X"
                                    ),
                          "X",
                          ""
                          ),
               "X"
            )</f>
        <v>X</v>
      </c>
      <c r="DV153" s="232" t="str">
        <f xml:space="preserve"> IF(TEXT((EDATE('Projektkostenkalkulation EP'!$B$8,14)+DU$9),"MM")=TEXT((EDATE('Projektkostenkalkulation EP'!$B$8,14)+(DU$9-1)),"MM"),
             IF(
                        OR(
                                    TEXT((EDATE('Projektkostenkalkulation EP'!$B$8,14)+DU$9),"TTT") = "Sa",
                                    TEXT((EDATE('Projektkostenkalkulation EP'!$B$8,14)+DU$9),"TTT") = "So",
                                    IF(ISNA(VLOOKUP(EDATE('Projektkostenkalkulation EP'!$B$8,14)+DU$9,Datenquellen!$F$7:$H$45,3,FALSE))," ",VLOOKUP(EDATE('Projektkostenkalkulation EP'!$B$8,14)+DU$9,Datenquellen!$F$7:$H$45,3,FALSE))="X"
                                    ),
                          "X",
                          ""
                          ),
               "X"
            )</f>
        <v>X</v>
      </c>
      <c r="DW153" s="232" t="str">
        <f xml:space="preserve"> IF(TEXT((EDATE('Projektkostenkalkulation EP'!$B$8,14)+DV$9),"MM")=TEXT((EDATE('Projektkostenkalkulation EP'!$B$8,14)+(DV$9-1)),"MM"),
             IF(
                        OR(
                                    TEXT((EDATE('Projektkostenkalkulation EP'!$B$8,14)+DV$9),"TTT") = "Sa",
                                    TEXT((EDATE('Projektkostenkalkulation EP'!$B$8,14)+DV$9),"TTT") = "So",
                                    IF(ISNA(VLOOKUP(EDATE('Projektkostenkalkulation EP'!$B$8,14)+DV$9,Datenquellen!$F$7:$H$45,3,FALSE))," ",VLOOKUP(EDATE('Projektkostenkalkulation EP'!$B$8,14)+DV$9,Datenquellen!$F$7:$H$45,3,FALSE))="X"
                                    ),
                          "X",
                          ""
                          ),
               "X"
            )</f>
        <v/>
      </c>
      <c r="DX153" s="232" t="str">
        <f xml:space="preserve"> IF(TEXT((EDATE('Projektkostenkalkulation EP'!$B$8,14)+DW$9),"MM")=TEXT((EDATE('Projektkostenkalkulation EP'!$B$8,14)+(DW$9-1)),"MM"),
             IF(
                        OR(
                                    TEXT((EDATE('Projektkostenkalkulation EP'!$B$8,14)+DW$9),"TTT") = "Sa",
                                    TEXT((EDATE('Projektkostenkalkulation EP'!$B$8,14)+DW$9),"TTT") = "So",
                                    IF(ISNA(VLOOKUP(EDATE('Projektkostenkalkulation EP'!$B$8,14)+DW$9,Datenquellen!$F$7:$H$45,3,FALSE))," ",VLOOKUP(EDATE('Projektkostenkalkulation EP'!$B$8,14)+DW$9,Datenquellen!$F$7:$H$45,3,FALSE))="X"
                                    ),
                          "X",
                          ""
                          ),
               "X"
            )</f>
        <v/>
      </c>
      <c r="DY153" s="232" t="str">
        <f xml:space="preserve"> IF(TEXT((EDATE('Projektkostenkalkulation EP'!$B$8,14)+DX$9),"MM")=TEXT((EDATE('Projektkostenkalkulation EP'!$B$8,14)+(DX$9-1)),"MM"),
             IF(
                        OR(
                                    TEXT((EDATE('Projektkostenkalkulation EP'!$B$8,14)+DX$9),"TTT") = "Sa",
                                    TEXT((EDATE('Projektkostenkalkulation EP'!$B$8,14)+DX$9),"TTT") = "So",
                                    IF(ISNA(VLOOKUP(EDATE('Projektkostenkalkulation EP'!$B$8,14)+DX$9,Datenquellen!$F$7:$H$45,3,FALSE))," ",VLOOKUP(EDATE('Projektkostenkalkulation EP'!$B$8,14)+DX$9,Datenquellen!$F$7:$H$45,3,FALSE))="X"
                                    ),
                          "X",
                          ""
                          ),
               "X"
            )</f>
        <v/>
      </c>
      <c r="DZ153" s="232" t="str">
        <f xml:space="preserve"> IF(TEXT((EDATE('Projektkostenkalkulation EP'!$B$8,14)+DY$9),"MM")=TEXT((EDATE('Projektkostenkalkulation EP'!$B$8,14)+(DY$9-1)),"MM"),
             IF(
                        OR(
                                    TEXT((EDATE('Projektkostenkalkulation EP'!$B$8,14)+DY$9),"TTT") = "Sa",
                                    TEXT((EDATE('Projektkostenkalkulation EP'!$B$8,14)+DY$9),"TTT") = "So",
                                    IF(ISNA(VLOOKUP(EDATE('Projektkostenkalkulation EP'!$B$8,14)+DY$9,Datenquellen!$F$7:$H$45,3,FALSE))," ",VLOOKUP(EDATE('Projektkostenkalkulation EP'!$B$8,14)+DY$9,Datenquellen!$F$7:$H$45,3,FALSE))="X"
                                    ),
                          "X",
                          ""
                          ),
               "X"
            )</f>
        <v/>
      </c>
      <c r="EA153" s="232" t="str">
        <f xml:space="preserve"> IF(TEXT((EDATE('Projektkostenkalkulation EP'!$B$8,14)+DZ$9),"MM")=TEXT((EDATE('Projektkostenkalkulation EP'!$B$8,14)+(DZ$9-1)),"MM"),
             IF(
                        OR(
                                    TEXT((EDATE('Projektkostenkalkulation EP'!$B$8,14)+DZ$9),"TTT") = "Sa",
                                    TEXT((EDATE('Projektkostenkalkulation EP'!$B$8,14)+DZ$9),"TTT") = "So",
                                    IF(ISNA(VLOOKUP(EDATE('Projektkostenkalkulation EP'!$B$8,14)+DZ$9,Datenquellen!$F$7:$H$45,3,FALSE))," ",VLOOKUP(EDATE('Projektkostenkalkulation EP'!$B$8,14)+DZ$9,Datenquellen!$F$7:$H$45,3,FALSE))="X"
                                    ),
                          "X",
                          ""
                          ),
               "X"
            )</f>
        <v/>
      </c>
      <c r="EB153" s="232" t="str">
        <f xml:space="preserve"> IF(TEXT((EDATE('Projektkostenkalkulation EP'!$B$8,14)+EA$9),"MM")=TEXT((EDATE('Projektkostenkalkulation EP'!$B$8,14)+(EA$9-1)),"MM"),
             IF(
                        OR(
                                    TEXT((EDATE('Projektkostenkalkulation EP'!$B$8,14)+EA$9),"TTT") = "Sa",
                                    TEXT((EDATE('Projektkostenkalkulation EP'!$B$8,14)+EA$9),"TTT") = "So",
                                    IF(ISNA(VLOOKUP(EDATE('Projektkostenkalkulation EP'!$B$8,14)+EA$9,Datenquellen!$F$7:$H$45,3,FALSE))," ",VLOOKUP(EDATE('Projektkostenkalkulation EP'!$B$8,14)+EA$9,Datenquellen!$F$7:$H$45,3,FALSE))="X"
                                    ),
                          "X",
                          ""
                          ),
               "X"
            )</f>
        <v>X</v>
      </c>
      <c r="EC153" s="232" t="str">
        <f xml:space="preserve"> IF(TEXT((EDATE('Projektkostenkalkulation EP'!$B$8,14)+EB$9),"MM")=TEXT((EDATE('Projektkostenkalkulation EP'!$B$8,14)+(EB$9-1)),"MM"),
             IF(
                        OR(
                                    TEXT((EDATE('Projektkostenkalkulation EP'!$B$8,14)+EB$9),"TTT") = "Sa",
                                    TEXT((EDATE('Projektkostenkalkulation EP'!$B$8,14)+EB$9),"TTT") = "So",
                                    IF(ISNA(VLOOKUP(EDATE('Projektkostenkalkulation EP'!$B$8,14)+EB$9,Datenquellen!$F$7:$H$45,3,FALSE))," ",VLOOKUP(EDATE('Projektkostenkalkulation EP'!$B$8,14)+EB$9,Datenquellen!$F$7:$H$45,3,FALSE))="X"
                                    ),
                          "X",
                          ""
                          ),
               "X"
            )</f>
        <v>X</v>
      </c>
      <c r="ED153" s="232" t="str">
        <f xml:space="preserve"> IF(TEXT((EDATE('Projektkostenkalkulation EP'!$B$8,14)+EC$9),"MM")=TEXT((EDATE('Projektkostenkalkulation EP'!$B$8,14)+(EC$9-1)),"MM"),
             IF(
                        OR(
                                    TEXT((EDATE('Projektkostenkalkulation EP'!$B$8,14)+EC$9),"TTT") = "Sa",
                                    TEXT((EDATE('Projektkostenkalkulation EP'!$B$8,14)+EC$9),"TTT") = "So",
                                    IF(ISNA(VLOOKUP(EDATE('Projektkostenkalkulation EP'!$B$8,14)+EC$9,Datenquellen!$F$7:$H$45,3,FALSE))," ",VLOOKUP(EDATE('Projektkostenkalkulation EP'!$B$8,14)+EC$9,Datenquellen!$F$7:$H$45,3,FALSE))="X"
                                    ),
                          "X",
                          ""
                          ),
               "X"
            )</f>
        <v/>
      </c>
      <c r="EE153" s="232" t="str">
        <f xml:space="preserve"> IF(TEXT((EDATE('Projektkostenkalkulation EP'!$B$8,14)+ED$9),"MM")=TEXT((EDATE('Projektkostenkalkulation EP'!$B$8,14)+(ED$9-1)),"MM"),
             IF(
                        OR(
                                    TEXT((EDATE('Projektkostenkalkulation EP'!$B$8,14)+ED$9),"TTT") = "Sa",
                                    TEXT((EDATE('Projektkostenkalkulation EP'!$B$8,14)+ED$9),"TTT") = "So",
                                    IF(ISNA(VLOOKUP(EDATE('Projektkostenkalkulation EP'!$B$8,14)+ED$9,Datenquellen!$F$7:$H$45,3,FALSE))," ",VLOOKUP(EDATE('Projektkostenkalkulation EP'!$B$8,14)+ED$9,Datenquellen!$F$7:$H$45,3,FALSE))="X"
                                    ),
                          "X",
                          ""
                          ),
               "X"
            )</f>
        <v/>
      </c>
      <c r="EF153" s="232" t="str">
        <f xml:space="preserve"> IF(TEXT((EDATE('Projektkostenkalkulation EP'!$B$8,14)+EE$9),"MM")=TEXT((EDATE('Projektkostenkalkulation EP'!$B$8,14)+(EE$9-1)),"MM"),
             IF(
                        OR(
                                    TEXT((EDATE('Projektkostenkalkulation EP'!$B$8,14)+EE$9),"TTT") = "Sa",
                                    TEXT((EDATE('Projektkostenkalkulation EP'!$B$8,14)+EE$9),"TTT") = "So",
                                    IF(ISNA(VLOOKUP(EDATE('Projektkostenkalkulation EP'!$B$8,14)+EE$9,Datenquellen!$F$7:$H$45,3,FALSE))," ",VLOOKUP(EDATE('Projektkostenkalkulation EP'!$B$8,14)+EE$9,Datenquellen!$F$7:$H$45,3,FALSE))="X"
                                    ),
                          "X",
                          ""
                          ),
               "X"
            )</f>
        <v/>
      </c>
      <c r="EG153" s="232" t="str">
        <f xml:space="preserve"> IF(TEXT((EDATE('Projektkostenkalkulation EP'!$B$8,14)+EF$9),"MM")=TEXT((EDATE('Projektkostenkalkulation EP'!$B$8,14)+(EF$9-1)),"MM"),
             IF(
                        OR(
                                    TEXT((EDATE('Projektkostenkalkulation EP'!$B$8,14)+EF$9),"TTT") = "Sa",
                                    TEXT((EDATE('Projektkostenkalkulation EP'!$B$8,14)+EF$9),"TTT") = "So",
                                    IF(ISNA(VLOOKUP(EDATE('Projektkostenkalkulation EP'!$B$8,14)+EF$9,Datenquellen!$F$7:$H$45,3,FALSE))," ",VLOOKUP(EDATE('Projektkostenkalkulation EP'!$B$8,14)+EF$9,Datenquellen!$F$7:$H$45,3,FALSE))="X"
                                    ),
                          "X",
                          ""
                          ),
               "X"
            )</f>
        <v/>
      </c>
      <c r="EH153" s="232" t="str">
        <f xml:space="preserve"> IF(TEXT((EDATE('Projektkostenkalkulation EP'!$B$8,14)+EG$9),"MM")=TEXT((EDATE('Projektkostenkalkulation EP'!$B$8,14)+(EG$9-1)),"MM"),
             IF(
                        OR(
                                    TEXT((EDATE('Projektkostenkalkulation EP'!$B$8,14)+EG$9),"TTT") = "Sa",
                                    TEXT((EDATE('Projektkostenkalkulation EP'!$B$8,14)+EG$9),"TTT") = "So",
                                    IF(ISNA(VLOOKUP(EDATE('Projektkostenkalkulation EP'!$B$8,14)+EG$9,Datenquellen!$F$7:$H$45,3,FALSE))," ",VLOOKUP(EDATE('Projektkostenkalkulation EP'!$B$8,14)+EG$9,Datenquellen!$F$7:$H$45,3,FALSE))="X"
                                    ),
                          "X",
                          ""
                          ),
               "X"
            )</f>
        <v/>
      </c>
      <c r="EI153" s="232" t="str">
        <f xml:space="preserve"> IF(TEXT((EDATE('Projektkostenkalkulation EP'!$B$8,14)+EH$9),"MM")=TEXT((EDATE('Projektkostenkalkulation EP'!$B$8,14)+(EH$9-1)),"MM"),
             IF(
                        OR(
                                    TEXT((EDATE('Projektkostenkalkulation EP'!$B$8,14)+EH$9),"TTT") = "Sa",
                                    TEXT((EDATE('Projektkostenkalkulation EP'!$B$8,14)+EH$9),"TTT") = "So",
                                    IF(ISNA(VLOOKUP(EDATE('Projektkostenkalkulation EP'!$B$8,14)+EH$9,Datenquellen!$F$7:$H$45,3,FALSE))," ",VLOOKUP(EDATE('Projektkostenkalkulation EP'!$B$8,14)+EH$9,Datenquellen!$F$7:$H$45,3,FALSE))="X"
                                    ),
                          "X",
                          ""
                          ),
               "X"
            )</f>
        <v>X</v>
      </c>
      <c r="EJ153" s="232" t="str">
        <f xml:space="preserve"> IF(TEXT((EDATE('Projektkostenkalkulation EP'!$B$8,14)+EI$9),"MM")=TEXT((EDATE('Projektkostenkalkulation EP'!$B$8,14)+(EI$9-1)),"MM"),
             IF(
                        OR(
                                    TEXT((EDATE('Projektkostenkalkulation EP'!$B$8,14)+EI$9),"TTT") = "Sa",
                                    TEXT((EDATE('Projektkostenkalkulation EP'!$B$8,14)+EI$9),"TTT") = "So",
                                    IF(ISNA(VLOOKUP(EDATE('Projektkostenkalkulation EP'!$B$8,14)+EI$9,Datenquellen!$F$7:$H$45,3,FALSE))," ",VLOOKUP(EDATE('Projektkostenkalkulation EP'!$B$8,14)+EI$9,Datenquellen!$F$7:$H$45,3,FALSE))="X"
                                    ),
                          "X",
                          ""
                          ),
               "X"
            )</f>
        <v>X</v>
      </c>
      <c r="EK153" s="233" t="str">
        <f xml:space="preserve"> IF(TEXT((EDATE('Projektkostenkalkulation EP'!$B$8,14)+EJ$9),"MM")=TEXT((EDATE('Projektkostenkalkulation EP'!$B$8,14)+(EJ$9-1)),"MM"),
             IF(
                        OR(
                                    TEXT((EDATE('Projektkostenkalkulation EP'!$B$8,14)+EJ$9),"TTT") = "Sa",
                                    TEXT((EDATE('Projektkostenkalkulation EP'!$B$8,14)+EJ$9),"TTT") = "So",
                                    IF(ISNA(VLOOKUP(EDATE('Projektkostenkalkulation EP'!$B$8,14)+EJ$9,Datenquellen!$F$7:$H$45,3,FALSE))," ",VLOOKUP(EDATE('Projektkostenkalkulation EP'!$B$8,14)+EJ$9,Datenquellen!$F$7:$H$45,3,FALSE))="X"
                                    ),
                          "X",
                          ""
                          ),
               "X"
            )</f>
        <v/>
      </c>
      <c r="EL153" s="234"/>
      <c r="EM153" s="235"/>
      <c r="EN153" s="476"/>
      <c r="EO153" s="473"/>
      <c r="EP153" s="231"/>
      <c r="EQ153" s="232" t="str">
        <f>IF(
            OR(
                     TEXT(EDATE('Projektkostenkalkulation EP'!$B$8,14),"TTT") = "Sa",
                     TEXT(EDATE('Projektkostenkalkulation EP'!$B$8,14),"TTT") = "So",
                     IF(ISNA(VLOOKUP(EDATE('Projektkostenkalkulation EP'!$B$8,14),Datenquellen!$F$7:$H$45,3,FALSE))," ",VLOOKUP(EDATE('Projektkostenkalkulation EP'!$B$8,14),Datenquellen!$F$7:$H$45,3,FALSE))="X"
                            ),
                    "X",
                    ""
            )</f>
        <v>X</v>
      </c>
      <c r="ER153" s="232" t="str">
        <f xml:space="preserve"> IF(TEXT((EDATE('Projektkostenkalkulation EP'!$B$8,14)+EQ$9),"MM")=TEXT((EDATE('Projektkostenkalkulation EP'!$B$8,14)+(EQ$9-1)),"MM"),
             IF(
                        OR(
                                    TEXT((EDATE('Projektkostenkalkulation EP'!$B$8,14)+EQ$9),"TTT") = "Sa",
                                    TEXT((EDATE('Projektkostenkalkulation EP'!$B$8,14)+EQ$9),"TTT") = "So",
                                    IF(ISNA(VLOOKUP(EDATE('Projektkostenkalkulation EP'!$B$8,14)+EQ$9,Datenquellen!$F$7:$H$45,3,FALSE))," ",VLOOKUP(EDATE('Projektkostenkalkulation EP'!$B$8,14)+EQ$9,Datenquellen!$F$7:$H$45,3,FALSE))="X"
                                    ),
                          "X",
                          ""
                          ),
               "X"
            )</f>
        <v>X</v>
      </c>
      <c r="ES153" s="232" t="str">
        <f xml:space="preserve"> IF(TEXT((EDATE('Projektkostenkalkulation EP'!$B$8,14)+ER$9),"MM")=TEXT((EDATE('Projektkostenkalkulation EP'!$B$8,14)+(ER$9-1)),"MM"),
             IF(
                        OR(
                                    TEXT((EDATE('Projektkostenkalkulation EP'!$B$8,14)+ER$9),"TTT") = "Sa",
                                    TEXT((EDATE('Projektkostenkalkulation EP'!$B$8,14)+ER$9),"TTT") = "So",
                                    IF(ISNA(VLOOKUP(EDATE('Projektkostenkalkulation EP'!$B$8,14)+ER$9,Datenquellen!$F$7:$H$45,3,FALSE))," ",VLOOKUP(EDATE('Projektkostenkalkulation EP'!$B$8,14)+ER$9,Datenquellen!$F$7:$H$45,3,FALSE))="X"
                                    ),
                          "X",
                          ""
                          ),
               "X"
            )</f>
        <v/>
      </c>
      <c r="ET153" s="232" t="str">
        <f xml:space="preserve"> IF(TEXT((EDATE('Projektkostenkalkulation EP'!$B$8,14)+ES$9),"MM")=TEXT((EDATE('Projektkostenkalkulation EP'!$B$8,14)+(ES$9-1)),"MM"),
             IF(
                        OR(
                                    TEXT((EDATE('Projektkostenkalkulation EP'!$B$8,14)+ES$9),"TTT") = "Sa",
                                    TEXT((EDATE('Projektkostenkalkulation EP'!$B$8,14)+ES$9),"TTT") = "So",
                                    IF(ISNA(VLOOKUP(EDATE('Projektkostenkalkulation EP'!$B$8,14)+ES$9,Datenquellen!$F$7:$H$45,3,FALSE))," ",VLOOKUP(EDATE('Projektkostenkalkulation EP'!$B$8,14)+ES$9,Datenquellen!$F$7:$H$45,3,FALSE))="X"
                                    ),
                          "X",
                          ""
                          ),
               "X"
            )</f>
        <v/>
      </c>
      <c r="EU153" s="232" t="str">
        <f xml:space="preserve"> IF(TEXT((EDATE('Projektkostenkalkulation EP'!$B$8,14)+ET$9),"MM")=TEXT((EDATE('Projektkostenkalkulation EP'!$B$8,14)+(ET$9-1)),"MM"),
             IF(
                        OR(
                                    TEXT((EDATE('Projektkostenkalkulation EP'!$B$8,14)+ET$9),"TTT") = "Sa",
                                    TEXT((EDATE('Projektkostenkalkulation EP'!$B$8,14)+ET$9),"TTT") = "So",
                                    IF(ISNA(VLOOKUP(EDATE('Projektkostenkalkulation EP'!$B$8,14)+ET$9,Datenquellen!$F$7:$H$45,3,FALSE))," ",VLOOKUP(EDATE('Projektkostenkalkulation EP'!$B$8,14)+ET$9,Datenquellen!$F$7:$H$45,3,FALSE))="X"
                                    ),
                          "X",
                          ""
                          ),
               "X"
            )</f>
        <v/>
      </c>
      <c r="EV153" s="232" t="str">
        <f xml:space="preserve"> IF(TEXT((EDATE('Projektkostenkalkulation EP'!$B$8,14)+EU$9),"MM")=TEXT((EDATE('Projektkostenkalkulation EP'!$B$8,14)+(EU$9-1)),"MM"),
             IF(
                        OR(
                                    TEXT((EDATE('Projektkostenkalkulation EP'!$B$8,14)+EU$9),"TTT") = "Sa",
                                    TEXT((EDATE('Projektkostenkalkulation EP'!$B$8,14)+EU$9),"TTT") = "So",
                                    IF(ISNA(VLOOKUP(EDATE('Projektkostenkalkulation EP'!$B$8,14)+EU$9,Datenquellen!$F$7:$H$45,3,FALSE))," ",VLOOKUP(EDATE('Projektkostenkalkulation EP'!$B$8,14)+EU$9,Datenquellen!$F$7:$H$45,3,FALSE))="X"
                                    ),
                          "X",
                          ""
                          ),
               "X"
            )</f>
        <v/>
      </c>
      <c r="EW153" s="232" t="str">
        <f xml:space="preserve"> IF(TEXT((EDATE('Projektkostenkalkulation EP'!$B$8,14)+EV$9),"MM")=TEXT((EDATE('Projektkostenkalkulation EP'!$B$8,14)+(EV$9-1)),"MM"),
             IF(
                        OR(
                                    TEXT((EDATE('Projektkostenkalkulation EP'!$B$8,14)+EV$9),"TTT") = "Sa",
                                    TEXT((EDATE('Projektkostenkalkulation EP'!$B$8,14)+EV$9),"TTT") = "So",
                                    IF(ISNA(VLOOKUP(EDATE('Projektkostenkalkulation EP'!$B$8,14)+EV$9,Datenquellen!$F$7:$H$45,3,FALSE))," ",VLOOKUP(EDATE('Projektkostenkalkulation EP'!$B$8,14)+EV$9,Datenquellen!$F$7:$H$45,3,FALSE))="X"
                                    ),
                          "X",
                          ""
                          ),
               "X"
            )</f>
        <v/>
      </c>
      <c r="EX153" s="232" t="str">
        <f xml:space="preserve"> IF(TEXT((EDATE('Projektkostenkalkulation EP'!$B$8,14)+EW$9),"MM")=TEXT((EDATE('Projektkostenkalkulation EP'!$B$8,14)+(EW$9-1)),"MM"),
             IF(
                        OR(
                                    TEXT((EDATE('Projektkostenkalkulation EP'!$B$8,14)+EW$9),"TTT") = "Sa",
                                    TEXT((EDATE('Projektkostenkalkulation EP'!$B$8,14)+EW$9),"TTT") = "So",
                                    IF(ISNA(VLOOKUP(EDATE('Projektkostenkalkulation EP'!$B$8,14)+EW$9,Datenquellen!$F$7:$H$45,3,FALSE))," ",VLOOKUP(EDATE('Projektkostenkalkulation EP'!$B$8,14)+EW$9,Datenquellen!$F$7:$H$45,3,FALSE))="X"
                                    ),
                          "X",
                          ""
                          ),
               "X"
            )</f>
        <v>X</v>
      </c>
      <c r="EY153" s="232" t="str">
        <f xml:space="preserve"> IF(TEXT((EDATE('Projektkostenkalkulation EP'!$B$8,14)+EX$9),"MM")=TEXT((EDATE('Projektkostenkalkulation EP'!$B$8,14)+(EX$9-1)),"MM"),
             IF(
                        OR(
                                    TEXT((EDATE('Projektkostenkalkulation EP'!$B$8,14)+EX$9),"TTT") = "Sa",
                                    TEXT((EDATE('Projektkostenkalkulation EP'!$B$8,14)+EX$9),"TTT") = "So",
                                    IF(ISNA(VLOOKUP(EDATE('Projektkostenkalkulation EP'!$B$8,14)+EX$9,Datenquellen!$F$7:$H$45,3,FALSE))," ",VLOOKUP(EDATE('Projektkostenkalkulation EP'!$B$8,14)+EX$9,Datenquellen!$F$7:$H$45,3,FALSE))="X"
                                    ),
                          "X",
                          ""
                          ),
               "X"
            )</f>
        <v>X</v>
      </c>
      <c r="EZ153" s="232" t="str">
        <f xml:space="preserve"> IF(TEXT((EDATE('Projektkostenkalkulation EP'!$B$8,14)+EY$9),"MM")=TEXT((EDATE('Projektkostenkalkulation EP'!$B$8,14)+(EY$9-1)),"MM"),
             IF(
                        OR(
                                    TEXT((EDATE('Projektkostenkalkulation EP'!$B$8,14)+EY$9),"TTT") = "Sa",
                                    TEXT((EDATE('Projektkostenkalkulation EP'!$B$8,14)+EY$9),"TTT") = "So",
                                    IF(ISNA(VLOOKUP(EDATE('Projektkostenkalkulation EP'!$B$8,14)+EY$9,Datenquellen!$F$7:$H$45,3,FALSE))," ",VLOOKUP(EDATE('Projektkostenkalkulation EP'!$B$8,14)+EY$9,Datenquellen!$F$7:$H$45,3,FALSE))="X"
                                    ),
                          "X",
                          ""
                          ),
               "X"
            )</f>
        <v/>
      </c>
      <c r="FA153" s="232" t="str">
        <f xml:space="preserve"> IF(TEXT((EDATE('Projektkostenkalkulation EP'!$B$8,14)+EZ$9),"MM")=TEXT((EDATE('Projektkostenkalkulation EP'!$B$8,14)+(EZ$9-1)),"MM"),
             IF(
                        OR(
                                    TEXT((EDATE('Projektkostenkalkulation EP'!$B$8,14)+EZ$9),"TTT") = "Sa",
                                    TEXT((EDATE('Projektkostenkalkulation EP'!$B$8,14)+EZ$9),"TTT") = "So",
                                    IF(ISNA(VLOOKUP(EDATE('Projektkostenkalkulation EP'!$B$8,14)+EZ$9,Datenquellen!$F$7:$H$45,3,FALSE))," ",VLOOKUP(EDATE('Projektkostenkalkulation EP'!$B$8,14)+EZ$9,Datenquellen!$F$7:$H$45,3,FALSE))="X"
                                    ),
                          "X",
                          ""
                          ),
               "X"
            )</f>
        <v/>
      </c>
      <c r="FB153" s="232" t="str">
        <f xml:space="preserve"> IF(TEXT((EDATE('Projektkostenkalkulation EP'!$B$8,14)+FA$9),"MM")=TEXT((EDATE('Projektkostenkalkulation EP'!$B$8,14)+(FA$9-1)),"MM"),
             IF(
                        OR(
                                    TEXT((EDATE('Projektkostenkalkulation EP'!$B$8,14)+FA$9),"TTT") = "Sa",
                                    TEXT((EDATE('Projektkostenkalkulation EP'!$B$8,14)+FA$9),"TTT") = "So",
                                    IF(ISNA(VLOOKUP(EDATE('Projektkostenkalkulation EP'!$B$8,14)+FA$9,Datenquellen!$F$7:$H$45,3,FALSE))," ",VLOOKUP(EDATE('Projektkostenkalkulation EP'!$B$8,14)+FA$9,Datenquellen!$F$7:$H$45,3,FALSE))="X"
                                    ),
                          "X",
                          ""
                          ),
               "X"
            )</f>
        <v/>
      </c>
      <c r="FC153" s="232" t="str">
        <f xml:space="preserve"> IF(TEXT((EDATE('Projektkostenkalkulation EP'!$B$8,14)+FB$9),"MM")=TEXT((EDATE('Projektkostenkalkulation EP'!$B$8,14)+(FB$9-1)),"MM"),
             IF(
                        OR(
                                    TEXT((EDATE('Projektkostenkalkulation EP'!$B$8,14)+FB$9),"TTT") = "Sa",
                                    TEXT((EDATE('Projektkostenkalkulation EP'!$B$8,14)+FB$9),"TTT") = "So",
                                    IF(ISNA(VLOOKUP(EDATE('Projektkostenkalkulation EP'!$B$8,14)+FB$9,Datenquellen!$F$7:$H$45,3,FALSE))," ",VLOOKUP(EDATE('Projektkostenkalkulation EP'!$B$8,14)+FB$9,Datenquellen!$F$7:$H$45,3,FALSE))="X"
                                    ),
                          "X",
                          ""
                          ),
               "X"
            )</f>
        <v/>
      </c>
      <c r="FD153" s="232" t="str">
        <f xml:space="preserve"> IF(TEXT((EDATE('Projektkostenkalkulation EP'!$B$8,14)+FC$9),"MM")=TEXT((EDATE('Projektkostenkalkulation EP'!$B$8,14)+(FC$9-1)),"MM"),
             IF(
                        OR(
                                    TEXT((EDATE('Projektkostenkalkulation EP'!$B$8,14)+FC$9),"TTT") = "Sa",
                                    TEXT((EDATE('Projektkostenkalkulation EP'!$B$8,14)+FC$9),"TTT") = "So",
                                    IF(ISNA(VLOOKUP(EDATE('Projektkostenkalkulation EP'!$B$8,14)+FC$9,Datenquellen!$F$7:$H$45,3,FALSE))," ",VLOOKUP(EDATE('Projektkostenkalkulation EP'!$B$8,14)+FC$9,Datenquellen!$F$7:$H$45,3,FALSE))="X"
                                    ),
                          "X",
                          ""
                          ),
               "X"
            )</f>
        <v/>
      </c>
      <c r="FE153" s="232" t="str">
        <f xml:space="preserve"> IF(TEXT((EDATE('Projektkostenkalkulation EP'!$B$8,14)+FD$9),"MM")=TEXT((EDATE('Projektkostenkalkulation EP'!$B$8,14)+(FD$9-1)),"MM"),
             IF(
                        OR(
                                    TEXT((EDATE('Projektkostenkalkulation EP'!$B$8,14)+FD$9),"TTT") = "Sa",
                                    TEXT((EDATE('Projektkostenkalkulation EP'!$B$8,14)+FD$9),"TTT") = "So",
                                    IF(ISNA(VLOOKUP(EDATE('Projektkostenkalkulation EP'!$B$8,14)+FD$9,Datenquellen!$F$7:$H$45,3,FALSE))," ",VLOOKUP(EDATE('Projektkostenkalkulation EP'!$B$8,14)+FD$9,Datenquellen!$F$7:$H$45,3,FALSE))="X"
                                    ),
                          "X",
                          ""
                          ),
               "X"
            )</f>
        <v>X</v>
      </c>
      <c r="FF153" s="232" t="str">
        <f xml:space="preserve"> IF(TEXT((EDATE('Projektkostenkalkulation EP'!$B$8,14)+FE$9),"MM")=TEXT((EDATE('Projektkostenkalkulation EP'!$B$8,14)+(FE$9-1)),"MM"),
             IF(
                        OR(
                                    TEXT((EDATE('Projektkostenkalkulation EP'!$B$8,14)+FE$9),"TTT") = "Sa",
                                    TEXT((EDATE('Projektkostenkalkulation EP'!$B$8,14)+FE$9),"TTT") = "So",
                                    IF(ISNA(VLOOKUP(EDATE('Projektkostenkalkulation EP'!$B$8,14)+FE$9,Datenquellen!$F$7:$H$45,3,FALSE))," ",VLOOKUP(EDATE('Projektkostenkalkulation EP'!$B$8,14)+FE$9,Datenquellen!$F$7:$H$45,3,FALSE))="X"
                                    ),
                          "X",
                          ""
                          ),
               "X"
            )</f>
        <v>X</v>
      </c>
      <c r="FG153" s="232" t="str">
        <f xml:space="preserve"> IF(TEXT((EDATE('Projektkostenkalkulation EP'!$B$8,14)+FF$9),"MM")=TEXT((EDATE('Projektkostenkalkulation EP'!$B$8,14)+(FF$9-1)),"MM"),
             IF(
                        OR(
                                    TEXT((EDATE('Projektkostenkalkulation EP'!$B$8,14)+FF$9),"TTT") = "Sa",
                                    TEXT((EDATE('Projektkostenkalkulation EP'!$B$8,14)+FF$9),"TTT") = "So",
                                    IF(ISNA(VLOOKUP(EDATE('Projektkostenkalkulation EP'!$B$8,14)+FF$9,Datenquellen!$F$7:$H$45,3,FALSE))," ",VLOOKUP(EDATE('Projektkostenkalkulation EP'!$B$8,14)+FF$9,Datenquellen!$F$7:$H$45,3,FALSE))="X"
                                    ),
                          "X",
                          ""
                          ),
               "X"
            )</f>
        <v/>
      </c>
      <c r="FH153" s="232" t="str">
        <f xml:space="preserve"> IF(TEXT((EDATE('Projektkostenkalkulation EP'!$B$8,14)+FG$9),"MM")=TEXT((EDATE('Projektkostenkalkulation EP'!$B$8,14)+(FG$9-1)),"MM"),
             IF(
                        OR(
                                    TEXT((EDATE('Projektkostenkalkulation EP'!$B$8,14)+FG$9),"TTT") = "Sa",
                                    TEXT((EDATE('Projektkostenkalkulation EP'!$B$8,14)+FG$9),"TTT") = "So",
                                    IF(ISNA(VLOOKUP(EDATE('Projektkostenkalkulation EP'!$B$8,14)+FG$9,Datenquellen!$F$7:$H$45,3,FALSE))," ",VLOOKUP(EDATE('Projektkostenkalkulation EP'!$B$8,14)+FG$9,Datenquellen!$F$7:$H$45,3,FALSE))="X"
                                    ),
                          "X",
                          ""
                          ),
               "X"
            )</f>
        <v/>
      </c>
      <c r="FI153" s="232" t="str">
        <f xml:space="preserve"> IF(TEXT((EDATE('Projektkostenkalkulation EP'!$B$8,14)+FH$9),"MM")=TEXT((EDATE('Projektkostenkalkulation EP'!$B$8,14)+(FH$9-1)),"MM"),
             IF(
                        OR(
                                    TEXT((EDATE('Projektkostenkalkulation EP'!$B$8,14)+FH$9),"TTT") = "Sa",
                                    TEXT((EDATE('Projektkostenkalkulation EP'!$B$8,14)+FH$9),"TTT") = "So",
                                    IF(ISNA(VLOOKUP(EDATE('Projektkostenkalkulation EP'!$B$8,14)+FH$9,Datenquellen!$F$7:$H$45,3,FALSE))," ",VLOOKUP(EDATE('Projektkostenkalkulation EP'!$B$8,14)+FH$9,Datenquellen!$F$7:$H$45,3,FALSE))="X"
                                    ),
                          "X",
                          ""
                          ),
               "X"
            )</f>
        <v/>
      </c>
      <c r="FJ153" s="232" t="str">
        <f xml:space="preserve"> IF(TEXT((EDATE('Projektkostenkalkulation EP'!$B$8,14)+FI$9),"MM")=TEXT((EDATE('Projektkostenkalkulation EP'!$B$8,14)+(FI$9-1)),"MM"),
             IF(
                        OR(
                                    TEXT((EDATE('Projektkostenkalkulation EP'!$B$8,14)+FI$9),"TTT") = "Sa",
                                    TEXT((EDATE('Projektkostenkalkulation EP'!$B$8,14)+FI$9),"TTT") = "So",
                                    IF(ISNA(VLOOKUP(EDATE('Projektkostenkalkulation EP'!$B$8,14)+FI$9,Datenquellen!$F$7:$H$45,3,FALSE))," ",VLOOKUP(EDATE('Projektkostenkalkulation EP'!$B$8,14)+FI$9,Datenquellen!$F$7:$H$45,3,FALSE))="X"
                                    ),
                          "X",
                          ""
                          ),
               "X"
            )</f>
        <v/>
      </c>
      <c r="FK153" s="232" t="str">
        <f xml:space="preserve"> IF(TEXT((EDATE('Projektkostenkalkulation EP'!$B$8,14)+FJ$9),"MM")=TEXT((EDATE('Projektkostenkalkulation EP'!$B$8,14)+(FJ$9-1)),"MM"),
             IF(
                        OR(
                                    TEXT((EDATE('Projektkostenkalkulation EP'!$B$8,14)+FJ$9),"TTT") = "Sa",
                                    TEXT((EDATE('Projektkostenkalkulation EP'!$B$8,14)+FJ$9),"TTT") = "So",
                                    IF(ISNA(VLOOKUP(EDATE('Projektkostenkalkulation EP'!$B$8,14)+FJ$9,Datenquellen!$F$7:$H$45,3,FALSE))," ",VLOOKUP(EDATE('Projektkostenkalkulation EP'!$B$8,14)+FJ$9,Datenquellen!$F$7:$H$45,3,FALSE))="X"
                                    ),
                          "X",
                          ""
                          ),
               "X"
            )</f>
        <v/>
      </c>
      <c r="FL153" s="232" t="str">
        <f xml:space="preserve"> IF(TEXT((EDATE('Projektkostenkalkulation EP'!$B$8,14)+FK$9),"MM")=TEXT((EDATE('Projektkostenkalkulation EP'!$B$8,14)+(FK$9-1)),"MM"),
             IF(
                        OR(
                                    TEXT((EDATE('Projektkostenkalkulation EP'!$B$8,14)+FK$9),"TTT") = "Sa",
                                    TEXT((EDATE('Projektkostenkalkulation EP'!$B$8,14)+FK$9),"TTT") = "So",
                                    IF(ISNA(VLOOKUP(EDATE('Projektkostenkalkulation EP'!$B$8,14)+FK$9,Datenquellen!$F$7:$H$45,3,FALSE))," ",VLOOKUP(EDATE('Projektkostenkalkulation EP'!$B$8,14)+FK$9,Datenquellen!$F$7:$H$45,3,FALSE))="X"
                                    ),
                          "X",
                          ""
                          ),
               "X"
            )</f>
        <v>X</v>
      </c>
      <c r="FM153" s="232" t="str">
        <f xml:space="preserve"> IF(TEXT((EDATE('Projektkostenkalkulation EP'!$B$8,14)+FL$9),"MM")=TEXT((EDATE('Projektkostenkalkulation EP'!$B$8,14)+(FL$9-1)),"MM"),
             IF(
                        OR(
                                    TEXT((EDATE('Projektkostenkalkulation EP'!$B$8,14)+FL$9),"TTT") = "Sa",
                                    TEXT((EDATE('Projektkostenkalkulation EP'!$B$8,14)+FL$9),"TTT") = "So",
                                    IF(ISNA(VLOOKUP(EDATE('Projektkostenkalkulation EP'!$B$8,14)+FL$9,Datenquellen!$F$7:$H$45,3,FALSE))," ",VLOOKUP(EDATE('Projektkostenkalkulation EP'!$B$8,14)+FL$9,Datenquellen!$F$7:$H$45,3,FALSE))="X"
                                    ),
                          "X",
                          ""
                          ),
               "X"
            )</f>
        <v>X</v>
      </c>
      <c r="FN153" s="232" t="str">
        <f xml:space="preserve"> IF(TEXT((EDATE('Projektkostenkalkulation EP'!$B$8,14)+FM$9),"MM")=TEXT((EDATE('Projektkostenkalkulation EP'!$B$8,14)+(FM$9-1)),"MM"),
             IF(
                        OR(
                                    TEXT((EDATE('Projektkostenkalkulation EP'!$B$8,14)+FM$9),"TTT") = "Sa",
                                    TEXT((EDATE('Projektkostenkalkulation EP'!$B$8,14)+FM$9),"TTT") = "So",
                                    IF(ISNA(VLOOKUP(EDATE('Projektkostenkalkulation EP'!$B$8,14)+FM$9,Datenquellen!$F$7:$H$45,3,FALSE))," ",VLOOKUP(EDATE('Projektkostenkalkulation EP'!$B$8,14)+FM$9,Datenquellen!$F$7:$H$45,3,FALSE))="X"
                                    ),
                          "X",
                          ""
                          ),
               "X"
            )</f>
        <v/>
      </c>
      <c r="FO153" s="232" t="str">
        <f xml:space="preserve"> IF(TEXT((EDATE('Projektkostenkalkulation EP'!$B$8,14)+FN$9),"MM")=TEXT((EDATE('Projektkostenkalkulation EP'!$B$8,14)+(FN$9-1)),"MM"),
             IF(
                        OR(
                                    TEXT((EDATE('Projektkostenkalkulation EP'!$B$8,14)+FN$9),"TTT") = "Sa",
                                    TEXT((EDATE('Projektkostenkalkulation EP'!$B$8,14)+FN$9),"TTT") = "So",
                                    IF(ISNA(VLOOKUP(EDATE('Projektkostenkalkulation EP'!$B$8,14)+FN$9,Datenquellen!$F$7:$H$45,3,FALSE))," ",VLOOKUP(EDATE('Projektkostenkalkulation EP'!$B$8,14)+FN$9,Datenquellen!$F$7:$H$45,3,FALSE))="X"
                                    ),
                          "X",
                          ""
                          ),
               "X"
            )</f>
        <v/>
      </c>
      <c r="FP153" s="232" t="str">
        <f xml:space="preserve"> IF(TEXT((EDATE('Projektkostenkalkulation EP'!$B$8,14)+FO$9),"MM")=TEXT((EDATE('Projektkostenkalkulation EP'!$B$8,14)+(FO$9-1)),"MM"),
             IF(
                        OR(
                                    TEXT((EDATE('Projektkostenkalkulation EP'!$B$8,14)+FO$9),"TTT") = "Sa",
                                    TEXT((EDATE('Projektkostenkalkulation EP'!$B$8,14)+FO$9),"TTT") = "So",
                                    IF(ISNA(VLOOKUP(EDATE('Projektkostenkalkulation EP'!$B$8,14)+FO$9,Datenquellen!$F$7:$H$45,3,FALSE))," ",VLOOKUP(EDATE('Projektkostenkalkulation EP'!$B$8,14)+FO$9,Datenquellen!$F$7:$H$45,3,FALSE))="X"
                                    ),
                          "X",
                          ""
                          ),
               "X"
            )</f>
        <v/>
      </c>
      <c r="FQ153" s="232" t="str">
        <f xml:space="preserve"> IF(TEXT((EDATE('Projektkostenkalkulation EP'!$B$8,14)+FP$9),"MM")=TEXT((EDATE('Projektkostenkalkulation EP'!$B$8,14)+(FP$9-1)),"MM"),
             IF(
                        OR(
                                    TEXT((EDATE('Projektkostenkalkulation EP'!$B$8,14)+FP$9),"TTT") = "Sa",
                                    TEXT((EDATE('Projektkostenkalkulation EP'!$B$8,14)+FP$9),"TTT") = "So",
                                    IF(ISNA(VLOOKUP(EDATE('Projektkostenkalkulation EP'!$B$8,14)+FP$9,Datenquellen!$F$7:$H$45,3,FALSE))," ",VLOOKUP(EDATE('Projektkostenkalkulation EP'!$B$8,14)+FP$9,Datenquellen!$F$7:$H$45,3,FALSE))="X"
                                    ),
                          "X",
                          ""
                          ),
               "X"
            )</f>
        <v/>
      </c>
      <c r="FR153" s="232" t="str">
        <f xml:space="preserve"> IF(TEXT((EDATE('Projektkostenkalkulation EP'!$B$8,14)+FQ$9),"MM")=TEXT((EDATE('Projektkostenkalkulation EP'!$B$8,14)+(FQ$9-1)),"MM"),
             IF(
                        OR(
                                    TEXT((EDATE('Projektkostenkalkulation EP'!$B$8,14)+FQ$9),"TTT") = "Sa",
                                    TEXT((EDATE('Projektkostenkalkulation EP'!$B$8,14)+FQ$9),"TTT") = "So",
                                    IF(ISNA(VLOOKUP(EDATE('Projektkostenkalkulation EP'!$B$8,14)+FQ$9,Datenquellen!$F$7:$H$45,3,FALSE))," ",VLOOKUP(EDATE('Projektkostenkalkulation EP'!$B$8,14)+FQ$9,Datenquellen!$F$7:$H$45,3,FALSE))="X"
                                    ),
                          "X",
                          ""
                          ),
               "X"
            )</f>
        <v/>
      </c>
      <c r="FS153" s="232" t="str">
        <f xml:space="preserve"> IF(TEXT((EDATE('Projektkostenkalkulation EP'!$B$8,14)+FR$9),"MM")=TEXT((EDATE('Projektkostenkalkulation EP'!$B$8,14)+(FR$9-1)),"MM"),
             IF(
                        OR(
                                    TEXT((EDATE('Projektkostenkalkulation EP'!$B$8,14)+FR$9),"TTT") = "Sa",
                                    TEXT((EDATE('Projektkostenkalkulation EP'!$B$8,14)+FR$9),"TTT") = "So",
                                    IF(ISNA(VLOOKUP(EDATE('Projektkostenkalkulation EP'!$B$8,14)+FR$9,Datenquellen!$F$7:$H$45,3,FALSE))," ",VLOOKUP(EDATE('Projektkostenkalkulation EP'!$B$8,14)+FR$9,Datenquellen!$F$7:$H$45,3,FALSE))="X"
                                    ),
                          "X",
                          ""
                          ),
               "X"
            )</f>
        <v>X</v>
      </c>
      <c r="FT153" s="232" t="str">
        <f xml:space="preserve"> IF(TEXT((EDATE('Projektkostenkalkulation EP'!$B$8,14)+FS$9),"MM")=TEXT((EDATE('Projektkostenkalkulation EP'!$B$8,14)+(FS$9-1)),"MM"),
             IF(
                        OR(
                                    TEXT((EDATE('Projektkostenkalkulation EP'!$B$8,14)+FS$9),"TTT") = "Sa",
                                    TEXT((EDATE('Projektkostenkalkulation EP'!$B$8,14)+FS$9),"TTT") = "So",
                                    IF(ISNA(VLOOKUP(EDATE('Projektkostenkalkulation EP'!$B$8,14)+FS$9,Datenquellen!$F$7:$H$45,3,FALSE))," ",VLOOKUP(EDATE('Projektkostenkalkulation EP'!$B$8,14)+FS$9,Datenquellen!$F$7:$H$45,3,FALSE))="X"
                                    ),
                          "X",
                          ""
                          ),
               "X"
            )</f>
        <v>X</v>
      </c>
      <c r="FU153" s="233" t="str">
        <f xml:space="preserve"> IF(TEXT((EDATE('Projektkostenkalkulation EP'!$B$8,14)+FT$9),"MM")=TEXT((EDATE('Projektkostenkalkulation EP'!$B$8,14)+(FT$9-1)),"MM"),
             IF(
                        OR(
                                    TEXT((EDATE('Projektkostenkalkulation EP'!$B$8,14)+FT$9),"TTT") = "Sa",
                                    TEXT((EDATE('Projektkostenkalkulation EP'!$B$8,14)+FT$9),"TTT") = "So",
                                    IF(ISNA(VLOOKUP(EDATE('Projektkostenkalkulation EP'!$B$8,14)+FT$9,Datenquellen!$F$7:$H$45,3,FALSE))," ",VLOOKUP(EDATE('Projektkostenkalkulation EP'!$B$8,14)+FT$9,Datenquellen!$F$7:$H$45,3,FALSE))="X"
                                    ),
                          "X",
                          ""
                          ),
               "X"
            )</f>
        <v/>
      </c>
      <c r="FV153" s="234"/>
      <c r="FW153" s="235"/>
      <c r="FX153" s="476"/>
      <c r="FY153" s="473"/>
      <c r="FZ153" s="231"/>
      <c r="GA153" s="232" t="str">
        <f>IF(
            OR(
                     TEXT(EDATE('Projektkostenkalkulation EP'!$B$8,14),"TTT") = "Sa",
                     TEXT(EDATE('Projektkostenkalkulation EP'!$B$8,14),"TTT") = "So",
                     IF(ISNA(VLOOKUP(EDATE('Projektkostenkalkulation EP'!$B$8,14),Datenquellen!$F$7:$H$45,3,FALSE))," ",VLOOKUP(EDATE('Projektkostenkalkulation EP'!$B$8,14),Datenquellen!$F$7:$H$45,3,FALSE))="X"
                            ),
                    "X",
                    ""
            )</f>
        <v>X</v>
      </c>
      <c r="GB153" s="232" t="str">
        <f xml:space="preserve"> IF(TEXT((EDATE('Projektkostenkalkulation EP'!$B$8,14)+GA$9),"MM")=TEXT((EDATE('Projektkostenkalkulation EP'!$B$8,14)+(GA$9-1)),"MM"),
             IF(
                        OR(
                                    TEXT((EDATE('Projektkostenkalkulation EP'!$B$8,14)+GA$9),"TTT") = "Sa",
                                    TEXT((EDATE('Projektkostenkalkulation EP'!$B$8,14)+GA$9),"TTT") = "So",
                                    IF(ISNA(VLOOKUP(EDATE('Projektkostenkalkulation EP'!$B$8,14)+GA$9,Datenquellen!$F$7:$H$45,3,FALSE))," ",VLOOKUP(EDATE('Projektkostenkalkulation EP'!$B$8,14)+GA$9,Datenquellen!$F$7:$H$45,3,FALSE))="X"
                                    ),
                          "X",
                          ""
                          ),
               "X"
            )</f>
        <v>X</v>
      </c>
      <c r="GC153" s="232" t="str">
        <f xml:space="preserve"> IF(TEXT((EDATE('Projektkostenkalkulation EP'!$B$8,14)+GB$9),"MM")=TEXT((EDATE('Projektkostenkalkulation EP'!$B$8,14)+(GB$9-1)),"MM"),
             IF(
                        OR(
                                    TEXT((EDATE('Projektkostenkalkulation EP'!$B$8,14)+GB$9),"TTT") = "Sa",
                                    TEXT((EDATE('Projektkostenkalkulation EP'!$B$8,14)+GB$9),"TTT") = "So",
                                    IF(ISNA(VLOOKUP(EDATE('Projektkostenkalkulation EP'!$B$8,14)+GB$9,Datenquellen!$F$7:$H$45,3,FALSE))," ",VLOOKUP(EDATE('Projektkostenkalkulation EP'!$B$8,14)+GB$9,Datenquellen!$F$7:$H$45,3,FALSE))="X"
                                    ),
                          "X",
                          ""
                          ),
               "X"
            )</f>
        <v/>
      </c>
      <c r="GD153" s="232" t="str">
        <f xml:space="preserve"> IF(TEXT((EDATE('Projektkostenkalkulation EP'!$B$8,14)+GC$9),"MM")=TEXT((EDATE('Projektkostenkalkulation EP'!$B$8,14)+(GC$9-1)),"MM"),
             IF(
                        OR(
                                    TEXT((EDATE('Projektkostenkalkulation EP'!$B$8,14)+GC$9),"TTT") = "Sa",
                                    TEXT((EDATE('Projektkostenkalkulation EP'!$B$8,14)+GC$9),"TTT") = "So",
                                    IF(ISNA(VLOOKUP(EDATE('Projektkostenkalkulation EP'!$B$8,14)+GC$9,Datenquellen!$F$7:$H$45,3,FALSE))," ",VLOOKUP(EDATE('Projektkostenkalkulation EP'!$B$8,14)+GC$9,Datenquellen!$F$7:$H$45,3,FALSE))="X"
                                    ),
                          "X",
                          ""
                          ),
               "X"
            )</f>
        <v/>
      </c>
      <c r="GE153" s="232" t="str">
        <f xml:space="preserve"> IF(TEXT((EDATE('Projektkostenkalkulation EP'!$B$8,14)+GD$9),"MM")=TEXT((EDATE('Projektkostenkalkulation EP'!$B$8,14)+(GD$9-1)),"MM"),
             IF(
                        OR(
                                    TEXT((EDATE('Projektkostenkalkulation EP'!$B$8,14)+GD$9),"TTT") = "Sa",
                                    TEXT((EDATE('Projektkostenkalkulation EP'!$B$8,14)+GD$9),"TTT") = "So",
                                    IF(ISNA(VLOOKUP(EDATE('Projektkostenkalkulation EP'!$B$8,14)+GD$9,Datenquellen!$F$7:$H$45,3,FALSE))," ",VLOOKUP(EDATE('Projektkostenkalkulation EP'!$B$8,14)+GD$9,Datenquellen!$F$7:$H$45,3,FALSE))="X"
                                    ),
                          "X",
                          ""
                          ),
               "X"
            )</f>
        <v/>
      </c>
      <c r="GF153" s="232" t="str">
        <f xml:space="preserve"> IF(TEXT((EDATE('Projektkostenkalkulation EP'!$B$8,14)+GE$9),"MM")=TEXT((EDATE('Projektkostenkalkulation EP'!$B$8,14)+(GE$9-1)),"MM"),
             IF(
                        OR(
                                    TEXT((EDATE('Projektkostenkalkulation EP'!$B$8,14)+GE$9),"TTT") = "Sa",
                                    TEXT((EDATE('Projektkostenkalkulation EP'!$B$8,14)+GE$9),"TTT") = "So",
                                    IF(ISNA(VLOOKUP(EDATE('Projektkostenkalkulation EP'!$B$8,14)+GE$9,Datenquellen!$F$7:$H$45,3,FALSE))," ",VLOOKUP(EDATE('Projektkostenkalkulation EP'!$B$8,14)+GE$9,Datenquellen!$F$7:$H$45,3,FALSE))="X"
                                    ),
                          "X",
                          ""
                          ),
               "X"
            )</f>
        <v/>
      </c>
      <c r="GG153" s="232" t="str">
        <f xml:space="preserve"> IF(TEXT((EDATE('Projektkostenkalkulation EP'!$B$8,14)+GF$9),"MM")=TEXT((EDATE('Projektkostenkalkulation EP'!$B$8,14)+(GF$9-1)),"MM"),
             IF(
                        OR(
                                    TEXT((EDATE('Projektkostenkalkulation EP'!$B$8,14)+GF$9),"TTT") = "Sa",
                                    TEXT((EDATE('Projektkostenkalkulation EP'!$B$8,14)+GF$9),"TTT") = "So",
                                    IF(ISNA(VLOOKUP(EDATE('Projektkostenkalkulation EP'!$B$8,14)+GF$9,Datenquellen!$F$7:$H$45,3,FALSE))," ",VLOOKUP(EDATE('Projektkostenkalkulation EP'!$B$8,14)+GF$9,Datenquellen!$F$7:$H$45,3,FALSE))="X"
                                    ),
                          "X",
                          ""
                          ),
               "X"
            )</f>
        <v/>
      </c>
      <c r="GH153" s="232" t="str">
        <f xml:space="preserve"> IF(TEXT((EDATE('Projektkostenkalkulation EP'!$B$8,14)+GG$9),"MM")=TEXT((EDATE('Projektkostenkalkulation EP'!$B$8,14)+(GG$9-1)),"MM"),
             IF(
                        OR(
                                    TEXT((EDATE('Projektkostenkalkulation EP'!$B$8,14)+GG$9),"TTT") = "Sa",
                                    TEXT((EDATE('Projektkostenkalkulation EP'!$B$8,14)+GG$9),"TTT") = "So",
                                    IF(ISNA(VLOOKUP(EDATE('Projektkostenkalkulation EP'!$B$8,14)+GG$9,Datenquellen!$F$7:$H$45,3,FALSE))," ",VLOOKUP(EDATE('Projektkostenkalkulation EP'!$B$8,14)+GG$9,Datenquellen!$F$7:$H$45,3,FALSE))="X"
                                    ),
                          "X",
                          ""
                          ),
               "X"
            )</f>
        <v>X</v>
      </c>
      <c r="GI153" s="232" t="str">
        <f xml:space="preserve"> IF(TEXT((EDATE('Projektkostenkalkulation EP'!$B$8,14)+GH$9),"MM")=TEXT((EDATE('Projektkostenkalkulation EP'!$B$8,14)+(GH$9-1)),"MM"),
             IF(
                        OR(
                                    TEXT((EDATE('Projektkostenkalkulation EP'!$B$8,14)+GH$9),"TTT") = "Sa",
                                    TEXT((EDATE('Projektkostenkalkulation EP'!$B$8,14)+GH$9),"TTT") = "So",
                                    IF(ISNA(VLOOKUP(EDATE('Projektkostenkalkulation EP'!$B$8,14)+GH$9,Datenquellen!$F$7:$H$45,3,FALSE))," ",VLOOKUP(EDATE('Projektkostenkalkulation EP'!$B$8,14)+GH$9,Datenquellen!$F$7:$H$45,3,FALSE))="X"
                                    ),
                          "X",
                          ""
                          ),
               "X"
            )</f>
        <v>X</v>
      </c>
      <c r="GJ153" s="232" t="str">
        <f xml:space="preserve"> IF(TEXT((EDATE('Projektkostenkalkulation EP'!$B$8,14)+GI$9),"MM")=TEXT((EDATE('Projektkostenkalkulation EP'!$B$8,14)+(GI$9-1)),"MM"),
             IF(
                        OR(
                                    TEXT((EDATE('Projektkostenkalkulation EP'!$B$8,14)+GI$9),"TTT") = "Sa",
                                    TEXT((EDATE('Projektkostenkalkulation EP'!$B$8,14)+GI$9),"TTT") = "So",
                                    IF(ISNA(VLOOKUP(EDATE('Projektkostenkalkulation EP'!$B$8,14)+GI$9,Datenquellen!$F$7:$H$45,3,FALSE))," ",VLOOKUP(EDATE('Projektkostenkalkulation EP'!$B$8,14)+GI$9,Datenquellen!$F$7:$H$45,3,FALSE))="X"
                                    ),
                          "X",
                          ""
                          ),
               "X"
            )</f>
        <v/>
      </c>
      <c r="GK153" s="232" t="str">
        <f xml:space="preserve"> IF(TEXT((EDATE('Projektkostenkalkulation EP'!$B$8,14)+GJ$9),"MM")=TEXT((EDATE('Projektkostenkalkulation EP'!$B$8,14)+(GJ$9-1)),"MM"),
             IF(
                        OR(
                                    TEXT((EDATE('Projektkostenkalkulation EP'!$B$8,14)+GJ$9),"TTT") = "Sa",
                                    TEXT((EDATE('Projektkostenkalkulation EP'!$B$8,14)+GJ$9),"TTT") = "So",
                                    IF(ISNA(VLOOKUP(EDATE('Projektkostenkalkulation EP'!$B$8,14)+GJ$9,Datenquellen!$F$7:$H$45,3,FALSE))," ",VLOOKUP(EDATE('Projektkostenkalkulation EP'!$B$8,14)+GJ$9,Datenquellen!$F$7:$H$45,3,FALSE))="X"
                                    ),
                          "X",
                          ""
                          ),
               "X"
            )</f>
        <v/>
      </c>
      <c r="GL153" s="232" t="str">
        <f xml:space="preserve"> IF(TEXT((EDATE('Projektkostenkalkulation EP'!$B$8,14)+GK$9),"MM")=TEXT((EDATE('Projektkostenkalkulation EP'!$B$8,14)+(GK$9-1)),"MM"),
             IF(
                        OR(
                                    TEXT((EDATE('Projektkostenkalkulation EP'!$B$8,14)+GK$9),"TTT") = "Sa",
                                    TEXT((EDATE('Projektkostenkalkulation EP'!$B$8,14)+GK$9),"TTT") = "So",
                                    IF(ISNA(VLOOKUP(EDATE('Projektkostenkalkulation EP'!$B$8,14)+GK$9,Datenquellen!$F$7:$H$45,3,FALSE))," ",VLOOKUP(EDATE('Projektkostenkalkulation EP'!$B$8,14)+GK$9,Datenquellen!$F$7:$H$45,3,FALSE))="X"
                                    ),
                          "X",
                          ""
                          ),
               "X"
            )</f>
        <v/>
      </c>
      <c r="GM153" s="232" t="str">
        <f xml:space="preserve"> IF(TEXT((EDATE('Projektkostenkalkulation EP'!$B$8,14)+GL$9),"MM")=TEXT((EDATE('Projektkostenkalkulation EP'!$B$8,14)+(GL$9-1)),"MM"),
             IF(
                        OR(
                                    TEXT((EDATE('Projektkostenkalkulation EP'!$B$8,14)+GL$9),"TTT") = "Sa",
                                    TEXT((EDATE('Projektkostenkalkulation EP'!$B$8,14)+GL$9),"TTT") = "So",
                                    IF(ISNA(VLOOKUP(EDATE('Projektkostenkalkulation EP'!$B$8,14)+GL$9,Datenquellen!$F$7:$H$45,3,FALSE))," ",VLOOKUP(EDATE('Projektkostenkalkulation EP'!$B$8,14)+GL$9,Datenquellen!$F$7:$H$45,3,FALSE))="X"
                                    ),
                          "X",
                          ""
                          ),
               "X"
            )</f>
        <v/>
      </c>
      <c r="GN153" s="232" t="str">
        <f xml:space="preserve"> IF(TEXT((EDATE('Projektkostenkalkulation EP'!$B$8,14)+GM$9),"MM")=TEXT((EDATE('Projektkostenkalkulation EP'!$B$8,14)+(GM$9-1)),"MM"),
             IF(
                        OR(
                                    TEXT((EDATE('Projektkostenkalkulation EP'!$B$8,14)+GM$9),"TTT") = "Sa",
                                    TEXT((EDATE('Projektkostenkalkulation EP'!$B$8,14)+GM$9),"TTT") = "So",
                                    IF(ISNA(VLOOKUP(EDATE('Projektkostenkalkulation EP'!$B$8,14)+GM$9,Datenquellen!$F$7:$H$45,3,FALSE))," ",VLOOKUP(EDATE('Projektkostenkalkulation EP'!$B$8,14)+GM$9,Datenquellen!$F$7:$H$45,3,FALSE))="X"
                                    ),
                          "X",
                          ""
                          ),
               "X"
            )</f>
        <v/>
      </c>
      <c r="GO153" s="232" t="str">
        <f xml:space="preserve"> IF(TEXT((EDATE('Projektkostenkalkulation EP'!$B$8,14)+GN$9),"MM")=TEXT((EDATE('Projektkostenkalkulation EP'!$B$8,14)+(GN$9-1)),"MM"),
             IF(
                        OR(
                                    TEXT((EDATE('Projektkostenkalkulation EP'!$B$8,14)+GN$9),"TTT") = "Sa",
                                    TEXT((EDATE('Projektkostenkalkulation EP'!$B$8,14)+GN$9),"TTT") = "So",
                                    IF(ISNA(VLOOKUP(EDATE('Projektkostenkalkulation EP'!$B$8,14)+GN$9,Datenquellen!$F$7:$H$45,3,FALSE))," ",VLOOKUP(EDATE('Projektkostenkalkulation EP'!$B$8,14)+GN$9,Datenquellen!$F$7:$H$45,3,FALSE))="X"
                                    ),
                          "X",
                          ""
                          ),
               "X"
            )</f>
        <v>X</v>
      </c>
      <c r="GP153" s="232" t="str">
        <f xml:space="preserve"> IF(TEXT((EDATE('Projektkostenkalkulation EP'!$B$8,14)+GO$9),"MM")=TEXT((EDATE('Projektkostenkalkulation EP'!$B$8,14)+(GO$9-1)),"MM"),
             IF(
                        OR(
                                    TEXT((EDATE('Projektkostenkalkulation EP'!$B$8,14)+GO$9),"TTT") = "Sa",
                                    TEXT((EDATE('Projektkostenkalkulation EP'!$B$8,14)+GO$9),"TTT") = "So",
                                    IF(ISNA(VLOOKUP(EDATE('Projektkostenkalkulation EP'!$B$8,14)+GO$9,Datenquellen!$F$7:$H$45,3,FALSE))," ",VLOOKUP(EDATE('Projektkostenkalkulation EP'!$B$8,14)+GO$9,Datenquellen!$F$7:$H$45,3,FALSE))="X"
                                    ),
                          "X",
                          ""
                          ),
               "X"
            )</f>
        <v>X</v>
      </c>
      <c r="GQ153" s="232" t="str">
        <f xml:space="preserve"> IF(TEXT((EDATE('Projektkostenkalkulation EP'!$B$8,14)+GP$9),"MM")=TEXT((EDATE('Projektkostenkalkulation EP'!$B$8,14)+(GP$9-1)),"MM"),
             IF(
                        OR(
                                    TEXT((EDATE('Projektkostenkalkulation EP'!$B$8,14)+GP$9),"TTT") = "Sa",
                                    TEXT((EDATE('Projektkostenkalkulation EP'!$B$8,14)+GP$9),"TTT") = "So",
                                    IF(ISNA(VLOOKUP(EDATE('Projektkostenkalkulation EP'!$B$8,14)+GP$9,Datenquellen!$F$7:$H$45,3,FALSE))," ",VLOOKUP(EDATE('Projektkostenkalkulation EP'!$B$8,14)+GP$9,Datenquellen!$F$7:$H$45,3,FALSE))="X"
                                    ),
                          "X",
                          ""
                          ),
               "X"
            )</f>
        <v/>
      </c>
      <c r="GR153" s="232" t="str">
        <f xml:space="preserve"> IF(TEXT((EDATE('Projektkostenkalkulation EP'!$B$8,14)+GQ$9),"MM")=TEXT((EDATE('Projektkostenkalkulation EP'!$B$8,14)+(GQ$9-1)),"MM"),
             IF(
                        OR(
                                    TEXT((EDATE('Projektkostenkalkulation EP'!$B$8,14)+GQ$9),"TTT") = "Sa",
                                    TEXT((EDATE('Projektkostenkalkulation EP'!$B$8,14)+GQ$9),"TTT") = "So",
                                    IF(ISNA(VLOOKUP(EDATE('Projektkostenkalkulation EP'!$B$8,14)+GQ$9,Datenquellen!$F$7:$H$45,3,FALSE))," ",VLOOKUP(EDATE('Projektkostenkalkulation EP'!$B$8,14)+GQ$9,Datenquellen!$F$7:$H$45,3,FALSE))="X"
                                    ),
                          "X",
                          ""
                          ),
               "X"
            )</f>
        <v/>
      </c>
      <c r="GS153" s="232" t="str">
        <f xml:space="preserve"> IF(TEXT((EDATE('Projektkostenkalkulation EP'!$B$8,14)+GR$9),"MM")=TEXT((EDATE('Projektkostenkalkulation EP'!$B$8,14)+(GR$9-1)),"MM"),
             IF(
                        OR(
                                    TEXT((EDATE('Projektkostenkalkulation EP'!$B$8,14)+GR$9),"TTT") = "Sa",
                                    TEXT((EDATE('Projektkostenkalkulation EP'!$B$8,14)+GR$9),"TTT") = "So",
                                    IF(ISNA(VLOOKUP(EDATE('Projektkostenkalkulation EP'!$B$8,14)+GR$9,Datenquellen!$F$7:$H$45,3,FALSE))," ",VLOOKUP(EDATE('Projektkostenkalkulation EP'!$B$8,14)+GR$9,Datenquellen!$F$7:$H$45,3,FALSE))="X"
                                    ),
                          "X",
                          ""
                          ),
               "X"
            )</f>
        <v/>
      </c>
      <c r="GT153" s="232" t="str">
        <f xml:space="preserve"> IF(TEXT((EDATE('Projektkostenkalkulation EP'!$B$8,14)+GS$9),"MM")=TEXT((EDATE('Projektkostenkalkulation EP'!$B$8,14)+(GS$9-1)),"MM"),
             IF(
                        OR(
                                    TEXT((EDATE('Projektkostenkalkulation EP'!$B$8,14)+GS$9),"TTT") = "Sa",
                                    TEXT((EDATE('Projektkostenkalkulation EP'!$B$8,14)+GS$9),"TTT") = "So",
                                    IF(ISNA(VLOOKUP(EDATE('Projektkostenkalkulation EP'!$B$8,14)+GS$9,Datenquellen!$F$7:$H$45,3,FALSE))," ",VLOOKUP(EDATE('Projektkostenkalkulation EP'!$B$8,14)+GS$9,Datenquellen!$F$7:$H$45,3,FALSE))="X"
                                    ),
                          "X",
                          ""
                          ),
               "X"
            )</f>
        <v/>
      </c>
      <c r="GU153" s="232" t="str">
        <f xml:space="preserve"> IF(TEXT((EDATE('Projektkostenkalkulation EP'!$B$8,14)+GT$9),"MM")=TEXT((EDATE('Projektkostenkalkulation EP'!$B$8,14)+(GT$9-1)),"MM"),
             IF(
                        OR(
                                    TEXT((EDATE('Projektkostenkalkulation EP'!$B$8,14)+GT$9),"TTT") = "Sa",
                                    TEXT((EDATE('Projektkostenkalkulation EP'!$B$8,14)+GT$9),"TTT") = "So",
                                    IF(ISNA(VLOOKUP(EDATE('Projektkostenkalkulation EP'!$B$8,14)+GT$9,Datenquellen!$F$7:$H$45,3,FALSE))," ",VLOOKUP(EDATE('Projektkostenkalkulation EP'!$B$8,14)+GT$9,Datenquellen!$F$7:$H$45,3,FALSE))="X"
                                    ),
                          "X",
                          ""
                          ),
               "X"
            )</f>
        <v/>
      </c>
      <c r="GV153" s="232" t="str">
        <f xml:space="preserve"> IF(TEXT((EDATE('Projektkostenkalkulation EP'!$B$8,14)+GU$9),"MM")=TEXT((EDATE('Projektkostenkalkulation EP'!$B$8,14)+(GU$9-1)),"MM"),
             IF(
                        OR(
                                    TEXT((EDATE('Projektkostenkalkulation EP'!$B$8,14)+GU$9),"TTT") = "Sa",
                                    TEXT((EDATE('Projektkostenkalkulation EP'!$B$8,14)+GU$9),"TTT") = "So",
                                    IF(ISNA(VLOOKUP(EDATE('Projektkostenkalkulation EP'!$B$8,14)+GU$9,Datenquellen!$F$7:$H$45,3,FALSE))," ",VLOOKUP(EDATE('Projektkostenkalkulation EP'!$B$8,14)+GU$9,Datenquellen!$F$7:$H$45,3,FALSE))="X"
                                    ),
                          "X",
                          ""
                          ),
               "X"
            )</f>
        <v>X</v>
      </c>
      <c r="GW153" s="232" t="str">
        <f xml:space="preserve"> IF(TEXT((EDATE('Projektkostenkalkulation EP'!$B$8,14)+GV$9),"MM")=TEXT((EDATE('Projektkostenkalkulation EP'!$B$8,14)+(GV$9-1)),"MM"),
             IF(
                        OR(
                                    TEXT((EDATE('Projektkostenkalkulation EP'!$B$8,14)+GV$9),"TTT") = "Sa",
                                    TEXT((EDATE('Projektkostenkalkulation EP'!$B$8,14)+GV$9),"TTT") = "So",
                                    IF(ISNA(VLOOKUP(EDATE('Projektkostenkalkulation EP'!$B$8,14)+GV$9,Datenquellen!$F$7:$H$45,3,FALSE))," ",VLOOKUP(EDATE('Projektkostenkalkulation EP'!$B$8,14)+GV$9,Datenquellen!$F$7:$H$45,3,FALSE))="X"
                                    ),
                          "X",
                          ""
                          ),
               "X"
            )</f>
        <v>X</v>
      </c>
      <c r="GX153" s="232" t="str">
        <f xml:space="preserve"> IF(TEXT((EDATE('Projektkostenkalkulation EP'!$B$8,14)+GW$9),"MM")=TEXT((EDATE('Projektkostenkalkulation EP'!$B$8,14)+(GW$9-1)),"MM"),
             IF(
                        OR(
                                    TEXT((EDATE('Projektkostenkalkulation EP'!$B$8,14)+GW$9),"TTT") = "Sa",
                                    TEXT((EDATE('Projektkostenkalkulation EP'!$B$8,14)+GW$9),"TTT") = "So",
                                    IF(ISNA(VLOOKUP(EDATE('Projektkostenkalkulation EP'!$B$8,14)+GW$9,Datenquellen!$F$7:$H$45,3,FALSE))," ",VLOOKUP(EDATE('Projektkostenkalkulation EP'!$B$8,14)+GW$9,Datenquellen!$F$7:$H$45,3,FALSE))="X"
                                    ),
                          "X",
                          ""
                          ),
               "X"
            )</f>
        <v/>
      </c>
      <c r="GY153" s="232" t="str">
        <f xml:space="preserve"> IF(TEXT((EDATE('Projektkostenkalkulation EP'!$B$8,14)+GX$9),"MM")=TEXT((EDATE('Projektkostenkalkulation EP'!$B$8,14)+(GX$9-1)),"MM"),
             IF(
                        OR(
                                    TEXT((EDATE('Projektkostenkalkulation EP'!$B$8,14)+GX$9),"TTT") = "Sa",
                                    TEXT((EDATE('Projektkostenkalkulation EP'!$B$8,14)+GX$9),"TTT") = "So",
                                    IF(ISNA(VLOOKUP(EDATE('Projektkostenkalkulation EP'!$B$8,14)+GX$9,Datenquellen!$F$7:$H$45,3,FALSE))," ",VLOOKUP(EDATE('Projektkostenkalkulation EP'!$B$8,14)+GX$9,Datenquellen!$F$7:$H$45,3,FALSE))="X"
                                    ),
                          "X",
                          ""
                          ),
               "X"
            )</f>
        <v/>
      </c>
      <c r="GZ153" s="232" t="str">
        <f xml:space="preserve"> IF(TEXT((EDATE('Projektkostenkalkulation EP'!$B$8,14)+GY$9),"MM")=TEXT((EDATE('Projektkostenkalkulation EP'!$B$8,14)+(GY$9-1)),"MM"),
             IF(
                        OR(
                                    TEXT((EDATE('Projektkostenkalkulation EP'!$B$8,14)+GY$9),"TTT") = "Sa",
                                    TEXT((EDATE('Projektkostenkalkulation EP'!$B$8,14)+GY$9),"TTT") = "So",
                                    IF(ISNA(VLOOKUP(EDATE('Projektkostenkalkulation EP'!$B$8,14)+GY$9,Datenquellen!$F$7:$H$45,3,FALSE))," ",VLOOKUP(EDATE('Projektkostenkalkulation EP'!$B$8,14)+GY$9,Datenquellen!$F$7:$H$45,3,FALSE))="X"
                                    ),
                          "X",
                          ""
                          ),
               "X"
            )</f>
        <v/>
      </c>
      <c r="HA153" s="232" t="str">
        <f xml:space="preserve"> IF(TEXT((EDATE('Projektkostenkalkulation EP'!$B$8,14)+GZ$9),"MM")=TEXT((EDATE('Projektkostenkalkulation EP'!$B$8,14)+(GZ$9-1)),"MM"),
             IF(
                        OR(
                                    TEXT((EDATE('Projektkostenkalkulation EP'!$B$8,14)+GZ$9),"TTT") = "Sa",
                                    TEXT((EDATE('Projektkostenkalkulation EP'!$B$8,14)+GZ$9),"TTT") = "So",
                                    IF(ISNA(VLOOKUP(EDATE('Projektkostenkalkulation EP'!$B$8,14)+GZ$9,Datenquellen!$F$7:$H$45,3,FALSE))," ",VLOOKUP(EDATE('Projektkostenkalkulation EP'!$B$8,14)+GZ$9,Datenquellen!$F$7:$H$45,3,FALSE))="X"
                                    ),
                          "X",
                          ""
                          ),
               "X"
            )</f>
        <v/>
      </c>
      <c r="HB153" s="232" t="str">
        <f xml:space="preserve"> IF(TEXT((EDATE('Projektkostenkalkulation EP'!$B$8,14)+HA$9),"MM")=TEXT((EDATE('Projektkostenkalkulation EP'!$B$8,14)+(HA$9-1)),"MM"),
             IF(
                        OR(
                                    TEXT((EDATE('Projektkostenkalkulation EP'!$B$8,14)+HA$9),"TTT") = "Sa",
                                    TEXT((EDATE('Projektkostenkalkulation EP'!$B$8,14)+HA$9),"TTT") = "So",
                                    IF(ISNA(VLOOKUP(EDATE('Projektkostenkalkulation EP'!$B$8,14)+HA$9,Datenquellen!$F$7:$H$45,3,FALSE))," ",VLOOKUP(EDATE('Projektkostenkalkulation EP'!$B$8,14)+HA$9,Datenquellen!$F$7:$H$45,3,FALSE))="X"
                                    ),
                          "X",
                          ""
                          ),
               "X"
            )</f>
        <v/>
      </c>
      <c r="HC153" s="232" t="str">
        <f xml:space="preserve"> IF(TEXT((EDATE('Projektkostenkalkulation EP'!$B$8,14)+HB$9),"MM")=TEXT((EDATE('Projektkostenkalkulation EP'!$B$8,14)+(HB$9-1)),"MM"),
             IF(
                        OR(
                                    TEXT((EDATE('Projektkostenkalkulation EP'!$B$8,14)+HB$9),"TTT") = "Sa",
                                    TEXT((EDATE('Projektkostenkalkulation EP'!$B$8,14)+HB$9),"TTT") = "So",
                                    IF(ISNA(VLOOKUP(EDATE('Projektkostenkalkulation EP'!$B$8,14)+HB$9,Datenquellen!$F$7:$H$45,3,FALSE))," ",VLOOKUP(EDATE('Projektkostenkalkulation EP'!$B$8,14)+HB$9,Datenquellen!$F$7:$H$45,3,FALSE))="X"
                                    ),
                          "X",
                          ""
                          ),
               "X"
            )</f>
        <v>X</v>
      </c>
      <c r="HD153" s="232" t="str">
        <f xml:space="preserve"> IF(TEXT((EDATE('Projektkostenkalkulation EP'!$B$8,14)+HC$9),"MM")=TEXT((EDATE('Projektkostenkalkulation EP'!$B$8,14)+(HC$9-1)),"MM"),
             IF(
                        OR(
                                    TEXT((EDATE('Projektkostenkalkulation EP'!$B$8,14)+HC$9),"TTT") = "Sa",
                                    TEXT((EDATE('Projektkostenkalkulation EP'!$B$8,14)+HC$9),"TTT") = "So",
                                    IF(ISNA(VLOOKUP(EDATE('Projektkostenkalkulation EP'!$B$8,14)+HC$9,Datenquellen!$F$7:$H$45,3,FALSE))," ",VLOOKUP(EDATE('Projektkostenkalkulation EP'!$B$8,14)+HC$9,Datenquellen!$F$7:$H$45,3,FALSE))="X"
                                    ),
                          "X",
                          ""
                          ),
               "X"
            )</f>
        <v>X</v>
      </c>
      <c r="HE153" s="233" t="str">
        <f xml:space="preserve"> IF(TEXT((EDATE('Projektkostenkalkulation EP'!$B$8,14)+HD$9),"MM")=TEXT((EDATE('Projektkostenkalkulation EP'!$B$8,14)+(HD$9-1)),"MM"),
             IF(
                        OR(
                                    TEXT((EDATE('Projektkostenkalkulation EP'!$B$8,14)+HD$9),"TTT") = "Sa",
                                    TEXT((EDATE('Projektkostenkalkulation EP'!$B$8,14)+HD$9),"TTT") = "So",
                                    IF(ISNA(VLOOKUP(EDATE('Projektkostenkalkulation EP'!$B$8,14)+HD$9,Datenquellen!$F$7:$H$45,3,FALSE))," ",VLOOKUP(EDATE('Projektkostenkalkulation EP'!$B$8,14)+HD$9,Datenquellen!$F$7:$H$45,3,FALSE))="X"
                                    ),
                          "X",
                          ""
                          ),
               "X"
            )</f>
        <v/>
      </c>
      <c r="HF153" s="234"/>
      <c r="HG153" s="235"/>
      <c r="HH153" s="476"/>
    </row>
    <row r="154" spans="1:216" ht="21" customHeight="1" thickBot="1" x14ac:dyDescent="0.25">
      <c r="A154" s="474"/>
      <c r="B154" s="236"/>
      <c r="C154" s="237" t="str">
        <f>IF(
            OR(
                     TEXT(EDATE('Projektkostenkalkulation EP'!$B$8,14),"TTT") = "Sa",
                     TEXT(EDATE('Projektkostenkalkulation EP'!$B$8,14),"TTT") = "So",
                     IF(ISNA(VLOOKUP(EDATE('Projektkostenkalkulation EP'!$B$8,14),Datenquellen!$F$7:$H$45,3,FALSE))," ",VLOOKUP(EDATE('Projektkostenkalkulation EP'!$B$8,14),Datenquellen!$F$7:$H$45,3,FALSE))="X"
                            ),
                    "X",
                    ""
            )</f>
        <v>X</v>
      </c>
      <c r="D154" s="237" t="str">
        <f xml:space="preserve"> IF(TEXT((EDATE('Projektkostenkalkulation EP'!$B$8,14)+C$9),"MM")=TEXT((EDATE('Projektkostenkalkulation EP'!$B$8,14)+(C$9-1)),"MM"),
             IF(
                        OR(
                                    TEXT((EDATE('Projektkostenkalkulation EP'!$B$8,14)+C$9),"TTT") = "Sa",
                                    TEXT((EDATE('Projektkostenkalkulation EP'!$B$8,14)+C$9),"TTT") = "So",
                                    IF(ISNA(VLOOKUP(EDATE('Projektkostenkalkulation EP'!$B$8,14)+C$9,Datenquellen!$F$7:$H$45,3,FALSE))," ",VLOOKUP(EDATE('Projektkostenkalkulation EP'!$B$8,14)+C$9,Datenquellen!$F$7:$H$45,3,FALSE))="X"
                                    ),
                          "X",
                          ""
                          ),
               "X"
            )</f>
        <v>X</v>
      </c>
      <c r="E154" s="237" t="str">
        <f xml:space="preserve"> IF(TEXT((EDATE('Projektkostenkalkulation EP'!$B$8,14)+D$9),"MM")=TEXT((EDATE('Projektkostenkalkulation EP'!$B$8,14)+(D$9-1)),"MM"),
             IF(
                        OR(
                                    TEXT((EDATE('Projektkostenkalkulation EP'!$B$8,14)+D$9),"TTT") = "Sa",
                                    TEXT((EDATE('Projektkostenkalkulation EP'!$B$8,14)+D$9),"TTT") = "So",
                                    IF(ISNA(VLOOKUP(EDATE('Projektkostenkalkulation EP'!$B$8,14)+D$9,Datenquellen!$F$7:$H$45,3,FALSE))," ",VLOOKUP(EDATE('Projektkostenkalkulation EP'!$B$8,14)+D$9,Datenquellen!$F$7:$H$45,3,FALSE))="X"
                                    ),
                          "X",
                          ""
                          ),
               "X"
            )</f>
        <v/>
      </c>
      <c r="F154" s="237" t="str">
        <f xml:space="preserve"> IF(TEXT((EDATE('Projektkostenkalkulation EP'!$B$8,14)+E$9),"MM")=TEXT((EDATE('Projektkostenkalkulation EP'!$B$8,14)+(E$9-1)),"MM"),
             IF(
                        OR(
                                    TEXT((EDATE('Projektkostenkalkulation EP'!$B$8,14)+E$9),"TTT") = "Sa",
                                    TEXT((EDATE('Projektkostenkalkulation EP'!$B$8,14)+E$9),"TTT") = "So",
                                    IF(ISNA(VLOOKUP(EDATE('Projektkostenkalkulation EP'!$B$8,14)+E$9,Datenquellen!$F$7:$H$45,3,FALSE))," ",VLOOKUP(EDATE('Projektkostenkalkulation EP'!$B$8,14)+E$9,Datenquellen!$F$7:$H$45,3,FALSE))="X"
                                    ),
                          "X",
                          ""
                          ),
               "X"
            )</f>
        <v/>
      </c>
      <c r="G154" s="237" t="str">
        <f xml:space="preserve"> IF(TEXT((EDATE('Projektkostenkalkulation EP'!$B$8,14)+F$9),"MM")=TEXT((EDATE('Projektkostenkalkulation EP'!$B$8,14)+(F$9-1)),"MM"),
             IF(
                        OR(
                                    TEXT((EDATE('Projektkostenkalkulation EP'!$B$8,14)+F$9),"TTT") = "Sa",
                                    TEXT((EDATE('Projektkostenkalkulation EP'!$B$8,14)+F$9),"TTT") = "So",
                                    IF(ISNA(VLOOKUP(EDATE('Projektkostenkalkulation EP'!$B$8,14)+F$9,Datenquellen!$F$7:$H$45,3,FALSE))," ",VLOOKUP(EDATE('Projektkostenkalkulation EP'!$B$8,14)+F$9,Datenquellen!$F$7:$H$45,3,FALSE))="X"
                                    ),
                          "X",
                          ""
                          ),
               "X"
            )</f>
        <v/>
      </c>
      <c r="H154" s="237" t="str">
        <f xml:space="preserve"> IF(TEXT((EDATE('Projektkostenkalkulation EP'!$B$8,14)+G$9),"MM")=TEXT((EDATE('Projektkostenkalkulation EP'!$B$8,14)+(G$9-1)),"MM"),
             IF(
                        OR(
                                    TEXT((EDATE('Projektkostenkalkulation EP'!$B$8,14)+G$9),"TTT") = "Sa",
                                    TEXT((EDATE('Projektkostenkalkulation EP'!$B$8,14)+G$9),"TTT") = "So",
                                    IF(ISNA(VLOOKUP(EDATE('Projektkostenkalkulation EP'!$B$8,14)+G$9,Datenquellen!$F$7:$H$45,3,FALSE))," ",VLOOKUP(EDATE('Projektkostenkalkulation EP'!$B$8,14)+G$9,Datenquellen!$F$7:$H$45,3,FALSE))="X"
                                    ),
                          "X",
                          ""
                          ),
               "X"
            )</f>
        <v/>
      </c>
      <c r="I154" s="237" t="str">
        <f xml:space="preserve"> IF(TEXT((EDATE('Projektkostenkalkulation EP'!$B$8,14)+H$9),"MM")=TEXT((EDATE('Projektkostenkalkulation EP'!$B$8,14)+(H$9-1)),"MM"),
             IF(
                        OR(
                                    TEXT((EDATE('Projektkostenkalkulation EP'!$B$8,14)+H$9),"TTT") = "Sa",
                                    TEXT((EDATE('Projektkostenkalkulation EP'!$B$8,14)+H$9),"TTT") = "So",
                                    IF(ISNA(VLOOKUP(EDATE('Projektkostenkalkulation EP'!$B$8,14)+H$9,Datenquellen!$F$7:$H$45,3,FALSE))," ",VLOOKUP(EDATE('Projektkostenkalkulation EP'!$B$8,14)+H$9,Datenquellen!$F$7:$H$45,3,FALSE))="X"
                                    ),
                          "X",
                          ""
                          ),
               "X"
            )</f>
        <v/>
      </c>
      <c r="J154" s="237" t="str">
        <f xml:space="preserve"> IF(TEXT((EDATE('Projektkostenkalkulation EP'!$B$8,14)+I$9),"MM")=TEXT((EDATE('Projektkostenkalkulation EP'!$B$8,14)+(I$9-1)),"MM"),
             IF(
                        OR(
                                    TEXT((EDATE('Projektkostenkalkulation EP'!$B$8,14)+I$9),"TTT") = "Sa",
                                    TEXT((EDATE('Projektkostenkalkulation EP'!$B$8,14)+I$9),"TTT") = "So",
                                    IF(ISNA(VLOOKUP(EDATE('Projektkostenkalkulation EP'!$B$8,14)+I$9,Datenquellen!$F$7:$H$45,3,FALSE))," ",VLOOKUP(EDATE('Projektkostenkalkulation EP'!$B$8,14)+I$9,Datenquellen!$F$7:$H$45,3,FALSE))="X"
                                    ),
                          "X",
                          ""
                          ),
               "X"
            )</f>
        <v>X</v>
      </c>
      <c r="K154" s="237" t="str">
        <f xml:space="preserve"> IF(TEXT((EDATE('Projektkostenkalkulation EP'!$B$8,14)+J$9),"MM")=TEXT((EDATE('Projektkostenkalkulation EP'!$B$8,14)+(J$9-1)),"MM"),
             IF(
                        OR(
                                    TEXT((EDATE('Projektkostenkalkulation EP'!$B$8,14)+J$9),"TTT") = "Sa",
                                    TEXT((EDATE('Projektkostenkalkulation EP'!$B$8,14)+J$9),"TTT") = "So",
                                    IF(ISNA(VLOOKUP(EDATE('Projektkostenkalkulation EP'!$B$8,14)+J$9,Datenquellen!$F$7:$H$45,3,FALSE))," ",VLOOKUP(EDATE('Projektkostenkalkulation EP'!$B$8,14)+J$9,Datenquellen!$F$7:$H$45,3,FALSE))="X"
                                    ),
                          "X",
                          ""
                          ),
               "X"
            )</f>
        <v>X</v>
      </c>
      <c r="L154" s="237" t="str">
        <f xml:space="preserve"> IF(TEXT((EDATE('Projektkostenkalkulation EP'!$B$8,14)+K$9),"MM")=TEXT((EDATE('Projektkostenkalkulation EP'!$B$8,14)+(K$9-1)),"MM"),
             IF(
                        OR(
                                    TEXT((EDATE('Projektkostenkalkulation EP'!$B$8,14)+K$9),"TTT") = "Sa",
                                    TEXT((EDATE('Projektkostenkalkulation EP'!$B$8,14)+K$9),"TTT") = "So",
                                    IF(ISNA(VLOOKUP(EDATE('Projektkostenkalkulation EP'!$B$8,14)+K$9,Datenquellen!$F$7:$H$45,3,FALSE))," ",VLOOKUP(EDATE('Projektkostenkalkulation EP'!$B$8,14)+K$9,Datenquellen!$F$7:$H$45,3,FALSE))="X"
                                    ),
                          "X",
                          ""
                          ),
               "X"
            )</f>
        <v/>
      </c>
      <c r="M154" s="237" t="str">
        <f xml:space="preserve"> IF(TEXT((EDATE('Projektkostenkalkulation EP'!$B$8,14)+L$9),"MM")=TEXT((EDATE('Projektkostenkalkulation EP'!$B$8,14)+(L$9-1)),"MM"),
             IF(
                        OR(
                                    TEXT((EDATE('Projektkostenkalkulation EP'!$B$8,14)+L$9),"TTT") = "Sa",
                                    TEXT((EDATE('Projektkostenkalkulation EP'!$B$8,14)+L$9),"TTT") = "So",
                                    IF(ISNA(VLOOKUP(EDATE('Projektkostenkalkulation EP'!$B$8,14)+L$9,Datenquellen!$F$7:$H$45,3,FALSE))," ",VLOOKUP(EDATE('Projektkostenkalkulation EP'!$B$8,14)+L$9,Datenquellen!$F$7:$H$45,3,FALSE))="X"
                                    ),
                          "X",
                          ""
                          ),
               "X"
            )</f>
        <v/>
      </c>
      <c r="N154" s="237" t="str">
        <f xml:space="preserve"> IF(TEXT((EDATE('Projektkostenkalkulation EP'!$B$8,14)+M$9),"MM")=TEXT((EDATE('Projektkostenkalkulation EP'!$B$8,14)+(M$9-1)),"MM"),
             IF(
                        OR(
                                    TEXT((EDATE('Projektkostenkalkulation EP'!$B$8,14)+M$9),"TTT") = "Sa",
                                    TEXT((EDATE('Projektkostenkalkulation EP'!$B$8,14)+M$9),"TTT") = "So",
                                    IF(ISNA(VLOOKUP(EDATE('Projektkostenkalkulation EP'!$B$8,14)+M$9,Datenquellen!$F$7:$H$45,3,FALSE))," ",VLOOKUP(EDATE('Projektkostenkalkulation EP'!$B$8,14)+M$9,Datenquellen!$F$7:$H$45,3,FALSE))="X"
                                    ),
                          "X",
                          ""
                          ),
               "X"
            )</f>
        <v/>
      </c>
      <c r="O154" s="237" t="str">
        <f xml:space="preserve"> IF(TEXT((EDATE('Projektkostenkalkulation EP'!$B$8,14)+N$9),"MM")=TEXT((EDATE('Projektkostenkalkulation EP'!$B$8,14)+(N$9-1)),"MM"),
             IF(
                        OR(
                                    TEXT((EDATE('Projektkostenkalkulation EP'!$B$8,14)+N$9),"TTT") = "Sa",
                                    TEXT((EDATE('Projektkostenkalkulation EP'!$B$8,14)+N$9),"TTT") = "So",
                                    IF(ISNA(VLOOKUP(EDATE('Projektkostenkalkulation EP'!$B$8,14)+N$9,Datenquellen!$F$7:$H$45,3,FALSE))," ",VLOOKUP(EDATE('Projektkostenkalkulation EP'!$B$8,14)+N$9,Datenquellen!$F$7:$H$45,3,FALSE))="X"
                                    ),
                          "X",
                          ""
                          ),
               "X"
            )</f>
        <v/>
      </c>
      <c r="P154" s="237" t="str">
        <f xml:space="preserve"> IF(TEXT((EDATE('Projektkostenkalkulation EP'!$B$8,14)+O$9),"MM")=TEXT((EDATE('Projektkostenkalkulation EP'!$B$8,14)+(O$9-1)),"MM"),
             IF(
                        OR(
                                    TEXT((EDATE('Projektkostenkalkulation EP'!$B$8,14)+O$9),"TTT") = "Sa",
                                    TEXT((EDATE('Projektkostenkalkulation EP'!$B$8,14)+O$9),"TTT") = "So",
                                    IF(ISNA(VLOOKUP(EDATE('Projektkostenkalkulation EP'!$B$8,14)+O$9,Datenquellen!$F$7:$H$45,3,FALSE))," ",VLOOKUP(EDATE('Projektkostenkalkulation EP'!$B$8,14)+O$9,Datenquellen!$F$7:$H$45,3,FALSE))="X"
                                    ),
                          "X",
                          ""
                          ),
               "X"
            )</f>
        <v/>
      </c>
      <c r="Q154" s="237" t="str">
        <f xml:space="preserve"> IF(TEXT((EDATE('Projektkostenkalkulation EP'!$B$8,14)+P$9),"MM")=TEXT((EDATE('Projektkostenkalkulation EP'!$B$8,14)+(P$9-1)),"MM"),
             IF(
                        OR(
                                    TEXT((EDATE('Projektkostenkalkulation EP'!$B$8,14)+P$9),"TTT") = "Sa",
                                    TEXT((EDATE('Projektkostenkalkulation EP'!$B$8,14)+P$9),"TTT") = "So",
                                    IF(ISNA(VLOOKUP(EDATE('Projektkostenkalkulation EP'!$B$8,14)+P$9,Datenquellen!$F$7:$H$45,3,FALSE))," ",VLOOKUP(EDATE('Projektkostenkalkulation EP'!$B$8,14)+P$9,Datenquellen!$F$7:$H$45,3,FALSE))="X"
                                    ),
                          "X",
                          ""
                          ),
               "X"
            )</f>
        <v>X</v>
      </c>
      <c r="R154" s="237" t="str">
        <f xml:space="preserve"> IF(TEXT((EDATE('Projektkostenkalkulation EP'!$B$8,14)+Q$9),"MM")=TEXT((EDATE('Projektkostenkalkulation EP'!$B$8,14)+(Q$9-1)),"MM"),
             IF(
                        OR(
                                    TEXT((EDATE('Projektkostenkalkulation EP'!$B$8,14)+Q$9),"TTT") = "Sa",
                                    TEXT((EDATE('Projektkostenkalkulation EP'!$B$8,14)+Q$9),"TTT") = "So",
                                    IF(ISNA(VLOOKUP(EDATE('Projektkostenkalkulation EP'!$B$8,14)+Q$9,Datenquellen!$F$7:$H$45,3,FALSE))," ",VLOOKUP(EDATE('Projektkostenkalkulation EP'!$B$8,14)+Q$9,Datenquellen!$F$7:$H$45,3,FALSE))="X"
                                    ),
                          "X",
                          ""
                          ),
               "X"
            )</f>
        <v>X</v>
      </c>
      <c r="S154" s="237" t="str">
        <f xml:space="preserve"> IF(TEXT((EDATE('Projektkostenkalkulation EP'!$B$8,14)+R$9),"MM")=TEXT((EDATE('Projektkostenkalkulation EP'!$B$8,14)+(R$9-1)),"MM"),
             IF(
                        OR(
                                    TEXT((EDATE('Projektkostenkalkulation EP'!$B$8,14)+R$9),"TTT") = "Sa",
                                    TEXT((EDATE('Projektkostenkalkulation EP'!$B$8,14)+R$9),"TTT") = "So",
                                    IF(ISNA(VLOOKUP(EDATE('Projektkostenkalkulation EP'!$B$8,14)+R$9,Datenquellen!$F$7:$H$45,3,FALSE))," ",VLOOKUP(EDATE('Projektkostenkalkulation EP'!$B$8,14)+R$9,Datenquellen!$F$7:$H$45,3,FALSE))="X"
                                    ),
                          "X",
                          ""
                          ),
               "X"
            )</f>
        <v/>
      </c>
      <c r="T154" s="237" t="str">
        <f xml:space="preserve"> IF(TEXT((EDATE('Projektkostenkalkulation EP'!$B$8,14)+S$9),"MM")=TEXT((EDATE('Projektkostenkalkulation EP'!$B$8,14)+(S$9-1)),"MM"),
             IF(
                        OR(
                                    TEXT((EDATE('Projektkostenkalkulation EP'!$B$8,14)+S$9),"TTT") = "Sa",
                                    TEXT((EDATE('Projektkostenkalkulation EP'!$B$8,14)+S$9),"TTT") = "So",
                                    IF(ISNA(VLOOKUP(EDATE('Projektkostenkalkulation EP'!$B$8,14)+S$9,Datenquellen!$F$7:$H$45,3,FALSE))," ",VLOOKUP(EDATE('Projektkostenkalkulation EP'!$B$8,14)+S$9,Datenquellen!$F$7:$H$45,3,FALSE))="X"
                                    ),
                          "X",
                          ""
                          ),
               "X"
            )</f>
        <v/>
      </c>
      <c r="U154" s="237" t="str">
        <f xml:space="preserve"> IF(TEXT((EDATE('Projektkostenkalkulation EP'!$B$8,14)+T$9),"MM")=TEXT((EDATE('Projektkostenkalkulation EP'!$B$8,14)+(T$9-1)),"MM"),
             IF(
                        OR(
                                    TEXT((EDATE('Projektkostenkalkulation EP'!$B$8,14)+T$9),"TTT") = "Sa",
                                    TEXT((EDATE('Projektkostenkalkulation EP'!$B$8,14)+T$9),"TTT") = "So",
                                    IF(ISNA(VLOOKUP(EDATE('Projektkostenkalkulation EP'!$B$8,14)+T$9,Datenquellen!$F$7:$H$45,3,FALSE))," ",VLOOKUP(EDATE('Projektkostenkalkulation EP'!$B$8,14)+T$9,Datenquellen!$F$7:$H$45,3,FALSE))="X"
                                    ),
                          "X",
                          ""
                          ),
               "X"
            )</f>
        <v/>
      </c>
      <c r="V154" s="237" t="str">
        <f xml:space="preserve"> IF(TEXT((EDATE('Projektkostenkalkulation EP'!$B$8,14)+U$9),"MM")=TEXT((EDATE('Projektkostenkalkulation EP'!$B$8,14)+(U$9-1)),"MM"),
             IF(
                        OR(
                                    TEXT((EDATE('Projektkostenkalkulation EP'!$B$8,14)+U$9),"TTT") = "Sa",
                                    TEXT((EDATE('Projektkostenkalkulation EP'!$B$8,14)+U$9),"TTT") = "So",
                                    IF(ISNA(VLOOKUP(EDATE('Projektkostenkalkulation EP'!$B$8,14)+U$9,Datenquellen!$F$7:$H$45,3,FALSE))," ",VLOOKUP(EDATE('Projektkostenkalkulation EP'!$B$8,14)+U$9,Datenquellen!$F$7:$H$45,3,FALSE))="X"
                                    ),
                          "X",
                          ""
                          ),
               "X"
            )</f>
        <v/>
      </c>
      <c r="W154" s="237" t="str">
        <f xml:space="preserve"> IF(TEXT((EDATE('Projektkostenkalkulation EP'!$B$8,14)+V$9),"MM")=TEXT((EDATE('Projektkostenkalkulation EP'!$B$8,14)+(V$9-1)),"MM"),
             IF(
                        OR(
                                    TEXT((EDATE('Projektkostenkalkulation EP'!$B$8,14)+V$9),"TTT") = "Sa",
                                    TEXT((EDATE('Projektkostenkalkulation EP'!$B$8,14)+V$9),"TTT") = "So",
                                    IF(ISNA(VLOOKUP(EDATE('Projektkostenkalkulation EP'!$B$8,14)+V$9,Datenquellen!$F$7:$H$45,3,FALSE))," ",VLOOKUP(EDATE('Projektkostenkalkulation EP'!$B$8,14)+V$9,Datenquellen!$F$7:$H$45,3,FALSE))="X"
                                    ),
                          "X",
                          ""
                          ),
               "X"
            )</f>
        <v/>
      </c>
      <c r="X154" s="237" t="str">
        <f xml:space="preserve"> IF(TEXT((EDATE('Projektkostenkalkulation EP'!$B$8,14)+W$9),"MM")=TEXT((EDATE('Projektkostenkalkulation EP'!$B$8,14)+(W$9-1)),"MM"),
             IF(
                        OR(
                                    TEXT((EDATE('Projektkostenkalkulation EP'!$B$8,14)+W$9),"TTT") = "Sa",
                                    TEXT((EDATE('Projektkostenkalkulation EP'!$B$8,14)+W$9),"TTT") = "So",
                                    IF(ISNA(VLOOKUP(EDATE('Projektkostenkalkulation EP'!$B$8,14)+W$9,Datenquellen!$F$7:$H$45,3,FALSE))," ",VLOOKUP(EDATE('Projektkostenkalkulation EP'!$B$8,14)+W$9,Datenquellen!$F$7:$H$45,3,FALSE))="X"
                                    ),
                          "X",
                          ""
                          ),
               "X"
            )</f>
        <v>X</v>
      </c>
      <c r="Y154" s="237" t="str">
        <f xml:space="preserve"> IF(TEXT((EDATE('Projektkostenkalkulation EP'!$B$8,14)+X$9),"MM")=TEXT((EDATE('Projektkostenkalkulation EP'!$B$8,14)+(X$9-1)),"MM"),
             IF(
                        OR(
                                    TEXT((EDATE('Projektkostenkalkulation EP'!$B$8,14)+X$9),"TTT") = "Sa",
                                    TEXT((EDATE('Projektkostenkalkulation EP'!$B$8,14)+X$9),"TTT") = "So",
                                    IF(ISNA(VLOOKUP(EDATE('Projektkostenkalkulation EP'!$B$8,14)+X$9,Datenquellen!$F$7:$H$45,3,FALSE))," ",VLOOKUP(EDATE('Projektkostenkalkulation EP'!$B$8,14)+X$9,Datenquellen!$F$7:$H$45,3,FALSE))="X"
                                    ),
                          "X",
                          ""
                          ),
               "X"
            )</f>
        <v>X</v>
      </c>
      <c r="Z154" s="237" t="str">
        <f xml:space="preserve"> IF(TEXT((EDATE('Projektkostenkalkulation EP'!$B$8,14)+Y$9),"MM")=TEXT((EDATE('Projektkostenkalkulation EP'!$B$8,14)+(Y$9-1)),"MM"),
             IF(
                        OR(
                                    TEXT((EDATE('Projektkostenkalkulation EP'!$B$8,14)+Y$9),"TTT") = "Sa",
                                    TEXT((EDATE('Projektkostenkalkulation EP'!$B$8,14)+Y$9),"TTT") = "So",
                                    IF(ISNA(VLOOKUP(EDATE('Projektkostenkalkulation EP'!$B$8,14)+Y$9,Datenquellen!$F$7:$H$45,3,FALSE))," ",VLOOKUP(EDATE('Projektkostenkalkulation EP'!$B$8,14)+Y$9,Datenquellen!$F$7:$H$45,3,FALSE))="X"
                                    ),
                          "X",
                          ""
                          ),
               "X"
            )</f>
        <v/>
      </c>
      <c r="AA154" s="237" t="str">
        <f xml:space="preserve"> IF(TEXT((EDATE('Projektkostenkalkulation EP'!$B$8,14)+Z$9),"MM")=TEXT((EDATE('Projektkostenkalkulation EP'!$B$8,14)+(Z$9-1)),"MM"),
             IF(
                        OR(
                                    TEXT((EDATE('Projektkostenkalkulation EP'!$B$8,14)+Z$9),"TTT") = "Sa",
                                    TEXT((EDATE('Projektkostenkalkulation EP'!$B$8,14)+Z$9),"TTT") = "So",
                                    IF(ISNA(VLOOKUP(EDATE('Projektkostenkalkulation EP'!$B$8,14)+Z$9,Datenquellen!$F$7:$H$45,3,FALSE))," ",VLOOKUP(EDATE('Projektkostenkalkulation EP'!$B$8,14)+Z$9,Datenquellen!$F$7:$H$45,3,FALSE))="X"
                                    ),
                          "X",
                          ""
                          ),
               "X"
            )</f>
        <v/>
      </c>
      <c r="AB154" s="237" t="str">
        <f xml:space="preserve"> IF(TEXT((EDATE('Projektkostenkalkulation EP'!$B$8,14)+AA$9),"MM")=TEXT((EDATE('Projektkostenkalkulation EP'!$B$8,14)+(AA$9-1)),"MM"),
             IF(
                        OR(
                                    TEXT((EDATE('Projektkostenkalkulation EP'!$B$8,14)+AA$9),"TTT") = "Sa",
                                    TEXT((EDATE('Projektkostenkalkulation EP'!$B$8,14)+AA$9),"TTT") = "So",
                                    IF(ISNA(VLOOKUP(EDATE('Projektkostenkalkulation EP'!$B$8,14)+AA$9,Datenquellen!$F$7:$H$45,3,FALSE))," ",VLOOKUP(EDATE('Projektkostenkalkulation EP'!$B$8,14)+AA$9,Datenquellen!$F$7:$H$45,3,FALSE))="X"
                                    ),
                          "X",
                          ""
                          ),
               "X"
            )</f>
        <v/>
      </c>
      <c r="AC154" s="237" t="str">
        <f xml:space="preserve"> IF(TEXT((EDATE('Projektkostenkalkulation EP'!$B$8,14)+AB$9),"MM")=TEXT((EDATE('Projektkostenkalkulation EP'!$B$8,14)+(AB$9-1)),"MM"),
             IF(
                        OR(
                                    TEXT((EDATE('Projektkostenkalkulation EP'!$B$8,14)+AB$9),"TTT") = "Sa",
                                    TEXT((EDATE('Projektkostenkalkulation EP'!$B$8,14)+AB$9),"TTT") = "So",
                                    IF(ISNA(VLOOKUP(EDATE('Projektkostenkalkulation EP'!$B$8,14)+AB$9,Datenquellen!$F$7:$H$45,3,FALSE))," ",VLOOKUP(EDATE('Projektkostenkalkulation EP'!$B$8,14)+AB$9,Datenquellen!$F$7:$H$45,3,FALSE))="X"
                                    ),
                          "X",
                          ""
                          ),
               "X"
            )</f>
        <v/>
      </c>
      <c r="AD154" s="237" t="str">
        <f xml:space="preserve"> IF(TEXT((EDATE('Projektkostenkalkulation EP'!$B$8,14)+AC$9),"MM")=TEXT((EDATE('Projektkostenkalkulation EP'!$B$8,14)+(AC$9-1)),"MM"),
             IF(
                        OR(
                                    TEXT((EDATE('Projektkostenkalkulation EP'!$B$8,14)+AC$9),"TTT") = "Sa",
                                    TEXT((EDATE('Projektkostenkalkulation EP'!$B$8,14)+AC$9),"TTT") = "So",
                                    IF(ISNA(VLOOKUP(EDATE('Projektkostenkalkulation EP'!$B$8,14)+AC$9,Datenquellen!$F$7:$H$45,3,FALSE))," ",VLOOKUP(EDATE('Projektkostenkalkulation EP'!$B$8,14)+AC$9,Datenquellen!$F$7:$H$45,3,FALSE))="X"
                                    ),
                          "X",
                          ""
                          ),
               "X"
            )</f>
        <v/>
      </c>
      <c r="AE154" s="237" t="str">
        <f xml:space="preserve"> IF(TEXT((EDATE('Projektkostenkalkulation EP'!$B$8,14)+AD$9),"MM")=TEXT((EDATE('Projektkostenkalkulation EP'!$B$8,14)+(AD$9-1)),"MM"),
             IF(
                        OR(
                                    TEXT((EDATE('Projektkostenkalkulation EP'!$B$8,14)+AD$9),"TTT") = "Sa",
                                    TEXT((EDATE('Projektkostenkalkulation EP'!$B$8,14)+AD$9),"TTT") = "So",
                                    IF(ISNA(VLOOKUP(EDATE('Projektkostenkalkulation EP'!$B$8,14)+AD$9,Datenquellen!$F$7:$H$45,3,FALSE))," ",VLOOKUP(EDATE('Projektkostenkalkulation EP'!$B$8,14)+AD$9,Datenquellen!$F$7:$H$45,3,FALSE))="X"
                                    ),
                          "X",
                          ""
                          ),
               "X"
            )</f>
        <v>X</v>
      </c>
      <c r="AF154" s="237" t="str">
        <f xml:space="preserve"> IF(TEXT((EDATE('Projektkostenkalkulation EP'!$B$8,14)+AE$9),"MM")=TEXT((EDATE('Projektkostenkalkulation EP'!$B$8,14)+(AE$9-1)),"MM"),
             IF(
                        OR(
                                    TEXT((EDATE('Projektkostenkalkulation EP'!$B$8,14)+AE$9),"TTT") = "Sa",
                                    TEXT((EDATE('Projektkostenkalkulation EP'!$B$8,14)+AE$9),"TTT") = "So",
                                    IF(ISNA(VLOOKUP(EDATE('Projektkostenkalkulation EP'!$B$8,14)+AE$9,Datenquellen!$F$7:$H$45,3,FALSE))," ",VLOOKUP(EDATE('Projektkostenkalkulation EP'!$B$8,14)+AE$9,Datenquellen!$F$7:$H$45,3,FALSE))="X"
                                    ),
                          "X",
                          ""
                          ),
               "X"
            )</f>
        <v>X</v>
      </c>
      <c r="AG154" s="238" t="str">
        <f xml:space="preserve"> IF(TEXT((EDATE('Projektkostenkalkulation EP'!$B$8,14)+AF$9),"MM")=TEXT((EDATE('Projektkostenkalkulation EP'!$B$8,14)+(AF$9-1)),"MM"),
             IF(
                        OR(
                                    TEXT((EDATE('Projektkostenkalkulation EP'!$B$8,14)+AF$9),"TTT") = "Sa",
                                    TEXT((EDATE('Projektkostenkalkulation EP'!$B$8,14)+AF$9),"TTT") = "So",
                                    IF(ISNA(VLOOKUP(EDATE('Projektkostenkalkulation EP'!$B$8,14)+AF$9,Datenquellen!$F$7:$H$45,3,FALSE))," ",VLOOKUP(EDATE('Projektkostenkalkulation EP'!$B$8,14)+AF$9,Datenquellen!$F$7:$H$45,3,FALSE))="X"
                                    ),
                          "X",
                          ""
                          ),
               "X"
            )</f>
        <v/>
      </c>
      <c r="AH154" s="239"/>
      <c r="AI154" s="240"/>
      <c r="AJ154" s="241" t="s">
        <v>67</v>
      </c>
      <c r="AK154" s="474"/>
      <c r="AL154" s="236"/>
      <c r="AM154" s="237" t="str">
        <f>IF(
            OR(
                     TEXT(EDATE('Projektkostenkalkulation EP'!$B$8,14),"TTT") = "Sa",
                     TEXT(EDATE('Projektkostenkalkulation EP'!$B$8,14),"TTT") = "So",
                     IF(ISNA(VLOOKUP(EDATE('Projektkostenkalkulation EP'!$B$8,14),Datenquellen!$F$7:$H$45,3,FALSE))," ",VLOOKUP(EDATE('Projektkostenkalkulation EP'!$B$8,14),Datenquellen!$F$7:$H$45,3,FALSE))="X"
                            ),
                    "X",
                    ""
            )</f>
        <v>X</v>
      </c>
      <c r="AN154" s="237" t="str">
        <f xml:space="preserve"> IF(TEXT((EDATE('Projektkostenkalkulation EP'!$B$8,14)+AM$9),"MM")=TEXT((EDATE('Projektkostenkalkulation EP'!$B$8,14)+(AM$9-1)),"MM"),
             IF(
                        OR(
                                    TEXT((EDATE('Projektkostenkalkulation EP'!$B$8,14)+AM$9),"TTT") = "Sa",
                                    TEXT((EDATE('Projektkostenkalkulation EP'!$B$8,14)+AM$9),"TTT") = "So",
                                    IF(ISNA(VLOOKUP(EDATE('Projektkostenkalkulation EP'!$B$8,14)+AM$9,Datenquellen!$F$7:$H$45,3,FALSE))," ",VLOOKUP(EDATE('Projektkostenkalkulation EP'!$B$8,14)+AM$9,Datenquellen!$F$7:$H$45,3,FALSE))="X"
                                    ),
                          "X",
                          ""
                          ),
               "X"
            )</f>
        <v>X</v>
      </c>
      <c r="AO154" s="237" t="str">
        <f xml:space="preserve"> IF(TEXT((EDATE('Projektkostenkalkulation EP'!$B$8,14)+AN$9),"MM")=TEXT((EDATE('Projektkostenkalkulation EP'!$B$8,14)+(AN$9-1)),"MM"),
             IF(
                        OR(
                                    TEXT((EDATE('Projektkostenkalkulation EP'!$B$8,14)+AN$9),"TTT") = "Sa",
                                    TEXT((EDATE('Projektkostenkalkulation EP'!$B$8,14)+AN$9),"TTT") = "So",
                                    IF(ISNA(VLOOKUP(EDATE('Projektkostenkalkulation EP'!$B$8,14)+AN$9,Datenquellen!$F$7:$H$45,3,FALSE))," ",VLOOKUP(EDATE('Projektkostenkalkulation EP'!$B$8,14)+AN$9,Datenquellen!$F$7:$H$45,3,FALSE))="X"
                                    ),
                          "X",
                          ""
                          ),
               "X"
            )</f>
        <v/>
      </c>
      <c r="AP154" s="237" t="str">
        <f xml:space="preserve"> IF(TEXT((EDATE('Projektkostenkalkulation EP'!$B$8,14)+AO$9),"MM")=TEXT((EDATE('Projektkostenkalkulation EP'!$B$8,14)+(AO$9-1)),"MM"),
             IF(
                        OR(
                                    TEXT((EDATE('Projektkostenkalkulation EP'!$B$8,14)+AO$9),"TTT") = "Sa",
                                    TEXT((EDATE('Projektkostenkalkulation EP'!$B$8,14)+AO$9),"TTT") = "So",
                                    IF(ISNA(VLOOKUP(EDATE('Projektkostenkalkulation EP'!$B$8,14)+AO$9,Datenquellen!$F$7:$H$45,3,FALSE))," ",VLOOKUP(EDATE('Projektkostenkalkulation EP'!$B$8,14)+AO$9,Datenquellen!$F$7:$H$45,3,FALSE))="X"
                                    ),
                          "X",
                          ""
                          ),
               "X"
            )</f>
        <v/>
      </c>
      <c r="AQ154" s="237" t="str">
        <f xml:space="preserve"> IF(TEXT((EDATE('Projektkostenkalkulation EP'!$B$8,14)+AP$9),"MM")=TEXT((EDATE('Projektkostenkalkulation EP'!$B$8,14)+(AP$9-1)),"MM"),
             IF(
                        OR(
                                    TEXT((EDATE('Projektkostenkalkulation EP'!$B$8,14)+AP$9),"TTT") = "Sa",
                                    TEXT((EDATE('Projektkostenkalkulation EP'!$B$8,14)+AP$9),"TTT") = "So",
                                    IF(ISNA(VLOOKUP(EDATE('Projektkostenkalkulation EP'!$B$8,14)+AP$9,Datenquellen!$F$7:$H$45,3,FALSE))," ",VLOOKUP(EDATE('Projektkostenkalkulation EP'!$B$8,14)+AP$9,Datenquellen!$F$7:$H$45,3,FALSE))="X"
                                    ),
                          "X",
                          ""
                          ),
               "X"
            )</f>
        <v/>
      </c>
      <c r="AR154" s="237" t="str">
        <f xml:space="preserve"> IF(TEXT((EDATE('Projektkostenkalkulation EP'!$B$8,14)+AQ$9),"MM")=TEXT((EDATE('Projektkostenkalkulation EP'!$B$8,14)+(AQ$9-1)),"MM"),
             IF(
                        OR(
                                    TEXT((EDATE('Projektkostenkalkulation EP'!$B$8,14)+AQ$9),"TTT") = "Sa",
                                    TEXT((EDATE('Projektkostenkalkulation EP'!$B$8,14)+AQ$9),"TTT") = "So",
                                    IF(ISNA(VLOOKUP(EDATE('Projektkostenkalkulation EP'!$B$8,14)+AQ$9,Datenquellen!$F$7:$H$45,3,FALSE))," ",VLOOKUP(EDATE('Projektkostenkalkulation EP'!$B$8,14)+AQ$9,Datenquellen!$F$7:$H$45,3,FALSE))="X"
                                    ),
                          "X",
                          ""
                          ),
               "X"
            )</f>
        <v/>
      </c>
      <c r="AS154" s="237" t="str">
        <f xml:space="preserve"> IF(TEXT((EDATE('Projektkostenkalkulation EP'!$B$8,14)+AR$9),"MM")=TEXT((EDATE('Projektkostenkalkulation EP'!$B$8,14)+(AR$9-1)),"MM"),
             IF(
                        OR(
                                    TEXT((EDATE('Projektkostenkalkulation EP'!$B$8,14)+AR$9),"TTT") = "Sa",
                                    TEXT((EDATE('Projektkostenkalkulation EP'!$B$8,14)+AR$9),"TTT") = "So",
                                    IF(ISNA(VLOOKUP(EDATE('Projektkostenkalkulation EP'!$B$8,14)+AR$9,Datenquellen!$F$7:$H$45,3,FALSE))," ",VLOOKUP(EDATE('Projektkostenkalkulation EP'!$B$8,14)+AR$9,Datenquellen!$F$7:$H$45,3,FALSE))="X"
                                    ),
                          "X",
                          ""
                          ),
               "X"
            )</f>
        <v/>
      </c>
      <c r="AT154" s="237" t="str">
        <f xml:space="preserve"> IF(TEXT((EDATE('Projektkostenkalkulation EP'!$B$8,14)+AS$9),"MM")=TEXT((EDATE('Projektkostenkalkulation EP'!$B$8,14)+(AS$9-1)),"MM"),
             IF(
                        OR(
                                    TEXT((EDATE('Projektkostenkalkulation EP'!$B$8,14)+AS$9),"TTT") = "Sa",
                                    TEXT((EDATE('Projektkostenkalkulation EP'!$B$8,14)+AS$9),"TTT") = "So",
                                    IF(ISNA(VLOOKUP(EDATE('Projektkostenkalkulation EP'!$B$8,14)+AS$9,Datenquellen!$F$7:$H$45,3,FALSE))," ",VLOOKUP(EDATE('Projektkostenkalkulation EP'!$B$8,14)+AS$9,Datenquellen!$F$7:$H$45,3,FALSE))="X"
                                    ),
                          "X",
                          ""
                          ),
               "X"
            )</f>
        <v>X</v>
      </c>
      <c r="AU154" s="237" t="str">
        <f xml:space="preserve"> IF(TEXT((EDATE('Projektkostenkalkulation EP'!$B$8,14)+AT$9),"MM")=TEXT((EDATE('Projektkostenkalkulation EP'!$B$8,14)+(AT$9-1)),"MM"),
             IF(
                        OR(
                                    TEXT((EDATE('Projektkostenkalkulation EP'!$B$8,14)+AT$9),"TTT") = "Sa",
                                    TEXT((EDATE('Projektkostenkalkulation EP'!$B$8,14)+AT$9),"TTT") = "So",
                                    IF(ISNA(VLOOKUP(EDATE('Projektkostenkalkulation EP'!$B$8,14)+AT$9,Datenquellen!$F$7:$H$45,3,FALSE))," ",VLOOKUP(EDATE('Projektkostenkalkulation EP'!$B$8,14)+AT$9,Datenquellen!$F$7:$H$45,3,FALSE))="X"
                                    ),
                          "X",
                          ""
                          ),
               "X"
            )</f>
        <v>X</v>
      </c>
      <c r="AV154" s="237" t="str">
        <f xml:space="preserve"> IF(TEXT((EDATE('Projektkostenkalkulation EP'!$B$8,14)+AU$9),"MM")=TEXT((EDATE('Projektkostenkalkulation EP'!$B$8,14)+(AU$9-1)),"MM"),
             IF(
                        OR(
                                    TEXT((EDATE('Projektkostenkalkulation EP'!$B$8,14)+AU$9),"TTT") = "Sa",
                                    TEXT((EDATE('Projektkostenkalkulation EP'!$B$8,14)+AU$9),"TTT") = "So",
                                    IF(ISNA(VLOOKUP(EDATE('Projektkostenkalkulation EP'!$B$8,14)+AU$9,Datenquellen!$F$7:$H$45,3,FALSE))," ",VLOOKUP(EDATE('Projektkostenkalkulation EP'!$B$8,14)+AU$9,Datenquellen!$F$7:$H$45,3,FALSE))="X"
                                    ),
                          "X",
                          ""
                          ),
               "X"
            )</f>
        <v/>
      </c>
      <c r="AW154" s="237" t="str">
        <f xml:space="preserve"> IF(TEXT((EDATE('Projektkostenkalkulation EP'!$B$8,14)+AV$9),"MM")=TEXT((EDATE('Projektkostenkalkulation EP'!$B$8,14)+(AV$9-1)),"MM"),
             IF(
                        OR(
                                    TEXT((EDATE('Projektkostenkalkulation EP'!$B$8,14)+AV$9),"TTT") = "Sa",
                                    TEXT((EDATE('Projektkostenkalkulation EP'!$B$8,14)+AV$9),"TTT") = "So",
                                    IF(ISNA(VLOOKUP(EDATE('Projektkostenkalkulation EP'!$B$8,14)+AV$9,Datenquellen!$F$7:$H$45,3,FALSE))," ",VLOOKUP(EDATE('Projektkostenkalkulation EP'!$B$8,14)+AV$9,Datenquellen!$F$7:$H$45,3,FALSE))="X"
                                    ),
                          "X",
                          ""
                          ),
               "X"
            )</f>
        <v/>
      </c>
      <c r="AX154" s="237" t="str">
        <f xml:space="preserve"> IF(TEXT((EDATE('Projektkostenkalkulation EP'!$B$8,14)+AW$9),"MM")=TEXT((EDATE('Projektkostenkalkulation EP'!$B$8,14)+(AW$9-1)),"MM"),
             IF(
                        OR(
                                    TEXT((EDATE('Projektkostenkalkulation EP'!$B$8,14)+AW$9),"TTT") = "Sa",
                                    TEXT((EDATE('Projektkostenkalkulation EP'!$B$8,14)+AW$9),"TTT") = "So",
                                    IF(ISNA(VLOOKUP(EDATE('Projektkostenkalkulation EP'!$B$8,14)+AW$9,Datenquellen!$F$7:$H$45,3,FALSE))," ",VLOOKUP(EDATE('Projektkostenkalkulation EP'!$B$8,14)+AW$9,Datenquellen!$F$7:$H$45,3,FALSE))="X"
                                    ),
                          "X",
                          ""
                          ),
               "X"
            )</f>
        <v/>
      </c>
      <c r="AY154" s="237" t="str">
        <f xml:space="preserve"> IF(TEXT((EDATE('Projektkostenkalkulation EP'!$B$8,14)+AX$9),"MM")=TEXT((EDATE('Projektkostenkalkulation EP'!$B$8,14)+(AX$9-1)),"MM"),
             IF(
                        OR(
                                    TEXT((EDATE('Projektkostenkalkulation EP'!$B$8,14)+AX$9),"TTT") = "Sa",
                                    TEXT((EDATE('Projektkostenkalkulation EP'!$B$8,14)+AX$9),"TTT") = "So",
                                    IF(ISNA(VLOOKUP(EDATE('Projektkostenkalkulation EP'!$B$8,14)+AX$9,Datenquellen!$F$7:$H$45,3,FALSE))," ",VLOOKUP(EDATE('Projektkostenkalkulation EP'!$B$8,14)+AX$9,Datenquellen!$F$7:$H$45,3,FALSE))="X"
                                    ),
                          "X",
                          ""
                          ),
               "X"
            )</f>
        <v/>
      </c>
      <c r="AZ154" s="237" t="str">
        <f xml:space="preserve"> IF(TEXT((EDATE('Projektkostenkalkulation EP'!$B$8,14)+AY$9),"MM")=TEXT((EDATE('Projektkostenkalkulation EP'!$B$8,14)+(AY$9-1)),"MM"),
             IF(
                        OR(
                                    TEXT((EDATE('Projektkostenkalkulation EP'!$B$8,14)+AY$9),"TTT") = "Sa",
                                    TEXT((EDATE('Projektkostenkalkulation EP'!$B$8,14)+AY$9),"TTT") = "So",
                                    IF(ISNA(VLOOKUP(EDATE('Projektkostenkalkulation EP'!$B$8,14)+AY$9,Datenquellen!$F$7:$H$45,3,FALSE))," ",VLOOKUP(EDATE('Projektkostenkalkulation EP'!$B$8,14)+AY$9,Datenquellen!$F$7:$H$45,3,FALSE))="X"
                                    ),
                          "X",
                          ""
                          ),
               "X"
            )</f>
        <v/>
      </c>
      <c r="BA154" s="237" t="str">
        <f xml:space="preserve"> IF(TEXT((EDATE('Projektkostenkalkulation EP'!$B$8,14)+AZ$9),"MM")=TEXT((EDATE('Projektkostenkalkulation EP'!$B$8,14)+(AZ$9-1)),"MM"),
             IF(
                        OR(
                                    TEXT((EDATE('Projektkostenkalkulation EP'!$B$8,14)+AZ$9),"TTT") = "Sa",
                                    TEXT((EDATE('Projektkostenkalkulation EP'!$B$8,14)+AZ$9),"TTT") = "So",
                                    IF(ISNA(VLOOKUP(EDATE('Projektkostenkalkulation EP'!$B$8,14)+AZ$9,Datenquellen!$F$7:$H$45,3,FALSE))," ",VLOOKUP(EDATE('Projektkostenkalkulation EP'!$B$8,14)+AZ$9,Datenquellen!$F$7:$H$45,3,FALSE))="X"
                                    ),
                          "X",
                          ""
                          ),
               "X"
            )</f>
        <v>X</v>
      </c>
      <c r="BB154" s="237" t="str">
        <f xml:space="preserve"> IF(TEXT((EDATE('Projektkostenkalkulation EP'!$B$8,14)+BA$9),"MM")=TEXT((EDATE('Projektkostenkalkulation EP'!$B$8,14)+(BA$9-1)),"MM"),
             IF(
                        OR(
                                    TEXT((EDATE('Projektkostenkalkulation EP'!$B$8,14)+BA$9),"TTT") = "Sa",
                                    TEXT((EDATE('Projektkostenkalkulation EP'!$B$8,14)+BA$9),"TTT") = "So",
                                    IF(ISNA(VLOOKUP(EDATE('Projektkostenkalkulation EP'!$B$8,14)+BA$9,Datenquellen!$F$7:$H$45,3,FALSE))," ",VLOOKUP(EDATE('Projektkostenkalkulation EP'!$B$8,14)+BA$9,Datenquellen!$F$7:$H$45,3,FALSE))="X"
                                    ),
                          "X",
                          ""
                          ),
               "X"
            )</f>
        <v>X</v>
      </c>
      <c r="BC154" s="237" t="str">
        <f xml:space="preserve"> IF(TEXT((EDATE('Projektkostenkalkulation EP'!$B$8,14)+BB$9),"MM")=TEXT((EDATE('Projektkostenkalkulation EP'!$B$8,14)+(BB$9-1)),"MM"),
             IF(
                        OR(
                                    TEXT((EDATE('Projektkostenkalkulation EP'!$B$8,14)+BB$9),"TTT") = "Sa",
                                    TEXT((EDATE('Projektkostenkalkulation EP'!$B$8,14)+BB$9),"TTT") = "So",
                                    IF(ISNA(VLOOKUP(EDATE('Projektkostenkalkulation EP'!$B$8,14)+BB$9,Datenquellen!$F$7:$H$45,3,FALSE))," ",VLOOKUP(EDATE('Projektkostenkalkulation EP'!$B$8,14)+BB$9,Datenquellen!$F$7:$H$45,3,FALSE))="X"
                                    ),
                          "X",
                          ""
                          ),
               "X"
            )</f>
        <v/>
      </c>
      <c r="BD154" s="237" t="str">
        <f xml:space="preserve"> IF(TEXT((EDATE('Projektkostenkalkulation EP'!$B$8,14)+BC$9),"MM")=TEXT((EDATE('Projektkostenkalkulation EP'!$B$8,14)+(BC$9-1)),"MM"),
             IF(
                        OR(
                                    TEXT((EDATE('Projektkostenkalkulation EP'!$B$8,14)+BC$9),"TTT") = "Sa",
                                    TEXT((EDATE('Projektkostenkalkulation EP'!$B$8,14)+BC$9),"TTT") = "So",
                                    IF(ISNA(VLOOKUP(EDATE('Projektkostenkalkulation EP'!$B$8,14)+BC$9,Datenquellen!$F$7:$H$45,3,FALSE))," ",VLOOKUP(EDATE('Projektkostenkalkulation EP'!$B$8,14)+BC$9,Datenquellen!$F$7:$H$45,3,FALSE))="X"
                                    ),
                          "X",
                          ""
                          ),
               "X"
            )</f>
        <v/>
      </c>
      <c r="BE154" s="237" t="str">
        <f xml:space="preserve"> IF(TEXT((EDATE('Projektkostenkalkulation EP'!$B$8,14)+BD$9),"MM")=TEXT((EDATE('Projektkostenkalkulation EP'!$B$8,14)+(BD$9-1)),"MM"),
             IF(
                        OR(
                                    TEXT((EDATE('Projektkostenkalkulation EP'!$B$8,14)+BD$9),"TTT") = "Sa",
                                    TEXT((EDATE('Projektkostenkalkulation EP'!$B$8,14)+BD$9),"TTT") = "So",
                                    IF(ISNA(VLOOKUP(EDATE('Projektkostenkalkulation EP'!$B$8,14)+BD$9,Datenquellen!$F$7:$H$45,3,FALSE))," ",VLOOKUP(EDATE('Projektkostenkalkulation EP'!$B$8,14)+BD$9,Datenquellen!$F$7:$H$45,3,FALSE))="X"
                                    ),
                          "X",
                          ""
                          ),
               "X"
            )</f>
        <v/>
      </c>
      <c r="BF154" s="237" t="str">
        <f xml:space="preserve"> IF(TEXT((EDATE('Projektkostenkalkulation EP'!$B$8,14)+BE$9),"MM")=TEXT((EDATE('Projektkostenkalkulation EP'!$B$8,14)+(BE$9-1)),"MM"),
             IF(
                        OR(
                                    TEXT((EDATE('Projektkostenkalkulation EP'!$B$8,14)+BE$9),"TTT") = "Sa",
                                    TEXT((EDATE('Projektkostenkalkulation EP'!$B$8,14)+BE$9),"TTT") = "So",
                                    IF(ISNA(VLOOKUP(EDATE('Projektkostenkalkulation EP'!$B$8,14)+BE$9,Datenquellen!$F$7:$H$45,3,FALSE))," ",VLOOKUP(EDATE('Projektkostenkalkulation EP'!$B$8,14)+BE$9,Datenquellen!$F$7:$H$45,3,FALSE))="X"
                                    ),
                          "X",
                          ""
                          ),
               "X"
            )</f>
        <v/>
      </c>
      <c r="BG154" s="237" t="str">
        <f xml:space="preserve"> IF(TEXT((EDATE('Projektkostenkalkulation EP'!$B$8,14)+BF$9),"MM")=TEXT((EDATE('Projektkostenkalkulation EP'!$B$8,14)+(BF$9-1)),"MM"),
             IF(
                        OR(
                                    TEXT((EDATE('Projektkostenkalkulation EP'!$B$8,14)+BF$9),"TTT") = "Sa",
                                    TEXT((EDATE('Projektkostenkalkulation EP'!$B$8,14)+BF$9),"TTT") = "So",
                                    IF(ISNA(VLOOKUP(EDATE('Projektkostenkalkulation EP'!$B$8,14)+BF$9,Datenquellen!$F$7:$H$45,3,FALSE))," ",VLOOKUP(EDATE('Projektkostenkalkulation EP'!$B$8,14)+BF$9,Datenquellen!$F$7:$H$45,3,FALSE))="X"
                                    ),
                          "X",
                          ""
                          ),
               "X"
            )</f>
        <v/>
      </c>
      <c r="BH154" s="237" t="str">
        <f xml:space="preserve"> IF(TEXT((EDATE('Projektkostenkalkulation EP'!$B$8,14)+BG$9),"MM")=TEXT((EDATE('Projektkostenkalkulation EP'!$B$8,14)+(BG$9-1)),"MM"),
             IF(
                        OR(
                                    TEXT((EDATE('Projektkostenkalkulation EP'!$B$8,14)+BG$9),"TTT") = "Sa",
                                    TEXT((EDATE('Projektkostenkalkulation EP'!$B$8,14)+BG$9),"TTT") = "So",
                                    IF(ISNA(VLOOKUP(EDATE('Projektkostenkalkulation EP'!$B$8,14)+BG$9,Datenquellen!$F$7:$H$45,3,FALSE))," ",VLOOKUP(EDATE('Projektkostenkalkulation EP'!$B$8,14)+BG$9,Datenquellen!$F$7:$H$45,3,FALSE))="X"
                                    ),
                          "X",
                          ""
                          ),
               "X"
            )</f>
        <v>X</v>
      </c>
      <c r="BI154" s="237" t="str">
        <f xml:space="preserve"> IF(TEXT((EDATE('Projektkostenkalkulation EP'!$B$8,14)+BH$9),"MM")=TEXT((EDATE('Projektkostenkalkulation EP'!$B$8,14)+(BH$9-1)),"MM"),
             IF(
                        OR(
                                    TEXT((EDATE('Projektkostenkalkulation EP'!$B$8,14)+BH$9),"TTT") = "Sa",
                                    TEXT((EDATE('Projektkostenkalkulation EP'!$B$8,14)+BH$9),"TTT") = "So",
                                    IF(ISNA(VLOOKUP(EDATE('Projektkostenkalkulation EP'!$B$8,14)+BH$9,Datenquellen!$F$7:$H$45,3,FALSE))," ",VLOOKUP(EDATE('Projektkostenkalkulation EP'!$B$8,14)+BH$9,Datenquellen!$F$7:$H$45,3,FALSE))="X"
                                    ),
                          "X",
                          ""
                          ),
               "X"
            )</f>
        <v>X</v>
      </c>
      <c r="BJ154" s="237" t="str">
        <f xml:space="preserve"> IF(TEXT((EDATE('Projektkostenkalkulation EP'!$B$8,14)+BI$9),"MM")=TEXT((EDATE('Projektkostenkalkulation EP'!$B$8,14)+(BI$9-1)),"MM"),
             IF(
                        OR(
                                    TEXT((EDATE('Projektkostenkalkulation EP'!$B$8,14)+BI$9),"TTT") = "Sa",
                                    TEXT((EDATE('Projektkostenkalkulation EP'!$B$8,14)+BI$9),"TTT") = "So",
                                    IF(ISNA(VLOOKUP(EDATE('Projektkostenkalkulation EP'!$B$8,14)+BI$9,Datenquellen!$F$7:$H$45,3,FALSE))," ",VLOOKUP(EDATE('Projektkostenkalkulation EP'!$B$8,14)+BI$9,Datenquellen!$F$7:$H$45,3,FALSE))="X"
                                    ),
                          "X",
                          ""
                          ),
               "X"
            )</f>
        <v/>
      </c>
      <c r="BK154" s="237" t="str">
        <f xml:space="preserve"> IF(TEXT((EDATE('Projektkostenkalkulation EP'!$B$8,14)+BJ$9),"MM")=TEXT((EDATE('Projektkostenkalkulation EP'!$B$8,14)+(BJ$9-1)),"MM"),
             IF(
                        OR(
                                    TEXT((EDATE('Projektkostenkalkulation EP'!$B$8,14)+BJ$9),"TTT") = "Sa",
                                    TEXT((EDATE('Projektkostenkalkulation EP'!$B$8,14)+BJ$9),"TTT") = "So",
                                    IF(ISNA(VLOOKUP(EDATE('Projektkostenkalkulation EP'!$B$8,14)+BJ$9,Datenquellen!$F$7:$H$45,3,FALSE))," ",VLOOKUP(EDATE('Projektkostenkalkulation EP'!$B$8,14)+BJ$9,Datenquellen!$F$7:$H$45,3,FALSE))="X"
                                    ),
                          "X",
                          ""
                          ),
               "X"
            )</f>
        <v/>
      </c>
      <c r="BL154" s="237" t="str">
        <f xml:space="preserve"> IF(TEXT((EDATE('Projektkostenkalkulation EP'!$B$8,14)+BK$9),"MM")=TEXT((EDATE('Projektkostenkalkulation EP'!$B$8,14)+(BK$9-1)),"MM"),
             IF(
                        OR(
                                    TEXT((EDATE('Projektkostenkalkulation EP'!$B$8,14)+BK$9),"TTT") = "Sa",
                                    TEXT((EDATE('Projektkostenkalkulation EP'!$B$8,14)+BK$9),"TTT") = "So",
                                    IF(ISNA(VLOOKUP(EDATE('Projektkostenkalkulation EP'!$B$8,14)+BK$9,Datenquellen!$F$7:$H$45,3,FALSE))," ",VLOOKUP(EDATE('Projektkostenkalkulation EP'!$B$8,14)+BK$9,Datenquellen!$F$7:$H$45,3,FALSE))="X"
                                    ),
                          "X",
                          ""
                          ),
               "X"
            )</f>
        <v/>
      </c>
      <c r="BM154" s="237" t="str">
        <f xml:space="preserve"> IF(TEXT((EDATE('Projektkostenkalkulation EP'!$B$8,14)+BL$9),"MM")=TEXT((EDATE('Projektkostenkalkulation EP'!$B$8,14)+(BL$9-1)),"MM"),
             IF(
                        OR(
                                    TEXT((EDATE('Projektkostenkalkulation EP'!$B$8,14)+BL$9),"TTT") = "Sa",
                                    TEXT((EDATE('Projektkostenkalkulation EP'!$B$8,14)+BL$9),"TTT") = "So",
                                    IF(ISNA(VLOOKUP(EDATE('Projektkostenkalkulation EP'!$B$8,14)+BL$9,Datenquellen!$F$7:$H$45,3,FALSE))," ",VLOOKUP(EDATE('Projektkostenkalkulation EP'!$B$8,14)+BL$9,Datenquellen!$F$7:$H$45,3,FALSE))="X"
                                    ),
                          "X",
                          ""
                          ),
               "X"
            )</f>
        <v/>
      </c>
      <c r="BN154" s="237" t="str">
        <f xml:space="preserve"> IF(TEXT((EDATE('Projektkostenkalkulation EP'!$B$8,14)+BM$9),"MM")=TEXT((EDATE('Projektkostenkalkulation EP'!$B$8,14)+(BM$9-1)),"MM"),
             IF(
                        OR(
                                    TEXT((EDATE('Projektkostenkalkulation EP'!$B$8,14)+BM$9),"TTT") = "Sa",
                                    TEXT((EDATE('Projektkostenkalkulation EP'!$B$8,14)+BM$9),"TTT") = "So",
                                    IF(ISNA(VLOOKUP(EDATE('Projektkostenkalkulation EP'!$B$8,14)+BM$9,Datenquellen!$F$7:$H$45,3,FALSE))," ",VLOOKUP(EDATE('Projektkostenkalkulation EP'!$B$8,14)+BM$9,Datenquellen!$F$7:$H$45,3,FALSE))="X"
                                    ),
                          "X",
                          ""
                          ),
               "X"
            )</f>
        <v/>
      </c>
      <c r="BO154" s="237" t="str">
        <f xml:space="preserve"> IF(TEXT((EDATE('Projektkostenkalkulation EP'!$B$8,14)+BN$9),"MM")=TEXT((EDATE('Projektkostenkalkulation EP'!$B$8,14)+(BN$9-1)),"MM"),
             IF(
                        OR(
                                    TEXT((EDATE('Projektkostenkalkulation EP'!$B$8,14)+BN$9),"TTT") = "Sa",
                                    TEXT((EDATE('Projektkostenkalkulation EP'!$B$8,14)+BN$9),"TTT") = "So",
                                    IF(ISNA(VLOOKUP(EDATE('Projektkostenkalkulation EP'!$B$8,14)+BN$9,Datenquellen!$F$7:$H$45,3,FALSE))," ",VLOOKUP(EDATE('Projektkostenkalkulation EP'!$B$8,14)+BN$9,Datenquellen!$F$7:$H$45,3,FALSE))="X"
                                    ),
                          "X",
                          ""
                          ),
               "X"
            )</f>
        <v>X</v>
      </c>
      <c r="BP154" s="237" t="str">
        <f xml:space="preserve"> IF(TEXT((EDATE('Projektkostenkalkulation EP'!$B$8,14)+BO$9),"MM")=TEXT((EDATE('Projektkostenkalkulation EP'!$B$8,14)+(BO$9-1)),"MM"),
             IF(
                        OR(
                                    TEXT((EDATE('Projektkostenkalkulation EP'!$B$8,14)+BO$9),"TTT") = "Sa",
                                    TEXT((EDATE('Projektkostenkalkulation EP'!$B$8,14)+BO$9),"TTT") = "So",
                                    IF(ISNA(VLOOKUP(EDATE('Projektkostenkalkulation EP'!$B$8,14)+BO$9,Datenquellen!$F$7:$H$45,3,FALSE))," ",VLOOKUP(EDATE('Projektkostenkalkulation EP'!$B$8,14)+BO$9,Datenquellen!$F$7:$H$45,3,FALSE))="X"
                                    ),
                          "X",
                          ""
                          ),
               "X"
            )</f>
        <v>X</v>
      </c>
      <c r="BQ154" s="238" t="str">
        <f xml:space="preserve"> IF(TEXT((EDATE('Projektkostenkalkulation EP'!$B$8,14)+BP$9),"MM")=TEXT((EDATE('Projektkostenkalkulation EP'!$B$8,14)+(BP$9-1)),"MM"),
             IF(
                        OR(
                                    TEXT((EDATE('Projektkostenkalkulation EP'!$B$8,14)+BP$9),"TTT") = "Sa",
                                    TEXT((EDATE('Projektkostenkalkulation EP'!$B$8,14)+BP$9),"TTT") = "So",
                                    IF(ISNA(VLOOKUP(EDATE('Projektkostenkalkulation EP'!$B$8,14)+BP$9,Datenquellen!$F$7:$H$45,3,FALSE))," ",VLOOKUP(EDATE('Projektkostenkalkulation EP'!$B$8,14)+BP$9,Datenquellen!$F$7:$H$45,3,FALSE))="X"
                                    ),
                          "X",
                          ""
                          ),
               "X"
            )</f>
        <v/>
      </c>
      <c r="BR154" s="239"/>
      <c r="BS154" s="240"/>
      <c r="BT154" s="241" t="s">
        <v>67</v>
      </c>
      <c r="BU154" s="474"/>
      <c r="BV154" s="236"/>
      <c r="BW154" s="237" t="str">
        <f>IF(
            OR(
                     TEXT(EDATE('Projektkostenkalkulation EP'!$B$8,14),"TTT") = "Sa",
                     TEXT(EDATE('Projektkostenkalkulation EP'!$B$8,14),"TTT") = "So",
                     IF(ISNA(VLOOKUP(EDATE('Projektkostenkalkulation EP'!$B$8,14),Datenquellen!$F$7:$H$45,3,FALSE))," ",VLOOKUP(EDATE('Projektkostenkalkulation EP'!$B$8,14),Datenquellen!$F$7:$H$45,3,FALSE))="X"
                            ),
                    "X",
                    ""
            )</f>
        <v>X</v>
      </c>
      <c r="BX154" s="237" t="str">
        <f xml:space="preserve"> IF(TEXT((EDATE('Projektkostenkalkulation EP'!$B$8,14)+BW$9),"MM")=TEXT((EDATE('Projektkostenkalkulation EP'!$B$8,14)+(BW$9-1)),"MM"),
             IF(
                        OR(
                                    TEXT((EDATE('Projektkostenkalkulation EP'!$B$8,14)+BW$9),"TTT") = "Sa",
                                    TEXT((EDATE('Projektkostenkalkulation EP'!$B$8,14)+BW$9),"TTT") = "So",
                                    IF(ISNA(VLOOKUP(EDATE('Projektkostenkalkulation EP'!$B$8,14)+BW$9,Datenquellen!$F$7:$H$45,3,FALSE))," ",VLOOKUP(EDATE('Projektkostenkalkulation EP'!$B$8,14)+BW$9,Datenquellen!$F$7:$H$45,3,FALSE))="X"
                                    ),
                          "X",
                          ""
                          ),
               "X"
            )</f>
        <v>X</v>
      </c>
      <c r="BY154" s="237" t="str">
        <f xml:space="preserve"> IF(TEXT((EDATE('Projektkostenkalkulation EP'!$B$8,14)+BX$9),"MM")=TEXT((EDATE('Projektkostenkalkulation EP'!$B$8,14)+(BX$9-1)),"MM"),
             IF(
                        OR(
                                    TEXT((EDATE('Projektkostenkalkulation EP'!$B$8,14)+BX$9),"TTT") = "Sa",
                                    TEXT((EDATE('Projektkostenkalkulation EP'!$B$8,14)+BX$9),"TTT") = "So",
                                    IF(ISNA(VLOOKUP(EDATE('Projektkostenkalkulation EP'!$B$8,14)+BX$9,Datenquellen!$F$7:$H$45,3,FALSE))," ",VLOOKUP(EDATE('Projektkostenkalkulation EP'!$B$8,14)+BX$9,Datenquellen!$F$7:$H$45,3,FALSE))="X"
                                    ),
                          "X",
                          ""
                          ),
               "X"
            )</f>
        <v/>
      </c>
      <c r="BZ154" s="237" t="str">
        <f xml:space="preserve"> IF(TEXT((EDATE('Projektkostenkalkulation EP'!$B$8,14)+BY$9),"MM")=TEXT((EDATE('Projektkostenkalkulation EP'!$B$8,14)+(BY$9-1)),"MM"),
             IF(
                        OR(
                                    TEXT((EDATE('Projektkostenkalkulation EP'!$B$8,14)+BY$9),"TTT") = "Sa",
                                    TEXT((EDATE('Projektkostenkalkulation EP'!$B$8,14)+BY$9),"TTT") = "So",
                                    IF(ISNA(VLOOKUP(EDATE('Projektkostenkalkulation EP'!$B$8,14)+BY$9,Datenquellen!$F$7:$H$45,3,FALSE))," ",VLOOKUP(EDATE('Projektkostenkalkulation EP'!$B$8,14)+BY$9,Datenquellen!$F$7:$H$45,3,FALSE))="X"
                                    ),
                          "X",
                          ""
                          ),
               "X"
            )</f>
        <v/>
      </c>
      <c r="CA154" s="237" t="str">
        <f xml:space="preserve"> IF(TEXT((EDATE('Projektkostenkalkulation EP'!$B$8,14)+BZ$9),"MM")=TEXT((EDATE('Projektkostenkalkulation EP'!$B$8,14)+(BZ$9-1)),"MM"),
             IF(
                        OR(
                                    TEXT((EDATE('Projektkostenkalkulation EP'!$B$8,14)+BZ$9),"TTT") = "Sa",
                                    TEXT((EDATE('Projektkostenkalkulation EP'!$B$8,14)+BZ$9),"TTT") = "So",
                                    IF(ISNA(VLOOKUP(EDATE('Projektkostenkalkulation EP'!$B$8,14)+BZ$9,Datenquellen!$F$7:$H$45,3,FALSE))," ",VLOOKUP(EDATE('Projektkostenkalkulation EP'!$B$8,14)+BZ$9,Datenquellen!$F$7:$H$45,3,FALSE))="X"
                                    ),
                          "X",
                          ""
                          ),
               "X"
            )</f>
        <v/>
      </c>
      <c r="CB154" s="237" t="str">
        <f xml:space="preserve"> IF(TEXT((EDATE('Projektkostenkalkulation EP'!$B$8,14)+CA$9),"MM")=TEXT((EDATE('Projektkostenkalkulation EP'!$B$8,14)+(CA$9-1)),"MM"),
             IF(
                        OR(
                                    TEXT((EDATE('Projektkostenkalkulation EP'!$B$8,14)+CA$9),"TTT") = "Sa",
                                    TEXT((EDATE('Projektkostenkalkulation EP'!$B$8,14)+CA$9),"TTT") = "So",
                                    IF(ISNA(VLOOKUP(EDATE('Projektkostenkalkulation EP'!$B$8,14)+CA$9,Datenquellen!$F$7:$H$45,3,FALSE))," ",VLOOKUP(EDATE('Projektkostenkalkulation EP'!$B$8,14)+CA$9,Datenquellen!$F$7:$H$45,3,FALSE))="X"
                                    ),
                          "X",
                          ""
                          ),
               "X"
            )</f>
        <v/>
      </c>
      <c r="CC154" s="237" t="str">
        <f xml:space="preserve"> IF(TEXT((EDATE('Projektkostenkalkulation EP'!$B$8,14)+CB$9),"MM")=TEXT((EDATE('Projektkostenkalkulation EP'!$B$8,14)+(CB$9-1)),"MM"),
             IF(
                        OR(
                                    TEXT((EDATE('Projektkostenkalkulation EP'!$B$8,14)+CB$9),"TTT") = "Sa",
                                    TEXT((EDATE('Projektkostenkalkulation EP'!$B$8,14)+CB$9),"TTT") = "So",
                                    IF(ISNA(VLOOKUP(EDATE('Projektkostenkalkulation EP'!$B$8,14)+CB$9,Datenquellen!$F$7:$H$45,3,FALSE))," ",VLOOKUP(EDATE('Projektkostenkalkulation EP'!$B$8,14)+CB$9,Datenquellen!$F$7:$H$45,3,FALSE))="X"
                                    ),
                          "X",
                          ""
                          ),
               "X"
            )</f>
        <v/>
      </c>
      <c r="CD154" s="237" t="str">
        <f xml:space="preserve"> IF(TEXT((EDATE('Projektkostenkalkulation EP'!$B$8,14)+CC$9),"MM")=TEXT((EDATE('Projektkostenkalkulation EP'!$B$8,14)+(CC$9-1)),"MM"),
             IF(
                        OR(
                                    TEXT((EDATE('Projektkostenkalkulation EP'!$B$8,14)+CC$9),"TTT") = "Sa",
                                    TEXT((EDATE('Projektkostenkalkulation EP'!$B$8,14)+CC$9),"TTT") = "So",
                                    IF(ISNA(VLOOKUP(EDATE('Projektkostenkalkulation EP'!$B$8,14)+CC$9,Datenquellen!$F$7:$H$45,3,FALSE))," ",VLOOKUP(EDATE('Projektkostenkalkulation EP'!$B$8,14)+CC$9,Datenquellen!$F$7:$H$45,3,FALSE))="X"
                                    ),
                          "X",
                          ""
                          ),
               "X"
            )</f>
        <v>X</v>
      </c>
      <c r="CE154" s="237" t="str">
        <f xml:space="preserve"> IF(TEXT((EDATE('Projektkostenkalkulation EP'!$B$8,14)+CD$9),"MM")=TEXT((EDATE('Projektkostenkalkulation EP'!$B$8,14)+(CD$9-1)),"MM"),
             IF(
                        OR(
                                    TEXT((EDATE('Projektkostenkalkulation EP'!$B$8,14)+CD$9),"TTT") = "Sa",
                                    TEXT((EDATE('Projektkostenkalkulation EP'!$B$8,14)+CD$9),"TTT") = "So",
                                    IF(ISNA(VLOOKUP(EDATE('Projektkostenkalkulation EP'!$B$8,14)+CD$9,Datenquellen!$F$7:$H$45,3,FALSE))," ",VLOOKUP(EDATE('Projektkostenkalkulation EP'!$B$8,14)+CD$9,Datenquellen!$F$7:$H$45,3,FALSE))="X"
                                    ),
                          "X",
                          ""
                          ),
               "X"
            )</f>
        <v>X</v>
      </c>
      <c r="CF154" s="237" t="str">
        <f xml:space="preserve"> IF(TEXT((EDATE('Projektkostenkalkulation EP'!$B$8,14)+CE$9),"MM")=TEXT((EDATE('Projektkostenkalkulation EP'!$B$8,14)+(CE$9-1)),"MM"),
             IF(
                        OR(
                                    TEXT((EDATE('Projektkostenkalkulation EP'!$B$8,14)+CE$9),"TTT") = "Sa",
                                    TEXT((EDATE('Projektkostenkalkulation EP'!$B$8,14)+CE$9),"TTT") = "So",
                                    IF(ISNA(VLOOKUP(EDATE('Projektkostenkalkulation EP'!$B$8,14)+CE$9,Datenquellen!$F$7:$H$45,3,FALSE))," ",VLOOKUP(EDATE('Projektkostenkalkulation EP'!$B$8,14)+CE$9,Datenquellen!$F$7:$H$45,3,FALSE))="X"
                                    ),
                          "X",
                          ""
                          ),
               "X"
            )</f>
        <v/>
      </c>
      <c r="CG154" s="237" t="str">
        <f xml:space="preserve"> IF(TEXT((EDATE('Projektkostenkalkulation EP'!$B$8,14)+CF$9),"MM")=TEXT((EDATE('Projektkostenkalkulation EP'!$B$8,14)+(CF$9-1)),"MM"),
             IF(
                        OR(
                                    TEXT((EDATE('Projektkostenkalkulation EP'!$B$8,14)+CF$9),"TTT") = "Sa",
                                    TEXT((EDATE('Projektkostenkalkulation EP'!$B$8,14)+CF$9),"TTT") = "So",
                                    IF(ISNA(VLOOKUP(EDATE('Projektkostenkalkulation EP'!$B$8,14)+CF$9,Datenquellen!$F$7:$H$45,3,FALSE))," ",VLOOKUP(EDATE('Projektkostenkalkulation EP'!$B$8,14)+CF$9,Datenquellen!$F$7:$H$45,3,FALSE))="X"
                                    ),
                          "X",
                          ""
                          ),
               "X"
            )</f>
        <v/>
      </c>
      <c r="CH154" s="237" t="str">
        <f xml:space="preserve"> IF(TEXT((EDATE('Projektkostenkalkulation EP'!$B$8,14)+CG$9),"MM")=TEXT((EDATE('Projektkostenkalkulation EP'!$B$8,14)+(CG$9-1)),"MM"),
             IF(
                        OR(
                                    TEXT((EDATE('Projektkostenkalkulation EP'!$B$8,14)+CG$9),"TTT") = "Sa",
                                    TEXT((EDATE('Projektkostenkalkulation EP'!$B$8,14)+CG$9),"TTT") = "So",
                                    IF(ISNA(VLOOKUP(EDATE('Projektkostenkalkulation EP'!$B$8,14)+CG$9,Datenquellen!$F$7:$H$45,3,FALSE))," ",VLOOKUP(EDATE('Projektkostenkalkulation EP'!$B$8,14)+CG$9,Datenquellen!$F$7:$H$45,3,FALSE))="X"
                                    ),
                          "X",
                          ""
                          ),
               "X"
            )</f>
        <v/>
      </c>
      <c r="CI154" s="237" t="str">
        <f xml:space="preserve"> IF(TEXT((EDATE('Projektkostenkalkulation EP'!$B$8,14)+CH$9),"MM")=TEXT((EDATE('Projektkostenkalkulation EP'!$B$8,14)+(CH$9-1)),"MM"),
             IF(
                        OR(
                                    TEXT((EDATE('Projektkostenkalkulation EP'!$B$8,14)+CH$9),"TTT") = "Sa",
                                    TEXT((EDATE('Projektkostenkalkulation EP'!$B$8,14)+CH$9),"TTT") = "So",
                                    IF(ISNA(VLOOKUP(EDATE('Projektkostenkalkulation EP'!$B$8,14)+CH$9,Datenquellen!$F$7:$H$45,3,FALSE))," ",VLOOKUP(EDATE('Projektkostenkalkulation EP'!$B$8,14)+CH$9,Datenquellen!$F$7:$H$45,3,FALSE))="X"
                                    ),
                          "X",
                          ""
                          ),
               "X"
            )</f>
        <v/>
      </c>
      <c r="CJ154" s="237" t="str">
        <f xml:space="preserve"> IF(TEXT((EDATE('Projektkostenkalkulation EP'!$B$8,14)+CI$9),"MM")=TEXT((EDATE('Projektkostenkalkulation EP'!$B$8,14)+(CI$9-1)),"MM"),
             IF(
                        OR(
                                    TEXT((EDATE('Projektkostenkalkulation EP'!$B$8,14)+CI$9),"TTT") = "Sa",
                                    TEXT((EDATE('Projektkostenkalkulation EP'!$B$8,14)+CI$9),"TTT") = "So",
                                    IF(ISNA(VLOOKUP(EDATE('Projektkostenkalkulation EP'!$B$8,14)+CI$9,Datenquellen!$F$7:$H$45,3,FALSE))," ",VLOOKUP(EDATE('Projektkostenkalkulation EP'!$B$8,14)+CI$9,Datenquellen!$F$7:$H$45,3,FALSE))="X"
                                    ),
                          "X",
                          ""
                          ),
               "X"
            )</f>
        <v/>
      </c>
      <c r="CK154" s="237" t="str">
        <f xml:space="preserve"> IF(TEXT((EDATE('Projektkostenkalkulation EP'!$B$8,14)+CJ$9),"MM")=TEXT((EDATE('Projektkostenkalkulation EP'!$B$8,14)+(CJ$9-1)),"MM"),
             IF(
                        OR(
                                    TEXT((EDATE('Projektkostenkalkulation EP'!$B$8,14)+CJ$9),"TTT") = "Sa",
                                    TEXT((EDATE('Projektkostenkalkulation EP'!$B$8,14)+CJ$9),"TTT") = "So",
                                    IF(ISNA(VLOOKUP(EDATE('Projektkostenkalkulation EP'!$B$8,14)+CJ$9,Datenquellen!$F$7:$H$45,3,FALSE))," ",VLOOKUP(EDATE('Projektkostenkalkulation EP'!$B$8,14)+CJ$9,Datenquellen!$F$7:$H$45,3,FALSE))="X"
                                    ),
                          "X",
                          ""
                          ),
               "X"
            )</f>
        <v>X</v>
      </c>
      <c r="CL154" s="237" t="str">
        <f xml:space="preserve"> IF(TEXT((EDATE('Projektkostenkalkulation EP'!$B$8,14)+CK$9),"MM")=TEXT((EDATE('Projektkostenkalkulation EP'!$B$8,14)+(CK$9-1)),"MM"),
             IF(
                        OR(
                                    TEXT((EDATE('Projektkostenkalkulation EP'!$B$8,14)+CK$9),"TTT") = "Sa",
                                    TEXT((EDATE('Projektkostenkalkulation EP'!$B$8,14)+CK$9),"TTT") = "So",
                                    IF(ISNA(VLOOKUP(EDATE('Projektkostenkalkulation EP'!$B$8,14)+CK$9,Datenquellen!$F$7:$H$45,3,FALSE))," ",VLOOKUP(EDATE('Projektkostenkalkulation EP'!$B$8,14)+CK$9,Datenquellen!$F$7:$H$45,3,FALSE))="X"
                                    ),
                          "X",
                          ""
                          ),
               "X"
            )</f>
        <v>X</v>
      </c>
      <c r="CM154" s="237" t="str">
        <f xml:space="preserve"> IF(TEXT((EDATE('Projektkostenkalkulation EP'!$B$8,14)+CL$9),"MM")=TEXT((EDATE('Projektkostenkalkulation EP'!$B$8,14)+(CL$9-1)),"MM"),
             IF(
                        OR(
                                    TEXT((EDATE('Projektkostenkalkulation EP'!$B$8,14)+CL$9),"TTT") = "Sa",
                                    TEXT((EDATE('Projektkostenkalkulation EP'!$B$8,14)+CL$9),"TTT") = "So",
                                    IF(ISNA(VLOOKUP(EDATE('Projektkostenkalkulation EP'!$B$8,14)+CL$9,Datenquellen!$F$7:$H$45,3,FALSE))," ",VLOOKUP(EDATE('Projektkostenkalkulation EP'!$B$8,14)+CL$9,Datenquellen!$F$7:$H$45,3,FALSE))="X"
                                    ),
                          "X",
                          ""
                          ),
               "X"
            )</f>
        <v/>
      </c>
      <c r="CN154" s="237" t="str">
        <f xml:space="preserve"> IF(TEXT((EDATE('Projektkostenkalkulation EP'!$B$8,14)+CM$9),"MM")=TEXT((EDATE('Projektkostenkalkulation EP'!$B$8,14)+(CM$9-1)),"MM"),
             IF(
                        OR(
                                    TEXT((EDATE('Projektkostenkalkulation EP'!$B$8,14)+CM$9),"TTT") = "Sa",
                                    TEXT((EDATE('Projektkostenkalkulation EP'!$B$8,14)+CM$9),"TTT") = "So",
                                    IF(ISNA(VLOOKUP(EDATE('Projektkostenkalkulation EP'!$B$8,14)+CM$9,Datenquellen!$F$7:$H$45,3,FALSE))," ",VLOOKUP(EDATE('Projektkostenkalkulation EP'!$B$8,14)+CM$9,Datenquellen!$F$7:$H$45,3,FALSE))="X"
                                    ),
                          "X",
                          ""
                          ),
               "X"
            )</f>
        <v/>
      </c>
      <c r="CO154" s="237" t="str">
        <f xml:space="preserve"> IF(TEXT((EDATE('Projektkostenkalkulation EP'!$B$8,14)+CN$9),"MM")=TEXT((EDATE('Projektkostenkalkulation EP'!$B$8,14)+(CN$9-1)),"MM"),
             IF(
                        OR(
                                    TEXT((EDATE('Projektkostenkalkulation EP'!$B$8,14)+CN$9),"TTT") = "Sa",
                                    TEXT((EDATE('Projektkostenkalkulation EP'!$B$8,14)+CN$9),"TTT") = "So",
                                    IF(ISNA(VLOOKUP(EDATE('Projektkostenkalkulation EP'!$B$8,14)+CN$9,Datenquellen!$F$7:$H$45,3,FALSE))," ",VLOOKUP(EDATE('Projektkostenkalkulation EP'!$B$8,14)+CN$9,Datenquellen!$F$7:$H$45,3,FALSE))="X"
                                    ),
                          "X",
                          ""
                          ),
               "X"
            )</f>
        <v/>
      </c>
      <c r="CP154" s="237" t="str">
        <f xml:space="preserve"> IF(TEXT((EDATE('Projektkostenkalkulation EP'!$B$8,14)+CO$9),"MM")=TEXT((EDATE('Projektkostenkalkulation EP'!$B$8,14)+(CO$9-1)),"MM"),
             IF(
                        OR(
                                    TEXT((EDATE('Projektkostenkalkulation EP'!$B$8,14)+CO$9),"TTT") = "Sa",
                                    TEXT((EDATE('Projektkostenkalkulation EP'!$B$8,14)+CO$9),"TTT") = "So",
                                    IF(ISNA(VLOOKUP(EDATE('Projektkostenkalkulation EP'!$B$8,14)+CO$9,Datenquellen!$F$7:$H$45,3,FALSE))," ",VLOOKUP(EDATE('Projektkostenkalkulation EP'!$B$8,14)+CO$9,Datenquellen!$F$7:$H$45,3,FALSE))="X"
                                    ),
                          "X",
                          ""
                          ),
               "X"
            )</f>
        <v/>
      </c>
      <c r="CQ154" s="237" t="str">
        <f xml:space="preserve"> IF(TEXT((EDATE('Projektkostenkalkulation EP'!$B$8,14)+CP$9),"MM")=TEXT((EDATE('Projektkostenkalkulation EP'!$B$8,14)+(CP$9-1)),"MM"),
             IF(
                        OR(
                                    TEXT((EDATE('Projektkostenkalkulation EP'!$B$8,14)+CP$9),"TTT") = "Sa",
                                    TEXT((EDATE('Projektkostenkalkulation EP'!$B$8,14)+CP$9),"TTT") = "So",
                                    IF(ISNA(VLOOKUP(EDATE('Projektkostenkalkulation EP'!$B$8,14)+CP$9,Datenquellen!$F$7:$H$45,3,FALSE))," ",VLOOKUP(EDATE('Projektkostenkalkulation EP'!$B$8,14)+CP$9,Datenquellen!$F$7:$H$45,3,FALSE))="X"
                                    ),
                          "X",
                          ""
                          ),
               "X"
            )</f>
        <v/>
      </c>
      <c r="CR154" s="237" t="str">
        <f xml:space="preserve"> IF(TEXT((EDATE('Projektkostenkalkulation EP'!$B$8,14)+CQ$9),"MM")=TEXT((EDATE('Projektkostenkalkulation EP'!$B$8,14)+(CQ$9-1)),"MM"),
             IF(
                        OR(
                                    TEXT((EDATE('Projektkostenkalkulation EP'!$B$8,14)+CQ$9),"TTT") = "Sa",
                                    TEXT((EDATE('Projektkostenkalkulation EP'!$B$8,14)+CQ$9),"TTT") = "So",
                                    IF(ISNA(VLOOKUP(EDATE('Projektkostenkalkulation EP'!$B$8,14)+CQ$9,Datenquellen!$F$7:$H$45,3,FALSE))," ",VLOOKUP(EDATE('Projektkostenkalkulation EP'!$B$8,14)+CQ$9,Datenquellen!$F$7:$H$45,3,FALSE))="X"
                                    ),
                          "X",
                          ""
                          ),
               "X"
            )</f>
        <v>X</v>
      </c>
      <c r="CS154" s="237" t="str">
        <f xml:space="preserve"> IF(TEXT((EDATE('Projektkostenkalkulation EP'!$B$8,14)+CR$9),"MM")=TEXT((EDATE('Projektkostenkalkulation EP'!$B$8,14)+(CR$9-1)),"MM"),
             IF(
                        OR(
                                    TEXT((EDATE('Projektkostenkalkulation EP'!$B$8,14)+CR$9),"TTT") = "Sa",
                                    TEXT((EDATE('Projektkostenkalkulation EP'!$B$8,14)+CR$9),"TTT") = "So",
                                    IF(ISNA(VLOOKUP(EDATE('Projektkostenkalkulation EP'!$B$8,14)+CR$9,Datenquellen!$F$7:$H$45,3,FALSE))," ",VLOOKUP(EDATE('Projektkostenkalkulation EP'!$B$8,14)+CR$9,Datenquellen!$F$7:$H$45,3,FALSE))="X"
                                    ),
                          "X",
                          ""
                          ),
               "X"
            )</f>
        <v>X</v>
      </c>
      <c r="CT154" s="237" t="str">
        <f xml:space="preserve"> IF(TEXT((EDATE('Projektkostenkalkulation EP'!$B$8,14)+CS$9),"MM")=TEXT((EDATE('Projektkostenkalkulation EP'!$B$8,14)+(CS$9-1)),"MM"),
             IF(
                        OR(
                                    TEXT((EDATE('Projektkostenkalkulation EP'!$B$8,14)+CS$9),"TTT") = "Sa",
                                    TEXT((EDATE('Projektkostenkalkulation EP'!$B$8,14)+CS$9),"TTT") = "So",
                                    IF(ISNA(VLOOKUP(EDATE('Projektkostenkalkulation EP'!$B$8,14)+CS$9,Datenquellen!$F$7:$H$45,3,FALSE))," ",VLOOKUP(EDATE('Projektkostenkalkulation EP'!$B$8,14)+CS$9,Datenquellen!$F$7:$H$45,3,FALSE))="X"
                                    ),
                          "X",
                          ""
                          ),
               "X"
            )</f>
        <v/>
      </c>
      <c r="CU154" s="237" t="str">
        <f xml:space="preserve"> IF(TEXT((EDATE('Projektkostenkalkulation EP'!$B$8,14)+CT$9),"MM")=TEXT((EDATE('Projektkostenkalkulation EP'!$B$8,14)+(CT$9-1)),"MM"),
             IF(
                        OR(
                                    TEXT((EDATE('Projektkostenkalkulation EP'!$B$8,14)+CT$9),"TTT") = "Sa",
                                    TEXT((EDATE('Projektkostenkalkulation EP'!$B$8,14)+CT$9),"TTT") = "So",
                                    IF(ISNA(VLOOKUP(EDATE('Projektkostenkalkulation EP'!$B$8,14)+CT$9,Datenquellen!$F$7:$H$45,3,FALSE))," ",VLOOKUP(EDATE('Projektkostenkalkulation EP'!$B$8,14)+CT$9,Datenquellen!$F$7:$H$45,3,FALSE))="X"
                                    ),
                          "X",
                          ""
                          ),
               "X"
            )</f>
        <v/>
      </c>
      <c r="CV154" s="237" t="str">
        <f xml:space="preserve"> IF(TEXT((EDATE('Projektkostenkalkulation EP'!$B$8,14)+CU$9),"MM")=TEXT((EDATE('Projektkostenkalkulation EP'!$B$8,14)+(CU$9-1)),"MM"),
             IF(
                        OR(
                                    TEXT((EDATE('Projektkostenkalkulation EP'!$B$8,14)+CU$9),"TTT") = "Sa",
                                    TEXT((EDATE('Projektkostenkalkulation EP'!$B$8,14)+CU$9),"TTT") = "So",
                                    IF(ISNA(VLOOKUP(EDATE('Projektkostenkalkulation EP'!$B$8,14)+CU$9,Datenquellen!$F$7:$H$45,3,FALSE))," ",VLOOKUP(EDATE('Projektkostenkalkulation EP'!$B$8,14)+CU$9,Datenquellen!$F$7:$H$45,3,FALSE))="X"
                                    ),
                          "X",
                          ""
                          ),
               "X"
            )</f>
        <v/>
      </c>
      <c r="CW154" s="237" t="str">
        <f xml:space="preserve"> IF(TEXT((EDATE('Projektkostenkalkulation EP'!$B$8,14)+CV$9),"MM")=TEXT((EDATE('Projektkostenkalkulation EP'!$B$8,14)+(CV$9-1)),"MM"),
             IF(
                        OR(
                                    TEXT((EDATE('Projektkostenkalkulation EP'!$B$8,14)+CV$9),"TTT") = "Sa",
                                    TEXT((EDATE('Projektkostenkalkulation EP'!$B$8,14)+CV$9),"TTT") = "So",
                                    IF(ISNA(VLOOKUP(EDATE('Projektkostenkalkulation EP'!$B$8,14)+CV$9,Datenquellen!$F$7:$H$45,3,FALSE))," ",VLOOKUP(EDATE('Projektkostenkalkulation EP'!$B$8,14)+CV$9,Datenquellen!$F$7:$H$45,3,FALSE))="X"
                                    ),
                          "X",
                          ""
                          ),
               "X"
            )</f>
        <v/>
      </c>
      <c r="CX154" s="237" t="str">
        <f xml:space="preserve"> IF(TEXT((EDATE('Projektkostenkalkulation EP'!$B$8,14)+CW$9),"MM")=TEXT((EDATE('Projektkostenkalkulation EP'!$B$8,14)+(CW$9-1)),"MM"),
             IF(
                        OR(
                                    TEXT((EDATE('Projektkostenkalkulation EP'!$B$8,14)+CW$9),"TTT") = "Sa",
                                    TEXT((EDATE('Projektkostenkalkulation EP'!$B$8,14)+CW$9),"TTT") = "So",
                                    IF(ISNA(VLOOKUP(EDATE('Projektkostenkalkulation EP'!$B$8,14)+CW$9,Datenquellen!$F$7:$H$45,3,FALSE))," ",VLOOKUP(EDATE('Projektkostenkalkulation EP'!$B$8,14)+CW$9,Datenquellen!$F$7:$H$45,3,FALSE))="X"
                                    ),
                          "X",
                          ""
                          ),
               "X"
            )</f>
        <v/>
      </c>
      <c r="CY154" s="237" t="str">
        <f xml:space="preserve"> IF(TEXT((EDATE('Projektkostenkalkulation EP'!$B$8,14)+CX$9),"MM")=TEXT((EDATE('Projektkostenkalkulation EP'!$B$8,14)+(CX$9-1)),"MM"),
             IF(
                        OR(
                                    TEXT((EDATE('Projektkostenkalkulation EP'!$B$8,14)+CX$9),"TTT") = "Sa",
                                    TEXT((EDATE('Projektkostenkalkulation EP'!$B$8,14)+CX$9),"TTT") = "So",
                                    IF(ISNA(VLOOKUP(EDATE('Projektkostenkalkulation EP'!$B$8,14)+CX$9,Datenquellen!$F$7:$H$45,3,FALSE))," ",VLOOKUP(EDATE('Projektkostenkalkulation EP'!$B$8,14)+CX$9,Datenquellen!$F$7:$H$45,3,FALSE))="X"
                                    ),
                          "X",
                          ""
                          ),
               "X"
            )</f>
        <v>X</v>
      </c>
      <c r="CZ154" s="237" t="str">
        <f xml:space="preserve"> IF(TEXT((EDATE('Projektkostenkalkulation EP'!$B$8,14)+CY$9),"MM")=TEXT((EDATE('Projektkostenkalkulation EP'!$B$8,14)+(CY$9-1)),"MM"),
             IF(
                        OR(
                                    TEXT((EDATE('Projektkostenkalkulation EP'!$B$8,14)+CY$9),"TTT") = "Sa",
                                    TEXT((EDATE('Projektkostenkalkulation EP'!$B$8,14)+CY$9),"TTT") = "So",
                                    IF(ISNA(VLOOKUP(EDATE('Projektkostenkalkulation EP'!$B$8,14)+CY$9,Datenquellen!$F$7:$H$45,3,FALSE))," ",VLOOKUP(EDATE('Projektkostenkalkulation EP'!$B$8,14)+CY$9,Datenquellen!$F$7:$H$45,3,FALSE))="X"
                                    ),
                          "X",
                          ""
                          ),
               "X"
            )</f>
        <v>X</v>
      </c>
      <c r="DA154" s="238" t="str">
        <f xml:space="preserve"> IF(TEXT((EDATE('Projektkostenkalkulation EP'!$B$8,14)+CZ$9),"MM")=TEXT((EDATE('Projektkostenkalkulation EP'!$B$8,14)+(CZ$9-1)),"MM"),
             IF(
                        OR(
                                    TEXT((EDATE('Projektkostenkalkulation EP'!$B$8,14)+CZ$9),"TTT") = "Sa",
                                    TEXT((EDATE('Projektkostenkalkulation EP'!$B$8,14)+CZ$9),"TTT") = "So",
                                    IF(ISNA(VLOOKUP(EDATE('Projektkostenkalkulation EP'!$B$8,14)+CZ$9,Datenquellen!$F$7:$H$45,3,FALSE))," ",VLOOKUP(EDATE('Projektkostenkalkulation EP'!$B$8,14)+CZ$9,Datenquellen!$F$7:$H$45,3,FALSE))="X"
                                    ),
                          "X",
                          ""
                          ),
               "X"
            )</f>
        <v/>
      </c>
      <c r="DB154" s="239"/>
      <c r="DC154" s="240"/>
      <c r="DD154" s="241" t="s">
        <v>67</v>
      </c>
      <c r="DE154" s="474"/>
      <c r="DF154" s="236"/>
      <c r="DG154" s="237" t="str">
        <f>IF(
            OR(
                     TEXT(EDATE('Projektkostenkalkulation EP'!$B$8,14),"TTT") = "Sa",
                     TEXT(EDATE('Projektkostenkalkulation EP'!$B$8,14),"TTT") = "So",
                     IF(ISNA(VLOOKUP(EDATE('Projektkostenkalkulation EP'!$B$8,14),Datenquellen!$F$7:$H$45,3,FALSE))," ",VLOOKUP(EDATE('Projektkostenkalkulation EP'!$B$8,14),Datenquellen!$F$7:$H$45,3,FALSE))="X"
                            ),
                    "X",
                    ""
            )</f>
        <v>X</v>
      </c>
      <c r="DH154" s="237" t="str">
        <f xml:space="preserve"> IF(TEXT((EDATE('Projektkostenkalkulation EP'!$B$8,14)+DG$9),"MM")=TEXT((EDATE('Projektkostenkalkulation EP'!$B$8,14)+(DG$9-1)),"MM"),
             IF(
                        OR(
                                    TEXT((EDATE('Projektkostenkalkulation EP'!$B$8,14)+DG$9),"TTT") = "Sa",
                                    TEXT((EDATE('Projektkostenkalkulation EP'!$B$8,14)+DG$9),"TTT") = "So",
                                    IF(ISNA(VLOOKUP(EDATE('Projektkostenkalkulation EP'!$B$8,14)+DG$9,Datenquellen!$F$7:$H$45,3,FALSE))," ",VLOOKUP(EDATE('Projektkostenkalkulation EP'!$B$8,14)+DG$9,Datenquellen!$F$7:$H$45,3,FALSE))="X"
                                    ),
                          "X",
                          ""
                          ),
               "X"
            )</f>
        <v>X</v>
      </c>
      <c r="DI154" s="237" t="str">
        <f xml:space="preserve"> IF(TEXT((EDATE('Projektkostenkalkulation EP'!$B$8,14)+DH$9),"MM")=TEXT((EDATE('Projektkostenkalkulation EP'!$B$8,14)+(DH$9-1)),"MM"),
             IF(
                        OR(
                                    TEXT((EDATE('Projektkostenkalkulation EP'!$B$8,14)+DH$9),"TTT") = "Sa",
                                    TEXT((EDATE('Projektkostenkalkulation EP'!$B$8,14)+DH$9),"TTT") = "So",
                                    IF(ISNA(VLOOKUP(EDATE('Projektkostenkalkulation EP'!$B$8,14)+DH$9,Datenquellen!$F$7:$H$45,3,FALSE))," ",VLOOKUP(EDATE('Projektkostenkalkulation EP'!$B$8,14)+DH$9,Datenquellen!$F$7:$H$45,3,FALSE))="X"
                                    ),
                          "X",
                          ""
                          ),
               "X"
            )</f>
        <v/>
      </c>
      <c r="DJ154" s="237" t="str">
        <f xml:space="preserve"> IF(TEXT((EDATE('Projektkostenkalkulation EP'!$B$8,14)+DI$9),"MM")=TEXT((EDATE('Projektkostenkalkulation EP'!$B$8,14)+(DI$9-1)),"MM"),
             IF(
                        OR(
                                    TEXT((EDATE('Projektkostenkalkulation EP'!$B$8,14)+DI$9),"TTT") = "Sa",
                                    TEXT((EDATE('Projektkostenkalkulation EP'!$B$8,14)+DI$9),"TTT") = "So",
                                    IF(ISNA(VLOOKUP(EDATE('Projektkostenkalkulation EP'!$B$8,14)+DI$9,Datenquellen!$F$7:$H$45,3,FALSE))," ",VLOOKUP(EDATE('Projektkostenkalkulation EP'!$B$8,14)+DI$9,Datenquellen!$F$7:$H$45,3,FALSE))="X"
                                    ),
                          "X",
                          ""
                          ),
               "X"
            )</f>
        <v/>
      </c>
      <c r="DK154" s="237" t="str">
        <f xml:space="preserve"> IF(TEXT((EDATE('Projektkostenkalkulation EP'!$B$8,14)+DJ$9),"MM")=TEXT((EDATE('Projektkostenkalkulation EP'!$B$8,14)+(DJ$9-1)),"MM"),
             IF(
                        OR(
                                    TEXT((EDATE('Projektkostenkalkulation EP'!$B$8,14)+DJ$9),"TTT") = "Sa",
                                    TEXT((EDATE('Projektkostenkalkulation EP'!$B$8,14)+DJ$9),"TTT") = "So",
                                    IF(ISNA(VLOOKUP(EDATE('Projektkostenkalkulation EP'!$B$8,14)+DJ$9,Datenquellen!$F$7:$H$45,3,FALSE))," ",VLOOKUP(EDATE('Projektkostenkalkulation EP'!$B$8,14)+DJ$9,Datenquellen!$F$7:$H$45,3,FALSE))="X"
                                    ),
                          "X",
                          ""
                          ),
               "X"
            )</f>
        <v/>
      </c>
      <c r="DL154" s="237" t="str">
        <f xml:space="preserve"> IF(TEXT((EDATE('Projektkostenkalkulation EP'!$B$8,14)+DK$9),"MM")=TEXT((EDATE('Projektkostenkalkulation EP'!$B$8,14)+(DK$9-1)),"MM"),
             IF(
                        OR(
                                    TEXT((EDATE('Projektkostenkalkulation EP'!$B$8,14)+DK$9),"TTT") = "Sa",
                                    TEXT((EDATE('Projektkostenkalkulation EP'!$B$8,14)+DK$9),"TTT") = "So",
                                    IF(ISNA(VLOOKUP(EDATE('Projektkostenkalkulation EP'!$B$8,14)+DK$9,Datenquellen!$F$7:$H$45,3,FALSE))," ",VLOOKUP(EDATE('Projektkostenkalkulation EP'!$B$8,14)+DK$9,Datenquellen!$F$7:$H$45,3,FALSE))="X"
                                    ),
                          "X",
                          ""
                          ),
               "X"
            )</f>
        <v/>
      </c>
      <c r="DM154" s="237" t="str">
        <f xml:space="preserve"> IF(TEXT((EDATE('Projektkostenkalkulation EP'!$B$8,14)+DL$9),"MM")=TEXT((EDATE('Projektkostenkalkulation EP'!$B$8,14)+(DL$9-1)),"MM"),
             IF(
                        OR(
                                    TEXT((EDATE('Projektkostenkalkulation EP'!$B$8,14)+DL$9),"TTT") = "Sa",
                                    TEXT((EDATE('Projektkostenkalkulation EP'!$B$8,14)+DL$9),"TTT") = "So",
                                    IF(ISNA(VLOOKUP(EDATE('Projektkostenkalkulation EP'!$B$8,14)+DL$9,Datenquellen!$F$7:$H$45,3,FALSE))," ",VLOOKUP(EDATE('Projektkostenkalkulation EP'!$B$8,14)+DL$9,Datenquellen!$F$7:$H$45,3,FALSE))="X"
                                    ),
                          "X",
                          ""
                          ),
               "X"
            )</f>
        <v/>
      </c>
      <c r="DN154" s="237" t="str">
        <f xml:space="preserve"> IF(TEXT((EDATE('Projektkostenkalkulation EP'!$B$8,14)+DM$9),"MM")=TEXT((EDATE('Projektkostenkalkulation EP'!$B$8,14)+(DM$9-1)),"MM"),
             IF(
                        OR(
                                    TEXT((EDATE('Projektkostenkalkulation EP'!$B$8,14)+DM$9),"TTT") = "Sa",
                                    TEXT((EDATE('Projektkostenkalkulation EP'!$B$8,14)+DM$9),"TTT") = "So",
                                    IF(ISNA(VLOOKUP(EDATE('Projektkostenkalkulation EP'!$B$8,14)+DM$9,Datenquellen!$F$7:$H$45,3,FALSE))," ",VLOOKUP(EDATE('Projektkostenkalkulation EP'!$B$8,14)+DM$9,Datenquellen!$F$7:$H$45,3,FALSE))="X"
                                    ),
                          "X",
                          ""
                          ),
               "X"
            )</f>
        <v>X</v>
      </c>
      <c r="DO154" s="237" t="str">
        <f xml:space="preserve"> IF(TEXT((EDATE('Projektkostenkalkulation EP'!$B$8,14)+DN$9),"MM")=TEXT((EDATE('Projektkostenkalkulation EP'!$B$8,14)+(DN$9-1)),"MM"),
             IF(
                        OR(
                                    TEXT((EDATE('Projektkostenkalkulation EP'!$B$8,14)+DN$9),"TTT") = "Sa",
                                    TEXT((EDATE('Projektkostenkalkulation EP'!$B$8,14)+DN$9),"TTT") = "So",
                                    IF(ISNA(VLOOKUP(EDATE('Projektkostenkalkulation EP'!$B$8,14)+DN$9,Datenquellen!$F$7:$H$45,3,FALSE))," ",VLOOKUP(EDATE('Projektkostenkalkulation EP'!$B$8,14)+DN$9,Datenquellen!$F$7:$H$45,3,FALSE))="X"
                                    ),
                          "X",
                          ""
                          ),
               "X"
            )</f>
        <v>X</v>
      </c>
      <c r="DP154" s="237" t="str">
        <f xml:space="preserve"> IF(TEXT((EDATE('Projektkostenkalkulation EP'!$B$8,14)+DO$9),"MM")=TEXT((EDATE('Projektkostenkalkulation EP'!$B$8,14)+(DO$9-1)),"MM"),
             IF(
                        OR(
                                    TEXT((EDATE('Projektkostenkalkulation EP'!$B$8,14)+DO$9),"TTT") = "Sa",
                                    TEXT((EDATE('Projektkostenkalkulation EP'!$B$8,14)+DO$9),"TTT") = "So",
                                    IF(ISNA(VLOOKUP(EDATE('Projektkostenkalkulation EP'!$B$8,14)+DO$9,Datenquellen!$F$7:$H$45,3,FALSE))," ",VLOOKUP(EDATE('Projektkostenkalkulation EP'!$B$8,14)+DO$9,Datenquellen!$F$7:$H$45,3,FALSE))="X"
                                    ),
                          "X",
                          ""
                          ),
               "X"
            )</f>
        <v/>
      </c>
      <c r="DQ154" s="237" t="str">
        <f xml:space="preserve"> IF(TEXT((EDATE('Projektkostenkalkulation EP'!$B$8,14)+DP$9),"MM")=TEXT((EDATE('Projektkostenkalkulation EP'!$B$8,14)+(DP$9-1)),"MM"),
             IF(
                        OR(
                                    TEXT((EDATE('Projektkostenkalkulation EP'!$B$8,14)+DP$9),"TTT") = "Sa",
                                    TEXT((EDATE('Projektkostenkalkulation EP'!$B$8,14)+DP$9),"TTT") = "So",
                                    IF(ISNA(VLOOKUP(EDATE('Projektkostenkalkulation EP'!$B$8,14)+DP$9,Datenquellen!$F$7:$H$45,3,FALSE))," ",VLOOKUP(EDATE('Projektkostenkalkulation EP'!$B$8,14)+DP$9,Datenquellen!$F$7:$H$45,3,FALSE))="X"
                                    ),
                          "X",
                          ""
                          ),
               "X"
            )</f>
        <v/>
      </c>
      <c r="DR154" s="237" t="str">
        <f xml:space="preserve"> IF(TEXT((EDATE('Projektkostenkalkulation EP'!$B$8,14)+DQ$9),"MM")=TEXT((EDATE('Projektkostenkalkulation EP'!$B$8,14)+(DQ$9-1)),"MM"),
             IF(
                        OR(
                                    TEXT((EDATE('Projektkostenkalkulation EP'!$B$8,14)+DQ$9),"TTT") = "Sa",
                                    TEXT((EDATE('Projektkostenkalkulation EP'!$B$8,14)+DQ$9),"TTT") = "So",
                                    IF(ISNA(VLOOKUP(EDATE('Projektkostenkalkulation EP'!$B$8,14)+DQ$9,Datenquellen!$F$7:$H$45,3,FALSE))," ",VLOOKUP(EDATE('Projektkostenkalkulation EP'!$B$8,14)+DQ$9,Datenquellen!$F$7:$H$45,3,FALSE))="X"
                                    ),
                          "X",
                          ""
                          ),
               "X"
            )</f>
        <v/>
      </c>
      <c r="DS154" s="237" t="str">
        <f xml:space="preserve"> IF(TEXT((EDATE('Projektkostenkalkulation EP'!$B$8,14)+DR$9),"MM")=TEXT((EDATE('Projektkostenkalkulation EP'!$B$8,14)+(DR$9-1)),"MM"),
             IF(
                        OR(
                                    TEXT((EDATE('Projektkostenkalkulation EP'!$B$8,14)+DR$9),"TTT") = "Sa",
                                    TEXT((EDATE('Projektkostenkalkulation EP'!$B$8,14)+DR$9),"TTT") = "So",
                                    IF(ISNA(VLOOKUP(EDATE('Projektkostenkalkulation EP'!$B$8,14)+DR$9,Datenquellen!$F$7:$H$45,3,FALSE))," ",VLOOKUP(EDATE('Projektkostenkalkulation EP'!$B$8,14)+DR$9,Datenquellen!$F$7:$H$45,3,FALSE))="X"
                                    ),
                          "X",
                          ""
                          ),
               "X"
            )</f>
        <v/>
      </c>
      <c r="DT154" s="237" t="str">
        <f xml:space="preserve"> IF(TEXT((EDATE('Projektkostenkalkulation EP'!$B$8,14)+DS$9),"MM")=TEXT((EDATE('Projektkostenkalkulation EP'!$B$8,14)+(DS$9-1)),"MM"),
             IF(
                        OR(
                                    TEXT((EDATE('Projektkostenkalkulation EP'!$B$8,14)+DS$9),"TTT") = "Sa",
                                    TEXT((EDATE('Projektkostenkalkulation EP'!$B$8,14)+DS$9),"TTT") = "So",
                                    IF(ISNA(VLOOKUP(EDATE('Projektkostenkalkulation EP'!$B$8,14)+DS$9,Datenquellen!$F$7:$H$45,3,FALSE))," ",VLOOKUP(EDATE('Projektkostenkalkulation EP'!$B$8,14)+DS$9,Datenquellen!$F$7:$H$45,3,FALSE))="X"
                                    ),
                          "X",
                          ""
                          ),
               "X"
            )</f>
        <v/>
      </c>
      <c r="DU154" s="237" t="str">
        <f xml:space="preserve"> IF(TEXT((EDATE('Projektkostenkalkulation EP'!$B$8,14)+DT$9),"MM")=TEXT((EDATE('Projektkostenkalkulation EP'!$B$8,14)+(DT$9-1)),"MM"),
             IF(
                        OR(
                                    TEXT((EDATE('Projektkostenkalkulation EP'!$B$8,14)+DT$9),"TTT") = "Sa",
                                    TEXT((EDATE('Projektkostenkalkulation EP'!$B$8,14)+DT$9),"TTT") = "So",
                                    IF(ISNA(VLOOKUP(EDATE('Projektkostenkalkulation EP'!$B$8,14)+DT$9,Datenquellen!$F$7:$H$45,3,FALSE))," ",VLOOKUP(EDATE('Projektkostenkalkulation EP'!$B$8,14)+DT$9,Datenquellen!$F$7:$H$45,3,FALSE))="X"
                                    ),
                          "X",
                          ""
                          ),
               "X"
            )</f>
        <v>X</v>
      </c>
      <c r="DV154" s="237" t="str">
        <f xml:space="preserve"> IF(TEXT((EDATE('Projektkostenkalkulation EP'!$B$8,14)+DU$9),"MM")=TEXT((EDATE('Projektkostenkalkulation EP'!$B$8,14)+(DU$9-1)),"MM"),
             IF(
                        OR(
                                    TEXT((EDATE('Projektkostenkalkulation EP'!$B$8,14)+DU$9),"TTT") = "Sa",
                                    TEXT((EDATE('Projektkostenkalkulation EP'!$B$8,14)+DU$9),"TTT") = "So",
                                    IF(ISNA(VLOOKUP(EDATE('Projektkostenkalkulation EP'!$B$8,14)+DU$9,Datenquellen!$F$7:$H$45,3,FALSE))," ",VLOOKUP(EDATE('Projektkostenkalkulation EP'!$B$8,14)+DU$9,Datenquellen!$F$7:$H$45,3,FALSE))="X"
                                    ),
                          "X",
                          ""
                          ),
               "X"
            )</f>
        <v>X</v>
      </c>
      <c r="DW154" s="237" t="str">
        <f xml:space="preserve"> IF(TEXT((EDATE('Projektkostenkalkulation EP'!$B$8,14)+DV$9),"MM")=TEXT((EDATE('Projektkostenkalkulation EP'!$B$8,14)+(DV$9-1)),"MM"),
             IF(
                        OR(
                                    TEXT((EDATE('Projektkostenkalkulation EP'!$B$8,14)+DV$9),"TTT") = "Sa",
                                    TEXT((EDATE('Projektkostenkalkulation EP'!$B$8,14)+DV$9),"TTT") = "So",
                                    IF(ISNA(VLOOKUP(EDATE('Projektkostenkalkulation EP'!$B$8,14)+DV$9,Datenquellen!$F$7:$H$45,3,FALSE))," ",VLOOKUP(EDATE('Projektkostenkalkulation EP'!$B$8,14)+DV$9,Datenquellen!$F$7:$H$45,3,FALSE))="X"
                                    ),
                          "X",
                          ""
                          ),
               "X"
            )</f>
        <v/>
      </c>
      <c r="DX154" s="237" t="str">
        <f xml:space="preserve"> IF(TEXT((EDATE('Projektkostenkalkulation EP'!$B$8,14)+DW$9),"MM")=TEXT((EDATE('Projektkostenkalkulation EP'!$B$8,14)+(DW$9-1)),"MM"),
             IF(
                        OR(
                                    TEXT((EDATE('Projektkostenkalkulation EP'!$B$8,14)+DW$9),"TTT") = "Sa",
                                    TEXT((EDATE('Projektkostenkalkulation EP'!$B$8,14)+DW$9),"TTT") = "So",
                                    IF(ISNA(VLOOKUP(EDATE('Projektkostenkalkulation EP'!$B$8,14)+DW$9,Datenquellen!$F$7:$H$45,3,FALSE))," ",VLOOKUP(EDATE('Projektkostenkalkulation EP'!$B$8,14)+DW$9,Datenquellen!$F$7:$H$45,3,FALSE))="X"
                                    ),
                          "X",
                          ""
                          ),
               "X"
            )</f>
        <v/>
      </c>
      <c r="DY154" s="237" t="str">
        <f xml:space="preserve"> IF(TEXT((EDATE('Projektkostenkalkulation EP'!$B$8,14)+DX$9),"MM")=TEXT((EDATE('Projektkostenkalkulation EP'!$B$8,14)+(DX$9-1)),"MM"),
             IF(
                        OR(
                                    TEXT((EDATE('Projektkostenkalkulation EP'!$B$8,14)+DX$9),"TTT") = "Sa",
                                    TEXT((EDATE('Projektkostenkalkulation EP'!$B$8,14)+DX$9),"TTT") = "So",
                                    IF(ISNA(VLOOKUP(EDATE('Projektkostenkalkulation EP'!$B$8,14)+DX$9,Datenquellen!$F$7:$H$45,3,FALSE))," ",VLOOKUP(EDATE('Projektkostenkalkulation EP'!$B$8,14)+DX$9,Datenquellen!$F$7:$H$45,3,FALSE))="X"
                                    ),
                          "X",
                          ""
                          ),
               "X"
            )</f>
        <v/>
      </c>
      <c r="DZ154" s="237" t="str">
        <f xml:space="preserve"> IF(TEXT((EDATE('Projektkostenkalkulation EP'!$B$8,14)+DY$9),"MM")=TEXT((EDATE('Projektkostenkalkulation EP'!$B$8,14)+(DY$9-1)),"MM"),
             IF(
                        OR(
                                    TEXT((EDATE('Projektkostenkalkulation EP'!$B$8,14)+DY$9),"TTT") = "Sa",
                                    TEXT((EDATE('Projektkostenkalkulation EP'!$B$8,14)+DY$9),"TTT") = "So",
                                    IF(ISNA(VLOOKUP(EDATE('Projektkostenkalkulation EP'!$B$8,14)+DY$9,Datenquellen!$F$7:$H$45,3,FALSE))," ",VLOOKUP(EDATE('Projektkostenkalkulation EP'!$B$8,14)+DY$9,Datenquellen!$F$7:$H$45,3,FALSE))="X"
                                    ),
                          "X",
                          ""
                          ),
               "X"
            )</f>
        <v/>
      </c>
      <c r="EA154" s="237" t="str">
        <f xml:space="preserve"> IF(TEXT((EDATE('Projektkostenkalkulation EP'!$B$8,14)+DZ$9),"MM")=TEXT((EDATE('Projektkostenkalkulation EP'!$B$8,14)+(DZ$9-1)),"MM"),
             IF(
                        OR(
                                    TEXT((EDATE('Projektkostenkalkulation EP'!$B$8,14)+DZ$9),"TTT") = "Sa",
                                    TEXT((EDATE('Projektkostenkalkulation EP'!$B$8,14)+DZ$9),"TTT") = "So",
                                    IF(ISNA(VLOOKUP(EDATE('Projektkostenkalkulation EP'!$B$8,14)+DZ$9,Datenquellen!$F$7:$H$45,3,FALSE))," ",VLOOKUP(EDATE('Projektkostenkalkulation EP'!$B$8,14)+DZ$9,Datenquellen!$F$7:$H$45,3,FALSE))="X"
                                    ),
                          "X",
                          ""
                          ),
               "X"
            )</f>
        <v/>
      </c>
      <c r="EB154" s="237" t="str">
        <f xml:space="preserve"> IF(TEXT((EDATE('Projektkostenkalkulation EP'!$B$8,14)+EA$9),"MM")=TEXT((EDATE('Projektkostenkalkulation EP'!$B$8,14)+(EA$9-1)),"MM"),
             IF(
                        OR(
                                    TEXT((EDATE('Projektkostenkalkulation EP'!$B$8,14)+EA$9),"TTT") = "Sa",
                                    TEXT((EDATE('Projektkostenkalkulation EP'!$B$8,14)+EA$9),"TTT") = "So",
                                    IF(ISNA(VLOOKUP(EDATE('Projektkostenkalkulation EP'!$B$8,14)+EA$9,Datenquellen!$F$7:$H$45,3,FALSE))," ",VLOOKUP(EDATE('Projektkostenkalkulation EP'!$B$8,14)+EA$9,Datenquellen!$F$7:$H$45,3,FALSE))="X"
                                    ),
                          "X",
                          ""
                          ),
               "X"
            )</f>
        <v>X</v>
      </c>
      <c r="EC154" s="237" t="str">
        <f xml:space="preserve"> IF(TEXT((EDATE('Projektkostenkalkulation EP'!$B$8,14)+EB$9),"MM")=TEXT((EDATE('Projektkostenkalkulation EP'!$B$8,14)+(EB$9-1)),"MM"),
             IF(
                        OR(
                                    TEXT((EDATE('Projektkostenkalkulation EP'!$B$8,14)+EB$9),"TTT") = "Sa",
                                    TEXT((EDATE('Projektkostenkalkulation EP'!$B$8,14)+EB$9),"TTT") = "So",
                                    IF(ISNA(VLOOKUP(EDATE('Projektkostenkalkulation EP'!$B$8,14)+EB$9,Datenquellen!$F$7:$H$45,3,FALSE))," ",VLOOKUP(EDATE('Projektkostenkalkulation EP'!$B$8,14)+EB$9,Datenquellen!$F$7:$H$45,3,FALSE))="X"
                                    ),
                          "X",
                          ""
                          ),
               "X"
            )</f>
        <v>X</v>
      </c>
      <c r="ED154" s="237" t="str">
        <f xml:space="preserve"> IF(TEXT((EDATE('Projektkostenkalkulation EP'!$B$8,14)+EC$9),"MM")=TEXT((EDATE('Projektkostenkalkulation EP'!$B$8,14)+(EC$9-1)),"MM"),
             IF(
                        OR(
                                    TEXT((EDATE('Projektkostenkalkulation EP'!$B$8,14)+EC$9),"TTT") = "Sa",
                                    TEXT((EDATE('Projektkostenkalkulation EP'!$B$8,14)+EC$9),"TTT") = "So",
                                    IF(ISNA(VLOOKUP(EDATE('Projektkostenkalkulation EP'!$B$8,14)+EC$9,Datenquellen!$F$7:$H$45,3,FALSE))," ",VLOOKUP(EDATE('Projektkostenkalkulation EP'!$B$8,14)+EC$9,Datenquellen!$F$7:$H$45,3,FALSE))="X"
                                    ),
                          "X",
                          ""
                          ),
               "X"
            )</f>
        <v/>
      </c>
      <c r="EE154" s="237" t="str">
        <f xml:space="preserve"> IF(TEXT((EDATE('Projektkostenkalkulation EP'!$B$8,14)+ED$9),"MM")=TEXT((EDATE('Projektkostenkalkulation EP'!$B$8,14)+(ED$9-1)),"MM"),
             IF(
                        OR(
                                    TEXT((EDATE('Projektkostenkalkulation EP'!$B$8,14)+ED$9),"TTT") = "Sa",
                                    TEXT((EDATE('Projektkostenkalkulation EP'!$B$8,14)+ED$9),"TTT") = "So",
                                    IF(ISNA(VLOOKUP(EDATE('Projektkostenkalkulation EP'!$B$8,14)+ED$9,Datenquellen!$F$7:$H$45,3,FALSE))," ",VLOOKUP(EDATE('Projektkostenkalkulation EP'!$B$8,14)+ED$9,Datenquellen!$F$7:$H$45,3,FALSE))="X"
                                    ),
                          "X",
                          ""
                          ),
               "X"
            )</f>
        <v/>
      </c>
      <c r="EF154" s="237" t="str">
        <f xml:space="preserve"> IF(TEXT((EDATE('Projektkostenkalkulation EP'!$B$8,14)+EE$9),"MM")=TEXT((EDATE('Projektkostenkalkulation EP'!$B$8,14)+(EE$9-1)),"MM"),
             IF(
                        OR(
                                    TEXT((EDATE('Projektkostenkalkulation EP'!$B$8,14)+EE$9),"TTT") = "Sa",
                                    TEXT((EDATE('Projektkostenkalkulation EP'!$B$8,14)+EE$9),"TTT") = "So",
                                    IF(ISNA(VLOOKUP(EDATE('Projektkostenkalkulation EP'!$B$8,14)+EE$9,Datenquellen!$F$7:$H$45,3,FALSE))," ",VLOOKUP(EDATE('Projektkostenkalkulation EP'!$B$8,14)+EE$9,Datenquellen!$F$7:$H$45,3,FALSE))="X"
                                    ),
                          "X",
                          ""
                          ),
               "X"
            )</f>
        <v/>
      </c>
      <c r="EG154" s="237" t="str">
        <f xml:space="preserve"> IF(TEXT((EDATE('Projektkostenkalkulation EP'!$B$8,14)+EF$9),"MM")=TEXT((EDATE('Projektkostenkalkulation EP'!$B$8,14)+(EF$9-1)),"MM"),
             IF(
                        OR(
                                    TEXT((EDATE('Projektkostenkalkulation EP'!$B$8,14)+EF$9),"TTT") = "Sa",
                                    TEXT((EDATE('Projektkostenkalkulation EP'!$B$8,14)+EF$9),"TTT") = "So",
                                    IF(ISNA(VLOOKUP(EDATE('Projektkostenkalkulation EP'!$B$8,14)+EF$9,Datenquellen!$F$7:$H$45,3,FALSE))," ",VLOOKUP(EDATE('Projektkostenkalkulation EP'!$B$8,14)+EF$9,Datenquellen!$F$7:$H$45,3,FALSE))="X"
                                    ),
                          "X",
                          ""
                          ),
               "X"
            )</f>
        <v/>
      </c>
      <c r="EH154" s="237" t="str">
        <f xml:space="preserve"> IF(TEXT((EDATE('Projektkostenkalkulation EP'!$B$8,14)+EG$9),"MM")=TEXT((EDATE('Projektkostenkalkulation EP'!$B$8,14)+(EG$9-1)),"MM"),
             IF(
                        OR(
                                    TEXT((EDATE('Projektkostenkalkulation EP'!$B$8,14)+EG$9),"TTT") = "Sa",
                                    TEXT((EDATE('Projektkostenkalkulation EP'!$B$8,14)+EG$9),"TTT") = "So",
                                    IF(ISNA(VLOOKUP(EDATE('Projektkostenkalkulation EP'!$B$8,14)+EG$9,Datenquellen!$F$7:$H$45,3,FALSE))," ",VLOOKUP(EDATE('Projektkostenkalkulation EP'!$B$8,14)+EG$9,Datenquellen!$F$7:$H$45,3,FALSE))="X"
                                    ),
                          "X",
                          ""
                          ),
               "X"
            )</f>
        <v/>
      </c>
      <c r="EI154" s="237" t="str">
        <f xml:space="preserve"> IF(TEXT((EDATE('Projektkostenkalkulation EP'!$B$8,14)+EH$9),"MM")=TEXT((EDATE('Projektkostenkalkulation EP'!$B$8,14)+(EH$9-1)),"MM"),
             IF(
                        OR(
                                    TEXT((EDATE('Projektkostenkalkulation EP'!$B$8,14)+EH$9),"TTT") = "Sa",
                                    TEXT((EDATE('Projektkostenkalkulation EP'!$B$8,14)+EH$9),"TTT") = "So",
                                    IF(ISNA(VLOOKUP(EDATE('Projektkostenkalkulation EP'!$B$8,14)+EH$9,Datenquellen!$F$7:$H$45,3,FALSE))," ",VLOOKUP(EDATE('Projektkostenkalkulation EP'!$B$8,14)+EH$9,Datenquellen!$F$7:$H$45,3,FALSE))="X"
                                    ),
                          "X",
                          ""
                          ),
               "X"
            )</f>
        <v>X</v>
      </c>
      <c r="EJ154" s="237" t="str">
        <f xml:space="preserve"> IF(TEXT((EDATE('Projektkostenkalkulation EP'!$B$8,14)+EI$9),"MM")=TEXT((EDATE('Projektkostenkalkulation EP'!$B$8,14)+(EI$9-1)),"MM"),
             IF(
                        OR(
                                    TEXT((EDATE('Projektkostenkalkulation EP'!$B$8,14)+EI$9),"TTT") = "Sa",
                                    TEXT((EDATE('Projektkostenkalkulation EP'!$B$8,14)+EI$9),"TTT") = "So",
                                    IF(ISNA(VLOOKUP(EDATE('Projektkostenkalkulation EP'!$B$8,14)+EI$9,Datenquellen!$F$7:$H$45,3,FALSE))," ",VLOOKUP(EDATE('Projektkostenkalkulation EP'!$B$8,14)+EI$9,Datenquellen!$F$7:$H$45,3,FALSE))="X"
                                    ),
                          "X",
                          ""
                          ),
               "X"
            )</f>
        <v>X</v>
      </c>
      <c r="EK154" s="238" t="str">
        <f xml:space="preserve"> IF(TEXT((EDATE('Projektkostenkalkulation EP'!$B$8,14)+EJ$9),"MM")=TEXT((EDATE('Projektkostenkalkulation EP'!$B$8,14)+(EJ$9-1)),"MM"),
             IF(
                        OR(
                                    TEXT((EDATE('Projektkostenkalkulation EP'!$B$8,14)+EJ$9),"TTT") = "Sa",
                                    TEXT((EDATE('Projektkostenkalkulation EP'!$B$8,14)+EJ$9),"TTT") = "So",
                                    IF(ISNA(VLOOKUP(EDATE('Projektkostenkalkulation EP'!$B$8,14)+EJ$9,Datenquellen!$F$7:$H$45,3,FALSE))," ",VLOOKUP(EDATE('Projektkostenkalkulation EP'!$B$8,14)+EJ$9,Datenquellen!$F$7:$H$45,3,FALSE))="X"
                                    ),
                          "X",
                          ""
                          ),
               "X"
            )</f>
        <v/>
      </c>
      <c r="EL154" s="239"/>
      <c r="EM154" s="240"/>
      <c r="EN154" s="241" t="s">
        <v>67</v>
      </c>
      <c r="EO154" s="474"/>
      <c r="EP154" s="236"/>
      <c r="EQ154" s="237" t="str">
        <f>IF(
            OR(
                     TEXT(EDATE('Projektkostenkalkulation EP'!$B$8,14),"TTT") = "Sa",
                     TEXT(EDATE('Projektkostenkalkulation EP'!$B$8,14),"TTT") = "So",
                     IF(ISNA(VLOOKUP(EDATE('Projektkostenkalkulation EP'!$B$8,14),Datenquellen!$F$7:$H$45,3,FALSE))," ",VLOOKUP(EDATE('Projektkostenkalkulation EP'!$B$8,14),Datenquellen!$F$7:$H$45,3,FALSE))="X"
                            ),
                    "X",
                    ""
            )</f>
        <v>X</v>
      </c>
      <c r="ER154" s="237" t="str">
        <f xml:space="preserve"> IF(TEXT((EDATE('Projektkostenkalkulation EP'!$B$8,14)+EQ$9),"MM")=TEXT((EDATE('Projektkostenkalkulation EP'!$B$8,14)+(EQ$9-1)),"MM"),
             IF(
                        OR(
                                    TEXT((EDATE('Projektkostenkalkulation EP'!$B$8,14)+EQ$9),"TTT") = "Sa",
                                    TEXT((EDATE('Projektkostenkalkulation EP'!$B$8,14)+EQ$9),"TTT") = "So",
                                    IF(ISNA(VLOOKUP(EDATE('Projektkostenkalkulation EP'!$B$8,14)+EQ$9,Datenquellen!$F$7:$H$45,3,FALSE))," ",VLOOKUP(EDATE('Projektkostenkalkulation EP'!$B$8,14)+EQ$9,Datenquellen!$F$7:$H$45,3,FALSE))="X"
                                    ),
                          "X",
                          ""
                          ),
               "X"
            )</f>
        <v>X</v>
      </c>
      <c r="ES154" s="237" t="str">
        <f xml:space="preserve"> IF(TEXT((EDATE('Projektkostenkalkulation EP'!$B$8,14)+ER$9),"MM")=TEXT((EDATE('Projektkostenkalkulation EP'!$B$8,14)+(ER$9-1)),"MM"),
             IF(
                        OR(
                                    TEXT((EDATE('Projektkostenkalkulation EP'!$B$8,14)+ER$9),"TTT") = "Sa",
                                    TEXT((EDATE('Projektkostenkalkulation EP'!$B$8,14)+ER$9),"TTT") = "So",
                                    IF(ISNA(VLOOKUP(EDATE('Projektkostenkalkulation EP'!$B$8,14)+ER$9,Datenquellen!$F$7:$H$45,3,FALSE))," ",VLOOKUP(EDATE('Projektkostenkalkulation EP'!$B$8,14)+ER$9,Datenquellen!$F$7:$H$45,3,FALSE))="X"
                                    ),
                          "X",
                          ""
                          ),
               "X"
            )</f>
        <v/>
      </c>
      <c r="ET154" s="237" t="str">
        <f xml:space="preserve"> IF(TEXT((EDATE('Projektkostenkalkulation EP'!$B$8,14)+ES$9),"MM")=TEXT((EDATE('Projektkostenkalkulation EP'!$B$8,14)+(ES$9-1)),"MM"),
             IF(
                        OR(
                                    TEXT((EDATE('Projektkostenkalkulation EP'!$B$8,14)+ES$9),"TTT") = "Sa",
                                    TEXT((EDATE('Projektkostenkalkulation EP'!$B$8,14)+ES$9),"TTT") = "So",
                                    IF(ISNA(VLOOKUP(EDATE('Projektkostenkalkulation EP'!$B$8,14)+ES$9,Datenquellen!$F$7:$H$45,3,FALSE))," ",VLOOKUP(EDATE('Projektkostenkalkulation EP'!$B$8,14)+ES$9,Datenquellen!$F$7:$H$45,3,FALSE))="X"
                                    ),
                          "X",
                          ""
                          ),
               "X"
            )</f>
        <v/>
      </c>
      <c r="EU154" s="237" t="str">
        <f xml:space="preserve"> IF(TEXT((EDATE('Projektkostenkalkulation EP'!$B$8,14)+ET$9),"MM")=TEXT((EDATE('Projektkostenkalkulation EP'!$B$8,14)+(ET$9-1)),"MM"),
             IF(
                        OR(
                                    TEXT((EDATE('Projektkostenkalkulation EP'!$B$8,14)+ET$9),"TTT") = "Sa",
                                    TEXT((EDATE('Projektkostenkalkulation EP'!$B$8,14)+ET$9),"TTT") = "So",
                                    IF(ISNA(VLOOKUP(EDATE('Projektkostenkalkulation EP'!$B$8,14)+ET$9,Datenquellen!$F$7:$H$45,3,FALSE))," ",VLOOKUP(EDATE('Projektkostenkalkulation EP'!$B$8,14)+ET$9,Datenquellen!$F$7:$H$45,3,FALSE))="X"
                                    ),
                          "X",
                          ""
                          ),
               "X"
            )</f>
        <v/>
      </c>
      <c r="EV154" s="237" t="str">
        <f xml:space="preserve"> IF(TEXT((EDATE('Projektkostenkalkulation EP'!$B$8,14)+EU$9),"MM")=TEXT((EDATE('Projektkostenkalkulation EP'!$B$8,14)+(EU$9-1)),"MM"),
             IF(
                        OR(
                                    TEXT((EDATE('Projektkostenkalkulation EP'!$B$8,14)+EU$9),"TTT") = "Sa",
                                    TEXT((EDATE('Projektkostenkalkulation EP'!$B$8,14)+EU$9),"TTT") = "So",
                                    IF(ISNA(VLOOKUP(EDATE('Projektkostenkalkulation EP'!$B$8,14)+EU$9,Datenquellen!$F$7:$H$45,3,FALSE))," ",VLOOKUP(EDATE('Projektkostenkalkulation EP'!$B$8,14)+EU$9,Datenquellen!$F$7:$H$45,3,FALSE))="X"
                                    ),
                          "X",
                          ""
                          ),
               "X"
            )</f>
        <v/>
      </c>
      <c r="EW154" s="237" t="str">
        <f xml:space="preserve"> IF(TEXT((EDATE('Projektkostenkalkulation EP'!$B$8,14)+EV$9),"MM")=TEXT((EDATE('Projektkostenkalkulation EP'!$B$8,14)+(EV$9-1)),"MM"),
             IF(
                        OR(
                                    TEXT((EDATE('Projektkostenkalkulation EP'!$B$8,14)+EV$9),"TTT") = "Sa",
                                    TEXT((EDATE('Projektkostenkalkulation EP'!$B$8,14)+EV$9),"TTT") = "So",
                                    IF(ISNA(VLOOKUP(EDATE('Projektkostenkalkulation EP'!$B$8,14)+EV$9,Datenquellen!$F$7:$H$45,3,FALSE))," ",VLOOKUP(EDATE('Projektkostenkalkulation EP'!$B$8,14)+EV$9,Datenquellen!$F$7:$H$45,3,FALSE))="X"
                                    ),
                          "X",
                          ""
                          ),
               "X"
            )</f>
        <v/>
      </c>
      <c r="EX154" s="237" t="str">
        <f xml:space="preserve"> IF(TEXT((EDATE('Projektkostenkalkulation EP'!$B$8,14)+EW$9),"MM")=TEXT((EDATE('Projektkostenkalkulation EP'!$B$8,14)+(EW$9-1)),"MM"),
             IF(
                        OR(
                                    TEXT((EDATE('Projektkostenkalkulation EP'!$B$8,14)+EW$9),"TTT") = "Sa",
                                    TEXT((EDATE('Projektkostenkalkulation EP'!$B$8,14)+EW$9),"TTT") = "So",
                                    IF(ISNA(VLOOKUP(EDATE('Projektkostenkalkulation EP'!$B$8,14)+EW$9,Datenquellen!$F$7:$H$45,3,FALSE))," ",VLOOKUP(EDATE('Projektkostenkalkulation EP'!$B$8,14)+EW$9,Datenquellen!$F$7:$H$45,3,FALSE))="X"
                                    ),
                          "X",
                          ""
                          ),
               "X"
            )</f>
        <v>X</v>
      </c>
      <c r="EY154" s="237" t="str">
        <f xml:space="preserve"> IF(TEXT((EDATE('Projektkostenkalkulation EP'!$B$8,14)+EX$9),"MM")=TEXT((EDATE('Projektkostenkalkulation EP'!$B$8,14)+(EX$9-1)),"MM"),
             IF(
                        OR(
                                    TEXT((EDATE('Projektkostenkalkulation EP'!$B$8,14)+EX$9),"TTT") = "Sa",
                                    TEXT((EDATE('Projektkostenkalkulation EP'!$B$8,14)+EX$9),"TTT") = "So",
                                    IF(ISNA(VLOOKUP(EDATE('Projektkostenkalkulation EP'!$B$8,14)+EX$9,Datenquellen!$F$7:$H$45,3,FALSE))," ",VLOOKUP(EDATE('Projektkostenkalkulation EP'!$B$8,14)+EX$9,Datenquellen!$F$7:$H$45,3,FALSE))="X"
                                    ),
                          "X",
                          ""
                          ),
               "X"
            )</f>
        <v>X</v>
      </c>
      <c r="EZ154" s="237" t="str">
        <f xml:space="preserve"> IF(TEXT((EDATE('Projektkostenkalkulation EP'!$B$8,14)+EY$9),"MM")=TEXT((EDATE('Projektkostenkalkulation EP'!$B$8,14)+(EY$9-1)),"MM"),
             IF(
                        OR(
                                    TEXT((EDATE('Projektkostenkalkulation EP'!$B$8,14)+EY$9),"TTT") = "Sa",
                                    TEXT((EDATE('Projektkostenkalkulation EP'!$B$8,14)+EY$9),"TTT") = "So",
                                    IF(ISNA(VLOOKUP(EDATE('Projektkostenkalkulation EP'!$B$8,14)+EY$9,Datenquellen!$F$7:$H$45,3,FALSE))," ",VLOOKUP(EDATE('Projektkostenkalkulation EP'!$B$8,14)+EY$9,Datenquellen!$F$7:$H$45,3,FALSE))="X"
                                    ),
                          "X",
                          ""
                          ),
               "X"
            )</f>
        <v/>
      </c>
      <c r="FA154" s="237" t="str">
        <f xml:space="preserve"> IF(TEXT((EDATE('Projektkostenkalkulation EP'!$B$8,14)+EZ$9),"MM")=TEXT((EDATE('Projektkostenkalkulation EP'!$B$8,14)+(EZ$9-1)),"MM"),
             IF(
                        OR(
                                    TEXT((EDATE('Projektkostenkalkulation EP'!$B$8,14)+EZ$9),"TTT") = "Sa",
                                    TEXT((EDATE('Projektkostenkalkulation EP'!$B$8,14)+EZ$9),"TTT") = "So",
                                    IF(ISNA(VLOOKUP(EDATE('Projektkostenkalkulation EP'!$B$8,14)+EZ$9,Datenquellen!$F$7:$H$45,3,FALSE))," ",VLOOKUP(EDATE('Projektkostenkalkulation EP'!$B$8,14)+EZ$9,Datenquellen!$F$7:$H$45,3,FALSE))="X"
                                    ),
                          "X",
                          ""
                          ),
               "X"
            )</f>
        <v/>
      </c>
      <c r="FB154" s="237" t="str">
        <f xml:space="preserve"> IF(TEXT((EDATE('Projektkostenkalkulation EP'!$B$8,14)+FA$9),"MM")=TEXT((EDATE('Projektkostenkalkulation EP'!$B$8,14)+(FA$9-1)),"MM"),
             IF(
                        OR(
                                    TEXT((EDATE('Projektkostenkalkulation EP'!$B$8,14)+FA$9),"TTT") = "Sa",
                                    TEXT((EDATE('Projektkostenkalkulation EP'!$B$8,14)+FA$9),"TTT") = "So",
                                    IF(ISNA(VLOOKUP(EDATE('Projektkostenkalkulation EP'!$B$8,14)+FA$9,Datenquellen!$F$7:$H$45,3,FALSE))," ",VLOOKUP(EDATE('Projektkostenkalkulation EP'!$B$8,14)+FA$9,Datenquellen!$F$7:$H$45,3,FALSE))="X"
                                    ),
                          "X",
                          ""
                          ),
               "X"
            )</f>
        <v/>
      </c>
      <c r="FC154" s="237" t="str">
        <f xml:space="preserve"> IF(TEXT((EDATE('Projektkostenkalkulation EP'!$B$8,14)+FB$9),"MM")=TEXT((EDATE('Projektkostenkalkulation EP'!$B$8,14)+(FB$9-1)),"MM"),
             IF(
                        OR(
                                    TEXT((EDATE('Projektkostenkalkulation EP'!$B$8,14)+FB$9),"TTT") = "Sa",
                                    TEXT((EDATE('Projektkostenkalkulation EP'!$B$8,14)+FB$9),"TTT") = "So",
                                    IF(ISNA(VLOOKUP(EDATE('Projektkostenkalkulation EP'!$B$8,14)+FB$9,Datenquellen!$F$7:$H$45,3,FALSE))," ",VLOOKUP(EDATE('Projektkostenkalkulation EP'!$B$8,14)+FB$9,Datenquellen!$F$7:$H$45,3,FALSE))="X"
                                    ),
                          "X",
                          ""
                          ),
               "X"
            )</f>
        <v/>
      </c>
      <c r="FD154" s="237" t="str">
        <f xml:space="preserve"> IF(TEXT((EDATE('Projektkostenkalkulation EP'!$B$8,14)+FC$9),"MM")=TEXT((EDATE('Projektkostenkalkulation EP'!$B$8,14)+(FC$9-1)),"MM"),
             IF(
                        OR(
                                    TEXT((EDATE('Projektkostenkalkulation EP'!$B$8,14)+FC$9),"TTT") = "Sa",
                                    TEXT((EDATE('Projektkostenkalkulation EP'!$B$8,14)+FC$9),"TTT") = "So",
                                    IF(ISNA(VLOOKUP(EDATE('Projektkostenkalkulation EP'!$B$8,14)+FC$9,Datenquellen!$F$7:$H$45,3,FALSE))," ",VLOOKUP(EDATE('Projektkostenkalkulation EP'!$B$8,14)+FC$9,Datenquellen!$F$7:$H$45,3,FALSE))="X"
                                    ),
                          "X",
                          ""
                          ),
               "X"
            )</f>
        <v/>
      </c>
      <c r="FE154" s="237" t="str">
        <f xml:space="preserve"> IF(TEXT((EDATE('Projektkostenkalkulation EP'!$B$8,14)+FD$9),"MM")=TEXT((EDATE('Projektkostenkalkulation EP'!$B$8,14)+(FD$9-1)),"MM"),
             IF(
                        OR(
                                    TEXT((EDATE('Projektkostenkalkulation EP'!$B$8,14)+FD$9),"TTT") = "Sa",
                                    TEXT((EDATE('Projektkostenkalkulation EP'!$B$8,14)+FD$9),"TTT") = "So",
                                    IF(ISNA(VLOOKUP(EDATE('Projektkostenkalkulation EP'!$B$8,14)+FD$9,Datenquellen!$F$7:$H$45,3,FALSE))," ",VLOOKUP(EDATE('Projektkostenkalkulation EP'!$B$8,14)+FD$9,Datenquellen!$F$7:$H$45,3,FALSE))="X"
                                    ),
                          "X",
                          ""
                          ),
               "X"
            )</f>
        <v>X</v>
      </c>
      <c r="FF154" s="237" t="str">
        <f xml:space="preserve"> IF(TEXT((EDATE('Projektkostenkalkulation EP'!$B$8,14)+FE$9),"MM")=TEXT((EDATE('Projektkostenkalkulation EP'!$B$8,14)+(FE$9-1)),"MM"),
             IF(
                        OR(
                                    TEXT((EDATE('Projektkostenkalkulation EP'!$B$8,14)+FE$9),"TTT") = "Sa",
                                    TEXT((EDATE('Projektkostenkalkulation EP'!$B$8,14)+FE$9),"TTT") = "So",
                                    IF(ISNA(VLOOKUP(EDATE('Projektkostenkalkulation EP'!$B$8,14)+FE$9,Datenquellen!$F$7:$H$45,3,FALSE))," ",VLOOKUP(EDATE('Projektkostenkalkulation EP'!$B$8,14)+FE$9,Datenquellen!$F$7:$H$45,3,FALSE))="X"
                                    ),
                          "X",
                          ""
                          ),
               "X"
            )</f>
        <v>X</v>
      </c>
      <c r="FG154" s="237" t="str">
        <f xml:space="preserve"> IF(TEXT((EDATE('Projektkostenkalkulation EP'!$B$8,14)+FF$9),"MM")=TEXT((EDATE('Projektkostenkalkulation EP'!$B$8,14)+(FF$9-1)),"MM"),
             IF(
                        OR(
                                    TEXT((EDATE('Projektkostenkalkulation EP'!$B$8,14)+FF$9),"TTT") = "Sa",
                                    TEXT((EDATE('Projektkostenkalkulation EP'!$B$8,14)+FF$9),"TTT") = "So",
                                    IF(ISNA(VLOOKUP(EDATE('Projektkostenkalkulation EP'!$B$8,14)+FF$9,Datenquellen!$F$7:$H$45,3,FALSE))," ",VLOOKUP(EDATE('Projektkostenkalkulation EP'!$B$8,14)+FF$9,Datenquellen!$F$7:$H$45,3,FALSE))="X"
                                    ),
                          "X",
                          ""
                          ),
               "X"
            )</f>
        <v/>
      </c>
      <c r="FH154" s="237" t="str">
        <f xml:space="preserve"> IF(TEXT((EDATE('Projektkostenkalkulation EP'!$B$8,14)+FG$9),"MM")=TEXT((EDATE('Projektkostenkalkulation EP'!$B$8,14)+(FG$9-1)),"MM"),
             IF(
                        OR(
                                    TEXT((EDATE('Projektkostenkalkulation EP'!$B$8,14)+FG$9),"TTT") = "Sa",
                                    TEXT((EDATE('Projektkostenkalkulation EP'!$B$8,14)+FG$9),"TTT") = "So",
                                    IF(ISNA(VLOOKUP(EDATE('Projektkostenkalkulation EP'!$B$8,14)+FG$9,Datenquellen!$F$7:$H$45,3,FALSE))," ",VLOOKUP(EDATE('Projektkostenkalkulation EP'!$B$8,14)+FG$9,Datenquellen!$F$7:$H$45,3,FALSE))="X"
                                    ),
                          "X",
                          ""
                          ),
               "X"
            )</f>
        <v/>
      </c>
      <c r="FI154" s="237" t="str">
        <f xml:space="preserve"> IF(TEXT((EDATE('Projektkostenkalkulation EP'!$B$8,14)+FH$9),"MM")=TEXT((EDATE('Projektkostenkalkulation EP'!$B$8,14)+(FH$9-1)),"MM"),
             IF(
                        OR(
                                    TEXT((EDATE('Projektkostenkalkulation EP'!$B$8,14)+FH$9),"TTT") = "Sa",
                                    TEXT((EDATE('Projektkostenkalkulation EP'!$B$8,14)+FH$9),"TTT") = "So",
                                    IF(ISNA(VLOOKUP(EDATE('Projektkostenkalkulation EP'!$B$8,14)+FH$9,Datenquellen!$F$7:$H$45,3,FALSE))," ",VLOOKUP(EDATE('Projektkostenkalkulation EP'!$B$8,14)+FH$9,Datenquellen!$F$7:$H$45,3,FALSE))="X"
                                    ),
                          "X",
                          ""
                          ),
               "X"
            )</f>
        <v/>
      </c>
      <c r="FJ154" s="237" t="str">
        <f xml:space="preserve"> IF(TEXT((EDATE('Projektkostenkalkulation EP'!$B$8,14)+FI$9),"MM")=TEXT((EDATE('Projektkostenkalkulation EP'!$B$8,14)+(FI$9-1)),"MM"),
             IF(
                        OR(
                                    TEXT((EDATE('Projektkostenkalkulation EP'!$B$8,14)+FI$9),"TTT") = "Sa",
                                    TEXT((EDATE('Projektkostenkalkulation EP'!$B$8,14)+FI$9),"TTT") = "So",
                                    IF(ISNA(VLOOKUP(EDATE('Projektkostenkalkulation EP'!$B$8,14)+FI$9,Datenquellen!$F$7:$H$45,3,FALSE))," ",VLOOKUP(EDATE('Projektkostenkalkulation EP'!$B$8,14)+FI$9,Datenquellen!$F$7:$H$45,3,FALSE))="X"
                                    ),
                          "X",
                          ""
                          ),
               "X"
            )</f>
        <v/>
      </c>
      <c r="FK154" s="237" t="str">
        <f xml:space="preserve"> IF(TEXT((EDATE('Projektkostenkalkulation EP'!$B$8,14)+FJ$9),"MM")=TEXT((EDATE('Projektkostenkalkulation EP'!$B$8,14)+(FJ$9-1)),"MM"),
             IF(
                        OR(
                                    TEXT((EDATE('Projektkostenkalkulation EP'!$B$8,14)+FJ$9),"TTT") = "Sa",
                                    TEXT((EDATE('Projektkostenkalkulation EP'!$B$8,14)+FJ$9),"TTT") = "So",
                                    IF(ISNA(VLOOKUP(EDATE('Projektkostenkalkulation EP'!$B$8,14)+FJ$9,Datenquellen!$F$7:$H$45,3,FALSE))," ",VLOOKUP(EDATE('Projektkostenkalkulation EP'!$B$8,14)+FJ$9,Datenquellen!$F$7:$H$45,3,FALSE))="X"
                                    ),
                          "X",
                          ""
                          ),
               "X"
            )</f>
        <v/>
      </c>
      <c r="FL154" s="237" t="str">
        <f xml:space="preserve"> IF(TEXT((EDATE('Projektkostenkalkulation EP'!$B$8,14)+FK$9),"MM")=TEXT((EDATE('Projektkostenkalkulation EP'!$B$8,14)+(FK$9-1)),"MM"),
             IF(
                        OR(
                                    TEXT((EDATE('Projektkostenkalkulation EP'!$B$8,14)+FK$9),"TTT") = "Sa",
                                    TEXT((EDATE('Projektkostenkalkulation EP'!$B$8,14)+FK$9),"TTT") = "So",
                                    IF(ISNA(VLOOKUP(EDATE('Projektkostenkalkulation EP'!$B$8,14)+FK$9,Datenquellen!$F$7:$H$45,3,FALSE))," ",VLOOKUP(EDATE('Projektkostenkalkulation EP'!$B$8,14)+FK$9,Datenquellen!$F$7:$H$45,3,FALSE))="X"
                                    ),
                          "X",
                          ""
                          ),
               "X"
            )</f>
        <v>X</v>
      </c>
      <c r="FM154" s="237" t="str">
        <f xml:space="preserve"> IF(TEXT((EDATE('Projektkostenkalkulation EP'!$B$8,14)+FL$9),"MM")=TEXT((EDATE('Projektkostenkalkulation EP'!$B$8,14)+(FL$9-1)),"MM"),
             IF(
                        OR(
                                    TEXT((EDATE('Projektkostenkalkulation EP'!$B$8,14)+FL$9),"TTT") = "Sa",
                                    TEXT((EDATE('Projektkostenkalkulation EP'!$B$8,14)+FL$9),"TTT") = "So",
                                    IF(ISNA(VLOOKUP(EDATE('Projektkostenkalkulation EP'!$B$8,14)+FL$9,Datenquellen!$F$7:$H$45,3,FALSE))," ",VLOOKUP(EDATE('Projektkostenkalkulation EP'!$B$8,14)+FL$9,Datenquellen!$F$7:$H$45,3,FALSE))="X"
                                    ),
                          "X",
                          ""
                          ),
               "X"
            )</f>
        <v>X</v>
      </c>
      <c r="FN154" s="237" t="str">
        <f xml:space="preserve"> IF(TEXT((EDATE('Projektkostenkalkulation EP'!$B$8,14)+FM$9),"MM")=TEXT((EDATE('Projektkostenkalkulation EP'!$B$8,14)+(FM$9-1)),"MM"),
             IF(
                        OR(
                                    TEXT((EDATE('Projektkostenkalkulation EP'!$B$8,14)+FM$9),"TTT") = "Sa",
                                    TEXT((EDATE('Projektkostenkalkulation EP'!$B$8,14)+FM$9),"TTT") = "So",
                                    IF(ISNA(VLOOKUP(EDATE('Projektkostenkalkulation EP'!$B$8,14)+FM$9,Datenquellen!$F$7:$H$45,3,FALSE))," ",VLOOKUP(EDATE('Projektkostenkalkulation EP'!$B$8,14)+FM$9,Datenquellen!$F$7:$H$45,3,FALSE))="X"
                                    ),
                          "X",
                          ""
                          ),
               "X"
            )</f>
        <v/>
      </c>
      <c r="FO154" s="237" t="str">
        <f xml:space="preserve"> IF(TEXT((EDATE('Projektkostenkalkulation EP'!$B$8,14)+FN$9),"MM")=TEXT((EDATE('Projektkostenkalkulation EP'!$B$8,14)+(FN$9-1)),"MM"),
             IF(
                        OR(
                                    TEXT((EDATE('Projektkostenkalkulation EP'!$B$8,14)+FN$9),"TTT") = "Sa",
                                    TEXT((EDATE('Projektkostenkalkulation EP'!$B$8,14)+FN$9),"TTT") = "So",
                                    IF(ISNA(VLOOKUP(EDATE('Projektkostenkalkulation EP'!$B$8,14)+FN$9,Datenquellen!$F$7:$H$45,3,FALSE))," ",VLOOKUP(EDATE('Projektkostenkalkulation EP'!$B$8,14)+FN$9,Datenquellen!$F$7:$H$45,3,FALSE))="X"
                                    ),
                          "X",
                          ""
                          ),
               "X"
            )</f>
        <v/>
      </c>
      <c r="FP154" s="237" t="str">
        <f xml:space="preserve"> IF(TEXT((EDATE('Projektkostenkalkulation EP'!$B$8,14)+FO$9),"MM")=TEXT((EDATE('Projektkostenkalkulation EP'!$B$8,14)+(FO$9-1)),"MM"),
             IF(
                        OR(
                                    TEXT((EDATE('Projektkostenkalkulation EP'!$B$8,14)+FO$9),"TTT") = "Sa",
                                    TEXT((EDATE('Projektkostenkalkulation EP'!$B$8,14)+FO$9),"TTT") = "So",
                                    IF(ISNA(VLOOKUP(EDATE('Projektkostenkalkulation EP'!$B$8,14)+FO$9,Datenquellen!$F$7:$H$45,3,FALSE))," ",VLOOKUP(EDATE('Projektkostenkalkulation EP'!$B$8,14)+FO$9,Datenquellen!$F$7:$H$45,3,FALSE))="X"
                                    ),
                          "X",
                          ""
                          ),
               "X"
            )</f>
        <v/>
      </c>
      <c r="FQ154" s="237" t="str">
        <f xml:space="preserve"> IF(TEXT((EDATE('Projektkostenkalkulation EP'!$B$8,14)+FP$9),"MM")=TEXT((EDATE('Projektkostenkalkulation EP'!$B$8,14)+(FP$9-1)),"MM"),
             IF(
                        OR(
                                    TEXT((EDATE('Projektkostenkalkulation EP'!$B$8,14)+FP$9),"TTT") = "Sa",
                                    TEXT((EDATE('Projektkostenkalkulation EP'!$B$8,14)+FP$9),"TTT") = "So",
                                    IF(ISNA(VLOOKUP(EDATE('Projektkostenkalkulation EP'!$B$8,14)+FP$9,Datenquellen!$F$7:$H$45,3,FALSE))," ",VLOOKUP(EDATE('Projektkostenkalkulation EP'!$B$8,14)+FP$9,Datenquellen!$F$7:$H$45,3,FALSE))="X"
                                    ),
                          "X",
                          ""
                          ),
               "X"
            )</f>
        <v/>
      </c>
      <c r="FR154" s="237" t="str">
        <f xml:space="preserve"> IF(TEXT((EDATE('Projektkostenkalkulation EP'!$B$8,14)+FQ$9),"MM")=TEXT((EDATE('Projektkostenkalkulation EP'!$B$8,14)+(FQ$9-1)),"MM"),
             IF(
                        OR(
                                    TEXT((EDATE('Projektkostenkalkulation EP'!$B$8,14)+FQ$9),"TTT") = "Sa",
                                    TEXT((EDATE('Projektkostenkalkulation EP'!$B$8,14)+FQ$9),"TTT") = "So",
                                    IF(ISNA(VLOOKUP(EDATE('Projektkostenkalkulation EP'!$B$8,14)+FQ$9,Datenquellen!$F$7:$H$45,3,FALSE))," ",VLOOKUP(EDATE('Projektkostenkalkulation EP'!$B$8,14)+FQ$9,Datenquellen!$F$7:$H$45,3,FALSE))="X"
                                    ),
                          "X",
                          ""
                          ),
               "X"
            )</f>
        <v/>
      </c>
      <c r="FS154" s="237" t="str">
        <f xml:space="preserve"> IF(TEXT((EDATE('Projektkostenkalkulation EP'!$B$8,14)+FR$9),"MM")=TEXT((EDATE('Projektkostenkalkulation EP'!$B$8,14)+(FR$9-1)),"MM"),
             IF(
                        OR(
                                    TEXT((EDATE('Projektkostenkalkulation EP'!$B$8,14)+FR$9),"TTT") = "Sa",
                                    TEXT((EDATE('Projektkostenkalkulation EP'!$B$8,14)+FR$9),"TTT") = "So",
                                    IF(ISNA(VLOOKUP(EDATE('Projektkostenkalkulation EP'!$B$8,14)+FR$9,Datenquellen!$F$7:$H$45,3,FALSE))," ",VLOOKUP(EDATE('Projektkostenkalkulation EP'!$B$8,14)+FR$9,Datenquellen!$F$7:$H$45,3,FALSE))="X"
                                    ),
                          "X",
                          ""
                          ),
               "X"
            )</f>
        <v>X</v>
      </c>
      <c r="FT154" s="237" t="str">
        <f xml:space="preserve"> IF(TEXT((EDATE('Projektkostenkalkulation EP'!$B$8,14)+FS$9),"MM")=TEXT((EDATE('Projektkostenkalkulation EP'!$B$8,14)+(FS$9-1)),"MM"),
             IF(
                        OR(
                                    TEXT((EDATE('Projektkostenkalkulation EP'!$B$8,14)+FS$9),"TTT") = "Sa",
                                    TEXT((EDATE('Projektkostenkalkulation EP'!$B$8,14)+FS$9),"TTT") = "So",
                                    IF(ISNA(VLOOKUP(EDATE('Projektkostenkalkulation EP'!$B$8,14)+FS$9,Datenquellen!$F$7:$H$45,3,FALSE))," ",VLOOKUP(EDATE('Projektkostenkalkulation EP'!$B$8,14)+FS$9,Datenquellen!$F$7:$H$45,3,FALSE))="X"
                                    ),
                          "X",
                          ""
                          ),
               "X"
            )</f>
        <v>X</v>
      </c>
      <c r="FU154" s="238" t="str">
        <f xml:space="preserve"> IF(TEXT((EDATE('Projektkostenkalkulation EP'!$B$8,14)+FT$9),"MM")=TEXT((EDATE('Projektkostenkalkulation EP'!$B$8,14)+(FT$9-1)),"MM"),
             IF(
                        OR(
                                    TEXT((EDATE('Projektkostenkalkulation EP'!$B$8,14)+FT$9),"TTT") = "Sa",
                                    TEXT((EDATE('Projektkostenkalkulation EP'!$B$8,14)+FT$9),"TTT") = "So",
                                    IF(ISNA(VLOOKUP(EDATE('Projektkostenkalkulation EP'!$B$8,14)+FT$9,Datenquellen!$F$7:$H$45,3,FALSE))," ",VLOOKUP(EDATE('Projektkostenkalkulation EP'!$B$8,14)+FT$9,Datenquellen!$F$7:$H$45,3,FALSE))="X"
                                    ),
                          "X",
                          ""
                          ),
               "X"
            )</f>
        <v/>
      </c>
      <c r="FV154" s="239"/>
      <c r="FW154" s="240"/>
      <c r="FX154" s="241" t="s">
        <v>67</v>
      </c>
      <c r="FY154" s="474"/>
      <c r="FZ154" s="236"/>
      <c r="GA154" s="237" t="str">
        <f>IF(
            OR(
                     TEXT(EDATE('Projektkostenkalkulation EP'!$B$8,14),"TTT") = "Sa",
                     TEXT(EDATE('Projektkostenkalkulation EP'!$B$8,14),"TTT") = "So",
                     IF(ISNA(VLOOKUP(EDATE('Projektkostenkalkulation EP'!$B$8,14),Datenquellen!$F$7:$H$45,3,FALSE))," ",VLOOKUP(EDATE('Projektkostenkalkulation EP'!$B$8,14),Datenquellen!$F$7:$H$45,3,FALSE))="X"
                            ),
                    "X",
                    ""
            )</f>
        <v>X</v>
      </c>
      <c r="GB154" s="237" t="str">
        <f xml:space="preserve"> IF(TEXT((EDATE('Projektkostenkalkulation EP'!$B$8,14)+GA$9),"MM")=TEXT((EDATE('Projektkostenkalkulation EP'!$B$8,14)+(GA$9-1)),"MM"),
             IF(
                        OR(
                                    TEXT((EDATE('Projektkostenkalkulation EP'!$B$8,14)+GA$9),"TTT") = "Sa",
                                    TEXT((EDATE('Projektkostenkalkulation EP'!$B$8,14)+GA$9),"TTT") = "So",
                                    IF(ISNA(VLOOKUP(EDATE('Projektkostenkalkulation EP'!$B$8,14)+GA$9,Datenquellen!$F$7:$H$45,3,FALSE))," ",VLOOKUP(EDATE('Projektkostenkalkulation EP'!$B$8,14)+GA$9,Datenquellen!$F$7:$H$45,3,FALSE))="X"
                                    ),
                          "X",
                          ""
                          ),
               "X"
            )</f>
        <v>X</v>
      </c>
      <c r="GC154" s="237" t="str">
        <f xml:space="preserve"> IF(TEXT((EDATE('Projektkostenkalkulation EP'!$B$8,14)+GB$9),"MM")=TEXT((EDATE('Projektkostenkalkulation EP'!$B$8,14)+(GB$9-1)),"MM"),
             IF(
                        OR(
                                    TEXT((EDATE('Projektkostenkalkulation EP'!$B$8,14)+GB$9),"TTT") = "Sa",
                                    TEXT((EDATE('Projektkostenkalkulation EP'!$B$8,14)+GB$9),"TTT") = "So",
                                    IF(ISNA(VLOOKUP(EDATE('Projektkostenkalkulation EP'!$B$8,14)+GB$9,Datenquellen!$F$7:$H$45,3,FALSE))," ",VLOOKUP(EDATE('Projektkostenkalkulation EP'!$B$8,14)+GB$9,Datenquellen!$F$7:$H$45,3,FALSE))="X"
                                    ),
                          "X",
                          ""
                          ),
               "X"
            )</f>
        <v/>
      </c>
      <c r="GD154" s="237" t="str">
        <f xml:space="preserve"> IF(TEXT((EDATE('Projektkostenkalkulation EP'!$B$8,14)+GC$9),"MM")=TEXT((EDATE('Projektkostenkalkulation EP'!$B$8,14)+(GC$9-1)),"MM"),
             IF(
                        OR(
                                    TEXT((EDATE('Projektkostenkalkulation EP'!$B$8,14)+GC$9),"TTT") = "Sa",
                                    TEXT((EDATE('Projektkostenkalkulation EP'!$B$8,14)+GC$9),"TTT") = "So",
                                    IF(ISNA(VLOOKUP(EDATE('Projektkostenkalkulation EP'!$B$8,14)+GC$9,Datenquellen!$F$7:$H$45,3,FALSE))," ",VLOOKUP(EDATE('Projektkostenkalkulation EP'!$B$8,14)+GC$9,Datenquellen!$F$7:$H$45,3,FALSE))="X"
                                    ),
                          "X",
                          ""
                          ),
               "X"
            )</f>
        <v/>
      </c>
      <c r="GE154" s="237" t="str">
        <f xml:space="preserve"> IF(TEXT((EDATE('Projektkostenkalkulation EP'!$B$8,14)+GD$9),"MM")=TEXT((EDATE('Projektkostenkalkulation EP'!$B$8,14)+(GD$9-1)),"MM"),
             IF(
                        OR(
                                    TEXT((EDATE('Projektkostenkalkulation EP'!$B$8,14)+GD$9),"TTT") = "Sa",
                                    TEXT((EDATE('Projektkostenkalkulation EP'!$B$8,14)+GD$9),"TTT") = "So",
                                    IF(ISNA(VLOOKUP(EDATE('Projektkostenkalkulation EP'!$B$8,14)+GD$9,Datenquellen!$F$7:$H$45,3,FALSE))," ",VLOOKUP(EDATE('Projektkostenkalkulation EP'!$B$8,14)+GD$9,Datenquellen!$F$7:$H$45,3,FALSE))="X"
                                    ),
                          "X",
                          ""
                          ),
               "X"
            )</f>
        <v/>
      </c>
      <c r="GF154" s="237" t="str">
        <f xml:space="preserve"> IF(TEXT((EDATE('Projektkostenkalkulation EP'!$B$8,14)+GE$9),"MM")=TEXT((EDATE('Projektkostenkalkulation EP'!$B$8,14)+(GE$9-1)),"MM"),
             IF(
                        OR(
                                    TEXT((EDATE('Projektkostenkalkulation EP'!$B$8,14)+GE$9),"TTT") = "Sa",
                                    TEXT((EDATE('Projektkostenkalkulation EP'!$B$8,14)+GE$9),"TTT") = "So",
                                    IF(ISNA(VLOOKUP(EDATE('Projektkostenkalkulation EP'!$B$8,14)+GE$9,Datenquellen!$F$7:$H$45,3,FALSE))," ",VLOOKUP(EDATE('Projektkostenkalkulation EP'!$B$8,14)+GE$9,Datenquellen!$F$7:$H$45,3,FALSE))="X"
                                    ),
                          "X",
                          ""
                          ),
               "X"
            )</f>
        <v/>
      </c>
      <c r="GG154" s="237" t="str">
        <f xml:space="preserve"> IF(TEXT((EDATE('Projektkostenkalkulation EP'!$B$8,14)+GF$9),"MM")=TEXT((EDATE('Projektkostenkalkulation EP'!$B$8,14)+(GF$9-1)),"MM"),
             IF(
                        OR(
                                    TEXT((EDATE('Projektkostenkalkulation EP'!$B$8,14)+GF$9),"TTT") = "Sa",
                                    TEXT((EDATE('Projektkostenkalkulation EP'!$B$8,14)+GF$9),"TTT") = "So",
                                    IF(ISNA(VLOOKUP(EDATE('Projektkostenkalkulation EP'!$B$8,14)+GF$9,Datenquellen!$F$7:$H$45,3,FALSE))," ",VLOOKUP(EDATE('Projektkostenkalkulation EP'!$B$8,14)+GF$9,Datenquellen!$F$7:$H$45,3,FALSE))="X"
                                    ),
                          "X",
                          ""
                          ),
               "X"
            )</f>
        <v/>
      </c>
      <c r="GH154" s="237" t="str">
        <f xml:space="preserve"> IF(TEXT((EDATE('Projektkostenkalkulation EP'!$B$8,14)+GG$9),"MM")=TEXT((EDATE('Projektkostenkalkulation EP'!$B$8,14)+(GG$9-1)),"MM"),
             IF(
                        OR(
                                    TEXT((EDATE('Projektkostenkalkulation EP'!$B$8,14)+GG$9),"TTT") = "Sa",
                                    TEXT((EDATE('Projektkostenkalkulation EP'!$B$8,14)+GG$9),"TTT") = "So",
                                    IF(ISNA(VLOOKUP(EDATE('Projektkostenkalkulation EP'!$B$8,14)+GG$9,Datenquellen!$F$7:$H$45,3,FALSE))," ",VLOOKUP(EDATE('Projektkostenkalkulation EP'!$B$8,14)+GG$9,Datenquellen!$F$7:$H$45,3,FALSE))="X"
                                    ),
                          "X",
                          ""
                          ),
               "X"
            )</f>
        <v>X</v>
      </c>
      <c r="GI154" s="237" t="str">
        <f xml:space="preserve"> IF(TEXT((EDATE('Projektkostenkalkulation EP'!$B$8,14)+GH$9),"MM")=TEXT((EDATE('Projektkostenkalkulation EP'!$B$8,14)+(GH$9-1)),"MM"),
             IF(
                        OR(
                                    TEXT((EDATE('Projektkostenkalkulation EP'!$B$8,14)+GH$9),"TTT") = "Sa",
                                    TEXT((EDATE('Projektkostenkalkulation EP'!$B$8,14)+GH$9),"TTT") = "So",
                                    IF(ISNA(VLOOKUP(EDATE('Projektkostenkalkulation EP'!$B$8,14)+GH$9,Datenquellen!$F$7:$H$45,3,FALSE))," ",VLOOKUP(EDATE('Projektkostenkalkulation EP'!$B$8,14)+GH$9,Datenquellen!$F$7:$H$45,3,FALSE))="X"
                                    ),
                          "X",
                          ""
                          ),
               "X"
            )</f>
        <v>X</v>
      </c>
      <c r="GJ154" s="237" t="str">
        <f xml:space="preserve"> IF(TEXT((EDATE('Projektkostenkalkulation EP'!$B$8,14)+GI$9),"MM")=TEXT((EDATE('Projektkostenkalkulation EP'!$B$8,14)+(GI$9-1)),"MM"),
             IF(
                        OR(
                                    TEXT((EDATE('Projektkostenkalkulation EP'!$B$8,14)+GI$9),"TTT") = "Sa",
                                    TEXT((EDATE('Projektkostenkalkulation EP'!$B$8,14)+GI$9),"TTT") = "So",
                                    IF(ISNA(VLOOKUP(EDATE('Projektkostenkalkulation EP'!$B$8,14)+GI$9,Datenquellen!$F$7:$H$45,3,FALSE))," ",VLOOKUP(EDATE('Projektkostenkalkulation EP'!$B$8,14)+GI$9,Datenquellen!$F$7:$H$45,3,FALSE))="X"
                                    ),
                          "X",
                          ""
                          ),
               "X"
            )</f>
        <v/>
      </c>
      <c r="GK154" s="237" t="str">
        <f xml:space="preserve"> IF(TEXT((EDATE('Projektkostenkalkulation EP'!$B$8,14)+GJ$9),"MM")=TEXT((EDATE('Projektkostenkalkulation EP'!$B$8,14)+(GJ$9-1)),"MM"),
             IF(
                        OR(
                                    TEXT((EDATE('Projektkostenkalkulation EP'!$B$8,14)+GJ$9),"TTT") = "Sa",
                                    TEXT((EDATE('Projektkostenkalkulation EP'!$B$8,14)+GJ$9),"TTT") = "So",
                                    IF(ISNA(VLOOKUP(EDATE('Projektkostenkalkulation EP'!$B$8,14)+GJ$9,Datenquellen!$F$7:$H$45,3,FALSE))," ",VLOOKUP(EDATE('Projektkostenkalkulation EP'!$B$8,14)+GJ$9,Datenquellen!$F$7:$H$45,3,FALSE))="X"
                                    ),
                          "X",
                          ""
                          ),
               "X"
            )</f>
        <v/>
      </c>
      <c r="GL154" s="237" t="str">
        <f xml:space="preserve"> IF(TEXT((EDATE('Projektkostenkalkulation EP'!$B$8,14)+GK$9),"MM")=TEXT((EDATE('Projektkostenkalkulation EP'!$B$8,14)+(GK$9-1)),"MM"),
             IF(
                        OR(
                                    TEXT((EDATE('Projektkostenkalkulation EP'!$B$8,14)+GK$9),"TTT") = "Sa",
                                    TEXT((EDATE('Projektkostenkalkulation EP'!$B$8,14)+GK$9),"TTT") = "So",
                                    IF(ISNA(VLOOKUP(EDATE('Projektkostenkalkulation EP'!$B$8,14)+GK$9,Datenquellen!$F$7:$H$45,3,FALSE))," ",VLOOKUP(EDATE('Projektkostenkalkulation EP'!$B$8,14)+GK$9,Datenquellen!$F$7:$H$45,3,FALSE))="X"
                                    ),
                          "X",
                          ""
                          ),
               "X"
            )</f>
        <v/>
      </c>
      <c r="GM154" s="237" t="str">
        <f xml:space="preserve"> IF(TEXT((EDATE('Projektkostenkalkulation EP'!$B$8,14)+GL$9),"MM")=TEXT((EDATE('Projektkostenkalkulation EP'!$B$8,14)+(GL$9-1)),"MM"),
             IF(
                        OR(
                                    TEXT((EDATE('Projektkostenkalkulation EP'!$B$8,14)+GL$9),"TTT") = "Sa",
                                    TEXT((EDATE('Projektkostenkalkulation EP'!$B$8,14)+GL$9),"TTT") = "So",
                                    IF(ISNA(VLOOKUP(EDATE('Projektkostenkalkulation EP'!$B$8,14)+GL$9,Datenquellen!$F$7:$H$45,3,FALSE))," ",VLOOKUP(EDATE('Projektkostenkalkulation EP'!$B$8,14)+GL$9,Datenquellen!$F$7:$H$45,3,FALSE))="X"
                                    ),
                          "X",
                          ""
                          ),
               "X"
            )</f>
        <v/>
      </c>
      <c r="GN154" s="237" t="str">
        <f xml:space="preserve"> IF(TEXT((EDATE('Projektkostenkalkulation EP'!$B$8,14)+GM$9),"MM")=TEXT((EDATE('Projektkostenkalkulation EP'!$B$8,14)+(GM$9-1)),"MM"),
             IF(
                        OR(
                                    TEXT((EDATE('Projektkostenkalkulation EP'!$B$8,14)+GM$9),"TTT") = "Sa",
                                    TEXT((EDATE('Projektkostenkalkulation EP'!$B$8,14)+GM$9),"TTT") = "So",
                                    IF(ISNA(VLOOKUP(EDATE('Projektkostenkalkulation EP'!$B$8,14)+GM$9,Datenquellen!$F$7:$H$45,3,FALSE))," ",VLOOKUP(EDATE('Projektkostenkalkulation EP'!$B$8,14)+GM$9,Datenquellen!$F$7:$H$45,3,FALSE))="X"
                                    ),
                          "X",
                          ""
                          ),
               "X"
            )</f>
        <v/>
      </c>
      <c r="GO154" s="237" t="str">
        <f xml:space="preserve"> IF(TEXT((EDATE('Projektkostenkalkulation EP'!$B$8,14)+GN$9),"MM")=TEXT((EDATE('Projektkostenkalkulation EP'!$B$8,14)+(GN$9-1)),"MM"),
             IF(
                        OR(
                                    TEXT((EDATE('Projektkostenkalkulation EP'!$B$8,14)+GN$9),"TTT") = "Sa",
                                    TEXT((EDATE('Projektkostenkalkulation EP'!$B$8,14)+GN$9),"TTT") = "So",
                                    IF(ISNA(VLOOKUP(EDATE('Projektkostenkalkulation EP'!$B$8,14)+GN$9,Datenquellen!$F$7:$H$45,3,FALSE))," ",VLOOKUP(EDATE('Projektkostenkalkulation EP'!$B$8,14)+GN$9,Datenquellen!$F$7:$H$45,3,FALSE))="X"
                                    ),
                          "X",
                          ""
                          ),
               "X"
            )</f>
        <v>X</v>
      </c>
      <c r="GP154" s="237" t="str">
        <f xml:space="preserve"> IF(TEXT((EDATE('Projektkostenkalkulation EP'!$B$8,14)+GO$9),"MM")=TEXT((EDATE('Projektkostenkalkulation EP'!$B$8,14)+(GO$9-1)),"MM"),
             IF(
                        OR(
                                    TEXT((EDATE('Projektkostenkalkulation EP'!$B$8,14)+GO$9),"TTT") = "Sa",
                                    TEXT((EDATE('Projektkostenkalkulation EP'!$B$8,14)+GO$9),"TTT") = "So",
                                    IF(ISNA(VLOOKUP(EDATE('Projektkostenkalkulation EP'!$B$8,14)+GO$9,Datenquellen!$F$7:$H$45,3,FALSE))," ",VLOOKUP(EDATE('Projektkostenkalkulation EP'!$B$8,14)+GO$9,Datenquellen!$F$7:$H$45,3,FALSE))="X"
                                    ),
                          "X",
                          ""
                          ),
               "X"
            )</f>
        <v>X</v>
      </c>
      <c r="GQ154" s="237" t="str">
        <f xml:space="preserve"> IF(TEXT((EDATE('Projektkostenkalkulation EP'!$B$8,14)+GP$9),"MM")=TEXT((EDATE('Projektkostenkalkulation EP'!$B$8,14)+(GP$9-1)),"MM"),
             IF(
                        OR(
                                    TEXT((EDATE('Projektkostenkalkulation EP'!$B$8,14)+GP$9),"TTT") = "Sa",
                                    TEXT((EDATE('Projektkostenkalkulation EP'!$B$8,14)+GP$9),"TTT") = "So",
                                    IF(ISNA(VLOOKUP(EDATE('Projektkostenkalkulation EP'!$B$8,14)+GP$9,Datenquellen!$F$7:$H$45,3,FALSE))," ",VLOOKUP(EDATE('Projektkostenkalkulation EP'!$B$8,14)+GP$9,Datenquellen!$F$7:$H$45,3,FALSE))="X"
                                    ),
                          "X",
                          ""
                          ),
               "X"
            )</f>
        <v/>
      </c>
      <c r="GR154" s="237" t="str">
        <f xml:space="preserve"> IF(TEXT((EDATE('Projektkostenkalkulation EP'!$B$8,14)+GQ$9),"MM")=TEXT((EDATE('Projektkostenkalkulation EP'!$B$8,14)+(GQ$9-1)),"MM"),
             IF(
                        OR(
                                    TEXT((EDATE('Projektkostenkalkulation EP'!$B$8,14)+GQ$9),"TTT") = "Sa",
                                    TEXT((EDATE('Projektkostenkalkulation EP'!$B$8,14)+GQ$9),"TTT") = "So",
                                    IF(ISNA(VLOOKUP(EDATE('Projektkostenkalkulation EP'!$B$8,14)+GQ$9,Datenquellen!$F$7:$H$45,3,FALSE))," ",VLOOKUP(EDATE('Projektkostenkalkulation EP'!$B$8,14)+GQ$9,Datenquellen!$F$7:$H$45,3,FALSE))="X"
                                    ),
                          "X",
                          ""
                          ),
               "X"
            )</f>
        <v/>
      </c>
      <c r="GS154" s="237" t="str">
        <f xml:space="preserve"> IF(TEXT((EDATE('Projektkostenkalkulation EP'!$B$8,14)+GR$9),"MM")=TEXT((EDATE('Projektkostenkalkulation EP'!$B$8,14)+(GR$9-1)),"MM"),
             IF(
                        OR(
                                    TEXT((EDATE('Projektkostenkalkulation EP'!$B$8,14)+GR$9),"TTT") = "Sa",
                                    TEXT((EDATE('Projektkostenkalkulation EP'!$B$8,14)+GR$9),"TTT") = "So",
                                    IF(ISNA(VLOOKUP(EDATE('Projektkostenkalkulation EP'!$B$8,14)+GR$9,Datenquellen!$F$7:$H$45,3,FALSE))," ",VLOOKUP(EDATE('Projektkostenkalkulation EP'!$B$8,14)+GR$9,Datenquellen!$F$7:$H$45,3,FALSE))="X"
                                    ),
                          "X",
                          ""
                          ),
               "X"
            )</f>
        <v/>
      </c>
      <c r="GT154" s="237" t="str">
        <f xml:space="preserve"> IF(TEXT((EDATE('Projektkostenkalkulation EP'!$B$8,14)+GS$9),"MM")=TEXT((EDATE('Projektkostenkalkulation EP'!$B$8,14)+(GS$9-1)),"MM"),
             IF(
                        OR(
                                    TEXT((EDATE('Projektkostenkalkulation EP'!$B$8,14)+GS$9),"TTT") = "Sa",
                                    TEXT((EDATE('Projektkostenkalkulation EP'!$B$8,14)+GS$9),"TTT") = "So",
                                    IF(ISNA(VLOOKUP(EDATE('Projektkostenkalkulation EP'!$B$8,14)+GS$9,Datenquellen!$F$7:$H$45,3,FALSE))," ",VLOOKUP(EDATE('Projektkostenkalkulation EP'!$B$8,14)+GS$9,Datenquellen!$F$7:$H$45,3,FALSE))="X"
                                    ),
                          "X",
                          ""
                          ),
               "X"
            )</f>
        <v/>
      </c>
      <c r="GU154" s="237" t="str">
        <f xml:space="preserve"> IF(TEXT((EDATE('Projektkostenkalkulation EP'!$B$8,14)+GT$9),"MM")=TEXT((EDATE('Projektkostenkalkulation EP'!$B$8,14)+(GT$9-1)),"MM"),
             IF(
                        OR(
                                    TEXT((EDATE('Projektkostenkalkulation EP'!$B$8,14)+GT$9),"TTT") = "Sa",
                                    TEXT((EDATE('Projektkostenkalkulation EP'!$B$8,14)+GT$9),"TTT") = "So",
                                    IF(ISNA(VLOOKUP(EDATE('Projektkostenkalkulation EP'!$B$8,14)+GT$9,Datenquellen!$F$7:$H$45,3,FALSE))," ",VLOOKUP(EDATE('Projektkostenkalkulation EP'!$B$8,14)+GT$9,Datenquellen!$F$7:$H$45,3,FALSE))="X"
                                    ),
                          "X",
                          ""
                          ),
               "X"
            )</f>
        <v/>
      </c>
      <c r="GV154" s="237" t="str">
        <f xml:space="preserve"> IF(TEXT((EDATE('Projektkostenkalkulation EP'!$B$8,14)+GU$9),"MM")=TEXT((EDATE('Projektkostenkalkulation EP'!$B$8,14)+(GU$9-1)),"MM"),
             IF(
                        OR(
                                    TEXT((EDATE('Projektkostenkalkulation EP'!$B$8,14)+GU$9),"TTT") = "Sa",
                                    TEXT((EDATE('Projektkostenkalkulation EP'!$B$8,14)+GU$9),"TTT") = "So",
                                    IF(ISNA(VLOOKUP(EDATE('Projektkostenkalkulation EP'!$B$8,14)+GU$9,Datenquellen!$F$7:$H$45,3,FALSE))," ",VLOOKUP(EDATE('Projektkostenkalkulation EP'!$B$8,14)+GU$9,Datenquellen!$F$7:$H$45,3,FALSE))="X"
                                    ),
                          "X",
                          ""
                          ),
               "X"
            )</f>
        <v>X</v>
      </c>
      <c r="GW154" s="237" t="str">
        <f xml:space="preserve"> IF(TEXT((EDATE('Projektkostenkalkulation EP'!$B$8,14)+GV$9),"MM")=TEXT((EDATE('Projektkostenkalkulation EP'!$B$8,14)+(GV$9-1)),"MM"),
             IF(
                        OR(
                                    TEXT((EDATE('Projektkostenkalkulation EP'!$B$8,14)+GV$9),"TTT") = "Sa",
                                    TEXT((EDATE('Projektkostenkalkulation EP'!$B$8,14)+GV$9),"TTT") = "So",
                                    IF(ISNA(VLOOKUP(EDATE('Projektkostenkalkulation EP'!$B$8,14)+GV$9,Datenquellen!$F$7:$H$45,3,FALSE))," ",VLOOKUP(EDATE('Projektkostenkalkulation EP'!$B$8,14)+GV$9,Datenquellen!$F$7:$H$45,3,FALSE))="X"
                                    ),
                          "X",
                          ""
                          ),
               "X"
            )</f>
        <v>X</v>
      </c>
      <c r="GX154" s="237" t="str">
        <f xml:space="preserve"> IF(TEXT((EDATE('Projektkostenkalkulation EP'!$B$8,14)+GW$9),"MM")=TEXT((EDATE('Projektkostenkalkulation EP'!$B$8,14)+(GW$9-1)),"MM"),
             IF(
                        OR(
                                    TEXT((EDATE('Projektkostenkalkulation EP'!$B$8,14)+GW$9),"TTT") = "Sa",
                                    TEXT((EDATE('Projektkostenkalkulation EP'!$B$8,14)+GW$9),"TTT") = "So",
                                    IF(ISNA(VLOOKUP(EDATE('Projektkostenkalkulation EP'!$B$8,14)+GW$9,Datenquellen!$F$7:$H$45,3,FALSE))," ",VLOOKUP(EDATE('Projektkostenkalkulation EP'!$B$8,14)+GW$9,Datenquellen!$F$7:$H$45,3,FALSE))="X"
                                    ),
                          "X",
                          ""
                          ),
               "X"
            )</f>
        <v/>
      </c>
      <c r="GY154" s="237" t="str">
        <f xml:space="preserve"> IF(TEXT((EDATE('Projektkostenkalkulation EP'!$B$8,14)+GX$9),"MM")=TEXT((EDATE('Projektkostenkalkulation EP'!$B$8,14)+(GX$9-1)),"MM"),
             IF(
                        OR(
                                    TEXT((EDATE('Projektkostenkalkulation EP'!$B$8,14)+GX$9),"TTT") = "Sa",
                                    TEXT((EDATE('Projektkostenkalkulation EP'!$B$8,14)+GX$9),"TTT") = "So",
                                    IF(ISNA(VLOOKUP(EDATE('Projektkostenkalkulation EP'!$B$8,14)+GX$9,Datenquellen!$F$7:$H$45,3,FALSE))," ",VLOOKUP(EDATE('Projektkostenkalkulation EP'!$B$8,14)+GX$9,Datenquellen!$F$7:$H$45,3,FALSE))="X"
                                    ),
                          "X",
                          ""
                          ),
               "X"
            )</f>
        <v/>
      </c>
      <c r="GZ154" s="237" t="str">
        <f xml:space="preserve"> IF(TEXT((EDATE('Projektkostenkalkulation EP'!$B$8,14)+GY$9),"MM")=TEXT((EDATE('Projektkostenkalkulation EP'!$B$8,14)+(GY$9-1)),"MM"),
             IF(
                        OR(
                                    TEXT((EDATE('Projektkostenkalkulation EP'!$B$8,14)+GY$9),"TTT") = "Sa",
                                    TEXT((EDATE('Projektkostenkalkulation EP'!$B$8,14)+GY$9),"TTT") = "So",
                                    IF(ISNA(VLOOKUP(EDATE('Projektkostenkalkulation EP'!$B$8,14)+GY$9,Datenquellen!$F$7:$H$45,3,FALSE))," ",VLOOKUP(EDATE('Projektkostenkalkulation EP'!$B$8,14)+GY$9,Datenquellen!$F$7:$H$45,3,FALSE))="X"
                                    ),
                          "X",
                          ""
                          ),
               "X"
            )</f>
        <v/>
      </c>
      <c r="HA154" s="237" t="str">
        <f xml:space="preserve"> IF(TEXT((EDATE('Projektkostenkalkulation EP'!$B$8,14)+GZ$9),"MM")=TEXT((EDATE('Projektkostenkalkulation EP'!$B$8,14)+(GZ$9-1)),"MM"),
             IF(
                        OR(
                                    TEXT((EDATE('Projektkostenkalkulation EP'!$B$8,14)+GZ$9),"TTT") = "Sa",
                                    TEXT((EDATE('Projektkostenkalkulation EP'!$B$8,14)+GZ$9),"TTT") = "So",
                                    IF(ISNA(VLOOKUP(EDATE('Projektkostenkalkulation EP'!$B$8,14)+GZ$9,Datenquellen!$F$7:$H$45,3,FALSE))," ",VLOOKUP(EDATE('Projektkostenkalkulation EP'!$B$8,14)+GZ$9,Datenquellen!$F$7:$H$45,3,FALSE))="X"
                                    ),
                          "X",
                          ""
                          ),
               "X"
            )</f>
        <v/>
      </c>
      <c r="HB154" s="237" t="str">
        <f xml:space="preserve"> IF(TEXT((EDATE('Projektkostenkalkulation EP'!$B$8,14)+HA$9),"MM")=TEXT((EDATE('Projektkostenkalkulation EP'!$B$8,14)+(HA$9-1)),"MM"),
             IF(
                        OR(
                                    TEXT((EDATE('Projektkostenkalkulation EP'!$B$8,14)+HA$9),"TTT") = "Sa",
                                    TEXT((EDATE('Projektkostenkalkulation EP'!$B$8,14)+HA$9),"TTT") = "So",
                                    IF(ISNA(VLOOKUP(EDATE('Projektkostenkalkulation EP'!$B$8,14)+HA$9,Datenquellen!$F$7:$H$45,3,FALSE))," ",VLOOKUP(EDATE('Projektkostenkalkulation EP'!$B$8,14)+HA$9,Datenquellen!$F$7:$H$45,3,FALSE))="X"
                                    ),
                          "X",
                          ""
                          ),
               "X"
            )</f>
        <v/>
      </c>
      <c r="HC154" s="237" t="str">
        <f xml:space="preserve"> IF(TEXT((EDATE('Projektkostenkalkulation EP'!$B$8,14)+HB$9),"MM")=TEXT((EDATE('Projektkostenkalkulation EP'!$B$8,14)+(HB$9-1)),"MM"),
             IF(
                        OR(
                                    TEXT((EDATE('Projektkostenkalkulation EP'!$B$8,14)+HB$9),"TTT") = "Sa",
                                    TEXT((EDATE('Projektkostenkalkulation EP'!$B$8,14)+HB$9),"TTT") = "So",
                                    IF(ISNA(VLOOKUP(EDATE('Projektkostenkalkulation EP'!$B$8,14)+HB$9,Datenquellen!$F$7:$H$45,3,FALSE))," ",VLOOKUP(EDATE('Projektkostenkalkulation EP'!$B$8,14)+HB$9,Datenquellen!$F$7:$H$45,3,FALSE))="X"
                                    ),
                          "X",
                          ""
                          ),
               "X"
            )</f>
        <v>X</v>
      </c>
      <c r="HD154" s="237" t="str">
        <f xml:space="preserve"> IF(TEXT((EDATE('Projektkostenkalkulation EP'!$B$8,14)+HC$9),"MM")=TEXT((EDATE('Projektkostenkalkulation EP'!$B$8,14)+(HC$9-1)),"MM"),
             IF(
                        OR(
                                    TEXT((EDATE('Projektkostenkalkulation EP'!$B$8,14)+HC$9),"TTT") = "Sa",
                                    TEXT((EDATE('Projektkostenkalkulation EP'!$B$8,14)+HC$9),"TTT") = "So",
                                    IF(ISNA(VLOOKUP(EDATE('Projektkostenkalkulation EP'!$B$8,14)+HC$9,Datenquellen!$F$7:$H$45,3,FALSE))," ",VLOOKUP(EDATE('Projektkostenkalkulation EP'!$B$8,14)+HC$9,Datenquellen!$F$7:$H$45,3,FALSE))="X"
                                    ),
                          "X",
                          ""
                          ),
               "X"
            )</f>
        <v>X</v>
      </c>
      <c r="HE154" s="238" t="str">
        <f xml:space="preserve"> IF(TEXT((EDATE('Projektkostenkalkulation EP'!$B$8,14)+HD$9),"MM")=TEXT((EDATE('Projektkostenkalkulation EP'!$B$8,14)+(HD$9-1)),"MM"),
             IF(
                        OR(
                                    TEXT((EDATE('Projektkostenkalkulation EP'!$B$8,14)+HD$9),"TTT") = "Sa",
                                    TEXT((EDATE('Projektkostenkalkulation EP'!$B$8,14)+HD$9),"TTT") = "So",
                                    IF(ISNA(VLOOKUP(EDATE('Projektkostenkalkulation EP'!$B$8,14)+HD$9,Datenquellen!$F$7:$H$45,3,FALSE))," ",VLOOKUP(EDATE('Projektkostenkalkulation EP'!$B$8,14)+HD$9,Datenquellen!$F$7:$H$45,3,FALSE))="X"
                                    ),
                          "X",
                          ""
                          ),
               "X"
            )</f>
        <v/>
      </c>
      <c r="HF154" s="239"/>
      <c r="HG154" s="240"/>
      <c r="HH154" s="241" t="s">
        <v>67</v>
      </c>
    </row>
    <row r="155" spans="1:216" x14ac:dyDescent="0.2">
      <c r="S155" s="463" t="s">
        <v>68</v>
      </c>
      <c r="T155" s="468"/>
      <c r="U155" s="468"/>
      <c r="V155" s="468"/>
      <c r="W155" s="468"/>
      <c r="X155" s="468"/>
      <c r="Y155" s="468"/>
      <c r="Z155" s="468"/>
      <c r="AA155" s="468"/>
      <c r="AB155" s="468"/>
      <c r="AC155" s="468"/>
      <c r="AD155" s="468"/>
      <c r="AE155" s="468"/>
      <c r="AF155" s="468"/>
      <c r="AG155" s="468"/>
      <c r="AH155" s="464"/>
      <c r="AI155" s="466"/>
      <c r="BC155" s="463" t="s">
        <v>68</v>
      </c>
      <c r="BD155" s="468"/>
      <c r="BE155" s="468"/>
      <c r="BF155" s="468"/>
      <c r="BG155" s="468"/>
      <c r="BH155" s="468"/>
      <c r="BI155" s="468"/>
      <c r="BJ155" s="468"/>
      <c r="BK155" s="468"/>
      <c r="BL155" s="468"/>
      <c r="BM155" s="468"/>
      <c r="BN155" s="468"/>
      <c r="BO155" s="468"/>
      <c r="BP155" s="468"/>
      <c r="BQ155" s="468"/>
      <c r="BR155" s="464"/>
      <c r="BS155" s="466"/>
      <c r="CM155" s="463" t="s">
        <v>68</v>
      </c>
      <c r="CN155" s="468"/>
      <c r="CO155" s="468"/>
      <c r="CP155" s="468"/>
      <c r="CQ155" s="468"/>
      <c r="CR155" s="468"/>
      <c r="CS155" s="468"/>
      <c r="CT155" s="468"/>
      <c r="CU155" s="468"/>
      <c r="CV155" s="468"/>
      <c r="CW155" s="468"/>
      <c r="CX155" s="468"/>
      <c r="CY155" s="468"/>
      <c r="CZ155" s="468"/>
      <c r="DA155" s="468"/>
      <c r="DB155" s="464"/>
      <c r="DC155" s="466"/>
      <c r="DW155" s="463" t="s">
        <v>68</v>
      </c>
      <c r="DX155" s="468"/>
      <c r="DY155" s="468"/>
      <c r="DZ155" s="468"/>
      <c r="EA155" s="468"/>
      <c r="EB155" s="468"/>
      <c r="EC155" s="468"/>
      <c r="ED155" s="468"/>
      <c r="EE155" s="468"/>
      <c r="EF155" s="468"/>
      <c r="EG155" s="468"/>
      <c r="EH155" s="468"/>
      <c r="EI155" s="468"/>
      <c r="EJ155" s="468"/>
      <c r="EK155" s="468"/>
      <c r="EL155" s="464"/>
      <c r="EM155" s="466"/>
      <c r="FG155" s="463" t="s">
        <v>68</v>
      </c>
      <c r="FH155" s="468"/>
      <c r="FI155" s="468"/>
      <c r="FJ155" s="468"/>
      <c r="FK155" s="468"/>
      <c r="FL155" s="468"/>
      <c r="FM155" s="468"/>
      <c r="FN155" s="468"/>
      <c r="FO155" s="468"/>
      <c r="FP155" s="468"/>
      <c r="FQ155" s="468"/>
      <c r="FR155" s="468"/>
      <c r="FS155" s="468"/>
      <c r="FT155" s="468"/>
      <c r="FU155" s="468"/>
      <c r="FV155" s="464"/>
      <c r="FW155" s="466"/>
      <c r="GQ155" s="463" t="s">
        <v>68</v>
      </c>
      <c r="GR155" s="468"/>
      <c r="GS155" s="468"/>
      <c r="GT155" s="468"/>
      <c r="GU155" s="468"/>
      <c r="GV155" s="468"/>
      <c r="GW155" s="468"/>
      <c r="GX155" s="468"/>
      <c r="GY155" s="468"/>
      <c r="GZ155" s="468"/>
      <c r="HA155" s="468"/>
      <c r="HB155" s="468"/>
      <c r="HC155" s="468"/>
      <c r="HD155" s="468"/>
      <c r="HE155" s="468"/>
      <c r="HF155" s="464"/>
      <c r="HG155" s="466"/>
    </row>
    <row r="156" spans="1:216" ht="15" thickBot="1" x14ac:dyDescent="0.25">
      <c r="S156" s="468"/>
      <c r="T156" s="468"/>
      <c r="U156" s="468"/>
      <c r="V156" s="468"/>
      <c r="W156" s="468"/>
      <c r="X156" s="468"/>
      <c r="Y156" s="468"/>
      <c r="Z156" s="468"/>
      <c r="AA156" s="468"/>
      <c r="AB156" s="468"/>
      <c r="AC156" s="468"/>
      <c r="AD156" s="468"/>
      <c r="AE156" s="468"/>
      <c r="AF156" s="468"/>
      <c r="AG156" s="468"/>
      <c r="AH156" s="469"/>
      <c r="AI156" s="470"/>
      <c r="BC156" s="468"/>
      <c r="BD156" s="468"/>
      <c r="BE156" s="468"/>
      <c r="BF156" s="468"/>
      <c r="BG156" s="468"/>
      <c r="BH156" s="468"/>
      <c r="BI156" s="468"/>
      <c r="BJ156" s="468"/>
      <c r="BK156" s="468"/>
      <c r="BL156" s="468"/>
      <c r="BM156" s="468"/>
      <c r="BN156" s="468"/>
      <c r="BO156" s="468"/>
      <c r="BP156" s="468"/>
      <c r="BQ156" s="468"/>
      <c r="BR156" s="469"/>
      <c r="BS156" s="470"/>
      <c r="CM156" s="468"/>
      <c r="CN156" s="468"/>
      <c r="CO156" s="468"/>
      <c r="CP156" s="468"/>
      <c r="CQ156" s="468"/>
      <c r="CR156" s="468"/>
      <c r="CS156" s="468"/>
      <c r="CT156" s="468"/>
      <c r="CU156" s="468"/>
      <c r="CV156" s="468"/>
      <c r="CW156" s="468"/>
      <c r="CX156" s="468"/>
      <c r="CY156" s="468"/>
      <c r="CZ156" s="468"/>
      <c r="DA156" s="468"/>
      <c r="DB156" s="469"/>
      <c r="DC156" s="470"/>
      <c r="DW156" s="468"/>
      <c r="DX156" s="468"/>
      <c r="DY156" s="468"/>
      <c r="DZ156" s="468"/>
      <c r="EA156" s="468"/>
      <c r="EB156" s="468"/>
      <c r="EC156" s="468"/>
      <c r="ED156" s="468"/>
      <c r="EE156" s="468"/>
      <c r="EF156" s="468"/>
      <c r="EG156" s="468"/>
      <c r="EH156" s="468"/>
      <c r="EI156" s="468"/>
      <c r="EJ156" s="468"/>
      <c r="EK156" s="468"/>
      <c r="EL156" s="469"/>
      <c r="EM156" s="470"/>
      <c r="FG156" s="468"/>
      <c r="FH156" s="468"/>
      <c r="FI156" s="468"/>
      <c r="FJ156" s="468"/>
      <c r="FK156" s="468"/>
      <c r="FL156" s="468"/>
      <c r="FM156" s="468"/>
      <c r="FN156" s="468"/>
      <c r="FO156" s="468"/>
      <c r="FP156" s="468"/>
      <c r="FQ156" s="468"/>
      <c r="FR156" s="468"/>
      <c r="FS156" s="468"/>
      <c r="FT156" s="468"/>
      <c r="FU156" s="468"/>
      <c r="FV156" s="469"/>
      <c r="FW156" s="470"/>
      <c r="GQ156" s="468"/>
      <c r="GR156" s="468"/>
      <c r="GS156" s="468"/>
      <c r="GT156" s="468"/>
      <c r="GU156" s="468"/>
      <c r="GV156" s="468"/>
      <c r="GW156" s="468"/>
      <c r="GX156" s="468"/>
      <c r="GY156" s="468"/>
      <c r="GZ156" s="468"/>
      <c r="HA156" s="468"/>
      <c r="HB156" s="468"/>
      <c r="HC156" s="468"/>
      <c r="HD156" s="468"/>
      <c r="HE156" s="468"/>
      <c r="HF156" s="469"/>
      <c r="HG156" s="470"/>
    </row>
    <row r="158" spans="1:216" x14ac:dyDescent="0.2">
      <c r="A158" s="243" t="s">
        <v>69</v>
      </c>
      <c r="B158" s="458" t="s">
        <v>70</v>
      </c>
      <c r="C158" s="458"/>
      <c r="D158" s="458"/>
      <c r="E158" s="458"/>
      <c r="F158" s="458"/>
      <c r="G158" s="458"/>
      <c r="H158" s="458"/>
      <c r="I158" s="458"/>
      <c r="J158" s="458"/>
      <c r="K158" s="458"/>
      <c r="L158" s="458"/>
      <c r="M158" s="458"/>
      <c r="N158" s="458"/>
      <c r="O158" s="458"/>
      <c r="P158" s="458"/>
      <c r="Q158" s="458"/>
      <c r="R158" s="458"/>
      <c r="S158" s="458"/>
      <c r="T158" s="458"/>
      <c r="U158" s="458"/>
      <c r="V158" s="458"/>
      <c r="W158" s="458"/>
      <c r="X158" s="458"/>
      <c r="Y158" s="458"/>
      <c r="Z158" s="458"/>
      <c r="AA158" s="458"/>
      <c r="AB158" s="458"/>
      <c r="AC158" s="458"/>
      <c r="AD158" s="458"/>
      <c r="AE158" s="458"/>
      <c r="AF158" s="458"/>
      <c r="AG158" s="458"/>
      <c r="AH158" s="458"/>
      <c r="AI158" s="458"/>
      <c r="AJ158" s="458"/>
      <c r="AK158" s="243" t="s">
        <v>69</v>
      </c>
      <c r="AL158" s="458" t="s">
        <v>70</v>
      </c>
      <c r="AM158" s="458"/>
      <c r="AN158" s="458"/>
      <c r="AO158" s="458"/>
      <c r="AP158" s="458"/>
      <c r="AQ158" s="458"/>
      <c r="AR158" s="458"/>
      <c r="AS158" s="458"/>
      <c r="AT158" s="458"/>
      <c r="AU158" s="458"/>
      <c r="AV158" s="458"/>
      <c r="AW158" s="458"/>
      <c r="AX158" s="458"/>
      <c r="AY158" s="458"/>
      <c r="AZ158" s="458"/>
      <c r="BA158" s="458"/>
      <c r="BB158" s="458"/>
      <c r="BC158" s="458"/>
      <c r="BD158" s="458"/>
      <c r="BE158" s="458"/>
      <c r="BF158" s="458"/>
      <c r="BG158" s="458"/>
      <c r="BH158" s="458"/>
      <c r="BI158" s="458"/>
      <c r="BJ158" s="458"/>
      <c r="BK158" s="458"/>
      <c r="BL158" s="458"/>
      <c r="BM158" s="458"/>
      <c r="BN158" s="458"/>
      <c r="BO158" s="458"/>
      <c r="BP158" s="458"/>
      <c r="BQ158" s="458"/>
      <c r="BR158" s="458"/>
      <c r="BS158" s="458"/>
      <c r="BT158" s="458"/>
      <c r="BU158" s="243" t="s">
        <v>69</v>
      </c>
      <c r="BV158" s="458" t="s">
        <v>70</v>
      </c>
      <c r="BW158" s="458"/>
      <c r="BX158" s="458"/>
      <c r="BY158" s="458"/>
      <c r="BZ158" s="458"/>
      <c r="CA158" s="458"/>
      <c r="CB158" s="458"/>
      <c r="CC158" s="458"/>
      <c r="CD158" s="458"/>
      <c r="CE158" s="458"/>
      <c r="CF158" s="458"/>
      <c r="CG158" s="458"/>
      <c r="CH158" s="458"/>
      <c r="CI158" s="458"/>
      <c r="CJ158" s="458"/>
      <c r="CK158" s="458"/>
      <c r="CL158" s="458"/>
      <c r="CM158" s="458"/>
      <c r="CN158" s="458"/>
      <c r="CO158" s="458"/>
      <c r="CP158" s="458"/>
      <c r="CQ158" s="458"/>
      <c r="CR158" s="458"/>
      <c r="CS158" s="458"/>
      <c r="CT158" s="458"/>
      <c r="CU158" s="458"/>
      <c r="CV158" s="458"/>
      <c r="CW158" s="458"/>
      <c r="CX158" s="458"/>
      <c r="CY158" s="458"/>
      <c r="CZ158" s="458"/>
      <c r="DA158" s="458"/>
      <c r="DB158" s="458"/>
      <c r="DC158" s="458"/>
      <c r="DD158" s="458"/>
      <c r="DE158" s="243" t="s">
        <v>69</v>
      </c>
      <c r="DF158" s="458" t="s">
        <v>70</v>
      </c>
      <c r="DG158" s="458"/>
      <c r="DH158" s="458"/>
      <c r="DI158" s="458"/>
      <c r="DJ158" s="458"/>
      <c r="DK158" s="458"/>
      <c r="DL158" s="458"/>
      <c r="DM158" s="458"/>
      <c r="DN158" s="458"/>
      <c r="DO158" s="458"/>
      <c r="DP158" s="458"/>
      <c r="DQ158" s="458"/>
      <c r="DR158" s="458"/>
      <c r="DS158" s="458"/>
      <c r="DT158" s="458"/>
      <c r="DU158" s="458"/>
      <c r="DV158" s="458"/>
      <c r="DW158" s="458"/>
      <c r="DX158" s="458"/>
      <c r="DY158" s="458"/>
      <c r="DZ158" s="458"/>
      <c r="EA158" s="458"/>
      <c r="EB158" s="458"/>
      <c r="EC158" s="458"/>
      <c r="ED158" s="458"/>
      <c r="EE158" s="458"/>
      <c r="EF158" s="458"/>
      <c r="EG158" s="458"/>
      <c r="EH158" s="458"/>
      <c r="EI158" s="458"/>
      <c r="EJ158" s="458"/>
      <c r="EK158" s="458"/>
      <c r="EL158" s="458"/>
      <c r="EM158" s="458"/>
      <c r="EN158" s="458"/>
      <c r="EO158" s="243" t="s">
        <v>69</v>
      </c>
      <c r="EP158" s="458" t="s">
        <v>70</v>
      </c>
      <c r="EQ158" s="458"/>
      <c r="ER158" s="458"/>
      <c r="ES158" s="458"/>
      <c r="ET158" s="458"/>
      <c r="EU158" s="458"/>
      <c r="EV158" s="458"/>
      <c r="EW158" s="458"/>
      <c r="EX158" s="458"/>
      <c r="EY158" s="458"/>
      <c r="EZ158" s="458"/>
      <c r="FA158" s="458"/>
      <c r="FB158" s="458"/>
      <c r="FC158" s="458"/>
      <c r="FD158" s="458"/>
      <c r="FE158" s="458"/>
      <c r="FF158" s="458"/>
      <c r="FG158" s="458"/>
      <c r="FH158" s="458"/>
      <c r="FI158" s="458"/>
      <c r="FJ158" s="458"/>
      <c r="FK158" s="458"/>
      <c r="FL158" s="458"/>
      <c r="FM158" s="458"/>
      <c r="FN158" s="458"/>
      <c r="FO158" s="458"/>
      <c r="FP158" s="458"/>
      <c r="FQ158" s="458"/>
      <c r="FR158" s="458"/>
      <c r="FS158" s="458"/>
      <c r="FT158" s="458"/>
      <c r="FU158" s="458"/>
      <c r="FV158" s="458"/>
      <c r="FW158" s="458"/>
      <c r="FX158" s="458"/>
      <c r="FY158" s="243" t="s">
        <v>69</v>
      </c>
      <c r="FZ158" s="458" t="s">
        <v>70</v>
      </c>
      <c r="GA158" s="458"/>
      <c r="GB158" s="458"/>
      <c r="GC158" s="458"/>
      <c r="GD158" s="458"/>
      <c r="GE158" s="458"/>
      <c r="GF158" s="458"/>
      <c r="GG158" s="458"/>
      <c r="GH158" s="458"/>
      <c r="GI158" s="458"/>
      <c r="GJ158" s="458"/>
      <c r="GK158" s="458"/>
      <c r="GL158" s="458"/>
      <c r="GM158" s="458"/>
      <c r="GN158" s="458"/>
      <c r="GO158" s="458"/>
      <c r="GP158" s="458"/>
      <c r="GQ158" s="458"/>
      <c r="GR158" s="458"/>
      <c r="GS158" s="458"/>
      <c r="GT158" s="458"/>
      <c r="GU158" s="458"/>
      <c r="GV158" s="458"/>
      <c r="GW158" s="458"/>
      <c r="GX158" s="458"/>
      <c r="GY158" s="458"/>
      <c r="GZ158" s="458"/>
      <c r="HA158" s="458"/>
      <c r="HB158" s="458"/>
      <c r="HC158" s="458"/>
      <c r="HD158" s="458"/>
      <c r="HE158" s="458"/>
      <c r="HF158" s="458"/>
      <c r="HG158" s="458"/>
      <c r="HH158" s="458"/>
    </row>
    <row r="159" spans="1:216" x14ac:dyDescent="0.2">
      <c r="B159" s="457" t="s">
        <v>71</v>
      </c>
      <c r="C159" s="457"/>
      <c r="D159" s="457"/>
      <c r="E159" s="457"/>
      <c r="F159" s="457"/>
      <c r="G159" s="457"/>
      <c r="H159" s="457"/>
      <c r="I159" s="457"/>
      <c r="J159" s="457"/>
      <c r="K159" s="457"/>
      <c r="L159" s="457"/>
      <c r="M159" s="457"/>
      <c r="N159" s="457"/>
      <c r="O159" s="457"/>
      <c r="P159" s="457"/>
      <c r="Q159" s="457"/>
      <c r="R159" s="457"/>
      <c r="S159" s="457"/>
      <c r="T159" s="457"/>
      <c r="U159" s="457"/>
      <c r="V159" s="457"/>
      <c r="W159" s="457"/>
      <c r="X159" s="244"/>
      <c r="Y159" s="244"/>
      <c r="Z159" s="244"/>
      <c r="AA159" s="244"/>
      <c r="AB159" s="244"/>
      <c r="AC159" s="244"/>
      <c r="AD159" s="244"/>
      <c r="AE159" s="244"/>
      <c r="AF159" s="244"/>
      <c r="AG159" s="244"/>
      <c r="AH159" s="244"/>
      <c r="AI159" s="244"/>
      <c r="AJ159" s="244"/>
      <c r="AL159" s="457" t="s">
        <v>71</v>
      </c>
      <c r="AM159" s="457"/>
      <c r="AN159" s="457"/>
      <c r="AO159" s="457"/>
      <c r="AP159" s="457"/>
      <c r="AQ159" s="457"/>
      <c r="AR159" s="457"/>
      <c r="AS159" s="457"/>
      <c r="AT159" s="457"/>
      <c r="AU159" s="457"/>
      <c r="AV159" s="457"/>
      <c r="AW159" s="457"/>
      <c r="AX159" s="457"/>
      <c r="AY159" s="457"/>
      <c r="AZ159" s="457"/>
      <c r="BA159" s="457"/>
      <c r="BB159" s="457"/>
      <c r="BC159" s="457"/>
      <c r="BD159" s="457"/>
      <c r="BE159" s="457"/>
      <c r="BF159" s="457"/>
      <c r="BG159" s="457"/>
      <c r="BH159" s="244"/>
      <c r="BI159" s="244"/>
      <c r="BJ159" s="244"/>
      <c r="BK159" s="244"/>
      <c r="BL159" s="244"/>
      <c r="BM159" s="244"/>
      <c r="BN159" s="244"/>
      <c r="BO159" s="244"/>
      <c r="BP159" s="244"/>
      <c r="BQ159" s="244"/>
      <c r="BR159" s="244"/>
      <c r="BS159" s="244"/>
      <c r="BT159" s="244"/>
      <c r="BV159" s="457" t="s">
        <v>71</v>
      </c>
      <c r="BW159" s="457"/>
      <c r="BX159" s="457"/>
      <c r="BY159" s="457"/>
      <c r="BZ159" s="457"/>
      <c r="CA159" s="457"/>
      <c r="CB159" s="457"/>
      <c r="CC159" s="457"/>
      <c r="CD159" s="457"/>
      <c r="CE159" s="457"/>
      <c r="CF159" s="457"/>
      <c r="CG159" s="457"/>
      <c r="CH159" s="457"/>
      <c r="CI159" s="457"/>
      <c r="CJ159" s="457"/>
      <c r="CK159" s="457"/>
      <c r="CL159" s="457"/>
      <c r="CM159" s="457"/>
      <c r="CN159" s="457"/>
      <c r="CO159" s="457"/>
      <c r="CP159" s="457"/>
      <c r="CQ159" s="457"/>
      <c r="CR159" s="244"/>
      <c r="CS159" s="244"/>
      <c r="CT159" s="244"/>
      <c r="CU159" s="244"/>
      <c r="CV159" s="244"/>
      <c r="CW159" s="244"/>
      <c r="CX159" s="244"/>
      <c r="CY159" s="244"/>
      <c r="CZ159" s="244"/>
      <c r="DA159" s="244"/>
      <c r="DB159" s="244"/>
      <c r="DC159" s="244"/>
      <c r="DD159" s="244"/>
      <c r="DF159" s="457" t="s">
        <v>71</v>
      </c>
      <c r="DG159" s="457"/>
      <c r="DH159" s="457"/>
      <c r="DI159" s="457"/>
      <c r="DJ159" s="457"/>
      <c r="DK159" s="457"/>
      <c r="DL159" s="457"/>
      <c r="DM159" s="457"/>
      <c r="DN159" s="457"/>
      <c r="DO159" s="457"/>
      <c r="DP159" s="457"/>
      <c r="DQ159" s="457"/>
      <c r="DR159" s="457"/>
      <c r="DS159" s="457"/>
      <c r="DT159" s="457"/>
      <c r="DU159" s="457"/>
      <c r="DV159" s="457"/>
      <c r="DW159" s="457"/>
      <c r="DX159" s="457"/>
      <c r="DY159" s="457"/>
      <c r="DZ159" s="457"/>
      <c r="EA159" s="457"/>
      <c r="EB159" s="244"/>
      <c r="EC159" s="244"/>
      <c r="ED159" s="244"/>
      <c r="EE159" s="244"/>
      <c r="EF159" s="244"/>
      <c r="EG159" s="244"/>
      <c r="EH159" s="244"/>
      <c r="EI159" s="244"/>
      <c r="EJ159" s="244"/>
      <c r="EK159" s="244"/>
      <c r="EL159" s="244"/>
      <c r="EM159" s="244"/>
      <c r="EN159" s="244"/>
      <c r="EP159" s="457" t="s">
        <v>71</v>
      </c>
      <c r="EQ159" s="457"/>
      <c r="ER159" s="457"/>
      <c r="ES159" s="457"/>
      <c r="ET159" s="457"/>
      <c r="EU159" s="457"/>
      <c r="EV159" s="457"/>
      <c r="EW159" s="457"/>
      <c r="EX159" s="457"/>
      <c r="EY159" s="457"/>
      <c r="EZ159" s="457"/>
      <c r="FA159" s="457"/>
      <c r="FB159" s="457"/>
      <c r="FC159" s="457"/>
      <c r="FD159" s="457"/>
      <c r="FE159" s="457"/>
      <c r="FF159" s="457"/>
      <c r="FG159" s="457"/>
      <c r="FH159" s="457"/>
      <c r="FI159" s="457"/>
      <c r="FJ159" s="457"/>
      <c r="FK159" s="457"/>
      <c r="FL159" s="244"/>
      <c r="FM159" s="244"/>
      <c r="FN159" s="244"/>
      <c r="FO159" s="244"/>
      <c r="FP159" s="244"/>
      <c r="FQ159" s="244"/>
      <c r="FR159" s="244"/>
      <c r="FS159" s="244"/>
      <c r="FT159" s="244"/>
      <c r="FU159" s="244"/>
      <c r="FV159" s="244"/>
      <c r="FW159" s="244"/>
      <c r="FX159" s="244"/>
      <c r="FZ159" s="457" t="s">
        <v>71</v>
      </c>
      <c r="GA159" s="457"/>
      <c r="GB159" s="457"/>
      <c r="GC159" s="457"/>
      <c r="GD159" s="457"/>
      <c r="GE159" s="457"/>
      <c r="GF159" s="457"/>
      <c r="GG159" s="457"/>
      <c r="GH159" s="457"/>
      <c r="GI159" s="457"/>
      <c r="GJ159" s="457"/>
      <c r="GK159" s="457"/>
      <c r="GL159" s="457"/>
      <c r="GM159" s="457"/>
      <c r="GN159" s="457"/>
      <c r="GO159" s="457"/>
      <c r="GP159" s="457"/>
      <c r="GQ159" s="457"/>
      <c r="GR159" s="457"/>
      <c r="GS159" s="457"/>
      <c r="GT159" s="457"/>
      <c r="GU159" s="457"/>
      <c r="GV159" s="244"/>
      <c r="GW159" s="244"/>
      <c r="GX159" s="244"/>
      <c r="GY159" s="244"/>
      <c r="GZ159" s="244"/>
      <c r="HA159" s="244"/>
      <c r="HB159" s="244"/>
      <c r="HC159" s="244"/>
      <c r="HD159" s="244"/>
      <c r="HE159" s="244"/>
      <c r="HF159" s="244"/>
      <c r="HG159" s="244"/>
      <c r="HH159" s="244"/>
    </row>
    <row r="160" spans="1:216" x14ac:dyDescent="0.2">
      <c r="A160" s="243" t="s">
        <v>72</v>
      </c>
      <c r="B160" s="457" t="s">
        <v>73</v>
      </c>
      <c r="C160" s="471"/>
      <c r="D160" s="471"/>
      <c r="E160" s="471"/>
      <c r="F160" s="471"/>
      <c r="G160" s="471"/>
      <c r="H160" s="471"/>
      <c r="I160" s="471"/>
      <c r="J160" s="471"/>
      <c r="K160" s="471"/>
      <c r="L160" s="471"/>
      <c r="M160" s="471"/>
      <c r="N160" s="471"/>
      <c r="O160" s="471"/>
      <c r="P160" s="471"/>
      <c r="Q160" s="471"/>
      <c r="R160" s="471"/>
      <c r="S160" s="471"/>
      <c r="T160" s="471"/>
      <c r="U160" s="471"/>
      <c r="V160" s="471"/>
      <c r="W160" s="471"/>
      <c r="X160" s="471"/>
      <c r="Y160" s="471"/>
      <c r="Z160" s="471"/>
      <c r="AA160" s="471"/>
      <c r="AB160" s="471"/>
      <c r="AC160" s="471"/>
      <c r="AD160" s="471"/>
      <c r="AE160" s="471"/>
      <c r="AF160" s="471"/>
      <c r="AG160" s="471"/>
      <c r="AH160" s="471"/>
      <c r="AI160" s="471"/>
      <c r="AJ160" s="471"/>
      <c r="AK160" s="243" t="s">
        <v>72</v>
      </c>
      <c r="AL160" s="457" t="s">
        <v>73</v>
      </c>
      <c r="AM160" s="471"/>
      <c r="AN160" s="471"/>
      <c r="AO160" s="471"/>
      <c r="AP160" s="471"/>
      <c r="AQ160" s="471"/>
      <c r="AR160" s="471"/>
      <c r="AS160" s="471"/>
      <c r="AT160" s="471"/>
      <c r="AU160" s="471"/>
      <c r="AV160" s="471"/>
      <c r="AW160" s="471"/>
      <c r="AX160" s="471"/>
      <c r="AY160" s="471"/>
      <c r="AZ160" s="471"/>
      <c r="BA160" s="471"/>
      <c r="BB160" s="471"/>
      <c r="BC160" s="471"/>
      <c r="BD160" s="471"/>
      <c r="BE160" s="471"/>
      <c r="BF160" s="471"/>
      <c r="BG160" s="471"/>
      <c r="BH160" s="471"/>
      <c r="BI160" s="471"/>
      <c r="BJ160" s="471"/>
      <c r="BK160" s="471"/>
      <c r="BL160" s="471"/>
      <c r="BM160" s="471"/>
      <c r="BN160" s="471"/>
      <c r="BO160" s="471"/>
      <c r="BP160" s="471"/>
      <c r="BQ160" s="471"/>
      <c r="BR160" s="471"/>
      <c r="BS160" s="471"/>
      <c r="BT160" s="471"/>
      <c r="BU160" s="243" t="s">
        <v>72</v>
      </c>
      <c r="BV160" s="457" t="s">
        <v>73</v>
      </c>
      <c r="BW160" s="471"/>
      <c r="BX160" s="471"/>
      <c r="BY160" s="471"/>
      <c r="BZ160" s="471"/>
      <c r="CA160" s="471"/>
      <c r="CB160" s="471"/>
      <c r="CC160" s="471"/>
      <c r="CD160" s="471"/>
      <c r="CE160" s="471"/>
      <c r="CF160" s="471"/>
      <c r="CG160" s="471"/>
      <c r="CH160" s="471"/>
      <c r="CI160" s="471"/>
      <c r="CJ160" s="471"/>
      <c r="CK160" s="471"/>
      <c r="CL160" s="471"/>
      <c r="CM160" s="471"/>
      <c r="CN160" s="471"/>
      <c r="CO160" s="471"/>
      <c r="CP160" s="471"/>
      <c r="CQ160" s="471"/>
      <c r="CR160" s="471"/>
      <c r="CS160" s="471"/>
      <c r="CT160" s="471"/>
      <c r="CU160" s="471"/>
      <c r="CV160" s="471"/>
      <c r="CW160" s="471"/>
      <c r="CX160" s="471"/>
      <c r="CY160" s="471"/>
      <c r="CZ160" s="471"/>
      <c r="DA160" s="471"/>
      <c r="DB160" s="471"/>
      <c r="DC160" s="471"/>
      <c r="DD160" s="471"/>
      <c r="DE160" s="243" t="s">
        <v>72</v>
      </c>
      <c r="DF160" s="457" t="s">
        <v>73</v>
      </c>
      <c r="DG160" s="471"/>
      <c r="DH160" s="471"/>
      <c r="DI160" s="471"/>
      <c r="DJ160" s="471"/>
      <c r="DK160" s="471"/>
      <c r="DL160" s="471"/>
      <c r="DM160" s="471"/>
      <c r="DN160" s="471"/>
      <c r="DO160" s="471"/>
      <c r="DP160" s="471"/>
      <c r="DQ160" s="471"/>
      <c r="DR160" s="471"/>
      <c r="DS160" s="471"/>
      <c r="DT160" s="471"/>
      <c r="DU160" s="471"/>
      <c r="DV160" s="471"/>
      <c r="DW160" s="471"/>
      <c r="DX160" s="471"/>
      <c r="DY160" s="471"/>
      <c r="DZ160" s="471"/>
      <c r="EA160" s="471"/>
      <c r="EB160" s="471"/>
      <c r="EC160" s="471"/>
      <c r="ED160" s="471"/>
      <c r="EE160" s="471"/>
      <c r="EF160" s="471"/>
      <c r="EG160" s="471"/>
      <c r="EH160" s="471"/>
      <c r="EI160" s="471"/>
      <c r="EJ160" s="471"/>
      <c r="EK160" s="471"/>
      <c r="EL160" s="471"/>
      <c r="EM160" s="471"/>
      <c r="EN160" s="471"/>
      <c r="EO160" s="243" t="s">
        <v>72</v>
      </c>
      <c r="EP160" s="457" t="s">
        <v>73</v>
      </c>
      <c r="EQ160" s="471"/>
      <c r="ER160" s="471"/>
      <c r="ES160" s="471"/>
      <c r="ET160" s="471"/>
      <c r="EU160" s="471"/>
      <c r="EV160" s="471"/>
      <c r="EW160" s="471"/>
      <c r="EX160" s="471"/>
      <c r="EY160" s="471"/>
      <c r="EZ160" s="471"/>
      <c r="FA160" s="471"/>
      <c r="FB160" s="471"/>
      <c r="FC160" s="471"/>
      <c r="FD160" s="471"/>
      <c r="FE160" s="471"/>
      <c r="FF160" s="471"/>
      <c r="FG160" s="471"/>
      <c r="FH160" s="471"/>
      <c r="FI160" s="471"/>
      <c r="FJ160" s="471"/>
      <c r="FK160" s="471"/>
      <c r="FL160" s="471"/>
      <c r="FM160" s="471"/>
      <c r="FN160" s="471"/>
      <c r="FO160" s="471"/>
      <c r="FP160" s="471"/>
      <c r="FQ160" s="471"/>
      <c r="FR160" s="471"/>
      <c r="FS160" s="471"/>
      <c r="FT160" s="471"/>
      <c r="FU160" s="471"/>
      <c r="FV160" s="471"/>
      <c r="FW160" s="471"/>
      <c r="FX160" s="471"/>
      <c r="FY160" s="243" t="s">
        <v>72</v>
      </c>
      <c r="FZ160" s="457" t="s">
        <v>73</v>
      </c>
      <c r="GA160" s="471"/>
      <c r="GB160" s="471"/>
      <c r="GC160" s="471"/>
      <c r="GD160" s="471"/>
      <c r="GE160" s="471"/>
      <c r="GF160" s="471"/>
      <c r="GG160" s="471"/>
      <c r="GH160" s="471"/>
      <c r="GI160" s="471"/>
      <c r="GJ160" s="471"/>
      <c r="GK160" s="471"/>
      <c r="GL160" s="471"/>
      <c r="GM160" s="471"/>
      <c r="GN160" s="471"/>
      <c r="GO160" s="471"/>
      <c r="GP160" s="471"/>
      <c r="GQ160" s="471"/>
      <c r="GR160" s="471"/>
      <c r="GS160" s="471"/>
      <c r="GT160" s="471"/>
      <c r="GU160" s="471"/>
      <c r="GV160" s="471"/>
      <c r="GW160" s="471"/>
      <c r="GX160" s="471"/>
      <c r="GY160" s="471"/>
      <c r="GZ160" s="471"/>
      <c r="HA160" s="471"/>
      <c r="HB160" s="471"/>
      <c r="HC160" s="471"/>
      <c r="HD160" s="471"/>
      <c r="HE160" s="471"/>
      <c r="HF160" s="471"/>
      <c r="HG160" s="471"/>
      <c r="HH160" s="471"/>
    </row>
    <row r="161" spans="1:216" x14ac:dyDescent="0.2">
      <c r="B161" s="457" t="s">
        <v>74</v>
      </c>
      <c r="C161" s="458"/>
      <c r="D161" s="458"/>
      <c r="E161" s="458"/>
      <c r="F161" s="458"/>
      <c r="G161" s="458"/>
      <c r="H161" s="458"/>
      <c r="I161" s="458"/>
      <c r="J161" s="458"/>
      <c r="K161" s="458"/>
      <c r="L161" s="458"/>
      <c r="M161" s="458"/>
      <c r="N161" s="458"/>
      <c r="O161" s="458"/>
      <c r="P161" s="458"/>
      <c r="Q161" s="458"/>
      <c r="R161" s="458"/>
      <c r="S161" s="458"/>
      <c r="T161" s="458"/>
      <c r="U161" s="458"/>
      <c r="V161" s="458"/>
      <c r="W161" s="458"/>
      <c r="X161" s="458"/>
      <c r="Y161" s="458"/>
      <c r="Z161" s="244"/>
      <c r="AA161" s="244"/>
      <c r="AB161" s="244"/>
      <c r="AC161" s="244"/>
      <c r="AD161" s="244"/>
      <c r="AE161" s="244"/>
      <c r="AF161" s="244"/>
      <c r="AG161" s="244"/>
      <c r="AH161" s="244"/>
      <c r="AI161" s="244"/>
      <c r="AJ161" s="244"/>
      <c r="AL161" s="457" t="s">
        <v>74</v>
      </c>
      <c r="AM161" s="458"/>
      <c r="AN161" s="458"/>
      <c r="AO161" s="458"/>
      <c r="AP161" s="458"/>
      <c r="AQ161" s="458"/>
      <c r="AR161" s="458"/>
      <c r="AS161" s="458"/>
      <c r="AT161" s="458"/>
      <c r="AU161" s="458"/>
      <c r="AV161" s="458"/>
      <c r="AW161" s="458"/>
      <c r="AX161" s="458"/>
      <c r="AY161" s="458"/>
      <c r="AZ161" s="458"/>
      <c r="BA161" s="458"/>
      <c r="BB161" s="458"/>
      <c r="BC161" s="458"/>
      <c r="BD161" s="458"/>
      <c r="BE161" s="458"/>
      <c r="BF161" s="458"/>
      <c r="BG161" s="458"/>
      <c r="BH161" s="458"/>
      <c r="BI161" s="458"/>
      <c r="BJ161" s="244"/>
      <c r="BK161" s="244"/>
      <c r="BL161" s="244"/>
      <c r="BM161" s="244"/>
      <c r="BN161" s="244"/>
      <c r="BO161" s="244"/>
      <c r="BP161" s="244"/>
      <c r="BQ161" s="244"/>
      <c r="BR161" s="244"/>
      <c r="BS161" s="244"/>
      <c r="BT161" s="244"/>
      <c r="BV161" s="457" t="s">
        <v>74</v>
      </c>
      <c r="BW161" s="458"/>
      <c r="BX161" s="458"/>
      <c r="BY161" s="458"/>
      <c r="BZ161" s="458"/>
      <c r="CA161" s="458"/>
      <c r="CB161" s="458"/>
      <c r="CC161" s="458"/>
      <c r="CD161" s="458"/>
      <c r="CE161" s="458"/>
      <c r="CF161" s="458"/>
      <c r="CG161" s="458"/>
      <c r="CH161" s="458"/>
      <c r="CI161" s="458"/>
      <c r="CJ161" s="458"/>
      <c r="CK161" s="458"/>
      <c r="CL161" s="458"/>
      <c r="CM161" s="458"/>
      <c r="CN161" s="458"/>
      <c r="CO161" s="458"/>
      <c r="CP161" s="458"/>
      <c r="CQ161" s="458"/>
      <c r="CR161" s="458"/>
      <c r="CS161" s="458"/>
      <c r="CT161" s="244"/>
      <c r="CU161" s="244"/>
      <c r="CV161" s="244"/>
      <c r="CW161" s="244"/>
      <c r="CX161" s="244"/>
      <c r="CY161" s="244"/>
      <c r="CZ161" s="244"/>
      <c r="DA161" s="244"/>
      <c r="DB161" s="244"/>
      <c r="DC161" s="244"/>
      <c r="DD161" s="244"/>
      <c r="DF161" s="457" t="s">
        <v>74</v>
      </c>
      <c r="DG161" s="458"/>
      <c r="DH161" s="458"/>
      <c r="DI161" s="458"/>
      <c r="DJ161" s="458"/>
      <c r="DK161" s="458"/>
      <c r="DL161" s="458"/>
      <c r="DM161" s="458"/>
      <c r="DN161" s="458"/>
      <c r="DO161" s="458"/>
      <c r="DP161" s="458"/>
      <c r="DQ161" s="458"/>
      <c r="DR161" s="458"/>
      <c r="DS161" s="458"/>
      <c r="DT161" s="458"/>
      <c r="DU161" s="458"/>
      <c r="DV161" s="458"/>
      <c r="DW161" s="458"/>
      <c r="DX161" s="458"/>
      <c r="DY161" s="458"/>
      <c r="DZ161" s="458"/>
      <c r="EA161" s="458"/>
      <c r="EB161" s="458"/>
      <c r="EC161" s="458"/>
      <c r="ED161" s="244"/>
      <c r="EE161" s="244"/>
      <c r="EF161" s="244"/>
      <c r="EG161" s="244"/>
      <c r="EH161" s="244"/>
      <c r="EI161" s="244"/>
      <c r="EJ161" s="244"/>
      <c r="EK161" s="244"/>
      <c r="EL161" s="244"/>
      <c r="EM161" s="244"/>
      <c r="EN161" s="244"/>
      <c r="EP161" s="457" t="s">
        <v>74</v>
      </c>
      <c r="EQ161" s="458"/>
      <c r="ER161" s="458"/>
      <c r="ES161" s="458"/>
      <c r="ET161" s="458"/>
      <c r="EU161" s="458"/>
      <c r="EV161" s="458"/>
      <c r="EW161" s="458"/>
      <c r="EX161" s="458"/>
      <c r="EY161" s="458"/>
      <c r="EZ161" s="458"/>
      <c r="FA161" s="458"/>
      <c r="FB161" s="458"/>
      <c r="FC161" s="458"/>
      <c r="FD161" s="458"/>
      <c r="FE161" s="458"/>
      <c r="FF161" s="458"/>
      <c r="FG161" s="458"/>
      <c r="FH161" s="458"/>
      <c r="FI161" s="458"/>
      <c r="FJ161" s="458"/>
      <c r="FK161" s="458"/>
      <c r="FL161" s="458"/>
      <c r="FM161" s="458"/>
      <c r="FN161" s="244"/>
      <c r="FO161" s="244"/>
      <c r="FP161" s="244"/>
      <c r="FQ161" s="244"/>
      <c r="FR161" s="244"/>
      <c r="FS161" s="244"/>
      <c r="FT161" s="244"/>
      <c r="FU161" s="244"/>
      <c r="FV161" s="244"/>
      <c r="FW161" s="244"/>
      <c r="FX161" s="244"/>
      <c r="FZ161" s="457" t="s">
        <v>74</v>
      </c>
      <c r="GA161" s="458"/>
      <c r="GB161" s="458"/>
      <c r="GC161" s="458"/>
      <c r="GD161" s="458"/>
      <c r="GE161" s="458"/>
      <c r="GF161" s="458"/>
      <c r="GG161" s="458"/>
      <c r="GH161" s="458"/>
      <c r="GI161" s="458"/>
      <c r="GJ161" s="458"/>
      <c r="GK161" s="458"/>
      <c r="GL161" s="458"/>
      <c r="GM161" s="458"/>
      <c r="GN161" s="458"/>
      <c r="GO161" s="458"/>
      <c r="GP161" s="458"/>
      <c r="GQ161" s="458"/>
      <c r="GR161" s="458"/>
      <c r="GS161" s="458"/>
      <c r="GT161" s="458"/>
      <c r="GU161" s="458"/>
      <c r="GV161" s="458"/>
      <c r="GW161" s="458"/>
      <c r="GX161" s="244"/>
      <c r="GY161" s="244"/>
      <c r="GZ161" s="244"/>
      <c r="HA161" s="244"/>
      <c r="HB161" s="244"/>
      <c r="HC161" s="244"/>
      <c r="HD161" s="244"/>
      <c r="HE161" s="244"/>
      <c r="HF161" s="244"/>
      <c r="HG161" s="244"/>
      <c r="HH161" s="244"/>
    </row>
    <row r="163" spans="1:216" x14ac:dyDescent="0.2">
      <c r="Q163" s="458" t="s">
        <v>75</v>
      </c>
      <c r="R163" s="493"/>
      <c r="S163" s="493"/>
      <c r="T163" s="493"/>
      <c r="U163" s="493"/>
      <c r="V163" s="493"/>
      <c r="W163" s="493"/>
      <c r="X163" s="493"/>
      <c r="Y163" s="493"/>
      <c r="Z163" s="493"/>
      <c r="AA163" s="493"/>
      <c r="AB163" s="493"/>
      <c r="AC163" s="493"/>
      <c r="AD163" s="493"/>
      <c r="AE163" s="493"/>
      <c r="AF163" s="493"/>
      <c r="AG163" s="493"/>
      <c r="AH163" s="493"/>
      <c r="AI163" s="493"/>
      <c r="AJ163" s="493"/>
      <c r="BA163" s="458" t="s">
        <v>75</v>
      </c>
      <c r="BB163" s="493"/>
      <c r="BC163" s="493"/>
      <c r="BD163" s="493"/>
      <c r="BE163" s="493"/>
      <c r="BF163" s="493"/>
      <c r="BG163" s="493"/>
      <c r="BH163" s="493"/>
      <c r="BI163" s="493"/>
      <c r="BJ163" s="493"/>
      <c r="BK163" s="493"/>
      <c r="BL163" s="493"/>
      <c r="BM163" s="493"/>
      <c r="BN163" s="493"/>
      <c r="BO163" s="493"/>
      <c r="BP163" s="493"/>
      <c r="BQ163" s="493"/>
      <c r="BR163" s="493"/>
      <c r="BS163" s="493"/>
      <c r="BT163" s="493"/>
      <c r="CK163" s="458" t="s">
        <v>75</v>
      </c>
      <c r="CL163" s="493"/>
      <c r="CM163" s="493"/>
      <c r="CN163" s="493"/>
      <c r="CO163" s="493"/>
      <c r="CP163" s="493"/>
      <c r="CQ163" s="493"/>
      <c r="CR163" s="493"/>
      <c r="CS163" s="493"/>
      <c r="CT163" s="493"/>
      <c r="CU163" s="493"/>
      <c r="CV163" s="493"/>
      <c r="CW163" s="493"/>
      <c r="CX163" s="493"/>
      <c r="CY163" s="493"/>
      <c r="CZ163" s="493"/>
      <c r="DA163" s="493"/>
      <c r="DB163" s="493"/>
      <c r="DC163" s="493"/>
      <c r="DD163" s="493"/>
      <c r="DU163" s="458" t="s">
        <v>75</v>
      </c>
      <c r="DV163" s="493"/>
      <c r="DW163" s="493"/>
      <c r="DX163" s="493"/>
      <c r="DY163" s="493"/>
      <c r="DZ163" s="493"/>
      <c r="EA163" s="493"/>
      <c r="EB163" s="493"/>
      <c r="EC163" s="493"/>
      <c r="ED163" s="493"/>
      <c r="EE163" s="493"/>
      <c r="EF163" s="493"/>
      <c r="EG163" s="493"/>
      <c r="EH163" s="493"/>
      <c r="EI163" s="493"/>
      <c r="EJ163" s="493"/>
      <c r="EK163" s="493"/>
      <c r="EL163" s="493"/>
      <c r="EM163" s="493"/>
      <c r="EN163" s="493"/>
      <c r="FE163" s="458" t="s">
        <v>75</v>
      </c>
      <c r="FF163" s="493"/>
      <c r="FG163" s="493"/>
      <c r="FH163" s="493"/>
      <c r="FI163" s="493"/>
      <c r="FJ163" s="493"/>
      <c r="FK163" s="493"/>
      <c r="FL163" s="493"/>
      <c r="FM163" s="493"/>
      <c r="FN163" s="493"/>
      <c r="FO163" s="493"/>
      <c r="FP163" s="493"/>
      <c r="FQ163" s="493"/>
      <c r="FR163" s="493"/>
      <c r="FS163" s="493"/>
      <c r="FT163" s="493"/>
      <c r="FU163" s="493"/>
      <c r="FV163" s="493"/>
      <c r="FW163" s="493"/>
      <c r="FX163" s="493"/>
      <c r="GO163" s="458" t="s">
        <v>75</v>
      </c>
      <c r="GP163" s="493"/>
      <c r="GQ163" s="493"/>
      <c r="GR163" s="493"/>
      <c r="GS163" s="493"/>
      <c r="GT163" s="493"/>
      <c r="GU163" s="493"/>
      <c r="GV163" s="493"/>
      <c r="GW163" s="493"/>
      <c r="GX163" s="493"/>
      <c r="GY163" s="493"/>
      <c r="GZ163" s="493"/>
      <c r="HA163" s="493"/>
      <c r="HB163" s="493"/>
      <c r="HC163" s="493"/>
      <c r="HD163" s="493"/>
      <c r="HE163" s="493"/>
      <c r="HF163" s="493"/>
      <c r="HG163" s="493"/>
      <c r="HH163" s="493"/>
    </row>
    <row r="164" spans="1:216" x14ac:dyDescent="0.2">
      <c r="Q164" s="458" t="s">
        <v>76</v>
      </c>
      <c r="R164" s="493"/>
      <c r="S164" s="493"/>
      <c r="T164" s="493"/>
      <c r="U164" s="493"/>
      <c r="V164" s="493"/>
      <c r="W164" s="493"/>
      <c r="X164" s="493"/>
      <c r="Y164" s="493"/>
      <c r="Z164" s="493"/>
      <c r="AA164" s="493"/>
      <c r="AB164" s="493"/>
      <c r="AC164" s="493"/>
      <c r="AD164" s="493"/>
      <c r="AE164" s="493"/>
      <c r="AF164" s="493"/>
      <c r="AG164" s="493"/>
      <c r="AH164" s="493"/>
      <c r="AI164" s="493"/>
      <c r="AJ164" s="493"/>
      <c r="BA164" s="458" t="s">
        <v>76</v>
      </c>
      <c r="BB164" s="493"/>
      <c r="BC164" s="493"/>
      <c r="BD164" s="493"/>
      <c r="BE164" s="493"/>
      <c r="BF164" s="493"/>
      <c r="BG164" s="493"/>
      <c r="BH164" s="493"/>
      <c r="BI164" s="493"/>
      <c r="BJ164" s="493"/>
      <c r="BK164" s="493"/>
      <c r="BL164" s="493"/>
      <c r="BM164" s="493"/>
      <c r="BN164" s="493"/>
      <c r="BO164" s="493"/>
      <c r="BP164" s="493"/>
      <c r="BQ164" s="493"/>
      <c r="BR164" s="493"/>
      <c r="BS164" s="493"/>
      <c r="BT164" s="493"/>
      <c r="CK164" s="458" t="s">
        <v>76</v>
      </c>
      <c r="CL164" s="493"/>
      <c r="CM164" s="493"/>
      <c r="CN164" s="493"/>
      <c r="CO164" s="493"/>
      <c r="CP164" s="493"/>
      <c r="CQ164" s="493"/>
      <c r="CR164" s="493"/>
      <c r="CS164" s="493"/>
      <c r="CT164" s="493"/>
      <c r="CU164" s="493"/>
      <c r="CV164" s="493"/>
      <c r="CW164" s="493"/>
      <c r="CX164" s="493"/>
      <c r="CY164" s="493"/>
      <c r="CZ164" s="493"/>
      <c r="DA164" s="493"/>
      <c r="DB164" s="493"/>
      <c r="DC164" s="493"/>
      <c r="DD164" s="493"/>
      <c r="DU164" s="458" t="s">
        <v>76</v>
      </c>
      <c r="DV164" s="493"/>
      <c r="DW164" s="493"/>
      <c r="DX164" s="493"/>
      <c r="DY164" s="493"/>
      <c r="DZ164" s="493"/>
      <c r="EA164" s="493"/>
      <c r="EB164" s="493"/>
      <c r="EC164" s="493"/>
      <c r="ED164" s="493"/>
      <c r="EE164" s="493"/>
      <c r="EF164" s="493"/>
      <c r="EG164" s="493"/>
      <c r="EH164" s="493"/>
      <c r="EI164" s="493"/>
      <c r="EJ164" s="493"/>
      <c r="EK164" s="493"/>
      <c r="EL164" s="493"/>
      <c r="EM164" s="493"/>
      <c r="EN164" s="493"/>
      <c r="FE164" s="458" t="s">
        <v>76</v>
      </c>
      <c r="FF164" s="493"/>
      <c r="FG164" s="493"/>
      <c r="FH164" s="493"/>
      <c r="FI164" s="493"/>
      <c r="FJ164" s="493"/>
      <c r="FK164" s="493"/>
      <c r="FL164" s="493"/>
      <c r="FM164" s="493"/>
      <c r="FN164" s="493"/>
      <c r="FO164" s="493"/>
      <c r="FP164" s="493"/>
      <c r="FQ164" s="493"/>
      <c r="FR164" s="493"/>
      <c r="FS164" s="493"/>
      <c r="FT164" s="493"/>
      <c r="FU164" s="493"/>
      <c r="FV164" s="493"/>
      <c r="FW164" s="493"/>
      <c r="FX164" s="493"/>
      <c r="GO164" s="458" t="s">
        <v>76</v>
      </c>
      <c r="GP164" s="493"/>
      <c r="GQ164" s="493"/>
      <c r="GR164" s="493"/>
      <c r="GS164" s="493"/>
      <c r="GT164" s="493"/>
      <c r="GU164" s="493"/>
      <c r="GV164" s="493"/>
      <c r="GW164" s="493"/>
      <c r="GX164" s="493"/>
      <c r="GY164" s="493"/>
      <c r="GZ164" s="493"/>
      <c r="HA164" s="493"/>
      <c r="HB164" s="493"/>
      <c r="HC164" s="493"/>
      <c r="HD164" s="493"/>
      <c r="HE164" s="493"/>
      <c r="HF164" s="493"/>
      <c r="HG164" s="493"/>
      <c r="HH164" s="493"/>
    </row>
    <row r="165" spans="1:216" x14ac:dyDescent="0.2">
      <c r="Q165" s="459"/>
      <c r="R165" s="459"/>
      <c r="S165" s="459"/>
      <c r="T165" s="459"/>
      <c r="U165" s="459"/>
      <c r="V165" s="459"/>
      <c r="W165" s="459"/>
      <c r="X165" s="459"/>
      <c r="Y165" s="459"/>
      <c r="Z165" s="459"/>
      <c r="AA165" s="459"/>
      <c r="AB165" s="459"/>
      <c r="AC165" s="459"/>
      <c r="AD165" s="459"/>
      <c r="AE165" s="459"/>
      <c r="AF165" s="459"/>
      <c r="AG165" s="459"/>
      <c r="AH165" s="459"/>
      <c r="AI165" s="459"/>
      <c r="AJ165" s="459"/>
      <c r="BA165" s="459"/>
      <c r="BB165" s="459"/>
      <c r="BC165" s="459"/>
      <c r="BD165" s="459"/>
      <c r="BE165" s="459"/>
      <c r="BF165" s="459"/>
      <c r="BG165" s="459"/>
      <c r="BH165" s="459"/>
      <c r="BI165" s="459"/>
      <c r="BJ165" s="459"/>
      <c r="BK165" s="459"/>
      <c r="BL165" s="459"/>
      <c r="BM165" s="459"/>
      <c r="BN165" s="459"/>
      <c r="BO165" s="459"/>
      <c r="BP165" s="459"/>
      <c r="BQ165" s="459"/>
      <c r="BR165" s="459"/>
      <c r="BS165" s="459"/>
      <c r="BT165" s="459"/>
      <c r="CK165" s="459"/>
      <c r="CL165" s="459"/>
      <c r="CM165" s="459"/>
      <c r="CN165" s="459"/>
      <c r="CO165" s="459"/>
      <c r="CP165" s="459"/>
      <c r="CQ165" s="459"/>
      <c r="CR165" s="459"/>
      <c r="CS165" s="459"/>
      <c r="CT165" s="459"/>
      <c r="CU165" s="459"/>
      <c r="CV165" s="459"/>
      <c r="CW165" s="459"/>
      <c r="CX165" s="459"/>
      <c r="CY165" s="459"/>
      <c r="CZ165" s="459"/>
      <c r="DA165" s="459"/>
      <c r="DB165" s="459"/>
      <c r="DC165" s="459"/>
      <c r="DD165" s="459"/>
      <c r="DU165" s="459"/>
      <c r="DV165" s="459"/>
      <c r="DW165" s="459"/>
      <c r="DX165" s="459"/>
      <c r="DY165" s="459"/>
      <c r="DZ165" s="459"/>
      <c r="EA165" s="459"/>
      <c r="EB165" s="459"/>
      <c r="EC165" s="459"/>
      <c r="ED165" s="459"/>
      <c r="EE165" s="459"/>
      <c r="EF165" s="459"/>
      <c r="EG165" s="459"/>
      <c r="EH165" s="459"/>
      <c r="EI165" s="459"/>
      <c r="EJ165" s="459"/>
      <c r="EK165" s="459"/>
      <c r="EL165" s="459"/>
      <c r="EM165" s="459"/>
      <c r="EN165" s="459"/>
      <c r="FE165" s="459"/>
      <c r="FF165" s="459"/>
      <c r="FG165" s="459"/>
      <c r="FH165" s="459"/>
      <c r="FI165" s="459"/>
      <c r="FJ165" s="459"/>
      <c r="FK165" s="459"/>
      <c r="FL165" s="459"/>
      <c r="FM165" s="459"/>
      <c r="FN165" s="459"/>
      <c r="FO165" s="459"/>
      <c r="FP165" s="459"/>
      <c r="FQ165" s="459"/>
      <c r="FR165" s="459"/>
      <c r="FS165" s="459"/>
      <c r="FT165" s="459"/>
      <c r="FU165" s="459"/>
      <c r="FV165" s="459"/>
      <c r="FW165" s="459"/>
      <c r="FX165" s="459"/>
      <c r="GO165" s="459"/>
      <c r="GP165" s="459"/>
      <c r="GQ165" s="459"/>
      <c r="GR165" s="459"/>
      <c r="GS165" s="459"/>
      <c r="GT165" s="459"/>
      <c r="GU165" s="459"/>
      <c r="GV165" s="459"/>
      <c r="GW165" s="459"/>
      <c r="GX165" s="459"/>
      <c r="GY165" s="459"/>
      <c r="GZ165" s="459"/>
      <c r="HA165" s="459"/>
      <c r="HB165" s="459"/>
      <c r="HC165" s="459"/>
      <c r="HD165" s="459"/>
      <c r="HE165" s="459"/>
      <c r="HF165" s="459"/>
      <c r="HG165" s="459"/>
      <c r="HH165" s="459"/>
    </row>
    <row r="166" spans="1:216" x14ac:dyDescent="0.2">
      <c r="Q166" s="460"/>
      <c r="R166" s="460"/>
      <c r="S166" s="460"/>
      <c r="T166" s="460"/>
      <c r="U166" s="460"/>
      <c r="V166" s="460"/>
      <c r="W166" s="460"/>
      <c r="X166" s="460"/>
      <c r="Y166" s="460"/>
      <c r="Z166" s="460"/>
      <c r="AA166" s="460"/>
      <c r="AB166" s="460"/>
      <c r="AC166" s="460"/>
      <c r="AD166" s="460"/>
      <c r="AE166" s="460"/>
      <c r="AF166" s="460"/>
      <c r="AG166" s="460"/>
      <c r="AH166" s="460"/>
      <c r="AI166" s="460"/>
      <c r="AJ166" s="460"/>
      <c r="BA166" s="460"/>
      <c r="BB166" s="460"/>
      <c r="BC166" s="460"/>
      <c r="BD166" s="460"/>
      <c r="BE166" s="460"/>
      <c r="BF166" s="460"/>
      <c r="BG166" s="460"/>
      <c r="BH166" s="460"/>
      <c r="BI166" s="460"/>
      <c r="BJ166" s="460"/>
      <c r="BK166" s="460"/>
      <c r="BL166" s="460"/>
      <c r="BM166" s="460"/>
      <c r="BN166" s="460"/>
      <c r="BO166" s="460"/>
      <c r="BP166" s="460"/>
      <c r="BQ166" s="460"/>
      <c r="BR166" s="460"/>
      <c r="BS166" s="460"/>
      <c r="BT166" s="460"/>
      <c r="CK166" s="460"/>
      <c r="CL166" s="460"/>
      <c r="CM166" s="460"/>
      <c r="CN166" s="460"/>
      <c r="CO166" s="460"/>
      <c r="CP166" s="460"/>
      <c r="CQ166" s="460"/>
      <c r="CR166" s="460"/>
      <c r="CS166" s="460"/>
      <c r="CT166" s="460"/>
      <c r="CU166" s="460"/>
      <c r="CV166" s="460"/>
      <c r="CW166" s="460"/>
      <c r="CX166" s="460"/>
      <c r="CY166" s="460"/>
      <c r="CZ166" s="460"/>
      <c r="DA166" s="460"/>
      <c r="DB166" s="460"/>
      <c r="DC166" s="460"/>
      <c r="DD166" s="460"/>
      <c r="DU166" s="460"/>
      <c r="DV166" s="460"/>
      <c r="DW166" s="460"/>
      <c r="DX166" s="460"/>
      <c r="DY166" s="460"/>
      <c r="DZ166" s="460"/>
      <c r="EA166" s="460"/>
      <c r="EB166" s="460"/>
      <c r="EC166" s="460"/>
      <c r="ED166" s="460"/>
      <c r="EE166" s="460"/>
      <c r="EF166" s="460"/>
      <c r="EG166" s="460"/>
      <c r="EH166" s="460"/>
      <c r="EI166" s="460"/>
      <c r="EJ166" s="460"/>
      <c r="EK166" s="460"/>
      <c r="EL166" s="460"/>
      <c r="EM166" s="460"/>
      <c r="EN166" s="460"/>
      <c r="FE166" s="460"/>
      <c r="FF166" s="460"/>
      <c r="FG166" s="460"/>
      <c r="FH166" s="460"/>
      <c r="FI166" s="460"/>
      <c r="FJ166" s="460"/>
      <c r="FK166" s="460"/>
      <c r="FL166" s="460"/>
      <c r="FM166" s="460"/>
      <c r="FN166" s="460"/>
      <c r="FO166" s="460"/>
      <c r="FP166" s="460"/>
      <c r="FQ166" s="460"/>
      <c r="FR166" s="460"/>
      <c r="FS166" s="460"/>
      <c r="FT166" s="460"/>
      <c r="FU166" s="460"/>
      <c r="FV166" s="460"/>
      <c r="FW166" s="460"/>
      <c r="FX166" s="460"/>
      <c r="GO166" s="460"/>
      <c r="GP166" s="460"/>
      <c r="GQ166" s="460"/>
      <c r="GR166" s="460"/>
      <c r="GS166" s="460"/>
      <c r="GT166" s="460"/>
      <c r="GU166" s="460"/>
      <c r="GV166" s="460"/>
      <c r="GW166" s="460"/>
      <c r="GX166" s="460"/>
      <c r="GY166" s="460"/>
      <c r="GZ166" s="460"/>
      <c r="HA166" s="460"/>
      <c r="HB166" s="460"/>
      <c r="HC166" s="460"/>
      <c r="HD166" s="460"/>
      <c r="HE166" s="460"/>
      <c r="HF166" s="460"/>
      <c r="HG166" s="460"/>
      <c r="HH166" s="460"/>
    </row>
    <row r="167" spans="1:216" x14ac:dyDescent="0.2">
      <c r="Q167" s="461" t="s">
        <v>77</v>
      </c>
      <c r="R167" s="494"/>
      <c r="S167" s="494"/>
      <c r="T167" s="494"/>
      <c r="U167" s="494"/>
      <c r="V167" s="494"/>
      <c r="W167" s="494"/>
      <c r="X167" s="494"/>
      <c r="Y167" s="494"/>
      <c r="Z167" s="494"/>
      <c r="AA167" s="494"/>
      <c r="AB167" s="494"/>
      <c r="AC167" s="494"/>
      <c r="AD167" s="494"/>
      <c r="AE167" s="494"/>
      <c r="AF167" s="494"/>
      <c r="AG167" s="494"/>
      <c r="AH167" s="494"/>
      <c r="AI167" s="494"/>
      <c r="AJ167" s="494"/>
      <c r="BA167" s="461" t="s">
        <v>77</v>
      </c>
      <c r="BB167" s="494"/>
      <c r="BC167" s="494"/>
      <c r="BD167" s="494"/>
      <c r="BE167" s="494"/>
      <c r="BF167" s="494"/>
      <c r="BG167" s="494"/>
      <c r="BH167" s="494"/>
      <c r="BI167" s="494"/>
      <c r="BJ167" s="494"/>
      <c r="BK167" s="494"/>
      <c r="BL167" s="494"/>
      <c r="BM167" s="494"/>
      <c r="BN167" s="494"/>
      <c r="BO167" s="494"/>
      <c r="BP167" s="494"/>
      <c r="BQ167" s="494"/>
      <c r="BR167" s="494"/>
      <c r="BS167" s="494"/>
      <c r="BT167" s="494"/>
      <c r="CK167" s="461" t="s">
        <v>77</v>
      </c>
      <c r="CL167" s="494"/>
      <c r="CM167" s="494"/>
      <c r="CN167" s="494"/>
      <c r="CO167" s="494"/>
      <c r="CP167" s="494"/>
      <c r="CQ167" s="494"/>
      <c r="CR167" s="494"/>
      <c r="CS167" s="494"/>
      <c r="CT167" s="494"/>
      <c r="CU167" s="494"/>
      <c r="CV167" s="494"/>
      <c r="CW167" s="494"/>
      <c r="CX167" s="494"/>
      <c r="CY167" s="494"/>
      <c r="CZ167" s="494"/>
      <c r="DA167" s="494"/>
      <c r="DB167" s="494"/>
      <c r="DC167" s="494"/>
      <c r="DD167" s="494"/>
      <c r="DU167" s="461" t="s">
        <v>77</v>
      </c>
      <c r="DV167" s="494"/>
      <c r="DW167" s="494"/>
      <c r="DX167" s="494"/>
      <c r="DY167" s="494"/>
      <c r="DZ167" s="494"/>
      <c r="EA167" s="494"/>
      <c r="EB167" s="494"/>
      <c r="EC167" s="494"/>
      <c r="ED167" s="494"/>
      <c r="EE167" s="494"/>
      <c r="EF167" s="494"/>
      <c r="EG167" s="494"/>
      <c r="EH167" s="494"/>
      <c r="EI167" s="494"/>
      <c r="EJ167" s="494"/>
      <c r="EK167" s="494"/>
      <c r="EL167" s="494"/>
      <c r="EM167" s="494"/>
      <c r="EN167" s="494"/>
      <c r="FE167" s="461" t="s">
        <v>77</v>
      </c>
      <c r="FF167" s="494"/>
      <c r="FG167" s="494"/>
      <c r="FH167" s="494"/>
      <c r="FI167" s="494"/>
      <c r="FJ167" s="494"/>
      <c r="FK167" s="494"/>
      <c r="FL167" s="494"/>
      <c r="FM167" s="494"/>
      <c r="FN167" s="494"/>
      <c r="FO167" s="494"/>
      <c r="FP167" s="494"/>
      <c r="FQ167" s="494"/>
      <c r="FR167" s="494"/>
      <c r="FS167" s="494"/>
      <c r="FT167" s="494"/>
      <c r="FU167" s="494"/>
      <c r="FV167" s="494"/>
      <c r="FW167" s="494"/>
      <c r="FX167" s="494"/>
      <c r="GO167" s="461" t="s">
        <v>77</v>
      </c>
      <c r="GP167" s="494"/>
      <c r="GQ167" s="494"/>
      <c r="GR167" s="494"/>
      <c r="GS167" s="494"/>
      <c r="GT167" s="494"/>
      <c r="GU167" s="494"/>
      <c r="GV167" s="494"/>
      <c r="GW167" s="494"/>
      <c r="GX167" s="494"/>
      <c r="GY167" s="494"/>
      <c r="GZ167" s="494"/>
      <c r="HA167" s="494"/>
      <c r="HB167" s="494"/>
      <c r="HC167" s="494"/>
      <c r="HD167" s="494"/>
      <c r="HE167" s="494"/>
      <c r="HF167" s="494"/>
      <c r="HG167" s="494"/>
      <c r="HH167" s="494"/>
    </row>
    <row r="168" spans="1:216" x14ac:dyDescent="0.2">
      <c r="A168" s="462"/>
      <c r="B168" s="462"/>
      <c r="C168" s="462"/>
      <c r="D168" s="462"/>
      <c r="E168" s="462"/>
      <c r="F168" s="462"/>
      <c r="G168" s="462"/>
      <c r="AJ168" s="245" t="s">
        <v>78</v>
      </c>
      <c r="AK168" s="462"/>
      <c r="AL168" s="462"/>
      <c r="AM168" s="462"/>
      <c r="AN168" s="462"/>
      <c r="AO168" s="462"/>
      <c r="AP168" s="462"/>
      <c r="AQ168" s="462"/>
      <c r="BT168" s="245" t="s">
        <v>78</v>
      </c>
      <c r="BU168" s="462"/>
      <c r="BV168" s="462"/>
      <c r="BW168" s="462"/>
      <c r="BX168" s="462"/>
      <c r="BY168" s="462"/>
      <c r="BZ168" s="462"/>
      <c r="CA168" s="462"/>
      <c r="DD168" s="245" t="s">
        <v>78</v>
      </c>
      <c r="DE168" s="462"/>
      <c r="DF168" s="462"/>
      <c r="DG168" s="462"/>
      <c r="DH168" s="462"/>
      <c r="DI168" s="462"/>
      <c r="DJ168" s="462"/>
      <c r="DK168" s="462"/>
      <c r="EN168" s="245" t="s">
        <v>78</v>
      </c>
      <c r="EO168" s="462"/>
      <c r="EP168" s="462"/>
      <c r="EQ168" s="462"/>
      <c r="ER168" s="462"/>
      <c r="ES168" s="462"/>
      <c r="ET168" s="462"/>
      <c r="EU168" s="462"/>
      <c r="FX168" s="245" t="s">
        <v>78</v>
      </c>
      <c r="FY168" s="462"/>
      <c r="FZ168" s="462"/>
      <c r="GA168" s="462"/>
      <c r="GB168" s="462"/>
      <c r="GC168" s="462"/>
      <c r="GD168" s="462"/>
      <c r="GE168" s="462"/>
      <c r="HH168" s="245" t="s">
        <v>78</v>
      </c>
    </row>
    <row r="169" spans="1:216" x14ac:dyDescent="0.2">
      <c r="A169" s="267"/>
      <c r="B169" s="267"/>
      <c r="C169" s="267"/>
      <c r="D169" s="267"/>
      <c r="E169" s="267"/>
      <c r="F169" s="267"/>
      <c r="G169" s="267"/>
      <c r="AJ169" s="245"/>
      <c r="AK169" s="267"/>
      <c r="AL169" s="267"/>
      <c r="AM169" s="267"/>
      <c r="AN169" s="267"/>
      <c r="AO169" s="267"/>
      <c r="AP169" s="267"/>
      <c r="AQ169" s="267"/>
      <c r="BT169" s="245"/>
      <c r="BU169" s="267"/>
      <c r="BV169" s="267"/>
      <c r="BW169" s="267"/>
      <c r="BX169" s="267"/>
      <c r="BY169" s="267"/>
      <c r="BZ169" s="267"/>
      <c r="CA169" s="267"/>
      <c r="DD169" s="245"/>
      <c r="DE169" s="267"/>
      <c r="DF169" s="267"/>
      <c r="DG169" s="267"/>
      <c r="DH169" s="267"/>
      <c r="DI169" s="267"/>
      <c r="DJ169" s="267"/>
      <c r="DK169" s="267"/>
      <c r="EN169" s="245"/>
      <c r="EO169" s="267"/>
      <c r="EP169" s="267"/>
      <c r="EQ169" s="267"/>
      <c r="ER169" s="267"/>
      <c r="ES169" s="267"/>
      <c r="ET169" s="267"/>
      <c r="EU169" s="267"/>
      <c r="FX169" s="245"/>
      <c r="FY169" s="267"/>
      <c r="FZ169" s="267"/>
      <c r="GA169" s="267"/>
      <c r="GB169" s="267"/>
      <c r="GC169" s="267"/>
      <c r="GD169" s="267"/>
      <c r="GE169" s="267"/>
      <c r="HH169" s="245"/>
    </row>
    <row r="170" spans="1:216" x14ac:dyDescent="0.2">
      <c r="A170" s="267"/>
      <c r="B170" s="267"/>
      <c r="C170" s="267"/>
      <c r="D170" s="267"/>
      <c r="E170" s="267"/>
      <c r="F170" s="267"/>
      <c r="G170" s="267"/>
      <c r="AJ170" s="245"/>
      <c r="AK170" s="267"/>
      <c r="AL170" s="267"/>
      <c r="AM170" s="267"/>
      <c r="AN170" s="267"/>
      <c r="AO170" s="267"/>
      <c r="AP170" s="267"/>
      <c r="AQ170" s="267"/>
      <c r="BT170" s="245"/>
      <c r="BU170" s="267"/>
      <c r="BV170" s="267"/>
      <c r="BW170" s="267"/>
      <c r="BX170" s="267"/>
      <c r="BY170" s="267"/>
      <c r="BZ170" s="267"/>
      <c r="CA170" s="267"/>
      <c r="DD170" s="245"/>
      <c r="DE170" s="267"/>
      <c r="DF170" s="267"/>
      <c r="DG170" s="267"/>
      <c r="DH170" s="267"/>
      <c r="DI170" s="267"/>
      <c r="DJ170" s="267"/>
      <c r="DK170" s="267"/>
      <c r="EN170" s="245"/>
      <c r="EO170" s="267"/>
      <c r="EP170" s="267"/>
      <c r="EQ170" s="267"/>
      <c r="ER170" s="267"/>
      <c r="ES170" s="267"/>
      <c r="ET170" s="267"/>
      <c r="EU170" s="267"/>
      <c r="FX170" s="245"/>
      <c r="FY170" s="267"/>
      <c r="FZ170" s="267"/>
      <c r="GA170" s="267"/>
      <c r="GB170" s="267"/>
      <c r="GC170" s="267"/>
      <c r="GD170" s="267"/>
      <c r="GE170" s="267"/>
      <c r="HH170" s="245"/>
    </row>
    <row r="171" spans="1:216" ht="14.25" customHeight="1" x14ac:dyDescent="0.2">
      <c r="A171" s="441" t="s">
        <v>57</v>
      </c>
      <c r="B171" s="452"/>
      <c r="C171" s="452"/>
      <c r="D171" s="452"/>
      <c r="E171" s="452"/>
      <c r="F171" s="452"/>
      <c r="G171" s="452"/>
      <c r="H171" s="452"/>
      <c r="I171" s="452"/>
      <c r="J171" s="452"/>
      <c r="K171" s="452"/>
      <c r="L171" s="452"/>
      <c r="M171" s="452"/>
      <c r="N171" s="452"/>
      <c r="O171" s="452"/>
      <c r="P171" s="452"/>
      <c r="Q171" s="452"/>
      <c r="AK171" s="441" t="s">
        <v>57</v>
      </c>
      <c r="AL171" s="452"/>
      <c r="AM171" s="452"/>
      <c r="AN171" s="452"/>
      <c r="AO171" s="452"/>
      <c r="AP171" s="452"/>
      <c r="AQ171" s="452"/>
      <c r="AR171" s="452"/>
      <c r="AS171" s="452"/>
      <c r="AT171" s="452"/>
      <c r="AU171" s="452"/>
      <c r="AV171" s="452"/>
      <c r="AW171" s="452"/>
      <c r="AX171" s="452"/>
      <c r="AY171" s="452"/>
      <c r="AZ171" s="452"/>
      <c r="BA171" s="452"/>
      <c r="BU171" s="441" t="s">
        <v>57</v>
      </c>
      <c r="BV171" s="452"/>
      <c r="BW171" s="452"/>
      <c r="BX171" s="452"/>
      <c r="BY171" s="452"/>
      <c r="BZ171" s="452"/>
      <c r="CA171" s="452"/>
      <c r="CB171" s="452"/>
      <c r="CC171" s="452"/>
      <c r="CD171" s="452"/>
      <c r="CE171" s="452"/>
      <c r="CF171" s="452"/>
      <c r="CG171" s="452"/>
      <c r="CH171" s="452"/>
      <c r="CI171" s="452"/>
      <c r="CJ171" s="452"/>
      <c r="CK171" s="452"/>
      <c r="DE171" s="441" t="s">
        <v>57</v>
      </c>
      <c r="DF171" s="452"/>
      <c r="DG171" s="452"/>
      <c r="DH171" s="452"/>
      <c r="DI171" s="452"/>
      <c r="DJ171" s="452"/>
      <c r="DK171" s="452"/>
      <c r="DL171" s="452"/>
      <c r="DM171" s="452"/>
      <c r="DN171" s="452"/>
      <c r="DO171" s="452"/>
      <c r="DP171" s="452"/>
      <c r="DQ171" s="452"/>
      <c r="DR171" s="452"/>
      <c r="DS171" s="452"/>
      <c r="DT171" s="452"/>
      <c r="DU171" s="452"/>
      <c r="EO171" s="441" t="s">
        <v>57</v>
      </c>
      <c r="EP171" s="452"/>
      <c r="EQ171" s="452"/>
      <c r="ER171" s="452"/>
      <c r="ES171" s="452"/>
      <c r="ET171" s="452"/>
      <c r="EU171" s="452"/>
      <c r="EV171" s="452"/>
      <c r="EW171" s="452"/>
      <c r="EX171" s="452"/>
      <c r="EY171" s="452"/>
      <c r="EZ171" s="452"/>
      <c r="FA171" s="452"/>
      <c r="FB171" s="452"/>
      <c r="FC171" s="452"/>
      <c r="FD171" s="452"/>
      <c r="FE171" s="452"/>
      <c r="FY171" s="441" t="s">
        <v>57</v>
      </c>
      <c r="FZ171" s="452"/>
      <c r="GA171" s="452"/>
      <c r="GB171" s="452"/>
      <c r="GC171" s="452"/>
      <c r="GD171" s="452"/>
      <c r="GE171" s="452"/>
      <c r="GF171" s="452"/>
      <c r="GG171" s="452"/>
      <c r="GH171" s="452"/>
      <c r="GI171" s="452"/>
      <c r="GJ171" s="452"/>
      <c r="GK171" s="452"/>
      <c r="GL171" s="452"/>
      <c r="GM171" s="452"/>
      <c r="GN171" s="452"/>
      <c r="GO171" s="452"/>
    </row>
    <row r="172" spans="1:216" ht="18" x14ac:dyDescent="0.25">
      <c r="A172" s="442" t="s">
        <v>58</v>
      </c>
      <c r="B172" s="453"/>
      <c r="C172" s="453"/>
      <c r="D172" s="453"/>
      <c r="E172" s="453"/>
      <c r="F172" s="453"/>
      <c r="G172" s="453"/>
      <c r="H172" s="453"/>
      <c r="I172" s="453"/>
      <c r="J172" s="453"/>
      <c r="K172" s="453"/>
      <c r="L172" s="453"/>
      <c r="M172" s="453"/>
      <c r="N172" s="453"/>
      <c r="O172" s="453"/>
      <c r="P172" s="453"/>
      <c r="Q172" s="453"/>
      <c r="AK172" s="442" t="s">
        <v>58</v>
      </c>
      <c r="AL172" s="453"/>
      <c r="AM172" s="453"/>
      <c r="AN172" s="453"/>
      <c r="AO172" s="453"/>
      <c r="AP172" s="453"/>
      <c r="AQ172" s="453"/>
      <c r="AR172" s="453"/>
      <c r="AS172" s="453"/>
      <c r="AT172" s="453"/>
      <c r="AU172" s="453"/>
      <c r="AV172" s="453"/>
      <c r="AW172" s="453"/>
      <c r="AX172" s="453"/>
      <c r="AY172" s="453"/>
      <c r="AZ172" s="453"/>
      <c r="BA172" s="453"/>
      <c r="BU172" s="442" t="s">
        <v>58</v>
      </c>
      <c r="BV172" s="453"/>
      <c r="BW172" s="453"/>
      <c r="BX172" s="453"/>
      <c r="BY172" s="453"/>
      <c r="BZ172" s="453"/>
      <c r="CA172" s="453"/>
      <c r="CB172" s="453"/>
      <c r="CC172" s="453"/>
      <c r="CD172" s="453"/>
      <c r="CE172" s="453"/>
      <c r="CF172" s="453"/>
      <c r="CG172" s="453"/>
      <c r="CH172" s="453"/>
      <c r="CI172" s="453"/>
      <c r="CJ172" s="453"/>
      <c r="CK172" s="453"/>
      <c r="DE172" s="442" t="s">
        <v>58</v>
      </c>
      <c r="DF172" s="453"/>
      <c r="DG172" s="453"/>
      <c r="DH172" s="453"/>
      <c r="DI172" s="453"/>
      <c r="DJ172" s="453"/>
      <c r="DK172" s="453"/>
      <c r="DL172" s="453"/>
      <c r="DM172" s="453"/>
      <c r="DN172" s="453"/>
      <c r="DO172" s="453"/>
      <c r="DP172" s="453"/>
      <c r="DQ172" s="453"/>
      <c r="DR172" s="453"/>
      <c r="DS172" s="453"/>
      <c r="DT172" s="453"/>
      <c r="DU172" s="453"/>
      <c r="EO172" s="442" t="s">
        <v>58</v>
      </c>
      <c r="EP172" s="453"/>
      <c r="EQ172" s="453"/>
      <c r="ER172" s="453"/>
      <c r="ES172" s="453"/>
      <c r="ET172" s="453"/>
      <c r="EU172" s="453"/>
      <c r="EV172" s="453"/>
      <c r="EW172" s="453"/>
      <c r="EX172" s="453"/>
      <c r="EY172" s="453"/>
      <c r="EZ172" s="453"/>
      <c r="FA172" s="453"/>
      <c r="FB172" s="453"/>
      <c r="FC172" s="453"/>
      <c r="FD172" s="453"/>
      <c r="FE172" s="453"/>
      <c r="FY172" s="442" t="s">
        <v>58</v>
      </c>
      <c r="FZ172" s="453"/>
      <c r="GA172" s="453"/>
      <c r="GB172" s="453"/>
      <c r="GC172" s="453"/>
      <c r="GD172" s="453"/>
      <c r="GE172" s="453"/>
      <c r="GF172" s="453"/>
      <c r="GG172" s="453"/>
      <c r="GH172" s="453"/>
      <c r="GI172" s="453"/>
      <c r="GJ172" s="453"/>
      <c r="GK172" s="453"/>
      <c r="GL172" s="453"/>
      <c r="GM172" s="453"/>
      <c r="GN172" s="453"/>
      <c r="GO172" s="453"/>
    </row>
    <row r="173" spans="1:216" ht="15" thickBot="1" x14ac:dyDescent="0.25">
      <c r="A173" s="454" t="s">
        <v>79</v>
      </c>
      <c r="B173" s="455"/>
      <c r="C173" s="455"/>
      <c r="D173" s="455"/>
      <c r="E173" s="455"/>
      <c r="F173" s="455"/>
      <c r="G173" s="455"/>
      <c r="H173" s="455"/>
      <c r="I173" s="455"/>
      <c r="J173" s="455"/>
      <c r="K173" s="455"/>
      <c r="L173" s="455"/>
      <c r="M173" s="455"/>
      <c r="N173" s="455"/>
      <c r="O173" s="455"/>
      <c r="P173" s="455"/>
      <c r="Q173" s="455"/>
      <c r="R173" s="455"/>
      <c r="S173" s="455"/>
      <c r="T173" s="455"/>
      <c r="U173" s="455"/>
      <c r="V173" s="455"/>
      <c r="W173" s="455"/>
      <c r="X173" s="455"/>
      <c r="Y173" s="455"/>
      <c r="Z173" s="455"/>
      <c r="AA173" s="455"/>
      <c r="AB173" s="455"/>
      <c r="AC173" s="455"/>
      <c r="AD173" s="455"/>
      <c r="AE173" s="455"/>
      <c r="AF173" s="455"/>
      <c r="AG173" s="455"/>
      <c r="AH173" s="455"/>
      <c r="AI173" s="455"/>
      <c r="AJ173" s="455"/>
      <c r="AK173" s="454" t="s">
        <v>79</v>
      </c>
      <c r="AL173" s="455"/>
      <c r="AM173" s="455"/>
      <c r="AN173" s="455"/>
      <c r="AO173" s="455"/>
      <c r="AP173" s="455"/>
      <c r="AQ173" s="455"/>
      <c r="AR173" s="455"/>
      <c r="AS173" s="455"/>
      <c r="AT173" s="455"/>
      <c r="AU173" s="455"/>
      <c r="AV173" s="455"/>
      <c r="AW173" s="455"/>
      <c r="AX173" s="455"/>
      <c r="AY173" s="455"/>
      <c r="AZ173" s="455"/>
      <c r="BA173" s="455"/>
      <c r="BB173" s="455"/>
      <c r="BC173" s="455"/>
      <c r="BD173" s="455"/>
      <c r="BE173" s="455"/>
      <c r="BF173" s="455"/>
      <c r="BG173" s="455"/>
      <c r="BH173" s="455"/>
      <c r="BI173" s="455"/>
      <c r="BJ173" s="455"/>
      <c r="BK173" s="455"/>
      <c r="BL173" s="455"/>
      <c r="BM173" s="455"/>
      <c r="BN173" s="455"/>
      <c r="BO173" s="455"/>
      <c r="BP173" s="455"/>
      <c r="BQ173" s="455"/>
      <c r="BR173" s="455"/>
      <c r="BS173" s="455"/>
      <c r="BT173" s="455"/>
      <c r="BU173" s="454" t="s">
        <v>79</v>
      </c>
      <c r="BV173" s="455"/>
      <c r="BW173" s="455"/>
      <c r="BX173" s="455"/>
      <c r="BY173" s="455"/>
      <c r="BZ173" s="455"/>
      <c r="CA173" s="455"/>
      <c r="CB173" s="455"/>
      <c r="CC173" s="455"/>
      <c r="CD173" s="455"/>
      <c r="CE173" s="455"/>
      <c r="CF173" s="455"/>
      <c r="CG173" s="455"/>
      <c r="CH173" s="455"/>
      <c r="CI173" s="455"/>
      <c r="CJ173" s="455"/>
      <c r="CK173" s="455"/>
      <c r="CL173" s="455"/>
      <c r="CM173" s="455"/>
      <c r="CN173" s="455"/>
      <c r="CO173" s="455"/>
      <c r="CP173" s="455"/>
      <c r="CQ173" s="455"/>
      <c r="CR173" s="455"/>
      <c r="CS173" s="455"/>
      <c r="CT173" s="455"/>
      <c r="CU173" s="455"/>
      <c r="CV173" s="455"/>
      <c r="CW173" s="455"/>
      <c r="CX173" s="455"/>
      <c r="CY173" s="455"/>
      <c r="CZ173" s="455"/>
      <c r="DA173" s="455"/>
      <c r="DB173" s="455"/>
      <c r="DC173" s="455"/>
      <c r="DD173" s="455"/>
      <c r="DE173" s="454" t="s">
        <v>79</v>
      </c>
      <c r="DF173" s="455"/>
      <c r="DG173" s="455"/>
      <c r="DH173" s="455"/>
      <c r="DI173" s="455"/>
      <c r="DJ173" s="455"/>
      <c r="DK173" s="455"/>
      <c r="DL173" s="455"/>
      <c r="DM173" s="455"/>
      <c r="DN173" s="455"/>
      <c r="DO173" s="455"/>
      <c r="DP173" s="455"/>
      <c r="DQ173" s="455"/>
      <c r="DR173" s="455"/>
      <c r="DS173" s="455"/>
      <c r="DT173" s="455"/>
      <c r="DU173" s="455"/>
      <c r="DV173" s="455"/>
      <c r="DW173" s="455"/>
      <c r="DX173" s="455"/>
      <c r="DY173" s="455"/>
      <c r="DZ173" s="455"/>
      <c r="EA173" s="455"/>
      <c r="EB173" s="455"/>
      <c r="EC173" s="455"/>
      <c r="ED173" s="455"/>
      <c r="EE173" s="455"/>
      <c r="EF173" s="455"/>
      <c r="EG173" s="455"/>
      <c r="EH173" s="455"/>
      <c r="EI173" s="455"/>
      <c r="EJ173" s="455"/>
      <c r="EK173" s="455"/>
      <c r="EL173" s="455"/>
      <c r="EM173" s="455"/>
      <c r="EN173" s="455"/>
      <c r="EO173" s="454" t="s">
        <v>79</v>
      </c>
      <c r="EP173" s="455"/>
      <c r="EQ173" s="455"/>
      <c r="ER173" s="455"/>
      <c r="ES173" s="455"/>
      <c r="ET173" s="455"/>
      <c r="EU173" s="455"/>
      <c r="EV173" s="455"/>
      <c r="EW173" s="455"/>
      <c r="EX173" s="455"/>
      <c r="EY173" s="455"/>
      <c r="EZ173" s="455"/>
      <c r="FA173" s="455"/>
      <c r="FB173" s="455"/>
      <c r="FC173" s="455"/>
      <c r="FD173" s="455"/>
      <c r="FE173" s="455"/>
      <c r="FF173" s="455"/>
      <c r="FG173" s="455"/>
      <c r="FH173" s="455"/>
      <c r="FI173" s="455"/>
      <c r="FJ173" s="455"/>
      <c r="FK173" s="455"/>
      <c r="FL173" s="455"/>
      <c r="FM173" s="455"/>
      <c r="FN173" s="455"/>
      <c r="FO173" s="455"/>
      <c r="FP173" s="455"/>
      <c r="FQ173" s="455"/>
      <c r="FR173" s="455"/>
      <c r="FS173" s="455"/>
      <c r="FT173" s="455"/>
      <c r="FU173" s="455"/>
      <c r="FV173" s="455"/>
      <c r="FW173" s="455"/>
      <c r="FX173" s="455"/>
      <c r="FY173" s="454" t="s">
        <v>79</v>
      </c>
      <c r="FZ173" s="455"/>
      <c r="GA173" s="455"/>
      <c r="GB173" s="455"/>
      <c r="GC173" s="455"/>
      <c r="GD173" s="455"/>
      <c r="GE173" s="455"/>
      <c r="GF173" s="455"/>
      <c r="GG173" s="455"/>
      <c r="GH173" s="455"/>
      <c r="GI173" s="455"/>
      <c r="GJ173" s="455"/>
      <c r="GK173" s="455"/>
      <c r="GL173" s="455"/>
      <c r="GM173" s="455"/>
      <c r="GN173" s="455"/>
      <c r="GO173" s="455"/>
      <c r="GP173" s="455"/>
      <c r="GQ173" s="455"/>
      <c r="GR173" s="455"/>
      <c r="GS173" s="455"/>
      <c r="GT173" s="455"/>
      <c r="GU173" s="455"/>
      <c r="GV173" s="455"/>
      <c r="GW173" s="455"/>
      <c r="GX173" s="455"/>
      <c r="GY173" s="455"/>
      <c r="GZ173" s="455"/>
      <c r="HA173" s="455"/>
      <c r="HB173" s="455"/>
      <c r="HC173" s="455"/>
      <c r="HD173" s="455"/>
      <c r="HE173" s="455"/>
      <c r="HF173" s="455"/>
      <c r="HG173" s="455"/>
      <c r="HH173" s="455"/>
    </row>
    <row r="174" spans="1:216" ht="25.5" customHeight="1" x14ac:dyDescent="0.2">
      <c r="A174" s="444" t="str">
        <f>CONCATENATE("Förderkennzeichen: ",'Projektkostenkalkulation EP'!$B$6 )</f>
        <v xml:space="preserve">Förderkennzeichen: </v>
      </c>
      <c r="B174" s="445"/>
      <c r="C174" s="445"/>
      <c r="D174" s="445"/>
      <c r="E174" s="445"/>
      <c r="F174" s="445"/>
      <c r="G174" s="445"/>
      <c r="H174" s="445"/>
      <c r="I174" s="445"/>
      <c r="J174" s="445"/>
      <c r="K174" s="445"/>
      <c r="L174" s="445"/>
      <c r="M174" s="445"/>
      <c r="N174" s="445"/>
      <c r="O174" s="445"/>
      <c r="P174" s="445"/>
      <c r="Q174" s="445"/>
      <c r="R174" s="445"/>
      <c r="S174" s="446"/>
      <c r="T174" s="447" t="str">
        <f>"Projektmitarbeiter(in) Name: " &amp; RIGHT( 'Projektkostenkalkulation EP'!$A26, (LEN('Projektkostenkalkulation EP'!$A26)-SEARCH(" ",'Projektkostenkalkulation EP'!$A26)))</f>
        <v>Projektmitarbeiter(in) Name: Name 1 / GF</v>
      </c>
      <c r="U174" s="448"/>
      <c r="V174" s="448"/>
      <c r="W174" s="448"/>
      <c r="X174" s="448"/>
      <c r="Y174" s="448"/>
      <c r="Z174" s="448"/>
      <c r="AA174" s="448"/>
      <c r="AB174" s="448"/>
      <c r="AC174" s="448"/>
      <c r="AD174" s="448"/>
      <c r="AE174" s="448"/>
      <c r="AF174" s="448"/>
      <c r="AG174" s="449"/>
      <c r="AH174" s="450" t="str">
        <f>"Monat: "&amp;TEXT(EDATE('Projektkostenkalkulation EP'!$B$8,15),"MMMM")&amp;" / "&amp;TEXT(EDATE('Projektkostenkalkulation EP'!$B$8,16),"MMMM")&amp;" / "&amp;TEXT(EDATE('Projektkostenkalkulation EP'!$B$8,17),"MMMM")</f>
        <v>Monat: April / Mai / Juni</v>
      </c>
      <c r="AI174" s="445"/>
      <c r="AJ174" s="456"/>
      <c r="AK174" s="444" t="str">
        <f>CONCATENATE("Förderkennzeichen: ",'Projektkostenkalkulation EP'!$B$6 )</f>
        <v xml:space="preserve">Förderkennzeichen: </v>
      </c>
      <c r="AL174" s="445"/>
      <c r="AM174" s="445"/>
      <c r="AN174" s="445"/>
      <c r="AO174" s="445"/>
      <c r="AP174" s="445"/>
      <c r="AQ174" s="445"/>
      <c r="AR174" s="445"/>
      <c r="AS174" s="445"/>
      <c r="AT174" s="445"/>
      <c r="AU174" s="445"/>
      <c r="AV174" s="445"/>
      <c r="AW174" s="445"/>
      <c r="AX174" s="445"/>
      <c r="AY174" s="445"/>
      <c r="AZ174" s="445"/>
      <c r="BA174" s="445"/>
      <c r="BB174" s="445"/>
      <c r="BC174" s="446"/>
      <c r="BD174" s="447" t="str">
        <f>"Projektmitarbeiter(in) Name: " &amp; RIGHT( 'Projektkostenkalkulation EP'!$A27, (LEN('Projektkostenkalkulation EP'!$A27)-SEARCH(" ",'Projektkostenkalkulation EP'!$A27)))</f>
        <v>Projektmitarbeiter(in) Name: Name 2 / GF</v>
      </c>
      <c r="BE174" s="448"/>
      <c r="BF174" s="448"/>
      <c r="BG174" s="448"/>
      <c r="BH174" s="448"/>
      <c r="BI174" s="448"/>
      <c r="BJ174" s="448"/>
      <c r="BK174" s="448"/>
      <c r="BL174" s="448"/>
      <c r="BM174" s="448"/>
      <c r="BN174" s="448"/>
      <c r="BO174" s="448"/>
      <c r="BP174" s="448"/>
      <c r="BQ174" s="449"/>
      <c r="BR174" s="450" t="str">
        <f>"Monat: "&amp;TEXT(EDATE('Projektkostenkalkulation EP'!$B$8,15),"MMMM")&amp;" / "&amp;TEXT(EDATE('Projektkostenkalkulation EP'!$B$8,16),"MMMM")&amp;" / "&amp;TEXT(EDATE('Projektkostenkalkulation EP'!$B$8,17),"MMMM")</f>
        <v>Monat: April / Mai / Juni</v>
      </c>
      <c r="BS174" s="445"/>
      <c r="BT174" s="456"/>
      <c r="BU174" s="444" t="str">
        <f xml:space="preserve"> CONCATENATE("Förderkennzeichen: ",'Projektkostenkalkulation EP'!$B$6 )</f>
        <v xml:space="preserve">Förderkennzeichen: </v>
      </c>
      <c r="BV174" s="445"/>
      <c r="BW174" s="445"/>
      <c r="BX174" s="445"/>
      <c r="BY174" s="445"/>
      <c r="BZ174" s="445"/>
      <c r="CA174" s="445"/>
      <c r="CB174" s="445"/>
      <c r="CC174" s="445"/>
      <c r="CD174" s="445"/>
      <c r="CE174" s="445"/>
      <c r="CF174" s="445"/>
      <c r="CG174" s="445"/>
      <c r="CH174" s="445"/>
      <c r="CI174" s="445"/>
      <c r="CJ174" s="445"/>
      <c r="CK174" s="445"/>
      <c r="CL174" s="445"/>
      <c r="CM174" s="446"/>
      <c r="CN174" s="447" t="str">
        <f>"Projektmitarbeiter(in) Name: " &amp; RIGHT( 'Projektkostenkalkulation EP'!$A28, (LEN('Projektkostenkalkulation EP'!$A28)-SEARCH(" ",'Projektkostenkalkulation EP'!$A28)))</f>
        <v>Projektmitarbeiter(in) Name: Name 3</v>
      </c>
      <c r="CO174" s="448"/>
      <c r="CP174" s="448"/>
      <c r="CQ174" s="448"/>
      <c r="CR174" s="448"/>
      <c r="CS174" s="448"/>
      <c r="CT174" s="448"/>
      <c r="CU174" s="448"/>
      <c r="CV174" s="448"/>
      <c r="CW174" s="448"/>
      <c r="CX174" s="448"/>
      <c r="CY174" s="448"/>
      <c r="CZ174" s="448"/>
      <c r="DA174" s="449"/>
      <c r="DB174" s="450" t="str">
        <f>"Monat: "&amp;TEXT(EDATE('Projektkostenkalkulation EP'!$B$8,15),"MMMM")&amp;" / "&amp;TEXT(EDATE('Projektkostenkalkulation EP'!$B$8,16),"MMMM")&amp;" / "&amp;TEXT(EDATE('Projektkostenkalkulation EP'!$B$8,17),"MMMM")</f>
        <v>Monat: April / Mai / Juni</v>
      </c>
      <c r="DC174" s="445"/>
      <c r="DD174" s="456"/>
      <c r="DE174" s="444" t="str">
        <f xml:space="preserve"> CONCATENATE("Förderkennzeichen: ",'Projektkostenkalkulation EP'!$B$6 )</f>
        <v xml:space="preserve">Förderkennzeichen: </v>
      </c>
      <c r="DF174" s="445"/>
      <c r="DG174" s="445"/>
      <c r="DH174" s="445"/>
      <c r="DI174" s="445"/>
      <c r="DJ174" s="445"/>
      <c r="DK174" s="445"/>
      <c r="DL174" s="445"/>
      <c r="DM174" s="445"/>
      <c r="DN174" s="445"/>
      <c r="DO174" s="445"/>
      <c r="DP174" s="445"/>
      <c r="DQ174" s="445"/>
      <c r="DR174" s="445"/>
      <c r="DS174" s="445"/>
      <c r="DT174" s="445"/>
      <c r="DU174" s="445"/>
      <c r="DV174" s="445"/>
      <c r="DW174" s="446"/>
      <c r="DX174" s="447" t="str">
        <f>"Projektmitarbeiter(in) Name: " &amp; RIGHT( 'Projektkostenkalkulation EP'!$A29, (LEN('Projektkostenkalkulation EP'!$A29)-SEARCH(" ",'Projektkostenkalkulation EP'!$A29)))</f>
        <v>Projektmitarbeiter(in) Name: Name 4</v>
      </c>
      <c r="DY174" s="448"/>
      <c r="DZ174" s="448"/>
      <c r="EA174" s="448"/>
      <c r="EB174" s="448"/>
      <c r="EC174" s="448"/>
      <c r="ED174" s="448"/>
      <c r="EE174" s="448"/>
      <c r="EF174" s="448"/>
      <c r="EG174" s="448"/>
      <c r="EH174" s="448"/>
      <c r="EI174" s="448"/>
      <c r="EJ174" s="448"/>
      <c r="EK174" s="449"/>
      <c r="EL174" s="450" t="str">
        <f>"Monat: "&amp;TEXT(EDATE('Projektkostenkalkulation EP'!$B$8,15),"MMMM")&amp;" / "&amp;TEXT(EDATE('Projektkostenkalkulation EP'!$B$8,16),"MMMM")&amp;" / "&amp;TEXT(EDATE('Projektkostenkalkulation EP'!$B$8,17),"MMMM")</f>
        <v>Monat: April / Mai / Juni</v>
      </c>
      <c r="EM174" s="445"/>
      <c r="EN174" s="456"/>
      <c r="EO174" s="444" t="str">
        <f xml:space="preserve"> CONCATENATE("Förderkennzeichen: ",'Projektkostenkalkulation EP'!$B$6 )</f>
        <v xml:space="preserve">Förderkennzeichen: </v>
      </c>
      <c r="EP174" s="445"/>
      <c r="EQ174" s="445"/>
      <c r="ER174" s="445"/>
      <c r="ES174" s="445"/>
      <c r="ET174" s="445"/>
      <c r="EU174" s="445"/>
      <c r="EV174" s="445"/>
      <c r="EW174" s="445"/>
      <c r="EX174" s="445"/>
      <c r="EY174" s="445"/>
      <c r="EZ174" s="445"/>
      <c r="FA174" s="445"/>
      <c r="FB174" s="445"/>
      <c r="FC174" s="445"/>
      <c r="FD174" s="445"/>
      <c r="FE174" s="445"/>
      <c r="FF174" s="445"/>
      <c r="FG174" s="446"/>
      <c r="FH174" s="447" t="str">
        <f>"Projektmitarbeiter(in) Name: " &amp; RIGHT( 'Projektkostenkalkulation EP'!$A30, (LEN('Projektkostenkalkulation EP'!$A30)-SEARCH(" ",'Projektkostenkalkulation EP'!$A30)))</f>
        <v>Projektmitarbeiter(in) Name: Name 5</v>
      </c>
      <c r="FI174" s="448"/>
      <c r="FJ174" s="448"/>
      <c r="FK174" s="448"/>
      <c r="FL174" s="448"/>
      <c r="FM174" s="448"/>
      <c r="FN174" s="448"/>
      <c r="FO174" s="448"/>
      <c r="FP174" s="448"/>
      <c r="FQ174" s="448"/>
      <c r="FR174" s="448"/>
      <c r="FS174" s="448"/>
      <c r="FT174" s="448"/>
      <c r="FU174" s="449"/>
      <c r="FV174" s="450" t="str">
        <f>"Monat: "&amp;TEXT(EDATE('Projektkostenkalkulation EP'!$B$8,15),"MMMM")&amp;" / "&amp;TEXT(EDATE('Projektkostenkalkulation EP'!$B$8,16),"MMMM")&amp;" / "&amp;TEXT(EDATE('Projektkostenkalkulation EP'!$B$8,17),"MMMM")</f>
        <v>Monat: April / Mai / Juni</v>
      </c>
      <c r="FW174" s="445"/>
      <c r="FX174" s="456"/>
      <c r="FY174" s="444" t="str">
        <f xml:space="preserve"> CONCATENATE("Förderkennzeichen: ",'Projektkostenkalkulation EP'!$B$6 )</f>
        <v xml:space="preserve">Förderkennzeichen: </v>
      </c>
      <c r="FZ174" s="445"/>
      <c r="GA174" s="445"/>
      <c r="GB174" s="445"/>
      <c r="GC174" s="445"/>
      <c r="GD174" s="445"/>
      <c r="GE174" s="445"/>
      <c r="GF174" s="445"/>
      <c r="GG174" s="445"/>
      <c r="GH174" s="445"/>
      <c r="GI174" s="445"/>
      <c r="GJ174" s="445"/>
      <c r="GK174" s="445"/>
      <c r="GL174" s="445"/>
      <c r="GM174" s="445"/>
      <c r="GN174" s="445"/>
      <c r="GO174" s="445"/>
      <c r="GP174" s="445"/>
      <c r="GQ174" s="446"/>
      <c r="GR174" s="447" t="str">
        <f>"Projektmitarbeiter(in) Name: " &amp; RIGHT( 'Projektkostenkalkulation EP'!$A31, (LEN('Projektkostenkalkulation EP'!$A31)-SEARCH(" ",'Projektkostenkalkulation EP'!$A31)))</f>
        <v>Projektmitarbeiter(in) Name: Name 6</v>
      </c>
      <c r="GS174" s="448"/>
      <c r="GT174" s="448"/>
      <c r="GU174" s="448"/>
      <c r="GV174" s="448"/>
      <c r="GW174" s="448"/>
      <c r="GX174" s="448"/>
      <c r="GY174" s="448"/>
      <c r="GZ174" s="448"/>
      <c r="HA174" s="448"/>
      <c r="HB174" s="448"/>
      <c r="HC174" s="448"/>
      <c r="HD174" s="448"/>
      <c r="HE174" s="449"/>
      <c r="HF174" s="450" t="str">
        <f>"Monat: "&amp;TEXT(EDATE('Projektkostenkalkulation EP'!$B$8,15),"MMMM")&amp;" / "&amp;TEXT(EDATE('Projektkostenkalkulation EP'!$B$8,16),"MMMM")&amp;" / "&amp;TEXT(EDATE('Projektkostenkalkulation EP'!$B$8,17),"MMMM")</f>
        <v>Monat: April / Mai / Juni</v>
      </c>
      <c r="HG174" s="445"/>
      <c r="HH174" s="456"/>
    </row>
    <row r="175" spans="1:216" ht="14.25" customHeight="1" x14ac:dyDescent="0.2">
      <c r="A175" s="410" t="str">
        <f>"Kurzbezeichnung des FuE-Projekts: "&amp;'Projektkostenkalkulation EP'!$F$4</f>
        <v>Kurzbezeichnung des FuE-Projekts: Beispielprojekt</v>
      </c>
      <c r="B175" s="411"/>
      <c r="C175" s="411"/>
      <c r="D175" s="411"/>
      <c r="E175" s="411"/>
      <c r="F175" s="411"/>
      <c r="G175" s="411"/>
      <c r="H175" s="411"/>
      <c r="I175" s="411"/>
      <c r="J175" s="411"/>
      <c r="K175" s="411"/>
      <c r="L175" s="411"/>
      <c r="M175" s="411"/>
      <c r="N175" s="479"/>
      <c r="O175" s="479"/>
      <c r="P175" s="479"/>
      <c r="Q175" s="479"/>
      <c r="R175" s="479"/>
      <c r="S175" s="480"/>
      <c r="T175" s="416" t="str">
        <f>"Vorname: " &amp; LEFT( 'Projektkostenkalkulation EP'!A26, SEARCH(" ",'Projektkostenkalkulation EP'!A26))</f>
        <v xml:space="preserve">Vorname: Vorname </v>
      </c>
      <c r="U175" s="417"/>
      <c r="V175" s="417"/>
      <c r="W175" s="417"/>
      <c r="X175" s="417"/>
      <c r="Y175" s="417"/>
      <c r="Z175" s="417"/>
      <c r="AA175" s="417"/>
      <c r="AB175" s="417"/>
      <c r="AC175" s="417"/>
      <c r="AD175" s="417"/>
      <c r="AE175" s="417"/>
      <c r="AF175" s="417"/>
      <c r="AG175" s="418"/>
      <c r="AH175" s="483" t="str">
        <f>"Jahr: " &amp; TEXT(EDATE('Projektkostenkalkulation EP'!$B$8,16),"JJJJ")</f>
        <v>Jahr: 2025</v>
      </c>
      <c r="AI175" s="483"/>
      <c r="AJ175" s="484"/>
      <c r="AK175" s="410" t="str">
        <f>"Kurzbezeichnung des FuE-Projekts: "&amp;'Projektkostenkalkulation EP'!$F$4</f>
        <v>Kurzbezeichnung des FuE-Projekts: Beispielprojekt</v>
      </c>
      <c r="AL175" s="411"/>
      <c r="AM175" s="411"/>
      <c r="AN175" s="411"/>
      <c r="AO175" s="411"/>
      <c r="AP175" s="411"/>
      <c r="AQ175" s="411"/>
      <c r="AR175" s="411"/>
      <c r="AS175" s="411"/>
      <c r="AT175" s="411"/>
      <c r="AU175" s="411"/>
      <c r="AV175" s="411"/>
      <c r="AW175" s="411"/>
      <c r="AX175" s="479"/>
      <c r="AY175" s="479"/>
      <c r="AZ175" s="479"/>
      <c r="BA175" s="479"/>
      <c r="BB175" s="479"/>
      <c r="BC175" s="480"/>
      <c r="BD175" s="416" t="str">
        <f>"Vorname: " &amp; LEFT( 'Projektkostenkalkulation EP'!$A27, SEARCH(" ",'Projektkostenkalkulation EP'!$A27))</f>
        <v xml:space="preserve">Vorname: Vorname </v>
      </c>
      <c r="BE175" s="417"/>
      <c r="BF175" s="417"/>
      <c r="BG175" s="417"/>
      <c r="BH175" s="417"/>
      <c r="BI175" s="417"/>
      <c r="BJ175" s="417"/>
      <c r="BK175" s="417"/>
      <c r="BL175" s="417"/>
      <c r="BM175" s="417"/>
      <c r="BN175" s="417"/>
      <c r="BO175" s="417"/>
      <c r="BP175" s="417"/>
      <c r="BQ175" s="418"/>
      <c r="BR175" s="483" t="str">
        <f>"Jahr: " &amp; TEXT(EDATE('Projektkostenkalkulation EP'!$B$8,16),"JJJJ")</f>
        <v>Jahr: 2025</v>
      </c>
      <c r="BS175" s="483"/>
      <c r="BT175" s="484"/>
      <c r="BU175" s="410" t="str">
        <f>"Kurzbezeichnung des FuE-Projekts: "&amp;'Projektkostenkalkulation EP'!$F$4</f>
        <v>Kurzbezeichnung des FuE-Projekts: Beispielprojekt</v>
      </c>
      <c r="BV175" s="411"/>
      <c r="BW175" s="411"/>
      <c r="BX175" s="411"/>
      <c r="BY175" s="411"/>
      <c r="BZ175" s="411"/>
      <c r="CA175" s="411"/>
      <c r="CB175" s="411"/>
      <c r="CC175" s="411"/>
      <c r="CD175" s="411"/>
      <c r="CE175" s="411"/>
      <c r="CF175" s="411"/>
      <c r="CG175" s="411"/>
      <c r="CH175" s="479"/>
      <c r="CI175" s="479"/>
      <c r="CJ175" s="479"/>
      <c r="CK175" s="479"/>
      <c r="CL175" s="479"/>
      <c r="CM175" s="480"/>
      <c r="CN175" s="416" t="str">
        <f>"Vorname: " &amp; LEFT( 'Projektkostenkalkulation EP'!$A28, SEARCH(" ",'Projektkostenkalkulation EP'!$A28))</f>
        <v xml:space="preserve">Vorname: Vorname </v>
      </c>
      <c r="CO175" s="417"/>
      <c r="CP175" s="417"/>
      <c r="CQ175" s="417"/>
      <c r="CR175" s="417"/>
      <c r="CS175" s="417"/>
      <c r="CT175" s="417"/>
      <c r="CU175" s="417"/>
      <c r="CV175" s="417"/>
      <c r="CW175" s="417"/>
      <c r="CX175" s="417"/>
      <c r="CY175" s="417"/>
      <c r="CZ175" s="417"/>
      <c r="DA175" s="418"/>
      <c r="DB175" s="483" t="str">
        <f>"Jahr: " &amp; TEXT(EDATE('Projektkostenkalkulation EP'!$B$8,16),"JJJJ")</f>
        <v>Jahr: 2025</v>
      </c>
      <c r="DC175" s="483"/>
      <c r="DD175" s="484"/>
      <c r="DE175" s="410" t="str">
        <f>"Kurzbezeichnung des FuE-Projekts: "&amp;'Projektkostenkalkulation EP'!$F$4</f>
        <v>Kurzbezeichnung des FuE-Projekts: Beispielprojekt</v>
      </c>
      <c r="DF175" s="411"/>
      <c r="DG175" s="411"/>
      <c r="DH175" s="411"/>
      <c r="DI175" s="411"/>
      <c r="DJ175" s="411"/>
      <c r="DK175" s="411"/>
      <c r="DL175" s="411"/>
      <c r="DM175" s="411"/>
      <c r="DN175" s="411"/>
      <c r="DO175" s="411"/>
      <c r="DP175" s="411"/>
      <c r="DQ175" s="411"/>
      <c r="DR175" s="479"/>
      <c r="DS175" s="479"/>
      <c r="DT175" s="479"/>
      <c r="DU175" s="479"/>
      <c r="DV175" s="479"/>
      <c r="DW175" s="480"/>
      <c r="DX175" s="416" t="str">
        <f>"Vorname: " &amp; LEFT( 'Projektkostenkalkulation EP'!$A29, SEARCH(" ",'Projektkostenkalkulation EP'!$A29))</f>
        <v xml:space="preserve">Vorname: Vorname </v>
      </c>
      <c r="DY175" s="417"/>
      <c r="DZ175" s="417"/>
      <c r="EA175" s="417"/>
      <c r="EB175" s="417"/>
      <c r="EC175" s="417"/>
      <c r="ED175" s="417"/>
      <c r="EE175" s="417"/>
      <c r="EF175" s="417"/>
      <c r="EG175" s="417"/>
      <c r="EH175" s="417"/>
      <c r="EI175" s="417"/>
      <c r="EJ175" s="417"/>
      <c r="EK175" s="418"/>
      <c r="EL175" s="483" t="str">
        <f>"Jahr: " &amp; TEXT(EDATE('Projektkostenkalkulation EP'!$B$8,16),"JJJJ")</f>
        <v>Jahr: 2025</v>
      </c>
      <c r="EM175" s="483"/>
      <c r="EN175" s="484"/>
      <c r="EO175" s="410" t="str">
        <f>"Kurzbezeichnung des FuE-Projekts: "&amp;'Projektkostenkalkulation EP'!$F$4</f>
        <v>Kurzbezeichnung des FuE-Projekts: Beispielprojekt</v>
      </c>
      <c r="EP175" s="411"/>
      <c r="EQ175" s="411"/>
      <c r="ER175" s="411"/>
      <c r="ES175" s="411"/>
      <c r="ET175" s="411"/>
      <c r="EU175" s="411"/>
      <c r="EV175" s="411"/>
      <c r="EW175" s="411"/>
      <c r="EX175" s="411"/>
      <c r="EY175" s="411"/>
      <c r="EZ175" s="411"/>
      <c r="FA175" s="411"/>
      <c r="FB175" s="479"/>
      <c r="FC175" s="479"/>
      <c r="FD175" s="479"/>
      <c r="FE175" s="479"/>
      <c r="FF175" s="479"/>
      <c r="FG175" s="480"/>
      <c r="FH175" s="416" t="str">
        <f>"Vorname: " &amp; LEFT( 'Projektkostenkalkulation EP'!$A30, SEARCH(" ",'Projektkostenkalkulation EP'!$A30))</f>
        <v xml:space="preserve">Vorname: Vorname </v>
      </c>
      <c r="FI175" s="417"/>
      <c r="FJ175" s="417"/>
      <c r="FK175" s="417"/>
      <c r="FL175" s="417"/>
      <c r="FM175" s="417"/>
      <c r="FN175" s="417"/>
      <c r="FO175" s="417"/>
      <c r="FP175" s="417"/>
      <c r="FQ175" s="417"/>
      <c r="FR175" s="417"/>
      <c r="FS175" s="417"/>
      <c r="FT175" s="417"/>
      <c r="FU175" s="418"/>
      <c r="FV175" s="483" t="str">
        <f>"Jahr: " &amp; TEXT(EDATE('Projektkostenkalkulation EP'!$B$8,16),"JJJJ")</f>
        <v>Jahr: 2025</v>
      </c>
      <c r="FW175" s="483"/>
      <c r="FX175" s="484"/>
      <c r="FY175" s="410" t="str">
        <f>"Kurzbezeichnung des FuE-Projekts: "&amp;'Projektkostenkalkulation EP'!$F$4</f>
        <v>Kurzbezeichnung des FuE-Projekts: Beispielprojekt</v>
      </c>
      <c r="FZ175" s="411"/>
      <c r="GA175" s="411"/>
      <c r="GB175" s="411"/>
      <c r="GC175" s="411"/>
      <c r="GD175" s="411"/>
      <c r="GE175" s="411"/>
      <c r="GF175" s="411"/>
      <c r="GG175" s="411"/>
      <c r="GH175" s="411"/>
      <c r="GI175" s="411"/>
      <c r="GJ175" s="411"/>
      <c r="GK175" s="411"/>
      <c r="GL175" s="479"/>
      <c r="GM175" s="479"/>
      <c r="GN175" s="479"/>
      <c r="GO175" s="479"/>
      <c r="GP175" s="479"/>
      <c r="GQ175" s="480"/>
      <c r="GR175" s="416" t="str">
        <f>"Vorname: " &amp; LEFT( 'Projektkostenkalkulation EP'!$A31, SEARCH(" ",'Projektkostenkalkulation EP'!$A31))</f>
        <v xml:space="preserve">Vorname: Vorname </v>
      </c>
      <c r="GS175" s="417"/>
      <c r="GT175" s="417"/>
      <c r="GU175" s="417"/>
      <c r="GV175" s="417"/>
      <c r="GW175" s="417"/>
      <c r="GX175" s="417"/>
      <c r="GY175" s="417"/>
      <c r="GZ175" s="417"/>
      <c r="HA175" s="417"/>
      <c r="HB175" s="417"/>
      <c r="HC175" s="417"/>
      <c r="HD175" s="417"/>
      <c r="HE175" s="418"/>
      <c r="HF175" s="483" t="str">
        <f>"Jahr: " &amp; TEXT(EDATE('Projektkostenkalkulation EP'!$B$8,16),"JJJJ")</f>
        <v>Jahr: 2025</v>
      </c>
      <c r="HG175" s="483"/>
      <c r="HH175" s="484"/>
    </row>
    <row r="176" spans="1:216" ht="15.75" customHeight="1" thickBot="1" x14ac:dyDescent="0.25">
      <c r="A176" s="413"/>
      <c r="B176" s="414"/>
      <c r="C176" s="414"/>
      <c r="D176" s="414"/>
      <c r="E176" s="414"/>
      <c r="F176" s="414"/>
      <c r="G176" s="414"/>
      <c r="H176" s="414"/>
      <c r="I176" s="414"/>
      <c r="J176" s="414"/>
      <c r="K176" s="414"/>
      <c r="L176" s="414"/>
      <c r="M176" s="414"/>
      <c r="N176" s="481"/>
      <c r="O176" s="481"/>
      <c r="P176" s="481"/>
      <c r="Q176" s="481"/>
      <c r="R176" s="481"/>
      <c r="S176" s="482"/>
      <c r="T176" s="419"/>
      <c r="U176" s="420"/>
      <c r="V176" s="420"/>
      <c r="W176" s="420"/>
      <c r="X176" s="420"/>
      <c r="Y176" s="420"/>
      <c r="Z176" s="420"/>
      <c r="AA176" s="420"/>
      <c r="AB176" s="420"/>
      <c r="AC176" s="420"/>
      <c r="AD176" s="420"/>
      <c r="AE176" s="420"/>
      <c r="AF176" s="420"/>
      <c r="AG176" s="421"/>
      <c r="AH176" s="485"/>
      <c r="AI176" s="485"/>
      <c r="AJ176" s="486"/>
      <c r="AK176" s="413"/>
      <c r="AL176" s="414"/>
      <c r="AM176" s="414"/>
      <c r="AN176" s="414"/>
      <c r="AO176" s="414"/>
      <c r="AP176" s="414"/>
      <c r="AQ176" s="414"/>
      <c r="AR176" s="414"/>
      <c r="AS176" s="414"/>
      <c r="AT176" s="414"/>
      <c r="AU176" s="414"/>
      <c r="AV176" s="414"/>
      <c r="AW176" s="414"/>
      <c r="AX176" s="481"/>
      <c r="AY176" s="481"/>
      <c r="AZ176" s="481"/>
      <c r="BA176" s="481"/>
      <c r="BB176" s="481"/>
      <c r="BC176" s="482"/>
      <c r="BD176" s="419"/>
      <c r="BE176" s="420"/>
      <c r="BF176" s="420"/>
      <c r="BG176" s="420"/>
      <c r="BH176" s="420"/>
      <c r="BI176" s="420"/>
      <c r="BJ176" s="420"/>
      <c r="BK176" s="420"/>
      <c r="BL176" s="420"/>
      <c r="BM176" s="420"/>
      <c r="BN176" s="420"/>
      <c r="BO176" s="420"/>
      <c r="BP176" s="420"/>
      <c r="BQ176" s="421"/>
      <c r="BR176" s="485"/>
      <c r="BS176" s="485"/>
      <c r="BT176" s="486"/>
      <c r="BU176" s="413"/>
      <c r="BV176" s="414"/>
      <c r="BW176" s="414"/>
      <c r="BX176" s="414"/>
      <c r="BY176" s="414"/>
      <c r="BZ176" s="414"/>
      <c r="CA176" s="414"/>
      <c r="CB176" s="414"/>
      <c r="CC176" s="414"/>
      <c r="CD176" s="414"/>
      <c r="CE176" s="414"/>
      <c r="CF176" s="414"/>
      <c r="CG176" s="414"/>
      <c r="CH176" s="481"/>
      <c r="CI176" s="481"/>
      <c r="CJ176" s="481"/>
      <c r="CK176" s="481"/>
      <c r="CL176" s="481"/>
      <c r="CM176" s="482"/>
      <c r="CN176" s="419"/>
      <c r="CO176" s="420"/>
      <c r="CP176" s="420"/>
      <c r="CQ176" s="420"/>
      <c r="CR176" s="420"/>
      <c r="CS176" s="420"/>
      <c r="CT176" s="420"/>
      <c r="CU176" s="420"/>
      <c r="CV176" s="420"/>
      <c r="CW176" s="420"/>
      <c r="CX176" s="420"/>
      <c r="CY176" s="420"/>
      <c r="CZ176" s="420"/>
      <c r="DA176" s="421"/>
      <c r="DB176" s="485"/>
      <c r="DC176" s="485"/>
      <c r="DD176" s="486"/>
      <c r="DE176" s="413"/>
      <c r="DF176" s="414"/>
      <c r="DG176" s="414"/>
      <c r="DH176" s="414"/>
      <c r="DI176" s="414"/>
      <c r="DJ176" s="414"/>
      <c r="DK176" s="414"/>
      <c r="DL176" s="414"/>
      <c r="DM176" s="414"/>
      <c r="DN176" s="414"/>
      <c r="DO176" s="414"/>
      <c r="DP176" s="414"/>
      <c r="DQ176" s="414"/>
      <c r="DR176" s="481"/>
      <c r="DS176" s="481"/>
      <c r="DT176" s="481"/>
      <c r="DU176" s="481"/>
      <c r="DV176" s="481"/>
      <c r="DW176" s="482"/>
      <c r="DX176" s="419"/>
      <c r="DY176" s="420"/>
      <c r="DZ176" s="420"/>
      <c r="EA176" s="420"/>
      <c r="EB176" s="420"/>
      <c r="EC176" s="420"/>
      <c r="ED176" s="420"/>
      <c r="EE176" s="420"/>
      <c r="EF176" s="420"/>
      <c r="EG176" s="420"/>
      <c r="EH176" s="420"/>
      <c r="EI176" s="420"/>
      <c r="EJ176" s="420"/>
      <c r="EK176" s="421"/>
      <c r="EL176" s="485"/>
      <c r="EM176" s="485"/>
      <c r="EN176" s="486"/>
      <c r="EO176" s="413"/>
      <c r="EP176" s="414"/>
      <c r="EQ176" s="414"/>
      <c r="ER176" s="414"/>
      <c r="ES176" s="414"/>
      <c r="ET176" s="414"/>
      <c r="EU176" s="414"/>
      <c r="EV176" s="414"/>
      <c r="EW176" s="414"/>
      <c r="EX176" s="414"/>
      <c r="EY176" s="414"/>
      <c r="EZ176" s="414"/>
      <c r="FA176" s="414"/>
      <c r="FB176" s="481"/>
      <c r="FC176" s="481"/>
      <c r="FD176" s="481"/>
      <c r="FE176" s="481"/>
      <c r="FF176" s="481"/>
      <c r="FG176" s="482"/>
      <c r="FH176" s="419"/>
      <c r="FI176" s="420"/>
      <c r="FJ176" s="420"/>
      <c r="FK176" s="420"/>
      <c r="FL176" s="420"/>
      <c r="FM176" s="420"/>
      <c r="FN176" s="420"/>
      <c r="FO176" s="420"/>
      <c r="FP176" s="420"/>
      <c r="FQ176" s="420"/>
      <c r="FR176" s="420"/>
      <c r="FS176" s="420"/>
      <c r="FT176" s="420"/>
      <c r="FU176" s="421"/>
      <c r="FV176" s="485"/>
      <c r="FW176" s="485"/>
      <c r="FX176" s="486"/>
      <c r="FY176" s="413"/>
      <c r="FZ176" s="414"/>
      <c r="GA176" s="414"/>
      <c r="GB176" s="414"/>
      <c r="GC176" s="414"/>
      <c r="GD176" s="414"/>
      <c r="GE176" s="414"/>
      <c r="GF176" s="414"/>
      <c r="GG176" s="414"/>
      <c r="GH176" s="414"/>
      <c r="GI176" s="414"/>
      <c r="GJ176" s="414"/>
      <c r="GK176" s="414"/>
      <c r="GL176" s="481"/>
      <c r="GM176" s="481"/>
      <c r="GN176" s="481"/>
      <c r="GO176" s="481"/>
      <c r="GP176" s="481"/>
      <c r="GQ176" s="482"/>
      <c r="GR176" s="419"/>
      <c r="GS176" s="420"/>
      <c r="GT176" s="420"/>
      <c r="GU176" s="420"/>
      <c r="GV176" s="420"/>
      <c r="GW176" s="420"/>
      <c r="GX176" s="420"/>
      <c r="GY176" s="420"/>
      <c r="GZ176" s="420"/>
      <c r="HA176" s="420"/>
      <c r="HB176" s="420"/>
      <c r="HC176" s="420"/>
      <c r="HD176" s="420"/>
      <c r="HE176" s="421"/>
      <c r="HF176" s="485"/>
      <c r="HG176" s="485"/>
      <c r="HH176" s="486"/>
    </row>
    <row r="177" spans="1:216" ht="14.25" customHeight="1" x14ac:dyDescent="0.2">
      <c r="A177" s="424" t="s">
        <v>59</v>
      </c>
      <c r="B177" s="427" t="s">
        <v>60</v>
      </c>
      <c r="C177" s="430" t="s">
        <v>61</v>
      </c>
      <c r="D177" s="431"/>
      <c r="E177" s="431"/>
      <c r="F177" s="431"/>
      <c r="G177" s="431"/>
      <c r="H177" s="431"/>
      <c r="I177" s="431"/>
      <c r="J177" s="431"/>
      <c r="K177" s="431"/>
      <c r="L177" s="431"/>
      <c r="M177" s="431"/>
      <c r="N177" s="489"/>
      <c r="O177" s="489"/>
      <c r="P177" s="489"/>
      <c r="Q177" s="489"/>
      <c r="R177" s="489"/>
      <c r="S177" s="489"/>
      <c r="T177" s="489"/>
      <c r="U177" s="489"/>
      <c r="V177" s="489"/>
      <c r="W177" s="489"/>
      <c r="X177" s="489"/>
      <c r="Y177" s="489"/>
      <c r="Z177" s="489"/>
      <c r="AA177" s="489"/>
      <c r="AB177" s="489"/>
      <c r="AC177" s="489"/>
      <c r="AD177" s="489"/>
      <c r="AE177" s="489"/>
      <c r="AF177" s="489"/>
      <c r="AG177" s="489"/>
      <c r="AH177" s="489"/>
      <c r="AI177" s="489"/>
      <c r="AJ177" s="433" t="s">
        <v>62</v>
      </c>
      <c r="AK177" s="424" t="s">
        <v>59</v>
      </c>
      <c r="AL177" s="427" t="s">
        <v>60</v>
      </c>
      <c r="AM177" s="430" t="s">
        <v>61</v>
      </c>
      <c r="AN177" s="431"/>
      <c r="AO177" s="431"/>
      <c r="AP177" s="431"/>
      <c r="AQ177" s="431"/>
      <c r="AR177" s="431"/>
      <c r="AS177" s="431"/>
      <c r="AT177" s="431"/>
      <c r="AU177" s="431"/>
      <c r="AV177" s="431"/>
      <c r="AW177" s="431"/>
      <c r="AX177" s="489"/>
      <c r="AY177" s="489"/>
      <c r="AZ177" s="489"/>
      <c r="BA177" s="489"/>
      <c r="BB177" s="489"/>
      <c r="BC177" s="489"/>
      <c r="BD177" s="489"/>
      <c r="BE177" s="489"/>
      <c r="BF177" s="489"/>
      <c r="BG177" s="489"/>
      <c r="BH177" s="489"/>
      <c r="BI177" s="489"/>
      <c r="BJ177" s="489"/>
      <c r="BK177" s="489"/>
      <c r="BL177" s="489"/>
      <c r="BM177" s="489"/>
      <c r="BN177" s="489"/>
      <c r="BO177" s="489"/>
      <c r="BP177" s="489"/>
      <c r="BQ177" s="489"/>
      <c r="BR177" s="489"/>
      <c r="BS177" s="489"/>
      <c r="BT177" s="433" t="s">
        <v>62</v>
      </c>
      <c r="BU177" s="424" t="s">
        <v>59</v>
      </c>
      <c r="BV177" s="427" t="s">
        <v>60</v>
      </c>
      <c r="BW177" s="430" t="s">
        <v>61</v>
      </c>
      <c r="BX177" s="431"/>
      <c r="BY177" s="431"/>
      <c r="BZ177" s="431"/>
      <c r="CA177" s="431"/>
      <c r="CB177" s="431"/>
      <c r="CC177" s="431"/>
      <c r="CD177" s="431"/>
      <c r="CE177" s="431"/>
      <c r="CF177" s="431"/>
      <c r="CG177" s="431"/>
      <c r="CH177" s="489"/>
      <c r="CI177" s="489"/>
      <c r="CJ177" s="489"/>
      <c r="CK177" s="489"/>
      <c r="CL177" s="489"/>
      <c r="CM177" s="489"/>
      <c r="CN177" s="489"/>
      <c r="CO177" s="489"/>
      <c r="CP177" s="489"/>
      <c r="CQ177" s="489"/>
      <c r="CR177" s="489"/>
      <c r="CS177" s="489"/>
      <c r="CT177" s="489"/>
      <c r="CU177" s="489"/>
      <c r="CV177" s="489"/>
      <c r="CW177" s="489"/>
      <c r="CX177" s="489"/>
      <c r="CY177" s="489"/>
      <c r="CZ177" s="489"/>
      <c r="DA177" s="489"/>
      <c r="DB177" s="489"/>
      <c r="DC177" s="489"/>
      <c r="DD177" s="433" t="s">
        <v>62</v>
      </c>
      <c r="DE177" s="424" t="s">
        <v>59</v>
      </c>
      <c r="DF177" s="427" t="s">
        <v>60</v>
      </c>
      <c r="DG177" s="430" t="s">
        <v>61</v>
      </c>
      <c r="DH177" s="431"/>
      <c r="DI177" s="431"/>
      <c r="DJ177" s="431"/>
      <c r="DK177" s="431"/>
      <c r="DL177" s="431"/>
      <c r="DM177" s="431"/>
      <c r="DN177" s="431"/>
      <c r="DO177" s="431"/>
      <c r="DP177" s="431"/>
      <c r="DQ177" s="431"/>
      <c r="DR177" s="489"/>
      <c r="DS177" s="489"/>
      <c r="DT177" s="489"/>
      <c r="DU177" s="489"/>
      <c r="DV177" s="489"/>
      <c r="DW177" s="489"/>
      <c r="DX177" s="489"/>
      <c r="DY177" s="489"/>
      <c r="DZ177" s="489"/>
      <c r="EA177" s="489"/>
      <c r="EB177" s="489"/>
      <c r="EC177" s="489"/>
      <c r="ED177" s="489"/>
      <c r="EE177" s="489"/>
      <c r="EF177" s="489"/>
      <c r="EG177" s="489"/>
      <c r="EH177" s="489"/>
      <c r="EI177" s="489"/>
      <c r="EJ177" s="489"/>
      <c r="EK177" s="489"/>
      <c r="EL177" s="489"/>
      <c r="EM177" s="489"/>
      <c r="EN177" s="433" t="s">
        <v>62</v>
      </c>
      <c r="EO177" s="424" t="s">
        <v>59</v>
      </c>
      <c r="EP177" s="427" t="s">
        <v>60</v>
      </c>
      <c r="EQ177" s="430" t="s">
        <v>61</v>
      </c>
      <c r="ER177" s="431"/>
      <c r="ES177" s="431"/>
      <c r="ET177" s="431"/>
      <c r="EU177" s="431"/>
      <c r="EV177" s="431"/>
      <c r="EW177" s="431"/>
      <c r="EX177" s="431"/>
      <c r="EY177" s="431"/>
      <c r="EZ177" s="431"/>
      <c r="FA177" s="431"/>
      <c r="FB177" s="489"/>
      <c r="FC177" s="489"/>
      <c r="FD177" s="489"/>
      <c r="FE177" s="489"/>
      <c r="FF177" s="489"/>
      <c r="FG177" s="489"/>
      <c r="FH177" s="489"/>
      <c r="FI177" s="489"/>
      <c r="FJ177" s="489"/>
      <c r="FK177" s="489"/>
      <c r="FL177" s="489"/>
      <c r="FM177" s="489"/>
      <c r="FN177" s="489"/>
      <c r="FO177" s="489"/>
      <c r="FP177" s="489"/>
      <c r="FQ177" s="489"/>
      <c r="FR177" s="489"/>
      <c r="FS177" s="489"/>
      <c r="FT177" s="489"/>
      <c r="FU177" s="489"/>
      <c r="FV177" s="489"/>
      <c r="FW177" s="489"/>
      <c r="FX177" s="433" t="s">
        <v>62</v>
      </c>
      <c r="FY177" s="424" t="s">
        <v>59</v>
      </c>
      <c r="FZ177" s="427" t="s">
        <v>60</v>
      </c>
      <c r="GA177" s="430" t="s">
        <v>61</v>
      </c>
      <c r="GB177" s="431"/>
      <c r="GC177" s="431"/>
      <c r="GD177" s="431"/>
      <c r="GE177" s="431"/>
      <c r="GF177" s="431"/>
      <c r="GG177" s="431"/>
      <c r="GH177" s="431"/>
      <c r="GI177" s="431"/>
      <c r="GJ177" s="431"/>
      <c r="GK177" s="431"/>
      <c r="GL177" s="489"/>
      <c r="GM177" s="489"/>
      <c r="GN177" s="489"/>
      <c r="GO177" s="489"/>
      <c r="GP177" s="489"/>
      <c r="GQ177" s="489"/>
      <c r="GR177" s="489"/>
      <c r="GS177" s="489"/>
      <c r="GT177" s="489"/>
      <c r="GU177" s="489"/>
      <c r="GV177" s="489"/>
      <c r="GW177" s="489"/>
      <c r="GX177" s="489"/>
      <c r="GY177" s="489"/>
      <c r="GZ177" s="489"/>
      <c r="HA177" s="489"/>
      <c r="HB177" s="489"/>
      <c r="HC177" s="489"/>
      <c r="HD177" s="489"/>
      <c r="HE177" s="489"/>
      <c r="HF177" s="489"/>
      <c r="HG177" s="489"/>
      <c r="HH177" s="433" t="s">
        <v>62</v>
      </c>
    </row>
    <row r="178" spans="1:216" x14ac:dyDescent="0.2">
      <c r="A178" s="487"/>
      <c r="B178" s="488"/>
      <c r="C178" s="436" t="s">
        <v>63</v>
      </c>
      <c r="D178" s="437"/>
      <c r="E178" s="437"/>
      <c r="F178" s="437"/>
      <c r="G178" s="437"/>
      <c r="H178" s="437"/>
      <c r="I178" s="437"/>
      <c r="J178" s="437"/>
      <c r="K178" s="437"/>
      <c r="L178" s="437"/>
      <c r="M178" s="437"/>
      <c r="N178" s="490"/>
      <c r="O178" s="490"/>
      <c r="P178" s="490"/>
      <c r="Q178" s="490"/>
      <c r="R178" s="490"/>
      <c r="S178" s="490"/>
      <c r="T178" s="490"/>
      <c r="U178" s="490"/>
      <c r="V178" s="490"/>
      <c r="W178" s="490"/>
      <c r="X178" s="490"/>
      <c r="Y178" s="490"/>
      <c r="Z178" s="490"/>
      <c r="AA178" s="490"/>
      <c r="AB178" s="490"/>
      <c r="AC178" s="490"/>
      <c r="AD178" s="490"/>
      <c r="AE178" s="490"/>
      <c r="AF178" s="490"/>
      <c r="AG178" s="491"/>
      <c r="AH178" s="492" t="s">
        <v>64</v>
      </c>
      <c r="AI178" s="492"/>
      <c r="AJ178" s="434"/>
      <c r="AK178" s="487"/>
      <c r="AL178" s="488"/>
      <c r="AM178" s="436" t="s">
        <v>63</v>
      </c>
      <c r="AN178" s="437"/>
      <c r="AO178" s="437"/>
      <c r="AP178" s="437"/>
      <c r="AQ178" s="437"/>
      <c r="AR178" s="437"/>
      <c r="AS178" s="437"/>
      <c r="AT178" s="437"/>
      <c r="AU178" s="437"/>
      <c r="AV178" s="437"/>
      <c r="AW178" s="437"/>
      <c r="AX178" s="490"/>
      <c r="AY178" s="490"/>
      <c r="AZ178" s="490"/>
      <c r="BA178" s="490"/>
      <c r="BB178" s="490"/>
      <c r="BC178" s="490"/>
      <c r="BD178" s="490"/>
      <c r="BE178" s="490"/>
      <c r="BF178" s="490"/>
      <c r="BG178" s="490"/>
      <c r="BH178" s="490"/>
      <c r="BI178" s="490"/>
      <c r="BJ178" s="490"/>
      <c r="BK178" s="490"/>
      <c r="BL178" s="490"/>
      <c r="BM178" s="490"/>
      <c r="BN178" s="490"/>
      <c r="BO178" s="490"/>
      <c r="BP178" s="490"/>
      <c r="BQ178" s="491"/>
      <c r="BR178" s="492" t="s">
        <v>64</v>
      </c>
      <c r="BS178" s="492"/>
      <c r="BT178" s="434"/>
      <c r="BU178" s="487"/>
      <c r="BV178" s="488"/>
      <c r="BW178" s="436" t="s">
        <v>63</v>
      </c>
      <c r="BX178" s="437"/>
      <c r="BY178" s="437"/>
      <c r="BZ178" s="437"/>
      <c r="CA178" s="437"/>
      <c r="CB178" s="437"/>
      <c r="CC178" s="437"/>
      <c r="CD178" s="437"/>
      <c r="CE178" s="437"/>
      <c r="CF178" s="437"/>
      <c r="CG178" s="437"/>
      <c r="CH178" s="490"/>
      <c r="CI178" s="490"/>
      <c r="CJ178" s="490"/>
      <c r="CK178" s="490"/>
      <c r="CL178" s="490"/>
      <c r="CM178" s="490"/>
      <c r="CN178" s="490"/>
      <c r="CO178" s="490"/>
      <c r="CP178" s="490"/>
      <c r="CQ178" s="490"/>
      <c r="CR178" s="490"/>
      <c r="CS178" s="490"/>
      <c r="CT178" s="490"/>
      <c r="CU178" s="490"/>
      <c r="CV178" s="490"/>
      <c r="CW178" s="490"/>
      <c r="CX178" s="490"/>
      <c r="CY178" s="490"/>
      <c r="CZ178" s="490"/>
      <c r="DA178" s="491"/>
      <c r="DB178" s="492" t="s">
        <v>64</v>
      </c>
      <c r="DC178" s="492"/>
      <c r="DD178" s="434"/>
      <c r="DE178" s="487"/>
      <c r="DF178" s="488"/>
      <c r="DG178" s="436" t="s">
        <v>63</v>
      </c>
      <c r="DH178" s="437"/>
      <c r="DI178" s="437"/>
      <c r="DJ178" s="437"/>
      <c r="DK178" s="437"/>
      <c r="DL178" s="437"/>
      <c r="DM178" s="437"/>
      <c r="DN178" s="437"/>
      <c r="DO178" s="437"/>
      <c r="DP178" s="437"/>
      <c r="DQ178" s="437"/>
      <c r="DR178" s="490"/>
      <c r="DS178" s="490"/>
      <c r="DT178" s="490"/>
      <c r="DU178" s="490"/>
      <c r="DV178" s="490"/>
      <c r="DW178" s="490"/>
      <c r="DX178" s="490"/>
      <c r="DY178" s="490"/>
      <c r="DZ178" s="490"/>
      <c r="EA178" s="490"/>
      <c r="EB178" s="490"/>
      <c r="EC178" s="490"/>
      <c r="ED178" s="490"/>
      <c r="EE178" s="490"/>
      <c r="EF178" s="490"/>
      <c r="EG178" s="490"/>
      <c r="EH178" s="490"/>
      <c r="EI178" s="490"/>
      <c r="EJ178" s="490"/>
      <c r="EK178" s="491"/>
      <c r="EL178" s="492" t="s">
        <v>64</v>
      </c>
      <c r="EM178" s="492"/>
      <c r="EN178" s="434"/>
      <c r="EO178" s="487"/>
      <c r="EP178" s="488"/>
      <c r="EQ178" s="436" t="s">
        <v>63</v>
      </c>
      <c r="ER178" s="437"/>
      <c r="ES178" s="437"/>
      <c r="ET178" s="437"/>
      <c r="EU178" s="437"/>
      <c r="EV178" s="437"/>
      <c r="EW178" s="437"/>
      <c r="EX178" s="437"/>
      <c r="EY178" s="437"/>
      <c r="EZ178" s="437"/>
      <c r="FA178" s="437"/>
      <c r="FB178" s="490"/>
      <c r="FC178" s="490"/>
      <c r="FD178" s="490"/>
      <c r="FE178" s="490"/>
      <c r="FF178" s="490"/>
      <c r="FG178" s="490"/>
      <c r="FH178" s="490"/>
      <c r="FI178" s="490"/>
      <c r="FJ178" s="490"/>
      <c r="FK178" s="490"/>
      <c r="FL178" s="490"/>
      <c r="FM178" s="490"/>
      <c r="FN178" s="490"/>
      <c r="FO178" s="490"/>
      <c r="FP178" s="490"/>
      <c r="FQ178" s="490"/>
      <c r="FR178" s="490"/>
      <c r="FS178" s="490"/>
      <c r="FT178" s="490"/>
      <c r="FU178" s="491"/>
      <c r="FV178" s="492" t="s">
        <v>64</v>
      </c>
      <c r="FW178" s="492"/>
      <c r="FX178" s="434"/>
      <c r="FY178" s="487"/>
      <c r="FZ178" s="488"/>
      <c r="GA178" s="436" t="s">
        <v>63</v>
      </c>
      <c r="GB178" s="437"/>
      <c r="GC178" s="437"/>
      <c r="GD178" s="437"/>
      <c r="GE178" s="437"/>
      <c r="GF178" s="437"/>
      <c r="GG178" s="437"/>
      <c r="GH178" s="437"/>
      <c r="GI178" s="437"/>
      <c r="GJ178" s="437"/>
      <c r="GK178" s="437"/>
      <c r="GL178" s="490"/>
      <c r="GM178" s="490"/>
      <c r="GN178" s="490"/>
      <c r="GO178" s="490"/>
      <c r="GP178" s="490"/>
      <c r="GQ178" s="490"/>
      <c r="GR178" s="490"/>
      <c r="GS178" s="490"/>
      <c r="GT178" s="490"/>
      <c r="GU178" s="490"/>
      <c r="GV178" s="490"/>
      <c r="GW178" s="490"/>
      <c r="GX178" s="490"/>
      <c r="GY178" s="490"/>
      <c r="GZ178" s="490"/>
      <c r="HA178" s="490"/>
      <c r="HB178" s="490"/>
      <c r="HC178" s="490"/>
      <c r="HD178" s="490"/>
      <c r="HE178" s="491"/>
      <c r="HF178" s="492" t="s">
        <v>64</v>
      </c>
      <c r="HG178" s="492"/>
      <c r="HH178" s="434"/>
    </row>
    <row r="179" spans="1:216" ht="34.5" thickBot="1" x14ac:dyDescent="0.25">
      <c r="A179" s="487"/>
      <c r="B179" s="488"/>
      <c r="C179" s="223">
        <v>1</v>
      </c>
      <c r="D179" s="223">
        <v>2</v>
      </c>
      <c r="E179" s="223">
        <v>3</v>
      </c>
      <c r="F179" s="223">
        <v>4</v>
      </c>
      <c r="G179" s="223">
        <v>5</v>
      </c>
      <c r="H179" s="223">
        <v>6</v>
      </c>
      <c r="I179" s="223">
        <v>7</v>
      </c>
      <c r="J179" s="223">
        <v>8</v>
      </c>
      <c r="K179" s="223">
        <v>9</v>
      </c>
      <c r="L179" s="223">
        <v>10</v>
      </c>
      <c r="M179" s="223">
        <v>11</v>
      </c>
      <c r="N179" s="223">
        <v>12</v>
      </c>
      <c r="O179" s="223">
        <v>13</v>
      </c>
      <c r="P179" s="223">
        <v>14</v>
      </c>
      <c r="Q179" s="223">
        <v>15</v>
      </c>
      <c r="R179" s="223">
        <v>16</v>
      </c>
      <c r="S179" s="223">
        <v>17</v>
      </c>
      <c r="T179" s="223">
        <v>18</v>
      </c>
      <c r="U179" s="223">
        <v>19</v>
      </c>
      <c r="V179" s="223">
        <v>20</v>
      </c>
      <c r="W179" s="223">
        <v>21</v>
      </c>
      <c r="X179" s="223">
        <v>22</v>
      </c>
      <c r="Y179" s="223">
        <v>23</v>
      </c>
      <c r="Z179" s="223">
        <v>24</v>
      </c>
      <c r="AA179" s="223">
        <v>25</v>
      </c>
      <c r="AB179" s="223">
        <v>26</v>
      </c>
      <c r="AC179" s="223">
        <v>27</v>
      </c>
      <c r="AD179" s="223">
        <v>28</v>
      </c>
      <c r="AE179" s="223">
        <v>29</v>
      </c>
      <c r="AF179" s="223">
        <v>30</v>
      </c>
      <c r="AG179" s="223">
        <v>31</v>
      </c>
      <c r="AH179" s="224" t="s">
        <v>65</v>
      </c>
      <c r="AI179" s="225" t="s">
        <v>66</v>
      </c>
      <c r="AJ179" s="435"/>
      <c r="AK179" s="487"/>
      <c r="AL179" s="488"/>
      <c r="AM179" s="223">
        <v>1</v>
      </c>
      <c r="AN179" s="223">
        <v>2</v>
      </c>
      <c r="AO179" s="223">
        <v>3</v>
      </c>
      <c r="AP179" s="223">
        <v>4</v>
      </c>
      <c r="AQ179" s="223">
        <v>5</v>
      </c>
      <c r="AR179" s="223">
        <v>6</v>
      </c>
      <c r="AS179" s="223">
        <v>7</v>
      </c>
      <c r="AT179" s="223">
        <v>8</v>
      </c>
      <c r="AU179" s="223">
        <v>9</v>
      </c>
      <c r="AV179" s="223">
        <v>10</v>
      </c>
      <c r="AW179" s="223">
        <v>11</v>
      </c>
      <c r="AX179" s="223">
        <v>12</v>
      </c>
      <c r="AY179" s="223">
        <v>13</v>
      </c>
      <c r="AZ179" s="223">
        <v>14</v>
      </c>
      <c r="BA179" s="223">
        <v>15</v>
      </c>
      <c r="BB179" s="223">
        <v>16</v>
      </c>
      <c r="BC179" s="223">
        <v>17</v>
      </c>
      <c r="BD179" s="223">
        <v>18</v>
      </c>
      <c r="BE179" s="223">
        <v>19</v>
      </c>
      <c r="BF179" s="223">
        <v>20</v>
      </c>
      <c r="BG179" s="223">
        <v>21</v>
      </c>
      <c r="BH179" s="223">
        <v>22</v>
      </c>
      <c r="BI179" s="223">
        <v>23</v>
      </c>
      <c r="BJ179" s="223">
        <v>24</v>
      </c>
      <c r="BK179" s="223">
        <v>25</v>
      </c>
      <c r="BL179" s="223">
        <v>26</v>
      </c>
      <c r="BM179" s="223">
        <v>27</v>
      </c>
      <c r="BN179" s="223">
        <v>28</v>
      </c>
      <c r="BO179" s="223">
        <v>29</v>
      </c>
      <c r="BP179" s="223">
        <v>30</v>
      </c>
      <c r="BQ179" s="223">
        <v>31</v>
      </c>
      <c r="BR179" s="224" t="s">
        <v>65</v>
      </c>
      <c r="BS179" s="225" t="s">
        <v>66</v>
      </c>
      <c r="BT179" s="435"/>
      <c r="BU179" s="487"/>
      <c r="BV179" s="488"/>
      <c r="BW179" s="223">
        <v>1</v>
      </c>
      <c r="BX179" s="223">
        <v>2</v>
      </c>
      <c r="BY179" s="223">
        <v>3</v>
      </c>
      <c r="BZ179" s="223">
        <v>4</v>
      </c>
      <c r="CA179" s="223">
        <v>5</v>
      </c>
      <c r="CB179" s="223">
        <v>6</v>
      </c>
      <c r="CC179" s="223">
        <v>7</v>
      </c>
      <c r="CD179" s="223">
        <v>8</v>
      </c>
      <c r="CE179" s="223">
        <v>9</v>
      </c>
      <c r="CF179" s="223">
        <v>10</v>
      </c>
      <c r="CG179" s="223">
        <v>11</v>
      </c>
      <c r="CH179" s="223">
        <v>12</v>
      </c>
      <c r="CI179" s="223">
        <v>13</v>
      </c>
      <c r="CJ179" s="223">
        <v>14</v>
      </c>
      <c r="CK179" s="223">
        <v>15</v>
      </c>
      <c r="CL179" s="223">
        <v>16</v>
      </c>
      <c r="CM179" s="223">
        <v>17</v>
      </c>
      <c r="CN179" s="223">
        <v>18</v>
      </c>
      <c r="CO179" s="223">
        <v>19</v>
      </c>
      <c r="CP179" s="223">
        <v>20</v>
      </c>
      <c r="CQ179" s="223">
        <v>21</v>
      </c>
      <c r="CR179" s="223">
        <v>22</v>
      </c>
      <c r="CS179" s="223">
        <v>23</v>
      </c>
      <c r="CT179" s="223">
        <v>24</v>
      </c>
      <c r="CU179" s="223">
        <v>25</v>
      </c>
      <c r="CV179" s="223">
        <v>26</v>
      </c>
      <c r="CW179" s="223">
        <v>27</v>
      </c>
      <c r="CX179" s="223">
        <v>28</v>
      </c>
      <c r="CY179" s="223">
        <v>29</v>
      </c>
      <c r="CZ179" s="223">
        <v>30</v>
      </c>
      <c r="DA179" s="223">
        <v>31</v>
      </c>
      <c r="DB179" s="224" t="s">
        <v>65</v>
      </c>
      <c r="DC179" s="225" t="s">
        <v>66</v>
      </c>
      <c r="DD179" s="435"/>
      <c r="DE179" s="487"/>
      <c r="DF179" s="488"/>
      <c r="DG179" s="223">
        <v>1</v>
      </c>
      <c r="DH179" s="223">
        <v>2</v>
      </c>
      <c r="DI179" s="223">
        <v>3</v>
      </c>
      <c r="DJ179" s="223">
        <v>4</v>
      </c>
      <c r="DK179" s="223">
        <v>5</v>
      </c>
      <c r="DL179" s="223">
        <v>6</v>
      </c>
      <c r="DM179" s="223">
        <v>7</v>
      </c>
      <c r="DN179" s="223">
        <v>8</v>
      </c>
      <c r="DO179" s="223">
        <v>9</v>
      </c>
      <c r="DP179" s="223">
        <v>10</v>
      </c>
      <c r="DQ179" s="223">
        <v>11</v>
      </c>
      <c r="DR179" s="223">
        <v>12</v>
      </c>
      <c r="DS179" s="223">
        <v>13</v>
      </c>
      <c r="DT179" s="223">
        <v>14</v>
      </c>
      <c r="DU179" s="223">
        <v>15</v>
      </c>
      <c r="DV179" s="223">
        <v>16</v>
      </c>
      <c r="DW179" s="223">
        <v>17</v>
      </c>
      <c r="DX179" s="223">
        <v>18</v>
      </c>
      <c r="DY179" s="223">
        <v>19</v>
      </c>
      <c r="DZ179" s="223">
        <v>20</v>
      </c>
      <c r="EA179" s="223">
        <v>21</v>
      </c>
      <c r="EB179" s="223">
        <v>22</v>
      </c>
      <c r="EC179" s="223">
        <v>23</v>
      </c>
      <c r="ED179" s="223">
        <v>24</v>
      </c>
      <c r="EE179" s="223">
        <v>25</v>
      </c>
      <c r="EF179" s="223">
        <v>26</v>
      </c>
      <c r="EG179" s="223">
        <v>27</v>
      </c>
      <c r="EH179" s="223">
        <v>28</v>
      </c>
      <c r="EI179" s="223">
        <v>29</v>
      </c>
      <c r="EJ179" s="223">
        <v>30</v>
      </c>
      <c r="EK179" s="223">
        <v>31</v>
      </c>
      <c r="EL179" s="224" t="s">
        <v>65</v>
      </c>
      <c r="EM179" s="225" t="s">
        <v>66</v>
      </c>
      <c r="EN179" s="435"/>
      <c r="EO179" s="487"/>
      <c r="EP179" s="488"/>
      <c r="EQ179" s="223">
        <v>1</v>
      </c>
      <c r="ER179" s="223">
        <v>2</v>
      </c>
      <c r="ES179" s="223">
        <v>3</v>
      </c>
      <c r="ET179" s="223">
        <v>4</v>
      </c>
      <c r="EU179" s="223">
        <v>5</v>
      </c>
      <c r="EV179" s="223">
        <v>6</v>
      </c>
      <c r="EW179" s="223">
        <v>7</v>
      </c>
      <c r="EX179" s="223">
        <v>8</v>
      </c>
      <c r="EY179" s="223">
        <v>9</v>
      </c>
      <c r="EZ179" s="223">
        <v>10</v>
      </c>
      <c r="FA179" s="223">
        <v>11</v>
      </c>
      <c r="FB179" s="223">
        <v>12</v>
      </c>
      <c r="FC179" s="223">
        <v>13</v>
      </c>
      <c r="FD179" s="223">
        <v>14</v>
      </c>
      <c r="FE179" s="223">
        <v>15</v>
      </c>
      <c r="FF179" s="223">
        <v>16</v>
      </c>
      <c r="FG179" s="223">
        <v>17</v>
      </c>
      <c r="FH179" s="223">
        <v>18</v>
      </c>
      <c r="FI179" s="223">
        <v>19</v>
      </c>
      <c r="FJ179" s="223">
        <v>20</v>
      </c>
      <c r="FK179" s="223">
        <v>21</v>
      </c>
      <c r="FL179" s="223">
        <v>22</v>
      </c>
      <c r="FM179" s="223">
        <v>23</v>
      </c>
      <c r="FN179" s="223">
        <v>24</v>
      </c>
      <c r="FO179" s="223">
        <v>25</v>
      </c>
      <c r="FP179" s="223">
        <v>26</v>
      </c>
      <c r="FQ179" s="223">
        <v>27</v>
      </c>
      <c r="FR179" s="223">
        <v>28</v>
      </c>
      <c r="FS179" s="223">
        <v>29</v>
      </c>
      <c r="FT179" s="223">
        <v>30</v>
      </c>
      <c r="FU179" s="223">
        <v>31</v>
      </c>
      <c r="FV179" s="224" t="s">
        <v>65</v>
      </c>
      <c r="FW179" s="225" t="s">
        <v>66</v>
      </c>
      <c r="FX179" s="435"/>
      <c r="FY179" s="487"/>
      <c r="FZ179" s="488"/>
      <c r="GA179" s="223">
        <v>1</v>
      </c>
      <c r="GB179" s="223">
        <v>2</v>
      </c>
      <c r="GC179" s="223">
        <v>3</v>
      </c>
      <c r="GD179" s="223">
        <v>4</v>
      </c>
      <c r="GE179" s="223">
        <v>5</v>
      </c>
      <c r="GF179" s="223">
        <v>6</v>
      </c>
      <c r="GG179" s="223">
        <v>7</v>
      </c>
      <c r="GH179" s="223">
        <v>8</v>
      </c>
      <c r="GI179" s="223">
        <v>9</v>
      </c>
      <c r="GJ179" s="223">
        <v>10</v>
      </c>
      <c r="GK179" s="223">
        <v>11</v>
      </c>
      <c r="GL179" s="223">
        <v>12</v>
      </c>
      <c r="GM179" s="223">
        <v>13</v>
      </c>
      <c r="GN179" s="223">
        <v>14</v>
      </c>
      <c r="GO179" s="223">
        <v>15</v>
      </c>
      <c r="GP179" s="223">
        <v>16</v>
      </c>
      <c r="GQ179" s="223">
        <v>17</v>
      </c>
      <c r="GR179" s="223">
        <v>18</v>
      </c>
      <c r="GS179" s="223">
        <v>19</v>
      </c>
      <c r="GT179" s="223">
        <v>20</v>
      </c>
      <c r="GU179" s="223">
        <v>21</v>
      </c>
      <c r="GV179" s="223">
        <v>22</v>
      </c>
      <c r="GW179" s="223">
        <v>23</v>
      </c>
      <c r="GX179" s="223">
        <v>24</v>
      </c>
      <c r="GY179" s="223">
        <v>25</v>
      </c>
      <c r="GZ179" s="223">
        <v>26</v>
      </c>
      <c r="HA179" s="223">
        <v>27</v>
      </c>
      <c r="HB179" s="223">
        <v>28</v>
      </c>
      <c r="HC179" s="223">
        <v>29</v>
      </c>
      <c r="HD179" s="223">
        <v>30</v>
      </c>
      <c r="HE179" s="223">
        <v>31</v>
      </c>
      <c r="HF179" s="224" t="s">
        <v>65</v>
      </c>
      <c r="HG179" s="225" t="s">
        <v>66</v>
      </c>
      <c r="HH179" s="435"/>
    </row>
    <row r="180" spans="1:216" ht="21" customHeight="1" x14ac:dyDescent="0.2">
      <c r="A180" s="472" t="str">
        <f>TEXT(EDATE('Projektkostenkalkulation EP'!$B$8,15),"MMMM")</f>
        <v>April</v>
      </c>
      <c r="B180" s="226"/>
      <c r="C180" s="227" t="str">
        <f>IF(
            OR(
                     TEXT(EDATE('Projektkostenkalkulation EP'!$B$8,15),"TTT") = "Sa",
                     TEXT(EDATE('Projektkostenkalkulation EP'!$B$8,15),"TTT") = "So",
                     IF(ISNA(VLOOKUP(EDATE('Projektkostenkalkulation EP'!$B$8,15),Datenquellen!$F$7:$H$45,3,FALSE))," ",VLOOKUP(EDATE('Projektkostenkalkulation EP'!$B$8,15),Datenquellen!$F$7:$H$45,3,FALSE))="X"
                            ),
                    "X",
                    ""
            )</f>
        <v/>
      </c>
      <c r="D180" s="227" t="str">
        <f xml:space="preserve"> IF(TEXT((EDATE('Projektkostenkalkulation EP'!$B$8,15)+C$9),"MM")=TEXT((EDATE('Projektkostenkalkulation EP'!$B$8,15)+(C$9-1)),"MM"),
             IF(
                        OR(
                                    TEXT((EDATE('Projektkostenkalkulation EP'!$B$8,15)+C$9),"TTT") = "Sa",
                                    TEXT((EDATE('Projektkostenkalkulation EP'!$B$8,15)+C$9),"TTT") = "So",
                                    IF(ISNA(VLOOKUP(EDATE('Projektkostenkalkulation EP'!$B$8,15)+C$9,Datenquellen!$F$7:$H$45,3,FALSE))," ",VLOOKUP(EDATE('Projektkostenkalkulation EP'!$B$8,15)+C$9,Datenquellen!$F$7:$H$45,3,FALSE))="X"
                                    ),
                          "X",
                          ""
                          ),
               "X"
            )</f>
        <v/>
      </c>
      <c r="E180" s="227" t="str">
        <f xml:space="preserve"> IF(TEXT((EDATE('Projektkostenkalkulation EP'!$B$8,15)+D$9),"MM")=TEXT((EDATE('Projektkostenkalkulation EP'!$B$8,15)+(D$9-1)),"MM"),
             IF(
                        OR(
                                    TEXT((EDATE('Projektkostenkalkulation EP'!$B$8,15)+D$9),"TTT") = "Sa",
                                    TEXT((EDATE('Projektkostenkalkulation EP'!$B$8,15)+D$9),"TTT") = "So",
                                    IF(ISNA(VLOOKUP(EDATE('Projektkostenkalkulation EP'!$B$8,15)+D$9,Datenquellen!$F$7:$H$45,3,FALSE))," ",VLOOKUP(EDATE('Projektkostenkalkulation EP'!$B$8,15)+D$9,Datenquellen!$F$7:$H$45,3,FALSE))="X"
                                    ),
                          "X",
                          ""
                          ),
               "X"
            )</f>
        <v/>
      </c>
      <c r="F180" s="227" t="str">
        <f xml:space="preserve"> IF(TEXT((EDATE('Projektkostenkalkulation EP'!$B$8,15)+E$9),"MM")=TEXT((EDATE('Projektkostenkalkulation EP'!$B$8,15)+(E$9-1)),"MM"),
             IF(
                        OR(
                                    TEXT((EDATE('Projektkostenkalkulation EP'!$B$8,15)+E$9),"TTT") = "Sa",
                                    TEXT((EDATE('Projektkostenkalkulation EP'!$B$8,15)+E$9),"TTT") = "So",
                                    IF(ISNA(VLOOKUP(EDATE('Projektkostenkalkulation EP'!$B$8,15)+E$9,Datenquellen!$F$7:$H$45,3,FALSE))," ",VLOOKUP(EDATE('Projektkostenkalkulation EP'!$B$8,15)+E$9,Datenquellen!$F$7:$H$45,3,FALSE))="X"
                                    ),
                          "X",
                          ""
                          ),
               "X"
            )</f>
        <v/>
      </c>
      <c r="G180" s="227" t="str">
        <f xml:space="preserve"> IF(TEXT((EDATE('Projektkostenkalkulation EP'!$B$8,15)+F$9),"MM")=TEXT((EDATE('Projektkostenkalkulation EP'!$B$8,15)+(F$9-1)),"MM"),
             IF(
                        OR(
                                    TEXT((EDATE('Projektkostenkalkulation EP'!$B$8,15)+F$9),"TTT") = "Sa",
                                    TEXT((EDATE('Projektkostenkalkulation EP'!$B$8,15)+F$9),"TTT") = "So",
                                    IF(ISNA(VLOOKUP(EDATE('Projektkostenkalkulation EP'!$B$8,15)+F$9,Datenquellen!$F$7:$H$45,3,FALSE))," ",VLOOKUP(EDATE('Projektkostenkalkulation EP'!$B$8,15)+F$9,Datenquellen!$F$7:$H$45,3,FALSE))="X"
                                    ),
                          "X",
                          ""
                          ),
               "X"
            )</f>
        <v>X</v>
      </c>
      <c r="H180" s="227" t="str">
        <f xml:space="preserve"> IF(TEXT((EDATE('Projektkostenkalkulation EP'!$B$8,15)+G$9),"MM")=TEXT((EDATE('Projektkostenkalkulation EP'!$B$8,15)+(G$9-1)),"MM"),
             IF(
                        OR(
                                    TEXT((EDATE('Projektkostenkalkulation EP'!$B$8,15)+G$9),"TTT") = "Sa",
                                    TEXT((EDATE('Projektkostenkalkulation EP'!$B$8,15)+G$9),"TTT") = "So",
                                    IF(ISNA(VLOOKUP(EDATE('Projektkostenkalkulation EP'!$B$8,15)+G$9,Datenquellen!$F$7:$H$45,3,FALSE))," ",VLOOKUP(EDATE('Projektkostenkalkulation EP'!$B$8,15)+G$9,Datenquellen!$F$7:$H$45,3,FALSE))="X"
                                    ),
                          "X",
                          ""
                          ),
               "X"
            )</f>
        <v>X</v>
      </c>
      <c r="I180" s="227" t="str">
        <f xml:space="preserve"> IF(TEXT((EDATE('Projektkostenkalkulation EP'!$B$8,15)+H$9),"MM")=TEXT((EDATE('Projektkostenkalkulation EP'!$B$8,15)+(H$9-1)),"MM"),
             IF(
                        OR(
                                    TEXT((EDATE('Projektkostenkalkulation EP'!$B$8,15)+H$9),"TTT") = "Sa",
                                    TEXT((EDATE('Projektkostenkalkulation EP'!$B$8,15)+H$9),"TTT") = "So",
                                    IF(ISNA(VLOOKUP(EDATE('Projektkostenkalkulation EP'!$B$8,15)+H$9,Datenquellen!$F$7:$H$45,3,FALSE))," ",VLOOKUP(EDATE('Projektkostenkalkulation EP'!$B$8,15)+H$9,Datenquellen!$F$7:$H$45,3,FALSE))="X"
                                    ),
                          "X",
                          ""
                          ),
               "X"
            )</f>
        <v/>
      </c>
      <c r="J180" s="227" t="str">
        <f xml:space="preserve"> IF(TEXT((EDATE('Projektkostenkalkulation EP'!$B$8,15)+I$9),"MM")=TEXT((EDATE('Projektkostenkalkulation EP'!$B$8,15)+(I$9-1)),"MM"),
             IF(
                        OR(
                                    TEXT((EDATE('Projektkostenkalkulation EP'!$B$8,15)+I$9),"TTT") = "Sa",
                                    TEXT((EDATE('Projektkostenkalkulation EP'!$B$8,15)+I$9),"TTT") = "So",
                                    IF(ISNA(VLOOKUP(EDATE('Projektkostenkalkulation EP'!$B$8,15)+I$9,Datenquellen!$F$7:$H$45,3,FALSE))," ",VLOOKUP(EDATE('Projektkostenkalkulation EP'!$B$8,15)+I$9,Datenquellen!$F$7:$H$45,3,FALSE))="X"
                                    ),
                          "X",
                          ""
                          ),
               "X"
            )</f>
        <v/>
      </c>
      <c r="K180" s="227" t="str">
        <f xml:space="preserve"> IF(TEXT((EDATE('Projektkostenkalkulation EP'!$B$8,15)+J$9),"MM")=TEXT((EDATE('Projektkostenkalkulation EP'!$B$8,15)+(J$9-1)),"MM"),
             IF(
                        OR(
                                    TEXT((EDATE('Projektkostenkalkulation EP'!$B$8,15)+J$9),"TTT") = "Sa",
                                    TEXT((EDATE('Projektkostenkalkulation EP'!$B$8,15)+J$9),"TTT") = "So",
                                    IF(ISNA(VLOOKUP(EDATE('Projektkostenkalkulation EP'!$B$8,15)+J$9,Datenquellen!$F$7:$H$45,3,FALSE))," ",VLOOKUP(EDATE('Projektkostenkalkulation EP'!$B$8,15)+J$9,Datenquellen!$F$7:$H$45,3,FALSE))="X"
                                    ),
                          "X",
                          ""
                          ),
               "X"
            )</f>
        <v/>
      </c>
      <c r="L180" s="227" t="str">
        <f xml:space="preserve"> IF(TEXT((EDATE('Projektkostenkalkulation EP'!$B$8,15)+K$9),"MM")=TEXT((EDATE('Projektkostenkalkulation EP'!$B$8,15)+(K$9-1)),"MM"),
             IF(
                        OR(
                                    TEXT((EDATE('Projektkostenkalkulation EP'!$B$8,15)+K$9),"TTT") = "Sa",
                                    TEXT((EDATE('Projektkostenkalkulation EP'!$B$8,15)+K$9),"TTT") = "So",
                                    IF(ISNA(VLOOKUP(EDATE('Projektkostenkalkulation EP'!$B$8,15)+K$9,Datenquellen!$F$7:$H$45,3,FALSE))," ",VLOOKUP(EDATE('Projektkostenkalkulation EP'!$B$8,15)+K$9,Datenquellen!$F$7:$H$45,3,FALSE))="X"
                                    ),
                          "X",
                          ""
                          ),
               "X"
            )</f>
        <v/>
      </c>
      <c r="M180" s="227" t="str">
        <f xml:space="preserve"> IF(TEXT((EDATE('Projektkostenkalkulation EP'!$B$8,15)+L$9),"MM")=TEXT((EDATE('Projektkostenkalkulation EP'!$B$8,15)+(L$9-1)),"MM"),
             IF(
                        OR(
                                    TEXT((EDATE('Projektkostenkalkulation EP'!$B$8,15)+L$9),"TTT") = "Sa",
                                    TEXT((EDATE('Projektkostenkalkulation EP'!$B$8,15)+L$9),"TTT") = "So",
                                    IF(ISNA(VLOOKUP(EDATE('Projektkostenkalkulation EP'!$B$8,15)+L$9,Datenquellen!$F$7:$H$45,3,FALSE))," ",VLOOKUP(EDATE('Projektkostenkalkulation EP'!$B$8,15)+L$9,Datenquellen!$F$7:$H$45,3,FALSE))="X"
                                    ),
                          "X",
                          ""
                          ),
               "X"
            )</f>
        <v/>
      </c>
      <c r="N180" s="227" t="str">
        <f xml:space="preserve"> IF(TEXT((EDATE('Projektkostenkalkulation EP'!$B$8,15)+M$9),"MM")=TEXT((EDATE('Projektkostenkalkulation EP'!$B$8,15)+(M$9-1)),"MM"),
             IF(
                        OR(
                                    TEXT((EDATE('Projektkostenkalkulation EP'!$B$8,15)+M$9),"TTT") = "Sa",
                                    TEXT((EDATE('Projektkostenkalkulation EP'!$B$8,15)+M$9),"TTT") = "So",
                                    IF(ISNA(VLOOKUP(EDATE('Projektkostenkalkulation EP'!$B$8,15)+M$9,Datenquellen!$F$7:$H$45,3,FALSE))," ",VLOOKUP(EDATE('Projektkostenkalkulation EP'!$B$8,15)+M$9,Datenquellen!$F$7:$H$45,3,FALSE))="X"
                                    ),
                          "X",
                          ""
                          ),
               "X"
            )</f>
        <v>X</v>
      </c>
      <c r="O180" s="227" t="str">
        <f xml:space="preserve"> IF(TEXT((EDATE('Projektkostenkalkulation EP'!$B$8,15)+N$9),"MM")=TEXT((EDATE('Projektkostenkalkulation EP'!$B$8,15)+(N$9-1)),"MM"),
             IF(
                        OR(
                                    TEXT((EDATE('Projektkostenkalkulation EP'!$B$8,15)+N$9),"TTT") = "Sa",
                                    TEXT((EDATE('Projektkostenkalkulation EP'!$B$8,15)+N$9),"TTT") = "So",
                                    IF(ISNA(VLOOKUP(EDATE('Projektkostenkalkulation EP'!$B$8,15)+N$9,Datenquellen!$F$7:$H$45,3,FALSE))," ",VLOOKUP(EDATE('Projektkostenkalkulation EP'!$B$8,15)+N$9,Datenquellen!$F$7:$H$45,3,FALSE))="X"
                                    ),
                          "X",
                          ""
                          ),
               "X"
            )</f>
        <v>X</v>
      </c>
      <c r="P180" s="227" t="str">
        <f xml:space="preserve"> IF(TEXT((EDATE('Projektkostenkalkulation EP'!$B$8,15)+O$9),"MM")=TEXT((EDATE('Projektkostenkalkulation EP'!$B$8,15)+(O$9-1)),"MM"),
             IF(
                        OR(
                                    TEXT((EDATE('Projektkostenkalkulation EP'!$B$8,15)+O$9),"TTT") = "Sa",
                                    TEXT((EDATE('Projektkostenkalkulation EP'!$B$8,15)+O$9),"TTT") = "So",
                                    IF(ISNA(VLOOKUP(EDATE('Projektkostenkalkulation EP'!$B$8,15)+O$9,Datenquellen!$F$7:$H$45,3,FALSE))," ",VLOOKUP(EDATE('Projektkostenkalkulation EP'!$B$8,15)+O$9,Datenquellen!$F$7:$H$45,3,FALSE))="X"
                                    ),
                          "X",
                          ""
                          ),
               "X"
            )</f>
        <v/>
      </c>
      <c r="Q180" s="227" t="str">
        <f xml:space="preserve"> IF(TEXT((EDATE('Projektkostenkalkulation EP'!$B$8,15)+P$9),"MM")=TEXT((EDATE('Projektkostenkalkulation EP'!$B$8,15)+(P$9-1)),"MM"),
             IF(
                        OR(
                                    TEXT((EDATE('Projektkostenkalkulation EP'!$B$8,15)+P$9),"TTT") = "Sa",
                                    TEXT((EDATE('Projektkostenkalkulation EP'!$B$8,15)+P$9),"TTT") = "So",
                                    IF(ISNA(VLOOKUP(EDATE('Projektkostenkalkulation EP'!$B$8,15)+P$9,Datenquellen!$F$7:$H$45,3,FALSE))," ",VLOOKUP(EDATE('Projektkostenkalkulation EP'!$B$8,15)+P$9,Datenquellen!$F$7:$H$45,3,FALSE))="X"
                                    ),
                          "X",
                          ""
                          ),
               "X"
            )</f>
        <v/>
      </c>
      <c r="R180" s="227" t="str">
        <f xml:space="preserve"> IF(TEXT((EDATE('Projektkostenkalkulation EP'!$B$8,15)+Q$9),"MM")=TEXT((EDATE('Projektkostenkalkulation EP'!$B$8,15)+(Q$9-1)),"MM"),
             IF(
                        OR(
                                    TEXT((EDATE('Projektkostenkalkulation EP'!$B$8,15)+Q$9),"TTT") = "Sa",
                                    TEXT((EDATE('Projektkostenkalkulation EP'!$B$8,15)+Q$9),"TTT") = "So",
                                    IF(ISNA(VLOOKUP(EDATE('Projektkostenkalkulation EP'!$B$8,15)+Q$9,Datenquellen!$F$7:$H$45,3,FALSE))," ",VLOOKUP(EDATE('Projektkostenkalkulation EP'!$B$8,15)+Q$9,Datenquellen!$F$7:$H$45,3,FALSE))="X"
                                    ),
                          "X",
                          ""
                          ),
               "X"
            )</f>
        <v/>
      </c>
      <c r="S180" s="227" t="str">
        <f xml:space="preserve"> IF(TEXT((EDATE('Projektkostenkalkulation EP'!$B$8,15)+R$9),"MM")=TEXT((EDATE('Projektkostenkalkulation EP'!$B$8,15)+(R$9-1)),"MM"),
             IF(
                        OR(
                                    TEXT((EDATE('Projektkostenkalkulation EP'!$B$8,15)+R$9),"TTT") = "Sa",
                                    TEXT((EDATE('Projektkostenkalkulation EP'!$B$8,15)+R$9),"TTT") = "So",
                                    IF(ISNA(VLOOKUP(EDATE('Projektkostenkalkulation EP'!$B$8,15)+R$9,Datenquellen!$F$7:$H$45,3,FALSE))," ",VLOOKUP(EDATE('Projektkostenkalkulation EP'!$B$8,15)+R$9,Datenquellen!$F$7:$H$45,3,FALSE))="X"
                                    ),
                          "X",
                          ""
                          ),
               "X"
            )</f>
        <v/>
      </c>
      <c r="T180" s="227" t="str">
        <f xml:space="preserve"> IF(TEXT((EDATE('Projektkostenkalkulation EP'!$B$8,15)+S$9),"MM")=TEXT((EDATE('Projektkostenkalkulation EP'!$B$8,15)+(S$9-1)),"MM"),
             IF(
                        OR(
                                    TEXT((EDATE('Projektkostenkalkulation EP'!$B$8,15)+S$9),"TTT") = "Sa",
                                    TEXT((EDATE('Projektkostenkalkulation EP'!$B$8,15)+S$9),"TTT") = "So",
                                    IF(ISNA(VLOOKUP(EDATE('Projektkostenkalkulation EP'!$B$8,15)+S$9,Datenquellen!$F$7:$H$45,3,FALSE))," ",VLOOKUP(EDATE('Projektkostenkalkulation EP'!$B$8,15)+S$9,Datenquellen!$F$7:$H$45,3,FALSE))="X"
                                    ),
                          "X",
                          ""
                          ),
               "X"
            )</f>
        <v>X</v>
      </c>
      <c r="U180" s="227" t="str">
        <f xml:space="preserve"> IF(TEXT((EDATE('Projektkostenkalkulation EP'!$B$8,15)+T$9),"MM")=TEXT((EDATE('Projektkostenkalkulation EP'!$B$8,15)+(T$9-1)),"MM"),
             IF(
                        OR(
                                    TEXT((EDATE('Projektkostenkalkulation EP'!$B$8,15)+T$9),"TTT") = "Sa",
                                    TEXT((EDATE('Projektkostenkalkulation EP'!$B$8,15)+T$9),"TTT") = "So",
                                    IF(ISNA(VLOOKUP(EDATE('Projektkostenkalkulation EP'!$B$8,15)+T$9,Datenquellen!$F$7:$H$45,3,FALSE))," ",VLOOKUP(EDATE('Projektkostenkalkulation EP'!$B$8,15)+T$9,Datenquellen!$F$7:$H$45,3,FALSE))="X"
                                    ),
                          "X",
                          ""
                          ),
               "X"
            )</f>
        <v>X</v>
      </c>
      <c r="V180" s="227" t="str">
        <f xml:space="preserve"> IF(TEXT((EDATE('Projektkostenkalkulation EP'!$B$8,15)+U$9),"MM")=TEXT((EDATE('Projektkostenkalkulation EP'!$B$8,15)+(U$9-1)),"MM"),
             IF(
                        OR(
                                    TEXT((EDATE('Projektkostenkalkulation EP'!$B$8,15)+U$9),"TTT") = "Sa",
                                    TEXT((EDATE('Projektkostenkalkulation EP'!$B$8,15)+U$9),"TTT") = "So",
                                    IF(ISNA(VLOOKUP(EDATE('Projektkostenkalkulation EP'!$B$8,15)+U$9,Datenquellen!$F$7:$H$45,3,FALSE))," ",VLOOKUP(EDATE('Projektkostenkalkulation EP'!$B$8,15)+U$9,Datenquellen!$F$7:$H$45,3,FALSE))="X"
                                    ),
                          "X",
                          ""
                          ),
               "X"
            )</f>
        <v>X</v>
      </c>
      <c r="W180" s="227" t="str">
        <f xml:space="preserve"> IF(TEXT((EDATE('Projektkostenkalkulation EP'!$B$8,15)+V$9),"MM")=TEXT((EDATE('Projektkostenkalkulation EP'!$B$8,15)+(V$9-1)),"MM"),
             IF(
                        OR(
                                    TEXT((EDATE('Projektkostenkalkulation EP'!$B$8,15)+V$9),"TTT") = "Sa",
                                    TEXT((EDATE('Projektkostenkalkulation EP'!$B$8,15)+V$9),"TTT") = "So",
                                    IF(ISNA(VLOOKUP(EDATE('Projektkostenkalkulation EP'!$B$8,15)+V$9,Datenquellen!$F$7:$H$45,3,FALSE))," ",VLOOKUP(EDATE('Projektkostenkalkulation EP'!$B$8,15)+V$9,Datenquellen!$F$7:$H$45,3,FALSE))="X"
                                    ),
                          "X",
                          ""
                          ),
               "X"
            )</f>
        <v>X</v>
      </c>
      <c r="X180" s="227" t="str">
        <f xml:space="preserve"> IF(TEXT((EDATE('Projektkostenkalkulation EP'!$B$8,15)+W$9),"MM")=TEXT((EDATE('Projektkostenkalkulation EP'!$B$8,15)+(W$9-1)),"MM"),
             IF(
                        OR(
                                    TEXT((EDATE('Projektkostenkalkulation EP'!$B$8,15)+W$9),"TTT") = "Sa",
                                    TEXT((EDATE('Projektkostenkalkulation EP'!$B$8,15)+W$9),"TTT") = "So",
                                    IF(ISNA(VLOOKUP(EDATE('Projektkostenkalkulation EP'!$B$8,15)+W$9,Datenquellen!$F$7:$H$45,3,FALSE))," ",VLOOKUP(EDATE('Projektkostenkalkulation EP'!$B$8,15)+W$9,Datenquellen!$F$7:$H$45,3,FALSE))="X"
                                    ),
                          "X",
                          ""
                          ),
               "X"
            )</f>
        <v/>
      </c>
      <c r="Y180" s="227" t="str">
        <f xml:space="preserve"> IF(TEXT((EDATE('Projektkostenkalkulation EP'!$B$8,15)+X$9),"MM")=TEXT((EDATE('Projektkostenkalkulation EP'!$B$8,15)+(X$9-1)),"MM"),
             IF(
                        OR(
                                    TEXT((EDATE('Projektkostenkalkulation EP'!$B$8,15)+X$9),"TTT") = "Sa",
                                    TEXT((EDATE('Projektkostenkalkulation EP'!$B$8,15)+X$9),"TTT") = "So",
                                    IF(ISNA(VLOOKUP(EDATE('Projektkostenkalkulation EP'!$B$8,15)+X$9,Datenquellen!$F$7:$H$45,3,FALSE))," ",VLOOKUP(EDATE('Projektkostenkalkulation EP'!$B$8,15)+X$9,Datenquellen!$F$7:$H$45,3,FALSE))="X"
                                    ),
                          "X",
                          ""
                          ),
               "X"
            )</f>
        <v/>
      </c>
      <c r="Z180" s="227" t="str">
        <f xml:space="preserve"> IF(TEXT((EDATE('Projektkostenkalkulation EP'!$B$8,15)+Y$9),"MM")=TEXT((EDATE('Projektkostenkalkulation EP'!$B$8,15)+(Y$9-1)),"MM"),
             IF(
                        OR(
                                    TEXT((EDATE('Projektkostenkalkulation EP'!$B$8,15)+Y$9),"TTT") = "Sa",
                                    TEXT((EDATE('Projektkostenkalkulation EP'!$B$8,15)+Y$9),"TTT") = "So",
                                    IF(ISNA(VLOOKUP(EDATE('Projektkostenkalkulation EP'!$B$8,15)+Y$9,Datenquellen!$F$7:$H$45,3,FALSE))," ",VLOOKUP(EDATE('Projektkostenkalkulation EP'!$B$8,15)+Y$9,Datenquellen!$F$7:$H$45,3,FALSE))="X"
                                    ),
                          "X",
                          ""
                          ),
               "X"
            )</f>
        <v/>
      </c>
      <c r="AA180" s="227" t="str">
        <f xml:space="preserve"> IF(TEXT((EDATE('Projektkostenkalkulation EP'!$B$8,15)+Z$9),"MM")=TEXT((EDATE('Projektkostenkalkulation EP'!$B$8,15)+(Z$9-1)),"MM"),
             IF(
                        OR(
                                    TEXT((EDATE('Projektkostenkalkulation EP'!$B$8,15)+Z$9),"TTT") = "Sa",
                                    TEXT((EDATE('Projektkostenkalkulation EP'!$B$8,15)+Z$9),"TTT") = "So",
                                    IF(ISNA(VLOOKUP(EDATE('Projektkostenkalkulation EP'!$B$8,15)+Z$9,Datenquellen!$F$7:$H$45,3,FALSE))," ",VLOOKUP(EDATE('Projektkostenkalkulation EP'!$B$8,15)+Z$9,Datenquellen!$F$7:$H$45,3,FALSE))="X"
                                    ),
                          "X",
                          ""
                          ),
               "X"
            )</f>
        <v/>
      </c>
      <c r="AB180" s="227" t="str">
        <f xml:space="preserve"> IF(TEXT((EDATE('Projektkostenkalkulation EP'!$B$8,15)+AA$9),"MM")=TEXT((EDATE('Projektkostenkalkulation EP'!$B$8,15)+(AA$9-1)),"MM"),
             IF(
                        OR(
                                    TEXT((EDATE('Projektkostenkalkulation EP'!$B$8,15)+AA$9),"TTT") = "Sa",
                                    TEXT((EDATE('Projektkostenkalkulation EP'!$B$8,15)+AA$9),"TTT") = "So",
                                    IF(ISNA(VLOOKUP(EDATE('Projektkostenkalkulation EP'!$B$8,15)+AA$9,Datenquellen!$F$7:$H$45,3,FALSE))," ",VLOOKUP(EDATE('Projektkostenkalkulation EP'!$B$8,15)+AA$9,Datenquellen!$F$7:$H$45,3,FALSE))="X"
                                    ),
                          "X",
                          ""
                          ),
               "X"
            )</f>
        <v>X</v>
      </c>
      <c r="AC180" s="227" t="str">
        <f xml:space="preserve"> IF(TEXT((EDATE('Projektkostenkalkulation EP'!$B$8,15)+AB$9),"MM")=TEXT((EDATE('Projektkostenkalkulation EP'!$B$8,15)+(AB$9-1)),"MM"),
             IF(
                        OR(
                                    TEXT((EDATE('Projektkostenkalkulation EP'!$B$8,15)+AB$9),"TTT") = "Sa",
                                    TEXT((EDATE('Projektkostenkalkulation EP'!$B$8,15)+AB$9),"TTT") = "So",
                                    IF(ISNA(VLOOKUP(EDATE('Projektkostenkalkulation EP'!$B$8,15)+AB$9,Datenquellen!$F$7:$H$45,3,FALSE))," ",VLOOKUP(EDATE('Projektkostenkalkulation EP'!$B$8,15)+AB$9,Datenquellen!$F$7:$H$45,3,FALSE))="X"
                                    ),
                          "X",
                          ""
                          ),
               "X"
            )</f>
        <v>X</v>
      </c>
      <c r="AD180" s="227" t="str">
        <f xml:space="preserve"> IF(TEXT((EDATE('Projektkostenkalkulation EP'!$B$8,15)+AC$9),"MM")=TEXT((EDATE('Projektkostenkalkulation EP'!$B$8,15)+(AC$9-1)),"MM"),
             IF(
                        OR(
                                    TEXT((EDATE('Projektkostenkalkulation EP'!$B$8,15)+AC$9),"TTT") = "Sa",
                                    TEXT((EDATE('Projektkostenkalkulation EP'!$B$8,15)+AC$9),"TTT") = "So",
                                    IF(ISNA(VLOOKUP(EDATE('Projektkostenkalkulation EP'!$B$8,15)+AC$9,Datenquellen!$F$7:$H$45,3,FALSE))," ",VLOOKUP(EDATE('Projektkostenkalkulation EP'!$B$8,15)+AC$9,Datenquellen!$F$7:$H$45,3,FALSE))="X"
                                    ),
                          "X",
                          ""
                          ),
               "X"
            )</f>
        <v/>
      </c>
      <c r="AE180" s="227" t="str">
        <f xml:space="preserve"> IF(TEXT((EDATE('Projektkostenkalkulation EP'!$B$8,15)+AD$9),"MM")=TEXT((EDATE('Projektkostenkalkulation EP'!$B$8,15)+(AD$9-1)),"MM"),
             IF(
                        OR(
                                    TEXT((EDATE('Projektkostenkalkulation EP'!$B$8,15)+AD$9),"TTT") = "Sa",
                                    TEXT((EDATE('Projektkostenkalkulation EP'!$B$8,15)+AD$9),"TTT") = "So",
                                    IF(ISNA(VLOOKUP(EDATE('Projektkostenkalkulation EP'!$B$8,15)+AD$9,Datenquellen!$F$7:$H$45,3,FALSE))," ",VLOOKUP(EDATE('Projektkostenkalkulation EP'!$B$8,15)+AD$9,Datenquellen!$F$7:$H$45,3,FALSE))="X"
                                    ),
                          "X",
                          ""
                          ),
               "X"
            )</f>
        <v/>
      </c>
      <c r="AF180" s="227" t="str">
        <f xml:space="preserve"> IF(TEXT((EDATE('Projektkostenkalkulation EP'!$B$8,15)+AE$9),"MM")=TEXT((EDATE('Projektkostenkalkulation EP'!$B$8,15)+(AE$9-1)),"MM"),
             IF(
                        OR(
                                    TEXT((EDATE('Projektkostenkalkulation EP'!$B$8,15)+AE$9),"TTT") = "Sa",
                                    TEXT((EDATE('Projektkostenkalkulation EP'!$B$8,15)+AE$9),"TTT") = "So",
                                    IF(ISNA(VLOOKUP(EDATE('Projektkostenkalkulation EP'!$B$8,15)+AE$9,Datenquellen!$F$7:$H$45,3,FALSE))," ",VLOOKUP(EDATE('Projektkostenkalkulation EP'!$B$8,15)+AE$9,Datenquellen!$F$7:$H$45,3,FALSE))="X"
                                    ),
                          "X",
                          ""
                          ),
               "X"
            )</f>
        <v/>
      </c>
      <c r="AG180" s="228" t="str">
        <f xml:space="preserve"> IF(TEXT((EDATE('Projektkostenkalkulation EP'!$B$8,15)+AF$9),"MM")=TEXT((EDATE('Projektkostenkalkulation EP'!$B$8,15)+(AF$9-1)),"MM"),
             IF(
                        OR(
                                    TEXT((EDATE('Projektkostenkalkulation EP'!$B$8,15)+AF$9),"TTT") = "Sa",
                                    TEXT((EDATE('Projektkostenkalkulation EP'!$B$8,15)+AF$9),"TTT") = "So",
                                    IF(ISNA(VLOOKUP(EDATE('Projektkostenkalkulation EP'!$B$8,15)+AF$9,Datenquellen!$F$7:$H$45,3,FALSE))," ",VLOOKUP(EDATE('Projektkostenkalkulation EP'!$B$8,15)+AF$9,Datenquellen!$F$7:$H$45,3,FALSE))="X"
                                    ),
                          "X",
                          ""
                          ),
               "X"
            )</f>
        <v>X</v>
      </c>
      <c r="AH180" s="229"/>
      <c r="AI180" s="230"/>
      <c r="AJ180" s="475"/>
      <c r="AK180" s="472" t="str">
        <f>TEXT(EDATE('Projektkostenkalkulation EP'!$B$8,15),"MMMM")</f>
        <v>April</v>
      </c>
      <c r="AL180" s="226"/>
      <c r="AM180" s="227" t="str">
        <f>IF(
            OR(
                     TEXT(EDATE('Projektkostenkalkulation EP'!$B$8,15),"TTT") = "Sa",
                     TEXT(EDATE('Projektkostenkalkulation EP'!$B$8,15),"TTT") = "So",
                     IF(ISNA(VLOOKUP(EDATE('Projektkostenkalkulation EP'!$B$8,15),Datenquellen!$F$7:$H$45,3,FALSE))," ",VLOOKUP(EDATE('Projektkostenkalkulation EP'!$B$8,15),Datenquellen!$F$7:$H$45,3,FALSE))="X"
                            ),
                    "X",
                    ""
            )</f>
        <v/>
      </c>
      <c r="AN180" s="227" t="str">
        <f xml:space="preserve"> IF(TEXT((EDATE('Projektkostenkalkulation EP'!$B$8,15)+AM$9),"MM")=TEXT((EDATE('Projektkostenkalkulation EP'!$B$8,15)+(AM$9-1)),"MM"),
             IF(
                        OR(
                                    TEXT((EDATE('Projektkostenkalkulation EP'!$B$8,15)+AM$9),"TTT") = "Sa",
                                    TEXT((EDATE('Projektkostenkalkulation EP'!$B$8,15)+AM$9),"TTT") = "So",
                                    IF(ISNA(VLOOKUP(EDATE('Projektkostenkalkulation EP'!$B$8,15)+AM$9,Datenquellen!$F$7:$H$45,3,FALSE))," ",VLOOKUP(EDATE('Projektkostenkalkulation EP'!$B$8,15)+AM$9,Datenquellen!$F$7:$H$45,3,FALSE))="X"
                                    ),
                          "X",
                          ""
                          ),
               "X"
            )</f>
        <v/>
      </c>
      <c r="AO180" s="227" t="str">
        <f xml:space="preserve"> IF(TEXT((EDATE('Projektkostenkalkulation EP'!$B$8,15)+AN$9),"MM")=TEXT((EDATE('Projektkostenkalkulation EP'!$B$8,15)+(AN$9-1)),"MM"),
             IF(
                        OR(
                                    TEXT((EDATE('Projektkostenkalkulation EP'!$B$8,15)+AN$9),"TTT") = "Sa",
                                    TEXT((EDATE('Projektkostenkalkulation EP'!$B$8,15)+AN$9),"TTT") = "So",
                                    IF(ISNA(VLOOKUP(EDATE('Projektkostenkalkulation EP'!$B$8,15)+AN$9,Datenquellen!$F$7:$H$45,3,FALSE))," ",VLOOKUP(EDATE('Projektkostenkalkulation EP'!$B$8,15)+AN$9,Datenquellen!$F$7:$H$45,3,FALSE))="X"
                                    ),
                          "X",
                          ""
                          ),
               "X"
            )</f>
        <v/>
      </c>
      <c r="AP180" s="227" t="str">
        <f xml:space="preserve"> IF(TEXT((EDATE('Projektkostenkalkulation EP'!$B$8,15)+AO$9),"MM")=TEXT((EDATE('Projektkostenkalkulation EP'!$B$8,15)+(AO$9-1)),"MM"),
             IF(
                        OR(
                                    TEXT((EDATE('Projektkostenkalkulation EP'!$B$8,15)+AO$9),"TTT") = "Sa",
                                    TEXT((EDATE('Projektkostenkalkulation EP'!$B$8,15)+AO$9),"TTT") = "So",
                                    IF(ISNA(VLOOKUP(EDATE('Projektkostenkalkulation EP'!$B$8,15)+AO$9,Datenquellen!$F$7:$H$45,3,FALSE))," ",VLOOKUP(EDATE('Projektkostenkalkulation EP'!$B$8,15)+AO$9,Datenquellen!$F$7:$H$45,3,FALSE))="X"
                                    ),
                          "X",
                          ""
                          ),
               "X"
            )</f>
        <v/>
      </c>
      <c r="AQ180" s="227" t="str">
        <f xml:space="preserve"> IF(TEXT((EDATE('Projektkostenkalkulation EP'!$B$8,15)+AP$9),"MM")=TEXT((EDATE('Projektkostenkalkulation EP'!$B$8,15)+(AP$9-1)),"MM"),
             IF(
                        OR(
                                    TEXT((EDATE('Projektkostenkalkulation EP'!$B$8,15)+AP$9),"TTT") = "Sa",
                                    TEXT((EDATE('Projektkostenkalkulation EP'!$B$8,15)+AP$9),"TTT") = "So",
                                    IF(ISNA(VLOOKUP(EDATE('Projektkostenkalkulation EP'!$B$8,15)+AP$9,Datenquellen!$F$7:$H$45,3,FALSE))," ",VLOOKUP(EDATE('Projektkostenkalkulation EP'!$B$8,15)+AP$9,Datenquellen!$F$7:$H$45,3,FALSE))="X"
                                    ),
                          "X",
                          ""
                          ),
               "X"
            )</f>
        <v>X</v>
      </c>
      <c r="AR180" s="227" t="str">
        <f xml:space="preserve"> IF(TEXT((EDATE('Projektkostenkalkulation EP'!$B$8,15)+AQ$9),"MM")=TEXT((EDATE('Projektkostenkalkulation EP'!$B$8,15)+(AQ$9-1)),"MM"),
             IF(
                        OR(
                                    TEXT((EDATE('Projektkostenkalkulation EP'!$B$8,15)+AQ$9),"TTT") = "Sa",
                                    TEXT((EDATE('Projektkostenkalkulation EP'!$B$8,15)+AQ$9),"TTT") = "So",
                                    IF(ISNA(VLOOKUP(EDATE('Projektkostenkalkulation EP'!$B$8,15)+AQ$9,Datenquellen!$F$7:$H$45,3,FALSE))," ",VLOOKUP(EDATE('Projektkostenkalkulation EP'!$B$8,15)+AQ$9,Datenquellen!$F$7:$H$45,3,FALSE))="X"
                                    ),
                          "X",
                          ""
                          ),
               "X"
            )</f>
        <v>X</v>
      </c>
      <c r="AS180" s="227" t="str">
        <f xml:space="preserve"> IF(TEXT((EDATE('Projektkostenkalkulation EP'!$B$8,15)+AR$9),"MM")=TEXT((EDATE('Projektkostenkalkulation EP'!$B$8,15)+(AR$9-1)),"MM"),
             IF(
                        OR(
                                    TEXT((EDATE('Projektkostenkalkulation EP'!$B$8,15)+AR$9),"TTT") = "Sa",
                                    TEXT((EDATE('Projektkostenkalkulation EP'!$B$8,15)+AR$9),"TTT") = "So",
                                    IF(ISNA(VLOOKUP(EDATE('Projektkostenkalkulation EP'!$B$8,15)+AR$9,Datenquellen!$F$7:$H$45,3,FALSE))," ",VLOOKUP(EDATE('Projektkostenkalkulation EP'!$B$8,15)+AR$9,Datenquellen!$F$7:$H$45,3,FALSE))="X"
                                    ),
                          "X",
                          ""
                          ),
               "X"
            )</f>
        <v/>
      </c>
      <c r="AT180" s="227" t="str">
        <f xml:space="preserve"> IF(TEXT((EDATE('Projektkostenkalkulation EP'!$B$8,15)+AS$9),"MM")=TEXT((EDATE('Projektkostenkalkulation EP'!$B$8,15)+(AS$9-1)),"MM"),
             IF(
                        OR(
                                    TEXT((EDATE('Projektkostenkalkulation EP'!$B$8,15)+AS$9),"TTT") = "Sa",
                                    TEXT((EDATE('Projektkostenkalkulation EP'!$B$8,15)+AS$9),"TTT") = "So",
                                    IF(ISNA(VLOOKUP(EDATE('Projektkostenkalkulation EP'!$B$8,15)+AS$9,Datenquellen!$F$7:$H$45,3,FALSE))," ",VLOOKUP(EDATE('Projektkostenkalkulation EP'!$B$8,15)+AS$9,Datenquellen!$F$7:$H$45,3,FALSE))="X"
                                    ),
                          "X",
                          ""
                          ),
               "X"
            )</f>
        <v/>
      </c>
      <c r="AU180" s="227" t="str">
        <f xml:space="preserve"> IF(TEXT((EDATE('Projektkostenkalkulation EP'!$B$8,15)+AT$9),"MM")=TEXT((EDATE('Projektkostenkalkulation EP'!$B$8,15)+(AT$9-1)),"MM"),
             IF(
                        OR(
                                    TEXT((EDATE('Projektkostenkalkulation EP'!$B$8,15)+AT$9),"TTT") = "Sa",
                                    TEXT((EDATE('Projektkostenkalkulation EP'!$B$8,15)+AT$9),"TTT") = "So",
                                    IF(ISNA(VLOOKUP(EDATE('Projektkostenkalkulation EP'!$B$8,15)+AT$9,Datenquellen!$F$7:$H$45,3,FALSE))," ",VLOOKUP(EDATE('Projektkostenkalkulation EP'!$B$8,15)+AT$9,Datenquellen!$F$7:$H$45,3,FALSE))="X"
                                    ),
                          "X",
                          ""
                          ),
               "X"
            )</f>
        <v/>
      </c>
      <c r="AV180" s="227" t="str">
        <f xml:space="preserve"> IF(TEXT((EDATE('Projektkostenkalkulation EP'!$B$8,15)+AU$9),"MM")=TEXT((EDATE('Projektkostenkalkulation EP'!$B$8,15)+(AU$9-1)),"MM"),
             IF(
                        OR(
                                    TEXT((EDATE('Projektkostenkalkulation EP'!$B$8,15)+AU$9),"TTT") = "Sa",
                                    TEXT((EDATE('Projektkostenkalkulation EP'!$B$8,15)+AU$9),"TTT") = "So",
                                    IF(ISNA(VLOOKUP(EDATE('Projektkostenkalkulation EP'!$B$8,15)+AU$9,Datenquellen!$F$7:$H$45,3,FALSE))," ",VLOOKUP(EDATE('Projektkostenkalkulation EP'!$B$8,15)+AU$9,Datenquellen!$F$7:$H$45,3,FALSE))="X"
                                    ),
                          "X",
                          ""
                          ),
               "X"
            )</f>
        <v/>
      </c>
      <c r="AW180" s="227" t="str">
        <f xml:space="preserve"> IF(TEXT((EDATE('Projektkostenkalkulation EP'!$B$8,15)+AV$9),"MM")=TEXT((EDATE('Projektkostenkalkulation EP'!$B$8,15)+(AV$9-1)),"MM"),
             IF(
                        OR(
                                    TEXT((EDATE('Projektkostenkalkulation EP'!$B$8,15)+AV$9),"TTT") = "Sa",
                                    TEXT((EDATE('Projektkostenkalkulation EP'!$B$8,15)+AV$9),"TTT") = "So",
                                    IF(ISNA(VLOOKUP(EDATE('Projektkostenkalkulation EP'!$B$8,15)+AV$9,Datenquellen!$F$7:$H$45,3,FALSE))," ",VLOOKUP(EDATE('Projektkostenkalkulation EP'!$B$8,15)+AV$9,Datenquellen!$F$7:$H$45,3,FALSE))="X"
                                    ),
                          "X",
                          ""
                          ),
               "X"
            )</f>
        <v/>
      </c>
      <c r="AX180" s="227" t="str">
        <f xml:space="preserve"> IF(TEXT((EDATE('Projektkostenkalkulation EP'!$B$8,15)+AW$9),"MM")=TEXT((EDATE('Projektkostenkalkulation EP'!$B$8,15)+(AW$9-1)),"MM"),
             IF(
                        OR(
                                    TEXT((EDATE('Projektkostenkalkulation EP'!$B$8,15)+AW$9),"TTT") = "Sa",
                                    TEXT((EDATE('Projektkostenkalkulation EP'!$B$8,15)+AW$9),"TTT") = "So",
                                    IF(ISNA(VLOOKUP(EDATE('Projektkostenkalkulation EP'!$B$8,15)+AW$9,Datenquellen!$F$7:$H$45,3,FALSE))," ",VLOOKUP(EDATE('Projektkostenkalkulation EP'!$B$8,15)+AW$9,Datenquellen!$F$7:$H$45,3,FALSE))="X"
                                    ),
                          "X",
                          ""
                          ),
               "X"
            )</f>
        <v>X</v>
      </c>
      <c r="AY180" s="227" t="str">
        <f xml:space="preserve"> IF(TEXT((EDATE('Projektkostenkalkulation EP'!$B$8,15)+AX$9),"MM")=TEXT((EDATE('Projektkostenkalkulation EP'!$B$8,15)+(AX$9-1)),"MM"),
             IF(
                        OR(
                                    TEXT((EDATE('Projektkostenkalkulation EP'!$B$8,15)+AX$9),"TTT") = "Sa",
                                    TEXT((EDATE('Projektkostenkalkulation EP'!$B$8,15)+AX$9),"TTT") = "So",
                                    IF(ISNA(VLOOKUP(EDATE('Projektkostenkalkulation EP'!$B$8,15)+AX$9,Datenquellen!$F$7:$H$45,3,FALSE))," ",VLOOKUP(EDATE('Projektkostenkalkulation EP'!$B$8,15)+AX$9,Datenquellen!$F$7:$H$45,3,FALSE))="X"
                                    ),
                          "X",
                          ""
                          ),
               "X"
            )</f>
        <v>X</v>
      </c>
      <c r="AZ180" s="227" t="str">
        <f xml:space="preserve"> IF(TEXT((EDATE('Projektkostenkalkulation EP'!$B$8,15)+AY$9),"MM")=TEXT((EDATE('Projektkostenkalkulation EP'!$B$8,15)+(AY$9-1)),"MM"),
             IF(
                        OR(
                                    TEXT((EDATE('Projektkostenkalkulation EP'!$B$8,15)+AY$9),"TTT") = "Sa",
                                    TEXT((EDATE('Projektkostenkalkulation EP'!$B$8,15)+AY$9),"TTT") = "So",
                                    IF(ISNA(VLOOKUP(EDATE('Projektkostenkalkulation EP'!$B$8,15)+AY$9,Datenquellen!$F$7:$H$45,3,FALSE))," ",VLOOKUP(EDATE('Projektkostenkalkulation EP'!$B$8,15)+AY$9,Datenquellen!$F$7:$H$45,3,FALSE))="X"
                                    ),
                          "X",
                          ""
                          ),
               "X"
            )</f>
        <v/>
      </c>
      <c r="BA180" s="227" t="str">
        <f xml:space="preserve"> IF(TEXT((EDATE('Projektkostenkalkulation EP'!$B$8,15)+AZ$9),"MM")=TEXT((EDATE('Projektkostenkalkulation EP'!$B$8,15)+(AZ$9-1)),"MM"),
             IF(
                        OR(
                                    TEXT((EDATE('Projektkostenkalkulation EP'!$B$8,15)+AZ$9),"TTT") = "Sa",
                                    TEXT((EDATE('Projektkostenkalkulation EP'!$B$8,15)+AZ$9),"TTT") = "So",
                                    IF(ISNA(VLOOKUP(EDATE('Projektkostenkalkulation EP'!$B$8,15)+AZ$9,Datenquellen!$F$7:$H$45,3,FALSE))," ",VLOOKUP(EDATE('Projektkostenkalkulation EP'!$B$8,15)+AZ$9,Datenquellen!$F$7:$H$45,3,FALSE))="X"
                                    ),
                          "X",
                          ""
                          ),
               "X"
            )</f>
        <v/>
      </c>
      <c r="BB180" s="227" t="str">
        <f xml:space="preserve"> IF(TEXT((EDATE('Projektkostenkalkulation EP'!$B$8,15)+BA$9),"MM")=TEXT((EDATE('Projektkostenkalkulation EP'!$B$8,15)+(BA$9-1)),"MM"),
             IF(
                        OR(
                                    TEXT((EDATE('Projektkostenkalkulation EP'!$B$8,15)+BA$9),"TTT") = "Sa",
                                    TEXT((EDATE('Projektkostenkalkulation EP'!$B$8,15)+BA$9),"TTT") = "So",
                                    IF(ISNA(VLOOKUP(EDATE('Projektkostenkalkulation EP'!$B$8,15)+BA$9,Datenquellen!$F$7:$H$45,3,FALSE))," ",VLOOKUP(EDATE('Projektkostenkalkulation EP'!$B$8,15)+BA$9,Datenquellen!$F$7:$H$45,3,FALSE))="X"
                                    ),
                          "X",
                          ""
                          ),
               "X"
            )</f>
        <v/>
      </c>
      <c r="BC180" s="227" t="str">
        <f xml:space="preserve"> IF(TEXT((EDATE('Projektkostenkalkulation EP'!$B$8,15)+BB$9),"MM")=TEXT((EDATE('Projektkostenkalkulation EP'!$B$8,15)+(BB$9-1)),"MM"),
             IF(
                        OR(
                                    TEXT((EDATE('Projektkostenkalkulation EP'!$B$8,15)+BB$9),"TTT") = "Sa",
                                    TEXT((EDATE('Projektkostenkalkulation EP'!$B$8,15)+BB$9),"TTT") = "So",
                                    IF(ISNA(VLOOKUP(EDATE('Projektkostenkalkulation EP'!$B$8,15)+BB$9,Datenquellen!$F$7:$H$45,3,FALSE))," ",VLOOKUP(EDATE('Projektkostenkalkulation EP'!$B$8,15)+BB$9,Datenquellen!$F$7:$H$45,3,FALSE))="X"
                                    ),
                          "X",
                          ""
                          ),
               "X"
            )</f>
        <v/>
      </c>
      <c r="BD180" s="227" t="str">
        <f xml:space="preserve"> IF(TEXT((EDATE('Projektkostenkalkulation EP'!$B$8,15)+BC$9),"MM")=TEXT((EDATE('Projektkostenkalkulation EP'!$B$8,15)+(BC$9-1)),"MM"),
             IF(
                        OR(
                                    TEXT((EDATE('Projektkostenkalkulation EP'!$B$8,15)+BC$9),"TTT") = "Sa",
                                    TEXT((EDATE('Projektkostenkalkulation EP'!$B$8,15)+BC$9),"TTT") = "So",
                                    IF(ISNA(VLOOKUP(EDATE('Projektkostenkalkulation EP'!$B$8,15)+BC$9,Datenquellen!$F$7:$H$45,3,FALSE))," ",VLOOKUP(EDATE('Projektkostenkalkulation EP'!$B$8,15)+BC$9,Datenquellen!$F$7:$H$45,3,FALSE))="X"
                                    ),
                          "X",
                          ""
                          ),
               "X"
            )</f>
        <v>X</v>
      </c>
      <c r="BE180" s="227" t="str">
        <f xml:space="preserve"> IF(TEXT((EDATE('Projektkostenkalkulation EP'!$B$8,15)+BD$9),"MM")=TEXT((EDATE('Projektkostenkalkulation EP'!$B$8,15)+(BD$9-1)),"MM"),
             IF(
                        OR(
                                    TEXT((EDATE('Projektkostenkalkulation EP'!$B$8,15)+BD$9),"TTT") = "Sa",
                                    TEXT((EDATE('Projektkostenkalkulation EP'!$B$8,15)+BD$9),"TTT") = "So",
                                    IF(ISNA(VLOOKUP(EDATE('Projektkostenkalkulation EP'!$B$8,15)+BD$9,Datenquellen!$F$7:$H$45,3,FALSE))," ",VLOOKUP(EDATE('Projektkostenkalkulation EP'!$B$8,15)+BD$9,Datenquellen!$F$7:$H$45,3,FALSE))="X"
                                    ),
                          "X",
                          ""
                          ),
               "X"
            )</f>
        <v>X</v>
      </c>
      <c r="BF180" s="227" t="str">
        <f xml:space="preserve"> IF(TEXT((EDATE('Projektkostenkalkulation EP'!$B$8,15)+BE$9),"MM")=TEXT((EDATE('Projektkostenkalkulation EP'!$B$8,15)+(BE$9-1)),"MM"),
             IF(
                        OR(
                                    TEXT((EDATE('Projektkostenkalkulation EP'!$B$8,15)+BE$9),"TTT") = "Sa",
                                    TEXT((EDATE('Projektkostenkalkulation EP'!$B$8,15)+BE$9),"TTT") = "So",
                                    IF(ISNA(VLOOKUP(EDATE('Projektkostenkalkulation EP'!$B$8,15)+BE$9,Datenquellen!$F$7:$H$45,3,FALSE))," ",VLOOKUP(EDATE('Projektkostenkalkulation EP'!$B$8,15)+BE$9,Datenquellen!$F$7:$H$45,3,FALSE))="X"
                                    ),
                          "X",
                          ""
                          ),
               "X"
            )</f>
        <v>X</v>
      </c>
      <c r="BG180" s="227" t="str">
        <f xml:space="preserve"> IF(TEXT((EDATE('Projektkostenkalkulation EP'!$B$8,15)+BF$9),"MM")=TEXT((EDATE('Projektkostenkalkulation EP'!$B$8,15)+(BF$9-1)),"MM"),
             IF(
                        OR(
                                    TEXT((EDATE('Projektkostenkalkulation EP'!$B$8,15)+BF$9),"TTT") = "Sa",
                                    TEXT((EDATE('Projektkostenkalkulation EP'!$B$8,15)+BF$9),"TTT") = "So",
                                    IF(ISNA(VLOOKUP(EDATE('Projektkostenkalkulation EP'!$B$8,15)+BF$9,Datenquellen!$F$7:$H$45,3,FALSE))," ",VLOOKUP(EDATE('Projektkostenkalkulation EP'!$B$8,15)+BF$9,Datenquellen!$F$7:$H$45,3,FALSE))="X"
                                    ),
                          "X",
                          ""
                          ),
               "X"
            )</f>
        <v>X</v>
      </c>
      <c r="BH180" s="227" t="str">
        <f xml:space="preserve"> IF(TEXT((EDATE('Projektkostenkalkulation EP'!$B$8,15)+BG$9),"MM")=TEXT((EDATE('Projektkostenkalkulation EP'!$B$8,15)+(BG$9-1)),"MM"),
             IF(
                        OR(
                                    TEXT((EDATE('Projektkostenkalkulation EP'!$B$8,15)+BG$9),"TTT") = "Sa",
                                    TEXT((EDATE('Projektkostenkalkulation EP'!$B$8,15)+BG$9),"TTT") = "So",
                                    IF(ISNA(VLOOKUP(EDATE('Projektkostenkalkulation EP'!$B$8,15)+BG$9,Datenquellen!$F$7:$H$45,3,FALSE))," ",VLOOKUP(EDATE('Projektkostenkalkulation EP'!$B$8,15)+BG$9,Datenquellen!$F$7:$H$45,3,FALSE))="X"
                                    ),
                          "X",
                          ""
                          ),
               "X"
            )</f>
        <v/>
      </c>
      <c r="BI180" s="227" t="str">
        <f xml:space="preserve"> IF(TEXT((EDATE('Projektkostenkalkulation EP'!$B$8,15)+BH$9),"MM")=TEXT((EDATE('Projektkostenkalkulation EP'!$B$8,15)+(BH$9-1)),"MM"),
             IF(
                        OR(
                                    TEXT((EDATE('Projektkostenkalkulation EP'!$B$8,15)+BH$9),"TTT") = "Sa",
                                    TEXT((EDATE('Projektkostenkalkulation EP'!$B$8,15)+BH$9),"TTT") = "So",
                                    IF(ISNA(VLOOKUP(EDATE('Projektkostenkalkulation EP'!$B$8,15)+BH$9,Datenquellen!$F$7:$H$45,3,FALSE))," ",VLOOKUP(EDATE('Projektkostenkalkulation EP'!$B$8,15)+BH$9,Datenquellen!$F$7:$H$45,3,FALSE))="X"
                                    ),
                          "X",
                          ""
                          ),
               "X"
            )</f>
        <v/>
      </c>
      <c r="BJ180" s="227" t="str">
        <f xml:space="preserve"> IF(TEXT((EDATE('Projektkostenkalkulation EP'!$B$8,15)+BI$9),"MM")=TEXT((EDATE('Projektkostenkalkulation EP'!$B$8,15)+(BI$9-1)),"MM"),
             IF(
                        OR(
                                    TEXT((EDATE('Projektkostenkalkulation EP'!$B$8,15)+BI$9),"TTT") = "Sa",
                                    TEXT((EDATE('Projektkostenkalkulation EP'!$B$8,15)+BI$9),"TTT") = "So",
                                    IF(ISNA(VLOOKUP(EDATE('Projektkostenkalkulation EP'!$B$8,15)+BI$9,Datenquellen!$F$7:$H$45,3,FALSE))," ",VLOOKUP(EDATE('Projektkostenkalkulation EP'!$B$8,15)+BI$9,Datenquellen!$F$7:$H$45,3,FALSE))="X"
                                    ),
                          "X",
                          ""
                          ),
               "X"
            )</f>
        <v/>
      </c>
      <c r="BK180" s="227" t="str">
        <f xml:space="preserve"> IF(TEXT((EDATE('Projektkostenkalkulation EP'!$B$8,15)+BJ$9),"MM")=TEXT((EDATE('Projektkostenkalkulation EP'!$B$8,15)+(BJ$9-1)),"MM"),
             IF(
                        OR(
                                    TEXT((EDATE('Projektkostenkalkulation EP'!$B$8,15)+BJ$9),"TTT") = "Sa",
                                    TEXT((EDATE('Projektkostenkalkulation EP'!$B$8,15)+BJ$9),"TTT") = "So",
                                    IF(ISNA(VLOOKUP(EDATE('Projektkostenkalkulation EP'!$B$8,15)+BJ$9,Datenquellen!$F$7:$H$45,3,FALSE))," ",VLOOKUP(EDATE('Projektkostenkalkulation EP'!$B$8,15)+BJ$9,Datenquellen!$F$7:$H$45,3,FALSE))="X"
                                    ),
                          "X",
                          ""
                          ),
               "X"
            )</f>
        <v/>
      </c>
      <c r="BL180" s="227" t="str">
        <f xml:space="preserve"> IF(TEXT((EDATE('Projektkostenkalkulation EP'!$B$8,15)+BK$9),"MM")=TEXT((EDATE('Projektkostenkalkulation EP'!$B$8,15)+(BK$9-1)),"MM"),
             IF(
                        OR(
                                    TEXT((EDATE('Projektkostenkalkulation EP'!$B$8,15)+BK$9),"TTT") = "Sa",
                                    TEXT((EDATE('Projektkostenkalkulation EP'!$B$8,15)+BK$9),"TTT") = "So",
                                    IF(ISNA(VLOOKUP(EDATE('Projektkostenkalkulation EP'!$B$8,15)+BK$9,Datenquellen!$F$7:$H$45,3,FALSE))," ",VLOOKUP(EDATE('Projektkostenkalkulation EP'!$B$8,15)+BK$9,Datenquellen!$F$7:$H$45,3,FALSE))="X"
                                    ),
                          "X",
                          ""
                          ),
               "X"
            )</f>
        <v>X</v>
      </c>
      <c r="BM180" s="227" t="str">
        <f xml:space="preserve"> IF(TEXT((EDATE('Projektkostenkalkulation EP'!$B$8,15)+BL$9),"MM")=TEXT((EDATE('Projektkostenkalkulation EP'!$B$8,15)+(BL$9-1)),"MM"),
             IF(
                        OR(
                                    TEXT((EDATE('Projektkostenkalkulation EP'!$B$8,15)+BL$9),"TTT") = "Sa",
                                    TEXT((EDATE('Projektkostenkalkulation EP'!$B$8,15)+BL$9),"TTT") = "So",
                                    IF(ISNA(VLOOKUP(EDATE('Projektkostenkalkulation EP'!$B$8,15)+BL$9,Datenquellen!$F$7:$H$45,3,FALSE))," ",VLOOKUP(EDATE('Projektkostenkalkulation EP'!$B$8,15)+BL$9,Datenquellen!$F$7:$H$45,3,FALSE))="X"
                                    ),
                          "X",
                          ""
                          ),
               "X"
            )</f>
        <v>X</v>
      </c>
      <c r="BN180" s="227" t="str">
        <f xml:space="preserve"> IF(TEXT((EDATE('Projektkostenkalkulation EP'!$B$8,15)+BM$9),"MM")=TEXT((EDATE('Projektkostenkalkulation EP'!$B$8,15)+(BM$9-1)),"MM"),
             IF(
                        OR(
                                    TEXT((EDATE('Projektkostenkalkulation EP'!$B$8,15)+BM$9),"TTT") = "Sa",
                                    TEXT((EDATE('Projektkostenkalkulation EP'!$B$8,15)+BM$9),"TTT") = "So",
                                    IF(ISNA(VLOOKUP(EDATE('Projektkostenkalkulation EP'!$B$8,15)+BM$9,Datenquellen!$F$7:$H$45,3,FALSE))," ",VLOOKUP(EDATE('Projektkostenkalkulation EP'!$B$8,15)+BM$9,Datenquellen!$F$7:$H$45,3,FALSE))="X"
                                    ),
                          "X",
                          ""
                          ),
               "X"
            )</f>
        <v/>
      </c>
      <c r="BO180" s="227" t="str">
        <f xml:space="preserve"> IF(TEXT((EDATE('Projektkostenkalkulation EP'!$B$8,15)+BN$9),"MM")=TEXT((EDATE('Projektkostenkalkulation EP'!$B$8,15)+(BN$9-1)),"MM"),
             IF(
                        OR(
                                    TEXT((EDATE('Projektkostenkalkulation EP'!$B$8,15)+BN$9),"TTT") = "Sa",
                                    TEXT((EDATE('Projektkostenkalkulation EP'!$B$8,15)+BN$9),"TTT") = "So",
                                    IF(ISNA(VLOOKUP(EDATE('Projektkostenkalkulation EP'!$B$8,15)+BN$9,Datenquellen!$F$7:$H$45,3,FALSE))," ",VLOOKUP(EDATE('Projektkostenkalkulation EP'!$B$8,15)+BN$9,Datenquellen!$F$7:$H$45,3,FALSE))="X"
                                    ),
                          "X",
                          ""
                          ),
               "X"
            )</f>
        <v/>
      </c>
      <c r="BP180" s="227" t="str">
        <f xml:space="preserve"> IF(TEXT((EDATE('Projektkostenkalkulation EP'!$B$8,15)+BO$9),"MM")=TEXT((EDATE('Projektkostenkalkulation EP'!$B$8,15)+(BO$9-1)),"MM"),
             IF(
                        OR(
                                    TEXT((EDATE('Projektkostenkalkulation EP'!$B$8,15)+BO$9),"TTT") = "Sa",
                                    TEXT((EDATE('Projektkostenkalkulation EP'!$B$8,15)+BO$9),"TTT") = "So",
                                    IF(ISNA(VLOOKUP(EDATE('Projektkostenkalkulation EP'!$B$8,15)+BO$9,Datenquellen!$F$7:$H$45,3,FALSE))," ",VLOOKUP(EDATE('Projektkostenkalkulation EP'!$B$8,15)+BO$9,Datenquellen!$F$7:$H$45,3,FALSE))="X"
                                    ),
                          "X",
                          ""
                          ),
               "X"
            )</f>
        <v/>
      </c>
      <c r="BQ180" s="228" t="str">
        <f xml:space="preserve"> IF(TEXT((EDATE('Projektkostenkalkulation EP'!$B$8,15)+BP$9),"MM")=TEXT((EDATE('Projektkostenkalkulation EP'!$B$8,15)+(BP$9-1)),"MM"),
             IF(
                        OR(
                                    TEXT((EDATE('Projektkostenkalkulation EP'!$B$8,15)+BP$9),"TTT") = "Sa",
                                    TEXT((EDATE('Projektkostenkalkulation EP'!$B$8,15)+BP$9),"TTT") = "So",
                                    IF(ISNA(VLOOKUP(EDATE('Projektkostenkalkulation EP'!$B$8,15)+BP$9,Datenquellen!$F$7:$H$45,3,FALSE))," ",VLOOKUP(EDATE('Projektkostenkalkulation EP'!$B$8,15)+BP$9,Datenquellen!$F$7:$H$45,3,FALSE))="X"
                                    ),
                          "X",
                          ""
                          ),
               "X"
            )</f>
        <v>X</v>
      </c>
      <c r="BR180" s="229"/>
      <c r="BS180" s="230"/>
      <c r="BT180" s="475"/>
      <c r="BU180" s="472" t="str">
        <f>TEXT(EDATE('Projektkostenkalkulation EP'!$B$8,15),"MMMM")</f>
        <v>April</v>
      </c>
      <c r="BV180" s="226"/>
      <c r="BW180" s="227" t="str">
        <f>IF(
            OR(
                     TEXT(EDATE('Projektkostenkalkulation EP'!$B$8,15),"TTT") = "Sa",
                     TEXT(EDATE('Projektkostenkalkulation EP'!$B$8,15),"TTT") = "So",
                     IF(ISNA(VLOOKUP(EDATE('Projektkostenkalkulation EP'!$B$8,15),Datenquellen!$F$7:$H$45,3,FALSE))," ",VLOOKUP(EDATE('Projektkostenkalkulation EP'!$B$8,15),Datenquellen!$F$7:$H$45,3,FALSE))="X"
                            ),
                    "X",
                    ""
            )</f>
        <v/>
      </c>
      <c r="BX180" s="227" t="str">
        <f xml:space="preserve"> IF(TEXT((EDATE('Projektkostenkalkulation EP'!$B$8,15)+BW$9),"MM")=TEXT((EDATE('Projektkostenkalkulation EP'!$B$8,15)+(BW$9-1)),"MM"),
             IF(
                        OR(
                                    TEXT((EDATE('Projektkostenkalkulation EP'!$B$8,15)+BW$9),"TTT") = "Sa",
                                    TEXT((EDATE('Projektkostenkalkulation EP'!$B$8,15)+BW$9),"TTT") = "So",
                                    IF(ISNA(VLOOKUP(EDATE('Projektkostenkalkulation EP'!$B$8,15)+BW$9,Datenquellen!$F$7:$H$45,3,FALSE))," ",VLOOKUP(EDATE('Projektkostenkalkulation EP'!$B$8,15)+BW$9,Datenquellen!$F$7:$H$45,3,FALSE))="X"
                                    ),
                          "X",
                          ""
                          ),
               "X"
            )</f>
        <v/>
      </c>
      <c r="BY180" s="227" t="str">
        <f xml:space="preserve"> IF(TEXT((EDATE('Projektkostenkalkulation EP'!$B$8,15)+BX$9),"MM")=TEXT((EDATE('Projektkostenkalkulation EP'!$B$8,15)+(BX$9-1)),"MM"),
             IF(
                        OR(
                                    TEXT((EDATE('Projektkostenkalkulation EP'!$B$8,15)+BX$9),"TTT") = "Sa",
                                    TEXT((EDATE('Projektkostenkalkulation EP'!$B$8,15)+BX$9),"TTT") = "So",
                                    IF(ISNA(VLOOKUP(EDATE('Projektkostenkalkulation EP'!$B$8,15)+BX$9,Datenquellen!$F$7:$H$45,3,FALSE))," ",VLOOKUP(EDATE('Projektkostenkalkulation EP'!$B$8,15)+BX$9,Datenquellen!$F$7:$H$45,3,FALSE))="X"
                                    ),
                          "X",
                          ""
                          ),
               "X"
            )</f>
        <v/>
      </c>
      <c r="BZ180" s="227" t="str">
        <f xml:space="preserve"> IF(TEXT((EDATE('Projektkostenkalkulation EP'!$B$8,15)+BY$9),"MM")=TEXT((EDATE('Projektkostenkalkulation EP'!$B$8,15)+(BY$9-1)),"MM"),
             IF(
                        OR(
                                    TEXT((EDATE('Projektkostenkalkulation EP'!$B$8,15)+BY$9),"TTT") = "Sa",
                                    TEXT((EDATE('Projektkostenkalkulation EP'!$B$8,15)+BY$9),"TTT") = "So",
                                    IF(ISNA(VLOOKUP(EDATE('Projektkostenkalkulation EP'!$B$8,15)+BY$9,Datenquellen!$F$7:$H$45,3,FALSE))," ",VLOOKUP(EDATE('Projektkostenkalkulation EP'!$B$8,15)+BY$9,Datenquellen!$F$7:$H$45,3,FALSE))="X"
                                    ),
                          "X",
                          ""
                          ),
               "X"
            )</f>
        <v/>
      </c>
      <c r="CA180" s="227" t="str">
        <f xml:space="preserve"> IF(TEXT((EDATE('Projektkostenkalkulation EP'!$B$8,15)+BZ$9),"MM")=TEXT((EDATE('Projektkostenkalkulation EP'!$B$8,15)+(BZ$9-1)),"MM"),
             IF(
                        OR(
                                    TEXT((EDATE('Projektkostenkalkulation EP'!$B$8,15)+BZ$9),"TTT") = "Sa",
                                    TEXT((EDATE('Projektkostenkalkulation EP'!$B$8,15)+BZ$9),"TTT") = "So",
                                    IF(ISNA(VLOOKUP(EDATE('Projektkostenkalkulation EP'!$B$8,15)+BZ$9,Datenquellen!$F$7:$H$45,3,FALSE))," ",VLOOKUP(EDATE('Projektkostenkalkulation EP'!$B$8,15)+BZ$9,Datenquellen!$F$7:$H$45,3,FALSE))="X"
                                    ),
                          "X",
                          ""
                          ),
               "X"
            )</f>
        <v>X</v>
      </c>
      <c r="CB180" s="227" t="str">
        <f xml:space="preserve"> IF(TEXT((EDATE('Projektkostenkalkulation EP'!$B$8,15)+CA$9),"MM")=TEXT((EDATE('Projektkostenkalkulation EP'!$B$8,15)+(CA$9-1)),"MM"),
             IF(
                        OR(
                                    TEXT((EDATE('Projektkostenkalkulation EP'!$B$8,15)+CA$9),"TTT") = "Sa",
                                    TEXT((EDATE('Projektkostenkalkulation EP'!$B$8,15)+CA$9),"TTT") = "So",
                                    IF(ISNA(VLOOKUP(EDATE('Projektkostenkalkulation EP'!$B$8,15)+CA$9,Datenquellen!$F$7:$H$45,3,FALSE))," ",VLOOKUP(EDATE('Projektkostenkalkulation EP'!$B$8,15)+CA$9,Datenquellen!$F$7:$H$45,3,FALSE))="X"
                                    ),
                          "X",
                          ""
                          ),
               "X"
            )</f>
        <v>X</v>
      </c>
      <c r="CC180" s="227" t="str">
        <f xml:space="preserve"> IF(TEXT((EDATE('Projektkostenkalkulation EP'!$B$8,15)+CB$9),"MM")=TEXT((EDATE('Projektkostenkalkulation EP'!$B$8,15)+(CB$9-1)),"MM"),
             IF(
                        OR(
                                    TEXT((EDATE('Projektkostenkalkulation EP'!$B$8,15)+CB$9),"TTT") = "Sa",
                                    TEXT((EDATE('Projektkostenkalkulation EP'!$B$8,15)+CB$9),"TTT") = "So",
                                    IF(ISNA(VLOOKUP(EDATE('Projektkostenkalkulation EP'!$B$8,15)+CB$9,Datenquellen!$F$7:$H$45,3,FALSE))," ",VLOOKUP(EDATE('Projektkostenkalkulation EP'!$B$8,15)+CB$9,Datenquellen!$F$7:$H$45,3,FALSE))="X"
                                    ),
                          "X",
                          ""
                          ),
               "X"
            )</f>
        <v/>
      </c>
      <c r="CD180" s="227" t="str">
        <f xml:space="preserve"> IF(TEXT((EDATE('Projektkostenkalkulation EP'!$B$8,15)+CC$9),"MM")=TEXT((EDATE('Projektkostenkalkulation EP'!$B$8,15)+(CC$9-1)),"MM"),
             IF(
                        OR(
                                    TEXT((EDATE('Projektkostenkalkulation EP'!$B$8,15)+CC$9),"TTT") = "Sa",
                                    TEXT((EDATE('Projektkostenkalkulation EP'!$B$8,15)+CC$9),"TTT") = "So",
                                    IF(ISNA(VLOOKUP(EDATE('Projektkostenkalkulation EP'!$B$8,15)+CC$9,Datenquellen!$F$7:$H$45,3,FALSE))," ",VLOOKUP(EDATE('Projektkostenkalkulation EP'!$B$8,15)+CC$9,Datenquellen!$F$7:$H$45,3,FALSE))="X"
                                    ),
                          "X",
                          ""
                          ),
               "X"
            )</f>
        <v/>
      </c>
      <c r="CE180" s="227" t="str">
        <f xml:space="preserve"> IF(TEXT((EDATE('Projektkostenkalkulation EP'!$B$8,15)+CD$9),"MM")=TEXT((EDATE('Projektkostenkalkulation EP'!$B$8,15)+(CD$9-1)),"MM"),
             IF(
                        OR(
                                    TEXT((EDATE('Projektkostenkalkulation EP'!$B$8,15)+CD$9),"TTT") = "Sa",
                                    TEXT((EDATE('Projektkostenkalkulation EP'!$B$8,15)+CD$9),"TTT") = "So",
                                    IF(ISNA(VLOOKUP(EDATE('Projektkostenkalkulation EP'!$B$8,15)+CD$9,Datenquellen!$F$7:$H$45,3,FALSE))," ",VLOOKUP(EDATE('Projektkostenkalkulation EP'!$B$8,15)+CD$9,Datenquellen!$F$7:$H$45,3,FALSE))="X"
                                    ),
                          "X",
                          ""
                          ),
               "X"
            )</f>
        <v/>
      </c>
      <c r="CF180" s="227" t="str">
        <f xml:space="preserve"> IF(TEXT((EDATE('Projektkostenkalkulation EP'!$B$8,15)+CE$9),"MM")=TEXT((EDATE('Projektkostenkalkulation EP'!$B$8,15)+(CE$9-1)),"MM"),
             IF(
                        OR(
                                    TEXT((EDATE('Projektkostenkalkulation EP'!$B$8,15)+CE$9),"TTT") = "Sa",
                                    TEXT((EDATE('Projektkostenkalkulation EP'!$B$8,15)+CE$9),"TTT") = "So",
                                    IF(ISNA(VLOOKUP(EDATE('Projektkostenkalkulation EP'!$B$8,15)+CE$9,Datenquellen!$F$7:$H$45,3,FALSE))," ",VLOOKUP(EDATE('Projektkostenkalkulation EP'!$B$8,15)+CE$9,Datenquellen!$F$7:$H$45,3,FALSE))="X"
                                    ),
                          "X",
                          ""
                          ),
               "X"
            )</f>
        <v/>
      </c>
      <c r="CG180" s="227" t="str">
        <f xml:space="preserve"> IF(TEXT((EDATE('Projektkostenkalkulation EP'!$B$8,15)+CF$9),"MM")=TEXT((EDATE('Projektkostenkalkulation EP'!$B$8,15)+(CF$9-1)),"MM"),
             IF(
                        OR(
                                    TEXT((EDATE('Projektkostenkalkulation EP'!$B$8,15)+CF$9),"TTT") = "Sa",
                                    TEXT((EDATE('Projektkostenkalkulation EP'!$B$8,15)+CF$9),"TTT") = "So",
                                    IF(ISNA(VLOOKUP(EDATE('Projektkostenkalkulation EP'!$B$8,15)+CF$9,Datenquellen!$F$7:$H$45,3,FALSE))," ",VLOOKUP(EDATE('Projektkostenkalkulation EP'!$B$8,15)+CF$9,Datenquellen!$F$7:$H$45,3,FALSE))="X"
                                    ),
                          "X",
                          ""
                          ),
               "X"
            )</f>
        <v/>
      </c>
      <c r="CH180" s="227" t="str">
        <f xml:space="preserve"> IF(TEXT((EDATE('Projektkostenkalkulation EP'!$B$8,15)+CG$9),"MM")=TEXT((EDATE('Projektkostenkalkulation EP'!$B$8,15)+(CG$9-1)),"MM"),
             IF(
                        OR(
                                    TEXT((EDATE('Projektkostenkalkulation EP'!$B$8,15)+CG$9),"TTT") = "Sa",
                                    TEXT((EDATE('Projektkostenkalkulation EP'!$B$8,15)+CG$9),"TTT") = "So",
                                    IF(ISNA(VLOOKUP(EDATE('Projektkostenkalkulation EP'!$B$8,15)+CG$9,Datenquellen!$F$7:$H$45,3,FALSE))," ",VLOOKUP(EDATE('Projektkostenkalkulation EP'!$B$8,15)+CG$9,Datenquellen!$F$7:$H$45,3,FALSE))="X"
                                    ),
                          "X",
                          ""
                          ),
               "X"
            )</f>
        <v>X</v>
      </c>
      <c r="CI180" s="227" t="str">
        <f xml:space="preserve"> IF(TEXT((EDATE('Projektkostenkalkulation EP'!$B$8,15)+CH$9),"MM")=TEXT((EDATE('Projektkostenkalkulation EP'!$B$8,15)+(CH$9-1)),"MM"),
             IF(
                        OR(
                                    TEXT((EDATE('Projektkostenkalkulation EP'!$B$8,15)+CH$9),"TTT") = "Sa",
                                    TEXT((EDATE('Projektkostenkalkulation EP'!$B$8,15)+CH$9),"TTT") = "So",
                                    IF(ISNA(VLOOKUP(EDATE('Projektkostenkalkulation EP'!$B$8,15)+CH$9,Datenquellen!$F$7:$H$45,3,FALSE))," ",VLOOKUP(EDATE('Projektkostenkalkulation EP'!$B$8,15)+CH$9,Datenquellen!$F$7:$H$45,3,FALSE))="X"
                                    ),
                          "X",
                          ""
                          ),
               "X"
            )</f>
        <v>X</v>
      </c>
      <c r="CJ180" s="227" t="str">
        <f xml:space="preserve"> IF(TEXT((EDATE('Projektkostenkalkulation EP'!$B$8,15)+CI$9),"MM")=TEXT((EDATE('Projektkostenkalkulation EP'!$B$8,15)+(CI$9-1)),"MM"),
             IF(
                        OR(
                                    TEXT((EDATE('Projektkostenkalkulation EP'!$B$8,15)+CI$9),"TTT") = "Sa",
                                    TEXT((EDATE('Projektkostenkalkulation EP'!$B$8,15)+CI$9),"TTT") = "So",
                                    IF(ISNA(VLOOKUP(EDATE('Projektkostenkalkulation EP'!$B$8,15)+CI$9,Datenquellen!$F$7:$H$45,3,FALSE))," ",VLOOKUP(EDATE('Projektkostenkalkulation EP'!$B$8,15)+CI$9,Datenquellen!$F$7:$H$45,3,FALSE))="X"
                                    ),
                          "X",
                          ""
                          ),
               "X"
            )</f>
        <v/>
      </c>
      <c r="CK180" s="227" t="str">
        <f xml:space="preserve"> IF(TEXT((EDATE('Projektkostenkalkulation EP'!$B$8,15)+CJ$9),"MM")=TEXT((EDATE('Projektkostenkalkulation EP'!$B$8,15)+(CJ$9-1)),"MM"),
             IF(
                        OR(
                                    TEXT((EDATE('Projektkostenkalkulation EP'!$B$8,15)+CJ$9),"TTT") = "Sa",
                                    TEXT((EDATE('Projektkostenkalkulation EP'!$B$8,15)+CJ$9),"TTT") = "So",
                                    IF(ISNA(VLOOKUP(EDATE('Projektkostenkalkulation EP'!$B$8,15)+CJ$9,Datenquellen!$F$7:$H$45,3,FALSE))," ",VLOOKUP(EDATE('Projektkostenkalkulation EP'!$B$8,15)+CJ$9,Datenquellen!$F$7:$H$45,3,FALSE))="X"
                                    ),
                          "X",
                          ""
                          ),
               "X"
            )</f>
        <v/>
      </c>
      <c r="CL180" s="227" t="str">
        <f xml:space="preserve"> IF(TEXT((EDATE('Projektkostenkalkulation EP'!$B$8,15)+CK$9),"MM")=TEXT((EDATE('Projektkostenkalkulation EP'!$B$8,15)+(CK$9-1)),"MM"),
             IF(
                        OR(
                                    TEXT((EDATE('Projektkostenkalkulation EP'!$B$8,15)+CK$9),"TTT") = "Sa",
                                    TEXT((EDATE('Projektkostenkalkulation EP'!$B$8,15)+CK$9),"TTT") = "So",
                                    IF(ISNA(VLOOKUP(EDATE('Projektkostenkalkulation EP'!$B$8,15)+CK$9,Datenquellen!$F$7:$H$45,3,FALSE))," ",VLOOKUP(EDATE('Projektkostenkalkulation EP'!$B$8,15)+CK$9,Datenquellen!$F$7:$H$45,3,FALSE))="X"
                                    ),
                          "X",
                          ""
                          ),
               "X"
            )</f>
        <v/>
      </c>
      <c r="CM180" s="227" t="str">
        <f xml:space="preserve"> IF(TEXT((EDATE('Projektkostenkalkulation EP'!$B$8,15)+CL$9),"MM")=TEXT((EDATE('Projektkostenkalkulation EP'!$B$8,15)+(CL$9-1)),"MM"),
             IF(
                        OR(
                                    TEXT((EDATE('Projektkostenkalkulation EP'!$B$8,15)+CL$9),"TTT") = "Sa",
                                    TEXT((EDATE('Projektkostenkalkulation EP'!$B$8,15)+CL$9),"TTT") = "So",
                                    IF(ISNA(VLOOKUP(EDATE('Projektkostenkalkulation EP'!$B$8,15)+CL$9,Datenquellen!$F$7:$H$45,3,FALSE))," ",VLOOKUP(EDATE('Projektkostenkalkulation EP'!$B$8,15)+CL$9,Datenquellen!$F$7:$H$45,3,FALSE))="X"
                                    ),
                          "X",
                          ""
                          ),
               "X"
            )</f>
        <v/>
      </c>
      <c r="CN180" s="227" t="str">
        <f xml:space="preserve"> IF(TEXT((EDATE('Projektkostenkalkulation EP'!$B$8,15)+CM$9),"MM")=TEXT((EDATE('Projektkostenkalkulation EP'!$B$8,15)+(CM$9-1)),"MM"),
             IF(
                        OR(
                                    TEXT((EDATE('Projektkostenkalkulation EP'!$B$8,15)+CM$9),"TTT") = "Sa",
                                    TEXT((EDATE('Projektkostenkalkulation EP'!$B$8,15)+CM$9),"TTT") = "So",
                                    IF(ISNA(VLOOKUP(EDATE('Projektkostenkalkulation EP'!$B$8,15)+CM$9,Datenquellen!$F$7:$H$45,3,FALSE))," ",VLOOKUP(EDATE('Projektkostenkalkulation EP'!$B$8,15)+CM$9,Datenquellen!$F$7:$H$45,3,FALSE))="X"
                                    ),
                          "X",
                          ""
                          ),
               "X"
            )</f>
        <v>X</v>
      </c>
      <c r="CO180" s="227" t="str">
        <f xml:space="preserve"> IF(TEXT((EDATE('Projektkostenkalkulation EP'!$B$8,15)+CN$9),"MM")=TEXT((EDATE('Projektkostenkalkulation EP'!$B$8,15)+(CN$9-1)),"MM"),
             IF(
                        OR(
                                    TEXT((EDATE('Projektkostenkalkulation EP'!$B$8,15)+CN$9),"TTT") = "Sa",
                                    TEXT((EDATE('Projektkostenkalkulation EP'!$B$8,15)+CN$9),"TTT") = "So",
                                    IF(ISNA(VLOOKUP(EDATE('Projektkostenkalkulation EP'!$B$8,15)+CN$9,Datenquellen!$F$7:$H$45,3,FALSE))," ",VLOOKUP(EDATE('Projektkostenkalkulation EP'!$B$8,15)+CN$9,Datenquellen!$F$7:$H$45,3,FALSE))="X"
                                    ),
                          "X",
                          ""
                          ),
               "X"
            )</f>
        <v>X</v>
      </c>
      <c r="CP180" s="227" t="str">
        <f xml:space="preserve"> IF(TEXT((EDATE('Projektkostenkalkulation EP'!$B$8,15)+CO$9),"MM")=TEXT((EDATE('Projektkostenkalkulation EP'!$B$8,15)+(CO$9-1)),"MM"),
             IF(
                        OR(
                                    TEXT((EDATE('Projektkostenkalkulation EP'!$B$8,15)+CO$9),"TTT") = "Sa",
                                    TEXT((EDATE('Projektkostenkalkulation EP'!$B$8,15)+CO$9),"TTT") = "So",
                                    IF(ISNA(VLOOKUP(EDATE('Projektkostenkalkulation EP'!$B$8,15)+CO$9,Datenquellen!$F$7:$H$45,3,FALSE))," ",VLOOKUP(EDATE('Projektkostenkalkulation EP'!$B$8,15)+CO$9,Datenquellen!$F$7:$H$45,3,FALSE))="X"
                                    ),
                          "X",
                          ""
                          ),
               "X"
            )</f>
        <v>X</v>
      </c>
      <c r="CQ180" s="227" t="str">
        <f xml:space="preserve"> IF(TEXT((EDATE('Projektkostenkalkulation EP'!$B$8,15)+CP$9),"MM")=TEXT((EDATE('Projektkostenkalkulation EP'!$B$8,15)+(CP$9-1)),"MM"),
             IF(
                        OR(
                                    TEXT((EDATE('Projektkostenkalkulation EP'!$B$8,15)+CP$9),"TTT") = "Sa",
                                    TEXT((EDATE('Projektkostenkalkulation EP'!$B$8,15)+CP$9),"TTT") = "So",
                                    IF(ISNA(VLOOKUP(EDATE('Projektkostenkalkulation EP'!$B$8,15)+CP$9,Datenquellen!$F$7:$H$45,3,FALSE))," ",VLOOKUP(EDATE('Projektkostenkalkulation EP'!$B$8,15)+CP$9,Datenquellen!$F$7:$H$45,3,FALSE))="X"
                                    ),
                          "X",
                          ""
                          ),
               "X"
            )</f>
        <v>X</v>
      </c>
      <c r="CR180" s="227" t="str">
        <f xml:space="preserve"> IF(TEXT((EDATE('Projektkostenkalkulation EP'!$B$8,15)+CQ$9),"MM")=TEXT((EDATE('Projektkostenkalkulation EP'!$B$8,15)+(CQ$9-1)),"MM"),
             IF(
                        OR(
                                    TEXT((EDATE('Projektkostenkalkulation EP'!$B$8,15)+CQ$9),"TTT") = "Sa",
                                    TEXT((EDATE('Projektkostenkalkulation EP'!$B$8,15)+CQ$9),"TTT") = "So",
                                    IF(ISNA(VLOOKUP(EDATE('Projektkostenkalkulation EP'!$B$8,15)+CQ$9,Datenquellen!$F$7:$H$45,3,FALSE))," ",VLOOKUP(EDATE('Projektkostenkalkulation EP'!$B$8,15)+CQ$9,Datenquellen!$F$7:$H$45,3,FALSE))="X"
                                    ),
                          "X",
                          ""
                          ),
               "X"
            )</f>
        <v/>
      </c>
      <c r="CS180" s="227" t="str">
        <f xml:space="preserve"> IF(TEXT((EDATE('Projektkostenkalkulation EP'!$B$8,15)+CR$9),"MM")=TEXT((EDATE('Projektkostenkalkulation EP'!$B$8,15)+(CR$9-1)),"MM"),
             IF(
                        OR(
                                    TEXT((EDATE('Projektkostenkalkulation EP'!$B$8,15)+CR$9),"TTT") = "Sa",
                                    TEXT((EDATE('Projektkostenkalkulation EP'!$B$8,15)+CR$9),"TTT") = "So",
                                    IF(ISNA(VLOOKUP(EDATE('Projektkostenkalkulation EP'!$B$8,15)+CR$9,Datenquellen!$F$7:$H$45,3,FALSE))," ",VLOOKUP(EDATE('Projektkostenkalkulation EP'!$B$8,15)+CR$9,Datenquellen!$F$7:$H$45,3,FALSE))="X"
                                    ),
                          "X",
                          ""
                          ),
               "X"
            )</f>
        <v/>
      </c>
      <c r="CT180" s="227" t="str">
        <f xml:space="preserve"> IF(TEXT((EDATE('Projektkostenkalkulation EP'!$B$8,15)+CS$9),"MM")=TEXT((EDATE('Projektkostenkalkulation EP'!$B$8,15)+(CS$9-1)),"MM"),
             IF(
                        OR(
                                    TEXT((EDATE('Projektkostenkalkulation EP'!$B$8,15)+CS$9),"TTT") = "Sa",
                                    TEXT((EDATE('Projektkostenkalkulation EP'!$B$8,15)+CS$9),"TTT") = "So",
                                    IF(ISNA(VLOOKUP(EDATE('Projektkostenkalkulation EP'!$B$8,15)+CS$9,Datenquellen!$F$7:$H$45,3,FALSE))," ",VLOOKUP(EDATE('Projektkostenkalkulation EP'!$B$8,15)+CS$9,Datenquellen!$F$7:$H$45,3,FALSE))="X"
                                    ),
                          "X",
                          ""
                          ),
               "X"
            )</f>
        <v/>
      </c>
      <c r="CU180" s="227" t="str">
        <f xml:space="preserve"> IF(TEXT((EDATE('Projektkostenkalkulation EP'!$B$8,15)+CT$9),"MM")=TEXT((EDATE('Projektkostenkalkulation EP'!$B$8,15)+(CT$9-1)),"MM"),
             IF(
                        OR(
                                    TEXT((EDATE('Projektkostenkalkulation EP'!$B$8,15)+CT$9),"TTT") = "Sa",
                                    TEXT((EDATE('Projektkostenkalkulation EP'!$B$8,15)+CT$9),"TTT") = "So",
                                    IF(ISNA(VLOOKUP(EDATE('Projektkostenkalkulation EP'!$B$8,15)+CT$9,Datenquellen!$F$7:$H$45,3,FALSE))," ",VLOOKUP(EDATE('Projektkostenkalkulation EP'!$B$8,15)+CT$9,Datenquellen!$F$7:$H$45,3,FALSE))="X"
                                    ),
                          "X",
                          ""
                          ),
               "X"
            )</f>
        <v/>
      </c>
      <c r="CV180" s="227" t="str">
        <f xml:space="preserve"> IF(TEXT((EDATE('Projektkostenkalkulation EP'!$B$8,15)+CU$9),"MM")=TEXT((EDATE('Projektkostenkalkulation EP'!$B$8,15)+(CU$9-1)),"MM"),
             IF(
                        OR(
                                    TEXT((EDATE('Projektkostenkalkulation EP'!$B$8,15)+CU$9),"TTT") = "Sa",
                                    TEXT((EDATE('Projektkostenkalkulation EP'!$B$8,15)+CU$9),"TTT") = "So",
                                    IF(ISNA(VLOOKUP(EDATE('Projektkostenkalkulation EP'!$B$8,15)+CU$9,Datenquellen!$F$7:$H$45,3,FALSE))," ",VLOOKUP(EDATE('Projektkostenkalkulation EP'!$B$8,15)+CU$9,Datenquellen!$F$7:$H$45,3,FALSE))="X"
                                    ),
                          "X",
                          ""
                          ),
               "X"
            )</f>
        <v>X</v>
      </c>
      <c r="CW180" s="227" t="str">
        <f xml:space="preserve"> IF(TEXT((EDATE('Projektkostenkalkulation EP'!$B$8,15)+CV$9),"MM")=TEXT((EDATE('Projektkostenkalkulation EP'!$B$8,15)+(CV$9-1)),"MM"),
             IF(
                        OR(
                                    TEXT((EDATE('Projektkostenkalkulation EP'!$B$8,15)+CV$9),"TTT") = "Sa",
                                    TEXT((EDATE('Projektkostenkalkulation EP'!$B$8,15)+CV$9),"TTT") = "So",
                                    IF(ISNA(VLOOKUP(EDATE('Projektkostenkalkulation EP'!$B$8,15)+CV$9,Datenquellen!$F$7:$H$45,3,FALSE))," ",VLOOKUP(EDATE('Projektkostenkalkulation EP'!$B$8,15)+CV$9,Datenquellen!$F$7:$H$45,3,FALSE))="X"
                                    ),
                          "X",
                          ""
                          ),
               "X"
            )</f>
        <v>X</v>
      </c>
      <c r="CX180" s="227" t="str">
        <f xml:space="preserve"> IF(TEXT((EDATE('Projektkostenkalkulation EP'!$B$8,15)+CW$9),"MM")=TEXT((EDATE('Projektkostenkalkulation EP'!$B$8,15)+(CW$9-1)),"MM"),
             IF(
                        OR(
                                    TEXT((EDATE('Projektkostenkalkulation EP'!$B$8,15)+CW$9),"TTT") = "Sa",
                                    TEXT((EDATE('Projektkostenkalkulation EP'!$B$8,15)+CW$9),"TTT") = "So",
                                    IF(ISNA(VLOOKUP(EDATE('Projektkostenkalkulation EP'!$B$8,15)+CW$9,Datenquellen!$F$7:$H$45,3,FALSE))," ",VLOOKUP(EDATE('Projektkostenkalkulation EP'!$B$8,15)+CW$9,Datenquellen!$F$7:$H$45,3,FALSE))="X"
                                    ),
                          "X",
                          ""
                          ),
               "X"
            )</f>
        <v/>
      </c>
      <c r="CY180" s="227" t="str">
        <f xml:space="preserve"> IF(TEXT((EDATE('Projektkostenkalkulation EP'!$B$8,15)+CX$9),"MM")=TEXT((EDATE('Projektkostenkalkulation EP'!$B$8,15)+(CX$9-1)),"MM"),
             IF(
                        OR(
                                    TEXT((EDATE('Projektkostenkalkulation EP'!$B$8,15)+CX$9),"TTT") = "Sa",
                                    TEXT((EDATE('Projektkostenkalkulation EP'!$B$8,15)+CX$9),"TTT") = "So",
                                    IF(ISNA(VLOOKUP(EDATE('Projektkostenkalkulation EP'!$B$8,15)+CX$9,Datenquellen!$F$7:$H$45,3,FALSE))," ",VLOOKUP(EDATE('Projektkostenkalkulation EP'!$B$8,15)+CX$9,Datenquellen!$F$7:$H$45,3,FALSE))="X"
                                    ),
                          "X",
                          ""
                          ),
               "X"
            )</f>
        <v/>
      </c>
      <c r="CZ180" s="227" t="str">
        <f xml:space="preserve"> IF(TEXT((EDATE('Projektkostenkalkulation EP'!$B$8,15)+CY$9),"MM")=TEXT((EDATE('Projektkostenkalkulation EP'!$B$8,15)+(CY$9-1)),"MM"),
             IF(
                        OR(
                                    TEXT((EDATE('Projektkostenkalkulation EP'!$B$8,15)+CY$9),"TTT") = "Sa",
                                    TEXT((EDATE('Projektkostenkalkulation EP'!$B$8,15)+CY$9),"TTT") = "So",
                                    IF(ISNA(VLOOKUP(EDATE('Projektkostenkalkulation EP'!$B$8,15)+CY$9,Datenquellen!$F$7:$H$45,3,FALSE))," ",VLOOKUP(EDATE('Projektkostenkalkulation EP'!$B$8,15)+CY$9,Datenquellen!$F$7:$H$45,3,FALSE))="X"
                                    ),
                          "X",
                          ""
                          ),
               "X"
            )</f>
        <v/>
      </c>
      <c r="DA180" s="228" t="str">
        <f xml:space="preserve"> IF(TEXT((EDATE('Projektkostenkalkulation EP'!$B$8,15)+CZ$9),"MM")=TEXT((EDATE('Projektkostenkalkulation EP'!$B$8,15)+(CZ$9-1)),"MM"),
             IF(
                        OR(
                                    TEXT((EDATE('Projektkostenkalkulation EP'!$B$8,15)+CZ$9),"TTT") = "Sa",
                                    TEXT((EDATE('Projektkostenkalkulation EP'!$B$8,15)+CZ$9),"TTT") = "So",
                                    IF(ISNA(VLOOKUP(EDATE('Projektkostenkalkulation EP'!$B$8,15)+CZ$9,Datenquellen!$F$7:$H$45,3,FALSE))," ",VLOOKUP(EDATE('Projektkostenkalkulation EP'!$B$8,15)+CZ$9,Datenquellen!$F$7:$H$45,3,FALSE))="X"
                                    ),
                          "X",
                          ""
                          ),
               "X"
            )</f>
        <v>X</v>
      </c>
      <c r="DB180" s="229"/>
      <c r="DC180" s="230"/>
      <c r="DD180" s="475"/>
      <c r="DE180" s="472" t="str">
        <f>TEXT(EDATE('Projektkostenkalkulation EP'!$B$8,15),"MMMM")</f>
        <v>April</v>
      </c>
      <c r="DF180" s="226"/>
      <c r="DG180" s="227" t="str">
        <f>IF(
            OR(
                     TEXT(EDATE('Projektkostenkalkulation EP'!$B$8,15),"TTT") = "Sa",
                     TEXT(EDATE('Projektkostenkalkulation EP'!$B$8,15),"TTT") = "So",
                     IF(ISNA(VLOOKUP(EDATE('Projektkostenkalkulation EP'!$B$8,15),Datenquellen!$F$7:$H$45,3,FALSE))," ",VLOOKUP(EDATE('Projektkostenkalkulation EP'!$B$8,15),Datenquellen!$F$7:$H$45,3,FALSE))="X"
                            ),
                    "X",
                    ""
            )</f>
        <v/>
      </c>
      <c r="DH180" s="227" t="str">
        <f xml:space="preserve"> IF(TEXT((EDATE('Projektkostenkalkulation EP'!$B$8,15)+DG$9),"MM")=TEXT((EDATE('Projektkostenkalkulation EP'!$B$8,15)+(DG$9-1)),"MM"),
             IF(
                        OR(
                                    TEXT((EDATE('Projektkostenkalkulation EP'!$B$8,15)+DG$9),"TTT") = "Sa",
                                    TEXT((EDATE('Projektkostenkalkulation EP'!$B$8,15)+DG$9),"TTT") = "So",
                                    IF(ISNA(VLOOKUP(EDATE('Projektkostenkalkulation EP'!$B$8,15)+DG$9,Datenquellen!$F$7:$H$45,3,FALSE))," ",VLOOKUP(EDATE('Projektkostenkalkulation EP'!$B$8,15)+DG$9,Datenquellen!$F$7:$H$45,3,FALSE))="X"
                                    ),
                          "X",
                          ""
                          ),
               "X"
            )</f>
        <v/>
      </c>
      <c r="DI180" s="227" t="str">
        <f xml:space="preserve"> IF(TEXT((EDATE('Projektkostenkalkulation EP'!$B$8,15)+DH$9),"MM")=TEXT((EDATE('Projektkostenkalkulation EP'!$B$8,15)+(DH$9-1)),"MM"),
             IF(
                        OR(
                                    TEXT((EDATE('Projektkostenkalkulation EP'!$B$8,15)+DH$9),"TTT") = "Sa",
                                    TEXT((EDATE('Projektkostenkalkulation EP'!$B$8,15)+DH$9),"TTT") = "So",
                                    IF(ISNA(VLOOKUP(EDATE('Projektkostenkalkulation EP'!$B$8,15)+DH$9,Datenquellen!$F$7:$H$45,3,FALSE))," ",VLOOKUP(EDATE('Projektkostenkalkulation EP'!$B$8,15)+DH$9,Datenquellen!$F$7:$H$45,3,FALSE))="X"
                                    ),
                          "X",
                          ""
                          ),
               "X"
            )</f>
        <v/>
      </c>
      <c r="DJ180" s="227" t="str">
        <f xml:space="preserve"> IF(TEXT((EDATE('Projektkostenkalkulation EP'!$B$8,15)+DI$9),"MM")=TEXT((EDATE('Projektkostenkalkulation EP'!$B$8,15)+(DI$9-1)),"MM"),
             IF(
                        OR(
                                    TEXT((EDATE('Projektkostenkalkulation EP'!$B$8,15)+DI$9),"TTT") = "Sa",
                                    TEXT((EDATE('Projektkostenkalkulation EP'!$B$8,15)+DI$9),"TTT") = "So",
                                    IF(ISNA(VLOOKUP(EDATE('Projektkostenkalkulation EP'!$B$8,15)+DI$9,Datenquellen!$F$7:$H$45,3,FALSE))," ",VLOOKUP(EDATE('Projektkostenkalkulation EP'!$B$8,15)+DI$9,Datenquellen!$F$7:$H$45,3,FALSE))="X"
                                    ),
                          "X",
                          ""
                          ),
               "X"
            )</f>
        <v/>
      </c>
      <c r="DK180" s="227" t="str">
        <f xml:space="preserve"> IF(TEXT((EDATE('Projektkostenkalkulation EP'!$B$8,15)+DJ$9),"MM")=TEXT((EDATE('Projektkostenkalkulation EP'!$B$8,15)+(DJ$9-1)),"MM"),
             IF(
                        OR(
                                    TEXT((EDATE('Projektkostenkalkulation EP'!$B$8,15)+DJ$9),"TTT") = "Sa",
                                    TEXT((EDATE('Projektkostenkalkulation EP'!$B$8,15)+DJ$9),"TTT") = "So",
                                    IF(ISNA(VLOOKUP(EDATE('Projektkostenkalkulation EP'!$B$8,15)+DJ$9,Datenquellen!$F$7:$H$45,3,FALSE))," ",VLOOKUP(EDATE('Projektkostenkalkulation EP'!$B$8,15)+DJ$9,Datenquellen!$F$7:$H$45,3,FALSE))="X"
                                    ),
                          "X",
                          ""
                          ),
               "X"
            )</f>
        <v>X</v>
      </c>
      <c r="DL180" s="227" t="str">
        <f xml:space="preserve"> IF(TEXT((EDATE('Projektkostenkalkulation EP'!$B$8,15)+DK$9),"MM")=TEXT((EDATE('Projektkostenkalkulation EP'!$B$8,15)+(DK$9-1)),"MM"),
             IF(
                        OR(
                                    TEXT((EDATE('Projektkostenkalkulation EP'!$B$8,15)+DK$9),"TTT") = "Sa",
                                    TEXT((EDATE('Projektkostenkalkulation EP'!$B$8,15)+DK$9),"TTT") = "So",
                                    IF(ISNA(VLOOKUP(EDATE('Projektkostenkalkulation EP'!$B$8,15)+DK$9,Datenquellen!$F$7:$H$45,3,FALSE))," ",VLOOKUP(EDATE('Projektkostenkalkulation EP'!$B$8,15)+DK$9,Datenquellen!$F$7:$H$45,3,FALSE))="X"
                                    ),
                          "X",
                          ""
                          ),
               "X"
            )</f>
        <v>X</v>
      </c>
      <c r="DM180" s="227" t="str">
        <f xml:space="preserve"> IF(TEXT((EDATE('Projektkostenkalkulation EP'!$B$8,15)+DL$9),"MM")=TEXT((EDATE('Projektkostenkalkulation EP'!$B$8,15)+(DL$9-1)),"MM"),
             IF(
                        OR(
                                    TEXT((EDATE('Projektkostenkalkulation EP'!$B$8,15)+DL$9),"TTT") = "Sa",
                                    TEXT((EDATE('Projektkostenkalkulation EP'!$B$8,15)+DL$9),"TTT") = "So",
                                    IF(ISNA(VLOOKUP(EDATE('Projektkostenkalkulation EP'!$B$8,15)+DL$9,Datenquellen!$F$7:$H$45,3,FALSE))," ",VLOOKUP(EDATE('Projektkostenkalkulation EP'!$B$8,15)+DL$9,Datenquellen!$F$7:$H$45,3,FALSE))="X"
                                    ),
                          "X",
                          ""
                          ),
               "X"
            )</f>
        <v/>
      </c>
      <c r="DN180" s="227" t="str">
        <f xml:space="preserve"> IF(TEXT((EDATE('Projektkostenkalkulation EP'!$B$8,15)+DM$9),"MM")=TEXT((EDATE('Projektkostenkalkulation EP'!$B$8,15)+(DM$9-1)),"MM"),
             IF(
                        OR(
                                    TEXT((EDATE('Projektkostenkalkulation EP'!$B$8,15)+DM$9),"TTT") = "Sa",
                                    TEXT((EDATE('Projektkostenkalkulation EP'!$B$8,15)+DM$9),"TTT") = "So",
                                    IF(ISNA(VLOOKUP(EDATE('Projektkostenkalkulation EP'!$B$8,15)+DM$9,Datenquellen!$F$7:$H$45,3,FALSE))," ",VLOOKUP(EDATE('Projektkostenkalkulation EP'!$B$8,15)+DM$9,Datenquellen!$F$7:$H$45,3,FALSE))="X"
                                    ),
                          "X",
                          ""
                          ),
               "X"
            )</f>
        <v/>
      </c>
      <c r="DO180" s="227" t="str">
        <f xml:space="preserve"> IF(TEXT((EDATE('Projektkostenkalkulation EP'!$B$8,15)+DN$9),"MM")=TEXT((EDATE('Projektkostenkalkulation EP'!$B$8,15)+(DN$9-1)),"MM"),
             IF(
                        OR(
                                    TEXT((EDATE('Projektkostenkalkulation EP'!$B$8,15)+DN$9),"TTT") = "Sa",
                                    TEXT((EDATE('Projektkostenkalkulation EP'!$B$8,15)+DN$9),"TTT") = "So",
                                    IF(ISNA(VLOOKUP(EDATE('Projektkostenkalkulation EP'!$B$8,15)+DN$9,Datenquellen!$F$7:$H$45,3,FALSE))," ",VLOOKUP(EDATE('Projektkostenkalkulation EP'!$B$8,15)+DN$9,Datenquellen!$F$7:$H$45,3,FALSE))="X"
                                    ),
                          "X",
                          ""
                          ),
               "X"
            )</f>
        <v/>
      </c>
      <c r="DP180" s="227" t="str">
        <f xml:space="preserve"> IF(TEXT((EDATE('Projektkostenkalkulation EP'!$B$8,15)+DO$9),"MM")=TEXT((EDATE('Projektkostenkalkulation EP'!$B$8,15)+(DO$9-1)),"MM"),
             IF(
                        OR(
                                    TEXT((EDATE('Projektkostenkalkulation EP'!$B$8,15)+DO$9),"TTT") = "Sa",
                                    TEXT((EDATE('Projektkostenkalkulation EP'!$B$8,15)+DO$9),"TTT") = "So",
                                    IF(ISNA(VLOOKUP(EDATE('Projektkostenkalkulation EP'!$B$8,15)+DO$9,Datenquellen!$F$7:$H$45,3,FALSE))," ",VLOOKUP(EDATE('Projektkostenkalkulation EP'!$B$8,15)+DO$9,Datenquellen!$F$7:$H$45,3,FALSE))="X"
                                    ),
                          "X",
                          ""
                          ),
               "X"
            )</f>
        <v/>
      </c>
      <c r="DQ180" s="227" t="str">
        <f xml:space="preserve"> IF(TEXT((EDATE('Projektkostenkalkulation EP'!$B$8,15)+DP$9),"MM")=TEXT((EDATE('Projektkostenkalkulation EP'!$B$8,15)+(DP$9-1)),"MM"),
             IF(
                        OR(
                                    TEXT((EDATE('Projektkostenkalkulation EP'!$B$8,15)+DP$9),"TTT") = "Sa",
                                    TEXT((EDATE('Projektkostenkalkulation EP'!$B$8,15)+DP$9),"TTT") = "So",
                                    IF(ISNA(VLOOKUP(EDATE('Projektkostenkalkulation EP'!$B$8,15)+DP$9,Datenquellen!$F$7:$H$45,3,FALSE))," ",VLOOKUP(EDATE('Projektkostenkalkulation EP'!$B$8,15)+DP$9,Datenquellen!$F$7:$H$45,3,FALSE))="X"
                                    ),
                          "X",
                          ""
                          ),
               "X"
            )</f>
        <v/>
      </c>
      <c r="DR180" s="227" t="str">
        <f xml:space="preserve"> IF(TEXT((EDATE('Projektkostenkalkulation EP'!$B$8,15)+DQ$9),"MM")=TEXT((EDATE('Projektkostenkalkulation EP'!$B$8,15)+(DQ$9-1)),"MM"),
             IF(
                        OR(
                                    TEXT((EDATE('Projektkostenkalkulation EP'!$B$8,15)+DQ$9),"TTT") = "Sa",
                                    TEXT((EDATE('Projektkostenkalkulation EP'!$B$8,15)+DQ$9),"TTT") = "So",
                                    IF(ISNA(VLOOKUP(EDATE('Projektkostenkalkulation EP'!$B$8,15)+DQ$9,Datenquellen!$F$7:$H$45,3,FALSE))," ",VLOOKUP(EDATE('Projektkostenkalkulation EP'!$B$8,15)+DQ$9,Datenquellen!$F$7:$H$45,3,FALSE))="X"
                                    ),
                          "X",
                          ""
                          ),
               "X"
            )</f>
        <v>X</v>
      </c>
      <c r="DS180" s="227" t="str">
        <f xml:space="preserve"> IF(TEXT((EDATE('Projektkostenkalkulation EP'!$B$8,15)+DR$9),"MM")=TEXT((EDATE('Projektkostenkalkulation EP'!$B$8,15)+(DR$9-1)),"MM"),
             IF(
                        OR(
                                    TEXT((EDATE('Projektkostenkalkulation EP'!$B$8,15)+DR$9),"TTT") = "Sa",
                                    TEXT((EDATE('Projektkostenkalkulation EP'!$B$8,15)+DR$9),"TTT") = "So",
                                    IF(ISNA(VLOOKUP(EDATE('Projektkostenkalkulation EP'!$B$8,15)+DR$9,Datenquellen!$F$7:$H$45,3,FALSE))," ",VLOOKUP(EDATE('Projektkostenkalkulation EP'!$B$8,15)+DR$9,Datenquellen!$F$7:$H$45,3,FALSE))="X"
                                    ),
                          "X",
                          ""
                          ),
               "X"
            )</f>
        <v>X</v>
      </c>
      <c r="DT180" s="227" t="str">
        <f xml:space="preserve"> IF(TEXT((EDATE('Projektkostenkalkulation EP'!$B$8,15)+DS$9),"MM")=TEXT((EDATE('Projektkostenkalkulation EP'!$B$8,15)+(DS$9-1)),"MM"),
             IF(
                        OR(
                                    TEXT((EDATE('Projektkostenkalkulation EP'!$B$8,15)+DS$9),"TTT") = "Sa",
                                    TEXT((EDATE('Projektkostenkalkulation EP'!$B$8,15)+DS$9),"TTT") = "So",
                                    IF(ISNA(VLOOKUP(EDATE('Projektkostenkalkulation EP'!$B$8,15)+DS$9,Datenquellen!$F$7:$H$45,3,FALSE))," ",VLOOKUP(EDATE('Projektkostenkalkulation EP'!$B$8,15)+DS$9,Datenquellen!$F$7:$H$45,3,FALSE))="X"
                                    ),
                          "X",
                          ""
                          ),
               "X"
            )</f>
        <v/>
      </c>
      <c r="DU180" s="227" t="str">
        <f xml:space="preserve"> IF(TEXT((EDATE('Projektkostenkalkulation EP'!$B$8,15)+DT$9),"MM")=TEXT((EDATE('Projektkostenkalkulation EP'!$B$8,15)+(DT$9-1)),"MM"),
             IF(
                        OR(
                                    TEXT((EDATE('Projektkostenkalkulation EP'!$B$8,15)+DT$9),"TTT") = "Sa",
                                    TEXT((EDATE('Projektkostenkalkulation EP'!$B$8,15)+DT$9),"TTT") = "So",
                                    IF(ISNA(VLOOKUP(EDATE('Projektkostenkalkulation EP'!$B$8,15)+DT$9,Datenquellen!$F$7:$H$45,3,FALSE))," ",VLOOKUP(EDATE('Projektkostenkalkulation EP'!$B$8,15)+DT$9,Datenquellen!$F$7:$H$45,3,FALSE))="X"
                                    ),
                          "X",
                          ""
                          ),
               "X"
            )</f>
        <v/>
      </c>
      <c r="DV180" s="227" t="str">
        <f xml:space="preserve"> IF(TEXT((EDATE('Projektkostenkalkulation EP'!$B$8,15)+DU$9),"MM")=TEXT((EDATE('Projektkostenkalkulation EP'!$B$8,15)+(DU$9-1)),"MM"),
             IF(
                        OR(
                                    TEXT((EDATE('Projektkostenkalkulation EP'!$B$8,15)+DU$9),"TTT") = "Sa",
                                    TEXT((EDATE('Projektkostenkalkulation EP'!$B$8,15)+DU$9),"TTT") = "So",
                                    IF(ISNA(VLOOKUP(EDATE('Projektkostenkalkulation EP'!$B$8,15)+DU$9,Datenquellen!$F$7:$H$45,3,FALSE))," ",VLOOKUP(EDATE('Projektkostenkalkulation EP'!$B$8,15)+DU$9,Datenquellen!$F$7:$H$45,3,FALSE))="X"
                                    ),
                          "X",
                          ""
                          ),
               "X"
            )</f>
        <v/>
      </c>
      <c r="DW180" s="227" t="str">
        <f xml:space="preserve"> IF(TEXT((EDATE('Projektkostenkalkulation EP'!$B$8,15)+DV$9),"MM")=TEXT((EDATE('Projektkostenkalkulation EP'!$B$8,15)+(DV$9-1)),"MM"),
             IF(
                        OR(
                                    TEXT((EDATE('Projektkostenkalkulation EP'!$B$8,15)+DV$9),"TTT") = "Sa",
                                    TEXT((EDATE('Projektkostenkalkulation EP'!$B$8,15)+DV$9),"TTT") = "So",
                                    IF(ISNA(VLOOKUP(EDATE('Projektkostenkalkulation EP'!$B$8,15)+DV$9,Datenquellen!$F$7:$H$45,3,FALSE))," ",VLOOKUP(EDATE('Projektkostenkalkulation EP'!$B$8,15)+DV$9,Datenquellen!$F$7:$H$45,3,FALSE))="X"
                                    ),
                          "X",
                          ""
                          ),
               "X"
            )</f>
        <v/>
      </c>
      <c r="DX180" s="227" t="str">
        <f xml:space="preserve"> IF(TEXT((EDATE('Projektkostenkalkulation EP'!$B$8,15)+DW$9),"MM")=TEXT((EDATE('Projektkostenkalkulation EP'!$B$8,15)+(DW$9-1)),"MM"),
             IF(
                        OR(
                                    TEXT((EDATE('Projektkostenkalkulation EP'!$B$8,15)+DW$9),"TTT") = "Sa",
                                    TEXT((EDATE('Projektkostenkalkulation EP'!$B$8,15)+DW$9),"TTT") = "So",
                                    IF(ISNA(VLOOKUP(EDATE('Projektkostenkalkulation EP'!$B$8,15)+DW$9,Datenquellen!$F$7:$H$45,3,FALSE))," ",VLOOKUP(EDATE('Projektkostenkalkulation EP'!$B$8,15)+DW$9,Datenquellen!$F$7:$H$45,3,FALSE))="X"
                                    ),
                          "X",
                          ""
                          ),
               "X"
            )</f>
        <v>X</v>
      </c>
      <c r="DY180" s="227" t="str">
        <f xml:space="preserve"> IF(TEXT((EDATE('Projektkostenkalkulation EP'!$B$8,15)+DX$9),"MM")=TEXT((EDATE('Projektkostenkalkulation EP'!$B$8,15)+(DX$9-1)),"MM"),
             IF(
                        OR(
                                    TEXT((EDATE('Projektkostenkalkulation EP'!$B$8,15)+DX$9),"TTT") = "Sa",
                                    TEXT((EDATE('Projektkostenkalkulation EP'!$B$8,15)+DX$9),"TTT") = "So",
                                    IF(ISNA(VLOOKUP(EDATE('Projektkostenkalkulation EP'!$B$8,15)+DX$9,Datenquellen!$F$7:$H$45,3,FALSE))," ",VLOOKUP(EDATE('Projektkostenkalkulation EP'!$B$8,15)+DX$9,Datenquellen!$F$7:$H$45,3,FALSE))="X"
                                    ),
                          "X",
                          ""
                          ),
               "X"
            )</f>
        <v>X</v>
      </c>
      <c r="DZ180" s="227" t="str">
        <f xml:space="preserve"> IF(TEXT((EDATE('Projektkostenkalkulation EP'!$B$8,15)+DY$9),"MM")=TEXT((EDATE('Projektkostenkalkulation EP'!$B$8,15)+(DY$9-1)),"MM"),
             IF(
                        OR(
                                    TEXT((EDATE('Projektkostenkalkulation EP'!$B$8,15)+DY$9),"TTT") = "Sa",
                                    TEXT((EDATE('Projektkostenkalkulation EP'!$B$8,15)+DY$9),"TTT") = "So",
                                    IF(ISNA(VLOOKUP(EDATE('Projektkostenkalkulation EP'!$B$8,15)+DY$9,Datenquellen!$F$7:$H$45,3,FALSE))," ",VLOOKUP(EDATE('Projektkostenkalkulation EP'!$B$8,15)+DY$9,Datenquellen!$F$7:$H$45,3,FALSE))="X"
                                    ),
                          "X",
                          ""
                          ),
               "X"
            )</f>
        <v>X</v>
      </c>
      <c r="EA180" s="227" t="str">
        <f xml:space="preserve"> IF(TEXT((EDATE('Projektkostenkalkulation EP'!$B$8,15)+DZ$9),"MM")=TEXT((EDATE('Projektkostenkalkulation EP'!$B$8,15)+(DZ$9-1)),"MM"),
             IF(
                        OR(
                                    TEXT((EDATE('Projektkostenkalkulation EP'!$B$8,15)+DZ$9),"TTT") = "Sa",
                                    TEXT((EDATE('Projektkostenkalkulation EP'!$B$8,15)+DZ$9),"TTT") = "So",
                                    IF(ISNA(VLOOKUP(EDATE('Projektkostenkalkulation EP'!$B$8,15)+DZ$9,Datenquellen!$F$7:$H$45,3,FALSE))," ",VLOOKUP(EDATE('Projektkostenkalkulation EP'!$B$8,15)+DZ$9,Datenquellen!$F$7:$H$45,3,FALSE))="X"
                                    ),
                          "X",
                          ""
                          ),
               "X"
            )</f>
        <v>X</v>
      </c>
      <c r="EB180" s="227" t="str">
        <f xml:space="preserve"> IF(TEXT((EDATE('Projektkostenkalkulation EP'!$B$8,15)+EA$9),"MM")=TEXT((EDATE('Projektkostenkalkulation EP'!$B$8,15)+(EA$9-1)),"MM"),
             IF(
                        OR(
                                    TEXT((EDATE('Projektkostenkalkulation EP'!$B$8,15)+EA$9),"TTT") = "Sa",
                                    TEXT((EDATE('Projektkostenkalkulation EP'!$B$8,15)+EA$9),"TTT") = "So",
                                    IF(ISNA(VLOOKUP(EDATE('Projektkostenkalkulation EP'!$B$8,15)+EA$9,Datenquellen!$F$7:$H$45,3,FALSE))," ",VLOOKUP(EDATE('Projektkostenkalkulation EP'!$B$8,15)+EA$9,Datenquellen!$F$7:$H$45,3,FALSE))="X"
                                    ),
                          "X",
                          ""
                          ),
               "X"
            )</f>
        <v/>
      </c>
      <c r="EC180" s="227" t="str">
        <f xml:space="preserve"> IF(TEXT((EDATE('Projektkostenkalkulation EP'!$B$8,15)+EB$9),"MM")=TEXT((EDATE('Projektkostenkalkulation EP'!$B$8,15)+(EB$9-1)),"MM"),
             IF(
                        OR(
                                    TEXT((EDATE('Projektkostenkalkulation EP'!$B$8,15)+EB$9),"TTT") = "Sa",
                                    TEXT((EDATE('Projektkostenkalkulation EP'!$B$8,15)+EB$9),"TTT") = "So",
                                    IF(ISNA(VLOOKUP(EDATE('Projektkostenkalkulation EP'!$B$8,15)+EB$9,Datenquellen!$F$7:$H$45,3,FALSE))," ",VLOOKUP(EDATE('Projektkostenkalkulation EP'!$B$8,15)+EB$9,Datenquellen!$F$7:$H$45,3,FALSE))="X"
                                    ),
                          "X",
                          ""
                          ),
               "X"
            )</f>
        <v/>
      </c>
      <c r="ED180" s="227" t="str">
        <f xml:space="preserve"> IF(TEXT((EDATE('Projektkostenkalkulation EP'!$B$8,15)+EC$9),"MM")=TEXT((EDATE('Projektkostenkalkulation EP'!$B$8,15)+(EC$9-1)),"MM"),
             IF(
                        OR(
                                    TEXT((EDATE('Projektkostenkalkulation EP'!$B$8,15)+EC$9),"TTT") = "Sa",
                                    TEXT((EDATE('Projektkostenkalkulation EP'!$B$8,15)+EC$9),"TTT") = "So",
                                    IF(ISNA(VLOOKUP(EDATE('Projektkostenkalkulation EP'!$B$8,15)+EC$9,Datenquellen!$F$7:$H$45,3,FALSE))," ",VLOOKUP(EDATE('Projektkostenkalkulation EP'!$B$8,15)+EC$9,Datenquellen!$F$7:$H$45,3,FALSE))="X"
                                    ),
                          "X",
                          ""
                          ),
               "X"
            )</f>
        <v/>
      </c>
      <c r="EE180" s="227" t="str">
        <f xml:space="preserve"> IF(TEXT((EDATE('Projektkostenkalkulation EP'!$B$8,15)+ED$9),"MM")=TEXT((EDATE('Projektkostenkalkulation EP'!$B$8,15)+(ED$9-1)),"MM"),
             IF(
                        OR(
                                    TEXT((EDATE('Projektkostenkalkulation EP'!$B$8,15)+ED$9),"TTT") = "Sa",
                                    TEXT((EDATE('Projektkostenkalkulation EP'!$B$8,15)+ED$9),"TTT") = "So",
                                    IF(ISNA(VLOOKUP(EDATE('Projektkostenkalkulation EP'!$B$8,15)+ED$9,Datenquellen!$F$7:$H$45,3,FALSE))," ",VLOOKUP(EDATE('Projektkostenkalkulation EP'!$B$8,15)+ED$9,Datenquellen!$F$7:$H$45,3,FALSE))="X"
                                    ),
                          "X",
                          ""
                          ),
               "X"
            )</f>
        <v/>
      </c>
      <c r="EF180" s="227" t="str">
        <f xml:space="preserve"> IF(TEXT((EDATE('Projektkostenkalkulation EP'!$B$8,15)+EE$9),"MM")=TEXT((EDATE('Projektkostenkalkulation EP'!$B$8,15)+(EE$9-1)),"MM"),
             IF(
                        OR(
                                    TEXT((EDATE('Projektkostenkalkulation EP'!$B$8,15)+EE$9),"TTT") = "Sa",
                                    TEXT((EDATE('Projektkostenkalkulation EP'!$B$8,15)+EE$9),"TTT") = "So",
                                    IF(ISNA(VLOOKUP(EDATE('Projektkostenkalkulation EP'!$B$8,15)+EE$9,Datenquellen!$F$7:$H$45,3,FALSE))," ",VLOOKUP(EDATE('Projektkostenkalkulation EP'!$B$8,15)+EE$9,Datenquellen!$F$7:$H$45,3,FALSE))="X"
                                    ),
                          "X",
                          ""
                          ),
               "X"
            )</f>
        <v>X</v>
      </c>
      <c r="EG180" s="227" t="str">
        <f xml:space="preserve"> IF(TEXT((EDATE('Projektkostenkalkulation EP'!$B$8,15)+EF$9),"MM")=TEXT((EDATE('Projektkostenkalkulation EP'!$B$8,15)+(EF$9-1)),"MM"),
             IF(
                        OR(
                                    TEXT((EDATE('Projektkostenkalkulation EP'!$B$8,15)+EF$9),"TTT") = "Sa",
                                    TEXT((EDATE('Projektkostenkalkulation EP'!$B$8,15)+EF$9),"TTT") = "So",
                                    IF(ISNA(VLOOKUP(EDATE('Projektkostenkalkulation EP'!$B$8,15)+EF$9,Datenquellen!$F$7:$H$45,3,FALSE))," ",VLOOKUP(EDATE('Projektkostenkalkulation EP'!$B$8,15)+EF$9,Datenquellen!$F$7:$H$45,3,FALSE))="X"
                                    ),
                          "X",
                          ""
                          ),
               "X"
            )</f>
        <v>X</v>
      </c>
      <c r="EH180" s="227" t="str">
        <f xml:space="preserve"> IF(TEXT((EDATE('Projektkostenkalkulation EP'!$B$8,15)+EG$9),"MM")=TEXT((EDATE('Projektkostenkalkulation EP'!$B$8,15)+(EG$9-1)),"MM"),
             IF(
                        OR(
                                    TEXT((EDATE('Projektkostenkalkulation EP'!$B$8,15)+EG$9),"TTT") = "Sa",
                                    TEXT((EDATE('Projektkostenkalkulation EP'!$B$8,15)+EG$9),"TTT") = "So",
                                    IF(ISNA(VLOOKUP(EDATE('Projektkostenkalkulation EP'!$B$8,15)+EG$9,Datenquellen!$F$7:$H$45,3,FALSE))," ",VLOOKUP(EDATE('Projektkostenkalkulation EP'!$B$8,15)+EG$9,Datenquellen!$F$7:$H$45,3,FALSE))="X"
                                    ),
                          "X",
                          ""
                          ),
               "X"
            )</f>
        <v/>
      </c>
      <c r="EI180" s="227" t="str">
        <f xml:space="preserve"> IF(TEXT((EDATE('Projektkostenkalkulation EP'!$B$8,15)+EH$9),"MM")=TEXT((EDATE('Projektkostenkalkulation EP'!$B$8,15)+(EH$9-1)),"MM"),
             IF(
                        OR(
                                    TEXT((EDATE('Projektkostenkalkulation EP'!$B$8,15)+EH$9),"TTT") = "Sa",
                                    TEXT((EDATE('Projektkostenkalkulation EP'!$B$8,15)+EH$9),"TTT") = "So",
                                    IF(ISNA(VLOOKUP(EDATE('Projektkostenkalkulation EP'!$B$8,15)+EH$9,Datenquellen!$F$7:$H$45,3,FALSE))," ",VLOOKUP(EDATE('Projektkostenkalkulation EP'!$B$8,15)+EH$9,Datenquellen!$F$7:$H$45,3,FALSE))="X"
                                    ),
                          "X",
                          ""
                          ),
               "X"
            )</f>
        <v/>
      </c>
      <c r="EJ180" s="227" t="str">
        <f xml:space="preserve"> IF(TEXT((EDATE('Projektkostenkalkulation EP'!$B$8,15)+EI$9),"MM")=TEXT((EDATE('Projektkostenkalkulation EP'!$B$8,15)+(EI$9-1)),"MM"),
             IF(
                        OR(
                                    TEXT((EDATE('Projektkostenkalkulation EP'!$B$8,15)+EI$9),"TTT") = "Sa",
                                    TEXT((EDATE('Projektkostenkalkulation EP'!$B$8,15)+EI$9),"TTT") = "So",
                                    IF(ISNA(VLOOKUP(EDATE('Projektkostenkalkulation EP'!$B$8,15)+EI$9,Datenquellen!$F$7:$H$45,3,FALSE))," ",VLOOKUP(EDATE('Projektkostenkalkulation EP'!$B$8,15)+EI$9,Datenquellen!$F$7:$H$45,3,FALSE))="X"
                                    ),
                          "X",
                          ""
                          ),
               "X"
            )</f>
        <v/>
      </c>
      <c r="EK180" s="228" t="str">
        <f xml:space="preserve"> IF(TEXT((EDATE('Projektkostenkalkulation EP'!$B$8,15)+EJ$9),"MM")=TEXT((EDATE('Projektkostenkalkulation EP'!$B$8,15)+(EJ$9-1)),"MM"),
             IF(
                        OR(
                                    TEXT((EDATE('Projektkostenkalkulation EP'!$B$8,15)+EJ$9),"TTT") = "Sa",
                                    TEXT((EDATE('Projektkostenkalkulation EP'!$B$8,15)+EJ$9),"TTT") = "So",
                                    IF(ISNA(VLOOKUP(EDATE('Projektkostenkalkulation EP'!$B$8,15)+EJ$9,Datenquellen!$F$7:$H$45,3,FALSE))," ",VLOOKUP(EDATE('Projektkostenkalkulation EP'!$B$8,15)+EJ$9,Datenquellen!$F$7:$H$45,3,FALSE))="X"
                                    ),
                          "X",
                          ""
                          ),
               "X"
            )</f>
        <v>X</v>
      </c>
      <c r="EL180" s="229"/>
      <c r="EM180" s="230"/>
      <c r="EN180" s="475"/>
      <c r="EO180" s="472" t="str">
        <f>TEXT(EDATE('Projektkostenkalkulation EP'!$B$8,15),"MMMM")</f>
        <v>April</v>
      </c>
      <c r="EP180" s="226"/>
      <c r="EQ180" s="227" t="str">
        <f>IF(
            OR(
                     TEXT(EDATE('Projektkostenkalkulation EP'!$B$8,15),"TTT") = "Sa",
                     TEXT(EDATE('Projektkostenkalkulation EP'!$B$8,15),"TTT") = "So",
                     IF(ISNA(VLOOKUP(EDATE('Projektkostenkalkulation EP'!$B$8,15),Datenquellen!$F$7:$H$45,3,FALSE))," ",VLOOKUP(EDATE('Projektkostenkalkulation EP'!$B$8,15),Datenquellen!$F$7:$H$45,3,FALSE))="X"
                            ),
                    "X",
                    ""
            )</f>
        <v/>
      </c>
      <c r="ER180" s="227" t="str">
        <f xml:space="preserve"> IF(TEXT((EDATE('Projektkostenkalkulation EP'!$B$8,15)+EQ$9),"MM")=TEXT((EDATE('Projektkostenkalkulation EP'!$B$8,15)+(EQ$9-1)),"MM"),
             IF(
                        OR(
                                    TEXT((EDATE('Projektkostenkalkulation EP'!$B$8,15)+EQ$9),"TTT") = "Sa",
                                    TEXT((EDATE('Projektkostenkalkulation EP'!$B$8,15)+EQ$9),"TTT") = "So",
                                    IF(ISNA(VLOOKUP(EDATE('Projektkostenkalkulation EP'!$B$8,15)+EQ$9,Datenquellen!$F$7:$H$45,3,FALSE))," ",VLOOKUP(EDATE('Projektkostenkalkulation EP'!$B$8,15)+EQ$9,Datenquellen!$F$7:$H$45,3,FALSE))="X"
                                    ),
                          "X",
                          ""
                          ),
               "X"
            )</f>
        <v/>
      </c>
      <c r="ES180" s="227" t="str">
        <f xml:space="preserve"> IF(TEXT((EDATE('Projektkostenkalkulation EP'!$B$8,15)+ER$9),"MM")=TEXT((EDATE('Projektkostenkalkulation EP'!$B$8,15)+(ER$9-1)),"MM"),
             IF(
                        OR(
                                    TEXT((EDATE('Projektkostenkalkulation EP'!$B$8,15)+ER$9),"TTT") = "Sa",
                                    TEXT((EDATE('Projektkostenkalkulation EP'!$B$8,15)+ER$9),"TTT") = "So",
                                    IF(ISNA(VLOOKUP(EDATE('Projektkostenkalkulation EP'!$B$8,15)+ER$9,Datenquellen!$F$7:$H$45,3,FALSE))," ",VLOOKUP(EDATE('Projektkostenkalkulation EP'!$B$8,15)+ER$9,Datenquellen!$F$7:$H$45,3,FALSE))="X"
                                    ),
                          "X",
                          ""
                          ),
               "X"
            )</f>
        <v/>
      </c>
      <c r="ET180" s="227" t="str">
        <f xml:space="preserve"> IF(TEXT((EDATE('Projektkostenkalkulation EP'!$B$8,15)+ES$9),"MM")=TEXT((EDATE('Projektkostenkalkulation EP'!$B$8,15)+(ES$9-1)),"MM"),
             IF(
                        OR(
                                    TEXT((EDATE('Projektkostenkalkulation EP'!$B$8,15)+ES$9),"TTT") = "Sa",
                                    TEXT((EDATE('Projektkostenkalkulation EP'!$B$8,15)+ES$9),"TTT") = "So",
                                    IF(ISNA(VLOOKUP(EDATE('Projektkostenkalkulation EP'!$B$8,15)+ES$9,Datenquellen!$F$7:$H$45,3,FALSE))," ",VLOOKUP(EDATE('Projektkostenkalkulation EP'!$B$8,15)+ES$9,Datenquellen!$F$7:$H$45,3,FALSE))="X"
                                    ),
                          "X",
                          ""
                          ),
               "X"
            )</f>
        <v/>
      </c>
      <c r="EU180" s="227" t="str">
        <f xml:space="preserve"> IF(TEXT((EDATE('Projektkostenkalkulation EP'!$B$8,15)+ET$9),"MM")=TEXT((EDATE('Projektkostenkalkulation EP'!$B$8,15)+(ET$9-1)),"MM"),
             IF(
                        OR(
                                    TEXT((EDATE('Projektkostenkalkulation EP'!$B$8,15)+ET$9),"TTT") = "Sa",
                                    TEXT((EDATE('Projektkostenkalkulation EP'!$B$8,15)+ET$9),"TTT") = "So",
                                    IF(ISNA(VLOOKUP(EDATE('Projektkostenkalkulation EP'!$B$8,15)+ET$9,Datenquellen!$F$7:$H$45,3,FALSE))," ",VLOOKUP(EDATE('Projektkostenkalkulation EP'!$B$8,15)+ET$9,Datenquellen!$F$7:$H$45,3,FALSE))="X"
                                    ),
                          "X",
                          ""
                          ),
               "X"
            )</f>
        <v>X</v>
      </c>
      <c r="EV180" s="227" t="str">
        <f xml:space="preserve"> IF(TEXT((EDATE('Projektkostenkalkulation EP'!$B$8,15)+EU$9),"MM")=TEXT((EDATE('Projektkostenkalkulation EP'!$B$8,15)+(EU$9-1)),"MM"),
             IF(
                        OR(
                                    TEXT((EDATE('Projektkostenkalkulation EP'!$B$8,15)+EU$9),"TTT") = "Sa",
                                    TEXT((EDATE('Projektkostenkalkulation EP'!$B$8,15)+EU$9),"TTT") = "So",
                                    IF(ISNA(VLOOKUP(EDATE('Projektkostenkalkulation EP'!$B$8,15)+EU$9,Datenquellen!$F$7:$H$45,3,FALSE))," ",VLOOKUP(EDATE('Projektkostenkalkulation EP'!$B$8,15)+EU$9,Datenquellen!$F$7:$H$45,3,FALSE))="X"
                                    ),
                          "X",
                          ""
                          ),
               "X"
            )</f>
        <v>X</v>
      </c>
      <c r="EW180" s="227" t="str">
        <f xml:space="preserve"> IF(TEXT((EDATE('Projektkostenkalkulation EP'!$B$8,15)+EV$9),"MM")=TEXT((EDATE('Projektkostenkalkulation EP'!$B$8,15)+(EV$9-1)),"MM"),
             IF(
                        OR(
                                    TEXT((EDATE('Projektkostenkalkulation EP'!$B$8,15)+EV$9),"TTT") = "Sa",
                                    TEXT((EDATE('Projektkostenkalkulation EP'!$B$8,15)+EV$9),"TTT") = "So",
                                    IF(ISNA(VLOOKUP(EDATE('Projektkostenkalkulation EP'!$B$8,15)+EV$9,Datenquellen!$F$7:$H$45,3,FALSE))," ",VLOOKUP(EDATE('Projektkostenkalkulation EP'!$B$8,15)+EV$9,Datenquellen!$F$7:$H$45,3,FALSE))="X"
                                    ),
                          "X",
                          ""
                          ),
               "X"
            )</f>
        <v/>
      </c>
      <c r="EX180" s="227" t="str">
        <f xml:space="preserve"> IF(TEXT((EDATE('Projektkostenkalkulation EP'!$B$8,15)+EW$9),"MM")=TEXT((EDATE('Projektkostenkalkulation EP'!$B$8,15)+(EW$9-1)),"MM"),
             IF(
                        OR(
                                    TEXT((EDATE('Projektkostenkalkulation EP'!$B$8,15)+EW$9),"TTT") = "Sa",
                                    TEXT((EDATE('Projektkostenkalkulation EP'!$B$8,15)+EW$9),"TTT") = "So",
                                    IF(ISNA(VLOOKUP(EDATE('Projektkostenkalkulation EP'!$B$8,15)+EW$9,Datenquellen!$F$7:$H$45,3,FALSE))," ",VLOOKUP(EDATE('Projektkostenkalkulation EP'!$B$8,15)+EW$9,Datenquellen!$F$7:$H$45,3,FALSE))="X"
                                    ),
                          "X",
                          ""
                          ),
               "X"
            )</f>
        <v/>
      </c>
      <c r="EY180" s="227" t="str">
        <f xml:space="preserve"> IF(TEXT((EDATE('Projektkostenkalkulation EP'!$B$8,15)+EX$9),"MM")=TEXT((EDATE('Projektkostenkalkulation EP'!$B$8,15)+(EX$9-1)),"MM"),
             IF(
                        OR(
                                    TEXT((EDATE('Projektkostenkalkulation EP'!$B$8,15)+EX$9),"TTT") = "Sa",
                                    TEXT((EDATE('Projektkostenkalkulation EP'!$B$8,15)+EX$9),"TTT") = "So",
                                    IF(ISNA(VLOOKUP(EDATE('Projektkostenkalkulation EP'!$B$8,15)+EX$9,Datenquellen!$F$7:$H$45,3,FALSE))," ",VLOOKUP(EDATE('Projektkostenkalkulation EP'!$B$8,15)+EX$9,Datenquellen!$F$7:$H$45,3,FALSE))="X"
                                    ),
                          "X",
                          ""
                          ),
               "X"
            )</f>
        <v/>
      </c>
      <c r="EZ180" s="227" t="str">
        <f xml:space="preserve"> IF(TEXT((EDATE('Projektkostenkalkulation EP'!$B$8,15)+EY$9),"MM")=TEXT((EDATE('Projektkostenkalkulation EP'!$B$8,15)+(EY$9-1)),"MM"),
             IF(
                        OR(
                                    TEXT((EDATE('Projektkostenkalkulation EP'!$B$8,15)+EY$9),"TTT") = "Sa",
                                    TEXT((EDATE('Projektkostenkalkulation EP'!$B$8,15)+EY$9),"TTT") = "So",
                                    IF(ISNA(VLOOKUP(EDATE('Projektkostenkalkulation EP'!$B$8,15)+EY$9,Datenquellen!$F$7:$H$45,3,FALSE))," ",VLOOKUP(EDATE('Projektkostenkalkulation EP'!$B$8,15)+EY$9,Datenquellen!$F$7:$H$45,3,FALSE))="X"
                                    ),
                          "X",
                          ""
                          ),
               "X"
            )</f>
        <v/>
      </c>
      <c r="FA180" s="227" t="str">
        <f xml:space="preserve"> IF(TEXT((EDATE('Projektkostenkalkulation EP'!$B$8,15)+EZ$9),"MM")=TEXT((EDATE('Projektkostenkalkulation EP'!$B$8,15)+(EZ$9-1)),"MM"),
             IF(
                        OR(
                                    TEXT((EDATE('Projektkostenkalkulation EP'!$B$8,15)+EZ$9),"TTT") = "Sa",
                                    TEXT((EDATE('Projektkostenkalkulation EP'!$B$8,15)+EZ$9),"TTT") = "So",
                                    IF(ISNA(VLOOKUP(EDATE('Projektkostenkalkulation EP'!$B$8,15)+EZ$9,Datenquellen!$F$7:$H$45,3,FALSE))," ",VLOOKUP(EDATE('Projektkostenkalkulation EP'!$B$8,15)+EZ$9,Datenquellen!$F$7:$H$45,3,FALSE))="X"
                                    ),
                          "X",
                          ""
                          ),
               "X"
            )</f>
        <v/>
      </c>
      <c r="FB180" s="227" t="str">
        <f xml:space="preserve"> IF(TEXT((EDATE('Projektkostenkalkulation EP'!$B$8,15)+FA$9),"MM")=TEXT((EDATE('Projektkostenkalkulation EP'!$B$8,15)+(FA$9-1)),"MM"),
             IF(
                        OR(
                                    TEXT((EDATE('Projektkostenkalkulation EP'!$B$8,15)+FA$9),"TTT") = "Sa",
                                    TEXT((EDATE('Projektkostenkalkulation EP'!$B$8,15)+FA$9),"TTT") = "So",
                                    IF(ISNA(VLOOKUP(EDATE('Projektkostenkalkulation EP'!$B$8,15)+FA$9,Datenquellen!$F$7:$H$45,3,FALSE))," ",VLOOKUP(EDATE('Projektkostenkalkulation EP'!$B$8,15)+FA$9,Datenquellen!$F$7:$H$45,3,FALSE))="X"
                                    ),
                          "X",
                          ""
                          ),
               "X"
            )</f>
        <v>X</v>
      </c>
      <c r="FC180" s="227" t="str">
        <f xml:space="preserve"> IF(TEXT((EDATE('Projektkostenkalkulation EP'!$B$8,15)+FB$9),"MM")=TEXT((EDATE('Projektkostenkalkulation EP'!$B$8,15)+(FB$9-1)),"MM"),
             IF(
                        OR(
                                    TEXT((EDATE('Projektkostenkalkulation EP'!$B$8,15)+FB$9),"TTT") = "Sa",
                                    TEXT((EDATE('Projektkostenkalkulation EP'!$B$8,15)+FB$9),"TTT") = "So",
                                    IF(ISNA(VLOOKUP(EDATE('Projektkostenkalkulation EP'!$B$8,15)+FB$9,Datenquellen!$F$7:$H$45,3,FALSE))," ",VLOOKUP(EDATE('Projektkostenkalkulation EP'!$B$8,15)+FB$9,Datenquellen!$F$7:$H$45,3,FALSE))="X"
                                    ),
                          "X",
                          ""
                          ),
               "X"
            )</f>
        <v>X</v>
      </c>
      <c r="FD180" s="227" t="str">
        <f xml:space="preserve"> IF(TEXT((EDATE('Projektkostenkalkulation EP'!$B$8,15)+FC$9),"MM")=TEXT((EDATE('Projektkostenkalkulation EP'!$B$8,15)+(FC$9-1)),"MM"),
             IF(
                        OR(
                                    TEXT((EDATE('Projektkostenkalkulation EP'!$B$8,15)+FC$9),"TTT") = "Sa",
                                    TEXT((EDATE('Projektkostenkalkulation EP'!$B$8,15)+FC$9),"TTT") = "So",
                                    IF(ISNA(VLOOKUP(EDATE('Projektkostenkalkulation EP'!$B$8,15)+FC$9,Datenquellen!$F$7:$H$45,3,FALSE))," ",VLOOKUP(EDATE('Projektkostenkalkulation EP'!$B$8,15)+FC$9,Datenquellen!$F$7:$H$45,3,FALSE))="X"
                                    ),
                          "X",
                          ""
                          ),
               "X"
            )</f>
        <v/>
      </c>
      <c r="FE180" s="227" t="str">
        <f xml:space="preserve"> IF(TEXT((EDATE('Projektkostenkalkulation EP'!$B$8,15)+FD$9),"MM")=TEXT((EDATE('Projektkostenkalkulation EP'!$B$8,15)+(FD$9-1)),"MM"),
             IF(
                        OR(
                                    TEXT((EDATE('Projektkostenkalkulation EP'!$B$8,15)+FD$9),"TTT") = "Sa",
                                    TEXT((EDATE('Projektkostenkalkulation EP'!$B$8,15)+FD$9),"TTT") = "So",
                                    IF(ISNA(VLOOKUP(EDATE('Projektkostenkalkulation EP'!$B$8,15)+FD$9,Datenquellen!$F$7:$H$45,3,FALSE))," ",VLOOKUP(EDATE('Projektkostenkalkulation EP'!$B$8,15)+FD$9,Datenquellen!$F$7:$H$45,3,FALSE))="X"
                                    ),
                          "X",
                          ""
                          ),
               "X"
            )</f>
        <v/>
      </c>
      <c r="FF180" s="227" t="str">
        <f xml:space="preserve"> IF(TEXT((EDATE('Projektkostenkalkulation EP'!$B$8,15)+FE$9),"MM")=TEXT((EDATE('Projektkostenkalkulation EP'!$B$8,15)+(FE$9-1)),"MM"),
             IF(
                        OR(
                                    TEXT((EDATE('Projektkostenkalkulation EP'!$B$8,15)+FE$9),"TTT") = "Sa",
                                    TEXT((EDATE('Projektkostenkalkulation EP'!$B$8,15)+FE$9),"TTT") = "So",
                                    IF(ISNA(VLOOKUP(EDATE('Projektkostenkalkulation EP'!$B$8,15)+FE$9,Datenquellen!$F$7:$H$45,3,FALSE))," ",VLOOKUP(EDATE('Projektkostenkalkulation EP'!$B$8,15)+FE$9,Datenquellen!$F$7:$H$45,3,FALSE))="X"
                                    ),
                          "X",
                          ""
                          ),
               "X"
            )</f>
        <v/>
      </c>
      <c r="FG180" s="227" t="str">
        <f xml:space="preserve"> IF(TEXT((EDATE('Projektkostenkalkulation EP'!$B$8,15)+FF$9),"MM")=TEXT((EDATE('Projektkostenkalkulation EP'!$B$8,15)+(FF$9-1)),"MM"),
             IF(
                        OR(
                                    TEXT((EDATE('Projektkostenkalkulation EP'!$B$8,15)+FF$9),"TTT") = "Sa",
                                    TEXT((EDATE('Projektkostenkalkulation EP'!$B$8,15)+FF$9),"TTT") = "So",
                                    IF(ISNA(VLOOKUP(EDATE('Projektkostenkalkulation EP'!$B$8,15)+FF$9,Datenquellen!$F$7:$H$45,3,FALSE))," ",VLOOKUP(EDATE('Projektkostenkalkulation EP'!$B$8,15)+FF$9,Datenquellen!$F$7:$H$45,3,FALSE))="X"
                                    ),
                          "X",
                          ""
                          ),
               "X"
            )</f>
        <v/>
      </c>
      <c r="FH180" s="227" t="str">
        <f xml:space="preserve"> IF(TEXT((EDATE('Projektkostenkalkulation EP'!$B$8,15)+FG$9),"MM")=TEXT((EDATE('Projektkostenkalkulation EP'!$B$8,15)+(FG$9-1)),"MM"),
             IF(
                        OR(
                                    TEXT((EDATE('Projektkostenkalkulation EP'!$B$8,15)+FG$9),"TTT") = "Sa",
                                    TEXT((EDATE('Projektkostenkalkulation EP'!$B$8,15)+FG$9),"TTT") = "So",
                                    IF(ISNA(VLOOKUP(EDATE('Projektkostenkalkulation EP'!$B$8,15)+FG$9,Datenquellen!$F$7:$H$45,3,FALSE))," ",VLOOKUP(EDATE('Projektkostenkalkulation EP'!$B$8,15)+FG$9,Datenquellen!$F$7:$H$45,3,FALSE))="X"
                                    ),
                          "X",
                          ""
                          ),
               "X"
            )</f>
        <v>X</v>
      </c>
      <c r="FI180" s="227" t="str">
        <f xml:space="preserve"> IF(TEXT((EDATE('Projektkostenkalkulation EP'!$B$8,15)+FH$9),"MM")=TEXT((EDATE('Projektkostenkalkulation EP'!$B$8,15)+(FH$9-1)),"MM"),
             IF(
                        OR(
                                    TEXT((EDATE('Projektkostenkalkulation EP'!$B$8,15)+FH$9),"TTT") = "Sa",
                                    TEXT((EDATE('Projektkostenkalkulation EP'!$B$8,15)+FH$9),"TTT") = "So",
                                    IF(ISNA(VLOOKUP(EDATE('Projektkostenkalkulation EP'!$B$8,15)+FH$9,Datenquellen!$F$7:$H$45,3,FALSE))," ",VLOOKUP(EDATE('Projektkostenkalkulation EP'!$B$8,15)+FH$9,Datenquellen!$F$7:$H$45,3,FALSE))="X"
                                    ),
                          "X",
                          ""
                          ),
               "X"
            )</f>
        <v>X</v>
      </c>
      <c r="FJ180" s="227" t="str">
        <f xml:space="preserve"> IF(TEXT((EDATE('Projektkostenkalkulation EP'!$B$8,15)+FI$9),"MM")=TEXT((EDATE('Projektkostenkalkulation EP'!$B$8,15)+(FI$9-1)),"MM"),
             IF(
                        OR(
                                    TEXT((EDATE('Projektkostenkalkulation EP'!$B$8,15)+FI$9),"TTT") = "Sa",
                                    TEXT((EDATE('Projektkostenkalkulation EP'!$B$8,15)+FI$9),"TTT") = "So",
                                    IF(ISNA(VLOOKUP(EDATE('Projektkostenkalkulation EP'!$B$8,15)+FI$9,Datenquellen!$F$7:$H$45,3,FALSE))," ",VLOOKUP(EDATE('Projektkostenkalkulation EP'!$B$8,15)+FI$9,Datenquellen!$F$7:$H$45,3,FALSE))="X"
                                    ),
                          "X",
                          ""
                          ),
               "X"
            )</f>
        <v>X</v>
      </c>
      <c r="FK180" s="227" t="str">
        <f xml:space="preserve"> IF(TEXT((EDATE('Projektkostenkalkulation EP'!$B$8,15)+FJ$9),"MM")=TEXT((EDATE('Projektkostenkalkulation EP'!$B$8,15)+(FJ$9-1)),"MM"),
             IF(
                        OR(
                                    TEXT((EDATE('Projektkostenkalkulation EP'!$B$8,15)+FJ$9),"TTT") = "Sa",
                                    TEXT((EDATE('Projektkostenkalkulation EP'!$B$8,15)+FJ$9),"TTT") = "So",
                                    IF(ISNA(VLOOKUP(EDATE('Projektkostenkalkulation EP'!$B$8,15)+FJ$9,Datenquellen!$F$7:$H$45,3,FALSE))," ",VLOOKUP(EDATE('Projektkostenkalkulation EP'!$B$8,15)+FJ$9,Datenquellen!$F$7:$H$45,3,FALSE))="X"
                                    ),
                          "X",
                          ""
                          ),
               "X"
            )</f>
        <v>X</v>
      </c>
      <c r="FL180" s="227" t="str">
        <f xml:space="preserve"> IF(TEXT((EDATE('Projektkostenkalkulation EP'!$B$8,15)+FK$9),"MM")=TEXT((EDATE('Projektkostenkalkulation EP'!$B$8,15)+(FK$9-1)),"MM"),
             IF(
                        OR(
                                    TEXT((EDATE('Projektkostenkalkulation EP'!$B$8,15)+FK$9),"TTT") = "Sa",
                                    TEXT((EDATE('Projektkostenkalkulation EP'!$B$8,15)+FK$9),"TTT") = "So",
                                    IF(ISNA(VLOOKUP(EDATE('Projektkostenkalkulation EP'!$B$8,15)+FK$9,Datenquellen!$F$7:$H$45,3,FALSE))," ",VLOOKUP(EDATE('Projektkostenkalkulation EP'!$B$8,15)+FK$9,Datenquellen!$F$7:$H$45,3,FALSE))="X"
                                    ),
                          "X",
                          ""
                          ),
               "X"
            )</f>
        <v/>
      </c>
      <c r="FM180" s="227" t="str">
        <f xml:space="preserve"> IF(TEXT((EDATE('Projektkostenkalkulation EP'!$B$8,15)+FL$9),"MM")=TEXT((EDATE('Projektkostenkalkulation EP'!$B$8,15)+(FL$9-1)),"MM"),
             IF(
                        OR(
                                    TEXT((EDATE('Projektkostenkalkulation EP'!$B$8,15)+FL$9),"TTT") = "Sa",
                                    TEXT((EDATE('Projektkostenkalkulation EP'!$B$8,15)+FL$9),"TTT") = "So",
                                    IF(ISNA(VLOOKUP(EDATE('Projektkostenkalkulation EP'!$B$8,15)+FL$9,Datenquellen!$F$7:$H$45,3,FALSE))," ",VLOOKUP(EDATE('Projektkostenkalkulation EP'!$B$8,15)+FL$9,Datenquellen!$F$7:$H$45,3,FALSE))="X"
                                    ),
                          "X",
                          ""
                          ),
               "X"
            )</f>
        <v/>
      </c>
      <c r="FN180" s="227" t="str">
        <f xml:space="preserve"> IF(TEXT((EDATE('Projektkostenkalkulation EP'!$B$8,15)+FM$9),"MM")=TEXT((EDATE('Projektkostenkalkulation EP'!$B$8,15)+(FM$9-1)),"MM"),
             IF(
                        OR(
                                    TEXT((EDATE('Projektkostenkalkulation EP'!$B$8,15)+FM$9),"TTT") = "Sa",
                                    TEXT((EDATE('Projektkostenkalkulation EP'!$B$8,15)+FM$9),"TTT") = "So",
                                    IF(ISNA(VLOOKUP(EDATE('Projektkostenkalkulation EP'!$B$8,15)+FM$9,Datenquellen!$F$7:$H$45,3,FALSE))," ",VLOOKUP(EDATE('Projektkostenkalkulation EP'!$B$8,15)+FM$9,Datenquellen!$F$7:$H$45,3,FALSE))="X"
                                    ),
                          "X",
                          ""
                          ),
               "X"
            )</f>
        <v/>
      </c>
      <c r="FO180" s="227" t="str">
        <f xml:space="preserve"> IF(TEXT((EDATE('Projektkostenkalkulation EP'!$B$8,15)+FN$9),"MM")=TEXT((EDATE('Projektkostenkalkulation EP'!$B$8,15)+(FN$9-1)),"MM"),
             IF(
                        OR(
                                    TEXT((EDATE('Projektkostenkalkulation EP'!$B$8,15)+FN$9),"TTT") = "Sa",
                                    TEXT((EDATE('Projektkostenkalkulation EP'!$B$8,15)+FN$9),"TTT") = "So",
                                    IF(ISNA(VLOOKUP(EDATE('Projektkostenkalkulation EP'!$B$8,15)+FN$9,Datenquellen!$F$7:$H$45,3,FALSE))," ",VLOOKUP(EDATE('Projektkostenkalkulation EP'!$B$8,15)+FN$9,Datenquellen!$F$7:$H$45,3,FALSE))="X"
                                    ),
                          "X",
                          ""
                          ),
               "X"
            )</f>
        <v/>
      </c>
      <c r="FP180" s="227" t="str">
        <f xml:space="preserve"> IF(TEXT((EDATE('Projektkostenkalkulation EP'!$B$8,15)+FO$9),"MM")=TEXT((EDATE('Projektkostenkalkulation EP'!$B$8,15)+(FO$9-1)),"MM"),
             IF(
                        OR(
                                    TEXT((EDATE('Projektkostenkalkulation EP'!$B$8,15)+FO$9),"TTT") = "Sa",
                                    TEXT((EDATE('Projektkostenkalkulation EP'!$B$8,15)+FO$9),"TTT") = "So",
                                    IF(ISNA(VLOOKUP(EDATE('Projektkostenkalkulation EP'!$B$8,15)+FO$9,Datenquellen!$F$7:$H$45,3,FALSE))," ",VLOOKUP(EDATE('Projektkostenkalkulation EP'!$B$8,15)+FO$9,Datenquellen!$F$7:$H$45,3,FALSE))="X"
                                    ),
                          "X",
                          ""
                          ),
               "X"
            )</f>
        <v>X</v>
      </c>
      <c r="FQ180" s="227" t="str">
        <f xml:space="preserve"> IF(TEXT((EDATE('Projektkostenkalkulation EP'!$B$8,15)+FP$9),"MM")=TEXT((EDATE('Projektkostenkalkulation EP'!$B$8,15)+(FP$9-1)),"MM"),
             IF(
                        OR(
                                    TEXT((EDATE('Projektkostenkalkulation EP'!$B$8,15)+FP$9),"TTT") = "Sa",
                                    TEXT((EDATE('Projektkostenkalkulation EP'!$B$8,15)+FP$9),"TTT") = "So",
                                    IF(ISNA(VLOOKUP(EDATE('Projektkostenkalkulation EP'!$B$8,15)+FP$9,Datenquellen!$F$7:$H$45,3,FALSE))," ",VLOOKUP(EDATE('Projektkostenkalkulation EP'!$B$8,15)+FP$9,Datenquellen!$F$7:$H$45,3,FALSE))="X"
                                    ),
                          "X",
                          ""
                          ),
               "X"
            )</f>
        <v>X</v>
      </c>
      <c r="FR180" s="227" t="str">
        <f xml:space="preserve"> IF(TEXT((EDATE('Projektkostenkalkulation EP'!$B$8,15)+FQ$9),"MM")=TEXT((EDATE('Projektkostenkalkulation EP'!$B$8,15)+(FQ$9-1)),"MM"),
             IF(
                        OR(
                                    TEXT((EDATE('Projektkostenkalkulation EP'!$B$8,15)+FQ$9),"TTT") = "Sa",
                                    TEXT((EDATE('Projektkostenkalkulation EP'!$B$8,15)+FQ$9),"TTT") = "So",
                                    IF(ISNA(VLOOKUP(EDATE('Projektkostenkalkulation EP'!$B$8,15)+FQ$9,Datenquellen!$F$7:$H$45,3,FALSE))," ",VLOOKUP(EDATE('Projektkostenkalkulation EP'!$B$8,15)+FQ$9,Datenquellen!$F$7:$H$45,3,FALSE))="X"
                                    ),
                          "X",
                          ""
                          ),
               "X"
            )</f>
        <v/>
      </c>
      <c r="FS180" s="227" t="str">
        <f xml:space="preserve"> IF(TEXT((EDATE('Projektkostenkalkulation EP'!$B$8,15)+FR$9),"MM")=TEXT((EDATE('Projektkostenkalkulation EP'!$B$8,15)+(FR$9-1)),"MM"),
             IF(
                        OR(
                                    TEXT((EDATE('Projektkostenkalkulation EP'!$B$8,15)+FR$9),"TTT") = "Sa",
                                    TEXT((EDATE('Projektkostenkalkulation EP'!$B$8,15)+FR$9),"TTT") = "So",
                                    IF(ISNA(VLOOKUP(EDATE('Projektkostenkalkulation EP'!$B$8,15)+FR$9,Datenquellen!$F$7:$H$45,3,FALSE))," ",VLOOKUP(EDATE('Projektkostenkalkulation EP'!$B$8,15)+FR$9,Datenquellen!$F$7:$H$45,3,FALSE))="X"
                                    ),
                          "X",
                          ""
                          ),
               "X"
            )</f>
        <v/>
      </c>
      <c r="FT180" s="227" t="str">
        <f xml:space="preserve"> IF(TEXT((EDATE('Projektkostenkalkulation EP'!$B$8,15)+FS$9),"MM")=TEXT((EDATE('Projektkostenkalkulation EP'!$B$8,15)+(FS$9-1)),"MM"),
             IF(
                        OR(
                                    TEXT((EDATE('Projektkostenkalkulation EP'!$B$8,15)+FS$9),"TTT") = "Sa",
                                    TEXT((EDATE('Projektkostenkalkulation EP'!$B$8,15)+FS$9),"TTT") = "So",
                                    IF(ISNA(VLOOKUP(EDATE('Projektkostenkalkulation EP'!$B$8,15)+FS$9,Datenquellen!$F$7:$H$45,3,FALSE))," ",VLOOKUP(EDATE('Projektkostenkalkulation EP'!$B$8,15)+FS$9,Datenquellen!$F$7:$H$45,3,FALSE))="X"
                                    ),
                          "X",
                          ""
                          ),
               "X"
            )</f>
        <v/>
      </c>
      <c r="FU180" s="228" t="str">
        <f xml:space="preserve"> IF(TEXT((EDATE('Projektkostenkalkulation EP'!$B$8,15)+FT$9),"MM")=TEXT((EDATE('Projektkostenkalkulation EP'!$B$8,15)+(FT$9-1)),"MM"),
             IF(
                        OR(
                                    TEXT((EDATE('Projektkostenkalkulation EP'!$B$8,15)+FT$9),"TTT") = "Sa",
                                    TEXT((EDATE('Projektkostenkalkulation EP'!$B$8,15)+FT$9),"TTT") = "So",
                                    IF(ISNA(VLOOKUP(EDATE('Projektkostenkalkulation EP'!$B$8,15)+FT$9,Datenquellen!$F$7:$H$45,3,FALSE))," ",VLOOKUP(EDATE('Projektkostenkalkulation EP'!$B$8,15)+FT$9,Datenquellen!$F$7:$H$45,3,FALSE))="X"
                                    ),
                          "X",
                          ""
                          ),
               "X"
            )</f>
        <v>X</v>
      </c>
      <c r="FV180" s="229"/>
      <c r="FW180" s="230"/>
      <c r="FX180" s="475"/>
      <c r="FY180" s="472" t="str">
        <f>TEXT(EDATE('Projektkostenkalkulation EP'!$B$8,15),"MMMM")</f>
        <v>April</v>
      </c>
      <c r="FZ180" s="226"/>
      <c r="GA180" s="227" t="str">
        <f>IF(
            OR(
                     TEXT(EDATE('Projektkostenkalkulation EP'!$B$8,15),"TTT") = "Sa",
                     TEXT(EDATE('Projektkostenkalkulation EP'!$B$8,15),"TTT") = "So",
                     IF(ISNA(VLOOKUP(EDATE('Projektkostenkalkulation EP'!$B$8,15),Datenquellen!$F$7:$H$45,3,FALSE))," ",VLOOKUP(EDATE('Projektkostenkalkulation EP'!$B$8,15),Datenquellen!$F$7:$H$45,3,FALSE))="X"
                            ),
                    "X",
                    ""
            )</f>
        <v/>
      </c>
      <c r="GB180" s="227" t="str">
        <f xml:space="preserve"> IF(TEXT((EDATE('Projektkostenkalkulation EP'!$B$8,15)+GA$9),"MM")=TEXT((EDATE('Projektkostenkalkulation EP'!$B$8,15)+(GA$9-1)),"MM"),
             IF(
                        OR(
                                    TEXT((EDATE('Projektkostenkalkulation EP'!$B$8,15)+GA$9),"TTT") = "Sa",
                                    TEXT((EDATE('Projektkostenkalkulation EP'!$B$8,15)+GA$9),"TTT") = "So",
                                    IF(ISNA(VLOOKUP(EDATE('Projektkostenkalkulation EP'!$B$8,15)+GA$9,Datenquellen!$F$7:$H$45,3,FALSE))," ",VLOOKUP(EDATE('Projektkostenkalkulation EP'!$B$8,15)+GA$9,Datenquellen!$F$7:$H$45,3,FALSE))="X"
                                    ),
                          "X",
                          ""
                          ),
               "X"
            )</f>
        <v/>
      </c>
      <c r="GC180" s="227" t="str">
        <f xml:space="preserve"> IF(TEXT((EDATE('Projektkostenkalkulation EP'!$B$8,15)+GB$9),"MM")=TEXT((EDATE('Projektkostenkalkulation EP'!$B$8,15)+(GB$9-1)),"MM"),
             IF(
                        OR(
                                    TEXT((EDATE('Projektkostenkalkulation EP'!$B$8,15)+GB$9),"TTT") = "Sa",
                                    TEXT((EDATE('Projektkostenkalkulation EP'!$B$8,15)+GB$9),"TTT") = "So",
                                    IF(ISNA(VLOOKUP(EDATE('Projektkostenkalkulation EP'!$B$8,15)+GB$9,Datenquellen!$F$7:$H$45,3,FALSE))," ",VLOOKUP(EDATE('Projektkostenkalkulation EP'!$B$8,15)+GB$9,Datenquellen!$F$7:$H$45,3,FALSE))="X"
                                    ),
                          "X",
                          ""
                          ),
               "X"
            )</f>
        <v/>
      </c>
      <c r="GD180" s="227" t="str">
        <f xml:space="preserve"> IF(TEXT((EDATE('Projektkostenkalkulation EP'!$B$8,15)+GC$9),"MM")=TEXT((EDATE('Projektkostenkalkulation EP'!$B$8,15)+(GC$9-1)),"MM"),
             IF(
                        OR(
                                    TEXT((EDATE('Projektkostenkalkulation EP'!$B$8,15)+GC$9),"TTT") = "Sa",
                                    TEXT((EDATE('Projektkostenkalkulation EP'!$B$8,15)+GC$9),"TTT") = "So",
                                    IF(ISNA(VLOOKUP(EDATE('Projektkostenkalkulation EP'!$B$8,15)+GC$9,Datenquellen!$F$7:$H$45,3,FALSE))," ",VLOOKUP(EDATE('Projektkostenkalkulation EP'!$B$8,15)+GC$9,Datenquellen!$F$7:$H$45,3,FALSE))="X"
                                    ),
                          "X",
                          ""
                          ),
               "X"
            )</f>
        <v/>
      </c>
      <c r="GE180" s="227" t="str">
        <f xml:space="preserve"> IF(TEXT((EDATE('Projektkostenkalkulation EP'!$B$8,15)+GD$9),"MM")=TEXT((EDATE('Projektkostenkalkulation EP'!$B$8,15)+(GD$9-1)),"MM"),
             IF(
                        OR(
                                    TEXT((EDATE('Projektkostenkalkulation EP'!$B$8,15)+GD$9),"TTT") = "Sa",
                                    TEXT((EDATE('Projektkostenkalkulation EP'!$B$8,15)+GD$9),"TTT") = "So",
                                    IF(ISNA(VLOOKUP(EDATE('Projektkostenkalkulation EP'!$B$8,15)+GD$9,Datenquellen!$F$7:$H$45,3,FALSE))," ",VLOOKUP(EDATE('Projektkostenkalkulation EP'!$B$8,15)+GD$9,Datenquellen!$F$7:$H$45,3,FALSE))="X"
                                    ),
                          "X",
                          ""
                          ),
               "X"
            )</f>
        <v>X</v>
      </c>
      <c r="GF180" s="227" t="str">
        <f xml:space="preserve"> IF(TEXT((EDATE('Projektkostenkalkulation EP'!$B$8,15)+GE$9),"MM")=TEXT((EDATE('Projektkostenkalkulation EP'!$B$8,15)+(GE$9-1)),"MM"),
             IF(
                        OR(
                                    TEXT((EDATE('Projektkostenkalkulation EP'!$B$8,15)+GE$9),"TTT") = "Sa",
                                    TEXT((EDATE('Projektkostenkalkulation EP'!$B$8,15)+GE$9),"TTT") = "So",
                                    IF(ISNA(VLOOKUP(EDATE('Projektkostenkalkulation EP'!$B$8,15)+GE$9,Datenquellen!$F$7:$H$45,3,FALSE))," ",VLOOKUP(EDATE('Projektkostenkalkulation EP'!$B$8,15)+GE$9,Datenquellen!$F$7:$H$45,3,FALSE))="X"
                                    ),
                          "X",
                          ""
                          ),
               "X"
            )</f>
        <v>X</v>
      </c>
      <c r="GG180" s="227" t="str">
        <f xml:space="preserve"> IF(TEXT((EDATE('Projektkostenkalkulation EP'!$B$8,15)+GF$9),"MM")=TEXT((EDATE('Projektkostenkalkulation EP'!$B$8,15)+(GF$9-1)),"MM"),
             IF(
                        OR(
                                    TEXT((EDATE('Projektkostenkalkulation EP'!$B$8,15)+GF$9),"TTT") = "Sa",
                                    TEXT((EDATE('Projektkostenkalkulation EP'!$B$8,15)+GF$9),"TTT") = "So",
                                    IF(ISNA(VLOOKUP(EDATE('Projektkostenkalkulation EP'!$B$8,15)+GF$9,Datenquellen!$F$7:$H$45,3,FALSE))," ",VLOOKUP(EDATE('Projektkostenkalkulation EP'!$B$8,15)+GF$9,Datenquellen!$F$7:$H$45,3,FALSE))="X"
                                    ),
                          "X",
                          ""
                          ),
               "X"
            )</f>
        <v/>
      </c>
      <c r="GH180" s="227" t="str">
        <f xml:space="preserve"> IF(TEXT((EDATE('Projektkostenkalkulation EP'!$B$8,15)+GG$9),"MM")=TEXT((EDATE('Projektkostenkalkulation EP'!$B$8,15)+(GG$9-1)),"MM"),
             IF(
                        OR(
                                    TEXT((EDATE('Projektkostenkalkulation EP'!$B$8,15)+GG$9),"TTT") = "Sa",
                                    TEXT((EDATE('Projektkostenkalkulation EP'!$B$8,15)+GG$9),"TTT") = "So",
                                    IF(ISNA(VLOOKUP(EDATE('Projektkostenkalkulation EP'!$B$8,15)+GG$9,Datenquellen!$F$7:$H$45,3,FALSE))," ",VLOOKUP(EDATE('Projektkostenkalkulation EP'!$B$8,15)+GG$9,Datenquellen!$F$7:$H$45,3,FALSE))="X"
                                    ),
                          "X",
                          ""
                          ),
               "X"
            )</f>
        <v/>
      </c>
      <c r="GI180" s="227" t="str">
        <f xml:space="preserve"> IF(TEXT((EDATE('Projektkostenkalkulation EP'!$B$8,15)+GH$9),"MM")=TEXT((EDATE('Projektkostenkalkulation EP'!$B$8,15)+(GH$9-1)),"MM"),
             IF(
                        OR(
                                    TEXT((EDATE('Projektkostenkalkulation EP'!$B$8,15)+GH$9),"TTT") = "Sa",
                                    TEXT((EDATE('Projektkostenkalkulation EP'!$B$8,15)+GH$9),"TTT") = "So",
                                    IF(ISNA(VLOOKUP(EDATE('Projektkostenkalkulation EP'!$B$8,15)+GH$9,Datenquellen!$F$7:$H$45,3,FALSE))," ",VLOOKUP(EDATE('Projektkostenkalkulation EP'!$B$8,15)+GH$9,Datenquellen!$F$7:$H$45,3,FALSE))="X"
                                    ),
                          "X",
                          ""
                          ),
               "X"
            )</f>
        <v/>
      </c>
      <c r="GJ180" s="227" t="str">
        <f xml:space="preserve"> IF(TEXT((EDATE('Projektkostenkalkulation EP'!$B$8,15)+GI$9),"MM")=TEXT((EDATE('Projektkostenkalkulation EP'!$B$8,15)+(GI$9-1)),"MM"),
             IF(
                        OR(
                                    TEXT((EDATE('Projektkostenkalkulation EP'!$B$8,15)+GI$9),"TTT") = "Sa",
                                    TEXT((EDATE('Projektkostenkalkulation EP'!$B$8,15)+GI$9),"TTT") = "So",
                                    IF(ISNA(VLOOKUP(EDATE('Projektkostenkalkulation EP'!$B$8,15)+GI$9,Datenquellen!$F$7:$H$45,3,FALSE))," ",VLOOKUP(EDATE('Projektkostenkalkulation EP'!$B$8,15)+GI$9,Datenquellen!$F$7:$H$45,3,FALSE))="X"
                                    ),
                          "X",
                          ""
                          ),
               "X"
            )</f>
        <v/>
      </c>
      <c r="GK180" s="227" t="str">
        <f xml:space="preserve"> IF(TEXT((EDATE('Projektkostenkalkulation EP'!$B$8,15)+GJ$9),"MM")=TEXT((EDATE('Projektkostenkalkulation EP'!$B$8,15)+(GJ$9-1)),"MM"),
             IF(
                        OR(
                                    TEXT((EDATE('Projektkostenkalkulation EP'!$B$8,15)+GJ$9),"TTT") = "Sa",
                                    TEXT((EDATE('Projektkostenkalkulation EP'!$B$8,15)+GJ$9),"TTT") = "So",
                                    IF(ISNA(VLOOKUP(EDATE('Projektkostenkalkulation EP'!$B$8,15)+GJ$9,Datenquellen!$F$7:$H$45,3,FALSE))," ",VLOOKUP(EDATE('Projektkostenkalkulation EP'!$B$8,15)+GJ$9,Datenquellen!$F$7:$H$45,3,FALSE))="X"
                                    ),
                          "X",
                          ""
                          ),
               "X"
            )</f>
        <v/>
      </c>
      <c r="GL180" s="227" t="str">
        <f xml:space="preserve"> IF(TEXT((EDATE('Projektkostenkalkulation EP'!$B$8,15)+GK$9),"MM")=TEXT((EDATE('Projektkostenkalkulation EP'!$B$8,15)+(GK$9-1)),"MM"),
             IF(
                        OR(
                                    TEXT((EDATE('Projektkostenkalkulation EP'!$B$8,15)+GK$9),"TTT") = "Sa",
                                    TEXT((EDATE('Projektkostenkalkulation EP'!$B$8,15)+GK$9),"TTT") = "So",
                                    IF(ISNA(VLOOKUP(EDATE('Projektkostenkalkulation EP'!$B$8,15)+GK$9,Datenquellen!$F$7:$H$45,3,FALSE))," ",VLOOKUP(EDATE('Projektkostenkalkulation EP'!$B$8,15)+GK$9,Datenquellen!$F$7:$H$45,3,FALSE))="X"
                                    ),
                          "X",
                          ""
                          ),
               "X"
            )</f>
        <v>X</v>
      </c>
      <c r="GM180" s="227" t="str">
        <f xml:space="preserve"> IF(TEXT((EDATE('Projektkostenkalkulation EP'!$B$8,15)+GL$9),"MM")=TEXT((EDATE('Projektkostenkalkulation EP'!$B$8,15)+(GL$9-1)),"MM"),
             IF(
                        OR(
                                    TEXT((EDATE('Projektkostenkalkulation EP'!$B$8,15)+GL$9),"TTT") = "Sa",
                                    TEXT((EDATE('Projektkostenkalkulation EP'!$B$8,15)+GL$9),"TTT") = "So",
                                    IF(ISNA(VLOOKUP(EDATE('Projektkostenkalkulation EP'!$B$8,15)+GL$9,Datenquellen!$F$7:$H$45,3,FALSE))," ",VLOOKUP(EDATE('Projektkostenkalkulation EP'!$B$8,15)+GL$9,Datenquellen!$F$7:$H$45,3,FALSE))="X"
                                    ),
                          "X",
                          ""
                          ),
               "X"
            )</f>
        <v>X</v>
      </c>
      <c r="GN180" s="227" t="str">
        <f xml:space="preserve"> IF(TEXT((EDATE('Projektkostenkalkulation EP'!$B$8,15)+GM$9),"MM")=TEXT((EDATE('Projektkostenkalkulation EP'!$B$8,15)+(GM$9-1)),"MM"),
             IF(
                        OR(
                                    TEXT((EDATE('Projektkostenkalkulation EP'!$B$8,15)+GM$9),"TTT") = "Sa",
                                    TEXT((EDATE('Projektkostenkalkulation EP'!$B$8,15)+GM$9),"TTT") = "So",
                                    IF(ISNA(VLOOKUP(EDATE('Projektkostenkalkulation EP'!$B$8,15)+GM$9,Datenquellen!$F$7:$H$45,3,FALSE))," ",VLOOKUP(EDATE('Projektkostenkalkulation EP'!$B$8,15)+GM$9,Datenquellen!$F$7:$H$45,3,FALSE))="X"
                                    ),
                          "X",
                          ""
                          ),
               "X"
            )</f>
        <v/>
      </c>
      <c r="GO180" s="227" t="str">
        <f xml:space="preserve"> IF(TEXT((EDATE('Projektkostenkalkulation EP'!$B$8,15)+GN$9),"MM")=TEXT((EDATE('Projektkostenkalkulation EP'!$B$8,15)+(GN$9-1)),"MM"),
             IF(
                        OR(
                                    TEXT((EDATE('Projektkostenkalkulation EP'!$B$8,15)+GN$9),"TTT") = "Sa",
                                    TEXT((EDATE('Projektkostenkalkulation EP'!$B$8,15)+GN$9),"TTT") = "So",
                                    IF(ISNA(VLOOKUP(EDATE('Projektkostenkalkulation EP'!$B$8,15)+GN$9,Datenquellen!$F$7:$H$45,3,FALSE))," ",VLOOKUP(EDATE('Projektkostenkalkulation EP'!$B$8,15)+GN$9,Datenquellen!$F$7:$H$45,3,FALSE))="X"
                                    ),
                          "X",
                          ""
                          ),
               "X"
            )</f>
        <v/>
      </c>
      <c r="GP180" s="227" t="str">
        <f xml:space="preserve"> IF(TEXT((EDATE('Projektkostenkalkulation EP'!$B$8,15)+GO$9),"MM")=TEXT((EDATE('Projektkostenkalkulation EP'!$B$8,15)+(GO$9-1)),"MM"),
             IF(
                        OR(
                                    TEXT((EDATE('Projektkostenkalkulation EP'!$B$8,15)+GO$9),"TTT") = "Sa",
                                    TEXT((EDATE('Projektkostenkalkulation EP'!$B$8,15)+GO$9),"TTT") = "So",
                                    IF(ISNA(VLOOKUP(EDATE('Projektkostenkalkulation EP'!$B$8,15)+GO$9,Datenquellen!$F$7:$H$45,3,FALSE))," ",VLOOKUP(EDATE('Projektkostenkalkulation EP'!$B$8,15)+GO$9,Datenquellen!$F$7:$H$45,3,FALSE))="X"
                                    ),
                          "X",
                          ""
                          ),
               "X"
            )</f>
        <v/>
      </c>
      <c r="GQ180" s="227" t="str">
        <f xml:space="preserve"> IF(TEXT((EDATE('Projektkostenkalkulation EP'!$B$8,15)+GP$9),"MM")=TEXT((EDATE('Projektkostenkalkulation EP'!$B$8,15)+(GP$9-1)),"MM"),
             IF(
                        OR(
                                    TEXT((EDATE('Projektkostenkalkulation EP'!$B$8,15)+GP$9),"TTT") = "Sa",
                                    TEXT((EDATE('Projektkostenkalkulation EP'!$B$8,15)+GP$9),"TTT") = "So",
                                    IF(ISNA(VLOOKUP(EDATE('Projektkostenkalkulation EP'!$B$8,15)+GP$9,Datenquellen!$F$7:$H$45,3,FALSE))," ",VLOOKUP(EDATE('Projektkostenkalkulation EP'!$B$8,15)+GP$9,Datenquellen!$F$7:$H$45,3,FALSE))="X"
                                    ),
                          "X",
                          ""
                          ),
               "X"
            )</f>
        <v/>
      </c>
      <c r="GR180" s="227" t="str">
        <f xml:space="preserve"> IF(TEXT((EDATE('Projektkostenkalkulation EP'!$B$8,15)+GQ$9),"MM")=TEXT((EDATE('Projektkostenkalkulation EP'!$B$8,15)+(GQ$9-1)),"MM"),
             IF(
                        OR(
                                    TEXT((EDATE('Projektkostenkalkulation EP'!$B$8,15)+GQ$9),"TTT") = "Sa",
                                    TEXT((EDATE('Projektkostenkalkulation EP'!$B$8,15)+GQ$9),"TTT") = "So",
                                    IF(ISNA(VLOOKUP(EDATE('Projektkostenkalkulation EP'!$B$8,15)+GQ$9,Datenquellen!$F$7:$H$45,3,FALSE))," ",VLOOKUP(EDATE('Projektkostenkalkulation EP'!$B$8,15)+GQ$9,Datenquellen!$F$7:$H$45,3,FALSE))="X"
                                    ),
                          "X",
                          ""
                          ),
               "X"
            )</f>
        <v>X</v>
      </c>
      <c r="GS180" s="227" t="str">
        <f xml:space="preserve"> IF(TEXT((EDATE('Projektkostenkalkulation EP'!$B$8,15)+GR$9),"MM")=TEXT((EDATE('Projektkostenkalkulation EP'!$B$8,15)+(GR$9-1)),"MM"),
             IF(
                        OR(
                                    TEXT((EDATE('Projektkostenkalkulation EP'!$B$8,15)+GR$9),"TTT") = "Sa",
                                    TEXT((EDATE('Projektkostenkalkulation EP'!$B$8,15)+GR$9),"TTT") = "So",
                                    IF(ISNA(VLOOKUP(EDATE('Projektkostenkalkulation EP'!$B$8,15)+GR$9,Datenquellen!$F$7:$H$45,3,FALSE))," ",VLOOKUP(EDATE('Projektkostenkalkulation EP'!$B$8,15)+GR$9,Datenquellen!$F$7:$H$45,3,FALSE))="X"
                                    ),
                          "X",
                          ""
                          ),
               "X"
            )</f>
        <v>X</v>
      </c>
      <c r="GT180" s="227" t="str">
        <f xml:space="preserve"> IF(TEXT((EDATE('Projektkostenkalkulation EP'!$B$8,15)+GS$9),"MM")=TEXT((EDATE('Projektkostenkalkulation EP'!$B$8,15)+(GS$9-1)),"MM"),
             IF(
                        OR(
                                    TEXT((EDATE('Projektkostenkalkulation EP'!$B$8,15)+GS$9),"TTT") = "Sa",
                                    TEXT((EDATE('Projektkostenkalkulation EP'!$B$8,15)+GS$9),"TTT") = "So",
                                    IF(ISNA(VLOOKUP(EDATE('Projektkostenkalkulation EP'!$B$8,15)+GS$9,Datenquellen!$F$7:$H$45,3,FALSE))," ",VLOOKUP(EDATE('Projektkostenkalkulation EP'!$B$8,15)+GS$9,Datenquellen!$F$7:$H$45,3,FALSE))="X"
                                    ),
                          "X",
                          ""
                          ),
               "X"
            )</f>
        <v>X</v>
      </c>
      <c r="GU180" s="227" t="str">
        <f xml:space="preserve"> IF(TEXT((EDATE('Projektkostenkalkulation EP'!$B$8,15)+GT$9),"MM")=TEXT((EDATE('Projektkostenkalkulation EP'!$B$8,15)+(GT$9-1)),"MM"),
             IF(
                        OR(
                                    TEXT((EDATE('Projektkostenkalkulation EP'!$B$8,15)+GT$9),"TTT") = "Sa",
                                    TEXT((EDATE('Projektkostenkalkulation EP'!$B$8,15)+GT$9),"TTT") = "So",
                                    IF(ISNA(VLOOKUP(EDATE('Projektkostenkalkulation EP'!$B$8,15)+GT$9,Datenquellen!$F$7:$H$45,3,FALSE))," ",VLOOKUP(EDATE('Projektkostenkalkulation EP'!$B$8,15)+GT$9,Datenquellen!$F$7:$H$45,3,FALSE))="X"
                                    ),
                          "X",
                          ""
                          ),
               "X"
            )</f>
        <v>X</v>
      </c>
      <c r="GV180" s="227" t="str">
        <f xml:space="preserve"> IF(TEXT((EDATE('Projektkostenkalkulation EP'!$B$8,15)+GU$9),"MM")=TEXT((EDATE('Projektkostenkalkulation EP'!$B$8,15)+(GU$9-1)),"MM"),
             IF(
                        OR(
                                    TEXT((EDATE('Projektkostenkalkulation EP'!$B$8,15)+GU$9),"TTT") = "Sa",
                                    TEXT((EDATE('Projektkostenkalkulation EP'!$B$8,15)+GU$9),"TTT") = "So",
                                    IF(ISNA(VLOOKUP(EDATE('Projektkostenkalkulation EP'!$B$8,15)+GU$9,Datenquellen!$F$7:$H$45,3,FALSE))," ",VLOOKUP(EDATE('Projektkostenkalkulation EP'!$B$8,15)+GU$9,Datenquellen!$F$7:$H$45,3,FALSE))="X"
                                    ),
                          "X",
                          ""
                          ),
               "X"
            )</f>
        <v/>
      </c>
      <c r="GW180" s="227" t="str">
        <f xml:space="preserve"> IF(TEXT((EDATE('Projektkostenkalkulation EP'!$B$8,15)+GV$9),"MM")=TEXT((EDATE('Projektkostenkalkulation EP'!$B$8,15)+(GV$9-1)),"MM"),
             IF(
                        OR(
                                    TEXT((EDATE('Projektkostenkalkulation EP'!$B$8,15)+GV$9),"TTT") = "Sa",
                                    TEXT((EDATE('Projektkostenkalkulation EP'!$B$8,15)+GV$9),"TTT") = "So",
                                    IF(ISNA(VLOOKUP(EDATE('Projektkostenkalkulation EP'!$B$8,15)+GV$9,Datenquellen!$F$7:$H$45,3,FALSE))," ",VLOOKUP(EDATE('Projektkostenkalkulation EP'!$B$8,15)+GV$9,Datenquellen!$F$7:$H$45,3,FALSE))="X"
                                    ),
                          "X",
                          ""
                          ),
               "X"
            )</f>
        <v/>
      </c>
      <c r="GX180" s="227" t="str">
        <f xml:space="preserve"> IF(TEXT((EDATE('Projektkostenkalkulation EP'!$B$8,15)+GW$9),"MM")=TEXT((EDATE('Projektkostenkalkulation EP'!$B$8,15)+(GW$9-1)),"MM"),
             IF(
                        OR(
                                    TEXT((EDATE('Projektkostenkalkulation EP'!$B$8,15)+GW$9),"TTT") = "Sa",
                                    TEXT((EDATE('Projektkostenkalkulation EP'!$B$8,15)+GW$9),"TTT") = "So",
                                    IF(ISNA(VLOOKUP(EDATE('Projektkostenkalkulation EP'!$B$8,15)+GW$9,Datenquellen!$F$7:$H$45,3,FALSE))," ",VLOOKUP(EDATE('Projektkostenkalkulation EP'!$B$8,15)+GW$9,Datenquellen!$F$7:$H$45,3,FALSE))="X"
                                    ),
                          "X",
                          ""
                          ),
               "X"
            )</f>
        <v/>
      </c>
      <c r="GY180" s="227" t="str">
        <f xml:space="preserve"> IF(TEXT((EDATE('Projektkostenkalkulation EP'!$B$8,15)+GX$9),"MM")=TEXT((EDATE('Projektkostenkalkulation EP'!$B$8,15)+(GX$9-1)),"MM"),
             IF(
                        OR(
                                    TEXT((EDATE('Projektkostenkalkulation EP'!$B$8,15)+GX$9),"TTT") = "Sa",
                                    TEXT((EDATE('Projektkostenkalkulation EP'!$B$8,15)+GX$9),"TTT") = "So",
                                    IF(ISNA(VLOOKUP(EDATE('Projektkostenkalkulation EP'!$B$8,15)+GX$9,Datenquellen!$F$7:$H$45,3,FALSE))," ",VLOOKUP(EDATE('Projektkostenkalkulation EP'!$B$8,15)+GX$9,Datenquellen!$F$7:$H$45,3,FALSE))="X"
                                    ),
                          "X",
                          ""
                          ),
               "X"
            )</f>
        <v/>
      </c>
      <c r="GZ180" s="227" t="str">
        <f xml:space="preserve"> IF(TEXT((EDATE('Projektkostenkalkulation EP'!$B$8,15)+GY$9),"MM")=TEXT((EDATE('Projektkostenkalkulation EP'!$B$8,15)+(GY$9-1)),"MM"),
             IF(
                        OR(
                                    TEXT((EDATE('Projektkostenkalkulation EP'!$B$8,15)+GY$9),"TTT") = "Sa",
                                    TEXT((EDATE('Projektkostenkalkulation EP'!$B$8,15)+GY$9),"TTT") = "So",
                                    IF(ISNA(VLOOKUP(EDATE('Projektkostenkalkulation EP'!$B$8,15)+GY$9,Datenquellen!$F$7:$H$45,3,FALSE))," ",VLOOKUP(EDATE('Projektkostenkalkulation EP'!$B$8,15)+GY$9,Datenquellen!$F$7:$H$45,3,FALSE))="X"
                                    ),
                          "X",
                          ""
                          ),
               "X"
            )</f>
        <v>X</v>
      </c>
      <c r="HA180" s="227" t="str">
        <f xml:space="preserve"> IF(TEXT((EDATE('Projektkostenkalkulation EP'!$B$8,15)+GZ$9),"MM")=TEXT((EDATE('Projektkostenkalkulation EP'!$B$8,15)+(GZ$9-1)),"MM"),
             IF(
                        OR(
                                    TEXT((EDATE('Projektkostenkalkulation EP'!$B$8,15)+GZ$9),"TTT") = "Sa",
                                    TEXT((EDATE('Projektkostenkalkulation EP'!$B$8,15)+GZ$9),"TTT") = "So",
                                    IF(ISNA(VLOOKUP(EDATE('Projektkostenkalkulation EP'!$B$8,15)+GZ$9,Datenquellen!$F$7:$H$45,3,FALSE))," ",VLOOKUP(EDATE('Projektkostenkalkulation EP'!$B$8,15)+GZ$9,Datenquellen!$F$7:$H$45,3,FALSE))="X"
                                    ),
                          "X",
                          ""
                          ),
               "X"
            )</f>
        <v>X</v>
      </c>
      <c r="HB180" s="227" t="str">
        <f xml:space="preserve"> IF(TEXT((EDATE('Projektkostenkalkulation EP'!$B$8,15)+HA$9),"MM")=TEXT((EDATE('Projektkostenkalkulation EP'!$B$8,15)+(HA$9-1)),"MM"),
             IF(
                        OR(
                                    TEXT((EDATE('Projektkostenkalkulation EP'!$B$8,15)+HA$9),"TTT") = "Sa",
                                    TEXT((EDATE('Projektkostenkalkulation EP'!$B$8,15)+HA$9),"TTT") = "So",
                                    IF(ISNA(VLOOKUP(EDATE('Projektkostenkalkulation EP'!$B$8,15)+HA$9,Datenquellen!$F$7:$H$45,3,FALSE))," ",VLOOKUP(EDATE('Projektkostenkalkulation EP'!$B$8,15)+HA$9,Datenquellen!$F$7:$H$45,3,FALSE))="X"
                                    ),
                          "X",
                          ""
                          ),
               "X"
            )</f>
        <v/>
      </c>
      <c r="HC180" s="227" t="str">
        <f xml:space="preserve"> IF(TEXT((EDATE('Projektkostenkalkulation EP'!$B$8,15)+HB$9),"MM")=TEXT((EDATE('Projektkostenkalkulation EP'!$B$8,15)+(HB$9-1)),"MM"),
             IF(
                        OR(
                                    TEXT((EDATE('Projektkostenkalkulation EP'!$B$8,15)+HB$9),"TTT") = "Sa",
                                    TEXT((EDATE('Projektkostenkalkulation EP'!$B$8,15)+HB$9),"TTT") = "So",
                                    IF(ISNA(VLOOKUP(EDATE('Projektkostenkalkulation EP'!$B$8,15)+HB$9,Datenquellen!$F$7:$H$45,3,FALSE))," ",VLOOKUP(EDATE('Projektkostenkalkulation EP'!$B$8,15)+HB$9,Datenquellen!$F$7:$H$45,3,FALSE))="X"
                                    ),
                          "X",
                          ""
                          ),
               "X"
            )</f>
        <v/>
      </c>
      <c r="HD180" s="227" t="str">
        <f xml:space="preserve"> IF(TEXT((EDATE('Projektkostenkalkulation EP'!$B$8,15)+HC$9),"MM")=TEXT((EDATE('Projektkostenkalkulation EP'!$B$8,15)+(HC$9-1)),"MM"),
             IF(
                        OR(
                                    TEXT((EDATE('Projektkostenkalkulation EP'!$B$8,15)+HC$9),"TTT") = "Sa",
                                    TEXT((EDATE('Projektkostenkalkulation EP'!$B$8,15)+HC$9),"TTT") = "So",
                                    IF(ISNA(VLOOKUP(EDATE('Projektkostenkalkulation EP'!$B$8,15)+HC$9,Datenquellen!$F$7:$H$45,3,FALSE))," ",VLOOKUP(EDATE('Projektkostenkalkulation EP'!$B$8,15)+HC$9,Datenquellen!$F$7:$H$45,3,FALSE))="X"
                                    ),
                          "X",
                          ""
                          ),
               "X"
            )</f>
        <v/>
      </c>
      <c r="HE180" s="228" t="str">
        <f xml:space="preserve"> IF(TEXT((EDATE('Projektkostenkalkulation EP'!$B$8,15)+HD$9),"MM")=TEXT((EDATE('Projektkostenkalkulation EP'!$B$8,15)+(HD$9-1)),"MM"),
             IF(
                        OR(
                                    TEXT((EDATE('Projektkostenkalkulation EP'!$B$8,15)+HD$9),"TTT") = "Sa",
                                    TEXT((EDATE('Projektkostenkalkulation EP'!$B$8,15)+HD$9),"TTT") = "So",
                                    IF(ISNA(VLOOKUP(EDATE('Projektkostenkalkulation EP'!$B$8,15)+HD$9,Datenquellen!$F$7:$H$45,3,FALSE))," ",VLOOKUP(EDATE('Projektkostenkalkulation EP'!$B$8,15)+HD$9,Datenquellen!$F$7:$H$45,3,FALSE))="X"
                                    ),
                          "X",
                          ""
                          ),
               "X"
            )</f>
        <v>X</v>
      </c>
      <c r="HF180" s="229"/>
      <c r="HG180" s="230"/>
      <c r="HH180" s="475"/>
    </row>
    <row r="181" spans="1:216" ht="21" customHeight="1" x14ac:dyDescent="0.2">
      <c r="A181" s="473"/>
      <c r="B181" s="231"/>
      <c r="C181" s="232" t="str">
        <f>IF(
            OR(
                     TEXT(EDATE('Projektkostenkalkulation EP'!$B$8,15),"TTT") = "Sa",
                     TEXT(EDATE('Projektkostenkalkulation EP'!$B$8,15),"TTT") = "So",
                     IF(ISNA(VLOOKUP(EDATE('Projektkostenkalkulation EP'!$B$8,15),Datenquellen!$F$7:$H$45,3,FALSE))," ",VLOOKUP(EDATE('Projektkostenkalkulation EP'!$B$8,15),Datenquellen!$F$7:$H$45,3,FALSE))="X"
                            ),
                    "X",
                    ""
            )</f>
        <v/>
      </c>
      <c r="D181" s="232" t="str">
        <f xml:space="preserve"> IF(TEXT((EDATE('Projektkostenkalkulation EP'!$B$8,15)+C$9),"MM")=TEXT((EDATE('Projektkostenkalkulation EP'!$B$8,15)+(C$9-1)),"MM"),
             IF(
                        OR(
                                    TEXT((EDATE('Projektkostenkalkulation EP'!$B$8,15)+C$9),"TTT") = "Sa",
                                    TEXT((EDATE('Projektkostenkalkulation EP'!$B$8,15)+C$9),"TTT") = "So",
                                    IF(ISNA(VLOOKUP(EDATE('Projektkostenkalkulation EP'!$B$8,15)+C$9,Datenquellen!$F$7:$H$45,3,FALSE))," ",VLOOKUP(EDATE('Projektkostenkalkulation EP'!$B$8,15)+C$9,Datenquellen!$F$7:$H$45,3,FALSE))="X"
                                    ),
                          "X",
                          ""
                          ),
               "X"
            )</f>
        <v/>
      </c>
      <c r="E181" s="232" t="str">
        <f xml:space="preserve"> IF(TEXT((EDATE('Projektkostenkalkulation EP'!$B$8,15)+D$9),"MM")=TEXT((EDATE('Projektkostenkalkulation EP'!$B$8,15)+(D$9-1)),"MM"),
             IF(
                        OR(
                                    TEXT((EDATE('Projektkostenkalkulation EP'!$B$8,15)+D$9),"TTT") = "Sa",
                                    TEXT((EDATE('Projektkostenkalkulation EP'!$B$8,15)+D$9),"TTT") = "So",
                                    IF(ISNA(VLOOKUP(EDATE('Projektkostenkalkulation EP'!$B$8,15)+D$9,Datenquellen!$F$7:$H$45,3,FALSE))," ",VLOOKUP(EDATE('Projektkostenkalkulation EP'!$B$8,15)+D$9,Datenquellen!$F$7:$H$45,3,FALSE))="X"
                                    ),
                          "X",
                          ""
                          ),
               "X"
            )</f>
        <v/>
      </c>
      <c r="F181" s="232" t="str">
        <f xml:space="preserve"> IF(TEXT((EDATE('Projektkostenkalkulation EP'!$B$8,15)+E$9),"MM")=TEXT((EDATE('Projektkostenkalkulation EP'!$B$8,15)+(E$9-1)),"MM"),
             IF(
                        OR(
                                    TEXT((EDATE('Projektkostenkalkulation EP'!$B$8,15)+E$9),"TTT") = "Sa",
                                    TEXT((EDATE('Projektkostenkalkulation EP'!$B$8,15)+E$9),"TTT") = "So",
                                    IF(ISNA(VLOOKUP(EDATE('Projektkostenkalkulation EP'!$B$8,15)+E$9,Datenquellen!$F$7:$H$45,3,FALSE))," ",VLOOKUP(EDATE('Projektkostenkalkulation EP'!$B$8,15)+E$9,Datenquellen!$F$7:$H$45,3,FALSE))="X"
                                    ),
                          "X",
                          ""
                          ),
               "X"
            )</f>
        <v/>
      </c>
      <c r="G181" s="232" t="str">
        <f xml:space="preserve"> IF(TEXT((EDATE('Projektkostenkalkulation EP'!$B$8,15)+F$9),"MM")=TEXT((EDATE('Projektkostenkalkulation EP'!$B$8,15)+(F$9-1)),"MM"),
             IF(
                        OR(
                                    TEXT((EDATE('Projektkostenkalkulation EP'!$B$8,15)+F$9),"TTT") = "Sa",
                                    TEXT((EDATE('Projektkostenkalkulation EP'!$B$8,15)+F$9),"TTT") = "So",
                                    IF(ISNA(VLOOKUP(EDATE('Projektkostenkalkulation EP'!$B$8,15)+F$9,Datenquellen!$F$7:$H$45,3,FALSE))," ",VLOOKUP(EDATE('Projektkostenkalkulation EP'!$B$8,15)+F$9,Datenquellen!$F$7:$H$45,3,FALSE))="X"
                                    ),
                          "X",
                          ""
                          ),
               "X"
            )</f>
        <v>X</v>
      </c>
      <c r="H181" s="232" t="str">
        <f xml:space="preserve"> IF(TEXT((EDATE('Projektkostenkalkulation EP'!$B$8,15)+G$9),"MM")=TEXT((EDATE('Projektkostenkalkulation EP'!$B$8,15)+(G$9-1)),"MM"),
             IF(
                        OR(
                                    TEXT((EDATE('Projektkostenkalkulation EP'!$B$8,15)+G$9),"TTT") = "Sa",
                                    TEXT((EDATE('Projektkostenkalkulation EP'!$B$8,15)+G$9),"TTT") = "So",
                                    IF(ISNA(VLOOKUP(EDATE('Projektkostenkalkulation EP'!$B$8,15)+G$9,Datenquellen!$F$7:$H$45,3,FALSE))," ",VLOOKUP(EDATE('Projektkostenkalkulation EP'!$B$8,15)+G$9,Datenquellen!$F$7:$H$45,3,FALSE))="X"
                                    ),
                          "X",
                          ""
                          ),
               "X"
            )</f>
        <v>X</v>
      </c>
      <c r="I181" s="232" t="str">
        <f xml:space="preserve"> IF(TEXT((EDATE('Projektkostenkalkulation EP'!$B$8,15)+H$9),"MM")=TEXT((EDATE('Projektkostenkalkulation EP'!$B$8,15)+(H$9-1)),"MM"),
             IF(
                        OR(
                                    TEXT((EDATE('Projektkostenkalkulation EP'!$B$8,15)+H$9),"TTT") = "Sa",
                                    TEXT((EDATE('Projektkostenkalkulation EP'!$B$8,15)+H$9),"TTT") = "So",
                                    IF(ISNA(VLOOKUP(EDATE('Projektkostenkalkulation EP'!$B$8,15)+H$9,Datenquellen!$F$7:$H$45,3,FALSE))," ",VLOOKUP(EDATE('Projektkostenkalkulation EP'!$B$8,15)+H$9,Datenquellen!$F$7:$H$45,3,FALSE))="X"
                                    ),
                          "X",
                          ""
                          ),
               "X"
            )</f>
        <v/>
      </c>
      <c r="J181" s="232" t="str">
        <f xml:space="preserve"> IF(TEXT((EDATE('Projektkostenkalkulation EP'!$B$8,15)+I$9),"MM")=TEXT((EDATE('Projektkostenkalkulation EP'!$B$8,15)+(I$9-1)),"MM"),
             IF(
                        OR(
                                    TEXT((EDATE('Projektkostenkalkulation EP'!$B$8,15)+I$9),"TTT") = "Sa",
                                    TEXT((EDATE('Projektkostenkalkulation EP'!$B$8,15)+I$9),"TTT") = "So",
                                    IF(ISNA(VLOOKUP(EDATE('Projektkostenkalkulation EP'!$B$8,15)+I$9,Datenquellen!$F$7:$H$45,3,FALSE))," ",VLOOKUP(EDATE('Projektkostenkalkulation EP'!$B$8,15)+I$9,Datenquellen!$F$7:$H$45,3,FALSE))="X"
                                    ),
                          "X",
                          ""
                          ),
               "X"
            )</f>
        <v/>
      </c>
      <c r="K181" s="232" t="str">
        <f xml:space="preserve"> IF(TEXT((EDATE('Projektkostenkalkulation EP'!$B$8,15)+J$9),"MM")=TEXT((EDATE('Projektkostenkalkulation EP'!$B$8,15)+(J$9-1)),"MM"),
             IF(
                        OR(
                                    TEXT((EDATE('Projektkostenkalkulation EP'!$B$8,15)+J$9),"TTT") = "Sa",
                                    TEXT((EDATE('Projektkostenkalkulation EP'!$B$8,15)+J$9),"TTT") = "So",
                                    IF(ISNA(VLOOKUP(EDATE('Projektkostenkalkulation EP'!$B$8,15)+J$9,Datenquellen!$F$7:$H$45,3,FALSE))," ",VLOOKUP(EDATE('Projektkostenkalkulation EP'!$B$8,15)+J$9,Datenquellen!$F$7:$H$45,3,FALSE))="X"
                                    ),
                          "X",
                          ""
                          ),
               "X"
            )</f>
        <v/>
      </c>
      <c r="L181" s="232" t="str">
        <f xml:space="preserve"> IF(TEXT((EDATE('Projektkostenkalkulation EP'!$B$8,15)+K$9),"MM")=TEXT((EDATE('Projektkostenkalkulation EP'!$B$8,15)+(K$9-1)),"MM"),
             IF(
                        OR(
                                    TEXT((EDATE('Projektkostenkalkulation EP'!$B$8,15)+K$9),"TTT") = "Sa",
                                    TEXT((EDATE('Projektkostenkalkulation EP'!$B$8,15)+K$9),"TTT") = "So",
                                    IF(ISNA(VLOOKUP(EDATE('Projektkostenkalkulation EP'!$B$8,15)+K$9,Datenquellen!$F$7:$H$45,3,FALSE))," ",VLOOKUP(EDATE('Projektkostenkalkulation EP'!$B$8,15)+K$9,Datenquellen!$F$7:$H$45,3,FALSE))="X"
                                    ),
                          "X",
                          ""
                          ),
               "X"
            )</f>
        <v/>
      </c>
      <c r="M181" s="232" t="str">
        <f xml:space="preserve"> IF(TEXT((EDATE('Projektkostenkalkulation EP'!$B$8,15)+L$9),"MM")=TEXT((EDATE('Projektkostenkalkulation EP'!$B$8,15)+(L$9-1)),"MM"),
             IF(
                        OR(
                                    TEXT((EDATE('Projektkostenkalkulation EP'!$B$8,15)+L$9),"TTT") = "Sa",
                                    TEXT((EDATE('Projektkostenkalkulation EP'!$B$8,15)+L$9),"TTT") = "So",
                                    IF(ISNA(VLOOKUP(EDATE('Projektkostenkalkulation EP'!$B$8,15)+L$9,Datenquellen!$F$7:$H$45,3,FALSE))," ",VLOOKUP(EDATE('Projektkostenkalkulation EP'!$B$8,15)+L$9,Datenquellen!$F$7:$H$45,3,FALSE))="X"
                                    ),
                          "X",
                          ""
                          ),
               "X"
            )</f>
        <v/>
      </c>
      <c r="N181" s="232" t="str">
        <f xml:space="preserve"> IF(TEXT((EDATE('Projektkostenkalkulation EP'!$B$8,15)+M$9),"MM")=TEXT((EDATE('Projektkostenkalkulation EP'!$B$8,15)+(M$9-1)),"MM"),
             IF(
                        OR(
                                    TEXT((EDATE('Projektkostenkalkulation EP'!$B$8,15)+M$9),"TTT") = "Sa",
                                    TEXT((EDATE('Projektkostenkalkulation EP'!$B$8,15)+M$9),"TTT") = "So",
                                    IF(ISNA(VLOOKUP(EDATE('Projektkostenkalkulation EP'!$B$8,15)+M$9,Datenquellen!$F$7:$H$45,3,FALSE))," ",VLOOKUP(EDATE('Projektkostenkalkulation EP'!$B$8,15)+M$9,Datenquellen!$F$7:$H$45,3,FALSE))="X"
                                    ),
                          "X",
                          ""
                          ),
               "X"
            )</f>
        <v>X</v>
      </c>
      <c r="O181" s="232" t="str">
        <f xml:space="preserve"> IF(TEXT((EDATE('Projektkostenkalkulation EP'!$B$8,15)+N$9),"MM")=TEXT((EDATE('Projektkostenkalkulation EP'!$B$8,15)+(N$9-1)),"MM"),
             IF(
                        OR(
                                    TEXT((EDATE('Projektkostenkalkulation EP'!$B$8,15)+N$9),"TTT") = "Sa",
                                    TEXT((EDATE('Projektkostenkalkulation EP'!$B$8,15)+N$9),"TTT") = "So",
                                    IF(ISNA(VLOOKUP(EDATE('Projektkostenkalkulation EP'!$B$8,15)+N$9,Datenquellen!$F$7:$H$45,3,FALSE))," ",VLOOKUP(EDATE('Projektkostenkalkulation EP'!$B$8,15)+N$9,Datenquellen!$F$7:$H$45,3,FALSE))="X"
                                    ),
                          "X",
                          ""
                          ),
               "X"
            )</f>
        <v>X</v>
      </c>
      <c r="P181" s="232" t="str">
        <f xml:space="preserve"> IF(TEXT((EDATE('Projektkostenkalkulation EP'!$B$8,15)+O$9),"MM")=TEXT((EDATE('Projektkostenkalkulation EP'!$B$8,15)+(O$9-1)),"MM"),
             IF(
                        OR(
                                    TEXT((EDATE('Projektkostenkalkulation EP'!$B$8,15)+O$9),"TTT") = "Sa",
                                    TEXT((EDATE('Projektkostenkalkulation EP'!$B$8,15)+O$9),"TTT") = "So",
                                    IF(ISNA(VLOOKUP(EDATE('Projektkostenkalkulation EP'!$B$8,15)+O$9,Datenquellen!$F$7:$H$45,3,FALSE))," ",VLOOKUP(EDATE('Projektkostenkalkulation EP'!$B$8,15)+O$9,Datenquellen!$F$7:$H$45,3,FALSE))="X"
                                    ),
                          "X",
                          ""
                          ),
               "X"
            )</f>
        <v/>
      </c>
      <c r="Q181" s="232" t="str">
        <f xml:space="preserve"> IF(TEXT((EDATE('Projektkostenkalkulation EP'!$B$8,15)+P$9),"MM")=TEXT((EDATE('Projektkostenkalkulation EP'!$B$8,15)+(P$9-1)),"MM"),
             IF(
                        OR(
                                    TEXT((EDATE('Projektkostenkalkulation EP'!$B$8,15)+P$9),"TTT") = "Sa",
                                    TEXT((EDATE('Projektkostenkalkulation EP'!$B$8,15)+P$9),"TTT") = "So",
                                    IF(ISNA(VLOOKUP(EDATE('Projektkostenkalkulation EP'!$B$8,15)+P$9,Datenquellen!$F$7:$H$45,3,FALSE))," ",VLOOKUP(EDATE('Projektkostenkalkulation EP'!$B$8,15)+P$9,Datenquellen!$F$7:$H$45,3,FALSE))="X"
                                    ),
                          "X",
                          ""
                          ),
               "X"
            )</f>
        <v/>
      </c>
      <c r="R181" s="232" t="str">
        <f xml:space="preserve"> IF(TEXT((EDATE('Projektkostenkalkulation EP'!$B$8,15)+Q$9),"MM")=TEXT((EDATE('Projektkostenkalkulation EP'!$B$8,15)+(Q$9-1)),"MM"),
             IF(
                        OR(
                                    TEXT((EDATE('Projektkostenkalkulation EP'!$B$8,15)+Q$9),"TTT") = "Sa",
                                    TEXT((EDATE('Projektkostenkalkulation EP'!$B$8,15)+Q$9),"TTT") = "So",
                                    IF(ISNA(VLOOKUP(EDATE('Projektkostenkalkulation EP'!$B$8,15)+Q$9,Datenquellen!$F$7:$H$45,3,FALSE))," ",VLOOKUP(EDATE('Projektkostenkalkulation EP'!$B$8,15)+Q$9,Datenquellen!$F$7:$H$45,3,FALSE))="X"
                                    ),
                          "X",
                          ""
                          ),
               "X"
            )</f>
        <v/>
      </c>
      <c r="S181" s="232" t="str">
        <f xml:space="preserve"> IF(TEXT((EDATE('Projektkostenkalkulation EP'!$B$8,15)+R$9),"MM")=TEXT((EDATE('Projektkostenkalkulation EP'!$B$8,15)+(R$9-1)),"MM"),
             IF(
                        OR(
                                    TEXT((EDATE('Projektkostenkalkulation EP'!$B$8,15)+R$9),"TTT") = "Sa",
                                    TEXT((EDATE('Projektkostenkalkulation EP'!$B$8,15)+R$9),"TTT") = "So",
                                    IF(ISNA(VLOOKUP(EDATE('Projektkostenkalkulation EP'!$B$8,15)+R$9,Datenquellen!$F$7:$H$45,3,FALSE))," ",VLOOKUP(EDATE('Projektkostenkalkulation EP'!$B$8,15)+R$9,Datenquellen!$F$7:$H$45,3,FALSE))="X"
                                    ),
                          "X",
                          ""
                          ),
               "X"
            )</f>
        <v/>
      </c>
      <c r="T181" s="232" t="str">
        <f xml:space="preserve"> IF(TEXT((EDATE('Projektkostenkalkulation EP'!$B$8,15)+S$9),"MM")=TEXT((EDATE('Projektkostenkalkulation EP'!$B$8,15)+(S$9-1)),"MM"),
             IF(
                        OR(
                                    TEXT((EDATE('Projektkostenkalkulation EP'!$B$8,15)+S$9),"TTT") = "Sa",
                                    TEXT((EDATE('Projektkostenkalkulation EP'!$B$8,15)+S$9),"TTT") = "So",
                                    IF(ISNA(VLOOKUP(EDATE('Projektkostenkalkulation EP'!$B$8,15)+S$9,Datenquellen!$F$7:$H$45,3,FALSE))," ",VLOOKUP(EDATE('Projektkostenkalkulation EP'!$B$8,15)+S$9,Datenquellen!$F$7:$H$45,3,FALSE))="X"
                                    ),
                          "X",
                          ""
                          ),
               "X"
            )</f>
        <v>X</v>
      </c>
      <c r="U181" s="232" t="str">
        <f xml:space="preserve"> IF(TEXT((EDATE('Projektkostenkalkulation EP'!$B$8,15)+T$9),"MM")=TEXT((EDATE('Projektkostenkalkulation EP'!$B$8,15)+(T$9-1)),"MM"),
             IF(
                        OR(
                                    TEXT((EDATE('Projektkostenkalkulation EP'!$B$8,15)+T$9),"TTT") = "Sa",
                                    TEXT((EDATE('Projektkostenkalkulation EP'!$B$8,15)+T$9),"TTT") = "So",
                                    IF(ISNA(VLOOKUP(EDATE('Projektkostenkalkulation EP'!$B$8,15)+T$9,Datenquellen!$F$7:$H$45,3,FALSE))," ",VLOOKUP(EDATE('Projektkostenkalkulation EP'!$B$8,15)+T$9,Datenquellen!$F$7:$H$45,3,FALSE))="X"
                                    ),
                          "X",
                          ""
                          ),
               "X"
            )</f>
        <v>X</v>
      </c>
      <c r="V181" s="232" t="str">
        <f xml:space="preserve"> IF(TEXT((EDATE('Projektkostenkalkulation EP'!$B$8,15)+U$9),"MM")=TEXT((EDATE('Projektkostenkalkulation EP'!$B$8,15)+(U$9-1)),"MM"),
             IF(
                        OR(
                                    TEXT((EDATE('Projektkostenkalkulation EP'!$B$8,15)+U$9),"TTT") = "Sa",
                                    TEXT((EDATE('Projektkostenkalkulation EP'!$B$8,15)+U$9),"TTT") = "So",
                                    IF(ISNA(VLOOKUP(EDATE('Projektkostenkalkulation EP'!$B$8,15)+U$9,Datenquellen!$F$7:$H$45,3,FALSE))," ",VLOOKUP(EDATE('Projektkostenkalkulation EP'!$B$8,15)+U$9,Datenquellen!$F$7:$H$45,3,FALSE))="X"
                                    ),
                          "X",
                          ""
                          ),
               "X"
            )</f>
        <v>X</v>
      </c>
      <c r="W181" s="232" t="str">
        <f xml:space="preserve"> IF(TEXT((EDATE('Projektkostenkalkulation EP'!$B$8,15)+V$9),"MM")=TEXT((EDATE('Projektkostenkalkulation EP'!$B$8,15)+(V$9-1)),"MM"),
             IF(
                        OR(
                                    TEXT((EDATE('Projektkostenkalkulation EP'!$B$8,15)+V$9),"TTT") = "Sa",
                                    TEXT((EDATE('Projektkostenkalkulation EP'!$B$8,15)+V$9),"TTT") = "So",
                                    IF(ISNA(VLOOKUP(EDATE('Projektkostenkalkulation EP'!$B$8,15)+V$9,Datenquellen!$F$7:$H$45,3,FALSE))," ",VLOOKUP(EDATE('Projektkostenkalkulation EP'!$B$8,15)+V$9,Datenquellen!$F$7:$H$45,3,FALSE))="X"
                                    ),
                          "X",
                          ""
                          ),
               "X"
            )</f>
        <v>X</v>
      </c>
      <c r="X181" s="232" t="str">
        <f xml:space="preserve"> IF(TEXT((EDATE('Projektkostenkalkulation EP'!$B$8,15)+W$9),"MM")=TEXT((EDATE('Projektkostenkalkulation EP'!$B$8,15)+(W$9-1)),"MM"),
             IF(
                        OR(
                                    TEXT((EDATE('Projektkostenkalkulation EP'!$B$8,15)+W$9),"TTT") = "Sa",
                                    TEXT((EDATE('Projektkostenkalkulation EP'!$B$8,15)+W$9),"TTT") = "So",
                                    IF(ISNA(VLOOKUP(EDATE('Projektkostenkalkulation EP'!$B$8,15)+W$9,Datenquellen!$F$7:$H$45,3,FALSE))," ",VLOOKUP(EDATE('Projektkostenkalkulation EP'!$B$8,15)+W$9,Datenquellen!$F$7:$H$45,3,FALSE))="X"
                                    ),
                          "X",
                          ""
                          ),
               "X"
            )</f>
        <v/>
      </c>
      <c r="Y181" s="232" t="str">
        <f xml:space="preserve"> IF(TEXT((EDATE('Projektkostenkalkulation EP'!$B$8,15)+X$9),"MM")=TEXT((EDATE('Projektkostenkalkulation EP'!$B$8,15)+(X$9-1)),"MM"),
             IF(
                        OR(
                                    TEXT((EDATE('Projektkostenkalkulation EP'!$B$8,15)+X$9),"TTT") = "Sa",
                                    TEXT((EDATE('Projektkostenkalkulation EP'!$B$8,15)+X$9),"TTT") = "So",
                                    IF(ISNA(VLOOKUP(EDATE('Projektkostenkalkulation EP'!$B$8,15)+X$9,Datenquellen!$F$7:$H$45,3,FALSE))," ",VLOOKUP(EDATE('Projektkostenkalkulation EP'!$B$8,15)+X$9,Datenquellen!$F$7:$H$45,3,FALSE))="X"
                                    ),
                          "X",
                          ""
                          ),
               "X"
            )</f>
        <v/>
      </c>
      <c r="Z181" s="232" t="str">
        <f xml:space="preserve"> IF(TEXT((EDATE('Projektkostenkalkulation EP'!$B$8,15)+Y$9),"MM")=TEXT((EDATE('Projektkostenkalkulation EP'!$B$8,15)+(Y$9-1)),"MM"),
             IF(
                        OR(
                                    TEXT((EDATE('Projektkostenkalkulation EP'!$B$8,15)+Y$9),"TTT") = "Sa",
                                    TEXT((EDATE('Projektkostenkalkulation EP'!$B$8,15)+Y$9),"TTT") = "So",
                                    IF(ISNA(VLOOKUP(EDATE('Projektkostenkalkulation EP'!$B$8,15)+Y$9,Datenquellen!$F$7:$H$45,3,FALSE))," ",VLOOKUP(EDATE('Projektkostenkalkulation EP'!$B$8,15)+Y$9,Datenquellen!$F$7:$H$45,3,FALSE))="X"
                                    ),
                          "X",
                          ""
                          ),
               "X"
            )</f>
        <v/>
      </c>
      <c r="AA181" s="232" t="str">
        <f xml:space="preserve"> IF(TEXT((EDATE('Projektkostenkalkulation EP'!$B$8,15)+Z$9),"MM")=TEXT((EDATE('Projektkostenkalkulation EP'!$B$8,15)+(Z$9-1)),"MM"),
             IF(
                        OR(
                                    TEXT((EDATE('Projektkostenkalkulation EP'!$B$8,15)+Z$9),"TTT") = "Sa",
                                    TEXT((EDATE('Projektkostenkalkulation EP'!$B$8,15)+Z$9),"TTT") = "So",
                                    IF(ISNA(VLOOKUP(EDATE('Projektkostenkalkulation EP'!$B$8,15)+Z$9,Datenquellen!$F$7:$H$45,3,FALSE))," ",VLOOKUP(EDATE('Projektkostenkalkulation EP'!$B$8,15)+Z$9,Datenquellen!$F$7:$H$45,3,FALSE))="X"
                                    ),
                          "X",
                          ""
                          ),
               "X"
            )</f>
        <v/>
      </c>
      <c r="AB181" s="232" t="str">
        <f xml:space="preserve"> IF(TEXT((EDATE('Projektkostenkalkulation EP'!$B$8,15)+AA$9),"MM")=TEXT((EDATE('Projektkostenkalkulation EP'!$B$8,15)+(AA$9-1)),"MM"),
             IF(
                        OR(
                                    TEXT((EDATE('Projektkostenkalkulation EP'!$B$8,15)+AA$9),"TTT") = "Sa",
                                    TEXT((EDATE('Projektkostenkalkulation EP'!$B$8,15)+AA$9),"TTT") = "So",
                                    IF(ISNA(VLOOKUP(EDATE('Projektkostenkalkulation EP'!$B$8,15)+AA$9,Datenquellen!$F$7:$H$45,3,FALSE))," ",VLOOKUP(EDATE('Projektkostenkalkulation EP'!$B$8,15)+AA$9,Datenquellen!$F$7:$H$45,3,FALSE))="X"
                                    ),
                          "X",
                          ""
                          ),
               "X"
            )</f>
        <v>X</v>
      </c>
      <c r="AC181" s="232" t="str">
        <f xml:space="preserve"> IF(TEXT((EDATE('Projektkostenkalkulation EP'!$B$8,15)+AB$9),"MM")=TEXT((EDATE('Projektkostenkalkulation EP'!$B$8,15)+(AB$9-1)),"MM"),
             IF(
                        OR(
                                    TEXT((EDATE('Projektkostenkalkulation EP'!$B$8,15)+AB$9),"TTT") = "Sa",
                                    TEXT((EDATE('Projektkostenkalkulation EP'!$B$8,15)+AB$9),"TTT") = "So",
                                    IF(ISNA(VLOOKUP(EDATE('Projektkostenkalkulation EP'!$B$8,15)+AB$9,Datenquellen!$F$7:$H$45,3,FALSE))," ",VLOOKUP(EDATE('Projektkostenkalkulation EP'!$B$8,15)+AB$9,Datenquellen!$F$7:$H$45,3,FALSE))="X"
                                    ),
                          "X",
                          ""
                          ),
               "X"
            )</f>
        <v>X</v>
      </c>
      <c r="AD181" s="232" t="str">
        <f xml:space="preserve"> IF(TEXT((EDATE('Projektkostenkalkulation EP'!$B$8,15)+AC$9),"MM")=TEXT((EDATE('Projektkostenkalkulation EP'!$B$8,15)+(AC$9-1)),"MM"),
             IF(
                        OR(
                                    TEXT((EDATE('Projektkostenkalkulation EP'!$B$8,15)+AC$9),"TTT") = "Sa",
                                    TEXT((EDATE('Projektkostenkalkulation EP'!$B$8,15)+AC$9),"TTT") = "So",
                                    IF(ISNA(VLOOKUP(EDATE('Projektkostenkalkulation EP'!$B$8,15)+AC$9,Datenquellen!$F$7:$H$45,3,FALSE))," ",VLOOKUP(EDATE('Projektkostenkalkulation EP'!$B$8,15)+AC$9,Datenquellen!$F$7:$H$45,3,FALSE))="X"
                                    ),
                          "X",
                          ""
                          ),
               "X"
            )</f>
        <v/>
      </c>
      <c r="AE181" s="232" t="str">
        <f xml:space="preserve"> IF(TEXT((EDATE('Projektkostenkalkulation EP'!$B$8,15)+AD$9),"MM")=TEXT((EDATE('Projektkostenkalkulation EP'!$B$8,15)+(AD$9-1)),"MM"),
             IF(
                        OR(
                                    TEXT((EDATE('Projektkostenkalkulation EP'!$B$8,15)+AD$9),"TTT") = "Sa",
                                    TEXT((EDATE('Projektkostenkalkulation EP'!$B$8,15)+AD$9),"TTT") = "So",
                                    IF(ISNA(VLOOKUP(EDATE('Projektkostenkalkulation EP'!$B$8,15)+AD$9,Datenquellen!$F$7:$H$45,3,FALSE))," ",VLOOKUP(EDATE('Projektkostenkalkulation EP'!$B$8,15)+AD$9,Datenquellen!$F$7:$H$45,3,FALSE))="X"
                                    ),
                          "X",
                          ""
                          ),
               "X"
            )</f>
        <v/>
      </c>
      <c r="AF181" s="232" t="str">
        <f xml:space="preserve"> IF(TEXT((EDATE('Projektkostenkalkulation EP'!$B$8,15)+AE$9),"MM")=TEXT((EDATE('Projektkostenkalkulation EP'!$B$8,15)+(AE$9-1)),"MM"),
             IF(
                        OR(
                                    TEXT((EDATE('Projektkostenkalkulation EP'!$B$8,15)+AE$9),"TTT") = "Sa",
                                    TEXT((EDATE('Projektkostenkalkulation EP'!$B$8,15)+AE$9),"TTT") = "So",
                                    IF(ISNA(VLOOKUP(EDATE('Projektkostenkalkulation EP'!$B$8,15)+AE$9,Datenquellen!$F$7:$H$45,3,FALSE))," ",VLOOKUP(EDATE('Projektkostenkalkulation EP'!$B$8,15)+AE$9,Datenquellen!$F$7:$H$45,3,FALSE))="X"
                                    ),
                          "X",
                          ""
                          ),
               "X"
            )</f>
        <v/>
      </c>
      <c r="AG181" s="233" t="str">
        <f xml:space="preserve"> IF(TEXT((EDATE('Projektkostenkalkulation EP'!$B$8,15)+AF$9),"MM")=TEXT((EDATE('Projektkostenkalkulation EP'!$B$8,15)+(AF$9-1)),"MM"),
             IF(
                        OR(
                                    TEXT((EDATE('Projektkostenkalkulation EP'!$B$8,15)+AF$9),"TTT") = "Sa",
                                    TEXT((EDATE('Projektkostenkalkulation EP'!$B$8,15)+AF$9),"TTT") = "So",
                                    IF(ISNA(VLOOKUP(EDATE('Projektkostenkalkulation EP'!$B$8,15)+AF$9,Datenquellen!$F$7:$H$45,3,FALSE))," ",VLOOKUP(EDATE('Projektkostenkalkulation EP'!$B$8,15)+AF$9,Datenquellen!$F$7:$H$45,3,FALSE))="X"
                                    ),
                          "X",
                          ""
                          ),
               "X"
            )</f>
        <v>X</v>
      </c>
      <c r="AH181" s="234"/>
      <c r="AI181" s="235"/>
      <c r="AJ181" s="476"/>
      <c r="AK181" s="473"/>
      <c r="AL181" s="231"/>
      <c r="AM181" s="232" t="str">
        <f>IF(
            OR(
                     TEXT(EDATE('Projektkostenkalkulation EP'!$B$8,15),"TTT") = "Sa",
                     TEXT(EDATE('Projektkostenkalkulation EP'!$B$8,15),"TTT") = "So",
                     IF(ISNA(VLOOKUP(EDATE('Projektkostenkalkulation EP'!$B$8,15),Datenquellen!$F$7:$H$45,3,FALSE))," ",VLOOKUP(EDATE('Projektkostenkalkulation EP'!$B$8,15),Datenquellen!$F$7:$H$45,3,FALSE))="X"
                            ),
                    "X",
                    ""
            )</f>
        <v/>
      </c>
      <c r="AN181" s="232" t="str">
        <f xml:space="preserve"> IF(TEXT((EDATE('Projektkostenkalkulation EP'!$B$8,15)+AM$9),"MM")=TEXT((EDATE('Projektkostenkalkulation EP'!$B$8,15)+(AM$9-1)),"MM"),
             IF(
                        OR(
                                    TEXT((EDATE('Projektkostenkalkulation EP'!$B$8,15)+AM$9),"TTT") = "Sa",
                                    TEXT((EDATE('Projektkostenkalkulation EP'!$B$8,15)+AM$9),"TTT") = "So",
                                    IF(ISNA(VLOOKUP(EDATE('Projektkostenkalkulation EP'!$B$8,15)+AM$9,Datenquellen!$F$7:$H$45,3,FALSE))," ",VLOOKUP(EDATE('Projektkostenkalkulation EP'!$B$8,15)+AM$9,Datenquellen!$F$7:$H$45,3,FALSE))="X"
                                    ),
                          "X",
                          ""
                          ),
               "X"
            )</f>
        <v/>
      </c>
      <c r="AO181" s="232" t="str">
        <f xml:space="preserve"> IF(TEXT((EDATE('Projektkostenkalkulation EP'!$B$8,15)+AN$9),"MM")=TEXT((EDATE('Projektkostenkalkulation EP'!$B$8,15)+(AN$9-1)),"MM"),
             IF(
                        OR(
                                    TEXT((EDATE('Projektkostenkalkulation EP'!$B$8,15)+AN$9),"TTT") = "Sa",
                                    TEXT((EDATE('Projektkostenkalkulation EP'!$B$8,15)+AN$9),"TTT") = "So",
                                    IF(ISNA(VLOOKUP(EDATE('Projektkostenkalkulation EP'!$B$8,15)+AN$9,Datenquellen!$F$7:$H$45,3,FALSE))," ",VLOOKUP(EDATE('Projektkostenkalkulation EP'!$B$8,15)+AN$9,Datenquellen!$F$7:$H$45,3,FALSE))="X"
                                    ),
                          "X",
                          ""
                          ),
               "X"
            )</f>
        <v/>
      </c>
      <c r="AP181" s="232" t="str">
        <f xml:space="preserve"> IF(TEXT((EDATE('Projektkostenkalkulation EP'!$B$8,15)+AO$9),"MM")=TEXT((EDATE('Projektkostenkalkulation EP'!$B$8,15)+(AO$9-1)),"MM"),
             IF(
                        OR(
                                    TEXT((EDATE('Projektkostenkalkulation EP'!$B$8,15)+AO$9),"TTT") = "Sa",
                                    TEXT((EDATE('Projektkostenkalkulation EP'!$B$8,15)+AO$9),"TTT") = "So",
                                    IF(ISNA(VLOOKUP(EDATE('Projektkostenkalkulation EP'!$B$8,15)+AO$9,Datenquellen!$F$7:$H$45,3,FALSE))," ",VLOOKUP(EDATE('Projektkostenkalkulation EP'!$B$8,15)+AO$9,Datenquellen!$F$7:$H$45,3,FALSE))="X"
                                    ),
                          "X",
                          ""
                          ),
               "X"
            )</f>
        <v/>
      </c>
      <c r="AQ181" s="232" t="str">
        <f xml:space="preserve"> IF(TEXT((EDATE('Projektkostenkalkulation EP'!$B$8,15)+AP$9),"MM")=TEXT((EDATE('Projektkostenkalkulation EP'!$B$8,15)+(AP$9-1)),"MM"),
             IF(
                        OR(
                                    TEXT((EDATE('Projektkostenkalkulation EP'!$B$8,15)+AP$9),"TTT") = "Sa",
                                    TEXT((EDATE('Projektkostenkalkulation EP'!$B$8,15)+AP$9),"TTT") = "So",
                                    IF(ISNA(VLOOKUP(EDATE('Projektkostenkalkulation EP'!$B$8,15)+AP$9,Datenquellen!$F$7:$H$45,3,FALSE))," ",VLOOKUP(EDATE('Projektkostenkalkulation EP'!$B$8,15)+AP$9,Datenquellen!$F$7:$H$45,3,FALSE))="X"
                                    ),
                          "X",
                          ""
                          ),
               "X"
            )</f>
        <v>X</v>
      </c>
      <c r="AR181" s="232" t="str">
        <f xml:space="preserve"> IF(TEXT((EDATE('Projektkostenkalkulation EP'!$B$8,15)+AQ$9),"MM")=TEXT((EDATE('Projektkostenkalkulation EP'!$B$8,15)+(AQ$9-1)),"MM"),
             IF(
                        OR(
                                    TEXT((EDATE('Projektkostenkalkulation EP'!$B$8,15)+AQ$9),"TTT") = "Sa",
                                    TEXT((EDATE('Projektkostenkalkulation EP'!$B$8,15)+AQ$9),"TTT") = "So",
                                    IF(ISNA(VLOOKUP(EDATE('Projektkostenkalkulation EP'!$B$8,15)+AQ$9,Datenquellen!$F$7:$H$45,3,FALSE))," ",VLOOKUP(EDATE('Projektkostenkalkulation EP'!$B$8,15)+AQ$9,Datenquellen!$F$7:$H$45,3,FALSE))="X"
                                    ),
                          "X",
                          ""
                          ),
               "X"
            )</f>
        <v>X</v>
      </c>
      <c r="AS181" s="232" t="str">
        <f xml:space="preserve"> IF(TEXT((EDATE('Projektkostenkalkulation EP'!$B$8,15)+AR$9),"MM")=TEXT((EDATE('Projektkostenkalkulation EP'!$B$8,15)+(AR$9-1)),"MM"),
             IF(
                        OR(
                                    TEXT((EDATE('Projektkostenkalkulation EP'!$B$8,15)+AR$9),"TTT") = "Sa",
                                    TEXT((EDATE('Projektkostenkalkulation EP'!$B$8,15)+AR$9),"TTT") = "So",
                                    IF(ISNA(VLOOKUP(EDATE('Projektkostenkalkulation EP'!$B$8,15)+AR$9,Datenquellen!$F$7:$H$45,3,FALSE))," ",VLOOKUP(EDATE('Projektkostenkalkulation EP'!$B$8,15)+AR$9,Datenquellen!$F$7:$H$45,3,FALSE))="X"
                                    ),
                          "X",
                          ""
                          ),
               "X"
            )</f>
        <v/>
      </c>
      <c r="AT181" s="232" t="str">
        <f xml:space="preserve"> IF(TEXT((EDATE('Projektkostenkalkulation EP'!$B$8,15)+AS$9),"MM")=TEXT((EDATE('Projektkostenkalkulation EP'!$B$8,15)+(AS$9-1)),"MM"),
             IF(
                        OR(
                                    TEXT((EDATE('Projektkostenkalkulation EP'!$B$8,15)+AS$9),"TTT") = "Sa",
                                    TEXT((EDATE('Projektkostenkalkulation EP'!$B$8,15)+AS$9),"TTT") = "So",
                                    IF(ISNA(VLOOKUP(EDATE('Projektkostenkalkulation EP'!$B$8,15)+AS$9,Datenquellen!$F$7:$H$45,3,FALSE))," ",VLOOKUP(EDATE('Projektkostenkalkulation EP'!$B$8,15)+AS$9,Datenquellen!$F$7:$H$45,3,FALSE))="X"
                                    ),
                          "X",
                          ""
                          ),
               "X"
            )</f>
        <v/>
      </c>
      <c r="AU181" s="232" t="str">
        <f xml:space="preserve"> IF(TEXT((EDATE('Projektkostenkalkulation EP'!$B$8,15)+AT$9),"MM")=TEXT((EDATE('Projektkostenkalkulation EP'!$B$8,15)+(AT$9-1)),"MM"),
             IF(
                        OR(
                                    TEXT((EDATE('Projektkostenkalkulation EP'!$B$8,15)+AT$9),"TTT") = "Sa",
                                    TEXT((EDATE('Projektkostenkalkulation EP'!$B$8,15)+AT$9),"TTT") = "So",
                                    IF(ISNA(VLOOKUP(EDATE('Projektkostenkalkulation EP'!$B$8,15)+AT$9,Datenquellen!$F$7:$H$45,3,FALSE))," ",VLOOKUP(EDATE('Projektkostenkalkulation EP'!$B$8,15)+AT$9,Datenquellen!$F$7:$H$45,3,FALSE))="X"
                                    ),
                          "X",
                          ""
                          ),
               "X"
            )</f>
        <v/>
      </c>
      <c r="AV181" s="232" t="str">
        <f xml:space="preserve"> IF(TEXT((EDATE('Projektkostenkalkulation EP'!$B$8,15)+AU$9),"MM")=TEXT((EDATE('Projektkostenkalkulation EP'!$B$8,15)+(AU$9-1)),"MM"),
             IF(
                        OR(
                                    TEXT((EDATE('Projektkostenkalkulation EP'!$B$8,15)+AU$9),"TTT") = "Sa",
                                    TEXT((EDATE('Projektkostenkalkulation EP'!$B$8,15)+AU$9),"TTT") = "So",
                                    IF(ISNA(VLOOKUP(EDATE('Projektkostenkalkulation EP'!$B$8,15)+AU$9,Datenquellen!$F$7:$H$45,3,FALSE))," ",VLOOKUP(EDATE('Projektkostenkalkulation EP'!$B$8,15)+AU$9,Datenquellen!$F$7:$H$45,3,FALSE))="X"
                                    ),
                          "X",
                          ""
                          ),
               "X"
            )</f>
        <v/>
      </c>
      <c r="AW181" s="232" t="str">
        <f xml:space="preserve"> IF(TEXT((EDATE('Projektkostenkalkulation EP'!$B$8,15)+AV$9),"MM")=TEXT((EDATE('Projektkostenkalkulation EP'!$B$8,15)+(AV$9-1)),"MM"),
             IF(
                        OR(
                                    TEXT((EDATE('Projektkostenkalkulation EP'!$B$8,15)+AV$9),"TTT") = "Sa",
                                    TEXT((EDATE('Projektkostenkalkulation EP'!$B$8,15)+AV$9),"TTT") = "So",
                                    IF(ISNA(VLOOKUP(EDATE('Projektkostenkalkulation EP'!$B$8,15)+AV$9,Datenquellen!$F$7:$H$45,3,FALSE))," ",VLOOKUP(EDATE('Projektkostenkalkulation EP'!$B$8,15)+AV$9,Datenquellen!$F$7:$H$45,3,FALSE))="X"
                                    ),
                          "X",
                          ""
                          ),
               "X"
            )</f>
        <v/>
      </c>
      <c r="AX181" s="232" t="str">
        <f xml:space="preserve"> IF(TEXT((EDATE('Projektkostenkalkulation EP'!$B$8,15)+AW$9),"MM")=TEXT((EDATE('Projektkostenkalkulation EP'!$B$8,15)+(AW$9-1)),"MM"),
             IF(
                        OR(
                                    TEXT((EDATE('Projektkostenkalkulation EP'!$B$8,15)+AW$9),"TTT") = "Sa",
                                    TEXT((EDATE('Projektkostenkalkulation EP'!$B$8,15)+AW$9),"TTT") = "So",
                                    IF(ISNA(VLOOKUP(EDATE('Projektkostenkalkulation EP'!$B$8,15)+AW$9,Datenquellen!$F$7:$H$45,3,FALSE))," ",VLOOKUP(EDATE('Projektkostenkalkulation EP'!$B$8,15)+AW$9,Datenquellen!$F$7:$H$45,3,FALSE))="X"
                                    ),
                          "X",
                          ""
                          ),
               "X"
            )</f>
        <v>X</v>
      </c>
      <c r="AY181" s="232" t="str">
        <f xml:space="preserve"> IF(TEXT((EDATE('Projektkostenkalkulation EP'!$B$8,15)+AX$9),"MM")=TEXT((EDATE('Projektkostenkalkulation EP'!$B$8,15)+(AX$9-1)),"MM"),
             IF(
                        OR(
                                    TEXT((EDATE('Projektkostenkalkulation EP'!$B$8,15)+AX$9),"TTT") = "Sa",
                                    TEXT((EDATE('Projektkostenkalkulation EP'!$B$8,15)+AX$9),"TTT") = "So",
                                    IF(ISNA(VLOOKUP(EDATE('Projektkostenkalkulation EP'!$B$8,15)+AX$9,Datenquellen!$F$7:$H$45,3,FALSE))," ",VLOOKUP(EDATE('Projektkostenkalkulation EP'!$B$8,15)+AX$9,Datenquellen!$F$7:$H$45,3,FALSE))="X"
                                    ),
                          "X",
                          ""
                          ),
               "X"
            )</f>
        <v>X</v>
      </c>
      <c r="AZ181" s="232" t="str">
        <f xml:space="preserve"> IF(TEXT((EDATE('Projektkostenkalkulation EP'!$B$8,15)+AY$9),"MM")=TEXT((EDATE('Projektkostenkalkulation EP'!$B$8,15)+(AY$9-1)),"MM"),
             IF(
                        OR(
                                    TEXT((EDATE('Projektkostenkalkulation EP'!$B$8,15)+AY$9),"TTT") = "Sa",
                                    TEXT((EDATE('Projektkostenkalkulation EP'!$B$8,15)+AY$9),"TTT") = "So",
                                    IF(ISNA(VLOOKUP(EDATE('Projektkostenkalkulation EP'!$B$8,15)+AY$9,Datenquellen!$F$7:$H$45,3,FALSE))," ",VLOOKUP(EDATE('Projektkostenkalkulation EP'!$B$8,15)+AY$9,Datenquellen!$F$7:$H$45,3,FALSE))="X"
                                    ),
                          "X",
                          ""
                          ),
               "X"
            )</f>
        <v/>
      </c>
      <c r="BA181" s="232" t="str">
        <f xml:space="preserve"> IF(TEXT((EDATE('Projektkostenkalkulation EP'!$B$8,15)+AZ$9),"MM")=TEXT((EDATE('Projektkostenkalkulation EP'!$B$8,15)+(AZ$9-1)),"MM"),
             IF(
                        OR(
                                    TEXT((EDATE('Projektkostenkalkulation EP'!$B$8,15)+AZ$9),"TTT") = "Sa",
                                    TEXT((EDATE('Projektkostenkalkulation EP'!$B$8,15)+AZ$9),"TTT") = "So",
                                    IF(ISNA(VLOOKUP(EDATE('Projektkostenkalkulation EP'!$B$8,15)+AZ$9,Datenquellen!$F$7:$H$45,3,FALSE))," ",VLOOKUP(EDATE('Projektkostenkalkulation EP'!$B$8,15)+AZ$9,Datenquellen!$F$7:$H$45,3,FALSE))="X"
                                    ),
                          "X",
                          ""
                          ),
               "X"
            )</f>
        <v/>
      </c>
      <c r="BB181" s="232" t="str">
        <f xml:space="preserve"> IF(TEXT((EDATE('Projektkostenkalkulation EP'!$B$8,15)+BA$9),"MM")=TEXT((EDATE('Projektkostenkalkulation EP'!$B$8,15)+(BA$9-1)),"MM"),
             IF(
                        OR(
                                    TEXT((EDATE('Projektkostenkalkulation EP'!$B$8,15)+BA$9),"TTT") = "Sa",
                                    TEXT((EDATE('Projektkostenkalkulation EP'!$B$8,15)+BA$9),"TTT") = "So",
                                    IF(ISNA(VLOOKUP(EDATE('Projektkostenkalkulation EP'!$B$8,15)+BA$9,Datenquellen!$F$7:$H$45,3,FALSE))," ",VLOOKUP(EDATE('Projektkostenkalkulation EP'!$B$8,15)+BA$9,Datenquellen!$F$7:$H$45,3,FALSE))="X"
                                    ),
                          "X",
                          ""
                          ),
               "X"
            )</f>
        <v/>
      </c>
      <c r="BC181" s="232" t="str">
        <f xml:space="preserve"> IF(TEXT((EDATE('Projektkostenkalkulation EP'!$B$8,15)+BB$9),"MM")=TEXT((EDATE('Projektkostenkalkulation EP'!$B$8,15)+(BB$9-1)),"MM"),
             IF(
                        OR(
                                    TEXT((EDATE('Projektkostenkalkulation EP'!$B$8,15)+BB$9),"TTT") = "Sa",
                                    TEXT((EDATE('Projektkostenkalkulation EP'!$B$8,15)+BB$9),"TTT") = "So",
                                    IF(ISNA(VLOOKUP(EDATE('Projektkostenkalkulation EP'!$B$8,15)+BB$9,Datenquellen!$F$7:$H$45,3,FALSE))," ",VLOOKUP(EDATE('Projektkostenkalkulation EP'!$B$8,15)+BB$9,Datenquellen!$F$7:$H$45,3,FALSE))="X"
                                    ),
                          "X",
                          ""
                          ),
               "X"
            )</f>
        <v/>
      </c>
      <c r="BD181" s="232" t="str">
        <f xml:space="preserve"> IF(TEXT((EDATE('Projektkostenkalkulation EP'!$B$8,15)+BC$9),"MM")=TEXT((EDATE('Projektkostenkalkulation EP'!$B$8,15)+(BC$9-1)),"MM"),
             IF(
                        OR(
                                    TEXT((EDATE('Projektkostenkalkulation EP'!$B$8,15)+BC$9),"TTT") = "Sa",
                                    TEXT((EDATE('Projektkostenkalkulation EP'!$B$8,15)+BC$9),"TTT") = "So",
                                    IF(ISNA(VLOOKUP(EDATE('Projektkostenkalkulation EP'!$B$8,15)+BC$9,Datenquellen!$F$7:$H$45,3,FALSE))," ",VLOOKUP(EDATE('Projektkostenkalkulation EP'!$B$8,15)+BC$9,Datenquellen!$F$7:$H$45,3,FALSE))="X"
                                    ),
                          "X",
                          ""
                          ),
               "X"
            )</f>
        <v>X</v>
      </c>
      <c r="BE181" s="232" t="str">
        <f xml:space="preserve"> IF(TEXT((EDATE('Projektkostenkalkulation EP'!$B$8,15)+BD$9),"MM")=TEXT((EDATE('Projektkostenkalkulation EP'!$B$8,15)+(BD$9-1)),"MM"),
             IF(
                        OR(
                                    TEXT((EDATE('Projektkostenkalkulation EP'!$B$8,15)+BD$9),"TTT") = "Sa",
                                    TEXT((EDATE('Projektkostenkalkulation EP'!$B$8,15)+BD$9),"TTT") = "So",
                                    IF(ISNA(VLOOKUP(EDATE('Projektkostenkalkulation EP'!$B$8,15)+BD$9,Datenquellen!$F$7:$H$45,3,FALSE))," ",VLOOKUP(EDATE('Projektkostenkalkulation EP'!$B$8,15)+BD$9,Datenquellen!$F$7:$H$45,3,FALSE))="X"
                                    ),
                          "X",
                          ""
                          ),
               "X"
            )</f>
        <v>X</v>
      </c>
      <c r="BF181" s="232" t="str">
        <f xml:space="preserve"> IF(TEXT((EDATE('Projektkostenkalkulation EP'!$B$8,15)+BE$9),"MM")=TEXT((EDATE('Projektkostenkalkulation EP'!$B$8,15)+(BE$9-1)),"MM"),
             IF(
                        OR(
                                    TEXT((EDATE('Projektkostenkalkulation EP'!$B$8,15)+BE$9),"TTT") = "Sa",
                                    TEXT((EDATE('Projektkostenkalkulation EP'!$B$8,15)+BE$9),"TTT") = "So",
                                    IF(ISNA(VLOOKUP(EDATE('Projektkostenkalkulation EP'!$B$8,15)+BE$9,Datenquellen!$F$7:$H$45,3,FALSE))," ",VLOOKUP(EDATE('Projektkostenkalkulation EP'!$B$8,15)+BE$9,Datenquellen!$F$7:$H$45,3,FALSE))="X"
                                    ),
                          "X",
                          ""
                          ),
               "X"
            )</f>
        <v>X</v>
      </c>
      <c r="BG181" s="232" t="str">
        <f xml:space="preserve"> IF(TEXT((EDATE('Projektkostenkalkulation EP'!$B$8,15)+BF$9),"MM")=TEXT((EDATE('Projektkostenkalkulation EP'!$B$8,15)+(BF$9-1)),"MM"),
             IF(
                        OR(
                                    TEXT((EDATE('Projektkostenkalkulation EP'!$B$8,15)+BF$9),"TTT") = "Sa",
                                    TEXT((EDATE('Projektkostenkalkulation EP'!$B$8,15)+BF$9),"TTT") = "So",
                                    IF(ISNA(VLOOKUP(EDATE('Projektkostenkalkulation EP'!$B$8,15)+BF$9,Datenquellen!$F$7:$H$45,3,FALSE))," ",VLOOKUP(EDATE('Projektkostenkalkulation EP'!$B$8,15)+BF$9,Datenquellen!$F$7:$H$45,3,FALSE))="X"
                                    ),
                          "X",
                          ""
                          ),
               "X"
            )</f>
        <v>X</v>
      </c>
      <c r="BH181" s="232" t="str">
        <f xml:space="preserve"> IF(TEXT((EDATE('Projektkostenkalkulation EP'!$B$8,15)+BG$9),"MM")=TEXT((EDATE('Projektkostenkalkulation EP'!$B$8,15)+(BG$9-1)),"MM"),
             IF(
                        OR(
                                    TEXT((EDATE('Projektkostenkalkulation EP'!$B$8,15)+BG$9),"TTT") = "Sa",
                                    TEXT((EDATE('Projektkostenkalkulation EP'!$B$8,15)+BG$9),"TTT") = "So",
                                    IF(ISNA(VLOOKUP(EDATE('Projektkostenkalkulation EP'!$B$8,15)+BG$9,Datenquellen!$F$7:$H$45,3,FALSE))," ",VLOOKUP(EDATE('Projektkostenkalkulation EP'!$B$8,15)+BG$9,Datenquellen!$F$7:$H$45,3,FALSE))="X"
                                    ),
                          "X",
                          ""
                          ),
               "X"
            )</f>
        <v/>
      </c>
      <c r="BI181" s="232" t="str">
        <f xml:space="preserve"> IF(TEXT((EDATE('Projektkostenkalkulation EP'!$B$8,15)+BH$9),"MM")=TEXT((EDATE('Projektkostenkalkulation EP'!$B$8,15)+(BH$9-1)),"MM"),
             IF(
                        OR(
                                    TEXT((EDATE('Projektkostenkalkulation EP'!$B$8,15)+BH$9),"TTT") = "Sa",
                                    TEXT((EDATE('Projektkostenkalkulation EP'!$B$8,15)+BH$9),"TTT") = "So",
                                    IF(ISNA(VLOOKUP(EDATE('Projektkostenkalkulation EP'!$B$8,15)+BH$9,Datenquellen!$F$7:$H$45,3,FALSE))," ",VLOOKUP(EDATE('Projektkostenkalkulation EP'!$B$8,15)+BH$9,Datenquellen!$F$7:$H$45,3,FALSE))="X"
                                    ),
                          "X",
                          ""
                          ),
               "X"
            )</f>
        <v/>
      </c>
      <c r="BJ181" s="232" t="str">
        <f xml:space="preserve"> IF(TEXT((EDATE('Projektkostenkalkulation EP'!$B$8,15)+BI$9),"MM")=TEXT((EDATE('Projektkostenkalkulation EP'!$B$8,15)+(BI$9-1)),"MM"),
             IF(
                        OR(
                                    TEXT((EDATE('Projektkostenkalkulation EP'!$B$8,15)+BI$9),"TTT") = "Sa",
                                    TEXT((EDATE('Projektkostenkalkulation EP'!$B$8,15)+BI$9),"TTT") = "So",
                                    IF(ISNA(VLOOKUP(EDATE('Projektkostenkalkulation EP'!$B$8,15)+BI$9,Datenquellen!$F$7:$H$45,3,FALSE))," ",VLOOKUP(EDATE('Projektkostenkalkulation EP'!$B$8,15)+BI$9,Datenquellen!$F$7:$H$45,3,FALSE))="X"
                                    ),
                          "X",
                          ""
                          ),
               "X"
            )</f>
        <v/>
      </c>
      <c r="BK181" s="232" t="str">
        <f xml:space="preserve"> IF(TEXT((EDATE('Projektkostenkalkulation EP'!$B$8,15)+BJ$9),"MM")=TEXT((EDATE('Projektkostenkalkulation EP'!$B$8,15)+(BJ$9-1)),"MM"),
             IF(
                        OR(
                                    TEXT((EDATE('Projektkostenkalkulation EP'!$B$8,15)+BJ$9),"TTT") = "Sa",
                                    TEXT((EDATE('Projektkostenkalkulation EP'!$B$8,15)+BJ$9),"TTT") = "So",
                                    IF(ISNA(VLOOKUP(EDATE('Projektkostenkalkulation EP'!$B$8,15)+BJ$9,Datenquellen!$F$7:$H$45,3,FALSE))," ",VLOOKUP(EDATE('Projektkostenkalkulation EP'!$B$8,15)+BJ$9,Datenquellen!$F$7:$H$45,3,FALSE))="X"
                                    ),
                          "X",
                          ""
                          ),
               "X"
            )</f>
        <v/>
      </c>
      <c r="BL181" s="232" t="str">
        <f xml:space="preserve"> IF(TEXT((EDATE('Projektkostenkalkulation EP'!$B$8,15)+BK$9),"MM")=TEXT((EDATE('Projektkostenkalkulation EP'!$B$8,15)+(BK$9-1)),"MM"),
             IF(
                        OR(
                                    TEXT((EDATE('Projektkostenkalkulation EP'!$B$8,15)+BK$9),"TTT") = "Sa",
                                    TEXT((EDATE('Projektkostenkalkulation EP'!$B$8,15)+BK$9),"TTT") = "So",
                                    IF(ISNA(VLOOKUP(EDATE('Projektkostenkalkulation EP'!$B$8,15)+BK$9,Datenquellen!$F$7:$H$45,3,FALSE))," ",VLOOKUP(EDATE('Projektkostenkalkulation EP'!$B$8,15)+BK$9,Datenquellen!$F$7:$H$45,3,FALSE))="X"
                                    ),
                          "X",
                          ""
                          ),
               "X"
            )</f>
        <v>X</v>
      </c>
      <c r="BM181" s="232" t="str">
        <f xml:space="preserve"> IF(TEXT((EDATE('Projektkostenkalkulation EP'!$B$8,15)+BL$9),"MM")=TEXT((EDATE('Projektkostenkalkulation EP'!$B$8,15)+(BL$9-1)),"MM"),
             IF(
                        OR(
                                    TEXT((EDATE('Projektkostenkalkulation EP'!$B$8,15)+BL$9),"TTT") = "Sa",
                                    TEXT((EDATE('Projektkostenkalkulation EP'!$B$8,15)+BL$9),"TTT") = "So",
                                    IF(ISNA(VLOOKUP(EDATE('Projektkostenkalkulation EP'!$B$8,15)+BL$9,Datenquellen!$F$7:$H$45,3,FALSE))," ",VLOOKUP(EDATE('Projektkostenkalkulation EP'!$B$8,15)+BL$9,Datenquellen!$F$7:$H$45,3,FALSE))="X"
                                    ),
                          "X",
                          ""
                          ),
               "X"
            )</f>
        <v>X</v>
      </c>
      <c r="BN181" s="232" t="str">
        <f xml:space="preserve"> IF(TEXT((EDATE('Projektkostenkalkulation EP'!$B$8,15)+BM$9),"MM")=TEXT((EDATE('Projektkostenkalkulation EP'!$B$8,15)+(BM$9-1)),"MM"),
             IF(
                        OR(
                                    TEXT((EDATE('Projektkostenkalkulation EP'!$B$8,15)+BM$9),"TTT") = "Sa",
                                    TEXT((EDATE('Projektkostenkalkulation EP'!$B$8,15)+BM$9),"TTT") = "So",
                                    IF(ISNA(VLOOKUP(EDATE('Projektkostenkalkulation EP'!$B$8,15)+BM$9,Datenquellen!$F$7:$H$45,3,FALSE))," ",VLOOKUP(EDATE('Projektkostenkalkulation EP'!$B$8,15)+BM$9,Datenquellen!$F$7:$H$45,3,FALSE))="X"
                                    ),
                          "X",
                          ""
                          ),
               "X"
            )</f>
        <v/>
      </c>
      <c r="BO181" s="232" t="str">
        <f xml:space="preserve"> IF(TEXT((EDATE('Projektkostenkalkulation EP'!$B$8,15)+BN$9),"MM")=TEXT((EDATE('Projektkostenkalkulation EP'!$B$8,15)+(BN$9-1)),"MM"),
             IF(
                        OR(
                                    TEXT((EDATE('Projektkostenkalkulation EP'!$B$8,15)+BN$9),"TTT") = "Sa",
                                    TEXT((EDATE('Projektkostenkalkulation EP'!$B$8,15)+BN$9),"TTT") = "So",
                                    IF(ISNA(VLOOKUP(EDATE('Projektkostenkalkulation EP'!$B$8,15)+BN$9,Datenquellen!$F$7:$H$45,3,FALSE))," ",VLOOKUP(EDATE('Projektkostenkalkulation EP'!$B$8,15)+BN$9,Datenquellen!$F$7:$H$45,3,FALSE))="X"
                                    ),
                          "X",
                          ""
                          ),
               "X"
            )</f>
        <v/>
      </c>
      <c r="BP181" s="232" t="str">
        <f xml:space="preserve"> IF(TEXT((EDATE('Projektkostenkalkulation EP'!$B$8,15)+BO$9),"MM")=TEXT((EDATE('Projektkostenkalkulation EP'!$B$8,15)+(BO$9-1)),"MM"),
             IF(
                        OR(
                                    TEXT((EDATE('Projektkostenkalkulation EP'!$B$8,15)+BO$9),"TTT") = "Sa",
                                    TEXT((EDATE('Projektkostenkalkulation EP'!$B$8,15)+BO$9),"TTT") = "So",
                                    IF(ISNA(VLOOKUP(EDATE('Projektkostenkalkulation EP'!$B$8,15)+BO$9,Datenquellen!$F$7:$H$45,3,FALSE))," ",VLOOKUP(EDATE('Projektkostenkalkulation EP'!$B$8,15)+BO$9,Datenquellen!$F$7:$H$45,3,FALSE))="X"
                                    ),
                          "X",
                          ""
                          ),
               "X"
            )</f>
        <v/>
      </c>
      <c r="BQ181" s="233" t="str">
        <f xml:space="preserve"> IF(TEXT((EDATE('Projektkostenkalkulation EP'!$B$8,15)+BP$9),"MM")=TEXT((EDATE('Projektkostenkalkulation EP'!$B$8,15)+(BP$9-1)),"MM"),
             IF(
                        OR(
                                    TEXT((EDATE('Projektkostenkalkulation EP'!$B$8,15)+BP$9),"TTT") = "Sa",
                                    TEXT((EDATE('Projektkostenkalkulation EP'!$B$8,15)+BP$9),"TTT") = "So",
                                    IF(ISNA(VLOOKUP(EDATE('Projektkostenkalkulation EP'!$B$8,15)+BP$9,Datenquellen!$F$7:$H$45,3,FALSE))," ",VLOOKUP(EDATE('Projektkostenkalkulation EP'!$B$8,15)+BP$9,Datenquellen!$F$7:$H$45,3,FALSE))="X"
                                    ),
                          "X",
                          ""
                          ),
               "X"
            )</f>
        <v>X</v>
      </c>
      <c r="BR181" s="234"/>
      <c r="BS181" s="235"/>
      <c r="BT181" s="476"/>
      <c r="BU181" s="473"/>
      <c r="BV181" s="231"/>
      <c r="BW181" s="232" t="str">
        <f>IF(
            OR(
                     TEXT(EDATE('Projektkostenkalkulation EP'!$B$8,15),"TTT") = "Sa",
                     TEXT(EDATE('Projektkostenkalkulation EP'!$B$8,15),"TTT") = "So",
                     IF(ISNA(VLOOKUP(EDATE('Projektkostenkalkulation EP'!$B$8,15),Datenquellen!$F$7:$H$45,3,FALSE))," ",VLOOKUP(EDATE('Projektkostenkalkulation EP'!$B$8,15),Datenquellen!$F$7:$H$45,3,FALSE))="X"
                            ),
                    "X",
                    ""
            )</f>
        <v/>
      </c>
      <c r="BX181" s="232" t="str">
        <f xml:space="preserve"> IF(TEXT((EDATE('Projektkostenkalkulation EP'!$B$8,15)+BW$9),"MM")=TEXT((EDATE('Projektkostenkalkulation EP'!$B$8,15)+(BW$9-1)),"MM"),
             IF(
                        OR(
                                    TEXT((EDATE('Projektkostenkalkulation EP'!$B$8,15)+BW$9),"TTT") = "Sa",
                                    TEXT((EDATE('Projektkostenkalkulation EP'!$B$8,15)+BW$9),"TTT") = "So",
                                    IF(ISNA(VLOOKUP(EDATE('Projektkostenkalkulation EP'!$B$8,15)+BW$9,Datenquellen!$F$7:$H$45,3,FALSE))," ",VLOOKUP(EDATE('Projektkostenkalkulation EP'!$B$8,15)+BW$9,Datenquellen!$F$7:$H$45,3,FALSE))="X"
                                    ),
                          "X",
                          ""
                          ),
               "X"
            )</f>
        <v/>
      </c>
      <c r="BY181" s="232" t="str">
        <f xml:space="preserve"> IF(TEXT((EDATE('Projektkostenkalkulation EP'!$B$8,15)+BX$9),"MM")=TEXT((EDATE('Projektkostenkalkulation EP'!$B$8,15)+(BX$9-1)),"MM"),
             IF(
                        OR(
                                    TEXT((EDATE('Projektkostenkalkulation EP'!$B$8,15)+BX$9),"TTT") = "Sa",
                                    TEXT((EDATE('Projektkostenkalkulation EP'!$B$8,15)+BX$9),"TTT") = "So",
                                    IF(ISNA(VLOOKUP(EDATE('Projektkostenkalkulation EP'!$B$8,15)+BX$9,Datenquellen!$F$7:$H$45,3,FALSE))," ",VLOOKUP(EDATE('Projektkostenkalkulation EP'!$B$8,15)+BX$9,Datenquellen!$F$7:$H$45,3,FALSE))="X"
                                    ),
                          "X",
                          ""
                          ),
               "X"
            )</f>
        <v/>
      </c>
      <c r="BZ181" s="232" t="str">
        <f xml:space="preserve"> IF(TEXT((EDATE('Projektkostenkalkulation EP'!$B$8,15)+BY$9),"MM")=TEXT((EDATE('Projektkostenkalkulation EP'!$B$8,15)+(BY$9-1)),"MM"),
             IF(
                        OR(
                                    TEXT((EDATE('Projektkostenkalkulation EP'!$B$8,15)+BY$9),"TTT") = "Sa",
                                    TEXT((EDATE('Projektkostenkalkulation EP'!$B$8,15)+BY$9),"TTT") = "So",
                                    IF(ISNA(VLOOKUP(EDATE('Projektkostenkalkulation EP'!$B$8,15)+BY$9,Datenquellen!$F$7:$H$45,3,FALSE))," ",VLOOKUP(EDATE('Projektkostenkalkulation EP'!$B$8,15)+BY$9,Datenquellen!$F$7:$H$45,3,FALSE))="X"
                                    ),
                          "X",
                          ""
                          ),
               "X"
            )</f>
        <v/>
      </c>
      <c r="CA181" s="232" t="str">
        <f xml:space="preserve"> IF(TEXT((EDATE('Projektkostenkalkulation EP'!$B$8,15)+BZ$9),"MM")=TEXT((EDATE('Projektkostenkalkulation EP'!$B$8,15)+(BZ$9-1)),"MM"),
             IF(
                        OR(
                                    TEXT((EDATE('Projektkostenkalkulation EP'!$B$8,15)+BZ$9),"TTT") = "Sa",
                                    TEXT((EDATE('Projektkostenkalkulation EP'!$B$8,15)+BZ$9),"TTT") = "So",
                                    IF(ISNA(VLOOKUP(EDATE('Projektkostenkalkulation EP'!$B$8,15)+BZ$9,Datenquellen!$F$7:$H$45,3,FALSE))," ",VLOOKUP(EDATE('Projektkostenkalkulation EP'!$B$8,15)+BZ$9,Datenquellen!$F$7:$H$45,3,FALSE))="X"
                                    ),
                          "X",
                          ""
                          ),
               "X"
            )</f>
        <v>X</v>
      </c>
      <c r="CB181" s="232" t="str">
        <f xml:space="preserve"> IF(TEXT((EDATE('Projektkostenkalkulation EP'!$B$8,15)+CA$9),"MM")=TEXT((EDATE('Projektkostenkalkulation EP'!$B$8,15)+(CA$9-1)),"MM"),
             IF(
                        OR(
                                    TEXT((EDATE('Projektkostenkalkulation EP'!$B$8,15)+CA$9),"TTT") = "Sa",
                                    TEXT((EDATE('Projektkostenkalkulation EP'!$B$8,15)+CA$9),"TTT") = "So",
                                    IF(ISNA(VLOOKUP(EDATE('Projektkostenkalkulation EP'!$B$8,15)+CA$9,Datenquellen!$F$7:$H$45,3,FALSE))," ",VLOOKUP(EDATE('Projektkostenkalkulation EP'!$B$8,15)+CA$9,Datenquellen!$F$7:$H$45,3,FALSE))="X"
                                    ),
                          "X",
                          ""
                          ),
               "X"
            )</f>
        <v>X</v>
      </c>
      <c r="CC181" s="232" t="str">
        <f xml:space="preserve"> IF(TEXT((EDATE('Projektkostenkalkulation EP'!$B$8,15)+CB$9),"MM")=TEXT((EDATE('Projektkostenkalkulation EP'!$B$8,15)+(CB$9-1)),"MM"),
             IF(
                        OR(
                                    TEXT((EDATE('Projektkostenkalkulation EP'!$B$8,15)+CB$9),"TTT") = "Sa",
                                    TEXT((EDATE('Projektkostenkalkulation EP'!$B$8,15)+CB$9),"TTT") = "So",
                                    IF(ISNA(VLOOKUP(EDATE('Projektkostenkalkulation EP'!$B$8,15)+CB$9,Datenquellen!$F$7:$H$45,3,FALSE))," ",VLOOKUP(EDATE('Projektkostenkalkulation EP'!$B$8,15)+CB$9,Datenquellen!$F$7:$H$45,3,FALSE))="X"
                                    ),
                          "X",
                          ""
                          ),
               "X"
            )</f>
        <v/>
      </c>
      <c r="CD181" s="232" t="str">
        <f xml:space="preserve"> IF(TEXT((EDATE('Projektkostenkalkulation EP'!$B$8,15)+CC$9),"MM")=TEXT((EDATE('Projektkostenkalkulation EP'!$B$8,15)+(CC$9-1)),"MM"),
             IF(
                        OR(
                                    TEXT((EDATE('Projektkostenkalkulation EP'!$B$8,15)+CC$9),"TTT") = "Sa",
                                    TEXT((EDATE('Projektkostenkalkulation EP'!$B$8,15)+CC$9),"TTT") = "So",
                                    IF(ISNA(VLOOKUP(EDATE('Projektkostenkalkulation EP'!$B$8,15)+CC$9,Datenquellen!$F$7:$H$45,3,FALSE))," ",VLOOKUP(EDATE('Projektkostenkalkulation EP'!$B$8,15)+CC$9,Datenquellen!$F$7:$H$45,3,FALSE))="X"
                                    ),
                          "X",
                          ""
                          ),
               "X"
            )</f>
        <v/>
      </c>
      <c r="CE181" s="232" t="str">
        <f xml:space="preserve"> IF(TEXT((EDATE('Projektkostenkalkulation EP'!$B$8,15)+CD$9),"MM")=TEXT((EDATE('Projektkostenkalkulation EP'!$B$8,15)+(CD$9-1)),"MM"),
             IF(
                        OR(
                                    TEXT((EDATE('Projektkostenkalkulation EP'!$B$8,15)+CD$9),"TTT") = "Sa",
                                    TEXT((EDATE('Projektkostenkalkulation EP'!$B$8,15)+CD$9),"TTT") = "So",
                                    IF(ISNA(VLOOKUP(EDATE('Projektkostenkalkulation EP'!$B$8,15)+CD$9,Datenquellen!$F$7:$H$45,3,FALSE))," ",VLOOKUP(EDATE('Projektkostenkalkulation EP'!$B$8,15)+CD$9,Datenquellen!$F$7:$H$45,3,FALSE))="X"
                                    ),
                          "X",
                          ""
                          ),
               "X"
            )</f>
        <v/>
      </c>
      <c r="CF181" s="232" t="str">
        <f xml:space="preserve"> IF(TEXT((EDATE('Projektkostenkalkulation EP'!$B$8,15)+CE$9),"MM")=TEXT((EDATE('Projektkostenkalkulation EP'!$B$8,15)+(CE$9-1)),"MM"),
             IF(
                        OR(
                                    TEXT((EDATE('Projektkostenkalkulation EP'!$B$8,15)+CE$9),"TTT") = "Sa",
                                    TEXT((EDATE('Projektkostenkalkulation EP'!$B$8,15)+CE$9),"TTT") = "So",
                                    IF(ISNA(VLOOKUP(EDATE('Projektkostenkalkulation EP'!$B$8,15)+CE$9,Datenquellen!$F$7:$H$45,3,FALSE))," ",VLOOKUP(EDATE('Projektkostenkalkulation EP'!$B$8,15)+CE$9,Datenquellen!$F$7:$H$45,3,FALSE))="X"
                                    ),
                          "X",
                          ""
                          ),
               "X"
            )</f>
        <v/>
      </c>
      <c r="CG181" s="232" t="str">
        <f xml:space="preserve"> IF(TEXT((EDATE('Projektkostenkalkulation EP'!$B$8,15)+CF$9),"MM")=TEXT((EDATE('Projektkostenkalkulation EP'!$B$8,15)+(CF$9-1)),"MM"),
             IF(
                        OR(
                                    TEXT((EDATE('Projektkostenkalkulation EP'!$B$8,15)+CF$9),"TTT") = "Sa",
                                    TEXT((EDATE('Projektkostenkalkulation EP'!$B$8,15)+CF$9),"TTT") = "So",
                                    IF(ISNA(VLOOKUP(EDATE('Projektkostenkalkulation EP'!$B$8,15)+CF$9,Datenquellen!$F$7:$H$45,3,FALSE))," ",VLOOKUP(EDATE('Projektkostenkalkulation EP'!$B$8,15)+CF$9,Datenquellen!$F$7:$H$45,3,FALSE))="X"
                                    ),
                          "X",
                          ""
                          ),
               "X"
            )</f>
        <v/>
      </c>
      <c r="CH181" s="232" t="str">
        <f xml:space="preserve"> IF(TEXT((EDATE('Projektkostenkalkulation EP'!$B$8,15)+CG$9),"MM")=TEXT((EDATE('Projektkostenkalkulation EP'!$B$8,15)+(CG$9-1)),"MM"),
             IF(
                        OR(
                                    TEXT((EDATE('Projektkostenkalkulation EP'!$B$8,15)+CG$9),"TTT") = "Sa",
                                    TEXT((EDATE('Projektkostenkalkulation EP'!$B$8,15)+CG$9),"TTT") = "So",
                                    IF(ISNA(VLOOKUP(EDATE('Projektkostenkalkulation EP'!$B$8,15)+CG$9,Datenquellen!$F$7:$H$45,3,FALSE))," ",VLOOKUP(EDATE('Projektkostenkalkulation EP'!$B$8,15)+CG$9,Datenquellen!$F$7:$H$45,3,FALSE))="X"
                                    ),
                          "X",
                          ""
                          ),
               "X"
            )</f>
        <v>X</v>
      </c>
      <c r="CI181" s="232" t="str">
        <f xml:space="preserve"> IF(TEXT((EDATE('Projektkostenkalkulation EP'!$B$8,15)+CH$9),"MM")=TEXT((EDATE('Projektkostenkalkulation EP'!$B$8,15)+(CH$9-1)),"MM"),
             IF(
                        OR(
                                    TEXT((EDATE('Projektkostenkalkulation EP'!$B$8,15)+CH$9),"TTT") = "Sa",
                                    TEXT((EDATE('Projektkostenkalkulation EP'!$B$8,15)+CH$9),"TTT") = "So",
                                    IF(ISNA(VLOOKUP(EDATE('Projektkostenkalkulation EP'!$B$8,15)+CH$9,Datenquellen!$F$7:$H$45,3,FALSE))," ",VLOOKUP(EDATE('Projektkostenkalkulation EP'!$B$8,15)+CH$9,Datenquellen!$F$7:$H$45,3,FALSE))="X"
                                    ),
                          "X",
                          ""
                          ),
               "X"
            )</f>
        <v>X</v>
      </c>
      <c r="CJ181" s="232" t="str">
        <f xml:space="preserve"> IF(TEXT((EDATE('Projektkostenkalkulation EP'!$B$8,15)+CI$9),"MM")=TEXT((EDATE('Projektkostenkalkulation EP'!$B$8,15)+(CI$9-1)),"MM"),
             IF(
                        OR(
                                    TEXT((EDATE('Projektkostenkalkulation EP'!$B$8,15)+CI$9),"TTT") = "Sa",
                                    TEXT((EDATE('Projektkostenkalkulation EP'!$B$8,15)+CI$9),"TTT") = "So",
                                    IF(ISNA(VLOOKUP(EDATE('Projektkostenkalkulation EP'!$B$8,15)+CI$9,Datenquellen!$F$7:$H$45,3,FALSE))," ",VLOOKUP(EDATE('Projektkostenkalkulation EP'!$B$8,15)+CI$9,Datenquellen!$F$7:$H$45,3,FALSE))="X"
                                    ),
                          "X",
                          ""
                          ),
               "X"
            )</f>
        <v/>
      </c>
      <c r="CK181" s="232" t="str">
        <f xml:space="preserve"> IF(TEXT((EDATE('Projektkostenkalkulation EP'!$B$8,15)+CJ$9),"MM")=TEXT((EDATE('Projektkostenkalkulation EP'!$B$8,15)+(CJ$9-1)),"MM"),
             IF(
                        OR(
                                    TEXT((EDATE('Projektkostenkalkulation EP'!$B$8,15)+CJ$9),"TTT") = "Sa",
                                    TEXT((EDATE('Projektkostenkalkulation EP'!$B$8,15)+CJ$9),"TTT") = "So",
                                    IF(ISNA(VLOOKUP(EDATE('Projektkostenkalkulation EP'!$B$8,15)+CJ$9,Datenquellen!$F$7:$H$45,3,FALSE))," ",VLOOKUP(EDATE('Projektkostenkalkulation EP'!$B$8,15)+CJ$9,Datenquellen!$F$7:$H$45,3,FALSE))="X"
                                    ),
                          "X",
                          ""
                          ),
               "X"
            )</f>
        <v/>
      </c>
      <c r="CL181" s="232" t="str">
        <f xml:space="preserve"> IF(TEXT((EDATE('Projektkostenkalkulation EP'!$B$8,15)+CK$9),"MM")=TEXT((EDATE('Projektkostenkalkulation EP'!$B$8,15)+(CK$9-1)),"MM"),
             IF(
                        OR(
                                    TEXT((EDATE('Projektkostenkalkulation EP'!$B$8,15)+CK$9),"TTT") = "Sa",
                                    TEXT((EDATE('Projektkostenkalkulation EP'!$B$8,15)+CK$9),"TTT") = "So",
                                    IF(ISNA(VLOOKUP(EDATE('Projektkostenkalkulation EP'!$B$8,15)+CK$9,Datenquellen!$F$7:$H$45,3,FALSE))," ",VLOOKUP(EDATE('Projektkostenkalkulation EP'!$B$8,15)+CK$9,Datenquellen!$F$7:$H$45,3,FALSE))="X"
                                    ),
                          "X",
                          ""
                          ),
               "X"
            )</f>
        <v/>
      </c>
      <c r="CM181" s="232" t="str">
        <f xml:space="preserve"> IF(TEXT((EDATE('Projektkostenkalkulation EP'!$B$8,15)+CL$9),"MM")=TEXT((EDATE('Projektkostenkalkulation EP'!$B$8,15)+(CL$9-1)),"MM"),
             IF(
                        OR(
                                    TEXT((EDATE('Projektkostenkalkulation EP'!$B$8,15)+CL$9),"TTT") = "Sa",
                                    TEXT((EDATE('Projektkostenkalkulation EP'!$B$8,15)+CL$9),"TTT") = "So",
                                    IF(ISNA(VLOOKUP(EDATE('Projektkostenkalkulation EP'!$B$8,15)+CL$9,Datenquellen!$F$7:$H$45,3,FALSE))," ",VLOOKUP(EDATE('Projektkostenkalkulation EP'!$B$8,15)+CL$9,Datenquellen!$F$7:$H$45,3,FALSE))="X"
                                    ),
                          "X",
                          ""
                          ),
               "X"
            )</f>
        <v/>
      </c>
      <c r="CN181" s="232" t="str">
        <f xml:space="preserve"> IF(TEXT((EDATE('Projektkostenkalkulation EP'!$B$8,15)+CM$9),"MM")=TEXT((EDATE('Projektkostenkalkulation EP'!$B$8,15)+(CM$9-1)),"MM"),
             IF(
                        OR(
                                    TEXT((EDATE('Projektkostenkalkulation EP'!$B$8,15)+CM$9),"TTT") = "Sa",
                                    TEXT((EDATE('Projektkostenkalkulation EP'!$B$8,15)+CM$9),"TTT") = "So",
                                    IF(ISNA(VLOOKUP(EDATE('Projektkostenkalkulation EP'!$B$8,15)+CM$9,Datenquellen!$F$7:$H$45,3,FALSE))," ",VLOOKUP(EDATE('Projektkostenkalkulation EP'!$B$8,15)+CM$9,Datenquellen!$F$7:$H$45,3,FALSE))="X"
                                    ),
                          "X",
                          ""
                          ),
               "X"
            )</f>
        <v>X</v>
      </c>
      <c r="CO181" s="232" t="str">
        <f xml:space="preserve"> IF(TEXT((EDATE('Projektkostenkalkulation EP'!$B$8,15)+CN$9),"MM")=TEXT((EDATE('Projektkostenkalkulation EP'!$B$8,15)+(CN$9-1)),"MM"),
             IF(
                        OR(
                                    TEXT((EDATE('Projektkostenkalkulation EP'!$B$8,15)+CN$9),"TTT") = "Sa",
                                    TEXT((EDATE('Projektkostenkalkulation EP'!$B$8,15)+CN$9),"TTT") = "So",
                                    IF(ISNA(VLOOKUP(EDATE('Projektkostenkalkulation EP'!$B$8,15)+CN$9,Datenquellen!$F$7:$H$45,3,FALSE))," ",VLOOKUP(EDATE('Projektkostenkalkulation EP'!$B$8,15)+CN$9,Datenquellen!$F$7:$H$45,3,FALSE))="X"
                                    ),
                          "X",
                          ""
                          ),
               "X"
            )</f>
        <v>X</v>
      </c>
      <c r="CP181" s="232" t="str">
        <f xml:space="preserve"> IF(TEXT((EDATE('Projektkostenkalkulation EP'!$B$8,15)+CO$9),"MM")=TEXT((EDATE('Projektkostenkalkulation EP'!$B$8,15)+(CO$9-1)),"MM"),
             IF(
                        OR(
                                    TEXT((EDATE('Projektkostenkalkulation EP'!$B$8,15)+CO$9),"TTT") = "Sa",
                                    TEXT((EDATE('Projektkostenkalkulation EP'!$B$8,15)+CO$9),"TTT") = "So",
                                    IF(ISNA(VLOOKUP(EDATE('Projektkostenkalkulation EP'!$B$8,15)+CO$9,Datenquellen!$F$7:$H$45,3,FALSE))," ",VLOOKUP(EDATE('Projektkostenkalkulation EP'!$B$8,15)+CO$9,Datenquellen!$F$7:$H$45,3,FALSE))="X"
                                    ),
                          "X",
                          ""
                          ),
               "X"
            )</f>
        <v>X</v>
      </c>
      <c r="CQ181" s="232" t="str">
        <f xml:space="preserve"> IF(TEXT((EDATE('Projektkostenkalkulation EP'!$B$8,15)+CP$9),"MM")=TEXT((EDATE('Projektkostenkalkulation EP'!$B$8,15)+(CP$9-1)),"MM"),
             IF(
                        OR(
                                    TEXT((EDATE('Projektkostenkalkulation EP'!$B$8,15)+CP$9),"TTT") = "Sa",
                                    TEXT((EDATE('Projektkostenkalkulation EP'!$B$8,15)+CP$9),"TTT") = "So",
                                    IF(ISNA(VLOOKUP(EDATE('Projektkostenkalkulation EP'!$B$8,15)+CP$9,Datenquellen!$F$7:$H$45,3,FALSE))," ",VLOOKUP(EDATE('Projektkostenkalkulation EP'!$B$8,15)+CP$9,Datenquellen!$F$7:$H$45,3,FALSE))="X"
                                    ),
                          "X",
                          ""
                          ),
               "X"
            )</f>
        <v>X</v>
      </c>
      <c r="CR181" s="232" t="str">
        <f xml:space="preserve"> IF(TEXT((EDATE('Projektkostenkalkulation EP'!$B$8,15)+CQ$9),"MM")=TEXT((EDATE('Projektkostenkalkulation EP'!$B$8,15)+(CQ$9-1)),"MM"),
             IF(
                        OR(
                                    TEXT((EDATE('Projektkostenkalkulation EP'!$B$8,15)+CQ$9),"TTT") = "Sa",
                                    TEXT((EDATE('Projektkostenkalkulation EP'!$B$8,15)+CQ$9),"TTT") = "So",
                                    IF(ISNA(VLOOKUP(EDATE('Projektkostenkalkulation EP'!$B$8,15)+CQ$9,Datenquellen!$F$7:$H$45,3,FALSE))," ",VLOOKUP(EDATE('Projektkostenkalkulation EP'!$B$8,15)+CQ$9,Datenquellen!$F$7:$H$45,3,FALSE))="X"
                                    ),
                          "X",
                          ""
                          ),
               "X"
            )</f>
        <v/>
      </c>
      <c r="CS181" s="232" t="str">
        <f xml:space="preserve"> IF(TEXT((EDATE('Projektkostenkalkulation EP'!$B$8,15)+CR$9),"MM")=TEXT((EDATE('Projektkostenkalkulation EP'!$B$8,15)+(CR$9-1)),"MM"),
             IF(
                        OR(
                                    TEXT((EDATE('Projektkostenkalkulation EP'!$B$8,15)+CR$9),"TTT") = "Sa",
                                    TEXT((EDATE('Projektkostenkalkulation EP'!$B$8,15)+CR$9),"TTT") = "So",
                                    IF(ISNA(VLOOKUP(EDATE('Projektkostenkalkulation EP'!$B$8,15)+CR$9,Datenquellen!$F$7:$H$45,3,FALSE))," ",VLOOKUP(EDATE('Projektkostenkalkulation EP'!$B$8,15)+CR$9,Datenquellen!$F$7:$H$45,3,FALSE))="X"
                                    ),
                          "X",
                          ""
                          ),
               "X"
            )</f>
        <v/>
      </c>
      <c r="CT181" s="232" t="str">
        <f xml:space="preserve"> IF(TEXT((EDATE('Projektkostenkalkulation EP'!$B$8,15)+CS$9),"MM")=TEXT((EDATE('Projektkostenkalkulation EP'!$B$8,15)+(CS$9-1)),"MM"),
             IF(
                        OR(
                                    TEXT((EDATE('Projektkostenkalkulation EP'!$B$8,15)+CS$9),"TTT") = "Sa",
                                    TEXT((EDATE('Projektkostenkalkulation EP'!$B$8,15)+CS$9),"TTT") = "So",
                                    IF(ISNA(VLOOKUP(EDATE('Projektkostenkalkulation EP'!$B$8,15)+CS$9,Datenquellen!$F$7:$H$45,3,FALSE))," ",VLOOKUP(EDATE('Projektkostenkalkulation EP'!$B$8,15)+CS$9,Datenquellen!$F$7:$H$45,3,FALSE))="X"
                                    ),
                          "X",
                          ""
                          ),
               "X"
            )</f>
        <v/>
      </c>
      <c r="CU181" s="232" t="str">
        <f xml:space="preserve"> IF(TEXT((EDATE('Projektkostenkalkulation EP'!$B$8,15)+CT$9),"MM")=TEXT((EDATE('Projektkostenkalkulation EP'!$B$8,15)+(CT$9-1)),"MM"),
             IF(
                        OR(
                                    TEXT((EDATE('Projektkostenkalkulation EP'!$B$8,15)+CT$9),"TTT") = "Sa",
                                    TEXT((EDATE('Projektkostenkalkulation EP'!$B$8,15)+CT$9),"TTT") = "So",
                                    IF(ISNA(VLOOKUP(EDATE('Projektkostenkalkulation EP'!$B$8,15)+CT$9,Datenquellen!$F$7:$H$45,3,FALSE))," ",VLOOKUP(EDATE('Projektkostenkalkulation EP'!$B$8,15)+CT$9,Datenquellen!$F$7:$H$45,3,FALSE))="X"
                                    ),
                          "X",
                          ""
                          ),
               "X"
            )</f>
        <v/>
      </c>
      <c r="CV181" s="232" t="str">
        <f xml:space="preserve"> IF(TEXT((EDATE('Projektkostenkalkulation EP'!$B$8,15)+CU$9),"MM")=TEXT((EDATE('Projektkostenkalkulation EP'!$B$8,15)+(CU$9-1)),"MM"),
             IF(
                        OR(
                                    TEXT((EDATE('Projektkostenkalkulation EP'!$B$8,15)+CU$9),"TTT") = "Sa",
                                    TEXT((EDATE('Projektkostenkalkulation EP'!$B$8,15)+CU$9),"TTT") = "So",
                                    IF(ISNA(VLOOKUP(EDATE('Projektkostenkalkulation EP'!$B$8,15)+CU$9,Datenquellen!$F$7:$H$45,3,FALSE))," ",VLOOKUP(EDATE('Projektkostenkalkulation EP'!$B$8,15)+CU$9,Datenquellen!$F$7:$H$45,3,FALSE))="X"
                                    ),
                          "X",
                          ""
                          ),
               "X"
            )</f>
        <v>X</v>
      </c>
      <c r="CW181" s="232" t="str">
        <f xml:space="preserve"> IF(TEXT((EDATE('Projektkostenkalkulation EP'!$B$8,15)+CV$9),"MM")=TEXT((EDATE('Projektkostenkalkulation EP'!$B$8,15)+(CV$9-1)),"MM"),
             IF(
                        OR(
                                    TEXT((EDATE('Projektkostenkalkulation EP'!$B$8,15)+CV$9),"TTT") = "Sa",
                                    TEXT((EDATE('Projektkostenkalkulation EP'!$B$8,15)+CV$9),"TTT") = "So",
                                    IF(ISNA(VLOOKUP(EDATE('Projektkostenkalkulation EP'!$B$8,15)+CV$9,Datenquellen!$F$7:$H$45,3,FALSE))," ",VLOOKUP(EDATE('Projektkostenkalkulation EP'!$B$8,15)+CV$9,Datenquellen!$F$7:$H$45,3,FALSE))="X"
                                    ),
                          "X",
                          ""
                          ),
               "X"
            )</f>
        <v>X</v>
      </c>
      <c r="CX181" s="232" t="str">
        <f xml:space="preserve"> IF(TEXT((EDATE('Projektkostenkalkulation EP'!$B$8,15)+CW$9),"MM")=TEXT((EDATE('Projektkostenkalkulation EP'!$B$8,15)+(CW$9-1)),"MM"),
             IF(
                        OR(
                                    TEXT((EDATE('Projektkostenkalkulation EP'!$B$8,15)+CW$9),"TTT") = "Sa",
                                    TEXT((EDATE('Projektkostenkalkulation EP'!$B$8,15)+CW$9),"TTT") = "So",
                                    IF(ISNA(VLOOKUP(EDATE('Projektkostenkalkulation EP'!$B$8,15)+CW$9,Datenquellen!$F$7:$H$45,3,FALSE))," ",VLOOKUP(EDATE('Projektkostenkalkulation EP'!$B$8,15)+CW$9,Datenquellen!$F$7:$H$45,3,FALSE))="X"
                                    ),
                          "X",
                          ""
                          ),
               "X"
            )</f>
        <v/>
      </c>
      <c r="CY181" s="232" t="str">
        <f xml:space="preserve"> IF(TEXT((EDATE('Projektkostenkalkulation EP'!$B$8,15)+CX$9),"MM")=TEXT((EDATE('Projektkostenkalkulation EP'!$B$8,15)+(CX$9-1)),"MM"),
             IF(
                        OR(
                                    TEXT((EDATE('Projektkostenkalkulation EP'!$B$8,15)+CX$9),"TTT") = "Sa",
                                    TEXT((EDATE('Projektkostenkalkulation EP'!$B$8,15)+CX$9),"TTT") = "So",
                                    IF(ISNA(VLOOKUP(EDATE('Projektkostenkalkulation EP'!$B$8,15)+CX$9,Datenquellen!$F$7:$H$45,3,FALSE))," ",VLOOKUP(EDATE('Projektkostenkalkulation EP'!$B$8,15)+CX$9,Datenquellen!$F$7:$H$45,3,FALSE))="X"
                                    ),
                          "X",
                          ""
                          ),
               "X"
            )</f>
        <v/>
      </c>
      <c r="CZ181" s="232" t="str">
        <f xml:space="preserve"> IF(TEXT((EDATE('Projektkostenkalkulation EP'!$B$8,15)+CY$9),"MM")=TEXT((EDATE('Projektkostenkalkulation EP'!$B$8,15)+(CY$9-1)),"MM"),
             IF(
                        OR(
                                    TEXT((EDATE('Projektkostenkalkulation EP'!$B$8,15)+CY$9),"TTT") = "Sa",
                                    TEXT((EDATE('Projektkostenkalkulation EP'!$B$8,15)+CY$9),"TTT") = "So",
                                    IF(ISNA(VLOOKUP(EDATE('Projektkostenkalkulation EP'!$B$8,15)+CY$9,Datenquellen!$F$7:$H$45,3,FALSE))," ",VLOOKUP(EDATE('Projektkostenkalkulation EP'!$B$8,15)+CY$9,Datenquellen!$F$7:$H$45,3,FALSE))="X"
                                    ),
                          "X",
                          ""
                          ),
               "X"
            )</f>
        <v/>
      </c>
      <c r="DA181" s="233" t="str">
        <f xml:space="preserve"> IF(TEXT((EDATE('Projektkostenkalkulation EP'!$B$8,15)+CZ$9),"MM")=TEXT((EDATE('Projektkostenkalkulation EP'!$B$8,15)+(CZ$9-1)),"MM"),
             IF(
                        OR(
                                    TEXT((EDATE('Projektkostenkalkulation EP'!$B$8,15)+CZ$9),"TTT") = "Sa",
                                    TEXT((EDATE('Projektkostenkalkulation EP'!$B$8,15)+CZ$9),"TTT") = "So",
                                    IF(ISNA(VLOOKUP(EDATE('Projektkostenkalkulation EP'!$B$8,15)+CZ$9,Datenquellen!$F$7:$H$45,3,FALSE))," ",VLOOKUP(EDATE('Projektkostenkalkulation EP'!$B$8,15)+CZ$9,Datenquellen!$F$7:$H$45,3,FALSE))="X"
                                    ),
                          "X",
                          ""
                          ),
               "X"
            )</f>
        <v>X</v>
      </c>
      <c r="DB181" s="234"/>
      <c r="DC181" s="235"/>
      <c r="DD181" s="476"/>
      <c r="DE181" s="473"/>
      <c r="DF181" s="231"/>
      <c r="DG181" s="232" t="str">
        <f>IF(
            OR(
                     TEXT(EDATE('Projektkostenkalkulation EP'!$B$8,15),"TTT") = "Sa",
                     TEXT(EDATE('Projektkostenkalkulation EP'!$B$8,15),"TTT") = "So",
                     IF(ISNA(VLOOKUP(EDATE('Projektkostenkalkulation EP'!$B$8,15),Datenquellen!$F$7:$H$45,3,FALSE))," ",VLOOKUP(EDATE('Projektkostenkalkulation EP'!$B$8,15),Datenquellen!$F$7:$H$45,3,FALSE))="X"
                            ),
                    "X",
                    ""
            )</f>
        <v/>
      </c>
      <c r="DH181" s="232" t="str">
        <f xml:space="preserve"> IF(TEXT((EDATE('Projektkostenkalkulation EP'!$B$8,15)+DG$9),"MM")=TEXT((EDATE('Projektkostenkalkulation EP'!$B$8,15)+(DG$9-1)),"MM"),
             IF(
                        OR(
                                    TEXT((EDATE('Projektkostenkalkulation EP'!$B$8,15)+DG$9),"TTT") = "Sa",
                                    TEXT((EDATE('Projektkostenkalkulation EP'!$B$8,15)+DG$9),"TTT") = "So",
                                    IF(ISNA(VLOOKUP(EDATE('Projektkostenkalkulation EP'!$B$8,15)+DG$9,Datenquellen!$F$7:$H$45,3,FALSE))," ",VLOOKUP(EDATE('Projektkostenkalkulation EP'!$B$8,15)+DG$9,Datenquellen!$F$7:$H$45,3,FALSE))="X"
                                    ),
                          "X",
                          ""
                          ),
               "X"
            )</f>
        <v/>
      </c>
      <c r="DI181" s="232" t="str">
        <f xml:space="preserve"> IF(TEXT((EDATE('Projektkostenkalkulation EP'!$B$8,15)+DH$9),"MM")=TEXT((EDATE('Projektkostenkalkulation EP'!$B$8,15)+(DH$9-1)),"MM"),
             IF(
                        OR(
                                    TEXT((EDATE('Projektkostenkalkulation EP'!$B$8,15)+DH$9),"TTT") = "Sa",
                                    TEXT((EDATE('Projektkostenkalkulation EP'!$B$8,15)+DH$9),"TTT") = "So",
                                    IF(ISNA(VLOOKUP(EDATE('Projektkostenkalkulation EP'!$B$8,15)+DH$9,Datenquellen!$F$7:$H$45,3,FALSE))," ",VLOOKUP(EDATE('Projektkostenkalkulation EP'!$B$8,15)+DH$9,Datenquellen!$F$7:$H$45,3,FALSE))="X"
                                    ),
                          "X",
                          ""
                          ),
               "X"
            )</f>
        <v/>
      </c>
      <c r="DJ181" s="232" t="str">
        <f xml:space="preserve"> IF(TEXT((EDATE('Projektkostenkalkulation EP'!$B$8,15)+DI$9),"MM")=TEXT((EDATE('Projektkostenkalkulation EP'!$B$8,15)+(DI$9-1)),"MM"),
             IF(
                        OR(
                                    TEXT((EDATE('Projektkostenkalkulation EP'!$B$8,15)+DI$9),"TTT") = "Sa",
                                    TEXT((EDATE('Projektkostenkalkulation EP'!$B$8,15)+DI$9),"TTT") = "So",
                                    IF(ISNA(VLOOKUP(EDATE('Projektkostenkalkulation EP'!$B$8,15)+DI$9,Datenquellen!$F$7:$H$45,3,FALSE))," ",VLOOKUP(EDATE('Projektkostenkalkulation EP'!$B$8,15)+DI$9,Datenquellen!$F$7:$H$45,3,FALSE))="X"
                                    ),
                          "X",
                          ""
                          ),
               "X"
            )</f>
        <v/>
      </c>
      <c r="DK181" s="232" t="str">
        <f xml:space="preserve"> IF(TEXT((EDATE('Projektkostenkalkulation EP'!$B$8,15)+DJ$9),"MM")=TEXT((EDATE('Projektkostenkalkulation EP'!$B$8,15)+(DJ$9-1)),"MM"),
             IF(
                        OR(
                                    TEXT((EDATE('Projektkostenkalkulation EP'!$B$8,15)+DJ$9),"TTT") = "Sa",
                                    TEXT((EDATE('Projektkostenkalkulation EP'!$B$8,15)+DJ$9),"TTT") = "So",
                                    IF(ISNA(VLOOKUP(EDATE('Projektkostenkalkulation EP'!$B$8,15)+DJ$9,Datenquellen!$F$7:$H$45,3,FALSE))," ",VLOOKUP(EDATE('Projektkostenkalkulation EP'!$B$8,15)+DJ$9,Datenquellen!$F$7:$H$45,3,FALSE))="X"
                                    ),
                          "X",
                          ""
                          ),
               "X"
            )</f>
        <v>X</v>
      </c>
      <c r="DL181" s="232" t="str">
        <f xml:space="preserve"> IF(TEXT((EDATE('Projektkostenkalkulation EP'!$B$8,15)+DK$9),"MM")=TEXT((EDATE('Projektkostenkalkulation EP'!$B$8,15)+(DK$9-1)),"MM"),
             IF(
                        OR(
                                    TEXT((EDATE('Projektkostenkalkulation EP'!$B$8,15)+DK$9),"TTT") = "Sa",
                                    TEXT((EDATE('Projektkostenkalkulation EP'!$B$8,15)+DK$9),"TTT") = "So",
                                    IF(ISNA(VLOOKUP(EDATE('Projektkostenkalkulation EP'!$B$8,15)+DK$9,Datenquellen!$F$7:$H$45,3,FALSE))," ",VLOOKUP(EDATE('Projektkostenkalkulation EP'!$B$8,15)+DK$9,Datenquellen!$F$7:$H$45,3,FALSE))="X"
                                    ),
                          "X",
                          ""
                          ),
               "X"
            )</f>
        <v>X</v>
      </c>
      <c r="DM181" s="232" t="str">
        <f xml:space="preserve"> IF(TEXT((EDATE('Projektkostenkalkulation EP'!$B$8,15)+DL$9),"MM")=TEXT((EDATE('Projektkostenkalkulation EP'!$B$8,15)+(DL$9-1)),"MM"),
             IF(
                        OR(
                                    TEXT((EDATE('Projektkostenkalkulation EP'!$B$8,15)+DL$9),"TTT") = "Sa",
                                    TEXT((EDATE('Projektkostenkalkulation EP'!$B$8,15)+DL$9),"TTT") = "So",
                                    IF(ISNA(VLOOKUP(EDATE('Projektkostenkalkulation EP'!$B$8,15)+DL$9,Datenquellen!$F$7:$H$45,3,FALSE))," ",VLOOKUP(EDATE('Projektkostenkalkulation EP'!$B$8,15)+DL$9,Datenquellen!$F$7:$H$45,3,FALSE))="X"
                                    ),
                          "X",
                          ""
                          ),
               "X"
            )</f>
        <v/>
      </c>
      <c r="DN181" s="232" t="str">
        <f xml:space="preserve"> IF(TEXT((EDATE('Projektkostenkalkulation EP'!$B$8,15)+DM$9),"MM")=TEXT((EDATE('Projektkostenkalkulation EP'!$B$8,15)+(DM$9-1)),"MM"),
             IF(
                        OR(
                                    TEXT((EDATE('Projektkostenkalkulation EP'!$B$8,15)+DM$9),"TTT") = "Sa",
                                    TEXT((EDATE('Projektkostenkalkulation EP'!$B$8,15)+DM$9),"TTT") = "So",
                                    IF(ISNA(VLOOKUP(EDATE('Projektkostenkalkulation EP'!$B$8,15)+DM$9,Datenquellen!$F$7:$H$45,3,FALSE))," ",VLOOKUP(EDATE('Projektkostenkalkulation EP'!$B$8,15)+DM$9,Datenquellen!$F$7:$H$45,3,FALSE))="X"
                                    ),
                          "X",
                          ""
                          ),
               "X"
            )</f>
        <v/>
      </c>
      <c r="DO181" s="232" t="str">
        <f xml:space="preserve"> IF(TEXT((EDATE('Projektkostenkalkulation EP'!$B$8,15)+DN$9),"MM")=TEXT((EDATE('Projektkostenkalkulation EP'!$B$8,15)+(DN$9-1)),"MM"),
             IF(
                        OR(
                                    TEXT((EDATE('Projektkostenkalkulation EP'!$B$8,15)+DN$9),"TTT") = "Sa",
                                    TEXT((EDATE('Projektkostenkalkulation EP'!$B$8,15)+DN$9),"TTT") = "So",
                                    IF(ISNA(VLOOKUP(EDATE('Projektkostenkalkulation EP'!$B$8,15)+DN$9,Datenquellen!$F$7:$H$45,3,FALSE))," ",VLOOKUP(EDATE('Projektkostenkalkulation EP'!$B$8,15)+DN$9,Datenquellen!$F$7:$H$45,3,FALSE))="X"
                                    ),
                          "X",
                          ""
                          ),
               "X"
            )</f>
        <v/>
      </c>
      <c r="DP181" s="232" t="str">
        <f xml:space="preserve"> IF(TEXT((EDATE('Projektkostenkalkulation EP'!$B$8,15)+DO$9),"MM")=TEXT((EDATE('Projektkostenkalkulation EP'!$B$8,15)+(DO$9-1)),"MM"),
             IF(
                        OR(
                                    TEXT((EDATE('Projektkostenkalkulation EP'!$B$8,15)+DO$9),"TTT") = "Sa",
                                    TEXT((EDATE('Projektkostenkalkulation EP'!$B$8,15)+DO$9),"TTT") = "So",
                                    IF(ISNA(VLOOKUP(EDATE('Projektkostenkalkulation EP'!$B$8,15)+DO$9,Datenquellen!$F$7:$H$45,3,FALSE))," ",VLOOKUP(EDATE('Projektkostenkalkulation EP'!$B$8,15)+DO$9,Datenquellen!$F$7:$H$45,3,FALSE))="X"
                                    ),
                          "X",
                          ""
                          ),
               "X"
            )</f>
        <v/>
      </c>
      <c r="DQ181" s="232" t="str">
        <f xml:space="preserve"> IF(TEXT((EDATE('Projektkostenkalkulation EP'!$B$8,15)+DP$9),"MM")=TEXT((EDATE('Projektkostenkalkulation EP'!$B$8,15)+(DP$9-1)),"MM"),
             IF(
                        OR(
                                    TEXT((EDATE('Projektkostenkalkulation EP'!$B$8,15)+DP$9),"TTT") = "Sa",
                                    TEXT((EDATE('Projektkostenkalkulation EP'!$B$8,15)+DP$9),"TTT") = "So",
                                    IF(ISNA(VLOOKUP(EDATE('Projektkostenkalkulation EP'!$B$8,15)+DP$9,Datenquellen!$F$7:$H$45,3,FALSE))," ",VLOOKUP(EDATE('Projektkostenkalkulation EP'!$B$8,15)+DP$9,Datenquellen!$F$7:$H$45,3,FALSE))="X"
                                    ),
                          "X",
                          ""
                          ),
               "X"
            )</f>
        <v/>
      </c>
      <c r="DR181" s="232" t="str">
        <f xml:space="preserve"> IF(TEXT((EDATE('Projektkostenkalkulation EP'!$B$8,15)+DQ$9),"MM")=TEXT((EDATE('Projektkostenkalkulation EP'!$B$8,15)+(DQ$9-1)),"MM"),
             IF(
                        OR(
                                    TEXT((EDATE('Projektkostenkalkulation EP'!$B$8,15)+DQ$9),"TTT") = "Sa",
                                    TEXT((EDATE('Projektkostenkalkulation EP'!$B$8,15)+DQ$9),"TTT") = "So",
                                    IF(ISNA(VLOOKUP(EDATE('Projektkostenkalkulation EP'!$B$8,15)+DQ$9,Datenquellen!$F$7:$H$45,3,FALSE))," ",VLOOKUP(EDATE('Projektkostenkalkulation EP'!$B$8,15)+DQ$9,Datenquellen!$F$7:$H$45,3,FALSE))="X"
                                    ),
                          "X",
                          ""
                          ),
               "X"
            )</f>
        <v>X</v>
      </c>
      <c r="DS181" s="232" t="str">
        <f xml:space="preserve"> IF(TEXT((EDATE('Projektkostenkalkulation EP'!$B$8,15)+DR$9),"MM")=TEXT((EDATE('Projektkostenkalkulation EP'!$B$8,15)+(DR$9-1)),"MM"),
             IF(
                        OR(
                                    TEXT((EDATE('Projektkostenkalkulation EP'!$B$8,15)+DR$9),"TTT") = "Sa",
                                    TEXT((EDATE('Projektkostenkalkulation EP'!$B$8,15)+DR$9),"TTT") = "So",
                                    IF(ISNA(VLOOKUP(EDATE('Projektkostenkalkulation EP'!$B$8,15)+DR$9,Datenquellen!$F$7:$H$45,3,FALSE))," ",VLOOKUP(EDATE('Projektkostenkalkulation EP'!$B$8,15)+DR$9,Datenquellen!$F$7:$H$45,3,FALSE))="X"
                                    ),
                          "X",
                          ""
                          ),
               "X"
            )</f>
        <v>X</v>
      </c>
      <c r="DT181" s="232" t="str">
        <f xml:space="preserve"> IF(TEXT((EDATE('Projektkostenkalkulation EP'!$B$8,15)+DS$9),"MM")=TEXT((EDATE('Projektkostenkalkulation EP'!$B$8,15)+(DS$9-1)),"MM"),
             IF(
                        OR(
                                    TEXT((EDATE('Projektkostenkalkulation EP'!$B$8,15)+DS$9),"TTT") = "Sa",
                                    TEXT((EDATE('Projektkostenkalkulation EP'!$B$8,15)+DS$9),"TTT") = "So",
                                    IF(ISNA(VLOOKUP(EDATE('Projektkostenkalkulation EP'!$B$8,15)+DS$9,Datenquellen!$F$7:$H$45,3,FALSE))," ",VLOOKUP(EDATE('Projektkostenkalkulation EP'!$B$8,15)+DS$9,Datenquellen!$F$7:$H$45,3,FALSE))="X"
                                    ),
                          "X",
                          ""
                          ),
               "X"
            )</f>
        <v/>
      </c>
      <c r="DU181" s="232" t="str">
        <f xml:space="preserve"> IF(TEXT((EDATE('Projektkostenkalkulation EP'!$B$8,15)+DT$9),"MM")=TEXT((EDATE('Projektkostenkalkulation EP'!$B$8,15)+(DT$9-1)),"MM"),
             IF(
                        OR(
                                    TEXT((EDATE('Projektkostenkalkulation EP'!$B$8,15)+DT$9),"TTT") = "Sa",
                                    TEXT((EDATE('Projektkostenkalkulation EP'!$B$8,15)+DT$9),"TTT") = "So",
                                    IF(ISNA(VLOOKUP(EDATE('Projektkostenkalkulation EP'!$B$8,15)+DT$9,Datenquellen!$F$7:$H$45,3,FALSE))," ",VLOOKUP(EDATE('Projektkostenkalkulation EP'!$B$8,15)+DT$9,Datenquellen!$F$7:$H$45,3,FALSE))="X"
                                    ),
                          "X",
                          ""
                          ),
               "X"
            )</f>
        <v/>
      </c>
      <c r="DV181" s="232" t="str">
        <f xml:space="preserve"> IF(TEXT((EDATE('Projektkostenkalkulation EP'!$B$8,15)+DU$9),"MM")=TEXT((EDATE('Projektkostenkalkulation EP'!$B$8,15)+(DU$9-1)),"MM"),
             IF(
                        OR(
                                    TEXT((EDATE('Projektkostenkalkulation EP'!$B$8,15)+DU$9),"TTT") = "Sa",
                                    TEXT((EDATE('Projektkostenkalkulation EP'!$B$8,15)+DU$9),"TTT") = "So",
                                    IF(ISNA(VLOOKUP(EDATE('Projektkostenkalkulation EP'!$B$8,15)+DU$9,Datenquellen!$F$7:$H$45,3,FALSE))," ",VLOOKUP(EDATE('Projektkostenkalkulation EP'!$B$8,15)+DU$9,Datenquellen!$F$7:$H$45,3,FALSE))="X"
                                    ),
                          "X",
                          ""
                          ),
               "X"
            )</f>
        <v/>
      </c>
      <c r="DW181" s="232" t="str">
        <f xml:space="preserve"> IF(TEXT((EDATE('Projektkostenkalkulation EP'!$B$8,15)+DV$9),"MM")=TEXT((EDATE('Projektkostenkalkulation EP'!$B$8,15)+(DV$9-1)),"MM"),
             IF(
                        OR(
                                    TEXT((EDATE('Projektkostenkalkulation EP'!$B$8,15)+DV$9),"TTT") = "Sa",
                                    TEXT((EDATE('Projektkostenkalkulation EP'!$B$8,15)+DV$9),"TTT") = "So",
                                    IF(ISNA(VLOOKUP(EDATE('Projektkostenkalkulation EP'!$B$8,15)+DV$9,Datenquellen!$F$7:$H$45,3,FALSE))," ",VLOOKUP(EDATE('Projektkostenkalkulation EP'!$B$8,15)+DV$9,Datenquellen!$F$7:$H$45,3,FALSE))="X"
                                    ),
                          "X",
                          ""
                          ),
               "X"
            )</f>
        <v/>
      </c>
      <c r="DX181" s="232" t="str">
        <f xml:space="preserve"> IF(TEXT((EDATE('Projektkostenkalkulation EP'!$B$8,15)+DW$9),"MM")=TEXT((EDATE('Projektkostenkalkulation EP'!$B$8,15)+(DW$9-1)),"MM"),
             IF(
                        OR(
                                    TEXT((EDATE('Projektkostenkalkulation EP'!$B$8,15)+DW$9),"TTT") = "Sa",
                                    TEXT((EDATE('Projektkostenkalkulation EP'!$B$8,15)+DW$9),"TTT") = "So",
                                    IF(ISNA(VLOOKUP(EDATE('Projektkostenkalkulation EP'!$B$8,15)+DW$9,Datenquellen!$F$7:$H$45,3,FALSE))," ",VLOOKUP(EDATE('Projektkostenkalkulation EP'!$B$8,15)+DW$9,Datenquellen!$F$7:$H$45,3,FALSE))="X"
                                    ),
                          "X",
                          ""
                          ),
               "X"
            )</f>
        <v>X</v>
      </c>
      <c r="DY181" s="232" t="str">
        <f xml:space="preserve"> IF(TEXT((EDATE('Projektkostenkalkulation EP'!$B$8,15)+DX$9),"MM")=TEXT((EDATE('Projektkostenkalkulation EP'!$B$8,15)+(DX$9-1)),"MM"),
             IF(
                        OR(
                                    TEXT((EDATE('Projektkostenkalkulation EP'!$B$8,15)+DX$9),"TTT") = "Sa",
                                    TEXT((EDATE('Projektkostenkalkulation EP'!$B$8,15)+DX$9),"TTT") = "So",
                                    IF(ISNA(VLOOKUP(EDATE('Projektkostenkalkulation EP'!$B$8,15)+DX$9,Datenquellen!$F$7:$H$45,3,FALSE))," ",VLOOKUP(EDATE('Projektkostenkalkulation EP'!$B$8,15)+DX$9,Datenquellen!$F$7:$H$45,3,FALSE))="X"
                                    ),
                          "X",
                          ""
                          ),
               "X"
            )</f>
        <v>X</v>
      </c>
      <c r="DZ181" s="232" t="str">
        <f xml:space="preserve"> IF(TEXT((EDATE('Projektkostenkalkulation EP'!$B$8,15)+DY$9),"MM")=TEXT((EDATE('Projektkostenkalkulation EP'!$B$8,15)+(DY$9-1)),"MM"),
             IF(
                        OR(
                                    TEXT((EDATE('Projektkostenkalkulation EP'!$B$8,15)+DY$9),"TTT") = "Sa",
                                    TEXT((EDATE('Projektkostenkalkulation EP'!$B$8,15)+DY$9),"TTT") = "So",
                                    IF(ISNA(VLOOKUP(EDATE('Projektkostenkalkulation EP'!$B$8,15)+DY$9,Datenquellen!$F$7:$H$45,3,FALSE))," ",VLOOKUP(EDATE('Projektkostenkalkulation EP'!$B$8,15)+DY$9,Datenquellen!$F$7:$H$45,3,FALSE))="X"
                                    ),
                          "X",
                          ""
                          ),
               "X"
            )</f>
        <v>X</v>
      </c>
      <c r="EA181" s="232" t="str">
        <f xml:space="preserve"> IF(TEXT((EDATE('Projektkostenkalkulation EP'!$B$8,15)+DZ$9),"MM")=TEXT((EDATE('Projektkostenkalkulation EP'!$B$8,15)+(DZ$9-1)),"MM"),
             IF(
                        OR(
                                    TEXT((EDATE('Projektkostenkalkulation EP'!$B$8,15)+DZ$9),"TTT") = "Sa",
                                    TEXT((EDATE('Projektkostenkalkulation EP'!$B$8,15)+DZ$9),"TTT") = "So",
                                    IF(ISNA(VLOOKUP(EDATE('Projektkostenkalkulation EP'!$B$8,15)+DZ$9,Datenquellen!$F$7:$H$45,3,FALSE))," ",VLOOKUP(EDATE('Projektkostenkalkulation EP'!$B$8,15)+DZ$9,Datenquellen!$F$7:$H$45,3,FALSE))="X"
                                    ),
                          "X",
                          ""
                          ),
               "X"
            )</f>
        <v>X</v>
      </c>
      <c r="EB181" s="232" t="str">
        <f xml:space="preserve"> IF(TEXT((EDATE('Projektkostenkalkulation EP'!$B$8,15)+EA$9),"MM")=TEXT((EDATE('Projektkostenkalkulation EP'!$B$8,15)+(EA$9-1)),"MM"),
             IF(
                        OR(
                                    TEXT((EDATE('Projektkostenkalkulation EP'!$B$8,15)+EA$9),"TTT") = "Sa",
                                    TEXT((EDATE('Projektkostenkalkulation EP'!$B$8,15)+EA$9),"TTT") = "So",
                                    IF(ISNA(VLOOKUP(EDATE('Projektkostenkalkulation EP'!$B$8,15)+EA$9,Datenquellen!$F$7:$H$45,3,FALSE))," ",VLOOKUP(EDATE('Projektkostenkalkulation EP'!$B$8,15)+EA$9,Datenquellen!$F$7:$H$45,3,FALSE))="X"
                                    ),
                          "X",
                          ""
                          ),
               "X"
            )</f>
        <v/>
      </c>
      <c r="EC181" s="232" t="str">
        <f xml:space="preserve"> IF(TEXT((EDATE('Projektkostenkalkulation EP'!$B$8,15)+EB$9),"MM")=TEXT((EDATE('Projektkostenkalkulation EP'!$B$8,15)+(EB$9-1)),"MM"),
             IF(
                        OR(
                                    TEXT((EDATE('Projektkostenkalkulation EP'!$B$8,15)+EB$9),"TTT") = "Sa",
                                    TEXT((EDATE('Projektkostenkalkulation EP'!$B$8,15)+EB$9),"TTT") = "So",
                                    IF(ISNA(VLOOKUP(EDATE('Projektkostenkalkulation EP'!$B$8,15)+EB$9,Datenquellen!$F$7:$H$45,3,FALSE))," ",VLOOKUP(EDATE('Projektkostenkalkulation EP'!$B$8,15)+EB$9,Datenquellen!$F$7:$H$45,3,FALSE))="X"
                                    ),
                          "X",
                          ""
                          ),
               "X"
            )</f>
        <v/>
      </c>
      <c r="ED181" s="232" t="str">
        <f xml:space="preserve"> IF(TEXT((EDATE('Projektkostenkalkulation EP'!$B$8,15)+EC$9),"MM")=TEXT((EDATE('Projektkostenkalkulation EP'!$B$8,15)+(EC$9-1)),"MM"),
             IF(
                        OR(
                                    TEXT((EDATE('Projektkostenkalkulation EP'!$B$8,15)+EC$9),"TTT") = "Sa",
                                    TEXT((EDATE('Projektkostenkalkulation EP'!$B$8,15)+EC$9),"TTT") = "So",
                                    IF(ISNA(VLOOKUP(EDATE('Projektkostenkalkulation EP'!$B$8,15)+EC$9,Datenquellen!$F$7:$H$45,3,FALSE))," ",VLOOKUP(EDATE('Projektkostenkalkulation EP'!$B$8,15)+EC$9,Datenquellen!$F$7:$H$45,3,FALSE))="X"
                                    ),
                          "X",
                          ""
                          ),
               "X"
            )</f>
        <v/>
      </c>
      <c r="EE181" s="232" t="str">
        <f xml:space="preserve"> IF(TEXT((EDATE('Projektkostenkalkulation EP'!$B$8,15)+ED$9),"MM")=TEXT((EDATE('Projektkostenkalkulation EP'!$B$8,15)+(ED$9-1)),"MM"),
             IF(
                        OR(
                                    TEXT((EDATE('Projektkostenkalkulation EP'!$B$8,15)+ED$9),"TTT") = "Sa",
                                    TEXT((EDATE('Projektkostenkalkulation EP'!$B$8,15)+ED$9),"TTT") = "So",
                                    IF(ISNA(VLOOKUP(EDATE('Projektkostenkalkulation EP'!$B$8,15)+ED$9,Datenquellen!$F$7:$H$45,3,FALSE))," ",VLOOKUP(EDATE('Projektkostenkalkulation EP'!$B$8,15)+ED$9,Datenquellen!$F$7:$H$45,3,FALSE))="X"
                                    ),
                          "X",
                          ""
                          ),
               "X"
            )</f>
        <v/>
      </c>
      <c r="EF181" s="232" t="str">
        <f xml:space="preserve"> IF(TEXT((EDATE('Projektkostenkalkulation EP'!$B$8,15)+EE$9),"MM")=TEXT((EDATE('Projektkostenkalkulation EP'!$B$8,15)+(EE$9-1)),"MM"),
             IF(
                        OR(
                                    TEXT((EDATE('Projektkostenkalkulation EP'!$B$8,15)+EE$9),"TTT") = "Sa",
                                    TEXT((EDATE('Projektkostenkalkulation EP'!$B$8,15)+EE$9),"TTT") = "So",
                                    IF(ISNA(VLOOKUP(EDATE('Projektkostenkalkulation EP'!$B$8,15)+EE$9,Datenquellen!$F$7:$H$45,3,FALSE))," ",VLOOKUP(EDATE('Projektkostenkalkulation EP'!$B$8,15)+EE$9,Datenquellen!$F$7:$H$45,3,FALSE))="X"
                                    ),
                          "X",
                          ""
                          ),
               "X"
            )</f>
        <v>X</v>
      </c>
      <c r="EG181" s="232" t="str">
        <f xml:space="preserve"> IF(TEXT((EDATE('Projektkostenkalkulation EP'!$B$8,15)+EF$9),"MM")=TEXT((EDATE('Projektkostenkalkulation EP'!$B$8,15)+(EF$9-1)),"MM"),
             IF(
                        OR(
                                    TEXT((EDATE('Projektkostenkalkulation EP'!$B$8,15)+EF$9),"TTT") = "Sa",
                                    TEXT((EDATE('Projektkostenkalkulation EP'!$B$8,15)+EF$9),"TTT") = "So",
                                    IF(ISNA(VLOOKUP(EDATE('Projektkostenkalkulation EP'!$B$8,15)+EF$9,Datenquellen!$F$7:$H$45,3,FALSE))," ",VLOOKUP(EDATE('Projektkostenkalkulation EP'!$B$8,15)+EF$9,Datenquellen!$F$7:$H$45,3,FALSE))="X"
                                    ),
                          "X",
                          ""
                          ),
               "X"
            )</f>
        <v>X</v>
      </c>
      <c r="EH181" s="232" t="str">
        <f xml:space="preserve"> IF(TEXT((EDATE('Projektkostenkalkulation EP'!$B$8,15)+EG$9),"MM")=TEXT((EDATE('Projektkostenkalkulation EP'!$B$8,15)+(EG$9-1)),"MM"),
             IF(
                        OR(
                                    TEXT((EDATE('Projektkostenkalkulation EP'!$B$8,15)+EG$9),"TTT") = "Sa",
                                    TEXT((EDATE('Projektkostenkalkulation EP'!$B$8,15)+EG$9),"TTT") = "So",
                                    IF(ISNA(VLOOKUP(EDATE('Projektkostenkalkulation EP'!$B$8,15)+EG$9,Datenquellen!$F$7:$H$45,3,FALSE))," ",VLOOKUP(EDATE('Projektkostenkalkulation EP'!$B$8,15)+EG$9,Datenquellen!$F$7:$H$45,3,FALSE))="X"
                                    ),
                          "X",
                          ""
                          ),
               "X"
            )</f>
        <v/>
      </c>
      <c r="EI181" s="232" t="str">
        <f xml:space="preserve"> IF(TEXT((EDATE('Projektkostenkalkulation EP'!$B$8,15)+EH$9),"MM")=TEXT((EDATE('Projektkostenkalkulation EP'!$B$8,15)+(EH$9-1)),"MM"),
             IF(
                        OR(
                                    TEXT((EDATE('Projektkostenkalkulation EP'!$B$8,15)+EH$9),"TTT") = "Sa",
                                    TEXT((EDATE('Projektkostenkalkulation EP'!$B$8,15)+EH$9),"TTT") = "So",
                                    IF(ISNA(VLOOKUP(EDATE('Projektkostenkalkulation EP'!$B$8,15)+EH$9,Datenquellen!$F$7:$H$45,3,FALSE))," ",VLOOKUP(EDATE('Projektkostenkalkulation EP'!$B$8,15)+EH$9,Datenquellen!$F$7:$H$45,3,FALSE))="X"
                                    ),
                          "X",
                          ""
                          ),
               "X"
            )</f>
        <v/>
      </c>
      <c r="EJ181" s="232" t="str">
        <f xml:space="preserve"> IF(TEXT((EDATE('Projektkostenkalkulation EP'!$B$8,15)+EI$9),"MM")=TEXT((EDATE('Projektkostenkalkulation EP'!$B$8,15)+(EI$9-1)),"MM"),
             IF(
                        OR(
                                    TEXT((EDATE('Projektkostenkalkulation EP'!$B$8,15)+EI$9),"TTT") = "Sa",
                                    TEXT((EDATE('Projektkostenkalkulation EP'!$B$8,15)+EI$9),"TTT") = "So",
                                    IF(ISNA(VLOOKUP(EDATE('Projektkostenkalkulation EP'!$B$8,15)+EI$9,Datenquellen!$F$7:$H$45,3,FALSE))," ",VLOOKUP(EDATE('Projektkostenkalkulation EP'!$B$8,15)+EI$9,Datenquellen!$F$7:$H$45,3,FALSE))="X"
                                    ),
                          "X",
                          ""
                          ),
               "X"
            )</f>
        <v/>
      </c>
      <c r="EK181" s="233" t="str">
        <f xml:space="preserve"> IF(TEXT((EDATE('Projektkostenkalkulation EP'!$B$8,15)+EJ$9),"MM")=TEXT((EDATE('Projektkostenkalkulation EP'!$B$8,15)+(EJ$9-1)),"MM"),
             IF(
                        OR(
                                    TEXT((EDATE('Projektkostenkalkulation EP'!$B$8,15)+EJ$9),"TTT") = "Sa",
                                    TEXT((EDATE('Projektkostenkalkulation EP'!$B$8,15)+EJ$9),"TTT") = "So",
                                    IF(ISNA(VLOOKUP(EDATE('Projektkostenkalkulation EP'!$B$8,15)+EJ$9,Datenquellen!$F$7:$H$45,3,FALSE))," ",VLOOKUP(EDATE('Projektkostenkalkulation EP'!$B$8,15)+EJ$9,Datenquellen!$F$7:$H$45,3,FALSE))="X"
                                    ),
                          "X",
                          ""
                          ),
               "X"
            )</f>
        <v>X</v>
      </c>
      <c r="EL181" s="234"/>
      <c r="EM181" s="235"/>
      <c r="EN181" s="476"/>
      <c r="EO181" s="473"/>
      <c r="EP181" s="231"/>
      <c r="EQ181" s="232" t="str">
        <f>IF(
            OR(
                     TEXT(EDATE('Projektkostenkalkulation EP'!$B$8,15),"TTT") = "Sa",
                     TEXT(EDATE('Projektkostenkalkulation EP'!$B$8,15),"TTT") = "So",
                     IF(ISNA(VLOOKUP(EDATE('Projektkostenkalkulation EP'!$B$8,15),Datenquellen!$F$7:$H$45,3,FALSE))," ",VLOOKUP(EDATE('Projektkostenkalkulation EP'!$B$8,15),Datenquellen!$F$7:$H$45,3,FALSE))="X"
                            ),
                    "X",
                    ""
            )</f>
        <v/>
      </c>
      <c r="ER181" s="232" t="str">
        <f xml:space="preserve"> IF(TEXT((EDATE('Projektkostenkalkulation EP'!$B$8,15)+EQ$9),"MM")=TEXT((EDATE('Projektkostenkalkulation EP'!$B$8,15)+(EQ$9-1)),"MM"),
             IF(
                        OR(
                                    TEXT((EDATE('Projektkostenkalkulation EP'!$B$8,15)+EQ$9),"TTT") = "Sa",
                                    TEXT((EDATE('Projektkostenkalkulation EP'!$B$8,15)+EQ$9),"TTT") = "So",
                                    IF(ISNA(VLOOKUP(EDATE('Projektkostenkalkulation EP'!$B$8,15)+EQ$9,Datenquellen!$F$7:$H$45,3,FALSE))," ",VLOOKUP(EDATE('Projektkostenkalkulation EP'!$B$8,15)+EQ$9,Datenquellen!$F$7:$H$45,3,FALSE))="X"
                                    ),
                          "X",
                          ""
                          ),
               "X"
            )</f>
        <v/>
      </c>
      <c r="ES181" s="232" t="str">
        <f xml:space="preserve"> IF(TEXT((EDATE('Projektkostenkalkulation EP'!$B$8,15)+ER$9),"MM")=TEXT((EDATE('Projektkostenkalkulation EP'!$B$8,15)+(ER$9-1)),"MM"),
             IF(
                        OR(
                                    TEXT((EDATE('Projektkostenkalkulation EP'!$B$8,15)+ER$9),"TTT") = "Sa",
                                    TEXT((EDATE('Projektkostenkalkulation EP'!$B$8,15)+ER$9),"TTT") = "So",
                                    IF(ISNA(VLOOKUP(EDATE('Projektkostenkalkulation EP'!$B$8,15)+ER$9,Datenquellen!$F$7:$H$45,3,FALSE))," ",VLOOKUP(EDATE('Projektkostenkalkulation EP'!$B$8,15)+ER$9,Datenquellen!$F$7:$H$45,3,FALSE))="X"
                                    ),
                          "X",
                          ""
                          ),
               "X"
            )</f>
        <v/>
      </c>
      <c r="ET181" s="232" t="str">
        <f xml:space="preserve"> IF(TEXT((EDATE('Projektkostenkalkulation EP'!$B$8,15)+ES$9),"MM")=TEXT((EDATE('Projektkostenkalkulation EP'!$B$8,15)+(ES$9-1)),"MM"),
             IF(
                        OR(
                                    TEXT((EDATE('Projektkostenkalkulation EP'!$B$8,15)+ES$9),"TTT") = "Sa",
                                    TEXT((EDATE('Projektkostenkalkulation EP'!$B$8,15)+ES$9),"TTT") = "So",
                                    IF(ISNA(VLOOKUP(EDATE('Projektkostenkalkulation EP'!$B$8,15)+ES$9,Datenquellen!$F$7:$H$45,3,FALSE))," ",VLOOKUP(EDATE('Projektkostenkalkulation EP'!$B$8,15)+ES$9,Datenquellen!$F$7:$H$45,3,FALSE))="X"
                                    ),
                          "X",
                          ""
                          ),
               "X"
            )</f>
        <v/>
      </c>
      <c r="EU181" s="232" t="str">
        <f xml:space="preserve"> IF(TEXT((EDATE('Projektkostenkalkulation EP'!$B$8,15)+ET$9),"MM")=TEXT((EDATE('Projektkostenkalkulation EP'!$B$8,15)+(ET$9-1)),"MM"),
             IF(
                        OR(
                                    TEXT((EDATE('Projektkostenkalkulation EP'!$B$8,15)+ET$9),"TTT") = "Sa",
                                    TEXT((EDATE('Projektkostenkalkulation EP'!$B$8,15)+ET$9),"TTT") = "So",
                                    IF(ISNA(VLOOKUP(EDATE('Projektkostenkalkulation EP'!$B$8,15)+ET$9,Datenquellen!$F$7:$H$45,3,FALSE))," ",VLOOKUP(EDATE('Projektkostenkalkulation EP'!$B$8,15)+ET$9,Datenquellen!$F$7:$H$45,3,FALSE))="X"
                                    ),
                          "X",
                          ""
                          ),
               "X"
            )</f>
        <v>X</v>
      </c>
      <c r="EV181" s="232" t="str">
        <f xml:space="preserve"> IF(TEXT((EDATE('Projektkostenkalkulation EP'!$B$8,15)+EU$9),"MM")=TEXT((EDATE('Projektkostenkalkulation EP'!$B$8,15)+(EU$9-1)),"MM"),
             IF(
                        OR(
                                    TEXT((EDATE('Projektkostenkalkulation EP'!$B$8,15)+EU$9),"TTT") = "Sa",
                                    TEXT((EDATE('Projektkostenkalkulation EP'!$B$8,15)+EU$9),"TTT") = "So",
                                    IF(ISNA(VLOOKUP(EDATE('Projektkostenkalkulation EP'!$B$8,15)+EU$9,Datenquellen!$F$7:$H$45,3,FALSE))," ",VLOOKUP(EDATE('Projektkostenkalkulation EP'!$B$8,15)+EU$9,Datenquellen!$F$7:$H$45,3,FALSE))="X"
                                    ),
                          "X",
                          ""
                          ),
               "X"
            )</f>
        <v>X</v>
      </c>
      <c r="EW181" s="232" t="str">
        <f xml:space="preserve"> IF(TEXT((EDATE('Projektkostenkalkulation EP'!$B$8,15)+EV$9),"MM")=TEXT((EDATE('Projektkostenkalkulation EP'!$B$8,15)+(EV$9-1)),"MM"),
             IF(
                        OR(
                                    TEXT((EDATE('Projektkostenkalkulation EP'!$B$8,15)+EV$9),"TTT") = "Sa",
                                    TEXT((EDATE('Projektkostenkalkulation EP'!$B$8,15)+EV$9),"TTT") = "So",
                                    IF(ISNA(VLOOKUP(EDATE('Projektkostenkalkulation EP'!$B$8,15)+EV$9,Datenquellen!$F$7:$H$45,3,FALSE))," ",VLOOKUP(EDATE('Projektkostenkalkulation EP'!$B$8,15)+EV$9,Datenquellen!$F$7:$H$45,3,FALSE))="X"
                                    ),
                          "X",
                          ""
                          ),
               "X"
            )</f>
        <v/>
      </c>
      <c r="EX181" s="232" t="str">
        <f xml:space="preserve"> IF(TEXT((EDATE('Projektkostenkalkulation EP'!$B$8,15)+EW$9),"MM")=TEXT((EDATE('Projektkostenkalkulation EP'!$B$8,15)+(EW$9-1)),"MM"),
             IF(
                        OR(
                                    TEXT((EDATE('Projektkostenkalkulation EP'!$B$8,15)+EW$9),"TTT") = "Sa",
                                    TEXT((EDATE('Projektkostenkalkulation EP'!$B$8,15)+EW$9),"TTT") = "So",
                                    IF(ISNA(VLOOKUP(EDATE('Projektkostenkalkulation EP'!$B$8,15)+EW$9,Datenquellen!$F$7:$H$45,3,FALSE))," ",VLOOKUP(EDATE('Projektkostenkalkulation EP'!$B$8,15)+EW$9,Datenquellen!$F$7:$H$45,3,FALSE))="X"
                                    ),
                          "X",
                          ""
                          ),
               "X"
            )</f>
        <v/>
      </c>
      <c r="EY181" s="232" t="str">
        <f xml:space="preserve"> IF(TEXT((EDATE('Projektkostenkalkulation EP'!$B$8,15)+EX$9),"MM")=TEXT((EDATE('Projektkostenkalkulation EP'!$B$8,15)+(EX$9-1)),"MM"),
             IF(
                        OR(
                                    TEXT((EDATE('Projektkostenkalkulation EP'!$B$8,15)+EX$9),"TTT") = "Sa",
                                    TEXT((EDATE('Projektkostenkalkulation EP'!$B$8,15)+EX$9),"TTT") = "So",
                                    IF(ISNA(VLOOKUP(EDATE('Projektkostenkalkulation EP'!$B$8,15)+EX$9,Datenquellen!$F$7:$H$45,3,FALSE))," ",VLOOKUP(EDATE('Projektkostenkalkulation EP'!$B$8,15)+EX$9,Datenquellen!$F$7:$H$45,3,FALSE))="X"
                                    ),
                          "X",
                          ""
                          ),
               "X"
            )</f>
        <v/>
      </c>
      <c r="EZ181" s="232" t="str">
        <f xml:space="preserve"> IF(TEXT((EDATE('Projektkostenkalkulation EP'!$B$8,15)+EY$9),"MM")=TEXT((EDATE('Projektkostenkalkulation EP'!$B$8,15)+(EY$9-1)),"MM"),
             IF(
                        OR(
                                    TEXT((EDATE('Projektkostenkalkulation EP'!$B$8,15)+EY$9),"TTT") = "Sa",
                                    TEXT((EDATE('Projektkostenkalkulation EP'!$B$8,15)+EY$9),"TTT") = "So",
                                    IF(ISNA(VLOOKUP(EDATE('Projektkostenkalkulation EP'!$B$8,15)+EY$9,Datenquellen!$F$7:$H$45,3,FALSE))," ",VLOOKUP(EDATE('Projektkostenkalkulation EP'!$B$8,15)+EY$9,Datenquellen!$F$7:$H$45,3,FALSE))="X"
                                    ),
                          "X",
                          ""
                          ),
               "X"
            )</f>
        <v/>
      </c>
      <c r="FA181" s="232" t="str">
        <f xml:space="preserve"> IF(TEXT((EDATE('Projektkostenkalkulation EP'!$B$8,15)+EZ$9),"MM")=TEXT((EDATE('Projektkostenkalkulation EP'!$B$8,15)+(EZ$9-1)),"MM"),
             IF(
                        OR(
                                    TEXT((EDATE('Projektkostenkalkulation EP'!$B$8,15)+EZ$9),"TTT") = "Sa",
                                    TEXT((EDATE('Projektkostenkalkulation EP'!$B$8,15)+EZ$9),"TTT") = "So",
                                    IF(ISNA(VLOOKUP(EDATE('Projektkostenkalkulation EP'!$B$8,15)+EZ$9,Datenquellen!$F$7:$H$45,3,FALSE))," ",VLOOKUP(EDATE('Projektkostenkalkulation EP'!$B$8,15)+EZ$9,Datenquellen!$F$7:$H$45,3,FALSE))="X"
                                    ),
                          "X",
                          ""
                          ),
               "X"
            )</f>
        <v/>
      </c>
      <c r="FB181" s="232" t="str">
        <f xml:space="preserve"> IF(TEXT((EDATE('Projektkostenkalkulation EP'!$B$8,15)+FA$9),"MM")=TEXT((EDATE('Projektkostenkalkulation EP'!$B$8,15)+(FA$9-1)),"MM"),
             IF(
                        OR(
                                    TEXT((EDATE('Projektkostenkalkulation EP'!$B$8,15)+FA$9),"TTT") = "Sa",
                                    TEXT((EDATE('Projektkostenkalkulation EP'!$B$8,15)+FA$9),"TTT") = "So",
                                    IF(ISNA(VLOOKUP(EDATE('Projektkostenkalkulation EP'!$B$8,15)+FA$9,Datenquellen!$F$7:$H$45,3,FALSE))," ",VLOOKUP(EDATE('Projektkostenkalkulation EP'!$B$8,15)+FA$9,Datenquellen!$F$7:$H$45,3,FALSE))="X"
                                    ),
                          "X",
                          ""
                          ),
               "X"
            )</f>
        <v>X</v>
      </c>
      <c r="FC181" s="232" t="str">
        <f xml:space="preserve"> IF(TEXT((EDATE('Projektkostenkalkulation EP'!$B$8,15)+FB$9),"MM")=TEXT((EDATE('Projektkostenkalkulation EP'!$B$8,15)+(FB$9-1)),"MM"),
             IF(
                        OR(
                                    TEXT((EDATE('Projektkostenkalkulation EP'!$B$8,15)+FB$9),"TTT") = "Sa",
                                    TEXT((EDATE('Projektkostenkalkulation EP'!$B$8,15)+FB$9),"TTT") = "So",
                                    IF(ISNA(VLOOKUP(EDATE('Projektkostenkalkulation EP'!$B$8,15)+FB$9,Datenquellen!$F$7:$H$45,3,FALSE))," ",VLOOKUP(EDATE('Projektkostenkalkulation EP'!$B$8,15)+FB$9,Datenquellen!$F$7:$H$45,3,FALSE))="X"
                                    ),
                          "X",
                          ""
                          ),
               "X"
            )</f>
        <v>X</v>
      </c>
      <c r="FD181" s="232" t="str">
        <f xml:space="preserve"> IF(TEXT((EDATE('Projektkostenkalkulation EP'!$B$8,15)+FC$9),"MM")=TEXT((EDATE('Projektkostenkalkulation EP'!$B$8,15)+(FC$9-1)),"MM"),
             IF(
                        OR(
                                    TEXT((EDATE('Projektkostenkalkulation EP'!$B$8,15)+FC$9),"TTT") = "Sa",
                                    TEXT((EDATE('Projektkostenkalkulation EP'!$B$8,15)+FC$9),"TTT") = "So",
                                    IF(ISNA(VLOOKUP(EDATE('Projektkostenkalkulation EP'!$B$8,15)+FC$9,Datenquellen!$F$7:$H$45,3,FALSE))," ",VLOOKUP(EDATE('Projektkostenkalkulation EP'!$B$8,15)+FC$9,Datenquellen!$F$7:$H$45,3,FALSE))="X"
                                    ),
                          "X",
                          ""
                          ),
               "X"
            )</f>
        <v/>
      </c>
      <c r="FE181" s="232" t="str">
        <f xml:space="preserve"> IF(TEXT((EDATE('Projektkostenkalkulation EP'!$B$8,15)+FD$9),"MM")=TEXT((EDATE('Projektkostenkalkulation EP'!$B$8,15)+(FD$9-1)),"MM"),
             IF(
                        OR(
                                    TEXT((EDATE('Projektkostenkalkulation EP'!$B$8,15)+FD$9),"TTT") = "Sa",
                                    TEXT((EDATE('Projektkostenkalkulation EP'!$B$8,15)+FD$9),"TTT") = "So",
                                    IF(ISNA(VLOOKUP(EDATE('Projektkostenkalkulation EP'!$B$8,15)+FD$9,Datenquellen!$F$7:$H$45,3,FALSE))," ",VLOOKUP(EDATE('Projektkostenkalkulation EP'!$B$8,15)+FD$9,Datenquellen!$F$7:$H$45,3,FALSE))="X"
                                    ),
                          "X",
                          ""
                          ),
               "X"
            )</f>
        <v/>
      </c>
      <c r="FF181" s="232" t="str">
        <f xml:space="preserve"> IF(TEXT((EDATE('Projektkostenkalkulation EP'!$B$8,15)+FE$9),"MM")=TEXT((EDATE('Projektkostenkalkulation EP'!$B$8,15)+(FE$9-1)),"MM"),
             IF(
                        OR(
                                    TEXT((EDATE('Projektkostenkalkulation EP'!$B$8,15)+FE$9),"TTT") = "Sa",
                                    TEXT((EDATE('Projektkostenkalkulation EP'!$B$8,15)+FE$9),"TTT") = "So",
                                    IF(ISNA(VLOOKUP(EDATE('Projektkostenkalkulation EP'!$B$8,15)+FE$9,Datenquellen!$F$7:$H$45,3,FALSE))," ",VLOOKUP(EDATE('Projektkostenkalkulation EP'!$B$8,15)+FE$9,Datenquellen!$F$7:$H$45,3,FALSE))="X"
                                    ),
                          "X",
                          ""
                          ),
               "X"
            )</f>
        <v/>
      </c>
      <c r="FG181" s="232" t="str">
        <f xml:space="preserve"> IF(TEXT((EDATE('Projektkostenkalkulation EP'!$B$8,15)+FF$9),"MM")=TEXT((EDATE('Projektkostenkalkulation EP'!$B$8,15)+(FF$9-1)),"MM"),
             IF(
                        OR(
                                    TEXT((EDATE('Projektkostenkalkulation EP'!$B$8,15)+FF$9),"TTT") = "Sa",
                                    TEXT((EDATE('Projektkostenkalkulation EP'!$B$8,15)+FF$9),"TTT") = "So",
                                    IF(ISNA(VLOOKUP(EDATE('Projektkostenkalkulation EP'!$B$8,15)+FF$9,Datenquellen!$F$7:$H$45,3,FALSE))," ",VLOOKUP(EDATE('Projektkostenkalkulation EP'!$B$8,15)+FF$9,Datenquellen!$F$7:$H$45,3,FALSE))="X"
                                    ),
                          "X",
                          ""
                          ),
               "X"
            )</f>
        <v/>
      </c>
      <c r="FH181" s="232" t="str">
        <f xml:space="preserve"> IF(TEXT((EDATE('Projektkostenkalkulation EP'!$B$8,15)+FG$9),"MM")=TEXT((EDATE('Projektkostenkalkulation EP'!$B$8,15)+(FG$9-1)),"MM"),
             IF(
                        OR(
                                    TEXT((EDATE('Projektkostenkalkulation EP'!$B$8,15)+FG$9),"TTT") = "Sa",
                                    TEXT((EDATE('Projektkostenkalkulation EP'!$B$8,15)+FG$9),"TTT") = "So",
                                    IF(ISNA(VLOOKUP(EDATE('Projektkostenkalkulation EP'!$B$8,15)+FG$9,Datenquellen!$F$7:$H$45,3,FALSE))," ",VLOOKUP(EDATE('Projektkostenkalkulation EP'!$B$8,15)+FG$9,Datenquellen!$F$7:$H$45,3,FALSE))="X"
                                    ),
                          "X",
                          ""
                          ),
               "X"
            )</f>
        <v>X</v>
      </c>
      <c r="FI181" s="232" t="str">
        <f xml:space="preserve"> IF(TEXT((EDATE('Projektkostenkalkulation EP'!$B$8,15)+FH$9),"MM")=TEXT((EDATE('Projektkostenkalkulation EP'!$B$8,15)+(FH$9-1)),"MM"),
             IF(
                        OR(
                                    TEXT((EDATE('Projektkostenkalkulation EP'!$B$8,15)+FH$9),"TTT") = "Sa",
                                    TEXT((EDATE('Projektkostenkalkulation EP'!$B$8,15)+FH$9),"TTT") = "So",
                                    IF(ISNA(VLOOKUP(EDATE('Projektkostenkalkulation EP'!$B$8,15)+FH$9,Datenquellen!$F$7:$H$45,3,FALSE))," ",VLOOKUP(EDATE('Projektkostenkalkulation EP'!$B$8,15)+FH$9,Datenquellen!$F$7:$H$45,3,FALSE))="X"
                                    ),
                          "X",
                          ""
                          ),
               "X"
            )</f>
        <v>X</v>
      </c>
      <c r="FJ181" s="232" t="str">
        <f xml:space="preserve"> IF(TEXT((EDATE('Projektkostenkalkulation EP'!$B$8,15)+FI$9),"MM")=TEXT((EDATE('Projektkostenkalkulation EP'!$B$8,15)+(FI$9-1)),"MM"),
             IF(
                        OR(
                                    TEXT((EDATE('Projektkostenkalkulation EP'!$B$8,15)+FI$9),"TTT") = "Sa",
                                    TEXT((EDATE('Projektkostenkalkulation EP'!$B$8,15)+FI$9),"TTT") = "So",
                                    IF(ISNA(VLOOKUP(EDATE('Projektkostenkalkulation EP'!$B$8,15)+FI$9,Datenquellen!$F$7:$H$45,3,FALSE))," ",VLOOKUP(EDATE('Projektkostenkalkulation EP'!$B$8,15)+FI$9,Datenquellen!$F$7:$H$45,3,FALSE))="X"
                                    ),
                          "X",
                          ""
                          ),
               "X"
            )</f>
        <v>X</v>
      </c>
      <c r="FK181" s="232" t="str">
        <f xml:space="preserve"> IF(TEXT((EDATE('Projektkostenkalkulation EP'!$B$8,15)+FJ$9),"MM")=TEXT((EDATE('Projektkostenkalkulation EP'!$B$8,15)+(FJ$9-1)),"MM"),
             IF(
                        OR(
                                    TEXT((EDATE('Projektkostenkalkulation EP'!$B$8,15)+FJ$9),"TTT") = "Sa",
                                    TEXT((EDATE('Projektkostenkalkulation EP'!$B$8,15)+FJ$9),"TTT") = "So",
                                    IF(ISNA(VLOOKUP(EDATE('Projektkostenkalkulation EP'!$B$8,15)+FJ$9,Datenquellen!$F$7:$H$45,3,FALSE))," ",VLOOKUP(EDATE('Projektkostenkalkulation EP'!$B$8,15)+FJ$9,Datenquellen!$F$7:$H$45,3,FALSE))="X"
                                    ),
                          "X",
                          ""
                          ),
               "X"
            )</f>
        <v>X</v>
      </c>
      <c r="FL181" s="232" t="str">
        <f xml:space="preserve"> IF(TEXT((EDATE('Projektkostenkalkulation EP'!$B$8,15)+FK$9),"MM")=TEXT((EDATE('Projektkostenkalkulation EP'!$B$8,15)+(FK$9-1)),"MM"),
             IF(
                        OR(
                                    TEXT((EDATE('Projektkostenkalkulation EP'!$B$8,15)+FK$9),"TTT") = "Sa",
                                    TEXT((EDATE('Projektkostenkalkulation EP'!$B$8,15)+FK$9),"TTT") = "So",
                                    IF(ISNA(VLOOKUP(EDATE('Projektkostenkalkulation EP'!$B$8,15)+FK$9,Datenquellen!$F$7:$H$45,3,FALSE))," ",VLOOKUP(EDATE('Projektkostenkalkulation EP'!$B$8,15)+FK$9,Datenquellen!$F$7:$H$45,3,FALSE))="X"
                                    ),
                          "X",
                          ""
                          ),
               "X"
            )</f>
        <v/>
      </c>
      <c r="FM181" s="232" t="str">
        <f xml:space="preserve"> IF(TEXT((EDATE('Projektkostenkalkulation EP'!$B$8,15)+FL$9),"MM")=TEXT((EDATE('Projektkostenkalkulation EP'!$B$8,15)+(FL$9-1)),"MM"),
             IF(
                        OR(
                                    TEXT((EDATE('Projektkostenkalkulation EP'!$B$8,15)+FL$9),"TTT") = "Sa",
                                    TEXT((EDATE('Projektkostenkalkulation EP'!$B$8,15)+FL$9),"TTT") = "So",
                                    IF(ISNA(VLOOKUP(EDATE('Projektkostenkalkulation EP'!$B$8,15)+FL$9,Datenquellen!$F$7:$H$45,3,FALSE))," ",VLOOKUP(EDATE('Projektkostenkalkulation EP'!$B$8,15)+FL$9,Datenquellen!$F$7:$H$45,3,FALSE))="X"
                                    ),
                          "X",
                          ""
                          ),
               "X"
            )</f>
        <v/>
      </c>
      <c r="FN181" s="232" t="str">
        <f xml:space="preserve"> IF(TEXT((EDATE('Projektkostenkalkulation EP'!$B$8,15)+FM$9),"MM")=TEXT((EDATE('Projektkostenkalkulation EP'!$B$8,15)+(FM$9-1)),"MM"),
             IF(
                        OR(
                                    TEXT((EDATE('Projektkostenkalkulation EP'!$B$8,15)+FM$9),"TTT") = "Sa",
                                    TEXT((EDATE('Projektkostenkalkulation EP'!$B$8,15)+FM$9),"TTT") = "So",
                                    IF(ISNA(VLOOKUP(EDATE('Projektkostenkalkulation EP'!$B$8,15)+FM$9,Datenquellen!$F$7:$H$45,3,FALSE))," ",VLOOKUP(EDATE('Projektkostenkalkulation EP'!$B$8,15)+FM$9,Datenquellen!$F$7:$H$45,3,FALSE))="X"
                                    ),
                          "X",
                          ""
                          ),
               "X"
            )</f>
        <v/>
      </c>
      <c r="FO181" s="232" t="str">
        <f xml:space="preserve"> IF(TEXT((EDATE('Projektkostenkalkulation EP'!$B$8,15)+FN$9),"MM")=TEXT((EDATE('Projektkostenkalkulation EP'!$B$8,15)+(FN$9-1)),"MM"),
             IF(
                        OR(
                                    TEXT((EDATE('Projektkostenkalkulation EP'!$B$8,15)+FN$9),"TTT") = "Sa",
                                    TEXT((EDATE('Projektkostenkalkulation EP'!$B$8,15)+FN$9),"TTT") = "So",
                                    IF(ISNA(VLOOKUP(EDATE('Projektkostenkalkulation EP'!$B$8,15)+FN$9,Datenquellen!$F$7:$H$45,3,FALSE))," ",VLOOKUP(EDATE('Projektkostenkalkulation EP'!$B$8,15)+FN$9,Datenquellen!$F$7:$H$45,3,FALSE))="X"
                                    ),
                          "X",
                          ""
                          ),
               "X"
            )</f>
        <v/>
      </c>
      <c r="FP181" s="232" t="str">
        <f xml:space="preserve"> IF(TEXT((EDATE('Projektkostenkalkulation EP'!$B$8,15)+FO$9),"MM")=TEXT((EDATE('Projektkostenkalkulation EP'!$B$8,15)+(FO$9-1)),"MM"),
             IF(
                        OR(
                                    TEXT((EDATE('Projektkostenkalkulation EP'!$B$8,15)+FO$9),"TTT") = "Sa",
                                    TEXT((EDATE('Projektkostenkalkulation EP'!$B$8,15)+FO$9),"TTT") = "So",
                                    IF(ISNA(VLOOKUP(EDATE('Projektkostenkalkulation EP'!$B$8,15)+FO$9,Datenquellen!$F$7:$H$45,3,FALSE))," ",VLOOKUP(EDATE('Projektkostenkalkulation EP'!$B$8,15)+FO$9,Datenquellen!$F$7:$H$45,3,FALSE))="X"
                                    ),
                          "X",
                          ""
                          ),
               "X"
            )</f>
        <v>X</v>
      </c>
      <c r="FQ181" s="232" t="str">
        <f xml:space="preserve"> IF(TEXT((EDATE('Projektkostenkalkulation EP'!$B$8,15)+FP$9),"MM")=TEXT((EDATE('Projektkostenkalkulation EP'!$B$8,15)+(FP$9-1)),"MM"),
             IF(
                        OR(
                                    TEXT((EDATE('Projektkostenkalkulation EP'!$B$8,15)+FP$9),"TTT") = "Sa",
                                    TEXT((EDATE('Projektkostenkalkulation EP'!$B$8,15)+FP$9),"TTT") = "So",
                                    IF(ISNA(VLOOKUP(EDATE('Projektkostenkalkulation EP'!$B$8,15)+FP$9,Datenquellen!$F$7:$H$45,3,FALSE))," ",VLOOKUP(EDATE('Projektkostenkalkulation EP'!$B$8,15)+FP$9,Datenquellen!$F$7:$H$45,3,FALSE))="X"
                                    ),
                          "X",
                          ""
                          ),
               "X"
            )</f>
        <v>X</v>
      </c>
      <c r="FR181" s="232" t="str">
        <f xml:space="preserve"> IF(TEXT((EDATE('Projektkostenkalkulation EP'!$B$8,15)+FQ$9),"MM")=TEXT((EDATE('Projektkostenkalkulation EP'!$B$8,15)+(FQ$9-1)),"MM"),
             IF(
                        OR(
                                    TEXT((EDATE('Projektkostenkalkulation EP'!$B$8,15)+FQ$9),"TTT") = "Sa",
                                    TEXT((EDATE('Projektkostenkalkulation EP'!$B$8,15)+FQ$9),"TTT") = "So",
                                    IF(ISNA(VLOOKUP(EDATE('Projektkostenkalkulation EP'!$B$8,15)+FQ$9,Datenquellen!$F$7:$H$45,3,FALSE))," ",VLOOKUP(EDATE('Projektkostenkalkulation EP'!$B$8,15)+FQ$9,Datenquellen!$F$7:$H$45,3,FALSE))="X"
                                    ),
                          "X",
                          ""
                          ),
               "X"
            )</f>
        <v/>
      </c>
      <c r="FS181" s="232" t="str">
        <f xml:space="preserve"> IF(TEXT((EDATE('Projektkostenkalkulation EP'!$B$8,15)+FR$9),"MM")=TEXT((EDATE('Projektkostenkalkulation EP'!$B$8,15)+(FR$9-1)),"MM"),
             IF(
                        OR(
                                    TEXT((EDATE('Projektkostenkalkulation EP'!$B$8,15)+FR$9),"TTT") = "Sa",
                                    TEXT((EDATE('Projektkostenkalkulation EP'!$B$8,15)+FR$9),"TTT") = "So",
                                    IF(ISNA(VLOOKUP(EDATE('Projektkostenkalkulation EP'!$B$8,15)+FR$9,Datenquellen!$F$7:$H$45,3,FALSE))," ",VLOOKUP(EDATE('Projektkostenkalkulation EP'!$B$8,15)+FR$9,Datenquellen!$F$7:$H$45,3,FALSE))="X"
                                    ),
                          "X",
                          ""
                          ),
               "X"
            )</f>
        <v/>
      </c>
      <c r="FT181" s="232" t="str">
        <f xml:space="preserve"> IF(TEXT((EDATE('Projektkostenkalkulation EP'!$B$8,15)+FS$9),"MM")=TEXT((EDATE('Projektkostenkalkulation EP'!$B$8,15)+(FS$9-1)),"MM"),
             IF(
                        OR(
                                    TEXT((EDATE('Projektkostenkalkulation EP'!$B$8,15)+FS$9),"TTT") = "Sa",
                                    TEXT((EDATE('Projektkostenkalkulation EP'!$B$8,15)+FS$9),"TTT") = "So",
                                    IF(ISNA(VLOOKUP(EDATE('Projektkostenkalkulation EP'!$B$8,15)+FS$9,Datenquellen!$F$7:$H$45,3,FALSE))," ",VLOOKUP(EDATE('Projektkostenkalkulation EP'!$B$8,15)+FS$9,Datenquellen!$F$7:$H$45,3,FALSE))="X"
                                    ),
                          "X",
                          ""
                          ),
               "X"
            )</f>
        <v/>
      </c>
      <c r="FU181" s="233" t="str">
        <f xml:space="preserve"> IF(TEXT((EDATE('Projektkostenkalkulation EP'!$B$8,15)+FT$9),"MM")=TEXT((EDATE('Projektkostenkalkulation EP'!$B$8,15)+(FT$9-1)),"MM"),
             IF(
                        OR(
                                    TEXT((EDATE('Projektkostenkalkulation EP'!$B$8,15)+FT$9),"TTT") = "Sa",
                                    TEXT((EDATE('Projektkostenkalkulation EP'!$B$8,15)+FT$9),"TTT") = "So",
                                    IF(ISNA(VLOOKUP(EDATE('Projektkostenkalkulation EP'!$B$8,15)+FT$9,Datenquellen!$F$7:$H$45,3,FALSE))," ",VLOOKUP(EDATE('Projektkostenkalkulation EP'!$B$8,15)+FT$9,Datenquellen!$F$7:$H$45,3,FALSE))="X"
                                    ),
                          "X",
                          ""
                          ),
               "X"
            )</f>
        <v>X</v>
      </c>
      <c r="FV181" s="234"/>
      <c r="FW181" s="235"/>
      <c r="FX181" s="476"/>
      <c r="FY181" s="473"/>
      <c r="FZ181" s="231"/>
      <c r="GA181" s="232" t="str">
        <f>IF(
            OR(
                     TEXT(EDATE('Projektkostenkalkulation EP'!$B$8,15),"TTT") = "Sa",
                     TEXT(EDATE('Projektkostenkalkulation EP'!$B$8,15),"TTT") = "So",
                     IF(ISNA(VLOOKUP(EDATE('Projektkostenkalkulation EP'!$B$8,15),Datenquellen!$F$7:$H$45,3,FALSE))," ",VLOOKUP(EDATE('Projektkostenkalkulation EP'!$B$8,15),Datenquellen!$F$7:$H$45,3,FALSE))="X"
                            ),
                    "X",
                    ""
            )</f>
        <v/>
      </c>
      <c r="GB181" s="232" t="str">
        <f xml:space="preserve"> IF(TEXT((EDATE('Projektkostenkalkulation EP'!$B$8,15)+GA$9),"MM")=TEXT((EDATE('Projektkostenkalkulation EP'!$B$8,15)+(GA$9-1)),"MM"),
             IF(
                        OR(
                                    TEXT((EDATE('Projektkostenkalkulation EP'!$B$8,15)+GA$9),"TTT") = "Sa",
                                    TEXT((EDATE('Projektkostenkalkulation EP'!$B$8,15)+GA$9),"TTT") = "So",
                                    IF(ISNA(VLOOKUP(EDATE('Projektkostenkalkulation EP'!$B$8,15)+GA$9,Datenquellen!$F$7:$H$45,3,FALSE))," ",VLOOKUP(EDATE('Projektkostenkalkulation EP'!$B$8,15)+GA$9,Datenquellen!$F$7:$H$45,3,FALSE))="X"
                                    ),
                          "X",
                          ""
                          ),
               "X"
            )</f>
        <v/>
      </c>
      <c r="GC181" s="232" t="str">
        <f xml:space="preserve"> IF(TEXT((EDATE('Projektkostenkalkulation EP'!$B$8,15)+GB$9),"MM")=TEXT((EDATE('Projektkostenkalkulation EP'!$B$8,15)+(GB$9-1)),"MM"),
             IF(
                        OR(
                                    TEXT((EDATE('Projektkostenkalkulation EP'!$B$8,15)+GB$9),"TTT") = "Sa",
                                    TEXT((EDATE('Projektkostenkalkulation EP'!$B$8,15)+GB$9),"TTT") = "So",
                                    IF(ISNA(VLOOKUP(EDATE('Projektkostenkalkulation EP'!$B$8,15)+GB$9,Datenquellen!$F$7:$H$45,3,FALSE))," ",VLOOKUP(EDATE('Projektkostenkalkulation EP'!$B$8,15)+GB$9,Datenquellen!$F$7:$H$45,3,FALSE))="X"
                                    ),
                          "X",
                          ""
                          ),
               "X"
            )</f>
        <v/>
      </c>
      <c r="GD181" s="232" t="str">
        <f xml:space="preserve"> IF(TEXT((EDATE('Projektkostenkalkulation EP'!$B$8,15)+GC$9),"MM")=TEXT((EDATE('Projektkostenkalkulation EP'!$B$8,15)+(GC$9-1)),"MM"),
             IF(
                        OR(
                                    TEXT((EDATE('Projektkostenkalkulation EP'!$B$8,15)+GC$9),"TTT") = "Sa",
                                    TEXT((EDATE('Projektkostenkalkulation EP'!$B$8,15)+GC$9),"TTT") = "So",
                                    IF(ISNA(VLOOKUP(EDATE('Projektkostenkalkulation EP'!$B$8,15)+GC$9,Datenquellen!$F$7:$H$45,3,FALSE))," ",VLOOKUP(EDATE('Projektkostenkalkulation EP'!$B$8,15)+GC$9,Datenquellen!$F$7:$H$45,3,FALSE))="X"
                                    ),
                          "X",
                          ""
                          ),
               "X"
            )</f>
        <v/>
      </c>
      <c r="GE181" s="232" t="str">
        <f xml:space="preserve"> IF(TEXT((EDATE('Projektkostenkalkulation EP'!$B$8,15)+GD$9),"MM")=TEXT((EDATE('Projektkostenkalkulation EP'!$B$8,15)+(GD$9-1)),"MM"),
             IF(
                        OR(
                                    TEXT((EDATE('Projektkostenkalkulation EP'!$B$8,15)+GD$9),"TTT") = "Sa",
                                    TEXT((EDATE('Projektkostenkalkulation EP'!$B$8,15)+GD$9),"TTT") = "So",
                                    IF(ISNA(VLOOKUP(EDATE('Projektkostenkalkulation EP'!$B$8,15)+GD$9,Datenquellen!$F$7:$H$45,3,FALSE))," ",VLOOKUP(EDATE('Projektkostenkalkulation EP'!$B$8,15)+GD$9,Datenquellen!$F$7:$H$45,3,FALSE))="X"
                                    ),
                          "X",
                          ""
                          ),
               "X"
            )</f>
        <v>X</v>
      </c>
      <c r="GF181" s="232" t="str">
        <f xml:space="preserve"> IF(TEXT((EDATE('Projektkostenkalkulation EP'!$B$8,15)+GE$9),"MM")=TEXT((EDATE('Projektkostenkalkulation EP'!$B$8,15)+(GE$9-1)),"MM"),
             IF(
                        OR(
                                    TEXT((EDATE('Projektkostenkalkulation EP'!$B$8,15)+GE$9),"TTT") = "Sa",
                                    TEXT((EDATE('Projektkostenkalkulation EP'!$B$8,15)+GE$9),"TTT") = "So",
                                    IF(ISNA(VLOOKUP(EDATE('Projektkostenkalkulation EP'!$B$8,15)+GE$9,Datenquellen!$F$7:$H$45,3,FALSE))," ",VLOOKUP(EDATE('Projektkostenkalkulation EP'!$B$8,15)+GE$9,Datenquellen!$F$7:$H$45,3,FALSE))="X"
                                    ),
                          "X",
                          ""
                          ),
               "X"
            )</f>
        <v>X</v>
      </c>
      <c r="GG181" s="232" t="str">
        <f xml:space="preserve"> IF(TEXT((EDATE('Projektkostenkalkulation EP'!$B$8,15)+GF$9),"MM")=TEXT((EDATE('Projektkostenkalkulation EP'!$B$8,15)+(GF$9-1)),"MM"),
             IF(
                        OR(
                                    TEXT((EDATE('Projektkostenkalkulation EP'!$B$8,15)+GF$9),"TTT") = "Sa",
                                    TEXT((EDATE('Projektkostenkalkulation EP'!$B$8,15)+GF$9),"TTT") = "So",
                                    IF(ISNA(VLOOKUP(EDATE('Projektkostenkalkulation EP'!$B$8,15)+GF$9,Datenquellen!$F$7:$H$45,3,FALSE))," ",VLOOKUP(EDATE('Projektkostenkalkulation EP'!$B$8,15)+GF$9,Datenquellen!$F$7:$H$45,3,FALSE))="X"
                                    ),
                          "X",
                          ""
                          ),
               "X"
            )</f>
        <v/>
      </c>
      <c r="GH181" s="232" t="str">
        <f xml:space="preserve"> IF(TEXT((EDATE('Projektkostenkalkulation EP'!$B$8,15)+GG$9),"MM")=TEXT((EDATE('Projektkostenkalkulation EP'!$B$8,15)+(GG$9-1)),"MM"),
             IF(
                        OR(
                                    TEXT((EDATE('Projektkostenkalkulation EP'!$B$8,15)+GG$9),"TTT") = "Sa",
                                    TEXT((EDATE('Projektkostenkalkulation EP'!$B$8,15)+GG$9),"TTT") = "So",
                                    IF(ISNA(VLOOKUP(EDATE('Projektkostenkalkulation EP'!$B$8,15)+GG$9,Datenquellen!$F$7:$H$45,3,FALSE))," ",VLOOKUP(EDATE('Projektkostenkalkulation EP'!$B$8,15)+GG$9,Datenquellen!$F$7:$H$45,3,FALSE))="X"
                                    ),
                          "X",
                          ""
                          ),
               "X"
            )</f>
        <v/>
      </c>
      <c r="GI181" s="232" t="str">
        <f xml:space="preserve"> IF(TEXT((EDATE('Projektkostenkalkulation EP'!$B$8,15)+GH$9),"MM")=TEXT((EDATE('Projektkostenkalkulation EP'!$B$8,15)+(GH$9-1)),"MM"),
             IF(
                        OR(
                                    TEXT((EDATE('Projektkostenkalkulation EP'!$B$8,15)+GH$9),"TTT") = "Sa",
                                    TEXT((EDATE('Projektkostenkalkulation EP'!$B$8,15)+GH$9),"TTT") = "So",
                                    IF(ISNA(VLOOKUP(EDATE('Projektkostenkalkulation EP'!$B$8,15)+GH$9,Datenquellen!$F$7:$H$45,3,FALSE))," ",VLOOKUP(EDATE('Projektkostenkalkulation EP'!$B$8,15)+GH$9,Datenquellen!$F$7:$H$45,3,FALSE))="X"
                                    ),
                          "X",
                          ""
                          ),
               "X"
            )</f>
        <v/>
      </c>
      <c r="GJ181" s="232" t="str">
        <f xml:space="preserve"> IF(TEXT((EDATE('Projektkostenkalkulation EP'!$B$8,15)+GI$9),"MM")=TEXT((EDATE('Projektkostenkalkulation EP'!$B$8,15)+(GI$9-1)),"MM"),
             IF(
                        OR(
                                    TEXT((EDATE('Projektkostenkalkulation EP'!$B$8,15)+GI$9),"TTT") = "Sa",
                                    TEXT((EDATE('Projektkostenkalkulation EP'!$B$8,15)+GI$9),"TTT") = "So",
                                    IF(ISNA(VLOOKUP(EDATE('Projektkostenkalkulation EP'!$B$8,15)+GI$9,Datenquellen!$F$7:$H$45,3,FALSE))," ",VLOOKUP(EDATE('Projektkostenkalkulation EP'!$B$8,15)+GI$9,Datenquellen!$F$7:$H$45,3,FALSE))="X"
                                    ),
                          "X",
                          ""
                          ),
               "X"
            )</f>
        <v/>
      </c>
      <c r="GK181" s="232" t="str">
        <f xml:space="preserve"> IF(TEXT((EDATE('Projektkostenkalkulation EP'!$B$8,15)+GJ$9),"MM")=TEXT((EDATE('Projektkostenkalkulation EP'!$B$8,15)+(GJ$9-1)),"MM"),
             IF(
                        OR(
                                    TEXT((EDATE('Projektkostenkalkulation EP'!$B$8,15)+GJ$9),"TTT") = "Sa",
                                    TEXT((EDATE('Projektkostenkalkulation EP'!$B$8,15)+GJ$9),"TTT") = "So",
                                    IF(ISNA(VLOOKUP(EDATE('Projektkostenkalkulation EP'!$B$8,15)+GJ$9,Datenquellen!$F$7:$H$45,3,FALSE))," ",VLOOKUP(EDATE('Projektkostenkalkulation EP'!$B$8,15)+GJ$9,Datenquellen!$F$7:$H$45,3,FALSE))="X"
                                    ),
                          "X",
                          ""
                          ),
               "X"
            )</f>
        <v/>
      </c>
      <c r="GL181" s="232" t="str">
        <f xml:space="preserve"> IF(TEXT((EDATE('Projektkostenkalkulation EP'!$B$8,15)+GK$9),"MM")=TEXT((EDATE('Projektkostenkalkulation EP'!$B$8,15)+(GK$9-1)),"MM"),
             IF(
                        OR(
                                    TEXT((EDATE('Projektkostenkalkulation EP'!$B$8,15)+GK$9),"TTT") = "Sa",
                                    TEXT((EDATE('Projektkostenkalkulation EP'!$B$8,15)+GK$9),"TTT") = "So",
                                    IF(ISNA(VLOOKUP(EDATE('Projektkostenkalkulation EP'!$B$8,15)+GK$9,Datenquellen!$F$7:$H$45,3,FALSE))," ",VLOOKUP(EDATE('Projektkostenkalkulation EP'!$B$8,15)+GK$9,Datenquellen!$F$7:$H$45,3,FALSE))="X"
                                    ),
                          "X",
                          ""
                          ),
               "X"
            )</f>
        <v>X</v>
      </c>
      <c r="GM181" s="232" t="str">
        <f xml:space="preserve"> IF(TEXT((EDATE('Projektkostenkalkulation EP'!$B$8,15)+GL$9),"MM")=TEXT((EDATE('Projektkostenkalkulation EP'!$B$8,15)+(GL$9-1)),"MM"),
             IF(
                        OR(
                                    TEXT((EDATE('Projektkostenkalkulation EP'!$B$8,15)+GL$9),"TTT") = "Sa",
                                    TEXT((EDATE('Projektkostenkalkulation EP'!$B$8,15)+GL$9),"TTT") = "So",
                                    IF(ISNA(VLOOKUP(EDATE('Projektkostenkalkulation EP'!$B$8,15)+GL$9,Datenquellen!$F$7:$H$45,3,FALSE))," ",VLOOKUP(EDATE('Projektkostenkalkulation EP'!$B$8,15)+GL$9,Datenquellen!$F$7:$H$45,3,FALSE))="X"
                                    ),
                          "X",
                          ""
                          ),
               "X"
            )</f>
        <v>X</v>
      </c>
      <c r="GN181" s="232" t="str">
        <f xml:space="preserve"> IF(TEXT((EDATE('Projektkostenkalkulation EP'!$B$8,15)+GM$9),"MM")=TEXT((EDATE('Projektkostenkalkulation EP'!$B$8,15)+(GM$9-1)),"MM"),
             IF(
                        OR(
                                    TEXT((EDATE('Projektkostenkalkulation EP'!$B$8,15)+GM$9),"TTT") = "Sa",
                                    TEXT((EDATE('Projektkostenkalkulation EP'!$B$8,15)+GM$9),"TTT") = "So",
                                    IF(ISNA(VLOOKUP(EDATE('Projektkostenkalkulation EP'!$B$8,15)+GM$9,Datenquellen!$F$7:$H$45,3,FALSE))," ",VLOOKUP(EDATE('Projektkostenkalkulation EP'!$B$8,15)+GM$9,Datenquellen!$F$7:$H$45,3,FALSE))="X"
                                    ),
                          "X",
                          ""
                          ),
               "X"
            )</f>
        <v/>
      </c>
      <c r="GO181" s="232" t="str">
        <f xml:space="preserve"> IF(TEXT((EDATE('Projektkostenkalkulation EP'!$B$8,15)+GN$9),"MM")=TEXT((EDATE('Projektkostenkalkulation EP'!$B$8,15)+(GN$9-1)),"MM"),
             IF(
                        OR(
                                    TEXT((EDATE('Projektkostenkalkulation EP'!$B$8,15)+GN$9),"TTT") = "Sa",
                                    TEXT((EDATE('Projektkostenkalkulation EP'!$B$8,15)+GN$9),"TTT") = "So",
                                    IF(ISNA(VLOOKUP(EDATE('Projektkostenkalkulation EP'!$B$8,15)+GN$9,Datenquellen!$F$7:$H$45,3,FALSE))," ",VLOOKUP(EDATE('Projektkostenkalkulation EP'!$B$8,15)+GN$9,Datenquellen!$F$7:$H$45,3,FALSE))="X"
                                    ),
                          "X",
                          ""
                          ),
               "X"
            )</f>
        <v/>
      </c>
      <c r="GP181" s="232" t="str">
        <f xml:space="preserve"> IF(TEXT((EDATE('Projektkostenkalkulation EP'!$B$8,15)+GO$9),"MM")=TEXT((EDATE('Projektkostenkalkulation EP'!$B$8,15)+(GO$9-1)),"MM"),
             IF(
                        OR(
                                    TEXT((EDATE('Projektkostenkalkulation EP'!$B$8,15)+GO$9),"TTT") = "Sa",
                                    TEXT((EDATE('Projektkostenkalkulation EP'!$B$8,15)+GO$9),"TTT") = "So",
                                    IF(ISNA(VLOOKUP(EDATE('Projektkostenkalkulation EP'!$B$8,15)+GO$9,Datenquellen!$F$7:$H$45,3,FALSE))," ",VLOOKUP(EDATE('Projektkostenkalkulation EP'!$B$8,15)+GO$9,Datenquellen!$F$7:$H$45,3,FALSE))="X"
                                    ),
                          "X",
                          ""
                          ),
               "X"
            )</f>
        <v/>
      </c>
      <c r="GQ181" s="232" t="str">
        <f xml:space="preserve"> IF(TEXT((EDATE('Projektkostenkalkulation EP'!$B$8,15)+GP$9),"MM")=TEXT((EDATE('Projektkostenkalkulation EP'!$B$8,15)+(GP$9-1)),"MM"),
             IF(
                        OR(
                                    TEXT((EDATE('Projektkostenkalkulation EP'!$B$8,15)+GP$9),"TTT") = "Sa",
                                    TEXT((EDATE('Projektkostenkalkulation EP'!$B$8,15)+GP$9),"TTT") = "So",
                                    IF(ISNA(VLOOKUP(EDATE('Projektkostenkalkulation EP'!$B$8,15)+GP$9,Datenquellen!$F$7:$H$45,3,FALSE))," ",VLOOKUP(EDATE('Projektkostenkalkulation EP'!$B$8,15)+GP$9,Datenquellen!$F$7:$H$45,3,FALSE))="X"
                                    ),
                          "X",
                          ""
                          ),
               "X"
            )</f>
        <v/>
      </c>
      <c r="GR181" s="232" t="str">
        <f xml:space="preserve"> IF(TEXT((EDATE('Projektkostenkalkulation EP'!$B$8,15)+GQ$9),"MM")=TEXT((EDATE('Projektkostenkalkulation EP'!$B$8,15)+(GQ$9-1)),"MM"),
             IF(
                        OR(
                                    TEXT((EDATE('Projektkostenkalkulation EP'!$B$8,15)+GQ$9),"TTT") = "Sa",
                                    TEXT((EDATE('Projektkostenkalkulation EP'!$B$8,15)+GQ$9),"TTT") = "So",
                                    IF(ISNA(VLOOKUP(EDATE('Projektkostenkalkulation EP'!$B$8,15)+GQ$9,Datenquellen!$F$7:$H$45,3,FALSE))," ",VLOOKUP(EDATE('Projektkostenkalkulation EP'!$B$8,15)+GQ$9,Datenquellen!$F$7:$H$45,3,FALSE))="X"
                                    ),
                          "X",
                          ""
                          ),
               "X"
            )</f>
        <v>X</v>
      </c>
      <c r="GS181" s="232" t="str">
        <f xml:space="preserve"> IF(TEXT((EDATE('Projektkostenkalkulation EP'!$B$8,15)+GR$9),"MM")=TEXT((EDATE('Projektkostenkalkulation EP'!$B$8,15)+(GR$9-1)),"MM"),
             IF(
                        OR(
                                    TEXT((EDATE('Projektkostenkalkulation EP'!$B$8,15)+GR$9),"TTT") = "Sa",
                                    TEXT((EDATE('Projektkostenkalkulation EP'!$B$8,15)+GR$9),"TTT") = "So",
                                    IF(ISNA(VLOOKUP(EDATE('Projektkostenkalkulation EP'!$B$8,15)+GR$9,Datenquellen!$F$7:$H$45,3,FALSE))," ",VLOOKUP(EDATE('Projektkostenkalkulation EP'!$B$8,15)+GR$9,Datenquellen!$F$7:$H$45,3,FALSE))="X"
                                    ),
                          "X",
                          ""
                          ),
               "X"
            )</f>
        <v>X</v>
      </c>
      <c r="GT181" s="232" t="str">
        <f xml:space="preserve"> IF(TEXT((EDATE('Projektkostenkalkulation EP'!$B$8,15)+GS$9),"MM")=TEXT((EDATE('Projektkostenkalkulation EP'!$B$8,15)+(GS$9-1)),"MM"),
             IF(
                        OR(
                                    TEXT((EDATE('Projektkostenkalkulation EP'!$B$8,15)+GS$9),"TTT") = "Sa",
                                    TEXT((EDATE('Projektkostenkalkulation EP'!$B$8,15)+GS$9),"TTT") = "So",
                                    IF(ISNA(VLOOKUP(EDATE('Projektkostenkalkulation EP'!$B$8,15)+GS$9,Datenquellen!$F$7:$H$45,3,FALSE))," ",VLOOKUP(EDATE('Projektkostenkalkulation EP'!$B$8,15)+GS$9,Datenquellen!$F$7:$H$45,3,FALSE))="X"
                                    ),
                          "X",
                          ""
                          ),
               "X"
            )</f>
        <v>X</v>
      </c>
      <c r="GU181" s="232" t="str">
        <f xml:space="preserve"> IF(TEXT((EDATE('Projektkostenkalkulation EP'!$B$8,15)+GT$9),"MM")=TEXT((EDATE('Projektkostenkalkulation EP'!$B$8,15)+(GT$9-1)),"MM"),
             IF(
                        OR(
                                    TEXT((EDATE('Projektkostenkalkulation EP'!$B$8,15)+GT$9),"TTT") = "Sa",
                                    TEXT((EDATE('Projektkostenkalkulation EP'!$B$8,15)+GT$9),"TTT") = "So",
                                    IF(ISNA(VLOOKUP(EDATE('Projektkostenkalkulation EP'!$B$8,15)+GT$9,Datenquellen!$F$7:$H$45,3,FALSE))," ",VLOOKUP(EDATE('Projektkostenkalkulation EP'!$B$8,15)+GT$9,Datenquellen!$F$7:$H$45,3,FALSE))="X"
                                    ),
                          "X",
                          ""
                          ),
               "X"
            )</f>
        <v>X</v>
      </c>
      <c r="GV181" s="232" t="str">
        <f xml:space="preserve"> IF(TEXT((EDATE('Projektkostenkalkulation EP'!$B$8,15)+GU$9),"MM")=TEXT((EDATE('Projektkostenkalkulation EP'!$B$8,15)+(GU$9-1)),"MM"),
             IF(
                        OR(
                                    TEXT((EDATE('Projektkostenkalkulation EP'!$B$8,15)+GU$9),"TTT") = "Sa",
                                    TEXT((EDATE('Projektkostenkalkulation EP'!$B$8,15)+GU$9),"TTT") = "So",
                                    IF(ISNA(VLOOKUP(EDATE('Projektkostenkalkulation EP'!$B$8,15)+GU$9,Datenquellen!$F$7:$H$45,3,FALSE))," ",VLOOKUP(EDATE('Projektkostenkalkulation EP'!$B$8,15)+GU$9,Datenquellen!$F$7:$H$45,3,FALSE))="X"
                                    ),
                          "X",
                          ""
                          ),
               "X"
            )</f>
        <v/>
      </c>
      <c r="GW181" s="232" t="str">
        <f xml:space="preserve"> IF(TEXT((EDATE('Projektkostenkalkulation EP'!$B$8,15)+GV$9),"MM")=TEXT((EDATE('Projektkostenkalkulation EP'!$B$8,15)+(GV$9-1)),"MM"),
             IF(
                        OR(
                                    TEXT((EDATE('Projektkostenkalkulation EP'!$B$8,15)+GV$9),"TTT") = "Sa",
                                    TEXT((EDATE('Projektkostenkalkulation EP'!$B$8,15)+GV$9),"TTT") = "So",
                                    IF(ISNA(VLOOKUP(EDATE('Projektkostenkalkulation EP'!$B$8,15)+GV$9,Datenquellen!$F$7:$H$45,3,FALSE))," ",VLOOKUP(EDATE('Projektkostenkalkulation EP'!$B$8,15)+GV$9,Datenquellen!$F$7:$H$45,3,FALSE))="X"
                                    ),
                          "X",
                          ""
                          ),
               "X"
            )</f>
        <v/>
      </c>
      <c r="GX181" s="232" t="str">
        <f xml:space="preserve"> IF(TEXT((EDATE('Projektkostenkalkulation EP'!$B$8,15)+GW$9),"MM")=TEXT((EDATE('Projektkostenkalkulation EP'!$B$8,15)+(GW$9-1)),"MM"),
             IF(
                        OR(
                                    TEXT((EDATE('Projektkostenkalkulation EP'!$B$8,15)+GW$9),"TTT") = "Sa",
                                    TEXT((EDATE('Projektkostenkalkulation EP'!$B$8,15)+GW$9),"TTT") = "So",
                                    IF(ISNA(VLOOKUP(EDATE('Projektkostenkalkulation EP'!$B$8,15)+GW$9,Datenquellen!$F$7:$H$45,3,FALSE))," ",VLOOKUP(EDATE('Projektkostenkalkulation EP'!$B$8,15)+GW$9,Datenquellen!$F$7:$H$45,3,FALSE))="X"
                                    ),
                          "X",
                          ""
                          ),
               "X"
            )</f>
        <v/>
      </c>
      <c r="GY181" s="232" t="str">
        <f xml:space="preserve"> IF(TEXT((EDATE('Projektkostenkalkulation EP'!$B$8,15)+GX$9),"MM")=TEXT((EDATE('Projektkostenkalkulation EP'!$B$8,15)+(GX$9-1)),"MM"),
             IF(
                        OR(
                                    TEXT((EDATE('Projektkostenkalkulation EP'!$B$8,15)+GX$9),"TTT") = "Sa",
                                    TEXT((EDATE('Projektkostenkalkulation EP'!$B$8,15)+GX$9),"TTT") = "So",
                                    IF(ISNA(VLOOKUP(EDATE('Projektkostenkalkulation EP'!$B$8,15)+GX$9,Datenquellen!$F$7:$H$45,3,FALSE))," ",VLOOKUP(EDATE('Projektkostenkalkulation EP'!$B$8,15)+GX$9,Datenquellen!$F$7:$H$45,3,FALSE))="X"
                                    ),
                          "X",
                          ""
                          ),
               "X"
            )</f>
        <v/>
      </c>
      <c r="GZ181" s="232" t="str">
        <f xml:space="preserve"> IF(TEXT((EDATE('Projektkostenkalkulation EP'!$B$8,15)+GY$9),"MM")=TEXT((EDATE('Projektkostenkalkulation EP'!$B$8,15)+(GY$9-1)),"MM"),
             IF(
                        OR(
                                    TEXT((EDATE('Projektkostenkalkulation EP'!$B$8,15)+GY$9),"TTT") = "Sa",
                                    TEXT((EDATE('Projektkostenkalkulation EP'!$B$8,15)+GY$9),"TTT") = "So",
                                    IF(ISNA(VLOOKUP(EDATE('Projektkostenkalkulation EP'!$B$8,15)+GY$9,Datenquellen!$F$7:$H$45,3,FALSE))," ",VLOOKUP(EDATE('Projektkostenkalkulation EP'!$B$8,15)+GY$9,Datenquellen!$F$7:$H$45,3,FALSE))="X"
                                    ),
                          "X",
                          ""
                          ),
               "X"
            )</f>
        <v>X</v>
      </c>
      <c r="HA181" s="232" t="str">
        <f xml:space="preserve"> IF(TEXT((EDATE('Projektkostenkalkulation EP'!$B$8,15)+GZ$9),"MM")=TEXT((EDATE('Projektkostenkalkulation EP'!$B$8,15)+(GZ$9-1)),"MM"),
             IF(
                        OR(
                                    TEXT((EDATE('Projektkostenkalkulation EP'!$B$8,15)+GZ$9),"TTT") = "Sa",
                                    TEXT((EDATE('Projektkostenkalkulation EP'!$B$8,15)+GZ$9),"TTT") = "So",
                                    IF(ISNA(VLOOKUP(EDATE('Projektkostenkalkulation EP'!$B$8,15)+GZ$9,Datenquellen!$F$7:$H$45,3,FALSE))," ",VLOOKUP(EDATE('Projektkostenkalkulation EP'!$B$8,15)+GZ$9,Datenquellen!$F$7:$H$45,3,FALSE))="X"
                                    ),
                          "X",
                          ""
                          ),
               "X"
            )</f>
        <v>X</v>
      </c>
      <c r="HB181" s="232" t="str">
        <f xml:space="preserve"> IF(TEXT((EDATE('Projektkostenkalkulation EP'!$B$8,15)+HA$9),"MM")=TEXT((EDATE('Projektkostenkalkulation EP'!$B$8,15)+(HA$9-1)),"MM"),
             IF(
                        OR(
                                    TEXT((EDATE('Projektkostenkalkulation EP'!$B$8,15)+HA$9),"TTT") = "Sa",
                                    TEXT((EDATE('Projektkostenkalkulation EP'!$B$8,15)+HA$9),"TTT") = "So",
                                    IF(ISNA(VLOOKUP(EDATE('Projektkostenkalkulation EP'!$B$8,15)+HA$9,Datenquellen!$F$7:$H$45,3,FALSE))," ",VLOOKUP(EDATE('Projektkostenkalkulation EP'!$B$8,15)+HA$9,Datenquellen!$F$7:$H$45,3,FALSE))="X"
                                    ),
                          "X",
                          ""
                          ),
               "X"
            )</f>
        <v/>
      </c>
      <c r="HC181" s="232" t="str">
        <f xml:space="preserve"> IF(TEXT((EDATE('Projektkostenkalkulation EP'!$B$8,15)+HB$9),"MM")=TEXT((EDATE('Projektkostenkalkulation EP'!$B$8,15)+(HB$9-1)),"MM"),
             IF(
                        OR(
                                    TEXT((EDATE('Projektkostenkalkulation EP'!$B$8,15)+HB$9),"TTT") = "Sa",
                                    TEXT((EDATE('Projektkostenkalkulation EP'!$B$8,15)+HB$9),"TTT") = "So",
                                    IF(ISNA(VLOOKUP(EDATE('Projektkostenkalkulation EP'!$B$8,15)+HB$9,Datenquellen!$F$7:$H$45,3,FALSE))," ",VLOOKUP(EDATE('Projektkostenkalkulation EP'!$B$8,15)+HB$9,Datenquellen!$F$7:$H$45,3,FALSE))="X"
                                    ),
                          "X",
                          ""
                          ),
               "X"
            )</f>
        <v/>
      </c>
      <c r="HD181" s="232" t="str">
        <f xml:space="preserve"> IF(TEXT((EDATE('Projektkostenkalkulation EP'!$B$8,15)+HC$9),"MM")=TEXT((EDATE('Projektkostenkalkulation EP'!$B$8,15)+(HC$9-1)),"MM"),
             IF(
                        OR(
                                    TEXT((EDATE('Projektkostenkalkulation EP'!$B$8,15)+HC$9),"TTT") = "Sa",
                                    TEXT((EDATE('Projektkostenkalkulation EP'!$B$8,15)+HC$9),"TTT") = "So",
                                    IF(ISNA(VLOOKUP(EDATE('Projektkostenkalkulation EP'!$B$8,15)+HC$9,Datenquellen!$F$7:$H$45,3,FALSE))," ",VLOOKUP(EDATE('Projektkostenkalkulation EP'!$B$8,15)+HC$9,Datenquellen!$F$7:$H$45,3,FALSE))="X"
                                    ),
                          "X",
                          ""
                          ),
               "X"
            )</f>
        <v/>
      </c>
      <c r="HE181" s="233" t="str">
        <f xml:space="preserve"> IF(TEXT((EDATE('Projektkostenkalkulation EP'!$B$8,15)+HD$9),"MM")=TEXT((EDATE('Projektkostenkalkulation EP'!$B$8,15)+(HD$9-1)),"MM"),
             IF(
                        OR(
                                    TEXT((EDATE('Projektkostenkalkulation EP'!$B$8,15)+HD$9),"TTT") = "Sa",
                                    TEXT((EDATE('Projektkostenkalkulation EP'!$B$8,15)+HD$9),"TTT") = "So",
                                    IF(ISNA(VLOOKUP(EDATE('Projektkostenkalkulation EP'!$B$8,15)+HD$9,Datenquellen!$F$7:$H$45,3,FALSE))," ",VLOOKUP(EDATE('Projektkostenkalkulation EP'!$B$8,15)+HD$9,Datenquellen!$F$7:$H$45,3,FALSE))="X"
                                    ),
                          "X",
                          ""
                          ),
               "X"
            )</f>
        <v>X</v>
      </c>
      <c r="HF181" s="234"/>
      <c r="HG181" s="235"/>
      <c r="HH181" s="476"/>
    </row>
    <row r="182" spans="1:216" ht="21" customHeight="1" thickBot="1" x14ac:dyDescent="0.25">
      <c r="A182" s="474"/>
      <c r="B182" s="236"/>
      <c r="C182" s="237" t="str">
        <f>IF(
            OR(
                     TEXT(EDATE('Projektkostenkalkulation EP'!$B$8,15),"TTT") = "Sa",
                     TEXT(EDATE('Projektkostenkalkulation EP'!$B$8,15),"TTT") = "So",
                     IF(ISNA(VLOOKUP(EDATE('Projektkostenkalkulation EP'!$B$8,15),Datenquellen!$F$7:$H$45,3,FALSE))," ",VLOOKUP(EDATE('Projektkostenkalkulation EP'!$B$8,15),Datenquellen!$F$7:$H$45,3,FALSE))="X"
                            ),
                    "X",
                    ""
            )</f>
        <v/>
      </c>
      <c r="D182" s="237" t="str">
        <f xml:space="preserve"> IF(TEXT((EDATE('Projektkostenkalkulation EP'!$B$8,15)+C$9),"MM")=TEXT((EDATE('Projektkostenkalkulation EP'!$B$8,15)+(C$9-1)),"MM"),
             IF(
                        OR(
                                    TEXT((EDATE('Projektkostenkalkulation EP'!$B$8,15)+C$9),"TTT") = "Sa",
                                    TEXT((EDATE('Projektkostenkalkulation EP'!$B$8,15)+C$9),"TTT") = "So",
                                    IF(ISNA(VLOOKUP(EDATE('Projektkostenkalkulation EP'!$B$8,15)+C$9,Datenquellen!$F$7:$H$45,3,FALSE))," ",VLOOKUP(EDATE('Projektkostenkalkulation EP'!$B$8,15)+C$9,Datenquellen!$F$7:$H$45,3,FALSE))="X"
                                    ),
                          "X",
                          ""
                          ),
               "X"
            )</f>
        <v/>
      </c>
      <c r="E182" s="237" t="str">
        <f xml:space="preserve"> IF(TEXT((EDATE('Projektkostenkalkulation EP'!$B$8,15)+D$9),"MM")=TEXT((EDATE('Projektkostenkalkulation EP'!$B$8,15)+(D$9-1)),"MM"),
             IF(
                        OR(
                                    TEXT((EDATE('Projektkostenkalkulation EP'!$B$8,15)+D$9),"TTT") = "Sa",
                                    TEXT((EDATE('Projektkostenkalkulation EP'!$B$8,15)+D$9),"TTT") = "So",
                                    IF(ISNA(VLOOKUP(EDATE('Projektkostenkalkulation EP'!$B$8,15)+D$9,Datenquellen!$F$7:$H$45,3,FALSE))," ",VLOOKUP(EDATE('Projektkostenkalkulation EP'!$B$8,15)+D$9,Datenquellen!$F$7:$H$45,3,FALSE))="X"
                                    ),
                          "X",
                          ""
                          ),
               "X"
            )</f>
        <v/>
      </c>
      <c r="F182" s="237" t="str">
        <f xml:space="preserve"> IF(TEXT((EDATE('Projektkostenkalkulation EP'!$B$8,15)+E$9),"MM")=TEXT((EDATE('Projektkostenkalkulation EP'!$B$8,15)+(E$9-1)),"MM"),
             IF(
                        OR(
                                    TEXT((EDATE('Projektkostenkalkulation EP'!$B$8,15)+E$9),"TTT") = "Sa",
                                    TEXT((EDATE('Projektkostenkalkulation EP'!$B$8,15)+E$9),"TTT") = "So",
                                    IF(ISNA(VLOOKUP(EDATE('Projektkostenkalkulation EP'!$B$8,15)+E$9,Datenquellen!$F$7:$H$45,3,FALSE))," ",VLOOKUP(EDATE('Projektkostenkalkulation EP'!$B$8,15)+E$9,Datenquellen!$F$7:$H$45,3,FALSE))="X"
                                    ),
                          "X",
                          ""
                          ),
               "X"
            )</f>
        <v/>
      </c>
      <c r="G182" s="237" t="str">
        <f xml:space="preserve"> IF(TEXT((EDATE('Projektkostenkalkulation EP'!$B$8,15)+F$9),"MM")=TEXT((EDATE('Projektkostenkalkulation EP'!$B$8,15)+(F$9-1)),"MM"),
             IF(
                        OR(
                                    TEXT((EDATE('Projektkostenkalkulation EP'!$B$8,15)+F$9),"TTT") = "Sa",
                                    TEXT((EDATE('Projektkostenkalkulation EP'!$B$8,15)+F$9),"TTT") = "So",
                                    IF(ISNA(VLOOKUP(EDATE('Projektkostenkalkulation EP'!$B$8,15)+F$9,Datenquellen!$F$7:$H$45,3,FALSE))," ",VLOOKUP(EDATE('Projektkostenkalkulation EP'!$B$8,15)+F$9,Datenquellen!$F$7:$H$45,3,FALSE))="X"
                                    ),
                          "X",
                          ""
                          ),
               "X"
            )</f>
        <v>X</v>
      </c>
      <c r="H182" s="237" t="str">
        <f xml:space="preserve"> IF(TEXT((EDATE('Projektkostenkalkulation EP'!$B$8,15)+G$9),"MM")=TEXT((EDATE('Projektkostenkalkulation EP'!$B$8,15)+(G$9-1)),"MM"),
             IF(
                        OR(
                                    TEXT((EDATE('Projektkostenkalkulation EP'!$B$8,15)+G$9),"TTT") = "Sa",
                                    TEXT((EDATE('Projektkostenkalkulation EP'!$B$8,15)+G$9),"TTT") = "So",
                                    IF(ISNA(VLOOKUP(EDATE('Projektkostenkalkulation EP'!$B$8,15)+G$9,Datenquellen!$F$7:$H$45,3,FALSE))," ",VLOOKUP(EDATE('Projektkostenkalkulation EP'!$B$8,15)+G$9,Datenquellen!$F$7:$H$45,3,FALSE))="X"
                                    ),
                          "X",
                          ""
                          ),
               "X"
            )</f>
        <v>X</v>
      </c>
      <c r="I182" s="237" t="str">
        <f xml:space="preserve"> IF(TEXT((EDATE('Projektkostenkalkulation EP'!$B$8,15)+H$9),"MM")=TEXT((EDATE('Projektkostenkalkulation EP'!$B$8,15)+(H$9-1)),"MM"),
             IF(
                        OR(
                                    TEXT((EDATE('Projektkostenkalkulation EP'!$B$8,15)+H$9),"TTT") = "Sa",
                                    TEXT((EDATE('Projektkostenkalkulation EP'!$B$8,15)+H$9),"TTT") = "So",
                                    IF(ISNA(VLOOKUP(EDATE('Projektkostenkalkulation EP'!$B$8,15)+H$9,Datenquellen!$F$7:$H$45,3,FALSE))," ",VLOOKUP(EDATE('Projektkostenkalkulation EP'!$B$8,15)+H$9,Datenquellen!$F$7:$H$45,3,FALSE))="X"
                                    ),
                          "X",
                          ""
                          ),
               "X"
            )</f>
        <v/>
      </c>
      <c r="J182" s="237" t="str">
        <f xml:space="preserve"> IF(TEXT((EDATE('Projektkostenkalkulation EP'!$B$8,15)+I$9),"MM")=TEXT((EDATE('Projektkostenkalkulation EP'!$B$8,15)+(I$9-1)),"MM"),
             IF(
                        OR(
                                    TEXT((EDATE('Projektkostenkalkulation EP'!$B$8,15)+I$9),"TTT") = "Sa",
                                    TEXT((EDATE('Projektkostenkalkulation EP'!$B$8,15)+I$9),"TTT") = "So",
                                    IF(ISNA(VLOOKUP(EDATE('Projektkostenkalkulation EP'!$B$8,15)+I$9,Datenquellen!$F$7:$H$45,3,FALSE))," ",VLOOKUP(EDATE('Projektkostenkalkulation EP'!$B$8,15)+I$9,Datenquellen!$F$7:$H$45,3,FALSE))="X"
                                    ),
                          "X",
                          ""
                          ),
               "X"
            )</f>
        <v/>
      </c>
      <c r="K182" s="237" t="str">
        <f xml:space="preserve"> IF(TEXT((EDATE('Projektkostenkalkulation EP'!$B$8,15)+J$9),"MM")=TEXT((EDATE('Projektkostenkalkulation EP'!$B$8,15)+(J$9-1)),"MM"),
             IF(
                        OR(
                                    TEXT((EDATE('Projektkostenkalkulation EP'!$B$8,15)+J$9),"TTT") = "Sa",
                                    TEXT((EDATE('Projektkostenkalkulation EP'!$B$8,15)+J$9),"TTT") = "So",
                                    IF(ISNA(VLOOKUP(EDATE('Projektkostenkalkulation EP'!$B$8,15)+J$9,Datenquellen!$F$7:$H$45,3,FALSE))," ",VLOOKUP(EDATE('Projektkostenkalkulation EP'!$B$8,15)+J$9,Datenquellen!$F$7:$H$45,3,FALSE))="X"
                                    ),
                          "X",
                          ""
                          ),
               "X"
            )</f>
        <v/>
      </c>
      <c r="L182" s="237" t="str">
        <f xml:space="preserve"> IF(TEXT((EDATE('Projektkostenkalkulation EP'!$B$8,15)+K$9),"MM")=TEXT((EDATE('Projektkostenkalkulation EP'!$B$8,15)+(K$9-1)),"MM"),
             IF(
                        OR(
                                    TEXT((EDATE('Projektkostenkalkulation EP'!$B$8,15)+K$9),"TTT") = "Sa",
                                    TEXT((EDATE('Projektkostenkalkulation EP'!$B$8,15)+K$9),"TTT") = "So",
                                    IF(ISNA(VLOOKUP(EDATE('Projektkostenkalkulation EP'!$B$8,15)+K$9,Datenquellen!$F$7:$H$45,3,FALSE))," ",VLOOKUP(EDATE('Projektkostenkalkulation EP'!$B$8,15)+K$9,Datenquellen!$F$7:$H$45,3,FALSE))="X"
                                    ),
                          "X",
                          ""
                          ),
               "X"
            )</f>
        <v/>
      </c>
      <c r="M182" s="237" t="str">
        <f xml:space="preserve"> IF(TEXT((EDATE('Projektkostenkalkulation EP'!$B$8,15)+L$9),"MM")=TEXT((EDATE('Projektkostenkalkulation EP'!$B$8,15)+(L$9-1)),"MM"),
             IF(
                        OR(
                                    TEXT((EDATE('Projektkostenkalkulation EP'!$B$8,15)+L$9),"TTT") = "Sa",
                                    TEXT((EDATE('Projektkostenkalkulation EP'!$B$8,15)+L$9),"TTT") = "So",
                                    IF(ISNA(VLOOKUP(EDATE('Projektkostenkalkulation EP'!$B$8,15)+L$9,Datenquellen!$F$7:$H$45,3,FALSE))," ",VLOOKUP(EDATE('Projektkostenkalkulation EP'!$B$8,15)+L$9,Datenquellen!$F$7:$H$45,3,FALSE))="X"
                                    ),
                          "X",
                          ""
                          ),
               "X"
            )</f>
        <v/>
      </c>
      <c r="N182" s="237" t="str">
        <f xml:space="preserve"> IF(TEXT((EDATE('Projektkostenkalkulation EP'!$B$8,15)+M$9),"MM")=TEXT((EDATE('Projektkostenkalkulation EP'!$B$8,15)+(M$9-1)),"MM"),
             IF(
                        OR(
                                    TEXT((EDATE('Projektkostenkalkulation EP'!$B$8,15)+M$9),"TTT") = "Sa",
                                    TEXT((EDATE('Projektkostenkalkulation EP'!$B$8,15)+M$9),"TTT") = "So",
                                    IF(ISNA(VLOOKUP(EDATE('Projektkostenkalkulation EP'!$B$8,15)+M$9,Datenquellen!$F$7:$H$45,3,FALSE))," ",VLOOKUP(EDATE('Projektkostenkalkulation EP'!$B$8,15)+M$9,Datenquellen!$F$7:$H$45,3,FALSE))="X"
                                    ),
                          "X",
                          ""
                          ),
               "X"
            )</f>
        <v>X</v>
      </c>
      <c r="O182" s="237" t="str">
        <f xml:space="preserve"> IF(TEXT((EDATE('Projektkostenkalkulation EP'!$B$8,15)+N$9),"MM")=TEXT((EDATE('Projektkostenkalkulation EP'!$B$8,15)+(N$9-1)),"MM"),
             IF(
                        OR(
                                    TEXT((EDATE('Projektkostenkalkulation EP'!$B$8,15)+N$9),"TTT") = "Sa",
                                    TEXT((EDATE('Projektkostenkalkulation EP'!$B$8,15)+N$9),"TTT") = "So",
                                    IF(ISNA(VLOOKUP(EDATE('Projektkostenkalkulation EP'!$B$8,15)+N$9,Datenquellen!$F$7:$H$45,3,FALSE))," ",VLOOKUP(EDATE('Projektkostenkalkulation EP'!$B$8,15)+N$9,Datenquellen!$F$7:$H$45,3,FALSE))="X"
                                    ),
                          "X",
                          ""
                          ),
               "X"
            )</f>
        <v>X</v>
      </c>
      <c r="P182" s="237" t="str">
        <f xml:space="preserve"> IF(TEXT((EDATE('Projektkostenkalkulation EP'!$B$8,15)+O$9),"MM")=TEXT((EDATE('Projektkostenkalkulation EP'!$B$8,15)+(O$9-1)),"MM"),
             IF(
                        OR(
                                    TEXT((EDATE('Projektkostenkalkulation EP'!$B$8,15)+O$9),"TTT") = "Sa",
                                    TEXT((EDATE('Projektkostenkalkulation EP'!$B$8,15)+O$9),"TTT") = "So",
                                    IF(ISNA(VLOOKUP(EDATE('Projektkostenkalkulation EP'!$B$8,15)+O$9,Datenquellen!$F$7:$H$45,3,FALSE))," ",VLOOKUP(EDATE('Projektkostenkalkulation EP'!$B$8,15)+O$9,Datenquellen!$F$7:$H$45,3,FALSE))="X"
                                    ),
                          "X",
                          ""
                          ),
               "X"
            )</f>
        <v/>
      </c>
      <c r="Q182" s="237" t="str">
        <f xml:space="preserve"> IF(TEXT((EDATE('Projektkostenkalkulation EP'!$B$8,15)+P$9),"MM")=TEXT((EDATE('Projektkostenkalkulation EP'!$B$8,15)+(P$9-1)),"MM"),
             IF(
                        OR(
                                    TEXT((EDATE('Projektkostenkalkulation EP'!$B$8,15)+P$9),"TTT") = "Sa",
                                    TEXT((EDATE('Projektkostenkalkulation EP'!$B$8,15)+P$9),"TTT") = "So",
                                    IF(ISNA(VLOOKUP(EDATE('Projektkostenkalkulation EP'!$B$8,15)+P$9,Datenquellen!$F$7:$H$45,3,FALSE))," ",VLOOKUP(EDATE('Projektkostenkalkulation EP'!$B$8,15)+P$9,Datenquellen!$F$7:$H$45,3,FALSE))="X"
                                    ),
                          "X",
                          ""
                          ),
               "X"
            )</f>
        <v/>
      </c>
      <c r="R182" s="237" t="str">
        <f xml:space="preserve"> IF(TEXT((EDATE('Projektkostenkalkulation EP'!$B$8,15)+Q$9),"MM")=TEXT((EDATE('Projektkostenkalkulation EP'!$B$8,15)+(Q$9-1)),"MM"),
             IF(
                        OR(
                                    TEXT((EDATE('Projektkostenkalkulation EP'!$B$8,15)+Q$9),"TTT") = "Sa",
                                    TEXT((EDATE('Projektkostenkalkulation EP'!$B$8,15)+Q$9),"TTT") = "So",
                                    IF(ISNA(VLOOKUP(EDATE('Projektkostenkalkulation EP'!$B$8,15)+Q$9,Datenquellen!$F$7:$H$45,3,FALSE))," ",VLOOKUP(EDATE('Projektkostenkalkulation EP'!$B$8,15)+Q$9,Datenquellen!$F$7:$H$45,3,FALSE))="X"
                                    ),
                          "X",
                          ""
                          ),
               "X"
            )</f>
        <v/>
      </c>
      <c r="S182" s="237" t="str">
        <f xml:space="preserve"> IF(TEXT((EDATE('Projektkostenkalkulation EP'!$B$8,15)+R$9),"MM")=TEXT((EDATE('Projektkostenkalkulation EP'!$B$8,15)+(R$9-1)),"MM"),
             IF(
                        OR(
                                    TEXT((EDATE('Projektkostenkalkulation EP'!$B$8,15)+R$9),"TTT") = "Sa",
                                    TEXT((EDATE('Projektkostenkalkulation EP'!$B$8,15)+R$9),"TTT") = "So",
                                    IF(ISNA(VLOOKUP(EDATE('Projektkostenkalkulation EP'!$B$8,15)+R$9,Datenquellen!$F$7:$H$45,3,FALSE))," ",VLOOKUP(EDATE('Projektkostenkalkulation EP'!$B$8,15)+R$9,Datenquellen!$F$7:$H$45,3,FALSE))="X"
                                    ),
                          "X",
                          ""
                          ),
               "X"
            )</f>
        <v/>
      </c>
      <c r="T182" s="237" t="str">
        <f xml:space="preserve"> IF(TEXT((EDATE('Projektkostenkalkulation EP'!$B$8,15)+S$9),"MM")=TEXT((EDATE('Projektkostenkalkulation EP'!$B$8,15)+(S$9-1)),"MM"),
             IF(
                        OR(
                                    TEXT((EDATE('Projektkostenkalkulation EP'!$B$8,15)+S$9),"TTT") = "Sa",
                                    TEXT((EDATE('Projektkostenkalkulation EP'!$B$8,15)+S$9),"TTT") = "So",
                                    IF(ISNA(VLOOKUP(EDATE('Projektkostenkalkulation EP'!$B$8,15)+S$9,Datenquellen!$F$7:$H$45,3,FALSE))," ",VLOOKUP(EDATE('Projektkostenkalkulation EP'!$B$8,15)+S$9,Datenquellen!$F$7:$H$45,3,FALSE))="X"
                                    ),
                          "X",
                          ""
                          ),
               "X"
            )</f>
        <v>X</v>
      </c>
      <c r="U182" s="237" t="str">
        <f xml:space="preserve"> IF(TEXT((EDATE('Projektkostenkalkulation EP'!$B$8,15)+T$9),"MM")=TEXT((EDATE('Projektkostenkalkulation EP'!$B$8,15)+(T$9-1)),"MM"),
             IF(
                        OR(
                                    TEXT((EDATE('Projektkostenkalkulation EP'!$B$8,15)+T$9),"TTT") = "Sa",
                                    TEXT((EDATE('Projektkostenkalkulation EP'!$B$8,15)+T$9),"TTT") = "So",
                                    IF(ISNA(VLOOKUP(EDATE('Projektkostenkalkulation EP'!$B$8,15)+T$9,Datenquellen!$F$7:$H$45,3,FALSE))," ",VLOOKUP(EDATE('Projektkostenkalkulation EP'!$B$8,15)+T$9,Datenquellen!$F$7:$H$45,3,FALSE))="X"
                                    ),
                          "X",
                          ""
                          ),
               "X"
            )</f>
        <v>X</v>
      </c>
      <c r="V182" s="237" t="str">
        <f xml:space="preserve"> IF(TEXT((EDATE('Projektkostenkalkulation EP'!$B$8,15)+U$9),"MM")=TEXT((EDATE('Projektkostenkalkulation EP'!$B$8,15)+(U$9-1)),"MM"),
             IF(
                        OR(
                                    TEXT((EDATE('Projektkostenkalkulation EP'!$B$8,15)+U$9),"TTT") = "Sa",
                                    TEXT((EDATE('Projektkostenkalkulation EP'!$B$8,15)+U$9),"TTT") = "So",
                                    IF(ISNA(VLOOKUP(EDATE('Projektkostenkalkulation EP'!$B$8,15)+U$9,Datenquellen!$F$7:$H$45,3,FALSE))," ",VLOOKUP(EDATE('Projektkostenkalkulation EP'!$B$8,15)+U$9,Datenquellen!$F$7:$H$45,3,FALSE))="X"
                                    ),
                          "X",
                          ""
                          ),
               "X"
            )</f>
        <v>X</v>
      </c>
      <c r="W182" s="237" t="str">
        <f xml:space="preserve"> IF(TEXT((EDATE('Projektkostenkalkulation EP'!$B$8,15)+V$9),"MM")=TEXT((EDATE('Projektkostenkalkulation EP'!$B$8,15)+(V$9-1)),"MM"),
             IF(
                        OR(
                                    TEXT((EDATE('Projektkostenkalkulation EP'!$B$8,15)+V$9),"TTT") = "Sa",
                                    TEXT((EDATE('Projektkostenkalkulation EP'!$B$8,15)+V$9),"TTT") = "So",
                                    IF(ISNA(VLOOKUP(EDATE('Projektkostenkalkulation EP'!$B$8,15)+V$9,Datenquellen!$F$7:$H$45,3,FALSE))," ",VLOOKUP(EDATE('Projektkostenkalkulation EP'!$B$8,15)+V$9,Datenquellen!$F$7:$H$45,3,FALSE))="X"
                                    ),
                          "X",
                          ""
                          ),
               "X"
            )</f>
        <v>X</v>
      </c>
      <c r="X182" s="237" t="str">
        <f xml:space="preserve"> IF(TEXT((EDATE('Projektkostenkalkulation EP'!$B$8,15)+W$9),"MM")=TEXT((EDATE('Projektkostenkalkulation EP'!$B$8,15)+(W$9-1)),"MM"),
             IF(
                        OR(
                                    TEXT((EDATE('Projektkostenkalkulation EP'!$B$8,15)+W$9),"TTT") = "Sa",
                                    TEXT((EDATE('Projektkostenkalkulation EP'!$B$8,15)+W$9),"TTT") = "So",
                                    IF(ISNA(VLOOKUP(EDATE('Projektkostenkalkulation EP'!$B$8,15)+W$9,Datenquellen!$F$7:$H$45,3,FALSE))," ",VLOOKUP(EDATE('Projektkostenkalkulation EP'!$B$8,15)+W$9,Datenquellen!$F$7:$H$45,3,FALSE))="X"
                                    ),
                          "X",
                          ""
                          ),
               "X"
            )</f>
        <v/>
      </c>
      <c r="Y182" s="237" t="str">
        <f xml:space="preserve"> IF(TEXT((EDATE('Projektkostenkalkulation EP'!$B$8,15)+X$9),"MM")=TEXT((EDATE('Projektkostenkalkulation EP'!$B$8,15)+(X$9-1)),"MM"),
             IF(
                        OR(
                                    TEXT((EDATE('Projektkostenkalkulation EP'!$B$8,15)+X$9),"TTT") = "Sa",
                                    TEXT((EDATE('Projektkostenkalkulation EP'!$B$8,15)+X$9),"TTT") = "So",
                                    IF(ISNA(VLOOKUP(EDATE('Projektkostenkalkulation EP'!$B$8,15)+X$9,Datenquellen!$F$7:$H$45,3,FALSE))," ",VLOOKUP(EDATE('Projektkostenkalkulation EP'!$B$8,15)+X$9,Datenquellen!$F$7:$H$45,3,FALSE))="X"
                                    ),
                          "X",
                          ""
                          ),
               "X"
            )</f>
        <v/>
      </c>
      <c r="Z182" s="237" t="str">
        <f xml:space="preserve"> IF(TEXT((EDATE('Projektkostenkalkulation EP'!$B$8,15)+Y$9),"MM")=TEXT((EDATE('Projektkostenkalkulation EP'!$B$8,15)+(Y$9-1)),"MM"),
             IF(
                        OR(
                                    TEXT((EDATE('Projektkostenkalkulation EP'!$B$8,15)+Y$9),"TTT") = "Sa",
                                    TEXT((EDATE('Projektkostenkalkulation EP'!$B$8,15)+Y$9),"TTT") = "So",
                                    IF(ISNA(VLOOKUP(EDATE('Projektkostenkalkulation EP'!$B$8,15)+Y$9,Datenquellen!$F$7:$H$45,3,FALSE))," ",VLOOKUP(EDATE('Projektkostenkalkulation EP'!$B$8,15)+Y$9,Datenquellen!$F$7:$H$45,3,FALSE))="X"
                                    ),
                          "X",
                          ""
                          ),
               "X"
            )</f>
        <v/>
      </c>
      <c r="AA182" s="237" t="str">
        <f xml:space="preserve"> IF(TEXT((EDATE('Projektkostenkalkulation EP'!$B$8,15)+Z$9),"MM")=TEXT((EDATE('Projektkostenkalkulation EP'!$B$8,15)+(Z$9-1)),"MM"),
             IF(
                        OR(
                                    TEXT((EDATE('Projektkostenkalkulation EP'!$B$8,15)+Z$9),"TTT") = "Sa",
                                    TEXT((EDATE('Projektkostenkalkulation EP'!$B$8,15)+Z$9),"TTT") = "So",
                                    IF(ISNA(VLOOKUP(EDATE('Projektkostenkalkulation EP'!$B$8,15)+Z$9,Datenquellen!$F$7:$H$45,3,FALSE))," ",VLOOKUP(EDATE('Projektkostenkalkulation EP'!$B$8,15)+Z$9,Datenquellen!$F$7:$H$45,3,FALSE))="X"
                                    ),
                          "X",
                          ""
                          ),
               "X"
            )</f>
        <v/>
      </c>
      <c r="AB182" s="237" t="str">
        <f xml:space="preserve"> IF(TEXT((EDATE('Projektkostenkalkulation EP'!$B$8,15)+AA$9),"MM")=TEXT((EDATE('Projektkostenkalkulation EP'!$B$8,15)+(AA$9-1)),"MM"),
             IF(
                        OR(
                                    TEXT((EDATE('Projektkostenkalkulation EP'!$B$8,15)+AA$9),"TTT") = "Sa",
                                    TEXT((EDATE('Projektkostenkalkulation EP'!$B$8,15)+AA$9),"TTT") = "So",
                                    IF(ISNA(VLOOKUP(EDATE('Projektkostenkalkulation EP'!$B$8,15)+AA$9,Datenquellen!$F$7:$H$45,3,FALSE))," ",VLOOKUP(EDATE('Projektkostenkalkulation EP'!$B$8,15)+AA$9,Datenquellen!$F$7:$H$45,3,FALSE))="X"
                                    ),
                          "X",
                          ""
                          ),
               "X"
            )</f>
        <v>X</v>
      </c>
      <c r="AC182" s="237" t="str">
        <f xml:space="preserve"> IF(TEXT((EDATE('Projektkostenkalkulation EP'!$B$8,15)+AB$9),"MM")=TEXT((EDATE('Projektkostenkalkulation EP'!$B$8,15)+(AB$9-1)),"MM"),
             IF(
                        OR(
                                    TEXT((EDATE('Projektkostenkalkulation EP'!$B$8,15)+AB$9),"TTT") = "Sa",
                                    TEXT((EDATE('Projektkostenkalkulation EP'!$B$8,15)+AB$9),"TTT") = "So",
                                    IF(ISNA(VLOOKUP(EDATE('Projektkostenkalkulation EP'!$B$8,15)+AB$9,Datenquellen!$F$7:$H$45,3,FALSE))," ",VLOOKUP(EDATE('Projektkostenkalkulation EP'!$B$8,15)+AB$9,Datenquellen!$F$7:$H$45,3,FALSE))="X"
                                    ),
                          "X",
                          ""
                          ),
               "X"
            )</f>
        <v>X</v>
      </c>
      <c r="AD182" s="237" t="str">
        <f xml:space="preserve"> IF(TEXT((EDATE('Projektkostenkalkulation EP'!$B$8,15)+AC$9),"MM")=TEXT((EDATE('Projektkostenkalkulation EP'!$B$8,15)+(AC$9-1)),"MM"),
             IF(
                        OR(
                                    TEXT((EDATE('Projektkostenkalkulation EP'!$B$8,15)+AC$9),"TTT") = "Sa",
                                    TEXT((EDATE('Projektkostenkalkulation EP'!$B$8,15)+AC$9),"TTT") = "So",
                                    IF(ISNA(VLOOKUP(EDATE('Projektkostenkalkulation EP'!$B$8,15)+AC$9,Datenquellen!$F$7:$H$45,3,FALSE))," ",VLOOKUP(EDATE('Projektkostenkalkulation EP'!$B$8,15)+AC$9,Datenquellen!$F$7:$H$45,3,FALSE))="X"
                                    ),
                          "X",
                          ""
                          ),
               "X"
            )</f>
        <v/>
      </c>
      <c r="AE182" s="237" t="str">
        <f xml:space="preserve"> IF(TEXT((EDATE('Projektkostenkalkulation EP'!$B$8,15)+AD$9),"MM")=TEXT((EDATE('Projektkostenkalkulation EP'!$B$8,15)+(AD$9-1)),"MM"),
             IF(
                        OR(
                                    TEXT((EDATE('Projektkostenkalkulation EP'!$B$8,15)+AD$9),"TTT") = "Sa",
                                    TEXT((EDATE('Projektkostenkalkulation EP'!$B$8,15)+AD$9),"TTT") = "So",
                                    IF(ISNA(VLOOKUP(EDATE('Projektkostenkalkulation EP'!$B$8,15)+AD$9,Datenquellen!$F$7:$H$45,3,FALSE))," ",VLOOKUP(EDATE('Projektkostenkalkulation EP'!$B$8,15)+AD$9,Datenquellen!$F$7:$H$45,3,FALSE))="X"
                                    ),
                          "X",
                          ""
                          ),
               "X"
            )</f>
        <v/>
      </c>
      <c r="AF182" s="237" t="str">
        <f xml:space="preserve"> IF(TEXT((EDATE('Projektkostenkalkulation EP'!$B$8,15)+AE$9),"MM")=TEXT((EDATE('Projektkostenkalkulation EP'!$B$8,15)+(AE$9-1)),"MM"),
             IF(
                        OR(
                                    TEXT((EDATE('Projektkostenkalkulation EP'!$B$8,15)+AE$9),"TTT") = "Sa",
                                    TEXT((EDATE('Projektkostenkalkulation EP'!$B$8,15)+AE$9),"TTT") = "So",
                                    IF(ISNA(VLOOKUP(EDATE('Projektkostenkalkulation EP'!$B$8,15)+AE$9,Datenquellen!$F$7:$H$45,3,FALSE))," ",VLOOKUP(EDATE('Projektkostenkalkulation EP'!$B$8,15)+AE$9,Datenquellen!$F$7:$H$45,3,FALSE))="X"
                                    ),
                          "X",
                          ""
                          ),
               "X"
            )</f>
        <v/>
      </c>
      <c r="AG182" s="238" t="str">
        <f xml:space="preserve"> IF(TEXT((EDATE('Projektkostenkalkulation EP'!$B$8,15)+AF$9),"MM")=TEXT((EDATE('Projektkostenkalkulation EP'!$B$8,15)+(AF$9-1)),"MM"),
             IF(
                        OR(
                                    TEXT((EDATE('Projektkostenkalkulation EP'!$B$8,15)+AF$9),"TTT") = "Sa",
                                    TEXT((EDATE('Projektkostenkalkulation EP'!$B$8,15)+AF$9),"TTT") = "So",
                                    IF(ISNA(VLOOKUP(EDATE('Projektkostenkalkulation EP'!$B$8,15)+AF$9,Datenquellen!$F$7:$H$45,3,FALSE))," ",VLOOKUP(EDATE('Projektkostenkalkulation EP'!$B$8,15)+AF$9,Datenquellen!$F$7:$H$45,3,FALSE))="X"
                                    ),
                          "X",
                          ""
                          ),
               "X"
            )</f>
        <v>X</v>
      </c>
      <c r="AH182" s="239"/>
      <c r="AI182" s="240"/>
      <c r="AJ182" s="241" t="s">
        <v>67</v>
      </c>
      <c r="AK182" s="474"/>
      <c r="AL182" s="236"/>
      <c r="AM182" s="237" t="str">
        <f>IF(
            OR(
                     TEXT(EDATE('Projektkostenkalkulation EP'!$B$8,15),"TTT") = "Sa",
                     TEXT(EDATE('Projektkostenkalkulation EP'!$B$8,15),"TTT") = "So",
                     IF(ISNA(VLOOKUP(EDATE('Projektkostenkalkulation EP'!$B$8,15),Datenquellen!$F$7:$H$45,3,FALSE))," ",VLOOKUP(EDATE('Projektkostenkalkulation EP'!$B$8,15),Datenquellen!$F$7:$H$45,3,FALSE))="X"
                            ),
                    "X",
                    ""
            )</f>
        <v/>
      </c>
      <c r="AN182" s="237" t="str">
        <f xml:space="preserve"> IF(TEXT((EDATE('Projektkostenkalkulation EP'!$B$8,15)+AM$9),"MM")=TEXT((EDATE('Projektkostenkalkulation EP'!$B$8,15)+(AM$9-1)),"MM"),
             IF(
                        OR(
                                    TEXT((EDATE('Projektkostenkalkulation EP'!$B$8,15)+AM$9),"TTT") = "Sa",
                                    TEXT((EDATE('Projektkostenkalkulation EP'!$B$8,15)+AM$9),"TTT") = "So",
                                    IF(ISNA(VLOOKUP(EDATE('Projektkostenkalkulation EP'!$B$8,15)+AM$9,Datenquellen!$F$7:$H$45,3,FALSE))," ",VLOOKUP(EDATE('Projektkostenkalkulation EP'!$B$8,15)+AM$9,Datenquellen!$F$7:$H$45,3,FALSE))="X"
                                    ),
                          "X",
                          ""
                          ),
               "X"
            )</f>
        <v/>
      </c>
      <c r="AO182" s="237" t="str">
        <f xml:space="preserve"> IF(TEXT((EDATE('Projektkostenkalkulation EP'!$B$8,15)+AN$9),"MM")=TEXT((EDATE('Projektkostenkalkulation EP'!$B$8,15)+(AN$9-1)),"MM"),
             IF(
                        OR(
                                    TEXT((EDATE('Projektkostenkalkulation EP'!$B$8,15)+AN$9),"TTT") = "Sa",
                                    TEXT((EDATE('Projektkostenkalkulation EP'!$B$8,15)+AN$9),"TTT") = "So",
                                    IF(ISNA(VLOOKUP(EDATE('Projektkostenkalkulation EP'!$B$8,15)+AN$9,Datenquellen!$F$7:$H$45,3,FALSE))," ",VLOOKUP(EDATE('Projektkostenkalkulation EP'!$B$8,15)+AN$9,Datenquellen!$F$7:$H$45,3,FALSE))="X"
                                    ),
                          "X",
                          ""
                          ),
               "X"
            )</f>
        <v/>
      </c>
      <c r="AP182" s="237" t="str">
        <f xml:space="preserve"> IF(TEXT((EDATE('Projektkostenkalkulation EP'!$B$8,15)+AO$9),"MM")=TEXT((EDATE('Projektkostenkalkulation EP'!$B$8,15)+(AO$9-1)),"MM"),
             IF(
                        OR(
                                    TEXT((EDATE('Projektkostenkalkulation EP'!$B$8,15)+AO$9),"TTT") = "Sa",
                                    TEXT((EDATE('Projektkostenkalkulation EP'!$B$8,15)+AO$9),"TTT") = "So",
                                    IF(ISNA(VLOOKUP(EDATE('Projektkostenkalkulation EP'!$B$8,15)+AO$9,Datenquellen!$F$7:$H$45,3,FALSE))," ",VLOOKUP(EDATE('Projektkostenkalkulation EP'!$B$8,15)+AO$9,Datenquellen!$F$7:$H$45,3,FALSE))="X"
                                    ),
                          "X",
                          ""
                          ),
               "X"
            )</f>
        <v/>
      </c>
      <c r="AQ182" s="237" t="str">
        <f xml:space="preserve"> IF(TEXT((EDATE('Projektkostenkalkulation EP'!$B$8,15)+AP$9),"MM")=TEXT((EDATE('Projektkostenkalkulation EP'!$B$8,15)+(AP$9-1)),"MM"),
             IF(
                        OR(
                                    TEXT((EDATE('Projektkostenkalkulation EP'!$B$8,15)+AP$9),"TTT") = "Sa",
                                    TEXT((EDATE('Projektkostenkalkulation EP'!$B$8,15)+AP$9),"TTT") = "So",
                                    IF(ISNA(VLOOKUP(EDATE('Projektkostenkalkulation EP'!$B$8,15)+AP$9,Datenquellen!$F$7:$H$45,3,FALSE))," ",VLOOKUP(EDATE('Projektkostenkalkulation EP'!$B$8,15)+AP$9,Datenquellen!$F$7:$H$45,3,FALSE))="X"
                                    ),
                          "X",
                          ""
                          ),
               "X"
            )</f>
        <v>X</v>
      </c>
      <c r="AR182" s="237" t="str">
        <f xml:space="preserve"> IF(TEXT((EDATE('Projektkostenkalkulation EP'!$B$8,15)+AQ$9),"MM")=TEXT((EDATE('Projektkostenkalkulation EP'!$B$8,15)+(AQ$9-1)),"MM"),
             IF(
                        OR(
                                    TEXT((EDATE('Projektkostenkalkulation EP'!$B$8,15)+AQ$9),"TTT") = "Sa",
                                    TEXT((EDATE('Projektkostenkalkulation EP'!$B$8,15)+AQ$9),"TTT") = "So",
                                    IF(ISNA(VLOOKUP(EDATE('Projektkostenkalkulation EP'!$B$8,15)+AQ$9,Datenquellen!$F$7:$H$45,3,FALSE))," ",VLOOKUP(EDATE('Projektkostenkalkulation EP'!$B$8,15)+AQ$9,Datenquellen!$F$7:$H$45,3,FALSE))="X"
                                    ),
                          "X",
                          ""
                          ),
               "X"
            )</f>
        <v>X</v>
      </c>
      <c r="AS182" s="237" t="str">
        <f xml:space="preserve"> IF(TEXT((EDATE('Projektkostenkalkulation EP'!$B$8,15)+AR$9),"MM")=TEXT((EDATE('Projektkostenkalkulation EP'!$B$8,15)+(AR$9-1)),"MM"),
             IF(
                        OR(
                                    TEXT((EDATE('Projektkostenkalkulation EP'!$B$8,15)+AR$9),"TTT") = "Sa",
                                    TEXT((EDATE('Projektkostenkalkulation EP'!$B$8,15)+AR$9),"TTT") = "So",
                                    IF(ISNA(VLOOKUP(EDATE('Projektkostenkalkulation EP'!$B$8,15)+AR$9,Datenquellen!$F$7:$H$45,3,FALSE))," ",VLOOKUP(EDATE('Projektkostenkalkulation EP'!$B$8,15)+AR$9,Datenquellen!$F$7:$H$45,3,FALSE))="X"
                                    ),
                          "X",
                          ""
                          ),
               "X"
            )</f>
        <v/>
      </c>
      <c r="AT182" s="237" t="str">
        <f xml:space="preserve"> IF(TEXT((EDATE('Projektkostenkalkulation EP'!$B$8,15)+AS$9),"MM")=TEXT((EDATE('Projektkostenkalkulation EP'!$B$8,15)+(AS$9-1)),"MM"),
             IF(
                        OR(
                                    TEXT((EDATE('Projektkostenkalkulation EP'!$B$8,15)+AS$9),"TTT") = "Sa",
                                    TEXT((EDATE('Projektkostenkalkulation EP'!$B$8,15)+AS$9),"TTT") = "So",
                                    IF(ISNA(VLOOKUP(EDATE('Projektkostenkalkulation EP'!$B$8,15)+AS$9,Datenquellen!$F$7:$H$45,3,FALSE))," ",VLOOKUP(EDATE('Projektkostenkalkulation EP'!$B$8,15)+AS$9,Datenquellen!$F$7:$H$45,3,FALSE))="X"
                                    ),
                          "X",
                          ""
                          ),
               "X"
            )</f>
        <v/>
      </c>
      <c r="AU182" s="237" t="str">
        <f xml:space="preserve"> IF(TEXT((EDATE('Projektkostenkalkulation EP'!$B$8,15)+AT$9),"MM")=TEXT((EDATE('Projektkostenkalkulation EP'!$B$8,15)+(AT$9-1)),"MM"),
             IF(
                        OR(
                                    TEXT((EDATE('Projektkostenkalkulation EP'!$B$8,15)+AT$9),"TTT") = "Sa",
                                    TEXT((EDATE('Projektkostenkalkulation EP'!$B$8,15)+AT$9),"TTT") = "So",
                                    IF(ISNA(VLOOKUP(EDATE('Projektkostenkalkulation EP'!$B$8,15)+AT$9,Datenquellen!$F$7:$H$45,3,FALSE))," ",VLOOKUP(EDATE('Projektkostenkalkulation EP'!$B$8,15)+AT$9,Datenquellen!$F$7:$H$45,3,FALSE))="X"
                                    ),
                          "X",
                          ""
                          ),
               "X"
            )</f>
        <v/>
      </c>
      <c r="AV182" s="237" t="str">
        <f xml:space="preserve"> IF(TEXT((EDATE('Projektkostenkalkulation EP'!$B$8,15)+AU$9),"MM")=TEXT((EDATE('Projektkostenkalkulation EP'!$B$8,15)+(AU$9-1)),"MM"),
             IF(
                        OR(
                                    TEXT((EDATE('Projektkostenkalkulation EP'!$B$8,15)+AU$9),"TTT") = "Sa",
                                    TEXT((EDATE('Projektkostenkalkulation EP'!$B$8,15)+AU$9),"TTT") = "So",
                                    IF(ISNA(VLOOKUP(EDATE('Projektkostenkalkulation EP'!$B$8,15)+AU$9,Datenquellen!$F$7:$H$45,3,FALSE))," ",VLOOKUP(EDATE('Projektkostenkalkulation EP'!$B$8,15)+AU$9,Datenquellen!$F$7:$H$45,3,FALSE))="X"
                                    ),
                          "X",
                          ""
                          ),
               "X"
            )</f>
        <v/>
      </c>
      <c r="AW182" s="237" t="str">
        <f xml:space="preserve"> IF(TEXT((EDATE('Projektkostenkalkulation EP'!$B$8,15)+AV$9),"MM")=TEXT((EDATE('Projektkostenkalkulation EP'!$B$8,15)+(AV$9-1)),"MM"),
             IF(
                        OR(
                                    TEXT((EDATE('Projektkostenkalkulation EP'!$B$8,15)+AV$9),"TTT") = "Sa",
                                    TEXT((EDATE('Projektkostenkalkulation EP'!$B$8,15)+AV$9),"TTT") = "So",
                                    IF(ISNA(VLOOKUP(EDATE('Projektkostenkalkulation EP'!$B$8,15)+AV$9,Datenquellen!$F$7:$H$45,3,FALSE))," ",VLOOKUP(EDATE('Projektkostenkalkulation EP'!$B$8,15)+AV$9,Datenquellen!$F$7:$H$45,3,FALSE))="X"
                                    ),
                          "X",
                          ""
                          ),
               "X"
            )</f>
        <v/>
      </c>
      <c r="AX182" s="237" t="str">
        <f xml:space="preserve"> IF(TEXT((EDATE('Projektkostenkalkulation EP'!$B$8,15)+AW$9),"MM")=TEXT((EDATE('Projektkostenkalkulation EP'!$B$8,15)+(AW$9-1)),"MM"),
             IF(
                        OR(
                                    TEXT((EDATE('Projektkostenkalkulation EP'!$B$8,15)+AW$9),"TTT") = "Sa",
                                    TEXT((EDATE('Projektkostenkalkulation EP'!$B$8,15)+AW$9),"TTT") = "So",
                                    IF(ISNA(VLOOKUP(EDATE('Projektkostenkalkulation EP'!$B$8,15)+AW$9,Datenquellen!$F$7:$H$45,3,FALSE))," ",VLOOKUP(EDATE('Projektkostenkalkulation EP'!$B$8,15)+AW$9,Datenquellen!$F$7:$H$45,3,FALSE))="X"
                                    ),
                          "X",
                          ""
                          ),
               "X"
            )</f>
        <v>X</v>
      </c>
      <c r="AY182" s="237" t="str">
        <f xml:space="preserve"> IF(TEXT((EDATE('Projektkostenkalkulation EP'!$B$8,15)+AX$9),"MM")=TEXT((EDATE('Projektkostenkalkulation EP'!$B$8,15)+(AX$9-1)),"MM"),
             IF(
                        OR(
                                    TEXT((EDATE('Projektkostenkalkulation EP'!$B$8,15)+AX$9),"TTT") = "Sa",
                                    TEXT((EDATE('Projektkostenkalkulation EP'!$B$8,15)+AX$9),"TTT") = "So",
                                    IF(ISNA(VLOOKUP(EDATE('Projektkostenkalkulation EP'!$B$8,15)+AX$9,Datenquellen!$F$7:$H$45,3,FALSE))," ",VLOOKUP(EDATE('Projektkostenkalkulation EP'!$B$8,15)+AX$9,Datenquellen!$F$7:$H$45,3,FALSE))="X"
                                    ),
                          "X",
                          ""
                          ),
               "X"
            )</f>
        <v>X</v>
      </c>
      <c r="AZ182" s="237" t="str">
        <f xml:space="preserve"> IF(TEXT((EDATE('Projektkostenkalkulation EP'!$B$8,15)+AY$9),"MM")=TEXT((EDATE('Projektkostenkalkulation EP'!$B$8,15)+(AY$9-1)),"MM"),
             IF(
                        OR(
                                    TEXT((EDATE('Projektkostenkalkulation EP'!$B$8,15)+AY$9),"TTT") = "Sa",
                                    TEXT((EDATE('Projektkostenkalkulation EP'!$B$8,15)+AY$9),"TTT") = "So",
                                    IF(ISNA(VLOOKUP(EDATE('Projektkostenkalkulation EP'!$B$8,15)+AY$9,Datenquellen!$F$7:$H$45,3,FALSE))," ",VLOOKUP(EDATE('Projektkostenkalkulation EP'!$B$8,15)+AY$9,Datenquellen!$F$7:$H$45,3,FALSE))="X"
                                    ),
                          "X",
                          ""
                          ),
               "X"
            )</f>
        <v/>
      </c>
      <c r="BA182" s="237" t="str">
        <f xml:space="preserve"> IF(TEXT((EDATE('Projektkostenkalkulation EP'!$B$8,15)+AZ$9),"MM")=TEXT((EDATE('Projektkostenkalkulation EP'!$B$8,15)+(AZ$9-1)),"MM"),
             IF(
                        OR(
                                    TEXT((EDATE('Projektkostenkalkulation EP'!$B$8,15)+AZ$9),"TTT") = "Sa",
                                    TEXT((EDATE('Projektkostenkalkulation EP'!$B$8,15)+AZ$9),"TTT") = "So",
                                    IF(ISNA(VLOOKUP(EDATE('Projektkostenkalkulation EP'!$B$8,15)+AZ$9,Datenquellen!$F$7:$H$45,3,FALSE))," ",VLOOKUP(EDATE('Projektkostenkalkulation EP'!$B$8,15)+AZ$9,Datenquellen!$F$7:$H$45,3,FALSE))="X"
                                    ),
                          "X",
                          ""
                          ),
               "X"
            )</f>
        <v/>
      </c>
      <c r="BB182" s="237" t="str">
        <f xml:space="preserve"> IF(TEXT((EDATE('Projektkostenkalkulation EP'!$B$8,15)+BA$9),"MM")=TEXT((EDATE('Projektkostenkalkulation EP'!$B$8,15)+(BA$9-1)),"MM"),
             IF(
                        OR(
                                    TEXT((EDATE('Projektkostenkalkulation EP'!$B$8,15)+BA$9),"TTT") = "Sa",
                                    TEXT((EDATE('Projektkostenkalkulation EP'!$B$8,15)+BA$9),"TTT") = "So",
                                    IF(ISNA(VLOOKUP(EDATE('Projektkostenkalkulation EP'!$B$8,15)+BA$9,Datenquellen!$F$7:$H$45,3,FALSE))," ",VLOOKUP(EDATE('Projektkostenkalkulation EP'!$B$8,15)+BA$9,Datenquellen!$F$7:$H$45,3,FALSE))="X"
                                    ),
                          "X",
                          ""
                          ),
               "X"
            )</f>
        <v/>
      </c>
      <c r="BC182" s="237" t="str">
        <f xml:space="preserve"> IF(TEXT((EDATE('Projektkostenkalkulation EP'!$B$8,15)+BB$9),"MM")=TEXT((EDATE('Projektkostenkalkulation EP'!$B$8,15)+(BB$9-1)),"MM"),
             IF(
                        OR(
                                    TEXT((EDATE('Projektkostenkalkulation EP'!$B$8,15)+BB$9),"TTT") = "Sa",
                                    TEXT((EDATE('Projektkostenkalkulation EP'!$B$8,15)+BB$9),"TTT") = "So",
                                    IF(ISNA(VLOOKUP(EDATE('Projektkostenkalkulation EP'!$B$8,15)+BB$9,Datenquellen!$F$7:$H$45,3,FALSE))," ",VLOOKUP(EDATE('Projektkostenkalkulation EP'!$B$8,15)+BB$9,Datenquellen!$F$7:$H$45,3,FALSE))="X"
                                    ),
                          "X",
                          ""
                          ),
               "X"
            )</f>
        <v/>
      </c>
      <c r="BD182" s="237" t="str">
        <f xml:space="preserve"> IF(TEXT((EDATE('Projektkostenkalkulation EP'!$B$8,15)+BC$9),"MM")=TEXT((EDATE('Projektkostenkalkulation EP'!$B$8,15)+(BC$9-1)),"MM"),
             IF(
                        OR(
                                    TEXT((EDATE('Projektkostenkalkulation EP'!$B$8,15)+BC$9),"TTT") = "Sa",
                                    TEXT((EDATE('Projektkostenkalkulation EP'!$B$8,15)+BC$9),"TTT") = "So",
                                    IF(ISNA(VLOOKUP(EDATE('Projektkostenkalkulation EP'!$B$8,15)+BC$9,Datenquellen!$F$7:$H$45,3,FALSE))," ",VLOOKUP(EDATE('Projektkostenkalkulation EP'!$B$8,15)+BC$9,Datenquellen!$F$7:$H$45,3,FALSE))="X"
                                    ),
                          "X",
                          ""
                          ),
               "X"
            )</f>
        <v>X</v>
      </c>
      <c r="BE182" s="237" t="str">
        <f xml:space="preserve"> IF(TEXT((EDATE('Projektkostenkalkulation EP'!$B$8,15)+BD$9),"MM")=TEXT((EDATE('Projektkostenkalkulation EP'!$B$8,15)+(BD$9-1)),"MM"),
             IF(
                        OR(
                                    TEXT((EDATE('Projektkostenkalkulation EP'!$B$8,15)+BD$9),"TTT") = "Sa",
                                    TEXT((EDATE('Projektkostenkalkulation EP'!$B$8,15)+BD$9),"TTT") = "So",
                                    IF(ISNA(VLOOKUP(EDATE('Projektkostenkalkulation EP'!$B$8,15)+BD$9,Datenquellen!$F$7:$H$45,3,FALSE))," ",VLOOKUP(EDATE('Projektkostenkalkulation EP'!$B$8,15)+BD$9,Datenquellen!$F$7:$H$45,3,FALSE))="X"
                                    ),
                          "X",
                          ""
                          ),
               "X"
            )</f>
        <v>X</v>
      </c>
      <c r="BF182" s="237" t="str">
        <f xml:space="preserve"> IF(TEXT((EDATE('Projektkostenkalkulation EP'!$B$8,15)+BE$9),"MM")=TEXT((EDATE('Projektkostenkalkulation EP'!$B$8,15)+(BE$9-1)),"MM"),
             IF(
                        OR(
                                    TEXT((EDATE('Projektkostenkalkulation EP'!$B$8,15)+BE$9),"TTT") = "Sa",
                                    TEXT((EDATE('Projektkostenkalkulation EP'!$B$8,15)+BE$9),"TTT") = "So",
                                    IF(ISNA(VLOOKUP(EDATE('Projektkostenkalkulation EP'!$B$8,15)+BE$9,Datenquellen!$F$7:$H$45,3,FALSE))," ",VLOOKUP(EDATE('Projektkostenkalkulation EP'!$B$8,15)+BE$9,Datenquellen!$F$7:$H$45,3,FALSE))="X"
                                    ),
                          "X",
                          ""
                          ),
               "X"
            )</f>
        <v>X</v>
      </c>
      <c r="BG182" s="237" t="str">
        <f xml:space="preserve"> IF(TEXT((EDATE('Projektkostenkalkulation EP'!$B$8,15)+BF$9),"MM")=TEXT((EDATE('Projektkostenkalkulation EP'!$B$8,15)+(BF$9-1)),"MM"),
             IF(
                        OR(
                                    TEXT((EDATE('Projektkostenkalkulation EP'!$B$8,15)+BF$9),"TTT") = "Sa",
                                    TEXT((EDATE('Projektkostenkalkulation EP'!$B$8,15)+BF$9),"TTT") = "So",
                                    IF(ISNA(VLOOKUP(EDATE('Projektkostenkalkulation EP'!$B$8,15)+BF$9,Datenquellen!$F$7:$H$45,3,FALSE))," ",VLOOKUP(EDATE('Projektkostenkalkulation EP'!$B$8,15)+BF$9,Datenquellen!$F$7:$H$45,3,FALSE))="X"
                                    ),
                          "X",
                          ""
                          ),
               "X"
            )</f>
        <v>X</v>
      </c>
      <c r="BH182" s="237" t="str">
        <f xml:space="preserve"> IF(TEXT((EDATE('Projektkostenkalkulation EP'!$B$8,15)+BG$9),"MM")=TEXT((EDATE('Projektkostenkalkulation EP'!$B$8,15)+(BG$9-1)),"MM"),
             IF(
                        OR(
                                    TEXT((EDATE('Projektkostenkalkulation EP'!$B$8,15)+BG$9),"TTT") = "Sa",
                                    TEXT((EDATE('Projektkostenkalkulation EP'!$B$8,15)+BG$9),"TTT") = "So",
                                    IF(ISNA(VLOOKUP(EDATE('Projektkostenkalkulation EP'!$B$8,15)+BG$9,Datenquellen!$F$7:$H$45,3,FALSE))," ",VLOOKUP(EDATE('Projektkostenkalkulation EP'!$B$8,15)+BG$9,Datenquellen!$F$7:$H$45,3,FALSE))="X"
                                    ),
                          "X",
                          ""
                          ),
               "X"
            )</f>
        <v/>
      </c>
      <c r="BI182" s="237" t="str">
        <f xml:space="preserve"> IF(TEXT((EDATE('Projektkostenkalkulation EP'!$B$8,15)+BH$9),"MM")=TEXT((EDATE('Projektkostenkalkulation EP'!$B$8,15)+(BH$9-1)),"MM"),
             IF(
                        OR(
                                    TEXT((EDATE('Projektkostenkalkulation EP'!$B$8,15)+BH$9),"TTT") = "Sa",
                                    TEXT((EDATE('Projektkostenkalkulation EP'!$B$8,15)+BH$9),"TTT") = "So",
                                    IF(ISNA(VLOOKUP(EDATE('Projektkostenkalkulation EP'!$B$8,15)+BH$9,Datenquellen!$F$7:$H$45,3,FALSE))," ",VLOOKUP(EDATE('Projektkostenkalkulation EP'!$B$8,15)+BH$9,Datenquellen!$F$7:$H$45,3,FALSE))="X"
                                    ),
                          "X",
                          ""
                          ),
               "X"
            )</f>
        <v/>
      </c>
      <c r="BJ182" s="237" t="str">
        <f xml:space="preserve"> IF(TEXT((EDATE('Projektkostenkalkulation EP'!$B$8,15)+BI$9),"MM")=TEXT((EDATE('Projektkostenkalkulation EP'!$B$8,15)+(BI$9-1)),"MM"),
             IF(
                        OR(
                                    TEXT((EDATE('Projektkostenkalkulation EP'!$B$8,15)+BI$9),"TTT") = "Sa",
                                    TEXT((EDATE('Projektkostenkalkulation EP'!$B$8,15)+BI$9),"TTT") = "So",
                                    IF(ISNA(VLOOKUP(EDATE('Projektkostenkalkulation EP'!$B$8,15)+BI$9,Datenquellen!$F$7:$H$45,3,FALSE))," ",VLOOKUP(EDATE('Projektkostenkalkulation EP'!$B$8,15)+BI$9,Datenquellen!$F$7:$H$45,3,FALSE))="X"
                                    ),
                          "X",
                          ""
                          ),
               "X"
            )</f>
        <v/>
      </c>
      <c r="BK182" s="237" t="str">
        <f xml:space="preserve"> IF(TEXT((EDATE('Projektkostenkalkulation EP'!$B$8,15)+BJ$9),"MM")=TEXT((EDATE('Projektkostenkalkulation EP'!$B$8,15)+(BJ$9-1)),"MM"),
             IF(
                        OR(
                                    TEXT((EDATE('Projektkostenkalkulation EP'!$B$8,15)+BJ$9),"TTT") = "Sa",
                                    TEXT((EDATE('Projektkostenkalkulation EP'!$B$8,15)+BJ$9),"TTT") = "So",
                                    IF(ISNA(VLOOKUP(EDATE('Projektkostenkalkulation EP'!$B$8,15)+BJ$9,Datenquellen!$F$7:$H$45,3,FALSE))," ",VLOOKUP(EDATE('Projektkostenkalkulation EP'!$B$8,15)+BJ$9,Datenquellen!$F$7:$H$45,3,FALSE))="X"
                                    ),
                          "X",
                          ""
                          ),
               "X"
            )</f>
        <v/>
      </c>
      <c r="BL182" s="237" t="str">
        <f xml:space="preserve"> IF(TEXT((EDATE('Projektkostenkalkulation EP'!$B$8,15)+BK$9),"MM")=TEXT((EDATE('Projektkostenkalkulation EP'!$B$8,15)+(BK$9-1)),"MM"),
             IF(
                        OR(
                                    TEXT((EDATE('Projektkostenkalkulation EP'!$B$8,15)+BK$9),"TTT") = "Sa",
                                    TEXT((EDATE('Projektkostenkalkulation EP'!$B$8,15)+BK$9),"TTT") = "So",
                                    IF(ISNA(VLOOKUP(EDATE('Projektkostenkalkulation EP'!$B$8,15)+BK$9,Datenquellen!$F$7:$H$45,3,FALSE))," ",VLOOKUP(EDATE('Projektkostenkalkulation EP'!$B$8,15)+BK$9,Datenquellen!$F$7:$H$45,3,FALSE))="X"
                                    ),
                          "X",
                          ""
                          ),
               "X"
            )</f>
        <v>X</v>
      </c>
      <c r="BM182" s="237" t="str">
        <f xml:space="preserve"> IF(TEXT((EDATE('Projektkostenkalkulation EP'!$B$8,15)+BL$9),"MM")=TEXT((EDATE('Projektkostenkalkulation EP'!$B$8,15)+(BL$9-1)),"MM"),
             IF(
                        OR(
                                    TEXT((EDATE('Projektkostenkalkulation EP'!$B$8,15)+BL$9),"TTT") = "Sa",
                                    TEXT((EDATE('Projektkostenkalkulation EP'!$B$8,15)+BL$9),"TTT") = "So",
                                    IF(ISNA(VLOOKUP(EDATE('Projektkostenkalkulation EP'!$B$8,15)+BL$9,Datenquellen!$F$7:$H$45,3,FALSE))," ",VLOOKUP(EDATE('Projektkostenkalkulation EP'!$B$8,15)+BL$9,Datenquellen!$F$7:$H$45,3,FALSE))="X"
                                    ),
                          "X",
                          ""
                          ),
               "X"
            )</f>
        <v>X</v>
      </c>
      <c r="BN182" s="237" t="str">
        <f xml:space="preserve"> IF(TEXT((EDATE('Projektkostenkalkulation EP'!$B$8,15)+BM$9),"MM")=TEXT((EDATE('Projektkostenkalkulation EP'!$B$8,15)+(BM$9-1)),"MM"),
             IF(
                        OR(
                                    TEXT((EDATE('Projektkostenkalkulation EP'!$B$8,15)+BM$9),"TTT") = "Sa",
                                    TEXT((EDATE('Projektkostenkalkulation EP'!$B$8,15)+BM$9),"TTT") = "So",
                                    IF(ISNA(VLOOKUP(EDATE('Projektkostenkalkulation EP'!$B$8,15)+BM$9,Datenquellen!$F$7:$H$45,3,FALSE))," ",VLOOKUP(EDATE('Projektkostenkalkulation EP'!$B$8,15)+BM$9,Datenquellen!$F$7:$H$45,3,FALSE))="X"
                                    ),
                          "X",
                          ""
                          ),
               "X"
            )</f>
        <v/>
      </c>
      <c r="BO182" s="237" t="str">
        <f xml:space="preserve"> IF(TEXT((EDATE('Projektkostenkalkulation EP'!$B$8,15)+BN$9),"MM")=TEXT((EDATE('Projektkostenkalkulation EP'!$B$8,15)+(BN$9-1)),"MM"),
             IF(
                        OR(
                                    TEXT((EDATE('Projektkostenkalkulation EP'!$B$8,15)+BN$9),"TTT") = "Sa",
                                    TEXT((EDATE('Projektkostenkalkulation EP'!$B$8,15)+BN$9),"TTT") = "So",
                                    IF(ISNA(VLOOKUP(EDATE('Projektkostenkalkulation EP'!$B$8,15)+BN$9,Datenquellen!$F$7:$H$45,3,FALSE))," ",VLOOKUP(EDATE('Projektkostenkalkulation EP'!$B$8,15)+BN$9,Datenquellen!$F$7:$H$45,3,FALSE))="X"
                                    ),
                          "X",
                          ""
                          ),
               "X"
            )</f>
        <v/>
      </c>
      <c r="BP182" s="237" t="str">
        <f xml:space="preserve"> IF(TEXT((EDATE('Projektkostenkalkulation EP'!$B$8,15)+BO$9),"MM")=TEXT((EDATE('Projektkostenkalkulation EP'!$B$8,15)+(BO$9-1)),"MM"),
             IF(
                        OR(
                                    TEXT((EDATE('Projektkostenkalkulation EP'!$B$8,15)+BO$9),"TTT") = "Sa",
                                    TEXT((EDATE('Projektkostenkalkulation EP'!$B$8,15)+BO$9),"TTT") = "So",
                                    IF(ISNA(VLOOKUP(EDATE('Projektkostenkalkulation EP'!$B$8,15)+BO$9,Datenquellen!$F$7:$H$45,3,FALSE))," ",VLOOKUP(EDATE('Projektkostenkalkulation EP'!$B$8,15)+BO$9,Datenquellen!$F$7:$H$45,3,FALSE))="X"
                                    ),
                          "X",
                          ""
                          ),
               "X"
            )</f>
        <v/>
      </c>
      <c r="BQ182" s="238" t="str">
        <f xml:space="preserve"> IF(TEXT((EDATE('Projektkostenkalkulation EP'!$B$8,15)+BP$9),"MM")=TEXT((EDATE('Projektkostenkalkulation EP'!$B$8,15)+(BP$9-1)),"MM"),
             IF(
                        OR(
                                    TEXT((EDATE('Projektkostenkalkulation EP'!$B$8,15)+BP$9),"TTT") = "Sa",
                                    TEXT((EDATE('Projektkostenkalkulation EP'!$B$8,15)+BP$9),"TTT") = "So",
                                    IF(ISNA(VLOOKUP(EDATE('Projektkostenkalkulation EP'!$B$8,15)+BP$9,Datenquellen!$F$7:$H$45,3,FALSE))," ",VLOOKUP(EDATE('Projektkostenkalkulation EP'!$B$8,15)+BP$9,Datenquellen!$F$7:$H$45,3,FALSE))="X"
                                    ),
                          "X",
                          ""
                          ),
               "X"
            )</f>
        <v>X</v>
      </c>
      <c r="BR182" s="239"/>
      <c r="BS182" s="240"/>
      <c r="BT182" s="241" t="s">
        <v>67</v>
      </c>
      <c r="BU182" s="474"/>
      <c r="BV182" s="236"/>
      <c r="BW182" s="237" t="str">
        <f>IF(
            OR(
                     TEXT(EDATE('Projektkostenkalkulation EP'!$B$8,15),"TTT") = "Sa",
                     TEXT(EDATE('Projektkostenkalkulation EP'!$B$8,15),"TTT") = "So",
                     IF(ISNA(VLOOKUP(EDATE('Projektkostenkalkulation EP'!$B$8,15),Datenquellen!$F$7:$H$45,3,FALSE))," ",VLOOKUP(EDATE('Projektkostenkalkulation EP'!$B$8,15),Datenquellen!$F$7:$H$45,3,FALSE))="X"
                            ),
                    "X",
                    ""
            )</f>
        <v/>
      </c>
      <c r="BX182" s="237" t="str">
        <f xml:space="preserve"> IF(TEXT((EDATE('Projektkostenkalkulation EP'!$B$8,15)+BW$9),"MM")=TEXT((EDATE('Projektkostenkalkulation EP'!$B$8,15)+(BW$9-1)),"MM"),
             IF(
                        OR(
                                    TEXT((EDATE('Projektkostenkalkulation EP'!$B$8,15)+BW$9),"TTT") = "Sa",
                                    TEXT((EDATE('Projektkostenkalkulation EP'!$B$8,15)+BW$9),"TTT") = "So",
                                    IF(ISNA(VLOOKUP(EDATE('Projektkostenkalkulation EP'!$B$8,15)+BW$9,Datenquellen!$F$7:$H$45,3,FALSE))," ",VLOOKUP(EDATE('Projektkostenkalkulation EP'!$B$8,15)+BW$9,Datenquellen!$F$7:$H$45,3,FALSE))="X"
                                    ),
                          "X",
                          ""
                          ),
               "X"
            )</f>
        <v/>
      </c>
      <c r="BY182" s="237" t="str">
        <f xml:space="preserve"> IF(TEXT((EDATE('Projektkostenkalkulation EP'!$B$8,15)+BX$9),"MM")=TEXT((EDATE('Projektkostenkalkulation EP'!$B$8,15)+(BX$9-1)),"MM"),
             IF(
                        OR(
                                    TEXT((EDATE('Projektkostenkalkulation EP'!$B$8,15)+BX$9),"TTT") = "Sa",
                                    TEXT((EDATE('Projektkostenkalkulation EP'!$B$8,15)+BX$9),"TTT") = "So",
                                    IF(ISNA(VLOOKUP(EDATE('Projektkostenkalkulation EP'!$B$8,15)+BX$9,Datenquellen!$F$7:$H$45,3,FALSE))," ",VLOOKUP(EDATE('Projektkostenkalkulation EP'!$B$8,15)+BX$9,Datenquellen!$F$7:$H$45,3,FALSE))="X"
                                    ),
                          "X",
                          ""
                          ),
               "X"
            )</f>
        <v/>
      </c>
      <c r="BZ182" s="237" t="str">
        <f xml:space="preserve"> IF(TEXT((EDATE('Projektkostenkalkulation EP'!$B$8,15)+BY$9),"MM")=TEXT((EDATE('Projektkostenkalkulation EP'!$B$8,15)+(BY$9-1)),"MM"),
             IF(
                        OR(
                                    TEXT((EDATE('Projektkostenkalkulation EP'!$B$8,15)+BY$9),"TTT") = "Sa",
                                    TEXT((EDATE('Projektkostenkalkulation EP'!$B$8,15)+BY$9),"TTT") = "So",
                                    IF(ISNA(VLOOKUP(EDATE('Projektkostenkalkulation EP'!$B$8,15)+BY$9,Datenquellen!$F$7:$H$45,3,FALSE))," ",VLOOKUP(EDATE('Projektkostenkalkulation EP'!$B$8,15)+BY$9,Datenquellen!$F$7:$H$45,3,FALSE))="X"
                                    ),
                          "X",
                          ""
                          ),
               "X"
            )</f>
        <v/>
      </c>
      <c r="CA182" s="237" t="str">
        <f xml:space="preserve"> IF(TEXT((EDATE('Projektkostenkalkulation EP'!$B$8,15)+BZ$9),"MM")=TEXT((EDATE('Projektkostenkalkulation EP'!$B$8,15)+(BZ$9-1)),"MM"),
             IF(
                        OR(
                                    TEXT((EDATE('Projektkostenkalkulation EP'!$B$8,15)+BZ$9),"TTT") = "Sa",
                                    TEXT((EDATE('Projektkostenkalkulation EP'!$B$8,15)+BZ$9),"TTT") = "So",
                                    IF(ISNA(VLOOKUP(EDATE('Projektkostenkalkulation EP'!$B$8,15)+BZ$9,Datenquellen!$F$7:$H$45,3,FALSE))," ",VLOOKUP(EDATE('Projektkostenkalkulation EP'!$B$8,15)+BZ$9,Datenquellen!$F$7:$H$45,3,FALSE))="X"
                                    ),
                          "X",
                          ""
                          ),
               "X"
            )</f>
        <v>X</v>
      </c>
      <c r="CB182" s="237" t="str">
        <f xml:space="preserve"> IF(TEXT((EDATE('Projektkostenkalkulation EP'!$B$8,15)+CA$9),"MM")=TEXT((EDATE('Projektkostenkalkulation EP'!$B$8,15)+(CA$9-1)),"MM"),
             IF(
                        OR(
                                    TEXT((EDATE('Projektkostenkalkulation EP'!$B$8,15)+CA$9),"TTT") = "Sa",
                                    TEXT((EDATE('Projektkostenkalkulation EP'!$B$8,15)+CA$9),"TTT") = "So",
                                    IF(ISNA(VLOOKUP(EDATE('Projektkostenkalkulation EP'!$B$8,15)+CA$9,Datenquellen!$F$7:$H$45,3,FALSE))," ",VLOOKUP(EDATE('Projektkostenkalkulation EP'!$B$8,15)+CA$9,Datenquellen!$F$7:$H$45,3,FALSE))="X"
                                    ),
                          "X",
                          ""
                          ),
               "X"
            )</f>
        <v>X</v>
      </c>
      <c r="CC182" s="237" t="str">
        <f xml:space="preserve"> IF(TEXT((EDATE('Projektkostenkalkulation EP'!$B$8,15)+CB$9),"MM")=TEXT((EDATE('Projektkostenkalkulation EP'!$B$8,15)+(CB$9-1)),"MM"),
             IF(
                        OR(
                                    TEXT((EDATE('Projektkostenkalkulation EP'!$B$8,15)+CB$9),"TTT") = "Sa",
                                    TEXT((EDATE('Projektkostenkalkulation EP'!$B$8,15)+CB$9),"TTT") = "So",
                                    IF(ISNA(VLOOKUP(EDATE('Projektkostenkalkulation EP'!$B$8,15)+CB$9,Datenquellen!$F$7:$H$45,3,FALSE))," ",VLOOKUP(EDATE('Projektkostenkalkulation EP'!$B$8,15)+CB$9,Datenquellen!$F$7:$H$45,3,FALSE))="X"
                                    ),
                          "X",
                          ""
                          ),
               "X"
            )</f>
        <v/>
      </c>
      <c r="CD182" s="237" t="str">
        <f xml:space="preserve"> IF(TEXT((EDATE('Projektkostenkalkulation EP'!$B$8,15)+CC$9),"MM")=TEXT((EDATE('Projektkostenkalkulation EP'!$B$8,15)+(CC$9-1)),"MM"),
             IF(
                        OR(
                                    TEXT((EDATE('Projektkostenkalkulation EP'!$B$8,15)+CC$9),"TTT") = "Sa",
                                    TEXT((EDATE('Projektkostenkalkulation EP'!$B$8,15)+CC$9),"TTT") = "So",
                                    IF(ISNA(VLOOKUP(EDATE('Projektkostenkalkulation EP'!$B$8,15)+CC$9,Datenquellen!$F$7:$H$45,3,FALSE))," ",VLOOKUP(EDATE('Projektkostenkalkulation EP'!$B$8,15)+CC$9,Datenquellen!$F$7:$H$45,3,FALSE))="X"
                                    ),
                          "X",
                          ""
                          ),
               "X"
            )</f>
        <v/>
      </c>
      <c r="CE182" s="237" t="str">
        <f xml:space="preserve"> IF(TEXT((EDATE('Projektkostenkalkulation EP'!$B$8,15)+CD$9),"MM")=TEXT((EDATE('Projektkostenkalkulation EP'!$B$8,15)+(CD$9-1)),"MM"),
             IF(
                        OR(
                                    TEXT((EDATE('Projektkostenkalkulation EP'!$B$8,15)+CD$9),"TTT") = "Sa",
                                    TEXT((EDATE('Projektkostenkalkulation EP'!$B$8,15)+CD$9),"TTT") = "So",
                                    IF(ISNA(VLOOKUP(EDATE('Projektkostenkalkulation EP'!$B$8,15)+CD$9,Datenquellen!$F$7:$H$45,3,FALSE))," ",VLOOKUP(EDATE('Projektkostenkalkulation EP'!$B$8,15)+CD$9,Datenquellen!$F$7:$H$45,3,FALSE))="X"
                                    ),
                          "X",
                          ""
                          ),
               "X"
            )</f>
        <v/>
      </c>
      <c r="CF182" s="237" t="str">
        <f xml:space="preserve"> IF(TEXT((EDATE('Projektkostenkalkulation EP'!$B$8,15)+CE$9),"MM")=TEXT((EDATE('Projektkostenkalkulation EP'!$B$8,15)+(CE$9-1)),"MM"),
             IF(
                        OR(
                                    TEXT((EDATE('Projektkostenkalkulation EP'!$B$8,15)+CE$9),"TTT") = "Sa",
                                    TEXT((EDATE('Projektkostenkalkulation EP'!$B$8,15)+CE$9),"TTT") = "So",
                                    IF(ISNA(VLOOKUP(EDATE('Projektkostenkalkulation EP'!$B$8,15)+CE$9,Datenquellen!$F$7:$H$45,3,FALSE))," ",VLOOKUP(EDATE('Projektkostenkalkulation EP'!$B$8,15)+CE$9,Datenquellen!$F$7:$H$45,3,FALSE))="X"
                                    ),
                          "X",
                          ""
                          ),
               "X"
            )</f>
        <v/>
      </c>
      <c r="CG182" s="237" t="str">
        <f xml:space="preserve"> IF(TEXT((EDATE('Projektkostenkalkulation EP'!$B$8,15)+CF$9),"MM")=TEXT((EDATE('Projektkostenkalkulation EP'!$B$8,15)+(CF$9-1)),"MM"),
             IF(
                        OR(
                                    TEXT((EDATE('Projektkostenkalkulation EP'!$B$8,15)+CF$9),"TTT") = "Sa",
                                    TEXT((EDATE('Projektkostenkalkulation EP'!$B$8,15)+CF$9),"TTT") = "So",
                                    IF(ISNA(VLOOKUP(EDATE('Projektkostenkalkulation EP'!$B$8,15)+CF$9,Datenquellen!$F$7:$H$45,3,FALSE))," ",VLOOKUP(EDATE('Projektkostenkalkulation EP'!$B$8,15)+CF$9,Datenquellen!$F$7:$H$45,3,FALSE))="X"
                                    ),
                          "X",
                          ""
                          ),
               "X"
            )</f>
        <v/>
      </c>
      <c r="CH182" s="237" t="str">
        <f xml:space="preserve"> IF(TEXT((EDATE('Projektkostenkalkulation EP'!$B$8,15)+CG$9),"MM")=TEXT((EDATE('Projektkostenkalkulation EP'!$B$8,15)+(CG$9-1)),"MM"),
             IF(
                        OR(
                                    TEXT((EDATE('Projektkostenkalkulation EP'!$B$8,15)+CG$9),"TTT") = "Sa",
                                    TEXT((EDATE('Projektkostenkalkulation EP'!$B$8,15)+CG$9),"TTT") = "So",
                                    IF(ISNA(VLOOKUP(EDATE('Projektkostenkalkulation EP'!$B$8,15)+CG$9,Datenquellen!$F$7:$H$45,3,FALSE))," ",VLOOKUP(EDATE('Projektkostenkalkulation EP'!$B$8,15)+CG$9,Datenquellen!$F$7:$H$45,3,FALSE))="X"
                                    ),
                          "X",
                          ""
                          ),
               "X"
            )</f>
        <v>X</v>
      </c>
      <c r="CI182" s="237" t="str">
        <f xml:space="preserve"> IF(TEXT((EDATE('Projektkostenkalkulation EP'!$B$8,15)+CH$9),"MM")=TEXT((EDATE('Projektkostenkalkulation EP'!$B$8,15)+(CH$9-1)),"MM"),
             IF(
                        OR(
                                    TEXT((EDATE('Projektkostenkalkulation EP'!$B$8,15)+CH$9),"TTT") = "Sa",
                                    TEXT((EDATE('Projektkostenkalkulation EP'!$B$8,15)+CH$9),"TTT") = "So",
                                    IF(ISNA(VLOOKUP(EDATE('Projektkostenkalkulation EP'!$B$8,15)+CH$9,Datenquellen!$F$7:$H$45,3,FALSE))," ",VLOOKUP(EDATE('Projektkostenkalkulation EP'!$B$8,15)+CH$9,Datenquellen!$F$7:$H$45,3,FALSE))="X"
                                    ),
                          "X",
                          ""
                          ),
               "X"
            )</f>
        <v>X</v>
      </c>
      <c r="CJ182" s="237" t="str">
        <f xml:space="preserve"> IF(TEXT((EDATE('Projektkostenkalkulation EP'!$B$8,15)+CI$9),"MM")=TEXT((EDATE('Projektkostenkalkulation EP'!$B$8,15)+(CI$9-1)),"MM"),
             IF(
                        OR(
                                    TEXT((EDATE('Projektkostenkalkulation EP'!$B$8,15)+CI$9),"TTT") = "Sa",
                                    TEXT((EDATE('Projektkostenkalkulation EP'!$B$8,15)+CI$9),"TTT") = "So",
                                    IF(ISNA(VLOOKUP(EDATE('Projektkostenkalkulation EP'!$B$8,15)+CI$9,Datenquellen!$F$7:$H$45,3,FALSE))," ",VLOOKUP(EDATE('Projektkostenkalkulation EP'!$B$8,15)+CI$9,Datenquellen!$F$7:$H$45,3,FALSE))="X"
                                    ),
                          "X",
                          ""
                          ),
               "X"
            )</f>
        <v/>
      </c>
      <c r="CK182" s="237" t="str">
        <f xml:space="preserve"> IF(TEXT((EDATE('Projektkostenkalkulation EP'!$B$8,15)+CJ$9),"MM")=TEXT((EDATE('Projektkostenkalkulation EP'!$B$8,15)+(CJ$9-1)),"MM"),
             IF(
                        OR(
                                    TEXT((EDATE('Projektkostenkalkulation EP'!$B$8,15)+CJ$9),"TTT") = "Sa",
                                    TEXT((EDATE('Projektkostenkalkulation EP'!$B$8,15)+CJ$9),"TTT") = "So",
                                    IF(ISNA(VLOOKUP(EDATE('Projektkostenkalkulation EP'!$B$8,15)+CJ$9,Datenquellen!$F$7:$H$45,3,FALSE))," ",VLOOKUP(EDATE('Projektkostenkalkulation EP'!$B$8,15)+CJ$9,Datenquellen!$F$7:$H$45,3,FALSE))="X"
                                    ),
                          "X",
                          ""
                          ),
               "X"
            )</f>
        <v/>
      </c>
      <c r="CL182" s="237" t="str">
        <f xml:space="preserve"> IF(TEXT((EDATE('Projektkostenkalkulation EP'!$B$8,15)+CK$9),"MM")=TEXT((EDATE('Projektkostenkalkulation EP'!$B$8,15)+(CK$9-1)),"MM"),
             IF(
                        OR(
                                    TEXT((EDATE('Projektkostenkalkulation EP'!$B$8,15)+CK$9),"TTT") = "Sa",
                                    TEXT((EDATE('Projektkostenkalkulation EP'!$B$8,15)+CK$9),"TTT") = "So",
                                    IF(ISNA(VLOOKUP(EDATE('Projektkostenkalkulation EP'!$B$8,15)+CK$9,Datenquellen!$F$7:$H$45,3,FALSE))," ",VLOOKUP(EDATE('Projektkostenkalkulation EP'!$B$8,15)+CK$9,Datenquellen!$F$7:$H$45,3,FALSE))="X"
                                    ),
                          "X",
                          ""
                          ),
               "X"
            )</f>
        <v/>
      </c>
      <c r="CM182" s="237" t="str">
        <f xml:space="preserve"> IF(TEXT((EDATE('Projektkostenkalkulation EP'!$B$8,15)+CL$9),"MM")=TEXT((EDATE('Projektkostenkalkulation EP'!$B$8,15)+(CL$9-1)),"MM"),
             IF(
                        OR(
                                    TEXT((EDATE('Projektkostenkalkulation EP'!$B$8,15)+CL$9),"TTT") = "Sa",
                                    TEXT((EDATE('Projektkostenkalkulation EP'!$B$8,15)+CL$9),"TTT") = "So",
                                    IF(ISNA(VLOOKUP(EDATE('Projektkostenkalkulation EP'!$B$8,15)+CL$9,Datenquellen!$F$7:$H$45,3,FALSE))," ",VLOOKUP(EDATE('Projektkostenkalkulation EP'!$B$8,15)+CL$9,Datenquellen!$F$7:$H$45,3,FALSE))="X"
                                    ),
                          "X",
                          ""
                          ),
               "X"
            )</f>
        <v/>
      </c>
      <c r="CN182" s="237" t="str">
        <f xml:space="preserve"> IF(TEXT((EDATE('Projektkostenkalkulation EP'!$B$8,15)+CM$9),"MM")=TEXT((EDATE('Projektkostenkalkulation EP'!$B$8,15)+(CM$9-1)),"MM"),
             IF(
                        OR(
                                    TEXT((EDATE('Projektkostenkalkulation EP'!$B$8,15)+CM$9),"TTT") = "Sa",
                                    TEXT((EDATE('Projektkostenkalkulation EP'!$B$8,15)+CM$9),"TTT") = "So",
                                    IF(ISNA(VLOOKUP(EDATE('Projektkostenkalkulation EP'!$B$8,15)+CM$9,Datenquellen!$F$7:$H$45,3,FALSE))," ",VLOOKUP(EDATE('Projektkostenkalkulation EP'!$B$8,15)+CM$9,Datenquellen!$F$7:$H$45,3,FALSE))="X"
                                    ),
                          "X",
                          ""
                          ),
               "X"
            )</f>
        <v>X</v>
      </c>
      <c r="CO182" s="237" t="str">
        <f xml:space="preserve"> IF(TEXT((EDATE('Projektkostenkalkulation EP'!$B$8,15)+CN$9),"MM")=TEXT((EDATE('Projektkostenkalkulation EP'!$B$8,15)+(CN$9-1)),"MM"),
             IF(
                        OR(
                                    TEXT((EDATE('Projektkostenkalkulation EP'!$B$8,15)+CN$9),"TTT") = "Sa",
                                    TEXT((EDATE('Projektkostenkalkulation EP'!$B$8,15)+CN$9),"TTT") = "So",
                                    IF(ISNA(VLOOKUP(EDATE('Projektkostenkalkulation EP'!$B$8,15)+CN$9,Datenquellen!$F$7:$H$45,3,FALSE))," ",VLOOKUP(EDATE('Projektkostenkalkulation EP'!$B$8,15)+CN$9,Datenquellen!$F$7:$H$45,3,FALSE))="X"
                                    ),
                          "X",
                          ""
                          ),
               "X"
            )</f>
        <v>X</v>
      </c>
      <c r="CP182" s="237" t="str">
        <f xml:space="preserve"> IF(TEXT((EDATE('Projektkostenkalkulation EP'!$B$8,15)+CO$9),"MM")=TEXT((EDATE('Projektkostenkalkulation EP'!$B$8,15)+(CO$9-1)),"MM"),
             IF(
                        OR(
                                    TEXT((EDATE('Projektkostenkalkulation EP'!$B$8,15)+CO$9),"TTT") = "Sa",
                                    TEXT((EDATE('Projektkostenkalkulation EP'!$B$8,15)+CO$9),"TTT") = "So",
                                    IF(ISNA(VLOOKUP(EDATE('Projektkostenkalkulation EP'!$B$8,15)+CO$9,Datenquellen!$F$7:$H$45,3,FALSE))," ",VLOOKUP(EDATE('Projektkostenkalkulation EP'!$B$8,15)+CO$9,Datenquellen!$F$7:$H$45,3,FALSE))="X"
                                    ),
                          "X",
                          ""
                          ),
               "X"
            )</f>
        <v>X</v>
      </c>
      <c r="CQ182" s="237" t="str">
        <f xml:space="preserve"> IF(TEXT((EDATE('Projektkostenkalkulation EP'!$B$8,15)+CP$9),"MM")=TEXT((EDATE('Projektkostenkalkulation EP'!$B$8,15)+(CP$9-1)),"MM"),
             IF(
                        OR(
                                    TEXT((EDATE('Projektkostenkalkulation EP'!$B$8,15)+CP$9),"TTT") = "Sa",
                                    TEXT((EDATE('Projektkostenkalkulation EP'!$B$8,15)+CP$9),"TTT") = "So",
                                    IF(ISNA(VLOOKUP(EDATE('Projektkostenkalkulation EP'!$B$8,15)+CP$9,Datenquellen!$F$7:$H$45,3,FALSE))," ",VLOOKUP(EDATE('Projektkostenkalkulation EP'!$B$8,15)+CP$9,Datenquellen!$F$7:$H$45,3,FALSE))="X"
                                    ),
                          "X",
                          ""
                          ),
               "X"
            )</f>
        <v>X</v>
      </c>
      <c r="CR182" s="237" t="str">
        <f xml:space="preserve"> IF(TEXT((EDATE('Projektkostenkalkulation EP'!$B$8,15)+CQ$9),"MM")=TEXT((EDATE('Projektkostenkalkulation EP'!$B$8,15)+(CQ$9-1)),"MM"),
             IF(
                        OR(
                                    TEXT((EDATE('Projektkostenkalkulation EP'!$B$8,15)+CQ$9),"TTT") = "Sa",
                                    TEXT((EDATE('Projektkostenkalkulation EP'!$B$8,15)+CQ$9),"TTT") = "So",
                                    IF(ISNA(VLOOKUP(EDATE('Projektkostenkalkulation EP'!$B$8,15)+CQ$9,Datenquellen!$F$7:$H$45,3,FALSE))," ",VLOOKUP(EDATE('Projektkostenkalkulation EP'!$B$8,15)+CQ$9,Datenquellen!$F$7:$H$45,3,FALSE))="X"
                                    ),
                          "X",
                          ""
                          ),
               "X"
            )</f>
        <v/>
      </c>
      <c r="CS182" s="237" t="str">
        <f xml:space="preserve"> IF(TEXT((EDATE('Projektkostenkalkulation EP'!$B$8,15)+CR$9),"MM")=TEXT((EDATE('Projektkostenkalkulation EP'!$B$8,15)+(CR$9-1)),"MM"),
             IF(
                        OR(
                                    TEXT((EDATE('Projektkostenkalkulation EP'!$B$8,15)+CR$9),"TTT") = "Sa",
                                    TEXT((EDATE('Projektkostenkalkulation EP'!$B$8,15)+CR$9),"TTT") = "So",
                                    IF(ISNA(VLOOKUP(EDATE('Projektkostenkalkulation EP'!$B$8,15)+CR$9,Datenquellen!$F$7:$H$45,3,FALSE))," ",VLOOKUP(EDATE('Projektkostenkalkulation EP'!$B$8,15)+CR$9,Datenquellen!$F$7:$H$45,3,FALSE))="X"
                                    ),
                          "X",
                          ""
                          ),
               "X"
            )</f>
        <v/>
      </c>
      <c r="CT182" s="237" t="str">
        <f xml:space="preserve"> IF(TEXT((EDATE('Projektkostenkalkulation EP'!$B$8,15)+CS$9),"MM")=TEXT((EDATE('Projektkostenkalkulation EP'!$B$8,15)+(CS$9-1)),"MM"),
             IF(
                        OR(
                                    TEXT((EDATE('Projektkostenkalkulation EP'!$B$8,15)+CS$9),"TTT") = "Sa",
                                    TEXT((EDATE('Projektkostenkalkulation EP'!$B$8,15)+CS$9),"TTT") = "So",
                                    IF(ISNA(VLOOKUP(EDATE('Projektkostenkalkulation EP'!$B$8,15)+CS$9,Datenquellen!$F$7:$H$45,3,FALSE))," ",VLOOKUP(EDATE('Projektkostenkalkulation EP'!$B$8,15)+CS$9,Datenquellen!$F$7:$H$45,3,FALSE))="X"
                                    ),
                          "X",
                          ""
                          ),
               "X"
            )</f>
        <v/>
      </c>
      <c r="CU182" s="237" t="str">
        <f xml:space="preserve"> IF(TEXT((EDATE('Projektkostenkalkulation EP'!$B$8,15)+CT$9),"MM")=TEXT((EDATE('Projektkostenkalkulation EP'!$B$8,15)+(CT$9-1)),"MM"),
             IF(
                        OR(
                                    TEXT((EDATE('Projektkostenkalkulation EP'!$B$8,15)+CT$9),"TTT") = "Sa",
                                    TEXT((EDATE('Projektkostenkalkulation EP'!$B$8,15)+CT$9),"TTT") = "So",
                                    IF(ISNA(VLOOKUP(EDATE('Projektkostenkalkulation EP'!$B$8,15)+CT$9,Datenquellen!$F$7:$H$45,3,FALSE))," ",VLOOKUP(EDATE('Projektkostenkalkulation EP'!$B$8,15)+CT$9,Datenquellen!$F$7:$H$45,3,FALSE))="X"
                                    ),
                          "X",
                          ""
                          ),
               "X"
            )</f>
        <v/>
      </c>
      <c r="CV182" s="237" t="str">
        <f xml:space="preserve"> IF(TEXT((EDATE('Projektkostenkalkulation EP'!$B$8,15)+CU$9),"MM")=TEXT((EDATE('Projektkostenkalkulation EP'!$B$8,15)+(CU$9-1)),"MM"),
             IF(
                        OR(
                                    TEXT((EDATE('Projektkostenkalkulation EP'!$B$8,15)+CU$9),"TTT") = "Sa",
                                    TEXT((EDATE('Projektkostenkalkulation EP'!$B$8,15)+CU$9),"TTT") = "So",
                                    IF(ISNA(VLOOKUP(EDATE('Projektkostenkalkulation EP'!$B$8,15)+CU$9,Datenquellen!$F$7:$H$45,3,FALSE))," ",VLOOKUP(EDATE('Projektkostenkalkulation EP'!$B$8,15)+CU$9,Datenquellen!$F$7:$H$45,3,FALSE))="X"
                                    ),
                          "X",
                          ""
                          ),
               "X"
            )</f>
        <v>X</v>
      </c>
      <c r="CW182" s="237" t="str">
        <f xml:space="preserve"> IF(TEXT((EDATE('Projektkostenkalkulation EP'!$B$8,15)+CV$9),"MM")=TEXT((EDATE('Projektkostenkalkulation EP'!$B$8,15)+(CV$9-1)),"MM"),
             IF(
                        OR(
                                    TEXT((EDATE('Projektkostenkalkulation EP'!$B$8,15)+CV$9),"TTT") = "Sa",
                                    TEXT((EDATE('Projektkostenkalkulation EP'!$B$8,15)+CV$9),"TTT") = "So",
                                    IF(ISNA(VLOOKUP(EDATE('Projektkostenkalkulation EP'!$B$8,15)+CV$9,Datenquellen!$F$7:$H$45,3,FALSE))," ",VLOOKUP(EDATE('Projektkostenkalkulation EP'!$B$8,15)+CV$9,Datenquellen!$F$7:$H$45,3,FALSE))="X"
                                    ),
                          "X",
                          ""
                          ),
               "X"
            )</f>
        <v>X</v>
      </c>
      <c r="CX182" s="237" t="str">
        <f xml:space="preserve"> IF(TEXT((EDATE('Projektkostenkalkulation EP'!$B$8,15)+CW$9),"MM")=TEXT((EDATE('Projektkostenkalkulation EP'!$B$8,15)+(CW$9-1)),"MM"),
             IF(
                        OR(
                                    TEXT((EDATE('Projektkostenkalkulation EP'!$B$8,15)+CW$9),"TTT") = "Sa",
                                    TEXT((EDATE('Projektkostenkalkulation EP'!$B$8,15)+CW$9),"TTT") = "So",
                                    IF(ISNA(VLOOKUP(EDATE('Projektkostenkalkulation EP'!$B$8,15)+CW$9,Datenquellen!$F$7:$H$45,3,FALSE))," ",VLOOKUP(EDATE('Projektkostenkalkulation EP'!$B$8,15)+CW$9,Datenquellen!$F$7:$H$45,3,FALSE))="X"
                                    ),
                          "X",
                          ""
                          ),
               "X"
            )</f>
        <v/>
      </c>
      <c r="CY182" s="237" t="str">
        <f xml:space="preserve"> IF(TEXT((EDATE('Projektkostenkalkulation EP'!$B$8,15)+CX$9),"MM")=TEXT((EDATE('Projektkostenkalkulation EP'!$B$8,15)+(CX$9-1)),"MM"),
             IF(
                        OR(
                                    TEXT((EDATE('Projektkostenkalkulation EP'!$B$8,15)+CX$9),"TTT") = "Sa",
                                    TEXT((EDATE('Projektkostenkalkulation EP'!$B$8,15)+CX$9),"TTT") = "So",
                                    IF(ISNA(VLOOKUP(EDATE('Projektkostenkalkulation EP'!$B$8,15)+CX$9,Datenquellen!$F$7:$H$45,3,FALSE))," ",VLOOKUP(EDATE('Projektkostenkalkulation EP'!$B$8,15)+CX$9,Datenquellen!$F$7:$H$45,3,FALSE))="X"
                                    ),
                          "X",
                          ""
                          ),
               "X"
            )</f>
        <v/>
      </c>
      <c r="CZ182" s="237" t="str">
        <f xml:space="preserve"> IF(TEXT((EDATE('Projektkostenkalkulation EP'!$B$8,15)+CY$9),"MM")=TEXT((EDATE('Projektkostenkalkulation EP'!$B$8,15)+(CY$9-1)),"MM"),
             IF(
                        OR(
                                    TEXT((EDATE('Projektkostenkalkulation EP'!$B$8,15)+CY$9),"TTT") = "Sa",
                                    TEXT((EDATE('Projektkostenkalkulation EP'!$B$8,15)+CY$9),"TTT") = "So",
                                    IF(ISNA(VLOOKUP(EDATE('Projektkostenkalkulation EP'!$B$8,15)+CY$9,Datenquellen!$F$7:$H$45,3,FALSE))," ",VLOOKUP(EDATE('Projektkostenkalkulation EP'!$B$8,15)+CY$9,Datenquellen!$F$7:$H$45,3,FALSE))="X"
                                    ),
                          "X",
                          ""
                          ),
               "X"
            )</f>
        <v/>
      </c>
      <c r="DA182" s="238" t="str">
        <f xml:space="preserve"> IF(TEXT((EDATE('Projektkostenkalkulation EP'!$B$8,15)+CZ$9),"MM")=TEXT((EDATE('Projektkostenkalkulation EP'!$B$8,15)+(CZ$9-1)),"MM"),
             IF(
                        OR(
                                    TEXT((EDATE('Projektkostenkalkulation EP'!$B$8,15)+CZ$9),"TTT") = "Sa",
                                    TEXT((EDATE('Projektkostenkalkulation EP'!$B$8,15)+CZ$9),"TTT") = "So",
                                    IF(ISNA(VLOOKUP(EDATE('Projektkostenkalkulation EP'!$B$8,15)+CZ$9,Datenquellen!$F$7:$H$45,3,FALSE))," ",VLOOKUP(EDATE('Projektkostenkalkulation EP'!$B$8,15)+CZ$9,Datenquellen!$F$7:$H$45,3,FALSE))="X"
                                    ),
                          "X",
                          ""
                          ),
               "X"
            )</f>
        <v>X</v>
      </c>
      <c r="DB182" s="239"/>
      <c r="DC182" s="240"/>
      <c r="DD182" s="241" t="s">
        <v>67</v>
      </c>
      <c r="DE182" s="474"/>
      <c r="DF182" s="236"/>
      <c r="DG182" s="237" t="str">
        <f>IF(
            OR(
                     TEXT(EDATE('Projektkostenkalkulation EP'!$B$8,15),"TTT") = "Sa",
                     TEXT(EDATE('Projektkostenkalkulation EP'!$B$8,15),"TTT") = "So",
                     IF(ISNA(VLOOKUP(EDATE('Projektkostenkalkulation EP'!$B$8,15),Datenquellen!$F$7:$H$45,3,FALSE))," ",VLOOKUP(EDATE('Projektkostenkalkulation EP'!$B$8,15),Datenquellen!$F$7:$H$45,3,FALSE))="X"
                            ),
                    "X",
                    ""
            )</f>
        <v/>
      </c>
      <c r="DH182" s="237" t="str">
        <f xml:space="preserve"> IF(TEXT((EDATE('Projektkostenkalkulation EP'!$B$8,15)+DG$9),"MM")=TEXT((EDATE('Projektkostenkalkulation EP'!$B$8,15)+(DG$9-1)),"MM"),
             IF(
                        OR(
                                    TEXT((EDATE('Projektkostenkalkulation EP'!$B$8,15)+DG$9),"TTT") = "Sa",
                                    TEXT((EDATE('Projektkostenkalkulation EP'!$B$8,15)+DG$9),"TTT") = "So",
                                    IF(ISNA(VLOOKUP(EDATE('Projektkostenkalkulation EP'!$B$8,15)+DG$9,Datenquellen!$F$7:$H$45,3,FALSE))," ",VLOOKUP(EDATE('Projektkostenkalkulation EP'!$B$8,15)+DG$9,Datenquellen!$F$7:$H$45,3,FALSE))="X"
                                    ),
                          "X",
                          ""
                          ),
               "X"
            )</f>
        <v/>
      </c>
      <c r="DI182" s="237" t="str">
        <f xml:space="preserve"> IF(TEXT((EDATE('Projektkostenkalkulation EP'!$B$8,15)+DH$9),"MM")=TEXT((EDATE('Projektkostenkalkulation EP'!$B$8,15)+(DH$9-1)),"MM"),
             IF(
                        OR(
                                    TEXT((EDATE('Projektkostenkalkulation EP'!$B$8,15)+DH$9),"TTT") = "Sa",
                                    TEXT((EDATE('Projektkostenkalkulation EP'!$B$8,15)+DH$9),"TTT") = "So",
                                    IF(ISNA(VLOOKUP(EDATE('Projektkostenkalkulation EP'!$B$8,15)+DH$9,Datenquellen!$F$7:$H$45,3,FALSE))," ",VLOOKUP(EDATE('Projektkostenkalkulation EP'!$B$8,15)+DH$9,Datenquellen!$F$7:$H$45,3,FALSE))="X"
                                    ),
                          "X",
                          ""
                          ),
               "X"
            )</f>
        <v/>
      </c>
      <c r="DJ182" s="237" t="str">
        <f xml:space="preserve"> IF(TEXT((EDATE('Projektkostenkalkulation EP'!$B$8,15)+DI$9),"MM")=TEXT((EDATE('Projektkostenkalkulation EP'!$B$8,15)+(DI$9-1)),"MM"),
             IF(
                        OR(
                                    TEXT((EDATE('Projektkostenkalkulation EP'!$B$8,15)+DI$9),"TTT") = "Sa",
                                    TEXT((EDATE('Projektkostenkalkulation EP'!$B$8,15)+DI$9),"TTT") = "So",
                                    IF(ISNA(VLOOKUP(EDATE('Projektkostenkalkulation EP'!$B$8,15)+DI$9,Datenquellen!$F$7:$H$45,3,FALSE))," ",VLOOKUP(EDATE('Projektkostenkalkulation EP'!$B$8,15)+DI$9,Datenquellen!$F$7:$H$45,3,FALSE))="X"
                                    ),
                          "X",
                          ""
                          ),
               "X"
            )</f>
        <v/>
      </c>
      <c r="DK182" s="237" t="str">
        <f xml:space="preserve"> IF(TEXT((EDATE('Projektkostenkalkulation EP'!$B$8,15)+DJ$9),"MM")=TEXT((EDATE('Projektkostenkalkulation EP'!$B$8,15)+(DJ$9-1)),"MM"),
             IF(
                        OR(
                                    TEXT((EDATE('Projektkostenkalkulation EP'!$B$8,15)+DJ$9),"TTT") = "Sa",
                                    TEXT((EDATE('Projektkostenkalkulation EP'!$B$8,15)+DJ$9),"TTT") = "So",
                                    IF(ISNA(VLOOKUP(EDATE('Projektkostenkalkulation EP'!$B$8,15)+DJ$9,Datenquellen!$F$7:$H$45,3,FALSE))," ",VLOOKUP(EDATE('Projektkostenkalkulation EP'!$B$8,15)+DJ$9,Datenquellen!$F$7:$H$45,3,FALSE))="X"
                                    ),
                          "X",
                          ""
                          ),
               "X"
            )</f>
        <v>X</v>
      </c>
      <c r="DL182" s="237" t="str">
        <f xml:space="preserve"> IF(TEXT((EDATE('Projektkostenkalkulation EP'!$B$8,15)+DK$9),"MM")=TEXT((EDATE('Projektkostenkalkulation EP'!$B$8,15)+(DK$9-1)),"MM"),
             IF(
                        OR(
                                    TEXT((EDATE('Projektkostenkalkulation EP'!$B$8,15)+DK$9),"TTT") = "Sa",
                                    TEXT((EDATE('Projektkostenkalkulation EP'!$B$8,15)+DK$9),"TTT") = "So",
                                    IF(ISNA(VLOOKUP(EDATE('Projektkostenkalkulation EP'!$B$8,15)+DK$9,Datenquellen!$F$7:$H$45,3,FALSE))," ",VLOOKUP(EDATE('Projektkostenkalkulation EP'!$B$8,15)+DK$9,Datenquellen!$F$7:$H$45,3,FALSE))="X"
                                    ),
                          "X",
                          ""
                          ),
               "X"
            )</f>
        <v>X</v>
      </c>
      <c r="DM182" s="237" t="str">
        <f xml:space="preserve"> IF(TEXT((EDATE('Projektkostenkalkulation EP'!$B$8,15)+DL$9),"MM")=TEXT((EDATE('Projektkostenkalkulation EP'!$B$8,15)+(DL$9-1)),"MM"),
             IF(
                        OR(
                                    TEXT((EDATE('Projektkostenkalkulation EP'!$B$8,15)+DL$9),"TTT") = "Sa",
                                    TEXT((EDATE('Projektkostenkalkulation EP'!$B$8,15)+DL$9),"TTT") = "So",
                                    IF(ISNA(VLOOKUP(EDATE('Projektkostenkalkulation EP'!$B$8,15)+DL$9,Datenquellen!$F$7:$H$45,3,FALSE))," ",VLOOKUP(EDATE('Projektkostenkalkulation EP'!$B$8,15)+DL$9,Datenquellen!$F$7:$H$45,3,FALSE))="X"
                                    ),
                          "X",
                          ""
                          ),
               "X"
            )</f>
        <v/>
      </c>
      <c r="DN182" s="237" t="str">
        <f xml:space="preserve"> IF(TEXT((EDATE('Projektkostenkalkulation EP'!$B$8,15)+DM$9),"MM")=TEXT((EDATE('Projektkostenkalkulation EP'!$B$8,15)+(DM$9-1)),"MM"),
             IF(
                        OR(
                                    TEXT((EDATE('Projektkostenkalkulation EP'!$B$8,15)+DM$9),"TTT") = "Sa",
                                    TEXT((EDATE('Projektkostenkalkulation EP'!$B$8,15)+DM$9),"TTT") = "So",
                                    IF(ISNA(VLOOKUP(EDATE('Projektkostenkalkulation EP'!$B$8,15)+DM$9,Datenquellen!$F$7:$H$45,3,FALSE))," ",VLOOKUP(EDATE('Projektkostenkalkulation EP'!$B$8,15)+DM$9,Datenquellen!$F$7:$H$45,3,FALSE))="X"
                                    ),
                          "X",
                          ""
                          ),
               "X"
            )</f>
        <v/>
      </c>
      <c r="DO182" s="237" t="str">
        <f xml:space="preserve"> IF(TEXT((EDATE('Projektkostenkalkulation EP'!$B$8,15)+DN$9),"MM")=TEXT((EDATE('Projektkostenkalkulation EP'!$B$8,15)+(DN$9-1)),"MM"),
             IF(
                        OR(
                                    TEXT((EDATE('Projektkostenkalkulation EP'!$B$8,15)+DN$9),"TTT") = "Sa",
                                    TEXT((EDATE('Projektkostenkalkulation EP'!$B$8,15)+DN$9),"TTT") = "So",
                                    IF(ISNA(VLOOKUP(EDATE('Projektkostenkalkulation EP'!$B$8,15)+DN$9,Datenquellen!$F$7:$H$45,3,FALSE))," ",VLOOKUP(EDATE('Projektkostenkalkulation EP'!$B$8,15)+DN$9,Datenquellen!$F$7:$H$45,3,FALSE))="X"
                                    ),
                          "X",
                          ""
                          ),
               "X"
            )</f>
        <v/>
      </c>
      <c r="DP182" s="237" t="str">
        <f xml:space="preserve"> IF(TEXT((EDATE('Projektkostenkalkulation EP'!$B$8,15)+DO$9),"MM")=TEXT((EDATE('Projektkostenkalkulation EP'!$B$8,15)+(DO$9-1)),"MM"),
             IF(
                        OR(
                                    TEXT((EDATE('Projektkostenkalkulation EP'!$B$8,15)+DO$9),"TTT") = "Sa",
                                    TEXT((EDATE('Projektkostenkalkulation EP'!$B$8,15)+DO$9),"TTT") = "So",
                                    IF(ISNA(VLOOKUP(EDATE('Projektkostenkalkulation EP'!$B$8,15)+DO$9,Datenquellen!$F$7:$H$45,3,FALSE))," ",VLOOKUP(EDATE('Projektkostenkalkulation EP'!$B$8,15)+DO$9,Datenquellen!$F$7:$H$45,3,FALSE))="X"
                                    ),
                          "X",
                          ""
                          ),
               "X"
            )</f>
        <v/>
      </c>
      <c r="DQ182" s="237" t="str">
        <f xml:space="preserve"> IF(TEXT((EDATE('Projektkostenkalkulation EP'!$B$8,15)+DP$9),"MM")=TEXT((EDATE('Projektkostenkalkulation EP'!$B$8,15)+(DP$9-1)),"MM"),
             IF(
                        OR(
                                    TEXT((EDATE('Projektkostenkalkulation EP'!$B$8,15)+DP$9),"TTT") = "Sa",
                                    TEXT((EDATE('Projektkostenkalkulation EP'!$B$8,15)+DP$9),"TTT") = "So",
                                    IF(ISNA(VLOOKUP(EDATE('Projektkostenkalkulation EP'!$B$8,15)+DP$9,Datenquellen!$F$7:$H$45,3,FALSE))," ",VLOOKUP(EDATE('Projektkostenkalkulation EP'!$B$8,15)+DP$9,Datenquellen!$F$7:$H$45,3,FALSE))="X"
                                    ),
                          "X",
                          ""
                          ),
               "X"
            )</f>
        <v/>
      </c>
      <c r="DR182" s="237" t="str">
        <f xml:space="preserve"> IF(TEXT((EDATE('Projektkostenkalkulation EP'!$B$8,15)+DQ$9),"MM")=TEXT((EDATE('Projektkostenkalkulation EP'!$B$8,15)+(DQ$9-1)),"MM"),
             IF(
                        OR(
                                    TEXT((EDATE('Projektkostenkalkulation EP'!$B$8,15)+DQ$9),"TTT") = "Sa",
                                    TEXT((EDATE('Projektkostenkalkulation EP'!$B$8,15)+DQ$9),"TTT") = "So",
                                    IF(ISNA(VLOOKUP(EDATE('Projektkostenkalkulation EP'!$B$8,15)+DQ$9,Datenquellen!$F$7:$H$45,3,FALSE))," ",VLOOKUP(EDATE('Projektkostenkalkulation EP'!$B$8,15)+DQ$9,Datenquellen!$F$7:$H$45,3,FALSE))="X"
                                    ),
                          "X",
                          ""
                          ),
               "X"
            )</f>
        <v>X</v>
      </c>
      <c r="DS182" s="237" t="str">
        <f xml:space="preserve"> IF(TEXT((EDATE('Projektkostenkalkulation EP'!$B$8,15)+DR$9),"MM")=TEXT((EDATE('Projektkostenkalkulation EP'!$B$8,15)+(DR$9-1)),"MM"),
             IF(
                        OR(
                                    TEXT((EDATE('Projektkostenkalkulation EP'!$B$8,15)+DR$9),"TTT") = "Sa",
                                    TEXT((EDATE('Projektkostenkalkulation EP'!$B$8,15)+DR$9),"TTT") = "So",
                                    IF(ISNA(VLOOKUP(EDATE('Projektkostenkalkulation EP'!$B$8,15)+DR$9,Datenquellen!$F$7:$H$45,3,FALSE))," ",VLOOKUP(EDATE('Projektkostenkalkulation EP'!$B$8,15)+DR$9,Datenquellen!$F$7:$H$45,3,FALSE))="X"
                                    ),
                          "X",
                          ""
                          ),
               "X"
            )</f>
        <v>X</v>
      </c>
      <c r="DT182" s="237" t="str">
        <f xml:space="preserve"> IF(TEXT((EDATE('Projektkostenkalkulation EP'!$B$8,15)+DS$9),"MM")=TEXT((EDATE('Projektkostenkalkulation EP'!$B$8,15)+(DS$9-1)),"MM"),
             IF(
                        OR(
                                    TEXT((EDATE('Projektkostenkalkulation EP'!$B$8,15)+DS$9),"TTT") = "Sa",
                                    TEXT((EDATE('Projektkostenkalkulation EP'!$B$8,15)+DS$9),"TTT") = "So",
                                    IF(ISNA(VLOOKUP(EDATE('Projektkostenkalkulation EP'!$B$8,15)+DS$9,Datenquellen!$F$7:$H$45,3,FALSE))," ",VLOOKUP(EDATE('Projektkostenkalkulation EP'!$B$8,15)+DS$9,Datenquellen!$F$7:$H$45,3,FALSE))="X"
                                    ),
                          "X",
                          ""
                          ),
               "X"
            )</f>
        <v/>
      </c>
      <c r="DU182" s="237" t="str">
        <f xml:space="preserve"> IF(TEXT((EDATE('Projektkostenkalkulation EP'!$B$8,15)+DT$9),"MM")=TEXT((EDATE('Projektkostenkalkulation EP'!$B$8,15)+(DT$9-1)),"MM"),
             IF(
                        OR(
                                    TEXT((EDATE('Projektkostenkalkulation EP'!$B$8,15)+DT$9),"TTT") = "Sa",
                                    TEXT((EDATE('Projektkostenkalkulation EP'!$B$8,15)+DT$9),"TTT") = "So",
                                    IF(ISNA(VLOOKUP(EDATE('Projektkostenkalkulation EP'!$B$8,15)+DT$9,Datenquellen!$F$7:$H$45,3,FALSE))," ",VLOOKUP(EDATE('Projektkostenkalkulation EP'!$B$8,15)+DT$9,Datenquellen!$F$7:$H$45,3,FALSE))="X"
                                    ),
                          "X",
                          ""
                          ),
               "X"
            )</f>
        <v/>
      </c>
      <c r="DV182" s="237" t="str">
        <f xml:space="preserve"> IF(TEXT((EDATE('Projektkostenkalkulation EP'!$B$8,15)+DU$9),"MM")=TEXT((EDATE('Projektkostenkalkulation EP'!$B$8,15)+(DU$9-1)),"MM"),
             IF(
                        OR(
                                    TEXT((EDATE('Projektkostenkalkulation EP'!$B$8,15)+DU$9),"TTT") = "Sa",
                                    TEXT((EDATE('Projektkostenkalkulation EP'!$B$8,15)+DU$9),"TTT") = "So",
                                    IF(ISNA(VLOOKUP(EDATE('Projektkostenkalkulation EP'!$B$8,15)+DU$9,Datenquellen!$F$7:$H$45,3,FALSE))," ",VLOOKUP(EDATE('Projektkostenkalkulation EP'!$B$8,15)+DU$9,Datenquellen!$F$7:$H$45,3,FALSE))="X"
                                    ),
                          "X",
                          ""
                          ),
               "X"
            )</f>
        <v/>
      </c>
      <c r="DW182" s="237" t="str">
        <f xml:space="preserve"> IF(TEXT((EDATE('Projektkostenkalkulation EP'!$B$8,15)+DV$9),"MM")=TEXT((EDATE('Projektkostenkalkulation EP'!$B$8,15)+(DV$9-1)),"MM"),
             IF(
                        OR(
                                    TEXT((EDATE('Projektkostenkalkulation EP'!$B$8,15)+DV$9),"TTT") = "Sa",
                                    TEXT((EDATE('Projektkostenkalkulation EP'!$B$8,15)+DV$9),"TTT") = "So",
                                    IF(ISNA(VLOOKUP(EDATE('Projektkostenkalkulation EP'!$B$8,15)+DV$9,Datenquellen!$F$7:$H$45,3,FALSE))," ",VLOOKUP(EDATE('Projektkostenkalkulation EP'!$B$8,15)+DV$9,Datenquellen!$F$7:$H$45,3,FALSE))="X"
                                    ),
                          "X",
                          ""
                          ),
               "X"
            )</f>
        <v/>
      </c>
      <c r="DX182" s="237" t="str">
        <f xml:space="preserve"> IF(TEXT((EDATE('Projektkostenkalkulation EP'!$B$8,15)+DW$9),"MM")=TEXT((EDATE('Projektkostenkalkulation EP'!$B$8,15)+(DW$9-1)),"MM"),
             IF(
                        OR(
                                    TEXT((EDATE('Projektkostenkalkulation EP'!$B$8,15)+DW$9),"TTT") = "Sa",
                                    TEXT((EDATE('Projektkostenkalkulation EP'!$B$8,15)+DW$9),"TTT") = "So",
                                    IF(ISNA(VLOOKUP(EDATE('Projektkostenkalkulation EP'!$B$8,15)+DW$9,Datenquellen!$F$7:$H$45,3,FALSE))," ",VLOOKUP(EDATE('Projektkostenkalkulation EP'!$B$8,15)+DW$9,Datenquellen!$F$7:$H$45,3,FALSE))="X"
                                    ),
                          "X",
                          ""
                          ),
               "X"
            )</f>
        <v>X</v>
      </c>
      <c r="DY182" s="237" t="str">
        <f xml:space="preserve"> IF(TEXT((EDATE('Projektkostenkalkulation EP'!$B$8,15)+DX$9),"MM")=TEXT((EDATE('Projektkostenkalkulation EP'!$B$8,15)+(DX$9-1)),"MM"),
             IF(
                        OR(
                                    TEXT((EDATE('Projektkostenkalkulation EP'!$B$8,15)+DX$9),"TTT") = "Sa",
                                    TEXT((EDATE('Projektkostenkalkulation EP'!$B$8,15)+DX$9),"TTT") = "So",
                                    IF(ISNA(VLOOKUP(EDATE('Projektkostenkalkulation EP'!$B$8,15)+DX$9,Datenquellen!$F$7:$H$45,3,FALSE))," ",VLOOKUP(EDATE('Projektkostenkalkulation EP'!$B$8,15)+DX$9,Datenquellen!$F$7:$H$45,3,FALSE))="X"
                                    ),
                          "X",
                          ""
                          ),
               "X"
            )</f>
        <v>X</v>
      </c>
      <c r="DZ182" s="237" t="str">
        <f xml:space="preserve"> IF(TEXT((EDATE('Projektkostenkalkulation EP'!$B$8,15)+DY$9),"MM")=TEXT((EDATE('Projektkostenkalkulation EP'!$B$8,15)+(DY$9-1)),"MM"),
             IF(
                        OR(
                                    TEXT((EDATE('Projektkostenkalkulation EP'!$B$8,15)+DY$9),"TTT") = "Sa",
                                    TEXT((EDATE('Projektkostenkalkulation EP'!$B$8,15)+DY$9),"TTT") = "So",
                                    IF(ISNA(VLOOKUP(EDATE('Projektkostenkalkulation EP'!$B$8,15)+DY$9,Datenquellen!$F$7:$H$45,3,FALSE))," ",VLOOKUP(EDATE('Projektkostenkalkulation EP'!$B$8,15)+DY$9,Datenquellen!$F$7:$H$45,3,FALSE))="X"
                                    ),
                          "X",
                          ""
                          ),
               "X"
            )</f>
        <v>X</v>
      </c>
      <c r="EA182" s="237" t="str">
        <f xml:space="preserve"> IF(TEXT((EDATE('Projektkostenkalkulation EP'!$B$8,15)+DZ$9),"MM")=TEXT((EDATE('Projektkostenkalkulation EP'!$B$8,15)+(DZ$9-1)),"MM"),
             IF(
                        OR(
                                    TEXT((EDATE('Projektkostenkalkulation EP'!$B$8,15)+DZ$9),"TTT") = "Sa",
                                    TEXT((EDATE('Projektkostenkalkulation EP'!$B$8,15)+DZ$9),"TTT") = "So",
                                    IF(ISNA(VLOOKUP(EDATE('Projektkostenkalkulation EP'!$B$8,15)+DZ$9,Datenquellen!$F$7:$H$45,3,FALSE))," ",VLOOKUP(EDATE('Projektkostenkalkulation EP'!$B$8,15)+DZ$9,Datenquellen!$F$7:$H$45,3,FALSE))="X"
                                    ),
                          "X",
                          ""
                          ),
               "X"
            )</f>
        <v>X</v>
      </c>
      <c r="EB182" s="237" t="str">
        <f xml:space="preserve"> IF(TEXT((EDATE('Projektkostenkalkulation EP'!$B$8,15)+EA$9),"MM")=TEXT((EDATE('Projektkostenkalkulation EP'!$B$8,15)+(EA$9-1)),"MM"),
             IF(
                        OR(
                                    TEXT((EDATE('Projektkostenkalkulation EP'!$B$8,15)+EA$9),"TTT") = "Sa",
                                    TEXT((EDATE('Projektkostenkalkulation EP'!$B$8,15)+EA$9),"TTT") = "So",
                                    IF(ISNA(VLOOKUP(EDATE('Projektkostenkalkulation EP'!$B$8,15)+EA$9,Datenquellen!$F$7:$H$45,3,FALSE))," ",VLOOKUP(EDATE('Projektkostenkalkulation EP'!$B$8,15)+EA$9,Datenquellen!$F$7:$H$45,3,FALSE))="X"
                                    ),
                          "X",
                          ""
                          ),
               "X"
            )</f>
        <v/>
      </c>
      <c r="EC182" s="237" t="str">
        <f xml:space="preserve"> IF(TEXT((EDATE('Projektkostenkalkulation EP'!$B$8,15)+EB$9),"MM")=TEXT((EDATE('Projektkostenkalkulation EP'!$B$8,15)+(EB$9-1)),"MM"),
             IF(
                        OR(
                                    TEXT((EDATE('Projektkostenkalkulation EP'!$B$8,15)+EB$9),"TTT") = "Sa",
                                    TEXT((EDATE('Projektkostenkalkulation EP'!$B$8,15)+EB$9),"TTT") = "So",
                                    IF(ISNA(VLOOKUP(EDATE('Projektkostenkalkulation EP'!$B$8,15)+EB$9,Datenquellen!$F$7:$H$45,3,FALSE))," ",VLOOKUP(EDATE('Projektkostenkalkulation EP'!$B$8,15)+EB$9,Datenquellen!$F$7:$H$45,3,FALSE))="X"
                                    ),
                          "X",
                          ""
                          ),
               "X"
            )</f>
        <v/>
      </c>
      <c r="ED182" s="237" t="str">
        <f xml:space="preserve"> IF(TEXT((EDATE('Projektkostenkalkulation EP'!$B$8,15)+EC$9),"MM")=TEXT((EDATE('Projektkostenkalkulation EP'!$B$8,15)+(EC$9-1)),"MM"),
             IF(
                        OR(
                                    TEXT((EDATE('Projektkostenkalkulation EP'!$B$8,15)+EC$9),"TTT") = "Sa",
                                    TEXT((EDATE('Projektkostenkalkulation EP'!$B$8,15)+EC$9),"TTT") = "So",
                                    IF(ISNA(VLOOKUP(EDATE('Projektkostenkalkulation EP'!$B$8,15)+EC$9,Datenquellen!$F$7:$H$45,3,FALSE))," ",VLOOKUP(EDATE('Projektkostenkalkulation EP'!$B$8,15)+EC$9,Datenquellen!$F$7:$H$45,3,FALSE))="X"
                                    ),
                          "X",
                          ""
                          ),
               "X"
            )</f>
        <v/>
      </c>
      <c r="EE182" s="237" t="str">
        <f xml:space="preserve"> IF(TEXT((EDATE('Projektkostenkalkulation EP'!$B$8,15)+ED$9),"MM")=TEXT((EDATE('Projektkostenkalkulation EP'!$B$8,15)+(ED$9-1)),"MM"),
             IF(
                        OR(
                                    TEXT((EDATE('Projektkostenkalkulation EP'!$B$8,15)+ED$9),"TTT") = "Sa",
                                    TEXT((EDATE('Projektkostenkalkulation EP'!$B$8,15)+ED$9),"TTT") = "So",
                                    IF(ISNA(VLOOKUP(EDATE('Projektkostenkalkulation EP'!$B$8,15)+ED$9,Datenquellen!$F$7:$H$45,3,FALSE))," ",VLOOKUP(EDATE('Projektkostenkalkulation EP'!$B$8,15)+ED$9,Datenquellen!$F$7:$H$45,3,FALSE))="X"
                                    ),
                          "X",
                          ""
                          ),
               "X"
            )</f>
        <v/>
      </c>
      <c r="EF182" s="237" t="str">
        <f xml:space="preserve"> IF(TEXT((EDATE('Projektkostenkalkulation EP'!$B$8,15)+EE$9),"MM")=TEXT((EDATE('Projektkostenkalkulation EP'!$B$8,15)+(EE$9-1)),"MM"),
             IF(
                        OR(
                                    TEXT((EDATE('Projektkostenkalkulation EP'!$B$8,15)+EE$9),"TTT") = "Sa",
                                    TEXT((EDATE('Projektkostenkalkulation EP'!$B$8,15)+EE$9),"TTT") = "So",
                                    IF(ISNA(VLOOKUP(EDATE('Projektkostenkalkulation EP'!$B$8,15)+EE$9,Datenquellen!$F$7:$H$45,3,FALSE))," ",VLOOKUP(EDATE('Projektkostenkalkulation EP'!$B$8,15)+EE$9,Datenquellen!$F$7:$H$45,3,FALSE))="X"
                                    ),
                          "X",
                          ""
                          ),
               "X"
            )</f>
        <v>X</v>
      </c>
      <c r="EG182" s="237" t="str">
        <f xml:space="preserve"> IF(TEXT((EDATE('Projektkostenkalkulation EP'!$B$8,15)+EF$9),"MM")=TEXT((EDATE('Projektkostenkalkulation EP'!$B$8,15)+(EF$9-1)),"MM"),
             IF(
                        OR(
                                    TEXT((EDATE('Projektkostenkalkulation EP'!$B$8,15)+EF$9),"TTT") = "Sa",
                                    TEXT((EDATE('Projektkostenkalkulation EP'!$B$8,15)+EF$9),"TTT") = "So",
                                    IF(ISNA(VLOOKUP(EDATE('Projektkostenkalkulation EP'!$B$8,15)+EF$9,Datenquellen!$F$7:$H$45,3,FALSE))," ",VLOOKUP(EDATE('Projektkostenkalkulation EP'!$B$8,15)+EF$9,Datenquellen!$F$7:$H$45,3,FALSE))="X"
                                    ),
                          "X",
                          ""
                          ),
               "X"
            )</f>
        <v>X</v>
      </c>
      <c r="EH182" s="237" t="str">
        <f xml:space="preserve"> IF(TEXT((EDATE('Projektkostenkalkulation EP'!$B$8,15)+EG$9),"MM")=TEXT((EDATE('Projektkostenkalkulation EP'!$B$8,15)+(EG$9-1)),"MM"),
             IF(
                        OR(
                                    TEXT((EDATE('Projektkostenkalkulation EP'!$B$8,15)+EG$9),"TTT") = "Sa",
                                    TEXT((EDATE('Projektkostenkalkulation EP'!$B$8,15)+EG$9),"TTT") = "So",
                                    IF(ISNA(VLOOKUP(EDATE('Projektkostenkalkulation EP'!$B$8,15)+EG$9,Datenquellen!$F$7:$H$45,3,FALSE))," ",VLOOKUP(EDATE('Projektkostenkalkulation EP'!$B$8,15)+EG$9,Datenquellen!$F$7:$H$45,3,FALSE))="X"
                                    ),
                          "X",
                          ""
                          ),
               "X"
            )</f>
        <v/>
      </c>
      <c r="EI182" s="237" t="str">
        <f xml:space="preserve"> IF(TEXT((EDATE('Projektkostenkalkulation EP'!$B$8,15)+EH$9),"MM")=TEXT((EDATE('Projektkostenkalkulation EP'!$B$8,15)+(EH$9-1)),"MM"),
             IF(
                        OR(
                                    TEXT((EDATE('Projektkostenkalkulation EP'!$B$8,15)+EH$9),"TTT") = "Sa",
                                    TEXT((EDATE('Projektkostenkalkulation EP'!$B$8,15)+EH$9),"TTT") = "So",
                                    IF(ISNA(VLOOKUP(EDATE('Projektkostenkalkulation EP'!$B$8,15)+EH$9,Datenquellen!$F$7:$H$45,3,FALSE))," ",VLOOKUP(EDATE('Projektkostenkalkulation EP'!$B$8,15)+EH$9,Datenquellen!$F$7:$H$45,3,FALSE))="X"
                                    ),
                          "X",
                          ""
                          ),
               "X"
            )</f>
        <v/>
      </c>
      <c r="EJ182" s="237" t="str">
        <f xml:space="preserve"> IF(TEXT((EDATE('Projektkostenkalkulation EP'!$B$8,15)+EI$9),"MM")=TEXT((EDATE('Projektkostenkalkulation EP'!$B$8,15)+(EI$9-1)),"MM"),
             IF(
                        OR(
                                    TEXT((EDATE('Projektkostenkalkulation EP'!$B$8,15)+EI$9),"TTT") = "Sa",
                                    TEXT((EDATE('Projektkostenkalkulation EP'!$B$8,15)+EI$9),"TTT") = "So",
                                    IF(ISNA(VLOOKUP(EDATE('Projektkostenkalkulation EP'!$B$8,15)+EI$9,Datenquellen!$F$7:$H$45,3,FALSE))," ",VLOOKUP(EDATE('Projektkostenkalkulation EP'!$B$8,15)+EI$9,Datenquellen!$F$7:$H$45,3,FALSE))="X"
                                    ),
                          "X",
                          ""
                          ),
               "X"
            )</f>
        <v/>
      </c>
      <c r="EK182" s="238" t="str">
        <f xml:space="preserve"> IF(TEXT((EDATE('Projektkostenkalkulation EP'!$B$8,15)+EJ$9),"MM")=TEXT((EDATE('Projektkostenkalkulation EP'!$B$8,15)+(EJ$9-1)),"MM"),
             IF(
                        OR(
                                    TEXT((EDATE('Projektkostenkalkulation EP'!$B$8,15)+EJ$9),"TTT") = "Sa",
                                    TEXT((EDATE('Projektkostenkalkulation EP'!$B$8,15)+EJ$9),"TTT") = "So",
                                    IF(ISNA(VLOOKUP(EDATE('Projektkostenkalkulation EP'!$B$8,15)+EJ$9,Datenquellen!$F$7:$H$45,3,FALSE))," ",VLOOKUP(EDATE('Projektkostenkalkulation EP'!$B$8,15)+EJ$9,Datenquellen!$F$7:$H$45,3,FALSE))="X"
                                    ),
                          "X",
                          ""
                          ),
               "X"
            )</f>
        <v>X</v>
      </c>
      <c r="EL182" s="239"/>
      <c r="EM182" s="240"/>
      <c r="EN182" s="241" t="s">
        <v>67</v>
      </c>
      <c r="EO182" s="474"/>
      <c r="EP182" s="236"/>
      <c r="EQ182" s="237" t="str">
        <f>IF(
            OR(
                     TEXT(EDATE('Projektkostenkalkulation EP'!$B$8,15),"TTT") = "Sa",
                     TEXT(EDATE('Projektkostenkalkulation EP'!$B$8,15),"TTT") = "So",
                     IF(ISNA(VLOOKUP(EDATE('Projektkostenkalkulation EP'!$B$8,15),Datenquellen!$F$7:$H$45,3,FALSE))," ",VLOOKUP(EDATE('Projektkostenkalkulation EP'!$B$8,15),Datenquellen!$F$7:$H$45,3,FALSE))="X"
                            ),
                    "X",
                    ""
            )</f>
        <v/>
      </c>
      <c r="ER182" s="237" t="str">
        <f xml:space="preserve"> IF(TEXT((EDATE('Projektkostenkalkulation EP'!$B$8,15)+EQ$9),"MM")=TEXT((EDATE('Projektkostenkalkulation EP'!$B$8,15)+(EQ$9-1)),"MM"),
             IF(
                        OR(
                                    TEXT((EDATE('Projektkostenkalkulation EP'!$B$8,15)+EQ$9),"TTT") = "Sa",
                                    TEXT((EDATE('Projektkostenkalkulation EP'!$B$8,15)+EQ$9),"TTT") = "So",
                                    IF(ISNA(VLOOKUP(EDATE('Projektkostenkalkulation EP'!$B$8,15)+EQ$9,Datenquellen!$F$7:$H$45,3,FALSE))," ",VLOOKUP(EDATE('Projektkostenkalkulation EP'!$B$8,15)+EQ$9,Datenquellen!$F$7:$H$45,3,FALSE))="X"
                                    ),
                          "X",
                          ""
                          ),
               "X"
            )</f>
        <v/>
      </c>
      <c r="ES182" s="237" t="str">
        <f xml:space="preserve"> IF(TEXT((EDATE('Projektkostenkalkulation EP'!$B$8,15)+ER$9),"MM")=TEXT((EDATE('Projektkostenkalkulation EP'!$B$8,15)+(ER$9-1)),"MM"),
             IF(
                        OR(
                                    TEXT((EDATE('Projektkostenkalkulation EP'!$B$8,15)+ER$9),"TTT") = "Sa",
                                    TEXT((EDATE('Projektkostenkalkulation EP'!$B$8,15)+ER$9),"TTT") = "So",
                                    IF(ISNA(VLOOKUP(EDATE('Projektkostenkalkulation EP'!$B$8,15)+ER$9,Datenquellen!$F$7:$H$45,3,FALSE))," ",VLOOKUP(EDATE('Projektkostenkalkulation EP'!$B$8,15)+ER$9,Datenquellen!$F$7:$H$45,3,FALSE))="X"
                                    ),
                          "X",
                          ""
                          ),
               "X"
            )</f>
        <v/>
      </c>
      <c r="ET182" s="237" t="str">
        <f xml:space="preserve"> IF(TEXT((EDATE('Projektkostenkalkulation EP'!$B$8,15)+ES$9),"MM")=TEXT((EDATE('Projektkostenkalkulation EP'!$B$8,15)+(ES$9-1)),"MM"),
             IF(
                        OR(
                                    TEXT((EDATE('Projektkostenkalkulation EP'!$B$8,15)+ES$9),"TTT") = "Sa",
                                    TEXT((EDATE('Projektkostenkalkulation EP'!$B$8,15)+ES$9),"TTT") = "So",
                                    IF(ISNA(VLOOKUP(EDATE('Projektkostenkalkulation EP'!$B$8,15)+ES$9,Datenquellen!$F$7:$H$45,3,FALSE))," ",VLOOKUP(EDATE('Projektkostenkalkulation EP'!$B$8,15)+ES$9,Datenquellen!$F$7:$H$45,3,FALSE))="X"
                                    ),
                          "X",
                          ""
                          ),
               "X"
            )</f>
        <v/>
      </c>
      <c r="EU182" s="237" t="str">
        <f xml:space="preserve"> IF(TEXT((EDATE('Projektkostenkalkulation EP'!$B$8,15)+ET$9),"MM")=TEXT((EDATE('Projektkostenkalkulation EP'!$B$8,15)+(ET$9-1)),"MM"),
             IF(
                        OR(
                                    TEXT((EDATE('Projektkostenkalkulation EP'!$B$8,15)+ET$9),"TTT") = "Sa",
                                    TEXT((EDATE('Projektkostenkalkulation EP'!$B$8,15)+ET$9),"TTT") = "So",
                                    IF(ISNA(VLOOKUP(EDATE('Projektkostenkalkulation EP'!$B$8,15)+ET$9,Datenquellen!$F$7:$H$45,3,FALSE))," ",VLOOKUP(EDATE('Projektkostenkalkulation EP'!$B$8,15)+ET$9,Datenquellen!$F$7:$H$45,3,FALSE))="X"
                                    ),
                          "X",
                          ""
                          ),
               "X"
            )</f>
        <v>X</v>
      </c>
      <c r="EV182" s="237" t="str">
        <f xml:space="preserve"> IF(TEXT((EDATE('Projektkostenkalkulation EP'!$B$8,15)+EU$9),"MM")=TEXT((EDATE('Projektkostenkalkulation EP'!$B$8,15)+(EU$9-1)),"MM"),
             IF(
                        OR(
                                    TEXT((EDATE('Projektkostenkalkulation EP'!$B$8,15)+EU$9),"TTT") = "Sa",
                                    TEXT((EDATE('Projektkostenkalkulation EP'!$B$8,15)+EU$9),"TTT") = "So",
                                    IF(ISNA(VLOOKUP(EDATE('Projektkostenkalkulation EP'!$B$8,15)+EU$9,Datenquellen!$F$7:$H$45,3,FALSE))," ",VLOOKUP(EDATE('Projektkostenkalkulation EP'!$B$8,15)+EU$9,Datenquellen!$F$7:$H$45,3,FALSE))="X"
                                    ),
                          "X",
                          ""
                          ),
               "X"
            )</f>
        <v>X</v>
      </c>
      <c r="EW182" s="237" t="str">
        <f xml:space="preserve"> IF(TEXT((EDATE('Projektkostenkalkulation EP'!$B$8,15)+EV$9),"MM")=TEXT((EDATE('Projektkostenkalkulation EP'!$B$8,15)+(EV$9-1)),"MM"),
             IF(
                        OR(
                                    TEXT((EDATE('Projektkostenkalkulation EP'!$B$8,15)+EV$9),"TTT") = "Sa",
                                    TEXT((EDATE('Projektkostenkalkulation EP'!$B$8,15)+EV$9),"TTT") = "So",
                                    IF(ISNA(VLOOKUP(EDATE('Projektkostenkalkulation EP'!$B$8,15)+EV$9,Datenquellen!$F$7:$H$45,3,FALSE))," ",VLOOKUP(EDATE('Projektkostenkalkulation EP'!$B$8,15)+EV$9,Datenquellen!$F$7:$H$45,3,FALSE))="X"
                                    ),
                          "X",
                          ""
                          ),
               "X"
            )</f>
        <v/>
      </c>
      <c r="EX182" s="237" t="str">
        <f xml:space="preserve"> IF(TEXT((EDATE('Projektkostenkalkulation EP'!$B$8,15)+EW$9),"MM")=TEXT((EDATE('Projektkostenkalkulation EP'!$B$8,15)+(EW$9-1)),"MM"),
             IF(
                        OR(
                                    TEXT((EDATE('Projektkostenkalkulation EP'!$B$8,15)+EW$9),"TTT") = "Sa",
                                    TEXT((EDATE('Projektkostenkalkulation EP'!$B$8,15)+EW$9),"TTT") = "So",
                                    IF(ISNA(VLOOKUP(EDATE('Projektkostenkalkulation EP'!$B$8,15)+EW$9,Datenquellen!$F$7:$H$45,3,FALSE))," ",VLOOKUP(EDATE('Projektkostenkalkulation EP'!$B$8,15)+EW$9,Datenquellen!$F$7:$H$45,3,FALSE))="X"
                                    ),
                          "X",
                          ""
                          ),
               "X"
            )</f>
        <v/>
      </c>
      <c r="EY182" s="237" t="str">
        <f xml:space="preserve"> IF(TEXT((EDATE('Projektkostenkalkulation EP'!$B$8,15)+EX$9),"MM")=TEXT((EDATE('Projektkostenkalkulation EP'!$B$8,15)+(EX$9-1)),"MM"),
             IF(
                        OR(
                                    TEXT((EDATE('Projektkostenkalkulation EP'!$B$8,15)+EX$9),"TTT") = "Sa",
                                    TEXT((EDATE('Projektkostenkalkulation EP'!$B$8,15)+EX$9),"TTT") = "So",
                                    IF(ISNA(VLOOKUP(EDATE('Projektkostenkalkulation EP'!$B$8,15)+EX$9,Datenquellen!$F$7:$H$45,3,FALSE))," ",VLOOKUP(EDATE('Projektkostenkalkulation EP'!$B$8,15)+EX$9,Datenquellen!$F$7:$H$45,3,FALSE))="X"
                                    ),
                          "X",
                          ""
                          ),
               "X"
            )</f>
        <v/>
      </c>
      <c r="EZ182" s="237" t="str">
        <f xml:space="preserve"> IF(TEXT((EDATE('Projektkostenkalkulation EP'!$B$8,15)+EY$9),"MM")=TEXT((EDATE('Projektkostenkalkulation EP'!$B$8,15)+(EY$9-1)),"MM"),
             IF(
                        OR(
                                    TEXT((EDATE('Projektkostenkalkulation EP'!$B$8,15)+EY$9),"TTT") = "Sa",
                                    TEXT((EDATE('Projektkostenkalkulation EP'!$B$8,15)+EY$9),"TTT") = "So",
                                    IF(ISNA(VLOOKUP(EDATE('Projektkostenkalkulation EP'!$B$8,15)+EY$9,Datenquellen!$F$7:$H$45,3,FALSE))," ",VLOOKUP(EDATE('Projektkostenkalkulation EP'!$B$8,15)+EY$9,Datenquellen!$F$7:$H$45,3,FALSE))="X"
                                    ),
                          "X",
                          ""
                          ),
               "X"
            )</f>
        <v/>
      </c>
      <c r="FA182" s="237" t="str">
        <f xml:space="preserve"> IF(TEXT((EDATE('Projektkostenkalkulation EP'!$B$8,15)+EZ$9),"MM")=TEXT((EDATE('Projektkostenkalkulation EP'!$B$8,15)+(EZ$9-1)),"MM"),
             IF(
                        OR(
                                    TEXT((EDATE('Projektkostenkalkulation EP'!$B$8,15)+EZ$9),"TTT") = "Sa",
                                    TEXT((EDATE('Projektkostenkalkulation EP'!$B$8,15)+EZ$9),"TTT") = "So",
                                    IF(ISNA(VLOOKUP(EDATE('Projektkostenkalkulation EP'!$B$8,15)+EZ$9,Datenquellen!$F$7:$H$45,3,FALSE))," ",VLOOKUP(EDATE('Projektkostenkalkulation EP'!$B$8,15)+EZ$9,Datenquellen!$F$7:$H$45,3,FALSE))="X"
                                    ),
                          "X",
                          ""
                          ),
               "X"
            )</f>
        <v/>
      </c>
      <c r="FB182" s="237" t="str">
        <f xml:space="preserve"> IF(TEXT((EDATE('Projektkostenkalkulation EP'!$B$8,15)+FA$9),"MM")=TEXT((EDATE('Projektkostenkalkulation EP'!$B$8,15)+(FA$9-1)),"MM"),
             IF(
                        OR(
                                    TEXT((EDATE('Projektkostenkalkulation EP'!$B$8,15)+FA$9),"TTT") = "Sa",
                                    TEXT((EDATE('Projektkostenkalkulation EP'!$B$8,15)+FA$9),"TTT") = "So",
                                    IF(ISNA(VLOOKUP(EDATE('Projektkostenkalkulation EP'!$B$8,15)+FA$9,Datenquellen!$F$7:$H$45,3,FALSE))," ",VLOOKUP(EDATE('Projektkostenkalkulation EP'!$B$8,15)+FA$9,Datenquellen!$F$7:$H$45,3,FALSE))="X"
                                    ),
                          "X",
                          ""
                          ),
               "X"
            )</f>
        <v>X</v>
      </c>
      <c r="FC182" s="237" t="str">
        <f xml:space="preserve"> IF(TEXT((EDATE('Projektkostenkalkulation EP'!$B$8,15)+FB$9),"MM")=TEXT((EDATE('Projektkostenkalkulation EP'!$B$8,15)+(FB$9-1)),"MM"),
             IF(
                        OR(
                                    TEXT((EDATE('Projektkostenkalkulation EP'!$B$8,15)+FB$9),"TTT") = "Sa",
                                    TEXT((EDATE('Projektkostenkalkulation EP'!$B$8,15)+FB$9),"TTT") = "So",
                                    IF(ISNA(VLOOKUP(EDATE('Projektkostenkalkulation EP'!$B$8,15)+FB$9,Datenquellen!$F$7:$H$45,3,FALSE))," ",VLOOKUP(EDATE('Projektkostenkalkulation EP'!$B$8,15)+FB$9,Datenquellen!$F$7:$H$45,3,FALSE))="X"
                                    ),
                          "X",
                          ""
                          ),
               "X"
            )</f>
        <v>X</v>
      </c>
      <c r="FD182" s="237" t="str">
        <f xml:space="preserve"> IF(TEXT((EDATE('Projektkostenkalkulation EP'!$B$8,15)+FC$9),"MM")=TEXT((EDATE('Projektkostenkalkulation EP'!$B$8,15)+(FC$9-1)),"MM"),
             IF(
                        OR(
                                    TEXT((EDATE('Projektkostenkalkulation EP'!$B$8,15)+FC$9),"TTT") = "Sa",
                                    TEXT((EDATE('Projektkostenkalkulation EP'!$B$8,15)+FC$9),"TTT") = "So",
                                    IF(ISNA(VLOOKUP(EDATE('Projektkostenkalkulation EP'!$B$8,15)+FC$9,Datenquellen!$F$7:$H$45,3,FALSE))," ",VLOOKUP(EDATE('Projektkostenkalkulation EP'!$B$8,15)+FC$9,Datenquellen!$F$7:$H$45,3,FALSE))="X"
                                    ),
                          "X",
                          ""
                          ),
               "X"
            )</f>
        <v/>
      </c>
      <c r="FE182" s="237" t="str">
        <f xml:space="preserve"> IF(TEXT((EDATE('Projektkostenkalkulation EP'!$B$8,15)+FD$9),"MM")=TEXT((EDATE('Projektkostenkalkulation EP'!$B$8,15)+(FD$9-1)),"MM"),
             IF(
                        OR(
                                    TEXT((EDATE('Projektkostenkalkulation EP'!$B$8,15)+FD$9),"TTT") = "Sa",
                                    TEXT((EDATE('Projektkostenkalkulation EP'!$B$8,15)+FD$9),"TTT") = "So",
                                    IF(ISNA(VLOOKUP(EDATE('Projektkostenkalkulation EP'!$B$8,15)+FD$9,Datenquellen!$F$7:$H$45,3,FALSE))," ",VLOOKUP(EDATE('Projektkostenkalkulation EP'!$B$8,15)+FD$9,Datenquellen!$F$7:$H$45,3,FALSE))="X"
                                    ),
                          "X",
                          ""
                          ),
               "X"
            )</f>
        <v/>
      </c>
      <c r="FF182" s="237" t="str">
        <f xml:space="preserve"> IF(TEXT((EDATE('Projektkostenkalkulation EP'!$B$8,15)+FE$9),"MM")=TEXT((EDATE('Projektkostenkalkulation EP'!$B$8,15)+(FE$9-1)),"MM"),
             IF(
                        OR(
                                    TEXT((EDATE('Projektkostenkalkulation EP'!$B$8,15)+FE$9),"TTT") = "Sa",
                                    TEXT((EDATE('Projektkostenkalkulation EP'!$B$8,15)+FE$9),"TTT") = "So",
                                    IF(ISNA(VLOOKUP(EDATE('Projektkostenkalkulation EP'!$B$8,15)+FE$9,Datenquellen!$F$7:$H$45,3,FALSE))," ",VLOOKUP(EDATE('Projektkostenkalkulation EP'!$B$8,15)+FE$9,Datenquellen!$F$7:$H$45,3,FALSE))="X"
                                    ),
                          "X",
                          ""
                          ),
               "X"
            )</f>
        <v/>
      </c>
      <c r="FG182" s="237" t="str">
        <f xml:space="preserve"> IF(TEXT((EDATE('Projektkostenkalkulation EP'!$B$8,15)+FF$9),"MM")=TEXT((EDATE('Projektkostenkalkulation EP'!$B$8,15)+(FF$9-1)),"MM"),
             IF(
                        OR(
                                    TEXT((EDATE('Projektkostenkalkulation EP'!$B$8,15)+FF$9),"TTT") = "Sa",
                                    TEXT((EDATE('Projektkostenkalkulation EP'!$B$8,15)+FF$9),"TTT") = "So",
                                    IF(ISNA(VLOOKUP(EDATE('Projektkostenkalkulation EP'!$B$8,15)+FF$9,Datenquellen!$F$7:$H$45,3,FALSE))," ",VLOOKUP(EDATE('Projektkostenkalkulation EP'!$B$8,15)+FF$9,Datenquellen!$F$7:$H$45,3,FALSE))="X"
                                    ),
                          "X",
                          ""
                          ),
               "X"
            )</f>
        <v/>
      </c>
      <c r="FH182" s="237" t="str">
        <f xml:space="preserve"> IF(TEXT((EDATE('Projektkostenkalkulation EP'!$B$8,15)+FG$9),"MM")=TEXT((EDATE('Projektkostenkalkulation EP'!$B$8,15)+(FG$9-1)),"MM"),
             IF(
                        OR(
                                    TEXT((EDATE('Projektkostenkalkulation EP'!$B$8,15)+FG$9),"TTT") = "Sa",
                                    TEXT((EDATE('Projektkostenkalkulation EP'!$B$8,15)+FG$9),"TTT") = "So",
                                    IF(ISNA(VLOOKUP(EDATE('Projektkostenkalkulation EP'!$B$8,15)+FG$9,Datenquellen!$F$7:$H$45,3,FALSE))," ",VLOOKUP(EDATE('Projektkostenkalkulation EP'!$B$8,15)+FG$9,Datenquellen!$F$7:$H$45,3,FALSE))="X"
                                    ),
                          "X",
                          ""
                          ),
               "X"
            )</f>
        <v>X</v>
      </c>
      <c r="FI182" s="237" t="str">
        <f xml:space="preserve"> IF(TEXT((EDATE('Projektkostenkalkulation EP'!$B$8,15)+FH$9),"MM")=TEXT((EDATE('Projektkostenkalkulation EP'!$B$8,15)+(FH$9-1)),"MM"),
             IF(
                        OR(
                                    TEXT((EDATE('Projektkostenkalkulation EP'!$B$8,15)+FH$9),"TTT") = "Sa",
                                    TEXT((EDATE('Projektkostenkalkulation EP'!$B$8,15)+FH$9),"TTT") = "So",
                                    IF(ISNA(VLOOKUP(EDATE('Projektkostenkalkulation EP'!$B$8,15)+FH$9,Datenquellen!$F$7:$H$45,3,FALSE))," ",VLOOKUP(EDATE('Projektkostenkalkulation EP'!$B$8,15)+FH$9,Datenquellen!$F$7:$H$45,3,FALSE))="X"
                                    ),
                          "X",
                          ""
                          ),
               "X"
            )</f>
        <v>X</v>
      </c>
      <c r="FJ182" s="237" t="str">
        <f xml:space="preserve"> IF(TEXT((EDATE('Projektkostenkalkulation EP'!$B$8,15)+FI$9),"MM")=TEXT((EDATE('Projektkostenkalkulation EP'!$B$8,15)+(FI$9-1)),"MM"),
             IF(
                        OR(
                                    TEXT((EDATE('Projektkostenkalkulation EP'!$B$8,15)+FI$9),"TTT") = "Sa",
                                    TEXT((EDATE('Projektkostenkalkulation EP'!$B$8,15)+FI$9),"TTT") = "So",
                                    IF(ISNA(VLOOKUP(EDATE('Projektkostenkalkulation EP'!$B$8,15)+FI$9,Datenquellen!$F$7:$H$45,3,FALSE))," ",VLOOKUP(EDATE('Projektkostenkalkulation EP'!$B$8,15)+FI$9,Datenquellen!$F$7:$H$45,3,FALSE))="X"
                                    ),
                          "X",
                          ""
                          ),
               "X"
            )</f>
        <v>X</v>
      </c>
      <c r="FK182" s="237" t="str">
        <f xml:space="preserve"> IF(TEXT((EDATE('Projektkostenkalkulation EP'!$B$8,15)+FJ$9),"MM")=TEXT((EDATE('Projektkostenkalkulation EP'!$B$8,15)+(FJ$9-1)),"MM"),
             IF(
                        OR(
                                    TEXT((EDATE('Projektkostenkalkulation EP'!$B$8,15)+FJ$9),"TTT") = "Sa",
                                    TEXT((EDATE('Projektkostenkalkulation EP'!$B$8,15)+FJ$9),"TTT") = "So",
                                    IF(ISNA(VLOOKUP(EDATE('Projektkostenkalkulation EP'!$B$8,15)+FJ$9,Datenquellen!$F$7:$H$45,3,FALSE))," ",VLOOKUP(EDATE('Projektkostenkalkulation EP'!$B$8,15)+FJ$9,Datenquellen!$F$7:$H$45,3,FALSE))="X"
                                    ),
                          "X",
                          ""
                          ),
               "X"
            )</f>
        <v>X</v>
      </c>
      <c r="FL182" s="237" t="str">
        <f xml:space="preserve"> IF(TEXT((EDATE('Projektkostenkalkulation EP'!$B$8,15)+FK$9),"MM")=TEXT((EDATE('Projektkostenkalkulation EP'!$B$8,15)+(FK$9-1)),"MM"),
             IF(
                        OR(
                                    TEXT((EDATE('Projektkostenkalkulation EP'!$B$8,15)+FK$9),"TTT") = "Sa",
                                    TEXT((EDATE('Projektkostenkalkulation EP'!$B$8,15)+FK$9),"TTT") = "So",
                                    IF(ISNA(VLOOKUP(EDATE('Projektkostenkalkulation EP'!$B$8,15)+FK$9,Datenquellen!$F$7:$H$45,3,FALSE))," ",VLOOKUP(EDATE('Projektkostenkalkulation EP'!$B$8,15)+FK$9,Datenquellen!$F$7:$H$45,3,FALSE))="X"
                                    ),
                          "X",
                          ""
                          ),
               "X"
            )</f>
        <v/>
      </c>
      <c r="FM182" s="237" t="str">
        <f xml:space="preserve"> IF(TEXT((EDATE('Projektkostenkalkulation EP'!$B$8,15)+FL$9),"MM")=TEXT((EDATE('Projektkostenkalkulation EP'!$B$8,15)+(FL$9-1)),"MM"),
             IF(
                        OR(
                                    TEXT((EDATE('Projektkostenkalkulation EP'!$B$8,15)+FL$9),"TTT") = "Sa",
                                    TEXT((EDATE('Projektkostenkalkulation EP'!$B$8,15)+FL$9),"TTT") = "So",
                                    IF(ISNA(VLOOKUP(EDATE('Projektkostenkalkulation EP'!$B$8,15)+FL$9,Datenquellen!$F$7:$H$45,3,FALSE))," ",VLOOKUP(EDATE('Projektkostenkalkulation EP'!$B$8,15)+FL$9,Datenquellen!$F$7:$H$45,3,FALSE))="X"
                                    ),
                          "X",
                          ""
                          ),
               "X"
            )</f>
        <v/>
      </c>
      <c r="FN182" s="237" t="str">
        <f xml:space="preserve"> IF(TEXT((EDATE('Projektkostenkalkulation EP'!$B$8,15)+FM$9),"MM")=TEXT((EDATE('Projektkostenkalkulation EP'!$B$8,15)+(FM$9-1)),"MM"),
             IF(
                        OR(
                                    TEXT((EDATE('Projektkostenkalkulation EP'!$B$8,15)+FM$9),"TTT") = "Sa",
                                    TEXT((EDATE('Projektkostenkalkulation EP'!$B$8,15)+FM$9),"TTT") = "So",
                                    IF(ISNA(VLOOKUP(EDATE('Projektkostenkalkulation EP'!$B$8,15)+FM$9,Datenquellen!$F$7:$H$45,3,FALSE))," ",VLOOKUP(EDATE('Projektkostenkalkulation EP'!$B$8,15)+FM$9,Datenquellen!$F$7:$H$45,3,FALSE))="X"
                                    ),
                          "X",
                          ""
                          ),
               "X"
            )</f>
        <v/>
      </c>
      <c r="FO182" s="237" t="str">
        <f xml:space="preserve"> IF(TEXT((EDATE('Projektkostenkalkulation EP'!$B$8,15)+FN$9),"MM")=TEXT((EDATE('Projektkostenkalkulation EP'!$B$8,15)+(FN$9-1)),"MM"),
             IF(
                        OR(
                                    TEXT((EDATE('Projektkostenkalkulation EP'!$B$8,15)+FN$9),"TTT") = "Sa",
                                    TEXT((EDATE('Projektkostenkalkulation EP'!$B$8,15)+FN$9),"TTT") = "So",
                                    IF(ISNA(VLOOKUP(EDATE('Projektkostenkalkulation EP'!$B$8,15)+FN$9,Datenquellen!$F$7:$H$45,3,FALSE))," ",VLOOKUP(EDATE('Projektkostenkalkulation EP'!$B$8,15)+FN$9,Datenquellen!$F$7:$H$45,3,FALSE))="X"
                                    ),
                          "X",
                          ""
                          ),
               "X"
            )</f>
        <v/>
      </c>
      <c r="FP182" s="237" t="str">
        <f xml:space="preserve"> IF(TEXT((EDATE('Projektkostenkalkulation EP'!$B$8,15)+FO$9),"MM")=TEXT((EDATE('Projektkostenkalkulation EP'!$B$8,15)+(FO$9-1)),"MM"),
             IF(
                        OR(
                                    TEXT((EDATE('Projektkostenkalkulation EP'!$B$8,15)+FO$9),"TTT") = "Sa",
                                    TEXT((EDATE('Projektkostenkalkulation EP'!$B$8,15)+FO$9),"TTT") = "So",
                                    IF(ISNA(VLOOKUP(EDATE('Projektkostenkalkulation EP'!$B$8,15)+FO$9,Datenquellen!$F$7:$H$45,3,FALSE))," ",VLOOKUP(EDATE('Projektkostenkalkulation EP'!$B$8,15)+FO$9,Datenquellen!$F$7:$H$45,3,FALSE))="X"
                                    ),
                          "X",
                          ""
                          ),
               "X"
            )</f>
        <v>X</v>
      </c>
      <c r="FQ182" s="237" t="str">
        <f xml:space="preserve"> IF(TEXT((EDATE('Projektkostenkalkulation EP'!$B$8,15)+FP$9),"MM")=TEXT((EDATE('Projektkostenkalkulation EP'!$B$8,15)+(FP$9-1)),"MM"),
             IF(
                        OR(
                                    TEXT((EDATE('Projektkostenkalkulation EP'!$B$8,15)+FP$9),"TTT") = "Sa",
                                    TEXT((EDATE('Projektkostenkalkulation EP'!$B$8,15)+FP$9),"TTT") = "So",
                                    IF(ISNA(VLOOKUP(EDATE('Projektkostenkalkulation EP'!$B$8,15)+FP$9,Datenquellen!$F$7:$H$45,3,FALSE))," ",VLOOKUP(EDATE('Projektkostenkalkulation EP'!$B$8,15)+FP$9,Datenquellen!$F$7:$H$45,3,FALSE))="X"
                                    ),
                          "X",
                          ""
                          ),
               "X"
            )</f>
        <v>X</v>
      </c>
      <c r="FR182" s="237" t="str">
        <f xml:space="preserve"> IF(TEXT((EDATE('Projektkostenkalkulation EP'!$B$8,15)+FQ$9),"MM")=TEXT((EDATE('Projektkostenkalkulation EP'!$B$8,15)+(FQ$9-1)),"MM"),
             IF(
                        OR(
                                    TEXT((EDATE('Projektkostenkalkulation EP'!$B$8,15)+FQ$9),"TTT") = "Sa",
                                    TEXT((EDATE('Projektkostenkalkulation EP'!$B$8,15)+FQ$9),"TTT") = "So",
                                    IF(ISNA(VLOOKUP(EDATE('Projektkostenkalkulation EP'!$B$8,15)+FQ$9,Datenquellen!$F$7:$H$45,3,FALSE))," ",VLOOKUP(EDATE('Projektkostenkalkulation EP'!$B$8,15)+FQ$9,Datenquellen!$F$7:$H$45,3,FALSE))="X"
                                    ),
                          "X",
                          ""
                          ),
               "X"
            )</f>
        <v/>
      </c>
      <c r="FS182" s="237" t="str">
        <f xml:space="preserve"> IF(TEXT((EDATE('Projektkostenkalkulation EP'!$B$8,15)+FR$9),"MM")=TEXT((EDATE('Projektkostenkalkulation EP'!$B$8,15)+(FR$9-1)),"MM"),
             IF(
                        OR(
                                    TEXT((EDATE('Projektkostenkalkulation EP'!$B$8,15)+FR$9),"TTT") = "Sa",
                                    TEXT((EDATE('Projektkostenkalkulation EP'!$B$8,15)+FR$9),"TTT") = "So",
                                    IF(ISNA(VLOOKUP(EDATE('Projektkostenkalkulation EP'!$B$8,15)+FR$9,Datenquellen!$F$7:$H$45,3,FALSE))," ",VLOOKUP(EDATE('Projektkostenkalkulation EP'!$B$8,15)+FR$9,Datenquellen!$F$7:$H$45,3,FALSE))="X"
                                    ),
                          "X",
                          ""
                          ),
               "X"
            )</f>
        <v/>
      </c>
      <c r="FT182" s="237" t="str">
        <f xml:space="preserve"> IF(TEXT((EDATE('Projektkostenkalkulation EP'!$B$8,15)+FS$9),"MM")=TEXT((EDATE('Projektkostenkalkulation EP'!$B$8,15)+(FS$9-1)),"MM"),
             IF(
                        OR(
                                    TEXT((EDATE('Projektkostenkalkulation EP'!$B$8,15)+FS$9),"TTT") = "Sa",
                                    TEXT((EDATE('Projektkostenkalkulation EP'!$B$8,15)+FS$9),"TTT") = "So",
                                    IF(ISNA(VLOOKUP(EDATE('Projektkostenkalkulation EP'!$B$8,15)+FS$9,Datenquellen!$F$7:$H$45,3,FALSE))," ",VLOOKUP(EDATE('Projektkostenkalkulation EP'!$B$8,15)+FS$9,Datenquellen!$F$7:$H$45,3,FALSE))="X"
                                    ),
                          "X",
                          ""
                          ),
               "X"
            )</f>
        <v/>
      </c>
      <c r="FU182" s="238" t="str">
        <f xml:space="preserve"> IF(TEXT((EDATE('Projektkostenkalkulation EP'!$B$8,15)+FT$9),"MM")=TEXT((EDATE('Projektkostenkalkulation EP'!$B$8,15)+(FT$9-1)),"MM"),
             IF(
                        OR(
                                    TEXT((EDATE('Projektkostenkalkulation EP'!$B$8,15)+FT$9),"TTT") = "Sa",
                                    TEXT((EDATE('Projektkostenkalkulation EP'!$B$8,15)+FT$9),"TTT") = "So",
                                    IF(ISNA(VLOOKUP(EDATE('Projektkostenkalkulation EP'!$B$8,15)+FT$9,Datenquellen!$F$7:$H$45,3,FALSE))," ",VLOOKUP(EDATE('Projektkostenkalkulation EP'!$B$8,15)+FT$9,Datenquellen!$F$7:$H$45,3,FALSE))="X"
                                    ),
                          "X",
                          ""
                          ),
               "X"
            )</f>
        <v>X</v>
      </c>
      <c r="FV182" s="239"/>
      <c r="FW182" s="240"/>
      <c r="FX182" s="241" t="s">
        <v>67</v>
      </c>
      <c r="FY182" s="474"/>
      <c r="FZ182" s="236"/>
      <c r="GA182" s="237" t="str">
        <f>IF(
            OR(
                     TEXT(EDATE('Projektkostenkalkulation EP'!$B$8,15),"TTT") = "Sa",
                     TEXT(EDATE('Projektkostenkalkulation EP'!$B$8,15),"TTT") = "So",
                     IF(ISNA(VLOOKUP(EDATE('Projektkostenkalkulation EP'!$B$8,15),Datenquellen!$F$7:$H$45,3,FALSE))," ",VLOOKUP(EDATE('Projektkostenkalkulation EP'!$B$8,15),Datenquellen!$F$7:$H$45,3,FALSE))="X"
                            ),
                    "X",
                    ""
            )</f>
        <v/>
      </c>
      <c r="GB182" s="237" t="str">
        <f xml:space="preserve"> IF(TEXT((EDATE('Projektkostenkalkulation EP'!$B$8,15)+GA$9),"MM")=TEXT((EDATE('Projektkostenkalkulation EP'!$B$8,15)+(GA$9-1)),"MM"),
             IF(
                        OR(
                                    TEXT((EDATE('Projektkostenkalkulation EP'!$B$8,15)+GA$9),"TTT") = "Sa",
                                    TEXT((EDATE('Projektkostenkalkulation EP'!$B$8,15)+GA$9),"TTT") = "So",
                                    IF(ISNA(VLOOKUP(EDATE('Projektkostenkalkulation EP'!$B$8,15)+GA$9,Datenquellen!$F$7:$H$45,3,FALSE))," ",VLOOKUP(EDATE('Projektkostenkalkulation EP'!$B$8,15)+GA$9,Datenquellen!$F$7:$H$45,3,FALSE))="X"
                                    ),
                          "X",
                          ""
                          ),
               "X"
            )</f>
        <v/>
      </c>
      <c r="GC182" s="237" t="str">
        <f xml:space="preserve"> IF(TEXT((EDATE('Projektkostenkalkulation EP'!$B$8,15)+GB$9),"MM")=TEXT((EDATE('Projektkostenkalkulation EP'!$B$8,15)+(GB$9-1)),"MM"),
             IF(
                        OR(
                                    TEXT((EDATE('Projektkostenkalkulation EP'!$B$8,15)+GB$9),"TTT") = "Sa",
                                    TEXT((EDATE('Projektkostenkalkulation EP'!$B$8,15)+GB$9),"TTT") = "So",
                                    IF(ISNA(VLOOKUP(EDATE('Projektkostenkalkulation EP'!$B$8,15)+GB$9,Datenquellen!$F$7:$H$45,3,FALSE))," ",VLOOKUP(EDATE('Projektkostenkalkulation EP'!$B$8,15)+GB$9,Datenquellen!$F$7:$H$45,3,FALSE))="X"
                                    ),
                          "X",
                          ""
                          ),
               "X"
            )</f>
        <v/>
      </c>
      <c r="GD182" s="237" t="str">
        <f xml:space="preserve"> IF(TEXT((EDATE('Projektkostenkalkulation EP'!$B$8,15)+GC$9),"MM")=TEXT((EDATE('Projektkostenkalkulation EP'!$B$8,15)+(GC$9-1)),"MM"),
             IF(
                        OR(
                                    TEXT((EDATE('Projektkostenkalkulation EP'!$B$8,15)+GC$9),"TTT") = "Sa",
                                    TEXT((EDATE('Projektkostenkalkulation EP'!$B$8,15)+GC$9),"TTT") = "So",
                                    IF(ISNA(VLOOKUP(EDATE('Projektkostenkalkulation EP'!$B$8,15)+GC$9,Datenquellen!$F$7:$H$45,3,FALSE))," ",VLOOKUP(EDATE('Projektkostenkalkulation EP'!$B$8,15)+GC$9,Datenquellen!$F$7:$H$45,3,FALSE))="X"
                                    ),
                          "X",
                          ""
                          ),
               "X"
            )</f>
        <v/>
      </c>
      <c r="GE182" s="237" t="str">
        <f xml:space="preserve"> IF(TEXT((EDATE('Projektkostenkalkulation EP'!$B$8,15)+GD$9),"MM")=TEXT((EDATE('Projektkostenkalkulation EP'!$B$8,15)+(GD$9-1)),"MM"),
             IF(
                        OR(
                                    TEXT((EDATE('Projektkostenkalkulation EP'!$B$8,15)+GD$9),"TTT") = "Sa",
                                    TEXT((EDATE('Projektkostenkalkulation EP'!$B$8,15)+GD$9),"TTT") = "So",
                                    IF(ISNA(VLOOKUP(EDATE('Projektkostenkalkulation EP'!$B$8,15)+GD$9,Datenquellen!$F$7:$H$45,3,FALSE))," ",VLOOKUP(EDATE('Projektkostenkalkulation EP'!$B$8,15)+GD$9,Datenquellen!$F$7:$H$45,3,FALSE))="X"
                                    ),
                          "X",
                          ""
                          ),
               "X"
            )</f>
        <v>X</v>
      </c>
      <c r="GF182" s="237" t="str">
        <f xml:space="preserve"> IF(TEXT((EDATE('Projektkostenkalkulation EP'!$B$8,15)+GE$9),"MM")=TEXT((EDATE('Projektkostenkalkulation EP'!$B$8,15)+(GE$9-1)),"MM"),
             IF(
                        OR(
                                    TEXT((EDATE('Projektkostenkalkulation EP'!$B$8,15)+GE$9),"TTT") = "Sa",
                                    TEXT((EDATE('Projektkostenkalkulation EP'!$B$8,15)+GE$9),"TTT") = "So",
                                    IF(ISNA(VLOOKUP(EDATE('Projektkostenkalkulation EP'!$B$8,15)+GE$9,Datenquellen!$F$7:$H$45,3,FALSE))," ",VLOOKUP(EDATE('Projektkostenkalkulation EP'!$B$8,15)+GE$9,Datenquellen!$F$7:$H$45,3,FALSE))="X"
                                    ),
                          "X",
                          ""
                          ),
               "X"
            )</f>
        <v>X</v>
      </c>
      <c r="GG182" s="237" t="str">
        <f xml:space="preserve"> IF(TEXT((EDATE('Projektkostenkalkulation EP'!$B$8,15)+GF$9),"MM")=TEXT((EDATE('Projektkostenkalkulation EP'!$B$8,15)+(GF$9-1)),"MM"),
             IF(
                        OR(
                                    TEXT((EDATE('Projektkostenkalkulation EP'!$B$8,15)+GF$9),"TTT") = "Sa",
                                    TEXT((EDATE('Projektkostenkalkulation EP'!$B$8,15)+GF$9),"TTT") = "So",
                                    IF(ISNA(VLOOKUP(EDATE('Projektkostenkalkulation EP'!$B$8,15)+GF$9,Datenquellen!$F$7:$H$45,3,FALSE))," ",VLOOKUP(EDATE('Projektkostenkalkulation EP'!$B$8,15)+GF$9,Datenquellen!$F$7:$H$45,3,FALSE))="X"
                                    ),
                          "X",
                          ""
                          ),
               "X"
            )</f>
        <v/>
      </c>
      <c r="GH182" s="237" t="str">
        <f xml:space="preserve"> IF(TEXT((EDATE('Projektkostenkalkulation EP'!$B$8,15)+GG$9),"MM")=TEXT((EDATE('Projektkostenkalkulation EP'!$B$8,15)+(GG$9-1)),"MM"),
             IF(
                        OR(
                                    TEXT((EDATE('Projektkostenkalkulation EP'!$B$8,15)+GG$9),"TTT") = "Sa",
                                    TEXT((EDATE('Projektkostenkalkulation EP'!$B$8,15)+GG$9),"TTT") = "So",
                                    IF(ISNA(VLOOKUP(EDATE('Projektkostenkalkulation EP'!$B$8,15)+GG$9,Datenquellen!$F$7:$H$45,3,FALSE))," ",VLOOKUP(EDATE('Projektkostenkalkulation EP'!$B$8,15)+GG$9,Datenquellen!$F$7:$H$45,3,FALSE))="X"
                                    ),
                          "X",
                          ""
                          ),
               "X"
            )</f>
        <v/>
      </c>
      <c r="GI182" s="237" t="str">
        <f xml:space="preserve"> IF(TEXT((EDATE('Projektkostenkalkulation EP'!$B$8,15)+GH$9),"MM")=TEXT((EDATE('Projektkostenkalkulation EP'!$B$8,15)+(GH$9-1)),"MM"),
             IF(
                        OR(
                                    TEXT((EDATE('Projektkostenkalkulation EP'!$B$8,15)+GH$9),"TTT") = "Sa",
                                    TEXT((EDATE('Projektkostenkalkulation EP'!$B$8,15)+GH$9),"TTT") = "So",
                                    IF(ISNA(VLOOKUP(EDATE('Projektkostenkalkulation EP'!$B$8,15)+GH$9,Datenquellen!$F$7:$H$45,3,FALSE))," ",VLOOKUP(EDATE('Projektkostenkalkulation EP'!$B$8,15)+GH$9,Datenquellen!$F$7:$H$45,3,FALSE))="X"
                                    ),
                          "X",
                          ""
                          ),
               "X"
            )</f>
        <v/>
      </c>
      <c r="GJ182" s="237" t="str">
        <f xml:space="preserve"> IF(TEXT((EDATE('Projektkostenkalkulation EP'!$B$8,15)+GI$9),"MM")=TEXT((EDATE('Projektkostenkalkulation EP'!$B$8,15)+(GI$9-1)),"MM"),
             IF(
                        OR(
                                    TEXT((EDATE('Projektkostenkalkulation EP'!$B$8,15)+GI$9),"TTT") = "Sa",
                                    TEXT((EDATE('Projektkostenkalkulation EP'!$B$8,15)+GI$9),"TTT") = "So",
                                    IF(ISNA(VLOOKUP(EDATE('Projektkostenkalkulation EP'!$B$8,15)+GI$9,Datenquellen!$F$7:$H$45,3,FALSE))," ",VLOOKUP(EDATE('Projektkostenkalkulation EP'!$B$8,15)+GI$9,Datenquellen!$F$7:$H$45,3,FALSE))="X"
                                    ),
                          "X",
                          ""
                          ),
               "X"
            )</f>
        <v/>
      </c>
      <c r="GK182" s="237" t="str">
        <f xml:space="preserve"> IF(TEXT((EDATE('Projektkostenkalkulation EP'!$B$8,15)+GJ$9),"MM")=TEXT((EDATE('Projektkostenkalkulation EP'!$B$8,15)+(GJ$9-1)),"MM"),
             IF(
                        OR(
                                    TEXT((EDATE('Projektkostenkalkulation EP'!$B$8,15)+GJ$9),"TTT") = "Sa",
                                    TEXT((EDATE('Projektkostenkalkulation EP'!$B$8,15)+GJ$9),"TTT") = "So",
                                    IF(ISNA(VLOOKUP(EDATE('Projektkostenkalkulation EP'!$B$8,15)+GJ$9,Datenquellen!$F$7:$H$45,3,FALSE))," ",VLOOKUP(EDATE('Projektkostenkalkulation EP'!$B$8,15)+GJ$9,Datenquellen!$F$7:$H$45,3,FALSE))="X"
                                    ),
                          "X",
                          ""
                          ),
               "X"
            )</f>
        <v/>
      </c>
      <c r="GL182" s="237" t="str">
        <f xml:space="preserve"> IF(TEXT((EDATE('Projektkostenkalkulation EP'!$B$8,15)+GK$9),"MM")=TEXT((EDATE('Projektkostenkalkulation EP'!$B$8,15)+(GK$9-1)),"MM"),
             IF(
                        OR(
                                    TEXT((EDATE('Projektkostenkalkulation EP'!$B$8,15)+GK$9),"TTT") = "Sa",
                                    TEXT((EDATE('Projektkostenkalkulation EP'!$B$8,15)+GK$9),"TTT") = "So",
                                    IF(ISNA(VLOOKUP(EDATE('Projektkostenkalkulation EP'!$B$8,15)+GK$9,Datenquellen!$F$7:$H$45,3,FALSE))," ",VLOOKUP(EDATE('Projektkostenkalkulation EP'!$B$8,15)+GK$9,Datenquellen!$F$7:$H$45,3,FALSE))="X"
                                    ),
                          "X",
                          ""
                          ),
               "X"
            )</f>
        <v>X</v>
      </c>
      <c r="GM182" s="237" t="str">
        <f xml:space="preserve"> IF(TEXT((EDATE('Projektkostenkalkulation EP'!$B$8,15)+GL$9),"MM")=TEXT((EDATE('Projektkostenkalkulation EP'!$B$8,15)+(GL$9-1)),"MM"),
             IF(
                        OR(
                                    TEXT((EDATE('Projektkostenkalkulation EP'!$B$8,15)+GL$9),"TTT") = "Sa",
                                    TEXT((EDATE('Projektkostenkalkulation EP'!$B$8,15)+GL$9),"TTT") = "So",
                                    IF(ISNA(VLOOKUP(EDATE('Projektkostenkalkulation EP'!$B$8,15)+GL$9,Datenquellen!$F$7:$H$45,3,FALSE))," ",VLOOKUP(EDATE('Projektkostenkalkulation EP'!$B$8,15)+GL$9,Datenquellen!$F$7:$H$45,3,FALSE))="X"
                                    ),
                          "X",
                          ""
                          ),
               "X"
            )</f>
        <v>X</v>
      </c>
      <c r="GN182" s="237" t="str">
        <f xml:space="preserve"> IF(TEXT((EDATE('Projektkostenkalkulation EP'!$B$8,15)+GM$9),"MM")=TEXT((EDATE('Projektkostenkalkulation EP'!$B$8,15)+(GM$9-1)),"MM"),
             IF(
                        OR(
                                    TEXT((EDATE('Projektkostenkalkulation EP'!$B$8,15)+GM$9),"TTT") = "Sa",
                                    TEXT((EDATE('Projektkostenkalkulation EP'!$B$8,15)+GM$9),"TTT") = "So",
                                    IF(ISNA(VLOOKUP(EDATE('Projektkostenkalkulation EP'!$B$8,15)+GM$9,Datenquellen!$F$7:$H$45,3,FALSE))," ",VLOOKUP(EDATE('Projektkostenkalkulation EP'!$B$8,15)+GM$9,Datenquellen!$F$7:$H$45,3,FALSE))="X"
                                    ),
                          "X",
                          ""
                          ),
               "X"
            )</f>
        <v/>
      </c>
      <c r="GO182" s="237" t="str">
        <f xml:space="preserve"> IF(TEXT((EDATE('Projektkostenkalkulation EP'!$B$8,15)+GN$9),"MM")=TEXT((EDATE('Projektkostenkalkulation EP'!$B$8,15)+(GN$9-1)),"MM"),
             IF(
                        OR(
                                    TEXT((EDATE('Projektkostenkalkulation EP'!$B$8,15)+GN$9),"TTT") = "Sa",
                                    TEXT((EDATE('Projektkostenkalkulation EP'!$B$8,15)+GN$9),"TTT") = "So",
                                    IF(ISNA(VLOOKUP(EDATE('Projektkostenkalkulation EP'!$B$8,15)+GN$9,Datenquellen!$F$7:$H$45,3,FALSE))," ",VLOOKUP(EDATE('Projektkostenkalkulation EP'!$B$8,15)+GN$9,Datenquellen!$F$7:$H$45,3,FALSE))="X"
                                    ),
                          "X",
                          ""
                          ),
               "X"
            )</f>
        <v/>
      </c>
      <c r="GP182" s="237" t="str">
        <f xml:space="preserve"> IF(TEXT((EDATE('Projektkostenkalkulation EP'!$B$8,15)+GO$9),"MM")=TEXT((EDATE('Projektkostenkalkulation EP'!$B$8,15)+(GO$9-1)),"MM"),
             IF(
                        OR(
                                    TEXT((EDATE('Projektkostenkalkulation EP'!$B$8,15)+GO$9),"TTT") = "Sa",
                                    TEXT((EDATE('Projektkostenkalkulation EP'!$B$8,15)+GO$9),"TTT") = "So",
                                    IF(ISNA(VLOOKUP(EDATE('Projektkostenkalkulation EP'!$B$8,15)+GO$9,Datenquellen!$F$7:$H$45,3,FALSE))," ",VLOOKUP(EDATE('Projektkostenkalkulation EP'!$B$8,15)+GO$9,Datenquellen!$F$7:$H$45,3,FALSE))="X"
                                    ),
                          "X",
                          ""
                          ),
               "X"
            )</f>
        <v/>
      </c>
      <c r="GQ182" s="237" t="str">
        <f xml:space="preserve"> IF(TEXT((EDATE('Projektkostenkalkulation EP'!$B$8,15)+GP$9),"MM")=TEXT((EDATE('Projektkostenkalkulation EP'!$B$8,15)+(GP$9-1)),"MM"),
             IF(
                        OR(
                                    TEXT((EDATE('Projektkostenkalkulation EP'!$B$8,15)+GP$9),"TTT") = "Sa",
                                    TEXT((EDATE('Projektkostenkalkulation EP'!$B$8,15)+GP$9),"TTT") = "So",
                                    IF(ISNA(VLOOKUP(EDATE('Projektkostenkalkulation EP'!$B$8,15)+GP$9,Datenquellen!$F$7:$H$45,3,FALSE))," ",VLOOKUP(EDATE('Projektkostenkalkulation EP'!$B$8,15)+GP$9,Datenquellen!$F$7:$H$45,3,FALSE))="X"
                                    ),
                          "X",
                          ""
                          ),
               "X"
            )</f>
        <v/>
      </c>
      <c r="GR182" s="237" t="str">
        <f xml:space="preserve"> IF(TEXT((EDATE('Projektkostenkalkulation EP'!$B$8,15)+GQ$9),"MM")=TEXT((EDATE('Projektkostenkalkulation EP'!$B$8,15)+(GQ$9-1)),"MM"),
             IF(
                        OR(
                                    TEXT((EDATE('Projektkostenkalkulation EP'!$B$8,15)+GQ$9),"TTT") = "Sa",
                                    TEXT((EDATE('Projektkostenkalkulation EP'!$B$8,15)+GQ$9),"TTT") = "So",
                                    IF(ISNA(VLOOKUP(EDATE('Projektkostenkalkulation EP'!$B$8,15)+GQ$9,Datenquellen!$F$7:$H$45,3,FALSE))," ",VLOOKUP(EDATE('Projektkostenkalkulation EP'!$B$8,15)+GQ$9,Datenquellen!$F$7:$H$45,3,FALSE))="X"
                                    ),
                          "X",
                          ""
                          ),
               "X"
            )</f>
        <v>X</v>
      </c>
      <c r="GS182" s="237" t="str">
        <f xml:space="preserve"> IF(TEXT((EDATE('Projektkostenkalkulation EP'!$B$8,15)+GR$9),"MM")=TEXT((EDATE('Projektkostenkalkulation EP'!$B$8,15)+(GR$9-1)),"MM"),
             IF(
                        OR(
                                    TEXT((EDATE('Projektkostenkalkulation EP'!$B$8,15)+GR$9),"TTT") = "Sa",
                                    TEXT((EDATE('Projektkostenkalkulation EP'!$B$8,15)+GR$9),"TTT") = "So",
                                    IF(ISNA(VLOOKUP(EDATE('Projektkostenkalkulation EP'!$B$8,15)+GR$9,Datenquellen!$F$7:$H$45,3,FALSE))," ",VLOOKUP(EDATE('Projektkostenkalkulation EP'!$B$8,15)+GR$9,Datenquellen!$F$7:$H$45,3,FALSE))="X"
                                    ),
                          "X",
                          ""
                          ),
               "X"
            )</f>
        <v>X</v>
      </c>
      <c r="GT182" s="237" t="str">
        <f xml:space="preserve"> IF(TEXT((EDATE('Projektkostenkalkulation EP'!$B$8,15)+GS$9),"MM")=TEXT((EDATE('Projektkostenkalkulation EP'!$B$8,15)+(GS$9-1)),"MM"),
             IF(
                        OR(
                                    TEXT((EDATE('Projektkostenkalkulation EP'!$B$8,15)+GS$9),"TTT") = "Sa",
                                    TEXT((EDATE('Projektkostenkalkulation EP'!$B$8,15)+GS$9),"TTT") = "So",
                                    IF(ISNA(VLOOKUP(EDATE('Projektkostenkalkulation EP'!$B$8,15)+GS$9,Datenquellen!$F$7:$H$45,3,FALSE))," ",VLOOKUP(EDATE('Projektkostenkalkulation EP'!$B$8,15)+GS$9,Datenquellen!$F$7:$H$45,3,FALSE))="X"
                                    ),
                          "X",
                          ""
                          ),
               "X"
            )</f>
        <v>X</v>
      </c>
      <c r="GU182" s="237" t="str">
        <f xml:space="preserve"> IF(TEXT((EDATE('Projektkostenkalkulation EP'!$B$8,15)+GT$9),"MM")=TEXT((EDATE('Projektkostenkalkulation EP'!$B$8,15)+(GT$9-1)),"MM"),
             IF(
                        OR(
                                    TEXT((EDATE('Projektkostenkalkulation EP'!$B$8,15)+GT$9),"TTT") = "Sa",
                                    TEXT((EDATE('Projektkostenkalkulation EP'!$B$8,15)+GT$9),"TTT") = "So",
                                    IF(ISNA(VLOOKUP(EDATE('Projektkostenkalkulation EP'!$B$8,15)+GT$9,Datenquellen!$F$7:$H$45,3,FALSE))," ",VLOOKUP(EDATE('Projektkostenkalkulation EP'!$B$8,15)+GT$9,Datenquellen!$F$7:$H$45,3,FALSE))="X"
                                    ),
                          "X",
                          ""
                          ),
               "X"
            )</f>
        <v>X</v>
      </c>
      <c r="GV182" s="237" t="str">
        <f xml:space="preserve"> IF(TEXT((EDATE('Projektkostenkalkulation EP'!$B$8,15)+GU$9),"MM")=TEXT((EDATE('Projektkostenkalkulation EP'!$B$8,15)+(GU$9-1)),"MM"),
             IF(
                        OR(
                                    TEXT((EDATE('Projektkostenkalkulation EP'!$B$8,15)+GU$9),"TTT") = "Sa",
                                    TEXT((EDATE('Projektkostenkalkulation EP'!$B$8,15)+GU$9),"TTT") = "So",
                                    IF(ISNA(VLOOKUP(EDATE('Projektkostenkalkulation EP'!$B$8,15)+GU$9,Datenquellen!$F$7:$H$45,3,FALSE))," ",VLOOKUP(EDATE('Projektkostenkalkulation EP'!$B$8,15)+GU$9,Datenquellen!$F$7:$H$45,3,FALSE))="X"
                                    ),
                          "X",
                          ""
                          ),
               "X"
            )</f>
        <v/>
      </c>
      <c r="GW182" s="237" t="str">
        <f xml:space="preserve"> IF(TEXT((EDATE('Projektkostenkalkulation EP'!$B$8,15)+GV$9),"MM")=TEXT((EDATE('Projektkostenkalkulation EP'!$B$8,15)+(GV$9-1)),"MM"),
             IF(
                        OR(
                                    TEXT((EDATE('Projektkostenkalkulation EP'!$B$8,15)+GV$9),"TTT") = "Sa",
                                    TEXT((EDATE('Projektkostenkalkulation EP'!$B$8,15)+GV$9),"TTT") = "So",
                                    IF(ISNA(VLOOKUP(EDATE('Projektkostenkalkulation EP'!$B$8,15)+GV$9,Datenquellen!$F$7:$H$45,3,FALSE))," ",VLOOKUP(EDATE('Projektkostenkalkulation EP'!$B$8,15)+GV$9,Datenquellen!$F$7:$H$45,3,FALSE))="X"
                                    ),
                          "X",
                          ""
                          ),
               "X"
            )</f>
        <v/>
      </c>
      <c r="GX182" s="237" t="str">
        <f xml:space="preserve"> IF(TEXT((EDATE('Projektkostenkalkulation EP'!$B$8,15)+GW$9),"MM")=TEXT((EDATE('Projektkostenkalkulation EP'!$B$8,15)+(GW$9-1)),"MM"),
             IF(
                        OR(
                                    TEXT((EDATE('Projektkostenkalkulation EP'!$B$8,15)+GW$9),"TTT") = "Sa",
                                    TEXT((EDATE('Projektkostenkalkulation EP'!$B$8,15)+GW$9),"TTT") = "So",
                                    IF(ISNA(VLOOKUP(EDATE('Projektkostenkalkulation EP'!$B$8,15)+GW$9,Datenquellen!$F$7:$H$45,3,FALSE))," ",VLOOKUP(EDATE('Projektkostenkalkulation EP'!$B$8,15)+GW$9,Datenquellen!$F$7:$H$45,3,FALSE))="X"
                                    ),
                          "X",
                          ""
                          ),
               "X"
            )</f>
        <v/>
      </c>
      <c r="GY182" s="237" t="str">
        <f xml:space="preserve"> IF(TEXT((EDATE('Projektkostenkalkulation EP'!$B$8,15)+GX$9),"MM")=TEXT((EDATE('Projektkostenkalkulation EP'!$B$8,15)+(GX$9-1)),"MM"),
             IF(
                        OR(
                                    TEXT((EDATE('Projektkostenkalkulation EP'!$B$8,15)+GX$9),"TTT") = "Sa",
                                    TEXT((EDATE('Projektkostenkalkulation EP'!$B$8,15)+GX$9),"TTT") = "So",
                                    IF(ISNA(VLOOKUP(EDATE('Projektkostenkalkulation EP'!$B$8,15)+GX$9,Datenquellen!$F$7:$H$45,3,FALSE))," ",VLOOKUP(EDATE('Projektkostenkalkulation EP'!$B$8,15)+GX$9,Datenquellen!$F$7:$H$45,3,FALSE))="X"
                                    ),
                          "X",
                          ""
                          ),
               "X"
            )</f>
        <v/>
      </c>
      <c r="GZ182" s="237" t="str">
        <f xml:space="preserve"> IF(TEXT((EDATE('Projektkostenkalkulation EP'!$B$8,15)+GY$9),"MM")=TEXT((EDATE('Projektkostenkalkulation EP'!$B$8,15)+(GY$9-1)),"MM"),
             IF(
                        OR(
                                    TEXT((EDATE('Projektkostenkalkulation EP'!$B$8,15)+GY$9),"TTT") = "Sa",
                                    TEXT((EDATE('Projektkostenkalkulation EP'!$B$8,15)+GY$9),"TTT") = "So",
                                    IF(ISNA(VLOOKUP(EDATE('Projektkostenkalkulation EP'!$B$8,15)+GY$9,Datenquellen!$F$7:$H$45,3,FALSE))," ",VLOOKUP(EDATE('Projektkostenkalkulation EP'!$B$8,15)+GY$9,Datenquellen!$F$7:$H$45,3,FALSE))="X"
                                    ),
                          "X",
                          ""
                          ),
               "X"
            )</f>
        <v>X</v>
      </c>
      <c r="HA182" s="237" t="str">
        <f xml:space="preserve"> IF(TEXT((EDATE('Projektkostenkalkulation EP'!$B$8,15)+GZ$9),"MM")=TEXT((EDATE('Projektkostenkalkulation EP'!$B$8,15)+(GZ$9-1)),"MM"),
             IF(
                        OR(
                                    TEXT((EDATE('Projektkostenkalkulation EP'!$B$8,15)+GZ$9),"TTT") = "Sa",
                                    TEXT((EDATE('Projektkostenkalkulation EP'!$B$8,15)+GZ$9),"TTT") = "So",
                                    IF(ISNA(VLOOKUP(EDATE('Projektkostenkalkulation EP'!$B$8,15)+GZ$9,Datenquellen!$F$7:$H$45,3,FALSE))," ",VLOOKUP(EDATE('Projektkostenkalkulation EP'!$B$8,15)+GZ$9,Datenquellen!$F$7:$H$45,3,FALSE))="X"
                                    ),
                          "X",
                          ""
                          ),
               "X"
            )</f>
        <v>X</v>
      </c>
      <c r="HB182" s="237" t="str">
        <f xml:space="preserve"> IF(TEXT((EDATE('Projektkostenkalkulation EP'!$B$8,15)+HA$9),"MM")=TEXT((EDATE('Projektkostenkalkulation EP'!$B$8,15)+(HA$9-1)),"MM"),
             IF(
                        OR(
                                    TEXT((EDATE('Projektkostenkalkulation EP'!$B$8,15)+HA$9),"TTT") = "Sa",
                                    TEXT((EDATE('Projektkostenkalkulation EP'!$B$8,15)+HA$9),"TTT") = "So",
                                    IF(ISNA(VLOOKUP(EDATE('Projektkostenkalkulation EP'!$B$8,15)+HA$9,Datenquellen!$F$7:$H$45,3,FALSE))," ",VLOOKUP(EDATE('Projektkostenkalkulation EP'!$B$8,15)+HA$9,Datenquellen!$F$7:$H$45,3,FALSE))="X"
                                    ),
                          "X",
                          ""
                          ),
               "X"
            )</f>
        <v/>
      </c>
      <c r="HC182" s="237" t="str">
        <f xml:space="preserve"> IF(TEXT((EDATE('Projektkostenkalkulation EP'!$B$8,15)+HB$9),"MM")=TEXT((EDATE('Projektkostenkalkulation EP'!$B$8,15)+(HB$9-1)),"MM"),
             IF(
                        OR(
                                    TEXT((EDATE('Projektkostenkalkulation EP'!$B$8,15)+HB$9),"TTT") = "Sa",
                                    TEXT((EDATE('Projektkostenkalkulation EP'!$B$8,15)+HB$9),"TTT") = "So",
                                    IF(ISNA(VLOOKUP(EDATE('Projektkostenkalkulation EP'!$B$8,15)+HB$9,Datenquellen!$F$7:$H$45,3,FALSE))," ",VLOOKUP(EDATE('Projektkostenkalkulation EP'!$B$8,15)+HB$9,Datenquellen!$F$7:$H$45,3,FALSE))="X"
                                    ),
                          "X",
                          ""
                          ),
               "X"
            )</f>
        <v/>
      </c>
      <c r="HD182" s="237" t="str">
        <f xml:space="preserve"> IF(TEXT((EDATE('Projektkostenkalkulation EP'!$B$8,15)+HC$9),"MM")=TEXT((EDATE('Projektkostenkalkulation EP'!$B$8,15)+(HC$9-1)),"MM"),
             IF(
                        OR(
                                    TEXT((EDATE('Projektkostenkalkulation EP'!$B$8,15)+HC$9),"TTT") = "Sa",
                                    TEXT((EDATE('Projektkostenkalkulation EP'!$B$8,15)+HC$9),"TTT") = "So",
                                    IF(ISNA(VLOOKUP(EDATE('Projektkostenkalkulation EP'!$B$8,15)+HC$9,Datenquellen!$F$7:$H$45,3,FALSE))," ",VLOOKUP(EDATE('Projektkostenkalkulation EP'!$B$8,15)+HC$9,Datenquellen!$F$7:$H$45,3,FALSE))="X"
                                    ),
                          "X",
                          ""
                          ),
               "X"
            )</f>
        <v/>
      </c>
      <c r="HE182" s="238" t="str">
        <f xml:space="preserve"> IF(TEXT((EDATE('Projektkostenkalkulation EP'!$B$8,15)+HD$9),"MM")=TEXT((EDATE('Projektkostenkalkulation EP'!$B$8,15)+(HD$9-1)),"MM"),
             IF(
                        OR(
                                    TEXT((EDATE('Projektkostenkalkulation EP'!$B$8,15)+HD$9),"TTT") = "Sa",
                                    TEXT((EDATE('Projektkostenkalkulation EP'!$B$8,15)+HD$9),"TTT") = "So",
                                    IF(ISNA(VLOOKUP(EDATE('Projektkostenkalkulation EP'!$B$8,15)+HD$9,Datenquellen!$F$7:$H$45,3,FALSE))," ",VLOOKUP(EDATE('Projektkostenkalkulation EP'!$B$8,15)+HD$9,Datenquellen!$F$7:$H$45,3,FALSE))="X"
                                    ),
                          "X",
                          ""
                          ),
               "X"
            )</f>
        <v>X</v>
      </c>
      <c r="HF182" s="239"/>
      <c r="HG182" s="240"/>
      <c r="HH182" s="241" t="s">
        <v>67</v>
      </c>
    </row>
    <row r="183" spans="1:216" ht="21" customHeight="1" x14ac:dyDescent="0.2">
      <c r="A183" s="477" t="str">
        <f>TEXT(EDATE('Projektkostenkalkulation EP'!$B$8,16),"MMMM")</f>
        <v>Mai</v>
      </c>
      <c r="B183" s="263"/>
      <c r="C183" s="264" t="str">
        <f>IF(
            OR(
                     TEXT(EDATE('Projektkostenkalkulation EP'!$B$8,16),"TTT") = "Sa",
                     TEXT(EDATE('Projektkostenkalkulation EP'!$B$8,16),"TTT") = "So",
                     IF(ISNA(VLOOKUP(EDATE('Projektkostenkalkulation EP'!$B$8,16),Datenquellen!$F$7:$H$45,3,FALSE))," ",VLOOKUP(EDATE('Projektkostenkalkulation EP'!$B$8,16),Datenquellen!$F$7:$H$45,3,FALSE))="X"
                            ),
                    "X",
                    ""
            )</f>
        <v>X</v>
      </c>
      <c r="D183" s="264" t="str">
        <f xml:space="preserve"> IF(TEXT((EDATE('Projektkostenkalkulation EP'!$B$8,16)+C$9),"MM")=TEXT((EDATE('Projektkostenkalkulation EP'!$B$8,16)+(C$9-1)),"MM"),
             IF(
                        OR(
                                    TEXT((EDATE('Projektkostenkalkulation EP'!$B$8,16)+C$9),"TTT") = "Sa",
                                    TEXT((EDATE('Projektkostenkalkulation EP'!$B$8,16)+C$9),"TTT") = "So",
                                    IF(ISNA(VLOOKUP(EDATE('Projektkostenkalkulation EP'!$B$8,16)+C$9,Datenquellen!$F$7:$H$45,3,FALSE))," ",VLOOKUP(EDATE('Projektkostenkalkulation EP'!$B$8,16)+C$9,Datenquellen!$F$7:$H$45,3,FALSE))="X"
                                    ),
                          "X",
                          ""
                          ),
               "X"
            )</f>
        <v/>
      </c>
      <c r="E183" s="264" t="str">
        <f xml:space="preserve"> IF(TEXT((EDATE('Projektkostenkalkulation EP'!$B$8,16)+D$9),"MM")=TEXT((EDATE('Projektkostenkalkulation EP'!$B$8,16)+(D$9-1)),"MM"),
             IF(
                        OR(
                                    TEXT((EDATE('Projektkostenkalkulation EP'!$B$8,16)+D$9),"TTT") = "Sa",
                                    TEXT((EDATE('Projektkostenkalkulation EP'!$B$8,16)+D$9),"TTT") = "So",
                                    IF(ISNA(VLOOKUP(EDATE('Projektkostenkalkulation EP'!$B$8,16)+D$9,Datenquellen!$F$7:$H$45,3,FALSE))," ",VLOOKUP(EDATE('Projektkostenkalkulation EP'!$B$8,16)+D$9,Datenquellen!$F$7:$H$45,3,FALSE))="X"
                                    ),
                          "X",
                          ""
                          ),
               "X"
            )</f>
        <v>X</v>
      </c>
      <c r="F183" s="264" t="str">
        <f xml:space="preserve"> IF(TEXT((EDATE('Projektkostenkalkulation EP'!$B$8,16)+E$9),"MM")=TEXT((EDATE('Projektkostenkalkulation EP'!$B$8,16)+(E$9-1)),"MM"),
             IF(
                        OR(
                                    TEXT((EDATE('Projektkostenkalkulation EP'!$B$8,16)+E$9),"TTT") = "Sa",
                                    TEXT((EDATE('Projektkostenkalkulation EP'!$B$8,16)+E$9),"TTT") = "So",
                                    IF(ISNA(VLOOKUP(EDATE('Projektkostenkalkulation EP'!$B$8,16)+E$9,Datenquellen!$F$7:$H$45,3,FALSE))," ",VLOOKUP(EDATE('Projektkostenkalkulation EP'!$B$8,16)+E$9,Datenquellen!$F$7:$H$45,3,FALSE))="X"
                                    ),
                          "X",
                          ""
                          ),
               "X"
            )</f>
        <v>X</v>
      </c>
      <c r="G183" s="264" t="str">
        <f xml:space="preserve"> IF(TEXT((EDATE('Projektkostenkalkulation EP'!$B$8,16)+F$9),"MM")=TEXT((EDATE('Projektkostenkalkulation EP'!$B$8,16)+(F$9-1)),"MM"),
             IF(
                        OR(
                                    TEXT((EDATE('Projektkostenkalkulation EP'!$B$8,16)+F$9),"TTT") = "Sa",
                                    TEXT((EDATE('Projektkostenkalkulation EP'!$B$8,16)+F$9),"TTT") = "So",
                                    IF(ISNA(VLOOKUP(EDATE('Projektkostenkalkulation EP'!$B$8,16)+F$9,Datenquellen!$F$7:$H$45,3,FALSE))," ",VLOOKUP(EDATE('Projektkostenkalkulation EP'!$B$8,16)+F$9,Datenquellen!$F$7:$H$45,3,FALSE))="X"
                                    ),
                          "X",
                          ""
                          ),
               "X"
            )</f>
        <v/>
      </c>
      <c r="H183" s="264" t="str">
        <f xml:space="preserve"> IF(TEXT((EDATE('Projektkostenkalkulation EP'!$B$8,16)+G$9),"MM")=TEXT((EDATE('Projektkostenkalkulation EP'!$B$8,16)+(G$9-1)),"MM"),
             IF(
                        OR(
                                    TEXT((EDATE('Projektkostenkalkulation EP'!$B$8,16)+G$9),"TTT") = "Sa",
                                    TEXT((EDATE('Projektkostenkalkulation EP'!$B$8,16)+G$9),"TTT") = "So",
                                    IF(ISNA(VLOOKUP(EDATE('Projektkostenkalkulation EP'!$B$8,16)+G$9,Datenquellen!$F$7:$H$45,3,FALSE))," ",VLOOKUP(EDATE('Projektkostenkalkulation EP'!$B$8,16)+G$9,Datenquellen!$F$7:$H$45,3,FALSE))="X"
                                    ),
                          "X",
                          ""
                          ),
               "X"
            )</f>
        <v/>
      </c>
      <c r="I183" s="264" t="str">
        <f xml:space="preserve"> IF(TEXT((EDATE('Projektkostenkalkulation EP'!$B$8,16)+H$9),"MM")=TEXT((EDATE('Projektkostenkalkulation EP'!$B$8,16)+(H$9-1)),"MM"),
             IF(
                        OR(
                                    TEXT((EDATE('Projektkostenkalkulation EP'!$B$8,16)+H$9),"TTT") = "Sa",
                                    TEXT((EDATE('Projektkostenkalkulation EP'!$B$8,16)+H$9),"TTT") = "So",
                                    IF(ISNA(VLOOKUP(EDATE('Projektkostenkalkulation EP'!$B$8,16)+H$9,Datenquellen!$F$7:$H$45,3,FALSE))," ",VLOOKUP(EDATE('Projektkostenkalkulation EP'!$B$8,16)+H$9,Datenquellen!$F$7:$H$45,3,FALSE))="X"
                                    ),
                          "X",
                          ""
                          ),
               "X"
            )</f>
        <v/>
      </c>
      <c r="J183" s="264" t="str">
        <f xml:space="preserve"> IF(TEXT((EDATE('Projektkostenkalkulation EP'!$B$8,16)+I$9),"MM")=TEXT((EDATE('Projektkostenkalkulation EP'!$B$8,16)+(I$9-1)),"MM"),
             IF(
                        OR(
                                    TEXT((EDATE('Projektkostenkalkulation EP'!$B$8,16)+I$9),"TTT") = "Sa",
                                    TEXT((EDATE('Projektkostenkalkulation EP'!$B$8,16)+I$9),"TTT") = "So",
                                    IF(ISNA(VLOOKUP(EDATE('Projektkostenkalkulation EP'!$B$8,16)+I$9,Datenquellen!$F$7:$H$45,3,FALSE))," ",VLOOKUP(EDATE('Projektkostenkalkulation EP'!$B$8,16)+I$9,Datenquellen!$F$7:$H$45,3,FALSE))="X"
                                    ),
                          "X",
                          ""
                          ),
               "X"
            )</f>
        <v/>
      </c>
      <c r="K183" s="264" t="str">
        <f xml:space="preserve"> IF(TEXT((EDATE('Projektkostenkalkulation EP'!$B$8,16)+J$9),"MM")=TEXT((EDATE('Projektkostenkalkulation EP'!$B$8,16)+(J$9-1)),"MM"),
             IF(
                        OR(
                                    TEXT((EDATE('Projektkostenkalkulation EP'!$B$8,16)+J$9),"TTT") = "Sa",
                                    TEXT((EDATE('Projektkostenkalkulation EP'!$B$8,16)+J$9),"TTT") = "So",
                                    IF(ISNA(VLOOKUP(EDATE('Projektkostenkalkulation EP'!$B$8,16)+J$9,Datenquellen!$F$7:$H$45,3,FALSE))," ",VLOOKUP(EDATE('Projektkostenkalkulation EP'!$B$8,16)+J$9,Datenquellen!$F$7:$H$45,3,FALSE))="X"
                                    ),
                          "X",
                          ""
                          ),
               "X"
            )</f>
        <v/>
      </c>
      <c r="L183" s="264" t="str">
        <f xml:space="preserve"> IF(TEXT((EDATE('Projektkostenkalkulation EP'!$B$8,16)+K$9),"MM")=TEXT((EDATE('Projektkostenkalkulation EP'!$B$8,16)+(K$9-1)),"MM"),
             IF(
                        OR(
                                    TEXT((EDATE('Projektkostenkalkulation EP'!$B$8,16)+K$9),"TTT") = "Sa",
                                    TEXT((EDATE('Projektkostenkalkulation EP'!$B$8,16)+K$9),"TTT") = "So",
                                    IF(ISNA(VLOOKUP(EDATE('Projektkostenkalkulation EP'!$B$8,16)+K$9,Datenquellen!$F$7:$H$45,3,FALSE))," ",VLOOKUP(EDATE('Projektkostenkalkulation EP'!$B$8,16)+K$9,Datenquellen!$F$7:$H$45,3,FALSE))="X"
                                    ),
                          "X",
                          ""
                          ),
               "X"
            )</f>
        <v>X</v>
      </c>
      <c r="M183" s="264" t="str">
        <f xml:space="preserve"> IF(TEXT((EDATE('Projektkostenkalkulation EP'!$B$8,16)+L$9),"MM")=TEXT((EDATE('Projektkostenkalkulation EP'!$B$8,16)+(L$9-1)),"MM"),
             IF(
                        OR(
                                    TEXT((EDATE('Projektkostenkalkulation EP'!$B$8,16)+L$9),"TTT") = "Sa",
                                    TEXT((EDATE('Projektkostenkalkulation EP'!$B$8,16)+L$9),"TTT") = "So",
                                    IF(ISNA(VLOOKUP(EDATE('Projektkostenkalkulation EP'!$B$8,16)+L$9,Datenquellen!$F$7:$H$45,3,FALSE))," ",VLOOKUP(EDATE('Projektkostenkalkulation EP'!$B$8,16)+L$9,Datenquellen!$F$7:$H$45,3,FALSE))="X"
                                    ),
                          "X",
                          ""
                          ),
               "X"
            )</f>
        <v>X</v>
      </c>
      <c r="N183" s="264" t="str">
        <f xml:space="preserve"> IF(TEXT((EDATE('Projektkostenkalkulation EP'!$B$8,16)+M$9),"MM")=TEXT((EDATE('Projektkostenkalkulation EP'!$B$8,16)+(M$9-1)),"MM"),
             IF(
                        OR(
                                    TEXT((EDATE('Projektkostenkalkulation EP'!$B$8,16)+M$9),"TTT") = "Sa",
                                    TEXT((EDATE('Projektkostenkalkulation EP'!$B$8,16)+M$9),"TTT") = "So",
                                    IF(ISNA(VLOOKUP(EDATE('Projektkostenkalkulation EP'!$B$8,16)+M$9,Datenquellen!$F$7:$H$45,3,FALSE))," ",VLOOKUP(EDATE('Projektkostenkalkulation EP'!$B$8,16)+M$9,Datenquellen!$F$7:$H$45,3,FALSE))="X"
                                    ),
                          "X",
                          ""
                          ),
               "X"
            )</f>
        <v/>
      </c>
      <c r="O183" s="264" t="str">
        <f xml:space="preserve"> IF(TEXT((EDATE('Projektkostenkalkulation EP'!$B$8,16)+N$9),"MM")=TEXT((EDATE('Projektkostenkalkulation EP'!$B$8,16)+(N$9-1)),"MM"),
             IF(
                        OR(
                                    TEXT((EDATE('Projektkostenkalkulation EP'!$B$8,16)+N$9),"TTT") = "Sa",
                                    TEXT((EDATE('Projektkostenkalkulation EP'!$B$8,16)+N$9),"TTT") = "So",
                                    IF(ISNA(VLOOKUP(EDATE('Projektkostenkalkulation EP'!$B$8,16)+N$9,Datenquellen!$F$7:$H$45,3,FALSE))," ",VLOOKUP(EDATE('Projektkostenkalkulation EP'!$B$8,16)+N$9,Datenquellen!$F$7:$H$45,3,FALSE))="X"
                                    ),
                          "X",
                          ""
                          ),
               "X"
            )</f>
        <v/>
      </c>
      <c r="P183" s="264" t="str">
        <f xml:space="preserve"> IF(TEXT((EDATE('Projektkostenkalkulation EP'!$B$8,16)+O$9),"MM")=TEXT((EDATE('Projektkostenkalkulation EP'!$B$8,16)+(O$9-1)),"MM"),
             IF(
                        OR(
                                    TEXT((EDATE('Projektkostenkalkulation EP'!$B$8,16)+O$9),"TTT") = "Sa",
                                    TEXT((EDATE('Projektkostenkalkulation EP'!$B$8,16)+O$9),"TTT") = "So",
                                    IF(ISNA(VLOOKUP(EDATE('Projektkostenkalkulation EP'!$B$8,16)+O$9,Datenquellen!$F$7:$H$45,3,FALSE))," ",VLOOKUP(EDATE('Projektkostenkalkulation EP'!$B$8,16)+O$9,Datenquellen!$F$7:$H$45,3,FALSE))="X"
                                    ),
                          "X",
                          ""
                          ),
               "X"
            )</f>
        <v/>
      </c>
      <c r="Q183" s="264" t="str">
        <f xml:space="preserve"> IF(TEXT((EDATE('Projektkostenkalkulation EP'!$B$8,16)+P$9),"MM")=TEXT((EDATE('Projektkostenkalkulation EP'!$B$8,16)+(P$9-1)),"MM"),
             IF(
                        OR(
                                    TEXT((EDATE('Projektkostenkalkulation EP'!$B$8,16)+P$9),"TTT") = "Sa",
                                    TEXT((EDATE('Projektkostenkalkulation EP'!$B$8,16)+P$9),"TTT") = "So",
                                    IF(ISNA(VLOOKUP(EDATE('Projektkostenkalkulation EP'!$B$8,16)+P$9,Datenquellen!$F$7:$H$45,3,FALSE))," ",VLOOKUP(EDATE('Projektkostenkalkulation EP'!$B$8,16)+P$9,Datenquellen!$F$7:$H$45,3,FALSE))="X"
                                    ),
                          "X",
                          ""
                          ),
               "X"
            )</f>
        <v/>
      </c>
      <c r="R183" s="264" t="str">
        <f xml:space="preserve"> IF(TEXT((EDATE('Projektkostenkalkulation EP'!$B$8,16)+Q$9),"MM")=TEXT((EDATE('Projektkostenkalkulation EP'!$B$8,16)+(Q$9-1)),"MM"),
             IF(
                        OR(
                                    TEXT((EDATE('Projektkostenkalkulation EP'!$B$8,16)+Q$9),"TTT") = "Sa",
                                    TEXT((EDATE('Projektkostenkalkulation EP'!$B$8,16)+Q$9),"TTT") = "So",
                                    IF(ISNA(VLOOKUP(EDATE('Projektkostenkalkulation EP'!$B$8,16)+Q$9,Datenquellen!$F$7:$H$45,3,FALSE))," ",VLOOKUP(EDATE('Projektkostenkalkulation EP'!$B$8,16)+Q$9,Datenquellen!$F$7:$H$45,3,FALSE))="X"
                                    ),
                          "X",
                          ""
                          ),
               "X"
            )</f>
        <v/>
      </c>
      <c r="S183" s="264" t="str">
        <f xml:space="preserve"> IF(TEXT((EDATE('Projektkostenkalkulation EP'!$B$8,16)+R$9),"MM")=TEXT((EDATE('Projektkostenkalkulation EP'!$B$8,16)+(R$9-1)),"MM"),
             IF(
                        OR(
                                    TEXT((EDATE('Projektkostenkalkulation EP'!$B$8,16)+R$9),"TTT") = "Sa",
                                    TEXT((EDATE('Projektkostenkalkulation EP'!$B$8,16)+R$9),"TTT") = "So",
                                    IF(ISNA(VLOOKUP(EDATE('Projektkostenkalkulation EP'!$B$8,16)+R$9,Datenquellen!$F$7:$H$45,3,FALSE))," ",VLOOKUP(EDATE('Projektkostenkalkulation EP'!$B$8,16)+R$9,Datenquellen!$F$7:$H$45,3,FALSE))="X"
                                    ),
                          "X",
                          ""
                          ),
               "X"
            )</f>
        <v>X</v>
      </c>
      <c r="T183" s="264" t="str">
        <f xml:space="preserve"> IF(TEXT((EDATE('Projektkostenkalkulation EP'!$B$8,16)+S$9),"MM")=TEXT((EDATE('Projektkostenkalkulation EP'!$B$8,16)+(S$9-1)),"MM"),
             IF(
                        OR(
                                    TEXT((EDATE('Projektkostenkalkulation EP'!$B$8,16)+S$9),"TTT") = "Sa",
                                    TEXT((EDATE('Projektkostenkalkulation EP'!$B$8,16)+S$9),"TTT") = "So",
                                    IF(ISNA(VLOOKUP(EDATE('Projektkostenkalkulation EP'!$B$8,16)+S$9,Datenquellen!$F$7:$H$45,3,FALSE))," ",VLOOKUP(EDATE('Projektkostenkalkulation EP'!$B$8,16)+S$9,Datenquellen!$F$7:$H$45,3,FALSE))="X"
                                    ),
                          "X",
                          ""
                          ),
               "X"
            )</f>
        <v>X</v>
      </c>
      <c r="U183" s="264" t="str">
        <f xml:space="preserve"> IF(TEXT((EDATE('Projektkostenkalkulation EP'!$B$8,16)+T$9),"MM")=TEXT((EDATE('Projektkostenkalkulation EP'!$B$8,16)+(T$9-1)),"MM"),
             IF(
                        OR(
                                    TEXT((EDATE('Projektkostenkalkulation EP'!$B$8,16)+T$9),"TTT") = "Sa",
                                    TEXT((EDATE('Projektkostenkalkulation EP'!$B$8,16)+T$9),"TTT") = "So",
                                    IF(ISNA(VLOOKUP(EDATE('Projektkostenkalkulation EP'!$B$8,16)+T$9,Datenquellen!$F$7:$H$45,3,FALSE))," ",VLOOKUP(EDATE('Projektkostenkalkulation EP'!$B$8,16)+T$9,Datenquellen!$F$7:$H$45,3,FALSE))="X"
                                    ),
                          "X",
                          ""
                          ),
               "X"
            )</f>
        <v/>
      </c>
      <c r="V183" s="264" t="str">
        <f xml:space="preserve"> IF(TEXT((EDATE('Projektkostenkalkulation EP'!$B$8,16)+U$9),"MM")=TEXT((EDATE('Projektkostenkalkulation EP'!$B$8,16)+(U$9-1)),"MM"),
             IF(
                        OR(
                                    TEXT((EDATE('Projektkostenkalkulation EP'!$B$8,16)+U$9),"TTT") = "Sa",
                                    TEXT((EDATE('Projektkostenkalkulation EP'!$B$8,16)+U$9),"TTT") = "So",
                                    IF(ISNA(VLOOKUP(EDATE('Projektkostenkalkulation EP'!$B$8,16)+U$9,Datenquellen!$F$7:$H$45,3,FALSE))," ",VLOOKUP(EDATE('Projektkostenkalkulation EP'!$B$8,16)+U$9,Datenquellen!$F$7:$H$45,3,FALSE))="X"
                                    ),
                          "X",
                          ""
                          ),
               "X"
            )</f>
        <v/>
      </c>
      <c r="W183" s="264" t="str">
        <f xml:space="preserve"> IF(TEXT((EDATE('Projektkostenkalkulation EP'!$B$8,16)+V$9),"MM")=TEXT((EDATE('Projektkostenkalkulation EP'!$B$8,16)+(V$9-1)),"MM"),
             IF(
                        OR(
                                    TEXT((EDATE('Projektkostenkalkulation EP'!$B$8,16)+V$9),"TTT") = "Sa",
                                    TEXT((EDATE('Projektkostenkalkulation EP'!$B$8,16)+V$9),"TTT") = "So",
                                    IF(ISNA(VLOOKUP(EDATE('Projektkostenkalkulation EP'!$B$8,16)+V$9,Datenquellen!$F$7:$H$45,3,FALSE))," ",VLOOKUP(EDATE('Projektkostenkalkulation EP'!$B$8,16)+V$9,Datenquellen!$F$7:$H$45,3,FALSE))="X"
                                    ),
                          "X",
                          ""
                          ),
               "X"
            )</f>
        <v>X</v>
      </c>
      <c r="X183" s="264" t="str">
        <f xml:space="preserve"> IF(TEXT((EDATE('Projektkostenkalkulation EP'!$B$8,16)+W$9),"MM")=TEXT((EDATE('Projektkostenkalkulation EP'!$B$8,16)+(W$9-1)),"MM"),
             IF(
                        OR(
                                    TEXT((EDATE('Projektkostenkalkulation EP'!$B$8,16)+W$9),"TTT") = "Sa",
                                    TEXT((EDATE('Projektkostenkalkulation EP'!$B$8,16)+W$9),"TTT") = "So",
                                    IF(ISNA(VLOOKUP(EDATE('Projektkostenkalkulation EP'!$B$8,16)+W$9,Datenquellen!$F$7:$H$45,3,FALSE))," ",VLOOKUP(EDATE('Projektkostenkalkulation EP'!$B$8,16)+W$9,Datenquellen!$F$7:$H$45,3,FALSE))="X"
                                    ),
                          "X",
                          ""
                          ),
               "X"
            )</f>
        <v/>
      </c>
      <c r="Y183" s="264" t="str">
        <f xml:space="preserve"> IF(TEXT((EDATE('Projektkostenkalkulation EP'!$B$8,16)+X$9),"MM")=TEXT((EDATE('Projektkostenkalkulation EP'!$B$8,16)+(X$9-1)),"MM"),
             IF(
                        OR(
                                    TEXT((EDATE('Projektkostenkalkulation EP'!$B$8,16)+X$9),"TTT") = "Sa",
                                    TEXT((EDATE('Projektkostenkalkulation EP'!$B$8,16)+X$9),"TTT") = "So",
                                    IF(ISNA(VLOOKUP(EDATE('Projektkostenkalkulation EP'!$B$8,16)+X$9,Datenquellen!$F$7:$H$45,3,FALSE))," ",VLOOKUP(EDATE('Projektkostenkalkulation EP'!$B$8,16)+X$9,Datenquellen!$F$7:$H$45,3,FALSE))="X"
                                    ),
                          "X",
                          ""
                          ),
               "X"
            )</f>
        <v/>
      </c>
      <c r="Z183" s="264" t="str">
        <f xml:space="preserve"> IF(TEXT((EDATE('Projektkostenkalkulation EP'!$B$8,16)+Y$9),"MM")=TEXT((EDATE('Projektkostenkalkulation EP'!$B$8,16)+(Y$9-1)),"MM"),
             IF(
                        OR(
                                    TEXT((EDATE('Projektkostenkalkulation EP'!$B$8,16)+Y$9),"TTT") = "Sa",
                                    TEXT((EDATE('Projektkostenkalkulation EP'!$B$8,16)+Y$9),"TTT") = "So",
                                    IF(ISNA(VLOOKUP(EDATE('Projektkostenkalkulation EP'!$B$8,16)+Y$9,Datenquellen!$F$7:$H$45,3,FALSE))," ",VLOOKUP(EDATE('Projektkostenkalkulation EP'!$B$8,16)+Y$9,Datenquellen!$F$7:$H$45,3,FALSE))="X"
                                    ),
                          "X",
                          ""
                          ),
               "X"
            )</f>
        <v>X</v>
      </c>
      <c r="AA183" s="264" t="str">
        <f xml:space="preserve"> IF(TEXT((EDATE('Projektkostenkalkulation EP'!$B$8,16)+Z$9),"MM")=TEXT((EDATE('Projektkostenkalkulation EP'!$B$8,16)+(Z$9-1)),"MM"),
             IF(
                        OR(
                                    TEXT((EDATE('Projektkostenkalkulation EP'!$B$8,16)+Z$9),"TTT") = "Sa",
                                    TEXT((EDATE('Projektkostenkalkulation EP'!$B$8,16)+Z$9),"TTT") = "So",
                                    IF(ISNA(VLOOKUP(EDATE('Projektkostenkalkulation EP'!$B$8,16)+Z$9,Datenquellen!$F$7:$H$45,3,FALSE))," ",VLOOKUP(EDATE('Projektkostenkalkulation EP'!$B$8,16)+Z$9,Datenquellen!$F$7:$H$45,3,FALSE))="X"
                                    ),
                          "X",
                          ""
                          ),
               "X"
            )</f>
        <v>X</v>
      </c>
      <c r="AB183" s="264" t="str">
        <f xml:space="preserve"> IF(TEXT((EDATE('Projektkostenkalkulation EP'!$B$8,16)+AA$9),"MM")=TEXT((EDATE('Projektkostenkalkulation EP'!$B$8,16)+(AA$9-1)),"MM"),
             IF(
                        OR(
                                    TEXT((EDATE('Projektkostenkalkulation EP'!$B$8,16)+AA$9),"TTT") = "Sa",
                                    TEXT((EDATE('Projektkostenkalkulation EP'!$B$8,16)+AA$9),"TTT") = "So",
                                    IF(ISNA(VLOOKUP(EDATE('Projektkostenkalkulation EP'!$B$8,16)+AA$9,Datenquellen!$F$7:$H$45,3,FALSE))," ",VLOOKUP(EDATE('Projektkostenkalkulation EP'!$B$8,16)+AA$9,Datenquellen!$F$7:$H$45,3,FALSE))="X"
                                    ),
                          "X",
                          ""
                          ),
               "X"
            )</f>
        <v/>
      </c>
      <c r="AC183" s="264" t="str">
        <f xml:space="preserve"> IF(TEXT((EDATE('Projektkostenkalkulation EP'!$B$8,16)+AB$9),"MM")=TEXT((EDATE('Projektkostenkalkulation EP'!$B$8,16)+(AB$9-1)),"MM"),
             IF(
                        OR(
                                    TEXT((EDATE('Projektkostenkalkulation EP'!$B$8,16)+AB$9),"TTT") = "Sa",
                                    TEXT((EDATE('Projektkostenkalkulation EP'!$B$8,16)+AB$9),"TTT") = "So",
                                    IF(ISNA(VLOOKUP(EDATE('Projektkostenkalkulation EP'!$B$8,16)+AB$9,Datenquellen!$F$7:$H$45,3,FALSE))," ",VLOOKUP(EDATE('Projektkostenkalkulation EP'!$B$8,16)+AB$9,Datenquellen!$F$7:$H$45,3,FALSE))="X"
                                    ),
                          "X",
                          ""
                          ),
               "X"
            )</f>
        <v/>
      </c>
      <c r="AD183" s="264" t="str">
        <f xml:space="preserve"> IF(TEXT((EDATE('Projektkostenkalkulation EP'!$B$8,16)+AC$9),"MM")=TEXT((EDATE('Projektkostenkalkulation EP'!$B$8,16)+(AC$9-1)),"MM"),
             IF(
                        OR(
                                    TEXT((EDATE('Projektkostenkalkulation EP'!$B$8,16)+AC$9),"TTT") = "Sa",
                                    TEXT((EDATE('Projektkostenkalkulation EP'!$B$8,16)+AC$9),"TTT") = "So",
                                    IF(ISNA(VLOOKUP(EDATE('Projektkostenkalkulation EP'!$B$8,16)+AC$9,Datenquellen!$F$7:$H$45,3,FALSE))," ",VLOOKUP(EDATE('Projektkostenkalkulation EP'!$B$8,16)+AC$9,Datenquellen!$F$7:$H$45,3,FALSE))="X"
                                    ),
                          "X",
                          ""
                          ),
               "X"
            )</f>
        <v/>
      </c>
      <c r="AE183" s="264" t="str">
        <f xml:space="preserve"> IF(TEXT((EDATE('Projektkostenkalkulation EP'!$B$8,16)+AD$9),"MM")=TEXT((EDATE('Projektkostenkalkulation EP'!$B$8,16)+(AD$9-1)),"MM"),
             IF(
                        OR(
                                    TEXT((EDATE('Projektkostenkalkulation EP'!$B$8,16)+AD$9),"TTT") = "Sa",
                                    TEXT((EDATE('Projektkostenkalkulation EP'!$B$8,16)+AD$9),"TTT") = "So",
                                    IF(ISNA(VLOOKUP(EDATE('Projektkostenkalkulation EP'!$B$8,16)+AD$9,Datenquellen!$F$7:$H$45,3,FALSE))," ",VLOOKUP(EDATE('Projektkostenkalkulation EP'!$B$8,16)+AD$9,Datenquellen!$F$7:$H$45,3,FALSE))="X"
                                    ),
                          "X",
                          ""
                          ),
               "X"
            )</f>
        <v/>
      </c>
      <c r="AF183" s="264" t="str">
        <f xml:space="preserve"> IF(TEXT((EDATE('Projektkostenkalkulation EP'!$B$8,16)+AE$9),"MM")=TEXT((EDATE('Projektkostenkalkulation EP'!$B$8,16)+(AE$9-1)),"MM"),
             IF(
                        OR(
                                    TEXT((EDATE('Projektkostenkalkulation EP'!$B$8,16)+AE$9),"TTT") = "Sa",
                                    TEXT((EDATE('Projektkostenkalkulation EP'!$B$8,16)+AE$9),"TTT") = "So",
                                    IF(ISNA(VLOOKUP(EDATE('Projektkostenkalkulation EP'!$B$8,16)+AE$9,Datenquellen!$F$7:$H$45,3,FALSE))," ",VLOOKUP(EDATE('Projektkostenkalkulation EP'!$B$8,16)+AE$9,Datenquellen!$F$7:$H$45,3,FALSE))="X"
                                    ),
                          "X",
                          ""
                          ),
               "X"
            )</f>
        <v/>
      </c>
      <c r="AG183" s="264" t="str">
        <f xml:space="preserve"> IF(TEXT((EDATE('Projektkostenkalkulation EP'!$B$8,16)+AF$9),"MM")=TEXT((EDATE('Projektkostenkalkulation EP'!$B$8,16)+(AF$9-1)),"MM"),
             IF(
                        OR(
                                    TEXT((EDATE('Projektkostenkalkulation EP'!$B$8,16)+AF$9),"TTT") = "Sa",
                                    TEXT((EDATE('Projektkostenkalkulation EP'!$B$8,16)+AF$9),"TTT") = "So",
                                    IF(ISNA(VLOOKUP(EDATE('Projektkostenkalkulation EP'!$B$8,16)+AF$9,Datenquellen!$F$7:$H$45,3,FALSE))," ",VLOOKUP(EDATE('Projektkostenkalkulation EP'!$B$8,16)+AF$9,Datenquellen!$F$7:$H$45,3,FALSE))="X"
                                    ),
                          "X",
                          ""
                          ),
               "X"
            )</f>
        <v>X</v>
      </c>
      <c r="AH183" s="229"/>
      <c r="AI183" s="230"/>
      <c r="AJ183" s="495"/>
      <c r="AK183" s="472" t="str">
        <f>TEXT(EDATE('Projektkostenkalkulation EP'!$B$8,16),"MMMM")</f>
        <v>Mai</v>
      </c>
      <c r="AL183" s="226"/>
      <c r="AM183" s="227" t="str">
        <f>IF(
            OR(
                     TEXT(EDATE('Projektkostenkalkulation EP'!$B$8,16),"TTT") = "Sa",
                     TEXT(EDATE('Projektkostenkalkulation EP'!$B$8,16),"TTT") = "So",
                     IF(ISNA(VLOOKUP(EDATE('Projektkostenkalkulation EP'!$B$8,16),Datenquellen!$F$7:$H$45,3,FALSE))," ",VLOOKUP(EDATE('Projektkostenkalkulation EP'!$B$8,16),Datenquellen!$F$7:$H$45,3,FALSE))="X"
                            ),
                    "X",
                    ""
            )</f>
        <v>X</v>
      </c>
      <c r="AN183" s="227" t="str">
        <f xml:space="preserve"> IF(TEXT((EDATE('Projektkostenkalkulation EP'!$B$8,16)+AM$9),"MM")=TEXT((EDATE('Projektkostenkalkulation EP'!$B$8,16)+(AM$9-1)),"MM"),
             IF(
                        OR(
                                    TEXT((EDATE('Projektkostenkalkulation EP'!$B$8,16)+AM$9),"TTT") = "Sa",
                                    TEXT((EDATE('Projektkostenkalkulation EP'!$B$8,16)+AM$9),"TTT") = "So",
                                    IF(ISNA(VLOOKUP(EDATE('Projektkostenkalkulation EP'!$B$8,16)+AM$9,Datenquellen!$F$7:$H$45,3,FALSE))," ",VLOOKUP(EDATE('Projektkostenkalkulation EP'!$B$8,16)+AM$9,Datenquellen!$F$7:$H$45,3,FALSE))="X"
                                    ),
                          "X",
                          ""
                          ),
               "X"
            )</f>
        <v/>
      </c>
      <c r="AO183" s="227" t="str">
        <f xml:space="preserve"> IF(TEXT((EDATE('Projektkostenkalkulation EP'!$B$8,16)+AN$9),"MM")=TEXT((EDATE('Projektkostenkalkulation EP'!$B$8,16)+(AN$9-1)),"MM"),
             IF(
                        OR(
                                    TEXT((EDATE('Projektkostenkalkulation EP'!$B$8,16)+AN$9),"TTT") = "Sa",
                                    TEXT((EDATE('Projektkostenkalkulation EP'!$B$8,16)+AN$9),"TTT") = "So",
                                    IF(ISNA(VLOOKUP(EDATE('Projektkostenkalkulation EP'!$B$8,16)+AN$9,Datenquellen!$F$7:$H$45,3,FALSE))," ",VLOOKUP(EDATE('Projektkostenkalkulation EP'!$B$8,16)+AN$9,Datenquellen!$F$7:$H$45,3,FALSE))="X"
                                    ),
                          "X",
                          ""
                          ),
               "X"
            )</f>
        <v>X</v>
      </c>
      <c r="AP183" s="227" t="str">
        <f xml:space="preserve"> IF(TEXT((EDATE('Projektkostenkalkulation EP'!$B$8,16)+AO$9),"MM")=TEXT((EDATE('Projektkostenkalkulation EP'!$B$8,16)+(AO$9-1)),"MM"),
             IF(
                        OR(
                                    TEXT((EDATE('Projektkostenkalkulation EP'!$B$8,16)+AO$9),"TTT") = "Sa",
                                    TEXT((EDATE('Projektkostenkalkulation EP'!$B$8,16)+AO$9),"TTT") = "So",
                                    IF(ISNA(VLOOKUP(EDATE('Projektkostenkalkulation EP'!$B$8,16)+AO$9,Datenquellen!$F$7:$H$45,3,FALSE))," ",VLOOKUP(EDATE('Projektkostenkalkulation EP'!$B$8,16)+AO$9,Datenquellen!$F$7:$H$45,3,FALSE))="X"
                                    ),
                          "X",
                          ""
                          ),
               "X"
            )</f>
        <v>X</v>
      </c>
      <c r="AQ183" s="227" t="str">
        <f xml:space="preserve"> IF(TEXT((EDATE('Projektkostenkalkulation EP'!$B$8,16)+AP$9),"MM")=TEXT((EDATE('Projektkostenkalkulation EP'!$B$8,16)+(AP$9-1)),"MM"),
             IF(
                        OR(
                                    TEXT((EDATE('Projektkostenkalkulation EP'!$B$8,16)+AP$9),"TTT") = "Sa",
                                    TEXT((EDATE('Projektkostenkalkulation EP'!$B$8,16)+AP$9),"TTT") = "So",
                                    IF(ISNA(VLOOKUP(EDATE('Projektkostenkalkulation EP'!$B$8,16)+AP$9,Datenquellen!$F$7:$H$45,3,FALSE))," ",VLOOKUP(EDATE('Projektkostenkalkulation EP'!$B$8,16)+AP$9,Datenquellen!$F$7:$H$45,3,FALSE))="X"
                                    ),
                          "X",
                          ""
                          ),
               "X"
            )</f>
        <v/>
      </c>
      <c r="AR183" s="227" t="str">
        <f xml:space="preserve"> IF(TEXT((EDATE('Projektkostenkalkulation EP'!$B$8,16)+AQ$9),"MM")=TEXT((EDATE('Projektkostenkalkulation EP'!$B$8,16)+(AQ$9-1)),"MM"),
             IF(
                        OR(
                                    TEXT((EDATE('Projektkostenkalkulation EP'!$B$8,16)+AQ$9),"TTT") = "Sa",
                                    TEXT((EDATE('Projektkostenkalkulation EP'!$B$8,16)+AQ$9),"TTT") = "So",
                                    IF(ISNA(VLOOKUP(EDATE('Projektkostenkalkulation EP'!$B$8,16)+AQ$9,Datenquellen!$F$7:$H$45,3,FALSE))," ",VLOOKUP(EDATE('Projektkostenkalkulation EP'!$B$8,16)+AQ$9,Datenquellen!$F$7:$H$45,3,FALSE))="X"
                                    ),
                          "X",
                          ""
                          ),
               "X"
            )</f>
        <v/>
      </c>
      <c r="AS183" s="227" t="str">
        <f xml:space="preserve"> IF(TEXT((EDATE('Projektkostenkalkulation EP'!$B$8,16)+AR$9),"MM")=TEXT((EDATE('Projektkostenkalkulation EP'!$B$8,16)+(AR$9-1)),"MM"),
             IF(
                        OR(
                                    TEXT((EDATE('Projektkostenkalkulation EP'!$B$8,16)+AR$9),"TTT") = "Sa",
                                    TEXT((EDATE('Projektkostenkalkulation EP'!$B$8,16)+AR$9),"TTT") = "So",
                                    IF(ISNA(VLOOKUP(EDATE('Projektkostenkalkulation EP'!$B$8,16)+AR$9,Datenquellen!$F$7:$H$45,3,FALSE))," ",VLOOKUP(EDATE('Projektkostenkalkulation EP'!$B$8,16)+AR$9,Datenquellen!$F$7:$H$45,3,FALSE))="X"
                                    ),
                          "X",
                          ""
                          ),
               "X"
            )</f>
        <v/>
      </c>
      <c r="AT183" s="227" t="str">
        <f xml:space="preserve"> IF(TEXT((EDATE('Projektkostenkalkulation EP'!$B$8,16)+AS$9),"MM")=TEXT((EDATE('Projektkostenkalkulation EP'!$B$8,16)+(AS$9-1)),"MM"),
             IF(
                        OR(
                                    TEXT((EDATE('Projektkostenkalkulation EP'!$B$8,16)+AS$9),"TTT") = "Sa",
                                    TEXT((EDATE('Projektkostenkalkulation EP'!$B$8,16)+AS$9),"TTT") = "So",
                                    IF(ISNA(VLOOKUP(EDATE('Projektkostenkalkulation EP'!$B$8,16)+AS$9,Datenquellen!$F$7:$H$45,3,FALSE))," ",VLOOKUP(EDATE('Projektkostenkalkulation EP'!$B$8,16)+AS$9,Datenquellen!$F$7:$H$45,3,FALSE))="X"
                                    ),
                          "X",
                          ""
                          ),
               "X"
            )</f>
        <v/>
      </c>
      <c r="AU183" s="227" t="str">
        <f xml:space="preserve"> IF(TEXT((EDATE('Projektkostenkalkulation EP'!$B$8,16)+AT$9),"MM")=TEXT((EDATE('Projektkostenkalkulation EP'!$B$8,16)+(AT$9-1)),"MM"),
             IF(
                        OR(
                                    TEXT((EDATE('Projektkostenkalkulation EP'!$B$8,16)+AT$9),"TTT") = "Sa",
                                    TEXT((EDATE('Projektkostenkalkulation EP'!$B$8,16)+AT$9),"TTT") = "So",
                                    IF(ISNA(VLOOKUP(EDATE('Projektkostenkalkulation EP'!$B$8,16)+AT$9,Datenquellen!$F$7:$H$45,3,FALSE))," ",VLOOKUP(EDATE('Projektkostenkalkulation EP'!$B$8,16)+AT$9,Datenquellen!$F$7:$H$45,3,FALSE))="X"
                                    ),
                          "X",
                          ""
                          ),
               "X"
            )</f>
        <v/>
      </c>
      <c r="AV183" s="227" t="str">
        <f xml:space="preserve"> IF(TEXT((EDATE('Projektkostenkalkulation EP'!$B$8,16)+AU$9),"MM")=TEXT((EDATE('Projektkostenkalkulation EP'!$B$8,16)+(AU$9-1)),"MM"),
             IF(
                        OR(
                                    TEXT((EDATE('Projektkostenkalkulation EP'!$B$8,16)+AU$9),"TTT") = "Sa",
                                    TEXT((EDATE('Projektkostenkalkulation EP'!$B$8,16)+AU$9),"TTT") = "So",
                                    IF(ISNA(VLOOKUP(EDATE('Projektkostenkalkulation EP'!$B$8,16)+AU$9,Datenquellen!$F$7:$H$45,3,FALSE))," ",VLOOKUP(EDATE('Projektkostenkalkulation EP'!$B$8,16)+AU$9,Datenquellen!$F$7:$H$45,3,FALSE))="X"
                                    ),
                          "X",
                          ""
                          ),
               "X"
            )</f>
        <v>X</v>
      </c>
      <c r="AW183" s="227" t="str">
        <f xml:space="preserve"> IF(TEXT((EDATE('Projektkostenkalkulation EP'!$B$8,16)+AV$9),"MM")=TEXT((EDATE('Projektkostenkalkulation EP'!$B$8,16)+(AV$9-1)),"MM"),
             IF(
                        OR(
                                    TEXT((EDATE('Projektkostenkalkulation EP'!$B$8,16)+AV$9),"TTT") = "Sa",
                                    TEXT((EDATE('Projektkostenkalkulation EP'!$B$8,16)+AV$9),"TTT") = "So",
                                    IF(ISNA(VLOOKUP(EDATE('Projektkostenkalkulation EP'!$B$8,16)+AV$9,Datenquellen!$F$7:$H$45,3,FALSE))," ",VLOOKUP(EDATE('Projektkostenkalkulation EP'!$B$8,16)+AV$9,Datenquellen!$F$7:$H$45,3,FALSE))="X"
                                    ),
                          "X",
                          ""
                          ),
               "X"
            )</f>
        <v>X</v>
      </c>
      <c r="AX183" s="227" t="str">
        <f xml:space="preserve"> IF(TEXT((EDATE('Projektkostenkalkulation EP'!$B$8,16)+AW$9),"MM")=TEXT((EDATE('Projektkostenkalkulation EP'!$B$8,16)+(AW$9-1)),"MM"),
             IF(
                        OR(
                                    TEXT((EDATE('Projektkostenkalkulation EP'!$B$8,16)+AW$9),"TTT") = "Sa",
                                    TEXT((EDATE('Projektkostenkalkulation EP'!$B$8,16)+AW$9),"TTT") = "So",
                                    IF(ISNA(VLOOKUP(EDATE('Projektkostenkalkulation EP'!$B$8,16)+AW$9,Datenquellen!$F$7:$H$45,3,FALSE))," ",VLOOKUP(EDATE('Projektkostenkalkulation EP'!$B$8,16)+AW$9,Datenquellen!$F$7:$H$45,3,FALSE))="X"
                                    ),
                          "X",
                          ""
                          ),
               "X"
            )</f>
        <v/>
      </c>
      <c r="AY183" s="227" t="str">
        <f xml:space="preserve"> IF(TEXT((EDATE('Projektkostenkalkulation EP'!$B$8,16)+AX$9),"MM")=TEXT((EDATE('Projektkostenkalkulation EP'!$B$8,16)+(AX$9-1)),"MM"),
             IF(
                        OR(
                                    TEXT((EDATE('Projektkostenkalkulation EP'!$B$8,16)+AX$9),"TTT") = "Sa",
                                    TEXT((EDATE('Projektkostenkalkulation EP'!$B$8,16)+AX$9),"TTT") = "So",
                                    IF(ISNA(VLOOKUP(EDATE('Projektkostenkalkulation EP'!$B$8,16)+AX$9,Datenquellen!$F$7:$H$45,3,FALSE))," ",VLOOKUP(EDATE('Projektkostenkalkulation EP'!$B$8,16)+AX$9,Datenquellen!$F$7:$H$45,3,FALSE))="X"
                                    ),
                          "X",
                          ""
                          ),
               "X"
            )</f>
        <v/>
      </c>
      <c r="AZ183" s="227" t="str">
        <f xml:space="preserve"> IF(TEXT((EDATE('Projektkostenkalkulation EP'!$B$8,16)+AY$9),"MM")=TEXT((EDATE('Projektkostenkalkulation EP'!$B$8,16)+(AY$9-1)),"MM"),
             IF(
                        OR(
                                    TEXT((EDATE('Projektkostenkalkulation EP'!$B$8,16)+AY$9),"TTT") = "Sa",
                                    TEXT((EDATE('Projektkostenkalkulation EP'!$B$8,16)+AY$9),"TTT") = "So",
                                    IF(ISNA(VLOOKUP(EDATE('Projektkostenkalkulation EP'!$B$8,16)+AY$9,Datenquellen!$F$7:$H$45,3,FALSE))," ",VLOOKUP(EDATE('Projektkostenkalkulation EP'!$B$8,16)+AY$9,Datenquellen!$F$7:$H$45,3,FALSE))="X"
                                    ),
                          "X",
                          ""
                          ),
               "X"
            )</f>
        <v/>
      </c>
      <c r="BA183" s="227" t="str">
        <f xml:space="preserve"> IF(TEXT((EDATE('Projektkostenkalkulation EP'!$B$8,16)+AZ$9),"MM")=TEXT((EDATE('Projektkostenkalkulation EP'!$B$8,16)+(AZ$9-1)),"MM"),
             IF(
                        OR(
                                    TEXT((EDATE('Projektkostenkalkulation EP'!$B$8,16)+AZ$9),"TTT") = "Sa",
                                    TEXT((EDATE('Projektkostenkalkulation EP'!$B$8,16)+AZ$9),"TTT") = "So",
                                    IF(ISNA(VLOOKUP(EDATE('Projektkostenkalkulation EP'!$B$8,16)+AZ$9,Datenquellen!$F$7:$H$45,3,FALSE))," ",VLOOKUP(EDATE('Projektkostenkalkulation EP'!$B$8,16)+AZ$9,Datenquellen!$F$7:$H$45,3,FALSE))="X"
                                    ),
                          "X",
                          ""
                          ),
               "X"
            )</f>
        <v/>
      </c>
      <c r="BB183" s="227" t="str">
        <f xml:space="preserve"> IF(TEXT((EDATE('Projektkostenkalkulation EP'!$B$8,16)+BA$9),"MM")=TEXT((EDATE('Projektkostenkalkulation EP'!$B$8,16)+(BA$9-1)),"MM"),
             IF(
                        OR(
                                    TEXT((EDATE('Projektkostenkalkulation EP'!$B$8,16)+BA$9),"TTT") = "Sa",
                                    TEXT((EDATE('Projektkostenkalkulation EP'!$B$8,16)+BA$9),"TTT") = "So",
                                    IF(ISNA(VLOOKUP(EDATE('Projektkostenkalkulation EP'!$B$8,16)+BA$9,Datenquellen!$F$7:$H$45,3,FALSE))," ",VLOOKUP(EDATE('Projektkostenkalkulation EP'!$B$8,16)+BA$9,Datenquellen!$F$7:$H$45,3,FALSE))="X"
                                    ),
                          "X",
                          ""
                          ),
               "X"
            )</f>
        <v/>
      </c>
      <c r="BC183" s="227" t="str">
        <f xml:space="preserve"> IF(TEXT((EDATE('Projektkostenkalkulation EP'!$B$8,16)+BB$9),"MM")=TEXT((EDATE('Projektkostenkalkulation EP'!$B$8,16)+(BB$9-1)),"MM"),
             IF(
                        OR(
                                    TEXT((EDATE('Projektkostenkalkulation EP'!$B$8,16)+BB$9),"TTT") = "Sa",
                                    TEXT((EDATE('Projektkostenkalkulation EP'!$B$8,16)+BB$9),"TTT") = "So",
                                    IF(ISNA(VLOOKUP(EDATE('Projektkostenkalkulation EP'!$B$8,16)+BB$9,Datenquellen!$F$7:$H$45,3,FALSE))," ",VLOOKUP(EDATE('Projektkostenkalkulation EP'!$B$8,16)+BB$9,Datenquellen!$F$7:$H$45,3,FALSE))="X"
                                    ),
                          "X",
                          ""
                          ),
               "X"
            )</f>
        <v>X</v>
      </c>
      <c r="BD183" s="227" t="str">
        <f xml:space="preserve"> IF(TEXT((EDATE('Projektkostenkalkulation EP'!$B$8,16)+BC$9),"MM")=TEXT((EDATE('Projektkostenkalkulation EP'!$B$8,16)+(BC$9-1)),"MM"),
             IF(
                        OR(
                                    TEXT((EDATE('Projektkostenkalkulation EP'!$B$8,16)+BC$9),"TTT") = "Sa",
                                    TEXT((EDATE('Projektkostenkalkulation EP'!$B$8,16)+BC$9),"TTT") = "So",
                                    IF(ISNA(VLOOKUP(EDATE('Projektkostenkalkulation EP'!$B$8,16)+BC$9,Datenquellen!$F$7:$H$45,3,FALSE))," ",VLOOKUP(EDATE('Projektkostenkalkulation EP'!$B$8,16)+BC$9,Datenquellen!$F$7:$H$45,3,FALSE))="X"
                                    ),
                          "X",
                          ""
                          ),
               "X"
            )</f>
        <v>X</v>
      </c>
      <c r="BE183" s="227" t="str">
        <f xml:space="preserve"> IF(TEXT((EDATE('Projektkostenkalkulation EP'!$B$8,16)+BD$9),"MM")=TEXT((EDATE('Projektkostenkalkulation EP'!$B$8,16)+(BD$9-1)),"MM"),
             IF(
                        OR(
                                    TEXT((EDATE('Projektkostenkalkulation EP'!$B$8,16)+BD$9),"TTT") = "Sa",
                                    TEXT((EDATE('Projektkostenkalkulation EP'!$B$8,16)+BD$9),"TTT") = "So",
                                    IF(ISNA(VLOOKUP(EDATE('Projektkostenkalkulation EP'!$B$8,16)+BD$9,Datenquellen!$F$7:$H$45,3,FALSE))," ",VLOOKUP(EDATE('Projektkostenkalkulation EP'!$B$8,16)+BD$9,Datenquellen!$F$7:$H$45,3,FALSE))="X"
                                    ),
                          "X",
                          ""
                          ),
               "X"
            )</f>
        <v/>
      </c>
      <c r="BF183" s="227" t="str">
        <f xml:space="preserve"> IF(TEXT((EDATE('Projektkostenkalkulation EP'!$B$8,16)+BE$9),"MM")=TEXT((EDATE('Projektkostenkalkulation EP'!$B$8,16)+(BE$9-1)),"MM"),
             IF(
                        OR(
                                    TEXT((EDATE('Projektkostenkalkulation EP'!$B$8,16)+BE$9),"TTT") = "Sa",
                                    TEXT((EDATE('Projektkostenkalkulation EP'!$B$8,16)+BE$9),"TTT") = "So",
                                    IF(ISNA(VLOOKUP(EDATE('Projektkostenkalkulation EP'!$B$8,16)+BE$9,Datenquellen!$F$7:$H$45,3,FALSE))," ",VLOOKUP(EDATE('Projektkostenkalkulation EP'!$B$8,16)+BE$9,Datenquellen!$F$7:$H$45,3,FALSE))="X"
                                    ),
                          "X",
                          ""
                          ),
               "X"
            )</f>
        <v/>
      </c>
      <c r="BG183" s="227" t="str">
        <f xml:space="preserve"> IF(TEXT((EDATE('Projektkostenkalkulation EP'!$B$8,16)+BF$9),"MM")=TEXT((EDATE('Projektkostenkalkulation EP'!$B$8,16)+(BF$9-1)),"MM"),
             IF(
                        OR(
                                    TEXT((EDATE('Projektkostenkalkulation EP'!$B$8,16)+BF$9),"TTT") = "Sa",
                                    TEXT((EDATE('Projektkostenkalkulation EP'!$B$8,16)+BF$9),"TTT") = "So",
                                    IF(ISNA(VLOOKUP(EDATE('Projektkostenkalkulation EP'!$B$8,16)+BF$9,Datenquellen!$F$7:$H$45,3,FALSE))," ",VLOOKUP(EDATE('Projektkostenkalkulation EP'!$B$8,16)+BF$9,Datenquellen!$F$7:$H$45,3,FALSE))="X"
                                    ),
                          "X",
                          ""
                          ),
               "X"
            )</f>
        <v>X</v>
      </c>
      <c r="BH183" s="227" t="str">
        <f xml:space="preserve"> IF(TEXT((EDATE('Projektkostenkalkulation EP'!$B$8,16)+BG$9),"MM")=TEXT((EDATE('Projektkostenkalkulation EP'!$B$8,16)+(BG$9-1)),"MM"),
             IF(
                        OR(
                                    TEXT((EDATE('Projektkostenkalkulation EP'!$B$8,16)+BG$9),"TTT") = "Sa",
                                    TEXT((EDATE('Projektkostenkalkulation EP'!$B$8,16)+BG$9),"TTT") = "So",
                                    IF(ISNA(VLOOKUP(EDATE('Projektkostenkalkulation EP'!$B$8,16)+BG$9,Datenquellen!$F$7:$H$45,3,FALSE))," ",VLOOKUP(EDATE('Projektkostenkalkulation EP'!$B$8,16)+BG$9,Datenquellen!$F$7:$H$45,3,FALSE))="X"
                                    ),
                          "X",
                          ""
                          ),
               "X"
            )</f>
        <v/>
      </c>
      <c r="BI183" s="227" t="str">
        <f xml:space="preserve"> IF(TEXT((EDATE('Projektkostenkalkulation EP'!$B$8,16)+BH$9),"MM")=TEXT((EDATE('Projektkostenkalkulation EP'!$B$8,16)+(BH$9-1)),"MM"),
             IF(
                        OR(
                                    TEXT((EDATE('Projektkostenkalkulation EP'!$B$8,16)+BH$9),"TTT") = "Sa",
                                    TEXT((EDATE('Projektkostenkalkulation EP'!$B$8,16)+BH$9),"TTT") = "So",
                                    IF(ISNA(VLOOKUP(EDATE('Projektkostenkalkulation EP'!$B$8,16)+BH$9,Datenquellen!$F$7:$H$45,3,FALSE))," ",VLOOKUP(EDATE('Projektkostenkalkulation EP'!$B$8,16)+BH$9,Datenquellen!$F$7:$H$45,3,FALSE))="X"
                                    ),
                          "X",
                          ""
                          ),
               "X"
            )</f>
        <v/>
      </c>
      <c r="BJ183" s="227" t="str">
        <f xml:space="preserve"> IF(TEXT((EDATE('Projektkostenkalkulation EP'!$B$8,16)+BI$9),"MM")=TEXT((EDATE('Projektkostenkalkulation EP'!$B$8,16)+(BI$9-1)),"MM"),
             IF(
                        OR(
                                    TEXT((EDATE('Projektkostenkalkulation EP'!$B$8,16)+BI$9),"TTT") = "Sa",
                                    TEXT((EDATE('Projektkostenkalkulation EP'!$B$8,16)+BI$9),"TTT") = "So",
                                    IF(ISNA(VLOOKUP(EDATE('Projektkostenkalkulation EP'!$B$8,16)+BI$9,Datenquellen!$F$7:$H$45,3,FALSE))," ",VLOOKUP(EDATE('Projektkostenkalkulation EP'!$B$8,16)+BI$9,Datenquellen!$F$7:$H$45,3,FALSE))="X"
                                    ),
                          "X",
                          ""
                          ),
               "X"
            )</f>
        <v>X</v>
      </c>
      <c r="BK183" s="227" t="str">
        <f xml:space="preserve"> IF(TEXT((EDATE('Projektkostenkalkulation EP'!$B$8,16)+BJ$9),"MM")=TEXT((EDATE('Projektkostenkalkulation EP'!$B$8,16)+(BJ$9-1)),"MM"),
             IF(
                        OR(
                                    TEXT((EDATE('Projektkostenkalkulation EP'!$B$8,16)+BJ$9),"TTT") = "Sa",
                                    TEXT((EDATE('Projektkostenkalkulation EP'!$B$8,16)+BJ$9),"TTT") = "So",
                                    IF(ISNA(VLOOKUP(EDATE('Projektkostenkalkulation EP'!$B$8,16)+BJ$9,Datenquellen!$F$7:$H$45,3,FALSE))," ",VLOOKUP(EDATE('Projektkostenkalkulation EP'!$B$8,16)+BJ$9,Datenquellen!$F$7:$H$45,3,FALSE))="X"
                                    ),
                          "X",
                          ""
                          ),
               "X"
            )</f>
        <v>X</v>
      </c>
      <c r="BL183" s="227" t="str">
        <f xml:space="preserve"> IF(TEXT((EDATE('Projektkostenkalkulation EP'!$B$8,16)+BK$9),"MM")=TEXT((EDATE('Projektkostenkalkulation EP'!$B$8,16)+(BK$9-1)),"MM"),
             IF(
                        OR(
                                    TEXT((EDATE('Projektkostenkalkulation EP'!$B$8,16)+BK$9),"TTT") = "Sa",
                                    TEXT((EDATE('Projektkostenkalkulation EP'!$B$8,16)+BK$9),"TTT") = "So",
                                    IF(ISNA(VLOOKUP(EDATE('Projektkostenkalkulation EP'!$B$8,16)+BK$9,Datenquellen!$F$7:$H$45,3,FALSE))," ",VLOOKUP(EDATE('Projektkostenkalkulation EP'!$B$8,16)+BK$9,Datenquellen!$F$7:$H$45,3,FALSE))="X"
                                    ),
                          "X",
                          ""
                          ),
               "X"
            )</f>
        <v/>
      </c>
      <c r="BM183" s="227" t="str">
        <f xml:space="preserve"> IF(TEXT((EDATE('Projektkostenkalkulation EP'!$B$8,16)+BL$9),"MM")=TEXT((EDATE('Projektkostenkalkulation EP'!$B$8,16)+(BL$9-1)),"MM"),
             IF(
                        OR(
                                    TEXT((EDATE('Projektkostenkalkulation EP'!$B$8,16)+BL$9),"TTT") = "Sa",
                                    TEXT((EDATE('Projektkostenkalkulation EP'!$B$8,16)+BL$9),"TTT") = "So",
                                    IF(ISNA(VLOOKUP(EDATE('Projektkostenkalkulation EP'!$B$8,16)+BL$9,Datenquellen!$F$7:$H$45,3,FALSE))," ",VLOOKUP(EDATE('Projektkostenkalkulation EP'!$B$8,16)+BL$9,Datenquellen!$F$7:$H$45,3,FALSE))="X"
                                    ),
                          "X",
                          ""
                          ),
               "X"
            )</f>
        <v/>
      </c>
      <c r="BN183" s="227" t="str">
        <f xml:space="preserve"> IF(TEXT((EDATE('Projektkostenkalkulation EP'!$B$8,16)+BM$9),"MM")=TEXT((EDATE('Projektkostenkalkulation EP'!$B$8,16)+(BM$9-1)),"MM"),
             IF(
                        OR(
                                    TEXT((EDATE('Projektkostenkalkulation EP'!$B$8,16)+BM$9),"TTT") = "Sa",
                                    TEXT((EDATE('Projektkostenkalkulation EP'!$B$8,16)+BM$9),"TTT") = "So",
                                    IF(ISNA(VLOOKUP(EDATE('Projektkostenkalkulation EP'!$B$8,16)+BM$9,Datenquellen!$F$7:$H$45,3,FALSE))," ",VLOOKUP(EDATE('Projektkostenkalkulation EP'!$B$8,16)+BM$9,Datenquellen!$F$7:$H$45,3,FALSE))="X"
                                    ),
                          "X",
                          ""
                          ),
               "X"
            )</f>
        <v/>
      </c>
      <c r="BO183" s="227" t="str">
        <f xml:space="preserve"> IF(TEXT((EDATE('Projektkostenkalkulation EP'!$B$8,16)+BN$9),"MM")=TEXT((EDATE('Projektkostenkalkulation EP'!$B$8,16)+(BN$9-1)),"MM"),
             IF(
                        OR(
                                    TEXT((EDATE('Projektkostenkalkulation EP'!$B$8,16)+BN$9),"TTT") = "Sa",
                                    TEXT((EDATE('Projektkostenkalkulation EP'!$B$8,16)+BN$9),"TTT") = "So",
                                    IF(ISNA(VLOOKUP(EDATE('Projektkostenkalkulation EP'!$B$8,16)+BN$9,Datenquellen!$F$7:$H$45,3,FALSE))," ",VLOOKUP(EDATE('Projektkostenkalkulation EP'!$B$8,16)+BN$9,Datenquellen!$F$7:$H$45,3,FALSE))="X"
                                    ),
                          "X",
                          ""
                          ),
               "X"
            )</f>
        <v/>
      </c>
      <c r="BP183" s="227" t="str">
        <f xml:space="preserve"> IF(TEXT((EDATE('Projektkostenkalkulation EP'!$B$8,16)+BO$9),"MM")=TEXT((EDATE('Projektkostenkalkulation EP'!$B$8,16)+(BO$9-1)),"MM"),
             IF(
                        OR(
                                    TEXT((EDATE('Projektkostenkalkulation EP'!$B$8,16)+BO$9),"TTT") = "Sa",
                                    TEXT((EDATE('Projektkostenkalkulation EP'!$B$8,16)+BO$9),"TTT") = "So",
                                    IF(ISNA(VLOOKUP(EDATE('Projektkostenkalkulation EP'!$B$8,16)+BO$9,Datenquellen!$F$7:$H$45,3,FALSE))," ",VLOOKUP(EDATE('Projektkostenkalkulation EP'!$B$8,16)+BO$9,Datenquellen!$F$7:$H$45,3,FALSE))="X"
                                    ),
                          "X",
                          ""
                          ),
               "X"
            )</f>
        <v/>
      </c>
      <c r="BQ183" s="228" t="str">
        <f xml:space="preserve"> IF(TEXT((EDATE('Projektkostenkalkulation EP'!$B$8,16)+BP$9),"MM")=TEXT((EDATE('Projektkostenkalkulation EP'!$B$8,16)+(BP$9-1)),"MM"),
             IF(
                        OR(
                                    TEXT((EDATE('Projektkostenkalkulation EP'!$B$8,16)+BP$9),"TTT") = "Sa",
                                    TEXT((EDATE('Projektkostenkalkulation EP'!$B$8,16)+BP$9),"TTT") = "So",
                                    IF(ISNA(VLOOKUP(EDATE('Projektkostenkalkulation EP'!$B$8,16)+BP$9,Datenquellen!$F$7:$H$45,3,FALSE))," ",VLOOKUP(EDATE('Projektkostenkalkulation EP'!$B$8,16)+BP$9,Datenquellen!$F$7:$H$45,3,FALSE))="X"
                                    ),
                          "X",
                          ""
                          ),
               "X"
            )</f>
        <v>X</v>
      </c>
      <c r="BR183" s="229"/>
      <c r="BS183" s="230"/>
      <c r="BT183" s="495"/>
      <c r="BU183" s="472" t="str">
        <f>TEXT(EDATE('Projektkostenkalkulation EP'!$B$8,16),"MMMM")</f>
        <v>Mai</v>
      </c>
      <c r="BV183" s="226"/>
      <c r="BW183" s="227" t="str">
        <f>IF(
            OR(
                     TEXT(EDATE('Projektkostenkalkulation EP'!$B$8,16),"TTT") = "Sa",
                     TEXT(EDATE('Projektkostenkalkulation EP'!$B$8,16),"TTT") = "So",
                     IF(ISNA(VLOOKUP(EDATE('Projektkostenkalkulation EP'!$B$8,16),Datenquellen!$F$7:$H$45,3,FALSE))," ",VLOOKUP(EDATE('Projektkostenkalkulation EP'!$B$8,16),Datenquellen!$F$7:$H$45,3,FALSE))="X"
                            ),
                    "X",
                    ""
            )</f>
        <v>X</v>
      </c>
      <c r="BX183" s="227" t="str">
        <f xml:space="preserve"> IF(TEXT((EDATE('Projektkostenkalkulation EP'!$B$8,16)+BW$9),"MM")=TEXT((EDATE('Projektkostenkalkulation EP'!$B$8,16)+(BW$9-1)),"MM"),
             IF(
                        OR(
                                    TEXT((EDATE('Projektkostenkalkulation EP'!$B$8,16)+BW$9),"TTT") = "Sa",
                                    TEXT((EDATE('Projektkostenkalkulation EP'!$B$8,16)+BW$9),"TTT") = "So",
                                    IF(ISNA(VLOOKUP(EDATE('Projektkostenkalkulation EP'!$B$8,16)+BW$9,Datenquellen!$F$7:$H$45,3,FALSE))," ",VLOOKUP(EDATE('Projektkostenkalkulation EP'!$B$8,16)+BW$9,Datenquellen!$F$7:$H$45,3,FALSE))="X"
                                    ),
                          "X",
                          ""
                          ),
               "X"
            )</f>
        <v/>
      </c>
      <c r="BY183" s="227" t="str">
        <f xml:space="preserve"> IF(TEXT((EDATE('Projektkostenkalkulation EP'!$B$8,16)+BX$9),"MM")=TEXT((EDATE('Projektkostenkalkulation EP'!$B$8,16)+(BX$9-1)),"MM"),
             IF(
                        OR(
                                    TEXT((EDATE('Projektkostenkalkulation EP'!$B$8,16)+BX$9),"TTT") = "Sa",
                                    TEXT((EDATE('Projektkostenkalkulation EP'!$B$8,16)+BX$9),"TTT") = "So",
                                    IF(ISNA(VLOOKUP(EDATE('Projektkostenkalkulation EP'!$B$8,16)+BX$9,Datenquellen!$F$7:$H$45,3,FALSE))," ",VLOOKUP(EDATE('Projektkostenkalkulation EP'!$B$8,16)+BX$9,Datenquellen!$F$7:$H$45,3,FALSE))="X"
                                    ),
                          "X",
                          ""
                          ),
               "X"
            )</f>
        <v>X</v>
      </c>
      <c r="BZ183" s="227" t="str">
        <f xml:space="preserve"> IF(TEXT((EDATE('Projektkostenkalkulation EP'!$B$8,16)+BY$9),"MM")=TEXT((EDATE('Projektkostenkalkulation EP'!$B$8,16)+(BY$9-1)),"MM"),
             IF(
                        OR(
                                    TEXT((EDATE('Projektkostenkalkulation EP'!$B$8,16)+BY$9),"TTT") = "Sa",
                                    TEXT((EDATE('Projektkostenkalkulation EP'!$B$8,16)+BY$9),"TTT") = "So",
                                    IF(ISNA(VLOOKUP(EDATE('Projektkostenkalkulation EP'!$B$8,16)+BY$9,Datenquellen!$F$7:$H$45,3,FALSE))," ",VLOOKUP(EDATE('Projektkostenkalkulation EP'!$B$8,16)+BY$9,Datenquellen!$F$7:$H$45,3,FALSE))="X"
                                    ),
                          "X",
                          ""
                          ),
               "X"
            )</f>
        <v>X</v>
      </c>
      <c r="CA183" s="227" t="str">
        <f xml:space="preserve"> IF(TEXT((EDATE('Projektkostenkalkulation EP'!$B$8,16)+BZ$9),"MM")=TEXT((EDATE('Projektkostenkalkulation EP'!$B$8,16)+(BZ$9-1)),"MM"),
             IF(
                        OR(
                                    TEXT((EDATE('Projektkostenkalkulation EP'!$B$8,16)+BZ$9),"TTT") = "Sa",
                                    TEXT((EDATE('Projektkostenkalkulation EP'!$B$8,16)+BZ$9),"TTT") = "So",
                                    IF(ISNA(VLOOKUP(EDATE('Projektkostenkalkulation EP'!$B$8,16)+BZ$9,Datenquellen!$F$7:$H$45,3,FALSE))," ",VLOOKUP(EDATE('Projektkostenkalkulation EP'!$B$8,16)+BZ$9,Datenquellen!$F$7:$H$45,3,FALSE))="X"
                                    ),
                          "X",
                          ""
                          ),
               "X"
            )</f>
        <v/>
      </c>
      <c r="CB183" s="227" t="str">
        <f xml:space="preserve"> IF(TEXT((EDATE('Projektkostenkalkulation EP'!$B$8,16)+CA$9),"MM")=TEXT((EDATE('Projektkostenkalkulation EP'!$B$8,16)+(CA$9-1)),"MM"),
             IF(
                        OR(
                                    TEXT((EDATE('Projektkostenkalkulation EP'!$B$8,16)+CA$9),"TTT") = "Sa",
                                    TEXT((EDATE('Projektkostenkalkulation EP'!$B$8,16)+CA$9),"TTT") = "So",
                                    IF(ISNA(VLOOKUP(EDATE('Projektkostenkalkulation EP'!$B$8,16)+CA$9,Datenquellen!$F$7:$H$45,3,FALSE))," ",VLOOKUP(EDATE('Projektkostenkalkulation EP'!$B$8,16)+CA$9,Datenquellen!$F$7:$H$45,3,FALSE))="X"
                                    ),
                          "X",
                          ""
                          ),
               "X"
            )</f>
        <v/>
      </c>
      <c r="CC183" s="227" t="str">
        <f xml:space="preserve"> IF(TEXT((EDATE('Projektkostenkalkulation EP'!$B$8,16)+CB$9),"MM")=TEXT((EDATE('Projektkostenkalkulation EP'!$B$8,16)+(CB$9-1)),"MM"),
             IF(
                        OR(
                                    TEXT((EDATE('Projektkostenkalkulation EP'!$B$8,16)+CB$9),"TTT") = "Sa",
                                    TEXT((EDATE('Projektkostenkalkulation EP'!$B$8,16)+CB$9),"TTT") = "So",
                                    IF(ISNA(VLOOKUP(EDATE('Projektkostenkalkulation EP'!$B$8,16)+CB$9,Datenquellen!$F$7:$H$45,3,FALSE))," ",VLOOKUP(EDATE('Projektkostenkalkulation EP'!$B$8,16)+CB$9,Datenquellen!$F$7:$H$45,3,FALSE))="X"
                                    ),
                          "X",
                          ""
                          ),
               "X"
            )</f>
        <v/>
      </c>
      <c r="CD183" s="227" t="str">
        <f xml:space="preserve"> IF(TEXT((EDATE('Projektkostenkalkulation EP'!$B$8,16)+CC$9),"MM")=TEXT((EDATE('Projektkostenkalkulation EP'!$B$8,16)+(CC$9-1)),"MM"),
             IF(
                        OR(
                                    TEXT((EDATE('Projektkostenkalkulation EP'!$B$8,16)+CC$9),"TTT") = "Sa",
                                    TEXT((EDATE('Projektkostenkalkulation EP'!$B$8,16)+CC$9),"TTT") = "So",
                                    IF(ISNA(VLOOKUP(EDATE('Projektkostenkalkulation EP'!$B$8,16)+CC$9,Datenquellen!$F$7:$H$45,3,FALSE))," ",VLOOKUP(EDATE('Projektkostenkalkulation EP'!$B$8,16)+CC$9,Datenquellen!$F$7:$H$45,3,FALSE))="X"
                                    ),
                          "X",
                          ""
                          ),
               "X"
            )</f>
        <v/>
      </c>
      <c r="CE183" s="227" t="str">
        <f xml:space="preserve"> IF(TEXT((EDATE('Projektkostenkalkulation EP'!$B$8,16)+CD$9),"MM")=TEXT((EDATE('Projektkostenkalkulation EP'!$B$8,16)+(CD$9-1)),"MM"),
             IF(
                        OR(
                                    TEXT((EDATE('Projektkostenkalkulation EP'!$B$8,16)+CD$9),"TTT") = "Sa",
                                    TEXT((EDATE('Projektkostenkalkulation EP'!$B$8,16)+CD$9),"TTT") = "So",
                                    IF(ISNA(VLOOKUP(EDATE('Projektkostenkalkulation EP'!$B$8,16)+CD$9,Datenquellen!$F$7:$H$45,3,FALSE))," ",VLOOKUP(EDATE('Projektkostenkalkulation EP'!$B$8,16)+CD$9,Datenquellen!$F$7:$H$45,3,FALSE))="X"
                                    ),
                          "X",
                          ""
                          ),
               "X"
            )</f>
        <v/>
      </c>
      <c r="CF183" s="227" t="str">
        <f xml:space="preserve"> IF(TEXT((EDATE('Projektkostenkalkulation EP'!$B$8,16)+CE$9),"MM")=TEXT((EDATE('Projektkostenkalkulation EP'!$B$8,16)+(CE$9-1)),"MM"),
             IF(
                        OR(
                                    TEXT((EDATE('Projektkostenkalkulation EP'!$B$8,16)+CE$9),"TTT") = "Sa",
                                    TEXT((EDATE('Projektkostenkalkulation EP'!$B$8,16)+CE$9),"TTT") = "So",
                                    IF(ISNA(VLOOKUP(EDATE('Projektkostenkalkulation EP'!$B$8,16)+CE$9,Datenquellen!$F$7:$H$45,3,FALSE))," ",VLOOKUP(EDATE('Projektkostenkalkulation EP'!$B$8,16)+CE$9,Datenquellen!$F$7:$H$45,3,FALSE))="X"
                                    ),
                          "X",
                          ""
                          ),
               "X"
            )</f>
        <v>X</v>
      </c>
      <c r="CG183" s="227" t="str">
        <f xml:space="preserve"> IF(TEXT((EDATE('Projektkostenkalkulation EP'!$B$8,16)+CF$9),"MM")=TEXT((EDATE('Projektkostenkalkulation EP'!$B$8,16)+(CF$9-1)),"MM"),
             IF(
                        OR(
                                    TEXT((EDATE('Projektkostenkalkulation EP'!$B$8,16)+CF$9),"TTT") = "Sa",
                                    TEXT((EDATE('Projektkostenkalkulation EP'!$B$8,16)+CF$9),"TTT") = "So",
                                    IF(ISNA(VLOOKUP(EDATE('Projektkostenkalkulation EP'!$B$8,16)+CF$9,Datenquellen!$F$7:$H$45,3,FALSE))," ",VLOOKUP(EDATE('Projektkostenkalkulation EP'!$B$8,16)+CF$9,Datenquellen!$F$7:$H$45,3,FALSE))="X"
                                    ),
                          "X",
                          ""
                          ),
               "X"
            )</f>
        <v>X</v>
      </c>
      <c r="CH183" s="227" t="str">
        <f xml:space="preserve"> IF(TEXT((EDATE('Projektkostenkalkulation EP'!$B$8,16)+CG$9),"MM")=TEXT((EDATE('Projektkostenkalkulation EP'!$B$8,16)+(CG$9-1)),"MM"),
             IF(
                        OR(
                                    TEXT((EDATE('Projektkostenkalkulation EP'!$B$8,16)+CG$9),"TTT") = "Sa",
                                    TEXT((EDATE('Projektkostenkalkulation EP'!$B$8,16)+CG$9),"TTT") = "So",
                                    IF(ISNA(VLOOKUP(EDATE('Projektkostenkalkulation EP'!$B$8,16)+CG$9,Datenquellen!$F$7:$H$45,3,FALSE))," ",VLOOKUP(EDATE('Projektkostenkalkulation EP'!$B$8,16)+CG$9,Datenquellen!$F$7:$H$45,3,FALSE))="X"
                                    ),
                          "X",
                          ""
                          ),
               "X"
            )</f>
        <v/>
      </c>
      <c r="CI183" s="227" t="str">
        <f xml:space="preserve"> IF(TEXT((EDATE('Projektkostenkalkulation EP'!$B$8,16)+CH$9),"MM")=TEXT((EDATE('Projektkostenkalkulation EP'!$B$8,16)+(CH$9-1)),"MM"),
             IF(
                        OR(
                                    TEXT((EDATE('Projektkostenkalkulation EP'!$B$8,16)+CH$9),"TTT") = "Sa",
                                    TEXT((EDATE('Projektkostenkalkulation EP'!$B$8,16)+CH$9),"TTT") = "So",
                                    IF(ISNA(VLOOKUP(EDATE('Projektkostenkalkulation EP'!$B$8,16)+CH$9,Datenquellen!$F$7:$H$45,3,FALSE))," ",VLOOKUP(EDATE('Projektkostenkalkulation EP'!$B$8,16)+CH$9,Datenquellen!$F$7:$H$45,3,FALSE))="X"
                                    ),
                          "X",
                          ""
                          ),
               "X"
            )</f>
        <v/>
      </c>
      <c r="CJ183" s="227" t="str">
        <f xml:space="preserve"> IF(TEXT((EDATE('Projektkostenkalkulation EP'!$B$8,16)+CI$9),"MM")=TEXT((EDATE('Projektkostenkalkulation EP'!$B$8,16)+(CI$9-1)),"MM"),
             IF(
                        OR(
                                    TEXT((EDATE('Projektkostenkalkulation EP'!$B$8,16)+CI$9),"TTT") = "Sa",
                                    TEXT((EDATE('Projektkostenkalkulation EP'!$B$8,16)+CI$9),"TTT") = "So",
                                    IF(ISNA(VLOOKUP(EDATE('Projektkostenkalkulation EP'!$B$8,16)+CI$9,Datenquellen!$F$7:$H$45,3,FALSE))," ",VLOOKUP(EDATE('Projektkostenkalkulation EP'!$B$8,16)+CI$9,Datenquellen!$F$7:$H$45,3,FALSE))="X"
                                    ),
                          "X",
                          ""
                          ),
               "X"
            )</f>
        <v/>
      </c>
      <c r="CK183" s="227" t="str">
        <f xml:space="preserve"> IF(TEXT((EDATE('Projektkostenkalkulation EP'!$B$8,16)+CJ$9),"MM")=TEXT((EDATE('Projektkostenkalkulation EP'!$B$8,16)+(CJ$9-1)),"MM"),
             IF(
                        OR(
                                    TEXT((EDATE('Projektkostenkalkulation EP'!$B$8,16)+CJ$9),"TTT") = "Sa",
                                    TEXT((EDATE('Projektkostenkalkulation EP'!$B$8,16)+CJ$9),"TTT") = "So",
                                    IF(ISNA(VLOOKUP(EDATE('Projektkostenkalkulation EP'!$B$8,16)+CJ$9,Datenquellen!$F$7:$H$45,3,FALSE))," ",VLOOKUP(EDATE('Projektkostenkalkulation EP'!$B$8,16)+CJ$9,Datenquellen!$F$7:$H$45,3,FALSE))="X"
                                    ),
                          "X",
                          ""
                          ),
               "X"
            )</f>
        <v/>
      </c>
      <c r="CL183" s="227" t="str">
        <f xml:space="preserve"> IF(TEXT((EDATE('Projektkostenkalkulation EP'!$B$8,16)+CK$9),"MM")=TEXT((EDATE('Projektkostenkalkulation EP'!$B$8,16)+(CK$9-1)),"MM"),
             IF(
                        OR(
                                    TEXT((EDATE('Projektkostenkalkulation EP'!$B$8,16)+CK$9),"TTT") = "Sa",
                                    TEXT((EDATE('Projektkostenkalkulation EP'!$B$8,16)+CK$9),"TTT") = "So",
                                    IF(ISNA(VLOOKUP(EDATE('Projektkostenkalkulation EP'!$B$8,16)+CK$9,Datenquellen!$F$7:$H$45,3,FALSE))," ",VLOOKUP(EDATE('Projektkostenkalkulation EP'!$B$8,16)+CK$9,Datenquellen!$F$7:$H$45,3,FALSE))="X"
                                    ),
                          "X",
                          ""
                          ),
               "X"
            )</f>
        <v/>
      </c>
      <c r="CM183" s="227" t="str">
        <f xml:space="preserve"> IF(TEXT((EDATE('Projektkostenkalkulation EP'!$B$8,16)+CL$9),"MM")=TEXT((EDATE('Projektkostenkalkulation EP'!$B$8,16)+(CL$9-1)),"MM"),
             IF(
                        OR(
                                    TEXT((EDATE('Projektkostenkalkulation EP'!$B$8,16)+CL$9),"TTT") = "Sa",
                                    TEXT((EDATE('Projektkostenkalkulation EP'!$B$8,16)+CL$9),"TTT") = "So",
                                    IF(ISNA(VLOOKUP(EDATE('Projektkostenkalkulation EP'!$B$8,16)+CL$9,Datenquellen!$F$7:$H$45,3,FALSE))," ",VLOOKUP(EDATE('Projektkostenkalkulation EP'!$B$8,16)+CL$9,Datenquellen!$F$7:$H$45,3,FALSE))="X"
                                    ),
                          "X",
                          ""
                          ),
               "X"
            )</f>
        <v>X</v>
      </c>
      <c r="CN183" s="227" t="str">
        <f xml:space="preserve"> IF(TEXT((EDATE('Projektkostenkalkulation EP'!$B$8,16)+CM$9),"MM")=TEXT((EDATE('Projektkostenkalkulation EP'!$B$8,16)+(CM$9-1)),"MM"),
             IF(
                        OR(
                                    TEXT((EDATE('Projektkostenkalkulation EP'!$B$8,16)+CM$9),"TTT") = "Sa",
                                    TEXT((EDATE('Projektkostenkalkulation EP'!$B$8,16)+CM$9),"TTT") = "So",
                                    IF(ISNA(VLOOKUP(EDATE('Projektkostenkalkulation EP'!$B$8,16)+CM$9,Datenquellen!$F$7:$H$45,3,FALSE))," ",VLOOKUP(EDATE('Projektkostenkalkulation EP'!$B$8,16)+CM$9,Datenquellen!$F$7:$H$45,3,FALSE))="X"
                                    ),
                          "X",
                          ""
                          ),
               "X"
            )</f>
        <v>X</v>
      </c>
      <c r="CO183" s="227" t="str">
        <f xml:space="preserve"> IF(TEXT((EDATE('Projektkostenkalkulation EP'!$B$8,16)+CN$9),"MM")=TEXT((EDATE('Projektkostenkalkulation EP'!$B$8,16)+(CN$9-1)),"MM"),
             IF(
                        OR(
                                    TEXT((EDATE('Projektkostenkalkulation EP'!$B$8,16)+CN$9),"TTT") = "Sa",
                                    TEXT((EDATE('Projektkostenkalkulation EP'!$B$8,16)+CN$9),"TTT") = "So",
                                    IF(ISNA(VLOOKUP(EDATE('Projektkostenkalkulation EP'!$B$8,16)+CN$9,Datenquellen!$F$7:$H$45,3,FALSE))," ",VLOOKUP(EDATE('Projektkostenkalkulation EP'!$B$8,16)+CN$9,Datenquellen!$F$7:$H$45,3,FALSE))="X"
                                    ),
                          "X",
                          ""
                          ),
               "X"
            )</f>
        <v/>
      </c>
      <c r="CP183" s="227" t="str">
        <f xml:space="preserve"> IF(TEXT((EDATE('Projektkostenkalkulation EP'!$B$8,16)+CO$9),"MM")=TEXT((EDATE('Projektkostenkalkulation EP'!$B$8,16)+(CO$9-1)),"MM"),
             IF(
                        OR(
                                    TEXT((EDATE('Projektkostenkalkulation EP'!$B$8,16)+CO$9),"TTT") = "Sa",
                                    TEXT((EDATE('Projektkostenkalkulation EP'!$B$8,16)+CO$9),"TTT") = "So",
                                    IF(ISNA(VLOOKUP(EDATE('Projektkostenkalkulation EP'!$B$8,16)+CO$9,Datenquellen!$F$7:$H$45,3,FALSE))," ",VLOOKUP(EDATE('Projektkostenkalkulation EP'!$B$8,16)+CO$9,Datenquellen!$F$7:$H$45,3,FALSE))="X"
                                    ),
                          "X",
                          ""
                          ),
               "X"
            )</f>
        <v/>
      </c>
      <c r="CQ183" s="227" t="str">
        <f xml:space="preserve"> IF(TEXT((EDATE('Projektkostenkalkulation EP'!$B$8,16)+CP$9),"MM")=TEXT((EDATE('Projektkostenkalkulation EP'!$B$8,16)+(CP$9-1)),"MM"),
             IF(
                        OR(
                                    TEXT((EDATE('Projektkostenkalkulation EP'!$B$8,16)+CP$9),"TTT") = "Sa",
                                    TEXT((EDATE('Projektkostenkalkulation EP'!$B$8,16)+CP$9),"TTT") = "So",
                                    IF(ISNA(VLOOKUP(EDATE('Projektkostenkalkulation EP'!$B$8,16)+CP$9,Datenquellen!$F$7:$H$45,3,FALSE))," ",VLOOKUP(EDATE('Projektkostenkalkulation EP'!$B$8,16)+CP$9,Datenquellen!$F$7:$H$45,3,FALSE))="X"
                                    ),
                          "X",
                          ""
                          ),
               "X"
            )</f>
        <v>X</v>
      </c>
      <c r="CR183" s="227" t="str">
        <f xml:space="preserve"> IF(TEXT((EDATE('Projektkostenkalkulation EP'!$B$8,16)+CQ$9),"MM")=TEXT((EDATE('Projektkostenkalkulation EP'!$B$8,16)+(CQ$9-1)),"MM"),
             IF(
                        OR(
                                    TEXT((EDATE('Projektkostenkalkulation EP'!$B$8,16)+CQ$9),"TTT") = "Sa",
                                    TEXT((EDATE('Projektkostenkalkulation EP'!$B$8,16)+CQ$9),"TTT") = "So",
                                    IF(ISNA(VLOOKUP(EDATE('Projektkostenkalkulation EP'!$B$8,16)+CQ$9,Datenquellen!$F$7:$H$45,3,FALSE))," ",VLOOKUP(EDATE('Projektkostenkalkulation EP'!$B$8,16)+CQ$9,Datenquellen!$F$7:$H$45,3,FALSE))="X"
                                    ),
                          "X",
                          ""
                          ),
               "X"
            )</f>
        <v/>
      </c>
      <c r="CS183" s="227" t="str">
        <f xml:space="preserve"> IF(TEXT((EDATE('Projektkostenkalkulation EP'!$B$8,16)+CR$9),"MM")=TEXT((EDATE('Projektkostenkalkulation EP'!$B$8,16)+(CR$9-1)),"MM"),
             IF(
                        OR(
                                    TEXT((EDATE('Projektkostenkalkulation EP'!$B$8,16)+CR$9),"TTT") = "Sa",
                                    TEXT((EDATE('Projektkostenkalkulation EP'!$B$8,16)+CR$9),"TTT") = "So",
                                    IF(ISNA(VLOOKUP(EDATE('Projektkostenkalkulation EP'!$B$8,16)+CR$9,Datenquellen!$F$7:$H$45,3,FALSE))," ",VLOOKUP(EDATE('Projektkostenkalkulation EP'!$B$8,16)+CR$9,Datenquellen!$F$7:$H$45,3,FALSE))="X"
                                    ),
                          "X",
                          ""
                          ),
               "X"
            )</f>
        <v/>
      </c>
      <c r="CT183" s="227" t="str">
        <f xml:space="preserve"> IF(TEXT((EDATE('Projektkostenkalkulation EP'!$B$8,16)+CS$9),"MM")=TEXT((EDATE('Projektkostenkalkulation EP'!$B$8,16)+(CS$9-1)),"MM"),
             IF(
                        OR(
                                    TEXT((EDATE('Projektkostenkalkulation EP'!$B$8,16)+CS$9),"TTT") = "Sa",
                                    TEXT((EDATE('Projektkostenkalkulation EP'!$B$8,16)+CS$9),"TTT") = "So",
                                    IF(ISNA(VLOOKUP(EDATE('Projektkostenkalkulation EP'!$B$8,16)+CS$9,Datenquellen!$F$7:$H$45,3,FALSE))," ",VLOOKUP(EDATE('Projektkostenkalkulation EP'!$B$8,16)+CS$9,Datenquellen!$F$7:$H$45,3,FALSE))="X"
                                    ),
                          "X",
                          ""
                          ),
               "X"
            )</f>
        <v>X</v>
      </c>
      <c r="CU183" s="227" t="str">
        <f xml:space="preserve"> IF(TEXT((EDATE('Projektkostenkalkulation EP'!$B$8,16)+CT$9),"MM")=TEXT((EDATE('Projektkostenkalkulation EP'!$B$8,16)+(CT$9-1)),"MM"),
             IF(
                        OR(
                                    TEXT((EDATE('Projektkostenkalkulation EP'!$B$8,16)+CT$9),"TTT") = "Sa",
                                    TEXT((EDATE('Projektkostenkalkulation EP'!$B$8,16)+CT$9),"TTT") = "So",
                                    IF(ISNA(VLOOKUP(EDATE('Projektkostenkalkulation EP'!$B$8,16)+CT$9,Datenquellen!$F$7:$H$45,3,FALSE))," ",VLOOKUP(EDATE('Projektkostenkalkulation EP'!$B$8,16)+CT$9,Datenquellen!$F$7:$H$45,3,FALSE))="X"
                                    ),
                          "X",
                          ""
                          ),
               "X"
            )</f>
        <v>X</v>
      </c>
      <c r="CV183" s="227" t="str">
        <f xml:space="preserve"> IF(TEXT((EDATE('Projektkostenkalkulation EP'!$B$8,16)+CU$9),"MM")=TEXT((EDATE('Projektkostenkalkulation EP'!$B$8,16)+(CU$9-1)),"MM"),
             IF(
                        OR(
                                    TEXT((EDATE('Projektkostenkalkulation EP'!$B$8,16)+CU$9),"TTT") = "Sa",
                                    TEXT((EDATE('Projektkostenkalkulation EP'!$B$8,16)+CU$9),"TTT") = "So",
                                    IF(ISNA(VLOOKUP(EDATE('Projektkostenkalkulation EP'!$B$8,16)+CU$9,Datenquellen!$F$7:$H$45,3,FALSE))," ",VLOOKUP(EDATE('Projektkostenkalkulation EP'!$B$8,16)+CU$9,Datenquellen!$F$7:$H$45,3,FALSE))="X"
                                    ),
                          "X",
                          ""
                          ),
               "X"
            )</f>
        <v/>
      </c>
      <c r="CW183" s="227" t="str">
        <f xml:space="preserve"> IF(TEXT((EDATE('Projektkostenkalkulation EP'!$B$8,16)+CV$9),"MM")=TEXT((EDATE('Projektkostenkalkulation EP'!$B$8,16)+(CV$9-1)),"MM"),
             IF(
                        OR(
                                    TEXT((EDATE('Projektkostenkalkulation EP'!$B$8,16)+CV$9),"TTT") = "Sa",
                                    TEXT((EDATE('Projektkostenkalkulation EP'!$B$8,16)+CV$9),"TTT") = "So",
                                    IF(ISNA(VLOOKUP(EDATE('Projektkostenkalkulation EP'!$B$8,16)+CV$9,Datenquellen!$F$7:$H$45,3,FALSE))," ",VLOOKUP(EDATE('Projektkostenkalkulation EP'!$B$8,16)+CV$9,Datenquellen!$F$7:$H$45,3,FALSE))="X"
                                    ),
                          "X",
                          ""
                          ),
               "X"
            )</f>
        <v/>
      </c>
      <c r="CX183" s="227" t="str">
        <f xml:space="preserve"> IF(TEXT((EDATE('Projektkostenkalkulation EP'!$B$8,16)+CW$9),"MM")=TEXT((EDATE('Projektkostenkalkulation EP'!$B$8,16)+(CW$9-1)),"MM"),
             IF(
                        OR(
                                    TEXT((EDATE('Projektkostenkalkulation EP'!$B$8,16)+CW$9),"TTT") = "Sa",
                                    TEXT((EDATE('Projektkostenkalkulation EP'!$B$8,16)+CW$9),"TTT") = "So",
                                    IF(ISNA(VLOOKUP(EDATE('Projektkostenkalkulation EP'!$B$8,16)+CW$9,Datenquellen!$F$7:$H$45,3,FALSE))," ",VLOOKUP(EDATE('Projektkostenkalkulation EP'!$B$8,16)+CW$9,Datenquellen!$F$7:$H$45,3,FALSE))="X"
                                    ),
                          "X",
                          ""
                          ),
               "X"
            )</f>
        <v/>
      </c>
      <c r="CY183" s="227" t="str">
        <f xml:space="preserve"> IF(TEXT((EDATE('Projektkostenkalkulation EP'!$B$8,16)+CX$9),"MM")=TEXT((EDATE('Projektkostenkalkulation EP'!$B$8,16)+(CX$9-1)),"MM"),
             IF(
                        OR(
                                    TEXT((EDATE('Projektkostenkalkulation EP'!$B$8,16)+CX$9),"TTT") = "Sa",
                                    TEXT((EDATE('Projektkostenkalkulation EP'!$B$8,16)+CX$9),"TTT") = "So",
                                    IF(ISNA(VLOOKUP(EDATE('Projektkostenkalkulation EP'!$B$8,16)+CX$9,Datenquellen!$F$7:$H$45,3,FALSE))," ",VLOOKUP(EDATE('Projektkostenkalkulation EP'!$B$8,16)+CX$9,Datenquellen!$F$7:$H$45,3,FALSE))="X"
                                    ),
                          "X",
                          ""
                          ),
               "X"
            )</f>
        <v/>
      </c>
      <c r="CZ183" s="227" t="str">
        <f xml:space="preserve"> IF(TEXT((EDATE('Projektkostenkalkulation EP'!$B$8,16)+CY$9),"MM")=TEXT((EDATE('Projektkostenkalkulation EP'!$B$8,16)+(CY$9-1)),"MM"),
             IF(
                        OR(
                                    TEXT((EDATE('Projektkostenkalkulation EP'!$B$8,16)+CY$9),"TTT") = "Sa",
                                    TEXT((EDATE('Projektkostenkalkulation EP'!$B$8,16)+CY$9),"TTT") = "So",
                                    IF(ISNA(VLOOKUP(EDATE('Projektkostenkalkulation EP'!$B$8,16)+CY$9,Datenquellen!$F$7:$H$45,3,FALSE))," ",VLOOKUP(EDATE('Projektkostenkalkulation EP'!$B$8,16)+CY$9,Datenquellen!$F$7:$H$45,3,FALSE))="X"
                                    ),
                          "X",
                          ""
                          ),
               "X"
            )</f>
        <v/>
      </c>
      <c r="DA183" s="228" t="str">
        <f xml:space="preserve"> IF(TEXT((EDATE('Projektkostenkalkulation EP'!$B$8,16)+CZ$9),"MM")=TEXT((EDATE('Projektkostenkalkulation EP'!$B$8,16)+(CZ$9-1)),"MM"),
             IF(
                        OR(
                                    TEXT((EDATE('Projektkostenkalkulation EP'!$B$8,16)+CZ$9),"TTT") = "Sa",
                                    TEXT((EDATE('Projektkostenkalkulation EP'!$B$8,16)+CZ$9),"TTT") = "So",
                                    IF(ISNA(VLOOKUP(EDATE('Projektkostenkalkulation EP'!$B$8,16)+CZ$9,Datenquellen!$F$7:$H$45,3,FALSE))," ",VLOOKUP(EDATE('Projektkostenkalkulation EP'!$B$8,16)+CZ$9,Datenquellen!$F$7:$H$45,3,FALSE))="X"
                                    ),
                          "X",
                          ""
                          ),
               "X"
            )</f>
        <v>X</v>
      </c>
      <c r="DB183" s="229"/>
      <c r="DC183" s="230"/>
      <c r="DD183" s="495"/>
      <c r="DE183" s="472" t="str">
        <f>TEXT(EDATE('Projektkostenkalkulation EP'!$B$8,16),"MMMM")</f>
        <v>Mai</v>
      </c>
      <c r="DF183" s="226"/>
      <c r="DG183" s="227" t="str">
        <f>IF(
            OR(
                     TEXT(EDATE('Projektkostenkalkulation EP'!$B$8,16),"TTT") = "Sa",
                     TEXT(EDATE('Projektkostenkalkulation EP'!$B$8,16),"TTT") = "So",
                     IF(ISNA(VLOOKUP(EDATE('Projektkostenkalkulation EP'!$B$8,16),Datenquellen!$F$7:$H$45,3,FALSE))," ",VLOOKUP(EDATE('Projektkostenkalkulation EP'!$B$8,16),Datenquellen!$F$7:$H$45,3,FALSE))="X"
                            ),
                    "X",
                    ""
            )</f>
        <v>X</v>
      </c>
      <c r="DH183" s="227" t="str">
        <f xml:space="preserve"> IF(TEXT((EDATE('Projektkostenkalkulation EP'!$B$8,16)+DG$9),"MM")=TEXT((EDATE('Projektkostenkalkulation EP'!$B$8,16)+(DG$9-1)),"MM"),
             IF(
                        OR(
                                    TEXT((EDATE('Projektkostenkalkulation EP'!$B$8,16)+DG$9),"TTT") = "Sa",
                                    TEXT((EDATE('Projektkostenkalkulation EP'!$B$8,16)+DG$9),"TTT") = "So",
                                    IF(ISNA(VLOOKUP(EDATE('Projektkostenkalkulation EP'!$B$8,16)+DG$9,Datenquellen!$F$7:$H$45,3,FALSE))," ",VLOOKUP(EDATE('Projektkostenkalkulation EP'!$B$8,16)+DG$9,Datenquellen!$F$7:$H$45,3,FALSE))="X"
                                    ),
                          "X",
                          ""
                          ),
               "X"
            )</f>
        <v/>
      </c>
      <c r="DI183" s="227" t="str">
        <f xml:space="preserve"> IF(TEXT((EDATE('Projektkostenkalkulation EP'!$B$8,16)+DH$9),"MM")=TEXT((EDATE('Projektkostenkalkulation EP'!$B$8,16)+(DH$9-1)),"MM"),
             IF(
                        OR(
                                    TEXT((EDATE('Projektkostenkalkulation EP'!$B$8,16)+DH$9),"TTT") = "Sa",
                                    TEXT((EDATE('Projektkostenkalkulation EP'!$B$8,16)+DH$9),"TTT") = "So",
                                    IF(ISNA(VLOOKUP(EDATE('Projektkostenkalkulation EP'!$B$8,16)+DH$9,Datenquellen!$F$7:$H$45,3,FALSE))," ",VLOOKUP(EDATE('Projektkostenkalkulation EP'!$B$8,16)+DH$9,Datenquellen!$F$7:$H$45,3,FALSE))="X"
                                    ),
                          "X",
                          ""
                          ),
               "X"
            )</f>
        <v>X</v>
      </c>
      <c r="DJ183" s="227" t="str">
        <f xml:space="preserve"> IF(TEXT((EDATE('Projektkostenkalkulation EP'!$B$8,16)+DI$9),"MM")=TEXT((EDATE('Projektkostenkalkulation EP'!$B$8,16)+(DI$9-1)),"MM"),
             IF(
                        OR(
                                    TEXT((EDATE('Projektkostenkalkulation EP'!$B$8,16)+DI$9),"TTT") = "Sa",
                                    TEXT((EDATE('Projektkostenkalkulation EP'!$B$8,16)+DI$9),"TTT") = "So",
                                    IF(ISNA(VLOOKUP(EDATE('Projektkostenkalkulation EP'!$B$8,16)+DI$9,Datenquellen!$F$7:$H$45,3,FALSE))," ",VLOOKUP(EDATE('Projektkostenkalkulation EP'!$B$8,16)+DI$9,Datenquellen!$F$7:$H$45,3,FALSE))="X"
                                    ),
                          "X",
                          ""
                          ),
               "X"
            )</f>
        <v>X</v>
      </c>
      <c r="DK183" s="227" t="str">
        <f xml:space="preserve"> IF(TEXT((EDATE('Projektkostenkalkulation EP'!$B$8,16)+DJ$9),"MM")=TEXT((EDATE('Projektkostenkalkulation EP'!$B$8,16)+(DJ$9-1)),"MM"),
             IF(
                        OR(
                                    TEXT((EDATE('Projektkostenkalkulation EP'!$B$8,16)+DJ$9),"TTT") = "Sa",
                                    TEXT((EDATE('Projektkostenkalkulation EP'!$B$8,16)+DJ$9),"TTT") = "So",
                                    IF(ISNA(VLOOKUP(EDATE('Projektkostenkalkulation EP'!$B$8,16)+DJ$9,Datenquellen!$F$7:$H$45,3,FALSE))," ",VLOOKUP(EDATE('Projektkostenkalkulation EP'!$B$8,16)+DJ$9,Datenquellen!$F$7:$H$45,3,FALSE))="X"
                                    ),
                          "X",
                          ""
                          ),
               "X"
            )</f>
        <v/>
      </c>
      <c r="DL183" s="227" t="str">
        <f xml:space="preserve"> IF(TEXT((EDATE('Projektkostenkalkulation EP'!$B$8,16)+DK$9),"MM")=TEXT((EDATE('Projektkostenkalkulation EP'!$B$8,16)+(DK$9-1)),"MM"),
             IF(
                        OR(
                                    TEXT((EDATE('Projektkostenkalkulation EP'!$B$8,16)+DK$9),"TTT") = "Sa",
                                    TEXT((EDATE('Projektkostenkalkulation EP'!$B$8,16)+DK$9),"TTT") = "So",
                                    IF(ISNA(VLOOKUP(EDATE('Projektkostenkalkulation EP'!$B$8,16)+DK$9,Datenquellen!$F$7:$H$45,3,FALSE))," ",VLOOKUP(EDATE('Projektkostenkalkulation EP'!$B$8,16)+DK$9,Datenquellen!$F$7:$H$45,3,FALSE))="X"
                                    ),
                          "X",
                          ""
                          ),
               "X"
            )</f>
        <v/>
      </c>
      <c r="DM183" s="227" t="str">
        <f xml:space="preserve"> IF(TEXT((EDATE('Projektkostenkalkulation EP'!$B$8,16)+DL$9),"MM")=TEXT((EDATE('Projektkostenkalkulation EP'!$B$8,16)+(DL$9-1)),"MM"),
             IF(
                        OR(
                                    TEXT((EDATE('Projektkostenkalkulation EP'!$B$8,16)+DL$9),"TTT") = "Sa",
                                    TEXT((EDATE('Projektkostenkalkulation EP'!$B$8,16)+DL$9),"TTT") = "So",
                                    IF(ISNA(VLOOKUP(EDATE('Projektkostenkalkulation EP'!$B$8,16)+DL$9,Datenquellen!$F$7:$H$45,3,FALSE))," ",VLOOKUP(EDATE('Projektkostenkalkulation EP'!$B$8,16)+DL$9,Datenquellen!$F$7:$H$45,3,FALSE))="X"
                                    ),
                          "X",
                          ""
                          ),
               "X"
            )</f>
        <v/>
      </c>
      <c r="DN183" s="227" t="str">
        <f xml:space="preserve"> IF(TEXT((EDATE('Projektkostenkalkulation EP'!$B$8,16)+DM$9),"MM")=TEXT((EDATE('Projektkostenkalkulation EP'!$B$8,16)+(DM$9-1)),"MM"),
             IF(
                        OR(
                                    TEXT((EDATE('Projektkostenkalkulation EP'!$B$8,16)+DM$9),"TTT") = "Sa",
                                    TEXT((EDATE('Projektkostenkalkulation EP'!$B$8,16)+DM$9),"TTT") = "So",
                                    IF(ISNA(VLOOKUP(EDATE('Projektkostenkalkulation EP'!$B$8,16)+DM$9,Datenquellen!$F$7:$H$45,3,FALSE))," ",VLOOKUP(EDATE('Projektkostenkalkulation EP'!$B$8,16)+DM$9,Datenquellen!$F$7:$H$45,3,FALSE))="X"
                                    ),
                          "X",
                          ""
                          ),
               "X"
            )</f>
        <v/>
      </c>
      <c r="DO183" s="227" t="str">
        <f xml:space="preserve"> IF(TEXT((EDATE('Projektkostenkalkulation EP'!$B$8,16)+DN$9),"MM")=TEXT((EDATE('Projektkostenkalkulation EP'!$B$8,16)+(DN$9-1)),"MM"),
             IF(
                        OR(
                                    TEXT((EDATE('Projektkostenkalkulation EP'!$B$8,16)+DN$9),"TTT") = "Sa",
                                    TEXT((EDATE('Projektkostenkalkulation EP'!$B$8,16)+DN$9),"TTT") = "So",
                                    IF(ISNA(VLOOKUP(EDATE('Projektkostenkalkulation EP'!$B$8,16)+DN$9,Datenquellen!$F$7:$H$45,3,FALSE))," ",VLOOKUP(EDATE('Projektkostenkalkulation EP'!$B$8,16)+DN$9,Datenquellen!$F$7:$H$45,3,FALSE))="X"
                                    ),
                          "X",
                          ""
                          ),
               "X"
            )</f>
        <v/>
      </c>
      <c r="DP183" s="227" t="str">
        <f xml:space="preserve"> IF(TEXT((EDATE('Projektkostenkalkulation EP'!$B$8,16)+DO$9),"MM")=TEXT((EDATE('Projektkostenkalkulation EP'!$B$8,16)+(DO$9-1)),"MM"),
             IF(
                        OR(
                                    TEXT((EDATE('Projektkostenkalkulation EP'!$B$8,16)+DO$9),"TTT") = "Sa",
                                    TEXT((EDATE('Projektkostenkalkulation EP'!$B$8,16)+DO$9),"TTT") = "So",
                                    IF(ISNA(VLOOKUP(EDATE('Projektkostenkalkulation EP'!$B$8,16)+DO$9,Datenquellen!$F$7:$H$45,3,FALSE))," ",VLOOKUP(EDATE('Projektkostenkalkulation EP'!$B$8,16)+DO$9,Datenquellen!$F$7:$H$45,3,FALSE))="X"
                                    ),
                          "X",
                          ""
                          ),
               "X"
            )</f>
        <v>X</v>
      </c>
      <c r="DQ183" s="227" t="str">
        <f xml:space="preserve"> IF(TEXT((EDATE('Projektkostenkalkulation EP'!$B$8,16)+DP$9),"MM")=TEXT((EDATE('Projektkostenkalkulation EP'!$B$8,16)+(DP$9-1)),"MM"),
             IF(
                        OR(
                                    TEXT((EDATE('Projektkostenkalkulation EP'!$B$8,16)+DP$9),"TTT") = "Sa",
                                    TEXT((EDATE('Projektkostenkalkulation EP'!$B$8,16)+DP$9),"TTT") = "So",
                                    IF(ISNA(VLOOKUP(EDATE('Projektkostenkalkulation EP'!$B$8,16)+DP$9,Datenquellen!$F$7:$H$45,3,FALSE))," ",VLOOKUP(EDATE('Projektkostenkalkulation EP'!$B$8,16)+DP$9,Datenquellen!$F$7:$H$45,3,FALSE))="X"
                                    ),
                          "X",
                          ""
                          ),
               "X"
            )</f>
        <v>X</v>
      </c>
      <c r="DR183" s="227" t="str">
        <f xml:space="preserve"> IF(TEXT((EDATE('Projektkostenkalkulation EP'!$B$8,16)+DQ$9),"MM")=TEXT((EDATE('Projektkostenkalkulation EP'!$B$8,16)+(DQ$9-1)),"MM"),
             IF(
                        OR(
                                    TEXT((EDATE('Projektkostenkalkulation EP'!$B$8,16)+DQ$9),"TTT") = "Sa",
                                    TEXT((EDATE('Projektkostenkalkulation EP'!$B$8,16)+DQ$9),"TTT") = "So",
                                    IF(ISNA(VLOOKUP(EDATE('Projektkostenkalkulation EP'!$B$8,16)+DQ$9,Datenquellen!$F$7:$H$45,3,FALSE))," ",VLOOKUP(EDATE('Projektkostenkalkulation EP'!$B$8,16)+DQ$9,Datenquellen!$F$7:$H$45,3,FALSE))="X"
                                    ),
                          "X",
                          ""
                          ),
               "X"
            )</f>
        <v/>
      </c>
      <c r="DS183" s="227" t="str">
        <f xml:space="preserve"> IF(TEXT((EDATE('Projektkostenkalkulation EP'!$B$8,16)+DR$9),"MM")=TEXT((EDATE('Projektkostenkalkulation EP'!$B$8,16)+(DR$9-1)),"MM"),
             IF(
                        OR(
                                    TEXT((EDATE('Projektkostenkalkulation EP'!$B$8,16)+DR$9),"TTT") = "Sa",
                                    TEXT((EDATE('Projektkostenkalkulation EP'!$B$8,16)+DR$9),"TTT") = "So",
                                    IF(ISNA(VLOOKUP(EDATE('Projektkostenkalkulation EP'!$B$8,16)+DR$9,Datenquellen!$F$7:$H$45,3,FALSE))," ",VLOOKUP(EDATE('Projektkostenkalkulation EP'!$B$8,16)+DR$9,Datenquellen!$F$7:$H$45,3,FALSE))="X"
                                    ),
                          "X",
                          ""
                          ),
               "X"
            )</f>
        <v/>
      </c>
      <c r="DT183" s="227" t="str">
        <f xml:space="preserve"> IF(TEXT((EDATE('Projektkostenkalkulation EP'!$B$8,16)+DS$9),"MM")=TEXT((EDATE('Projektkostenkalkulation EP'!$B$8,16)+(DS$9-1)),"MM"),
             IF(
                        OR(
                                    TEXT((EDATE('Projektkostenkalkulation EP'!$B$8,16)+DS$9),"TTT") = "Sa",
                                    TEXT((EDATE('Projektkostenkalkulation EP'!$B$8,16)+DS$9),"TTT") = "So",
                                    IF(ISNA(VLOOKUP(EDATE('Projektkostenkalkulation EP'!$B$8,16)+DS$9,Datenquellen!$F$7:$H$45,3,FALSE))," ",VLOOKUP(EDATE('Projektkostenkalkulation EP'!$B$8,16)+DS$9,Datenquellen!$F$7:$H$45,3,FALSE))="X"
                                    ),
                          "X",
                          ""
                          ),
               "X"
            )</f>
        <v/>
      </c>
      <c r="DU183" s="227" t="str">
        <f xml:space="preserve"> IF(TEXT((EDATE('Projektkostenkalkulation EP'!$B$8,16)+DT$9),"MM")=TEXT((EDATE('Projektkostenkalkulation EP'!$B$8,16)+(DT$9-1)),"MM"),
             IF(
                        OR(
                                    TEXT((EDATE('Projektkostenkalkulation EP'!$B$8,16)+DT$9),"TTT") = "Sa",
                                    TEXT((EDATE('Projektkostenkalkulation EP'!$B$8,16)+DT$9),"TTT") = "So",
                                    IF(ISNA(VLOOKUP(EDATE('Projektkostenkalkulation EP'!$B$8,16)+DT$9,Datenquellen!$F$7:$H$45,3,FALSE))," ",VLOOKUP(EDATE('Projektkostenkalkulation EP'!$B$8,16)+DT$9,Datenquellen!$F$7:$H$45,3,FALSE))="X"
                                    ),
                          "X",
                          ""
                          ),
               "X"
            )</f>
        <v/>
      </c>
      <c r="DV183" s="227" t="str">
        <f xml:space="preserve"> IF(TEXT((EDATE('Projektkostenkalkulation EP'!$B$8,16)+DU$9),"MM")=TEXT((EDATE('Projektkostenkalkulation EP'!$B$8,16)+(DU$9-1)),"MM"),
             IF(
                        OR(
                                    TEXT((EDATE('Projektkostenkalkulation EP'!$B$8,16)+DU$9),"TTT") = "Sa",
                                    TEXT((EDATE('Projektkostenkalkulation EP'!$B$8,16)+DU$9),"TTT") = "So",
                                    IF(ISNA(VLOOKUP(EDATE('Projektkostenkalkulation EP'!$B$8,16)+DU$9,Datenquellen!$F$7:$H$45,3,FALSE))," ",VLOOKUP(EDATE('Projektkostenkalkulation EP'!$B$8,16)+DU$9,Datenquellen!$F$7:$H$45,3,FALSE))="X"
                                    ),
                          "X",
                          ""
                          ),
               "X"
            )</f>
        <v/>
      </c>
      <c r="DW183" s="227" t="str">
        <f xml:space="preserve"> IF(TEXT((EDATE('Projektkostenkalkulation EP'!$B$8,16)+DV$9),"MM")=TEXT((EDATE('Projektkostenkalkulation EP'!$B$8,16)+(DV$9-1)),"MM"),
             IF(
                        OR(
                                    TEXT((EDATE('Projektkostenkalkulation EP'!$B$8,16)+DV$9),"TTT") = "Sa",
                                    TEXT((EDATE('Projektkostenkalkulation EP'!$B$8,16)+DV$9),"TTT") = "So",
                                    IF(ISNA(VLOOKUP(EDATE('Projektkostenkalkulation EP'!$B$8,16)+DV$9,Datenquellen!$F$7:$H$45,3,FALSE))," ",VLOOKUP(EDATE('Projektkostenkalkulation EP'!$B$8,16)+DV$9,Datenquellen!$F$7:$H$45,3,FALSE))="X"
                                    ),
                          "X",
                          ""
                          ),
               "X"
            )</f>
        <v>X</v>
      </c>
      <c r="DX183" s="227" t="str">
        <f xml:space="preserve"> IF(TEXT((EDATE('Projektkostenkalkulation EP'!$B$8,16)+DW$9),"MM")=TEXT((EDATE('Projektkostenkalkulation EP'!$B$8,16)+(DW$9-1)),"MM"),
             IF(
                        OR(
                                    TEXT((EDATE('Projektkostenkalkulation EP'!$B$8,16)+DW$9),"TTT") = "Sa",
                                    TEXT((EDATE('Projektkostenkalkulation EP'!$B$8,16)+DW$9),"TTT") = "So",
                                    IF(ISNA(VLOOKUP(EDATE('Projektkostenkalkulation EP'!$B$8,16)+DW$9,Datenquellen!$F$7:$H$45,3,FALSE))," ",VLOOKUP(EDATE('Projektkostenkalkulation EP'!$B$8,16)+DW$9,Datenquellen!$F$7:$H$45,3,FALSE))="X"
                                    ),
                          "X",
                          ""
                          ),
               "X"
            )</f>
        <v>X</v>
      </c>
      <c r="DY183" s="227" t="str">
        <f xml:space="preserve"> IF(TEXT((EDATE('Projektkostenkalkulation EP'!$B$8,16)+DX$9),"MM")=TEXT((EDATE('Projektkostenkalkulation EP'!$B$8,16)+(DX$9-1)),"MM"),
             IF(
                        OR(
                                    TEXT((EDATE('Projektkostenkalkulation EP'!$B$8,16)+DX$9),"TTT") = "Sa",
                                    TEXT((EDATE('Projektkostenkalkulation EP'!$B$8,16)+DX$9),"TTT") = "So",
                                    IF(ISNA(VLOOKUP(EDATE('Projektkostenkalkulation EP'!$B$8,16)+DX$9,Datenquellen!$F$7:$H$45,3,FALSE))," ",VLOOKUP(EDATE('Projektkostenkalkulation EP'!$B$8,16)+DX$9,Datenquellen!$F$7:$H$45,3,FALSE))="X"
                                    ),
                          "X",
                          ""
                          ),
               "X"
            )</f>
        <v/>
      </c>
      <c r="DZ183" s="227" t="str">
        <f xml:space="preserve"> IF(TEXT((EDATE('Projektkostenkalkulation EP'!$B$8,16)+DY$9),"MM")=TEXT((EDATE('Projektkostenkalkulation EP'!$B$8,16)+(DY$9-1)),"MM"),
             IF(
                        OR(
                                    TEXT((EDATE('Projektkostenkalkulation EP'!$B$8,16)+DY$9),"TTT") = "Sa",
                                    TEXT((EDATE('Projektkostenkalkulation EP'!$B$8,16)+DY$9),"TTT") = "So",
                                    IF(ISNA(VLOOKUP(EDATE('Projektkostenkalkulation EP'!$B$8,16)+DY$9,Datenquellen!$F$7:$H$45,3,FALSE))," ",VLOOKUP(EDATE('Projektkostenkalkulation EP'!$B$8,16)+DY$9,Datenquellen!$F$7:$H$45,3,FALSE))="X"
                                    ),
                          "X",
                          ""
                          ),
               "X"
            )</f>
        <v/>
      </c>
      <c r="EA183" s="227" t="str">
        <f xml:space="preserve"> IF(TEXT((EDATE('Projektkostenkalkulation EP'!$B$8,16)+DZ$9),"MM")=TEXT((EDATE('Projektkostenkalkulation EP'!$B$8,16)+(DZ$9-1)),"MM"),
             IF(
                        OR(
                                    TEXT((EDATE('Projektkostenkalkulation EP'!$B$8,16)+DZ$9),"TTT") = "Sa",
                                    TEXT((EDATE('Projektkostenkalkulation EP'!$B$8,16)+DZ$9),"TTT") = "So",
                                    IF(ISNA(VLOOKUP(EDATE('Projektkostenkalkulation EP'!$B$8,16)+DZ$9,Datenquellen!$F$7:$H$45,3,FALSE))," ",VLOOKUP(EDATE('Projektkostenkalkulation EP'!$B$8,16)+DZ$9,Datenquellen!$F$7:$H$45,3,FALSE))="X"
                                    ),
                          "X",
                          ""
                          ),
               "X"
            )</f>
        <v>X</v>
      </c>
      <c r="EB183" s="227" t="str">
        <f xml:space="preserve"> IF(TEXT((EDATE('Projektkostenkalkulation EP'!$B$8,16)+EA$9),"MM")=TEXT((EDATE('Projektkostenkalkulation EP'!$B$8,16)+(EA$9-1)),"MM"),
             IF(
                        OR(
                                    TEXT((EDATE('Projektkostenkalkulation EP'!$B$8,16)+EA$9),"TTT") = "Sa",
                                    TEXT((EDATE('Projektkostenkalkulation EP'!$B$8,16)+EA$9),"TTT") = "So",
                                    IF(ISNA(VLOOKUP(EDATE('Projektkostenkalkulation EP'!$B$8,16)+EA$9,Datenquellen!$F$7:$H$45,3,FALSE))," ",VLOOKUP(EDATE('Projektkostenkalkulation EP'!$B$8,16)+EA$9,Datenquellen!$F$7:$H$45,3,FALSE))="X"
                                    ),
                          "X",
                          ""
                          ),
               "X"
            )</f>
        <v/>
      </c>
      <c r="EC183" s="227" t="str">
        <f xml:space="preserve"> IF(TEXT((EDATE('Projektkostenkalkulation EP'!$B$8,16)+EB$9),"MM")=TEXT((EDATE('Projektkostenkalkulation EP'!$B$8,16)+(EB$9-1)),"MM"),
             IF(
                        OR(
                                    TEXT((EDATE('Projektkostenkalkulation EP'!$B$8,16)+EB$9),"TTT") = "Sa",
                                    TEXT((EDATE('Projektkostenkalkulation EP'!$B$8,16)+EB$9),"TTT") = "So",
                                    IF(ISNA(VLOOKUP(EDATE('Projektkostenkalkulation EP'!$B$8,16)+EB$9,Datenquellen!$F$7:$H$45,3,FALSE))," ",VLOOKUP(EDATE('Projektkostenkalkulation EP'!$B$8,16)+EB$9,Datenquellen!$F$7:$H$45,3,FALSE))="X"
                                    ),
                          "X",
                          ""
                          ),
               "X"
            )</f>
        <v/>
      </c>
      <c r="ED183" s="227" t="str">
        <f xml:space="preserve"> IF(TEXT((EDATE('Projektkostenkalkulation EP'!$B$8,16)+EC$9),"MM")=TEXT((EDATE('Projektkostenkalkulation EP'!$B$8,16)+(EC$9-1)),"MM"),
             IF(
                        OR(
                                    TEXT((EDATE('Projektkostenkalkulation EP'!$B$8,16)+EC$9),"TTT") = "Sa",
                                    TEXT((EDATE('Projektkostenkalkulation EP'!$B$8,16)+EC$9),"TTT") = "So",
                                    IF(ISNA(VLOOKUP(EDATE('Projektkostenkalkulation EP'!$B$8,16)+EC$9,Datenquellen!$F$7:$H$45,3,FALSE))," ",VLOOKUP(EDATE('Projektkostenkalkulation EP'!$B$8,16)+EC$9,Datenquellen!$F$7:$H$45,3,FALSE))="X"
                                    ),
                          "X",
                          ""
                          ),
               "X"
            )</f>
        <v>X</v>
      </c>
      <c r="EE183" s="227" t="str">
        <f xml:space="preserve"> IF(TEXT((EDATE('Projektkostenkalkulation EP'!$B$8,16)+ED$9),"MM")=TEXT((EDATE('Projektkostenkalkulation EP'!$B$8,16)+(ED$9-1)),"MM"),
             IF(
                        OR(
                                    TEXT((EDATE('Projektkostenkalkulation EP'!$B$8,16)+ED$9),"TTT") = "Sa",
                                    TEXT((EDATE('Projektkostenkalkulation EP'!$B$8,16)+ED$9),"TTT") = "So",
                                    IF(ISNA(VLOOKUP(EDATE('Projektkostenkalkulation EP'!$B$8,16)+ED$9,Datenquellen!$F$7:$H$45,3,FALSE))," ",VLOOKUP(EDATE('Projektkostenkalkulation EP'!$B$8,16)+ED$9,Datenquellen!$F$7:$H$45,3,FALSE))="X"
                                    ),
                          "X",
                          ""
                          ),
               "X"
            )</f>
        <v>X</v>
      </c>
      <c r="EF183" s="227" t="str">
        <f xml:space="preserve"> IF(TEXT((EDATE('Projektkostenkalkulation EP'!$B$8,16)+EE$9),"MM")=TEXT((EDATE('Projektkostenkalkulation EP'!$B$8,16)+(EE$9-1)),"MM"),
             IF(
                        OR(
                                    TEXT((EDATE('Projektkostenkalkulation EP'!$B$8,16)+EE$9),"TTT") = "Sa",
                                    TEXT((EDATE('Projektkostenkalkulation EP'!$B$8,16)+EE$9),"TTT") = "So",
                                    IF(ISNA(VLOOKUP(EDATE('Projektkostenkalkulation EP'!$B$8,16)+EE$9,Datenquellen!$F$7:$H$45,3,FALSE))," ",VLOOKUP(EDATE('Projektkostenkalkulation EP'!$B$8,16)+EE$9,Datenquellen!$F$7:$H$45,3,FALSE))="X"
                                    ),
                          "X",
                          ""
                          ),
               "X"
            )</f>
        <v/>
      </c>
      <c r="EG183" s="227" t="str">
        <f xml:space="preserve"> IF(TEXT((EDATE('Projektkostenkalkulation EP'!$B$8,16)+EF$9),"MM")=TEXT((EDATE('Projektkostenkalkulation EP'!$B$8,16)+(EF$9-1)),"MM"),
             IF(
                        OR(
                                    TEXT((EDATE('Projektkostenkalkulation EP'!$B$8,16)+EF$9),"TTT") = "Sa",
                                    TEXT((EDATE('Projektkostenkalkulation EP'!$B$8,16)+EF$9),"TTT") = "So",
                                    IF(ISNA(VLOOKUP(EDATE('Projektkostenkalkulation EP'!$B$8,16)+EF$9,Datenquellen!$F$7:$H$45,3,FALSE))," ",VLOOKUP(EDATE('Projektkostenkalkulation EP'!$B$8,16)+EF$9,Datenquellen!$F$7:$H$45,3,FALSE))="X"
                                    ),
                          "X",
                          ""
                          ),
               "X"
            )</f>
        <v/>
      </c>
      <c r="EH183" s="227" t="str">
        <f xml:space="preserve"> IF(TEXT((EDATE('Projektkostenkalkulation EP'!$B$8,16)+EG$9),"MM")=TEXT((EDATE('Projektkostenkalkulation EP'!$B$8,16)+(EG$9-1)),"MM"),
             IF(
                        OR(
                                    TEXT((EDATE('Projektkostenkalkulation EP'!$B$8,16)+EG$9),"TTT") = "Sa",
                                    TEXT((EDATE('Projektkostenkalkulation EP'!$B$8,16)+EG$9),"TTT") = "So",
                                    IF(ISNA(VLOOKUP(EDATE('Projektkostenkalkulation EP'!$B$8,16)+EG$9,Datenquellen!$F$7:$H$45,3,FALSE))," ",VLOOKUP(EDATE('Projektkostenkalkulation EP'!$B$8,16)+EG$9,Datenquellen!$F$7:$H$45,3,FALSE))="X"
                                    ),
                          "X",
                          ""
                          ),
               "X"
            )</f>
        <v/>
      </c>
      <c r="EI183" s="227" t="str">
        <f xml:space="preserve"> IF(TEXT((EDATE('Projektkostenkalkulation EP'!$B$8,16)+EH$9),"MM")=TEXT((EDATE('Projektkostenkalkulation EP'!$B$8,16)+(EH$9-1)),"MM"),
             IF(
                        OR(
                                    TEXT((EDATE('Projektkostenkalkulation EP'!$B$8,16)+EH$9),"TTT") = "Sa",
                                    TEXT((EDATE('Projektkostenkalkulation EP'!$B$8,16)+EH$9),"TTT") = "So",
                                    IF(ISNA(VLOOKUP(EDATE('Projektkostenkalkulation EP'!$B$8,16)+EH$9,Datenquellen!$F$7:$H$45,3,FALSE))," ",VLOOKUP(EDATE('Projektkostenkalkulation EP'!$B$8,16)+EH$9,Datenquellen!$F$7:$H$45,3,FALSE))="X"
                                    ),
                          "X",
                          ""
                          ),
               "X"
            )</f>
        <v/>
      </c>
      <c r="EJ183" s="227" t="str">
        <f xml:space="preserve"> IF(TEXT((EDATE('Projektkostenkalkulation EP'!$B$8,16)+EI$9),"MM")=TEXT((EDATE('Projektkostenkalkulation EP'!$B$8,16)+(EI$9-1)),"MM"),
             IF(
                        OR(
                                    TEXT((EDATE('Projektkostenkalkulation EP'!$B$8,16)+EI$9),"TTT") = "Sa",
                                    TEXT((EDATE('Projektkostenkalkulation EP'!$B$8,16)+EI$9),"TTT") = "So",
                                    IF(ISNA(VLOOKUP(EDATE('Projektkostenkalkulation EP'!$B$8,16)+EI$9,Datenquellen!$F$7:$H$45,3,FALSE))," ",VLOOKUP(EDATE('Projektkostenkalkulation EP'!$B$8,16)+EI$9,Datenquellen!$F$7:$H$45,3,FALSE))="X"
                                    ),
                          "X",
                          ""
                          ),
               "X"
            )</f>
        <v/>
      </c>
      <c r="EK183" s="228" t="str">
        <f xml:space="preserve"> IF(TEXT((EDATE('Projektkostenkalkulation EP'!$B$8,16)+EJ$9),"MM")=TEXT((EDATE('Projektkostenkalkulation EP'!$B$8,16)+(EJ$9-1)),"MM"),
             IF(
                        OR(
                                    TEXT((EDATE('Projektkostenkalkulation EP'!$B$8,16)+EJ$9),"TTT") = "Sa",
                                    TEXT((EDATE('Projektkostenkalkulation EP'!$B$8,16)+EJ$9),"TTT") = "So",
                                    IF(ISNA(VLOOKUP(EDATE('Projektkostenkalkulation EP'!$B$8,16)+EJ$9,Datenquellen!$F$7:$H$45,3,FALSE))," ",VLOOKUP(EDATE('Projektkostenkalkulation EP'!$B$8,16)+EJ$9,Datenquellen!$F$7:$H$45,3,FALSE))="X"
                                    ),
                          "X",
                          ""
                          ),
               "X"
            )</f>
        <v>X</v>
      </c>
      <c r="EL183" s="229"/>
      <c r="EM183" s="230"/>
      <c r="EN183" s="495"/>
      <c r="EO183" s="472" t="str">
        <f>TEXT(EDATE('Projektkostenkalkulation EP'!$B$8,16),"MMMM")</f>
        <v>Mai</v>
      </c>
      <c r="EP183" s="226"/>
      <c r="EQ183" s="227" t="str">
        <f>IF(
            OR(
                     TEXT(EDATE('Projektkostenkalkulation EP'!$B$8,16),"TTT") = "Sa",
                     TEXT(EDATE('Projektkostenkalkulation EP'!$B$8,16),"TTT") = "So",
                     IF(ISNA(VLOOKUP(EDATE('Projektkostenkalkulation EP'!$B$8,16),Datenquellen!$F$7:$H$45,3,FALSE))," ",VLOOKUP(EDATE('Projektkostenkalkulation EP'!$B$8,16),Datenquellen!$F$7:$H$45,3,FALSE))="X"
                            ),
                    "X",
                    ""
            )</f>
        <v>X</v>
      </c>
      <c r="ER183" s="227" t="str">
        <f xml:space="preserve"> IF(TEXT((EDATE('Projektkostenkalkulation EP'!$B$8,16)+EQ$9),"MM")=TEXT((EDATE('Projektkostenkalkulation EP'!$B$8,16)+(EQ$9-1)),"MM"),
             IF(
                        OR(
                                    TEXT((EDATE('Projektkostenkalkulation EP'!$B$8,16)+EQ$9),"TTT") = "Sa",
                                    TEXT((EDATE('Projektkostenkalkulation EP'!$B$8,16)+EQ$9),"TTT") = "So",
                                    IF(ISNA(VLOOKUP(EDATE('Projektkostenkalkulation EP'!$B$8,16)+EQ$9,Datenquellen!$F$7:$H$45,3,FALSE))," ",VLOOKUP(EDATE('Projektkostenkalkulation EP'!$B$8,16)+EQ$9,Datenquellen!$F$7:$H$45,3,FALSE))="X"
                                    ),
                          "X",
                          ""
                          ),
               "X"
            )</f>
        <v/>
      </c>
      <c r="ES183" s="227" t="str">
        <f xml:space="preserve"> IF(TEXT((EDATE('Projektkostenkalkulation EP'!$B$8,16)+ER$9),"MM")=TEXT((EDATE('Projektkostenkalkulation EP'!$B$8,16)+(ER$9-1)),"MM"),
             IF(
                        OR(
                                    TEXT((EDATE('Projektkostenkalkulation EP'!$B$8,16)+ER$9),"TTT") = "Sa",
                                    TEXT((EDATE('Projektkostenkalkulation EP'!$B$8,16)+ER$9),"TTT") = "So",
                                    IF(ISNA(VLOOKUP(EDATE('Projektkostenkalkulation EP'!$B$8,16)+ER$9,Datenquellen!$F$7:$H$45,3,FALSE))," ",VLOOKUP(EDATE('Projektkostenkalkulation EP'!$B$8,16)+ER$9,Datenquellen!$F$7:$H$45,3,FALSE))="X"
                                    ),
                          "X",
                          ""
                          ),
               "X"
            )</f>
        <v>X</v>
      </c>
      <c r="ET183" s="227" t="str">
        <f xml:space="preserve"> IF(TEXT((EDATE('Projektkostenkalkulation EP'!$B$8,16)+ES$9),"MM")=TEXT((EDATE('Projektkostenkalkulation EP'!$B$8,16)+(ES$9-1)),"MM"),
             IF(
                        OR(
                                    TEXT((EDATE('Projektkostenkalkulation EP'!$B$8,16)+ES$9),"TTT") = "Sa",
                                    TEXT((EDATE('Projektkostenkalkulation EP'!$B$8,16)+ES$9),"TTT") = "So",
                                    IF(ISNA(VLOOKUP(EDATE('Projektkostenkalkulation EP'!$B$8,16)+ES$9,Datenquellen!$F$7:$H$45,3,FALSE))," ",VLOOKUP(EDATE('Projektkostenkalkulation EP'!$B$8,16)+ES$9,Datenquellen!$F$7:$H$45,3,FALSE))="X"
                                    ),
                          "X",
                          ""
                          ),
               "X"
            )</f>
        <v>X</v>
      </c>
      <c r="EU183" s="227" t="str">
        <f xml:space="preserve"> IF(TEXT((EDATE('Projektkostenkalkulation EP'!$B$8,16)+ET$9),"MM")=TEXT((EDATE('Projektkostenkalkulation EP'!$B$8,16)+(ET$9-1)),"MM"),
             IF(
                        OR(
                                    TEXT((EDATE('Projektkostenkalkulation EP'!$B$8,16)+ET$9),"TTT") = "Sa",
                                    TEXT((EDATE('Projektkostenkalkulation EP'!$B$8,16)+ET$9),"TTT") = "So",
                                    IF(ISNA(VLOOKUP(EDATE('Projektkostenkalkulation EP'!$B$8,16)+ET$9,Datenquellen!$F$7:$H$45,3,FALSE))," ",VLOOKUP(EDATE('Projektkostenkalkulation EP'!$B$8,16)+ET$9,Datenquellen!$F$7:$H$45,3,FALSE))="X"
                                    ),
                          "X",
                          ""
                          ),
               "X"
            )</f>
        <v/>
      </c>
      <c r="EV183" s="227" t="str">
        <f xml:space="preserve"> IF(TEXT((EDATE('Projektkostenkalkulation EP'!$B$8,16)+EU$9),"MM")=TEXT((EDATE('Projektkostenkalkulation EP'!$B$8,16)+(EU$9-1)),"MM"),
             IF(
                        OR(
                                    TEXT((EDATE('Projektkostenkalkulation EP'!$B$8,16)+EU$9),"TTT") = "Sa",
                                    TEXT((EDATE('Projektkostenkalkulation EP'!$B$8,16)+EU$9),"TTT") = "So",
                                    IF(ISNA(VLOOKUP(EDATE('Projektkostenkalkulation EP'!$B$8,16)+EU$9,Datenquellen!$F$7:$H$45,3,FALSE))," ",VLOOKUP(EDATE('Projektkostenkalkulation EP'!$B$8,16)+EU$9,Datenquellen!$F$7:$H$45,3,FALSE))="X"
                                    ),
                          "X",
                          ""
                          ),
               "X"
            )</f>
        <v/>
      </c>
      <c r="EW183" s="227" t="str">
        <f xml:space="preserve"> IF(TEXT((EDATE('Projektkostenkalkulation EP'!$B$8,16)+EV$9),"MM")=TEXT((EDATE('Projektkostenkalkulation EP'!$B$8,16)+(EV$9-1)),"MM"),
             IF(
                        OR(
                                    TEXT((EDATE('Projektkostenkalkulation EP'!$B$8,16)+EV$9),"TTT") = "Sa",
                                    TEXT((EDATE('Projektkostenkalkulation EP'!$B$8,16)+EV$9),"TTT") = "So",
                                    IF(ISNA(VLOOKUP(EDATE('Projektkostenkalkulation EP'!$B$8,16)+EV$9,Datenquellen!$F$7:$H$45,3,FALSE))," ",VLOOKUP(EDATE('Projektkostenkalkulation EP'!$B$8,16)+EV$9,Datenquellen!$F$7:$H$45,3,FALSE))="X"
                                    ),
                          "X",
                          ""
                          ),
               "X"
            )</f>
        <v/>
      </c>
      <c r="EX183" s="227" t="str">
        <f xml:space="preserve"> IF(TEXT((EDATE('Projektkostenkalkulation EP'!$B$8,16)+EW$9),"MM")=TEXT((EDATE('Projektkostenkalkulation EP'!$B$8,16)+(EW$9-1)),"MM"),
             IF(
                        OR(
                                    TEXT((EDATE('Projektkostenkalkulation EP'!$B$8,16)+EW$9),"TTT") = "Sa",
                                    TEXT((EDATE('Projektkostenkalkulation EP'!$B$8,16)+EW$9),"TTT") = "So",
                                    IF(ISNA(VLOOKUP(EDATE('Projektkostenkalkulation EP'!$B$8,16)+EW$9,Datenquellen!$F$7:$H$45,3,FALSE))," ",VLOOKUP(EDATE('Projektkostenkalkulation EP'!$B$8,16)+EW$9,Datenquellen!$F$7:$H$45,3,FALSE))="X"
                                    ),
                          "X",
                          ""
                          ),
               "X"
            )</f>
        <v/>
      </c>
      <c r="EY183" s="227" t="str">
        <f xml:space="preserve"> IF(TEXT((EDATE('Projektkostenkalkulation EP'!$B$8,16)+EX$9),"MM")=TEXT((EDATE('Projektkostenkalkulation EP'!$B$8,16)+(EX$9-1)),"MM"),
             IF(
                        OR(
                                    TEXT((EDATE('Projektkostenkalkulation EP'!$B$8,16)+EX$9),"TTT") = "Sa",
                                    TEXT((EDATE('Projektkostenkalkulation EP'!$B$8,16)+EX$9),"TTT") = "So",
                                    IF(ISNA(VLOOKUP(EDATE('Projektkostenkalkulation EP'!$B$8,16)+EX$9,Datenquellen!$F$7:$H$45,3,FALSE))," ",VLOOKUP(EDATE('Projektkostenkalkulation EP'!$B$8,16)+EX$9,Datenquellen!$F$7:$H$45,3,FALSE))="X"
                                    ),
                          "X",
                          ""
                          ),
               "X"
            )</f>
        <v/>
      </c>
      <c r="EZ183" s="227" t="str">
        <f xml:space="preserve"> IF(TEXT((EDATE('Projektkostenkalkulation EP'!$B$8,16)+EY$9),"MM")=TEXT((EDATE('Projektkostenkalkulation EP'!$B$8,16)+(EY$9-1)),"MM"),
             IF(
                        OR(
                                    TEXT((EDATE('Projektkostenkalkulation EP'!$B$8,16)+EY$9),"TTT") = "Sa",
                                    TEXT((EDATE('Projektkostenkalkulation EP'!$B$8,16)+EY$9),"TTT") = "So",
                                    IF(ISNA(VLOOKUP(EDATE('Projektkostenkalkulation EP'!$B$8,16)+EY$9,Datenquellen!$F$7:$H$45,3,FALSE))," ",VLOOKUP(EDATE('Projektkostenkalkulation EP'!$B$8,16)+EY$9,Datenquellen!$F$7:$H$45,3,FALSE))="X"
                                    ),
                          "X",
                          ""
                          ),
               "X"
            )</f>
        <v>X</v>
      </c>
      <c r="FA183" s="227" t="str">
        <f xml:space="preserve"> IF(TEXT((EDATE('Projektkostenkalkulation EP'!$B$8,16)+EZ$9),"MM")=TEXT((EDATE('Projektkostenkalkulation EP'!$B$8,16)+(EZ$9-1)),"MM"),
             IF(
                        OR(
                                    TEXT((EDATE('Projektkostenkalkulation EP'!$B$8,16)+EZ$9),"TTT") = "Sa",
                                    TEXT((EDATE('Projektkostenkalkulation EP'!$B$8,16)+EZ$9),"TTT") = "So",
                                    IF(ISNA(VLOOKUP(EDATE('Projektkostenkalkulation EP'!$B$8,16)+EZ$9,Datenquellen!$F$7:$H$45,3,FALSE))," ",VLOOKUP(EDATE('Projektkostenkalkulation EP'!$B$8,16)+EZ$9,Datenquellen!$F$7:$H$45,3,FALSE))="X"
                                    ),
                          "X",
                          ""
                          ),
               "X"
            )</f>
        <v>X</v>
      </c>
      <c r="FB183" s="227" t="str">
        <f xml:space="preserve"> IF(TEXT((EDATE('Projektkostenkalkulation EP'!$B$8,16)+FA$9),"MM")=TEXT((EDATE('Projektkostenkalkulation EP'!$B$8,16)+(FA$9-1)),"MM"),
             IF(
                        OR(
                                    TEXT((EDATE('Projektkostenkalkulation EP'!$B$8,16)+FA$9),"TTT") = "Sa",
                                    TEXT((EDATE('Projektkostenkalkulation EP'!$B$8,16)+FA$9),"TTT") = "So",
                                    IF(ISNA(VLOOKUP(EDATE('Projektkostenkalkulation EP'!$B$8,16)+FA$9,Datenquellen!$F$7:$H$45,3,FALSE))," ",VLOOKUP(EDATE('Projektkostenkalkulation EP'!$B$8,16)+FA$9,Datenquellen!$F$7:$H$45,3,FALSE))="X"
                                    ),
                          "X",
                          ""
                          ),
               "X"
            )</f>
        <v/>
      </c>
      <c r="FC183" s="227" t="str">
        <f xml:space="preserve"> IF(TEXT((EDATE('Projektkostenkalkulation EP'!$B$8,16)+FB$9),"MM")=TEXT((EDATE('Projektkostenkalkulation EP'!$B$8,16)+(FB$9-1)),"MM"),
             IF(
                        OR(
                                    TEXT((EDATE('Projektkostenkalkulation EP'!$B$8,16)+FB$9),"TTT") = "Sa",
                                    TEXT((EDATE('Projektkostenkalkulation EP'!$B$8,16)+FB$9),"TTT") = "So",
                                    IF(ISNA(VLOOKUP(EDATE('Projektkostenkalkulation EP'!$B$8,16)+FB$9,Datenquellen!$F$7:$H$45,3,FALSE))," ",VLOOKUP(EDATE('Projektkostenkalkulation EP'!$B$8,16)+FB$9,Datenquellen!$F$7:$H$45,3,FALSE))="X"
                                    ),
                          "X",
                          ""
                          ),
               "X"
            )</f>
        <v/>
      </c>
      <c r="FD183" s="227" t="str">
        <f xml:space="preserve"> IF(TEXT((EDATE('Projektkostenkalkulation EP'!$B$8,16)+FC$9),"MM")=TEXT((EDATE('Projektkostenkalkulation EP'!$B$8,16)+(FC$9-1)),"MM"),
             IF(
                        OR(
                                    TEXT((EDATE('Projektkostenkalkulation EP'!$B$8,16)+FC$9),"TTT") = "Sa",
                                    TEXT((EDATE('Projektkostenkalkulation EP'!$B$8,16)+FC$9),"TTT") = "So",
                                    IF(ISNA(VLOOKUP(EDATE('Projektkostenkalkulation EP'!$B$8,16)+FC$9,Datenquellen!$F$7:$H$45,3,FALSE))," ",VLOOKUP(EDATE('Projektkostenkalkulation EP'!$B$8,16)+FC$9,Datenquellen!$F$7:$H$45,3,FALSE))="X"
                                    ),
                          "X",
                          ""
                          ),
               "X"
            )</f>
        <v/>
      </c>
      <c r="FE183" s="227" t="str">
        <f xml:space="preserve"> IF(TEXT((EDATE('Projektkostenkalkulation EP'!$B$8,16)+FD$9),"MM")=TEXT((EDATE('Projektkostenkalkulation EP'!$B$8,16)+(FD$9-1)),"MM"),
             IF(
                        OR(
                                    TEXT((EDATE('Projektkostenkalkulation EP'!$B$8,16)+FD$9),"TTT") = "Sa",
                                    TEXT((EDATE('Projektkostenkalkulation EP'!$B$8,16)+FD$9),"TTT") = "So",
                                    IF(ISNA(VLOOKUP(EDATE('Projektkostenkalkulation EP'!$B$8,16)+FD$9,Datenquellen!$F$7:$H$45,3,FALSE))," ",VLOOKUP(EDATE('Projektkostenkalkulation EP'!$B$8,16)+FD$9,Datenquellen!$F$7:$H$45,3,FALSE))="X"
                                    ),
                          "X",
                          ""
                          ),
               "X"
            )</f>
        <v/>
      </c>
      <c r="FF183" s="227" t="str">
        <f xml:space="preserve"> IF(TEXT((EDATE('Projektkostenkalkulation EP'!$B$8,16)+FE$9),"MM")=TEXT((EDATE('Projektkostenkalkulation EP'!$B$8,16)+(FE$9-1)),"MM"),
             IF(
                        OR(
                                    TEXT((EDATE('Projektkostenkalkulation EP'!$B$8,16)+FE$9),"TTT") = "Sa",
                                    TEXT((EDATE('Projektkostenkalkulation EP'!$B$8,16)+FE$9),"TTT") = "So",
                                    IF(ISNA(VLOOKUP(EDATE('Projektkostenkalkulation EP'!$B$8,16)+FE$9,Datenquellen!$F$7:$H$45,3,FALSE))," ",VLOOKUP(EDATE('Projektkostenkalkulation EP'!$B$8,16)+FE$9,Datenquellen!$F$7:$H$45,3,FALSE))="X"
                                    ),
                          "X",
                          ""
                          ),
               "X"
            )</f>
        <v/>
      </c>
      <c r="FG183" s="227" t="str">
        <f xml:space="preserve"> IF(TEXT((EDATE('Projektkostenkalkulation EP'!$B$8,16)+FF$9),"MM")=TEXT((EDATE('Projektkostenkalkulation EP'!$B$8,16)+(FF$9-1)),"MM"),
             IF(
                        OR(
                                    TEXT((EDATE('Projektkostenkalkulation EP'!$B$8,16)+FF$9),"TTT") = "Sa",
                                    TEXT((EDATE('Projektkostenkalkulation EP'!$B$8,16)+FF$9),"TTT") = "So",
                                    IF(ISNA(VLOOKUP(EDATE('Projektkostenkalkulation EP'!$B$8,16)+FF$9,Datenquellen!$F$7:$H$45,3,FALSE))," ",VLOOKUP(EDATE('Projektkostenkalkulation EP'!$B$8,16)+FF$9,Datenquellen!$F$7:$H$45,3,FALSE))="X"
                                    ),
                          "X",
                          ""
                          ),
               "X"
            )</f>
        <v>X</v>
      </c>
      <c r="FH183" s="227" t="str">
        <f xml:space="preserve"> IF(TEXT((EDATE('Projektkostenkalkulation EP'!$B$8,16)+FG$9),"MM")=TEXT((EDATE('Projektkostenkalkulation EP'!$B$8,16)+(FG$9-1)),"MM"),
             IF(
                        OR(
                                    TEXT((EDATE('Projektkostenkalkulation EP'!$B$8,16)+FG$9),"TTT") = "Sa",
                                    TEXT((EDATE('Projektkostenkalkulation EP'!$B$8,16)+FG$9),"TTT") = "So",
                                    IF(ISNA(VLOOKUP(EDATE('Projektkostenkalkulation EP'!$B$8,16)+FG$9,Datenquellen!$F$7:$H$45,3,FALSE))," ",VLOOKUP(EDATE('Projektkostenkalkulation EP'!$B$8,16)+FG$9,Datenquellen!$F$7:$H$45,3,FALSE))="X"
                                    ),
                          "X",
                          ""
                          ),
               "X"
            )</f>
        <v>X</v>
      </c>
      <c r="FI183" s="227" t="str">
        <f xml:space="preserve"> IF(TEXT((EDATE('Projektkostenkalkulation EP'!$B$8,16)+FH$9),"MM")=TEXT((EDATE('Projektkostenkalkulation EP'!$B$8,16)+(FH$9-1)),"MM"),
             IF(
                        OR(
                                    TEXT((EDATE('Projektkostenkalkulation EP'!$B$8,16)+FH$9),"TTT") = "Sa",
                                    TEXT((EDATE('Projektkostenkalkulation EP'!$B$8,16)+FH$9),"TTT") = "So",
                                    IF(ISNA(VLOOKUP(EDATE('Projektkostenkalkulation EP'!$B$8,16)+FH$9,Datenquellen!$F$7:$H$45,3,FALSE))," ",VLOOKUP(EDATE('Projektkostenkalkulation EP'!$B$8,16)+FH$9,Datenquellen!$F$7:$H$45,3,FALSE))="X"
                                    ),
                          "X",
                          ""
                          ),
               "X"
            )</f>
        <v/>
      </c>
      <c r="FJ183" s="227" t="str">
        <f xml:space="preserve"> IF(TEXT((EDATE('Projektkostenkalkulation EP'!$B$8,16)+FI$9),"MM")=TEXT((EDATE('Projektkostenkalkulation EP'!$B$8,16)+(FI$9-1)),"MM"),
             IF(
                        OR(
                                    TEXT((EDATE('Projektkostenkalkulation EP'!$B$8,16)+FI$9),"TTT") = "Sa",
                                    TEXT((EDATE('Projektkostenkalkulation EP'!$B$8,16)+FI$9),"TTT") = "So",
                                    IF(ISNA(VLOOKUP(EDATE('Projektkostenkalkulation EP'!$B$8,16)+FI$9,Datenquellen!$F$7:$H$45,3,FALSE))," ",VLOOKUP(EDATE('Projektkostenkalkulation EP'!$B$8,16)+FI$9,Datenquellen!$F$7:$H$45,3,FALSE))="X"
                                    ),
                          "X",
                          ""
                          ),
               "X"
            )</f>
        <v/>
      </c>
      <c r="FK183" s="227" t="str">
        <f xml:space="preserve"> IF(TEXT((EDATE('Projektkostenkalkulation EP'!$B$8,16)+FJ$9),"MM")=TEXT((EDATE('Projektkostenkalkulation EP'!$B$8,16)+(FJ$9-1)),"MM"),
             IF(
                        OR(
                                    TEXT((EDATE('Projektkostenkalkulation EP'!$B$8,16)+FJ$9),"TTT") = "Sa",
                                    TEXT((EDATE('Projektkostenkalkulation EP'!$B$8,16)+FJ$9),"TTT") = "So",
                                    IF(ISNA(VLOOKUP(EDATE('Projektkostenkalkulation EP'!$B$8,16)+FJ$9,Datenquellen!$F$7:$H$45,3,FALSE))," ",VLOOKUP(EDATE('Projektkostenkalkulation EP'!$B$8,16)+FJ$9,Datenquellen!$F$7:$H$45,3,FALSE))="X"
                                    ),
                          "X",
                          ""
                          ),
               "X"
            )</f>
        <v>X</v>
      </c>
      <c r="FL183" s="227" t="str">
        <f xml:space="preserve"> IF(TEXT((EDATE('Projektkostenkalkulation EP'!$B$8,16)+FK$9),"MM")=TEXT((EDATE('Projektkostenkalkulation EP'!$B$8,16)+(FK$9-1)),"MM"),
             IF(
                        OR(
                                    TEXT((EDATE('Projektkostenkalkulation EP'!$B$8,16)+FK$9),"TTT") = "Sa",
                                    TEXT((EDATE('Projektkostenkalkulation EP'!$B$8,16)+FK$9),"TTT") = "So",
                                    IF(ISNA(VLOOKUP(EDATE('Projektkostenkalkulation EP'!$B$8,16)+FK$9,Datenquellen!$F$7:$H$45,3,FALSE))," ",VLOOKUP(EDATE('Projektkostenkalkulation EP'!$B$8,16)+FK$9,Datenquellen!$F$7:$H$45,3,FALSE))="X"
                                    ),
                          "X",
                          ""
                          ),
               "X"
            )</f>
        <v/>
      </c>
      <c r="FM183" s="227" t="str">
        <f xml:space="preserve"> IF(TEXT((EDATE('Projektkostenkalkulation EP'!$B$8,16)+FL$9),"MM")=TEXT((EDATE('Projektkostenkalkulation EP'!$B$8,16)+(FL$9-1)),"MM"),
             IF(
                        OR(
                                    TEXT((EDATE('Projektkostenkalkulation EP'!$B$8,16)+FL$9),"TTT") = "Sa",
                                    TEXT((EDATE('Projektkostenkalkulation EP'!$B$8,16)+FL$9),"TTT") = "So",
                                    IF(ISNA(VLOOKUP(EDATE('Projektkostenkalkulation EP'!$B$8,16)+FL$9,Datenquellen!$F$7:$H$45,3,FALSE))," ",VLOOKUP(EDATE('Projektkostenkalkulation EP'!$B$8,16)+FL$9,Datenquellen!$F$7:$H$45,3,FALSE))="X"
                                    ),
                          "X",
                          ""
                          ),
               "X"
            )</f>
        <v/>
      </c>
      <c r="FN183" s="227" t="str">
        <f xml:space="preserve"> IF(TEXT((EDATE('Projektkostenkalkulation EP'!$B$8,16)+FM$9),"MM")=TEXT((EDATE('Projektkostenkalkulation EP'!$B$8,16)+(FM$9-1)),"MM"),
             IF(
                        OR(
                                    TEXT((EDATE('Projektkostenkalkulation EP'!$B$8,16)+FM$9),"TTT") = "Sa",
                                    TEXT((EDATE('Projektkostenkalkulation EP'!$B$8,16)+FM$9),"TTT") = "So",
                                    IF(ISNA(VLOOKUP(EDATE('Projektkostenkalkulation EP'!$B$8,16)+FM$9,Datenquellen!$F$7:$H$45,3,FALSE))," ",VLOOKUP(EDATE('Projektkostenkalkulation EP'!$B$8,16)+FM$9,Datenquellen!$F$7:$H$45,3,FALSE))="X"
                                    ),
                          "X",
                          ""
                          ),
               "X"
            )</f>
        <v>X</v>
      </c>
      <c r="FO183" s="227" t="str">
        <f xml:space="preserve"> IF(TEXT((EDATE('Projektkostenkalkulation EP'!$B$8,16)+FN$9),"MM")=TEXT((EDATE('Projektkostenkalkulation EP'!$B$8,16)+(FN$9-1)),"MM"),
             IF(
                        OR(
                                    TEXT((EDATE('Projektkostenkalkulation EP'!$B$8,16)+FN$9),"TTT") = "Sa",
                                    TEXT((EDATE('Projektkostenkalkulation EP'!$B$8,16)+FN$9),"TTT") = "So",
                                    IF(ISNA(VLOOKUP(EDATE('Projektkostenkalkulation EP'!$B$8,16)+FN$9,Datenquellen!$F$7:$H$45,3,FALSE))," ",VLOOKUP(EDATE('Projektkostenkalkulation EP'!$B$8,16)+FN$9,Datenquellen!$F$7:$H$45,3,FALSE))="X"
                                    ),
                          "X",
                          ""
                          ),
               "X"
            )</f>
        <v>X</v>
      </c>
      <c r="FP183" s="227" t="str">
        <f xml:space="preserve"> IF(TEXT((EDATE('Projektkostenkalkulation EP'!$B$8,16)+FO$9),"MM")=TEXT((EDATE('Projektkostenkalkulation EP'!$B$8,16)+(FO$9-1)),"MM"),
             IF(
                        OR(
                                    TEXT((EDATE('Projektkostenkalkulation EP'!$B$8,16)+FO$9),"TTT") = "Sa",
                                    TEXT((EDATE('Projektkostenkalkulation EP'!$B$8,16)+FO$9),"TTT") = "So",
                                    IF(ISNA(VLOOKUP(EDATE('Projektkostenkalkulation EP'!$B$8,16)+FO$9,Datenquellen!$F$7:$H$45,3,FALSE))," ",VLOOKUP(EDATE('Projektkostenkalkulation EP'!$B$8,16)+FO$9,Datenquellen!$F$7:$H$45,3,FALSE))="X"
                                    ),
                          "X",
                          ""
                          ),
               "X"
            )</f>
        <v/>
      </c>
      <c r="FQ183" s="227" t="str">
        <f xml:space="preserve"> IF(TEXT((EDATE('Projektkostenkalkulation EP'!$B$8,16)+FP$9),"MM")=TEXT((EDATE('Projektkostenkalkulation EP'!$B$8,16)+(FP$9-1)),"MM"),
             IF(
                        OR(
                                    TEXT((EDATE('Projektkostenkalkulation EP'!$B$8,16)+FP$9),"TTT") = "Sa",
                                    TEXT((EDATE('Projektkostenkalkulation EP'!$B$8,16)+FP$9),"TTT") = "So",
                                    IF(ISNA(VLOOKUP(EDATE('Projektkostenkalkulation EP'!$B$8,16)+FP$9,Datenquellen!$F$7:$H$45,3,FALSE))," ",VLOOKUP(EDATE('Projektkostenkalkulation EP'!$B$8,16)+FP$9,Datenquellen!$F$7:$H$45,3,FALSE))="X"
                                    ),
                          "X",
                          ""
                          ),
               "X"
            )</f>
        <v/>
      </c>
      <c r="FR183" s="227" t="str">
        <f xml:space="preserve"> IF(TEXT((EDATE('Projektkostenkalkulation EP'!$B$8,16)+FQ$9),"MM")=TEXT((EDATE('Projektkostenkalkulation EP'!$B$8,16)+(FQ$9-1)),"MM"),
             IF(
                        OR(
                                    TEXT((EDATE('Projektkostenkalkulation EP'!$B$8,16)+FQ$9),"TTT") = "Sa",
                                    TEXT((EDATE('Projektkostenkalkulation EP'!$B$8,16)+FQ$9),"TTT") = "So",
                                    IF(ISNA(VLOOKUP(EDATE('Projektkostenkalkulation EP'!$B$8,16)+FQ$9,Datenquellen!$F$7:$H$45,3,FALSE))," ",VLOOKUP(EDATE('Projektkostenkalkulation EP'!$B$8,16)+FQ$9,Datenquellen!$F$7:$H$45,3,FALSE))="X"
                                    ),
                          "X",
                          ""
                          ),
               "X"
            )</f>
        <v/>
      </c>
      <c r="FS183" s="227" t="str">
        <f xml:space="preserve"> IF(TEXT((EDATE('Projektkostenkalkulation EP'!$B$8,16)+FR$9),"MM")=TEXT((EDATE('Projektkostenkalkulation EP'!$B$8,16)+(FR$9-1)),"MM"),
             IF(
                        OR(
                                    TEXT((EDATE('Projektkostenkalkulation EP'!$B$8,16)+FR$9),"TTT") = "Sa",
                                    TEXT((EDATE('Projektkostenkalkulation EP'!$B$8,16)+FR$9),"TTT") = "So",
                                    IF(ISNA(VLOOKUP(EDATE('Projektkostenkalkulation EP'!$B$8,16)+FR$9,Datenquellen!$F$7:$H$45,3,FALSE))," ",VLOOKUP(EDATE('Projektkostenkalkulation EP'!$B$8,16)+FR$9,Datenquellen!$F$7:$H$45,3,FALSE))="X"
                                    ),
                          "X",
                          ""
                          ),
               "X"
            )</f>
        <v/>
      </c>
      <c r="FT183" s="227" t="str">
        <f xml:space="preserve"> IF(TEXT((EDATE('Projektkostenkalkulation EP'!$B$8,16)+FS$9),"MM")=TEXT((EDATE('Projektkostenkalkulation EP'!$B$8,16)+(FS$9-1)),"MM"),
             IF(
                        OR(
                                    TEXT((EDATE('Projektkostenkalkulation EP'!$B$8,16)+FS$9),"TTT") = "Sa",
                                    TEXT((EDATE('Projektkostenkalkulation EP'!$B$8,16)+FS$9),"TTT") = "So",
                                    IF(ISNA(VLOOKUP(EDATE('Projektkostenkalkulation EP'!$B$8,16)+FS$9,Datenquellen!$F$7:$H$45,3,FALSE))," ",VLOOKUP(EDATE('Projektkostenkalkulation EP'!$B$8,16)+FS$9,Datenquellen!$F$7:$H$45,3,FALSE))="X"
                                    ),
                          "X",
                          ""
                          ),
               "X"
            )</f>
        <v/>
      </c>
      <c r="FU183" s="228" t="str">
        <f xml:space="preserve"> IF(TEXT((EDATE('Projektkostenkalkulation EP'!$B$8,16)+FT$9),"MM")=TEXT((EDATE('Projektkostenkalkulation EP'!$B$8,16)+(FT$9-1)),"MM"),
             IF(
                        OR(
                                    TEXT((EDATE('Projektkostenkalkulation EP'!$B$8,16)+FT$9),"TTT") = "Sa",
                                    TEXT((EDATE('Projektkostenkalkulation EP'!$B$8,16)+FT$9),"TTT") = "So",
                                    IF(ISNA(VLOOKUP(EDATE('Projektkostenkalkulation EP'!$B$8,16)+FT$9,Datenquellen!$F$7:$H$45,3,FALSE))," ",VLOOKUP(EDATE('Projektkostenkalkulation EP'!$B$8,16)+FT$9,Datenquellen!$F$7:$H$45,3,FALSE))="X"
                                    ),
                          "X",
                          ""
                          ),
               "X"
            )</f>
        <v>X</v>
      </c>
      <c r="FV183" s="229"/>
      <c r="FW183" s="230"/>
      <c r="FX183" s="495"/>
      <c r="FY183" s="472" t="str">
        <f>TEXT(EDATE('Projektkostenkalkulation EP'!$B$8,16),"MMMM")</f>
        <v>Mai</v>
      </c>
      <c r="FZ183" s="226"/>
      <c r="GA183" s="227" t="str">
        <f>IF(
            OR(
                     TEXT(EDATE('Projektkostenkalkulation EP'!$B$8,16),"TTT") = "Sa",
                     TEXT(EDATE('Projektkostenkalkulation EP'!$B$8,16),"TTT") = "So",
                     IF(ISNA(VLOOKUP(EDATE('Projektkostenkalkulation EP'!$B$8,16),Datenquellen!$F$7:$H$45,3,FALSE))," ",VLOOKUP(EDATE('Projektkostenkalkulation EP'!$B$8,16),Datenquellen!$F$7:$H$45,3,FALSE))="X"
                            ),
                    "X",
                    ""
            )</f>
        <v>X</v>
      </c>
      <c r="GB183" s="227" t="str">
        <f xml:space="preserve"> IF(TEXT((EDATE('Projektkostenkalkulation EP'!$B$8,16)+GA$9),"MM")=TEXT((EDATE('Projektkostenkalkulation EP'!$B$8,16)+(GA$9-1)),"MM"),
             IF(
                        OR(
                                    TEXT((EDATE('Projektkostenkalkulation EP'!$B$8,16)+GA$9),"TTT") = "Sa",
                                    TEXT((EDATE('Projektkostenkalkulation EP'!$B$8,16)+GA$9),"TTT") = "So",
                                    IF(ISNA(VLOOKUP(EDATE('Projektkostenkalkulation EP'!$B$8,16)+GA$9,Datenquellen!$F$7:$H$45,3,FALSE))," ",VLOOKUP(EDATE('Projektkostenkalkulation EP'!$B$8,16)+GA$9,Datenquellen!$F$7:$H$45,3,FALSE))="X"
                                    ),
                          "X",
                          ""
                          ),
               "X"
            )</f>
        <v/>
      </c>
      <c r="GC183" s="227" t="str">
        <f xml:space="preserve"> IF(TEXT((EDATE('Projektkostenkalkulation EP'!$B$8,16)+GB$9),"MM")=TEXT((EDATE('Projektkostenkalkulation EP'!$B$8,16)+(GB$9-1)),"MM"),
             IF(
                        OR(
                                    TEXT((EDATE('Projektkostenkalkulation EP'!$B$8,16)+GB$9),"TTT") = "Sa",
                                    TEXT((EDATE('Projektkostenkalkulation EP'!$B$8,16)+GB$9),"TTT") = "So",
                                    IF(ISNA(VLOOKUP(EDATE('Projektkostenkalkulation EP'!$B$8,16)+GB$9,Datenquellen!$F$7:$H$45,3,FALSE))," ",VLOOKUP(EDATE('Projektkostenkalkulation EP'!$B$8,16)+GB$9,Datenquellen!$F$7:$H$45,3,FALSE))="X"
                                    ),
                          "X",
                          ""
                          ),
               "X"
            )</f>
        <v>X</v>
      </c>
      <c r="GD183" s="227" t="str">
        <f xml:space="preserve"> IF(TEXT((EDATE('Projektkostenkalkulation EP'!$B$8,16)+GC$9),"MM")=TEXT((EDATE('Projektkostenkalkulation EP'!$B$8,16)+(GC$9-1)),"MM"),
             IF(
                        OR(
                                    TEXT((EDATE('Projektkostenkalkulation EP'!$B$8,16)+GC$9),"TTT") = "Sa",
                                    TEXT((EDATE('Projektkostenkalkulation EP'!$B$8,16)+GC$9),"TTT") = "So",
                                    IF(ISNA(VLOOKUP(EDATE('Projektkostenkalkulation EP'!$B$8,16)+GC$9,Datenquellen!$F$7:$H$45,3,FALSE))," ",VLOOKUP(EDATE('Projektkostenkalkulation EP'!$B$8,16)+GC$9,Datenquellen!$F$7:$H$45,3,FALSE))="X"
                                    ),
                          "X",
                          ""
                          ),
               "X"
            )</f>
        <v>X</v>
      </c>
      <c r="GE183" s="227" t="str">
        <f xml:space="preserve"> IF(TEXT((EDATE('Projektkostenkalkulation EP'!$B$8,16)+GD$9),"MM")=TEXT((EDATE('Projektkostenkalkulation EP'!$B$8,16)+(GD$9-1)),"MM"),
             IF(
                        OR(
                                    TEXT((EDATE('Projektkostenkalkulation EP'!$B$8,16)+GD$9),"TTT") = "Sa",
                                    TEXT((EDATE('Projektkostenkalkulation EP'!$B$8,16)+GD$9),"TTT") = "So",
                                    IF(ISNA(VLOOKUP(EDATE('Projektkostenkalkulation EP'!$B$8,16)+GD$9,Datenquellen!$F$7:$H$45,3,FALSE))," ",VLOOKUP(EDATE('Projektkostenkalkulation EP'!$B$8,16)+GD$9,Datenquellen!$F$7:$H$45,3,FALSE))="X"
                                    ),
                          "X",
                          ""
                          ),
               "X"
            )</f>
        <v/>
      </c>
      <c r="GF183" s="227" t="str">
        <f xml:space="preserve"> IF(TEXT((EDATE('Projektkostenkalkulation EP'!$B$8,16)+GE$9),"MM")=TEXT((EDATE('Projektkostenkalkulation EP'!$B$8,16)+(GE$9-1)),"MM"),
             IF(
                        OR(
                                    TEXT((EDATE('Projektkostenkalkulation EP'!$B$8,16)+GE$9),"TTT") = "Sa",
                                    TEXT((EDATE('Projektkostenkalkulation EP'!$B$8,16)+GE$9),"TTT") = "So",
                                    IF(ISNA(VLOOKUP(EDATE('Projektkostenkalkulation EP'!$B$8,16)+GE$9,Datenquellen!$F$7:$H$45,3,FALSE))," ",VLOOKUP(EDATE('Projektkostenkalkulation EP'!$B$8,16)+GE$9,Datenquellen!$F$7:$H$45,3,FALSE))="X"
                                    ),
                          "X",
                          ""
                          ),
               "X"
            )</f>
        <v/>
      </c>
      <c r="GG183" s="227" t="str">
        <f xml:space="preserve"> IF(TEXT((EDATE('Projektkostenkalkulation EP'!$B$8,16)+GF$9),"MM")=TEXT((EDATE('Projektkostenkalkulation EP'!$B$8,16)+(GF$9-1)),"MM"),
             IF(
                        OR(
                                    TEXT((EDATE('Projektkostenkalkulation EP'!$B$8,16)+GF$9),"TTT") = "Sa",
                                    TEXT((EDATE('Projektkostenkalkulation EP'!$B$8,16)+GF$9),"TTT") = "So",
                                    IF(ISNA(VLOOKUP(EDATE('Projektkostenkalkulation EP'!$B$8,16)+GF$9,Datenquellen!$F$7:$H$45,3,FALSE))," ",VLOOKUP(EDATE('Projektkostenkalkulation EP'!$B$8,16)+GF$9,Datenquellen!$F$7:$H$45,3,FALSE))="X"
                                    ),
                          "X",
                          ""
                          ),
               "X"
            )</f>
        <v/>
      </c>
      <c r="GH183" s="227" t="str">
        <f xml:space="preserve"> IF(TEXT((EDATE('Projektkostenkalkulation EP'!$B$8,16)+GG$9),"MM")=TEXT((EDATE('Projektkostenkalkulation EP'!$B$8,16)+(GG$9-1)),"MM"),
             IF(
                        OR(
                                    TEXT((EDATE('Projektkostenkalkulation EP'!$B$8,16)+GG$9),"TTT") = "Sa",
                                    TEXT((EDATE('Projektkostenkalkulation EP'!$B$8,16)+GG$9),"TTT") = "So",
                                    IF(ISNA(VLOOKUP(EDATE('Projektkostenkalkulation EP'!$B$8,16)+GG$9,Datenquellen!$F$7:$H$45,3,FALSE))," ",VLOOKUP(EDATE('Projektkostenkalkulation EP'!$B$8,16)+GG$9,Datenquellen!$F$7:$H$45,3,FALSE))="X"
                                    ),
                          "X",
                          ""
                          ),
               "X"
            )</f>
        <v/>
      </c>
      <c r="GI183" s="227" t="str">
        <f xml:space="preserve"> IF(TEXT((EDATE('Projektkostenkalkulation EP'!$B$8,16)+GH$9),"MM")=TEXT((EDATE('Projektkostenkalkulation EP'!$B$8,16)+(GH$9-1)),"MM"),
             IF(
                        OR(
                                    TEXT((EDATE('Projektkostenkalkulation EP'!$B$8,16)+GH$9),"TTT") = "Sa",
                                    TEXT((EDATE('Projektkostenkalkulation EP'!$B$8,16)+GH$9),"TTT") = "So",
                                    IF(ISNA(VLOOKUP(EDATE('Projektkostenkalkulation EP'!$B$8,16)+GH$9,Datenquellen!$F$7:$H$45,3,FALSE))," ",VLOOKUP(EDATE('Projektkostenkalkulation EP'!$B$8,16)+GH$9,Datenquellen!$F$7:$H$45,3,FALSE))="X"
                                    ),
                          "X",
                          ""
                          ),
               "X"
            )</f>
        <v/>
      </c>
      <c r="GJ183" s="227" t="str">
        <f xml:space="preserve"> IF(TEXT((EDATE('Projektkostenkalkulation EP'!$B$8,16)+GI$9),"MM")=TEXT((EDATE('Projektkostenkalkulation EP'!$B$8,16)+(GI$9-1)),"MM"),
             IF(
                        OR(
                                    TEXT((EDATE('Projektkostenkalkulation EP'!$B$8,16)+GI$9),"TTT") = "Sa",
                                    TEXT((EDATE('Projektkostenkalkulation EP'!$B$8,16)+GI$9),"TTT") = "So",
                                    IF(ISNA(VLOOKUP(EDATE('Projektkostenkalkulation EP'!$B$8,16)+GI$9,Datenquellen!$F$7:$H$45,3,FALSE))," ",VLOOKUP(EDATE('Projektkostenkalkulation EP'!$B$8,16)+GI$9,Datenquellen!$F$7:$H$45,3,FALSE))="X"
                                    ),
                          "X",
                          ""
                          ),
               "X"
            )</f>
        <v>X</v>
      </c>
      <c r="GK183" s="227" t="str">
        <f xml:space="preserve"> IF(TEXT((EDATE('Projektkostenkalkulation EP'!$B$8,16)+GJ$9),"MM")=TEXT((EDATE('Projektkostenkalkulation EP'!$B$8,16)+(GJ$9-1)),"MM"),
             IF(
                        OR(
                                    TEXT((EDATE('Projektkostenkalkulation EP'!$B$8,16)+GJ$9),"TTT") = "Sa",
                                    TEXT((EDATE('Projektkostenkalkulation EP'!$B$8,16)+GJ$9),"TTT") = "So",
                                    IF(ISNA(VLOOKUP(EDATE('Projektkostenkalkulation EP'!$B$8,16)+GJ$9,Datenquellen!$F$7:$H$45,3,FALSE))," ",VLOOKUP(EDATE('Projektkostenkalkulation EP'!$B$8,16)+GJ$9,Datenquellen!$F$7:$H$45,3,FALSE))="X"
                                    ),
                          "X",
                          ""
                          ),
               "X"
            )</f>
        <v>X</v>
      </c>
      <c r="GL183" s="227" t="str">
        <f xml:space="preserve"> IF(TEXT((EDATE('Projektkostenkalkulation EP'!$B$8,16)+GK$9),"MM")=TEXT((EDATE('Projektkostenkalkulation EP'!$B$8,16)+(GK$9-1)),"MM"),
             IF(
                        OR(
                                    TEXT((EDATE('Projektkostenkalkulation EP'!$B$8,16)+GK$9),"TTT") = "Sa",
                                    TEXT((EDATE('Projektkostenkalkulation EP'!$B$8,16)+GK$9),"TTT") = "So",
                                    IF(ISNA(VLOOKUP(EDATE('Projektkostenkalkulation EP'!$B$8,16)+GK$9,Datenquellen!$F$7:$H$45,3,FALSE))," ",VLOOKUP(EDATE('Projektkostenkalkulation EP'!$B$8,16)+GK$9,Datenquellen!$F$7:$H$45,3,FALSE))="X"
                                    ),
                          "X",
                          ""
                          ),
               "X"
            )</f>
        <v/>
      </c>
      <c r="GM183" s="227" t="str">
        <f xml:space="preserve"> IF(TEXT((EDATE('Projektkostenkalkulation EP'!$B$8,16)+GL$9),"MM")=TEXT((EDATE('Projektkostenkalkulation EP'!$B$8,16)+(GL$9-1)),"MM"),
             IF(
                        OR(
                                    TEXT((EDATE('Projektkostenkalkulation EP'!$B$8,16)+GL$9),"TTT") = "Sa",
                                    TEXT((EDATE('Projektkostenkalkulation EP'!$B$8,16)+GL$9),"TTT") = "So",
                                    IF(ISNA(VLOOKUP(EDATE('Projektkostenkalkulation EP'!$B$8,16)+GL$9,Datenquellen!$F$7:$H$45,3,FALSE))," ",VLOOKUP(EDATE('Projektkostenkalkulation EP'!$B$8,16)+GL$9,Datenquellen!$F$7:$H$45,3,FALSE))="X"
                                    ),
                          "X",
                          ""
                          ),
               "X"
            )</f>
        <v/>
      </c>
      <c r="GN183" s="227" t="str">
        <f xml:space="preserve"> IF(TEXT((EDATE('Projektkostenkalkulation EP'!$B$8,16)+GM$9),"MM")=TEXT((EDATE('Projektkostenkalkulation EP'!$B$8,16)+(GM$9-1)),"MM"),
             IF(
                        OR(
                                    TEXT((EDATE('Projektkostenkalkulation EP'!$B$8,16)+GM$9),"TTT") = "Sa",
                                    TEXT((EDATE('Projektkostenkalkulation EP'!$B$8,16)+GM$9),"TTT") = "So",
                                    IF(ISNA(VLOOKUP(EDATE('Projektkostenkalkulation EP'!$B$8,16)+GM$9,Datenquellen!$F$7:$H$45,3,FALSE))," ",VLOOKUP(EDATE('Projektkostenkalkulation EP'!$B$8,16)+GM$9,Datenquellen!$F$7:$H$45,3,FALSE))="X"
                                    ),
                          "X",
                          ""
                          ),
               "X"
            )</f>
        <v/>
      </c>
      <c r="GO183" s="227" t="str">
        <f xml:space="preserve"> IF(TEXT((EDATE('Projektkostenkalkulation EP'!$B$8,16)+GN$9),"MM")=TEXT((EDATE('Projektkostenkalkulation EP'!$B$8,16)+(GN$9-1)),"MM"),
             IF(
                        OR(
                                    TEXT((EDATE('Projektkostenkalkulation EP'!$B$8,16)+GN$9),"TTT") = "Sa",
                                    TEXT((EDATE('Projektkostenkalkulation EP'!$B$8,16)+GN$9),"TTT") = "So",
                                    IF(ISNA(VLOOKUP(EDATE('Projektkostenkalkulation EP'!$B$8,16)+GN$9,Datenquellen!$F$7:$H$45,3,FALSE))," ",VLOOKUP(EDATE('Projektkostenkalkulation EP'!$B$8,16)+GN$9,Datenquellen!$F$7:$H$45,3,FALSE))="X"
                                    ),
                          "X",
                          ""
                          ),
               "X"
            )</f>
        <v/>
      </c>
      <c r="GP183" s="227" t="str">
        <f xml:space="preserve"> IF(TEXT((EDATE('Projektkostenkalkulation EP'!$B$8,16)+GO$9),"MM")=TEXT((EDATE('Projektkostenkalkulation EP'!$B$8,16)+(GO$9-1)),"MM"),
             IF(
                        OR(
                                    TEXT((EDATE('Projektkostenkalkulation EP'!$B$8,16)+GO$9),"TTT") = "Sa",
                                    TEXT((EDATE('Projektkostenkalkulation EP'!$B$8,16)+GO$9),"TTT") = "So",
                                    IF(ISNA(VLOOKUP(EDATE('Projektkostenkalkulation EP'!$B$8,16)+GO$9,Datenquellen!$F$7:$H$45,3,FALSE))," ",VLOOKUP(EDATE('Projektkostenkalkulation EP'!$B$8,16)+GO$9,Datenquellen!$F$7:$H$45,3,FALSE))="X"
                                    ),
                          "X",
                          ""
                          ),
               "X"
            )</f>
        <v/>
      </c>
      <c r="GQ183" s="227" t="str">
        <f xml:space="preserve"> IF(TEXT((EDATE('Projektkostenkalkulation EP'!$B$8,16)+GP$9),"MM")=TEXT((EDATE('Projektkostenkalkulation EP'!$B$8,16)+(GP$9-1)),"MM"),
             IF(
                        OR(
                                    TEXT((EDATE('Projektkostenkalkulation EP'!$B$8,16)+GP$9),"TTT") = "Sa",
                                    TEXT((EDATE('Projektkostenkalkulation EP'!$B$8,16)+GP$9),"TTT") = "So",
                                    IF(ISNA(VLOOKUP(EDATE('Projektkostenkalkulation EP'!$B$8,16)+GP$9,Datenquellen!$F$7:$H$45,3,FALSE))," ",VLOOKUP(EDATE('Projektkostenkalkulation EP'!$B$8,16)+GP$9,Datenquellen!$F$7:$H$45,3,FALSE))="X"
                                    ),
                          "X",
                          ""
                          ),
               "X"
            )</f>
        <v>X</v>
      </c>
      <c r="GR183" s="227" t="str">
        <f xml:space="preserve"> IF(TEXT((EDATE('Projektkostenkalkulation EP'!$B$8,16)+GQ$9),"MM")=TEXT((EDATE('Projektkostenkalkulation EP'!$B$8,16)+(GQ$9-1)),"MM"),
             IF(
                        OR(
                                    TEXT((EDATE('Projektkostenkalkulation EP'!$B$8,16)+GQ$9),"TTT") = "Sa",
                                    TEXT((EDATE('Projektkostenkalkulation EP'!$B$8,16)+GQ$9),"TTT") = "So",
                                    IF(ISNA(VLOOKUP(EDATE('Projektkostenkalkulation EP'!$B$8,16)+GQ$9,Datenquellen!$F$7:$H$45,3,FALSE))," ",VLOOKUP(EDATE('Projektkostenkalkulation EP'!$B$8,16)+GQ$9,Datenquellen!$F$7:$H$45,3,FALSE))="X"
                                    ),
                          "X",
                          ""
                          ),
               "X"
            )</f>
        <v>X</v>
      </c>
      <c r="GS183" s="227" t="str">
        <f xml:space="preserve"> IF(TEXT((EDATE('Projektkostenkalkulation EP'!$B$8,16)+GR$9),"MM")=TEXT((EDATE('Projektkostenkalkulation EP'!$B$8,16)+(GR$9-1)),"MM"),
             IF(
                        OR(
                                    TEXT((EDATE('Projektkostenkalkulation EP'!$B$8,16)+GR$9),"TTT") = "Sa",
                                    TEXT((EDATE('Projektkostenkalkulation EP'!$B$8,16)+GR$9),"TTT") = "So",
                                    IF(ISNA(VLOOKUP(EDATE('Projektkostenkalkulation EP'!$B$8,16)+GR$9,Datenquellen!$F$7:$H$45,3,FALSE))," ",VLOOKUP(EDATE('Projektkostenkalkulation EP'!$B$8,16)+GR$9,Datenquellen!$F$7:$H$45,3,FALSE))="X"
                                    ),
                          "X",
                          ""
                          ),
               "X"
            )</f>
        <v/>
      </c>
      <c r="GT183" s="227" t="str">
        <f xml:space="preserve"> IF(TEXT((EDATE('Projektkostenkalkulation EP'!$B$8,16)+GS$9),"MM")=TEXT((EDATE('Projektkostenkalkulation EP'!$B$8,16)+(GS$9-1)),"MM"),
             IF(
                        OR(
                                    TEXT((EDATE('Projektkostenkalkulation EP'!$B$8,16)+GS$9),"TTT") = "Sa",
                                    TEXT((EDATE('Projektkostenkalkulation EP'!$B$8,16)+GS$9),"TTT") = "So",
                                    IF(ISNA(VLOOKUP(EDATE('Projektkostenkalkulation EP'!$B$8,16)+GS$9,Datenquellen!$F$7:$H$45,3,FALSE))," ",VLOOKUP(EDATE('Projektkostenkalkulation EP'!$B$8,16)+GS$9,Datenquellen!$F$7:$H$45,3,FALSE))="X"
                                    ),
                          "X",
                          ""
                          ),
               "X"
            )</f>
        <v/>
      </c>
      <c r="GU183" s="227" t="str">
        <f xml:space="preserve"> IF(TEXT((EDATE('Projektkostenkalkulation EP'!$B$8,16)+GT$9),"MM")=TEXT((EDATE('Projektkostenkalkulation EP'!$B$8,16)+(GT$9-1)),"MM"),
             IF(
                        OR(
                                    TEXT((EDATE('Projektkostenkalkulation EP'!$B$8,16)+GT$9),"TTT") = "Sa",
                                    TEXT((EDATE('Projektkostenkalkulation EP'!$B$8,16)+GT$9),"TTT") = "So",
                                    IF(ISNA(VLOOKUP(EDATE('Projektkostenkalkulation EP'!$B$8,16)+GT$9,Datenquellen!$F$7:$H$45,3,FALSE))," ",VLOOKUP(EDATE('Projektkostenkalkulation EP'!$B$8,16)+GT$9,Datenquellen!$F$7:$H$45,3,FALSE))="X"
                                    ),
                          "X",
                          ""
                          ),
               "X"
            )</f>
        <v>X</v>
      </c>
      <c r="GV183" s="227" t="str">
        <f xml:space="preserve"> IF(TEXT((EDATE('Projektkostenkalkulation EP'!$B$8,16)+GU$9),"MM")=TEXT((EDATE('Projektkostenkalkulation EP'!$B$8,16)+(GU$9-1)),"MM"),
             IF(
                        OR(
                                    TEXT((EDATE('Projektkostenkalkulation EP'!$B$8,16)+GU$9),"TTT") = "Sa",
                                    TEXT((EDATE('Projektkostenkalkulation EP'!$B$8,16)+GU$9),"TTT") = "So",
                                    IF(ISNA(VLOOKUP(EDATE('Projektkostenkalkulation EP'!$B$8,16)+GU$9,Datenquellen!$F$7:$H$45,3,FALSE))," ",VLOOKUP(EDATE('Projektkostenkalkulation EP'!$B$8,16)+GU$9,Datenquellen!$F$7:$H$45,3,FALSE))="X"
                                    ),
                          "X",
                          ""
                          ),
               "X"
            )</f>
        <v/>
      </c>
      <c r="GW183" s="227" t="str">
        <f xml:space="preserve"> IF(TEXT((EDATE('Projektkostenkalkulation EP'!$B$8,16)+GV$9),"MM")=TEXT((EDATE('Projektkostenkalkulation EP'!$B$8,16)+(GV$9-1)),"MM"),
             IF(
                        OR(
                                    TEXT((EDATE('Projektkostenkalkulation EP'!$B$8,16)+GV$9),"TTT") = "Sa",
                                    TEXT((EDATE('Projektkostenkalkulation EP'!$B$8,16)+GV$9),"TTT") = "So",
                                    IF(ISNA(VLOOKUP(EDATE('Projektkostenkalkulation EP'!$B$8,16)+GV$9,Datenquellen!$F$7:$H$45,3,FALSE))," ",VLOOKUP(EDATE('Projektkostenkalkulation EP'!$B$8,16)+GV$9,Datenquellen!$F$7:$H$45,3,FALSE))="X"
                                    ),
                          "X",
                          ""
                          ),
               "X"
            )</f>
        <v/>
      </c>
      <c r="GX183" s="227" t="str">
        <f xml:space="preserve"> IF(TEXT((EDATE('Projektkostenkalkulation EP'!$B$8,16)+GW$9),"MM")=TEXT((EDATE('Projektkostenkalkulation EP'!$B$8,16)+(GW$9-1)),"MM"),
             IF(
                        OR(
                                    TEXT((EDATE('Projektkostenkalkulation EP'!$B$8,16)+GW$9),"TTT") = "Sa",
                                    TEXT((EDATE('Projektkostenkalkulation EP'!$B$8,16)+GW$9),"TTT") = "So",
                                    IF(ISNA(VLOOKUP(EDATE('Projektkostenkalkulation EP'!$B$8,16)+GW$9,Datenquellen!$F$7:$H$45,3,FALSE))," ",VLOOKUP(EDATE('Projektkostenkalkulation EP'!$B$8,16)+GW$9,Datenquellen!$F$7:$H$45,3,FALSE))="X"
                                    ),
                          "X",
                          ""
                          ),
               "X"
            )</f>
        <v>X</v>
      </c>
      <c r="GY183" s="227" t="str">
        <f xml:space="preserve"> IF(TEXT((EDATE('Projektkostenkalkulation EP'!$B$8,16)+GX$9),"MM")=TEXT((EDATE('Projektkostenkalkulation EP'!$B$8,16)+(GX$9-1)),"MM"),
             IF(
                        OR(
                                    TEXT((EDATE('Projektkostenkalkulation EP'!$B$8,16)+GX$9),"TTT") = "Sa",
                                    TEXT((EDATE('Projektkostenkalkulation EP'!$B$8,16)+GX$9),"TTT") = "So",
                                    IF(ISNA(VLOOKUP(EDATE('Projektkostenkalkulation EP'!$B$8,16)+GX$9,Datenquellen!$F$7:$H$45,3,FALSE))," ",VLOOKUP(EDATE('Projektkostenkalkulation EP'!$B$8,16)+GX$9,Datenquellen!$F$7:$H$45,3,FALSE))="X"
                                    ),
                          "X",
                          ""
                          ),
               "X"
            )</f>
        <v>X</v>
      </c>
      <c r="GZ183" s="227" t="str">
        <f xml:space="preserve"> IF(TEXT((EDATE('Projektkostenkalkulation EP'!$B$8,16)+GY$9),"MM")=TEXT((EDATE('Projektkostenkalkulation EP'!$B$8,16)+(GY$9-1)),"MM"),
             IF(
                        OR(
                                    TEXT((EDATE('Projektkostenkalkulation EP'!$B$8,16)+GY$9),"TTT") = "Sa",
                                    TEXT((EDATE('Projektkostenkalkulation EP'!$B$8,16)+GY$9),"TTT") = "So",
                                    IF(ISNA(VLOOKUP(EDATE('Projektkostenkalkulation EP'!$B$8,16)+GY$9,Datenquellen!$F$7:$H$45,3,FALSE))," ",VLOOKUP(EDATE('Projektkostenkalkulation EP'!$B$8,16)+GY$9,Datenquellen!$F$7:$H$45,3,FALSE))="X"
                                    ),
                          "X",
                          ""
                          ),
               "X"
            )</f>
        <v/>
      </c>
      <c r="HA183" s="227" t="str">
        <f xml:space="preserve"> IF(TEXT((EDATE('Projektkostenkalkulation EP'!$B$8,16)+GZ$9),"MM")=TEXT((EDATE('Projektkostenkalkulation EP'!$B$8,16)+(GZ$9-1)),"MM"),
             IF(
                        OR(
                                    TEXT((EDATE('Projektkostenkalkulation EP'!$B$8,16)+GZ$9),"TTT") = "Sa",
                                    TEXT((EDATE('Projektkostenkalkulation EP'!$B$8,16)+GZ$9),"TTT") = "So",
                                    IF(ISNA(VLOOKUP(EDATE('Projektkostenkalkulation EP'!$B$8,16)+GZ$9,Datenquellen!$F$7:$H$45,3,FALSE))," ",VLOOKUP(EDATE('Projektkostenkalkulation EP'!$B$8,16)+GZ$9,Datenquellen!$F$7:$H$45,3,FALSE))="X"
                                    ),
                          "X",
                          ""
                          ),
               "X"
            )</f>
        <v/>
      </c>
      <c r="HB183" s="227" t="str">
        <f xml:space="preserve"> IF(TEXT((EDATE('Projektkostenkalkulation EP'!$B$8,16)+HA$9),"MM")=TEXT((EDATE('Projektkostenkalkulation EP'!$B$8,16)+(HA$9-1)),"MM"),
             IF(
                        OR(
                                    TEXT((EDATE('Projektkostenkalkulation EP'!$B$8,16)+HA$9),"TTT") = "Sa",
                                    TEXT((EDATE('Projektkostenkalkulation EP'!$B$8,16)+HA$9),"TTT") = "So",
                                    IF(ISNA(VLOOKUP(EDATE('Projektkostenkalkulation EP'!$B$8,16)+HA$9,Datenquellen!$F$7:$H$45,3,FALSE))," ",VLOOKUP(EDATE('Projektkostenkalkulation EP'!$B$8,16)+HA$9,Datenquellen!$F$7:$H$45,3,FALSE))="X"
                                    ),
                          "X",
                          ""
                          ),
               "X"
            )</f>
        <v/>
      </c>
      <c r="HC183" s="227" t="str">
        <f xml:space="preserve"> IF(TEXT((EDATE('Projektkostenkalkulation EP'!$B$8,16)+HB$9),"MM")=TEXT((EDATE('Projektkostenkalkulation EP'!$B$8,16)+(HB$9-1)),"MM"),
             IF(
                        OR(
                                    TEXT((EDATE('Projektkostenkalkulation EP'!$B$8,16)+HB$9),"TTT") = "Sa",
                                    TEXT((EDATE('Projektkostenkalkulation EP'!$B$8,16)+HB$9),"TTT") = "So",
                                    IF(ISNA(VLOOKUP(EDATE('Projektkostenkalkulation EP'!$B$8,16)+HB$9,Datenquellen!$F$7:$H$45,3,FALSE))," ",VLOOKUP(EDATE('Projektkostenkalkulation EP'!$B$8,16)+HB$9,Datenquellen!$F$7:$H$45,3,FALSE))="X"
                                    ),
                          "X",
                          ""
                          ),
               "X"
            )</f>
        <v/>
      </c>
      <c r="HD183" s="227" t="str">
        <f xml:space="preserve"> IF(TEXT((EDATE('Projektkostenkalkulation EP'!$B$8,16)+HC$9),"MM")=TEXT((EDATE('Projektkostenkalkulation EP'!$B$8,16)+(HC$9-1)),"MM"),
             IF(
                        OR(
                                    TEXT((EDATE('Projektkostenkalkulation EP'!$B$8,16)+HC$9),"TTT") = "Sa",
                                    TEXT((EDATE('Projektkostenkalkulation EP'!$B$8,16)+HC$9),"TTT") = "So",
                                    IF(ISNA(VLOOKUP(EDATE('Projektkostenkalkulation EP'!$B$8,16)+HC$9,Datenquellen!$F$7:$H$45,3,FALSE))," ",VLOOKUP(EDATE('Projektkostenkalkulation EP'!$B$8,16)+HC$9,Datenquellen!$F$7:$H$45,3,FALSE))="X"
                                    ),
                          "X",
                          ""
                          ),
               "X"
            )</f>
        <v/>
      </c>
      <c r="HE183" s="228" t="str">
        <f xml:space="preserve"> IF(TEXT((EDATE('Projektkostenkalkulation EP'!$B$8,16)+HD$9),"MM")=TEXT((EDATE('Projektkostenkalkulation EP'!$B$8,16)+(HD$9-1)),"MM"),
             IF(
                        OR(
                                    TEXT((EDATE('Projektkostenkalkulation EP'!$B$8,16)+HD$9),"TTT") = "Sa",
                                    TEXT((EDATE('Projektkostenkalkulation EP'!$B$8,16)+HD$9),"TTT") = "So",
                                    IF(ISNA(VLOOKUP(EDATE('Projektkostenkalkulation EP'!$B$8,16)+HD$9,Datenquellen!$F$7:$H$45,3,FALSE))," ",VLOOKUP(EDATE('Projektkostenkalkulation EP'!$B$8,16)+HD$9,Datenquellen!$F$7:$H$45,3,FALSE))="X"
                                    ),
                          "X",
                          ""
                          ),
               "X"
            )</f>
        <v>X</v>
      </c>
      <c r="HF183" s="229"/>
      <c r="HG183" s="230"/>
      <c r="HH183" s="475"/>
    </row>
    <row r="184" spans="1:216" ht="21" customHeight="1" x14ac:dyDescent="0.2">
      <c r="A184" s="473"/>
      <c r="B184" s="231"/>
      <c r="C184" s="232" t="str">
        <f>IF(
            OR(
                     TEXT(EDATE('Projektkostenkalkulation EP'!$B$8,16),"TTT") = "Sa",
                     TEXT(EDATE('Projektkostenkalkulation EP'!$B$8,16),"TTT") = "So",
                     IF(ISNA(VLOOKUP(EDATE('Projektkostenkalkulation EP'!$B$8,16),Datenquellen!$F$7:$H$45,3,FALSE))," ",VLOOKUP(EDATE('Projektkostenkalkulation EP'!$B$8,16),Datenquellen!$F$7:$H$45,3,FALSE))="X"
                            ),
                    "X",
                    ""
            )</f>
        <v>X</v>
      </c>
      <c r="D184" s="232" t="str">
        <f xml:space="preserve"> IF(TEXT((EDATE('Projektkostenkalkulation EP'!$B$8,16)+C$9),"MM")=TEXT((EDATE('Projektkostenkalkulation EP'!$B$8,16)+(C$9-1)),"MM"),
             IF(
                        OR(
                                    TEXT((EDATE('Projektkostenkalkulation EP'!$B$8,16)+C$9),"TTT") = "Sa",
                                    TEXT((EDATE('Projektkostenkalkulation EP'!$B$8,16)+C$9),"TTT") = "So",
                                    IF(ISNA(VLOOKUP(EDATE('Projektkostenkalkulation EP'!$B$8,16)+C$9,Datenquellen!$F$7:$H$45,3,FALSE))," ",VLOOKUP(EDATE('Projektkostenkalkulation EP'!$B$8,16)+C$9,Datenquellen!$F$7:$H$45,3,FALSE))="X"
                                    ),
                          "X",
                          ""
                          ),
               "X"
            )</f>
        <v/>
      </c>
      <c r="E184" s="232" t="str">
        <f xml:space="preserve"> IF(TEXT((EDATE('Projektkostenkalkulation EP'!$B$8,16)+D$9),"MM")=TEXT((EDATE('Projektkostenkalkulation EP'!$B$8,16)+(D$9-1)),"MM"),
             IF(
                        OR(
                                    TEXT((EDATE('Projektkostenkalkulation EP'!$B$8,16)+D$9),"TTT") = "Sa",
                                    TEXT((EDATE('Projektkostenkalkulation EP'!$B$8,16)+D$9),"TTT") = "So",
                                    IF(ISNA(VLOOKUP(EDATE('Projektkostenkalkulation EP'!$B$8,16)+D$9,Datenquellen!$F$7:$H$45,3,FALSE))," ",VLOOKUP(EDATE('Projektkostenkalkulation EP'!$B$8,16)+D$9,Datenquellen!$F$7:$H$45,3,FALSE))="X"
                                    ),
                          "X",
                          ""
                          ),
               "X"
            )</f>
        <v>X</v>
      </c>
      <c r="F184" s="232" t="str">
        <f xml:space="preserve"> IF(TEXT((EDATE('Projektkostenkalkulation EP'!$B$8,16)+E$9),"MM")=TEXT((EDATE('Projektkostenkalkulation EP'!$B$8,16)+(E$9-1)),"MM"),
             IF(
                        OR(
                                    TEXT((EDATE('Projektkostenkalkulation EP'!$B$8,16)+E$9),"TTT") = "Sa",
                                    TEXT((EDATE('Projektkostenkalkulation EP'!$B$8,16)+E$9),"TTT") = "So",
                                    IF(ISNA(VLOOKUP(EDATE('Projektkostenkalkulation EP'!$B$8,16)+E$9,Datenquellen!$F$7:$H$45,3,FALSE))," ",VLOOKUP(EDATE('Projektkostenkalkulation EP'!$B$8,16)+E$9,Datenquellen!$F$7:$H$45,3,FALSE))="X"
                                    ),
                          "X",
                          ""
                          ),
               "X"
            )</f>
        <v>X</v>
      </c>
      <c r="G184" s="232" t="str">
        <f xml:space="preserve"> IF(TEXT((EDATE('Projektkostenkalkulation EP'!$B$8,16)+F$9),"MM")=TEXT((EDATE('Projektkostenkalkulation EP'!$B$8,16)+(F$9-1)),"MM"),
             IF(
                        OR(
                                    TEXT((EDATE('Projektkostenkalkulation EP'!$B$8,16)+F$9),"TTT") = "Sa",
                                    TEXT((EDATE('Projektkostenkalkulation EP'!$B$8,16)+F$9),"TTT") = "So",
                                    IF(ISNA(VLOOKUP(EDATE('Projektkostenkalkulation EP'!$B$8,16)+F$9,Datenquellen!$F$7:$H$45,3,FALSE))," ",VLOOKUP(EDATE('Projektkostenkalkulation EP'!$B$8,16)+F$9,Datenquellen!$F$7:$H$45,3,FALSE))="X"
                                    ),
                          "X",
                          ""
                          ),
               "X"
            )</f>
        <v/>
      </c>
      <c r="H184" s="232" t="str">
        <f xml:space="preserve"> IF(TEXT((EDATE('Projektkostenkalkulation EP'!$B$8,16)+G$9),"MM")=TEXT((EDATE('Projektkostenkalkulation EP'!$B$8,16)+(G$9-1)),"MM"),
             IF(
                        OR(
                                    TEXT((EDATE('Projektkostenkalkulation EP'!$B$8,16)+G$9),"TTT") = "Sa",
                                    TEXT((EDATE('Projektkostenkalkulation EP'!$B$8,16)+G$9),"TTT") = "So",
                                    IF(ISNA(VLOOKUP(EDATE('Projektkostenkalkulation EP'!$B$8,16)+G$9,Datenquellen!$F$7:$H$45,3,FALSE))," ",VLOOKUP(EDATE('Projektkostenkalkulation EP'!$B$8,16)+G$9,Datenquellen!$F$7:$H$45,3,FALSE))="X"
                                    ),
                          "X",
                          ""
                          ),
               "X"
            )</f>
        <v/>
      </c>
      <c r="I184" s="232" t="str">
        <f xml:space="preserve"> IF(TEXT((EDATE('Projektkostenkalkulation EP'!$B$8,16)+H$9),"MM")=TEXT((EDATE('Projektkostenkalkulation EP'!$B$8,16)+(H$9-1)),"MM"),
             IF(
                        OR(
                                    TEXT((EDATE('Projektkostenkalkulation EP'!$B$8,16)+H$9),"TTT") = "Sa",
                                    TEXT((EDATE('Projektkostenkalkulation EP'!$B$8,16)+H$9),"TTT") = "So",
                                    IF(ISNA(VLOOKUP(EDATE('Projektkostenkalkulation EP'!$B$8,16)+H$9,Datenquellen!$F$7:$H$45,3,FALSE))," ",VLOOKUP(EDATE('Projektkostenkalkulation EP'!$B$8,16)+H$9,Datenquellen!$F$7:$H$45,3,FALSE))="X"
                                    ),
                          "X",
                          ""
                          ),
               "X"
            )</f>
        <v/>
      </c>
      <c r="J184" s="232" t="str">
        <f xml:space="preserve"> IF(TEXT((EDATE('Projektkostenkalkulation EP'!$B$8,16)+I$9),"MM")=TEXT((EDATE('Projektkostenkalkulation EP'!$B$8,16)+(I$9-1)),"MM"),
             IF(
                        OR(
                                    TEXT((EDATE('Projektkostenkalkulation EP'!$B$8,16)+I$9),"TTT") = "Sa",
                                    TEXT((EDATE('Projektkostenkalkulation EP'!$B$8,16)+I$9),"TTT") = "So",
                                    IF(ISNA(VLOOKUP(EDATE('Projektkostenkalkulation EP'!$B$8,16)+I$9,Datenquellen!$F$7:$H$45,3,FALSE))," ",VLOOKUP(EDATE('Projektkostenkalkulation EP'!$B$8,16)+I$9,Datenquellen!$F$7:$H$45,3,FALSE))="X"
                                    ),
                          "X",
                          ""
                          ),
               "X"
            )</f>
        <v/>
      </c>
      <c r="K184" s="232" t="str">
        <f xml:space="preserve"> IF(TEXT((EDATE('Projektkostenkalkulation EP'!$B$8,16)+J$9),"MM")=TEXT((EDATE('Projektkostenkalkulation EP'!$B$8,16)+(J$9-1)),"MM"),
             IF(
                        OR(
                                    TEXT((EDATE('Projektkostenkalkulation EP'!$B$8,16)+J$9),"TTT") = "Sa",
                                    TEXT((EDATE('Projektkostenkalkulation EP'!$B$8,16)+J$9),"TTT") = "So",
                                    IF(ISNA(VLOOKUP(EDATE('Projektkostenkalkulation EP'!$B$8,16)+J$9,Datenquellen!$F$7:$H$45,3,FALSE))," ",VLOOKUP(EDATE('Projektkostenkalkulation EP'!$B$8,16)+J$9,Datenquellen!$F$7:$H$45,3,FALSE))="X"
                                    ),
                          "X",
                          ""
                          ),
               "X"
            )</f>
        <v/>
      </c>
      <c r="L184" s="232" t="str">
        <f xml:space="preserve"> IF(TEXT((EDATE('Projektkostenkalkulation EP'!$B$8,16)+K$9),"MM")=TEXT((EDATE('Projektkostenkalkulation EP'!$B$8,16)+(K$9-1)),"MM"),
             IF(
                        OR(
                                    TEXT((EDATE('Projektkostenkalkulation EP'!$B$8,16)+K$9),"TTT") = "Sa",
                                    TEXT((EDATE('Projektkostenkalkulation EP'!$B$8,16)+K$9),"TTT") = "So",
                                    IF(ISNA(VLOOKUP(EDATE('Projektkostenkalkulation EP'!$B$8,16)+K$9,Datenquellen!$F$7:$H$45,3,FALSE))," ",VLOOKUP(EDATE('Projektkostenkalkulation EP'!$B$8,16)+K$9,Datenquellen!$F$7:$H$45,3,FALSE))="X"
                                    ),
                          "X",
                          ""
                          ),
               "X"
            )</f>
        <v>X</v>
      </c>
      <c r="M184" s="232" t="str">
        <f xml:space="preserve"> IF(TEXT((EDATE('Projektkostenkalkulation EP'!$B$8,16)+L$9),"MM")=TEXT((EDATE('Projektkostenkalkulation EP'!$B$8,16)+(L$9-1)),"MM"),
             IF(
                        OR(
                                    TEXT((EDATE('Projektkostenkalkulation EP'!$B$8,16)+L$9),"TTT") = "Sa",
                                    TEXT((EDATE('Projektkostenkalkulation EP'!$B$8,16)+L$9),"TTT") = "So",
                                    IF(ISNA(VLOOKUP(EDATE('Projektkostenkalkulation EP'!$B$8,16)+L$9,Datenquellen!$F$7:$H$45,3,FALSE))," ",VLOOKUP(EDATE('Projektkostenkalkulation EP'!$B$8,16)+L$9,Datenquellen!$F$7:$H$45,3,FALSE))="X"
                                    ),
                          "X",
                          ""
                          ),
               "X"
            )</f>
        <v>X</v>
      </c>
      <c r="N184" s="232" t="str">
        <f xml:space="preserve"> IF(TEXT((EDATE('Projektkostenkalkulation EP'!$B$8,16)+M$9),"MM")=TEXT((EDATE('Projektkostenkalkulation EP'!$B$8,16)+(M$9-1)),"MM"),
             IF(
                        OR(
                                    TEXT((EDATE('Projektkostenkalkulation EP'!$B$8,16)+M$9),"TTT") = "Sa",
                                    TEXT((EDATE('Projektkostenkalkulation EP'!$B$8,16)+M$9),"TTT") = "So",
                                    IF(ISNA(VLOOKUP(EDATE('Projektkostenkalkulation EP'!$B$8,16)+M$9,Datenquellen!$F$7:$H$45,3,FALSE))," ",VLOOKUP(EDATE('Projektkostenkalkulation EP'!$B$8,16)+M$9,Datenquellen!$F$7:$H$45,3,FALSE))="X"
                                    ),
                          "X",
                          ""
                          ),
               "X"
            )</f>
        <v/>
      </c>
      <c r="O184" s="232" t="str">
        <f xml:space="preserve"> IF(TEXT((EDATE('Projektkostenkalkulation EP'!$B$8,16)+N$9),"MM")=TEXT((EDATE('Projektkostenkalkulation EP'!$B$8,16)+(N$9-1)),"MM"),
             IF(
                        OR(
                                    TEXT((EDATE('Projektkostenkalkulation EP'!$B$8,16)+N$9),"TTT") = "Sa",
                                    TEXT((EDATE('Projektkostenkalkulation EP'!$B$8,16)+N$9),"TTT") = "So",
                                    IF(ISNA(VLOOKUP(EDATE('Projektkostenkalkulation EP'!$B$8,16)+N$9,Datenquellen!$F$7:$H$45,3,FALSE))," ",VLOOKUP(EDATE('Projektkostenkalkulation EP'!$B$8,16)+N$9,Datenquellen!$F$7:$H$45,3,FALSE))="X"
                                    ),
                          "X",
                          ""
                          ),
               "X"
            )</f>
        <v/>
      </c>
      <c r="P184" s="232" t="str">
        <f xml:space="preserve"> IF(TEXT((EDATE('Projektkostenkalkulation EP'!$B$8,16)+O$9),"MM")=TEXT((EDATE('Projektkostenkalkulation EP'!$B$8,16)+(O$9-1)),"MM"),
             IF(
                        OR(
                                    TEXT((EDATE('Projektkostenkalkulation EP'!$B$8,16)+O$9),"TTT") = "Sa",
                                    TEXT((EDATE('Projektkostenkalkulation EP'!$B$8,16)+O$9),"TTT") = "So",
                                    IF(ISNA(VLOOKUP(EDATE('Projektkostenkalkulation EP'!$B$8,16)+O$9,Datenquellen!$F$7:$H$45,3,FALSE))," ",VLOOKUP(EDATE('Projektkostenkalkulation EP'!$B$8,16)+O$9,Datenquellen!$F$7:$H$45,3,FALSE))="X"
                                    ),
                          "X",
                          ""
                          ),
               "X"
            )</f>
        <v/>
      </c>
      <c r="Q184" s="232" t="str">
        <f xml:space="preserve"> IF(TEXT((EDATE('Projektkostenkalkulation EP'!$B$8,16)+P$9),"MM")=TEXT((EDATE('Projektkostenkalkulation EP'!$B$8,16)+(P$9-1)),"MM"),
             IF(
                        OR(
                                    TEXT((EDATE('Projektkostenkalkulation EP'!$B$8,16)+P$9),"TTT") = "Sa",
                                    TEXT((EDATE('Projektkostenkalkulation EP'!$B$8,16)+P$9),"TTT") = "So",
                                    IF(ISNA(VLOOKUP(EDATE('Projektkostenkalkulation EP'!$B$8,16)+P$9,Datenquellen!$F$7:$H$45,3,FALSE))," ",VLOOKUP(EDATE('Projektkostenkalkulation EP'!$B$8,16)+P$9,Datenquellen!$F$7:$H$45,3,FALSE))="X"
                                    ),
                          "X",
                          ""
                          ),
               "X"
            )</f>
        <v/>
      </c>
      <c r="R184" s="232" t="str">
        <f xml:space="preserve"> IF(TEXT((EDATE('Projektkostenkalkulation EP'!$B$8,16)+Q$9),"MM")=TEXT((EDATE('Projektkostenkalkulation EP'!$B$8,16)+(Q$9-1)),"MM"),
             IF(
                        OR(
                                    TEXT((EDATE('Projektkostenkalkulation EP'!$B$8,16)+Q$9),"TTT") = "Sa",
                                    TEXT((EDATE('Projektkostenkalkulation EP'!$B$8,16)+Q$9),"TTT") = "So",
                                    IF(ISNA(VLOOKUP(EDATE('Projektkostenkalkulation EP'!$B$8,16)+Q$9,Datenquellen!$F$7:$H$45,3,FALSE))," ",VLOOKUP(EDATE('Projektkostenkalkulation EP'!$B$8,16)+Q$9,Datenquellen!$F$7:$H$45,3,FALSE))="X"
                                    ),
                          "X",
                          ""
                          ),
               "X"
            )</f>
        <v/>
      </c>
      <c r="S184" s="232" t="str">
        <f xml:space="preserve"> IF(TEXT((EDATE('Projektkostenkalkulation EP'!$B$8,16)+R$9),"MM")=TEXT((EDATE('Projektkostenkalkulation EP'!$B$8,16)+(R$9-1)),"MM"),
             IF(
                        OR(
                                    TEXT((EDATE('Projektkostenkalkulation EP'!$B$8,16)+R$9),"TTT") = "Sa",
                                    TEXT((EDATE('Projektkostenkalkulation EP'!$B$8,16)+R$9),"TTT") = "So",
                                    IF(ISNA(VLOOKUP(EDATE('Projektkostenkalkulation EP'!$B$8,16)+R$9,Datenquellen!$F$7:$H$45,3,FALSE))," ",VLOOKUP(EDATE('Projektkostenkalkulation EP'!$B$8,16)+R$9,Datenquellen!$F$7:$H$45,3,FALSE))="X"
                                    ),
                          "X",
                          ""
                          ),
               "X"
            )</f>
        <v>X</v>
      </c>
      <c r="T184" s="232" t="str">
        <f xml:space="preserve"> IF(TEXT((EDATE('Projektkostenkalkulation EP'!$B$8,16)+S$9),"MM")=TEXT((EDATE('Projektkostenkalkulation EP'!$B$8,16)+(S$9-1)),"MM"),
             IF(
                        OR(
                                    TEXT((EDATE('Projektkostenkalkulation EP'!$B$8,16)+S$9),"TTT") = "Sa",
                                    TEXT((EDATE('Projektkostenkalkulation EP'!$B$8,16)+S$9),"TTT") = "So",
                                    IF(ISNA(VLOOKUP(EDATE('Projektkostenkalkulation EP'!$B$8,16)+S$9,Datenquellen!$F$7:$H$45,3,FALSE))," ",VLOOKUP(EDATE('Projektkostenkalkulation EP'!$B$8,16)+S$9,Datenquellen!$F$7:$H$45,3,FALSE))="X"
                                    ),
                          "X",
                          ""
                          ),
               "X"
            )</f>
        <v>X</v>
      </c>
      <c r="U184" s="232" t="str">
        <f xml:space="preserve"> IF(TEXT((EDATE('Projektkostenkalkulation EP'!$B$8,16)+T$9),"MM")=TEXT((EDATE('Projektkostenkalkulation EP'!$B$8,16)+(T$9-1)),"MM"),
             IF(
                        OR(
                                    TEXT((EDATE('Projektkostenkalkulation EP'!$B$8,16)+T$9),"TTT") = "Sa",
                                    TEXT((EDATE('Projektkostenkalkulation EP'!$B$8,16)+T$9),"TTT") = "So",
                                    IF(ISNA(VLOOKUP(EDATE('Projektkostenkalkulation EP'!$B$8,16)+T$9,Datenquellen!$F$7:$H$45,3,FALSE))," ",VLOOKUP(EDATE('Projektkostenkalkulation EP'!$B$8,16)+T$9,Datenquellen!$F$7:$H$45,3,FALSE))="X"
                                    ),
                          "X",
                          ""
                          ),
               "X"
            )</f>
        <v/>
      </c>
      <c r="V184" s="232" t="str">
        <f xml:space="preserve"> IF(TEXT((EDATE('Projektkostenkalkulation EP'!$B$8,16)+U$9),"MM")=TEXT((EDATE('Projektkostenkalkulation EP'!$B$8,16)+(U$9-1)),"MM"),
             IF(
                        OR(
                                    TEXT((EDATE('Projektkostenkalkulation EP'!$B$8,16)+U$9),"TTT") = "Sa",
                                    TEXT((EDATE('Projektkostenkalkulation EP'!$B$8,16)+U$9),"TTT") = "So",
                                    IF(ISNA(VLOOKUP(EDATE('Projektkostenkalkulation EP'!$B$8,16)+U$9,Datenquellen!$F$7:$H$45,3,FALSE))," ",VLOOKUP(EDATE('Projektkostenkalkulation EP'!$B$8,16)+U$9,Datenquellen!$F$7:$H$45,3,FALSE))="X"
                                    ),
                          "X",
                          ""
                          ),
               "X"
            )</f>
        <v/>
      </c>
      <c r="W184" s="232" t="str">
        <f xml:space="preserve"> IF(TEXT((EDATE('Projektkostenkalkulation EP'!$B$8,16)+V$9),"MM")=TEXT((EDATE('Projektkostenkalkulation EP'!$B$8,16)+(V$9-1)),"MM"),
             IF(
                        OR(
                                    TEXT((EDATE('Projektkostenkalkulation EP'!$B$8,16)+V$9),"TTT") = "Sa",
                                    TEXT((EDATE('Projektkostenkalkulation EP'!$B$8,16)+V$9),"TTT") = "So",
                                    IF(ISNA(VLOOKUP(EDATE('Projektkostenkalkulation EP'!$B$8,16)+V$9,Datenquellen!$F$7:$H$45,3,FALSE))," ",VLOOKUP(EDATE('Projektkostenkalkulation EP'!$B$8,16)+V$9,Datenquellen!$F$7:$H$45,3,FALSE))="X"
                                    ),
                          "X",
                          ""
                          ),
               "X"
            )</f>
        <v>X</v>
      </c>
      <c r="X184" s="232" t="str">
        <f xml:space="preserve"> IF(TEXT((EDATE('Projektkostenkalkulation EP'!$B$8,16)+W$9),"MM")=TEXT((EDATE('Projektkostenkalkulation EP'!$B$8,16)+(W$9-1)),"MM"),
             IF(
                        OR(
                                    TEXT((EDATE('Projektkostenkalkulation EP'!$B$8,16)+W$9),"TTT") = "Sa",
                                    TEXT((EDATE('Projektkostenkalkulation EP'!$B$8,16)+W$9),"TTT") = "So",
                                    IF(ISNA(VLOOKUP(EDATE('Projektkostenkalkulation EP'!$B$8,16)+W$9,Datenquellen!$F$7:$H$45,3,FALSE))," ",VLOOKUP(EDATE('Projektkostenkalkulation EP'!$B$8,16)+W$9,Datenquellen!$F$7:$H$45,3,FALSE))="X"
                                    ),
                          "X",
                          ""
                          ),
               "X"
            )</f>
        <v/>
      </c>
      <c r="Y184" s="232" t="str">
        <f xml:space="preserve"> IF(TEXT((EDATE('Projektkostenkalkulation EP'!$B$8,16)+X$9),"MM")=TEXT((EDATE('Projektkostenkalkulation EP'!$B$8,16)+(X$9-1)),"MM"),
             IF(
                        OR(
                                    TEXT((EDATE('Projektkostenkalkulation EP'!$B$8,16)+X$9),"TTT") = "Sa",
                                    TEXT((EDATE('Projektkostenkalkulation EP'!$B$8,16)+X$9),"TTT") = "So",
                                    IF(ISNA(VLOOKUP(EDATE('Projektkostenkalkulation EP'!$B$8,16)+X$9,Datenquellen!$F$7:$H$45,3,FALSE))," ",VLOOKUP(EDATE('Projektkostenkalkulation EP'!$B$8,16)+X$9,Datenquellen!$F$7:$H$45,3,FALSE))="X"
                                    ),
                          "X",
                          ""
                          ),
               "X"
            )</f>
        <v/>
      </c>
      <c r="Z184" s="232" t="str">
        <f xml:space="preserve"> IF(TEXT((EDATE('Projektkostenkalkulation EP'!$B$8,16)+Y$9),"MM")=TEXT((EDATE('Projektkostenkalkulation EP'!$B$8,16)+(Y$9-1)),"MM"),
             IF(
                        OR(
                                    TEXT((EDATE('Projektkostenkalkulation EP'!$B$8,16)+Y$9),"TTT") = "Sa",
                                    TEXT((EDATE('Projektkostenkalkulation EP'!$B$8,16)+Y$9),"TTT") = "So",
                                    IF(ISNA(VLOOKUP(EDATE('Projektkostenkalkulation EP'!$B$8,16)+Y$9,Datenquellen!$F$7:$H$45,3,FALSE))," ",VLOOKUP(EDATE('Projektkostenkalkulation EP'!$B$8,16)+Y$9,Datenquellen!$F$7:$H$45,3,FALSE))="X"
                                    ),
                          "X",
                          ""
                          ),
               "X"
            )</f>
        <v>X</v>
      </c>
      <c r="AA184" s="232" t="str">
        <f xml:space="preserve"> IF(TEXT((EDATE('Projektkostenkalkulation EP'!$B$8,16)+Z$9),"MM")=TEXT((EDATE('Projektkostenkalkulation EP'!$B$8,16)+(Z$9-1)),"MM"),
             IF(
                        OR(
                                    TEXT((EDATE('Projektkostenkalkulation EP'!$B$8,16)+Z$9),"TTT") = "Sa",
                                    TEXT((EDATE('Projektkostenkalkulation EP'!$B$8,16)+Z$9),"TTT") = "So",
                                    IF(ISNA(VLOOKUP(EDATE('Projektkostenkalkulation EP'!$B$8,16)+Z$9,Datenquellen!$F$7:$H$45,3,FALSE))," ",VLOOKUP(EDATE('Projektkostenkalkulation EP'!$B$8,16)+Z$9,Datenquellen!$F$7:$H$45,3,FALSE))="X"
                                    ),
                          "X",
                          ""
                          ),
               "X"
            )</f>
        <v>X</v>
      </c>
      <c r="AB184" s="232" t="str">
        <f xml:space="preserve"> IF(TEXT((EDATE('Projektkostenkalkulation EP'!$B$8,16)+AA$9),"MM")=TEXT((EDATE('Projektkostenkalkulation EP'!$B$8,16)+(AA$9-1)),"MM"),
             IF(
                        OR(
                                    TEXT((EDATE('Projektkostenkalkulation EP'!$B$8,16)+AA$9),"TTT") = "Sa",
                                    TEXT((EDATE('Projektkostenkalkulation EP'!$B$8,16)+AA$9),"TTT") = "So",
                                    IF(ISNA(VLOOKUP(EDATE('Projektkostenkalkulation EP'!$B$8,16)+AA$9,Datenquellen!$F$7:$H$45,3,FALSE))," ",VLOOKUP(EDATE('Projektkostenkalkulation EP'!$B$8,16)+AA$9,Datenquellen!$F$7:$H$45,3,FALSE))="X"
                                    ),
                          "X",
                          ""
                          ),
               "X"
            )</f>
        <v/>
      </c>
      <c r="AC184" s="232" t="str">
        <f xml:space="preserve"> IF(TEXT((EDATE('Projektkostenkalkulation EP'!$B$8,16)+AB$9),"MM")=TEXT((EDATE('Projektkostenkalkulation EP'!$B$8,16)+(AB$9-1)),"MM"),
             IF(
                        OR(
                                    TEXT((EDATE('Projektkostenkalkulation EP'!$B$8,16)+AB$9),"TTT") = "Sa",
                                    TEXT((EDATE('Projektkostenkalkulation EP'!$B$8,16)+AB$9),"TTT") = "So",
                                    IF(ISNA(VLOOKUP(EDATE('Projektkostenkalkulation EP'!$B$8,16)+AB$9,Datenquellen!$F$7:$H$45,3,FALSE))," ",VLOOKUP(EDATE('Projektkostenkalkulation EP'!$B$8,16)+AB$9,Datenquellen!$F$7:$H$45,3,FALSE))="X"
                                    ),
                          "X",
                          ""
                          ),
               "X"
            )</f>
        <v/>
      </c>
      <c r="AD184" s="232" t="str">
        <f xml:space="preserve"> IF(TEXT((EDATE('Projektkostenkalkulation EP'!$B$8,16)+AC$9),"MM")=TEXT((EDATE('Projektkostenkalkulation EP'!$B$8,16)+(AC$9-1)),"MM"),
             IF(
                        OR(
                                    TEXT((EDATE('Projektkostenkalkulation EP'!$B$8,16)+AC$9),"TTT") = "Sa",
                                    TEXT((EDATE('Projektkostenkalkulation EP'!$B$8,16)+AC$9),"TTT") = "So",
                                    IF(ISNA(VLOOKUP(EDATE('Projektkostenkalkulation EP'!$B$8,16)+AC$9,Datenquellen!$F$7:$H$45,3,FALSE))," ",VLOOKUP(EDATE('Projektkostenkalkulation EP'!$B$8,16)+AC$9,Datenquellen!$F$7:$H$45,3,FALSE))="X"
                                    ),
                          "X",
                          ""
                          ),
               "X"
            )</f>
        <v/>
      </c>
      <c r="AE184" s="232" t="str">
        <f xml:space="preserve"> IF(TEXT((EDATE('Projektkostenkalkulation EP'!$B$8,16)+AD$9),"MM")=TEXT((EDATE('Projektkostenkalkulation EP'!$B$8,16)+(AD$9-1)),"MM"),
             IF(
                        OR(
                                    TEXT((EDATE('Projektkostenkalkulation EP'!$B$8,16)+AD$9),"TTT") = "Sa",
                                    TEXT((EDATE('Projektkostenkalkulation EP'!$B$8,16)+AD$9),"TTT") = "So",
                                    IF(ISNA(VLOOKUP(EDATE('Projektkostenkalkulation EP'!$B$8,16)+AD$9,Datenquellen!$F$7:$H$45,3,FALSE))," ",VLOOKUP(EDATE('Projektkostenkalkulation EP'!$B$8,16)+AD$9,Datenquellen!$F$7:$H$45,3,FALSE))="X"
                                    ),
                          "X",
                          ""
                          ),
               "X"
            )</f>
        <v/>
      </c>
      <c r="AF184" s="232" t="str">
        <f xml:space="preserve"> IF(TEXT((EDATE('Projektkostenkalkulation EP'!$B$8,16)+AE$9),"MM")=TEXT((EDATE('Projektkostenkalkulation EP'!$B$8,16)+(AE$9-1)),"MM"),
             IF(
                        OR(
                                    TEXT((EDATE('Projektkostenkalkulation EP'!$B$8,16)+AE$9),"TTT") = "Sa",
                                    TEXT((EDATE('Projektkostenkalkulation EP'!$B$8,16)+AE$9),"TTT") = "So",
                                    IF(ISNA(VLOOKUP(EDATE('Projektkostenkalkulation EP'!$B$8,16)+AE$9,Datenquellen!$F$7:$H$45,3,FALSE))," ",VLOOKUP(EDATE('Projektkostenkalkulation EP'!$B$8,16)+AE$9,Datenquellen!$F$7:$H$45,3,FALSE))="X"
                                    ),
                          "X",
                          ""
                          ),
               "X"
            )</f>
        <v/>
      </c>
      <c r="AG184" s="232" t="str">
        <f xml:space="preserve"> IF(TEXT((EDATE('Projektkostenkalkulation EP'!$B$8,16)+AF$9),"MM")=TEXT((EDATE('Projektkostenkalkulation EP'!$B$8,16)+(AF$9-1)),"MM"),
             IF(
                        OR(
                                    TEXT((EDATE('Projektkostenkalkulation EP'!$B$8,16)+AF$9),"TTT") = "Sa",
                                    TEXT((EDATE('Projektkostenkalkulation EP'!$B$8,16)+AF$9),"TTT") = "So",
                                    IF(ISNA(VLOOKUP(EDATE('Projektkostenkalkulation EP'!$B$8,16)+AF$9,Datenquellen!$F$7:$H$45,3,FALSE))," ",VLOOKUP(EDATE('Projektkostenkalkulation EP'!$B$8,16)+AF$9,Datenquellen!$F$7:$H$45,3,FALSE))="X"
                                    ),
                          "X",
                          ""
                          ),
               "X"
            )</f>
        <v>X</v>
      </c>
      <c r="AH184" s="234"/>
      <c r="AI184" s="235"/>
      <c r="AJ184" s="496"/>
      <c r="AK184" s="473"/>
      <c r="AL184" s="231"/>
      <c r="AM184" s="232" t="str">
        <f>IF(
            OR(
                     TEXT(EDATE('Projektkostenkalkulation EP'!$B$8,16),"TTT") = "Sa",
                     TEXT(EDATE('Projektkostenkalkulation EP'!$B$8,16),"TTT") = "So",
                     IF(ISNA(VLOOKUP(EDATE('Projektkostenkalkulation EP'!$B$8,16),Datenquellen!$F$7:$H$45,3,FALSE))," ",VLOOKUP(EDATE('Projektkostenkalkulation EP'!$B$8,16),Datenquellen!$F$7:$H$45,3,FALSE))="X"
                            ),
                    "X",
                    ""
            )</f>
        <v>X</v>
      </c>
      <c r="AN184" s="232" t="str">
        <f xml:space="preserve"> IF(TEXT((EDATE('Projektkostenkalkulation EP'!$B$8,16)+AM$9),"MM")=TEXT((EDATE('Projektkostenkalkulation EP'!$B$8,16)+(AM$9-1)),"MM"),
             IF(
                        OR(
                                    TEXT((EDATE('Projektkostenkalkulation EP'!$B$8,16)+AM$9),"TTT") = "Sa",
                                    TEXT((EDATE('Projektkostenkalkulation EP'!$B$8,16)+AM$9),"TTT") = "So",
                                    IF(ISNA(VLOOKUP(EDATE('Projektkostenkalkulation EP'!$B$8,16)+AM$9,Datenquellen!$F$7:$H$45,3,FALSE))," ",VLOOKUP(EDATE('Projektkostenkalkulation EP'!$B$8,16)+AM$9,Datenquellen!$F$7:$H$45,3,FALSE))="X"
                                    ),
                          "X",
                          ""
                          ),
               "X"
            )</f>
        <v/>
      </c>
      <c r="AO184" s="232" t="str">
        <f xml:space="preserve"> IF(TEXT((EDATE('Projektkostenkalkulation EP'!$B$8,16)+AN$9),"MM")=TEXT((EDATE('Projektkostenkalkulation EP'!$B$8,16)+(AN$9-1)),"MM"),
             IF(
                        OR(
                                    TEXT((EDATE('Projektkostenkalkulation EP'!$B$8,16)+AN$9),"TTT") = "Sa",
                                    TEXT((EDATE('Projektkostenkalkulation EP'!$B$8,16)+AN$9),"TTT") = "So",
                                    IF(ISNA(VLOOKUP(EDATE('Projektkostenkalkulation EP'!$B$8,16)+AN$9,Datenquellen!$F$7:$H$45,3,FALSE))," ",VLOOKUP(EDATE('Projektkostenkalkulation EP'!$B$8,16)+AN$9,Datenquellen!$F$7:$H$45,3,FALSE))="X"
                                    ),
                          "X",
                          ""
                          ),
               "X"
            )</f>
        <v>X</v>
      </c>
      <c r="AP184" s="232" t="str">
        <f xml:space="preserve"> IF(TEXT((EDATE('Projektkostenkalkulation EP'!$B$8,16)+AO$9),"MM")=TEXT((EDATE('Projektkostenkalkulation EP'!$B$8,16)+(AO$9-1)),"MM"),
             IF(
                        OR(
                                    TEXT((EDATE('Projektkostenkalkulation EP'!$B$8,16)+AO$9),"TTT") = "Sa",
                                    TEXT((EDATE('Projektkostenkalkulation EP'!$B$8,16)+AO$9),"TTT") = "So",
                                    IF(ISNA(VLOOKUP(EDATE('Projektkostenkalkulation EP'!$B$8,16)+AO$9,Datenquellen!$F$7:$H$45,3,FALSE))," ",VLOOKUP(EDATE('Projektkostenkalkulation EP'!$B$8,16)+AO$9,Datenquellen!$F$7:$H$45,3,FALSE))="X"
                                    ),
                          "X",
                          ""
                          ),
               "X"
            )</f>
        <v>X</v>
      </c>
      <c r="AQ184" s="232" t="str">
        <f xml:space="preserve"> IF(TEXT((EDATE('Projektkostenkalkulation EP'!$B$8,16)+AP$9),"MM")=TEXT((EDATE('Projektkostenkalkulation EP'!$B$8,16)+(AP$9-1)),"MM"),
             IF(
                        OR(
                                    TEXT((EDATE('Projektkostenkalkulation EP'!$B$8,16)+AP$9),"TTT") = "Sa",
                                    TEXT((EDATE('Projektkostenkalkulation EP'!$B$8,16)+AP$9),"TTT") = "So",
                                    IF(ISNA(VLOOKUP(EDATE('Projektkostenkalkulation EP'!$B$8,16)+AP$9,Datenquellen!$F$7:$H$45,3,FALSE))," ",VLOOKUP(EDATE('Projektkostenkalkulation EP'!$B$8,16)+AP$9,Datenquellen!$F$7:$H$45,3,FALSE))="X"
                                    ),
                          "X",
                          ""
                          ),
               "X"
            )</f>
        <v/>
      </c>
      <c r="AR184" s="232" t="str">
        <f xml:space="preserve"> IF(TEXT((EDATE('Projektkostenkalkulation EP'!$B$8,16)+AQ$9),"MM")=TEXT((EDATE('Projektkostenkalkulation EP'!$B$8,16)+(AQ$9-1)),"MM"),
             IF(
                        OR(
                                    TEXT((EDATE('Projektkostenkalkulation EP'!$B$8,16)+AQ$9),"TTT") = "Sa",
                                    TEXT((EDATE('Projektkostenkalkulation EP'!$B$8,16)+AQ$9),"TTT") = "So",
                                    IF(ISNA(VLOOKUP(EDATE('Projektkostenkalkulation EP'!$B$8,16)+AQ$9,Datenquellen!$F$7:$H$45,3,FALSE))," ",VLOOKUP(EDATE('Projektkostenkalkulation EP'!$B$8,16)+AQ$9,Datenquellen!$F$7:$H$45,3,FALSE))="X"
                                    ),
                          "X",
                          ""
                          ),
               "X"
            )</f>
        <v/>
      </c>
      <c r="AS184" s="232" t="str">
        <f xml:space="preserve"> IF(TEXT((EDATE('Projektkostenkalkulation EP'!$B$8,16)+AR$9),"MM")=TEXT((EDATE('Projektkostenkalkulation EP'!$B$8,16)+(AR$9-1)),"MM"),
             IF(
                        OR(
                                    TEXT((EDATE('Projektkostenkalkulation EP'!$B$8,16)+AR$9),"TTT") = "Sa",
                                    TEXT((EDATE('Projektkostenkalkulation EP'!$B$8,16)+AR$9),"TTT") = "So",
                                    IF(ISNA(VLOOKUP(EDATE('Projektkostenkalkulation EP'!$B$8,16)+AR$9,Datenquellen!$F$7:$H$45,3,FALSE))," ",VLOOKUP(EDATE('Projektkostenkalkulation EP'!$B$8,16)+AR$9,Datenquellen!$F$7:$H$45,3,FALSE))="X"
                                    ),
                          "X",
                          ""
                          ),
               "X"
            )</f>
        <v/>
      </c>
      <c r="AT184" s="232" t="str">
        <f xml:space="preserve"> IF(TEXT((EDATE('Projektkostenkalkulation EP'!$B$8,16)+AS$9),"MM")=TEXT((EDATE('Projektkostenkalkulation EP'!$B$8,16)+(AS$9-1)),"MM"),
             IF(
                        OR(
                                    TEXT((EDATE('Projektkostenkalkulation EP'!$B$8,16)+AS$9),"TTT") = "Sa",
                                    TEXT((EDATE('Projektkostenkalkulation EP'!$B$8,16)+AS$9),"TTT") = "So",
                                    IF(ISNA(VLOOKUP(EDATE('Projektkostenkalkulation EP'!$B$8,16)+AS$9,Datenquellen!$F$7:$H$45,3,FALSE))," ",VLOOKUP(EDATE('Projektkostenkalkulation EP'!$B$8,16)+AS$9,Datenquellen!$F$7:$H$45,3,FALSE))="X"
                                    ),
                          "X",
                          ""
                          ),
               "X"
            )</f>
        <v/>
      </c>
      <c r="AU184" s="232" t="str">
        <f xml:space="preserve"> IF(TEXT((EDATE('Projektkostenkalkulation EP'!$B$8,16)+AT$9),"MM")=TEXT((EDATE('Projektkostenkalkulation EP'!$B$8,16)+(AT$9-1)),"MM"),
             IF(
                        OR(
                                    TEXT((EDATE('Projektkostenkalkulation EP'!$B$8,16)+AT$9),"TTT") = "Sa",
                                    TEXT((EDATE('Projektkostenkalkulation EP'!$B$8,16)+AT$9),"TTT") = "So",
                                    IF(ISNA(VLOOKUP(EDATE('Projektkostenkalkulation EP'!$B$8,16)+AT$9,Datenquellen!$F$7:$H$45,3,FALSE))," ",VLOOKUP(EDATE('Projektkostenkalkulation EP'!$B$8,16)+AT$9,Datenquellen!$F$7:$H$45,3,FALSE))="X"
                                    ),
                          "X",
                          ""
                          ),
               "X"
            )</f>
        <v/>
      </c>
      <c r="AV184" s="232" t="str">
        <f xml:space="preserve"> IF(TEXT((EDATE('Projektkostenkalkulation EP'!$B$8,16)+AU$9),"MM")=TEXT((EDATE('Projektkostenkalkulation EP'!$B$8,16)+(AU$9-1)),"MM"),
             IF(
                        OR(
                                    TEXT((EDATE('Projektkostenkalkulation EP'!$B$8,16)+AU$9),"TTT") = "Sa",
                                    TEXT((EDATE('Projektkostenkalkulation EP'!$B$8,16)+AU$9),"TTT") = "So",
                                    IF(ISNA(VLOOKUP(EDATE('Projektkostenkalkulation EP'!$B$8,16)+AU$9,Datenquellen!$F$7:$H$45,3,FALSE))," ",VLOOKUP(EDATE('Projektkostenkalkulation EP'!$B$8,16)+AU$9,Datenquellen!$F$7:$H$45,3,FALSE))="X"
                                    ),
                          "X",
                          ""
                          ),
               "X"
            )</f>
        <v>X</v>
      </c>
      <c r="AW184" s="232" t="str">
        <f xml:space="preserve"> IF(TEXT((EDATE('Projektkostenkalkulation EP'!$B$8,16)+AV$9),"MM")=TEXT((EDATE('Projektkostenkalkulation EP'!$B$8,16)+(AV$9-1)),"MM"),
             IF(
                        OR(
                                    TEXT((EDATE('Projektkostenkalkulation EP'!$B$8,16)+AV$9),"TTT") = "Sa",
                                    TEXT((EDATE('Projektkostenkalkulation EP'!$B$8,16)+AV$9),"TTT") = "So",
                                    IF(ISNA(VLOOKUP(EDATE('Projektkostenkalkulation EP'!$B$8,16)+AV$9,Datenquellen!$F$7:$H$45,3,FALSE))," ",VLOOKUP(EDATE('Projektkostenkalkulation EP'!$B$8,16)+AV$9,Datenquellen!$F$7:$H$45,3,FALSE))="X"
                                    ),
                          "X",
                          ""
                          ),
               "X"
            )</f>
        <v>X</v>
      </c>
      <c r="AX184" s="232" t="str">
        <f xml:space="preserve"> IF(TEXT((EDATE('Projektkostenkalkulation EP'!$B$8,16)+AW$9),"MM")=TEXT((EDATE('Projektkostenkalkulation EP'!$B$8,16)+(AW$9-1)),"MM"),
             IF(
                        OR(
                                    TEXT((EDATE('Projektkostenkalkulation EP'!$B$8,16)+AW$9),"TTT") = "Sa",
                                    TEXT((EDATE('Projektkostenkalkulation EP'!$B$8,16)+AW$9),"TTT") = "So",
                                    IF(ISNA(VLOOKUP(EDATE('Projektkostenkalkulation EP'!$B$8,16)+AW$9,Datenquellen!$F$7:$H$45,3,FALSE))," ",VLOOKUP(EDATE('Projektkostenkalkulation EP'!$B$8,16)+AW$9,Datenquellen!$F$7:$H$45,3,FALSE))="X"
                                    ),
                          "X",
                          ""
                          ),
               "X"
            )</f>
        <v/>
      </c>
      <c r="AY184" s="232" t="str">
        <f xml:space="preserve"> IF(TEXT((EDATE('Projektkostenkalkulation EP'!$B$8,16)+AX$9),"MM")=TEXT((EDATE('Projektkostenkalkulation EP'!$B$8,16)+(AX$9-1)),"MM"),
             IF(
                        OR(
                                    TEXT((EDATE('Projektkostenkalkulation EP'!$B$8,16)+AX$9),"TTT") = "Sa",
                                    TEXT((EDATE('Projektkostenkalkulation EP'!$B$8,16)+AX$9),"TTT") = "So",
                                    IF(ISNA(VLOOKUP(EDATE('Projektkostenkalkulation EP'!$B$8,16)+AX$9,Datenquellen!$F$7:$H$45,3,FALSE))," ",VLOOKUP(EDATE('Projektkostenkalkulation EP'!$B$8,16)+AX$9,Datenquellen!$F$7:$H$45,3,FALSE))="X"
                                    ),
                          "X",
                          ""
                          ),
               "X"
            )</f>
        <v/>
      </c>
      <c r="AZ184" s="232" t="str">
        <f xml:space="preserve"> IF(TEXT((EDATE('Projektkostenkalkulation EP'!$B$8,16)+AY$9),"MM")=TEXT((EDATE('Projektkostenkalkulation EP'!$B$8,16)+(AY$9-1)),"MM"),
             IF(
                        OR(
                                    TEXT((EDATE('Projektkostenkalkulation EP'!$B$8,16)+AY$9),"TTT") = "Sa",
                                    TEXT((EDATE('Projektkostenkalkulation EP'!$B$8,16)+AY$9),"TTT") = "So",
                                    IF(ISNA(VLOOKUP(EDATE('Projektkostenkalkulation EP'!$B$8,16)+AY$9,Datenquellen!$F$7:$H$45,3,FALSE))," ",VLOOKUP(EDATE('Projektkostenkalkulation EP'!$B$8,16)+AY$9,Datenquellen!$F$7:$H$45,3,FALSE))="X"
                                    ),
                          "X",
                          ""
                          ),
               "X"
            )</f>
        <v/>
      </c>
      <c r="BA184" s="232" t="str">
        <f xml:space="preserve"> IF(TEXT((EDATE('Projektkostenkalkulation EP'!$B$8,16)+AZ$9),"MM")=TEXT((EDATE('Projektkostenkalkulation EP'!$B$8,16)+(AZ$9-1)),"MM"),
             IF(
                        OR(
                                    TEXT((EDATE('Projektkostenkalkulation EP'!$B$8,16)+AZ$9),"TTT") = "Sa",
                                    TEXT((EDATE('Projektkostenkalkulation EP'!$B$8,16)+AZ$9),"TTT") = "So",
                                    IF(ISNA(VLOOKUP(EDATE('Projektkostenkalkulation EP'!$B$8,16)+AZ$9,Datenquellen!$F$7:$H$45,3,FALSE))," ",VLOOKUP(EDATE('Projektkostenkalkulation EP'!$B$8,16)+AZ$9,Datenquellen!$F$7:$H$45,3,FALSE))="X"
                                    ),
                          "X",
                          ""
                          ),
               "X"
            )</f>
        <v/>
      </c>
      <c r="BB184" s="232" t="str">
        <f xml:space="preserve"> IF(TEXT((EDATE('Projektkostenkalkulation EP'!$B$8,16)+BA$9),"MM")=TEXT((EDATE('Projektkostenkalkulation EP'!$B$8,16)+(BA$9-1)),"MM"),
             IF(
                        OR(
                                    TEXT((EDATE('Projektkostenkalkulation EP'!$B$8,16)+BA$9),"TTT") = "Sa",
                                    TEXT((EDATE('Projektkostenkalkulation EP'!$B$8,16)+BA$9),"TTT") = "So",
                                    IF(ISNA(VLOOKUP(EDATE('Projektkostenkalkulation EP'!$B$8,16)+BA$9,Datenquellen!$F$7:$H$45,3,FALSE))," ",VLOOKUP(EDATE('Projektkostenkalkulation EP'!$B$8,16)+BA$9,Datenquellen!$F$7:$H$45,3,FALSE))="X"
                                    ),
                          "X",
                          ""
                          ),
               "X"
            )</f>
        <v/>
      </c>
      <c r="BC184" s="232" t="str">
        <f xml:space="preserve"> IF(TEXT((EDATE('Projektkostenkalkulation EP'!$B$8,16)+BB$9),"MM")=TEXT((EDATE('Projektkostenkalkulation EP'!$B$8,16)+(BB$9-1)),"MM"),
             IF(
                        OR(
                                    TEXT((EDATE('Projektkostenkalkulation EP'!$B$8,16)+BB$9),"TTT") = "Sa",
                                    TEXT((EDATE('Projektkostenkalkulation EP'!$B$8,16)+BB$9),"TTT") = "So",
                                    IF(ISNA(VLOOKUP(EDATE('Projektkostenkalkulation EP'!$B$8,16)+BB$9,Datenquellen!$F$7:$H$45,3,FALSE))," ",VLOOKUP(EDATE('Projektkostenkalkulation EP'!$B$8,16)+BB$9,Datenquellen!$F$7:$H$45,3,FALSE))="X"
                                    ),
                          "X",
                          ""
                          ),
               "X"
            )</f>
        <v>X</v>
      </c>
      <c r="BD184" s="232" t="str">
        <f xml:space="preserve"> IF(TEXT((EDATE('Projektkostenkalkulation EP'!$B$8,16)+BC$9),"MM")=TEXT((EDATE('Projektkostenkalkulation EP'!$B$8,16)+(BC$9-1)),"MM"),
             IF(
                        OR(
                                    TEXT((EDATE('Projektkostenkalkulation EP'!$B$8,16)+BC$9),"TTT") = "Sa",
                                    TEXT((EDATE('Projektkostenkalkulation EP'!$B$8,16)+BC$9),"TTT") = "So",
                                    IF(ISNA(VLOOKUP(EDATE('Projektkostenkalkulation EP'!$B$8,16)+BC$9,Datenquellen!$F$7:$H$45,3,FALSE))," ",VLOOKUP(EDATE('Projektkostenkalkulation EP'!$B$8,16)+BC$9,Datenquellen!$F$7:$H$45,3,FALSE))="X"
                                    ),
                          "X",
                          ""
                          ),
               "X"
            )</f>
        <v>X</v>
      </c>
      <c r="BE184" s="232" t="str">
        <f xml:space="preserve"> IF(TEXT((EDATE('Projektkostenkalkulation EP'!$B$8,16)+BD$9),"MM")=TEXT((EDATE('Projektkostenkalkulation EP'!$B$8,16)+(BD$9-1)),"MM"),
             IF(
                        OR(
                                    TEXT((EDATE('Projektkostenkalkulation EP'!$B$8,16)+BD$9),"TTT") = "Sa",
                                    TEXT((EDATE('Projektkostenkalkulation EP'!$B$8,16)+BD$9),"TTT") = "So",
                                    IF(ISNA(VLOOKUP(EDATE('Projektkostenkalkulation EP'!$B$8,16)+BD$9,Datenquellen!$F$7:$H$45,3,FALSE))," ",VLOOKUP(EDATE('Projektkostenkalkulation EP'!$B$8,16)+BD$9,Datenquellen!$F$7:$H$45,3,FALSE))="X"
                                    ),
                          "X",
                          ""
                          ),
               "X"
            )</f>
        <v/>
      </c>
      <c r="BF184" s="232" t="str">
        <f xml:space="preserve"> IF(TEXT((EDATE('Projektkostenkalkulation EP'!$B$8,16)+BE$9),"MM")=TEXT((EDATE('Projektkostenkalkulation EP'!$B$8,16)+(BE$9-1)),"MM"),
             IF(
                        OR(
                                    TEXT((EDATE('Projektkostenkalkulation EP'!$B$8,16)+BE$9),"TTT") = "Sa",
                                    TEXT((EDATE('Projektkostenkalkulation EP'!$B$8,16)+BE$9),"TTT") = "So",
                                    IF(ISNA(VLOOKUP(EDATE('Projektkostenkalkulation EP'!$B$8,16)+BE$9,Datenquellen!$F$7:$H$45,3,FALSE))," ",VLOOKUP(EDATE('Projektkostenkalkulation EP'!$B$8,16)+BE$9,Datenquellen!$F$7:$H$45,3,FALSE))="X"
                                    ),
                          "X",
                          ""
                          ),
               "X"
            )</f>
        <v/>
      </c>
      <c r="BG184" s="232" t="str">
        <f xml:space="preserve"> IF(TEXT((EDATE('Projektkostenkalkulation EP'!$B$8,16)+BF$9),"MM")=TEXT((EDATE('Projektkostenkalkulation EP'!$B$8,16)+(BF$9-1)),"MM"),
             IF(
                        OR(
                                    TEXT((EDATE('Projektkostenkalkulation EP'!$B$8,16)+BF$9),"TTT") = "Sa",
                                    TEXT((EDATE('Projektkostenkalkulation EP'!$B$8,16)+BF$9),"TTT") = "So",
                                    IF(ISNA(VLOOKUP(EDATE('Projektkostenkalkulation EP'!$B$8,16)+BF$9,Datenquellen!$F$7:$H$45,3,FALSE))," ",VLOOKUP(EDATE('Projektkostenkalkulation EP'!$B$8,16)+BF$9,Datenquellen!$F$7:$H$45,3,FALSE))="X"
                                    ),
                          "X",
                          ""
                          ),
               "X"
            )</f>
        <v>X</v>
      </c>
      <c r="BH184" s="232" t="str">
        <f xml:space="preserve"> IF(TEXT((EDATE('Projektkostenkalkulation EP'!$B$8,16)+BG$9),"MM")=TEXT((EDATE('Projektkostenkalkulation EP'!$B$8,16)+(BG$9-1)),"MM"),
             IF(
                        OR(
                                    TEXT((EDATE('Projektkostenkalkulation EP'!$B$8,16)+BG$9),"TTT") = "Sa",
                                    TEXT((EDATE('Projektkostenkalkulation EP'!$B$8,16)+BG$9),"TTT") = "So",
                                    IF(ISNA(VLOOKUP(EDATE('Projektkostenkalkulation EP'!$B$8,16)+BG$9,Datenquellen!$F$7:$H$45,3,FALSE))," ",VLOOKUP(EDATE('Projektkostenkalkulation EP'!$B$8,16)+BG$9,Datenquellen!$F$7:$H$45,3,FALSE))="X"
                                    ),
                          "X",
                          ""
                          ),
               "X"
            )</f>
        <v/>
      </c>
      <c r="BI184" s="232" t="str">
        <f xml:space="preserve"> IF(TEXT((EDATE('Projektkostenkalkulation EP'!$B$8,16)+BH$9),"MM")=TEXT((EDATE('Projektkostenkalkulation EP'!$B$8,16)+(BH$9-1)),"MM"),
             IF(
                        OR(
                                    TEXT((EDATE('Projektkostenkalkulation EP'!$B$8,16)+BH$9),"TTT") = "Sa",
                                    TEXT((EDATE('Projektkostenkalkulation EP'!$B$8,16)+BH$9),"TTT") = "So",
                                    IF(ISNA(VLOOKUP(EDATE('Projektkostenkalkulation EP'!$B$8,16)+BH$9,Datenquellen!$F$7:$H$45,3,FALSE))," ",VLOOKUP(EDATE('Projektkostenkalkulation EP'!$B$8,16)+BH$9,Datenquellen!$F$7:$H$45,3,FALSE))="X"
                                    ),
                          "X",
                          ""
                          ),
               "X"
            )</f>
        <v/>
      </c>
      <c r="BJ184" s="232" t="str">
        <f xml:space="preserve"> IF(TEXT((EDATE('Projektkostenkalkulation EP'!$B$8,16)+BI$9),"MM")=TEXT((EDATE('Projektkostenkalkulation EP'!$B$8,16)+(BI$9-1)),"MM"),
             IF(
                        OR(
                                    TEXT((EDATE('Projektkostenkalkulation EP'!$B$8,16)+BI$9),"TTT") = "Sa",
                                    TEXT((EDATE('Projektkostenkalkulation EP'!$B$8,16)+BI$9),"TTT") = "So",
                                    IF(ISNA(VLOOKUP(EDATE('Projektkostenkalkulation EP'!$B$8,16)+BI$9,Datenquellen!$F$7:$H$45,3,FALSE))," ",VLOOKUP(EDATE('Projektkostenkalkulation EP'!$B$8,16)+BI$9,Datenquellen!$F$7:$H$45,3,FALSE))="X"
                                    ),
                          "X",
                          ""
                          ),
               "X"
            )</f>
        <v>X</v>
      </c>
      <c r="BK184" s="232" t="str">
        <f xml:space="preserve"> IF(TEXT((EDATE('Projektkostenkalkulation EP'!$B$8,16)+BJ$9),"MM")=TEXT((EDATE('Projektkostenkalkulation EP'!$B$8,16)+(BJ$9-1)),"MM"),
             IF(
                        OR(
                                    TEXT((EDATE('Projektkostenkalkulation EP'!$B$8,16)+BJ$9),"TTT") = "Sa",
                                    TEXT((EDATE('Projektkostenkalkulation EP'!$B$8,16)+BJ$9),"TTT") = "So",
                                    IF(ISNA(VLOOKUP(EDATE('Projektkostenkalkulation EP'!$B$8,16)+BJ$9,Datenquellen!$F$7:$H$45,3,FALSE))," ",VLOOKUP(EDATE('Projektkostenkalkulation EP'!$B$8,16)+BJ$9,Datenquellen!$F$7:$H$45,3,FALSE))="X"
                                    ),
                          "X",
                          ""
                          ),
               "X"
            )</f>
        <v>X</v>
      </c>
      <c r="BL184" s="232" t="str">
        <f xml:space="preserve"> IF(TEXT((EDATE('Projektkostenkalkulation EP'!$B$8,16)+BK$9),"MM")=TEXT((EDATE('Projektkostenkalkulation EP'!$B$8,16)+(BK$9-1)),"MM"),
             IF(
                        OR(
                                    TEXT((EDATE('Projektkostenkalkulation EP'!$B$8,16)+BK$9),"TTT") = "Sa",
                                    TEXT((EDATE('Projektkostenkalkulation EP'!$B$8,16)+BK$9),"TTT") = "So",
                                    IF(ISNA(VLOOKUP(EDATE('Projektkostenkalkulation EP'!$B$8,16)+BK$9,Datenquellen!$F$7:$H$45,3,FALSE))," ",VLOOKUP(EDATE('Projektkostenkalkulation EP'!$B$8,16)+BK$9,Datenquellen!$F$7:$H$45,3,FALSE))="X"
                                    ),
                          "X",
                          ""
                          ),
               "X"
            )</f>
        <v/>
      </c>
      <c r="BM184" s="232" t="str">
        <f xml:space="preserve"> IF(TEXT((EDATE('Projektkostenkalkulation EP'!$B$8,16)+BL$9),"MM")=TEXT((EDATE('Projektkostenkalkulation EP'!$B$8,16)+(BL$9-1)),"MM"),
             IF(
                        OR(
                                    TEXT((EDATE('Projektkostenkalkulation EP'!$B$8,16)+BL$9),"TTT") = "Sa",
                                    TEXT((EDATE('Projektkostenkalkulation EP'!$B$8,16)+BL$9),"TTT") = "So",
                                    IF(ISNA(VLOOKUP(EDATE('Projektkostenkalkulation EP'!$B$8,16)+BL$9,Datenquellen!$F$7:$H$45,3,FALSE))," ",VLOOKUP(EDATE('Projektkostenkalkulation EP'!$B$8,16)+BL$9,Datenquellen!$F$7:$H$45,3,FALSE))="X"
                                    ),
                          "X",
                          ""
                          ),
               "X"
            )</f>
        <v/>
      </c>
      <c r="BN184" s="232" t="str">
        <f xml:space="preserve"> IF(TEXT((EDATE('Projektkostenkalkulation EP'!$B$8,16)+BM$9),"MM")=TEXT((EDATE('Projektkostenkalkulation EP'!$B$8,16)+(BM$9-1)),"MM"),
             IF(
                        OR(
                                    TEXT((EDATE('Projektkostenkalkulation EP'!$B$8,16)+BM$9),"TTT") = "Sa",
                                    TEXT((EDATE('Projektkostenkalkulation EP'!$B$8,16)+BM$9),"TTT") = "So",
                                    IF(ISNA(VLOOKUP(EDATE('Projektkostenkalkulation EP'!$B$8,16)+BM$9,Datenquellen!$F$7:$H$45,3,FALSE))," ",VLOOKUP(EDATE('Projektkostenkalkulation EP'!$B$8,16)+BM$9,Datenquellen!$F$7:$H$45,3,FALSE))="X"
                                    ),
                          "X",
                          ""
                          ),
               "X"
            )</f>
        <v/>
      </c>
      <c r="BO184" s="232" t="str">
        <f xml:space="preserve"> IF(TEXT((EDATE('Projektkostenkalkulation EP'!$B$8,16)+BN$9),"MM")=TEXT((EDATE('Projektkostenkalkulation EP'!$B$8,16)+(BN$9-1)),"MM"),
             IF(
                        OR(
                                    TEXT((EDATE('Projektkostenkalkulation EP'!$B$8,16)+BN$9),"TTT") = "Sa",
                                    TEXT((EDATE('Projektkostenkalkulation EP'!$B$8,16)+BN$9),"TTT") = "So",
                                    IF(ISNA(VLOOKUP(EDATE('Projektkostenkalkulation EP'!$B$8,16)+BN$9,Datenquellen!$F$7:$H$45,3,FALSE))," ",VLOOKUP(EDATE('Projektkostenkalkulation EP'!$B$8,16)+BN$9,Datenquellen!$F$7:$H$45,3,FALSE))="X"
                                    ),
                          "X",
                          ""
                          ),
               "X"
            )</f>
        <v/>
      </c>
      <c r="BP184" s="232" t="str">
        <f xml:space="preserve"> IF(TEXT((EDATE('Projektkostenkalkulation EP'!$B$8,16)+BO$9),"MM")=TEXT((EDATE('Projektkostenkalkulation EP'!$B$8,16)+(BO$9-1)),"MM"),
             IF(
                        OR(
                                    TEXT((EDATE('Projektkostenkalkulation EP'!$B$8,16)+BO$9),"TTT") = "Sa",
                                    TEXT((EDATE('Projektkostenkalkulation EP'!$B$8,16)+BO$9),"TTT") = "So",
                                    IF(ISNA(VLOOKUP(EDATE('Projektkostenkalkulation EP'!$B$8,16)+BO$9,Datenquellen!$F$7:$H$45,3,FALSE))," ",VLOOKUP(EDATE('Projektkostenkalkulation EP'!$B$8,16)+BO$9,Datenquellen!$F$7:$H$45,3,FALSE))="X"
                                    ),
                          "X",
                          ""
                          ),
               "X"
            )</f>
        <v/>
      </c>
      <c r="BQ184" s="233" t="str">
        <f xml:space="preserve"> IF(TEXT((EDATE('Projektkostenkalkulation EP'!$B$8,16)+BP$9),"MM")=TEXT((EDATE('Projektkostenkalkulation EP'!$B$8,16)+(BP$9-1)),"MM"),
             IF(
                        OR(
                                    TEXT((EDATE('Projektkostenkalkulation EP'!$B$8,16)+BP$9),"TTT") = "Sa",
                                    TEXT((EDATE('Projektkostenkalkulation EP'!$B$8,16)+BP$9),"TTT") = "So",
                                    IF(ISNA(VLOOKUP(EDATE('Projektkostenkalkulation EP'!$B$8,16)+BP$9,Datenquellen!$F$7:$H$45,3,FALSE))," ",VLOOKUP(EDATE('Projektkostenkalkulation EP'!$B$8,16)+BP$9,Datenquellen!$F$7:$H$45,3,FALSE))="X"
                                    ),
                          "X",
                          ""
                          ),
               "X"
            )</f>
        <v>X</v>
      </c>
      <c r="BR184" s="234"/>
      <c r="BS184" s="235"/>
      <c r="BT184" s="496"/>
      <c r="BU184" s="473"/>
      <c r="BV184" s="231"/>
      <c r="BW184" s="232" t="str">
        <f>IF(
            OR(
                     TEXT(EDATE('Projektkostenkalkulation EP'!$B$8,16),"TTT") = "Sa",
                     TEXT(EDATE('Projektkostenkalkulation EP'!$B$8,16),"TTT") = "So",
                     IF(ISNA(VLOOKUP(EDATE('Projektkostenkalkulation EP'!$B$8,16),Datenquellen!$F$7:$H$45,3,FALSE))," ",VLOOKUP(EDATE('Projektkostenkalkulation EP'!$B$8,16),Datenquellen!$F$7:$H$45,3,FALSE))="X"
                            ),
                    "X",
                    ""
            )</f>
        <v>X</v>
      </c>
      <c r="BX184" s="232" t="str">
        <f xml:space="preserve"> IF(TEXT((EDATE('Projektkostenkalkulation EP'!$B$8,16)+BW$9),"MM")=TEXT((EDATE('Projektkostenkalkulation EP'!$B$8,16)+(BW$9-1)),"MM"),
             IF(
                        OR(
                                    TEXT((EDATE('Projektkostenkalkulation EP'!$B$8,16)+BW$9),"TTT") = "Sa",
                                    TEXT((EDATE('Projektkostenkalkulation EP'!$B$8,16)+BW$9),"TTT") = "So",
                                    IF(ISNA(VLOOKUP(EDATE('Projektkostenkalkulation EP'!$B$8,16)+BW$9,Datenquellen!$F$7:$H$45,3,FALSE))," ",VLOOKUP(EDATE('Projektkostenkalkulation EP'!$B$8,16)+BW$9,Datenquellen!$F$7:$H$45,3,FALSE))="X"
                                    ),
                          "X",
                          ""
                          ),
               "X"
            )</f>
        <v/>
      </c>
      <c r="BY184" s="232" t="str">
        <f xml:space="preserve"> IF(TEXT((EDATE('Projektkostenkalkulation EP'!$B$8,16)+BX$9),"MM")=TEXT((EDATE('Projektkostenkalkulation EP'!$B$8,16)+(BX$9-1)),"MM"),
             IF(
                        OR(
                                    TEXT((EDATE('Projektkostenkalkulation EP'!$B$8,16)+BX$9),"TTT") = "Sa",
                                    TEXT((EDATE('Projektkostenkalkulation EP'!$B$8,16)+BX$9),"TTT") = "So",
                                    IF(ISNA(VLOOKUP(EDATE('Projektkostenkalkulation EP'!$B$8,16)+BX$9,Datenquellen!$F$7:$H$45,3,FALSE))," ",VLOOKUP(EDATE('Projektkostenkalkulation EP'!$B$8,16)+BX$9,Datenquellen!$F$7:$H$45,3,FALSE))="X"
                                    ),
                          "X",
                          ""
                          ),
               "X"
            )</f>
        <v>X</v>
      </c>
      <c r="BZ184" s="232" t="str">
        <f xml:space="preserve"> IF(TEXT((EDATE('Projektkostenkalkulation EP'!$B$8,16)+BY$9),"MM")=TEXT((EDATE('Projektkostenkalkulation EP'!$B$8,16)+(BY$9-1)),"MM"),
             IF(
                        OR(
                                    TEXT((EDATE('Projektkostenkalkulation EP'!$B$8,16)+BY$9),"TTT") = "Sa",
                                    TEXT((EDATE('Projektkostenkalkulation EP'!$B$8,16)+BY$9),"TTT") = "So",
                                    IF(ISNA(VLOOKUP(EDATE('Projektkostenkalkulation EP'!$B$8,16)+BY$9,Datenquellen!$F$7:$H$45,3,FALSE))," ",VLOOKUP(EDATE('Projektkostenkalkulation EP'!$B$8,16)+BY$9,Datenquellen!$F$7:$H$45,3,FALSE))="X"
                                    ),
                          "X",
                          ""
                          ),
               "X"
            )</f>
        <v>X</v>
      </c>
      <c r="CA184" s="232" t="str">
        <f xml:space="preserve"> IF(TEXT((EDATE('Projektkostenkalkulation EP'!$B$8,16)+BZ$9),"MM")=TEXT((EDATE('Projektkostenkalkulation EP'!$B$8,16)+(BZ$9-1)),"MM"),
             IF(
                        OR(
                                    TEXT((EDATE('Projektkostenkalkulation EP'!$B$8,16)+BZ$9),"TTT") = "Sa",
                                    TEXT((EDATE('Projektkostenkalkulation EP'!$B$8,16)+BZ$9),"TTT") = "So",
                                    IF(ISNA(VLOOKUP(EDATE('Projektkostenkalkulation EP'!$B$8,16)+BZ$9,Datenquellen!$F$7:$H$45,3,FALSE))," ",VLOOKUP(EDATE('Projektkostenkalkulation EP'!$B$8,16)+BZ$9,Datenquellen!$F$7:$H$45,3,FALSE))="X"
                                    ),
                          "X",
                          ""
                          ),
               "X"
            )</f>
        <v/>
      </c>
      <c r="CB184" s="232" t="str">
        <f xml:space="preserve"> IF(TEXT((EDATE('Projektkostenkalkulation EP'!$B$8,16)+CA$9),"MM")=TEXT((EDATE('Projektkostenkalkulation EP'!$B$8,16)+(CA$9-1)),"MM"),
             IF(
                        OR(
                                    TEXT((EDATE('Projektkostenkalkulation EP'!$B$8,16)+CA$9),"TTT") = "Sa",
                                    TEXT((EDATE('Projektkostenkalkulation EP'!$B$8,16)+CA$9),"TTT") = "So",
                                    IF(ISNA(VLOOKUP(EDATE('Projektkostenkalkulation EP'!$B$8,16)+CA$9,Datenquellen!$F$7:$H$45,3,FALSE))," ",VLOOKUP(EDATE('Projektkostenkalkulation EP'!$B$8,16)+CA$9,Datenquellen!$F$7:$H$45,3,FALSE))="X"
                                    ),
                          "X",
                          ""
                          ),
               "X"
            )</f>
        <v/>
      </c>
      <c r="CC184" s="232" t="str">
        <f xml:space="preserve"> IF(TEXT((EDATE('Projektkostenkalkulation EP'!$B$8,16)+CB$9),"MM")=TEXT((EDATE('Projektkostenkalkulation EP'!$B$8,16)+(CB$9-1)),"MM"),
             IF(
                        OR(
                                    TEXT((EDATE('Projektkostenkalkulation EP'!$B$8,16)+CB$9),"TTT") = "Sa",
                                    TEXT((EDATE('Projektkostenkalkulation EP'!$B$8,16)+CB$9),"TTT") = "So",
                                    IF(ISNA(VLOOKUP(EDATE('Projektkostenkalkulation EP'!$B$8,16)+CB$9,Datenquellen!$F$7:$H$45,3,FALSE))," ",VLOOKUP(EDATE('Projektkostenkalkulation EP'!$B$8,16)+CB$9,Datenquellen!$F$7:$H$45,3,FALSE))="X"
                                    ),
                          "X",
                          ""
                          ),
               "X"
            )</f>
        <v/>
      </c>
      <c r="CD184" s="232" t="str">
        <f xml:space="preserve"> IF(TEXT((EDATE('Projektkostenkalkulation EP'!$B$8,16)+CC$9),"MM")=TEXT((EDATE('Projektkostenkalkulation EP'!$B$8,16)+(CC$9-1)),"MM"),
             IF(
                        OR(
                                    TEXT((EDATE('Projektkostenkalkulation EP'!$B$8,16)+CC$9),"TTT") = "Sa",
                                    TEXT((EDATE('Projektkostenkalkulation EP'!$B$8,16)+CC$9),"TTT") = "So",
                                    IF(ISNA(VLOOKUP(EDATE('Projektkostenkalkulation EP'!$B$8,16)+CC$9,Datenquellen!$F$7:$H$45,3,FALSE))," ",VLOOKUP(EDATE('Projektkostenkalkulation EP'!$B$8,16)+CC$9,Datenquellen!$F$7:$H$45,3,FALSE))="X"
                                    ),
                          "X",
                          ""
                          ),
               "X"
            )</f>
        <v/>
      </c>
      <c r="CE184" s="232" t="str">
        <f xml:space="preserve"> IF(TEXT((EDATE('Projektkostenkalkulation EP'!$B$8,16)+CD$9),"MM")=TEXT((EDATE('Projektkostenkalkulation EP'!$B$8,16)+(CD$9-1)),"MM"),
             IF(
                        OR(
                                    TEXT((EDATE('Projektkostenkalkulation EP'!$B$8,16)+CD$9),"TTT") = "Sa",
                                    TEXT((EDATE('Projektkostenkalkulation EP'!$B$8,16)+CD$9),"TTT") = "So",
                                    IF(ISNA(VLOOKUP(EDATE('Projektkostenkalkulation EP'!$B$8,16)+CD$9,Datenquellen!$F$7:$H$45,3,FALSE))," ",VLOOKUP(EDATE('Projektkostenkalkulation EP'!$B$8,16)+CD$9,Datenquellen!$F$7:$H$45,3,FALSE))="X"
                                    ),
                          "X",
                          ""
                          ),
               "X"
            )</f>
        <v/>
      </c>
      <c r="CF184" s="232" t="str">
        <f xml:space="preserve"> IF(TEXT((EDATE('Projektkostenkalkulation EP'!$B$8,16)+CE$9),"MM")=TEXT((EDATE('Projektkostenkalkulation EP'!$B$8,16)+(CE$9-1)),"MM"),
             IF(
                        OR(
                                    TEXT((EDATE('Projektkostenkalkulation EP'!$B$8,16)+CE$9),"TTT") = "Sa",
                                    TEXT((EDATE('Projektkostenkalkulation EP'!$B$8,16)+CE$9),"TTT") = "So",
                                    IF(ISNA(VLOOKUP(EDATE('Projektkostenkalkulation EP'!$B$8,16)+CE$9,Datenquellen!$F$7:$H$45,3,FALSE))," ",VLOOKUP(EDATE('Projektkostenkalkulation EP'!$B$8,16)+CE$9,Datenquellen!$F$7:$H$45,3,FALSE))="X"
                                    ),
                          "X",
                          ""
                          ),
               "X"
            )</f>
        <v>X</v>
      </c>
      <c r="CG184" s="232" t="str">
        <f xml:space="preserve"> IF(TEXT((EDATE('Projektkostenkalkulation EP'!$B$8,16)+CF$9),"MM")=TEXT((EDATE('Projektkostenkalkulation EP'!$B$8,16)+(CF$9-1)),"MM"),
             IF(
                        OR(
                                    TEXT((EDATE('Projektkostenkalkulation EP'!$B$8,16)+CF$9),"TTT") = "Sa",
                                    TEXT((EDATE('Projektkostenkalkulation EP'!$B$8,16)+CF$9),"TTT") = "So",
                                    IF(ISNA(VLOOKUP(EDATE('Projektkostenkalkulation EP'!$B$8,16)+CF$9,Datenquellen!$F$7:$H$45,3,FALSE))," ",VLOOKUP(EDATE('Projektkostenkalkulation EP'!$B$8,16)+CF$9,Datenquellen!$F$7:$H$45,3,FALSE))="X"
                                    ),
                          "X",
                          ""
                          ),
               "X"
            )</f>
        <v>X</v>
      </c>
      <c r="CH184" s="232" t="str">
        <f xml:space="preserve"> IF(TEXT((EDATE('Projektkostenkalkulation EP'!$B$8,16)+CG$9),"MM")=TEXT((EDATE('Projektkostenkalkulation EP'!$B$8,16)+(CG$9-1)),"MM"),
             IF(
                        OR(
                                    TEXT((EDATE('Projektkostenkalkulation EP'!$B$8,16)+CG$9),"TTT") = "Sa",
                                    TEXT((EDATE('Projektkostenkalkulation EP'!$B$8,16)+CG$9),"TTT") = "So",
                                    IF(ISNA(VLOOKUP(EDATE('Projektkostenkalkulation EP'!$B$8,16)+CG$9,Datenquellen!$F$7:$H$45,3,FALSE))," ",VLOOKUP(EDATE('Projektkostenkalkulation EP'!$B$8,16)+CG$9,Datenquellen!$F$7:$H$45,3,FALSE))="X"
                                    ),
                          "X",
                          ""
                          ),
               "X"
            )</f>
        <v/>
      </c>
      <c r="CI184" s="232" t="str">
        <f xml:space="preserve"> IF(TEXT((EDATE('Projektkostenkalkulation EP'!$B$8,16)+CH$9),"MM")=TEXT((EDATE('Projektkostenkalkulation EP'!$B$8,16)+(CH$9-1)),"MM"),
             IF(
                        OR(
                                    TEXT((EDATE('Projektkostenkalkulation EP'!$B$8,16)+CH$9),"TTT") = "Sa",
                                    TEXT((EDATE('Projektkostenkalkulation EP'!$B$8,16)+CH$9),"TTT") = "So",
                                    IF(ISNA(VLOOKUP(EDATE('Projektkostenkalkulation EP'!$B$8,16)+CH$9,Datenquellen!$F$7:$H$45,3,FALSE))," ",VLOOKUP(EDATE('Projektkostenkalkulation EP'!$B$8,16)+CH$9,Datenquellen!$F$7:$H$45,3,FALSE))="X"
                                    ),
                          "X",
                          ""
                          ),
               "X"
            )</f>
        <v/>
      </c>
      <c r="CJ184" s="232" t="str">
        <f xml:space="preserve"> IF(TEXT((EDATE('Projektkostenkalkulation EP'!$B$8,16)+CI$9),"MM")=TEXT((EDATE('Projektkostenkalkulation EP'!$B$8,16)+(CI$9-1)),"MM"),
             IF(
                        OR(
                                    TEXT((EDATE('Projektkostenkalkulation EP'!$B$8,16)+CI$9),"TTT") = "Sa",
                                    TEXT((EDATE('Projektkostenkalkulation EP'!$B$8,16)+CI$9),"TTT") = "So",
                                    IF(ISNA(VLOOKUP(EDATE('Projektkostenkalkulation EP'!$B$8,16)+CI$9,Datenquellen!$F$7:$H$45,3,FALSE))," ",VLOOKUP(EDATE('Projektkostenkalkulation EP'!$B$8,16)+CI$9,Datenquellen!$F$7:$H$45,3,FALSE))="X"
                                    ),
                          "X",
                          ""
                          ),
               "X"
            )</f>
        <v/>
      </c>
      <c r="CK184" s="232" t="str">
        <f xml:space="preserve"> IF(TEXT((EDATE('Projektkostenkalkulation EP'!$B$8,16)+CJ$9),"MM")=TEXT((EDATE('Projektkostenkalkulation EP'!$B$8,16)+(CJ$9-1)),"MM"),
             IF(
                        OR(
                                    TEXT((EDATE('Projektkostenkalkulation EP'!$B$8,16)+CJ$9),"TTT") = "Sa",
                                    TEXT((EDATE('Projektkostenkalkulation EP'!$B$8,16)+CJ$9),"TTT") = "So",
                                    IF(ISNA(VLOOKUP(EDATE('Projektkostenkalkulation EP'!$B$8,16)+CJ$9,Datenquellen!$F$7:$H$45,3,FALSE))," ",VLOOKUP(EDATE('Projektkostenkalkulation EP'!$B$8,16)+CJ$9,Datenquellen!$F$7:$H$45,3,FALSE))="X"
                                    ),
                          "X",
                          ""
                          ),
               "X"
            )</f>
        <v/>
      </c>
      <c r="CL184" s="232" t="str">
        <f xml:space="preserve"> IF(TEXT((EDATE('Projektkostenkalkulation EP'!$B$8,16)+CK$9),"MM")=TEXT((EDATE('Projektkostenkalkulation EP'!$B$8,16)+(CK$9-1)),"MM"),
             IF(
                        OR(
                                    TEXT((EDATE('Projektkostenkalkulation EP'!$B$8,16)+CK$9),"TTT") = "Sa",
                                    TEXT((EDATE('Projektkostenkalkulation EP'!$B$8,16)+CK$9),"TTT") = "So",
                                    IF(ISNA(VLOOKUP(EDATE('Projektkostenkalkulation EP'!$B$8,16)+CK$9,Datenquellen!$F$7:$H$45,3,FALSE))," ",VLOOKUP(EDATE('Projektkostenkalkulation EP'!$B$8,16)+CK$9,Datenquellen!$F$7:$H$45,3,FALSE))="X"
                                    ),
                          "X",
                          ""
                          ),
               "X"
            )</f>
        <v/>
      </c>
      <c r="CM184" s="232" t="str">
        <f xml:space="preserve"> IF(TEXT((EDATE('Projektkostenkalkulation EP'!$B$8,16)+CL$9),"MM")=TEXT((EDATE('Projektkostenkalkulation EP'!$B$8,16)+(CL$9-1)),"MM"),
             IF(
                        OR(
                                    TEXT((EDATE('Projektkostenkalkulation EP'!$B$8,16)+CL$9),"TTT") = "Sa",
                                    TEXT((EDATE('Projektkostenkalkulation EP'!$B$8,16)+CL$9),"TTT") = "So",
                                    IF(ISNA(VLOOKUP(EDATE('Projektkostenkalkulation EP'!$B$8,16)+CL$9,Datenquellen!$F$7:$H$45,3,FALSE))," ",VLOOKUP(EDATE('Projektkostenkalkulation EP'!$B$8,16)+CL$9,Datenquellen!$F$7:$H$45,3,FALSE))="X"
                                    ),
                          "X",
                          ""
                          ),
               "X"
            )</f>
        <v>X</v>
      </c>
      <c r="CN184" s="232" t="str">
        <f xml:space="preserve"> IF(TEXT((EDATE('Projektkostenkalkulation EP'!$B$8,16)+CM$9),"MM")=TEXT((EDATE('Projektkostenkalkulation EP'!$B$8,16)+(CM$9-1)),"MM"),
             IF(
                        OR(
                                    TEXT((EDATE('Projektkostenkalkulation EP'!$B$8,16)+CM$9),"TTT") = "Sa",
                                    TEXT((EDATE('Projektkostenkalkulation EP'!$B$8,16)+CM$9),"TTT") = "So",
                                    IF(ISNA(VLOOKUP(EDATE('Projektkostenkalkulation EP'!$B$8,16)+CM$9,Datenquellen!$F$7:$H$45,3,FALSE))," ",VLOOKUP(EDATE('Projektkostenkalkulation EP'!$B$8,16)+CM$9,Datenquellen!$F$7:$H$45,3,FALSE))="X"
                                    ),
                          "X",
                          ""
                          ),
               "X"
            )</f>
        <v>X</v>
      </c>
      <c r="CO184" s="232" t="str">
        <f xml:space="preserve"> IF(TEXT((EDATE('Projektkostenkalkulation EP'!$B$8,16)+CN$9),"MM")=TEXT((EDATE('Projektkostenkalkulation EP'!$B$8,16)+(CN$9-1)),"MM"),
             IF(
                        OR(
                                    TEXT((EDATE('Projektkostenkalkulation EP'!$B$8,16)+CN$9),"TTT") = "Sa",
                                    TEXT((EDATE('Projektkostenkalkulation EP'!$B$8,16)+CN$9),"TTT") = "So",
                                    IF(ISNA(VLOOKUP(EDATE('Projektkostenkalkulation EP'!$B$8,16)+CN$9,Datenquellen!$F$7:$H$45,3,FALSE))," ",VLOOKUP(EDATE('Projektkostenkalkulation EP'!$B$8,16)+CN$9,Datenquellen!$F$7:$H$45,3,FALSE))="X"
                                    ),
                          "X",
                          ""
                          ),
               "X"
            )</f>
        <v/>
      </c>
      <c r="CP184" s="232" t="str">
        <f xml:space="preserve"> IF(TEXT((EDATE('Projektkostenkalkulation EP'!$B$8,16)+CO$9),"MM")=TEXT((EDATE('Projektkostenkalkulation EP'!$B$8,16)+(CO$9-1)),"MM"),
             IF(
                        OR(
                                    TEXT((EDATE('Projektkostenkalkulation EP'!$B$8,16)+CO$9),"TTT") = "Sa",
                                    TEXT((EDATE('Projektkostenkalkulation EP'!$B$8,16)+CO$9),"TTT") = "So",
                                    IF(ISNA(VLOOKUP(EDATE('Projektkostenkalkulation EP'!$B$8,16)+CO$9,Datenquellen!$F$7:$H$45,3,FALSE))," ",VLOOKUP(EDATE('Projektkostenkalkulation EP'!$B$8,16)+CO$9,Datenquellen!$F$7:$H$45,3,FALSE))="X"
                                    ),
                          "X",
                          ""
                          ),
               "X"
            )</f>
        <v/>
      </c>
      <c r="CQ184" s="232" t="str">
        <f xml:space="preserve"> IF(TEXT((EDATE('Projektkostenkalkulation EP'!$B$8,16)+CP$9),"MM")=TEXT((EDATE('Projektkostenkalkulation EP'!$B$8,16)+(CP$9-1)),"MM"),
             IF(
                        OR(
                                    TEXT((EDATE('Projektkostenkalkulation EP'!$B$8,16)+CP$9),"TTT") = "Sa",
                                    TEXT((EDATE('Projektkostenkalkulation EP'!$B$8,16)+CP$9),"TTT") = "So",
                                    IF(ISNA(VLOOKUP(EDATE('Projektkostenkalkulation EP'!$B$8,16)+CP$9,Datenquellen!$F$7:$H$45,3,FALSE))," ",VLOOKUP(EDATE('Projektkostenkalkulation EP'!$B$8,16)+CP$9,Datenquellen!$F$7:$H$45,3,FALSE))="X"
                                    ),
                          "X",
                          ""
                          ),
               "X"
            )</f>
        <v>X</v>
      </c>
      <c r="CR184" s="232" t="str">
        <f xml:space="preserve"> IF(TEXT((EDATE('Projektkostenkalkulation EP'!$B$8,16)+CQ$9),"MM")=TEXT((EDATE('Projektkostenkalkulation EP'!$B$8,16)+(CQ$9-1)),"MM"),
             IF(
                        OR(
                                    TEXT((EDATE('Projektkostenkalkulation EP'!$B$8,16)+CQ$9),"TTT") = "Sa",
                                    TEXT((EDATE('Projektkostenkalkulation EP'!$B$8,16)+CQ$9),"TTT") = "So",
                                    IF(ISNA(VLOOKUP(EDATE('Projektkostenkalkulation EP'!$B$8,16)+CQ$9,Datenquellen!$F$7:$H$45,3,FALSE))," ",VLOOKUP(EDATE('Projektkostenkalkulation EP'!$B$8,16)+CQ$9,Datenquellen!$F$7:$H$45,3,FALSE))="X"
                                    ),
                          "X",
                          ""
                          ),
               "X"
            )</f>
        <v/>
      </c>
      <c r="CS184" s="232" t="str">
        <f xml:space="preserve"> IF(TEXT((EDATE('Projektkostenkalkulation EP'!$B$8,16)+CR$9),"MM")=TEXT((EDATE('Projektkostenkalkulation EP'!$B$8,16)+(CR$9-1)),"MM"),
             IF(
                        OR(
                                    TEXT((EDATE('Projektkostenkalkulation EP'!$B$8,16)+CR$9),"TTT") = "Sa",
                                    TEXT((EDATE('Projektkostenkalkulation EP'!$B$8,16)+CR$9),"TTT") = "So",
                                    IF(ISNA(VLOOKUP(EDATE('Projektkostenkalkulation EP'!$B$8,16)+CR$9,Datenquellen!$F$7:$H$45,3,FALSE))," ",VLOOKUP(EDATE('Projektkostenkalkulation EP'!$B$8,16)+CR$9,Datenquellen!$F$7:$H$45,3,FALSE))="X"
                                    ),
                          "X",
                          ""
                          ),
               "X"
            )</f>
        <v/>
      </c>
      <c r="CT184" s="232" t="str">
        <f xml:space="preserve"> IF(TEXT((EDATE('Projektkostenkalkulation EP'!$B$8,16)+CS$9),"MM")=TEXT((EDATE('Projektkostenkalkulation EP'!$B$8,16)+(CS$9-1)),"MM"),
             IF(
                        OR(
                                    TEXT((EDATE('Projektkostenkalkulation EP'!$B$8,16)+CS$9),"TTT") = "Sa",
                                    TEXT((EDATE('Projektkostenkalkulation EP'!$B$8,16)+CS$9),"TTT") = "So",
                                    IF(ISNA(VLOOKUP(EDATE('Projektkostenkalkulation EP'!$B$8,16)+CS$9,Datenquellen!$F$7:$H$45,3,FALSE))," ",VLOOKUP(EDATE('Projektkostenkalkulation EP'!$B$8,16)+CS$9,Datenquellen!$F$7:$H$45,3,FALSE))="X"
                                    ),
                          "X",
                          ""
                          ),
               "X"
            )</f>
        <v>X</v>
      </c>
      <c r="CU184" s="232" t="str">
        <f xml:space="preserve"> IF(TEXT((EDATE('Projektkostenkalkulation EP'!$B$8,16)+CT$9),"MM")=TEXT((EDATE('Projektkostenkalkulation EP'!$B$8,16)+(CT$9-1)),"MM"),
             IF(
                        OR(
                                    TEXT((EDATE('Projektkostenkalkulation EP'!$B$8,16)+CT$9),"TTT") = "Sa",
                                    TEXT((EDATE('Projektkostenkalkulation EP'!$B$8,16)+CT$9),"TTT") = "So",
                                    IF(ISNA(VLOOKUP(EDATE('Projektkostenkalkulation EP'!$B$8,16)+CT$9,Datenquellen!$F$7:$H$45,3,FALSE))," ",VLOOKUP(EDATE('Projektkostenkalkulation EP'!$B$8,16)+CT$9,Datenquellen!$F$7:$H$45,3,FALSE))="X"
                                    ),
                          "X",
                          ""
                          ),
               "X"
            )</f>
        <v>X</v>
      </c>
      <c r="CV184" s="232" t="str">
        <f xml:space="preserve"> IF(TEXT((EDATE('Projektkostenkalkulation EP'!$B$8,16)+CU$9),"MM")=TEXT((EDATE('Projektkostenkalkulation EP'!$B$8,16)+(CU$9-1)),"MM"),
             IF(
                        OR(
                                    TEXT((EDATE('Projektkostenkalkulation EP'!$B$8,16)+CU$9),"TTT") = "Sa",
                                    TEXT((EDATE('Projektkostenkalkulation EP'!$B$8,16)+CU$9),"TTT") = "So",
                                    IF(ISNA(VLOOKUP(EDATE('Projektkostenkalkulation EP'!$B$8,16)+CU$9,Datenquellen!$F$7:$H$45,3,FALSE))," ",VLOOKUP(EDATE('Projektkostenkalkulation EP'!$B$8,16)+CU$9,Datenquellen!$F$7:$H$45,3,FALSE))="X"
                                    ),
                          "X",
                          ""
                          ),
               "X"
            )</f>
        <v/>
      </c>
      <c r="CW184" s="232" t="str">
        <f xml:space="preserve"> IF(TEXT((EDATE('Projektkostenkalkulation EP'!$B$8,16)+CV$9),"MM")=TEXT((EDATE('Projektkostenkalkulation EP'!$B$8,16)+(CV$9-1)),"MM"),
             IF(
                        OR(
                                    TEXT((EDATE('Projektkostenkalkulation EP'!$B$8,16)+CV$9),"TTT") = "Sa",
                                    TEXT((EDATE('Projektkostenkalkulation EP'!$B$8,16)+CV$9),"TTT") = "So",
                                    IF(ISNA(VLOOKUP(EDATE('Projektkostenkalkulation EP'!$B$8,16)+CV$9,Datenquellen!$F$7:$H$45,3,FALSE))," ",VLOOKUP(EDATE('Projektkostenkalkulation EP'!$B$8,16)+CV$9,Datenquellen!$F$7:$H$45,3,FALSE))="X"
                                    ),
                          "X",
                          ""
                          ),
               "X"
            )</f>
        <v/>
      </c>
      <c r="CX184" s="232" t="str">
        <f xml:space="preserve"> IF(TEXT((EDATE('Projektkostenkalkulation EP'!$B$8,16)+CW$9),"MM")=TEXT((EDATE('Projektkostenkalkulation EP'!$B$8,16)+(CW$9-1)),"MM"),
             IF(
                        OR(
                                    TEXT((EDATE('Projektkostenkalkulation EP'!$B$8,16)+CW$9),"TTT") = "Sa",
                                    TEXT((EDATE('Projektkostenkalkulation EP'!$B$8,16)+CW$9),"TTT") = "So",
                                    IF(ISNA(VLOOKUP(EDATE('Projektkostenkalkulation EP'!$B$8,16)+CW$9,Datenquellen!$F$7:$H$45,3,FALSE))," ",VLOOKUP(EDATE('Projektkostenkalkulation EP'!$B$8,16)+CW$9,Datenquellen!$F$7:$H$45,3,FALSE))="X"
                                    ),
                          "X",
                          ""
                          ),
               "X"
            )</f>
        <v/>
      </c>
      <c r="CY184" s="232" t="str">
        <f xml:space="preserve"> IF(TEXT((EDATE('Projektkostenkalkulation EP'!$B$8,16)+CX$9),"MM")=TEXT((EDATE('Projektkostenkalkulation EP'!$B$8,16)+(CX$9-1)),"MM"),
             IF(
                        OR(
                                    TEXT((EDATE('Projektkostenkalkulation EP'!$B$8,16)+CX$9),"TTT") = "Sa",
                                    TEXT((EDATE('Projektkostenkalkulation EP'!$B$8,16)+CX$9),"TTT") = "So",
                                    IF(ISNA(VLOOKUP(EDATE('Projektkostenkalkulation EP'!$B$8,16)+CX$9,Datenquellen!$F$7:$H$45,3,FALSE))," ",VLOOKUP(EDATE('Projektkostenkalkulation EP'!$B$8,16)+CX$9,Datenquellen!$F$7:$H$45,3,FALSE))="X"
                                    ),
                          "X",
                          ""
                          ),
               "X"
            )</f>
        <v/>
      </c>
      <c r="CZ184" s="232" t="str">
        <f xml:space="preserve"> IF(TEXT((EDATE('Projektkostenkalkulation EP'!$B$8,16)+CY$9),"MM")=TEXT((EDATE('Projektkostenkalkulation EP'!$B$8,16)+(CY$9-1)),"MM"),
             IF(
                        OR(
                                    TEXT((EDATE('Projektkostenkalkulation EP'!$B$8,16)+CY$9),"TTT") = "Sa",
                                    TEXT((EDATE('Projektkostenkalkulation EP'!$B$8,16)+CY$9),"TTT") = "So",
                                    IF(ISNA(VLOOKUP(EDATE('Projektkostenkalkulation EP'!$B$8,16)+CY$9,Datenquellen!$F$7:$H$45,3,FALSE))," ",VLOOKUP(EDATE('Projektkostenkalkulation EP'!$B$8,16)+CY$9,Datenquellen!$F$7:$H$45,3,FALSE))="X"
                                    ),
                          "X",
                          ""
                          ),
               "X"
            )</f>
        <v/>
      </c>
      <c r="DA184" s="233" t="str">
        <f xml:space="preserve"> IF(TEXT((EDATE('Projektkostenkalkulation EP'!$B$8,16)+CZ$9),"MM")=TEXT((EDATE('Projektkostenkalkulation EP'!$B$8,16)+(CZ$9-1)),"MM"),
             IF(
                        OR(
                                    TEXT((EDATE('Projektkostenkalkulation EP'!$B$8,16)+CZ$9),"TTT") = "Sa",
                                    TEXT((EDATE('Projektkostenkalkulation EP'!$B$8,16)+CZ$9),"TTT") = "So",
                                    IF(ISNA(VLOOKUP(EDATE('Projektkostenkalkulation EP'!$B$8,16)+CZ$9,Datenquellen!$F$7:$H$45,3,FALSE))," ",VLOOKUP(EDATE('Projektkostenkalkulation EP'!$B$8,16)+CZ$9,Datenquellen!$F$7:$H$45,3,FALSE))="X"
                                    ),
                          "X",
                          ""
                          ),
               "X"
            )</f>
        <v>X</v>
      </c>
      <c r="DB184" s="234"/>
      <c r="DC184" s="235"/>
      <c r="DD184" s="496"/>
      <c r="DE184" s="473"/>
      <c r="DF184" s="231"/>
      <c r="DG184" s="232" t="str">
        <f>IF(
            OR(
                     TEXT(EDATE('Projektkostenkalkulation EP'!$B$8,16),"TTT") = "Sa",
                     TEXT(EDATE('Projektkostenkalkulation EP'!$B$8,16),"TTT") = "So",
                     IF(ISNA(VLOOKUP(EDATE('Projektkostenkalkulation EP'!$B$8,16),Datenquellen!$F$7:$H$45,3,FALSE))," ",VLOOKUP(EDATE('Projektkostenkalkulation EP'!$B$8,16),Datenquellen!$F$7:$H$45,3,FALSE))="X"
                            ),
                    "X",
                    ""
            )</f>
        <v>X</v>
      </c>
      <c r="DH184" s="232" t="str">
        <f xml:space="preserve"> IF(TEXT((EDATE('Projektkostenkalkulation EP'!$B$8,16)+DG$9),"MM")=TEXT((EDATE('Projektkostenkalkulation EP'!$B$8,16)+(DG$9-1)),"MM"),
             IF(
                        OR(
                                    TEXT((EDATE('Projektkostenkalkulation EP'!$B$8,16)+DG$9),"TTT") = "Sa",
                                    TEXT((EDATE('Projektkostenkalkulation EP'!$B$8,16)+DG$9),"TTT") = "So",
                                    IF(ISNA(VLOOKUP(EDATE('Projektkostenkalkulation EP'!$B$8,16)+DG$9,Datenquellen!$F$7:$H$45,3,FALSE))," ",VLOOKUP(EDATE('Projektkostenkalkulation EP'!$B$8,16)+DG$9,Datenquellen!$F$7:$H$45,3,FALSE))="X"
                                    ),
                          "X",
                          ""
                          ),
               "X"
            )</f>
        <v/>
      </c>
      <c r="DI184" s="232" t="str">
        <f xml:space="preserve"> IF(TEXT((EDATE('Projektkostenkalkulation EP'!$B$8,16)+DH$9),"MM")=TEXT((EDATE('Projektkostenkalkulation EP'!$B$8,16)+(DH$9-1)),"MM"),
             IF(
                        OR(
                                    TEXT((EDATE('Projektkostenkalkulation EP'!$B$8,16)+DH$9),"TTT") = "Sa",
                                    TEXT((EDATE('Projektkostenkalkulation EP'!$B$8,16)+DH$9),"TTT") = "So",
                                    IF(ISNA(VLOOKUP(EDATE('Projektkostenkalkulation EP'!$B$8,16)+DH$9,Datenquellen!$F$7:$H$45,3,FALSE))," ",VLOOKUP(EDATE('Projektkostenkalkulation EP'!$B$8,16)+DH$9,Datenquellen!$F$7:$H$45,3,FALSE))="X"
                                    ),
                          "X",
                          ""
                          ),
               "X"
            )</f>
        <v>X</v>
      </c>
      <c r="DJ184" s="232" t="str">
        <f xml:space="preserve"> IF(TEXT((EDATE('Projektkostenkalkulation EP'!$B$8,16)+DI$9),"MM")=TEXT((EDATE('Projektkostenkalkulation EP'!$B$8,16)+(DI$9-1)),"MM"),
             IF(
                        OR(
                                    TEXT((EDATE('Projektkostenkalkulation EP'!$B$8,16)+DI$9),"TTT") = "Sa",
                                    TEXT((EDATE('Projektkostenkalkulation EP'!$B$8,16)+DI$9),"TTT") = "So",
                                    IF(ISNA(VLOOKUP(EDATE('Projektkostenkalkulation EP'!$B$8,16)+DI$9,Datenquellen!$F$7:$H$45,3,FALSE))," ",VLOOKUP(EDATE('Projektkostenkalkulation EP'!$B$8,16)+DI$9,Datenquellen!$F$7:$H$45,3,FALSE))="X"
                                    ),
                          "X",
                          ""
                          ),
               "X"
            )</f>
        <v>X</v>
      </c>
      <c r="DK184" s="232" t="str">
        <f xml:space="preserve"> IF(TEXT((EDATE('Projektkostenkalkulation EP'!$B$8,16)+DJ$9),"MM")=TEXT((EDATE('Projektkostenkalkulation EP'!$B$8,16)+(DJ$9-1)),"MM"),
             IF(
                        OR(
                                    TEXT((EDATE('Projektkostenkalkulation EP'!$B$8,16)+DJ$9),"TTT") = "Sa",
                                    TEXT((EDATE('Projektkostenkalkulation EP'!$B$8,16)+DJ$9),"TTT") = "So",
                                    IF(ISNA(VLOOKUP(EDATE('Projektkostenkalkulation EP'!$B$8,16)+DJ$9,Datenquellen!$F$7:$H$45,3,FALSE))," ",VLOOKUP(EDATE('Projektkostenkalkulation EP'!$B$8,16)+DJ$9,Datenquellen!$F$7:$H$45,3,FALSE))="X"
                                    ),
                          "X",
                          ""
                          ),
               "X"
            )</f>
        <v/>
      </c>
      <c r="DL184" s="232" t="str">
        <f xml:space="preserve"> IF(TEXT((EDATE('Projektkostenkalkulation EP'!$B$8,16)+DK$9),"MM")=TEXT((EDATE('Projektkostenkalkulation EP'!$B$8,16)+(DK$9-1)),"MM"),
             IF(
                        OR(
                                    TEXT((EDATE('Projektkostenkalkulation EP'!$B$8,16)+DK$9),"TTT") = "Sa",
                                    TEXT((EDATE('Projektkostenkalkulation EP'!$B$8,16)+DK$9),"TTT") = "So",
                                    IF(ISNA(VLOOKUP(EDATE('Projektkostenkalkulation EP'!$B$8,16)+DK$9,Datenquellen!$F$7:$H$45,3,FALSE))," ",VLOOKUP(EDATE('Projektkostenkalkulation EP'!$B$8,16)+DK$9,Datenquellen!$F$7:$H$45,3,FALSE))="X"
                                    ),
                          "X",
                          ""
                          ),
               "X"
            )</f>
        <v/>
      </c>
      <c r="DM184" s="232" t="str">
        <f xml:space="preserve"> IF(TEXT((EDATE('Projektkostenkalkulation EP'!$B$8,16)+DL$9),"MM")=TEXT((EDATE('Projektkostenkalkulation EP'!$B$8,16)+(DL$9-1)),"MM"),
             IF(
                        OR(
                                    TEXT((EDATE('Projektkostenkalkulation EP'!$B$8,16)+DL$9),"TTT") = "Sa",
                                    TEXT((EDATE('Projektkostenkalkulation EP'!$B$8,16)+DL$9),"TTT") = "So",
                                    IF(ISNA(VLOOKUP(EDATE('Projektkostenkalkulation EP'!$B$8,16)+DL$9,Datenquellen!$F$7:$H$45,3,FALSE))," ",VLOOKUP(EDATE('Projektkostenkalkulation EP'!$B$8,16)+DL$9,Datenquellen!$F$7:$H$45,3,FALSE))="X"
                                    ),
                          "X",
                          ""
                          ),
               "X"
            )</f>
        <v/>
      </c>
      <c r="DN184" s="232" t="str">
        <f xml:space="preserve"> IF(TEXT((EDATE('Projektkostenkalkulation EP'!$B$8,16)+DM$9),"MM")=TEXT((EDATE('Projektkostenkalkulation EP'!$B$8,16)+(DM$9-1)),"MM"),
             IF(
                        OR(
                                    TEXT((EDATE('Projektkostenkalkulation EP'!$B$8,16)+DM$9),"TTT") = "Sa",
                                    TEXT((EDATE('Projektkostenkalkulation EP'!$B$8,16)+DM$9),"TTT") = "So",
                                    IF(ISNA(VLOOKUP(EDATE('Projektkostenkalkulation EP'!$B$8,16)+DM$9,Datenquellen!$F$7:$H$45,3,FALSE))," ",VLOOKUP(EDATE('Projektkostenkalkulation EP'!$B$8,16)+DM$9,Datenquellen!$F$7:$H$45,3,FALSE))="X"
                                    ),
                          "X",
                          ""
                          ),
               "X"
            )</f>
        <v/>
      </c>
      <c r="DO184" s="232" t="str">
        <f xml:space="preserve"> IF(TEXT((EDATE('Projektkostenkalkulation EP'!$B$8,16)+DN$9),"MM")=TEXT((EDATE('Projektkostenkalkulation EP'!$B$8,16)+(DN$9-1)),"MM"),
             IF(
                        OR(
                                    TEXT((EDATE('Projektkostenkalkulation EP'!$B$8,16)+DN$9),"TTT") = "Sa",
                                    TEXT((EDATE('Projektkostenkalkulation EP'!$B$8,16)+DN$9),"TTT") = "So",
                                    IF(ISNA(VLOOKUP(EDATE('Projektkostenkalkulation EP'!$B$8,16)+DN$9,Datenquellen!$F$7:$H$45,3,FALSE))," ",VLOOKUP(EDATE('Projektkostenkalkulation EP'!$B$8,16)+DN$9,Datenquellen!$F$7:$H$45,3,FALSE))="X"
                                    ),
                          "X",
                          ""
                          ),
               "X"
            )</f>
        <v/>
      </c>
      <c r="DP184" s="232" t="str">
        <f xml:space="preserve"> IF(TEXT((EDATE('Projektkostenkalkulation EP'!$B$8,16)+DO$9),"MM")=TEXT((EDATE('Projektkostenkalkulation EP'!$B$8,16)+(DO$9-1)),"MM"),
             IF(
                        OR(
                                    TEXT((EDATE('Projektkostenkalkulation EP'!$B$8,16)+DO$9),"TTT") = "Sa",
                                    TEXT((EDATE('Projektkostenkalkulation EP'!$B$8,16)+DO$9),"TTT") = "So",
                                    IF(ISNA(VLOOKUP(EDATE('Projektkostenkalkulation EP'!$B$8,16)+DO$9,Datenquellen!$F$7:$H$45,3,FALSE))," ",VLOOKUP(EDATE('Projektkostenkalkulation EP'!$B$8,16)+DO$9,Datenquellen!$F$7:$H$45,3,FALSE))="X"
                                    ),
                          "X",
                          ""
                          ),
               "X"
            )</f>
        <v>X</v>
      </c>
      <c r="DQ184" s="232" t="str">
        <f xml:space="preserve"> IF(TEXT((EDATE('Projektkostenkalkulation EP'!$B$8,16)+DP$9),"MM")=TEXT((EDATE('Projektkostenkalkulation EP'!$B$8,16)+(DP$9-1)),"MM"),
             IF(
                        OR(
                                    TEXT((EDATE('Projektkostenkalkulation EP'!$B$8,16)+DP$9),"TTT") = "Sa",
                                    TEXT((EDATE('Projektkostenkalkulation EP'!$B$8,16)+DP$9),"TTT") = "So",
                                    IF(ISNA(VLOOKUP(EDATE('Projektkostenkalkulation EP'!$B$8,16)+DP$9,Datenquellen!$F$7:$H$45,3,FALSE))," ",VLOOKUP(EDATE('Projektkostenkalkulation EP'!$B$8,16)+DP$9,Datenquellen!$F$7:$H$45,3,FALSE))="X"
                                    ),
                          "X",
                          ""
                          ),
               "X"
            )</f>
        <v>X</v>
      </c>
      <c r="DR184" s="232" t="str">
        <f xml:space="preserve"> IF(TEXT((EDATE('Projektkostenkalkulation EP'!$B$8,16)+DQ$9),"MM")=TEXT((EDATE('Projektkostenkalkulation EP'!$B$8,16)+(DQ$9-1)),"MM"),
             IF(
                        OR(
                                    TEXT((EDATE('Projektkostenkalkulation EP'!$B$8,16)+DQ$9),"TTT") = "Sa",
                                    TEXT((EDATE('Projektkostenkalkulation EP'!$B$8,16)+DQ$9),"TTT") = "So",
                                    IF(ISNA(VLOOKUP(EDATE('Projektkostenkalkulation EP'!$B$8,16)+DQ$9,Datenquellen!$F$7:$H$45,3,FALSE))," ",VLOOKUP(EDATE('Projektkostenkalkulation EP'!$B$8,16)+DQ$9,Datenquellen!$F$7:$H$45,3,FALSE))="X"
                                    ),
                          "X",
                          ""
                          ),
               "X"
            )</f>
        <v/>
      </c>
      <c r="DS184" s="232" t="str">
        <f xml:space="preserve"> IF(TEXT((EDATE('Projektkostenkalkulation EP'!$B$8,16)+DR$9),"MM")=TEXT((EDATE('Projektkostenkalkulation EP'!$B$8,16)+(DR$9-1)),"MM"),
             IF(
                        OR(
                                    TEXT((EDATE('Projektkostenkalkulation EP'!$B$8,16)+DR$9),"TTT") = "Sa",
                                    TEXT((EDATE('Projektkostenkalkulation EP'!$B$8,16)+DR$9),"TTT") = "So",
                                    IF(ISNA(VLOOKUP(EDATE('Projektkostenkalkulation EP'!$B$8,16)+DR$9,Datenquellen!$F$7:$H$45,3,FALSE))," ",VLOOKUP(EDATE('Projektkostenkalkulation EP'!$B$8,16)+DR$9,Datenquellen!$F$7:$H$45,3,FALSE))="X"
                                    ),
                          "X",
                          ""
                          ),
               "X"
            )</f>
        <v/>
      </c>
      <c r="DT184" s="232" t="str">
        <f xml:space="preserve"> IF(TEXT((EDATE('Projektkostenkalkulation EP'!$B$8,16)+DS$9),"MM")=TEXT((EDATE('Projektkostenkalkulation EP'!$B$8,16)+(DS$9-1)),"MM"),
             IF(
                        OR(
                                    TEXT((EDATE('Projektkostenkalkulation EP'!$B$8,16)+DS$9),"TTT") = "Sa",
                                    TEXT((EDATE('Projektkostenkalkulation EP'!$B$8,16)+DS$9),"TTT") = "So",
                                    IF(ISNA(VLOOKUP(EDATE('Projektkostenkalkulation EP'!$B$8,16)+DS$9,Datenquellen!$F$7:$H$45,3,FALSE))," ",VLOOKUP(EDATE('Projektkostenkalkulation EP'!$B$8,16)+DS$9,Datenquellen!$F$7:$H$45,3,FALSE))="X"
                                    ),
                          "X",
                          ""
                          ),
               "X"
            )</f>
        <v/>
      </c>
      <c r="DU184" s="232" t="str">
        <f xml:space="preserve"> IF(TEXT((EDATE('Projektkostenkalkulation EP'!$B$8,16)+DT$9),"MM")=TEXT((EDATE('Projektkostenkalkulation EP'!$B$8,16)+(DT$9-1)),"MM"),
             IF(
                        OR(
                                    TEXT((EDATE('Projektkostenkalkulation EP'!$B$8,16)+DT$9),"TTT") = "Sa",
                                    TEXT((EDATE('Projektkostenkalkulation EP'!$B$8,16)+DT$9),"TTT") = "So",
                                    IF(ISNA(VLOOKUP(EDATE('Projektkostenkalkulation EP'!$B$8,16)+DT$9,Datenquellen!$F$7:$H$45,3,FALSE))," ",VLOOKUP(EDATE('Projektkostenkalkulation EP'!$B$8,16)+DT$9,Datenquellen!$F$7:$H$45,3,FALSE))="X"
                                    ),
                          "X",
                          ""
                          ),
               "X"
            )</f>
        <v/>
      </c>
      <c r="DV184" s="232" t="str">
        <f xml:space="preserve"> IF(TEXT((EDATE('Projektkostenkalkulation EP'!$B$8,16)+DU$9),"MM")=TEXT((EDATE('Projektkostenkalkulation EP'!$B$8,16)+(DU$9-1)),"MM"),
             IF(
                        OR(
                                    TEXT((EDATE('Projektkostenkalkulation EP'!$B$8,16)+DU$9),"TTT") = "Sa",
                                    TEXT((EDATE('Projektkostenkalkulation EP'!$B$8,16)+DU$9),"TTT") = "So",
                                    IF(ISNA(VLOOKUP(EDATE('Projektkostenkalkulation EP'!$B$8,16)+DU$9,Datenquellen!$F$7:$H$45,3,FALSE))," ",VLOOKUP(EDATE('Projektkostenkalkulation EP'!$B$8,16)+DU$9,Datenquellen!$F$7:$H$45,3,FALSE))="X"
                                    ),
                          "X",
                          ""
                          ),
               "X"
            )</f>
        <v/>
      </c>
      <c r="DW184" s="232" t="str">
        <f xml:space="preserve"> IF(TEXT((EDATE('Projektkostenkalkulation EP'!$B$8,16)+DV$9),"MM")=TEXT((EDATE('Projektkostenkalkulation EP'!$B$8,16)+(DV$9-1)),"MM"),
             IF(
                        OR(
                                    TEXT((EDATE('Projektkostenkalkulation EP'!$B$8,16)+DV$9),"TTT") = "Sa",
                                    TEXT((EDATE('Projektkostenkalkulation EP'!$B$8,16)+DV$9),"TTT") = "So",
                                    IF(ISNA(VLOOKUP(EDATE('Projektkostenkalkulation EP'!$B$8,16)+DV$9,Datenquellen!$F$7:$H$45,3,FALSE))," ",VLOOKUP(EDATE('Projektkostenkalkulation EP'!$B$8,16)+DV$9,Datenquellen!$F$7:$H$45,3,FALSE))="X"
                                    ),
                          "X",
                          ""
                          ),
               "X"
            )</f>
        <v>X</v>
      </c>
      <c r="DX184" s="232" t="str">
        <f xml:space="preserve"> IF(TEXT((EDATE('Projektkostenkalkulation EP'!$B$8,16)+DW$9),"MM")=TEXT((EDATE('Projektkostenkalkulation EP'!$B$8,16)+(DW$9-1)),"MM"),
             IF(
                        OR(
                                    TEXT((EDATE('Projektkostenkalkulation EP'!$B$8,16)+DW$9),"TTT") = "Sa",
                                    TEXT((EDATE('Projektkostenkalkulation EP'!$B$8,16)+DW$9),"TTT") = "So",
                                    IF(ISNA(VLOOKUP(EDATE('Projektkostenkalkulation EP'!$B$8,16)+DW$9,Datenquellen!$F$7:$H$45,3,FALSE))," ",VLOOKUP(EDATE('Projektkostenkalkulation EP'!$B$8,16)+DW$9,Datenquellen!$F$7:$H$45,3,FALSE))="X"
                                    ),
                          "X",
                          ""
                          ),
               "X"
            )</f>
        <v>X</v>
      </c>
      <c r="DY184" s="232" t="str">
        <f xml:space="preserve"> IF(TEXT((EDATE('Projektkostenkalkulation EP'!$B$8,16)+DX$9),"MM")=TEXT((EDATE('Projektkostenkalkulation EP'!$B$8,16)+(DX$9-1)),"MM"),
             IF(
                        OR(
                                    TEXT((EDATE('Projektkostenkalkulation EP'!$B$8,16)+DX$9),"TTT") = "Sa",
                                    TEXT((EDATE('Projektkostenkalkulation EP'!$B$8,16)+DX$9),"TTT") = "So",
                                    IF(ISNA(VLOOKUP(EDATE('Projektkostenkalkulation EP'!$B$8,16)+DX$9,Datenquellen!$F$7:$H$45,3,FALSE))," ",VLOOKUP(EDATE('Projektkostenkalkulation EP'!$B$8,16)+DX$9,Datenquellen!$F$7:$H$45,3,FALSE))="X"
                                    ),
                          "X",
                          ""
                          ),
               "X"
            )</f>
        <v/>
      </c>
      <c r="DZ184" s="232" t="str">
        <f xml:space="preserve"> IF(TEXT((EDATE('Projektkostenkalkulation EP'!$B$8,16)+DY$9),"MM")=TEXT((EDATE('Projektkostenkalkulation EP'!$B$8,16)+(DY$9-1)),"MM"),
             IF(
                        OR(
                                    TEXT((EDATE('Projektkostenkalkulation EP'!$B$8,16)+DY$9),"TTT") = "Sa",
                                    TEXT((EDATE('Projektkostenkalkulation EP'!$B$8,16)+DY$9),"TTT") = "So",
                                    IF(ISNA(VLOOKUP(EDATE('Projektkostenkalkulation EP'!$B$8,16)+DY$9,Datenquellen!$F$7:$H$45,3,FALSE))," ",VLOOKUP(EDATE('Projektkostenkalkulation EP'!$B$8,16)+DY$9,Datenquellen!$F$7:$H$45,3,FALSE))="X"
                                    ),
                          "X",
                          ""
                          ),
               "X"
            )</f>
        <v/>
      </c>
      <c r="EA184" s="232" t="str">
        <f xml:space="preserve"> IF(TEXT((EDATE('Projektkostenkalkulation EP'!$B$8,16)+DZ$9),"MM")=TEXT((EDATE('Projektkostenkalkulation EP'!$B$8,16)+(DZ$9-1)),"MM"),
             IF(
                        OR(
                                    TEXT((EDATE('Projektkostenkalkulation EP'!$B$8,16)+DZ$9),"TTT") = "Sa",
                                    TEXT((EDATE('Projektkostenkalkulation EP'!$B$8,16)+DZ$9),"TTT") = "So",
                                    IF(ISNA(VLOOKUP(EDATE('Projektkostenkalkulation EP'!$B$8,16)+DZ$9,Datenquellen!$F$7:$H$45,3,FALSE))," ",VLOOKUP(EDATE('Projektkostenkalkulation EP'!$B$8,16)+DZ$9,Datenquellen!$F$7:$H$45,3,FALSE))="X"
                                    ),
                          "X",
                          ""
                          ),
               "X"
            )</f>
        <v>X</v>
      </c>
      <c r="EB184" s="232" t="str">
        <f xml:space="preserve"> IF(TEXT((EDATE('Projektkostenkalkulation EP'!$B$8,16)+EA$9),"MM")=TEXT((EDATE('Projektkostenkalkulation EP'!$B$8,16)+(EA$9-1)),"MM"),
             IF(
                        OR(
                                    TEXT((EDATE('Projektkostenkalkulation EP'!$B$8,16)+EA$9),"TTT") = "Sa",
                                    TEXT((EDATE('Projektkostenkalkulation EP'!$B$8,16)+EA$9),"TTT") = "So",
                                    IF(ISNA(VLOOKUP(EDATE('Projektkostenkalkulation EP'!$B$8,16)+EA$9,Datenquellen!$F$7:$H$45,3,FALSE))," ",VLOOKUP(EDATE('Projektkostenkalkulation EP'!$B$8,16)+EA$9,Datenquellen!$F$7:$H$45,3,FALSE))="X"
                                    ),
                          "X",
                          ""
                          ),
               "X"
            )</f>
        <v/>
      </c>
      <c r="EC184" s="232" t="str">
        <f xml:space="preserve"> IF(TEXT((EDATE('Projektkostenkalkulation EP'!$B$8,16)+EB$9),"MM")=TEXT((EDATE('Projektkostenkalkulation EP'!$B$8,16)+(EB$9-1)),"MM"),
             IF(
                        OR(
                                    TEXT((EDATE('Projektkostenkalkulation EP'!$B$8,16)+EB$9),"TTT") = "Sa",
                                    TEXT((EDATE('Projektkostenkalkulation EP'!$B$8,16)+EB$9),"TTT") = "So",
                                    IF(ISNA(VLOOKUP(EDATE('Projektkostenkalkulation EP'!$B$8,16)+EB$9,Datenquellen!$F$7:$H$45,3,FALSE))," ",VLOOKUP(EDATE('Projektkostenkalkulation EP'!$B$8,16)+EB$9,Datenquellen!$F$7:$H$45,3,FALSE))="X"
                                    ),
                          "X",
                          ""
                          ),
               "X"
            )</f>
        <v/>
      </c>
      <c r="ED184" s="232" t="str">
        <f xml:space="preserve"> IF(TEXT((EDATE('Projektkostenkalkulation EP'!$B$8,16)+EC$9),"MM")=TEXT((EDATE('Projektkostenkalkulation EP'!$B$8,16)+(EC$9-1)),"MM"),
             IF(
                        OR(
                                    TEXT((EDATE('Projektkostenkalkulation EP'!$B$8,16)+EC$9),"TTT") = "Sa",
                                    TEXT((EDATE('Projektkostenkalkulation EP'!$B$8,16)+EC$9),"TTT") = "So",
                                    IF(ISNA(VLOOKUP(EDATE('Projektkostenkalkulation EP'!$B$8,16)+EC$9,Datenquellen!$F$7:$H$45,3,FALSE))," ",VLOOKUP(EDATE('Projektkostenkalkulation EP'!$B$8,16)+EC$9,Datenquellen!$F$7:$H$45,3,FALSE))="X"
                                    ),
                          "X",
                          ""
                          ),
               "X"
            )</f>
        <v>X</v>
      </c>
      <c r="EE184" s="232" t="str">
        <f xml:space="preserve"> IF(TEXT((EDATE('Projektkostenkalkulation EP'!$B$8,16)+ED$9),"MM")=TEXT((EDATE('Projektkostenkalkulation EP'!$B$8,16)+(ED$9-1)),"MM"),
             IF(
                        OR(
                                    TEXT((EDATE('Projektkostenkalkulation EP'!$B$8,16)+ED$9),"TTT") = "Sa",
                                    TEXT((EDATE('Projektkostenkalkulation EP'!$B$8,16)+ED$9),"TTT") = "So",
                                    IF(ISNA(VLOOKUP(EDATE('Projektkostenkalkulation EP'!$B$8,16)+ED$9,Datenquellen!$F$7:$H$45,3,FALSE))," ",VLOOKUP(EDATE('Projektkostenkalkulation EP'!$B$8,16)+ED$9,Datenquellen!$F$7:$H$45,3,FALSE))="X"
                                    ),
                          "X",
                          ""
                          ),
               "X"
            )</f>
        <v>X</v>
      </c>
      <c r="EF184" s="232" t="str">
        <f xml:space="preserve"> IF(TEXT((EDATE('Projektkostenkalkulation EP'!$B$8,16)+EE$9),"MM")=TEXT((EDATE('Projektkostenkalkulation EP'!$B$8,16)+(EE$9-1)),"MM"),
             IF(
                        OR(
                                    TEXT((EDATE('Projektkostenkalkulation EP'!$B$8,16)+EE$9),"TTT") = "Sa",
                                    TEXT((EDATE('Projektkostenkalkulation EP'!$B$8,16)+EE$9),"TTT") = "So",
                                    IF(ISNA(VLOOKUP(EDATE('Projektkostenkalkulation EP'!$B$8,16)+EE$9,Datenquellen!$F$7:$H$45,3,FALSE))," ",VLOOKUP(EDATE('Projektkostenkalkulation EP'!$B$8,16)+EE$9,Datenquellen!$F$7:$H$45,3,FALSE))="X"
                                    ),
                          "X",
                          ""
                          ),
               "X"
            )</f>
        <v/>
      </c>
      <c r="EG184" s="232" t="str">
        <f xml:space="preserve"> IF(TEXT((EDATE('Projektkostenkalkulation EP'!$B$8,16)+EF$9),"MM")=TEXT((EDATE('Projektkostenkalkulation EP'!$B$8,16)+(EF$9-1)),"MM"),
             IF(
                        OR(
                                    TEXT((EDATE('Projektkostenkalkulation EP'!$B$8,16)+EF$9),"TTT") = "Sa",
                                    TEXT((EDATE('Projektkostenkalkulation EP'!$B$8,16)+EF$9),"TTT") = "So",
                                    IF(ISNA(VLOOKUP(EDATE('Projektkostenkalkulation EP'!$B$8,16)+EF$9,Datenquellen!$F$7:$H$45,3,FALSE))," ",VLOOKUP(EDATE('Projektkostenkalkulation EP'!$B$8,16)+EF$9,Datenquellen!$F$7:$H$45,3,FALSE))="X"
                                    ),
                          "X",
                          ""
                          ),
               "X"
            )</f>
        <v/>
      </c>
      <c r="EH184" s="232" t="str">
        <f xml:space="preserve"> IF(TEXT((EDATE('Projektkostenkalkulation EP'!$B$8,16)+EG$9),"MM")=TEXT((EDATE('Projektkostenkalkulation EP'!$B$8,16)+(EG$9-1)),"MM"),
             IF(
                        OR(
                                    TEXT((EDATE('Projektkostenkalkulation EP'!$B$8,16)+EG$9),"TTT") = "Sa",
                                    TEXT((EDATE('Projektkostenkalkulation EP'!$B$8,16)+EG$9),"TTT") = "So",
                                    IF(ISNA(VLOOKUP(EDATE('Projektkostenkalkulation EP'!$B$8,16)+EG$9,Datenquellen!$F$7:$H$45,3,FALSE))," ",VLOOKUP(EDATE('Projektkostenkalkulation EP'!$B$8,16)+EG$9,Datenquellen!$F$7:$H$45,3,FALSE))="X"
                                    ),
                          "X",
                          ""
                          ),
               "X"
            )</f>
        <v/>
      </c>
      <c r="EI184" s="232" t="str">
        <f xml:space="preserve"> IF(TEXT((EDATE('Projektkostenkalkulation EP'!$B$8,16)+EH$9),"MM")=TEXT((EDATE('Projektkostenkalkulation EP'!$B$8,16)+(EH$9-1)),"MM"),
             IF(
                        OR(
                                    TEXT((EDATE('Projektkostenkalkulation EP'!$B$8,16)+EH$9),"TTT") = "Sa",
                                    TEXT((EDATE('Projektkostenkalkulation EP'!$B$8,16)+EH$9),"TTT") = "So",
                                    IF(ISNA(VLOOKUP(EDATE('Projektkostenkalkulation EP'!$B$8,16)+EH$9,Datenquellen!$F$7:$H$45,3,FALSE))," ",VLOOKUP(EDATE('Projektkostenkalkulation EP'!$B$8,16)+EH$9,Datenquellen!$F$7:$H$45,3,FALSE))="X"
                                    ),
                          "X",
                          ""
                          ),
               "X"
            )</f>
        <v/>
      </c>
      <c r="EJ184" s="232" t="str">
        <f xml:space="preserve"> IF(TEXT((EDATE('Projektkostenkalkulation EP'!$B$8,16)+EI$9),"MM")=TEXT((EDATE('Projektkostenkalkulation EP'!$B$8,16)+(EI$9-1)),"MM"),
             IF(
                        OR(
                                    TEXT((EDATE('Projektkostenkalkulation EP'!$B$8,16)+EI$9),"TTT") = "Sa",
                                    TEXT((EDATE('Projektkostenkalkulation EP'!$B$8,16)+EI$9),"TTT") = "So",
                                    IF(ISNA(VLOOKUP(EDATE('Projektkostenkalkulation EP'!$B$8,16)+EI$9,Datenquellen!$F$7:$H$45,3,FALSE))," ",VLOOKUP(EDATE('Projektkostenkalkulation EP'!$B$8,16)+EI$9,Datenquellen!$F$7:$H$45,3,FALSE))="X"
                                    ),
                          "X",
                          ""
                          ),
               "X"
            )</f>
        <v/>
      </c>
      <c r="EK184" s="233" t="str">
        <f xml:space="preserve"> IF(TEXT((EDATE('Projektkostenkalkulation EP'!$B$8,16)+EJ$9),"MM")=TEXT((EDATE('Projektkostenkalkulation EP'!$B$8,16)+(EJ$9-1)),"MM"),
             IF(
                        OR(
                                    TEXT((EDATE('Projektkostenkalkulation EP'!$B$8,16)+EJ$9),"TTT") = "Sa",
                                    TEXT((EDATE('Projektkostenkalkulation EP'!$B$8,16)+EJ$9),"TTT") = "So",
                                    IF(ISNA(VLOOKUP(EDATE('Projektkostenkalkulation EP'!$B$8,16)+EJ$9,Datenquellen!$F$7:$H$45,3,FALSE))," ",VLOOKUP(EDATE('Projektkostenkalkulation EP'!$B$8,16)+EJ$9,Datenquellen!$F$7:$H$45,3,FALSE))="X"
                                    ),
                          "X",
                          ""
                          ),
               "X"
            )</f>
        <v>X</v>
      </c>
      <c r="EL184" s="234"/>
      <c r="EM184" s="235"/>
      <c r="EN184" s="496"/>
      <c r="EO184" s="473"/>
      <c r="EP184" s="231"/>
      <c r="EQ184" s="232" t="str">
        <f>IF(
            OR(
                     TEXT(EDATE('Projektkostenkalkulation EP'!$B$8,16),"TTT") = "Sa",
                     TEXT(EDATE('Projektkostenkalkulation EP'!$B$8,16),"TTT") = "So",
                     IF(ISNA(VLOOKUP(EDATE('Projektkostenkalkulation EP'!$B$8,16),Datenquellen!$F$7:$H$45,3,FALSE))," ",VLOOKUP(EDATE('Projektkostenkalkulation EP'!$B$8,16),Datenquellen!$F$7:$H$45,3,FALSE))="X"
                            ),
                    "X",
                    ""
            )</f>
        <v>X</v>
      </c>
      <c r="ER184" s="232" t="str">
        <f xml:space="preserve"> IF(TEXT((EDATE('Projektkostenkalkulation EP'!$B$8,16)+EQ$9),"MM")=TEXT((EDATE('Projektkostenkalkulation EP'!$B$8,16)+(EQ$9-1)),"MM"),
             IF(
                        OR(
                                    TEXT((EDATE('Projektkostenkalkulation EP'!$B$8,16)+EQ$9),"TTT") = "Sa",
                                    TEXT((EDATE('Projektkostenkalkulation EP'!$B$8,16)+EQ$9),"TTT") = "So",
                                    IF(ISNA(VLOOKUP(EDATE('Projektkostenkalkulation EP'!$B$8,16)+EQ$9,Datenquellen!$F$7:$H$45,3,FALSE))," ",VLOOKUP(EDATE('Projektkostenkalkulation EP'!$B$8,16)+EQ$9,Datenquellen!$F$7:$H$45,3,FALSE))="X"
                                    ),
                          "X",
                          ""
                          ),
               "X"
            )</f>
        <v/>
      </c>
      <c r="ES184" s="232" t="str">
        <f xml:space="preserve"> IF(TEXT((EDATE('Projektkostenkalkulation EP'!$B$8,16)+ER$9),"MM")=TEXT((EDATE('Projektkostenkalkulation EP'!$B$8,16)+(ER$9-1)),"MM"),
             IF(
                        OR(
                                    TEXT((EDATE('Projektkostenkalkulation EP'!$B$8,16)+ER$9),"TTT") = "Sa",
                                    TEXT((EDATE('Projektkostenkalkulation EP'!$B$8,16)+ER$9),"TTT") = "So",
                                    IF(ISNA(VLOOKUP(EDATE('Projektkostenkalkulation EP'!$B$8,16)+ER$9,Datenquellen!$F$7:$H$45,3,FALSE))," ",VLOOKUP(EDATE('Projektkostenkalkulation EP'!$B$8,16)+ER$9,Datenquellen!$F$7:$H$45,3,FALSE))="X"
                                    ),
                          "X",
                          ""
                          ),
               "X"
            )</f>
        <v>X</v>
      </c>
      <c r="ET184" s="232" t="str">
        <f xml:space="preserve"> IF(TEXT((EDATE('Projektkostenkalkulation EP'!$B$8,16)+ES$9),"MM")=TEXT((EDATE('Projektkostenkalkulation EP'!$B$8,16)+(ES$9-1)),"MM"),
             IF(
                        OR(
                                    TEXT((EDATE('Projektkostenkalkulation EP'!$B$8,16)+ES$9),"TTT") = "Sa",
                                    TEXT((EDATE('Projektkostenkalkulation EP'!$B$8,16)+ES$9),"TTT") = "So",
                                    IF(ISNA(VLOOKUP(EDATE('Projektkostenkalkulation EP'!$B$8,16)+ES$9,Datenquellen!$F$7:$H$45,3,FALSE))," ",VLOOKUP(EDATE('Projektkostenkalkulation EP'!$B$8,16)+ES$9,Datenquellen!$F$7:$H$45,3,FALSE))="X"
                                    ),
                          "X",
                          ""
                          ),
               "X"
            )</f>
        <v>X</v>
      </c>
      <c r="EU184" s="232" t="str">
        <f xml:space="preserve"> IF(TEXT((EDATE('Projektkostenkalkulation EP'!$B$8,16)+ET$9),"MM")=TEXT((EDATE('Projektkostenkalkulation EP'!$B$8,16)+(ET$9-1)),"MM"),
             IF(
                        OR(
                                    TEXT((EDATE('Projektkostenkalkulation EP'!$B$8,16)+ET$9),"TTT") = "Sa",
                                    TEXT((EDATE('Projektkostenkalkulation EP'!$B$8,16)+ET$9),"TTT") = "So",
                                    IF(ISNA(VLOOKUP(EDATE('Projektkostenkalkulation EP'!$B$8,16)+ET$9,Datenquellen!$F$7:$H$45,3,FALSE))," ",VLOOKUP(EDATE('Projektkostenkalkulation EP'!$B$8,16)+ET$9,Datenquellen!$F$7:$H$45,3,FALSE))="X"
                                    ),
                          "X",
                          ""
                          ),
               "X"
            )</f>
        <v/>
      </c>
      <c r="EV184" s="232" t="str">
        <f xml:space="preserve"> IF(TEXT((EDATE('Projektkostenkalkulation EP'!$B$8,16)+EU$9),"MM")=TEXT((EDATE('Projektkostenkalkulation EP'!$B$8,16)+(EU$9-1)),"MM"),
             IF(
                        OR(
                                    TEXT((EDATE('Projektkostenkalkulation EP'!$B$8,16)+EU$9),"TTT") = "Sa",
                                    TEXT((EDATE('Projektkostenkalkulation EP'!$B$8,16)+EU$9),"TTT") = "So",
                                    IF(ISNA(VLOOKUP(EDATE('Projektkostenkalkulation EP'!$B$8,16)+EU$9,Datenquellen!$F$7:$H$45,3,FALSE))," ",VLOOKUP(EDATE('Projektkostenkalkulation EP'!$B$8,16)+EU$9,Datenquellen!$F$7:$H$45,3,FALSE))="X"
                                    ),
                          "X",
                          ""
                          ),
               "X"
            )</f>
        <v/>
      </c>
      <c r="EW184" s="232" t="str">
        <f xml:space="preserve"> IF(TEXT((EDATE('Projektkostenkalkulation EP'!$B$8,16)+EV$9),"MM")=TEXT((EDATE('Projektkostenkalkulation EP'!$B$8,16)+(EV$9-1)),"MM"),
             IF(
                        OR(
                                    TEXT((EDATE('Projektkostenkalkulation EP'!$B$8,16)+EV$9),"TTT") = "Sa",
                                    TEXT((EDATE('Projektkostenkalkulation EP'!$B$8,16)+EV$9),"TTT") = "So",
                                    IF(ISNA(VLOOKUP(EDATE('Projektkostenkalkulation EP'!$B$8,16)+EV$9,Datenquellen!$F$7:$H$45,3,FALSE))," ",VLOOKUP(EDATE('Projektkostenkalkulation EP'!$B$8,16)+EV$9,Datenquellen!$F$7:$H$45,3,FALSE))="X"
                                    ),
                          "X",
                          ""
                          ),
               "X"
            )</f>
        <v/>
      </c>
      <c r="EX184" s="232" t="str">
        <f xml:space="preserve"> IF(TEXT((EDATE('Projektkostenkalkulation EP'!$B$8,16)+EW$9),"MM")=TEXT((EDATE('Projektkostenkalkulation EP'!$B$8,16)+(EW$9-1)),"MM"),
             IF(
                        OR(
                                    TEXT((EDATE('Projektkostenkalkulation EP'!$B$8,16)+EW$9),"TTT") = "Sa",
                                    TEXT((EDATE('Projektkostenkalkulation EP'!$B$8,16)+EW$9),"TTT") = "So",
                                    IF(ISNA(VLOOKUP(EDATE('Projektkostenkalkulation EP'!$B$8,16)+EW$9,Datenquellen!$F$7:$H$45,3,FALSE))," ",VLOOKUP(EDATE('Projektkostenkalkulation EP'!$B$8,16)+EW$9,Datenquellen!$F$7:$H$45,3,FALSE))="X"
                                    ),
                          "X",
                          ""
                          ),
               "X"
            )</f>
        <v/>
      </c>
      <c r="EY184" s="232" t="str">
        <f xml:space="preserve"> IF(TEXT((EDATE('Projektkostenkalkulation EP'!$B$8,16)+EX$9),"MM")=TEXT((EDATE('Projektkostenkalkulation EP'!$B$8,16)+(EX$9-1)),"MM"),
             IF(
                        OR(
                                    TEXT((EDATE('Projektkostenkalkulation EP'!$B$8,16)+EX$9),"TTT") = "Sa",
                                    TEXT((EDATE('Projektkostenkalkulation EP'!$B$8,16)+EX$9),"TTT") = "So",
                                    IF(ISNA(VLOOKUP(EDATE('Projektkostenkalkulation EP'!$B$8,16)+EX$9,Datenquellen!$F$7:$H$45,3,FALSE))," ",VLOOKUP(EDATE('Projektkostenkalkulation EP'!$B$8,16)+EX$9,Datenquellen!$F$7:$H$45,3,FALSE))="X"
                                    ),
                          "X",
                          ""
                          ),
               "X"
            )</f>
        <v/>
      </c>
      <c r="EZ184" s="232" t="str">
        <f xml:space="preserve"> IF(TEXT((EDATE('Projektkostenkalkulation EP'!$B$8,16)+EY$9),"MM")=TEXT((EDATE('Projektkostenkalkulation EP'!$B$8,16)+(EY$9-1)),"MM"),
             IF(
                        OR(
                                    TEXT((EDATE('Projektkostenkalkulation EP'!$B$8,16)+EY$9),"TTT") = "Sa",
                                    TEXT((EDATE('Projektkostenkalkulation EP'!$B$8,16)+EY$9),"TTT") = "So",
                                    IF(ISNA(VLOOKUP(EDATE('Projektkostenkalkulation EP'!$B$8,16)+EY$9,Datenquellen!$F$7:$H$45,3,FALSE))," ",VLOOKUP(EDATE('Projektkostenkalkulation EP'!$B$8,16)+EY$9,Datenquellen!$F$7:$H$45,3,FALSE))="X"
                                    ),
                          "X",
                          ""
                          ),
               "X"
            )</f>
        <v>X</v>
      </c>
      <c r="FA184" s="232" t="str">
        <f xml:space="preserve"> IF(TEXT((EDATE('Projektkostenkalkulation EP'!$B$8,16)+EZ$9),"MM")=TEXT((EDATE('Projektkostenkalkulation EP'!$B$8,16)+(EZ$9-1)),"MM"),
             IF(
                        OR(
                                    TEXT((EDATE('Projektkostenkalkulation EP'!$B$8,16)+EZ$9),"TTT") = "Sa",
                                    TEXT((EDATE('Projektkostenkalkulation EP'!$B$8,16)+EZ$9),"TTT") = "So",
                                    IF(ISNA(VLOOKUP(EDATE('Projektkostenkalkulation EP'!$B$8,16)+EZ$9,Datenquellen!$F$7:$H$45,3,FALSE))," ",VLOOKUP(EDATE('Projektkostenkalkulation EP'!$B$8,16)+EZ$9,Datenquellen!$F$7:$H$45,3,FALSE))="X"
                                    ),
                          "X",
                          ""
                          ),
               "X"
            )</f>
        <v>X</v>
      </c>
      <c r="FB184" s="232" t="str">
        <f xml:space="preserve"> IF(TEXT((EDATE('Projektkostenkalkulation EP'!$B$8,16)+FA$9),"MM")=TEXT((EDATE('Projektkostenkalkulation EP'!$B$8,16)+(FA$9-1)),"MM"),
             IF(
                        OR(
                                    TEXT((EDATE('Projektkostenkalkulation EP'!$B$8,16)+FA$9),"TTT") = "Sa",
                                    TEXT((EDATE('Projektkostenkalkulation EP'!$B$8,16)+FA$9),"TTT") = "So",
                                    IF(ISNA(VLOOKUP(EDATE('Projektkostenkalkulation EP'!$B$8,16)+FA$9,Datenquellen!$F$7:$H$45,3,FALSE))," ",VLOOKUP(EDATE('Projektkostenkalkulation EP'!$B$8,16)+FA$9,Datenquellen!$F$7:$H$45,3,FALSE))="X"
                                    ),
                          "X",
                          ""
                          ),
               "X"
            )</f>
        <v/>
      </c>
      <c r="FC184" s="232" t="str">
        <f xml:space="preserve"> IF(TEXT((EDATE('Projektkostenkalkulation EP'!$B$8,16)+FB$9),"MM")=TEXT((EDATE('Projektkostenkalkulation EP'!$B$8,16)+(FB$9-1)),"MM"),
             IF(
                        OR(
                                    TEXT((EDATE('Projektkostenkalkulation EP'!$B$8,16)+FB$9),"TTT") = "Sa",
                                    TEXT((EDATE('Projektkostenkalkulation EP'!$B$8,16)+FB$9),"TTT") = "So",
                                    IF(ISNA(VLOOKUP(EDATE('Projektkostenkalkulation EP'!$B$8,16)+FB$9,Datenquellen!$F$7:$H$45,3,FALSE))," ",VLOOKUP(EDATE('Projektkostenkalkulation EP'!$B$8,16)+FB$9,Datenquellen!$F$7:$H$45,3,FALSE))="X"
                                    ),
                          "X",
                          ""
                          ),
               "X"
            )</f>
        <v/>
      </c>
      <c r="FD184" s="232" t="str">
        <f xml:space="preserve"> IF(TEXT((EDATE('Projektkostenkalkulation EP'!$B$8,16)+FC$9),"MM")=TEXT((EDATE('Projektkostenkalkulation EP'!$B$8,16)+(FC$9-1)),"MM"),
             IF(
                        OR(
                                    TEXT((EDATE('Projektkostenkalkulation EP'!$B$8,16)+FC$9),"TTT") = "Sa",
                                    TEXT((EDATE('Projektkostenkalkulation EP'!$B$8,16)+FC$9),"TTT") = "So",
                                    IF(ISNA(VLOOKUP(EDATE('Projektkostenkalkulation EP'!$B$8,16)+FC$9,Datenquellen!$F$7:$H$45,3,FALSE))," ",VLOOKUP(EDATE('Projektkostenkalkulation EP'!$B$8,16)+FC$9,Datenquellen!$F$7:$H$45,3,FALSE))="X"
                                    ),
                          "X",
                          ""
                          ),
               "X"
            )</f>
        <v/>
      </c>
      <c r="FE184" s="232" t="str">
        <f xml:space="preserve"> IF(TEXT((EDATE('Projektkostenkalkulation EP'!$B$8,16)+FD$9),"MM")=TEXT((EDATE('Projektkostenkalkulation EP'!$B$8,16)+(FD$9-1)),"MM"),
             IF(
                        OR(
                                    TEXT((EDATE('Projektkostenkalkulation EP'!$B$8,16)+FD$9),"TTT") = "Sa",
                                    TEXT((EDATE('Projektkostenkalkulation EP'!$B$8,16)+FD$9),"TTT") = "So",
                                    IF(ISNA(VLOOKUP(EDATE('Projektkostenkalkulation EP'!$B$8,16)+FD$9,Datenquellen!$F$7:$H$45,3,FALSE))," ",VLOOKUP(EDATE('Projektkostenkalkulation EP'!$B$8,16)+FD$9,Datenquellen!$F$7:$H$45,3,FALSE))="X"
                                    ),
                          "X",
                          ""
                          ),
               "X"
            )</f>
        <v/>
      </c>
      <c r="FF184" s="232" t="str">
        <f xml:space="preserve"> IF(TEXT((EDATE('Projektkostenkalkulation EP'!$B$8,16)+FE$9),"MM")=TEXT((EDATE('Projektkostenkalkulation EP'!$B$8,16)+(FE$9-1)),"MM"),
             IF(
                        OR(
                                    TEXT((EDATE('Projektkostenkalkulation EP'!$B$8,16)+FE$9),"TTT") = "Sa",
                                    TEXT((EDATE('Projektkostenkalkulation EP'!$B$8,16)+FE$9),"TTT") = "So",
                                    IF(ISNA(VLOOKUP(EDATE('Projektkostenkalkulation EP'!$B$8,16)+FE$9,Datenquellen!$F$7:$H$45,3,FALSE))," ",VLOOKUP(EDATE('Projektkostenkalkulation EP'!$B$8,16)+FE$9,Datenquellen!$F$7:$H$45,3,FALSE))="X"
                                    ),
                          "X",
                          ""
                          ),
               "X"
            )</f>
        <v/>
      </c>
      <c r="FG184" s="232" t="str">
        <f xml:space="preserve"> IF(TEXT((EDATE('Projektkostenkalkulation EP'!$B$8,16)+FF$9),"MM")=TEXT((EDATE('Projektkostenkalkulation EP'!$B$8,16)+(FF$9-1)),"MM"),
             IF(
                        OR(
                                    TEXT((EDATE('Projektkostenkalkulation EP'!$B$8,16)+FF$9),"TTT") = "Sa",
                                    TEXT((EDATE('Projektkostenkalkulation EP'!$B$8,16)+FF$9),"TTT") = "So",
                                    IF(ISNA(VLOOKUP(EDATE('Projektkostenkalkulation EP'!$B$8,16)+FF$9,Datenquellen!$F$7:$H$45,3,FALSE))," ",VLOOKUP(EDATE('Projektkostenkalkulation EP'!$B$8,16)+FF$9,Datenquellen!$F$7:$H$45,3,FALSE))="X"
                                    ),
                          "X",
                          ""
                          ),
               "X"
            )</f>
        <v>X</v>
      </c>
      <c r="FH184" s="232" t="str">
        <f xml:space="preserve"> IF(TEXT((EDATE('Projektkostenkalkulation EP'!$B$8,16)+FG$9),"MM")=TEXT((EDATE('Projektkostenkalkulation EP'!$B$8,16)+(FG$9-1)),"MM"),
             IF(
                        OR(
                                    TEXT((EDATE('Projektkostenkalkulation EP'!$B$8,16)+FG$9),"TTT") = "Sa",
                                    TEXT((EDATE('Projektkostenkalkulation EP'!$B$8,16)+FG$9),"TTT") = "So",
                                    IF(ISNA(VLOOKUP(EDATE('Projektkostenkalkulation EP'!$B$8,16)+FG$9,Datenquellen!$F$7:$H$45,3,FALSE))," ",VLOOKUP(EDATE('Projektkostenkalkulation EP'!$B$8,16)+FG$9,Datenquellen!$F$7:$H$45,3,FALSE))="X"
                                    ),
                          "X",
                          ""
                          ),
               "X"
            )</f>
        <v>X</v>
      </c>
      <c r="FI184" s="232" t="str">
        <f xml:space="preserve"> IF(TEXT((EDATE('Projektkostenkalkulation EP'!$B$8,16)+FH$9),"MM")=TEXT((EDATE('Projektkostenkalkulation EP'!$B$8,16)+(FH$9-1)),"MM"),
             IF(
                        OR(
                                    TEXT((EDATE('Projektkostenkalkulation EP'!$B$8,16)+FH$9),"TTT") = "Sa",
                                    TEXT((EDATE('Projektkostenkalkulation EP'!$B$8,16)+FH$9),"TTT") = "So",
                                    IF(ISNA(VLOOKUP(EDATE('Projektkostenkalkulation EP'!$B$8,16)+FH$9,Datenquellen!$F$7:$H$45,3,FALSE))," ",VLOOKUP(EDATE('Projektkostenkalkulation EP'!$B$8,16)+FH$9,Datenquellen!$F$7:$H$45,3,FALSE))="X"
                                    ),
                          "X",
                          ""
                          ),
               "X"
            )</f>
        <v/>
      </c>
      <c r="FJ184" s="232" t="str">
        <f xml:space="preserve"> IF(TEXT((EDATE('Projektkostenkalkulation EP'!$B$8,16)+FI$9),"MM")=TEXT((EDATE('Projektkostenkalkulation EP'!$B$8,16)+(FI$9-1)),"MM"),
             IF(
                        OR(
                                    TEXT((EDATE('Projektkostenkalkulation EP'!$B$8,16)+FI$9),"TTT") = "Sa",
                                    TEXT((EDATE('Projektkostenkalkulation EP'!$B$8,16)+FI$9),"TTT") = "So",
                                    IF(ISNA(VLOOKUP(EDATE('Projektkostenkalkulation EP'!$B$8,16)+FI$9,Datenquellen!$F$7:$H$45,3,FALSE))," ",VLOOKUP(EDATE('Projektkostenkalkulation EP'!$B$8,16)+FI$9,Datenquellen!$F$7:$H$45,3,FALSE))="X"
                                    ),
                          "X",
                          ""
                          ),
               "X"
            )</f>
        <v/>
      </c>
      <c r="FK184" s="232" t="str">
        <f xml:space="preserve"> IF(TEXT((EDATE('Projektkostenkalkulation EP'!$B$8,16)+FJ$9),"MM")=TEXT((EDATE('Projektkostenkalkulation EP'!$B$8,16)+(FJ$9-1)),"MM"),
             IF(
                        OR(
                                    TEXT((EDATE('Projektkostenkalkulation EP'!$B$8,16)+FJ$9),"TTT") = "Sa",
                                    TEXT((EDATE('Projektkostenkalkulation EP'!$B$8,16)+FJ$9),"TTT") = "So",
                                    IF(ISNA(VLOOKUP(EDATE('Projektkostenkalkulation EP'!$B$8,16)+FJ$9,Datenquellen!$F$7:$H$45,3,FALSE))," ",VLOOKUP(EDATE('Projektkostenkalkulation EP'!$B$8,16)+FJ$9,Datenquellen!$F$7:$H$45,3,FALSE))="X"
                                    ),
                          "X",
                          ""
                          ),
               "X"
            )</f>
        <v>X</v>
      </c>
      <c r="FL184" s="232" t="str">
        <f xml:space="preserve"> IF(TEXT((EDATE('Projektkostenkalkulation EP'!$B$8,16)+FK$9),"MM")=TEXT((EDATE('Projektkostenkalkulation EP'!$B$8,16)+(FK$9-1)),"MM"),
             IF(
                        OR(
                                    TEXT((EDATE('Projektkostenkalkulation EP'!$B$8,16)+FK$9),"TTT") = "Sa",
                                    TEXT((EDATE('Projektkostenkalkulation EP'!$B$8,16)+FK$9),"TTT") = "So",
                                    IF(ISNA(VLOOKUP(EDATE('Projektkostenkalkulation EP'!$B$8,16)+FK$9,Datenquellen!$F$7:$H$45,3,FALSE))," ",VLOOKUP(EDATE('Projektkostenkalkulation EP'!$B$8,16)+FK$9,Datenquellen!$F$7:$H$45,3,FALSE))="X"
                                    ),
                          "X",
                          ""
                          ),
               "X"
            )</f>
        <v/>
      </c>
      <c r="FM184" s="232" t="str">
        <f xml:space="preserve"> IF(TEXT((EDATE('Projektkostenkalkulation EP'!$B$8,16)+FL$9),"MM")=TEXT((EDATE('Projektkostenkalkulation EP'!$B$8,16)+(FL$9-1)),"MM"),
             IF(
                        OR(
                                    TEXT((EDATE('Projektkostenkalkulation EP'!$B$8,16)+FL$9),"TTT") = "Sa",
                                    TEXT((EDATE('Projektkostenkalkulation EP'!$B$8,16)+FL$9),"TTT") = "So",
                                    IF(ISNA(VLOOKUP(EDATE('Projektkostenkalkulation EP'!$B$8,16)+FL$9,Datenquellen!$F$7:$H$45,3,FALSE))," ",VLOOKUP(EDATE('Projektkostenkalkulation EP'!$B$8,16)+FL$9,Datenquellen!$F$7:$H$45,3,FALSE))="X"
                                    ),
                          "X",
                          ""
                          ),
               "X"
            )</f>
        <v/>
      </c>
      <c r="FN184" s="232" t="str">
        <f xml:space="preserve"> IF(TEXT((EDATE('Projektkostenkalkulation EP'!$B$8,16)+FM$9),"MM")=TEXT((EDATE('Projektkostenkalkulation EP'!$B$8,16)+(FM$9-1)),"MM"),
             IF(
                        OR(
                                    TEXT((EDATE('Projektkostenkalkulation EP'!$B$8,16)+FM$9),"TTT") = "Sa",
                                    TEXT((EDATE('Projektkostenkalkulation EP'!$B$8,16)+FM$9),"TTT") = "So",
                                    IF(ISNA(VLOOKUP(EDATE('Projektkostenkalkulation EP'!$B$8,16)+FM$9,Datenquellen!$F$7:$H$45,3,FALSE))," ",VLOOKUP(EDATE('Projektkostenkalkulation EP'!$B$8,16)+FM$9,Datenquellen!$F$7:$H$45,3,FALSE))="X"
                                    ),
                          "X",
                          ""
                          ),
               "X"
            )</f>
        <v>X</v>
      </c>
      <c r="FO184" s="232" t="str">
        <f xml:space="preserve"> IF(TEXT((EDATE('Projektkostenkalkulation EP'!$B$8,16)+FN$9),"MM")=TEXT((EDATE('Projektkostenkalkulation EP'!$B$8,16)+(FN$9-1)),"MM"),
             IF(
                        OR(
                                    TEXT((EDATE('Projektkostenkalkulation EP'!$B$8,16)+FN$9),"TTT") = "Sa",
                                    TEXT((EDATE('Projektkostenkalkulation EP'!$B$8,16)+FN$9),"TTT") = "So",
                                    IF(ISNA(VLOOKUP(EDATE('Projektkostenkalkulation EP'!$B$8,16)+FN$9,Datenquellen!$F$7:$H$45,3,FALSE))," ",VLOOKUP(EDATE('Projektkostenkalkulation EP'!$B$8,16)+FN$9,Datenquellen!$F$7:$H$45,3,FALSE))="X"
                                    ),
                          "X",
                          ""
                          ),
               "X"
            )</f>
        <v>X</v>
      </c>
      <c r="FP184" s="232" t="str">
        <f xml:space="preserve"> IF(TEXT((EDATE('Projektkostenkalkulation EP'!$B$8,16)+FO$9),"MM")=TEXT((EDATE('Projektkostenkalkulation EP'!$B$8,16)+(FO$9-1)),"MM"),
             IF(
                        OR(
                                    TEXT((EDATE('Projektkostenkalkulation EP'!$B$8,16)+FO$9),"TTT") = "Sa",
                                    TEXT((EDATE('Projektkostenkalkulation EP'!$B$8,16)+FO$9),"TTT") = "So",
                                    IF(ISNA(VLOOKUP(EDATE('Projektkostenkalkulation EP'!$B$8,16)+FO$9,Datenquellen!$F$7:$H$45,3,FALSE))," ",VLOOKUP(EDATE('Projektkostenkalkulation EP'!$B$8,16)+FO$9,Datenquellen!$F$7:$H$45,3,FALSE))="X"
                                    ),
                          "X",
                          ""
                          ),
               "X"
            )</f>
        <v/>
      </c>
      <c r="FQ184" s="232" t="str">
        <f xml:space="preserve"> IF(TEXT((EDATE('Projektkostenkalkulation EP'!$B$8,16)+FP$9),"MM")=TEXT((EDATE('Projektkostenkalkulation EP'!$B$8,16)+(FP$9-1)),"MM"),
             IF(
                        OR(
                                    TEXT((EDATE('Projektkostenkalkulation EP'!$B$8,16)+FP$9),"TTT") = "Sa",
                                    TEXT((EDATE('Projektkostenkalkulation EP'!$B$8,16)+FP$9),"TTT") = "So",
                                    IF(ISNA(VLOOKUP(EDATE('Projektkostenkalkulation EP'!$B$8,16)+FP$9,Datenquellen!$F$7:$H$45,3,FALSE))," ",VLOOKUP(EDATE('Projektkostenkalkulation EP'!$B$8,16)+FP$9,Datenquellen!$F$7:$H$45,3,FALSE))="X"
                                    ),
                          "X",
                          ""
                          ),
               "X"
            )</f>
        <v/>
      </c>
      <c r="FR184" s="232" t="str">
        <f xml:space="preserve"> IF(TEXT((EDATE('Projektkostenkalkulation EP'!$B$8,16)+FQ$9),"MM")=TEXT((EDATE('Projektkostenkalkulation EP'!$B$8,16)+(FQ$9-1)),"MM"),
             IF(
                        OR(
                                    TEXT((EDATE('Projektkostenkalkulation EP'!$B$8,16)+FQ$9),"TTT") = "Sa",
                                    TEXT((EDATE('Projektkostenkalkulation EP'!$B$8,16)+FQ$9),"TTT") = "So",
                                    IF(ISNA(VLOOKUP(EDATE('Projektkostenkalkulation EP'!$B$8,16)+FQ$9,Datenquellen!$F$7:$H$45,3,FALSE))," ",VLOOKUP(EDATE('Projektkostenkalkulation EP'!$B$8,16)+FQ$9,Datenquellen!$F$7:$H$45,3,FALSE))="X"
                                    ),
                          "X",
                          ""
                          ),
               "X"
            )</f>
        <v/>
      </c>
      <c r="FS184" s="232" t="str">
        <f xml:space="preserve"> IF(TEXT((EDATE('Projektkostenkalkulation EP'!$B$8,16)+FR$9),"MM")=TEXT((EDATE('Projektkostenkalkulation EP'!$B$8,16)+(FR$9-1)),"MM"),
             IF(
                        OR(
                                    TEXT((EDATE('Projektkostenkalkulation EP'!$B$8,16)+FR$9),"TTT") = "Sa",
                                    TEXT((EDATE('Projektkostenkalkulation EP'!$B$8,16)+FR$9),"TTT") = "So",
                                    IF(ISNA(VLOOKUP(EDATE('Projektkostenkalkulation EP'!$B$8,16)+FR$9,Datenquellen!$F$7:$H$45,3,FALSE))," ",VLOOKUP(EDATE('Projektkostenkalkulation EP'!$B$8,16)+FR$9,Datenquellen!$F$7:$H$45,3,FALSE))="X"
                                    ),
                          "X",
                          ""
                          ),
               "X"
            )</f>
        <v/>
      </c>
      <c r="FT184" s="232" t="str">
        <f xml:space="preserve"> IF(TEXT((EDATE('Projektkostenkalkulation EP'!$B$8,16)+FS$9),"MM")=TEXT((EDATE('Projektkostenkalkulation EP'!$B$8,16)+(FS$9-1)),"MM"),
             IF(
                        OR(
                                    TEXT((EDATE('Projektkostenkalkulation EP'!$B$8,16)+FS$9),"TTT") = "Sa",
                                    TEXT((EDATE('Projektkostenkalkulation EP'!$B$8,16)+FS$9),"TTT") = "So",
                                    IF(ISNA(VLOOKUP(EDATE('Projektkostenkalkulation EP'!$B$8,16)+FS$9,Datenquellen!$F$7:$H$45,3,FALSE))," ",VLOOKUP(EDATE('Projektkostenkalkulation EP'!$B$8,16)+FS$9,Datenquellen!$F$7:$H$45,3,FALSE))="X"
                                    ),
                          "X",
                          ""
                          ),
               "X"
            )</f>
        <v/>
      </c>
      <c r="FU184" s="233" t="str">
        <f xml:space="preserve"> IF(TEXT((EDATE('Projektkostenkalkulation EP'!$B$8,16)+FT$9),"MM")=TEXT((EDATE('Projektkostenkalkulation EP'!$B$8,16)+(FT$9-1)),"MM"),
             IF(
                        OR(
                                    TEXT((EDATE('Projektkostenkalkulation EP'!$B$8,16)+FT$9),"TTT") = "Sa",
                                    TEXT((EDATE('Projektkostenkalkulation EP'!$B$8,16)+FT$9),"TTT") = "So",
                                    IF(ISNA(VLOOKUP(EDATE('Projektkostenkalkulation EP'!$B$8,16)+FT$9,Datenquellen!$F$7:$H$45,3,FALSE))," ",VLOOKUP(EDATE('Projektkostenkalkulation EP'!$B$8,16)+FT$9,Datenquellen!$F$7:$H$45,3,FALSE))="X"
                                    ),
                          "X",
                          ""
                          ),
               "X"
            )</f>
        <v>X</v>
      </c>
      <c r="FV184" s="234"/>
      <c r="FW184" s="235"/>
      <c r="FX184" s="496"/>
      <c r="FY184" s="473"/>
      <c r="FZ184" s="231"/>
      <c r="GA184" s="232" t="str">
        <f>IF(
            OR(
                     TEXT(EDATE('Projektkostenkalkulation EP'!$B$8,16),"TTT") = "Sa",
                     TEXT(EDATE('Projektkostenkalkulation EP'!$B$8,16),"TTT") = "So",
                     IF(ISNA(VLOOKUP(EDATE('Projektkostenkalkulation EP'!$B$8,16),Datenquellen!$F$7:$H$45,3,FALSE))," ",VLOOKUP(EDATE('Projektkostenkalkulation EP'!$B$8,16),Datenquellen!$F$7:$H$45,3,FALSE))="X"
                            ),
                    "X",
                    ""
            )</f>
        <v>X</v>
      </c>
      <c r="GB184" s="232" t="str">
        <f xml:space="preserve"> IF(TEXT((EDATE('Projektkostenkalkulation EP'!$B$8,16)+GA$9),"MM")=TEXT((EDATE('Projektkostenkalkulation EP'!$B$8,16)+(GA$9-1)),"MM"),
             IF(
                        OR(
                                    TEXT((EDATE('Projektkostenkalkulation EP'!$B$8,16)+GA$9),"TTT") = "Sa",
                                    TEXT((EDATE('Projektkostenkalkulation EP'!$B$8,16)+GA$9),"TTT") = "So",
                                    IF(ISNA(VLOOKUP(EDATE('Projektkostenkalkulation EP'!$B$8,16)+GA$9,Datenquellen!$F$7:$H$45,3,FALSE))," ",VLOOKUP(EDATE('Projektkostenkalkulation EP'!$B$8,16)+GA$9,Datenquellen!$F$7:$H$45,3,FALSE))="X"
                                    ),
                          "X",
                          ""
                          ),
               "X"
            )</f>
        <v/>
      </c>
      <c r="GC184" s="232" t="str">
        <f xml:space="preserve"> IF(TEXT((EDATE('Projektkostenkalkulation EP'!$B$8,16)+GB$9),"MM")=TEXT((EDATE('Projektkostenkalkulation EP'!$B$8,16)+(GB$9-1)),"MM"),
             IF(
                        OR(
                                    TEXT((EDATE('Projektkostenkalkulation EP'!$B$8,16)+GB$9),"TTT") = "Sa",
                                    TEXT((EDATE('Projektkostenkalkulation EP'!$B$8,16)+GB$9),"TTT") = "So",
                                    IF(ISNA(VLOOKUP(EDATE('Projektkostenkalkulation EP'!$B$8,16)+GB$9,Datenquellen!$F$7:$H$45,3,FALSE))," ",VLOOKUP(EDATE('Projektkostenkalkulation EP'!$B$8,16)+GB$9,Datenquellen!$F$7:$H$45,3,FALSE))="X"
                                    ),
                          "X",
                          ""
                          ),
               "X"
            )</f>
        <v>X</v>
      </c>
      <c r="GD184" s="232" t="str">
        <f xml:space="preserve"> IF(TEXT((EDATE('Projektkostenkalkulation EP'!$B$8,16)+GC$9),"MM")=TEXT((EDATE('Projektkostenkalkulation EP'!$B$8,16)+(GC$9-1)),"MM"),
             IF(
                        OR(
                                    TEXT((EDATE('Projektkostenkalkulation EP'!$B$8,16)+GC$9),"TTT") = "Sa",
                                    TEXT((EDATE('Projektkostenkalkulation EP'!$B$8,16)+GC$9),"TTT") = "So",
                                    IF(ISNA(VLOOKUP(EDATE('Projektkostenkalkulation EP'!$B$8,16)+GC$9,Datenquellen!$F$7:$H$45,3,FALSE))," ",VLOOKUP(EDATE('Projektkostenkalkulation EP'!$B$8,16)+GC$9,Datenquellen!$F$7:$H$45,3,FALSE))="X"
                                    ),
                          "X",
                          ""
                          ),
               "X"
            )</f>
        <v>X</v>
      </c>
      <c r="GE184" s="232" t="str">
        <f xml:space="preserve"> IF(TEXT((EDATE('Projektkostenkalkulation EP'!$B$8,16)+GD$9),"MM")=TEXT((EDATE('Projektkostenkalkulation EP'!$B$8,16)+(GD$9-1)),"MM"),
             IF(
                        OR(
                                    TEXT((EDATE('Projektkostenkalkulation EP'!$B$8,16)+GD$9),"TTT") = "Sa",
                                    TEXT((EDATE('Projektkostenkalkulation EP'!$B$8,16)+GD$9),"TTT") = "So",
                                    IF(ISNA(VLOOKUP(EDATE('Projektkostenkalkulation EP'!$B$8,16)+GD$9,Datenquellen!$F$7:$H$45,3,FALSE))," ",VLOOKUP(EDATE('Projektkostenkalkulation EP'!$B$8,16)+GD$9,Datenquellen!$F$7:$H$45,3,FALSE))="X"
                                    ),
                          "X",
                          ""
                          ),
               "X"
            )</f>
        <v/>
      </c>
      <c r="GF184" s="232" t="str">
        <f xml:space="preserve"> IF(TEXT((EDATE('Projektkostenkalkulation EP'!$B$8,16)+GE$9),"MM")=TEXT((EDATE('Projektkostenkalkulation EP'!$B$8,16)+(GE$9-1)),"MM"),
             IF(
                        OR(
                                    TEXT((EDATE('Projektkostenkalkulation EP'!$B$8,16)+GE$9),"TTT") = "Sa",
                                    TEXT((EDATE('Projektkostenkalkulation EP'!$B$8,16)+GE$9),"TTT") = "So",
                                    IF(ISNA(VLOOKUP(EDATE('Projektkostenkalkulation EP'!$B$8,16)+GE$9,Datenquellen!$F$7:$H$45,3,FALSE))," ",VLOOKUP(EDATE('Projektkostenkalkulation EP'!$B$8,16)+GE$9,Datenquellen!$F$7:$H$45,3,FALSE))="X"
                                    ),
                          "X",
                          ""
                          ),
               "X"
            )</f>
        <v/>
      </c>
      <c r="GG184" s="232" t="str">
        <f xml:space="preserve"> IF(TEXT((EDATE('Projektkostenkalkulation EP'!$B$8,16)+GF$9),"MM")=TEXT((EDATE('Projektkostenkalkulation EP'!$B$8,16)+(GF$9-1)),"MM"),
             IF(
                        OR(
                                    TEXT((EDATE('Projektkostenkalkulation EP'!$B$8,16)+GF$9),"TTT") = "Sa",
                                    TEXT((EDATE('Projektkostenkalkulation EP'!$B$8,16)+GF$9),"TTT") = "So",
                                    IF(ISNA(VLOOKUP(EDATE('Projektkostenkalkulation EP'!$B$8,16)+GF$9,Datenquellen!$F$7:$H$45,3,FALSE))," ",VLOOKUP(EDATE('Projektkostenkalkulation EP'!$B$8,16)+GF$9,Datenquellen!$F$7:$H$45,3,FALSE))="X"
                                    ),
                          "X",
                          ""
                          ),
               "X"
            )</f>
        <v/>
      </c>
      <c r="GH184" s="232" t="str">
        <f xml:space="preserve"> IF(TEXT((EDATE('Projektkostenkalkulation EP'!$B$8,16)+GG$9),"MM")=TEXT((EDATE('Projektkostenkalkulation EP'!$B$8,16)+(GG$9-1)),"MM"),
             IF(
                        OR(
                                    TEXT((EDATE('Projektkostenkalkulation EP'!$B$8,16)+GG$9),"TTT") = "Sa",
                                    TEXT((EDATE('Projektkostenkalkulation EP'!$B$8,16)+GG$9),"TTT") = "So",
                                    IF(ISNA(VLOOKUP(EDATE('Projektkostenkalkulation EP'!$B$8,16)+GG$9,Datenquellen!$F$7:$H$45,3,FALSE))," ",VLOOKUP(EDATE('Projektkostenkalkulation EP'!$B$8,16)+GG$9,Datenquellen!$F$7:$H$45,3,FALSE))="X"
                                    ),
                          "X",
                          ""
                          ),
               "X"
            )</f>
        <v/>
      </c>
      <c r="GI184" s="232" t="str">
        <f xml:space="preserve"> IF(TEXT((EDATE('Projektkostenkalkulation EP'!$B$8,16)+GH$9),"MM")=TEXT((EDATE('Projektkostenkalkulation EP'!$B$8,16)+(GH$9-1)),"MM"),
             IF(
                        OR(
                                    TEXT((EDATE('Projektkostenkalkulation EP'!$B$8,16)+GH$9),"TTT") = "Sa",
                                    TEXT((EDATE('Projektkostenkalkulation EP'!$B$8,16)+GH$9),"TTT") = "So",
                                    IF(ISNA(VLOOKUP(EDATE('Projektkostenkalkulation EP'!$B$8,16)+GH$9,Datenquellen!$F$7:$H$45,3,FALSE))," ",VLOOKUP(EDATE('Projektkostenkalkulation EP'!$B$8,16)+GH$9,Datenquellen!$F$7:$H$45,3,FALSE))="X"
                                    ),
                          "X",
                          ""
                          ),
               "X"
            )</f>
        <v/>
      </c>
      <c r="GJ184" s="232" t="str">
        <f xml:space="preserve"> IF(TEXT((EDATE('Projektkostenkalkulation EP'!$B$8,16)+GI$9),"MM")=TEXT((EDATE('Projektkostenkalkulation EP'!$B$8,16)+(GI$9-1)),"MM"),
             IF(
                        OR(
                                    TEXT((EDATE('Projektkostenkalkulation EP'!$B$8,16)+GI$9),"TTT") = "Sa",
                                    TEXT((EDATE('Projektkostenkalkulation EP'!$B$8,16)+GI$9),"TTT") = "So",
                                    IF(ISNA(VLOOKUP(EDATE('Projektkostenkalkulation EP'!$B$8,16)+GI$9,Datenquellen!$F$7:$H$45,3,FALSE))," ",VLOOKUP(EDATE('Projektkostenkalkulation EP'!$B$8,16)+GI$9,Datenquellen!$F$7:$H$45,3,FALSE))="X"
                                    ),
                          "X",
                          ""
                          ),
               "X"
            )</f>
        <v>X</v>
      </c>
      <c r="GK184" s="232" t="str">
        <f xml:space="preserve"> IF(TEXT((EDATE('Projektkostenkalkulation EP'!$B$8,16)+GJ$9),"MM")=TEXT((EDATE('Projektkostenkalkulation EP'!$B$8,16)+(GJ$9-1)),"MM"),
             IF(
                        OR(
                                    TEXT((EDATE('Projektkostenkalkulation EP'!$B$8,16)+GJ$9),"TTT") = "Sa",
                                    TEXT((EDATE('Projektkostenkalkulation EP'!$B$8,16)+GJ$9),"TTT") = "So",
                                    IF(ISNA(VLOOKUP(EDATE('Projektkostenkalkulation EP'!$B$8,16)+GJ$9,Datenquellen!$F$7:$H$45,3,FALSE))," ",VLOOKUP(EDATE('Projektkostenkalkulation EP'!$B$8,16)+GJ$9,Datenquellen!$F$7:$H$45,3,FALSE))="X"
                                    ),
                          "X",
                          ""
                          ),
               "X"
            )</f>
        <v>X</v>
      </c>
      <c r="GL184" s="232" t="str">
        <f xml:space="preserve"> IF(TEXT((EDATE('Projektkostenkalkulation EP'!$B$8,16)+GK$9),"MM")=TEXT((EDATE('Projektkostenkalkulation EP'!$B$8,16)+(GK$9-1)),"MM"),
             IF(
                        OR(
                                    TEXT((EDATE('Projektkostenkalkulation EP'!$B$8,16)+GK$9),"TTT") = "Sa",
                                    TEXT((EDATE('Projektkostenkalkulation EP'!$B$8,16)+GK$9),"TTT") = "So",
                                    IF(ISNA(VLOOKUP(EDATE('Projektkostenkalkulation EP'!$B$8,16)+GK$9,Datenquellen!$F$7:$H$45,3,FALSE))," ",VLOOKUP(EDATE('Projektkostenkalkulation EP'!$B$8,16)+GK$9,Datenquellen!$F$7:$H$45,3,FALSE))="X"
                                    ),
                          "X",
                          ""
                          ),
               "X"
            )</f>
        <v/>
      </c>
      <c r="GM184" s="232" t="str">
        <f xml:space="preserve"> IF(TEXT((EDATE('Projektkostenkalkulation EP'!$B$8,16)+GL$9),"MM")=TEXT((EDATE('Projektkostenkalkulation EP'!$B$8,16)+(GL$9-1)),"MM"),
             IF(
                        OR(
                                    TEXT((EDATE('Projektkostenkalkulation EP'!$B$8,16)+GL$9),"TTT") = "Sa",
                                    TEXT((EDATE('Projektkostenkalkulation EP'!$B$8,16)+GL$9),"TTT") = "So",
                                    IF(ISNA(VLOOKUP(EDATE('Projektkostenkalkulation EP'!$B$8,16)+GL$9,Datenquellen!$F$7:$H$45,3,FALSE))," ",VLOOKUP(EDATE('Projektkostenkalkulation EP'!$B$8,16)+GL$9,Datenquellen!$F$7:$H$45,3,FALSE))="X"
                                    ),
                          "X",
                          ""
                          ),
               "X"
            )</f>
        <v/>
      </c>
      <c r="GN184" s="232" t="str">
        <f xml:space="preserve"> IF(TEXT((EDATE('Projektkostenkalkulation EP'!$B$8,16)+GM$9),"MM")=TEXT((EDATE('Projektkostenkalkulation EP'!$B$8,16)+(GM$9-1)),"MM"),
             IF(
                        OR(
                                    TEXT((EDATE('Projektkostenkalkulation EP'!$B$8,16)+GM$9),"TTT") = "Sa",
                                    TEXT((EDATE('Projektkostenkalkulation EP'!$B$8,16)+GM$9),"TTT") = "So",
                                    IF(ISNA(VLOOKUP(EDATE('Projektkostenkalkulation EP'!$B$8,16)+GM$9,Datenquellen!$F$7:$H$45,3,FALSE))," ",VLOOKUP(EDATE('Projektkostenkalkulation EP'!$B$8,16)+GM$9,Datenquellen!$F$7:$H$45,3,FALSE))="X"
                                    ),
                          "X",
                          ""
                          ),
               "X"
            )</f>
        <v/>
      </c>
      <c r="GO184" s="232" t="str">
        <f xml:space="preserve"> IF(TEXT((EDATE('Projektkostenkalkulation EP'!$B$8,16)+GN$9),"MM")=TEXT((EDATE('Projektkostenkalkulation EP'!$B$8,16)+(GN$9-1)),"MM"),
             IF(
                        OR(
                                    TEXT((EDATE('Projektkostenkalkulation EP'!$B$8,16)+GN$9),"TTT") = "Sa",
                                    TEXT((EDATE('Projektkostenkalkulation EP'!$B$8,16)+GN$9),"TTT") = "So",
                                    IF(ISNA(VLOOKUP(EDATE('Projektkostenkalkulation EP'!$B$8,16)+GN$9,Datenquellen!$F$7:$H$45,3,FALSE))," ",VLOOKUP(EDATE('Projektkostenkalkulation EP'!$B$8,16)+GN$9,Datenquellen!$F$7:$H$45,3,FALSE))="X"
                                    ),
                          "X",
                          ""
                          ),
               "X"
            )</f>
        <v/>
      </c>
      <c r="GP184" s="232" t="str">
        <f xml:space="preserve"> IF(TEXT((EDATE('Projektkostenkalkulation EP'!$B$8,16)+GO$9),"MM")=TEXT((EDATE('Projektkostenkalkulation EP'!$B$8,16)+(GO$9-1)),"MM"),
             IF(
                        OR(
                                    TEXT((EDATE('Projektkostenkalkulation EP'!$B$8,16)+GO$9),"TTT") = "Sa",
                                    TEXT((EDATE('Projektkostenkalkulation EP'!$B$8,16)+GO$9),"TTT") = "So",
                                    IF(ISNA(VLOOKUP(EDATE('Projektkostenkalkulation EP'!$B$8,16)+GO$9,Datenquellen!$F$7:$H$45,3,FALSE))," ",VLOOKUP(EDATE('Projektkostenkalkulation EP'!$B$8,16)+GO$9,Datenquellen!$F$7:$H$45,3,FALSE))="X"
                                    ),
                          "X",
                          ""
                          ),
               "X"
            )</f>
        <v/>
      </c>
      <c r="GQ184" s="232" t="str">
        <f xml:space="preserve"> IF(TEXT((EDATE('Projektkostenkalkulation EP'!$B$8,16)+GP$9),"MM")=TEXT((EDATE('Projektkostenkalkulation EP'!$B$8,16)+(GP$9-1)),"MM"),
             IF(
                        OR(
                                    TEXT((EDATE('Projektkostenkalkulation EP'!$B$8,16)+GP$9),"TTT") = "Sa",
                                    TEXT((EDATE('Projektkostenkalkulation EP'!$B$8,16)+GP$9),"TTT") = "So",
                                    IF(ISNA(VLOOKUP(EDATE('Projektkostenkalkulation EP'!$B$8,16)+GP$9,Datenquellen!$F$7:$H$45,3,FALSE))," ",VLOOKUP(EDATE('Projektkostenkalkulation EP'!$B$8,16)+GP$9,Datenquellen!$F$7:$H$45,3,FALSE))="X"
                                    ),
                          "X",
                          ""
                          ),
               "X"
            )</f>
        <v>X</v>
      </c>
      <c r="GR184" s="232" t="str">
        <f xml:space="preserve"> IF(TEXT((EDATE('Projektkostenkalkulation EP'!$B$8,16)+GQ$9),"MM")=TEXT((EDATE('Projektkostenkalkulation EP'!$B$8,16)+(GQ$9-1)),"MM"),
             IF(
                        OR(
                                    TEXT((EDATE('Projektkostenkalkulation EP'!$B$8,16)+GQ$9),"TTT") = "Sa",
                                    TEXT((EDATE('Projektkostenkalkulation EP'!$B$8,16)+GQ$9),"TTT") = "So",
                                    IF(ISNA(VLOOKUP(EDATE('Projektkostenkalkulation EP'!$B$8,16)+GQ$9,Datenquellen!$F$7:$H$45,3,FALSE))," ",VLOOKUP(EDATE('Projektkostenkalkulation EP'!$B$8,16)+GQ$9,Datenquellen!$F$7:$H$45,3,FALSE))="X"
                                    ),
                          "X",
                          ""
                          ),
               "X"
            )</f>
        <v>X</v>
      </c>
      <c r="GS184" s="232" t="str">
        <f xml:space="preserve"> IF(TEXT((EDATE('Projektkostenkalkulation EP'!$B$8,16)+GR$9),"MM")=TEXT((EDATE('Projektkostenkalkulation EP'!$B$8,16)+(GR$9-1)),"MM"),
             IF(
                        OR(
                                    TEXT((EDATE('Projektkostenkalkulation EP'!$B$8,16)+GR$9),"TTT") = "Sa",
                                    TEXT((EDATE('Projektkostenkalkulation EP'!$B$8,16)+GR$9),"TTT") = "So",
                                    IF(ISNA(VLOOKUP(EDATE('Projektkostenkalkulation EP'!$B$8,16)+GR$9,Datenquellen!$F$7:$H$45,3,FALSE))," ",VLOOKUP(EDATE('Projektkostenkalkulation EP'!$B$8,16)+GR$9,Datenquellen!$F$7:$H$45,3,FALSE))="X"
                                    ),
                          "X",
                          ""
                          ),
               "X"
            )</f>
        <v/>
      </c>
      <c r="GT184" s="232" t="str">
        <f xml:space="preserve"> IF(TEXT((EDATE('Projektkostenkalkulation EP'!$B$8,16)+GS$9),"MM")=TEXT((EDATE('Projektkostenkalkulation EP'!$B$8,16)+(GS$9-1)),"MM"),
             IF(
                        OR(
                                    TEXT((EDATE('Projektkostenkalkulation EP'!$B$8,16)+GS$9),"TTT") = "Sa",
                                    TEXT((EDATE('Projektkostenkalkulation EP'!$B$8,16)+GS$9),"TTT") = "So",
                                    IF(ISNA(VLOOKUP(EDATE('Projektkostenkalkulation EP'!$B$8,16)+GS$9,Datenquellen!$F$7:$H$45,3,FALSE))," ",VLOOKUP(EDATE('Projektkostenkalkulation EP'!$B$8,16)+GS$9,Datenquellen!$F$7:$H$45,3,FALSE))="X"
                                    ),
                          "X",
                          ""
                          ),
               "X"
            )</f>
        <v/>
      </c>
      <c r="GU184" s="232" t="str">
        <f xml:space="preserve"> IF(TEXT((EDATE('Projektkostenkalkulation EP'!$B$8,16)+GT$9),"MM")=TEXT((EDATE('Projektkostenkalkulation EP'!$B$8,16)+(GT$9-1)),"MM"),
             IF(
                        OR(
                                    TEXT((EDATE('Projektkostenkalkulation EP'!$B$8,16)+GT$9),"TTT") = "Sa",
                                    TEXT((EDATE('Projektkostenkalkulation EP'!$B$8,16)+GT$9),"TTT") = "So",
                                    IF(ISNA(VLOOKUP(EDATE('Projektkostenkalkulation EP'!$B$8,16)+GT$9,Datenquellen!$F$7:$H$45,3,FALSE))," ",VLOOKUP(EDATE('Projektkostenkalkulation EP'!$B$8,16)+GT$9,Datenquellen!$F$7:$H$45,3,FALSE))="X"
                                    ),
                          "X",
                          ""
                          ),
               "X"
            )</f>
        <v>X</v>
      </c>
      <c r="GV184" s="232" t="str">
        <f xml:space="preserve"> IF(TEXT((EDATE('Projektkostenkalkulation EP'!$B$8,16)+GU$9),"MM")=TEXT((EDATE('Projektkostenkalkulation EP'!$B$8,16)+(GU$9-1)),"MM"),
             IF(
                        OR(
                                    TEXT((EDATE('Projektkostenkalkulation EP'!$B$8,16)+GU$9),"TTT") = "Sa",
                                    TEXT((EDATE('Projektkostenkalkulation EP'!$B$8,16)+GU$9),"TTT") = "So",
                                    IF(ISNA(VLOOKUP(EDATE('Projektkostenkalkulation EP'!$B$8,16)+GU$9,Datenquellen!$F$7:$H$45,3,FALSE))," ",VLOOKUP(EDATE('Projektkostenkalkulation EP'!$B$8,16)+GU$9,Datenquellen!$F$7:$H$45,3,FALSE))="X"
                                    ),
                          "X",
                          ""
                          ),
               "X"
            )</f>
        <v/>
      </c>
      <c r="GW184" s="232" t="str">
        <f xml:space="preserve"> IF(TEXT((EDATE('Projektkostenkalkulation EP'!$B$8,16)+GV$9),"MM")=TEXT((EDATE('Projektkostenkalkulation EP'!$B$8,16)+(GV$9-1)),"MM"),
             IF(
                        OR(
                                    TEXT((EDATE('Projektkostenkalkulation EP'!$B$8,16)+GV$9),"TTT") = "Sa",
                                    TEXT((EDATE('Projektkostenkalkulation EP'!$B$8,16)+GV$9),"TTT") = "So",
                                    IF(ISNA(VLOOKUP(EDATE('Projektkostenkalkulation EP'!$B$8,16)+GV$9,Datenquellen!$F$7:$H$45,3,FALSE))," ",VLOOKUP(EDATE('Projektkostenkalkulation EP'!$B$8,16)+GV$9,Datenquellen!$F$7:$H$45,3,FALSE))="X"
                                    ),
                          "X",
                          ""
                          ),
               "X"
            )</f>
        <v/>
      </c>
      <c r="GX184" s="232" t="str">
        <f xml:space="preserve"> IF(TEXT((EDATE('Projektkostenkalkulation EP'!$B$8,16)+GW$9),"MM")=TEXT((EDATE('Projektkostenkalkulation EP'!$B$8,16)+(GW$9-1)),"MM"),
             IF(
                        OR(
                                    TEXT((EDATE('Projektkostenkalkulation EP'!$B$8,16)+GW$9),"TTT") = "Sa",
                                    TEXT((EDATE('Projektkostenkalkulation EP'!$B$8,16)+GW$9),"TTT") = "So",
                                    IF(ISNA(VLOOKUP(EDATE('Projektkostenkalkulation EP'!$B$8,16)+GW$9,Datenquellen!$F$7:$H$45,3,FALSE))," ",VLOOKUP(EDATE('Projektkostenkalkulation EP'!$B$8,16)+GW$9,Datenquellen!$F$7:$H$45,3,FALSE))="X"
                                    ),
                          "X",
                          ""
                          ),
               "X"
            )</f>
        <v>X</v>
      </c>
      <c r="GY184" s="232" t="str">
        <f xml:space="preserve"> IF(TEXT((EDATE('Projektkostenkalkulation EP'!$B$8,16)+GX$9),"MM")=TEXT((EDATE('Projektkostenkalkulation EP'!$B$8,16)+(GX$9-1)),"MM"),
             IF(
                        OR(
                                    TEXT((EDATE('Projektkostenkalkulation EP'!$B$8,16)+GX$9),"TTT") = "Sa",
                                    TEXT((EDATE('Projektkostenkalkulation EP'!$B$8,16)+GX$9),"TTT") = "So",
                                    IF(ISNA(VLOOKUP(EDATE('Projektkostenkalkulation EP'!$B$8,16)+GX$9,Datenquellen!$F$7:$H$45,3,FALSE))," ",VLOOKUP(EDATE('Projektkostenkalkulation EP'!$B$8,16)+GX$9,Datenquellen!$F$7:$H$45,3,FALSE))="X"
                                    ),
                          "X",
                          ""
                          ),
               "X"
            )</f>
        <v>X</v>
      </c>
      <c r="GZ184" s="232" t="str">
        <f xml:space="preserve"> IF(TEXT((EDATE('Projektkostenkalkulation EP'!$B$8,16)+GY$9),"MM")=TEXT((EDATE('Projektkostenkalkulation EP'!$B$8,16)+(GY$9-1)),"MM"),
             IF(
                        OR(
                                    TEXT((EDATE('Projektkostenkalkulation EP'!$B$8,16)+GY$9),"TTT") = "Sa",
                                    TEXT((EDATE('Projektkostenkalkulation EP'!$B$8,16)+GY$9),"TTT") = "So",
                                    IF(ISNA(VLOOKUP(EDATE('Projektkostenkalkulation EP'!$B$8,16)+GY$9,Datenquellen!$F$7:$H$45,3,FALSE))," ",VLOOKUP(EDATE('Projektkostenkalkulation EP'!$B$8,16)+GY$9,Datenquellen!$F$7:$H$45,3,FALSE))="X"
                                    ),
                          "X",
                          ""
                          ),
               "X"
            )</f>
        <v/>
      </c>
      <c r="HA184" s="232" t="str">
        <f xml:space="preserve"> IF(TEXT((EDATE('Projektkostenkalkulation EP'!$B$8,16)+GZ$9),"MM")=TEXT((EDATE('Projektkostenkalkulation EP'!$B$8,16)+(GZ$9-1)),"MM"),
             IF(
                        OR(
                                    TEXT((EDATE('Projektkostenkalkulation EP'!$B$8,16)+GZ$9),"TTT") = "Sa",
                                    TEXT((EDATE('Projektkostenkalkulation EP'!$B$8,16)+GZ$9),"TTT") = "So",
                                    IF(ISNA(VLOOKUP(EDATE('Projektkostenkalkulation EP'!$B$8,16)+GZ$9,Datenquellen!$F$7:$H$45,3,FALSE))," ",VLOOKUP(EDATE('Projektkostenkalkulation EP'!$B$8,16)+GZ$9,Datenquellen!$F$7:$H$45,3,FALSE))="X"
                                    ),
                          "X",
                          ""
                          ),
               "X"
            )</f>
        <v/>
      </c>
      <c r="HB184" s="232" t="str">
        <f xml:space="preserve"> IF(TEXT((EDATE('Projektkostenkalkulation EP'!$B$8,16)+HA$9),"MM")=TEXT((EDATE('Projektkostenkalkulation EP'!$B$8,16)+(HA$9-1)),"MM"),
             IF(
                        OR(
                                    TEXT((EDATE('Projektkostenkalkulation EP'!$B$8,16)+HA$9),"TTT") = "Sa",
                                    TEXT((EDATE('Projektkostenkalkulation EP'!$B$8,16)+HA$9),"TTT") = "So",
                                    IF(ISNA(VLOOKUP(EDATE('Projektkostenkalkulation EP'!$B$8,16)+HA$9,Datenquellen!$F$7:$H$45,3,FALSE))," ",VLOOKUP(EDATE('Projektkostenkalkulation EP'!$B$8,16)+HA$9,Datenquellen!$F$7:$H$45,3,FALSE))="X"
                                    ),
                          "X",
                          ""
                          ),
               "X"
            )</f>
        <v/>
      </c>
      <c r="HC184" s="232" t="str">
        <f xml:space="preserve"> IF(TEXT((EDATE('Projektkostenkalkulation EP'!$B$8,16)+HB$9),"MM")=TEXT((EDATE('Projektkostenkalkulation EP'!$B$8,16)+(HB$9-1)),"MM"),
             IF(
                        OR(
                                    TEXT((EDATE('Projektkostenkalkulation EP'!$B$8,16)+HB$9),"TTT") = "Sa",
                                    TEXT((EDATE('Projektkostenkalkulation EP'!$B$8,16)+HB$9),"TTT") = "So",
                                    IF(ISNA(VLOOKUP(EDATE('Projektkostenkalkulation EP'!$B$8,16)+HB$9,Datenquellen!$F$7:$H$45,3,FALSE))," ",VLOOKUP(EDATE('Projektkostenkalkulation EP'!$B$8,16)+HB$9,Datenquellen!$F$7:$H$45,3,FALSE))="X"
                                    ),
                          "X",
                          ""
                          ),
               "X"
            )</f>
        <v/>
      </c>
      <c r="HD184" s="232" t="str">
        <f xml:space="preserve"> IF(TEXT((EDATE('Projektkostenkalkulation EP'!$B$8,16)+HC$9),"MM")=TEXT((EDATE('Projektkostenkalkulation EP'!$B$8,16)+(HC$9-1)),"MM"),
             IF(
                        OR(
                                    TEXT((EDATE('Projektkostenkalkulation EP'!$B$8,16)+HC$9),"TTT") = "Sa",
                                    TEXT((EDATE('Projektkostenkalkulation EP'!$B$8,16)+HC$9),"TTT") = "So",
                                    IF(ISNA(VLOOKUP(EDATE('Projektkostenkalkulation EP'!$B$8,16)+HC$9,Datenquellen!$F$7:$H$45,3,FALSE))," ",VLOOKUP(EDATE('Projektkostenkalkulation EP'!$B$8,16)+HC$9,Datenquellen!$F$7:$H$45,3,FALSE))="X"
                                    ),
                          "X",
                          ""
                          ),
               "X"
            )</f>
        <v/>
      </c>
      <c r="HE184" s="233" t="str">
        <f xml:space="preserve"> IF(TEXT((EDATE('Projektkostenkalkulation EP'!$B$8,16)+HD$9),"MM")=TEXT((EDATE('Projektkostenkalkulation EP'!$B$8,16)+(HD$9-1)),"MM"),
             IF(
                        OR(
                                    TEXT((EDATE('Projektkostenkalkulation EP'!$B$8,16)+HD$9),"TTT") = "Sa",
                                    TEXT((EDATE('Projektkostenkalkulation EP'!$B$8,16)+HD$9),"TTT") = "So",
                                    IF(ISNA(VLOOKUP(EDATE('Projektkostenkalkulation EP'!$B$8,16)+HD$9,Datenquellen!$F$7:$H$45,3,FALSE))," ",VLOOKUP(EDATE('Projektkostenkalkulation EP'!$B$8,16)+HD$9,Datenquellen!$F$7:$H$45,3,FALSE))="X"
                                    ),
                          "X",
                          ""
                          ),
               "X"
            )</f>
        <v>X</v>
      </c>
      <c r="HF184" s="234"/>
      <c r="HG184" s="235"/>
      <c r="HH184" s="476"/>
    </row>
    <row r="185" spans="1:216" ht="21" customHeight="1" thickBot="1" x14ac:dyDescent="0.25">
      <c r="A185" s="478"/>
      <c r="B185" s="259"/>
      <c r="C185" s="260" t="str">
        <f>IF(
            OR(
                     TEXT(EDATE('Projektkostenkalkulation EP'!$B$8,16),"TTT") = "Sa",
                     TEXT(EDATE('Projektkostenkalkulation EP'!$B$8,16),"TTT") = "So",
                     IF(ISNA(VLOOKUP(EDATE('Projektkostenkalkulation EP'!$B$8,16),Datenquellen!$F$7:$H$45,3,FALSE))," ",VLOOKUP(EDATE('Projektkostenkalkulation EP'!$B$8,16),Datenquellen!$F$7:$H$45,3,FALSE))="X"
                            ),
                    "X",
                    ""
            )</f>
        <v>X</v>
      </c>
      <c r="D185" s="260" t="str">
        <f xml:space="preserve"> IF(TEXT((EDATE('Projektkostenkalkulation EP'!$B$8,16)+C$9),"MM")=TEXT((EDATE('Projektkostenkalkulation EP'!$B$8,16)+(C$9-1)),"MM"),
             IF(
                        OR(
                                    TEXT((EDATE('Projektkostenkalkulation EP'!$B$8,16)+C$9),"TTT") = "Sa",
                                    TEXT((EDATE('Projektkostenkalkulation EP'!$B$8,16)+C$9),"TTT") = "So",
                                    IF(ISNA(VLOOKUP(EDATE('Projektkostenkalkulation EP'!$B$8,16)+C$9,Datenquellen!$F$7:$H$45,3,FALSE))," ",VLOOKUP(EDATE('Projektkostenkalkulation EP'!$B$8,16)+C$9,Datenquellen!$F$7:$H$45,3,FALSE))="X"
                                    ),
                          "X",
                          ""
                          ),
               "X"
            )</f>
        <v/>
      </c>
      <c r="E185" s="260" t="str">
        <f xml:space="preserve"> IF(TEXT((EDATE('Projektkostenkalkulation EP'!$B$8,16)+D$9),"MM")=TEXT((EDATE('Projektkostenkalkulation EP'!$B$8,16)+(D$9-1)),"MM"),
             IF(
                        OR(
                                    TEXT((EDATE('Projektkostenkalkulation EP'!$B$8,16)+D$9),"TTT") = "Sa",
                                    TEXT((EDATE('Projektkostenkalkulation EP'!$B$8,16)+D$9),"TTT") = "So",
                                    IF(ISNA(VLOOKUP(EDATE('Projektkostenkalkulation EP'!$B$8,16)+D$9,Datenquellen!$F$7:$H$45,3,FALSE))," ",VLOOKUP(EDATE('Projektkostenkalkulation EP'!$B$8,16)+D$9,Datenquellen!$F$7:$H$45,3,FALSE))="X"
                                    ),
                          "X",
                          ""
                          ),
               "X"
            )</f>
        <v>X</v>
      </c>
      <c r="F185" s="260" t="str">
        <f xml:space="preserve"> IF(TEXT((EDATE('Projektkostenkalkulation EP'!$B$8,16)+E$9),"MM")=TEXT((EDATE('Projektkostenkalkulation EP'!$B$8,16)+(E$9-1)),"MM"),
             IF(
                        OR(
                                    TEXT((EDATE('Projektkostenkalkulation EP'!$B$8,16)+E$9),"TTT") = "Sa",
                                    TEXT((EDATE('Projektkostenkalkulation EP'!$B$8,16)+E$9),"TTT") = "So",
                                    IF(ISNA(VLOOKUP(EDATE('Projektkostenkalkulation EP'!$B$8,16)+E$9,Datenquellen!$F$7:$H$45,3,FALSE))," ",VLOOKUP(EDATE('Projektkostenkalkulation EP'!$B$8,16)+E$9,Datenquellen!$F$7:$H$45,3,FALSE))="X"
                                    ),
                          "X",
                          ""
                          ),
               "X"
            )</f>
        <v>X</v>
      </c>
      <c r="G185" s="260" t="str">
        <f xml:space="preserve"> IF(TEXT((EDATE('Projektkostenkalkulation EP'!$B$8,16)+F$9),"MM")=TEXT((EDATE('Projektkostenkalkulation EP'!$B$8,16)+(F$9-1)),"MM"),
             IF(
                        OR(
                                    TEXT((EDATE('Projektkostenkalkulation EP'!$B$8,16)+F$9),"TTT") = "Sa",
                                    TEXT((EDATE('Projektkostenkalkulation EP'!$B$8,16)+F$9),"TTT") = "So",
                                    IF(ISNA(VLOOKUP(EDATE('Projektkostenkalkulation EP'!$B$8,16)+F$9,Datenquellen!$F$7:$H$45,3,FALSE))," ",VLOOKUP(EDATE('Projektkostenkalkulation EP'!$B$8,16)+F$9,Datenquellen!$F$7:$H$45,3,FALSE))="X"
                                    ),
                          "X",
                          ""
                          ),
               "X"
            )</f>
        <v/>
      </c>
      <c r="H185" s="260" t="str">
        <f xml:space="preserve"> IF(TEXT((EDATE('Projektkostenkalkulation EP'!$B$8,16)+G$9),"MM")=TEXT((EDATE('Projektkostenkalkulation EP'!$B$8,16)+(G$9-1)),"MM"),
             IF(
                        OR(
                                    TEXT((EDATE('Projektkostenkalkulation EP'!$B$8,16)+G$9),"TTT") = "Sa",
                                    TEXT((EDATE('Projektkostenkalkulation EP'!$B$8,16)+G$9),"TTT") = "So",
                                    IF(ISNA(VLOOKUP(EDATE('Projektkostenkalkulation EP'!$B$8,16)+G$9,Datenquellen!$F$7:$H$45,3,FALSE))," ",VLOOKUP(EDATE('Projektkostenkalkulation EP'!$B$8,16)+G$9,Datenquellen!$F$7:$H$45,3,FALSE))="X"
                                    ),
                          "X",
                          ""
                          ),
               "X"
            )</f>
        <v/>
      </c>
      <c r="I185" s="260" t="str">
        <f xml:space="preserve"> IF(TEXT((EDATE('Projektkostenkalkulation EP'!$B$8,16)+H$9),"MM")=TEXT((EDATE('Projektkostenkalkulation EP'!$B$8,16)+(H$9-1)),"MM"),
             IF(
                        OR(
                                    TEXT((EDATE('Projektkostenkalkulation EP'!$B$8,16)+H$9),"TTT") = "Sa",
                                    TEXT((EDATE('Projektkostenkalkulation EP'!$B$8,16)+H$9),"TTT") = "So",
                                    IF(ISNA(VLOOKUP(EDATE('Projektkostenkalkulation EP'!$B$8,16)+H$9,Datenquellen!$F$7:$H$45,3,FALSE))," ",VLOOKUP(EDATE('Projektkostenkalkulation EP'!$B$8,16)+H$9,Datenquellen!$F$7:$H$45,3,FALSE))="X"
                                    ),
                          "X",
                          ""
                          ),
               "X"
            )</f>
        <v/>
      </c>
      <c r="J185" s="260" t="str">
        <f xml:space="preserve"> IF(TEXT((EDATE('Projektkostenkalkulation EP'!$B$8,16)+I$9),"MM")=TEXT((EDATE('Projektkostenkalkulation EP'!$B$8,16)+(I$9-1)),"MM"),
             IF(
                        OR(
                                    TEXT((EDATE('Projektkostenkalkulation EP'!$B$8,16)+I$9),"TTT") = "Sa",
                                    TEXT((EDATE('Projektkostenkalkulation EP'!$B$8,16)+I$9),"TTT") = "So",
                                    IF(ISNA(VLOOKUP(EDATE('Projektkostenkalkulation EP'!$B$8,16)+I$9,Datenquellen!$F$7:$H$45,3,FALSE))," ",VLOOKUP(EDATE('Projektkostenkalkulation EP'!$B$8,16)+I$9,Datenquellen!$F$7:$H$45,3,FALSE))="X"
                                    ),
                          "X",
                          ""
                          ),
               "X"
            )</f>
        <v/>
      </c>
      <c r="K185" s="260" t="str">
        <f xml:space="preserve"> IF(TEXT((EDATE('Projektkostenkalkulation EP'!$B$8,16)+J$9),"MM")=TEXT((EDATE('Projektkostenkalkulation EP'!$B$8,16)+(J$9-1)),"MM"),
             IF(
                        OR(
                                    TEXT((EDATE('Projektkostenkalkulation EP'!$B$8,16)+J$9),"TTT") = "Sa",
                                    TEXT((EDATE('Projektkostenkalkulation EP'!$B$8,16)+J$9),"TTT") = "So",
                                    IF(ISNA(VLOOKUP(EDATE('Projektkostenkalkulation EP'!$B$8,16)+J$9,Datenquellen!$F$7:$H$45,3,FALSE))," ",VLOOKUP(EDATE('Projektkostenkalkulation EP'!$B$8,16)+J$9,Datenquellen!$F$7:$H$45,3,FALSE))="X"
                                    ),
                          "X",
                          ""
                          ),
               "X"
            )</f>
        <v/>
      </c>
      <c r="L185" s="260" t="str">
        <f xml:space="preserve"> IF(TEXT((EDATE('Projektkostenkalkulation EP'!$B$8,16)+K$9),"MM")=TEXT((EDATE('Projektkostenkalkulation EP'!$B$8,16)+(K$9-1)),"MM"),
             IF(
                        OR(
                                    TEXT((EDATE('Projektkostenkalkulation EP'!$B$8,16)+K$9),"TTT") = "Sa",
                                    TEXT((EDATE('Projektkostenkalkulation EP'!$B$8,16)+K$9),"TTT") = "So",
                                    IF(ISNA(VLOOKUP(EDATE('Projektkostenkalkulation EP'!$B$8,16)+K$9,Datenquellen!$F$7:$H$45,3,FALSE))," ",VLOOKUP(EDATE('Projektkostenkalkulation EP'!$B$8,16)+K$9,Datenquellen!$F$7:$H$45,3,FALSE))="X"
                                    ),
                          "X",
                          ""
                          ),
               "X"
            )</f>
        <v>X</v>
      </c>
      <c r="M185" s="260" t="str">
        <f xml:space="preserve"> IF(TEXT((EDATE('Projektkostenkalkulation EP'!$B$8,16)+L$9),"MM")=TEXT((EDATE('Projektkostenkalkulation EP'!$B$8,16)+(L$9-1)),"MM"),
             IF(
                        OR(
                                    TEXT((EDATE('Projektkostenkalkulation EP'!$B$8,16)+L$9),"TTT") = "Sa",
                                    TEXT((EDATE('Projektkostenkalkulation EP'!$B$8,16)+L$9),"TTT") = "So",
                                    IF(ISNA(VLOOKUP(EDATE('Projektkostenkalkulation EP'!$B$8,16)+L$9,Datenquellen!$F$7:$H$45,3,FALSE))," ",VLOOKUP(EDATE('Projektkostenkalkulation EP'!$B$8,16)+L$9,Datenquellen!$F$7:$H$45,3,FALSE))="X"
                                    ),
                          "X",
                          ""
                          ),
               "X"
            )</f>
        <v>X</v>
      </c>
      <c r="N185" s="260" t="str">
        <f xml:space="preserve"> IF(TEXT((EDATE('Projektkostenkalkulation EP'!$B$8,16)+M$9),"MM")=TEXT((EDATE('Projektkostenkalkulation EP'!$B$8,16)+(M$9-1)),"MM"),
             IF(
                        OR(
                                    TEXT((EDATE('Projektkostenkalkulation EP'!$B$8,16)+M$9),"TTT") = "Sa",
                                    TEXT((EDATE('Projektkostenkalkulation EP'!$B$8,16)+M$9),"TTT") = "So",
                                    IF(ISNA(VLOOKUP(EDATE('Projektkostenkalkulation EP'!$B$8,16)+M$9,Datenquellen!$F$7:$H$45,3,FALSE))," ",VLOOKUP(EDATE('Projektkostenkalkulation EP'!$B$8,16)+M$9,Datenquellen!$F$7:$H$45,3,FALSE))="X"
                                    ),
                          "X",
                          ""
                          ),
               "X"
            )</f>
        <v/>
      </c>
      <c r="O185" s="260" t="str">
        <f xml:space="preserve"> IF(TEXT((EDATE('Projektkostenkalkulation EP'!$B$8,16)+N$9),"MM")=TEXT((EDATE('Projektkostenkalkulation EP'!$B$8,16)+(N$9-1)),"MM"),
             IF(
                        OR(
                                    TEXT((EDATE('Projektkostenkalkulation EP'!$B$8,16)+N$9),"TTT") = "Sa",
                                    TEXT((EDATE('Projektkostenkalkulation EP'!$B$8,16)+N$9),"TTT") = "So",
                                    IF(ISNA(VLOOKUP(EDATE('Projektkostenkalkulation EP'!$B$8,16)+N$9,Datenquellen!$F$7:$H$45,3,FALSE))," ",VLOOKUP(EDATE('Projektkostenkalkulation EP'!$B$8,16)+N$9,Datenquellen!$F$7:$H$45,3,FALSE))="X"
                                    ),
                          "X",
                          ""
                          ),
               "X"
            )</f>
        <v/>
      </c>
      <c r="P185" s="260" t="str">
        <f xml:space="preserve"> IF(TEXT((EDATE('Projektkostenkalkulation EP'!$B$8,16)+O$9),"MM")=TEXT((EDATE('Projektkostenkalkulation EP'!$B$8,16)+(O$9-1)),"MM"),
             IF(
                        OR(
                                    TEXT((EDATE('Projektkostenkalkulation EP'!$B$8,16)+O$9),"TTT") = "Sa",
                                    TEXT((EDATE('Projektkostenkalkulation EP'!$B$8,16)+O$9),"TTT") = "So",
                                    IF(ISNA(VLOOKUP(EDATE('Projektkostenkalkulation EP'!$B$8,16)+O$9,Datenquellen!$F$7:$H$45,3,FALSE))," ",VLOOKUP(EDATE('Projektkostenkalkulation EP'!$B$8,16)+O$9,Datenquellen!$F$7:$H$45,3,FALSE))="X"
                                    ),
                          "X",
                          ""
                          ),
               "X"
            )</f>
        <v/>
      </c>
      <c r="Q185" s="260" t="str">
        <f xml:space="preserve"> IF(TEXT((EDATE('Projektkostenkalkulation EP'!$B$8,16)+P$9),"MM")=TEXT((EDATE('Projektkostenkalkulation EP'!$B$8,16)+(P$9-1)),"MM"),
             IF(
                        OR(
                                    TEXT((EDATE('Projektkostenkalkulation EP'!$B$8,16)+P$9),"TTT") = "Sa",
                                    TEXT((EDATE('Projektkostenkalkulation EP'!$B$8,16)+P$9),"TTT") = "So",
                                    IF(ISNA(VLOOKUP(EDATE('Projektkostenkalkulation EP'!$B$8,16)+P$9,Datenquellen!$F$7:$H$45,3,FALSE))," ",VLOOKUP(EDATE('Projektkostenkalkulation EP'!$B$8,16)+P$9,Datenquellen!$F$7:$H$45,3,FALSE))="X"
                                    ),
                          "X",
                          ""
                          ),
               "X"
            )</f>
        <v/>
      </c>
      <c r="R185" s="260" t="str">
        <f xml:space="preserve"> IF(TEXT((EDATE('Projektkostenkalkulation EP'!$B$8,16)+Q$9),"MM")=TEXT((EDATE('Projektkostenkalkulation EP'!$B$8,16)+(Q$9-1)),"MM"),
             IF(
                        OR(
                                    TEXT((EDATE('Projektkostenkalkulation EP'!$B$8,16)+Q$9),"TTT") = "Sa",
                                    TEXT((EDATE('Projektkostenkalkulation EP'!$B$8,16)+Q$9),"TTT") = "So",
                                    IF(ISNA(VLOOKUP(EDATE('Projektkostenkalkulation EP'!$B$8,16)+Q$9,Datenquellen!$F$7:$H$45,3,FALSE))," ",VLOOKUP(EDATE('Projektkostenkalkulation EP'!$B$8,16)+Q$9,Datenquellen!$F$7:$H$45,3,FALSE))="X"
                                    ),
                          "X",
                          ""
                          ),
               "X"
            )</f>
        <v/>
      </c>
      <c r="S185" s="260" t="str">
        <f xml:space="preserve"> IF(TEXT((EDATE('Projektkostenkalkulation EP'!$B$8,16)+R$9),"MM")=TEXT((EDATE('Projektkostenkalkulation EP'!$B$8,16)+(R$9-1)),"MM"),
             IF(
                        OR(
                                    TEXT((EDATE('Projektkostenkalkulation EP'!$B$8,16)+R$9),"TTT") = "Sa",
                                    TEXT((EDATE('Projektkostenkalkulation EP'!$B$8,16)+R$9),"TTT") = "So",
                                    IF(ISNA(VLOOKUP(EDATE('Projektkostenkalkulation EP'!$B$8,16)+R$9,Datenquellen!$F$7:$H$45,3,FALSE))," ",VLOOKUP(EDATE('Projektkostenkalkulation EP'!$B$8,16)+R$9,Datenquellen!$F$7:$H$45,3,FALSE))="X"
                                    ),
                          "X",
                          ""
                          ),
               "X"
            )</f>
        <v>X</v>
      </c>
      <c r="T185" s="260" t="str">
        <f xml:space="preserve"> IF(TEXT((EDATE('Projektkostenkalkulation EP'!$B$8,16)+S$9),"MM")=TEXT((EDATE('Projektkostenkalkulation EP'!$B$8,16)+(S$9-1)),"MM"),
             IF(
                        OR(
                                    TEXT((EDATE('Projektkostenkalkulation EP'!$B$8,16)+S$9),"TTT") = "Sa",
                                    TEXT((EDATE('Projektkostenkalkulation EP'!$B$8,16)+S$9),"TTT") = "So",
                                    IF(ISNA(VLOOKUP(EDATE('Projektkostenkalkulation EP'!$B$8,16)+S$9,Datenquellen!$F$7:$H$45,3,FALSE))," ",VLOOKUP(EDATE('Projektkostenkalkulation EP'!$B$8,16)+S$9,Datenquellen!$F$7:$H$45,3,FALSE))="X"
                                    ),
                          "X",
                          ""
                          ),
               "X"
            )</f>
        <v>X</v>
      </c>
      <c r="U185" s="260" t="str">
        <f xml:space="preserve"> IF(TEXT((EDATE('Projektkostenkalkulation EP'!$B$8,16)+T$9),"MM")=TEXT((EDATE('Projektkostenkalkulation EP'!$B$8,16)+(T$9-1)),"MM"),
             IF(
                        OR(
                                    TEXT((EDATE('Projektkostenkalkulation EP'!$B$8,16)+T$9),"TTT") = "Sa",
                                    TEXT((EDATE('Projektkostenkalkulation EP'!$B$8,16)+T$9),"TTT") = "So",
                                    IF(ISNA(VLOOKUP(EDATE('Projektkostenkalkulation EP'!$B$8,16)+T$9,Datenquellen!$F$7:$H$45,3,FALSE))," ",VLOOKUP(EDATE('Projektkostenkalkulation EP'!$B$8,16)+T$9,Datenquellen!$F$7:$H$45,3,FALSE))="X"
                                    ),
                          "X",
                          ""
                          ),
               "X"
            )</f>
        <v/>
      </c>
      <c r="V185" s="260" t="str">
        <f xml:space="preserve"> IF(TEXT((EDATE('Projektkostenkalkulation EP'!$B$8,16)+U$9),"MM")=TEXT((EDATE('Projektkostenkalkulation EP'!$B$8,16)+(U$9-1)),"MM"),
             IF(
                        OR(
                                    TEXT((EDATE('Projektkostenkalkulation EP'!$B$8,16)+U$9),"TTT") = "Sa",
                                    TEXT((EDATE('Projektkostenkalkulation EP'!$B$8,16)+U$9),"TTT") = "So",
                                    IF(ISNA(VLOOKUP(EDATE('Projektkostenkalkulation EP'!$B$8,16)+U$9,Datenquellen!$F$7:$H$45,3,FALSE))," ",VLOOKUP(EDATE('Projektkostenkalkulation EP'!$B$8,16)+U$9,Datenquellen!$F$7:$H$45,3,FALSE))="X"
                                    ),
                          "X",
                          ""
                          ),
               "X"
            )</f>
        <v/>
      </c>
      <c r="W185" s="260" t="str">
        <f xml:space="preserve"> IF(TEXT((EDATE('Projektkostenkalkulation EP'!$B$8,16)+V$9),"MM")=TEXT((EDATE('Projektkostenkalkulation EP'!$B$8,16)+(V$9-1)),"MM"),
             IF(
                        OR(
                                    TEXT((EDATE('Projektkostenkalkulation EP'!$B$8,16)+V$9),"TTT") = "Sa",
                                    TEXT((EDATE('Projektkostenkalkulation EP'!$B$8,16)+V$9),"TTT") = "So",
                                    IF(ISNA(VLOOKUP(EDATE('Projektkostenkalkulation EP'!$B$8,16)+V$9,Datenquellen!$F$7:$H$45,3,FALSE))," ",VLOOKUP(EDATE('Projektkostenkalkulation EP'!$B$8,16)+V$9,Datenquellen!$F$7:$H$45,3,FALSE))="X"
                                    ),
                          "X",
                          ""
                          ),
               "X"
            )</f>
        <v>X</v>
      </c>
      <c r="X185" s="260" t="str">
        <f xml:space="preserve"> IF(TEXT((EDATE('Projektkostenkalkulation EP'!$B$8,16)+W$9),"MM")=TEXT((EDATE('Projektkostenkalkulation EP'!$B$8,16)+(W$9-1)),"MM"),
             IF(
                        OR(
                                    TEXT((EDATE('Projektkostenkalkulation EP'!$B$8,16)+W$9),"TTT") = "Sa",
                                    TEXT((EDATE('Projektkostenkalkulation EP'!$B$8,16)+W$9),"TTT") = "So",
                                    IF(ISNA(VLOOKUP(EDATE('Projektkostenkalkulation EP'!$B$8,16)+W$9,Datenquellen!$F$7:$H$45,3,FALSE))," ",VLOOKUP(EDATE('Projektkostenkalkulation EP'!$B$8,16)+W$9,Datenquellen!$F$7:$H$45,3,FALSE))="X"
                                    ),
                          "X",
                          ""
                          ),
               "X"
            )</f>
        <v/>
      </c>
      <c r="Y185" s="260" t="str">
        <f xml:space="preserve"> IF(TEXT((EDATE('Projektkostenkalkulation EP'!$B$8,16)+X$9),"MM")=TEXT((EDATE('Projektkostenkalkulation EP'!$B$8,16)+(X$9-1)),"MM"),
             IF(
                        OR(
                                    TEXT((EDATE('Projektkostenkalkulation EP'!$B$8,16)+X$9),"TTT") = "Sa",
                                    TEXT((EDATE('Projektkostenkalkulation EP'!$B$8,16)+X$9),"TTT") = "So",
                                    IF(ISNA(VLOOKUP(EDATE('Projektkostenkalkulation EP'!$B$8,16)+X$9,Datenquellen!$F$7:$H$45,3,FALSE))," ",VLOOKUP(EDATE('Projektkostenkalkulation EP'!$B$8,16)+X$9,Datenquellen!$F$7:$H$45,3,FALSE))="X"
                                    ),
                          "X",
                          ""
                          ),
               "X"
            )</f>
        <v/>
      </c>
      <c r="Z185" s="260" t="str">
        <f xml:space="preserve"> IF(TEXT((EDATE('Projektkostenkalkulation EP'!$B$8,16)+Y$9),"MM")=TEXT((EDATE('Projektkostenkalkulation EP'!$B$8,16)+(Y$9-1)),"MM"),
             IF(
                        OR(
                                    TEXT((EDATE('Projektkostenkalkulation EP'!$B$8,16)+Y$9),"TTT") = "Sa",
                                    TEXT((EDATE('Projektkostenkalkulation EP'!$B$8,16)+Y$9),"TTT") = "So",
                                    IF(ISNA(VLOOKUP(EDATE('Projektkostenkalkulation EP'!$B$8,16)+Y$9,Datenquellen!$F$7:$H$45,3,FALSE))," ",VLOOKUP(EDATE('Projektkostenkalkulation EP'!$B$8,16)+Y$9,Datenquellen!$F$7:$H$45,3,FALSE))="X"
                                    ),
                          "X",
                          ""
                          ),
               "X"
            )</f>
        <v>X</v>
      </c>
      <c r="AA185" s="260" t="str">
        <f xml:space="preserve"> IF(TEXT((EDATE('Projektkostenkalkulation EP'!$B$8,16)+Z$9),"MM")=TEXT((EDATE('Projektkostenkalkulation EP'!$B$8,16)+(Z$9-1)),"MM"),
             IF(
                        OR(
                                    TEXT((EDATE('Projektkostenkalkulation EP'!$B$8,16)+Z$9),"TTT") = "Sa",
                                    TEXT((EDATE('Projektkostenkalkulation EP'!$B$8,16)+Z$9),"TTT") = "So",
                                    IF(ISNA(VLOOKUP(EDATE('Projektkostenkalkulation EP'!$B$8,16)+Z$9,Datenquellen!$F$7:$H$45,3,FALSE))," ",VLOOKUP(EDATE('Projektkostenkalkulation EP'!$B$8,16)+Z$9,Datenquellen!$F$7:$H$45,3,FALSE))="X"
                                    ),
                          "X",
                          ""
                          ),
               "X"
            )</f>
        <v>X</v>
      </c>
      <c r="AB185" s="260" t="str">
        <f xml:space="preserve"> IF(TEXT((EDATE('Projektkostenkalkulation EP'!$B$8,16)+AA$9),"MM")=TEXT((EDATE('Projektkostenkalkulation EP'!$B$8,16)+(AA$9-1)),"MM"),
             IF(
                        OR(
                                    TEXT((EDATE('Projektkostenkalkulation EP'!$B$8,16)+AA$9),"TTT") = "Sa",
                                    TEXT((EDATE('Projektkostenkalkulation EP'!$B$8,16)+AA$9),"TTT") = "So",
                                    IF(ISNA(VLOOKUP(EDATE('Projektkostenkalkulation EP'!$B$8,16)+AA$9,Datenquellen!$F$7:$H$45,3,FALSE))," ",VLOOKUP(EDATE('Projektkostenkalkulation EP'!$B$8,16)+AA$9,Datenquellen!$F$7:$H$45,3,FALSE))="X"
                                    ),
                          "X",
                          ""
                          ),
               "X"
            )</f>
        <v/>
      </c>
      <c r="AC185" s="260" t="str">
        <f xml:space="preserve"> IF(TEXT((EDATE('Projektkostenkalkulation EP'!$B$8,16)+AB$9),"MM")=TEXT((EDATE('Projektkostenkalkulation EP'!$B$8,16)+(AB$9-1)),"MM"),
             IF(
                        OR(
                                    TEXT((EDATE('Projektkostenkalkulation EP'!$B$8,16)+AB$9),"TTT") = "Sa",
                                    TEXT((EDATE('Projektkostenkalkulation EP'!$B$8,16)+AB$9),"TTT") = "So",
                                    IF(ISNA(VLOOKUP(EDATE('Projektkostenkalkulation EP'!$B$8,16)+AB$9,Datenquellen!$F$7:$H$45,3,FALSE))," ",VLOOKUP(EDATE('Projektkostenkalkulation EP'!$B$8,16)+AB$9,Datenquellen!$F$7:$H$45,3,FALSE))="X"
                                    ),
                          "X",
                          ""
                          ),
               "X"
            )</f>
        <v/>
      </c>
      <c r="AD185" s="260" t="str">
        <f xml:space="preserve"> IF(TEXT((EDATE('Projektkostenkalkulation EP'!$B$8,16)+AC$9),"MM")=TEXT((EDATE('Projektkostenkalkulation EP'!$B$8,16)+(AC$9-1)),"MM"),
             IF(
                        OR(
                                    TEXT((EDATE('Projektkostenkalkulation EP'!$B$8,16)+AC$9),"TTT") = "Sa",
                                    TEXT((EDATE('Projektkostenkalkulation EP'!$B$8,16)+AC$9),"TTT") = "So",
                                    IF(ISNA(VLOOKUP(EDATE('Projektkostenkalkulation EP'!$B$8,16)+AC$9,Datenquellen!$F$7:$H$45,3,FALSE))," ",VLOOKUP(EDATE('Projektkostenkalkulation EP'!$B$8,16)+AC$9,Datenquellen!$F$7:$H$45,3,FALSE))="X"
                                    ),
                          "X",
                          ""
                          ),
               "X"
            )</f>
        <v/>
      </c>
      <c r="AE185" s="260" t="str">
        <f xml:space="preserve"> IF(TEXT((EDATE('Projektkostenkalkulation EP'!$B$8,16)+AD$9),"MM")=TEXT((EDATE('Projektkostenkalkulation EP'!$B$8,16)+(AD$9-1)),"MM"),
             IF(
                        OR(
                                    TEXT((EDATE('Projektkostenkalkulation EP'!$B$8,16)+AD$9),"TTT") = "Sa",
                                    TEXT((EDATE('Projektkostenkalkulation EP'!$B$8,16)+AD$9),"TTT") = "So",
                                    IF(ISNA(VLOOKUP(EDATE('Projektkostenkalkulation EP'!$B$8,16)+AD$9,Datenquellen!$F$7:$H$45,3,FALSE))," ",VLOOKUP(EDATE('Projektkostenkalkulation EP'!$B$8,16)+AD$9,Datenquellen!$F$7:$H$45,3,FALSE))="X"
                                    ),
                          "X",
                          ""
                          ),
               "X"
            )</f>
        <v/>
      </c>
      <c r="AF185" s="260" t="str">
        <f xml:space="preserve"> IF(TEXT((EDATE('Projektkostenkalkulation EP'!$B$8,16)+AE$9),"MM")=TEXT((EDATE('Projektkostenkalkulation EP'!$B$8,16)+(AE$9-1)),"MM"),
             IF(
                        OR(
                                    TEXT((EDATE('Projektkostenkalkulation EP'!$B$8,16)+AE$9),"TTT") = "Sa",
                                    TEXT((EDATE('Projektkostenkalkulation EP'!$B$8,16)+AE$9),"TTT") = "So",
                                    IF(ISNA(VLOOKUP(EDATE('Projektkostenkalkulation EP'!$B$8,16)+AE$9,Datenquellen!$F$7:$H$45,3,FALSE))," ",VLOOKUP(EDATE('Projektkostenkalkulation EP'!$B$8,16)+AE$9,Datenquellen!$F$7:$H$45,3,FALSE))="X"
                                    ),
                          "X",
                          ""
                          ),
               "X"
            )</f>
        <v/>
      </c>
      <c r="AG185" s="260" t="str">
        <f xml:space="preserve"> IF(TEXT((EDATE('Projektkostenkalkulation EP'!$B$8,16)+AF$9),"MM")=TEXT((EDATE('Projektkostenkalkulation EP'!$B$8,16)+(AF$9-1)),"MM"),
             IF(
                        OR(
                                    TEXT((EDATE('Projektkostenkalkulation EP'!$B$8,16)+AF$9),"TTT") = "Sa",
                                    TEXT((EDATE('Projektkostenkalkulation EP'!$B$8,16)+AF$9),"TTT") = "So",
                                    IF(ISNA(VLOOKUP(EDATE('Projektkostenkalkulation EP'!$B$8,16)+AF$9,Datenquellen!$F$7:$H$45,3,FALSE))," ",VLOOKUP(EDATE('Projektkostenkalkulation EP'!$B$8,16)+AF$9,Datenquellen!$F$7:$H$45,3,FALSE))="X"
                                    ),
                          "X",
                          ""
                          ),
               "X"
            )</f>
        <v>X</v>
      </c>
      <c r="AH185" s="239"/>
      <c r="AI185" s="240"/>
      <c r="AJ185" s="242" t="s">
        <v>67</v>
      </c>
      <c r="AK185" s="474"/>
      <c r="AL185" s="236"/>
      <c r="AM185" s="237" t="str">
        <f>IF(
            OR(
                     TEXT(EDATE('Projektkostenkalkulation EP'!$B$8,16),"TTT") = "Sa",
                     TEXT(EDATE('Projektkostenkalkulation EP'!$B$8,16),"TTT") = "So",
                     IF(ISNA(VLOOKUP(EDATE('Projektkostenkalkulation EP'!$B$8,16),Datenquellen!$F$7:$H$45,3,FALSE))," ",VLOOKUP(EDATE('Projektkostenkalkulation EP'!$B$8,16),Datenquellen!$F$7:$H$45,3,FALSE))="X"
                            ),
                    "X",
                    ""
            )</f>
        <v>X</v>
      </c>
      <c r="AN185" s="237" t="str">
        <f xml:space="preserve"> IF(TEXT((EDATE('Projektkostenkalkulation EP'!$B$8,16)+AM$9),"MM")=TEXT((EDATE('Projektkostenkalkulation EP'!$B$8,16)+(AM$9-1)),"MM"),
             IF(
                        OR(
                                    TEXT((EDATE('Projektkostenkalkulation EP'!$B$8,16)+AM$9),"TTT") = "Sa",
                                    TEXT((EDATE('Projektkostenkalkulation EP'!$B$8,16)+AM$9),"TTT") = "So",
                                    IF(ISNA(VLOOKUP(EDATE('Projektkostenkalkulation EP'!$B$8,16)+AM$9,Datenquellen!$F$7:$H$45,3,FALSE))," ",VLOOKUP(EDATE('Projektkostenkalkulation EP'!$B$8,16)+AM$9,Datenquellen!$F$7:$H$45,3,FALSE))="X"
                                    ),
                          "X",
                          ""
                          ),
               "X"
            )</f>
        <v/>
      </c>
      <c r="AO185" s="237" t="str">
        <f xml:space="preserve"> IF(TEXT((EDATE('Projektkostenkalkulation EP'!$B$8,16)+AN$9),"MM")=TEXT((EDATE('Projektkostenkalkulation EP'!$B$8,16)+(AN$9-1)),"MM"),
             IF(
                        OR(
                                    TEXT((EDATE('Projektkostenkalkulation EP'!$B$8,16)+AN$9),"TTT") = "Sa",
                                    TEXT((EDATE('Projektkostenkalkulation EP'!$B$8,16)+AN$9),"TTT") = "So",
                                    IF(ISNA(VLOOKUP(EDATE('Projektkostenkalkulation EP'!$B$8,16)+AN$9,Datenquellen!$F$7:$H$45,3,FALSE))," ",VLOOKUP(EDATE('Projektkostenkalkulation EP'!$B$8,16)+AN$9,Datenquellen!$F$7:$H$45,3,FALSE))="X"
                                    ),
                          "X",
                          ""
                          ),
               "X"
            )</f>
        <v>X</v>
      </c>
      <c r="AP185" s="237" t="str">
        <f xml:space="preserve"> IF(TEXT((EDATE('Projektkostenkalkulation EP'!$B$8,16)+AO$9),"MM")=TEXT((EDATE('Projektkostenkalkulation EP'!$B$8,16)+(AO$9-1)),"MM"),
             IF(
                        OR(
                                    TEXT((EDATE('Projektkostenkalkulation EP'!$B$8,16)+AO$9),"TTT") = "Sa",
                                    TEXT((EDATE('Projektkostenkalkulation EP'!$B$8,16)+AO$9),"TTT") = "So",
                                    IF(ISNA(VLOOKUP(EDATE('Projektkostenkalkulation EP'!$B$8,16)+AO$9,Datenquellen!$F$7:$H$45,3,FALSE))," ",VLOOKUP(EDATE('Projektkostenkalkulation EP'!$B$8,16)+AO$9,Datenquellen!$F$7:$H$45,3,FALSE))="X"
                                    ),
                          "X",
                          ""
                          ),
               "X"
            )</f>
        <v>X</v>
      </c>
      <c r="AQ185" s="237" t="str">
        <f xml:space="preserve"> IF(TEXT((EDATE('Projektkostenkalkulation EP'!$B$8,16)+AP$9),"MM")=TEXT((EDATE('Projektkostenkalkulation EP'!$B$8,16)+(AP$9-1)),"MM"),
             IF(
                        OR(
                                    TEXT((EDATE('Projektkostenkalkulation EP'!$B$8,16)+AP$9),"TTT") = "Sa",
                                    TEXT((EDATE('Projektkostenkalkulation EP'!$B$8,16)+AP$9),"TTT") = "So",
                                    IF(ISNA(VLOOKUP(EDATE('Projektkostenkalkulation EP'!$B$8,16)+AP$9,Datenquellen!$F$7:$H$45,3,FALSE))," ",VLOOKUP(EDATE('Projektkostenkalkulation EP'!$B$8,16)+AP$9,Datenquellen!$F$7:$H$45,3,FALSE))="X"
                                    ),
                          "X",
                          ""
                          ),
               "X"
            )</f>
        <v/>
      </c>
      <c r="AR185" s="237" t="str">
        <f xml:space="preserve"> IF(TEXT((EDATE('Projektkostenkalkulation EP'!$B$8,16)+AQ$9),"MM")=TEXT((EDATE('Projektkostenkalkulation EP'!$B$8,16)+(AQ$9-1)),"MM"),
             IF(
                        OR(
                                    TEXT((EDATE('Projektkostenkalkulation EP'!$B$8,16)+AQ$9),"TTT") = "Sa",
                                    TEXT((EDATE('Projektkostenkalkulation EP'!$B$8,16)+AQ$9),"TTT") = "So",
                                    IF(ISNA(VLOOKUP(EDATE('Projektkostenkalkulation EP'!$B$8,16)+AQ$9,Datenquellen!$F$7:$H$45,3,FALSE))," ",VLOOKUP(EDATE('Projektkostenkalkulation EP'!$B$8,16)+AQ$9,Datenquellen!$F$7:$H$45,3,FALSE))="X"
                                    ),
                          "X",
                          ""
                          ),
               "X"
            )</f>
        <v/>
      </c>
      <c r="AS185" s="237" t="str">
        <f xml:space="preserve"> IF(TEXT((EDATE('Projektkostenkalkulation EP'!$B$8,16)+AR$9),"MM")=TEXT((EDATE('Projektkostenkalkulation EP'!$B$8,16)+(AR$9-1)),"MM"),
             IF(
                        OR(
                                    TEXT((EDATE('Projektkostenkalkulation EP'!$B$8,16)+AR$9),"TTT") = "Sa",
                                    TEXT((EDATE('Projektkostenkalkulation EP'!$B$8,16)+AR$9),"TTT") = "So",
                                    IF(ISNA(VLOOKUP(EDATE('Projektkostenkalkulation EP'!$B$8,16)+AR$9,Datenquellen!$F$7:$H$45,3,FALSE))," ",VLOOKUP(EDATE('Projektkostenkalkulation EP'!$B$8,16)+AR$9,Datenquellen!$F$7:$H$45,3,FALSE))="X"
                                    ),
                          "X",
                          ""
                          ),
               "X"
            )</f>
        <v/>
      </c>
      <c r="AT185" s="237" t="str">
        <f xml:space="preserve"> IF(TEXT((EDATE('Projektkostenkalkulation EP'!$B$8,16)+AS$9),"MM")=TEXT((EDATE('Projektkostenkalkulation EP'!$B$8,16)+(AS$9-1)),"MM"),
             IF(
                        OR(
                                    TEXT((EDATE('Projektkostenkalkulation EP'!$B$8,16)+AS$9),"TTT") = "Sa",
                                    TEXT((EDATE('Projektkostenkalkulation EP'!$B$8,16)+AS$9),"TTT") = "So",
                                    IF(ISNA(VLOOKUP(EDATE('Projektkostenkalkulation EP'!$B$8,16)+AS$9,Datenquellen!$F$7:$H$45,3,FALSE))," ",VLOOKUP(EDATE('Projektkostenkalkulation EP'!$B$8,16)+AS$9,Datenquellen!$F$7:$H$45,3,FALSE))="X"
                                    ),
                          "X",
                          ""
                          ),
               "X"
            )</f>
        <v/>
      </c>
      <c r="AU185" s="237" t="str">
        <f xml:space="preserve"> IF(TEXT((EDATE('Projektkostenkalkulation EP'!$B$8,16)+AT$9),"MM")=TEXT((EDATE('Projektkostenkalkulation EP'!$B$8,16)+(AT$9-1)),"MM"),
             IF(
                        OR(
                                    TEXT((EDATE('Projektkostenkalkulation EP'!$B$8,16)+AT$9),"TTT") = "Sa",
                                    TEXT((EDATE('Projektkostenkalkulation EP'!$B$8,16)+AT$9),"TTT") = "So",
                                    IF(ISNA(VLOOKUP(EDATE('Projektkostenkalkulation EP'!$B$8,16)+AT$9,Datenquellen!$F$7:$H$45,3,FALSE))," ",VLOOKUP(EDATE('Projektkostenkalkulation EP'!$B$8,16)+AT$9,Datenquellen!$F$7:$H$45,3,FALSE))="X"
                                    ),
                          "X",
                          ""
                          ),
               "X"
            )</f>
        <v/>
      </c>
      <c r="AV185" s="237" t="str">
        <f xml:space="preserve"> IF(TEXT((EDATE('Projektkostenkalkulation EP'!$B$8,16)+AU$9),"MM")=TEXT((EDATE('Projektkostenkalkulation EP'!$B$8,16)+(AU$9-1)),"MM"),
             IF(
                        OR(
                                    TEXT((EDATE('Projektkostenkalkulation EP'!$B$8,16)+AU$9),"TTT") = "Sa",
                                    TEXT((EDATE('Projektkostenkalkulation EP'!$B$8,16)+AU$9),"TTT") = "So",
                                    IF(ISNA(VLOOKUP(EDATE('Projektkostenkalkulation EP'!$B$8,16)+AU$9,Datenquellen!$F$7:$H$45,3,FALSE))," ",VLOOKUP(EDATE('Projektkostenkalkulation EP'!$B$8,16)+AU$9,Datenquellen!$F$7:$H$45,3,FALSE))="X"
                                    ),
                          "X",
                          ""
                          ),
               "X"
            )</f>
        <v>X</v>
      </c>
      <c r="AW185" s="237" t="str">
        <f xml:space="preserve"> IF(TEXT((EDATE('Projektkostenkalkulation EP'!$B$8,16)+AV$9),"MM")=TEXT((EDATE('Projektkostenkalkulation EP'!$B$8,16)+(AV$9-1)),"MM"),
             IF(
                        OR(
                                    TEXT((EDATE('Projektkostenkalkulation EP'!$B$8,16)+AV$9),"TTT") = "Sa",
                                    TEXT((EDATE('Projektkostenkalkulation EP'!$B$8,16)+AV$9),"TTT") = "So",
                                    IF(ISNA(VLOOKUP(EDATE('Projektkostenkalkulation EP'!$B$8,16)+AV$9,Datenquellen!$F$7:$H$45,3,FALSE))," ",VLOOKUP(EDATE('Projektkostenkalkulation EP'!$B$8,16)+AV$9,Datenquellen!$F$7:$H$45,3,FALSE))="X"
                                    ),
                          "X",
                          ""
                          ),
               "X"
            )</f>
        <v>X</v>
      </c>
      <c r="AX185" s="237" t="str">
        <f xml:space="preserve"> IF(TEXT((EDATE('Projektkostenkalkulation EP'!$B$8,16)+AW$9),"MM")=TEXT((EDATE('Projektkostenkalkulation EP'!$B$8,16)+(AW$9-1)),"MM"),
             IF(
                        OR(
                                    TEXT((EDATE('Projektkostenkalkulation EP'!$B$8,16)+AW$9),"TTT") = "Sa",
                                    TEXT((EDATE('Projektkostenkalkulation EP'!$B$8,16)+AW$9),"TTT") = "So",
                                    IF(ISNA(VLOOKUP(EDATE('Projektkostenkalkulation EP'!$B$8,16)+AW$9,Datenquellen!$F$7:$H$45,3,FALSE))," ",VLOOKUP(EDATE('Projektkostenkalkulation EP'!$B$8,16)+AW$9,Datenquellen!$F$7:$H$45,3,FALSE))="X"
                                    ),
                          "X",
                          ""
                          ),
               "X"
            )</f>
        <v/>
      </c>
      <c r="AY185" s="237" t="str">
        <f xml:space="preserve"> IF(TEXT((EDATE('Projektkostenkalkulation EP'!$B$8,16)+AX$9),"MM")=TEXT((EDATE('Projektkostenkalkulation EP'!$B$8,16)+(AX$9-1)),"MM"),
             IF(
                        OR(
                                    TEXT((EDATE('Projektkostenkalkulation EP'!$B$8,16)+AX$9),"TTT") = "Sa",
                                    TEXT((EDATE('Projektkostenkalkulation EP'!$B$8,16)+AX$9),"TTT") = "So",
                                    IF(ISNA(VLOOKUP(EDATE('Projektkostenkalkulation EP'!$B$8,16)+AX$9,Datenquellen!$F$7:$H$45,3,FALSE))," ",VLOOKUP(EDATE('Projektkostenkalkulation EP'!$B$8,16)+AX$9,Datenquellen!$F$7:$H$45,3,FALSE))="X"
                                    ),
                          "X",
                          ""
                          ),
               "X"
            )</f>
        <v/>
      </c>
      <c r="AZ185" s="237" t="str">
        <f xml:space="preserve"> IF(TEXT((EDATE('Projektkostenkalkulation EP'!$B$8,16)+AY$9),"MM")=TEXT((EDATE('Projektkostenkalkulation EP'!$B$8,16)+(AY$9-1)),"MM"),
             IF(
                        OR(
                                    TEXT((EDATE('Projektkostenkalkulation EP'!$B$8,16)+AY$9),"TTT") = "Sa",
                                    TEXT((EDATE('Projektkostenkalkulation EP'!$B$8,16)+AY$9),"TTT") = "So",
                                    IF(ISNA(VLOOKUP(EDATE('Projektkostenkalkulation EP'!$B$8,16)+AY$9,Datenquellen!$F$7:$H$45,3,FALSE))," ",VLOOKUP(EDATE('Projektkostenkalkulation EP'!$B$8,16)+AY$9,Datenquellen!$F$7:$H$45,3,FALSE))="X"
                                    ),
                          "X",
                          ""
                          ),
               "X"
            )</f>
        <v/>
      </c>
      <c r="BA185" s="237" t="str">
        <f xml:space="preserve"> IF(TEXT((EDATE('Projektkostenkalkulation EP'!$B$8,16)+AZ$9),"MM")=TEXT((EDATE('Projektkostenkalkulation EP'!$B$8,16)+(AZ$9-1)),"MM"),
             IF(
                        OR(
                                    TEXT((EDATE('Projektkostenkalkulation EP'!$B$8,16)+AZ$9),"TTT") = "Sa",
                                    TEXT((EDATE('Projektkostenkalkulation EP'!$B$8,16)+AZ$9),"TTT") = "So",
                                    IF(ISNA(VLOOKUP(EDATE('Projektkostenkalkulation EP'!$B$8,16)+AZ$9,Datenquellen!$F$7:$H$45,3,FALSE))," ",VLOOKUP(EDATE('Projektkostenkalkulation EP'!$B$8,16)+AZ$9,Datenquellen!$F$7:$H$45,3,FALSE))="X"
                                    ),
                          "X",
                          ""
                          ),
               "X"
            )</f>
        <v/>
      </c>
      <c r="BB185" s="237" t="str">
        <f xml:space="preserve"> IF(TEXT((EDATE('Projektkostenkalkulation EP'!$B$8,16)+BA$9),"MM")=TEXT((EDATE('Projektkostenkalkulation EP'!$B$8,16)+(BA$9-1)),"MM"),
             IF(
                        OR(
                                    TEXT((EDATE('Projektkostenkalkulation EP'!$B$8,16)+BA$9),"TTT") = "Sa",
                                    TEXT((EDATE('Projektkostenkalkulation EP'!$B$8,16)+BA$9),"TTT") = "So",
                                    IF(ISNA(VLOOKUP(EDATE('Projektkostenkalkulation EP'!$B$8,16)+BA$9,Datenquellen!$F$7:$H$45,3,FALSE))," ",VLOOKUP(EDATE('Projektkostenkalkulation EP'!$B$8,16)+BA$9,Datenquellen!$F$7:$H$45,3,FALSE))="X"
                                    ),
                          "X",
                          ""
                          ),
               "X"
            )</f>
        <v/>
      </c>
      <c r="BC185" s="237" t="str">
        <f xml:space="preserve"> IF(TEXT((EDATE('Projektkostenkalkulation EP'!$B$8,16)+BB$9),"MM")=TEXT((EDATE('Projektkostenkalkulation EP'!$B$8,16)+(BB$9-1)),"MM"),
             IF(
                        OR(
                                    TEXT((EDATE('Projektkostenkalkulation EP'!$B$8,16)+BB$9),"TTT") = "Sa",
                                    TEXT((EDATE('Projektkostenkalkulation EP'!$B$8,16)+BB$9),"TTT") = "So",
                                    IF(ISNA(VLOOKUP(EDATE('Projektkostenkalkulation EP'!$B$8,16)+BB$9,Datenquellen!$F$7:$H$45,3,FALSE))," ",VLOOKUP(EDATE('Projektkostenkalkulation EP'!$B$8,16)+BB$9,Datenquellen!$F$7:$H$45,3,FALSE))="X"
                                    ),
                          "X",
                          ""
                          ),
               "X"
            )</f>
        <v>X</v>
      </c>
      <c r="BD185" s="237" t="str">
        <f xml:space="preserve"> IF(TEXT((EDATE('Projektkostenkalkulation EP'!$B$8,16)+BC$9),"MM")=TEXT((EDATE('Projektkostenkalkulation EP'!$B$8,16)+(BC$9-1)),"MM"),
             IF(
                        OR(
                                    TEXT((EDATE('Projektkostenkalkulation EP'!$B$8,16)+BC$9),"TTT") = "Sa",
                                    TEXT((EDATE('Projektkostenkalkulation EP'!$B$8,16)+BC$9),"TTT") = "So",
                                    IF(ISNA(VLOOKUP(EDATE('Projektkostenkalkulation EP'!$B$8,16)+BC$9,Datenquellen!$F$7:$H$45,3,FALSE))," ",VLOOKUP(EDATE('Projektkostenkalkulation EP'!$B$8,16)+BC$9,Datenquellen!$F$7:$H$45,3,FALSE))="X"
                                    ),
                          "X",
                          ""
                          ),
               "X"
            )</f>
        <v>X</v>
      </c>
      <c r="BE185" s="237" t="str">
        <f xml:space="preserve"> IF(TEXT((EDATE('Projektkostenkalkulation EP'!$B$8,16)+BD$9),"MM")=TEXT((EDATE('Projektkostenkalkulation EP'!$B$8,16)+(BD$9-1)),"MM"),
             IF(
                        OR(
                                    TEXT((EDATE('Projektkostenkalkulation EP'!$B$8,16)+BD$9),"TTT") = "Sa",
                                    TEXT((EDATE('Projektkostenkalkulation EP'!$B$8,16)+BD$9),"TTT") = "So",
                                    IF(ISNA(VLOOKUP(EDATE('Projektkostenkalkulation EP'!$B$8,16)+BD$9,Datenquellen!$F$7:$H$45,3,FALSE))," ",VLOOKUP(EDATE('Projektkostenkalkulation EP'!$B$8,16)+BD$9,Datenquellen!$F$7:$H$45,3,FALSE))="X"
                                    ),
                          "X",
                          ""
                          ),
               "X"
            )</f>
        <v/>
      </c>
      <c r="BF185" s="237" t="str">
        <f xml:space="preserve"> IF(TEXT((EDATE('Projektkostenkalkulation EP'!$B$8,16)+BE$9),"MM")=TEXT((EDATE('Projektkostenkalkulation EP'!$B$8,16)+(BE$9-1)),"MM"),
             IF(
                        OR(
                                    TEXT((EDATE('Projektkostenkalkulation EP'!$B$8,16)+BE$9),"TTT") = "Sa",
                                    TEXT((EDATE('Projektkostenkalkulation EP'!$B$8,16)+BE$9),"TTT") = "So",
                                    IF(ISNA(VLOOKUP(EDATE('Projektkostenkalkulation EP'!$B$8,16)+BE$9,Datenquellen!$F$7:$H$45,3,FALSE))," ",VLOOKUP(EDATE('Projektkostenkalkulation EP'!$B$8,16)+BE$9,Datenquellen!$F$7:$H$45,3,FALSE))="X"
                                    ),
                          "X",
                          ""
                          ),
               "X"
            )</f>
        <v/>
      </c>
      <c r="BG185" s="237" t="str">
        <f xml:space="preserve"> IF(TEXT((EDATE('Projektkostenkalkulation EP'!$B$8,16)+BF$9),"MM")=TEXT((EDATE('Projektkostenkalkulation EP'!$B$8,16)+(BF$9-1)),"MM"),
             IF(
                        OR(
                                    TEXT((EDATE('Projektkostenkalkulation EP'!$B$8,16)+BF$9),"TTT") = "Sa",
                                    TEXT((EDATE('Projektkostenkalkulation EP'!$B$8,16)+BF$9),"TTT") = "So",
                                    IF(ISNA(VLOOKUP(EDATE('Projektkostenkalkulation EP'!$B$8,16)+BF$9,Datenquellen!$F$7:$H$45,3,FALSE))," ",VLOOKUP(EDATE('Projektkostenkalkulation EP'!$B$8,16)+BF$9,Datenquellen!$F$7:$H$45,3,FALSE))="X"
                                    ),
                          "X",
                          ""
                          ),
               "X"
            )</f>
        <v>X</v>
      </c>
      <c r="BH185" s="237" t="str">
        <f xml:space="preserve"> IF(TEXT((EDATE('Projektkostenkalkulation EP'!$B$8,16)+BG$9),"MM")=TEXT((EDATE('Projektkostenkalkulation EP'!$B$8,16)+(BG$9-1)),"MM"),
             IF(
                        OR(
                                    TEXT((EDATE('Projektkostenkalkulation EP'!$B$8,16)+BG$9),"TTT") = "Sa",
                                    TEXT((EDATE('Projektkostenkalkulation EP'!$B$8,16)+BG$9),"TTT") = "So",
                                    IF(ISNA(VLOOKUP(EDATE('Projektkostenkalkulation EP'!$B$8,16)+BG$9,Datenquellen!$F$7:$H$45,3,FALSE))," ",VLOOKUP(EDATE('Projektkostenkalkulation EP'!$B$8,16)+BG$9,Datenquellen!$F$7:$H$45,3,FALSE))="X"
                                    ),
                          "X",
                          ""
                          ),
               "X"
            )</f>
        <v/>
      </c>
      <c r="BI185" s="237" t="str">
        <f xml:space="preserve"> IF(TEXT((EDATE('Projektkostenkalkulation EP'!$B$8,16)+BH$9),"MM")=TEXT((EDATE('Projektkostenkalkulation EP'!$B$8,16)+(BH$9-1)),"MM"),
             IF(
                        OR(
                                    TEXT((EDATE('Projektkostenkalkulation EP'!$B$8,16)+BH$9),"TTT") = "Sa",
                                    TEXT((EDATE('Projektkostenkalkulation EP'!$B$8,16)+BH$9),"TTT") = "So",
                                    IF(ISNA(VLOOKUP(EDATE('Projektkostenkalkulation EP'!$B$8,16)+BH$9,Datenquellen!$F$7:$H$45,3,FALSE))," ",VLOOKUP(EDATE('Projektkostenkalkulation EP'!$B$8,16)+BH$9,Datenquellen!$F$7:$H$45,3,FALSE))="X"
                                    ),
                          "X",
                          ""
                          ),
               "X"
            )</f>
        <v/>
      </c>
      <c r="BJ185" s="237" t="str">
        <f xml:space="preserve"> IF(TEXT((EDATE('Projektkostenkalkulation EP'!$B$8,16)+BI$9),"MM")=TEXT((EDATE('Projektkostenkalkulation EP'!$B$8,16)+(BI$9-1)),"MM"),
             IF(
                        OR(
                                    TEXT((EDATE('Projektkostenkalkulation EP'!$B$8,16)+BI$9),"TTT") = "Sa",
                                    TEXT((EDATE('Projektkostenkalkulation EP'!$B$8,16)+BI$9),"TTT") = "So",
                                    IF(ISNA(VLOOKUP(EDATE('Projektkostenkalkulation EP'!$B$8,16)+BI$9,Datenquellen!$F$7:$H$45,3,FALSE))," ",VLOOKUP(EDATE('Projektkostenkalkulation EP'!$B$8,16)+BI$9,Datenquellen!$F$7:$H$45,3,FALSE))="X"
                                    ),
                          "X",
                          ""
                          ),
               "X"
            )</f>
        <v>X</v>
      </c>
      <c r="BK185" s="237" t="str">
        <f xml:space="preserve"> IF(TEXT((EDATE('Projektkostenkalkulation EP'!$B$8,16)+BJ$9),"MM")=TEXT((EDATE('Projektkostenkalkulation EP'!$B$8,16)+(BJ$9-1)),"MM"),
             IF(
                        OR(
                                    TEXT((EDATE('Projektkostenkalkulation EP'!$B$8,16)+BJ$9),"TTT") = "Sa",
                                    TEXT((EDATE('Projektkostenkalkulation EP'!$B$8,16)+BJ$9),"TTT") = "So",
                                    IF(ISNA(VLOOKUP(EDATE('Projektkostenkalkulation EP'!$B$8,16)+BJ$9,Datenquellen!$F$7:$H$45,3,FALSE))," ",VLOOKUP(EDATE('Projektkostenkalkulation EP'!$B$8,16)+BJ$9,Datenquellen!$F$7:$H$45,3,FALSE))="X"
                                    ),
                          "X",
                          ""
                          ),
               "X"
            )</f>
        <v>X</v>
      </c>
      <c r="BL185" s="237" t="str">
        <f xml:space="preserve"> IF(TEXT((EDATE('Projektkostenkalkulation EP'!$B$8,16)+BK$9),"MM")=TEXT((EDATE('Projektkostenkalkulation EP'!$B$8,16)+(BK$9-1)),"MM"),
             IF(
                        OR(
                                    TEXT((EDATE('Projektkostenkalkulation EP'!$B$8,16)+BK$9),"TTT") = "Sa",
                                    TEXT((EDATE('Projektkostenkalkulation EP'!$B$8,16)+BK$9),"TTT") = "So",
                                    IF(ISNA(VLOOKUP(EDATE('Projektkostenkalkulation EP'!$B$8,16)+BK$9,Datenquellen!$F$7:$H$45,3,FALSE))," ",VLOOKUP(EDATE('Projektkostenkalkulation EP'!$B$8,16)+BK$9,Datenquellen!$F$7:$H$45,3,FALSE))="X"
                                    ),
                          "X",
                          ""
                          ),
               "X"
            )</f>
        <v/>
      </c>
      <c r="BM185" s="237" t="str">
        <f xml:space="preserve"> IF(TEXT((EDATE('Projektkostenkalkulation EP'!$B$8,16)+BL$9),"MM")=TEXT((EDATE('Projektkostenkalkulation EP'!$B$8,16)+(BL$9-1)),"MM"),
             IF(
                        OR(
                                    TEXT((EDATE('Projektkostenkalkulation EP'!$B$8,16)+BL$9),"TTT") = "Sa",
                                    TEXT((EDATE('Projektkostenkalkulation EP'!$B$8,16)+BL$9),"TTT") = "So",
                                    IF(ISNA(VLOOKUP(EDATE('Projektkostenkalkulation EP'!$B$8,16)+BL$9,Datenquellen!$F$7:$H$45,3,FALSE))," ",VLOOKUP(EDATE('Projektkostenkalkulation EP'!$B$8,16)+BL$9,Datenquellen!$F$7:$H$45,3,FALSE))="X"
                                    ),
                          "X",
                          ""
                          ),
               "X"
            )</f>
        <v/>
      </c>
      <c r="BN185" s="237" t="str">
        <f xml:space="preserve"> IF(TEXT((EDATE('Projektkostenkalkulation EP'!$B$8,16)+BM$9),"MM")=TEXT((EDATE('Projektkostenkalkulation EP'!$B$8,16)+(BM$9-1)),"MM"),
             IF(
                        OR(
                                    TEXT((EDATE('Projektkostenkalkulation EP'!$B$8,16)+BM$9),"TTT") = "Sa",
                                    TEXT((EDATE('Projektkostenkalkulation EP'!$B$8,16)+BM$9),"TTT") = "So",
                                    IF(ISNA(VLOOKUP(EDATE('Projektkostenkalkulation EP'!$B$8,16)+BM$9,Datenquellen!$F$7:$H$45,3,FALSE))," ",VLOOKUP(EDATE('Projektkostenkalkulation EP'!$B$8,16)+BM$9,Datenquellen!$F$7:$H$45,3,FALSE))="X"
                                    ),
                          "X",
                          ""
                          ),
               "X"
            )</f>
        <v/>
      </c>
      <c r="BO185" s="237" t="str">
        <f xml:space="preserve"> IF(TEXT((EDATE('Projektkostenkalkulation EP'!$B$8,16)+BN$9),"MM")=TEXT((EDATE('Projektkostenkalkulation EP'!$B$8,16)+(BN$9-1)),"MM"),
             IF(
                        OR(
                                    TEXT((EDATE('Projektkostenkalkulation EP'!$B$8,16)+BN$9),"TTT") = "Sa",
                                    TEXT((EDATE('Projektkostenkalkulation EP'!$B$8,16)+BN$9),"TTT") = "So",
                                    IF(ISNA(VLOOKUP(EDATE('Projektkostenkalkulation EP'!$B$8,16)+BN$9,Datenquellen!$F$7:$H$45,3,FALSE))," ",VLOOKUP(EDATE('Projektkostenkalkulation EP'!$B$8,16)+BN$9,Datenquellen!$F$7:$H$45,3,FALSE))="X"
                                    ),
                          "X",
                          ""
                          ),
               "X"
            )</f>
        <v/>
      </c>
      <c r="BP185" s="237" t="str">
        <f xml:space="preserve"> IF(TEXT((EDATE('Projektkostenkalkulation EP'!$B$8,16)+BO$9),"MM")=TEXT((EDATE('Projektkostenkalkulation EP'!$B$8,16)+(BO$9-1)),"MM"),
             IF(
                        OR(
                                    TEXT((EDATE('Projektkostenkalkulation EP'!$B$8,16)+BO$9),"TTT") = "Sa",
                                    TEXT((EDATE('Projektkostenkalkulation EP'!$B$8,16)+BO$9),"TTT") = "So",
                                    IF(ISNA(VLOOKUP(EDATE('Projektkostenkalkulation EP'!$B$8,16)+BO$9,Datenquellen!$F$7:$H$45,3,FALSE))," ",VLOOKUP(EDATE('Projektkostenkalkulation EP'!$B$8,16)+BO$9,Datenquellen!$F$7:$H$45,3,FALSE))="X"
                                    ),
                          "X",
                          ""
                          ),
               "X"
            )</f>
        <v/>
      </c>
      <c r="BQ185" s="238" t="str">
        <f xml:space="preserve"> IF(TEXT((EDATE('Projektkostenkalkulation EP'!$B$8,16)+BP$9),"MM")=TEXT((EDATE('Projektkostenkalkulation EP'!$B$8,16)+(BP$9-1)),"MM"),
             IF(
                        OR(
                                    TEXT((EDATE('Projektkostenkalkulation EP'!$B$8,16)+BP$9),"TTT") = "Sa",
                                    TEXT((EDATE('Projektkostenkalkulation EP'!$B$8,16)+BP$9),"TTT") = "So",
                                    IF(ISNA(VLOOKUP(EDATE('Projektkostenkalkulation EP'!$B$8,16)+BP$9,Datenquellen!$F$7:$H$45,3,FALSE))," ",VLOOKUP(EDATE('Projektkostenkalkulation EP'!$B$8,16)+BP$9,Datenquellen!$F$7:$H$45,3,FALSE))="X"
                                    ),
                          "X",
                          ""
                          ),
               "X"
            )</f>
        <v>X</v>
      </c>
      <c r="BR185" s="239"/>
      <c r="BS185" s="240"/>
      <c r="BT185" s="242" t="s">
        <v>67</v>
      </c>
      <c r="BU185" s="474"/>
      <c r="BV185" s="236"/>
      <c r="BW185" s="237" t="str">
        <f>IF(
            OR(
                     TEXT(EDATE('Projektkostenkalkulation EP'!$B$8,16),"TTT") = "Sa",
                     TEXT(EDATE('Projektkostenkalkulation EP'!$B$8,16),"TTT") = "So",
                     IF(ISNA(VLOOKUP(EDATE('Projektkostenkalkulation EP'!$B$8,16),Datenquellen!$F$7:$H$45,3,FALSE))," ",VLOOKUP(EDATE('Projektkostenkalkulation EP'!$B$8,16),Datenquellen!$F$7:$H$45,3,FALSE))="X"
                            ),
                    "X",
                    ""
            )</f>
        <v>X</v>
      </c>
      <c r="BX185" s="237" t="str">
        <f xml:space="preserve"> IF(TEXT((EDATE('Projektkostenkalkulation EP'!$B$8,16)+BW$9),"MM")=TEXT((EDATE('Projektkostenkalkulation EP'!$B$8,16)+(BW$9-1)),"MM"),
             IF(
                        OR(
                                    TEXT((EDATE('Projektkostenkalkulation EP'!$B$8,16)+BW$9),"TTT") = "Sa",
                                    TEXT((EDATE('Projektkostenkalkulation EP'!$B$8,16)+BW$9),"TTT") = "So",
                                    IF(ISNA(VLOOKUP(EDATE('Projektkostenkalkulation EP'!$B$8,16)+BW$9,Datenquellen!$F$7:$H$45,3,FALSE))," ",VLOOKUP(EDATE('Projektkostenkalkulation EP'!$B$8,16)+BW$9,Datenquellen!$F$7:$H$45,3,FALSE))="X"
                                    ),
                          "X",
                          ""
                          ),
               "X"
            )</f>
        <v/>
      </c>
      <c r="BY185" s="237" t="str">
        <f xml:space="preserve"> IF(TEXT((EDATE('Projektkostenkalkulation EP'!$B$8,16)+BX$9),"MM")=TEXT((EDATE('Projektkostenkalkulation EP'!$B$8,16)+(BX$9-1)),"MM"),
             IF(
                        OR(
                                    TEXT((EDATE('Projektkostenkalkulation EP'!$B$8,16)+BX$9),"TTT") = "Sa",
                                    TEXT((EDATE('Projektkostenkalkulation EP'!$B$8,16)+BX$9),"TTT") = "So",
                                    IF(ISNA(VLOOKUP(EDATE('Projektkostenkalkulation EP'!$B$8,16)+BX$9,Datenquellen!$F$7:$H$45,3,FALSE))," ",VLOOKUP(EDATE('Projektkostenkalkulation EP'!$B$8,16)+BX$9,Datenquellen!$F$7:$H$45,3,FALSE))="X"
                                    ),
                          "X",
                          ""
                          ),
               "X"
            )</f>
        <v>X</v>
      </c>
      <c r="BZ185" s="237" t="str">
        <f xml:space="preserve"> IF(TEXT((EDATE('Projektkostenkalkulation EP'!$B$8,16)+BY$9),"MM")=TEXT((EDATE('Projektkostenkalkulation EP'!$B$8,16)+(BY$9-1)),"MM"),
             IF(
                        OR(
                                    TEXT((EDATE('Projektkostenkalkulation EP'!$B$8,16)+BY$9),"TTT") = "Sa",
                                    TEXT((EDATE('Projektkostenkalkulation EP'!$B$8,16)+BY$9),"TTT") = "So",
                                    IF(ISNA(VLOOKUP(EDATE('Projektkostenkalkulation EP'!$B$8,16)+BY$9,Datenquellen!$F$7:$H$45,3,FALSE))," ",VLOOKUP(EDATE('Projektkostenkalkulation EP'!$B$8,16)+BY$9,Datenquellen!$F$7:$H$45,3,FALSE))="X"
                                    ),
                          "X",
                          ""
                          ),
               "X"
            )</f>
        <v>X</v>
      </c>
      <c r="CA185" s="237" t="str">
        <f xml:space="preserve"> IF(TEXT((EDATE('Projektkostenkalkulation EP'!$B$8,16)+BZ$9),"MM")=TEXT((EDATE('Projektkostenkalkulation EP'!$B$8,16)+(BZ$9-1)),"MM"),
             IF(
                        OR(
                                    TEXT((EDATE('Projektkostenkalkulation EP'!$B$8,16)+BZ$9),"TTT") = "Sa",
                                    TEXT((EDATE('Projektkostenkalkulation EP'!$B$8,16)+BZ$9),"TTT") = "So",
                                    IF(ISNA(VLOOKUP(EDATE('Projektkostenkalkulation EP'!$B$8,16)+BZ$9,Datenquellen!$F$7:$H$45,3,FALSE))," ",VLOOKUP(EDATE('Projektkostenkalkulation EP'!$B$8,16)+BZ$9,Datenquellen!$F$7:$H$45,3,FALSE))="X"
                                    ),
                          "X",
                          ""
                          ),
               "X"
            )</f>
        <v/>
      </c>
      <c r="CB185" s="237" t="str">
        <f xml:space="preserve"> IF(TEXT((EDATE('Projektkostenkalkulation EP'!$B$8,16)+CA$9),"MM")=TEXT((EDATE('Projektkostenkalkulation EP'!$B$8,16)+(CA$9-1)),"MM"),
             IF(
                        OR(
                                    TEXT((EDATE('Projektkostenkalkulation EP'!$B$8,16)+CA$9),"TTT") = "Sa",
                                    TEXT((EDATE('Projektkostenkalkulation EP'!$B$8,16)+CA$9),"TTT") = "So",
                                    IF(ISNA(VLOOKUP(EDATE('Projektkostenkalkulation EP'!$B$8,16)+CA$9,Datenquellen!$F$7:$H$45,3,FALSE))," ",VLOOKUP(EDATE('Projektkostenkalkulation EP'!$B$8,16)+CA$9,Datenquellen!$F$7:$H$45,3,FALSE))="X"
                                    ),
                          "X",
                          ""
                          ),
               "X"
            )</f>
        <v/>
      </c>
      <c r="CC185" s="237" t="str">
        <f xml:space="preserve"> IF(TEXT((EDATE('Projektkostenkalkulation EP'!$B$8,16)+CB$9),"MM")=TEXT((EDATE('Projektkostenkalkulation EP'!$B$8,16)+(CB$9-1)),"MM"),
             IF(
                        OR(
                                    TEXT((EDATE('Projektkostenkalkulation EP'!$B$8,16)+CB$9),"TTT") = "Sa",
                                    TEXT((EDATE('Projektkostenkalkulation EP'!$B$8,16)+CB$9),"TTT") = "So",
                                    IF(ISNA(VLOOKUP(EDATE('Projektkostenkalkulation EP'!$B$8,16)+CB$9,Datenquellen!$F$7:$H$45,3,FALSE))," ",VLOOKUP(EDATE('Projektkostenkalkulation EP'!$B$8,16)+CB$9,Datenquellen!$F$7:$H$45,3,FALSE))="X"
                                    ),
                          "X",
                          ""
                          ),
               "X"
            )</f>
        <v/>
      </c>
      <c r="CD185" s="237" t="str">
        <f xml:space="preserve"> IF(TEXT((EDATE('Projektkostenkalkulation EP'!$B$8,16)+CC$9),"MM")=TEXT((EDATE('Projektkostenkalkulation EP'!$B$8,16)+(CC$9-1)),"MM"),
             IF(
                        OR(
                                    TEXT((EDATE('Projektkostenkalkulation EP'!$B$8,16)+CC$9),"TTT") = "Sa",
                                    TEXT((EDATE('Projektkostenkalkulation EP'!$B$8,16)+CC$9),"TTT") = "So",
                                    IF(ISNA(VLOOKUP(EDATE('Projektkostenkalkulation EP'!$B$8,16)+CC$9,Datenquellen!$F$7:$H$45,3,FALSE))," ",VLOOKUP(EDATE('Projektkostenkalkulation EP'!$B$8,16)+CC$9,Datenquellen!$F$7:$H$45,3,FALSE))="X"
                                    ),
                          "X",
                          ""
                          ),
               "X"
            )</f>
        <v/>
      </c>
      <c r="CE185" s="237" t="str">
        <f xml:space="preserve"> IF(TEXT((EDATE('Projektkostenkalkulation EP'!$B$8,16)+CD$9),"MM")=TEXT((EDATE('Projektkostenkalkulation EP'!$B$8,16)+(CD$9-1)),"MM"),
             IF(
                        OR(
                                    TEXT((EDATE('Projektkostenkalkulation EP'!$B$8,16)+CD$9),"TTT") = "Sa",
                                    TEXT((EDATE('Projektkostenkalkulation EP'!$B$8,16)+CD$9),"TTT") = "So",
                                    IF(ISNA(VLOOKUP(EDATE('Projektkostenkalkulation EP'!$B$8,16)+CD$9,Datenquellen!$F$7:$H$45,3,FALSE))," ",VLOOKUP(EDATE('Projektkostenkalkulation EP'!$B$8,16)+CD$9,Datenquellen!$F$7:$H$45,3,FALSE))="X"
                                    ),
                          "X",
                          ""
                          ),
               "X"
            )</f>
        <v/>
      </c>
      <c r="CF185" s="237" t="str">
        <f xml:space="preserve"> IF(TEXT((EDATE('Projektkostenkalkulation EP'!$B$8,16)+CE$9),"MM")=TEXT((EDATE('Projektkostenkalkulation EP'!$B$8,16)+(CE$9-1)),"MM"),
             IF(
                        OR(
                                    TEXT((EDATE('Projektkostenkalkulation EP'!$B$8,16)+CE$9),"TTT") = "Sa",
                                    TEXT((EDATE('Projektkostenkalkulation EP'!$B$8,16)+CE$9),"TTT") = "So",
                                    IF(ISNA(VLOOKUP(EDATE('Projektkostenkalkulation EP'!$B$8,16)+CE$9,Datenquellen!$F$7:$H$45,3,FALSE))," ",VLOOKUP(EDATE('Projektkostenkalkulation EP'!$B$8,16)+CE$9,Datenquellen!$F$7:$H$45,3,FALSE))="X"
                                    ),
                          "X",
                          ""
                          ),
               "X"
            )</f>
        <v>X</v>
      </c>
      <c r="CG185" s="237" t="str">
        <f xml:space="preserve"> IF(TEXT((EDATE('Projektkostenkalkulation EP'!$B$8,16)+CF$9),"MM")=TEXT((EDATE('Projektkostenkalkulation EP'!$B$8,16)+(CF$9-1)),"MM"),
             IF(
                        OR(
                                    TEXT((EDATE('Projektkostenkalkulation EP'!$B$8,16)+CF$9),"TTT") = "Sa",
                                    TEXT((EDATE('Projektkostenkalkulation EP'!$B$8,16)+CF$9),"TTT") = "So",
                                    IF(ISNA(VLOOKUP(EDATE('Projektkostenkalkulation EP'!$B$8,16)+CF$9,Datenquellen!$F$7:$H$45,3,FALSE))," ",VLOOKUP(EDATE('Projektkostenkalkulation EP'!$B$8,16)+CF$9,Datenquellen!$F$7:$H$45,3,FALSE))="X"
                                    ),
                          "X",
                          ""
                          ),
               "X"
            )</f>
        <v>X</v>
      </c>
      <c r="CH185" s="237" t="str">
        <f xml:space="preserve"> IF(TEXT((EDATE('Projektkostenkalkulation EP'!$B$8,16)+CG$9),"MM")=TEXT((EDATE('Projektkostenkalkulation EP'!$B$8,16)+(CG$9-1)),"MM"),
             IF(
                        OR(
                                    TEXT((EDATE('Projektkostenkalkulation EP'!$B$8,16)+CG$9),"TTT") = "Sa",
                                    TEXT((EDATE('Projektkostenkalkulation EP'!$B$8,16)+CG$9),"TTT") = "So",
                                    IF(ISNA(VLOOKUP(EDATE('Projektkostenkalkulation EP'!$B$8,16)+CG$9,Datenquellen!$F$7:$H$45,3,FALSE))," ",VLOOKUP(EDATE('Projektkostenkalkulation EP'!$B$8,16)+CG$9,Datenquellen!$F$7:$H$45,3,FALSE))="X"
                                    ),
                          "X",
                          ""
                          ),
               "X"
            )</f>
        <v/>
      </c>
      <c r="CI185" s="237" t="str">
        <f xml:space="preserve"> IF(TEXT((EDATE('Projektkostenkalkulation EP'!$B$8,16)+CH$9),"MM")=TEXT((EDATE('Projektkostenkalkulation EP'!$B$8,16)+(CH$9-1)),"MM"),
             IF(
                        OR(
                                    TEXT((EDATE('Projektkostenkalkulation EP'!$B$8,16)+CH$9),"TTT") = "Sa",
                                    TEXT((EDATE('Projektkostenkalkulation EP'!$B$8,16)+CH$9),"TTT") = "So",
                                    IF(ISNA(VLOOKUP(EDATE('Projektkostenkalkulation EP'!$B$8,16)+CH$9,Datenquellen!$F$7:$H$45,3,FALSE))," ",VLOOKUP(EDATE('Projektkostenkalkulation EP'!$B$8,16)+CH$9,Datenquellen!$F$7:$H$45,3,FALSE))="X"
                                    ),
                          "X",
                          ""
                          ),
               "X"
            )</f>
        <v/>
      </c>
      <c r="CJ185" s="237" t="str">
        <f xml:space="preserve"> IF(TEXT((EDATE('Projektkostenkalkulation EP'!$B$8,16)+CI$9),"MM")=TEXT((EDATE('Projektkostenkalkulation EP'!$B$8,16)+(CI$9-1)),"MM"),
             IF(
                        OR(
                                    TEXT((EDATE('Projektkostenkalkulation EP'!$B$8,16)+CI$9),"TTT") = "Sa",
                                    TEXT((EDATE('Projektkostenkalkulation EP'!$B$8,16)+CI$9),"TTT") = "So",
                                    IF(ISNA(VLOOKUP(EDATE('Projektkostenkalkulation EP'!$B$8,16)+CI$9,Datenquellen!$F$7:$H$45,3,FALSE))," ",VLOOKUP(EDATE('Projektkostenkalkulation EP'!$B$8,16)+CI$9,Datenquellen!$F$7:$H$45,3,FALSE))="X"
                                    ),
                          "X",
                          ""
                          ),
               "X"
            )</f>
        <v/>
      </c>
      <c r="CK185" s="237" t="str">
        <f xml:space="preserve"> IF(TEXT((EDATE('Projektkostenkalkulation EP'!$B$8,16)+CJ$9),"MM")=TEXT((EDATE('Projektkostenkalkulation EP'!$B$8,16)+(CJ$9-1)),"MM"),
             IF(
                        OR(
                                    TEXT((EDATE('Projektkostenkalkulation EP'!$B$8,16)+CJ$9),"TTT") = "Sa",
                                    TEXT((EDATE('Projektkostenkalkulation EP'!$B$8,16)+CJ$9),"TTT") = "So",
                                    IF(ISNA(VLOOKUP(EDATE('Projektkostenkalkulation EP'!$B$8,16)+CJ$9,Datenquellen!$F$7:$H$45,3,FALSE))," ",VLOOKUP(EDATE('Projektkostenkalkulation EP'!$B$8,16)+CJ$9,Datenquellen!$F$7:$H$45,3,FALSE))="X"
                                    ),
                          "X",
                          ""
                          ),
               "X"
            )</f>
        <v/>
      </c>
      <c r="CL185" s="237" t="str">
        <f xml:space="preserve"> IF(TEXT((EDATE('Projektkostenkalkulation EP'!$B$8,16)+CK$9),"MM")=TEXT((EDATE('Projektkostenkalkulation EP'!$B$8,16)+(CK$9-1)),"MM"),
             IF(
                        OR(
                                    TEXT((EDATE('Projektkostenkalkulation EP'!$B$8,16)+CK$9),"TTT") = "Sa",
                                    TEXT((EDATE('Projektkostenkalkulation EP'!$B$8,16)+CK$9),"TTT") = "So",
                                    IF(ISNA(VLOOKUP(EDATE('Projektkostenkalkulation EP'!$B$8,16)+CK$9,Datenquellen!$F$7:$H$45,3,FALSE))," ",VLOOKUP(EDATE('Projektkostenkalkulation EP'!$B$8,16)+CK$9,Datenquellen!$F$7:$H$45,3,FALSE))="X"
                                    ),
                          "X",
                          ""
                          ),
               "X"
            )</f>
        <v/>
      </c>
      <c r="CM185" s="237" t="str">
        <f xml:space="preserve"> IF(TEXT((EDATE('Projektkostenkalkulation EP'!$B$8,16)+CL$9),"MM")=TEXT((EDATE('Projektkostenkalkulation EP'!$B$8,16)+(CL$9-1)),"MM"),
             IF(
                        OR(
                                    TEXT((EDATE('Projektkostenkalkulation EP'!$B$8,16)+CL$9),"TTT") = "Sa",
                                    TEXT((EDATE('Projektkostenkalkulation EP'!$B$8,16)+CL$9),"TTT") = "So",
                                    IF(ISNA(VLOOKUP(EDATE('Projektkostenkalkulation EP'!$B$8,16)+CL$9,Datenquellen!$F$7:$H$45,3,FALSE))," ",VLOOKUP(EDATE('Projektkostenkalkulation EP'!$B$8,16)+CL$9,Datenquellen!$F$7:$H$45,3,FALSE))="X"
                                    ),
                          "X",
                          ""
                          ),
               "X"
            )</f>
        <v>X</v>
      </c>
      <c r="CN185" s="237" t="str">
        <f xml:space="preserve"> IF(TEXT((EDATE('Projektkostenkalkulation EP'!$B$8,16)+CM$9),"MM")=TEXT((EDATE('Projektkostenkalkulation EP'!$B$8,16)+(CM$9-1)),"MM"),
             IF(
                        OR(
                                    TEXT((EDATE('Projektkostenkalkulation EP'!$B$8,16)+CM$9),"TTT") = "Sa",
                                    TEXT((EDATE('Projektkostenkalkulation EP'!$B$8,16)+CM$9),"TTT") = "So",
                                    IF(ISNA(VLOOKUP(EDATE('Projektkostenkalkulation EP'!$B$8,16)+CM$9,Datenquellen!$F$7:$H$45,3,FALSE))," ",VLOOKUP(EDATE('Projektkostenkalkulation EP'!$B$8,16)+CM$9,Datenquellen!$F$7:$H$45,3,FALSE))="X"
                                    ),
                          "X",
                          ""
                          ),
               "X"
            )</f>
        <v>X</v>
      </c>
      <c r="CO185" s="237" t="str">
        <f xml:space="preserve"> IF(TEXT((EDATE('Projektkostenkalkulation EP'!$B$8,16)+CN$9),"MM")=TEXT((EDATE('Projektkostenkalkulation EP'!$B$8,16)+(CN$9-1)),"MM"),
             IF(
                        OR(
                                    TEXT((EDATE('Projektkostenkalkulation EP'!$B$8,16)+CN$9),"TTT") = "Sa",
                                    TEXT((EDATE('Projektkostenkalkulation EP'!$B$8,16)+CN$9),"TTT") = "So",
                                    IF(ISNA(VLOOKUP(EDATE('Projektkostenkalkulation EP'!$B$8,16)+CN$9,Datenquellen!$F$7:$H$45,3,FALSE))," ",VLOOKUP(EDATE('Projektkostenkalkulation EP'!$B$8,16)+CN$9,Datenquellen!$F$7:$H$45,3,FALSE))="X"
                                    ),
                          "X",
                          ""
                          ),
               "X"
            )</f>
        <v/>
      </c>
      <c r="CP185" s="237" t="str">
        <f xml:space="preserve"> IF(TEXT((EDATE('Projektkostenkalkulation EP'!$B$8,16)+CO$9),"MM")=TEXT((EDATE('Projektkostenkalkulation EP'!$B$8,16)+(CO$9-1)),"MM"),
             IF(
                        OR(
                                    TEXT((EDATE('Projektkostenkalkulation EP'!$B$8,16)+CO$9),"TTT") = "Sa",
                                    TEXT((EDATE('Projektkostenkalkulation EP'!$B$8,16)+CO$9),"TTT") = "So",
                                    IF(ISNA(VLOOKUP(EDATE('Projektkostenkalkulation EP'!$B$8,16)+CO$9,Datenquellen!$F$7:$H$45,3,FALSE))," ",VLOOKUP(EDATE('Projektkostenkalkulation EP'!$B$8,16)+CO$9,Datenquellen!$F$7:$H$45,3,FALSE))="X"
                                    ),
                          "X",
                          ""
                          ),
               "X"
            )</f>
        <v/>
      </c>
      <c r="CQ185" s="237" t="str">
        <f xml:space="preserve"> IF(TEXT((EDATE('Projektkostenkalkulation EP'!$B$8,16)+CP$9),"MM")=TEXT((EDATE('Projektkostenkalkulation EP'!$B$8,16)+(CP$9-1)),"MM"),
             IF(
                        OR(
                                    TEXT((EDATE('Projektkostenkalkulation EP'!$B$8,16)+CP$9),"TTT") = "Sa",
                                    TEXT((EDATE('Projektkostenkalkulation EP'!$B$8,16)+CP$9),"TTT") = "So",
                                    IF(ISNA(VLOOKUP(EDATE('Projektkostenkalkulation EP'!$B$8,16)+CP$9,Datenquellen!$F$7:$H$45,3,FALSE))," ",VLOOKUP(EDATE('Projektkostenkalkulation EP'!$B$8,16)+CP$9,Datenquellen!$F$7:$H$45,3,FALSE))="X"
                                    ),
                          "X",
                          ""
                          ),
               "X"
            )</f>
        <v>X</v>
      </c>
      <c r="CR185" s="237" t="str">
        <f xml:space="preserve"> IF(TEXT((EDATE('Projektkostenkalkulation EP'!$B$8,16)+CQ$9),"MM")=TEXT((EDATE('Projektkostenkalkulation EP'!$B$8,16)+(CQ$9-1)),"MM"),
             IF(
                        OR(
                                    TEXT((EDATE('Projektkostenkalkulation EP'!$B$8,16)+CQ$9),"TTT") = "Sa",
                                    TEXT((EDATE('Projektkostenkalkulation EP'!$B$8,16)+CQ$9),"TTT") = "So",
                                    IF(ISNA(VLOOKUP(EDATE('Projektkostenkalkulation EP'!$B$8,16)+CQ$9,Datenquellen!$F$7:$H$45,3,FALSE))," ",VLOOKUP(EDATE('Projektkostenkalkulation EP'!$B$8,16)+CQ$9,Datenquellen!$F$7:$H$45,3,FALSE))="X"
                                    ),
                          "X",
                          ""
                          ),
               "X"
            )</f>
        <v/>
      </c>
      <c r="CS185" s="237" t="str">
        <f xml:space="preserve"> IF(TEXT((EDATE('Projektkostenkalkulation EP'!$B$8,16)+CR$9),"MM")=TEXT((EDATE('Projektkostenkalkulation EP'!$B$8,16)+(CR$9-1)),"MM"),
             IF(
                        OR(
                                    TEXT((EDATE('Projektkostenkalkulation EP'!$B$8,16)+CR$9),"TTT") = "Sa",
                                    TEXT((EDATE('Projektkostenkalkulation EP'!$B$8,16)+CR$9),"TTT") = "So",
                                    IF(ISNA(VLOOKUP(EDATE('Projektkostenkalkulation EP'!$B$8,16)+CR$9,Datenquellen!$F$7:$H$45,3,FALSE))," ",VLOOKUP(EDATE('Projektkostenkalkulation EP'!$B$8,16)+CR$9,Datenquellen!$F$7:$H$45,3,FALSE))="X"
                                    ),
                          "X",
                          ""
                          ),
               "X"
            )</f>
        <v/>
      </c>
      <c r="CT185" s="237" t="str">
        <f xml:space="preserve"> IF(TEXT((EDATE('Projektkostenkalkulation EP'!$B$8,16)+CS$9),"MM")=TEXT((EDATE('Projektkostenkalkulation EP'!$B$8,16)+(CS$9-1)),"MM"),
             IF(
                        OR(
                                    TEXT((EDATE('Projektkostenkalkulation EP'!$B$8,16)+CS$9),"TTT") = "Sa",
                                    TEXT((EDATE('Projektkostenkalkulation EP'!$B$8,16)+CS$9),"TTT") = "So",
                                    IF(ISNA(VLOOKUP(EDATE('Projektkostenkalkulation EP'!$B$8,16)+CS$9,Datenquellen!$F$7:$H$45,3,FALSE))," ",VLOOKUP(EDATE('Projektkostenkalkulation EP'!$B$8,16)+CS$9,Datenquellen!$F$7:$H$45,3,FALSE))="X"
                                    ),
                          "X",
                          ""
                          ),
               "X"
            )</f>
        <v>X</v>
      </c>
      <c r="CU185" s="237" t="str">
        <f xml:space="preserve"> IF(TEXT((EDATE('Projektkostenkalkulation EP'!$B$8,16)+CT$9),"MM")=TEXT((EDATE('Projektkostenkalkulation EP'!$B$8,16)+(CT$9-1)),"MM"),
             IF(
                        OR(
                                    TEXT((EDATE('Projektkostenkalkulation EP'!$B$8,16)+CT$9),"TTT") = "Sa",
                                    TEXT((EDATE('Projektkostenkalkulation EP'!$B$8,16)+CT$9),"TTT") = "So",
                                    IF(ISNA(VLOOKUP(EDATE('Projektkostenkalkulation EP'!$B$8,16)+CT$9,Datenquellen!$F$7:$H$45,3,FALSE))," ",VLOOKUP(EDATE('Projektkostenkalkulation EP'!$B$8,16)+CT$9,Datenquellen!$F$7:$H$45,3,FALSE))="X"
                                    ),
                          "X",
                          ""
                          ),
               "X"
            )</f>
        <v>X</v>
      </c>
      <c r="CV185" s="237" t="str">
        <f xml:space="preserve"> IF(TEXT((EDATE('Projektkostenkalkulation EP'!$B$8,16)+CU$9),"MM")=TEXT((EDATE('Projektkostenkalkulation EP'!$B$8,16)+(CU$9-1)),"MM"),
             IF(
                        OR(
                                    TEXT((EDATE('Projektkostenkalkulation EP'!$B$8,16)+CU$9),"TTT") = "Sa",
                                    TEXT((EDATE('Projektkostenkalkulation EP'!$B$8,16)+CU$9),"TTT") = "So",
                                    IF(ISNA(VLOOKUP(EDATE('Projektkostenkalkulation EP'!$B$8,16)+CU$9,Datenquellen!$F$7:$H$45,3,FALSE))," ",VLOOKUP(EDATE('Projektkostenkalkulation EP'!$B$8,16)+CU$9,Datenquellen!$F$7:$H$45,3,FALSE))="X"
                                    ),
                          "X",
                          ""
                          ),
               "X"
            )</f>
        <v/>
      </c>
      <c r="CW185" s="237" t="str">
        <f xml:space="preserve"> IF(TEXT((EDATE('Projektkostenkalkulation EP'!$B$8,16)+CV$9),"MM")=TEXT((EDATE('Projektkostenkalkulation EP'!$B$8,16)+(CV$9-1)),"MM"),
             IF(
                        OR(
                                    TEXT((EDATE('Projektkostenkalkulation EP'!$B$8,16)+CV$9),"TTT") = "Sa",
                                    TEXT((EDATE('Projektkostenkalkulation EP'!$B$8,16)+CV$9),"TTT") = "So",
                                    IF(ISNA(VLOOKUP(EDATE('Projektkostenkalkulation EP'!$B$8,16)+CV$9,Datenquellen!$F$7:$H$45,3,FALSE))," ",VLOOKUP(EDATE('Projektkostenkalkulation EP'!$B$8,16)+CV$9,Datenquellen!$F$7:$H$45,3,FALSE))="X"
                                    ),
                          "X",
                          ""
                          ),
               "X"
            )</f>
        <v/>
      </c>
      <c r="CX185" s="237" t="str">
        <f xml:space="preserve"> IF(TEXT((EDATE('Projektkostenkalkulation EP'!$B$8,16)+CW$9),"MM")=TEXT((EDATE('Projektkostenkalkulation EP'!$B$8,16)+(CW$9-1)),"MM"),
             IF(
                        OR(
                                    TEXT((EDATE('Projektkostenkalkulation EP'!$B$8,16)+CW$9),"TTT") = "Sa",
                                    TEXT((EDATE('Projektkostenkalkulation EP'!$B$8,16)+CW$9),"TTT") = "So",
                                    IF(ISNA(VLOOKUP(EDATE('Projektkostenkalkulation EP'!$B$8,16)+CW$9,Datenquellen!$F$7:$H$45,3,FALSE))," ",VLOOKUP(EDATE('Projektkostenkalkulation EP'!$B$8,16)+CW$9,Datenquellen!$F$7:$H$45,3,FALSE))="X"
                                    ),
                          "X",
                          ""
                          ),
               "X"
            )</f>
        <v/>
      </c>
      <c r="CY185" s="237" t="str">
        <f xml:space="preserve"> IF(TEXT((EDATE('Projektkostenkalkulation EP'!$B$8,16)+CX$9),"MM")=TEXT((EDATE('Projektkostenkalkulation EP'!$B$8,16)+(CX$9-1)),"MM"),
             IF(
                        OR(
                                    TEXT((EDATE('Projektkostenkalkulation EP'!$B$8,16)+CX$9),"TTT") = "Sa",
                                    TEXT((EDATE('Projektkostenkalkulation EP'!$B$8,16)+CX$9),"TTT") = "So",
                                    IF(ISNA(VLOOKUP(EDATE('Projektkostenkalkulation EP'!$B$8,16)+CX$9,Datenquellen!$F$7:$H$45,3,FALSE))," ",VLOOKUP(EDATE('Projektkostenkalkulation EP'!$B$8,16)+CX$9,Datenquellen!$F$7:$H$45,3,FALSE))="X"
                                    ),
                          "X",
                          ""
                          ),
               "X"
            )</f>
        <v/>
      </c>
      <c r="CZ185" s="237" t="str">
        <f xml:space="preserve"> IF(TEXT((EDATE('Projektkostenkalkulation EP'!$B$8,16)+CY$9),"MM")=TEXT((EDATE('Projektkostenkalkulation EP'!$B$8,16)+(CY$9-1)),"MM"),
             IF(
                        OR(
                                    TEXT((EDATE('Projektkostenkalkulation EP'!$B$8,16)+CY$9),"TTT") = "Sa",
                                    TEXT((EDATE('Projektkostenkalkulation EP'!$B$8,16)+CY$9),"TTT") = "So",
                                    IF(ISNA(VLOOKUP(EDATE('Projektkostenkalkulation EP'!$B$8,16)+CY$9,Datenquellen!$F$7:$H$45,3,FALSE))," ",VLOOKUP(EDATE('Projektkostenkalkulation EP'!$B$8,16)+CY$9,Datenquellen!$F$7:$H$45,3,FALSE))="X"
                                    ),
                          "X",
                          ""
                          ),
               "X"
            )</f>
        <v/>
      </c>
      <c r="DA185" s="238" t="str">
        <f xml:space="preserve"> IF(TEXT((EDATE('Projektkostenkalkulation EP'!$B$8,16)+CZ$9),"MM")=TEXT((EDATE('Projektkostenkalkulation EP'!$B$8,16)+(CZ$9-1)),"MM"),
             IF(
                        OR(
                                    TEXT((EDATE('Projektkostenkalkulation EP'!$B$8,16)+CZ$9),"TTT") = "Sa",
                                    TEXT((EDATE('Projektkostenkalkulation EP'!$B$8,16)+CZ$9),"TTT") = "So",
                                    IF(ISNA(VLOOKUP(EDATE('Projektkostenkalkulation EP'!$B$8,16)+CZ$9,Datenquellen!$F$7:$H$45,3,FALSE))," ",VLOOKUP(EDATE('Projektkostenkalkulation EP'!$B$8,16)+CZ$9,Datenquellen!$F$7:$H$45,3,FALSE))="X"
                                    ),
                          "X",
                          ""
                          ),
               "X"
            )</f>
        <v>X</v>
      </c>
      <c r="DB185" s="239"/>
      <c r="DC185" s="240"/>
      <c r="DD185" s="242" t="s">
        <v>67</v>
      </c>
      <c r="DE185" s="474"/>
      <c r="DF185" s="236"/>
      <c r="DG185" s="237" t="str">
        <f>IF(
            OR(
                     TEXT(EDATE('Projektkostenkalkulation EP'!$B$8,16),"TTT") = "Sa",
                     TEXT(EDATE('Projektkostenkalkulation EP'!$B$8,16),"TTT") = "So",
                     IF(ISNA(VLOOKUP(EDATE('Projektkostenkalkulation EP'!$B$8,16),Datenquellen!$F$7:$H$45,3,FALSE))," ",VLOOKUP(EDATE('Projektkostenkalkulation EP'!$B$8,16),Datenquellen!$F$7:$H$45,3,FALSE))="X"
                            ),
                    "X",
                    ""
            )</f>
        <v>X</v>
      </c>
      <c r="DH185" s="237" t="str">
        <f xml:space="preserve"> IF(TEXT((EDATE('Projektkostenkalkulation EP'!$B$8,16)+DG$9),"MM")=TEXT((EDATE('Projektkostenkalkulation EP'!$B$8,16)+(DG$9-1)),"MM"),
             IF(
                        OR(
                                    TEXT((EDATE('Projektkostenkalkulation EP'!$B$8,16)+DG$9),"TTT") = "Sa",
                                    TEXT((EDATE('Projektkostenkalkulation EP'!$B$8,16)+DG$9),"TTT") = "So",
                                    IF(ISNA(VLOOKUP(EDATE('Projektkostenkalkulation EP'!$B$8,16)+DG$9,Datenquellen!$F$7:$H$45,3,FALSE))," ",VLOOKUP(EDATE('Projektkostenkalkulation EP'!$B$8,16)+DG$9,Datenquellen!$F$7:$H$45,3,FALSE))="X"
                                    ),
                          "X",
                          ""
                          ),
               "X"
            )</f>
        <v/>
      </c>
      <c r="DI185" s="237" t="str">
        <f xml:space="preserve"> IF(TEXT((EDATE('Projektkostenkalkulation EP'!$B$8,16)+DH$9),"MM")=TEXT((EDATE('Projektkostenkalkulation EP'!$B$8,16)+(DH$9-1)),"MM"),
             IF(
                        OR(
                                    TEXT((EDATE('Projektkostenkalkulation EP'!$B$8,16)+DH$9),"TTT") = "Sa",
                                    TEXT((EDATE('Projektkostenkalkulation EP'!$B$8,16)+DH$9),"TTT") = "So",
                                    IF(ISNA(VLOOKUP(EDATE('Projektkostenkalkulation EP'!$B$8,16)+DH$9,Datenquellen!$F$7:$H$45,3,FALSE))," ",VLOOKUP(EDATE('Projektkostenkalkulation EP'!$B$8,16)+DH$9,Datenquellen!$F$7:$H$45,3,FALSE))="X"
                                    ),
                          "X",
                          ""
                          ),
               "X"
            )</f>
        <v>X</v>
      </c>
      <c r="DJ185" s="237" t="str">
        <f xml:space="preserve"> IF(TEXT((EDATE('Projektkostenkalkulation EP'!$B$8,16)+DI$9),"MM")=TEXT((EDATE('Projektkostenkalkulation EP'!$B$8,16)+(DI$9-1)),"MM"),
             IF(
                        OR(
                                    TEXT((EDATE('Projektkostenkalkulation EP'!$B$8,16)+DI$9),"TTT") = "Sa",
                                    TEXT((EDATE('Projektkostenkalkulation EP'!$B$8,16)+DI$9),"TTT") = "So",
                                    IF(ISNA(VLOOKUP(EDATE('Projektkostenkalkulation EP'!$B$8,16)+DI$9,Datenquellen!$F$7:$H$45,3,FALSE))," ",VLOOKUP(EDATE('Projektkostenkalkulation EP'!$B$8,16)+DI$9,Datenquellen!$F$7:$H$45,3,FALSE))="X"
                                    ),
                          "X",
                          ""
                          ),
               "X"
            )</f>
        <v>X</v>
      </c>
      <c r="DK185" s="237" t="str">
        <f xml:space="preserve"> IF(TEXT((EDATE('Projektkostenkalkulation EP'!$B$8,16)+DJ$9),"MM")=TEXT((EDATE('Projektkostenkalkulation EP'!$B$8,16)+(DJ$9-1)),"MM"),
             IF(
                        OR(
                                    TEXT((EDATE('Projektkostenkalkulation EP'!$B$8,16)+DJ$9),"TTT") = "Sa",
                                    TEXT((EDATE('Projektkostenkalkulation EP'!$B$8,16)+DJ$9),"TTT") = "So",
                                    IF(ISNA(VLOOKUP(EDATE('Projektkostenkalkulation EP'!$B$8,16)+DJ$9,Datenquellen!$F$7:$H$45,3,FALSE))," ",VLOOKUP(EDATE('Projektkostenkalkulation EP'!$B$8,16)+DJ$9,Datenquellen!$F$7:$H$45,3,FALSE))="X"
                                    ),
                          "X",
                          ""
                          ),
               "X"
            )</f>
        <v/>
      </c>
      <c r="DL185" s="237" t="str">
        <f xml:space="preserve"> IF(TEXT((EDATE('Projektkostenkalkulation EP'!$B$8,16)+DK$9),"MM")=TEXT((EDATE('Projektkostenkalkulation EP'!$B$8,16)+(DK$9-1)),"MM"),
             IF(
                        OR(
                                    TEXT((EDATE('Projektkostenkalkulation EP'!$B$8,16)+DK$9),"TTT") = "Sa",
                                    TEXT((EDATE('Projektkostenkalkulation EP'!$B$8,16)+DK$9),"TTT") = "So",
                                    IF(ISNA(VLOOKUP(EDATE('Projektkostenkalkulation EP'!$B$8,16)+DK$9,Datenquellen!$F$7:$H$45,3,FALSE))," ",VLOOKUP(EDATE('Projektkostenkalkulation EP'!$B$8,16)+DK$9,Datenquellen!$F$7:$H$45,3,FALSE))="X"
                                    ),
                          "X",
                          ""
                          ),
               "X"
            )</f>
        <v/>
      </c>
      <c r="DM185" s="237" t="str">
        <f xml:space="preserve"> IF(TEXT((EDATE('Projektkostenkalkulation EP'!$B$8,16)+DL$9),"MM")=TEXT((EDATE('Projektkostenkalkulation EP'!$B$8,16)+(DL$9-1)),"MM"),
             IF(
                        OR(
                                    TEXT((EDATE('Projektkostenkalkulation EP'!$B$8,16)+DL$9),"TTT") = "Sa",
                                    TEXT((EDATE('Projektkostenkalkulation EP'!$B$8,16)+DL$9),"TTT") = "So",
                                    IF(ISNA(VLOOKUP(EDATE('Projektkostenkalkulation EP'!$B$8,16)+DL$9,Datenquellen!$F$7:$H$45,3,FALSE))," ",VLOOKUP(EDATE('Projektkostenkalkulation EP'!$B$8,16)+DL$9,Datenquellen!$F$7:$H$45,3,FALSE))="X"
                                    ),
                          "X",
                          ""
                          ),
               "X"
            )</f>
        <v/>
      </c>
      <c r="DN185" s="237" t="str">
        <f xml:space="preserve"> IF(TEXT((EDATE('Projektkostenkalkulation EP'!$B$8,16)+DM$9),"MM")=TEXT((EDATE('Projektkostenkalkulation EP'!$B$8,16)+(DM$9-1)),"MM"),
             IF(
                        OR(
                                    TEXT((EDATE('Projektkostenkalkulation EP'!$B$8,16)+DM$9),"TTT") = "Sa",
                                    TEXT((EDATE('Projektkostenkalkulation EP'!$B$8,16)+DM$9),"TTT") = "So",
                                    IF(ISNA(VLOOKUP(EDATE('Projektkostenkalkulation EP'!$B$8,16)+DM$9,Datenquellen!$F$7:$H$45,3,FALSE))," ",VLOOKUP(EDATE('Projektkostenkalkulation EP'!$B$8,16)+DM$9,Datenquellen!$F$7:$H$45,3,FALSE))="X"
                                    ),
                          "X",
                          ""
                          ),
               "X"
            )</f>
        <v/>
      </c>
      <c r="DO185" s="237" t="str">
        <f xml:space="preserve"> IF(TEXT((EDATE('Projektkostenkalkulation EP'!$B$8,16)+DN$9),"MM")=TEXT((EDATE('Projektkostenkalkulation EP'!$B$8,16)+(DN$9-1)),"MM"),
             IF(
                        OR(
                                    TEXT((EDATE('Projektkostenkalkulation EP'!$B$8,16)+DN$9),"TTT") = "Sa",
                                    TEXT((EDATE('Projektkostenkalkulation EP'!$B$8,16)+DN$9),"TTT") = "So",
                                    IF(ISNA(VLOOKUP(EDATE('Projektkostenkalkulation EP'!$B$8,16)+DN$9,Datenquellen!$F$7:$H$45,3,FALSE))," ",VLOOKUP(EDATE('Projektkostenkalkulation EP'!$B$8,16)+DN$9,Datenquellen!$F$7:$H$45,3,FALSE))="X"
                                    ),
                          "X",
                          ""
                          ),
               "X"
            )</f>
        <v/>
      </c>
      <c r="DP185" s="237" t="str">
        <f xml:space="preserve"> IF(TEXT((EDATE('Projektkostenkalkulation EP'!$B$8,16)+DO$9),"MM")=TEXT((EDATE('Projektkostenkalkulation EP'!$B$8,16)+(DO$9-1)),"MM"),
             IF(
                        OR(
                                    TEXT((EDATE('Projektkostenkalkulation EP'!$B$8,16)+DO$9),"TTT") = "Sa",
                                    TEXT((EDATE('Projektkostenkalkulation EP'!$B$8,16)+DO$9),"TTT") = "So",
                                    IF(ISNA(VLOOKUP(EDATE('Projektkostenkalkulation EP'!$B$8,16)+DO$9,Datenquellen!$F$7:$H$45,3,FALSE))," ",VLOOKUP(EDATE('Projektkostenkalkulation EP'!$B$8,16)+DO$9,Datenquellen!$F$7:$H$45,3,FALSE))="X"
                                    ),
                          "X",
                          ""
                          ),
               "X"
            )</f>
        <v>X</v>
      </c>
      <c r="DQ185" s="237" t="str">
        <f xml:space="preserve"> IF(TEXT((EDATE('Projektkostenkalkulation EP'!$B$8,16)+DP$9),"MM")=TEXT((EDATE('Projektkostenkalkulation EP'!$B$8,16)+(DP$9-1)),"MM"),
             IF(
                        OR(
                                    TEXT((EDATE('Projektkostenkalkulation EP'!$B$8,16)+DP$9),"TTT") = "Sa",
                                    TEXT((EDATE('Projektkostenkalkulation EP'!$B$8,16)+DP$9),"TTT") = "So",
                                    IF(ISNA(VLOOKUP(EDATE('Projektkostenkalkulation EP'!$B$8,16)+DP$9,Datenquellen!$F$7:$H$45,3,FALSE))," ",VLOOKUP(EDATE('Projektkostenkalkulation EP'!$B$8,16)+DP$9,Datenquellen!$F$7:$H$45,3,FALSE))="X"
                                    ),
                          "X",
                          ""
                          ),
               "X"
            )</f>
        <v>X</v>
      </c>
      <c r="DR185" s="237" t="str">
        <f xml:space="preserve"> IF(TEXT((EDATE('Projektkostenkalkulation EP'!$B$8,16)+DQ$9),"MM")=TEXT((EDATE('Projektkostenkalkulation EP'!$B$8,16)+(DQ$9-1)),"MM"),
             IF(
                        OR(
                                    TEXT((EDATE('Projektkostenkalkulation EP'!$B$8,16)+DQ$9),"TTT") = "Sa",
                                    TEXT((EDATE('Projektkostenkalkulation EP'!$B$8,16)+DQ$9),"TTT") = "So",
                                    IF(ISNA(VLOOKUP(EDATE('Projektkostenkalkulation EP'!$B$8,16)+DQ$9,Datenquellen!$F$7:$H$45,3,FALSE))," ",VLOOKUP(EDATE('Projektkostenkalkulation EP'!$B$8,16)+DQ$9,Datenquellen!$F$7:$H$45,3,FALSE))="X"
                                    ),
                          "X",
                          ""
                          ),
               "X"
            )</f>
        <v/>
      </c>
      <c r="DS185" s="237" t="str">
        <f xml:space="preserve"> IF(TEXT((EDATE('Projektkostenkalkulation EP'!$B$8,16)+DR$9),"MM")=TEXT((EDATE('Projektkostenkalkulation EP'!$B$8,16)+(DR$9-1)),"MM"),
             IF(
                        OR(
                                    TEXT((EDATE('Projektkostenkalkulation EP'!$B$8,16)+DR$9),"TTT") = "Sa",
                                    TEXT((EDATE('Projektkostenkalkulation EP'!$B$8,16)+DR$9),"TTT") = "So",
                                    IF(ISNA(VLOOKUP(EDATE('Projektkostenkalkulation EP'!$B$8,16)+DR$9,Datenquellen!$F$7:$H$45,3,FALSE))," ",VLOOKUP(EDATE('Projektkostenkalkulation EP'!$B$8,16)+DR$9,Datenquellen!$F$7:$H$45,3,FALSE))="X"
                                    ),
                          "X",
                          ""
                          ),
               "X"
            )</f>
        <v/>
      </c>
      <c r="DT185" s="237" t="str">
        <f xml:space="preserve"> IF(TEXT((EDATE('Projektkostenkalkulation EP'!$B$8,16)+DS$9),"MM")=TEXT((EDATE('Projektkostenkalkulation EP'!$B$8,16)+(DS$9-1)),"MM"),
             IF(
                        OR(
                                    TEXT((EDATE('Projektkostenkalkulation EP'!$B$8,16)+DS$9),"TTT") = "Sa",
                                    TEXT((EDATE('Projektkostenkalkulation EP'!$B$8,16)+DS$9),"TTT") = "So",
                                    IF(ISNA(VLOOKUP(EDATE('Projektkostenkalkulation EP'!$B$8,16)+DS$9,Datenquellen!$F$7:$H$45,3,FALSE))," ",VLOOKUP(EDATE('Projektkostenkalkulation EP'!$B$8,16)+DS$9,Datenquellen!$F$7:$H$45,3,FALSE))="X"
                                    ),
                          "X",
                          ""
                          ),
               "X"
            )</f>
        <v/>
      </c>
      <c r="DU185" s="237" t="str">
        <f xml:space="preserve"> IF(TEXT((EDATE('Projektkostenkalkulation EP'!$B$8,16)+DT$9),"MM")=TEXT((EDATE('Projektkostenkalkulation EP'!$B$8,16)+(DT$9-1)),"MM"),
             IF(
                        OR(
                                    TEXT((EDATE('Projektkostenkalkulation EP'!$B$8,16)+DT$9),"TTT") = "Sa",
                                    TEXT((EDATE('Projektkostenkalkulation EP'!$B$8,16)+DT$9),"TTT") = "So",
                                    IF(ISNA(VLOOKUP(EDATE('Projektkostenkalkulation EP'!$B$8,16)+DT$9,Datenquellen!$F$7:$H$45,3,FALSE))," ",VLOOKUP(EDATE('Projektkostenkalkulation EP'!$B$8,16)+DT$9,Datenquellen!$F$7:$H$45,3,FALSE))="X"
                                    ),
                          "X",
                          ""
                          ),
               "X"
            )</f>
        <v/>
      </c>
      <c r="DV185" s="237" t="str">
        <f xml:space="preserve"> IF(TEXT((EDATE('Projektkostenkalkulation EP'!$B$8,16)+DU$9),"MM")=TEXT((EDATE('Projektkostenkalkulation EP'!$B$8,16)+(DU$9-1)),"MM"),
             IF(
                        OR(
                                    TEXT((EDATE('Projektkostenkalkulation EP'!$B$8,16)+DU$9),"TTT") = "Sa",
                                    TEXT((EDATE('Projektkostenkalkulation EP'!$B$8,16)+DU$9),"TTT") = "So",
                                    IF(ISNA(VLOOKUP(EDATE('Projektkostenkalkulation EP'!$B$8,16)+DU$9,Datenquellen!$F$7:$H$45,3,FALSE))," ",VLOOKUP(EDATE('Projektkostenkalkulation EP'!$B$8,16)+DU$9,Datenquellen!$F$7:$H$45,3,FALSE))="X"
                                    ),
                          "X",
                          ""
                          ),
               "X"
            )</f>
        <v/>
      </c>
      <c r="DW185" s="237" t="str">
        <f xml:space="preserve"> IF(TEXT((EDATE('Projektkostenkalkulation EP'!$B$8,16)+DV$9),"MM")=TEXT((EDATE('Projektkostenkalkulation EP'!$B$8,16)+(DV$9-1)),"MM"),
             IF(
                        OR(
                                    TEXT((EDATE('Projektkostenkalkulation EP'!$B$8,16)+DV$9),"TTT") = "Sa",
                                    TEXT((EDATE('Projektkostenkalkulation EP'!$B$8,16)+DV$9),"TTT") = "So",
                                    IF(ISNA(VLOOKUP(EDATE('Projektkostenkalkulation EP'!$B$8,16)+DV$9,Datenquellen!$F$7:$H$45,3,FALSE))," ",VLOOKUP(EDATE('Projektkostenkalkulation EP'!$B$8,16)+DV$9,Datenquellen!$F$7:$H$45,3,FALSE))="X"
                                    ),
                          "X",
                          ""
                          ),
               "X"
            )</f>
        <v>X</v>
      </c>
      <c r="DX185" s="237" t="str">
        <f xml:space="preserve"> IF(TEXT((EDATE('Projektkostenkalkulation EP'!$B$8,16)+DW$9),"MM")=TEXT((EDATE('Projektkostenkalkulation EP'!$B$8,16)+(DW$9-1)),"MM"),
             IF(
                        OR(
                                    TEXT((EDATE('Projektkostenkalkulation EP'!$B$8,16)+DW$9),"TTT") = "Sa",
                                    TEXT((EDATE('Projektkostenkalkulation EP'!$B$8,16)+DW$9),"TTT") = "So",
                                    IF(ISNA(VLOOKUP(EDATE('Projektkostenkalkulation EP'!$B$8,16)+DW$9,Datenquellen!$F$7:$H$45,3,FALSE))," ",VLOOKUP(EDATE('Projektkostenkalkulation EP'!$B$8,16)+DW$9,Datenquellen!$F$7:$H$45,3,FALSE))="X"
                                    ),
                          "X",
                          ""
                          ),
               "X"
            )</f>
        <v>X</v>
      </c>
      <c r="DY185" s="237" t="str">
        <f xml:space="preserve"> IF(TEXT((EDATE('Projektkostenkalkulation EP'!$B$8,16)+DX$9),"MM")=TEXT((EDATE('Projektkostenkalkulation EP'!$B$8,16)+(DX$9-1)),"MM"),
             IF(
                        OR(
                                    TEXT((EDATE('Projektkostenkalkulation EP'!$B$8,16)+DX$9),"TTT") = "Sa",
                                    TEXT((EDATE('Projektkostenkalkulation EP'!$B$8,16)+DX$9),"TTT") = "So",
                                    IF(ISNA(VLOOKUP(EDATE('Projektkostenkalkulation EP'!$B$8,16)+DX$9,Datenquellen!$F$7:$H$45,3,FALSE))," ",VLOOKUP(EDATE('Projektkostenkalkulation EP'!$B$8,16)+DX$9,Datenquellen!$F$7:$H$45,3,FALSE))="X"
                                    ),
                          "X",
                          ""
                          ),
               "X"
            )</f>
        <v/>
      </c>
      <c r="DZ185" s="237" t="str">
        <f xml:space="preserve"> IF(TEXT((EDATE('Projektkostenkalkulation EP'!$B$8,16)+DY$9),"MM")=TEXT((EDATE('Projektkostenkalkulation EP'!$B$8,16)+(DY$9-1)),"MM"),
             IF(
                        OR(
                                    TEXT((EDATE('Projektkostenkalkulation EP'!$B$8,16)+DY$9),"TTT") = "Sa",
                                    TEXT((EDATE('Projektkostenkalkulation EP'!$B$8,16)+DY$9),"TTT") = "So",
                                    IF(ISNA(VLOOKUP(EDATE('Projektkostenkalkulation EP'!$B$8,16)+DY$9,Datenquellen!$F$7:$H$45,3,FALSE))," ",VLOOKUP(EDATE('Projektkostenkalkulation EP'!$B$8,16)+DY$9,Datenquellen!$F$7:$H$45,3,FALSE))="X"
                                    ),
                          "X",
                          ""
                          ),
               "X"
            )</f>
        <v/>
      </c>
      <c r="EA185" s="237" t="str">
        <f xml:space="preserve"> IF(TEXT((EDATE('Projektkostenkalkulation EP'!$B$8,16)+DZ$9),"MM")=TEXT((EDATE('Projektkostenkalkulation EP'!$B$8,16)+(DZ$9-1)),"MM"),
             IF(
                        OR(
                                    TEXT((EDATE('Projektkostenkalkulation EP'!$B$8,16)+DZ$9),"TTT") = "Sa",
                                    TEXT((EDATE('Projektkostenkalkulation EP'!$B$8,16)+DZ$9),"TTT") = "So",
                                    IF(ISNA(VLOOKUP(EDATE('Projektkostenkalkulation EP'!$B$8,16)+DZ$9,Datenquellen!$F$7:$H$45,3,FALSE))," ",VLOOKUP(EDATE('Projektkostenkalkulation EP'!$B$8,16)+DZ$9,Datenquellen!$F$7:$H$45,3,FALSE))="X"
                                    ),
                          "X",
                          ""
                          ),
               "X"
            )</f>
        <v>X</v>
      </c>
      <c r="EB185" s="237" t="str">
        <f xml:space="preserve"> IF(TEXT((EDATE('Projektkostenkalkulation EP'!$B$8,16)+EA$9),"MM")=TEXT((EDATE('Projektkostenkalkulation EP'!$B$8,16)+(EA$9-1)),"MM"),
             IF(
                        OR(
                                    TEXT((EDATE('Projektkostenkalkulation EP'!$B$8,16)+EA$9),"TTT") = "Sa",
                                    TEXT((EDATE('Projektkostenkalkulation EP'!$B$8,16)+EA$9),"TTT") = "So",
                                    IF(ISNA(VLOOKUP(EDATE('Projektkostenkalkulation EP'!$B$8,16)+EA$9,Datenquellen!$F$7:$H$45,3,FALSE))," ",VLOOKUP(EDATE('Projektkostenkalkulation EP'!$B$8,16)+EA$9,Datenquellen!$F$7:$H$45,3,FALSE))="X"
                                    ),
                          "X",
                          ""
                          ),
               "X"
            )</f>
        <v/>
      </c>
      <c r="EC185" s="237" t="str">
        <f xml:space="preserve"> IF(TEXT((EDATE('Projektkostenkalkulation EP'!$B$8,16)+EB$9),"MM")=TEXT((EDATE('Projektkostenkalkulation EP'!$B$8,16)+(EB$9-1)),"MM"),
             IF(
                        OR(
                                    TEXT((EDATE('Projektkostenkalkulation EP'!$B$8,16)+EB$9),"TTT") = "Sa",
                                    TEXT((EDATE('Projektkostenkalkulation EP'!$B$8,16)+EB$9),"TTT") = "So",
                                    IF(ISNA(VLOOKUP(EDATE('Projektkostenkalkulation EP'!$B$8,16)+EB$9,Datenquellen!$F$7:$H$45,3,FALSE))," ",VLOOKUP(EDATE('Projektkostenkalkulation EP'!$B$8,16)+EB$9,Datenquellen!$F$7:$H$45,3,FALSE))="X"
                                    ),
                          "X",
                          ""
                          ),
               "X"
            )</f>
        <v/>
      </c>
      <c r="ED185" s="237" t="str">
        <f xml:space="preserve"> IF(TEXT((EDATE('Projektkostenkalkulation EP'!$B$8,16)+EC$9),"MM")=TEXT((EDATE('Projektkostenkalkulation EP'!$B$8,16)+(EC$9-1)),"MM"),
             IF(
                        OR(
                                    TEXT((EDATE('Projektkostenkalkulation EP'!$B$8,16)+EC$9),"TTT") = "Sa",
                                    TEXT((EDATE('Projektkostenkalkulation EP'!$B$8,16)+EC$9),"TTT") = "So",
                                    IF(ISNA(VLOOKUP(EDATE('Projektkostenkalkulation EP'!$B$8,16)+EC$9,Datenquellen!$F$7:$H$45,3,FALSE))," ",VLOOKUP(EDATE('Projektkostenkalkulation EP'!$B$8,16)+EC$9,Datenquellen!$F$7:$H$45,3,FALSE))="X"
                                    ),
                          "X",
                          ""
                          ),
               "X"
            )</f>
        <v>X</v>
      </c>
      <c r="EE185" s="237" t="str">
        <f xml:space="preserve"> IF(TEXT((EDATE('Projektkostenkalkulation EP'!$B$8,16)+ED$9),"MM")=TEXT((EDATE('Projektkostenkalkulation EP'!$B$8,16)+(ED$9-1)),"MM"),
             IF(
                        OR(
                                    TEXT((EDATE('Projektkostenkalkulation EP'!$B$8,16)+ED$9),"TTT") = "Sa",
                                    TEXT((EDATE('Projektkostenkalkulation EP'!$B$8,16)+ED$9),"TTT") = "So",
                                    IF(ISNA(VLOOKUP(EDATE('Projektkostenkalkulation EP'!$B$8,16)+ED$9,Datenquellen!$F$7:$H$45,3,FALSE))," ",VLOOKUP(EDATE('Projektkostenkalkulation EP'!$B$8,16)+ED$9,Datenquellen!$F$7:$H$45,3,FALSE))="X"
                                    ),
                          "X",
                          ""
                          ),
               "X"
            )</f>
        <v>X</v>
      </c>
      <c r="EF185" s="237" t="str">
        <f xml:space="preserve"> IF(TEXT((EDATE('Projektkostenkalkulation EP'!$B$8,16)+EE$9),"MM")=TEXT((EDATE('Projektkostenkalkulation EP'!$B$8,16)+(EE$9-1)),"MM"),
             IF(
                        OR(
                                    TEXT((EDATE('Projektkostenkalkulation EP'!$B$8,16)+EE$9),"TTT") = "Sa",
                                    TEXT((EDATE('Projektkostenkalkulation EP'!$B$8,16)+EE$9),"TTT") = "So",
                                    IF(ISNA(VLOOKUP(EDATE('Projektkostenkalkulation EP'!$B$8,16)+EE$9,Datenquellen!$F$7:$H$45,3,FALSE))," ",VLOOKUP(EDATE('Projektkostenkalkulation EP'!$B$8,16)+EE$9,Datenquellen!$F$7:$H$45,3,FALSE))="X"
                                    ),
                          "X",
                          ""
                          ),
               "X"
            )</f>
        <v/>
      </c>
      <c r="EG185" s="237" t="str">
        <f xml:space="preserve"> IF(TEXT((EDATE('Projektkostenkalkulation EP'!$B$8,16)+EF$9),"MM")=TEXT((EDATE('Projektkostenkalkulation EP'!$B$8,16)+(EF$9-1)),"MM"),
             IF(
                        OR(
                                    TEXT((EDATE('Projektkostenkalkulation EP'!$B$8,16)+EF$9),"TTT") = "Sa",
                                    TEXT((EDATE('Projektkostenkalkulation EP'!$B$8,16)+EF$9),"TTT") = "So",
                                    IF(ISNA(VLOOKUP(EDATE('Projektkostenkalkulation EP'!$B$8,16)+EF$9,Datenquellen!$F$7:$H$45,3,FALSE))," ",VLOOKUP(EDATE('Projektkostenkalkulation EP'!$B$8,16)+EF$9,Datenquellen!$F$7:$H$45,3,FALSE))="X"
                                    ),
                          "X",
                          ""
                          ),
               "X"
            )</f>
        <v/>
      </c>
      <c r="EH185" s="237" t="str">
        <f xml:space="preserve"> IF(TEXT((EDATE('Projektkostenkalkulation EP'!$B$8,16)+EG$9),"MM")=TEXT((EDATE('Projektkostenkalkulation EP'!$B$8,16)+(EG$9-1)),"MM"),
             IF(
                        OR(
                                    TEXT((EDATE('Projektkostenkalkulation EP'!$B$8,16)+EG$9),"TTT") = "Sa",
                                    TEXT((EDATE('Projektkostenkalkulation EP'!$B$8,16)+EG$9),"TTT") = "So",
                                    IF(ISNA(VLOOKUP(EDATE('Projektkostenkalkulation EP'!$B$8,16)+EG$9,Datenquellen!$F$7:$H$45,3,FALSE))," ",VLOOKUP(EDATE('Projektkostenkalkulation EP'!$B$8,16)+EG$9,Datenquellen!$F$7:$H$45,3,FALSE))="X"
                                    ),
                          "X",
                          ""
                          ),
               "X"
            )</f>
        <v/>
      </c>
      <c r="EI185" s="237" t="str">
        <f xml:space="preserve"> IF(TEXT((EDATE('Projektkostenkalkulation EP'!$B$8,16)+EH$9),"MM")=TEXT((EDATE('Projektkostenkalkulation EP'!$B$8,16)+(EH$9-1)),"MM"),
             IF(
                        OR(
                                    TEXT((EDATE('Projektkostenkalkulation EP'!$B$8,16)+EH$9),"TTT") = "Sa",
                                    TEXT((EDATE('Projektkostenkalkulation EP'!$B$8,16)+EH$9),"TTT") = "So",
                                    IF(ISNA(VLOOKUP(EDATE('Projektkostenkalkulation EP'!$B$8,16)+EH$9,Datenquellen!$F$7:$H$45,3,FALSE))," ",VLOOKUP(EDATE('Projektkostenkalkulation EP'!$B$8,16)+EH$9,Datenquellen!$F$7:$H$45,3,FALSE))="X"
                                    ),
                          "X",
                          ""
                          ),
               "X"
            )</f>
        <v/>
      </c>
      <c r="EJ185" s="237" t="str">
        <f xml:space="preserve"> IF(TEXT((EDATE('Projektkostenkalkulation EP'!$B$8,16)+EI$9),"MM")=TEXT((EDATE('Projektkostenkalkulation EP'!$B$8,16)+(EI$9-1)),"MM"),
             IF(
                        OR(
                                    TEXT((EDATE('Projektkostenkalkulation EP'!$B$8,16)+EI$9),"TTT") = "Sa",
                                    TEXT((EDATE('Projektkostenkalkulation EP'!$B$8,16)+EI$9),"TTT") = "So",
                                    IF(ISNA(VLOOKUP(EDATE('Projektkostenkalkulation EP'!$B$8,16)+EI$9,Datenquellen!$F$7:$H$45,3,FALSE))," ",VLOOKUP(EDATE('Projektkostenkalkulation EP'!$B$8,16)+EI$9,Datenquellen!$F$7:$H$45,3,FALSE))="X"
                                    ),
                          "X",
                          ""
                          ),
               "X"
            )</f>
        <v/>
      </c>
      <c r="EK185" s="238" t="str">
        <f xml:space="preserve"> IF(TEXT((EDATE('Projektkostenkalkulation EP'!$B$8,16)+EJ$9),"MM")=TEXT((EDATE('Projektkostenkalkulation EP'!$B$8,16)+(EJ$9-1)),"MM"),
             IF(
                        OR(
                                    TEXT((EDATE('Projektkostenkalkulation EP'!$B$8,16)+EJ$9),"TTT") = "Sa",
                                    TEXT((EDATE('Projektkostenkalkulation EP'!$B$8,16)+EJ$9),"TTT") = "So",
                                    IF(ISNA(VLOOKUP(EDATE('Projektkostenkalkulation EP'!$B$8,16)+EJ$9,Datenquellen!$F$7:$H$45,3,FALSE))," ",VLOOKUP(EDATE('Projektkostenkalkulation EP'!$B$8,16)+EJ$9,Datenquellen!$F$7:$H$45,3,FALSE))="X"
                                    ),
                          "X",
                          ""
                          ),
               "X"
            )</f>
        <v>X</v>
      </c>
      <c r="EL185" s="239"/>
      <c r="EM185" s="240"/>
      <c r="EN185" s="242" t="s">
        <v>67</v>
      </c>
      <c r="EO185" s="474"/>
      <c r="EP185" s="236"/>
      <c r="EQ185" s="237" t="str">
        <f>IF(
            OR(
                     TEXT(EDATE('Projektkostenkalkulation EP'!$B$8,16),"TTT") = "Sa",
                     TEXT(EDATE('Projektkostenkalkulation EP'!$B$8,16),"TTT") = "So",
                     IF(ISNA(VLOOKUP(EDATE('Projektkostenkalkulation EP'!$B$8,16),Datenquellen!$F$7:$H$45,3,FALSE))," ",VLOOKUP(EDATE('Projektkostenkalkulation EP'!$B$8,16),Datenquellen!$F$7:$H$45,3,FALSE))="X"
                            ),
                    "X",
                    ""
            )</f>
        <v>X</v>
      </c>
      <c r="ER185" s="237" t="str">
        <f xml:space="preserve"> IF(TEXT((EDATE('Projektkostenkalkulation EP'!$B$8,16)+EQ$9),"MM")=TEXT((EDATE('Projektkostenkalkulation EP'!$B$8,16)+(EQ$9-1)),"MM"),
             IF(
                        OR(
                                    TEXT((EDATE('Projektkostenkalkulation EP'!$B$8,16)+EQ$9),"TTT") = "Sa",
                                    TEXT((EDATE('Projektkostenkalkulation EP'!$B$8,16)+EQ$9),"TTT") = "So",
                                    IF(ISNA(VLOOKUP(EDATE('Projektkostenkalkulation EP'!$B$8,16)+EQ$9,Datenquellen!$F$7:$H$45,3,FALSE))," ",VLOOKUP(EDATE('Projektkostenkalkulation EP'!$B$8,16)+EQ$9,Datenquellen!$F$7:$H$45,3,FALSE))="X"
                                    ),
                          "X",
                          ""
                          ),
               "X"
            )</f>
        <v/>
      </c>
      <c r="ES185" s="237" t="str">
        <f xml:space="preserve"> IF(TEXT((EDATE('Projektkostenkalkulation EP'!$B$8,16)+ER$9),"MM")=TEXT((EDATE('Projektkostenkalkulation EP'!$B$8,16)+(ER$9-1)),"MM"),
             IF(
                        OR(
                                    TEXT((EDATE('Projektkostenkalkulation EP'!$B$8,16)+ER$9),"TTT") = "Sa",
                                    TEXT((EDATE('Projektkostenkalkulation EP'!$B$8,16)+ER$9),"TTT") = "So",
                                    IF(ISNA(VLOOKUP(EDATE('Projektkostenkalkulation EP'!$B$8,16)+ER$9,Datenquellen!$F$7:$H$45,3,FALSE))," ",VLOOKUP(EDATE('Projektkostenkalkulation EP'!$B$8,16)+ER$9,Datenquellen!$F$7:$H$45,3,FALSE))="X"
                                    ),
                          "X",
                          ""
                          ),
               "X"
            )</f>
        <v>X</v>
      </c>
      <c r="ET185" s="237" t="str">
        <f xml:space="preserve"> IF(TEXT((EDATE('Projektkostenkalkulation EP'!$B$8,16)+ES$9),"MM")=TEXT((EDATE('Projektkostenkalkulation EP'!$B$8,16)+(ES$9-1)),"MM"),
             IF(
                        OR(
                                    TEXT((EDATE('Projektkostenkalkulation EP'!$B$8,16)+ES$9),"TTT") = "Sa",
                                    TEXT((EDATE('Projektkostenkalkulation EP'!$B$8,16)+ES$9),"TTT") = "So",
                                    IF(ISNA(VLOOKUP(EDATE('Projektkostenkalkulation EP'!$B$8,16)+ES$9,Datenquellen!$F$7:$H$45,3,FALSE))," ",VLOOKUP(EDATE('Projektkostenkalkulation EP'!$B$8,16)+ES$9,Datenquellen!$F$7:$H$45,3,FALSE))="X"
                                    ),
                          "X",
                          ""
                          ),
               "X"
            )</f>
        <v>X</v>
      </c>
      <c r="EU185" s="237" t="str">
        <f xml:space="preserve"> IF(TEXT((EDATE('Projektkostenkalkulation EP'!$B$8,16)+ET$9),"MM")=TEXT((EDATE('Projektkostenkalkulation EP'!$B$8,16)+(ET$9-1)),"MM"),
             IF(
                        OR(
                                    TEXT((EDATE('Projektkostenkalkulation EP'!$B$8,16)+ET$9),"TTT") = "Sa",
                                    TEXT((EDATE('Projektkostenkalkulation EP'!$B$8,16)+ET$9),"TTT") = "So",
                                    IF(ISNA(VLOOKUP(EDATE('Projektkostenkalkulation EP'!$B$8,16)+ET$9,Datenquellen!$F$7:$H$45,3,FALSE))," ",VLOOKUP(EDATE('Projektkostenkalkulation EP'!$B$8,16)+ET$9,Datenquellen!$F$7:$H$45,3,FALSE))="X"
                                    ),
                          "X",
                          ""
                          ),
               "X"
            )</f>
        <v/>
      </c>
      <c r="EV185" s="237" t="str">
        <f xml:space="preserve"> IF(TEXT((EDATE('Projektkostenkalkulation EP'!$B$8,16)+EU$9),"MM")=TEXT((EDATE('Projektkostenkalkulation EP'!$B$8,16)+(EU$9-1)),"MM"),
             IF(
                        OR(
                                    TEXT((EDATE('Projektkostenkalkulation EP'!$B$8,16)+EU$9),"TTT") = "Sa",
                                    TEXT((EDATE('Projektkostenkalkulation EP'!$B$8,16)+EU$9),"TTT") = "So",
                                    IF(ISNA(VLOOKUP(EDATE('Projektkostenkalkulation EP'!$B$8,16)+EU$9,Datenquellen!$F$7:$H$45,3,FALSE))," ",VLOOKUP(EDATE('Projektkostenkalkulation EP'!$B$8,16)+EU$9,Datenquellen!$F$7:$H$45,3,FALSE))="X"
                                    ),
                          "X",
                          ""
                          ),
               "X"
            )</f>
        <v/>
      </c>
      <c r="EW185" s="237" t="str">
        <f xml:space="preserve"> IF(TEXT((EDATE('Projektkostenkalkulation EP'!$B$8,16)+EV$9),"MM")=TEXT((EDATE('Projektkostenkalkulation EP'!$B$8,16)+(EV$9-1)),"MM"),
             IF(
                        OR(
                                    TEXT((EDATE('Projektkostenkalkulation EP'!$B$8,16)+EV$9),"TTT") = "Sa",
                                    TEXT((EDATE('Projektkostenkalkulation EP'!$B$8,16)+EV$9),"TTT") = "So",
                                    IF(ISNA(VLOOKUP(EDATE('Projektkostenkalkulation EP'!$B$8,16)+EV$9,Datenquellen!$F$7:$H$45,3,FALSE))," ",VLOOKUP(EDATE('Projektkostenkalkulation EP'!$B$8,16)+EV$9,Datenquellen!$F$7:$H$45,3,FALSE))="X"
                                    ),
                          "X",
                          ""
                          ),
               "X"
            )</f>
        <v/>
      </c>
      <c r="EX185" s="237" t="str">
        <f xml:space="preserve"> IF(TEXT((EDATE('Projektkostenkalkulation EP'!$B$8,16)+EW$9),"MM")=TEXT((EDATE('Projektkostenkalkulation EP'!$B$8,16)+(EW$9-1)),"MM"),
             IF(
                        OR(
                                    TEXT((EDATE('Projektkostenkalkulation EP'!$B$8,16)+EW$9),"TTT") = "Sa",
                                    TEXT((EDATE('Projektkostenkalkulation EP'!$B$8,16)+EW$9),"TTT") = "So",
                                    IF(ISNA(VLOOKUP(EDATE('Projektkostenkalkulation EP'!$B$8,16)+EW$9,Datenquellen!$F$7:$H$45,3,FALSE))," ",VLOOKUP(EDATE('Projektkostenkalkulation EP'!$B$8,16)+EW$9,Datenquellen!$F$7:$H$45,3,FALSE))="X"
                                    ),
                          "X",
                          ""
                          ),
               "X"
            )</f>
        <v/>
      </c>
      <c r="EY185" s="237" t="str">
        <f xml:space="preserve"> IF(TEXT((EDATE('Projektkostenkalkulation EP'!$B$8,16)+EX$9),"MM")=TEXT((EDATE('Projektkostenkalkulation EP'!$B$8,16)+(EX$9-1)),"MM"),
             IF(
                        OR(
                                    TEXT((EDATE('Projektkostenkalkulation EP'!$B$8,16)+EX$9),"TTT") = "Sa",
                                    TEXT((EDATE('Projektkostenkalkulation EP'!$B$8,16)+EX$9),"TTT") = "So",
                                    IF(ISNA(VLOOKUP(EDATE('Projektkostenkalkulation EP'!$B$8,16)+EX$9,Datenquellen!$F$7:$H$45,3,FALSE))," ",VLOOKUP(EDATE('Projektkostenkalkulation EP'!$B$8,16)+EX$9,Datenquellen!$F$7:$H$45,3,FALSE))="X"
                                    ),
                          "X",
                          ""
                          ),
               "X"
            )</f>
        <v/>
      </c>
      <c r="EZ185" s="237" t="str">
        <f xml:space="preserve"> IF(TEXT((EDATE('Projektkostenkalkulation EP'!$B$8,16)+EY$9),"MM")=TEXT((EDATE('Projektkostenkalkulation EP'!$B$8,16)+(EY$9-1)),"MM"),
             IF(
                        OR(
                                    TEXT((EDATE('Projektkostenkalkulation EP'!$B$8,16)+EY$9),"TTT") = "Sa",
                                    TEXT((EDATE('Projektkostenkalkulation EP'!$B$8,16)+EY$9),"TTT") = "So",
                                    IF(ISNA(VLOOKUP(EDATE('Projektkostenkalkulation EP'!$B$8,16)+EY$9,Datenquellen!$F$7:$H$45,3,FALSE))," ",VLOOKUP(EDATE('Projektkostenkalkulation EP'!$B$8,16)+EY$9,Datenquellen!$F$7:$H$45,3,FALSE))="X"
                                    ),
                          "X",
                          ""
                          ),
               "X"
            )</f>
        <v>X</v>
      </c>
      <c r="FA185" s="237" t="str">
        <f xml:space="preserve"> IF(TEXT((EDATE('Projektkostenkalkulation EP'!$B$8,16)+EZ$9),"MM")=TEXT((EDATE('Projektkostenkalkulation EP'!$B$8,16)+(EZ$9-1)),"MM"),
             IF(
                        OR(
                                    TEXT((EDATE('Projektkostenkalkulation EP'!$B$8,16)+EZ$9),"TTT") = "Sa",
                                    TEXT((EDATE('Projektkostenkalkulation EP'!$B$8,16)+EZ$9),"TTT") = "So",
                                    IF(ISNA(VLOOKUP(EDATE('Projektkostenkalkulation EP'!$B$8,16)+EZ$9,Datenquellen!$F$7:$H$45,3,FALSE))," ",VLOOKUP(EDATE('Projektkostenkalkulation EP'!$B$8,16)+EZ$9,Datenquellen!$F$7:$H$45,3,FALSE))="X"
                                    ),
                          "X",
                          ""
                          ),
               "X"
            )</f>
        <v>X</v>
      </c>
      <c r="FB185" s="237" t="str">
        <f xml:space="preserve"> IF(TEXT((EDATE('Projektkostenkalkulation EP'!$B$8,16)+FA$9),"MM")=TEXT((EDATE('Projektkostenkalkulation EP'!$B$8,16)+(FA$9-1)),"MM"),
             IF(
                        OR(
                                    TEXT((EDATE('Projektkostenkalkulation EP'!$B$8,16)+FA$9),"TTT") = "Sa",
                                    TEXT((EDATE('Projektkostenkalkulation EP'!$B$8,16)+FA$9),"TTT") = "So",
                                    IF(ISNA(VLOOKUP(EDATE('Projektkostenkalkulation EP'!$B$8,16)+FA$9,Datenquellen!$F$7:$H$45,3,FALSE))," ",VLOOKUP(EDATE('Projektkostenkalkulation EP'!$B$8,16)+FA$9,Datenquellen!$F$7:$H$45,3,FALSE))="X"
                                    ),
                          "X",
                          ""
                          ),
               "X"
            )</f>
        <v/>
      </c>
      <c r="FC185" s="237" t="str">
        <f xml:space="preserve"> IF(TEXT((EDATE('Projektkostenkalkulation EP'!$B$8,16)+FB$9),"MM")=TEXT((EDATE('Projektkostenkalkulation EP'!$B$8,16)+(FB$9-1)),"MM"),
             IF(
                        OR(
                                    TEXT((EDATE('Projektkostenkalkulation EP'!$B$8,16)+FB$9),"TTT") = "Sa",
                                    TEXT((EDATE('Projektkostenkalkulation EP'!$B$8,16)+FB$9),"TTT") = "So",
                                    IF(ISNA(VLOOKUP(EDATE('Projektkostenkalkulation EP'!$B$8,16)+FB$9,Datenquellen!$F$7:$H$45,3,FALSE))," ",VLOOKUP(EDATE('Projektkostenkalkulation EP'!$B$8,16)+FB$9,Datenquellen!$F$7:$H$45,3,FALSE))="X"
                                    ),
                          "X",
                          ""
                          ),
               "X"
            )</f>
        <v/>
      </c>
      <c r="FD185" s="237" t="str">
        <f xml:space="preserve"> IF(TEXT((EDATE('Projektkostenkalkulation EP'!$B$8,16)+FC$9),"MM")=TEXT((EDATE('Projektkostenkalkulation EP'!$B$8,16)+(FC$9-1)),"MM"),
             IF(
                        OR(
                                    TEXT((EDATE('Projektkostenkalkulation EP'!$B$8,16)+FC$9),"TTT") = "Sa",
                                    TEXT((EDATE('Projektkostenkalkulation EP'!$B$8,16)+FC$9),"TTT") = "So",
                                    IF(ISNA(VLOOKUP(EDATE('Projektkostenkalkulation EP'!$B$8,16)+FC$9,Datenquellen!$F$7:$H$45,3,FALSE))," ",VLOOKUP(EDATE('Projektkostenkalkulation EP'!$B$8,16)+FC$9,Datenquellen!$F$7:$H$45,3,FALSE))="X"
                                    ),
                          "X",
                          ""
                          ),
               "X"
            )</f>
        <v/>
      </c>
      <c r="FE185" s="237" t="str">
        <f xml:space="preserve"> IF(TEXT((EDATE('Projektkostenkalkulation EP'!$B$8,16)+FD$9),"MM")=TEXT((EDATE('Projektkostenkalkulation EP'!$B$8,16)+(FD$9-1)),"MM"),
             IF(
                        OR(
                                    TEXT((EDATE('Projektkostenkalkulation EP'!$B$8,16)+FD$9),"TTT") = "Sa",
                                    TEXT((EDATE('Projektkostenkalkulation EP'!$B$8,16)+FD$9),"TTT") = "So",
                                    IF(ISNA(VLOOKUP(EDATE('Projektkostenkalkulation EP'!$B$8,16)+FD$9,Datenquellen!$F$7:$H$45,3,FALSE))," ",VLOOKUP(EDATE('Projektkostenkalkulation EP'!$B$8,16)+FD$9,Datenquellen!$F$7:$H$45,3,FALSE))="X"
                                    ),
                          "X",
                          ""
                          ),
               "X"
            )</f>
        <v/>
      </c>
      <c r="FF185" s="237" t="str">
        <f xml:space="preserve"> IF(TEXT((EDATE('Projektkostenkalkulation EP'!$B$8,16)+FE$9),"MM")=TEXT((EDATE('Projektkostenkalkulation EP'!$B$8,16)+(FE$9-1)),"MM"),
             IF(
                        OR(
                                    TEXT((EDATE('Projektkostenkalkulation EP'!$B$8,16)+FE$9),"TTT") = "Sa",
                                    TEXT((EDATE('Projektkostenkalkulation EP'!$B$8,16)+FE$9),"TTT") = "So",
                                    IF(ISNA(VLOOKUP(EDATE('Projektkostenkalkulation EP'!$B$8,16)+FE$9,Datenquellen!$F$7:$H$45,3,FALSE))," ",VLOOKUP(EDATE('Projektkostenkalkulation EP'!$B$8,16)+FE$9,Datenquellen!$F$7:$H$45,3,FALSE))="X"
                                    ),
                          "X",
                          ""
                          ),
               "X"
            )</f>
        <v/>
      </c>
      <c r="FG185" s="237" t="str">
        <f xml:space="preserve"> IF(TEXT((EDATE('Projektkostenkalkulation EP'!$B$8,16)+FF$9),"MM")=TEXT((EDATE('Projektkostenkalkulation EP'!$B$8,16)+(FF$9-1)),"MM"),
             IF(
                        OR(
                                    TEXT((EDATE('Projektkostenkalkulation EP'!$B$8,16)+FF$9),"TTT") = "Sa",
                                    TEXT((EDATE('Projektkostenkalkulation EP'!$B$8,16)+FF$9),"TTT") = "So",
                                    IF(ISNA(VLOOKUP(EDATE('Projektkostenkalkulation EP'!$B$8,16)+FF$9,Datenquellen!$F$7:$H$45,3,FALSE))," ",VLOOKUP(EDATE('Projektkostenkalkulation EP'!$B$8,16)+FF$9,Datenquellen!$F$7:$H$45,3,FALSE))="X"
                                    ),
                          "X",
                          ""
                          ),
               "X"
            )</f>
        <v>X</v>
      </c>
      <c r="FH185" s="237" t="str">
        <f xml:space="preserve"> IF(TEXT((EDATE('Projektkostenkalkulation EP'!$B$8,16)+FG$9),"MM")=TEXT((EDATE('Projektkostenkalkulation EP'!$B$8,16)+(FG$9-1)),"MM"),
             IF(
                        OR(
                                    TEXT((EDATE('Projektkostenkalkulation EP'!$B$8,16)+FG$9),"TTT") = "Sa",
                                    TEXT((EDATE('Projektkostenkalkulation EP'!$B$8,16)+FG$9),"TTT") = "So",
                                    IF(ISNA(VLOOKUP(EDATE('Projektkostenkalkulation EP'!$B$8,16)+FG$9,Datenquellen!$F$7:$H$45,3,FALSE))," ",VLOOKUP(EDATE('Projektkostenkalkulation EP'!$B$8,16)+FG$9,Datenquellen!$F$7:$H$45,3,FALSE))="X"
                                    ),
                          "X",
                          ""
                          ),
               "X"
            )</f>
        <v>X</v>
      </c>
      <c r="FI185" s="237" t="str">
        <f xml:space="preserve"> IF(TEXT((EDATE('Projektkostenkalkulation EP'!$B$8,16)+FH$9),"MM")=TEXT((EDATE('Projektkostenkalkulation EP'!$B$8,16)+(FH$9-1)),"MM"),
             IF(
                        OR(
                                    TEXT((EDATE('Projektkostenkalkulation EP'!$B$8,16)+FH$9),"TTT") = "Sa",
                                    TEXT((EDATE('Projektkostenkalkulation EP'!$B$8,16)+FH$9),"TTT") = "So",
                                    IF(ISNA(VLOOKUP(EDATE('Projektkostenkalkulation EP'!$B$8,16)+FH$9,Datenquellen!$F$7:$H$45,3,FALSE))," ",VLOOKUP(EDATE('Projektkostenkalkulation EP'!$B$8,16)+FH$9,Datenquellen!$F$7:$H$45,3,FALSE))="X"
                                    ),
                          "X",
                          ""
                          ),
               "X"
            )</f>
        <v/>
      </c>
      <c r="FJ185" s="237" t="str">
        <f xml:space="preserve"> IF(TEXT((EDATE('Projektkostenkalkulation EP'!$B$8,16)+FI$9),"MM")=TEXT((EDATE('Projektkostenkalkulation EP'!$B$8,16)+(FI$9-1)),"MM"),
             IF(
                        OR(
                                    TEXT((EDATE('Projektkostenkalkulation EP'!$B$8,16)+FI$9),"TTT") = "Sa",
                                    TEXT((EDATE('Projektkostenkalkulation EP'!$B$8,16)+FI$9),"TTT") = "So",
                                    IF(ISNA(VLOOKUP(EDATE('Projektkostenkalkulation EP'!$B$8,16)+FI$9,Datenquellen!$F$7:$H$45,3,FALSE))," ",VLOOKUP(EDATE('Projektkostenkalkulation EP'!$B$8,16)+FI$9,Datenquellen!$F$7:$H$45,3,FALSE))="X"
                                    ),
                          "X",
                          ""
                          ),
               "X"
            )</f>
        <v/>
      </c>
      <c r="FK185" s="237" t="str">
        <f xml:space="preserve"> IF(TEXT((EDATE('Projektkostenkalkulation EP'!$B$8,16)+FJ$9),"MM")=TEXT((EDATE('Projektkostenkalkulation EP'!$B$8,16)+(FJ$9-1)),"MM"),
             IF(
                        OR(
                                    TEXT((EDATE('Projektkostenkalkulation EP'!$B$8,16)+FJ$9),"TTT") = "Sa",
                                    TEXT((EDATE('Projektkostenkalkulation EP'!$B$8,16)+FJ$9),"TTT") = "So",
                                    IF(ISNA(VLOOKUP(EDATE('Projektkostenkalkulation EP'!$B$8,16)+FJ$9,Datenquellen!$F$7:$H$45,3,FALSE))," ",VLOOKUP(EDATE('Projektkostenkalkulation EP'!$B$8,16)+FJ$9,Datenquellen!$F$7:$H$45,3,FALSE))="X"
                                    ),
                          "X",
                          ""
                          ),
               "X"
            )</f>
        <v>X</v>
      </c>
      <c r="FL185" s="237" t="str">
        <f xml:space="preserve"> IF(TEXT((EDATE('Projektkostenkalkulation EP'!$B$8,16)+FK$9),"MM")=TEXT((EDATE('Projektkostenkalkulation EP'!$B$8,16)+(FK$9-1)),"MM"),
             IF(
                        OR(
                                    TEXT((EDATE('Projektkostenkalkulation EP'!$B$8,16)+FK$9),"TTT") = "Sa",
                                    TEXT((EDATE('Projektkostenkalkulation EP'!$B$8,16)+FK$9),"TTT") = "So",
                                    IF(ISNA(VLOOKUP(EDATE('Projektkostenkalkulation EP'!$B$8,16)+FK$9,Datenquellen!$F$7:$H$45,3,FALSE))," ",VLOOKUP(EDATE('Projektkostenkalkulation EP'!$B$8,16)+FK$9,Datenquellen!$F$7:$H$45,3,FALSE))="X"
                                    ),
                          "X",
                          ""
                          ),
               "X"
            )</f>
        <v/>
      </c>
      <c r="FM185" s="237" t="str">
        <f xml:space="preserve"> IF(TEXT((EDATE('Projektkostenkalkulation EP'!$B$8,16)+FL$9),"MM")=TEXT((EDATE('Projektkostenkalkulation EP'!$B$8,16)+(FL$9-1)),"MM"),
             IF(
                        OR(
                                    TEXT((EDATE('Projektkostenkalkulation EP'!$B$8,16)+FL$9),"TTT") = "Sa",
                                    TEXT((EDATE('Projektkostenkalkulation EP'!$B$8,16)+FL$9),"TTT") = "So",
                                    IF(ISNA(VLOOKUP(EDATE('Projektkostenkalkulation EP'!$B$8,16)+FL$9,Datenquellen!$F$7:$H$45,3,FALSE))," ",VLOOKUP(EDATE('Projektkostenkalkulation EP'!$B$8,16)+FL$9,Datenquellen!$F$7:$H$45,3,FALSE))="X"
                                    ),
                          "X",
                          ""
                          ),
               "X"
            )</f>
        <v/>
      </c>
      <c r="FN185" s="237" t="str">
        <f xml:space="preserve"> IF(TEXT((EDATE('Projektkostenkalkulation EP'!$B$8,16)+FM$9),"MM")=TEXT((EDATE('Projektkostenkalkulation EP'!$B$8,16)+(FM$9-1)),"MM"),
             IF(
                        OR(
                                    TEXT((EDATE('Projektkostenkalkulation EP'!$B$8,16)+FM$9),"TTT") = "Sa",
                                    TEXT((EDATE('Projektkostenkalkulation EP'!$B$8,16)+FM$9),"TTT") = "So",
                                    IF(ISNA(VLOOKUP(EDATE('Projektkostenkalkulation EP'!$B$8,16)+FM$9,Datenquellen!$F$7:$H$45,3,FALSE))," ",VLOOKUP(EDATE('Projektkostenkalkulation EP'!$B$8,16)+FM$9,Datenquellen!$F$7:$H$45,3,FALSE))="X"
                                    ),
                          "X",
                          ""
                          ),
               "X"
            )</f>
        <v>X</v>
      </c>
      <c r="FO185" s="237" t="str">
        <f xml:space="preserve"> IF(TEXT((EDATE('Projektkostenkalkulation EP'!$B$8,16)+FN$9),"MM")=TEXT((EDATE('Projektkostenkalkulation EP'!$B$8,16)+(FN$9-1)),"MM"),
             IF(
                        OR(
                                    TEXT((EDATE('Projektkostenkalkulation EP'!$B$8,16)+FN$9),"TTT") = "Sa",
                                    TEXT((EDATE('Projektkostenkalkulation EP'!$B$8,16)+FN$9),"TTT") = "So",
                                    IF(ISNA(VLOOKUP(EDATE('Projektkostenkalkulation EP'!$B$8,16)+FN$9,Datenquellen!$F$7:$H$45,3,FALSE))," ",VLOOKUP(EDATE('Projektkostenkalkulation EP'!$B$8,16)+FN$9,Datenquellen!$F$7:$H$45,3,FALSE))="X"
                                    ),
                          "X",
                          ""
                          ),
               "X"
            )</f>
        <v>X</v>
      </c>
      <c r="FP185" s="237" t="str">
        <f xml:space="preserve"> IF(TEXT((EDATE('Projektkostenkalkulation EP'!$B$8,16)+FO$9),"MM")=TEXT((EDATE('Projektkostenkalkulation EP'!$B$8,16)+(FO$9-1)),"MM"),
             IF(
                        OR(
                                    TEXT((EDATE('Projektkostenkalkulation EP'!$B$8,16)+FO$9),"TTT") = "Sa",
                                    TEXT((EDATE('Projektkostenkalkulation EP'!$B$8,16)+FO$9),"TTT") = "So",
                                    IF(ISNA(VLOOKUP(EDATE('Projektkostenkalkulation EP'!$B$8,16)+FO$9,Datenquellen!$F$7:$H$45,3,FALSE))," ",VLOOKUP(EDATE('Projektkostenkalkulation EP'!$B$8,16)+FO$9,Datenquellen!$F$7:$H$45,3,FALSE))="X"
                                    ),
                          "X",
                          ""
                          ),
               "X"
            )</f>
        <v/>
      </c>
      <c r="FQ185" s="237" t="str">
        <f xml:space="preserve"> IF(TEXT((EDATE('Projektkostenkalkulation EP'!$B$8,16)+FP$9),"MM")=TEXT((EDATE('Projektkostenkalkulation EP'!$B$8,16)+(FP$9-1)),"MM"),
             IF(
                        OR(
                                    TEXT((EDATE('Projektkostenkalkulation EP'!$B$8,16)+FP$9),"TTT") = "Sa",
                                    TEXT((EDATE('Projektkostenkalkulation EP'!$B$8,16)+FP$9),"TTT") = "So",
                                    IF(ISNA(VLOOKUP(EDATE('Projektkostenkalkulation EP'!$B$8,16)+FP$9,Datenquellen!$F$7:$H$45,3,FALSE))," ",VLOOKUP(EDATE('Projektkostenkalkulation EP'!$B$8,16)+FP$9,Datenquellen!$F$7:$H$45,3,FALSE))="X"
                                    ),
                          "X",
                          ""
                          ),
               "X"
            )</f>
        <v/>
      </c>
      <c r="FR185" s="237" t="str">
        <f xml:space="preserve"> IF(TEXT((EDATE('Projektkostenkalkulation EP'!$B$8,16)+FQ$9),"MM")=TEXT((EDATE('Projektkostenkalkulation EP'!$B$8,16)+(FQ$9-1)),"MM"),
             IF(
                        OR(
                                    TEXT((EDATE('Projektkostenkalkulation EP'!$B$8,16)+FQ$9),"TTT") = "Sa",
                                    TEXT((EDATE('Projektkostenkalkulation EP'!$B$8,16)+FQ$9),"TTT") = "So",
                                    IF(ISNA(VLOOKUP(EDATE('Projektkostenkalkulation EP'!$B$8,16)+FQ$9,Datenquellen!$F$7:$H$45,3,FALSE))," ",VLOOKUP(EDATE('Projektkostenkalkulation EP'!$B$8,16)+FQ$9,Datenquellen!$F$7:$H$45,3,FALSE))="X"
                                    ),
                          "X",
                          ""
                          ),
               "X"
            )</f>
        <v/>
      </c>
      <c r="FS185" s="237" t="str">
        <f xml:space="preserve"> IF(TEXT((EDATE('Projektkostenkalkulation EP'!$B$8,16)+FR$9),"MM")=TEXT((EDATE('Projektkostenkalkulation EP'!$B$8,16)+(FR$9-1)),"MM"),
             IF(
                        OR(
                                    TEXT((EDATE('Projektkostenkalkulation EP'!$B$8,16)+FR$9),"TTT") = "Sa",
                                    TEXT((EDATE('Projektkostenkalkulation EP'!$B$8,16)+FR$9),"TTT") = "So",
                                    IF(ISNA(VLOOKUP(EDATE('Projektkostenkalkulation EP'!$B$8,16)+FR$9,Datenquellen!$F$7:$H$45,3,FALSE))," ",VLOOKUP(EDATE('Projektkostenkalkulation EP'!$B$8,16)+FR$9,Datenquellen!$F$7:$H$45,3,FALSE))="X"
                                    ),
                          "X",
                          ""
                          ),
               "X"
            )</f>
        <v/>
      </c>
      <c r="FT185" s="237" t="str">
        <f xml:space="preserve"> IF(TEXT((EDATE('Projektkostenkalkulation EP'!$B$8,16)+FS$9),"MM")=TEXT((EDATE('Projektkostenkalkulation EP'!$B$8,16)+(FS$9-1)),"MM"),
             IF(
                        OR(
                                    TEXT((EDATE('Projektkostenkalkulation EP'!$B$8,16)+FS$9),"TTT") = "Sa",
                                    TEXT((EDATE('Projektkostenkalkulation EP'!$B$8,16)+FS$9),"TTT") = "So",
                                    IF(ISNA(VLOOKUP(EDATE('Projektkostenkalkulation EP'!$B$8,16)+FS$9,Datenquellen!$F$7:$H$45,3,FALSE))," ",VLOOKUP(EDATE('Projektkostenkalkulation EP'!$B$8,16)+FS$9,Datenquellen!$F$7:$H$45,3,FALSE))="X"
                                    ),
                          "X",
                          ""
                          ),
               "X"
            )</f>
        <v/>
      </c>
      <c r="FU185" s="238" t="str">
        <f xml:space="preserve"> IF(TEXT((EDATE('Projektkostenkalkulation EP'!$B$8,16)+FT$9),"MM")=TEXT((EDATE('Projektkostenkalkulation EP'!$B$8,16)+(FT$9-1)),"MM"),
             IF(
                        OR(
                                    TEXT((EDATE('Projektkostenkalkulation EP'!$B$8,16)+FT$9),"TTT") = "Sa",
                                    TEXT((EDATE('Projektkostenkalkulation EP'!$B$8,16)+FT$9),"TTT") = "So",
                                    IF(ISNA(VLOOKUP(EDATE('Projektkostenkalkulation EP'!$B$8,16)+FT$9,Datenquellen!$F$7:$H$45,3,FALSE))," ",VLOOKUP(EDATE('Projektkostenkalkulation EP'!$B$8,16)+FT$9,Datenquellen!$F$7:$H$45,3,FALSE))="X"
                                    ),
                          "X",
                          ""
                          ),
               "X"
            )</f>
        <v>X</v>
      </c>
      <c r="FV185" s="239"/>
      <c r="FW185" s="240"/>
      <c r="FX185" s="242" t="s">
        <v>67</v>
      </c>
      <c r="FY185" s="474"/>
      <c r="FZ185" s="236"/>
      <c r="GA185" s="237" t="str">
        <f>IF(
            OR(
                     TEXT(EDATE('Projektkostenkalkulation EP'!$B$8,16),"TTT") = "Sa",
                     TEXT(EDATE('Projektkostenkalkulation EP'!$B$8,16),"TTT") = "So",
                     IF(ISNA(VLOOKUP(EDATE('Projektkostenkalkulation EP'!$B$8,16),Datenquellen!$F$7:$H$45,3,FALSE))," ",VLOOKUP(EDATE('Projektkostenkalkulation EP'!$B$8,16),Datenquellen!$F$7:$H$45,3,FALSE))="X"
                            ),
                    "X",
                    ""
            )</f>
        <v>X</v>
      </c>
      <c r="GB185" s="237" t="str">
        <f xml:space="preserve"> IF(TEXT((EDATE('Projektkostenkalkulation EP'!$B$8,16)+GA$9),"MM")=TEXT((EDATE('Projektkostenkalkulation EP'!$B$8,16)+(GA$9-1)),"MM"),
             IF(
                        OR(
                                    TEXT((EDATE('Projektkostenkalkulation EP'!$B$8,16)+GA$9),"TTT") = "Sa",
                                    TEXT((EDATE('Projektkostenkalkulation EP'!$B$8,16)+GA$9),"TTT") = "So",
                                    IF(ISNA(VLOOKUP(EDATE('Projektkostenkalkulation EP'!$B$8,16)+GA$9,Datenquellen!$F$7:$H$45,3,FALSE))," ",VLOOKUP(EDATE('Projektkostenkalkulation EP'!$B$8,16)+GA$9,Datenquellen!$F$7:$H$45,3,FALSE))="X"
                                    ),
                          "X",
                          ""
                          ),
               "X"
            )</f>
        <v/>
      </c>
      <c r="GC185" s="237" t="str">
        <f xml:space="preserve"> IF(TEXT((EDATE('Projektkostenkalkulation EP'!$B$8,16)+GB$9),"MM")=TEXT((EDATE('Projektkostenkalkulation EP'!$B$8,16)+(GB$9-1)),"MM"),
             IF(
                        OR(
                                    TEXT((EDATE('Projektkostenkalkulation EP'!$B$8,16)+GB$9),"TTT") = "Sa",
                                    TEXT((EDATE('Projektkostenkalkulation EP'!$B$8,16)+GB$9),"TTT") = "So",
                                    IF(ISNA(VLOOKUP(EDATE('Projektkostenkalkulation EP'!$B$8,16)+GB$9,Datenquellen!$F$7:$H$45,3,FALSE))," ",VLOOKUP(EDATE('Projektkostenkalkulation EP'!$B$8,16)+GB$9,Datenquellen!$F$7:$H$45,3,FALSE))="X"
                                    ),
                          "X",
                          ""
                          ),
               "X"
            )</f>
        <v>X</v>
      </c>
      <c r="GD185" s="237" t="str">
        <f xml:space="preserve"> IF(TEXT((EDATE('Projektkostenkalkulation EP'!$B$8,16)+GC$9),"MM")=TEXT((EDATE('Projektkostenkalkulation EP'!$B$8,16)+(GC$9-1)),"MM"),
             IF(
                        OR(
                                    TEXT((EDATE('Projektkostenkalkulation EP'!$B$8,16)+GC$9),"TTT") = "Sa",
                                    TEXT((EDATE('Projektkostenkalkulation EP'!$B$8,16)+GC$9),"TTT") = "So",
                                    IF(ISNA(VLOOKUP(EDATE('Projektkostenkalkulation EP'!$B$8,16)+GC$9,Datenquellen!$F$7:$H$45,3,FALSE))," ",VLOOKUP(EDATE('Projektkostenkalkulation EP'!$B$8,16)+GC$9,Datenquellen!$F$7:$H$45,3,FALSE))="X"
                                    ),
                          "X",
                          ""
                          ),
               "X"
            )</f>
        <v>X</v>
      </c>
      <c r="GE185" s="237" t="str">
        <f xml:space="preserve"> IF(TEXT((EDATE('Projektkostenkalkulation EP'!$B$8,16)+GD$9),"MM")=TEXT((EDATE('Projektkostenkalkulation EP'!$B$8,16)+(GD$9-1)),"MM"),
             IF(
                        OR(
                                    TEXT((EDATE('Projektkostenkalkulation EP'!$B$8,16)+GD$9),"TTT") = "Sa",
                                    TEXT((EDATE('Projektkostenkalkulation EP'!$B$8,16)+GD$9),"TTT") = "So",
                                    IF(ISNA(VLOOKUP(EDATE('Projektkostenkalkulation EP'!$B$8,16)+GD$9,Datenquellen!$F$7:$H$45,3,FALSE))," ",VLOOKUP(EDATE('Projektkostenkalkulation EP'!$B$8,16)+GD$9,Datenquellen!$F$7:$H$45,3,FALSE))="X"
                                    ),
                          "X",
                          ""
                          ),
               "X"
            )</f>
        <v/>
      </c>
      <c r="GF185" s="237" t="str">
        <f xml:space="preserve"> IF(TEXT((EDATE('Projektkostenkalkulation EP'!$B$8,16)+GE$9),"MM")=TEXT((EDATE('Projektkostenkalkulation EP'!$B$8,16)+(GE$9-1)),"MM"),
             IF(
                        OR(
                                    TEXT((EDATE('Projektkostenkalkulation EP'!$B$8,16)+GE$9),"TTT") = "Sa",
                                    TEXT((EDATE('Projektkostenkalkulation EP'!$B$8,16)+GE$9),"TTT") = "So",
                                    IF(ISNA(VLOOKUP(EDATE('Projektkostenkalkulation EP'!$B$8,16)+GE$9,Datenquellen!$F$7:$H$45,3,FALSE))," ",VLOOKUP(EDATE('Projektkostenkalkulation EP'!$B$8,16)+GE$9,Datenquellen!$F$7:$H$45,3,FALSE))="X"
                                    ),
                          "X",
                          ""
                          ),
               "X"
            )</f>
        <v/>
      </c>
      <c r="GG185" s="237" t="str">
        <f xml:space="preserve"> IF(TEXT((EDATE('Projektkostenkalkulation EP'!$B$8,16)+GF$9),"MM")=TEXT((EDATE('Projektkostenkalkulation EP'!$B$8,16)+(GF$9-1)),"MM"),
             IF(
                        OR(
                                    TEXT((EDATE('Projektkostenkalkulation EP'!$B$8,16)+GF$9),"TTT") = "Sa",
                                    TEXT((EDATE('Projektkostenkalkulation EP'!$B$8,16)+GF$9),"TTT") = "So",
                                    IF(ISNA(VLOOKUP(EDATE('Projektkostenkalkulation EP'!$B$8,16)+GF$9,Datenquellen!$F$7:$H$45,3,FALSE))," ",VLOOKUP(EDATE('Projektkostenkalkulation EP'!$B$8,16)+GF$9,Datenquellen!$F$7:$H$45,3,FALSE))="X"
                                    ),
                          "X",
                          ""
                          ),
               "X"
            )</f>
        <v/>
      </c>
      <c r="GH185" s="237" t="str">
        <f xml:space="preserve"> IF(TEXT((EDATE('Projektkostenkalkulation EP'!$B$8,16)+GG$9),"MM")=TEXT((EDATE('Projektkostenkalkulation EP'!$B$8,16)+(GG$9-1)),"MM"),
             IF(
                        OR(
                                    TEXT((EDATE('Projektkostenkalkulation EP'!$B$8,16)+GG$9),"TTT") = "Sa",
                                    TEXT((EDATE('Projektkostenkalkulation EP'!$B$8,16)+GG$9),"TTT") = "So",
                                    IF(ISNA(VLOOKUP(EDATE('Projektkostenkalkulation EP'!$B$8,16)+GG$9,Datenquellen!$F$7:$H$45,3,FALSE))," ",VLOOKUP(EDATE('Projektkostenkalkulation EP'!$B$8,16)+GG$9,Datenquellen!$F$7:$H$45,3,FALSE))="X"
                                    ),
                          "X",
                          ""
                          ),
               "X"
            )</f>
        <v/>
      </c>
      <c r="GI185" s="237" t="str">
        <f xml:space="preserve"> IF(TEXT((EDATE('Projektkostenkalkulation EP'!$B$8,16)+GH$9),"MM")=TEXT((EDATE('Projektkostenkalkulation EP'!$B$8,16)+(GH$9-1)),"MM"),
             IF(
                        OR(
                                    TEXT((EDATE('Projektkostenkalkulation EP'!$B$8,16)+GH$9),"TTT") = "Sa",
                                    TEXT((EDATE('Projektkostenkalkulation EP'!$B$8,16)+GH$9),"TTT") = "So",
                                    IF(ISNA(VLOOKUP(EDATE('Projektkostenkalkulation EP'!$B$8,16)+GH$9,Datenquellen!$F$7:$H$45,3,FALSE))," ",VLOOKUP(EDATE('Projektkostenkalkulation EP'!$B$8,16)+GH$9,Datenquellen!$F$7:$H$45,3,FALSE))="X"
                                    ),
                          "X",
                          ""
                          ),
               "X"
            )</f>
        <v/>
      </c>
      <c r="GJ185" s="237" t="str">
        <f xml:space="preserve"> IF(TEXT((EDATE('Projektkostenkalkulation EP'!$B$8,16)+GI$9),"MM")=TEXT((EDATE('Projektkostenkalkulation EP'!$B$8,16)+(GI$9-1)),"MM"),
             IF(
                        OR(
                                    TEXT((EDATE('Projektkostenkalkulation EP'!$B$8,16)+GI$9),"TTT") = "Sa",
                                    TEXT((EDATE('Projektkostenkalkulation EP'!$B$8,16)+GI$9),"TTT") = "So",
                                    IF(ISNA(VLOOKUP(EDATE('Projektkostenkalkulation EP'!$B$8,16)+GI$9,Datenquellen!$F$7:$H$45,3,FALSE))," ",VLOOKUP(EDATE('Projektkostenkalkulation EP'!$B$8,16)+GI$9,Datenquellen!$F$7:$H$45,3,FALSE))="X"
                                    ),
                          "X",
                          ""
                          ),
               "X"
            )</f>
        <v>X</v>
      </c>
      <c r="GK185" s="237" t="str">
        <f xml:space="preserve"> IF(TEXT((EDATE('Projektkostenkalkulation EP'!$B$8,16)+GJ$9),"MM")=TEXT((EDATE('Projektkostenkalkulation EP'!$B$8,16)+(GJ$9-1)),"MM"),
             IF(
                        OR(
                                    TEXT((EDATE('Projektkostenkalkulation EP'!$B$8,16)+GJ$9),"TTT") = "Sa",
                                    TEXT((EDATE('Projektkostenkalkulation EP'!$B$8,16)+GJ$9),"TTT") = "So",
                                    IF(ISNA(VLOOKUP(EDATE('Projektkostenkalkulation EP'!$B$8,16)+GJ$9,Datenquellen!$F$7:$H$45,3,FALSE))," ",VLOOKUP(EDATE('Projektkostenkalkulation EP'!$B$8,16)+GJ$9,Datenquellen!$F$7:$H$45,3,FALSE))="X"
                                    ),
                          "X",
                          ""
                          ),
               "X"
            )</f>
        <v>X</v>
      </c>
      <c r="GL185" s="237" t="str">
        <f xml:space="preserve"> IF(TEXT((EDATE('Projektkostenkalkulation EP'!$B$8,16)+GK$9),"MM")=TEXT((EDATE('Projektkostenkalkulation EP'!$B$8,16)+(GK$9-1)),"MM"),
             IF(
                        OR(
                                    TEXT((EDATE('Projektkostenkalkulation EP'!$B$8,16)+GK$9),"TTT") = "Sa",
                                    TEXT((EDATE('Projektkostenkalkulation EP'!$B$8,16)+GK$9),"TTT") = "So",
                                    IF(ISNA(VLOOKUP(EDATE('Projektkostenkalkulation EP'!$B$8,16)+GK$9,Datenquellen!$F$7:$H$45,3,FALSE))," ",VLOOKUP(EDATE('Projektkostenkalkulation EP'!$B$8,16)+GK$9,Datenquellen!$F$7:$H$45,3,FALSE))="X"
                                    ),
                          "X",
                          ""
                          ),
               "X"
            )</f>
        <v/>
      </c>
      <c r="GM185" s="237" t="str">
        <f xml:space="preserve"> IF(TEXT((EDATE('Projektkostenkalkulation EP'!$B$8,16)+GL$9),"MM")=TEXT((EDATE('Projektkostenkalkulation EP'!$B$8,16)+(GL$9-1)),"MM"),
             IF(
                        OR(
                                    TEXT((EDATE('Projektkostenkalkulation EP'!$B$8,16)+GL$9),"TTT") = "Sa",
                                    TEXT((EDATE('Projektkostenkalkulation EP'!$B$8,16)+GL$9),"TTT") = "So",
                                    IF(ISNA(VLOOKUP(EDATE('Projektkostenkalkulation EP'!$B$8,16)+GL$9,Datenquellen!$F$7:$H$45,3,FALSE))," ",VLOOKUP(EDATE('Projektkostenkalkulation EP'!$B$8,16)+GL$9,Datenquellen!$F$7:$H$45,3,FALSE))="X"
                                    ),
                          "X",
                          ""
                          ),
               "X"
            )</f>
        <v/>
      </c>
      <c r="GN185" s="237" t="str">
        <f xml:space="preserve"> IF(TEXT((EDATE('Projektkostenkalkulation EP'!$B$8,16)+GM$9),"MM")=TEXT((EDATE('Projektkostenkalkulation EP'!$B$8,16)+(GM$9-1)),"MM"),
             IF(
                        OR(
                                    TEXT((EDATE('Projektkostenkalkulation EP'!$B$8,16)+GM$9),"TTT") = "Sa",
                                    TEXT((EDATE('Projektkostenkalkulation EP'!$B$8,16)+GM$9),"TTT") = "So",
                                    IF(ISNA(VLOOKUP(EDATE('Projektkostenkalkulation EP'!$B$8,16)+GM$9,Datenquellen!$F$7:$H$45,3,FALSE))," ",VLOOKUP(EDATE('Projektkostenkalkulation EP'!$B$8,16)+GM$9,Datenquellen!$F$7:$H$45,3,FALSE))="X"
                                    ),
                          "X",
                          ""
                          ),
               "X"
            )</f>
        <v/>
      </c>
      <c r="GO185" s="237" t="str">
        <f xml:space="preserve"> IF(TEXT((EDATE('Projektkostenkalkulation EP'!$B$8,16)+GN$9),"MM")=TEXT((EDATE('Projektkostenkalkulation EP'!$B$8,16)+(GN$9-1)),"MM"),
             IF(
                        OR(
                                    TEXT((EDATE('Projektkostenkalkulation EP'!$B$8,16)+GN$9),"TTT") = "Sa",
                                    TEXT((EDATE('Projektkostenkalkulation EP'!$B$8,16)+GN$9),"TTT") = "So",
                                    IF(ISNA(VLOOKUP(EDATE('Projektkostenkalkulation EP'!$B$8,16)+GN$9,Datenquellen!$F$7:$H$45,3,FALSE))," ",VLOOKUP(EDATE('Projektkostenkalkulation EP'!$B$8,16)+GN$9,Datenquellen!$F$7:$H$45,3,FALSE))="X"
                                    ),
                          "X",
                          ""
                          ),
               "X"
            )</f>
        <v/>
      </c>
      <c r="GP185" s="237" t="str">
        <f xml:space="preserve"> IF(TEXT((EDATE('Projektkostenkalkulation EP'!$B$8,16)+GO$9),"MM")=TEXT((EDATE('Projektkostenkalkulation EP'!$B$8,16)+(GO$9-1)),"MM"),
             IF(
                        OR(
                                    TEXT((EDATE('Projektkostenkalkulation EP'!$B$8,16)+GO$9),"TTT") = "Sa",
                                    TEXT((EDATE('Projektkostenkalkulation EP'!$B$8,16)+GO$9),"TTT") = "So",
                                    IF(ISNA(VLOOKUP(EDATE('Projektkostenkalkulation EP'!$B$8,16)+GO$9,Datenquellen!$F$7:$H$45,3,FALSE))," ",VLOOKUP(EDATE('Projektkostenkalkulation EP'!$B$8,16)+GO$9,Datenquellen!$F$7:$H$45,3,FALSE))="X"
                                    ),
                          "X",
                          ""
                          ),
               "X"
            )</f>
        <v/>
      </c>
      <c r="GQ185" s="237" t="str">
        <f xml:space="preserve"> IF(TEXT((EDATE('Projektkostenkalkulation EP'!$B$8,16)+GP$9),"MM")=TEXT((EDATE('Projektkostenkalkulation EP'!$B$8,16)+(GP$9-1)),"MM"),
             IF(
                        OR(
                                    TEXT((EDATE('Projektkostenkalkulation EP'!$B$8,16)+GP$9),"TTT") = "Sa",
                                    TEXT((EDATE('Projektkostenkalkulation EP'!$B$8,16)+GP$9),"TTT") = "So",
                                    IF(ISNA(VLOOKUP(EDATE('Projektkostenkalkulation EP'!$B$8,16)+GP$9,Datenquellen!$F$7:$H$45,3,FALSE))," ",VLOOKUP(EDATE('Projektkostenkalkulation EP'!$B$8,16)+GP$9,Datenquellen!$F$7:$H$45,3,FALSE))="X"
                                    ),
                          "X",
                          ""
                          ),
               "X"
            )</f>
        <v>X</v>
      </c>
      <c r="GR185" s="237" t="str">
        <f xml:space="preserve"> IF(TEXT((EDATE('Projektkostenkalkulation EP'!$B$8,16)+GQ$9),"MM")=TEXT((EDATE('Projektkostenkalkulation EP'!$B$8,16)+(GQ$9-1)),"MM"),
             IF(
                        OR(
                                    TEXT((EDATE('Projektkostenkalkulation EP'!$B$8,16)+GQ$9),"TTT") = "Sa",
                                    TEXT((EDATE('Projektkostenkalkulation EP'!$B$8,16)+GQ$9),"TTT") = "So",
                                    IF(ISNA(VLOOKUP(EDATE('Projektkostenkalkulation EP'!$B$8,16)+GQ$9,Datenquellen!$F$7:$H$45,3,FALSE))," ",VLOOKUP(EDATE('Projektkostenkalkulation EP'!$B$8,16)+GQ$9,Datenquellen!$F$7:$H$45,3,FALSE))="X"
                                    ),
                          "X",
                          ""
                          ),
               "X"
            )</f>
        <v>X</v>
      </c>
      <c r="GS185" s="237" t="str">
        <f xml:space="preserve"> IF(TEXT((EDATE('Projektkostenkalkulation EP'!$B$8,16)+GR$9),"MM")=TEXT((EDATE('Projektkostenkalkulation EP'!$B$8,16)+(GR$9-1)),"MM"),
             IF(
                        OR(
                                    TEXT((EDATE('Projektkostenkalkulation EP'!$B$8,16)+GR$9),"TTT") = "Sa",
                                    TEXT((EDATE('Projektkostenkalkulation EP'!$B$8,16)+GR$9),"TTT") = "So",
                                    IF(ISNA(VLOOKUP(EDATE('Projektkostenkalkulation EP'!$B$8,16)+GR$9,Datenquellen!$F$7:$H$45,3,FALSE))," ",VLOOKUP(EDATE('Projektkostenkalkulation EP'!$B$8,16)+GR$9,Datenquellen!$F$7:$H$45,3,FALSE))="X"
                                    ),
                          "X",
                          ""
                          ),
               "X"
            )</f>
        <v/>
      </c>
      <c r="GT185" s="237" t="str">
        <f xml:space="preserve"> IF(TEXT((EDATE('Projektkostenkalkulation EP'!$B$8,16)+GS$9),"MM")=TEXT((EDATE('Projektkostenkalkulation EP'!$B$8,16)+(GS$9-1)),"MM"),
             IF(
                        OR(
                                    TEXT((EDATE('Projektkostenkalkulation EP'!$B$8,16)+GS$9),"TTT") = "Sa",
                                    TEXT((EDATE('Projektkostenkalkulation EP'!$B$8,16)+GS$9),"TTT") = "So",
                                    IF(ISNA(VLOOKUP(EDATE('Projektkostenkalkulation EP'!$B$8,16)+GS$9,Datenquellen!$F$7:$H$45,3,FALSE))," ",VLOOKUP(EDATE('Projektkostenkalkulation EP'!$B$8,16)+GS$9,Datenquellen!$F$7:$H$45,3,FALSE))="X"
                                    ),
                          "X",
                          ""
                          ),
               "X"
            )</f>
        <v/>
      </c>
      <c r="GU185" s="237" t="str">
        <f xml:space="preserve"> IF(TEXT((EDATE('Projektkostenkalkulation EP'!$B$8,16)+GT$9),"MM")=TEXT((EDATE('Projektkostenkalkulation EP'!$B$8,16)+(GT$9-1)),"MM"),
             IF(
                        OR(
                                    TEXT((EDATE('Projektkostenkalkulation EP'!$B$8,16)+GT$9),"TTT") = "Sa",
                                    TEXT((EDATE('Projektkostenkalkulation EP'!$B$8,16)+GT$9),"TTT") = "So",
                                    IF(ISNA(VLOOKUP(EDATE('Projektkostenkalkulation EP'!$B$8,16)+GT$9,Datenquellen!$F$7:$H$45,3,FALSE))," ",VLOOKUP(EDATE('Projektkostenkalkulation EP'!$B$8,16)+GT$9,Datenquellen!$F$7:$H$45,3,FALSE))="X"
                                    ),
                          "X",
                          ""
                          ),
               "X"
            )</f>
        <v>X</v>
      </c>
      <c r="GV185" s="237" t="str">
        <f xml:space="preserve"> IF(TEXT((EDATE('Projektkostenkalkulation EP'!$B$8,16)+GU$9),"MM")=TEXT((EDATE('Projektkostenkalkulation EP'!$B$8,16)+(GU$9-1)),"MM"),
             IF(
                        OR(
                                    TEXT((EDATE('Projektkostenkalkulation EP'!$B$8,16)+GU$9),"TTT") = "Sa",
                                    TEXT((EDATE('Projektkostenkalkulation EP'!$B$8,16)+GU$9),"TTT") = "So",
                                    IF(ISNA(VLOOKUP(EDATE('Projektkostenkalkulation EP'!$B$8,16)+GU$9,Datenquellen!$F$7:$H$45,3,FALSE))," ",VLOOKUP(EDATE('Projektkostenkalkulation EP'!$B$8,16)+GU$9,Datenquellen!$F$7:$H$45,3,FALSE))="X"
                                    ),
                          "X",
                          ""
                          ),
               "X"
            )</f>
        <v/>
      </c>
      <c r="GW185" s="237" t="str">
        <f xml:space="preserve"> IF(TEXT((EDATE('Projektkostenkalkulation EP'!$B$8,16)+GV$9),"MM")=TEXT((EDATE('Projektkostenkalkulation EP'!$B$8,16)+(GV$9-1)),"MM"),
             IF(
                        OR(
                                    TEXT((EDATE('Projektkostenkalkulation EP'!$B$8,16)+GV$9),"TTT") = "Sa",
                                    TEXT((EDATE('Projektkostenkalkulation EP'!$B$8,16)+GV$9),"TTT") = "So",
                                    IF(ISNA(VLOOKUP(EDATE('Projektkostenkalkulation EP'!$B$8,16)+GV$9,Datenquellen!$F$7:$H$45,3,FALSE))," ",VLOOKUP(EDATE('Projektkostenkalkulation EP'!$B$8,16)+GV$9,Datenquellen!$F$7:$H$45,3,FALSE))="X"
                                    ),
                          "X",
                          ""
                          ),
               "X"
            )</f>
        <v/>
      </c>
      <c r="GX185" s="237" t="str">
        <f xml:space="preserve"> IF(TEXT((EDATE('Projektkostenkalkulation EP'!$B$8,16)+GW$9),"MM")=TEXT((EDATE('Projektkostenkalkulation EP'!$B$8,16)+(GW$9-1)),"MM"),
             IF(
                        OR(
                                    TEXT((EDATE('Projektkostenkalkulation EP'!$B$8,16)+GW$9),"TTT") = "Sa",
                                    TEXT((EDATE('Projektkostenkalkulation EP'!$B$8,16)+GW$9),"TTT") = "So",
                                    IF(ISNA(VLOOKUP(EDATE('Projektkostenkalkulation EP'!$B$8,16)+GW$9,Datenquellen!$F$7:$H$45,3,FALSE))," ",VLOOKUP(EDATE('Projektkostenkalkulation EP'!$B$8,16)+GW$9,Datenquellen!$F$7:$H$45,3,FALSE))="X"
                                    ),
                          "X",
                          ""
                          ),
               "X"
            )</f>
        <v>X</v>
      </c>
      <c r="GY185" s="237" t="str">
        <f xml:space="preserve"> IF(TEXT((EDATE('Projektkostenkalkulation EP'!$B$8,16)+GX$9),"MM")=TEXT((EDATE('Projektkostenkalkulation EP'!$B$8,16)+(GX$9-1)),"MM"),
             IF(
                        OR(
                                    TEXT((EDATE('Projektkostenkalkulation EP'!$B$8,16)+GX$9),"TTT") = "Sa",
                                    TEXT((EDATE('Projektkostenkalkulation EP'!$B$8,16)+GX$9),"TTT") = "So",
                                    IF(ISNA(VLOOKUP(EDATE('Projektkostenkalkulation EP'!$B$8,16)+GX$9,Datenquellen!$F$7:$H$45,3,FALSE))," ",VLOOKUP(EDATE('Projektkostenkalkulation EP'!$B$8,16)+GX$9,Datenquellen!$F$7:$H$45,3,FALSE))="X"
                                    ),
                          "X",
                          ""
                          ),
               "X"
            )</f>
        <v>X</v>
      </c>
      <c r="GZ185" s="237" t="str">
        <f xml:space="preserve"> IF(TEXT((EDATE('Projektkostenkalkulation EP'!$B$8,16)+GY$9),"MM")=TEXT((EDATE('Projektkostenkalkulation EP'!$B$8,16)+(GY$9-1)),"MM"),
             IF(
                        OR(
                                    TEXT((EDATE('Projektkostenkalkulation EP'!$B$8,16)+GY$9),"TTT") = "Sa",
                                    TEXT((EDATE('Projektkostenkalkulation EP'!$B$8,16)+GY$9),"TTT") = "So",
                                    IF(ISNA(VLOOKUP(EDATE('Projektkostenkalkulation EP'!$B$8,16)+GY$9,Datenquellen!$F$7:$H$45,3,FALSE))," ",VLOOKUP(EDATE('Projektkostenkalkulation EP'!$B$8,16)+GY$9,Datenquellen!$F$7:$H$45,3,FALSE))="X"
                                    ),
                          "X",
                          ""
                          ),
               "X"
            )</f>
        <v/>
      </c>
      <c r="HA185" s="237" t="str">
        <f xml:space="preserve"> IF(TEXT((EDATE('Projektkostenkalkulation EP'!$B$8,16)+GZ$9),"MM")=TEXT((EDATE('Projektkostenkalkulation EP'!$B$8,16)+(GZ$9-1)),"MM"),
             IF(
                        OR(
                                    TEXT((EDATE('Projektkostenkalkulation EP'!$B$8,16)+GZ$9),"TTT") = "Sa",
                                    TEXT((EDATE('Projektkostenkalkulation EP'!$B$8,16)+GZ$9),"TTT") = "So",
                                    IF(ISNA(VLOOKUP(EDATE('Projektkostenkalkulation EP'!$B$8,16)+GZ$9,Datenquellen!$F$7:$H$45,3,FALSE))," ",VLOOKUP(EDATE('Projektkostenkalkulation EP'!$B$8,16)+GZ$9,Datenquellen!$F$7:$H$45,3,FALSE))="X"
                                    ),
                          "X",
                          ""
                          ),
               "X"
            )</f>
        <v/>
      </c>
      <c r="HB185" s="237" t="str">
        <f xml:space="preserve"> IF(TEXT((EDATE('Projektkostenkalkulation EP'!$B$8,16)+HA$9),"MM")=TEXT((EDATE('Projektkostenkalkulation EP'!$B$8,16)+(HA$9-1)),"MM"),
             IF(
                        OR(
                                    TEXT((EDATE('Projektkostenkalkulation EP'!$B$8,16)+HA$9),"TTT") = "Sa",
                                    TEXT((EDATE('Projektkostenkalkulation EP'!$B$8,16)+HA$9),"TTT") = "So",
                                    IF(ISNA(VLOOKUP(EDATE('Projektkostenkalkulation EP'!$B$8,16)+HA$9,Datenquellen!$F$7:$H$45,3,FALSE))," ",VLOOKUP(EDATE('Projektkostenkalkulation EP'!$B$8,16)+HA$9,Datenquellen!$F$7:$H$45,3,FALSE))="X"
                                    ),
                          "X",
                          ""
                          ),
               "X"
            )</f>
        <v/>
      </c>
      <c r="HC185" s="237" t="str">
        <f xml:space="preserve"> IF(TEXT((EDATE('Projektkostenkalkulation EP'!$B$8,16)+HB$9),"MM")=TEXT((EDATE('Projektkostenkalkulation EP'!$B$8,16)+(HB$9-1)),"MM"),
             IF(
                        OR(
                                    TEXT((EDATE('Projektkostenkalkulation EP'!$B$8,16)+HB$9),"TTT") = "Sa",
                                    TEXT((EDATE('Projektkostenkalkulation EP'!$B$8,16)+HB$9),"TTT") = "So",
                                    IF(ISNA(VLOOKUP(EDATE('Projektkostenkalkulation EP'!$B$8,16)+HB$9,Datenquellen!$F$7:$H$45,3,FALSE))," ",VLOOKUP(EDATE('Projektkostenkalkulation EP'!$B$8,16)+HB$9,Datenquellen!$F$7:$H$45,3,FALSE))="X"
                                    ),
                          "X",
                          ""
                          ),
               "X"
            )</f>
        <v/>
      </c>
      <c r="HD185" s="237" t="str">
        <f xml:space="preserve"> IF(TEXT((EDATE('Projektkostenkalkulation EP'!$B$8,16)+HC$9),"MM")=TEXT((EDATE('Projektkostenkalkulation EP'!$B$8,16)+(HC$9-1)),"MM"),
             IF(
                        OR(
                                    TEXT((EDATE('Projektkostenkalkulation EP'!$B$8,16)+HC$9),"TTT") = "Sa",
                                    TEXT((EDATE('Projektkostenkalkulation EP'!$B$8,16)+HC$9),"TTT") = "So",
                                    IF(ISNA(VLOOKUP(EDATE('Projektkostenkalkulation EP'!$B$8,16)+HC$9,Datenquellen!$F$7:$H$45,3,FALSE))," ",VLOOKUP(EDATE('Projektkostenkalkulation EP'!$B$8,16)+HC$9,Datenquellen!$F$7:$H$45,3,FALSE))="X"
                                    ),
                          "X",
                          ""
                          ),
               "X"
            )</f>
        <v/>
      </c>
      <c r="HE185" s="238" t="str">
        <f xml:space="preserve"> IF(TEXT((EDATE('Projektkostenkalkulation EP'!$B$8,16)+HD$9),"MM")=TEXT((EDATE('Projektkostenkalkulation EP'!$B$8,16)+(HD$9-1)),"MM"),
             IF(
                        OR(
                                    TEXT((EDATE('Projektkostenkalkulation EP'!$B$8,16)+HD$9),"TTT") = "Sa",
                                    TEXT((EDATE('Projektkostenkalkulation EP'!$B$8,16)+HD$9),"TTT") = "So",
                                    IF(ISNA(VLOOKUP(EDATE('Projektkostenkalkulation EP'!$B$8,16)+HD$9,Datenquellen!$F$7:$H$45,3,FALSE))," ",VLOOKUP(EDATE('Projektkostenkalkulation EP'!$B$8,16)+HD$9,Datenquellen!$F$7:$H$45,3,FALSE))="X"
                                    ),
                          "X",
                          ""
                          ),
               "X"
            )</f>
        <v>X</v>
      </c>
      <c r="HF185" s="239"/>
      <c r="HG185" s="240"/>
      <c r="HH185" s="241" t="s">
        <v>67</v>
      </c>
    </row>
    <row r="186" spans="1:216" ht="21" customHeight="1" x14ac:dyDescent="0.2">
      <c r="A186" s="472" t="str">
        <f>TEXT(EDATE('Projektkostenkalkulation EP'!$B$8,17),"MMMM")</f>
        <v>Juni</v>
      </c>
      <c r="B186" s="226"/>
      <c r="C186" s="227" t="str">
        <f>IF(
            OR(
                     TEXT(EDATE('Projektkostenkalkulation EP'!$B$8,17),"TTT") = "Sa",
                     TEXT(EDATE('Projektkostenkalkulation EP'!$B$8,17),"TTT") = "So",
                     IF(ISNA(VLOOKUP(EDATE('Projektkostenkalkulation EP'!$B$8,17),Datenquellen!$F$7:$H$45,3,FALSE))," ",VLOOKUP(EDATE('Projektkostenkalkulation EP'!$B$8,17),Datenquellen!$F$7:$H$45,3,FALSE))="X"
                            ),
                    "X",
                    ""
            )</f>
        <v>X</v>
      </c>
      <c r="D186" s="227" t="str">
        <f xml:space="preserve"> IF(TEXT((EDATE('Projektkostenkalkulation EP'!$B$8,17)+C$9),"MM")=TEXT((EDATE('Projektkostenkalkulation EP'!$B$8,17)+(C$9-1)),"MM"),
             IF(
                        OR(
                                    TEXT((EDATE('Projektkostenkalkulation EP'!$B$8,17)+C$9),"TTT") = "Sa",
                                    TEXT((EDATE('Projektkostenkalkulation EP'!$B$8,17)+C$9),"TTT") = "So",
                                    IF(ISNA(VLOOKUP(EDATE('Projektkostenkalkulation EP'!$B$8,17)+C$9,Datenquellen!$F$7:$H$45,3,FALSE))," ",VLOOKUP(EDATE('Projektkostenkalkulation EP'!$B$8,17)+C$9,Datenquellen!$F$7:$H$45,3,FALSE))="X"
                                    ),
                          "X",
                          ""
                          ),
               "X"
            )</f>
        <v/>
      </c>
      <c r="E186" s="227" t="str">
        <f xml:space="preserve"> IF(TEXT((EDATE('Projektkostenkalkulation EP'!$B$8,17)+D$9),"MM")=TEXT((EDATE('Projektkostenkalkulation EP'!$B$8,17)+(D$9-1)),"MM"),
             IF(
                        OR(
                                    TEXT((EDATE('Projektkostenkalkulation EP'!$B$8,17)+D$9),"TTT") = "Sa",
                                    TEXT((EDATE('Projektkostenkalkulation EP'!$B$8,17)+D$9),"TTT") = "So",
                                    IF(ISNA(VLOOKUP(EDATE('Projektkostenkalkulation EP'!$B$8,17)+D$9,Datenquellen!$F$7:$H$45,3,FALSE))," ",VLOOKUP(EDATE('Projektkostenkalkulation EP'!$B$8,17)+D$9,Datenquellen!$F$7:$H$45,3,FALSE))="X"
                                    ),
                          "X",
                          ""
                          ),
               "X"
            )</f>
        <v/>
      </c>
      <c r="F186" s="227" t="str">
        <f xml:space="preserve"> IF(TEXT((EDATE('Projektkostenkalkulation EP'!$B$8,17)+E$9),"MM")=TEXT((EDATE('Projektkostenkalkulation EP'!$B$8,17)+(E$9-1)),"MM"),
             IF(
                        OR(
                                    TEXT((EDATE('Projektkostenkalkulation EP'!$B$8,17)+E$9),"TTT") = "Sa",
                                    TEXT((EDATE('Projektkostenkalkulation EP'!$B$8,17)+E$9),"TTT") = "So",
                                    IF(ISNA(VLOOKUP(EDATE('Projektkostenkalkulation EP'!$B$8,17)+E$9,Datenquellen!$F$7:$H$45,3,FALSE))," ",VLOOKUP(EDATE('Projektkostenkalkulation EP'!$B$8,17)+E$9,Datenquellen!$F$7:$H$45,3,FALSE))="X"
                                    ),
                          "X",
                          ""
                          ),
               "X"
            )</f>
        <v/>
      </c>
      <c r="G186" s="227" t="str">
        <f xml:space="preserve"> IF(TEXT((EDATE('Projektkostenkalkulation EP'!$B$8,17)+F$9),"MM")=TEXT((EDATE('Projektkostenkalkulation EP'!$B$8,17)+(F$9-1)),"MM"),
             IF(
                        OR(
                                    TEXT((EDATE('Projektkostenkalkulation EP'!$B$8,17)+F$9),"TTT") = "Sa",
                                    TEXT((EDATE('Projektkostenkalkulation EP'!$B$8,17)+F$9),"TTT") = "So",
                                    IF(ISNA(VLOOKUP(EDATE('Projektkostenkalkulation EP'!$B$8,17)+F$9,Datenquellen!$F$7:$H$45,3,FALSE))," ",VLOOKUP(EDATE('Projektkostenkalkulation EP'!$B$8,17)+F$9,Datenquellen!$F$7:$H$45,3,FALSE))="X"
                                    ),
                          "X",
                          ""
                          ),
               "X"
            )</f>
        <v/>
      </c>
      <c r="H186" s="227" t="str">
        <f xml:space="preserve"> IF(TEXT((EDATE('Projektkostenkalkulation EP'!$B$8,17)+G$9),"MM")=TEXT((EDATE('Projektkostenkalkulation EP'!$B$8,17)+(G$9-1)),"MM"),
             IF(
                        OR(
                                    TEXT((EDATE('Projektkostenkalkulation EP'!$B$8,17)+G$9),"TTT") = "Sa",
                                    TEXT((EDATE('Projektkostenkalkulation EP'!$B$8,17)+G$9),"TTT") = "So",
                                    IF(ISNA(VLOOKUP(EDATE('Projektkostenkalkulation EP'!$B$8,17)+G$9,Datenquellen!$F$7:$H$45,3,FALSE))," ",VLOOKUP(EDATE('Projektkostenkalkulation EP'!$B$8,17)+G$9,Datenquellen!$F$7:$H$45,3,FALSE))="X"
                                    ),
                          "X",
                          ""
                          ),
               "X"
            )</f>
        <v/>
      </c>
      <c r="I186" s="227" t="str">
        <f xml:space="preserve"> IF(TEXT((EDATE('Projektkostenkalkulation EP'!$B$8,17)+H$9),"MM")=TEXT((EDATE('Projektkostenkalkulation EP'!$B$8,17)+(H$9-1)),"MM"),
             IF(
                        OR(
                                    TEXT((EDATE('Projektkostenkalkulation EP'!$B$8,17)+H$9),"TTT") = "Sa",
                                    TEXT((EDATE('Projektkostenkalkulation EP'!$B$8,17)+H$9),"TTT") = "So",
                                    IF(ISNA(VLOOKUP(EDATE('Projektkostenkalkulation EP'!$B$8,17)+H$9,Datenquellen!$F$7:$H$45,3,FALSE))," ",VLOOKUP(EDATE('Projektkostenkalkulation EP'!$B$8,17)+H$9,Datenquellen!$F$7:$H$45,3,FALSE))="X"
                                    ),
                          "X",
                          ""
                          ),
               "X"
            )</f>
        <v>X</v>
      </c>
      <c r="J186" s="227" t="str">
        <f xml:space="preserve"> IF(TEXT((EDATE('Projektkostenkalkulation EP'!$B$8,17)+I$9),"MM")=TEXT((EDATE('Projektkostenkalkulation EP'!$B$8,17)+(I$9-1)),"MM"),
             IF(
                        OR(
                                    TEXT((EDATE('Projektkostenkalkulation EP'!$B$8,17)+I$9),"TTT") = "Sa",
                                    TEXT((EDATE('Projektkostenkalkulation EP'!$B$8,17)+I$9),"TTT") = "So",
                                    IF(ISNA(VLOOKUP(EDATE('Projektkostenkalkulation EP'!$B$8,17)+I$9,Datenquellen!$F$7:$H$45,3,FALSE))," ",VLOOKUP(EDATE('Projektkostenkalkulation EP'!$B$8,17)+I$9,Datenquellen!$F$7:$H$45,3,FALSE))="X"
                                    ),
                          "X",
                          ""
                          ),
               "X"
            )</f>
        <v>X</v>
      </c>
      <c r="K186" s="227" t="str">
        <f xml:space="preserve"> IF(TEXT((EDATE('Projektkostenkalkulation EP'!$B$8,17)+J$9),"MM")=TEXT((EDATE('Projektkostenkalkulation EP'!$B$8,17)+(J$9-1)),"MM"),
             IF(
                        OR(
                                    TEXT((EDATE('Projektkostenkalkulation EP'!$B$8,17)+J$9),"TTT") = "Sa",
                                    TEXT((EDATE('Projektkostenkalkulation EP'!$B$8,17)+J$9),"TTT") = "So",
                                    IF(ISNA(VLOOKUP(EDATE('Projektkostenkalkulation EP'!$B$8,17)+J$9,Datenquellen!$F$7:$H$45,3,FALSE))," ",VLOOKUP(EDATE('Projektkostenkalkulation EP'!$B$8,17)+J$9,Datenquellen!$F$7:$H$45,3,FALSE))="X"
                                    ),
                          "X",
                          ""
                          ),
               "X"
            )</f>
        <v>X</v>
      </c>
      <c r="L186" s="227" t="str">
        <f xml:space="preserve"> IF(TEXT((EDATE('Projektkostenkalkulation EP'!$B$8,17)+K$9),"MM")=TEXT((EDATE('Projektkostenkalkulation EP'!$B$8,17)+(K$9-1)),"MM"),
             IF(
                        OR(
                                    TEXT((EDATE('Projektkostenkalkulation EP'!$B$8,17)+K$9),"TTT") = "Sa",
                                    TEXT((EDATE('Projektkostenkalkulation EP'!$B$8,17)+K$9),"TTT") = "So",
                                    IF(ISNA(VLOOKUP(EDATE('Projektkostenkalkulation EP'!$B$8,17)+K$9,Datenquellen!$F$7:$H$45,3,FALSE))," ",VLOOKUP(EDATE('Projektkostenkalkulation EP'!$B$8,17)+K$9,Datenquellen!$F$7:$H$45,3,FALSE))="X"
                                    ),
                          "X",
                          ""
                          ),
               "X"
            )</f>
        <v/>
      </c>
      <c r="M186" s="227" t="str">
        <f xml:space="preserve"> IF(TEXT((EDATE('Projektkostenkalkulation EP'!$B$8,17)+L$9),"MM")=TEXT((EDATE('Projektkostenkalkulation EP'!$B$8,17)+(L$9-1)),"MM"),
             IF(
                        OR(
                                    TEXT((EDATE('Projektkostenkalkulation EP'!$B$8,17)+L$9),"TTT") = "Sa",
                                    TEXT((EDATE('Projektkostenkalkulation EP'!$B$8,17)+L$9),"TTT") = "So",
                                    IF(ISNA(VLOOKUP(EDATE('Projektkostenkalkulation EP'!$B$8,17)+L$9,Datenquellen!$F$7:$H$45,3,FALSE))," ",VLOOKUP(EDATE('Projektkostenkalkulation EP'!$B$8,17)+L$9,Datenquellen!$F$7:$H$45,3,FALSE))="X"
                                    ),
                          "X",
                          ""
                          ),
               "X"
            )</f>
        <v/>
      </c>
      <c r="N186" s="227" t="str">
        <f xml:space="preserve"> IF(TEXT((EDATE('Projektkostenkalkulation EP'!$B$8,17)+M$9),"MM")=TEXT((EDATE('Projektkostenkalkulation EP'!$B$8,17)+(M$9-1)),"MM"),
             IF(
                        OR(
                                    TEXT((EDATE('Projektkostenkalkulation EP'!$B$8,17)+M$9),"TTT") = "Sa",
                                    TEXT((EDATE('Projektkostenkalkulation EP'!$B$8,17)+M$9),"TTT") = "So",
                                    IF(ISNA(VLOOKUP(EDATE('Projektkostenkalkulation EP'!$B$8,17)+M$9,Datenquellen!$F$7:$H$45,3,FALSE))," ",VLOOKUP(EDATE('Projektkostenkalkulation EP'!$B$8,17)+M$9,Datenquellen!$F$7:$H$45,3,FALSE))="X"
                                    ),
                          "X",
                          ""
                          ),
               "X"
            )</f>
        <v/>
      </c>
      <c r="O186" s="227" t="str">
        <f xml:space="preserve"> IF(TEXT((EDATE('Projektkostenkalkulation EP'!$B$8,17)+N$9),"MM")=TEXT((EDATE('Projektkostenkalkulation EP'!$B$8,17)+(N$9-1)),"MM"),
             IF(
                        OR(
                                    TEXT((EDATE('Projektkostenkalkulation EP'!$B$8,17)+N$9),"TTT") = "Sa",
                                    TEXT((EDATE('Projektkostenkalkulation EP'!$B$8,17)+N$9),"TTT") = "So",
                                    IF(ISNA(VLOOKUP(EDATE('Projektkostenkalkulation EP'!$B$8,17)+N$9,Datenquellen!$F$7:$H$45,3,FALSE))," ",VLOOKUP(EDATE('Projektkostenkalkulation EP'!$B$8,17)+N$9,Datenquellen!$F$7:$H$45,3,FALSE))="X"
                                    ),
                          "X",
                          ""
                          ),
               "X"
            )</f>
        <v/>
      </c>
      <c r="P186" s="227" t="str">
        <f xml:space="preserve"> IF(TEXT((EDATE('Projektkostenkalkulation EP'!$B$8,17)+O$9),"MM")=TEXT((EDATE('Projektkostenkalkulation EP'!$B$8,17)+(O$9-1)),"MM"),
             IF(
                        OR(
                                    TEXT((EDATE('Projektkostenkalkulation EP'!$B$8,17)+O$9),"TTT") = "Sa",
                                    TEXT((EDATE('Projektkostenkalkulation EP'!$B$8,17)+O$9),"TTT") = "So",
                                    IF(ISNA(VLOOKUP(EDATE('Projektkostenkalkulation EP'!$B$8,17)+O$9,Datenquellen!$F$7:$H$45,3,FALSE))," ",VLOOKUP(EDATE('Projektkostenkalkulation EP'!$B$8,17)+O$9,Datenquellen!$F$7:$H$45,3,FALSE))="X"
                                    ),
                          "X",
                          ""
                          ),
               "X"
            )</f>
        <v>X</v>
      </c>
      <c r="Q186" s="227" t="str">
        <f xml:space="preserve"> IF(TEXT((EDATE('Projektkostenkalkulation EP'!$B$8,17)+P$9),"MM")=TEXT((EDATE('Projektkostenkalkulation EP'!$B$8,17)+(P$9-1)),"MM"),
             IF(
                        OR(
                                    TEXT((EDATE('Projektkostenkalkulation EP'!$B$8,17)+P$9),"TTT") = "Sa",
                                    TEXT((EDATE('Projektkostenkalkulation EP'!$B$8,17)+P$9),"TTT") = "So",
                                    IF(ISNA(VLOOKUP(EDATE('Projektkostenkalkulation EP'!$B$8,17)+P$9,Datenquellen!$F$7:$H$45,3,FALSE))," ",VLOOKUP(EDATE('Projektkostenkalkulation EP'!$B$8,17)+P$9,Datenquellen!$F$7:$H$45,3,FALSE))="X"
                                    ),
                          "X",
                          ""
                          ),
               "X"
            )</f>
        <v>X</v>
      </c>
      <c r="R186" s="227" t="str">
        <f xml:space="preserve"> IF(TEXT((EDATE('Projektkostenkalkulation EP'!$B$8,17)+Q$9),"MM")=TEXT((EDATE('Projektkostenkalkulation EP'!$B$8,17)+(Q$9-1)),"MM"),
             IF(
                        OR(
                                    TEXT((EDATE('Projektkostenkalkulation EP'!$B$8,17)+Q$9),"TTT") = "Sa",
                                    TEXT((EDATE('Projektkostenkalkulation EP'!$B$8,17)+Q$9),"TTT") = "So",
                                    IF(ISNA(VLOOKUP(EDATE('Projektkostenkalkulation EP'!$B$8,17)+Q$9,Datenquellen!$F$7:$H$45,3,FALSE))," ",VLOOKUP(EDATE('Projektkostenkalkulation EP'!$B$8,17)+Q$9,Datenquellen!$F$7:$H$45,3,FALSE))="X"
                                    ),
                          "X",
                          ""
                          ),
               "X"
            )</f>
        <v/>
      </c>
      <c r="S186" s="227" t="str">
        <f xml:space="preserve"> IF(TEXT((EDATE('Projektkostenkalkulation EP'!$B$8,17)+R$9),"MM")=TEXT((EDATE('Projektkostenkalkulation EP'!$B$8,17)+(R$9-1)),"MM"),
             IF(
                        OR(
                                    TEXT((EDATE('Projektkostenkalkulation EP'!$B$8,17)+R$9),"TTT") = "Sa",
                                    TEXT((EDATE('Projektkostenkalkulation EP'!$B$8,17)+R$9),"TTT") = "So",
                                    IF(ISNA(VLOOKUP(EDATE('Projektkostenkalkulation EP'!$B$8,17)+R$9,Datenquellen!$F$7:$H$45,3,FALSE))," ",VLOOKUP(EDATE('Projektkostenkalkulation EP'!$B$8,17)+R$9,Datenquellen!$F$7:$H$45,3,FALSE))="X"
                                    ),
                          "X",
                          ""
                          ),
               "X"
            )</f>
        <v/>
      </c>
      <c r="T186" s="227" t="str">
        <f xml:space="preserve"> IF(TEXT((EDATE('Projektkostenkalkulation EP'!$B$8,17)+S$9),"MM")=TEXT((EDATE('Projektkostenkalkulation EP'!$B$8,17)+(S$9-1)),"MM"),
             IF(
                        OR(
                                    TEXT((EDATE('Projektkostenkalkulation EP'!$B$8,17)+S$9),"TTT") = "Sa",
                                    TEXT((EDATE('Projektkostenkalkulation EP'!$B$8,17)+S$9),"TTT") = "So",
                                    IF(ISNA(VLOOKUP(EDATE('Projektkostenkalkulation EP'!$B$8,17)+S$9,Datenquellen!$F$7:$H$45,3,FALSE))," ",VLOOKUP(EDATE('Projektkostenkalkulation EP'!$B$8,17)+S$9,Datenquellen!$F$7:$H$45,3,FALSE))="X"
                                    ),
                          "X",
                          ""
                          ),
               "X"
            )</f>
        <v/>
      </c>
      <c r="U186" s="227" t="str">
        <f xml:space="preserve"> IF(TEXT((EDATE('Projektkostenkalkulation EP'!$B$8,17)+T$9),"MM")=TEXT((EDATE('Projektkostenkalkulation EP'!$B$8,17)+(T$9-1)),"MM"),
             IF(
                        OR(
                                    TEXT((EDATE('Projektkostenkalkulation EP'!$B$8,17)+T$9),"TTT") = "Sa",
                                    TEXT((EDATE('Projektkostenkalkulation EP'!$B$8,17)+T$9),"TTT") = "So",
                                    IF(ISNA(VLOOKUP(EDATE('Projektkostenkalkulation EP'!$B$8,17)+T$9,Datenquellen!$F$7:$H$45,3,FALSE))," ",VLOOKUP(EDATE('Projektkostenkalkulation EP'!$B$8,17)+T$9,Datenquellen!$F$7:$H$45,3,FALSE))="X"
                                    ),
                          "X",
                          ""
                          ),
               "X"
            )</f>
        <v>X</v>
      </c>
      <c r="V186" s="227" t="str">
        <f xml:space="preserve"> IF(TEXT((EDATE('Projektkostenkalkulation EP'!$B$8,17)+U$9),"MM")=TEXT((EDATE('Projektkostenkalkulation EP'!$B$8,17)+(U$9-1)),"MM"),
             IF(
                        OR(
                                    TEXT((EDATE('Projektkostenkalkulation EP'!$B$8,17)+U$9),"TTT") = "Sa",
                                    TEXT((EDATE('Projektkostenkalkulation EP'!$B$8,17)+U$9),"TTT") = "So",
                                    IF(ISNA(VLOOKUP(EDATE('Projektkostenkalkulation EP'!$B$8,17)+U$9,Datenquellen!$F$7:$H$45,3,FALSE))," ",VLOOKUP(EDATE('Projektkostenkalkulation EP'!$B$8,17)+U$9,Datenquellen!$F$7:$H$45,3,FALSE))="X"
                                    ),
                          "X",
                          ""
                          ),
               "X"
            )</f>
        <v/>
      </c>
      <c r="W186" s="227" t="str">
        <f xml:space="preserve"> IF(TEXT((EDATE('Projektkostenkalkulation EP'!$B$8,17)+V$9),"MM")=TEXT((EDATE('Projektkostenkalkulation EP'!$B$8,17)+(V$9-1)),"MM"),
             IF(
                        OR(
                                    TEXT((EDATE('Projektkostenkalkulation EP'!$B$8,17)+V$9),"TTT") = "Sa",
                                    TEXT((EDATE('Projektkostenkalkulation EP'!$B$8,17)+V$9),"TTT") = "So",
                                    IF(ISNA(VLOOKUP(EDATE('Projektkostenkalkulation EP'!$B$8,17)+V$9,Datenquellen!$F$7:$H$45,3,FALSE))," ",VLOOKUP(EDATE('Projektkostenkalkulation EP'!$B$8,17)+V$9,Datenquellen!$F$7:$H$45,3,FALSE))="X"
                                    ),
                          "X",
                          ""
                          ),
               "X"
            )</f>
        <v>X</v>
      </c>
      <c r="X186" s="227" t="str">
        <f xml:space="preserve"> IF(TEXT((EDATE('Projektkostenkalkulation EP'!$B$8,17)+W$9),"MM")=TEXT((EDATE('Projektkostenkalkulation EP'!$B$8,17)+(W$9-1)),"MM"),
             IF(
                        OR(
                                    TEXT((EDATE('Projektkostenkalkulation EP'!$B$8,17)+W$9),"TTT") = "Sa",
                                    TEXT((EDATE('Projektkostenkalkulation EP'!$B$8,17)+W$9),"TTT") = "So",
                                    IF(ISNA(VLOOKUP(EDATE('Projektkostenkalkulation EP'!$B$8,17)+W$9,Datenquellen!$F$7:$H$45,3,FALSE))," ",VLOOKUP(EDATE('Projektkostenkalkulation EP'!$B$8,17)+W$9,Datenquellen!$F$7:$H$45,3,FALSE))="X"
                                    ),
                          "X",
                          ""
                          ),
               "X"
            )</f>
        <v>X</v>
      </c>
      <c r="Y186" s="227" t="str">
        <f xml:space="preserve"> IF(TEXT((EDATE('Projektkostenkalkulation EP'!$B$8,17)+X$9),"MM")=TEXT((EDATE('Projektkostenkalkulation EP'!$B$8,17)+(X$9-1)),"MM"),
             IF(
                        OR(
                                    TEXT((EDATE('Projektkostenkalkulation EP'!$B$8,17)+X$9),"TTT") = "Sa",
                                    TEXT((EDATE('Projektkostenkalkulation EP'!$B$8,17)+X$9),"TTT") = "So",
                                    IF(ISNA(VLOOKUP(EDATE('Projektkostenkalkulation EP'!$B$8,17)+X$9,Datenquellen!$F$7:$H$45,3,FALSE))," ",VLOOKUP(EDATE('Projektkostenkalkulation EP'!$B$8,17)+X$9,Datenquellen!$F$7:$H$45,3,FALSE))="X"
                                    ),
                          "X",
                          ""
                          ),
               "X"
            )</f>
        <v/>
      </c>
      <c r="Z186" s="227" t="str">
        <f xml:space="preserve"> IF(TEXT((EDATE('Projektkostenkalkulation EP'!$B$8,17)+Y$9),"MM")=TEXT((EDATE('Projektkostenkalkulation EP'!$B$8,17)+(Y$9-1)),"MM"),
             IF(
                        OR(
                                    TEXT((EDATE('Projektkostenkalkulation EP'!$B$8,17)+Y$9),"TTT") = "Sa",
                                    TEXT((EDATE('Projektkostenkalkulation EP'!$B$8,17)+Y$9),"TTT") = "So",
                                    IF(ISNA(VLOOKUP(EDATE('Projektkostenkalkulation EP'!$B$8,17)+Y$9,Datenquellen!$F$7:$H$45,3,FALSE))," ",VLOOKUP(EDATE('Projektkostenkalkulation EP'!$B$8,17)+Y$9,Datenquellen!$F$7:$H$45,3,FALSE))="X"
                                    ),
                          "X",
                          ""
                          ),
               "X"
            )</f>
        <v/>
      </c>
      <c r="AA186" s="227" t="str">
        <f xml:space="preserve"> IF(TEXT((EDATE('Projektkostenkalkulation EP'!$B$8,17)+Z$9),"MM")=TEXT((EDATE('Projektkostenkalkulation EP'!$B$8,17)+(Z$9-1)),"MM"),
             IF(
                        OR(
                                    TEXT((EDATE('Projektkostenkalkulation EP'!$B$8,17)+Z$9),"TTT") = "Sa",
                                    TEXT((EDATE('Projektkostenkalkulation EP'!$B$8,17)+Z$9),"TTT") = "So",
                                    IF(ISNA(VLOOKUP(EDATE('Projektkostenkalkulation EP'!$B$8,17)+Z$9,Datenquellen!$F$7:$H$45,3,FALSE))," ",VLOOKUP(EDATE('Projektkostenkalkulation EP'!$B$8,17)+Z$9,Datenquellen!$F$7:$H$45,3,FALSE))="X"
                                    ),
                          "X",
                          ""
                          ),
               "X"
            )</f>
        <v/>
      </c>
      <c r="AB186" s="227" t="str">
        <f xml:space="preserve"> IF(TEXT((EDATE('Projektkostenkalkulation EP'!$B$8,17)+AA$9),"MM")=TEXT((EDATE('Projektkostenkalkulation EP'!$B$8,17)+(AA$9-1)),"MM"),
             IF(
                        OR(
                                    TEXT((EDATE('Projektkostenkalkulation EP'!$B$8,17)+AA$9),"TTT") = "Sa",
                                    TEXT((EDATE('Projektkostenkalkulation EP'!$B$8,17)+AA$9),"TTT") = "So",
                                    IF(ISNA(VLOOKUP(EDATE('Projektkostenkalkulation EP'!$B$8,17)+AA$9,Datenquellen!$F$7:$H$45,3,FALSE))," ",VLOOKUP(EDATE('Projektkostenkalkulation EP'!$B$8,17)+AA$9,Datenquellen!$F$7:$H$45,3,FALSE))="X"
                                    ),
                          "X",
                          ""
                          ),
               "X"
            )</f>
        <v/>
      </c>
      <c r="AC186" s="227" t="str">
        <f xml:space="preserve"> IF(TEXT((EDATE('Projektkostenkalkulation EP'!$B$8,17)+AB$9),"MM")=TEXT((EDATE('Projektkostenkalkulation EP'!$B$8,17)+(AB$9-1)),"MM"),
             IF(
                        OR(
                                    TEXT((EDATE('Projektkostenkalkulation EP'!$B$8,17)+AB$9),"TTT") = "Sa",
                                    TEXT((EDATE('Projektkostenkalkulation EP'!$B$8,17)+AB$9),"TTT") = "So",
                                    IF(ISNA(VLOOKUP(EDATE('Projektkostenkalkulation EP'!$B$8,17)+AB$9,Datenquellen!$F$7:$H$45,3,FALSE))," ",VLOOKUP(EDATE('Projektkostenkalkulation EP'!$B$8,17)+AB$9,Datenquellen!$F$7:$H$45,3,FALSE))="X"
                                    ),
                          "X",
                          ""
                          ),
               "X"
            )</f>
        <v/>
      </c>
      <c r="AD186" s="227" t="str">
        <f xml:space="preserve"> IF(TEXT((EDATE('Projektkostenkalkulation EP'!$B$8,17)+AC$9),"MM")=TEXT((EDATE('Projektkostenkalkulation EP'!$B$8,17)+(AC$9-1)),"MM"),
             IF(
                        OR(
                                    TEXT((EDATE('Projektkostenkalkulation EP'!$B$8,17)+AC$9),"TTT") = "Sa",
                                    TEXT((EDATE('Projektkostenkalkulation EP'!$B$8,17)+AC$9),"TTT") = "So",
                                    IF(ISNA(VLOOKUP(EDATE('Projektkostenkalkulation EP'!$B$8,17)+AC$9,Datenquellen!$F$7:$H$45,3,FALSE))," ",VLOOKUP(EDATE('Projektkostenkalkulation EP'!$B$8,17)+AC$9,Datenquellen!$F$7:$H$45,3,FALSE))="X"
                                    ),
                          "X",
                          ""
                          ),
               "X"
            )</f>
        <v>X</v>
      </c>
      <c r="AE186" s="227" t="str">
        <f xml:space="preserve"> IF(TEXT((EDATE('Projektkostenkalkulation EP'!$B$8,17)+AD$9),"MM")=TEXT((EDATE('Projektkostenkalkulation EP'!$B$8,17)+(AD$9-1)),"MM"),
             IF(
                        OR(
                                    TEXT((EDATE('Projektkostenkalkulation EP'!$B$8,17)+AD$9),"TTT") = "Sa",
                                    TEXT((EDATE('Projektkostenkalkulation EP'!$B$8,17)+AD$9),"TTT") = "So",
                                    IF(ISNA(VLOOKUP(EDATE('Projektkostenkalkulation EP'!$B$8,17)+AD$9,Datenquellen!$F$7:$H$45,3,FALSE))," ",VLOOKUP(EDATE('Projektkostenkalkulation EP'!$B$8,17)+AD$9,Datenquellen!$F$7:$H$45,3,FALSE))="X"
                                    ),
                          "X",
                          ""
                          ),
               "X"
            )</f>
        <v>X</v>
      </c>
      <c r="AF186" s="227" t="str">
        <f xml:space="preserve"> IF(TEXT((EDATE('Projektkostenkalkulation EP'!$B$8,17)+AE$9),"MM")=TEXT((EDATE('Projektkostenkalkulation EP'!$B$8,17)+(AE$9-1)),"MM"),
             IF(
                        OR(
                                    TEXT((EDATE('Projektkostenkalkulation EP'!$B$8,17)+AE$9),"TTT") = "Sa",
                                    TEXT((EDATE('Projektkostenkalkulation EP'!$B$8,17)+AE$9),"TTT") = "So",
                                    IF(ISNA(VLOOKUP(EDATE('Projektkostenkalkulation EP'!$B$8,17)+AE$9,Datenquellen!$F$7:$H$45,3,FALSE))," ",VLOOKUP(EDATE('Projektkostenkalkulation EP'!$B$8,17)+AE$9,Datenquellen!$F$7:$H$45,3,FALSE))="X"
                                    ),
                          "X",
                          ""
                          ),
               "X"
            )</f>
        <v/>
      </c>
      <c r="AG186" s="228" t="str">
        <f xml:space="preserve"> IF(TEXT((EDATE('Projektkostenkalkulation EP'!$B$8,17)+AF$9),"MM")=TEXT((EDATE('Projektkostenkalkulation EP'!$B$8,17)+(AF$9-1)),"MM"),
             IF(
                        OR(
                                    TEXT((EDATE('Projektkostenkalkulation EP'!$B$8,17)+AF$9),"TTT") = "Sa",
                                    TEXT((EDATE('Projektkostenkalkulation EP'!$B$8,17)+AF$9),"TTT") = "So",
                                    IF(ISNA(VLOOKUP(EDATE('Projektkostenkalkulation EP'!$B$8,17)+AF$9,Datenquellen!$F$7:$H$45,3,FALSE))," ",VLOOKUP(EDATE('Projektkostenkalkulation EP'!$B$8,17)+AF$9,Datenquellen!$F$7:$H$45,3,FALSE))="X"
                                    ),
                          "X",
                          ""
                          ),
               "X"
            )</f>
        <v>X</v>
      </c>
      <c r="AH186" s="229"/>
      <c r="AI186" s="230"/>
      <c r="AJ186" s="475"/>
      <c r="AK186" s="472" t="str">
        <f>TEXT(EDATE('Projektkostenkalkulation EP'!$B$8,17),"MMMM")</f>
        <v>Juni</v>
      </c>
      <c r="AL186" s="226"/>
      <c r="AM186" s="227" t="str">
        <f>IF(
            OR(
                     TEXT(EDATE('Projektkostenkalkulation EP'!$B$8,17),"TTT") = "Sa",
                     TEXT(EDATE('Projektkostenkalkulation EP'!$B$8,17),"TTT") = "So",
                     IF(ISNA(VLOOKUP(EDATE('Projektkostenkalkulation EP'!$B$8,17),Datenquellen!$F$7:$H$45,3,FALSE))," ",VLOOKUP(EDATE('Projektkostenkalkulation EP'!$B$8,17),Datenquellen!$F$7:$H$45,3,FALSE))="X"
                            ),
                    "X",
                    ""
            )</f>
        <v>X</v>
      </c>
      <c r="AN186" s="227" t="str">
        <f xml:space="preserve"> IF(TEXT((EDATE('Projektkostenkalkulation EP'!$B$8,17)+AM$9),"MM")=TEXT((EDATE('Projektkostenkalkulation EP'!$B$8,17)+(AM$9-1)),"MM"),
             IF(
                        OR(
                                    TEXT((EDATE('Projektkostenkalkulation EP'!$B$8,17)+AM$9),"TTT") = "Sa",
                                    TEXT((EDATE('Projektkostenkalkulation EP'!$B$8,17)+AM$9),"TTT") = "So",
                                    IF(ISNA(VLOOKUP(EDATE('Projektkostenkalkulation EP'!$B$8,17)+AM$9,Datenquellen!$F$7:$H$45,3,FALSE))," ",VLOOKUP(EDATE('Projektkostenkalkulation EP'!$B$8,17)+AM$9,Datenquellen!$F$7:$H$45,3,FALSE))="X"
                                    ),
                          "X",
                          ""
                          ),
               "X"
            )</f>
        <v/>
      </c>
      <c r="AO186" s="227" t="str">
        <f xml:space="preserve"> IF(TEXT((EDATE('Projektkostenkalkulation EP'!$B$8,17)+AN$9),"MM")=TEXT((EDATE('Projektkostenkalkulation EP'!$B$8,17)+(AN$9-1)),"MM"),
             IF(
                        OR(
                                    TEXT((EDATE('Projektkostenkalkulation EP'!$B$8,17)+AN$9),"TTT") = "Sa",
                                    TEXT((EDATE('Projektkostenkalkulation EP'!$B$8,17)+AN$9),"TTT") = "So",
                                    IF(ISNA(VLOOKUP(EDATE('Projektkostenkalkulation EP'!$B$8,17)+AN$9,Datenquellen!$F$7:$H$45,3,FALSE))," ",VLOOKUP(EDATE('Projektkostenkalkulation EP'!$B$8,17)+AN$9,Datenquellen!$F$7:$H$45,3,FALSE))="X"
                                    ),
                          "X",
                          ""
                          ),
               "X"
            )</f>
        <v/>
      </c>
      <c r="AP186" s="227" t="str">
        <f xml:space="preserve"> IF(TEXT((EDATE('Projektkostenkalkulation EP'!$B$8,17)+AO$9),"MM")=TEXT((EDATE('Projektkostenkalkulation EP'!$B$8,17)+(AO$9-1)),"MM"),
             IF(
                        OR(
                                    TEXT((EDATE('Projektkostenkalkulation EP'!$B$8,17)+AO$9),"TTT") = "Sa",
                                    TEXT((EDATE('Projektkostenkalkulation EP'!$B$8,17)+AO$9),"TTT") = "So",
                                    IF(ISNA(VLOOKUP(EDATE('Projektkostenkalkulation EP'!$B$8,17)+AO$9,Datenquellen!$F$7:$H$45,3,FALSE))," ",VLOOKUP(EDATE('Projektkostenkalkulation EP'!$B$8,17)+AO$9,Datenquellen!$F$7:$H$45,3,FALSE))="X"
                                    ),
                          "X",
                          ""
                          ),
               "X"
            )</f>
        <v/>
      </c>
      <c r="AQ186" s="227" t="str">
        <f xml:space="preserve"> IF(TEXT((EDATE('Projektkostenkalkulation EP'!$B$8,17)+AP$9),"MM")=TEXT((EDATE('Projektkostenkalkulation EP'!$B$8,17)+(AP$9-1)),"MM"),
             IF(
                        OR(
                                    TEXT((EDATE('Projektkostenkalkulation EP'!$B$8,17)+AP$9),"TTT") = "Sa",
                                    TEXT((EDATE('Projektkostenkalkulation EP'!$B$8,17)+AP$9),"TTT") = "So",
                                    IF(ISNA(VLOOKUP(EDATE('Projektkostenkalkulation EP'!$B$8,17)+AP$9,Datenquellen!$F$7:$H$45,3,FALSE))," ",VLOOKUP(EDATE('Projektkostenkalkulation EP'!$B$8,17)+AP$9,Datenquellen!$F$7:$H$45,3,FALSE))="X"
                                    ),
                          "X",
                          ""
                          ),
               "X"
            )</f>
        <v/>
      </c>
      <c r="AR186" s="227" t="str">
        <f xml:space="preserve"> IF(TEXT((EDATE('Projektkostenkalkulation EP'!$B$8,17)+AQ$9),"MM")=TEXT((EDATE('Projektkostenkalkulation EP'!$B$8,17)+(AQ$9-1)),"MM"),
             IF(
                        OR(
                                    TEXT((EDATE('Projektkostenkalkulation EP'!$B$8,17)+AQ$9),"TTT") = "Sa",
                                    TEXT((EDATE('Projektkostenkalkulation EP'!$B$8,17)+AQ$9),"TTT") = "So",
                                    IF(ISNA(VLOOKUP(EDATE('Projektkostenkalkulation EP'!$B$8,17)+AQ$9,Datenquellen!$F$7:$H$45,3,FALSE))," ",VLOOKUP(EDATE('Projektkostenkalkulation EP'!$B$8,17)+AQ$9,Datenquellen!$F$7:$H$45,3,FALSE))="X"
                                    ),
                          "X",
                          ""
                          ),
               "X"
            )</f>
        <v/>
      </c>
      <c r="AS186" s="227" t="str">
        <f xml:space="preserve"> IF(TEXT((EDATE('Projektkostenkalkulation EP'!$B$8,17)+AR$9),"MM")=TEXT((EDATE('Projektkostenkalkulation EP'!$B$8,17)+(AR$9-1)),"MM"),
             IF(
                        OR(
                                    TEXT((EDATE('Projektkostenkalkulation EP'!$B$8,17)+AR$9),"TTT") = "Sa",
                                    TEXT((EDATE('Projektkostenkalkulation EP'!$B$8,17)+AR$9),"TTT") = "So",
                                    IF(ISNA(VLOOKUP(EDATE('Projektkostenkalkulation EP'!$B$8,17)+AR$9,Datenquellen!$F$7:$H$45,3,FALSE))," ",VLOOKUP(EDATE('Projektkostenkalkulation EP'!$B$8,17)+AR$9,Datenquellen!$F$7:$H$45,3,FALSE))="X"
                                    ),
                          "X",
                          ""
                          ),
               "X"
            )</f>
        <v>X</v>
      </c>
      <c r="AT186" s="227" t="str">
        <f xml:space="preserve"> IF(TEXT((EDATE('Projektkostenkalkulation EP'!$B$8,17)+AS$9),"MM")=TEXT((EDATE('Projektkostenkalkulation EP'!$B$8,17)+(AS$9-1)),"MM"),
             IF(
                        OR(
                                    TEXT((EDATE('Projektkostenkalkulation EP'!$B$8,17)+AS$9),"TTT") = "Sa",
                                    TEXT((EDATE('Projektkostenkalkulation EP'!$B$8,17)+AS$9),"TTT") = "So",
                                    IF(ISNA(VLOOKUP(EDATE('Projektkostenkalkulation EP'!$B$8,17)+AS$9,Datenquellen!$F$7:$H$45,3,FALSE))," ",VLOOKUP(EDATE('Projektkostenkalkulation EP'!$B$8,17)+AS$9,Datenquellen!$F$7:$H$45,3,FALSE))="X"
                                    ),
                          "X",
                          ""
                          ),
               "X"
            )</f>
        <v>X</v>
      </c>
      <c r="AU186" s="227" t="str">
        <f xml:space="preserve"> IF(TEXT((EDATE('Projektkostenkalkulation EP'!$B$8,17)+AT$9),"MM")=TEXT((EDATE('Projektkostenkalkulation EP'!$B$8,17)+(AT$9-1)),"MM"),
             IF(
                        OR(
                                    TEXT((EDATE('Projektkostenkalkulation EP'!$B$8,17)+AT$9),"TTT") = "Sa",
                                    TEXT((EDATE('Projektkostenkalkulation EP'!$B$8,17)+AT$9),"TTT") = "So",
                                    IF(ISNA(VLOOKUP(EDATE('Projektkostenkalkulation EP'!$B$8,17)+AT$9,Datenquellen!$F$7:$H$45,3,FALSE))," ",VLOOKUP(EDATE('Projektkostenkalkulation EP'!$B$8,17)+AT$9,Datenquellen!$F$7:$H$45,3,FALSE))="X"
                                    ),
                          "X",
                          ""
                          ),
               "X"
            )</f>
        <v>X</v>
      </c>
      <c r="AV186" s="227" t="str">
        <f xml:space="preserve"> IF(TEXT((EDATE('Projektkostenkalkulation EP'!$B$8,17)+AU$9),"MM")=TEXT((EDATE('Projektkostenkalkulation EP'!$B$8,17)+(AU$9-1)),"MM"),
             IF(
                        OR(
                                    TEXT((EDATE('Projektkostenkalkulation EP'!$B$8,17)+AU$9),"TTT") = "Sa",
                                    TEXT((EDATE('Projektkostenkalkulation EP'!$B$8,17)+AU$9),"TTT") = "So",
                                    IF(ISNA(VLOOKUP(EDATE('Projektkostenkalkulation EP'!$B$8,17)+AU$9,Datenquellen!$F$7:$H$45,3,FALSE))," ",VLOOKUP(EDATE('Projektkostenkalkulation EP'!$B$8,17)+AU$9,Datenquellen!$F$7:$H$45,3,FALSE))="X"
                                    ),
                          "X",
                          ""
                          ),
               "X"
            )</f>
        <v/>
      </c>
      <c r="AW186" s="227" t="str">
        <f xml:space="preserve"> IF(TEXT((EDATE('Projektkostenkalkulation EP'!$B$8,17)+AV$9),"MM")=TEXT((EDATE('Projektkostenkalkulation EP'!$B$8,17)+(AV$9-1)),"MM"),
             IF(
                        OR(
                                    TEXT((EDATE('Projektkostenkalkulation EP'!$B$8,17)+AV$9),"TTT") = "Sa",
                                    TEXT((EDATE('Projektkostenkalkulation EP'!$B$8,17)+AV$9),"TTT") = "So",
                                    IF(ISNA(VLOOKUP(EDATE('Projektkostenkalkulation EP'!$B$8,17)+AV$9,Datenquellen!$F$7:$H$45,3,FALSE))," ",VLOOKUP(EDATE('Projektkostenkalkulation EP'!$B$8,17)+AV$9,Datenquellen!$F$7:$H$45,3,FALSE))="X"
                                    ),
                          "X",
                          ""
                          ),
               "X"
            )</f>
        <v/>
      </c>
      <c r="AX186" s="227" t="str">
        <f xml:space="preserve"> IF(TEXT((EDATE('Projektkostenkalkulation EP'!$B$8,17)+AW$9),"MM")=TEXT((EDATE('Projektkostenkalkulation EP'!$B$8,17)+(AW$9-1)),"MM"),
             IF(
                        OR(
                                    TEXT((EDATE('Projektkostenkalkulation EP'!$B$8,17)+AW$9),"TTT") = "Sa",
                                    TEXT((EDATE('Projektkostenkalkulation EP'!$B$8,17)+AW$9),"TTT") = "So",
                                    IF(ISNA(VLOOKUP(EDATE('Projektkostenkalkulation EP'!$B$8,17)+AW$9,Datenquellen!$F$7:$H$45,3,FALSE))," ",VLOOKUP(EDATE('Projektkostenkalkulation EP'!$B$8,17)+AW$9,Datenquellen!$F$7:$H$45,3,FALSE))="X"
                                    ),
                          "X",
                          ""
                          ),
               "X"
            )</f>
        <v/>
      </c>
      <c r="AY186" s="227" t="str">
        <f xml:space="preserve"> IF(TEXT((EDATE('Projektkostenkalkulation EP'!$B$8,17)+AX$9),"MM")=TEXT((EDATE('Projektkostenkalkulation EP'!$B$8,17)+(AX$9-1)),"MM"),
             IF(
                        OR(
                                    TEXT((EDATE('Projektkostenkalkulation EP'!$B$8,17)+AX$9),"TTT") = "Sa",
                                    TEXT((EDATE('Projektkostenkalkulation EP'!$B$8,17)+AX$9),"TTT") = "So",
                                    IF(ISNA(VLOOKUP(EDATE('Projektkostenkalkulation EP'!$B$8,17)+AX$9,Datenquellen!$F$7:$H$45,3,FALSE))," ",VLOOKUP(EDATE('Projektkostenkalkulation EP'!$B$8,17)+AX$9,Datenquellen!$F$7:$H$45,3,FALSE))="X"
                                    ),
                          "X",
                          ""
                          ),
               "X"
            )</f>
        <v/>
      </c>
      <c r="AZ186" s="227" t="str">
        <f xml:space="preserve"> IF(TEXT((EDATE('Projektkostenkalkulation EP'!$B$8,17)+AY$9),"MM")=TEXT((EDATE('Projektkostenkalkulation EP'!$B$8,17)+(AY$9-1)),"MM"),
             IF(
                        OR(
                                    TEXT((EDATE('Projektkostenkalkulation EP'!$B$8,17)+AY$9),"TTT") = "Sa",
                                    TEXT((EDATE('Projektkostenkalkulation EP'!$B$8,17)+AY$9),"TTT") = "So",
                                    IF(ISNA(VLOOKUP(EDATE('Projektkostenkalkulation EP'!$B$8,17)+AY$9,Datenquellen!$F$7:$H$45,3,FALSE))," ",VLOOKUP(EDATE('Projektkostenkalkulation EP'!$B$8,17)+AY$9,Datenquellen!$F$7:$H$45,3,FALSE))="X"
                                    ),
                          "X",
                          ""
                          ),
               "X"
            )</f>
        <v>X</v>
      </c>
      <c r="BA186" s="227" t="str">
        <f xml:space="preserve"> IF(TEXT((EDATE('Projektkostenkalkulation EP'!$B$8,17)+AZ$9),"MM")=TEXT((EDATE('Projektkostenkalkulation EP'!$B$8,17)+(AZ$9-1)),"MM"),
             IF(
                        OR(
                                    TEXT((EDATE('Projektkostenkalkulation EP'!$B$8,17)+AZ$9),"TTT") = "Sa",
                                    TEXT((EDATE('Projektkostenkalkulation EP'!$B$8,17)+AZ$9),"TTT") = "So",
                                    IF(ISNA(VLOOKUP(EDATE('Projektkostenkalkulation EP'!$B$8,17)+AZ$9,Datenquellen!$F$7:$H$45,3,FALSE))," ",VLOOKUP(EDATE('Projektkostenkalkulation EP'!$B$8,17)+AZ$9,Datenquellen!$F$7:$H$45,3,FALSE))="X"
                                    ),
                          "X",
                          ""
                          ),
               "X"
            )</f>
        <v>X</v>
      </c>
      <c r="BB186" s="227" t="str">
        <f xml:space="preserve"> IF(TEXT((EDATE('Projektkostenkalkulation EP'!$B$8,17)+BA$9),"MM")=TEXT((EDATE('Projektkostenkalkulation EP'!$B$8,17)+(BA$9-1)),"MM"),
             IF(
                        OR(
                                    TEXT((EDATE('Projektkostenkalkulation EP'!$B$8,17)+BA$9),"TTT") = "Sa",
                                    TEXT((EDATE('Projektkostenkalkulation EP'!$B$8,17)+BA$9),"TTT") = "So",
                                    IF(ISNA(VLOOKUP(EDATE('Projektkostenkalkulation EP'!$B$8,17)+BA$9,Datenquellen!$F$7:$H$45,3,FALSE))," ",VLOOKUP(EDATE('Projektkostenkalkulation EP'!$B$8,17)+BA$9,Datenquellen!$F$7:$H$45,3,FALSE))="X"
                                    ),
                          "X",
                          ""
                          ),
               "X"
            )</f>
        <v/>
      </c>
      <c r="BC186" s="227" t="str">
        <f xml:space="preserve"> IF(TEXT((EDATE('Projektkostenkalkulation EP'!$B$8,17)+BB$9),"MM")=TEXT((EDATE('Projektkostenkalkulation EP'!$B$8,17)+(BB$9-1)),"MM"),
             IF(
                        OR(
                                    TEXT((EDATE('Projektkostenkalkulation EP'!$B$8,17)+BB$9),"TTT") = "Sa",
                                    TEXT((EDATE('Projektkostenkalkulation EP'!$B$8,17)+BB$9),"TTT") = "So",
                                    IF(ISNA(VLOOKUP(EDATE('Projektkostenkalkulation EP'!$B$8,17)+BB$9,Datenquellen!$F$7:$H$45,3,FALSE))," ",VLOOKUP(EDATE('Projektkostenkalkulation EP'!$B$8,17)+BB$9,Datenquellen!$F$7:$H$45,3,FALSE))="X"
                                    ),
                          "X",
                          ""
                          ),
               "X"
            )</f>
        <v/>
      </c>
      <c r="BD186" s="227" t="str">
        <f xml:space="preserve"> IF(TEXT((EDATE('Projektkostenkalkulation EP'!$B$8,17)+BC$9),"MM")=TEXT((EDATE('Projektkostenkalkulation EP'!$B$8,17)+(BC$9-1)),"MM"),
             IF(
                        OR(
                                    TEXT((EDATE('Projektkostenkalkulation EP'!$B$8,17)+BC$9),"TTT") = "Sa",
                                    TEXT((EDATE('Projektkostenkalkulation EP'!$B$8,17)+BC$9),"TTT") = "So",
                                    IF(ISNA(VLOOKUP(EDATE('Projektkostenkalkulation EP'!$B$8,17)+BC$9,Datenquellen!$F$7:$H$45,3,FALSE))," ",VLOOKUP(EDATE('Projektkostenkalkulation EP'!$B$8,17)+BC$9,Datenquellen!$F$7:$H$45,3,FALSE))="X"
                                    ),
                          "X",
                          ""
                          ),
               "X"
            )</f>
        <v/>
      </c>
      <c r="BE186" s="227" t="str">
        <f xml:space="preserve"> IF(TEXT((EDATE('Projektkostenkalkulation EP'!$B$8,17)+BD$9),"MM")=TEXT((EDATE('Projektkostenkalkulation EP'!$B$8,17)+(BD$9-1)),"MM"),
             IF(
                        OR(
                                    TEXT((EDATE('Projektkostenkalkulation EP'!$B$8,17)+BD$9),"TTT") = "Sa",
                                    TEXT((EDATE('Projektkostenkalkulation EP'!$B$8,17)+BD$9),"TTT") = "So",
                                    IF(ISNA(VLOOKUP(EDATE('Projektkostenkalkulation EP'!$B$8,17)+BD$9,Datenquellen!$F$7:$H$45,3,FALSE))," ",VLOOKUP(EDATE('Projektkostenkalkulation EP'!$B$8,17)+BD$9,Datenquellen!$F$7:$H$45,3,FALSE))="X"
                                    ),
                          "X",
                          ""
                          ),
               "X"
            )</f>
        <v>X</v>
      </c>
      <c r="BF186" s="227" t="str">
        <f xml:space="preserve"> IF(TEXT((EDATE('Projektkostenkalkulation EP'!$B$8,17)+BE$9),"MM")=TEXT((EDATE('Projektkostenkalkulation EP'!$B$8,17)+(BE$9-1)),"MM"),
             IF(
                        OR(
                                    TEXT((EDATE('Projektkostenkalkulation EP'!$B$8,17)+BE$9),"TTT") = "Sa",
                                    TEXT((EDATE('Projektkostenkalkulation EP'!$B$8,17)+BE$9),"TTT") = "So",
                                    IF(ISNA(VLOOKUP(EDATE('Projektkostenkalkulation EP'!$B$8,17)+BE$9,Datenquellen!$F$7:$H$45,3,FALSE))," ",VLOOKUP(EDATE('Projektkostenkalkulation EP'!$B$8,17)+BE$9,Datenquellen!$F$7:$H$45,3,FALSE))="X"
                                    ),
                          "X",
                          ""
                          ),
               "X"
            )</f>
        <v/>
      </c>
      <c r="BG186" s="227" t="str">
        <f xml:space="preserve"> IF(TEXT((EDATE('Projektkostenkalkulation EP'!$B$8,17)+BF$9),"MM")=TEXT((EDATE('Projektkostenkalkulation EP'!$B$8,17)+(BF$9-1)),"MM"),
             IF(
                        OR(
                                    TEXT((EDATE('Projektkostenkalkulation EP'!$B$8,17)+BF$9),"TTT") = "Sa",
                                    TEXT((EDATE('Projektkostenkalkulation EP'!$B$8,17)+BF$9),"TTT") = "So",
                                    IF(ISNA(VLOOKUP(EDATE('Projektkostenkalkulation EP'!$B$8,17)+BF$9,Datenquellen!$F$7:$H$45,3,FALSE))," ",VLOOKUP(EDATE('Projektkostenkalkulation EP'!$B$8,17)+BF$9,Datenquellen!$F$7:$H$45,3,FALSE))="X"
                                    ),
                          "X",
                          ""
                          ),
               "X"
            )</f>
        <v>X</v>
      </c>
      <c r="BH186" s="227" t="str">
        <f xml:space="preserve"> IF(TEXT((EDATE('Projektkostenkalkulation EP'!$B$8,17)+BG$9),"MM")=TEXT((EDATE('Projektkostenkalkulation EP'!$B$8,17)+(BG$9-1)),"MM"),
             IF(
                        OR(
                                    TEXT((EDATE('Projektkostenkalkulation EP'!$B$8,17)+BG$9),"TTT") = "Sa",
                                    TEXT((EDATE('Projektkostenkalkulation EP'!$B$8,17)+BG$9),"TTT") = "So",
                                    IF(ISNA(VLOOKUP(EDATE('Projektkostenkalkulation EP'!$B$8,17)+BG$9,Datenquellen!$F$7:$H$45,3,FALSE))," ",VLOOKUP(EDATE('Projektkostenkalkulation EP'!$B$8,17)+BG$9,Datenquellen!$F$7:$H$45,3,FALSE))="X"
                                    ),
                          "X",
                          ""
                          ),
               "X"
            )</f>
        <v>X</v>
      </c>
      <c r="BI186" s="227" t="str">
        <f xml:space="preserve"> IF(TEXT((EDATE('Projektkostenkalkulation EP'!$B$8,17)+BH$9),"MM")=TEXT((EDATE('Projektkostenkalkulation EP'!$B$8,17)+(BH$9-1)),"MM"),
             IF(
                        OR(
                                    TEXT((EDATE('Projektkostenkalkulation EP'!$B$8,17)+BH$9),"TTT") = "Sa",
                                    TEXT((EDATE('Projektkostenkalkulation EP'!$B$8,17)+BH$9),"TTT") = "So",
                                    IF(ISNA(VLOOKUP(EDATE('Projektkostenkalkulation EP'!$B$8,17)+BH$9,Datenquellen!$F$7:$H$45,3,FALSE))," ",VLOOKUP(EDATE('Projektkostenkalkulation EP'!$B$8,17)+BH$9,Datenquellen!$F$7:$H$45,3,FALSE))="X"
                                    ),
                          "X",
                          ""
                          ),
               "X"
            )</f>
        <v/>
      </c>
      <c r="BJ186" s="227" t="str">
        <f xml:space="preserve"> IF(TEXT((EDATE('Projektkostenkalkulation EP'!$B$8,17)+BI$9),"MM")=TEXT((EDATE('Projektkostenkalkulation EP'!$B$8,17)+(BI$9-1)),"MM"),
             IF(
                        OR(
                                    TEXT((EDATE('Projektkostenkalkulation EP'!$B$8,17)+BI$9),"TTT") = "Sa",
                                    TEXT((EDATE('Projektkostenkalkulation EP'!$B$8,17)+BI$9),"TTT") = "So",
                                    IF(ISNA(VLOOKUP(EDATE('Projektkostenkalkulation EP'!$B$8,17)+BI$9,Datenquellen!$F$7:$H$45,3,FALSE))," ",VLOOKUP(EDATE('Projektkostenkalkulation EP'!$B$8,17)+BI$9,Datenquellen!$F$7:$H$45,3,FALSE))="X"
                                    ),
                          "X",
                          ""
                          ),
               "X"
            )</f>
        <v/>
      </c>
      <c r="BK186" s="227" t="str">
        <f xml:space="preserve"> IF(TEXT((EDATE('Projektkostenkalkulation EP'!$B$8,17)+BJ$9),"MM")=TEXT((EDATE('Projektkostenkalkulation EP'!$B$8,17)+(BJ$9-1)),"MM"),
             IF(
                        OR(
                                    TEXT((EDATE('Projektkostenkalkulation EP'!$B$8,17)+BJ$9),"TTT") = "Sa",
                                    TEXT((EDATE('Projektkostenkalkulation EP'!$B$8,17)+BJ$9),"TTT") = "So",
                                    IF(ISNA(VLOOKUP(EDATE('Projektkostenkalkulation EP'!$B$8,17)+BJ$9,Datenquellen!$F$7:$H$45,3,FALSE))," ",VLOOKUP(EDATE('Projektkostenkalkulation EP'!$B$8,17)+BJ$9,Datenquellen!$F$7:$H$45,3,FALSE))="X"
                                    ),
                          "X",
                          ""
                          ),
               "X"
            )</f>
        <v/>
      </c>
      <c r="BL186" s="227" t="str">
        <f xml:space="preserve"> IF(TEXT((EDATE('Projektkostenkalkulation EP'!$B$8,17)+BK$9),"MM")=TEXT((EDATE('Projektkostenkalkulation EP'!$B$8,17)+(BK$9-1)),"MM"),
             IF(
                        OR(
                                    TEXT((EDATE('Projektkostenkalkulation EP'!$B$8,17)+BK$9),"TTT") = "Sa",
                                    TEXT((EDATE('Projektkostenkalkulation EP'!$B$8,17)+BK$9),"TTT") = "So",
                                    IF(ISNA(VLOOKUP(EDATE('Projektkostenkalkulation EP'!$B$8,17)+BK$9,Datenquellen!$F$7:$H$45,3,FALSE))," ",VLOOKUP(EDATE('Projektkostenkalkulation EP'!$B$8,17)+BK$9,Datenquellen!$F$7:$H$45,3,FALSE))="X"
                                    ),
                          "X",
                          ""
                          ),
               "X"
            )</f>
        <v/>
      </c>
      <c r="BM186" s="227" t="str">
        <f xml:space="preserve"> IF(TEXT((EDATE('Projektkostenkalkulation EP'!$B$8,17)+BL$9),"MM")=TEXT((EDATE('Projektkostenkalkulation EP'!$B$8,17)+(BL$9-1)),"MM"),
             IF(
                        OR(
                                    TEXT((EDATE('Projektkostenkalkulation EP'!$B$8,17)+BL$9),"TTT") = "Sa",
                                    TEXT((EDATE('Projektkostenkalkulation EP'!$B$8,17)+BL$9),"TTT") = "So",
                                    IF(ISNA(VLOOKUP(EDATE('Projektkostenkalkulation EP'!$B$8,17)+BL$9,Datenquellen!$F$7:$H$45,3,FALSE))," ",VLOOKUP(EDATE('Projektkostenkalkulation EP'!$B$8,17)+BL$9,Datenquellen!$F$7:$H$45,3,FALSE))="X"
                                    ),
                          "X",
                          ""
                          ),
               "X"
            )</f>
        <v/>
      </c>
      <c r="BN186" s="227" t="str">
        <f xml:space="preserve"> IF(TEXT((EDATE('Projektkostenkalkulation EP'!$B$8,17)+BM$9),"MM")=TEXT((EDATE('Projektkostenkalkulation EP'!$B$8,17)+(BM$9-1)),"MM"),
             IF(
                        OR(
                                    TEXT((EDATE('Projektkostenkalkulation EP'!$B$8,17)+BM$9),"TTT") = "Sa",
                                    TEXT((EDATE('Projektkostenkalkulation EP'!$B$8,17)+BM$9),"TTT") = "So",
                                    IF(ISNA(VLOOKUP(EDATE('Projektkostenkalkulation EP'!$B$8,17)+BM$9,Datenquellen!$F$7:$H$45,3,FALSE))," ",VLOOKUP(EDATE('Projektkostenkalkulation EP'!$B$8,17)+BM$9,Datenquellen!$F$7:$H$45,3,FALSE))="X"
                                    ),
                          "X",
                          ""
                          ),
               "X"
            )</f>
        <v>X</v>
      </c>
      <c r="BO186" s="227" t="str">
        <f xml:space="preserve"> IF(TEXT((EDATE('Projektkostenkalkulation EP'!$B$8,17)+BN$9),"MM")=TEXT((EDATE('Projektkostenkalkulation EP'!$B$8,17)+(BN$9-1)),"MM"),
             IF(
                        OR(
                                    TEXT((EDATE('Projektkostenkalkulation EP'!$B$8,17)+BN$9),"TTT") = "Sa",
                                    TEXT((EDATE('Projektkostenkalkulation EP'!$B$8,17)+BN$9),"TTT") = "So",
                                    IF(ISNA(VLOOKUP(EDATE('Projektkostenkalkulation EP'!$B$8,17)+BN$9,Datenquellen!$F$7:$H$45,3,FALSE))," ",VLOOKUP(EDATE('Projektkostenkalkulation EP'!$B$8,17)+BN$9,Datenquellen!$F$7:$H$45,3,FALSE))="X"
                                    ),
                          "X",
                          ""
                          ),
               "X"
            )</f>
        <v>X</v>
      </c>
      <c r="BP186" s="227" t="str">
        <f xml:space="preserve"> IF(TEXT((EDATE('Projektkostenkalkulation EP'!$B$8,17)+BO$9),"MM")=TEXT((EDATE('Projektkostenkalkulation EP'!$B$8,17)+(BO$9-1)),"MM"),
             IF(
                        OR(
                                    TEXT((EDATE('Projektkostenkalkulation EP'!$B$8,17)+BO$9),"TTT") = "Sa",
                                    TEXT((EDATE('Projektkostenkalkulation EP'!$B$8,17)+BO$9),"TTT") = "So",
                                    IF(ISNA(VLOOKUP(EDATE('Projektkostenkalkulation EP'!$B$8,17)+BO$9,Datenquellen!$F$7:$H$45,3,FALSE))," ",VLOOKUP(EDATE('Projektkostenkalkulation EP'!$B$8,17)+BO$9,Datenquellen!$F$7:$H$45,3,FALSE))="X"
                                    ),
                          "X",
                          ""
                          ),
               "X"
            )</f>
        <v/>
      </c>
      <c r="BQ186" s="228" t="str">
        <f xml:space="preserve"> IF(TEXT((EDATE('Projektkostenkalkulation EP'!$B$8,17)+BP$9),"MM")=TEXT((EDATE('Projektkostenkalkulation EP'!$B$8,17)+(BP$9-1)),"MM"),
             IF(
                        OR(
                                    TEXT((EDATE('Projektkostenkalkulation EP'!$B$8,17)+BP$9),"TTT") = "Sa",
                                    TEXT((EDATE('Projektkostenkalkulation EP'!$B$8,17)+BP$9),"TTT") = "So",
                                    IF(ISNA(VLOOKUP(EDATE('Projektkostenkalkulation EP'!$B$8,17)+BP$9,Datenquellen!$F$7:$H$45,3,FALSE))," ",VLOOKUP(EDATE('Projektkostenkalkulation EP'!$B$8,17)+BP$9,Datenquellen!$F$7:$H$45,3,FALSE))="X"
                                    ),
                          "X",
                          ""
                          ),
               "X"
            )</f>
        <v>X</v>
      </c>
      <c r="BR186" s="229"/>
      <c r="BS186" s="230"/>
      <c r="BT186" s="475"/>
      <c r="BU186" s="472" t="str">
        <f>TEXT(EDATE('Projektkostenkalkulation EP'!$B$8,17),"MMMM")</f>
        <v>Juni</v>
      </c>
      <c r="BV186" s="226"/>
      <c r="BW186" s="227" t="str">
        <f>IF(
            OR(
                     TEXT(EDATE('Projektkostenkalkulation EP'!$B$8,17),"TTT") = "Sa",
                     TEXT(EDATE('Projektkostenkalkulation EP'!$B$8,17),"TTT") = "So",
                     IF(ISNA(VLOOKUP(EDATE('Projektkostenkalkulation EP'!$B$8,17),Datenquellen!$F$7:$H$45,3,FALSE))," ",VLOOKUP(EDATE('Projektkostenkalkulation EP'!$B$8,17),Datenquellen!$F$7:$H$45,3,FALSE))="X"
                            ),
                    "X",
                    ""
            )</f>
        <v>X</v>
      </c>
      <c r="BX186" s="227" t="str">
        <f xml:space="preserve"> IF(TEXT((EDATE('Projektkostenkalkulation EP'!$B$8,17)+BW$9),"MM")=TEXT((EDATE('Projektkostenkalkulation EP'!$B$8,17)+(BW$9-1)),"MM"),
             IF(
                        OR(
                                    TEXT((EDATE('Projektkostenkalkulation EP'!$B$8,17)+BW$9),"TTT") = "Sa",
                                    TEXT((EDATE('Projektkostenkalkulation EP'!$B$8,17)+BW$9),"TTT") = "So",
                                    IF(ISNA(VLOOKUP(EDATE('Projektkostenkalkulation EP'!$B$8,17)+BW$9,Datenquellen!$F$7:$H$45,3,FALSE))," ",VLOOKUP(EDATE('Projektkostenkalkulation EP'!$B$8,17)+BW$9,Datenquellen!$F$7:$H$45,3,FALSE))="X"
                                    ),
                          "X",
                          ""
                          ),
               "X"
            )</f>
        <v/>
      </c>
      <c r="BY186" s="227" t="str">
        <f xml:space="preserve"> IF(TEXT((EDATE('Projektkostenkalkulation EP'!$B$8,17)+BX$9),"MM")=TEXT((EDATE('Projektkostenkalkulation EP'!$B$8,17)+(BX$9-1)),"MM"),
             IF(
                        OR(
                                    TEXT((EDATE('Projektkostenkalkulation EP'!$B$8,17)+BX$9),"TTT") = "Sa",
                                    TEXT((EDATE('Projektkostenkalkulation EP'!$B$8,17)+BX$9),"TTT") = "So",
                                    IF(ISNA(VLOOKUP(EDATE('Projektkostenkalkulation EP'!$B$8,17)+BX$9,Datenquellen!$F$7:$H$45,3,FALSE))," ",VLOOKUP(EDATE('Projektkostenkalkulation EP'!$B$8,17)+BX$9,Datenquellen!$F$7:$H$45,3,FALSE))="X"
                                    ),
                          "X",
                          ""
                          ),
               "X"
            )</f>
        <v/>
      </c>
      <c r="BZ186" s="227" t="str">
        <f xml:space="preserve"> IF(TEXT((EDATE('Projektkostenkalkulation EP'!$B$8,17)+BY$9),"MM")=TEXT((EDATE('Projektkostenkalkulation EP'!$B$8,17)+(BY$9-1)),"MM"),
             IF(
                        OR(
                                    TEXT((EDATE('Projektkostenkalkulation EP'!$B$8,17)+BY$9),"TTT") = "Sa",
                                    TEXT((EDATE('Projektkostenkalkulation EP'!$B$8,17)+BY$9),"TTT") = "So",
                                    IF(ISNA(VLOOKUP(EDATE('Projektkostenkalkulation EP'!$B$8,17)+BY$9,Datenquellen!$F$7:$H$45,3,FALSE))," ",VLOOKUP(EDATE('Projektkostenkalkulation EP'!$B$8,17)+BY$9,Datenquellen!$F$7:$H$45,3,FALSE))="X"
                                    ),
                          "X",
                          ""
                          ),
               "X"
            )</f>
        <v/>
      </c>
      <c r="CA186" s="227" t="str">
        <f xml:space="preserve"> IF(TEXT((EDATE('Projektkostenkalkulation EP'!$B$8,17)+BZ$9),"MM")=TEXT((EDATE('Projektkostenkalkulation EP'!$B$8,17)+(BZ$9-1)),"MM"),
             IF(
                        OR(
                                    TEXT((EDATE('Projektkostenkalkulation EP'!$B$8,17)+BZ$9),"TTT") = "Sa",
                                    TEXT((EDATE('Projektkostenkalkulation EP'!$B$8,17)+BZ$9),"TTT") = "So",
                                    IF(ISNA(VLOOKUP(EDATE('Projektkostenkalkulation EP'!$B$8,17)+BZ$9,Datenquellen!$F$7:$H$45,3,FALSE))," ",VLOOKUP(EDATE('Projektkostenkalkulation EP'!$B$8,17)+BZ$9,Datenquellen!$F$7:$H$45,3,FALSE))="X"
                                    ),
                          "X",
                          ""
                          ),
               "X"
            )</f>
        <v/>
      </c>
      <c r="CB186" s="227" t="str">
        <f xml:space="preserve"> IF(TEXT((EDATE('Projektkostenkalkulation EP'!$B$8,17)+CA$9),"MM")=TEXT((EDATE('Projektkostenkalkulation EP'!$B$8,17)+(CA$9-1)),"MM"),
             IF(
                        OR(
                                    TEXT((EDATE('Projektkostenkalkulation EP'!$B$8,17)+CA$9),"TTT") = "Sa",
                                    TEXT((EDATE('Projektkostenkalkulation EP'!$B$8,17)+CA$9),"TTT") = "So",
                                    IF(ISNA(VLOOKUP(EDATE('Projektkostenkalkulation EP'!$B$8,17)+CA$9,Datenquellen!$F$7:$H$45,3,FALSE))," ",VLOOKUP(EDATE('Projektkostenkalkulation EP'!$B$8,17)+CA$9,Datenquellen!$F$7:$H$45,3,FALSE))="X"
                                    ),
                          "X",
                          ""
                          ),
               "X"
            )</f>
        <v/>
      </c>
      <c r="CC186" s="227" t="str">
        <f xml:space="preserve"> IF(TEXT((EDATE('Projektkostenkalkulation EP'!$B$8,17)+CB$9),"MM")=TEXT((EDATE('Projektkostenkalkulation EP'!$B$8,17)+(CB$9-1)),"MM"),
             IF(
                        OR(
                                    TEXT((EDATE('Projektkostenkalkulation EP'!$B$8,17)+CB$9),"TTT") = "Sa",
                                    TEXT((EDATE('Projektkostenkalkulation EP'!$B$8,17)+CB$9),"TTT") = "So",
                                    IF(ISNA(VLOOKUP(EDATE('Projektkostenkalkulation EP'!$B$8,17)+CB$9,Datenquellen!$F$7:$H$45,3,FALSE))," ",VLOOKUP(EDATE('Projektkostenkalkulation EP'!$B$8,17)+CB$9,Datenquellen!$F$7:$H$45,3,FALSE))="X"
                                    ),
                          "X",
                          ""
                          ),
               "X"
            )</f>
        <v>X</v>
      </c>
      <c r="CD186" s="227" t="str">
        <f xml:space="preserve"> IF(TEXT((EDATE('Projektkostenkalkulation EP'!$B$8,17)+CC$9),"MM")=TEXT((EDATE('Projektkostenkalkulation EP'!$B$8,17)+(CC$9-1)),"MM"),
             IF(
                        OR(
                                    TEXT((EDATE('Projektkostenkalkulation EP'!$B$8,17)+CC$9),"TTT") = "Sa",
                                    TEXT((EDATE('Projektkostenkalkulation EP'!$B$8,17)+CC$9),"TTT") = "So",
                                    IF(ISNA(VLOOKUP(EDATE('Projektkostenkalkulation EP'!$B$8,17)+CC$9,Datenquellen!$F$7:$H$45,3,FALSE))," ",VLOOKUP(EDATE('Projektkostenkalkulation EP'!$B$8,17)+CC$9,Datenquellen!$F$7:$H$45,3,FALSE))="X"
                                    ),
                          "X",
                          ""
                          ),
               "X"
            )</f>
        <v>X</v>
      </c>
      <c r="CE186" s="227" t="str">
        <f xml:space="preserve"> IF(TEXT((EDATE('Projektkostenkalkulation EP'!$B$8,17)+CD$9),"MM")=TEXT((EDATE('Projektkostenkalkulation EP'!$B$8,17)+(CD$9-1)),"MM"),
             IF(
                        OR(
                                    TEXT((EDATE('Projektkostenkalkulation EP'!$B$8,17)+CD$9),"TTT") = "Sa",
                                    TEXT((EDATE('Projektkostenkalkulation EP'!$B$8,17)+CD$9),"TTT") = "So",
                                    IF(ISNA(VLOOKUP(EDATE('Projektkostenkalkulation EP'!$B$8,17)+CD$9,Datenquellen!$F$7:$H$45,3,FALSE))," ",VLOOKUP(EDATE('Projektkostenkalkulation EP'!$B$8,17)+CD$9,Datenquellen!$F$7:$H$45,3,FALSE))="X"
                                    ),
                          "X",
                          ""
                          ),
               "X"
            )</f>
        <v>X</v>
      </c>
      <c r="CF186" s="227" t="str">
        <f xml:space="preserve"> IF(TEXT((EDATE('Projektkostenkalkulation EP'!$B$8,17)+CE$9),"MM")=TEXT((EDATE('Projektkostenkalkulation EP'!$B$8,17)+(CE$9-1)),"MM"),
             IF(
                        OR(
                                    TEXT((EDATE('Projektkostenkalkulation EP'!$B$8,17)+CE$9),"TTT") = "Sa",
                                    TEXT((EDATE('Projektkostenkalkulation EP'!$B$8,17)+CE$9),"TTT") = "So",
                                    IF(ISNA(VLOOKUP(EDATE('Projektkostenkalkulation EP'!$B$8,17)+CE$9,Datenquellen!$F$7:$H$45,3,FALSE))," ",VLOOKUP(EDATE('Projektkostenkalkulation EP'!$B$8,17)+CE$9,Datenquellen!$F$7:$H$45,3,FALSE))="X"
                                    ),
                          "X",
                          ""
                          ),
               "X"
            )</f>
        <v/>
      </c>
      <c r="CG186" s="227" t="str">
        <f xml:space="preserve"> IF(TEXT((EDATE('Projektkostenkalkulation EP'!$B$8,17)+CF$9),"MM")=TEXT((EDATE('Projektkostenkalkulation EP'!$B$8,17)+(CF$9-1)),"MM"),
             IF(
                        OR(
                                    TEXT((EDATE('Projektkostenkalkulation EP'!$B$8,17)+CF$9),"TTT") = "Sa",
                                    TEXT((EDATE('Projektkostenkalkulation EP'!$B$8,17)+CF$9),"TTT") = "So",
                                    IF(ISNA(VLOOKUP(EDATE('Projektkostenkalkulation EP'!$B$8,17)+CF$9,Datenquellen!$F$7:$H$45,3,FALSE))," ",VLOOKUP(EDATE('Projektkostenkalkulation EP'!$B$8,17)+CF$9,Datenquellen!$F$7:$H$45,3,FALSE))="X"
                                    ),
                          "X",
                          ""
                          ),
               "X"
            )</f>
        <v/>
      </c>
      <c r="CH186" s="227" t="str">
        <f xml:space="preserve"> IF(TEXT((EDATE('Projektkostenkalkulation EP'!$B$8,17)+CG$9),"MM")=TEXT((EDATE('Projektkostenkalkulation EP'!$B$8,17)+(CG$9-1)),"MM"),
             IF(
                        OR(
                                    TEXT((EDATE('Projektkostenkalkulation EP'!$B$8,17)+CG$9),"TTT") = "Sa",
                                    TEXT((EDATE('Projektkostenkalkulation EP'!$B$8,17)+CG$9),"TTT") = "So",
                                    IF(ISNA(VLOOKUP(EDATE('Projektkostenkalkulation EP'!$B$8,17)+CG$9,Datenquellen!$F$7:$H$45,3,FALSE))," ",VLOOKUP(EDATE('Projektkostenkalkulation EP'!$B$8,17)+CG$9,Datenquellen!$F$7:$H$45,3,FALSE))="X"
                                    ),
                          "X",
                          ""
                          ),
               "X"
            )</f>
        <v/>
      </c>
      <c r="CI186" s="227" t="str">
        <f xml:space="preserve"> IF(TEXT((EDATE('Projektkostenkalkulation EP'!$B$8,17)+CH$9),"MM")=TEXT((EDATE('Projektkostenkalkulation EP'!$B$8,17)+(CH$9-1)),"MM"),
             IF(
                        OR(
                                    TEXT((EDATE('Projektkostenkalkulation EP'!$B$8,17)+CH$9),"TTT") = "Sa",
                                    TEXT((EDATE('Projektkostenkalkulation EP'!$B$8,17)+CH$9),"TTT") = "So",
                                    IF(ISNA(VLOOKUP(EDATE('Projektkostenkalkulation EP'!$B$8,17)+CH$9,Datenquellen!$F$7:$H$45,3,FALSE))," ",VLOOKUP(EDATE('Projektkostenkalkulation EP'!$B$8,17)+CH$9,Datenquellen!$F$7:$H$45,3,FALSE))="X"
                                    ),
                          "X",
                          ""
                          ),
               "X"
            )</f>
        <v/>
      </c>
      <c r="CJ186" s="227" t="str">
        <f xml:space="preserve"> IF(TEXT((EDATE('Projektkostenkalkulation EP'!$B$8,17)+CI$9),"MM")=TEXT((EDATE('Projektkostenkalkulation EP'!$B$8,17)+(CI$9-1)),"MM"),
             IF(
                        OR(
                                    TEXT((EDATE('Projektkostenkalkulation EP'!$B$8,17)+CI$9),"TTT") = "Sa",
                                    TEXT((EDATE('Projektkostenkalkulation EP'!$B$8,17)+CI$9),"TTT") = "So",
                                    IF(ISNA(VLOOKUP(EDATE('Projektkostenkalkulation EP'!$B$8,17)+CI$9,Datenquellen!$F$7:$H$45,3,FALSE))," ",VLOOKUP(EDATE('Projektkostenkalkulation EP'!$B$8,17)+CI$9,Datenquellen!$F$7:$H$45,3,FALSE))="X"
                                    ),
                          "X",
                          ""
                          ),
               "X"
            )</f>
        <v>X</v>
      </c>
      <c r="CK186" s="227" t="str">
        <f xml:space="preserve"> IF(TEXT((EDATE('Projektkostenkalkulation EP'!$B$8,17)+CJ$9),"MM")=TEXT((EDATE('Projektkostenkalkulation EP'!$B$8,17)+(CJ$9-1)),"MM"),
             IF(
                        OR(
                                    TEXT((EDATE('Projektkostenkalkulation EP'!$B$8,17)+CJ$9),"TTT") = "Sa",
                                    TEXT((EDATE('Projektkostenkalkulation EP'!$B$8,17)+CJ$9),"TTT") = "So",
                                    IF(ISNA(VLOOKUP(EDATE('Projektkostenkalkulation EP'!$B$8,17)+CJ$9,Datenquellen!$F$7:$H$45,3,FALSE))," ",VLOOKUP(EDATE('Projektkostenkalkulation EP'!$B$8,17)+CJ$9,Datenquellen!$F$7:$H$45,3,FALSE))="X"
                                    ),
                          "X",
                          ""
                          ),
               "X"
            )</f>
        <v>X</v>
      </c>
      <c r="CL186" s="227" t="str">
        <f xml:space="preserve"> IF(TEXT((EDATE('Projektkostenkalkulation EP'!$B$8,17)+CK$9),"MM")=TEXT((EDATE('Projektkostenkalkulation EP'!$B$8,17)+(CK$9-1)),"MM"),
             IF(
                        OR(
                                    TEXT((EDATE('Projektkostenkalkulation EP'!$B$8,17)+CK$9),"TTT") = "Sa",
                                    TEXT((EDATE('Projektkostenkalkulation EP'!$B$8,17)+CK$9),"TTT") = "So",
                                    IF(ISNA(VLOOKUP(EDATE('Projektkostenkalkulation EP'!$B$8,17)+CK$9,Datenquellen!$F$7:$H$45,3,FALSE))," ",VLOOKUP(EDATE('Projektkostenkalkulation EP'!$B$8,17)+CK$9,Datenquellen!$F$7:$H$45,3,FALSE))="X"
                                    ),
                          "X",
                          ""
                          ),
               "X"
            )</f>
        <v/>
      </c>
      <c r="CM186" s="227" t="str">
        <f xml:space="preserve"> IF(TEXT((EDATE('Projektkostenkalkulation EP'!$B$8,17)+CL$9),"MM")=TEXT((EDATE('Projektkostenkalkulation EP'!$B$8,17)+(CL$9-1)),"MM"),
             IF(
                        OR(
                                    TEXT((EDATE('Projektkostenkalkulation EP'!$B$8,17)+CL$9),"TTT") = "Sa",
                                    TEXT((EDATE('Projektkostenkalkulation EP'!$B$8,17)+CL$9),"TTT") = "So",
                                    IF(ISNA(VLOOKUP(EDATE('Projektkostenkalkulation EP'!$B$8,17)+CL$9,Datenquellen!$F$7:$H$45,3,FALSE))," ",VLOOKUP(EDATE('Projektkostenkalkulation EP'!$B$8,17)+CL$9,Datenquellen!$F$7:$H$45,3,FALSE))="X"
                                    ),
                          "X",
                          ""
                          ),
               "X"
            )</f>
        <v/>
      </c>
      <c r="CN186" s="227" t="str">
        <f xml:space="preserve"> IF(TEXT((EDATE('Projektkostenkalkulation EP'!$B$8,17)+CM$9),"MM")=TEXT((EDATE('Projektkostenkalkulation EP'!$B$8,17)+(CM$9-1)),"MM"),
             IF(
                        OR(
                                    TEXT((EDATE('Projektkostenkalkulation EP'!$B$8,17)+CM$9),"TTT") = "Sa",
                                    TEXT((EDATE('Projektkostenkalkulation EP'!$B$8,17)+CM$9),"TTT") = "So",
                                    IF(ISNA(VLOOKUP(EDATE('Projektkostenkalkulation EP'!$B$8,17)+CM$9,Datenquellen!$F$7:$H$45,3,FALSE))," ",VLOOKUP(EDATE('Projektkostenkalkulation EP'!$B$8,17)+CM$9,Datenquellen!$F$7:$H$45,3,FALSE))="X"
                                    ),
                          "X",
                          ""
                          ),
               "X"
            )</f>
        <v/>
      </c>
      <c r="CO186" s="227" t="str">
        <f xml:space="preserve"> IF(TEXT((EDATE('Projektkostenkalkulation EP'!$B$8,17)+CN$9),"MM")=TEXT((EDATE('Projektkostenkalkulation EP'!$B$8,17)+(CN$9-1)),"MM"),
             IF(
                        OR(
                                    TEXT((EDATE('Projektkostenkalkulation EP'!$B$8,17)+CN$9),"TTT") = "Sa",
                                    TEXT((EDATE('Projektkostenkalkulation EP'!$B$8,17)+CN$9),"TTT") = "So",
                                    IF(ISNA(VLOOKUP(EDATE('Projektkostenkalkulation EP'!$B$8,17)+CN$9,Datenquellen!$F$7:$H$45,3,FALSE))," ",VLOOKUP(EDATE('Projektkostenkalkulation EP'!$B$8,17)+CN$9,Datenquellen!$F$7:$H$45,3,FALSE))="X"
                                    ),
                          "X",
                          ""
                          ),
               "X"
            )</f>
        <v>X</v>
      </c>
      <c r="CP186" s="227" t="str">
        <f xml:space="preserve"> IF(TEXT((EDATE('Projektkostenkalkulation EP'!$B$8,17)+CO$9),"MM")=TEXT((EDATE('Projektkostenkalkulation EP'!$B$8,17)+(CO$9-1)),"MM"),
             IF(
                        OR(
                                    TEXT((EDATE('Projektkostenkalkulation EP'!$B$8,17)+CO$9),"TTT") = "Sa",
                                    TEXT((EDATE('Projektkostenkalkulation EP'!$B$8,17)+CO$9),"TTT") = "So",
                                    IF(ISNA(VLOOKUP(EDATE('Projektkostenkalkulation EP'!$B$8,17)+CO$9,Datenquellen!$F$7:$H$45,3,FALSE))," ",VLOOKUP(EDATE('Projektkostenkalkulation EP'!$B$8,17)+CO$9,Datenquellen!$F$7:$H$45,3,FALSE))="X"
                                    ),
                          "X",
                          ""
                          ),
               "X"
            )</f>
        <v/>
      </c>
      <c r="CQ186" s="227" t="str">
        <f xml:space="preserve"> IF(TEXT((EDATE('Projektkostenkalkulation EP'!$B$8,17)+CP$9),"MM")=TEXT((EDATE('Projektkostenkalkulation EP'!$B$8,17)+(CP$9-1)),"MM"),
             IF(
                        OR(
                                    TEXT((EDATE('Projektkostenkalkulation EP'!$B$8,17)+CP$9),"TTT") = "Sa",
                                    TEXT((EDATE('Projektkostenkalkulation EP'!$B$8,17)+CP$9),"TTT") = "So",
                                    IF(ISNA(VLOOKUP(EDATE('Projektkostenkalkulation EP'!$B$8,17)+CP$9,Datenquellen!$F$7:$H$45,3,FALSE))," ",VLOOKUP(EDATE('Projektkostenkalkulation EP'!$B$8,17)+CP$9,Datenquellen!$F$7:$H$45,3,FALSE))="X"
                                    ),
                          "X",
                          ""
                          ),
               "X"
            )</f>
        <v>X</v>
      </c>
      <c r="CR186" s="227" t="str">
        <f xml:space="preserve"> IF(TEXT((EDATE('Projektkostenkalkulation EP'!$B$8,17)+CQ$9),"MM")=TEXT((EDATE('Projektkostenkalkulation EP'!$B$8,17)+(CQ$9-1)),"MM"),
             IF(
                        OR(
                                    TEXT((EDATE('Projektkostenkalkulation EP'!$B$8,17)+CQ$9),"TTT") = "Sa",
                                    TEXT((EDATE('Projektkostenkalkulation EP'!$B$8,17)+CQ$9),"TTT") = "So",
                                    IF(ISNA(VLOOKUP(EDATE('Projektkostenkalkulation EP'!$B$8,17)+CQ$9,Datenquellen!$F$7:$H$45,3,FALSE))," ",VLOOKUP(EDATE('Projektkostenkalkulation EP'!$B$8,17)+CQ$9,Datenquellen!$F$7:$H$45,3,FALSE))="X"
                                    ),
                          "X",
                          ""
                          ),
               "X"
            )</f>
        <v>X</v>
      </c>
      <c r="CS186" s="227" t="str">
        <f xml:space="preserve"> IF(TEXT((EDATE('Projektkostenkalkulation EP'!$B$8,17)+CR$9),"MM")=TEXT((EDATE('Projektkostenkalkulation EP'!$B$8,17)+(CR$9-1)),"MM"),
             IF(
                        OR(
                                    TEXT((EDATE('Projektkostenkalkulation EP'!$B$8,17)+CR$9),"TTT") = "Sa",
                                    TEXT((EDATE('Projektkostenkalkulation EP'!$B$8,17)+CR$9),"TTT") = "So",
                                    IF(ISNA(VLOOKUP(EDATE('Projektkostenkalkulation EP'!$B$8,17)+CR$9,Datenquellen!$F$7:$H$45,3,FALSE))," ",VLOOKUP(EDATE('Projektkostenkalkulation EP'!$B$8,17)+CR$9,Datenquellen!$F$7:$H$45,3,FALSE))="X"
                                    ),
                          "X",
                          ""
                          ),
               "X"
            )</f>
        <v/>
      </c>
      <c r="CT186" s="227" t="str">
        <f xml:space="preserve"> IF(TEXT((EDATE('Projektkostenkalkulation EP'!$B$8,17)+CS$9),"MM")=TEXT((EDATE('Projektkostenkalkulation EP'!$B$8,17)+(CS$9-1)),"MM"),
             IF(
                        OR(
                                    TEXT((EDATE('Projektkostenkalkulation EP'!$B$8,17)+CS$9),"TTT") = "Sa",
                                    TEXT((EDATE('Projektkostenkalkulation EP'!$B$8,17)+CS$9),"TTT") = "So",
                                    IF(ISNA(VLOOKUP(EDATE('Projektkostenkalkulation EP'!$B$8,17)+CS$9,Datenquellen!$F$7:$H$45,3,FALSE))," ",VLOOKUP(EDATE('Projektkostenkalkulation EP'!$B$8,17)+CS$9,Datenquellen!$F$7:$H$45,3,FALSE))="X"
                                    ),
                          "X",
                          ""
                          ),
               "X"
            )</f>
        <v/>
      </c>
      <c r="CU186" s="227" t="str">
        <f xml:space="preserve"> IF(TEXT((EDATE('Projektkostenkalkulation EP'!$B$8,17)+CT$9),"MM")=TEXT((EDATE('Projektkostenkalkulation EP'!$B$8,17)+(CT$9-1)),"MM"),
             IF(
                        OR(
                                    TEXT((EDATE('Projektkostenkalkulation EP'!$B$8,17)+CT$9),"TTT") = "Sa",
                                    TEXT((EDATE('Projektkostenkalkulation EP'!$B$8,17)+CT$9),"TTT") = "So",
                                    IF(ISNA(VLOOKUP(EDATE('Projektkostenkalkulation EP'!$B$8,17)+CT$9,Datenquellen!$F$7:$H$45,3,FALSE))," ",VLOOKUP(EDATE('Projektkostenkalkulation EP'!$B$8,17)+CT$9,Datenquellen!$F$7:$H$45,3,FALSE))="X"
                                    ),
                          "X",
                          ""
                          ),
               "X"
            )</f>
        <v/>
      </c>
      <c r="CV186" s="227" t="str">
        <f xml:space="preserve"> IF(TEXT((EDATE('Projektkostenkalkulation EP'!$B$8,17)+CU$9),"MM")=TEXT((EDATE('Projektkostenkalkulation EP'!$B$8,17)+(CU$9-1)),"MM"),
             IF(
                        OR(
                                    TEXT((EDATE('Projektkostenkalkulation EP'!$B$8,17)+CU$9),"TTT") = "Sa",
                                    TEXT((EDATE('Projektkostenkalkulation EP'!$B$8,17)+CU$9),"TTT") = "So",
                                    IF(ISNA(VLOOKUP(EDATE('Projektkostenkalkulation EP'!$B$8,17)+CU$9,Datenquellen!$F$7:$H$45,3,FALSE))," ",VLOOKUP(EDATE('Projektkostenkalkulation EP'!$B$8,17)+CU$9,Datenquellen!$F$7:$H$45,3,FALSE))="X"
                                    ),
                          "X",
                          ""
                          ),
               "X"
            )</f>
        <v/>
      </c>
      <c r="CW186" s="227" t="str">
        <f xml:space="preserve"> IF(TEXT((EDATE('Projektkostenkalkulation EP'!$B$8,17)+CV$9),"MM")=TEXT((EDATE('Projektkostenkalkulation EP'!$B$8,17)+(CV$9-1)),"MM"),
             IF(
                        OR(
                                    TEXT((EDATE('Projektkostenkalkulation EP'!$B$8,17)+CV$9),"TTT") = "Sa",
                                    TEXT((EDATE('Projektkostenkalkulation EP'!$B$8,17)+CV$9),"TTT") = "So",
                                    IF(ISNA(VLOOKUP(EDATE('Projektkostenkalkulation EP'!$B$8,17)+CV$9,Datenquellen!$F$7:$H$45,3,FALSE))," ",VLOOKUP(EDATE('Projektkostenkalkulation EP'!$B$8,17)+CV$9,Datenquellen!$F$7:$H$45,3,FALSE))="X"
                                    ),
                          "X",
                          ""
                          ),
               "X"
            )</f>
        <v/>
      </c>
      <c r="CX186" s="227" t="str">
        <f xml:space="preserve"> IF(TEXT((EDATE('Projektkostenkalkulation EP'!$B$8,17)+CW$9),"MM")=TEXT((EDATE('Projektkostenkalkulation EP'!$B$8,17)+(CW$9-1)),"MM"),
             IF(
                        OR(
                                    TEXT((EDATE('Projektkostenkalkulation EP'!$B$8,17)+CW$9),"TTT") = "Sa",
                                    TEXT((EDATE('Projektkostenkalkulation EP'!$B$8,17)+CW$9),"TTT") = "So",
                                    IF(ISNA(VLOOKUP(EDATE('Projektkostenkalkulation EP'!$B$8,17)+CW$9,Datenquellen!$F$7:$H$45,3,FALSE))," ",VLOOKUP(EDATE('Projektkostenkalkulation EP'!$B$8,17)+CW$9,Datenquellen!$F$7:$H$45,3,FALSE))="X"
                                    ),
                          "X",
                          ""
                          ),
               "X"
            )</f>
        <v>X</v>
      </c>
      <c r="CY186" s="227" t="str">
        <f xml:space="preserve"> IF(TEXT((EDATE('Projektkostenkalkulation EP'!$B$8,17)+CX$9),"MM")=TEXT((EDATE('Projektkostenkalkulation EP'!$B$8,17)+(CX$9-1)),"MM"),
             IF(
                        OR(
                                    TEXT((EDATE('Projektkostenkalkulation EP'!$B$8,17)+CX$9),"TTT") = "Sa",
                                    TEXT((EDATE('Projektkostenkalkulation EP'!$B$8,17)+CX$9),"TTT") = "So",
                                    IF(ISNA(VLOOKUP(EDATE('Projektkostenkalkulation EP'!$B$8,17)+CX$9,Datenquellen!$F$7:$H$45,3,FALSE))," ",VLOOKUP(EDATE('Projektkostenkalkulation EP'!$B$8,17)+CX$9,Datenquellen!$F$7:$H$45,3,FALSE))="X"
                                    ),
                          "X",
                          ""
                          ),
               "X"
            )</f>
        <v>X</v>
      </c>
      <c r="CZ186" s="227" t="str">
        <f xml:space="preserve"> IF(TEXT((EDATE('Projektkostenkalkulation EP'!$B$8,17)+CY$9),"MM")=TEXT((EDATE('Projektkostenkalkulation EP'!$B$8,17)+(CY$9-1)),"MM"),
             IF(
                        OR(
                                    TEXT((EDATE('Projektkostenkalkulation EP'!$B$8,17)+CY$9),"TTT") = "Sa",
                                    TEXT((EDATE('Projektkostenkalkulation EP'!$B$8,17)+CY$9),"TTT") = "So",
                                    IF(ISNA(VLOOKUP(EDATE('Projektkostenkalkulation EP'!$B$8,17)+CY$9,Datenquellen!$F$7:$H$45,3,FALSE))," ",VLOOKUP(EDATE('Projektkostenkalkulation EP'!$B$8,17)+CY$9,Datenquellen!$F$7:$H$45,3,FALSE))="X"
                                    ),
                          "X",
                          ""
                          ),
               "X"
            )</f>
        <v/>
      </c>
      <c r="DA186" s="228" t="str">
        <f xml:space="preserve"> IF(TEXT((EDATE('Projektkostenkalkulation EP'!$B$8,17)+CZ$9),"MM")=TEXT((EDATE('Projektkostenkalkulation EP'!$B$8,17)+(CZ$9-1)),"MM"),
             IF(
                        OR(
                                    TEXT((EDATE('Projektkostenkalkulation EP'!$B$8,17)+CZ$9),"TTT") = "Sa",
                                    TEXT((EDATE('Projektkostenkalkulation EP'!$B$8,17)+CZ$9),"TTT") = "So",
                                    IF(ISNA(VLOOKUP(EDATE('Projektkostenkalkulation EP'!$B$8,17)+CZ$9,Datenquellen!$F$7:$H$45,3,FALSE))," ",VLOOKUP(EDATE('Projektkostenkalkulation EP'!$B$8,17)+CZ$9,Datenquellen!$F$7:$H$45,3,FALSE))="X"
                                    ),
                          "X",
                          ""
                          ),
               "X"
            )</f>
        <v>X</v>
      </c>
      <c r="DB186" s="229"/>
      <c r="DC186" s="230"/>
      <c r="DD186" s="475"/>
      <c r="DE186" s="472" t="str">
        <f>TEXT(EDATE('Projektkostenkalkulation EP'!$B$8,17),"MMMM")</f>
        <v>Juni</v>
      </c>
      <c r="DF186" s="226"/>
      <c r="DG186" s="227" t="str">
        <f>IF(
            OR(
                     TEXT(EDATE('Projektkostenkalkulation EP'!$B$8,17),"TTT") = "Sa",
                     TEXT(EDATE('Projektkostenkalkulation EP'!$B$8,17),"TTT") = "So",
                     IF(ISNA(VLOOKUP(EDATE('Projektkostenkalkulation EP'!$B$8,17),Datenquellen!$F$7:$H$45,3,FALSE))," ",VLOOKUP(EDATE('Projektkostenkalkulation EP'!$B$8,17),Datenquellen!$F$7:$H$45,3,FALSE))="X"
                            ),
                    "X",
                    ""
            )</f>
        <v>X</v>
      </c>
      <c r="DH186" s="227" t="str">
        <f xml:space="preserve"> IF(TEXT((EDATE('Projektkostenkalkulation EP'!$B$8,17)+DG$9),"MM")=TEXT((EDATE('Projektkostenkalkulation EP'!$B$8,17)+(DG$9-1)),"MM"),
             IF(
                        OR(
                                    TEXT((EDATE('Projektkostenkalkulation EP'!$B$8,17)+DG$9),"TTT") = "Sa",
                                    TEXT((EDATE('Projektkostenkalkulation EP'!$B$8,17)+DG$9),"TTT") = "So",
                                    IF(ISNA(VLOOKUP(EDATE('Projektkostenkalkulation EP'!$B$8,17)+DG$9,Datenquellen!$F$7:$H$45,3,FALSE))," ",VLOOKUP(EDATE('Projektkostenkalkulation EP'!$B$8,17)+DG$9,Datenquellen!$F$7:$H$45,3,FALSE))="X"
                                    ),
                          "X",
                          ""
                          ),
               "X"
            )</f>
        <v/>
      </c>
      <c r="DI186" s="227" t="str">
        <f xml:space="preserve"> IF(TEXT((EDATE('Projektkostenkalkulation EP'!$B$8,17)+DH$9),"MM")=TEXT((EDATE('Projektkostenkalkulation EP'!$B$8,17)+(DH$9-1)),"MM"),
             IF(
                        OR(
                                    TEXT((EDATE('Projektkostenkalkulation EP'!$B$8,17)+DH$9),"TTT") = "Sa",
                                    TEXT((EDATE('Projektkostenkalkulation EP'!$B$8,17)+DH$9),"TTT") = "So",
                                    IF(ISNA(VLOOKUP(EDATE('Projektkostenkalkulation EP'!$B$8,17)+DH$9,Datenquellen!$F$7:$H$45,3,FALSE))," ",VLOOKUP(EDATE('Projektkostenkalkulation EP'!$B$8,17)+DH$9,Datenquellen!$F$7:$H$45,3,FALSE))="X"
                                    ),
                          "X",
                          ""
                          ),
               "X"
            )</f>
        <v/>
      </c>
      <c r="DJ186" s="227" t="str">
        <f xml:space="preserve"> IF(TEXT((EDATE('Projektkostenkalkulation EP'!$B$8,17)+DI$9),"MM")=TEXT((EDATE('Projektkostenkalkulation EP'!$B$8,17)+(DI$9-1)),"MM"),
             IF(
                        OR(
                                    TEXT((EDATE('Projektkostenkalkulation EP'!$B$8,17)+DI$9),"TTT") = "Sa",
                                    TEXT((EDATE('Projektkostenkalkulation EP'!$B$8,17)+DI$9),"TTT") = "So",
                                    IF(ISNA(VLOOKUP(EDATE('Projektkostenkalkulation EP'!$B$8,17)+DI$9,Datenquellen!$F$7:$H$45,3,FALSE))," ",VLOOKUP(EDATE('Projektkostenkalkulation EP'!$B$8,17)+DI$9,Datenquellen!$F$7:$H$45,3,FALSE))="X"
                                    ),
                          "X",
                          ""
                          ),
               "X"
            )</f>
        <v/>
      </c>
      <c r="DK186" s="227" t="str">
        <f xml:space="preserve"> IF(TEXT((EDATE('Projektkostenkalkulation EP'!$B$8,17)+DJ$9),"MM")=TEXT((EDATE('Projektkostenkalkulation EP'!$B$8,17)+(DJ$9-1)),"MM"),
             IF(
                        OR(
                                    TEXT((EDATE('Projektkostenkalkulation EP'!$B$8,17)+DJ$9),"TTT") = "Sa",
                                    TEXT((EDATE('Projektkostenkalkulation EP'!$B$8,17)+DJ$9),"TTT") = "So",
                                    IF(ISNA(VLOOKUP(EDATE('Projektkostenkalkulation EP'!$B$8,17)+DJ$9,Datenquellen!$F$7:$H$45,3,FALSE))," ",VLOOKUP(EDATE('Projektkostenkalkulation EP'!$B$8,17)+DJ$9,Datenquellen!$F$7:$H$45,3,FALSE))="X"
                                    ),
                          "X",
                          ""
                          ),
               "X"
            )</f>
        <v/>
      </c>
      <c r="DL186" s="227" t="str">
        <f xml:space="preserve"> IF(TEXT((EDATE('Projektkostenkalkulation EP'!$B$8,17)+DK$9),"MM")=TEXT((EDATE('Projektkostenkalkulation EP'!$B$8,17)+(DK$9-1)),"MM"),
             IF(
                        OR(
                                    TEXT((EDATE('Projektkostenkalkulation EP'!$B$8,17)+DK$9),"TTT") = "Sa",
                                    TEXT((EDATE('Projektkostenkalkulation EP'!$B$8,17)+DK$9),"TTT") = "So",
                                    IF(ISNA(VLOOKUP(EDATE('Projektkostenkalkulation EP'!$B$8,17)+DK$9,Datenquellen!$F$7:$H$45,3,FALSE))," ",VLOOKUP(EDATE('Projektkostenkalkulation EP'!$B$8,17)+DK$9,Datenquellen!$F$7:$H$45,3,FALSE))="X"
                                    ),
                          "X",
                          ""
                          ),
               "X"
            )</f>
        <v/>
      </c>
      <c r="DM186" s="227" t="str">
        <f xml:space="preserve"> IF(TEXT((EDATE('Projektkostenkalkulation EP'!$B$8,17)+DL$9),"MM")=TEXT((EDATE('Projektkostenkalkulation EP'!$B$8,17)+(DL$9-1)),"MM"),
             IF(
                        OR(
                                    TEXT((EDATE('Projektkostenkalkulation EP'!$B$8,17)+DL$9),"TTT") = "Sa",
                                    TEXT((EDATE('Projektkostenkalkulation EP'!$B$8,17)+DL$9),"TTT") = "So",
                                    IF(ISNA(VLOOKUP(EDATE('Projektkostenkalkulation EP'!$B$8,17)+DL$9,Datenquellen!$F$7:$H$45,3,FALSE))," ",VLOOKUP(EDATE('Projektkostenkalkulation EP'!$B$8,17)+DL$9,Datenquellen!$F$7:$H$45,3,FALSE))="X"
                                    ),
                          "X",
                          ""
                          ),
               "X"
            )</f>
        <v>X</v>
      </c>
      <c r="DN186" s="227" t="str">
        <f xml:space="preserve"> IF(TEXT((EDATE('Projektkostenkalkulation EP'!$B$8,17)+DM$9),"MM")=TEXT((EDATE('Projektkostenkalkulation EP'!$B$8,17)+(DM$9-1)),"MM"),
             IF(
                        OR(
                                    TEXT((EDATE('Projektkostenkalkulation EP'!$B$8,17)+DM$9),"TTT") = "Sa",
                                    TEXT((EDATE('Projektkostenkalkulation EP'!$B$8,17)+DM$9),"TTT") = "So",
                                    IF(ISNA(VLOOKUP(EDATE('Projektkostenkalkulation EP'!$B$8,17)+DM$9,Datenquellen!$F$7:$H$45,3,FALSE))," ",VLOOKUP(EDATE('Projektkostenkalkulation EP'!$B$8,17)+DM$9,Datenquellen!$F$7:$H$45,3,FALSE))="X"
                                    ),
                          "X",
                          ""
                          ),
               "X"
            )</f>
        <v>X</v>
      </c>
      <c r="DO186" s="227" t="str">
        <f xml:space="preserve"> IF(TEXT((EDATE('Projektkostenkalkulation EP'!$B$8,17)+DN$9),"MM")=TEXT((EDATE('Projektkostenkalkulation EP'!$B$8,17)+(DN$9-1)),"MM"),
             IF(
                        OR(
                                    TEXT((EDATE('Projektkostenkalkulation EP'!$B$8,17)+DN$9),"TTT") = "Sa",
                                    TEXT((EDATE('Projektkostenkalkulation EP'!$B$8,17)+DN$9),"TTT") = "So",
                                    IF(ISNA(VLOOKUP(EDATE('Projektkostenkalkulation EP'!$B$8,17)+DN$9,Datenquellen!$F$7:$H$45,3,FALSE))," ",VLOOKUP(EDATE('Projektkostenkalkulation EP'!$B$8,17)+DN$9,Datenquellen!$F$7:$H$45,3,FALSE))="X"
                                    ),
                          "X",
                          ""
                          ),
               "X"
            )</f>
        <v>X</v>
      </c>
      <c r="DP186" s="227" t="str">
        <f xml:space="preserve"> IF(TEXT((EDATE('Projektkostenkalkulation EP'!$B$8,17)+DO$9),"MM")=TEXT((EDATE('Projektkostenkalkulation EP'!$B$8,17)+(DO$9-1)),"MM"),
             IF(
                        OR(
                                    TEXT((EDATE('Projektkostenkalkulation EP'!$B$8,17)+DO$9),"TTT") = "Sa",
                                    TEXT((EDATE('Projektkostenkalkulation EP'!$B$8,17)+DO$9),"TTT") = "So",
                                    IF(ISNA(VLOOKUP(EDATE('Projektkostenkalkulation EP'!$B$8,17)+DO$9,Datenquellen!$F$7:$H$45,3,FALSE))," ",VLOOKUP(EDATE('Projektkostenkalkulation EP'!$B$8,17)+DO$9,Datenquellen!$F$7:$H$45,3,FALSE))="X"
                                    ),
                          "X",
                          ""
                          ),
               "X"
            )</f>
        <v/>
      </c>
      <c r="DQ186" s="227" t="str">
        <f xml:space="preserve"> IF(TEXT((EDATE('Projektkostenkalkulation EP'!$B$8,17)+DP$9),"MM")=TEXT((EDATE('Projektkostenkalkulation EP'!$B$8,17)+(DP$9-1)),"MM"),
             IF(
                        OR(
                                    TEXT((EDATE('Projektkostenkalkulation EP'!$B$8,17)+DP$9),"TTT") = "Sa",
                                    TEXT((EDATE('Projektkostenkalkulation EP'!$B$8,17)+DP$9),"TTT") = "So",
                                    IF(ISNA(VLOOKUP(EDATE('Projektkostenkalkulation EP'!$B$8,17)+DP$9,Datenquellen!$F$7:$H$45,3,FALSE))," ",VLOOKUP(EDATE('Projektkostenkalkulation EP'!$B$8,17)+DP$9,Datenquellen!$F$7:$H$45,3,FALSE))="X"
                                    ),
                          "X",
                          ""
                          ),
               "X"
            )</f>
        <v/>
      </c>
      <c r="DR186" s="227" t="str">
        <f xml:space="preserve"> IF(TEXT((EDATE('Projektkostenkalkulation EP'!$B$8,17)+DQ$9),"MM")=TEXT((EDATE('Projektkostenkalkulation EP'!$B$8,17)+(DQ$9-1)),"MM"),
             IF(
                        OR(
                                    TEXT((EDATE('Projektkostenkalkulation EP'!$B$8,17)+DQ$9),"TTT") = "Sa",
                                    TEXT((EDATE('Projektkostenkalkulation EP'!$B$8,17)+DQ$9),"TTT") = "So",
                                    IF(ISNA(VLOOKUP(EDATE('Projektkostenkalkulation EP'!$B$8,17)+DQ$9,Datenquellen!$F$7:$H$45,3,FALSE))," ",VLOOKUP(EDATE('Projektkostenkalkulation EP'!$B$8,17)+DQ$9,Datenquellen!$F$7:$H$45,3,FALSE))="X"
                                    ),
                          "X",
                          ""
                          ),
               "X"
            )</f>
        <v/>
      </c>
      <c r="DS186" s="227" t="str">
        <f xml:space="preserve"> IF(TEXT((EDATE('Projektkostenkalkulation EP'!$B$8,17)+DR$9),"MM")=TEXT((EDATE('Projektkostenkalkulation EP'!$B$8,17)+(DR$9-1)),"MM"),
             IF(
                        OR(
                                    TEXT((EDATE('Projektkostenkalkulation EP'!$B$8,17)+DR$9),"TTT") = "Sa",
                                    TEXT((EDATE('Projektkostenkalkulation EP'!$B$8,17)+DR$9),"TTT") = "So",
                                    IF(ISNA(VLOOKUP(EDATE('Projektkostenkalkulation EP'!$B$8,17)+DR$9,Datenquellen!$F$7:$H$45,3,FALSE))," ",VLOOKUP(EDATE('Projektkostenkalkulation EP'!$B$8,17)+DR$9,Datenquellen!$F$7:$H$45,3,FALSE))="X"
                                    ),
                          "X",
                          ""
                          ),
               "X"
            )</f>
        <v/>
      </c>
      <c r="DT186" s="227" t="str">
        <f xml:space="preserve"> IF(TEXT((EDATE('Projektkostenkalkulation EP'!$B$8,17)+DS$9),"MM")=TEXT((EDATE('Projektkostenkalkulation EP'!$B$8,17)+(DS$9-1)),"MM"),
             IF(
                        OR(
                                    TEXT((EDATE('Projektkostenkalkulation EP'!$B$8,17)+DS$9),"TTT") = "Sa",
                                    TEXT((EDATE('Projektkostenkalkulation EP'!$B$8,17)+DS$9),"TTT") = "So",
                                    IF(ISNA(VLOOKUP(EDATE('Projektkostenkalkulation EP'!$B$8,17)+DS$9,Datenquellen!$F$7:$H$45,3,FALSE))," ",VLOOKUP(EDATE('Projektkostenkalkulation EP'!$B$8,17)+DS$9,Datenquellen!$F$7:$H$45,3,FALSE))="X"
                                    ),
                          "X",
                          ""
                          ),
               "X"
            )</f>
        <v>X</v>
      </c>
      <c r="DU186" s="227" t="str">
        <f xml:space="preserve"> IF(TEXT((EDATE('Projektkostenkalkulation EP'!$B$8,17)+DT$9),"MM")=TEXT((EDATE('Projektkostenkalkulation EP'!$B$8,17)+(DT$9-1)),"MM"),
             IF(
                        OR(
                                    TEXT((EDATE('Projektkostenkalkulation EP'!$B$8,17)+DT$9),"TTT") = "Sa",
                                    TEXT((EDATE('Projektkostenkalkulation EP'!$B$8,17)+DT$9),"TTT") = "So",
                                    IF(ISNA(VLOOKUP(EDATE('Projektkostenkalkulation EP'!$B$8,17)+DT$9,Datenquellen!$F$7:$H$45,3,FALSE))," ",VLOOKUP(EDATE('Projektkostenkalkulation EP'!$B$8,17)+DT$9,Datenquellen!$F$7:$H$45,3,FALSE))="X"
                                    ),
                          "X",
                          ""
                          ),
               "X"
            )</f>
        <v>X</v>
      </c>
      <c r="DV186" s="227" t="str">
        <f xml:space="preserve"> IF(TEXT((EDATE('Projektkostenkalkulation EP'!$B$8,17)+DU$9),"MM")=TEXT((EDATE('Projektkostenkalkulation EP'!$B$8,17)+(DU$9-1)),"MM"),
             IF(
                        OR(
                                    TEXT((EDATE('Projektkostenkalkulation EP'!$B$8,17)+DU$9),"TTT") = "Sa",
                                    TEXT((EDATE('Projektkostenkalkulation EP'!$B$8,17)+DU$9),"TTT") = "So",
                                    IF(ISNA(VLOOKUP(EDATE('Projektkostenkalkulation EP'!$B$8,17)+DU$9,Datenquellen!$F$7:$H$45,3,FALSE))," ",VLOOKUP(EDATE('Projektkostenkalkulation EP'!$B$8,17)+DU$9,Datenquellen!$F$7:$H$45,3,FALSE))="X"
                                    ),
                          "X",
                          ""
                          ),
               "X"
            )</f>
        <v/>
      </c>
      <c r="DW186" s="227" t="str">
        <f xml:space="preserve"> IF(TEXT((EDATE('Projektkostenkalkulation EP'!$B$8,17)+DV$9),"MM")=TEXT((EDATE('Projektkostenkalkulation EP'!$B$8,17)+(DV$9-1)),"MM"),
             IF(
                        OR(
                                    TEXT((EDATE('Projektkostenkalkulation EP'!$B$8,17)+DV$9),"TTT") = "Sa",
                                    TEXT((EDATE('Projektkostenkalkulation EP'!$B$8,17)+DV$9),"TTT") = "So",
                                    IF(ISNA(VLOOKUP(EDATE('Projektkostenkalkulation EP'!$B$8,17)+DV$9,Datenquellen!$F$7:$H$45,3,FALSE))," ",VLOOKUP(EDATE('Projektkostenkalkulation EP'!$B$8,17)+DV$9,Datenquellen!$F$7:$H$45,3,FALSE))="X"
                                    ),
                          "X",
                          ""
                          ),
               "X"
            )</f>
        <v/>
      </c>
      <c r="DX186" s="227" t="str">
        <f xml:space="preserve"> IF(TEXT((EDATE('Projektkostenkalkulation EP'!$B$8,17)+DW$9),"MM")=TEXT((EDATE('Projektkostenkalkulation EP'!$B$8,17)+(DW$9-1)),"MM"),
             IF(
                        OR(
                                    TEXT((EDATE('Projektkostenkalkulation EP'!$B$8,17)+DW$9),"TTT") = "Sa",
                                    TEXT((EDATE('Projektkostenkalkulation EP'!$B$8,17)+DW$9),"TTT") = "So",
                                    IF(ISNA(VLOOKUP(EDATE('Projektkostenkalkulation EP'!$B$8,17)+DW$9,Datenquellen!$F$7:$H$45,3,FALSE))," ",VLOOKUP(EDATE('Projektkostenkalkulation EP'!$B$8,17)+DW$9,Datenquellen!$F$7:$H$45,3,FALSE))="X"
                                    ),
                          "X",
                          ""
                          ),
               "X"
            )</f>
        <v/>
      </c>
      <c r="DY186" s="227" t="str">
        <f xml:space="preserve"> IF(TEXT((EDATE('Projektkostenkalkulation EP'!$B$8,17)+DX$9),"MM")=TEXT((EDATE('Projektkostenkalkulation EP'!$B$8,17)+(DX$9-1)),"MM"),
             IF(
                        OR(
                                    TEXT((EDATE('Projektkostenkalkulation EP'!$B$8,17)+DX$9),"TTT") = "Sa",
                                    TEXT((EDATE('Projektkostenkalkulation EP'!$B$8,17)+DX$9),"TTT") = "So",
                                    IF(ISNA(VLOOKUP(EDATE('Projektkostenkalkulation EP'!$B$8,17)+DX$9,Datenquellen!$F$7:$H$45,3,FALSE))," ",VLOOKUP(EDATE('Projektkostenkalkulation EP'!$B$8,17)+DX$9,Datenquellen!$F$7:$H$45,3,FALSE))="X"
                                    ),
                          "X",
                          ""
                          ),
               "X"
            )</f>
        <v>X</v>
      </c>
      <c r="DZ186" s="227" t="str">
        <f xml:space="preserve"> IF(TEXT((EDATE('Projektkostenkalkulation EP'!$B$8,17)+DY$9),"MM")=TEXT((EDATE('Projektkostenkalkulation EP'!$B$8,17)+(DY$9-1)),"MM"),
             IF(
                        OR(
                                    TEXT((EDATE('Projektkostenkalkulation EP'!$B$8,17)+DY$9),"TTT") = "Sa",
                                    TEXT((EDATE('Projektkostenkalkulation EP'!$B$8,17)+DY$9),"TTT") = "So",
                                    IF(ISNA(VLOOKUP(EDATE('Projektkostenkalkulation EP'!$B$8,17)+DY$9,Datenquellen!$F$7:$H$45,3,FALSE))," ",VLOOKUP(EDATE('Projektkostenkalkulation EP'!$B$8,17)+DY$9,Datenquellen!$F$7:$H$45,3,FALSE))="X"
                                    ),
                          "X",
                          ""
                          ),
               "X"
            )</f>
        <v/>
      </c>
      <c r="EA186" s="227" t="str">
        <f xml:space="preserve"> IF(TEXT((EDATE('Projektkostenkalkulation EP'!$B$8,17)+DZ$9),"MM")=TEXT((EDATE('Projektkostenkalkulation EP'!$B$8,17)+(DZ$9-1)),"MM"),
             IF(
                        OR(
                                    TEXT((EDATE('Projektkostenkalkulation EP'!$B$8,17)+DZ$9),"TTT") = "Sa",
                                    TEXT((EDATE('Projektkostenkalkulation EP'!$B$8,17)+DZ$9),"TTT") = "So",
                                    IF(ISNA(VLOOKUP(EDATE('Projektkostenkalkulation EP'!$B$8,17)+DZ$9,Datenquellen!$F$7:$H$45,3,FALSE))," ",VLOOKUP(EDATE('Projektkostenkalkulation EP'!$B$8,17)+DZ$9,Datenquellen!$F$7:$H$45,3,FALSE))="X"
                                    ),
                          "X",
                          ""
                          ),
               "X"
            )</f>
        <v>X</v>
      </c>
      <c r="EB186" s="227" t="str">
        <f xml:space="preserve"> IF(TEXT((EDATE('Projektkostenkalkulation EP'!$B$8,17)+EA$9),"MM")=TEXT((EDATE('Projektkostenkalkulation EP'!$B$8,17)+(EA$9-1)),"MM"),
             IF(
                        OR(
                                    TEXT((EDATE('Projektkostenkalkulation EP'!$B$8,17)+EA$9),"TTT") = "Sa",
                                    TEXT((EDATE('Projektkostenkalkulation EP'!$B$8,17)+EA$9),"TTT") = "So",
                                    IF(ISNA(VLOOKUP(EDATE('Projektkostenkalkulation EP'!$B$8,17)+EA$9,Datenquellen!$F$7:$H$45,3,FALSE))," ",VLOOKUP(EDATE('Projektkostenkalkulation EP'!$B$8,17)+EA$9,Datenquellen!$F$7:$H$45,3,FALSE))="X"
                                    ),
                          "X",
                          ""
                          ),
               "X"
            )</f>
        <v>X</v>
      </c>
      <c r="EC186" s="227" t="str">
        <f xml:space="preserve"> IF(TEXT((EDATE('Projektkostenkalkulation EP'!$B$8,17)+EB$9),"MM")=TEXT((EDATE('Projektkostenkalkulation EP'!$B$8,17)+(EB$9-1)),"MM"),
             IF(
                        OR(
                                    TEXT((EDATE('Projektkostenkalkulation EP'!$B$8,17)+EB$9),"TTT") = "Sa",
                                    TEXT((EDATE('Projektkostenkalkulation EP'!$B$8,17)+EB$9),"TTT") = "So",
                                    IF(ISNA(VLOOKUP(EDATE('Projektkostenkalkulation EP'!$B$8,17)+EB$9,Datenquellen!$F$7:$H$45,3,FALSE))," ",VLOOKUP(EDATE('Projektkostenkalkulation EP'!$B$8,17)+EB$9,Datenquellen!$F$7:$H$45,3,FALSE))="X"
                                    ),
                          "X",
                          ""
                          ),
               "X"
            )</f>
        <v/>
      </c>
      <c r="ED186" s="227" t="str">
        <f xml:space="preserve"> IF(TEXT((EDATE('Projektkostenkalkulation EP'!$B$8,17)+EC$9),"MM")=TEXT((EDATE('Projektkostenkalkulation EP'!$B$8,17)+(EC$9-1)),"MM"),
             IF(
                        OR(
                                    TEXT((EDATE('Projektkostenkalkulation EP'!$B$8,17)+EC$9),"TTT") = "Sa",
                                    TEXT((EDATE('Projektkostenkalkulation EP'!$B$8,17)+EC$9),"TTT") = "So",
                                    IF(ISNA(VLOOKUP(EDATE('Projektkostenkalkulation EP'!$B$8,17)+EC$9,Datenquellen!$F$7:$H$45,3,FALSE))," ",VLOOKUP(EDATE('Projektkostenkalkulation EP'!$B$8,17)+EC$9,Datenquellen!$F$7:$H$45,3,FALSE))="X"
                                    ),
                          "X",
                          ""
                          ),
               "X"
            )</f>
        <v/>
      </c>
      <c r="EE186" s="227" t="str">
        <f xml:space="preserve"> IF(TEXT((EDATE('Projektkostenkalkulation EP'!$B$8,17)+ED$9),"MM")=TEXT((EDATE('Projektkostenkalkulation EP'!$B$8,17)+(ED$9-1)),"MM"),
             IF(
                        OR(
                                    TEXT((EDATE('Projektkostenkalkulation EP'!$B$8,17)+ED$9),"TTT") = "Sa",
                                    TEXT((EDATE('Projektkostenkalkulation EP'!$B$8,17)+ED$9),"TTT") = "So",
                                    IF(ISNA(VLOOKUP(EDATE('Projektkostenkalkulation EP'!$B$8,17)+ED$9,Datenquellen!$F$7:$H$45,3,FALSE))," ",VLOOKUP(EDATE('Projektkostenkalkulation EP'!$B$8,17)+ED$9,Datenquellen!$F$7:$H$45,3,FALSE))="X"
                                    ),
                          "X",
                          ""
                          ),
               "X"
            )</f>
        <v/>
      </c>
      <c r="EF186" s="227" t="str">
        <f xml:space="preserve"> IF(TEXT((EDATE('Projektkostenkalkulation EP'!$B$8,17)+EE$9),"MM")=TEXT((EDATE('Projektkostenkalkulation EP'!$B$8,17)+(EE$9-1)),"MM"),
             IF(
                        OR(
                                    TEXT((EDATE('Projektkostenkalkulation EP'!$B$8,17)+EE$9),"TTT") = "Sa",
                                    TEXT((EDATE('Projektkostenkalkulation EP'!$B$8,17)+EE$9),"TTT") = "So",
                                    IF(ISNA(VLOOKUP(EDATE('Projektkostenkalkulation EP'!$B$8,17)+EE$9,Datenquellen!$F$7:$H$45,3,FALSE))," ",VLOOKUP(EDATE('Projektkostenkalkulation EP'!$B$8,17)+EE$9,Datenquellen!$F$7:$H$45,3,FALSE))="X"
                                    ),
                          "X",
                          ""
                          ),
               "X"
            )</f>
        <v/>
      </c>
      <c r="EG186" s="227" t="str">
        <f xml:space="preserve"> IF(TEXT((EDATE('Projektkostenkalkulation EP'!$B$8,17)+EF$9),"MM")=TEXT((EDATE('Projektkostenkalkulation EP'!$B$8,17)+(EF$9-1)),"MM"),
             IF(
                        OR(
                                    TEXT((EDATE('Projektkostenkalkulation EP'!$B$8,17)+EF$9),"TTT") = "Sa",
                                    TEXT((EDATE('Projektkostenkalkulation EP'!$B$8,17)+EF$9),"TTT") = "So",
                                    IF(ISNA(VLOOKUP(EDATE('Projektkostenkalkulation EP'!$B$8,17)+EF$9,Datenquellen!$F$7:$H$45,3,FALSE))," ",VLOOKUP(EDATE('Projektkostenkalkulation EP'!$B$8,17)+EF$9,Datenquellen!$F$7:$H$45,3,FALSE))="X"
                                    ),
                          "X",
                          ""
                          ),
               "X"
            )</f>
        <v/>
      </c>
      <c r="EH186" s="227" t="str">
        <f xml:space="preserve"> IF(TEXT((EDATE('Projektkostenkalkulation EP'!$B$8,17)+EG$9),"MM")=TEXT((EDATE('Projektkostenkalkulation EP'!$B$8,17)+(EG$9-1)),"MM"),
             IF(
                        OR(
                                    TEXT((EDATE('Projektkostenkalkulation EP'!$B$8,17)+EG$9),"TTT") = "Sa",
                                    TEXT((EDATE('Projektkostenkalkulation EP'!$B$8,17)+EG$9),"TTT") = "So",
                                    IF(ISNA(VLOOKUP(EDATE('Projektkostenkalkulation EP'!$B$8,17)+EG$9,Datenquellen!$F$7:$H$45,3,FALSE))," ",VLOOKUP(EDATE('Projektkostenkalkulation EP'!$B$8,17)+EG$9,Datenquellen!$F$7:$H$45,3,FALSE))="X"
                                    ),
                          "X",
                          ""
                          ),
               "X"
            )</f>
        <v>X</v>
      </c>
      <c r="EI186" s="227" t="str">
        <f xml:space="preserve"> IF(TEXT((EDATE('Projektkostenkalkulation EP'!$B$8,17)+EH$9),"MM")=TEXT((EDATE('Projektkostenkalkulation EP'!$B$8,17)+(EH$9-1)),"MM"),
             IF(
                        OR(
                                    TEXT((EDATE('Projektkostenkalkulation EP'!$B$8,17)+EH$9),"TTT") = "Sa",
                                    TEXT((EDATE('Projektkostenkalkulation EP'!$B$8,17)+EH$9),"TTT") = "So",
                                    IF(ISNA(VLOOKUP(EDATE('Projektkostenkalkulation EP'!$B$8,17)+EH$9,Datenquellen!$F$7:$H$45,3,FALSE))," ",VLOOKUP(EDATE('Projektkostenkalkulation EP'!$B$8,17)+EH$9,Datenquellen!$F$7:$H$45,3,FALSE))="X"
                                    ),
                          "X",
                          ""
                          ),
               "X"
            )</f>
        <v>X</v>
      </c>
      <c r="EJ186" s="227" t="str">
        <f xml:space="preserve"> IF(TEXT((EDATE('Projektkostenkalkulation EP'!$B$8,17)+EI$9),"MM")=TEXT((EDATE('Projektkostenkalkulation EP'!$B$8,17)+(EI$9-1)),"MM"),
             IF(
                        OR(
                                    TEXT((EDATE('Projektkostenkalkulation EP'!$B$8,17)+EI$9),"TTT") = "Sa",
                                    TEXT((EDATE('Projektkostenkalkulation EP'!$B$8,17)+EI$9),"TTT") = "So",
                                    IF(ISNA(VLOOKUP(EDATE('Projektkostenkalkulation EP'!$B$8,17)+EI$9,Datenquellen!$F$7:$H$45,3,FALSE))," ",VLOOKUP(EDATE('Projektkostenkalkulation EP'!$B$8,17)+EI$9,Datenquellen!$F$7:$H$45,3,FALSE))="X"
                                    ),
                          "X",
                          ""
                          ),
               "X"
            )</f>
        <v/>
      </c>
      <c r="EK186" s="228" t="str">
        <f xml:space="preserve"> IF(TEXT((EDATE('Projektkostenkalkulation EP'!$B$8,17)+EJ$9),"MM")=TEXT((EDATE('Projektkostenkalkulation EP'!$B$8,17)+(EJ$9-1)),"MM"),
             IF(
                        OR(
                                    TEXT((EDATE('Projektkostenkalkulation EP'!$B$8,17)+EJ$9),"TTT") = "Sa",
                                    TEXT((EDATE('Projektkostenkalkulation EP'!$B$8,17)+EJ$9),"TTT") = "So",
                                    IF(ISNA(VLOOKUP(EDATE('Projektkostenkalkulation EP'!$B$8,17)+EJ$9,Datenquellen!$F$7:$H$45,3,FALSE))," ",VLOOKUP(EDATE('Projektkostenkalkulation EP'!$B$8,17)+EJ$9,Datenquellen!$F$7:$H$45,3,FALSE))="X"
                                    ),
                          "X",
                          ""
                          ),
               "X"
            )</f>
        <v>X</v>
      </c>
      <c r="EL186" s="229"/>
      <c r="EM186" s="230"/>
      <c r="EN186" s="475"/>
      <c r="EO186" s="472" t="str">
        <f>TEXT(EDATE('Projektkostenkalkulation EP'!$B$8,17),"MMMM")</f>
        <v>Juni</v>
      </c>
      <c r="EP186" s="226"/>
      <c r="EQ186" s="227" t="str">
        <f>IF(
            OR(
                     TEXT(EDATE('Projektkostenkalkulation EP'!$B$8,17),"TTT") = "Sa",
                     TEXT(EDATE('Projektkostenkalkulation EP'!$B$8,17),"TTT") = "So",
                     IF(ISNA(VLOOKUP(EDATE('Projektkostenkalkulation EP'!$B$8,17),Datenquellen!$F$7:$H$45,3,FALSE))," ",VLOOKUP(EDATE('Projektkostenkalkulation EP'!$B$8,17),Datenquellen!$F$7:$H$45,3,FALSE))="X"
                            ),
                    "X",
                    ""
            )</f>
        <v>X</v>
      </c>
      <c r="ER186" s="227" t="str">
        <f xml:space="preserve"> IF(TEXT((EDATE('Projektkostenkalkulation EP'!$B$8,17)+EQ$9),"MM")=TEXT((EDATE('Projektkostenkalkulation EP'!$B$8,17)+(EQ$9-1)),"MM"),
             IF(
                        OR(
                                    TEXT((EDATE('Projektkostenkalkulation EP'!$B$8,17)+EQ$9),"TTT") = "Sa",
                                    TEXT((EDATE('Projektkostenkalkulation EP'!$B$8,17)+EQ$9),"TTT") = "So",
                                    IF(ISNA(VLOOKUP(EDATE('Projektkostenkalkulation EP'!$B$8,17)+EQ$9,Datenquellen!$F$7:$H$45,3,FALSE))," ",VLOOKUP(EDATE('Projektkostenkalkulation EP'!$B$8,17)+EQ$9,Datenquellen!$F$7:$H$45,3,FALSE))="X"
                                    ),
                          "X",
                          ""
                          ),
               "X"
            )</f>
        <v/>
      </c>
      <c r="ES186" s="227" t="str">
        <f xml:space="preserve"> IF(TEXT((EDATE('Projektkostenkalkulation EP'!$B$8,17)+ER$9),"MM")=TEXT((EDATE('Projektkostenkalkulation EP'!$B$8,17)+(ER$9-1)),"MM"),
             IF(
                        OR(
                                    TEXT((EDATE('Projektkostenkalkulation EP'!$B$8,17)+ER$9),"TTT") = "Sa",
                                    TEXT((EDATE('Projektkostenkalkulation EP'!$B$8,17)+ER$9),"TTT") = "So",
                                    IF(ISNA(VLOOKUP(EDATE('Projektkostenkalkulation EP'!$B$8,17)+ER$9,Datenquellen!$F$7:$H$45,3,FALSE))," ",VLOOKUP(EDATE('Projektkostenkalkulation EP'!$B$8,17)+ER$9,Datenquellen!$F$7:$H$45,3,FALSE))="X"
                                    ),
                          "X",
                          ""
                          ),
               "X"
            )</f>
        <v/>
      </c>
      <c r="ET186" s="227" t="str">
        <f xml:space="preserve"> IF(TEXT((EDATE('Projektkostenkalkulation EP'!$B$8,17)+ES$9),"MM")=TEXT((EDATE('Projektkostenkalkulation EP'!$B$8,17)+(ES$9-1)),"MM"),
             IF(
                        OR(
                                    TEXT((EDATE('Projektkostenkalkulation EP'!$B$8,17)+ES$9),"TTT") = "Sa",
                                    TEXT((EDATE('Projektkostenkalkulation EP'!$B$8,17)+ES$9),"TTT") = "So",
                                    IF(ISNA(VLOOKUP(EDATE('Projektkostenkalkulation EP'!$B$8,17)+ES$9,Datenquellen!$F$7:$H$45,3,FALSE))," ",VLOOKUP(EDATE('Projektkostenkalkulation EP'!$B$8,17)+ES$9,Datenquellen!$F$7:$H$45,3,FALSE))="X"
                                    ),
                          "X",
                          ""
                          ),
               "X"
            )</f>
        <v/>
      </c>
      <c r="EU186" s="227" t="str">
        <f xml:space="preserve"> IF(TEXT((EDATE('Projektkostenkalkulation EP'!$B$8,17)+ET$9),"MM")=TEXT((EDATE('Projektkostenkalkulation EP'!$B$8,17)+(ET$9-1)),"MM"),
             IF(
                        OR(
                                    TEXT((EDATE('Projektkostenkalkulation EP'!$B$8,17)+ET$9),"TTT") = "Sa",
                                    TEXT((EDATE('Projektkostenkalkulation EP'!$B$8,17)+ET$9),"TTT") = "So",
                                    IF(ISNA(VLOOKUP(EDATE('Projektkostenkalkulation EP'!$B$8,17)+ET$9,Datenquellen!$F$7:$H$45,3,FALSE))," ",VLOOKUP(EDATE('Projektkostenkalkulation EP'!$B$8,17)+ET$9,Datenquellen!$F$7:$H$45,3,FALSE))="X"
                                    ),
                          "X",
                          ""
                          ),
               "X"
            )</f>
        <v/>
      </c>
      <c r="EV186" s="227" t="str">
        <f xml:space="preserve"> IF(TEXT((EDATE('Projektkostenkalkulation EP'!$B$8,17)+EU$9),"MM")=TEXT((EDATE('Projektkostenkalkulation EP'!$B$8,17)+(EU$9-1)),"MM"),
             IF(
                        OR(
                                    TEXT((EDATE('Projektkostenkalkulation EP'!$B$8,17)+EU$9),"TTT") = "Sa",
                                    TEXT((EDATE('Projektkostenkalkulation EP'!$B$8,17)+EU$9),"TTT") = "So",
                                    IF(ISNA(VLOOKUP(EDATE('Projektkostenkalkulation EP'!$B$8,17)+EU$9,Datenquellen!$F$7:$H$45,3,FALSE))," ",VLOOKUP(EDATE('Projektkostenkalkulation EP'!$B$8,17)+EU$9,Datenquellen!$F$7:$H$45,3,FALSE))="X"
                                    ),
                          "X",
                          ""
                          ),
               "X"
            )</f>
        <v/>
      </c>
      <c r="EW186" s="227" t="str">
        <f xml:space="preserve"> IF(TEXT((EDATE('Projektkostenkalkulation EP'!$B$8,17)+EV$9),"MM")=TEXT((EDATE('Projektkostenkalkulation EP'!$B$8,17)+(EV$9-1)),"MM"),
             IF(
                        OR(
                                    TEXT((EDATE('Projektkostenkalkulation EP'!$B$8,17)+EV$9),"TTT") = "Sa",
                                    TEXT((EDATE('Projektkostenkalkulation EP'!$B$8,17)+EV$9),"TTT") = "So",
                                    IF(ISNA(VLOOKUP(EDATE('Projektkostenkalkulation EP'!$B$8,17)+EV$9,Datenquellen!$F$7:$H$45,3,FALSE))," ",VLOOKUP(EDATE('Projektkostenkalkulation EP'!$B$8,17)+EV$9,Datenquellen!$F$7:$H$45,3,FALSE))="X"
                                    ),
                          "X",
                          ""
                          ),
               "X"
            )</f>
        <v>X</v>
      </c>
      <c r="EX186" s="227" t="str">
        <f xml:space="preserve"> IF(TEXT((EDATE('Projektkostenkalkulation EP'!$B$8,17)+EW$9),"MM")=TEXT((EDATE('Projektkostenkalkulation EP'!$B$8,17)+(EW$9-1)),"MM"),
             IF(
                        OR(
                                    TEXT((EDATE('Projektkostenkalkulation EP'!$B$8,17)+EW$9),"TTT") = "Sa",
                                    TEXT((EDATE('Projektkostenkalkulation EP'!$B$8,17)+EW$9),"TTT") = "So",
                                    IF(ISNA(VLOOKUP(EDATE('Projektkostenkalkulation EP'!$B$8,17)+EW$9,Datenquellen!$F$7:$H$45,3,FALSE))," ",VLOOKUP(EDATE('Projektkostenkalkulation EP'!$B$8,17)+EW$9,Datenquellen!$F$7:$H$45,3,FALSE))="X"
                                    ),
                          "X",
                          ""
                          ),
               "X"
            )</f>
        <v>X</v>
      </c>
      <c r="EY186" s="227" t="str">
        <f xml:space="preserve"> IF(TEXT((EDATE('Projektkostenkalkulation EP'!$B$8,17)+EX$9),"MM")=TEXT((EDATE('Projektkostenkalkulation EP'!$B$8,17)+(EX$9-1)),"MM"),
             IF(
                        OR(
                                    TEXT((EDATE('Projektkostenkalkulation EP'!$B$8,17)+EX$9),"TTT") = "Sa",
                                    TEXT((EDATE('Projektkostenkalkulation EP'!$B$8,17)+EX$9),"TTT") = "So",
                                    IF(ISNA(VLOOKUP(EDATE('Projektkostenkalkulation EP'!$B$8,17)+EX$9,Datenquellen!$F$7:$H$45,3,FALSE))," ",VLOOKUP(EDATE('Projektkostenkalkulation EP'!$B$8,17)+EX$9,Datenquellen!$F$7:$H$45,3,FALSE))="X"
                                    ),
                          "X",
                          ""
                          ),
               "X"
            )</f>
        <v>X</v>
      </c>
      <c r="EZ186" s="227" t="str">
        <f xml:space="preserve"> IF(TEXT((EDATE('Projektkostenkalkulation EP'!$B$8,17)+EY$9),"MM")=TEXT((EDATE('Projektkostenkalkulation EP'!$B$8,17)+(EY$9-1)),"MM"),
             IF(
                        OR(
                                    TEXT((EDATE('Projektkostenkalkulation EP'!$B$8,17)+EY$9),"TTT") = "Sa",
                                    TEXT((EDATE('Projektkostenkalkulation EP'!$B$8,17)+EY$9),"TTT") = "So",
                                    IF(ISNA(VLOOKUP(EDATE('Projektkostenkalkulation EP'!$B$8,17)+EY$9,Datenquellen!$F$7:$H$45,3,FALSE))," ",VLOOKUP(EDATE('Projektkostenkalkulation EP'!$B$8,17)+EY$9,Datenquellen!$F$7:$H$45,3,FALSE))="X"
                                    ),
                          "X",
                          ""
                          ),
               "X"
            )</f>
        <v/>
      </c>
      <c r="FA186" s="227" t="str">
        <f xml:space="preserve"> IF(TEXT((EDATE('Projektkostenkalkulation EP'!$B$8,17)+EZ$9),"MM")=TEXT((EDATE('Projektkostenkalkulation EP'!$B$8,17)+(EZ$9-1)),"MM"),
             IF(
                        OR(
                                    TEXT((EDATE('Projektkostenkalkulation EP'!$B$8,17)+EZ$9),"TTT") = "Sa",
                                    TEXT((EDATE('Projektkostenkalkulation EP'!$B$8,17)+EZ$9),"TTT") = "So",
                                    IF(ISNA(VLOOKUP(EDATE('Projektkostenkalkulation EP'!$B$8,17)+EZ$9,Datenquellen!$F$7:$H$45,3,FALSE))," ",VLOOKUP(EDATE('Projektkostenkalkulation EP'!$B$8,17)+EZ$9,Datenquellen!$F$7:$H$45,3,FALSE))="X"
                                    ),
                          "X",
                          ""
                          ),
               "X"
            )</f>
        <v/>
      </c>
      <c r="FB186" s="227" t="str">
        <f xml:space="preserve"> IF(TEXT((EDATE('Projektkostenkalkulation EP'!$B$8,17)+FA$9),"MM")=TEXT((EDATE('Projektkostenkalkulation EP'!$B$8,17)+(FA$9-1)),"MM"),
             IF(
                        OR(
                                    TEXT((EDATE('Projektkostenkalkulation EP'!$B$8,17)+FA$9),"TTT") = "Sa",
                                    TEXT((EDATE('Projektkostenkalkulation EP'!$B$8,17)+FA$9),"TTT") = "So",
                                    IF(ISNA(VLOOKUP(EDATE('Projektkostenkalkulation EP'!$B$8,17)+FA$9,Datenquellen!$F$7:$H$45,3,FALSE))," ",VLOOKUP(EDATE('Projektkostenkalkulation EP'!$B$8,17)+FA$9,Datenquellen!$F$7:$H$45,3,FALSE))="X"
                                    ),
                          "X",
                          ""
                          ),
               "X"
            )</f>
        <v/>
      </c>
      <c r="FC186" s="227" t="str">
        <f xml:space="preserve"> IF(TEXT((EDATE('Projektkostenkalkulation EP'!$B$8,17)+FB$9),"MM")=TEXT((EDATE('Projektkostenkalkulation EP'!$B$8,17)+(FB$9-1)),"MM"),
             IF(
                        OR(
                                    TEXT((EDATE('Projektkostenkalkulation EP'!$B$8,17)+FB$9),"TTT") = "Sa",
                                    TEXT((EDATE('Projektkostenkalkulation EP'!$B$8,17)+FB$9),"TTT") = "So",
                                    IF(ISNA(VLOOKUP(EDATE('Projektkostenkalkulation EP'!$B$8,17)+FB$9,Datenquellen!$F$7:$H$45,3,FALSE))," ",VLOOKUP(EDATE('Projektkostenkalkulation EP'!$B$8,17)+FB$9,Datenquellen!$F$7:$H$45,3,FALSE))="X"
                                    ),
                          "X",
                          ""
                          ),
               "X"
            )</f>
        <v/>
      </c>
      <c r="FD186" s="227" t="str">
        <f xml:space="preserve"> IF(TEXT((EDATE('Projektkostenkalkulation EP'!$B$8,17)+FC$9),"MM")=TEXT((EDATE('Projektkostenkalkulation EP'!$B$8,17)+(FC$9-1)),"MM"),
             IF(
                        OR(
                                    TEXT((EDATE('Projektkostenkalkulation EP'!$B$8,17)+FC$9),"TTT") = "Sa",
                                    TEXT((EDATE('Projektkostenkalkulation EP'!$B$8,17)+FC$9),"TTT") = "So",
                                    IF(ISNA(VLOOKUP(EDATE('Projektkostenkalkulation EP'!$B$8,17)+FC$9,Datenquellen!$F$7:$H$45,3,FALSE))," ",VLOOKUP(EDATE('Projektkostenkalkulation EP'!$B$8,17)+FC$9,Datenquellen!$F$7:$H$45,3,FALSE))="X"
                                    ),
                          "X",
                          ""
                          ),
               "X"
            )</f>
        <v>X</v>
      </c>
      <c r="FE186" s="227" t="str">
        <f xml:space="preserve"> IF(TEXT((EDATE('Projektkostenkalkulation EP'!$B$8,17)+FD$9),"MM")=TEXT((EDATE('Projektkostenkalkulation EP'!$B$8,17)+(FD$9-1)),"MM"),
             IF(
                        OR(
                                    TEXT((EDATE('Projektkostenkalkulation EP'!$B$8,17)+FD$9),"TTT") = "Sa",
                                    TEXT((EDATE('Projektkostenkalkulation EP'!$B$8,17)+FD$9),"TTT") = "So",
                                    IF(ISNA(VLOOKUP(EDATE('Projektkostenkalkulation EP'!$B$8,17)+FD$9,Datenquellen!$F$7:$H$45,3,FALSE))," ",VLOOKUP(EDATE('Projektkostenkalkulation EP'!$B$8,17)+FD$9,Datenquellen!$F$7:$H$45,3,FALSE))="X"
                                    ),
                          "X",
                          ""
                          ),
               "X"
            )</f>
        <v>X</v>
      </c>
      <c r="FF186" s="227" t="str">
        <f xml:space="preserve"> IF(TEXT((EDATE('Projektkostenkalkulation EP'!$B$8,17)+FE$9),"MM")=TEXT((EDATE('Projektkostenkalkulation EP'!$B$8,17)+(FE$9-1)),"MM"),
             IF(
                        OR(
                                    TEXT((EDATE('Projektkostenkalkulation EP'!$B$8,17)+FE$9),"TTT") = "Sa",
                                    TEXT((EDATE('Projektkostenkalkulation EP'!$B$8,17)+FE$9),"TTT") = "So",
                                    IF(ISNA(VLOOKUP(EDATE('Projektkostenkalkulation EP'!$B$8,17)+FE$9,Datenquellen!$F$7:$H$45,3,FALSE))," ",VLOOKUP(EDATE('Projektkostenkalkulation EP'!$B$8,17)+FE$9,Datenquellen!$F$7:$H$45,3,FALSE))="X"
                                    ),
                          "X",
                          ""
                          ),
               "X"
            )</f>
        <v/>
      </c>
      <c r="FG186" s="227" t="str">
        <f xml:space="preserve"> IF(TEXT((EDATE('Projektkostenkalkulation EP'!$B$8,17)+FF$9),"MM")=TEXT((EDATE('Projektkostenkalkulation EP'!$B$8,17)+(FF$9-1)),"MM"),
             IF(
                        OR(
                                    TEXT((EDATE('Projektkostenkalkulation EP'!$B$8,17)+FF$9),"TTT") = "Sa",
                                    TEXT((EDATE('Projektkostenkalkulation EP'!$B$8,17)+FF$9),"TTT") = "So",
                                    IF(ISNA(VLOOKUP(EDATE('Projektkostenkalkulation EP'!$B$8,17)+FF$9,Datenquellen!$F$7:$H$45,3,FALSE))," ",VLOOKUP(EDATE('Projektkostenkalkulation EP'!$B$8,17)+FF$9,Datenquellen!$F$7:$H$45,3,FALSE))="X"
                                    ),
                          "X",
                          ""
                          ),
               "X"
            )</f>
        <v/>
      </c>
      <c r="FH186" s="227" t="str">
        <f xml:space="preserve"> IF(TEXT((EDATE('Projektkostenkalkulation EP'!$B$8,17)+FG$9),"MM")=TEXT((EDATE('Projektkostenkalkulation EP'!$B$8,17)+(FG$9-1)),"MM"),
             IF(
                        OR(
                                    TEXT((EDATE('Projektkostenkalkulation EP'!$B$8,17)+FG$9),"TTT") = "Sa",
                                    TEXT((EDATE('Projektkostenkalkulation EP'!$B$8,17)+FG$9),"TTT") = "So",
                                    IF(ISNA(VLOOKUP(EDATE('Projektkostenkalkulation EP'!$B$8,17)+FG$9,Datenquellen!$F$7:$H$45,3,FALSE))," ",VLOOKUP(EDATE('Projektkostenkalkulation EP'!$B$8,17)+FG$9,Datenquellen!$F$7:$H$45,3,FALSE))="X"
                                    ),
                          "X",
                          ""
                          ),
               "X"
            )</f>
        <v/>
      </c>
      <c r="FI186" s="227" t="str">
        <f xml:space="preserve"> IF(TEXT((EDATE('Projektkostenkalkulation EP'!$B$8,17)+FH$9),"MM")=TEXT((EDATE('Projektkostenkalkulation EP'!$B$8,17)+(FH$9-1)),"MM"),
             IF(
                        OR(
                                    TEXT((EDATE('Projektkostenkalkulation EP'!$B$8,17)+FH$9),"TTT") = "Sa",
                                    TEXT((EDATE('Projektkostenkalkulation EP'!$B$8,17)+FH$9),"TTT") = "So",
                                    IF(ISNA(VLOOKUP(EDATE('Projektkostenkalkulation EP'!$B$8,17)+FH$9,Datenquellen!$F$7:$H$45,3,FALSE))," ",VLOOKUP(EDATE('Projektkostenkalkulation EP'!$B$8,17)+FH$9,Datenquellen!$F$7:$H$45,3,FALSE))="X"
                                    ),
                          "X",
                          ""
                          ),
               "X"
            )</f>
        <v>X</v>
      </c>
      <c r="FJ186" s="227" t="str">
        <f xml:space="preserve"> IF(TEXT((EDATE('Projektkostenkalkulation EP'!$B$8,17)+FI$9),"MM")=TEXT((EDATE('Projektkostenkalkulation EP'!$B$8,17)+(FI$9-1)),"MM"),
             IF(
                        OR(
                                    TEXT((EDATE('Projektkostenkalkulation EP'!$B$8,17)+FI$9),"TTT") = "Sa",
                                    TEXT((EDATE('Projektkostenkalkulation EP'!$B$8,17)+FI$9),"TTT") = "So",
                                    IF(ISNA(VLOOKUP(EDATE('Projektkostenkalkulation EP'!$B$8,17)+FI$9,Datenquellen!$F$7:$H$45,3,FALSE))," ",VLOOKUP(EDATE('Projektkostenkalkulation EP'!$B$8,17)+FI$9,Datenquellen!$F$7:$H$45,3,FALSE))="X"
                                    ),
                          "X",
                          ""
                          ),
               "X"
            )</f>
        <v/>
      </c>
      <c r="FK186" s="227" t="str">
        <f xml:space="preserve"> IF(TEXT((EDATE('Projektkostenkalkulation EP'!$B$8,17)+FJ$9),"MM")=TEXT((EDATE('Projektkostenkalkulation EP'!$B$8,17)+(FJ$9-1)),"MM"),
             IF(
                        OR(
                                    TEXT((EDATE('Projektkostenkalkulation EP'!$B$8,17)+FJ$9),"TTT") = "Sa",
                                    TEXT((EDATE('Projektkostenkalkulation EP'!$B$8,17)+FJ$9),"TTT") = "So",
                                    IF(ISNA(VLOOKUP(EDATE('Projektkostenkalkulation EP'!$B$8,17)+FJ$9,Datenquellen!$F$7:$H$45,3,FALSE))," ",VLOOKUP(EDATE('Projektkostenkalkulation EP'!$B$8,17)+FJ$9,Datenquellen!$F$7:$H$45,3,FALSE))="X"
                                    ),
                          "X",
                          ""
                          ),
               "X"
            )</f>
        <v>X</v>
      </c>
      <c r="FL186" s="227" t="str">
        <f xml:space="preserve"> IF(TEXT((EDATE('Projektkostenkalkulation EP'!$B$8,17)+FK$9),"MM")=TEXT((EDATE('Projektkostenkalkulation EP'!$B$8,17)+(FK$9-1)),"MM"),
             IF(
                        OR(
                                    TEXT((EDATE('Projektkostenkalkulation EP'!$B$8,17)+FK$9),"TTT") = "Sa",
                                    TEXT((EDATE('Projektkostenkalkulation EP'!$B$8,17)+FK$9),"TTT") = "So",
                                    IF(ISNA(VLOOKUP(EDATE('Projektkostenkalkulation EP'!$B$8,17)+FK$9,Datenquellen!$F$7:$H$45,3,FALSE))," ",VLOOKUP(EDATE('Projektkostenkalkulation EP'!$B$8,17)+FK$9,Datenquellen!$F$7:$H$45,3,FALSE))="X"
                                    ),
                          "X",
                          ""
                          ),
               "X"
            )</f>
        <v>X</v>
      </c>
      <c r="FM186" s="227" t="str">
        <f xml:space="preserve"> IF(TEXT((EDATE('Projektkostenkalkulation EP'!$B$8,17)+FL$9),"MM")=TEXT((EDATE('Projektkostenkalkulation EP'!$B$8,17)+(FL$9-1)),"MM"),
             IF(
                        OR(
                                    TEXT((EDATE('Projektkostenkalkulation EP'!$B$8,17)+FL$9),"TTT") = "Sa",
                                    TEXT((EDATE('Projektkostenkalkulation EP'!$B$8,17)+FL$9),"TTT") = "So",
                                    IF(ISNA(VLOOKUP(EDATE('Projektkostenkalkulation EP'!$B$8,17)+FL$9,Datenquellen!$F$7:$H$45,3,FALSE))," ",VLOOKUP(EDATE('Projektkostenkalkulation EP'!$B$8,17)+FL$9,Datenquellen!$F$7:$H$45,3,FALSE))="X"
                                    ),
                          "X",
                          ""
                          ),
               "X"
            )</f>
        <v/>
      </c>
      <c r="FN186" s="227" t="str">
        <f xml:space="preserve"> IF(TEXT((EDATE('Projektkostenkalkulation EP'!$B$8,17)+FM$9),"MM")=TEXT((EDATE('Projektkostenkalkulation EP'!$B$8,17)+(FM$9-1)),"MM"),
             IF(
                        OR(
                                    TEXT((EDATE('Projektkostenkalkulation EP'!$B$8,17)+FM$9),"TTT") = "Sa",
                                    TEXT((EDATE('Projektkostenkalkulation EP'!$B$8,17)+FM$9),"TTT") = "So",
                                    IF(ISNA(VLOOKUP(EDATE('Projektkostenkalkulation EP'!$B$8,17)+FM$9,Datenquellen!$F$7:$H$45,3,FALSE))," ",VLOOKUP(EDATE('Projektkostenkalkulation EP'!$B$8,17)+FM$9,Datenquellen!$F$7:$H$45,3,FALSE))="X"
                                    ),
                          "X",
                          ""
                          ),
               "X"
            )</f>
        <v/>
      </c>
      <c r="FO186" s="227" t="str">
        <f xml:space="preserve"> IF(TEXT((EDATE('Projektkostenkalkulation EP'!$B$8,17)+FN$9),"MM")=TEXT((EDATE('Projektkostenkalkulation EP'!$B$8,17)+(FN$9-1)),"MM"),
             IF(
                        OR(
                                    TEXT((EDATE('Projektkostenkalkulation EP'!$B$8,17)+FN$9),"TTT") = "Sa",
                                    TEXT((EDATE('Projektkostenkalkulation EP'!$B$8,17)+FN$9),"TTT") = "So",
                                    IF(ISNA(VLOOKUP(EDATE('Projektkostenkalkulation EP'!$B$8,17)+FN$9,Datenquellen!$F$7:$H$45,3,FALSE))," ",VLOOKUP(EDATE('Projektkostenkalkulation EP'!$B$8,17)+FN$9,Datenquellen!$F$7:$H$45,3,FALSE))="X"
                                    ),
                          "X",
                          ""
                          ),
               "X"
            )</f>
        <v/>
      </c>
      <c r="FP186" s="227" t="str">
        <f xml:space="preserve"> IF(TEXT((EDATE('Projektkostenkalkulation EP'!$B$8,17)+FO$9),"MM")=TEXT((EDATE('Projektkostenkalkulation EP'!$B$8,17)+(FO$9-1)),"MM"),
             IF(
                        OR(
                                    TEXT((EDATE('Projektkostenkalkulation EP'!$B$8,17)+FO$9),"TTT") = "Sa",
                                    TEXT((EDATE('Projektkostenkalkulation EP'!$B$8,17)+FO$9),"TTT") = "So",
                                    IF(ISNA(VLOOKUP(EDATE('Projektkostenkalkulation EP'!$B$8,17)+FO$9,Datenquellen!$F$7:$H$45,3,FALSE))," ",VLOOKUP(EDATE('Projektkostenkalkulation EP'!$B$8,17)+FO$9,Datenquellen!$F$7:$H$45,3,FALSE))="X"
                                    ),
                          "X",
                          ""
                          ),
               "X"
            )</f>
        <v/>
      </c>
      <c r="FQ186" s="227" t="str">
        <f xml:space="preserve"> IF(TEXT((EDATE('Projektkostenkalkulation EP'!$B$8,17)+FP$9),"MM")=TEXT((EDATE('Projektkostenkalkulation EP'!$B$8,17)+(FP$9-1)),"MM"),
             IF(
                        OR(
                                    TEXT((EDATE('Projektkostenkalkulation EP'!$B$8,17)+FP$9),"TTT") = "Sa",
                                    TEXT((EDATE('Projektkostenkalkulation EP'!$B$8,17)+FP$9),"TTT") = "So",
                                    IF(ISNA(VLOOKUP(EDATE('Projektkostenkalkulation EP'!$B$8,17)+FP$9,Datenquellen!$F$7:$H$45,3,FALSE))," ",VLOOKUP(EDATE('Projektkostenkalkulation EP'!$B$8,17)+FP$9,Datenquellen!$F$7:$H$45,3,FALSE))="X"
                                    ),
                          "X",
                          ""
                          ),
               "X"
            )</f>
        <v/>
      </c>
      <c r="FR186" s="227" t="str">
        <f xml:space="preserve"> IF(TEXT((EDATE('Projektkostenkalkulation EP'!$B$8,17)+FQ$9),"MM")=TEXT((EDATE('Projektkostenkalkulation EP'!$B$8,17)+(FQ$9-1)),"MM"),
             IF(
                        OR(
                                    TEXT((EDATE('Projektkostenkalkulation EP'!$B$8,17)+FQ$9),"TTT") = "Sa",
                                    TEXT((EDATE('Projektkostenkalkulation EP'!$B$8,17)+FQ$9),"TTT") = "So",
                                    IF(ISNA(VLOOKUP(EDATE('Projektkostenkalkulation EP'!$B$8,17)+FQ$9,Datenquellen!$F$7:$H$45,3,FALSE))," ",VLOOKUP(EDATE('Projektkostenkalkulation EP'!$B$8,17)+FQ$9,Datenquellen!$F$7:$H$45,3,FALSE))="X"
                                    ),
                          "X",
                          ""
                          ),
               "X"
            )</f>
        <v>X</v>
      </c>
      <c r="FS186" s="227" t="str">
        <f xml:space="preserve"> IF(TEXT((EDATE('Projektkostenkalkulation EP'!$B$8,17)+FR$9),"MM")=TEXT((EDATE('Projektkostenkalkulation EP'!$B$8,17)+(FR$9-1)),"MM"),
             IF(
                        OR(
                                    TEXT((EDATE('Projektkostenkalkulation EP'!$B$8,17)+FR$9),"TTT") = "Sa",
                                    TEXT((EDATE('Projektkostenkalkulation EP'!$B$8,17)+FR$9),"TTT") = "So",
                                    IF(ISNA(VLOOKUP(EDATE('Projektkostenkalkulation EP'!$B$8,17)+FR$9,Datenquellen!$F$7:$H$45,3,FALSE))," ",VLOOKUP(EDATE('Projektkostenkalkulation EP'!$B$8,17)+FR$9,Datenquellen!$F$7:$H$45,3,FALSE))="X"
                                    ),
                          "X",
                          ""
                          ),
               "X"
            )</f>
        <v>X</v>
      </c>
      <c r="FT186" s="227" t="str">
        <f xml:space="preserve"> IF(TEXT((EDATE('Projektkostenkalkulation EP'!$B$8,17)+FS$9),"MM")=TEXT((EDATE('Projektkostenkalkulation EP'!$B$8,17)+(FS$9-1)),"MM"),
             IF(
                        OR(
                                    TEXT((EDATE('Projektkostenkalkulation EP'!$B$8,17)+FS$9),"TTT") = "Sa",
                                    TEXT((EDATE('Projektkostenkalkulation EP'!$B$8,17)+FS$9),"TTT") = "So",
                                    IF(ISNA(VLOOKUP(EDATE('Projektkostenkalkulation EP'!$B$8,17)+FS$9,Datenquellen!$F$7:$H$45,3,FALSE))," ",VLOOKUP(EDATE('Projektkostenkalkulation EP'!$B$8,17)+FS$9,Datenquellen!$F$7:$H$45,3,FALSE))="X"
                                    ),
                          "X",
                          ""
                          ),
               "X"
            )</f>
        <v/>
      </c>
      <c r="FU186" s="228" t="str">
        <f xml:space="preserve"> IF(TEXT((EDATE('Projektkostenkalkulation EP'!$B$8,17)+FT$9),"MM")=TEXT((EDATE('Projektkostenkalkulation EP'!$B$8,17)+(FT$9-1)),"MM"),
             IF(
                        OR(
                                    TEXT((EDATE('Projektkostenkalkulation EP'!$B$8,17)+FT$9),"TTT") = "Sa",
                                    TEXT((EDATE('Projektkostenkalkulation EP'!$B$8,17)+FT$9),"TTT") = "So",
                                    IF(ISNA(VLOOKUP(EDATE('Projektkostenkalkulation EP'!$B$8,17)+FT$9,Datenquellen!$F$7:$H$45,3,FALSE))," ",VLOOKUP(EDATE('Projektkostenkalkulation EP'!$B$8,17)+FT$9,Datenquellen!$F$7:$H$45,3,FALSE))="X"
                                    ),
                          "X",
                          ""
                          ),
               "X"
            )</f>
        <v>X</v>
      </c>
      <c r="FV186" s="229"/>
      <c r="FW186" s="230"/>
      <c r="FX186" s="475"/>
      <c r="FY186" s="472" t="str">
        <f>TEXT(EDATE('Projektkostenkalkulation EP'!$B$8,17),"MMMM")</f>
        <v>Juni</v>
      </c>
      <c r="FZ186" s="226"/>
      <c r="GA186" s="227" t="str">
        <f>IF(
            OR(
                     TEXT(EDATE('Projektkostenkalkulation EP'!$B$8,17),"TTT") = "Sa",
                     TEXT(EDATE('Projektkostenkalkulation EP'!$B$8,17),"TTT") = "So",
                     IF(ISNA(VLOOKUP(EDATE('Projektkostenkalkulation EP'!$B$8,17),Datenquellen!$F$7:$H$45,3,FALSE))," ",VLOOKUP(EDATE('Projektkostenkalkulation EP'!$B$8,17),Datenquellen!$F$7:$H$45,3,FALSE))="X"
                            ),
                    "X",
                    ""
            )</f>
        <v>X</v>
      </c>
      <c r="GB186" s="227" t="str">
        <f xml:space="preserve"> IF(TEXT((EDATE('Projektkostenkalkulation EP'!$B$8,17)+GA$9),"MM")=TEXT((EDATE('Projektkostenkalkulation EP'!$B$8,17)+(GA$9-1)),"MM"),
             IF(
                        OR(
                                    TEXT((EDATE('Projektkostenkalkulation EP'!$B$8,17)+GA$9),"TTT") = "Sa",
                                    TEXT((EDATE('Projektkostenkalkulation EP'!$B$8,17)+GA$9),"TTT") = "So",
                                    IF(ISNA(VLOOKUP(EDATE('Projektkostenkalkulation EP'!$B$8,17)+GA$9,Datenquellen!$F$7:$H$45,3,FALSE))," ",VLOOKUP(EDATE('Projektkostenkalkulation EP'!$B$8,17)+GA$9,Datenquellen!$F$7:$H$45,3,FALSE))="X"
                                    ),
                          "X",
                          ""
                          ),
               "X"
            )</f>
        <v/>
      </c>
      <c r="GC186" s="227" t="str">
        <f xml:space="preserve"> IF(TEXT((EDATE('Projektkostenkalkulation EP'!$B$8,17)+GB$9),"MM")=TEXT((EDATE('Projektkostenkalkulation EP'!$B$8,17)+(GB$9-1)),"MM"),
             IF(
                        OR(
                                    TEXT((EDATE('Projektkostenkalkulation EP'!$B$8,17)+GB$9),"TTT") = "Sa",
                                    TEXT((EDATE('Projektkostenkalkulation EP'!$B$8,17)+GB$9),"TTT") = "So",
                                    IF(ISNA(VLOOKUP(EDATE('Projektkostenkalkulation EP'!$B$8,17)+GB$9,Datenquellen!$F$7:$H$45,3,FALSE))," ",VLOOKUP(EDATE('Projektkostenkalkulation EP'!$B$8,17)+GB$9,Datenquellen!$F$7:$H$45,3,FALSE))="X"
                                    ),
                          "X",
                          ""
                          ),
               "X"
            )</f>
        <v/>
      </c>
      <c r="GD186" s="227" t="str">
        <f xml:space="preserve"> IF(TEXT((EDATE('Projektkostenkalkulation EP'!$B$8,17)+GC$9),"MM")=TEXT((EDATE('Projektkostenkalkulation EP'!$B$8,17)+(GC$9-1)),"MM"),
             IF(
                        OR(
                                    TEXT((EDATE('Projektkostenkalkulation EP'!$B$8,17)+GC$9),"TTT") = "Sa",
                                    TEXT((EDATE('Projektkostenkalkulation EP'!$B$8,17)+GC$9),"TTT") = "So",
                                    IF(ISNA(VLOOKUP(EDATE('Projektkostenkalkulation EP'!$B$8,17)+GC$9,Datenquellen!$F$7:$H$45,3,FALSE))," ",VLOOKUP(EDATE('Projektkostenkalkulation EP'!$B$8,17)+GC$9,Datenquellen!$F$7:$H$45,3,FALSE))="X"
                                    ),
                          "X",
                          ""
                          ),
               "X"
            )</f>
        <v/>
      </c>
      <c r="GE186" s="227" t="str">
        <f xml:space="preserve"> IF(TEXT((EDATE('Projektkostenkalkulation EP'!$B$8,17)+GD$9),"MM")=TEXT((EDATE('Projektkostenkalkulation EP'!$B$8,17)+(GD$9-1)),"MM"),
             IF(
                        OR(
                                    TEXT((EDATE('Projektkostenkalkulation EP'!$B$8,17)+GD$9),"TTT") = "Sa",
                                    TEXT((EDATE('Projektkostenkalkulation EP'!$B$8,17)+GD$9),"TTT") = "So",
                                    IF(ISNA(VLOOKUP(EDATE('Projektkostenkalkulation EP'!$B$8,17)+GD$9,Datenquellen!$F$7:$H$45,3,FALSE))," ",VLOOKUP(EDATE('Projektkostenkalkulation EP'!$B$8,17)+GD$9,Datenquellen!$F$7:$H$45,3,FALSE))="X"
                                    ),
                          "X",
                          ""
                          ),
               "X"
            )</f>
        <v/>
      </c>
      <c r="GF186" s="227" t="str">
        <f xml:space="preserve"> IF(TEXT((EDATE('Projektkostenkalkulation EP'!$B$8,17)+GE$9),"MM")=TEXT((EDATE('Projektkostenkalkulation EP'!$B$8,17)+(GE$9-1)),"MM"),
             IF(
                        OR(
                                    TEXT((EDATE('Projektkostenkalkulation EP'!$B$8,17)+GE$9),"TTT") = "Sa",
                                    TEXT((EDATE('Projektkostenkalkulation EP'!$B$8,17)+GE$9),"TTT") = "So",
                                    IF(ISNA(VLOOKUP(EDATE('Projektkostenkalkulation EP'!$B$8,17)+GE$9,Datenquellen!$F$7:$H$45,3,FALSE))," ",VLOOKUP(EDATE('Projektkostenkalkulation EP'!$B$8,17)+GE$9,Datenquellen!$F$7:$H$45,3,FALSE))="X"
                                    ),
                          "X",
                          ""
                          ),
               "X"
            )</f>
        <v/>
      </c>
      <c r="GG186" s="227" t="str">
        <f xml:space="preserve"> IF(TEXT((EDATE('Projektkostenkalkulation EP'!$B$8,17)+GF$9),"MM")=TEXT((EDATE('Projektkostenkalkulation EP'!$B$8,17)+(GF$9-1)),"MM"),
             IF(
                        OR(
                                    TEXT((EDATE('Projektkostenkalkulation EP'!$B$8,17)+GF$9),"TTT") = "Sa",
                                    TEXT((EDATE('Projektkostenkalkulation EP'!$B$8,17)+GF$9),"TTT") = "So",
                                    IF(ISNA(VLOOKUP(EDATE('Projektkostenkalkulation EP'!$B$8,17)+GF$9,Datenquellen!$F$7:$H$45,3,FALSE))," ",VLOOKUP(EDATE('Projektkostenkalkulation EP'!$B$8,17)+GF$9,Datenquellen!$F$7:$H$45,3,FALSE))="X"
                                    ),
                          "X",
                          ""
                          ),
               "X"
            )</f>
        <v>X</v>
      </c>
      <c r="GH186" s="227" t="str">
        <f xml:space="preserve"> IF(TEXT((EDATE('Projektkostenkalkulation EP'!$B$8,17)+GG$9),"MM")=TEXT((EDATE('Projektkostenkalkulation EP'!$B$8,17)+(GG$9-1)),"MM"),
             IF(
                        OR(
                                    TEXT((EDATE('Projektkostenkalkulation EP'!$B$8,17)+GG$9),"TTT") = "Sa",
                                    TEXT((EDATE('Projektkostenkalkulation EP'!$B$8,17)+GG$9),"TTT") = "So",
                                    IF(ISNA(VLOOKUP(EDATE('Projektkostenkalkulation EP'!$B$8,17)+GG$9,Datenquellen!$F$7:$H$45,3,FALSE))," ",VLOOKUP(EDATE('Projektkostenkalkulation EP'!$B$8,17)+GG$9,Datenquellen!$F$7:$H$45,3,FALSE))="X"
                                    ),
                          "X",
                          ""
                          ),
               "X"
            )</f>
        <v>X</v>
      </c>
      <c r="GI186" s="227" t="str">
        <f xml:space="preserve"> IF(TEXT((EDATE('Projektkostenkalkulation EP'!$B$8,17)+GH$9),"MM")=TEXT((EDATE('Projektkostenkalkulation EP'!$B$8,17)+(GH$9-1)),"MM"),
             IF(
                        OR(
                                    TEXT((EDATE('Projektkostenkalkulation EP'!$B$8,17)+GH$9),"TTT") = "Sa",
                                    TEXT((EDATE('Projektkostenkalkulation EP'!$B$8,17)+GH$9),"TTT") = "So",
                                    IF(ISNA(VLOOKUP(EDATE('Projektkostenkalkulation EP'!$B$8,17)+GH$9,Datenquellen!$F$7:$H$45,3,FALSE))," ",VLOOKUP(EDATE('Projektkostenkalkulation EP'!$B$8,17)+GH$9,Datenquellen!$F$7:$H$45,3,FALSE))="X"
                                    ),
                          "X",
                          ""
                          ),
               "X"
            )</f>
        <v>X</v>
      </c>
      <c r="GJ186" s="227" t="str">
        <f xml:space="preserve"> IF(TEXT((EDATE('Projektkostenkalkulation EP'!$B$8,17)+GI$9),"MM")=TEXT((EDATE('Projektkostenkalkulation EP'!$B$8,17)+(GI$9-1)),"MM"),
             IF(
                        OR(
                                    TEXT((EDATE('Projektkostenkalkulation EP'!$B$8,17)+GI$9),"TTT") = "Sa",
                                    TEXT((EDATE('Projektkostenkalkulation EP'!$B$8,17)+GI$9),"TTT") = "So",
                                    IF(ISNA(VLOOKUP(EDATE('Projektkostenkalkulation EP'!$B$8,17)+GI$9,Datenquellen!$F$7:$H$45,3,FALSE))," ",VLOOKUP(EDATE('Projektkostenkalkulation EP'!$B$8,17)+GI$9,Datenquellen!$F$7:$H$45,3,FALSE))="X"
                                    ),
                          "X",
                          ""
                          ),
               "X"
            )</f>
        <v/>
      </c>
      <c r="GK186" s="227" t="str">
        <f xml:space="preserve"> IF(TEXT((EDATE('Projektkostenkalkulation EP'!$B$8,17)+GJ$9),"MM")=TEXT((EDATE('Projektkostenkalkulation EP'!$B$8,17)+(GJ$9-1)),"MM"),
             IF(
                        OR(
                                    TEXT((EDATE('Projektkostenkalkulation EP'!$B$8,17)+GJ$9),"TTT") = "Sa",
                                    TEXT((EDATE('Projektkostenkalkulation EP'!$B$8,17)+GJ$9),"TTT") = "So",
                                    IF(ISNA(VLOOKUP(EDATE('Projektkostenkalkulation EP'!$B$8,17)+GJ$9,Datenquellen!$F$7:$H$45,3,FALSE))," ",VLOOKUP(EDATE('Projektkostenkalkulation EP'!$B$8,17)+GJ$9,Datenquellen!$F$7:$H$45,3,FALSE))="X"
                                    ),
                          "X",
                          ""
                          ),
               "X"
            )</f>
        <v/>
      </c>
      <c r="GL186" s="227" t="str">
        <f xml:space="preserve"> IF(TEXT((EDATE('Projektkostenkalkulation EP'!$B$8,17)+GK$9),"MM")=TEXT((EDATE('Projektkostenkalkulation EP'!$B$8,17)+(GK$9-1)),"MM"),
             IF(
                        OR(
                                    TEXT((EDATE('Projektkostenkalkulation EP'!$B$8,17)+GK$9),"TTT") = "Sa",
                                    TEXT((EDATE('Projektkostenkalkulation EP'!$B$8,17)+GK$9),"TTT") = "So",
                                    IF(ISNA(VLOOKUP(EDATE('Projektkostenkalkulation EP'!$B$8,17)+GK$9,Datenquellen!$F$7:$H$45,3,FALSE))," ",VLOOKUP(EDATE('Projektkostenkalkulation EP'!$B$8,17)+GK$9,Datenquellen!$F$7:$H$45,3,FALSE))="X"
                                    ),
                          "X",
                          ""
                          ),
               "X"
            )</f>
        <v/>
      </c>
      <c r="GM186" s="227" t="str">
        <f xml:space="preserve"> IF(TEXT((EDATE('Projektkostenkalkulation EP'!$B$8,17)+GL$9),"MM")=TEXT((EDATE('Projektkostenkalkulation EP'!$B$8,17)+(GL$9-1)),"MM"),
             IF(
                        OR(
                                    TEXT((EDATE('Projektkostenkalkulation EP'!$B$8,17)+GL$9),"TTT") = "Sa",
                                    TEXT((EDATE('Projektkostenkalkulation EP'!$B$8,17)+GL$9),"TTT") = "So",
                                    IF(ISNA(VLOOKUP(EDATE('Projektkostenkalkulation EP'!$B$8,17)+GL$9,Datenquellen!$F$7:$H$45,3,FALSE))," ",VLOOKUP(EDATE('Projektkostenkalkulation EP'!$B$8,17)+GL$9,Datenquellen!$F$7:$H$45,3,FALSE))="X"
                                    ),
                          "X",
                          ""
                          ),
               "X"
            )</f>
        <v/>
      </c>
      <c r="GN186" s="227" t="str">
        <f xml:space="preserve"> IF(TEXT((EDATE('Projektkostenkalkulation EP'!$B$8,17)+GM$9),"MM")=TEXT((EDATE('Projektkostenkalkulation EP'!$B$8,17)+(GM$9-1)),"MM"),
             IF(
                        OR(
                                    TEXT((EDATE('Projektkostenkalkulation EP'!$B$8,17)+GM$9),"TTT") = "Sa",
                                    TEXT((EDATE('Projektkostenkalkulation EP'!$B$8,17)+GM$9),"TTT") = "So",
                                    IF(ISNA(VLOOKUP(EDATE('Projektkostenkalkulation EP'!$B$8,17)+GM$9,Datenquellen!$F$7:$H$45,3,FALSE))," ",VLOOKUP(EDATE('Projektkostenkalkulation EP'!$B$8,17)+GM$9,Datenquellen!$F$7:$H$45,3,FALSE))="X"
                                    ),
                          "X",
                          ""
                          ),
               "X"
            )</f>
        <v>X</v>
      </c>
      <c r="GO186" s="227" t="str">
        <f xml:space="preserve"> IF(TEXT((EDATE('Projektkostenkalkulation EP'!$B$8,17)+GN$9),"MM")=TEXT((EDATE('Projektkostenkalkulation EP'!$B$8,17)+(GN$9-1)),"MM"),
             IF(
                        OR(
                                    TEXT((EDATE('Projektkostenkalkulation EP'!$B$8,17)+GN$9),"TTT") = "Sa",
                                    TEXT((EDATE('Projektkostenkalkulation EP'!$B$8,17)+GN$9),"TTT") = "So",
                                    IF(ISNA(VLOOKUP(EDATE('Projektkostenkalkulation EP'!$B$8,17)+GN$9,Datenquellen!$F$7:$H$45,3,FALSE))," ",VLOOKUP(EDATE('Projektkostenkalkulation EP'!$B$8,17)+GN$9,Datenquellen!$F$7:$H$45,3,FALSE))="X"
                                    ),
                          "X",
                          ""
                          ),
               "X"
            )</f>
        <v>X</v>
      </c>
      <c r="GP186" s="227" t="str">
        <f xml:space="preserve"> IF(TEXT((EDATE('Projektkostenkalkulation EP'!$B$8,17)+GO$9),"MM")=TEXT((EDATE('Projektkostenkalkulation EP'!$B$8,17)+(GO$9-1)),"MM"),
             IF(
                        OR(
                                    TEXT((EDATE('Projektkostenkalkulation EP'!$B$8,17)+GO$9),"TTT") = "Sa",
                                    TEXT((EDATE('Projektkostenkalkulation EP'!$B$8,17)+GO$9),"TTT") = "So",
                                    IF(ISNA(VLOOKUP(EDATE('Projektkostenkalkulation EP'!$B$8,17)+GO$9,Datenquellen!$F$7:$H$45,3,FALSE))," ",VLOOKUP(EDATE('Projektkostenkalkulation EP'!$B$8,17)+GO$9,Datenquellen!$F$7:$H$45,3,FALSE))="X"
                                    ),
                          "X",
                          ""
                          ),
               "X"
            )</f>
        <v/>
      </c>
      <c r="GQ186" s="227" t="str">
        <f xml:space="preserve"> IF(TEXT((EDATE('Projektkostenkalkulation EP'!$B$8,17)+GP$9),"MM")=TEXT((EDATE('Projektkostenkalkulation EP'!$B$8,17)+(GP$9-1)),"MM"),
             IF(
                        OR(
                                    TEXT((EDATE('Projektkostenkalkulation EP'!$B$8,17)+GP$9),"TTT") = "Sa",
                                    TEXT((EDATE('Projektkostenkalkulation EP'!$B$8,17)+GP$9),"TTT") = "So",
                                    IF(ISNA(VLOOKUP(EDATE('Projektkostenkalkulation EP'!$B$8,17)+GP$9,Datenquellen!$F$7:$H$45,3,FALSE))," ",VLOOKUP(EDATE('Projektkostenkalkulation EP'!$B$8,17)+GP$9,Datenquellen!$F$7:$H$45,3,FALSE))="X"
                                    ),
                          "X",
                          ""
                          ),
               "X"
            )</f>
        <v/>
      </c>
      <c r="GR186" s="227" t="str">
        <f xml:space="preserve"> IF(TEXT((EDATE('Projektkostenkalkulation EP'!$B$8,17)+GQ$9),"MM")=TEXT((EDATE('Projektkostenkalkulation EP'!$B$8,17)+(GQ$9-1)),"MM"),
             IF(
                        OR(
                                    TEXT((EDATE('Projektkostenkalkulation EP'!$B$8,17)+GQ$9),"TTT") = "Sa",
                                    TEXT((EDATE('Projektkostenkalkulation EP'!$B$8,17)+GQ$9),"TTT") = "So",
                                    IF(ISNA(VLOOKUP(EDATE('Projektkostenkalkulation EP'!$B$8,17)+GQ$9,Datenquellen!$F$7:$H$45,3,FALSE))," ",VLOOKUP(EDATE('Projektkostenkalkulation EP'!$B$8,17)+GQ$9,Datenquellen!$F$7:$H$45,3,FALSE))="X"
                                    ),
                          "X",
                          ""
                          ),
               "X"
            )</f>
        <v/>
      </c>
      <c r="GS186" s="227" t="str">
        <f xml:space="preserve"> IF(TEXT((EDATE('Projektkostenkalkulation EP'!$B$8,17)+GR$9),"MM")=TEXT((EDATE('Projektkostenkalkulation EP'!$B$8,17)+(GR$9-1)),"MM"),
             IF(
                        OR(
                                    TEXT((EDATE('Projektkostenkalkulation EP'!$B$8,17)+GR$9),"TTT") = "Sa",
                                    TEXT((EDATE('Projektkostenkalkulation EP'!$B$8,17)+GR$9),"TTT") = "So",
                                    IF(ISNA(VLOOKUP(EDATE('Projektkostenkalkulation EP'!$B$8,17)+GR$9,Datenquellen!$F$7:$H$45,3,FALSE))," ",VLOOKUP(EDATE('Projektkostenkalkulation EP'!$B$8,17)+GR$9,Datenquellen!$F$7:$H$45,3,FALSE))="X"
                                    ),
                          "X",
                          ""
                          ),
               "X"
            )</f>
        <v>X</v>
      </c>
      <c r="GT186" s="227" t="str">
        <f xml:space="preserve"> IF(TEXT((EDATE('Projektkostenkalkulation EP'!$B$8,17)+GS$9),"MM")=TEXT((EDATE('Projektkostenkalkulation EP'!$B$8,17)+(GS$9-1)),"MM"),
             IF(
                        OR(
                                    TEXT((EDATE('Projektkostenkalkulation EP'!$B$8,17)+GS$9),"TTT") = "Sa",
                                    TEXT((EDATE('Projektkostenkalkulation EP'!$B$8,17)+GS$9),"TTT") = "So",
                                    IF(ISNA(VLOOKUP(EDATE('Projektkostenkalkulation EP'!$B$8,17)+GS$9,Datenquellen!$F$7:$H$45,3,FALSE))," ",VLOOKUP(EDATE('Projektkostenkalkulation EP'!$B$8,17)+GS$9,Datenquellen!$F$7:$H$45,3,FALSE))="X"
                                    ),
                          "X",
                          ""
                          ),
               "X"
            )</f>
        <v/>
      </c>
      <c r="GU186" s="227" t="str">
        <f xml:space="preserve"> IF(TEXT((EDATE('Projektkostenkalkulation EP'!$B$8,17)+GT$9),"MM")=TEXT((EDATE('Projektkostenkalkulation EP'!$B$8,17)+(GT$9-1)),"MM"),
             IF(
                        OR(
                                    TEXT((EDATE('Projektkostenkalkulation EP'!$B$8,17)+GT$9),"TTT") = "Sa",
                                    TEXT((EDATE('Projektkostenkalkulation EP'!$B$8,17)+GT$9),"TTT") = "So",
                                    IF(ISNA(VLOOKUP(EDATE('Projektkostenkalkulation EP'!$B$8,17)+GT$9,Datenquellen!$F$7:$H$45,3,FALSE))," ",VLOOKUP(EDATE('Projektkostenkalkulation EP'!$B$8,17)+GT$9,Datenquellen!$F$7:$H$45,3,FALSE))="X"
                                    ),
                          "X",
                          ""
                          ),
               "X"
            )</f>
        <v>X</v>
      </c>
      <c r="GV186" s="227" t="str">
        <f xml:space="preserve"> IF(TEXT((EDATE('Projektkostenkalkulation EP'!$B$8,17)+GU$9),"MM")=TEXT((EDATE('Projektkostenkalkulation EP'!$B$8,17)+(GU$9-1)),"MM"),
             IF(
                        OR(
                                    TEXT((EDATE('Projektkostenkalkulation EP'!$B$8,17)+GU$9),"TTT") = "Sa",
                                    TEXT((EDATE('Projektkostenkalkulation EP'!$B$8,17)+GU$9),"TTT") = "So",
                                    IF(ISNA(VLOOKUP(EDATE('Projektkostenkalkulation EP'!$B$8,17)+GU$9,Datenquellen!$F$7:$H$45,3,FALSE))," ",VLOOKUP(EDATE('Projektkostenkalkulation EP'!$B$8,17)+GU$9,Datenquellen!$F$7:$H$45,3,FALSE))="X"
                                    ),
                          "X",
                          ""
                          ),
               "X"
            )</f>
        <v>X</v>
      </c>
      <c r="GW186" s="227" t="str">
        <f xml:space="preserve"> IF(TEXT((EDATE('Projektkostenkalkulation EP'!$B$8,17)+GV$9),"MM")=TEXT((EDATE('Projektkostenkalkulation EP'!$B$8,17)+(GV$9-1)),"MM"),
             IF(
                        OR(
                                    TEXT((EDATE('Projektkostenkalkulation EP'!$B$8,17)+GV$9),"TTT") = "Sa",
                                    TEXT((EDATE('Projektkostenkalkulation EP'!$B$8,17)+GV$9),"TTT") = "So",
                                    IF(ISNA(VLOOKUP(EDATE('Projektkostenkalkulation EP'!$B$8,17)+GV$9,Datenquellen!$F$7:$H$45,3,FALSE))," ",VLOOKUP(EDATE('Projektkostenkalkulation EP'!$B$8,17)+GV$9,Datenquellen!$F$7:$H$45,3,FALSE))="X"
                                    ),
                          "X",
                          ""
                          ),
               "X"
            )</f>
        <v/>
      </c>
      <c r="GX186" s="227" t="str">
        <f xml:space="preserve"> IF(TEXT((EDATE('Projektkostenkalkulation EP'!$B$8,17)+GW$9),"MM")=TEXT((EDATE('Projektkostenkalkulation EP'!$B$8,17)+(GW$9-1)),"MM"),
             IF(
                        OR(
                                    TEXT((EDATE('Projektkostenkalkulation EP'!$B$8,17)+GW$9),"TTT") = "Sa",
                                    TEXT((EDATE('Projektkostenkalkulation EP'!$B$8,17)+GW$9),"TTT") = "So",
                                    IF(ISNA(VLOOKUP(EDATE('Projektkostenkalkulation EP'!$B$8,17)+GW$9,Datenquellen!$F$7:$H$45,3,FALSE))," ",VLOOKUP(EDATE('Projektkostenkalkulation EP'!$B$8,17)+GW$9,Datenquellen!$F$7:$H$45,3,FALSE))="X"
                                    ),
                          "X",
                          ""
                          ),
               "X"
            )</f>
        <v/>
      </c>
      <c r="GY186" s="227" t="str">
        <f xml:space="preserve"> IF(TEXT((EDATE('Projektkostenkalkulation EP'!$B$8,17)+GX$9),"MM")=TEXT((EDATE('Projektkostenkalkulation EP'!$B$8,17)+(GX$9-1)),"MM"),
             IF(
                        OR(
                                    TEXT((EDATE('Projektkostenkalkulation EP'!$B$8,17)+GX$9),"TTT") = "Sa",
                                    TEXT((EDATE('Projektkostenkalkulation EP'!$B$8,17)+GX$9),"TTT") = "So",
                                    IF(ISNA(VLOOKUP(EDATE('Projektkostenkalkulation EP'!$B$8,17)+GX$9,Datenquellen!$F$7:$H$45,3,FALSE))," ",VLOOKUP(EDATE('Projektkostenkalkulation EP'!$B$8,17)+GX$9,Datenquellen!$F$7:$H$45,3,FALSE))="X"
                                    ),
                          "X",
                          ""
                          ),
               "X"
            )</f>
        <v/>
      </c>
      <c r="GZ186" s="227" t="str">
        <f xml:space="preserve"> IF(TEXT((EDATE('Projektkostenkalkulation EP'!$B$8,17)+GY$9),"MM")=TEXT((EDATE('Projektkostenkalkulation EP'!$B$8,17)+(GY$9-1)),"MM"),
             IF(
                        OR(
                                    TEXT((EDATE('Projektkostenkalkulation EP'!$B$8,17)+GY$9),"TTT") = "Sa",
                                    TEXT((EDATE('Projektkostenkalkulation EP'!$B$8,17)+GY$9),"TTT") = "So",
                                    IF(ISNA(VLOOKUP(EDATE('Projektkostenkalkulation EP'!$B$8,17)+GY$9,Datenquellen!$F$7:$H$45,3,FALSE))," ",VLOOKUP(EDATE('Projektkostenkalkulation EP'!$B$8,17)+GY$9,Datenquellen!$F$7:$H$45,3,FALSE))="X"
                                    ),
                          "X",
                          ""
                          ),
               "X"
            )</f>
        <v/>
      </c>
      <c r="HA186" s="227" t="str">
        <f xml:space="preserve"> IF(TEXT((EDATE('Projektkostenkalkulation EP'!$B$8,17)+GZ$9),"MM")=TEXT((EDATE('Projektkostenkalkulation EP'!$B$8,17)+(GZ$9-1)),"MM"),
             IF(
                        OR(
                                    TEXT((EDATE('Projektkostenkalkulation EP'!$B$8,17)+GZ$9),"TTT") = "Sa",
                                    TEXT((EDATE('Projektkostenkalkulation EP'!$B$8,17)+GZ$9),"TTT") = "So",
                                    IF(ISNA(VLOOKUP(EDATE('Projektkostenkalkulation EP'!$B$8,17)+GZ$9,Datenquellen!$F$7:$H$45,3,FALSE))," ",VLOOKUP(EDATE('Projektkostenkalkulation EP'!$B$8,17)+GZ$9,Datenquellen!$F$7:$H$45,3,FALSE))="X"
                                    ),
                          "X",
                          ""
                          ),
               "X"
            )</f>
        <v/>
      </c>
      <c r="HB186" s="227" t="str">
        <f xml:space="preserve"> IF(TEXT((EDATE('Projektkostenkalkulation EP'!$B$8,17)+HA$9),"MM")=TEXT((EDATE('Projektkostenkalkulation EP'!$B$8,17)+(HA$9-1)),"MM"),
             IF(
                        OR(
                                    TEXT((EDATE('Projektkostenkalkulation EP'!$B$8,17)+HA$9),"TTT") = "Sa",
                                    TEXT((EDATE('Projektkostenkalkulation EP'!$B$8,17)+HA$9),"TTT") = "So",
                                    IF(ISNA(VLOOKUP(EDATE('Projektkostenkalkulation EP'!$B$8,17)+HA$9,Datenquellen!$F$7:$H$45,3,FALSE))," ",VLOOKUP(EDATE('Projektkostenkalkulation EP'!$B$8,17)+HA$9,Datenquellen!$F$7:$H$45,3,FALSE))="X"
                                    ),
                          "X",
                          ""
                          ),
               "X"
            )</f>
        <v>X</v>
      </c>
      <c r="HC186" s="227" t="str">
        <f xml:space="preserve"> IF(TEXT((EDATE('Projektkostenkalkulation EP'!$B$8,17)+HB$9),"MM")=TEXT((EDATE('Projektkostenkalkulation EP'!$B$8,17)+(HB$9-1)),"MM"),
             IF(
                        OR(
                                    TEXT((EDATE('Projektkostenkalkulation EP'!$B$8,17)+HB$9),"TTT") = "Sa",
                                    TEXT((EDATE('Projektkostenkalkulation EP'!$B$8,17)+HB$9),"TTT") = "So",
                                    IF(ISNA(VLOOKUP(EDATE('Projektkostenkalkulation EP'!$B$8,17)+HB$9,Datenquellen!$F$7:$H$45,3,FALSE))," ",VLOOKUP(EDATE('Projektkostenkalkulation EP'!$B$8,17)+HB$9,Datenquellen!$F$7:$H$45,3,FALSE))="X"
                                    ),
                          "X",
                          ""
                          ),
               "X"
            )</f>
        <v>X</v>
      </c>
      <c r="HD186" s="227" t="str">
        <f xml:space="preserve"> IF(TEXT((EDATE('Projektkostenkalkulation EP'!$B$8,17)+HC$9),"MM")=TEXT((EDATE('Projektkostenkalkulation EP'!$B$8,17)+(HC$9-1)),"MM"),
             IF(
                        OR(
                                    TEXT((EDATE('Projektkostenkalkulation EP'!$B$8,17)+HC$9),"TTT") = "Sa",
                                    TEXT((EDATE('Projektkostenkalkulation EP'!$B$8,17)+HC$9),"TTT") = "So",
                                    IF(ISNA(VLOOKUP(EDATE('Projektkostenkalkulation EP'!$B$8,17)+HC$9,Datenquellen!$F$7:$H$45,3,FALSE))," ",VLOOKUP(EDATE('Projektkostenkalkulation EP'!$B$8,17)+HC$9,Datenquellen!$F$7:$H$45,3,FALSE))="X"
                                    ),
                          "X",
                          ""
                          ),
               "X"
            )</f>
        <v/>
      </c>
      <c r="HE186" s="228" t="str">
        <f xml:space="preserve"> IF(TEXT((EDATE('Projektkostenkalkulation EP'!$B$8,17)+HD$9),"MM")=TEXT((EDATE('Projektkostenkalkulation EP'!$B$8,17)+(HD$9-1)),"MM"),
             IF(
                        OR(
                                    TEXT((EDATE('Projektkostenkalkulation EP'!$B$8,17)+HD$9),"TTT") = "Sa",
                                    TEXT((EDATE('Projektkostenkalkulation EP'!$B$8,17)+HD$9),"TTT") = "So",
                                    IF(ISNA(VLOOKUP(EDATE('Projektkostenkalkulation EP'!$B$8,17)+HD$9,Datenquellen!$F$7:$H$45,3,FALSE))," ",VLOOKUP(EDATE('Projektkostenkalkulation EP'!$B$8,17)+HD$9,Datenquellen!$F$7:$H$45,3,FALSE))="X"
                                    ),
                          "X",
                          ""
                          ),
               "X"
            )</f>
        <v>X</v>
      </c>
      <c r="HF186" s="229"/>
      <c r="HG186" s="230"/>
      <c r="HH186" s="475"/>
    </row>
    <row r="187" spans="1:216" ht="21" customHeight="1" x14ac:dyDescent="0.2">
      <c r="A187" s="473"/>
      <c r="B187" s="231"/>
      <c r="C187" s="232" t="str">
        <f>IF(
            OR(
                     TEXT(EDATE('Projektkostenkalkulation EP'!$B$8,17),"TTT") = "Sa",
                     TEXT(EDATE('Projektkostenkalkulation EP'!$B$8,17),"TTT") = "So",
                     IF(ISNA(VLOOKUP(EDATE('Projektkostenkalkulation EP'!$B$8,17),Datenquellen!$F$7:$H$45,3,FALSE))," ",VLOOKUP(EDATE('Projektkostenkalkulation EP'!$B$8,17),Datenquellen!$F$7:$H$45,3,FALSE))="X"
                            ),
                    "X",
                    ""
            )</f>
        <v>X</v>
      </c>
      <c r="D187" s="232" t="str">
        <f xml:space="preserve"> IF(TEXT((EDATE('Projektkostenkalkulation EP'!$B$8,17)+C$9),"MM")=TEXT((EDATE('Projektkostenkalkulation EP'!$B$8,17)+(C$9-1)),"MM"),
             IF(
                        OR(
                                    TEXT((EDATE('Projektkostenkalkulation EP'!$B$8,17)+C$9),"TTT") = "Sa",
                                    TEXT((EDATE('Projektkostenkalkulation EP'!$B$8,17)+C$9),"TTT") = "So",
                                    IF(ISNA(VLOOKUP(EDATE('Projektkostenkalkulation EP'!$B$8,17)+C$9,Datenquellen!$F$7:$H$45,3,FALSE))," ",VLOOKUP(EDATE('Projektkostenkalkulation EP'!$B$8,17)+C$9,Datenquellen!$F$7:$H$45,3,FALSE))="X"
                                    ),
                          "X",
                          ""
                          ),
               "X"
            )</f>
        <v/>
      </c>
      <c r="E187" s="232" t="str">
        <f xml:space="preserve"> IF(TEXT((EDATE('Projektkostenkalkulation EP'!$B$8,17)+D$9),"MM")=TEXT((EDATE('Projektkostenkalkulation EP'!$B$8,17)+(D$9-1)),"MM"),
             IF(
                        OR(
                                    TEXT((EDATE('Projektkostenkalkulation EP'!$B$8,17)+D$9),"TTT") = "Sa",
                                    TEXT((EDATE('Projektkostenkalkulation EP'!$B$8,17)+D$9),"TTT") = "So",
                                    IF(ISNA(VLOOKUP(EDATE('Projektkostenkalkulation EP'!$B$8,17)+D$9,Datenquellen!$F$7:$H$45,3,FALSE))," ",VLOOKUP(EDATE('Projektkostenkalkulation EP'!$B$8,17)+D$9,Datenquellen!$F$7:$H$45,3,FALSE))="X"
                                    ),
                          "X",
                          ""
                          ),
               "X"
            )</f>
        <v/>
      </c>
      <c r="F187" s="232" t="str">
        <f xml:space="preserve"> IF(TEXT((EDATE('Projektkostenkalkulation EP'!$B$8,17)+E$9),"MM")=TEXT((EDATE('Projektkostenkalkulation EP'!$B$8,17)+(E$9-1)),"MM"),
             IF(
                        OR(
                                    TEXT((EDATE('Projektkostenkalkulation EP'!$B$8,17)+E$9),"TTT") = "Sa",
                                    TEXT((EDATE('Projektkostenkalkulation EP'!$B$8,17)+E$9),"TTT") = "So",
                                    IF(ISNA(VLOOKUP(EDATE('Projektkostenkalkulation EP'!$B$8,17)+E$9,Datenquellen!$F$7:$H$45,3,FALSE))," ",VLOOKUP(EDATE('Projektkostenkalkulation EP'!$B$8,17)+E$9,Datenquellen!$F$7:$H$45,3,FALSE))="X"
                                    ),
                          "X",
                          ""
                          ),
               "X"
            )</f>
        <v/>
      </c>
      <c r="G187" s="232" t="str">
        <f xml:space="preserve"> IF(TEXT((EDATE('Projektkostenkalkulation EP'!$B$8,17)+F$9),"MM")=TEXT((EDATE('Projektkostenkalkulation EP'!$B$8,17)+(F$9-1)),"MM"),
             IF(
                        OR(
                                    TEXT((EDATE('Projektkostenkalkulation EP'!$B$8,17)+F$9),"TTT") = "Sa",
                                    TEXT((EDATE('Projektkostenkalkulation EP'!$B$8,17)+F$9),"TTT") = "So",
                                    IF(ISNA(VLOOKUP(EDATE('Projektkostenkalkulation EP'!$B$8,17)+F$9,Datenquellen!$F$7:$H$45,3,FALSE))," ",VLOOKUP(EDATE('Projektkostenkalkulation EP'!$B$8,17)+F$9,Datenquellen!$F$7:$H$45,3,FALSE))="X"
                                    ),
                          "X",
                          ""
                          ),
               "X"
            )</f>
        <v/>
      </c>
      <c r="H187" s="232" t="str">
        <f xml:space="preserve"> IF(TEXT((EDATE('Projektkostenkalkulation EP'!$B$8,17)+G$9),"MM")=TEXT((EDATE('Projektkostenkalkulation EP'!$B$8,17)+(G$9-1)),"MM"),
             IF(
                        OR(
                                    TEXT((EDATE('Projektkostenkalkulation EP'!$B$8,17)+G$9),"TTT") = "Sa",
                                    TEXT((EDATE('Projektkostenkalkulation EP'!$B$8,17)+G$9),"TTT") = "So",
                                    IF(ISNA(VLOOKUP(EDATE('Projektkostenkalkulation EP'!$B$8,17)+G$9,Datenquellen!$F$7:$H$45,3,FALSE))," ",VLOOKUP(EDATE('Projektkostenkalkulation EP'!$B$8,17)+G$9,Datenquellen!$F$7:$H$45,3,FALSE))="X"
                                    ),
                          "X",
                          ""
                          ),
               "X"
            )</f>
        <v/>
      </c>
      <c r="I187" s="232" t="str">
        <f xml:space="preserve"> IF(TEXT((EDATE('Projektkostenkalkulation EP'!$B$8,17)+H$9),"MM")=TEXT((EDATE('Projektkostenkalkulation EP'!$B$8,17)+(H$9-1)),"MM"),
             IF(
                        OR(
                                    TEXT((EDATE('Projektkostenkalkulation EP'!$B$8,17)+H$9),"TTT") = "Sa",
                                    TEXT((EDATE('Projektkostenkalkulation EP'!$B$8,17)+H$9),"TTT") = "So",
                                    IF(ISNA(VLOOKUP(EDATE('Projektkostenkalkulation EP'!$B$8,17)+H$9,Datenquellen!$F$7:$H$45,3,FALSE))," ",VLOOKUP(EDATE('Projektkostenkalkulation EP'!$B$8,17)+H$9,Datenquellen!$F$7:$H$45,3,FALSE))="X"
                                    ),
                          "X",
                          ""
                          ),
               "X"
            )</f>
        <v>X</v>
      </c>
      <c r="J187" s="232" t="str">
        <f xml:space="preserve"> IF(TEXT((EDATE('Projektkostenkalkulation EP'!$B$8,17)+I$9),"MM")=TEXT((EDATE('Projektkostenkalkulation EP'!$B$8,17)+(I$9-1)),"MM"),
             IF(
                        OR(
                                    TEXT((EDATE('Projektkostenkalkulation EP'!$B$8,17)+I$9),"TTT") = "Sa",
                                    TEXT((EDATE('Projektkostenkalkulation EP'!$B$8,17)+I$9),"TTT") = "So",
                                    IF(ISNA(VLOOKUP(EDATE('Projektkostenkalkulation EP'!$B$8,17)+I$9,Datenquellen!$F$7:$H$45,3,FALSE))," ",VLOOKUP(EDATE('Projektkostenkalkulation EP'!$B$8,17)+I$9,Datenquellen!$F$7:$H$45,3,FALSE))="X"
                                    ),
                          "X",
                          ""
                          ),
               "X"
            )</f>
        <v>X</v>
      </c>
      <c r="K187" s="232" t="str">
        <f xml:space="preserve"> IF(TEXT((EDATE('Projektkostenkalkulation EP'!$B$8,17)+J$9),"MM")=TEXT((EDATE('Projektkostenkalkulation EP'!$B$8,17)+(J$9-1)),"MM"),
             IF(
                        OR(
                                    TEXT((EDATE('Projektkostenkalkulation EP'!$B$8,17)+J$9),"TTT") = "Sa",
                                    TEXT((EDATE('Projektkostenkalkulation EP'!$B$8,17)+J$9),"TTT") = "So",
                                    IF(ISNA(VLOOKUP(EDATE('Projektkostenkalkulation EP'!$B$8,17)+J$9,Datenquellen!$F$7:$H$45,3,FALSE))," ",VLOOKUP(EDATE('Projektkostenkalkulation EP'!$B$8,17)+J$9,Datenquellen!$F$7:$H$45,3,FALSE))="X"
                                    ),
                          "X",
                          ""
                          ),
               "X"
            )</f>
        <v>X</v>
      </c>
      <c r="L187" s="232" t="str">
        <f xml:space="preserve"> IF(TEXT((EDATE('Projektkostenkalkulation EP'!$B$8,17)+K$9),"MM")=TEXT((EDATE('Projektkostenkalkulation EP'!$B$8,17)+(K$9-1)),"MM"),
             IF(
                        OR(
                                    TEXT((EDATE('Projektkostenkalkulation EP'!$B$8,17)+K$9),"TTT") = "Sa",
                                    TEXT((EDATE('Projektkostenkalkulation EP'!$B$8,17)+K$9),"TTT") = "So",
                                    IF(ISNA(VLOOKUP(EDATE('Projektkostenkalkulation EP'!$B$8,17)+K$9,Datenquellen!$F$7:$H$45,3,FALSE))," ",VLOOKUP(EDATE('Projektkostenkalkulation EP'!$B$8,17)+K$9,Datenquellen!$F$7:$H$45,3,FALSE))="X"
                                    ),
                          "X",
                          ""
                          ),
               "X"
            )</f>
        <v/>
      </c>
      <c r="M187" s="232" t="str">
        <f xml:space="preserve"> IF(TEXT((EDATE('Projektkostenkalkulation EP'!$B$8,17)+L$9),"MM")=TEXT((EDATE('Projektkostenkalkulation EP'!$B$8,17)+(L$9-1)),"MM"),
             IF(
                        OR(
                                    TEXT((EDATE('Projektkostenkalkulation EP'!$B$8,17)+L$9),"TTT") = "Sa",
                                    TEXT((EDATE('Projektkostenkalkulation EP'!$B$8,17)+L$9),"TTT") = "So",
                                    IF(ISNA(VLOOKUP(EDATE('Projektkostenkalkulation EP'!$B$8,17)+L$9,Datenquellen!$F$7:$H$45,3,FALSE))," ",VLOOKUP(EDATE('Projektkostenkalkulation EP'!$B$8,17)+L$9,Datenquellen!$F$7:$H$45,3,FALSE))="X"
                                    ),
                          "X",
                          ""
                          ),
               "X"
            )</f>
        <v/>
      </c>
      <c r="N187" s="232" t="str">
        <f xml:space="preserve"> IF(TEXT((EDATE('Projektkostenkalkulation EP'!$B$8,17)+M$9),"MM")=TEXT((EDATE('Projektkostenkalkulation EP'!$B$8,17)+(M$9-1)),"MM"),
             IF(
                        OR(
                                    TEXT((EDATE('Projektkostenkalkulation EP'!$B$8,17)+M$9),"TTT") = "Sa",
                                    TEXT((EDATE('Projektkostenkalkulation EP'!$B$8,17)+M$9),"TTT") = "So",
                                    IF(ISNA(VLOOKUP(EDATE('Projektkostenkalkulation EP'!$B$8,17)+M$9,Datenquellen!$F$7:$H$45,3,FALSE))," ",VLOOKUP(EDATE('Projektkostenkalkulation EP'!$B$8,17)+M$9,Datenquellen!$F$7:$H$45,3,FALSE))="X"
                                    ),
                          "X",
                          ""
                          ),
               "X"
            )</f>
        <v/>
      </c>
      <c r="O187" s="232" t="str">
        <f xml:space="preserve"> IF(TEXT((EDATE('Projektkostenkalkulation EP'!$B$8,17)+N$9),"MM")=TEXT((EDATE('Projektkostenkalkulation EP'!$B$8,17)+(N$9-1)),"MM"),
             IF(
                        OR(
                                    TEXT((EDATE('Projektkostenkalkulation EP'!$B$8,17)+N$9),"TTT") = "Sa",
                                    TEXT((EDATE('Projektkostenkalkulation EP'!$B$8,17)+N$9),"TTT") = "So",
                                    IF(ISNA(VLOOKUP(EDATE('Projektkostenkalkulation EP'!$B$8,17)+N$9,Datenquellen!$F$7:$H$45,3,FALSE))," ",VLOOKUP(EDATE('Projektkostenkalkulation EP'!$B$8,17)+N$9,Datenquellen!$F$7:$H$45,3,FALSE))="X"
                                    ),
                          "X",
                          ""
                          ),
               "X"
            )</f>
        <v/>
      </c>
      <c r="P187" s="232" t="str">
        <f xml:space="preserve"> IF(TEXT((EDATE('Projektkostenkalkulation EP'!$B$8,17)+O$9),"MM")=TEXT((EDATE('Projektkostenkalkulation EP'!$B$8,17)+(O$9-1)),"MM"),
             IF(
                        OR(
                                    TEXT((EDATE('Projektkostenkalkulation EP'!$B$8,17)+O$9),"TTT") = "Sa",
                                    TEXT((EDATE('Projektkostenkalkulation EP'!$B$8,17)+O$9),"TTT") = "So",
                                    IF(ISNA(VLOOKUP(EDATE('Projektkostenkalkulation EP'!$B$8,17)+O$9,Datenquellen!$F$7:$H$45,3,FALSE))," ",VLOOKUP(EDATE('Projektkostenkalkulation EP'!$B$8,17)+O$9,Datenquellen!$F$7:$H$45,3,FALSE))="X"
                                    ),
                          "X",
                          ""
                          ),
               "X"
            )</f>
        <v>X</v>
      </c>
      <c r="Q187" s="232" t="str">
        <f xml:space="preserve"> IF(TEXT((EDATE('Projektkostenkalkulation EP'!$B$8,17)+P$9),"MM")=TEXT((EDATE('Projektkostenkalkulation EP'!$B$8,17)+(P$9-1)),"MM"),
             IF(
                        OR(
                                    TEXT((EDATE('Projektkostenkalkulation EP'!$B$8,17)+P$9),"TTT") = "Sa",
                                    TEXT((EDATE('Projektkostenkalkulation EP'!$B$8,17)+P$9),"TTT") = "So",
                                    IF(ISNA(VLOOKUP(EDATE('Projektkostenkalkulation EP'!$B$8,17)+P$9,Datenquellen!$F$7:$H$45,3,FALSE))," ",VLOOKUP(EDATE('Projektkostenkalkulation EP'!$B$8,17)+P$9,Datenquellen!$F$7:$H$45,3,FALSE))="X"
                                    ),
                          "X",
                          ""
                          ),
               "X"
            )</f>
        <v>X</v>
      </c>
      <c r="R187" s="232" t="str">
        <f xml:space="preserve"> IF(TEXT((EDATE('Projektkostenkalkulation EP'!$B$8,17)+Q$9),"MM")=TEXT((EDATE('Projektkostenkalkulation EP'!$B$8,17)+(Q$9-1)),"MM"),
             IF(
                        OR(
                                    TEXT((EDATE('Projektkostenkalkulation EP'!$B$8,17)+Q$9),"TTT") = "Sa",
                                    TEXT((EDATE('Projektkostenkalkulation EP'!$B$8,17)+Q$9),"TTT") = "So",
                                    IF(ISNA(VLOOKUP(EDATE('Projektkostenkalkulation EP'!$B$8,17)+Q$9,Datenquellen!$F$7:$H$45,3,FALSE))," ",VLOOKUP(EDATE('Projektkostenkalkulation EP'!$B$8,17)+Q$9,Datenquellen!$F$7:$H$45,3,FALSE))="X"
                                    ),
                          "X",
                          ""
                          ),
               "X"
            )</f>
        <v/>
      </c>
      <c r="S187" s="232" t="str">
        <f xml:space="preserve"> IF(TEXT((EDATE('Projektkostenkalkulation EP'!$B$8,17)+R$9),"MM")=TEXT((EDATE('Projektkostenkalkulation EP'!$B$8,17)+(R$9-1)),"MM"),
             IF(
                        OR(
                                    TEXT((EDATE('Projektkostenkalkulation EP'!$B$8,17)+R$9),"TTT") = "Sa",
                                    TEXT((EDATE('Projektkostenkalkulation EP'!$B$8,17)+R$9),"TTT") = "So",
                                    IF(ISNA(VLOOKUP(EDATE('Projektkostenkalkulation EP'!$B$8,17)+R$9,Datenquellen!$F$7:$H$45,3,FALSE))," ",VLOOKUP(EDATE('Projektkostenkalkulation EP'!$B$8,17)+R$9,Datenquellen!$F$7:$H$45,3,FALSE))="X"
                                    ),
                          "X",
                          ""
                          ),
               "X"
            )</f>
        <v/>
      </c>
      <c r="T187" s="232" t="str">
        <f xml:space="preserve"> IF(TEXT((EDATE('Projektkostenkalkulation EP'!$B$8,17)+S$9),"MM")=TEXT((EDATE('Projektkostenkalkulation EP'!$B$8,17)+(S$9-1)),"MM"),
             IF(
                        OR(
                                    TEXT((EDATE('Projektkostenkalkulation EP'!$B$8,17)+S$9),"TTT") = "Sa",
                                    TEXT((EDATE('Projektkostenkalkulation EP'!$B$8,17)+S$9),"TTT") = "So",
                                    IF(ISNA(VLOOKUP(EDATE('Projektkostenkalkulation EP'!$B$8,17)+S$9,Datenquellen!$F$7:$H$45,3,FALSE))," ",VLOOKUP(EDATE('Projektkostenkalkulation EP'!$B$8,17)+S$9,Datenquellen!$F$7:$H$45,3,FALSE))="X"
                                    ),
                          "X",
                          ""
                          ),
               "X"
            )</f>
        <v/>
      </c>
      <c r="U187" s="232" t="str">
        <f xml:space="preserve"> IF(TEXT((EDATE('Projektkostenkalkulation EP'!$B$8,17)+T$9),"MM")=TEXT((EDATE('Projektkostenkalkulation EP'!$B$8,17)+(T$9-1)),"MM"),
             IF(
                        OR(
                                    TEXT((EDATE('Projektkostenkalkulation EP'!$B$8,17)+T$9),"TTT") = "Sa",
                                    TEXT((EDATE('Projektkostenkalkulation EP'!$B$8,17)+T$9),"TTT") = "So",
                                    IF(ISNA(VLOOKUP(EDATE('Projektkostenkalkulation EP'!$B$8,17)+T$9,Datenquellen!$F$7:$H$45,3,FALSE))," ",VLOOKUP(EDATE('Projektkostenkalkulation EP'!$B$8,17)+T$9,Datenquellen!$F$7:$H$45,3,FALSE))="X"
                                    ),
                          "X",
                          ""
                          ),
               "X"
            )</f>
        <v>X</v>
      </c>
      <c r="V187" s="232" t="str">
        <f xml:space="preserve"> IF(TEXT((EDATE('Projektkostenkalkulation EP'!$B$8,17)+U$9),"MM")=TEXT((EDATE('Projektkostenkalkulation EP'!$B$8,17)+(U$9-1)),"MM"),
             IF(
                        OR(
                                    TEXT((EDATE('Projektkostenkalkulation EP'!$B$8,17)+U$9),"TTT") = "Sa",
                                    TEXT((EDATE('Projektkostenkalkulation EP'!$B$8,17)+U$9),"TTT") = "So",
                                    IF(ISNA(VLOOKUP(EDATE('Projektkostenkalkulation EP'!$B$8,17)+U$9,Datenquellen!$F$7:$H$45,3,FALSE))," ",VLOOKUP(EDATE('Projektkostenkalkulation EP'!$B$8,17)+U$9,Datenquellen!$F$7:$H$45,3,FALSE))="X"
                                    ),
                          "X",
                          ""
                          ),
               "X"
            )</f>
        <v/>
      </c>
      <c r="W187" s="232" t="str">
        <f xml:space="preserve"> IF(TEXT((EDATE('Projektkostenkalkulation EP'!$B$8,17)+V$9),"MM")=TEXT((EDATE('Projektkostenkalkulation EP'!$B$8,17)+(V$9-1)),"MM"),
             IF(
                        OR(
                                    TEXT((EDATE('Projektkostenkalkulation EP'!$B$8,17)+V$9),"TTT") = "Sa",
                                    TEXT((EDATE('Projektkostenkalkulation EP'!$B$8,17)+V$9),"TTT") = "So",
                                    IF(ISNA(VLOOKUP(EDATE('Projektkostenkalkulation EP'!$B$8,17)+V$9,Datenquellen!$F$7:$H$45,3,FALSE))," ",VLOOKUP(EDATE('Projektkostenkalkulation EP'!$B$8,17)+V$9,Datenquellen!$F$7:$H$45,3,FALSE))="X"
                                    ),
                          "X",
                          ""
                          ),
               "X"
            )</f>
        <v>X</v>
      </c>
      <c r="X187" s="232" t="str">
        <f xml:space="preserve"> IF(TEXT((EDATE('Projektkostenkalkulation EP'!$B$8,17)+W$9),"MM")=TEXT((EDATE('Projektkostenkalkulation EP'!$B$8,17)+(W$9-1)),"MM"),
             IF(
                        OR(
                                    TEXT((EDATE('Projektkostenkalkulation EP'!$B$8,17)+W$9),"TTT") = "Sa",
                                    TEXT((EDATE('Projektkostenkalkulation EP'!$B$8,17)+W$9),"TTT") = "So",
                                    IF(ISNA(VLOOKUP(EDATE('Projektkostenkalkulation EP'!$B$8,17)+W$9,Datenquellen!$F$7:$H$45,3,FALSE))," ",VLOOKUP(EDATE('Projektkostenkalkulation EP'!$B$8,17)+W$9,Datenquellen!$F$7:$H$45,3,FALSE))="X"
                                    ),
                          "X",
                          ""
                          ),
               "X"
            )</f>
        <v>X</v>
      </c>
      <c r="Y187" s="232" t="str">
        <f xml:space="preserve"> IF(TEXT((EDATE('Projektkostenkalkulation EP'!$B$8,17)+X$9),"MM")=TEXT((EDATE('Projektkostenkalkulation EP'!$B$8,17)+(X$9-1)),"MM"),
             IF(
                        OR(
                                    TEXT((EDATE('Projektkostenkalkulation EP'!$B$8,17)+X$9),"TTT") = "Sa",
                                    TEXT((EDATE('Projektkostenkalkulation EP'!$B$8,17)+X$9),"TTT") = "So",
                                    IF(ISNA(VLOOKUP(EDATE('Projektkostenkalkulation EP'!$B$8,17)+X$9,Datenquellen!$F$7:$H$45,3,FALSE))," ",VLOOKUP(EDATE('Projektkostenkalkulation EP'!$B$8,17)+X$9,Datenquellen!$F$7:$H$45,3,FALSE))="X"
                                    ),
                          "X",
                          ""
                          ),
               "X"
            )</f>
        <v/>
      </c>
      <c r="Z187" s="232" t="str">
        <f xml:space="preserve"> IF(TEXT((EDATE('Projektkostenkalkulation EP'!$B$8,17)+Y$9),"MM")=TEXT((EDATE('Projektkostenkalkulation EP'!$B$8,17)+(Y$9-1)),"MM"),
             IF(
                        OR(
                                    TEXT((EDATE('Projektkostenkalkulation EP'!$B$8,17)+Y$9),"TTT") = "Sa",
                                    TEXT((EDATE('Projektkostenkalkulation EP'!$B$8,17)+Y$9),"TTT") = "So",
                                    IF(ISNA(VLOOKUP(EDATE('Projektkostenkalkulation EP'!$B$8,17)+Y$9,Datenquellen!$F$7:$H$45,3,FALSE))," ",VLOOKUP(EDATE('Projektkostenkalkulation EP'!$B$8,17)+Y$9,Datenquellen!$F$7:$H$45,3,FALSE))="X"
                                    ),
                          "X",
                          ""
                          ),
               "X"
            )</f>
        <v/>
      </c>
      <c r="AA187" s="232" t="str">
        <f xml:space="preserve"> IF(TEXT((EDATE('Projektkostenkalkulation EP'!$B$8,17)+Z$9),"MM")=TEXT((EDATE('Projektkostenkalkulation EP'!$B$8,17)+(Z$9-1)),"MM"),
             IF(
                        OR(
                                    TEXT((EDATE('Projektkostenkalkulation EP'!$B$8,17)+Z$9),"TTT") = "Sa",
                                    TEXT((EDATE('Projektkostenkalkulation EP'!$B$8,17)+Z$9),"TTT") = "So",
                                    IF(ISNA(VLOOKUP(EDATE('Projektkostenkalkulation EP'!$B$8,17)+Z$9,Datenquellen!$F$7:$H$45,3,FALSE))," ",VLOOKUP(EDATE('Projektkostenkalkulation EP'!$B$8,17)+Z$9,Datenquellen!$F$7:$H$45,3,FALSE))="X"
                                    ),
                          "X",
                          ""
                          ),
               "X"
            )</f>
        <v/>
      </c>
      <c r="AB187" s="232" t="str">
        <f xml:space="preserve"> IF(TEXT((EDATE('Projektkostenkalkulation EP'!$B$8,17)+AA$9),"MM")=TEXT((EDATE('Projektkostenkalkulation EP'!$B$8,17)+(AA$9-1)),"MM"),
             IF(
                        OR(
                                    TEXT((EDATE('Projektkostenkalkulation EP'!$B$8,17)+AA$9),"TTT") = "Sa",
                                    TEXT((EDATE('Projektkostenkalkulation EP'!$B$8,17)+AA$9),"TTT") = "So",
                                    IF(ISNA(VLOOKUP(EDATE('Projektkostenkalkulation EP'!$B$8,17)+AA$9,Datenquellen!$F$7:$H$45,3,FALSE))," ",VLOOKUP(EDATE('Projektkostenkalkulation EP'!$B$8,17)+AA$9,Datenquellen!$F$7:$H$45,3,FALSE))="X"
                                    ),
                          "X",
                          ""
                          ),
               "X"
            )</f>
        <v/>
      </c>
      <c r="AC187" s="232" t="str">
        <f xml:space="preserve"> IF(TEXT((EDATE('Projektkostenkalkulation EP'!$B$8,17)+AB$9),"MM")=TEXT((EDATE('Projektkostenkalkulation EP'!$B$8,17)+(AB$9-1)),"MM"),
             IF(
                        OR(
                                    TEXT((EDATE('Projektkostenkalkulation EP'!$B$8,17)+AB$9),"TTT") = "Sa",
                                    TEXT((EDATE('Projektkostenkalkulation EP'!$B$8,17)+AB$9),"TTT") = "So",
                                    IF(ISNA(VLOOKUP(EDATE('Projektkostenkalkulation EP'!$B$8,17)+AB$9,Datenquellen!$F$7:$H$45,3,FALSE))," ",VLOOKUP(EDATE('Projektkostenkalkulation EP'!$B$8,17)+AB$9,Datenquellen!$F$7:$H$45,3,FALSE))="X"
                                    ),
                          "X",
                          ""
                          ),
               "X"
            )</f>
        <v/>
      </c>
      <c r="AD187" s="232" t="str">
        <f xml:space="preserve"> IF(TEXT((EDATE('Projektkostenkalkulation EP'!$B$8,17)+AC$9),"MM")=TEXT((EDATE('Projektkostenkalkulation EP'!$B$8,17)+(AC$9-1)),"MM"),
             IF(
                        OR(
                                    TEXT((EDATE('Projektkostenkalkulation EP'!$B$8,17)+AC$9),"TTT") = "Sa",
                                    TEXT((EDATE('Projektkostenkalkulation EP'!$B$8,17)+AC$9),"TTT") = "So",
                                    IF(ISNA(VLOOKUP(EDATE('Projektkostenkalkulation EP'!$B$8,17)+AC$9,Datenquellen!$F$7:$H$45,3,FALSE))," ",VLOOKUP(EDATE('Projektkostenkalkulation EP'!$B$8,17)+AC$9,Datenquellen!$F$7:$H$45,3,FALSE))="X"
                                    ),
                          "X",
                          ""
                          ),
               "X"
            )</f>
        <v>X</v>
      </c>
      <c r="AE187" s="232" t="str">
        <f xml:space="preserve"> IF(TEXT((EDATE('Projektkostenkalkulation EP'!$B$8,17)+AD$9),"MM")=TEXT((EDATE('Projektkostenkalkulation EP'!$B$8,17)+(AD$9-1)),"MM"),
             IF(
                        OR(
                                    TEXT((EDATE('Projektkostenkalkulation EP'!$B$8,17)+AD$9),"TTT") = "Sa",
                                    TEXT((EDATE('Projektkostenkalkulation EP'!$B$8,17)+AD$9),"TTT") = "So",
                                    IF(ISNA(VLOOKUP(EDATE('Projektkostenkalkulation EP'!$B$8,17)+AD$9,Datenquellen!$F$7:$H$45,3,FALSE))," ",VLOOKUP(EDATE('Projektkostenkalkulation EP'!$B$8,17)+AD$9,Datenquellen!$F$7:$H$45,3,FALSE))="X"
                                    ),
                          "X",
                          ""
                          ),
               "X"
            )</f>
        <v>X</v>
      </c>
      <c r="AF187" s="232" t="str">
        <f xml:space="preserve"> IF(TEXT((EDATE('Projektkostenkalkulation EP'!$B$8,17)+AE$9),"MM")=TEXT((EDATE('Projektkostenkalkulation EP'!$B$8,17)+(AE$9-1)),"MM"),
             IF(
                        OR(
                                    TEXT((EDATE('Projektkostenkalkulation EP'!$B$8,17)+AE$9),"TTT") = "Sa",
                                    TEXT((EDATE('Projektkostenkalkulation EP'!$B$8,17)+AE$9),"TTT") = "So",
                                    IF(ISNA(VLOOKUP(EDATE('Projektkostenkalkulation EP'!$B$8,17)+AE$9,Datenquellen!$F$7:$H$45,3,FALSE))," ",VLOOKUP(EDATE('Projektkostenkalkulation EP'!$B$8,17)+AE$9,Datenquellen!$F$7:$H$45,3,FALSE))="X"
                                    ),
                          "X",
                          ""
                          ),
               "X"
            )</f>
        <v/>
      </c>
      <c r="AG187" s="233" t="str">
        <f xml:space="preserve"> IF(TEXT((EDATE('Projektkostenkalkulation EP'!$B$8,17)+AF$9),"MM")=TEXT((EDATE('Projektkostenkalkulation EP'!$B$8,17)+(AF$9-1)),"MM"),
             IF(
                        OR(
                                    TEXT((EDATE('Projektkostenkalkulation EP'!$B$8,17)+AF$9),"TTT") = "Sa",
                                    TEXT((EDATE('Projektkostenkalkulation EP'!$B$8,17)+AF$9),"TTT") = "So",
                                    IF(ISNA(VLOOKUP(EDATE('Projektkostenkalkulation EP'!$B$8,17)+AF$9,Datenquellen!$F$7:$H$45,3,FALSE))," ",VLOOKUP(EDATE('Projektkostenkalkulation EP'!$B$8,17)+AF$9,Datenquellen!$F$7:$H$45,3,FALSE))="X"
                                    ),
                          "X",
                          ""
                          ),
               "X"
            )</f>
        <v>X</v>
      </c>
      <c r="AH187" s="234"/>
      <c r="AI187" s="235"/>
      <c r="AJ187" s="476"/>
      <c r="AK187" s="473"/>
      <c r="AL187" s="231"/>
      <c r="AM187" s="232" t="str">
        <f>IF(
            OR(
                     TEXT(EDATE('Projektkostenkalkulation EP'!$B$8,17),"TTT") = "Sa",
                     TEXT(EDATE('Projektkostenkalkulation EP'!$B$8,17),"TTT") = "So",
                     IF(ISNA(VLOOKUP(EDATE('Projektkostenkalkulation EP'!$B$8,17),Datenquellen!$F$7:$H$45,3,FALSE))," ",VLOOKUP(EDATE('Projektkostenkalkulation EP'!$B$8,17),Datenquellen!$F$7:$H$45,3,FALSE))="X"
                            ),
                    "X",
                    ""
            )</f>
        <v>X</v>
      </c>
      <c r="AN187" s="232" t="str">
        <f xml:space="preserve"> IF(TEXT((EDATE('Projektkostenkalkulation EP'!$B$8,17)+AM$9),"MM")=TEXT((EDATE('Projektkostenkalkulation EP'!$B$8,17)+(AM$9-1)),"MM"),
             IF(
                        OR(
                                    TEXT((EDATE('Projektkostenkalkulation EP'!$B$8,17)+AM$9),"TTT") = "Sa",
                                    TEXT((EDATE('Projektkostenkalkulation EP'!$B$8,17)+AM$9),"TTT") = "So",
                                    IF(ISNA(VLOOKUP(EDATE('Projektkostenkalkulation EP'!$B$8,17)+AM$9,Datenquellen!$F$7:$H$45,3,FALSE))," ",VLOOKUP(EDATE('Projektkostenkalkulation EP'!$B$8,17)+AM$9,Datenquellen!$F$7:$H$45,3,FALSE))="X"
                                    ),
                          "X",
                          ""
                          ),
               "X"
            )</f>
        <v/>
      </c>
      <c r="AO187" s="232" t="str">
        <f xml:space="preserve"> IF(TEXT((EDATE('Projektkostenkalkulation EP'!$B$8,17)+AN$9),"MM")=TEXT((EDATE('Projektkostenkalkulation EP'!$B$8,17)+(AN$9-1)),"MM"),
             IF(
                        OR(
                                    TEXT((EDATE('Projektkostenkalkulation EP'!$B$8,17)+AN$9),"TTT") = "Sa",
                                    TEXT((EDATE('Projektkostenkalkulation EP'!$B$8,17)+AN$9),"TTT") = "So",
                                    IF(ISNA(VLOOKUP(EDATE('Projektkostenkalkulation EP'!$B$8,17)+AN$9,Datenquellen!$F$7:$H$45,3,FALSE))," ",VLOOKUP(EDATE('Projektkostenkalkulation EP'!$B$8,17)+AN$9,Datenquellen!$F$7:$H$45,3,FALSE))="X"
                                    ),
                          "X",
                          ""
                          ),
               "X"
            )</f>
        <v/>
      </c>
      <c r="AP187" s="232" t="str">
        <f xml:space="preserve"> IF(TEXT((EDATE('Projektkostenkalkulation EP'!$B$8,17)+AO$9),"MM")=TEXT((EDATE('Projektkostenkalkulation EP'!$B$8,17)+(AO$9-1)),"MM"),
             IF(
                        OR(
                                    TEXT((EDATE('Projektkostenkalkulation EP'!$B$8,17)+AO$9),"TTT") = "Sa",
                                    TEXT((EDATE('Projektkostenkalkulation EP'!$B$8,17)+AO$9),"TTT") = "So",
                                    IF(ISNA(VLOOKUP(EDATE('Projektkostenkalkulation EP'!$B$8,17)+AO$9,Datenquellen!$F$7:$H$45,3,FALSE))," ",VLOOKUP(EDATE('Projektkostenkalkulation EP'!$B$8,17)+AO$9,Datenquellen!$F$7:$H$45,3,FALSE))="X"
                                    ),
                          "X",
                          ""
                          ),
               "X"
            )</f>
        <v/>
      </c>
      <c r="AQ187" s="232" t="str">
        <f xml:space="preserve"> IF(TEXT((EDATE('Projektkostenkalkulation EP'!$B$8,17)+AP$9),"MM")=TEXT((EDATE('Projektkostenkalkulation EP'!$B$8,17)+(AP$9-1)),"MM"),
             IF(
                        OR(
                                    TEXT((EDATE('Projektkostenkalkulation EP'!$B$8,17)+AP$9),"TTT") = "Sa",
                                    TEXT((EDATE('Projektkostenkalkulation EP'!$B$8,17)+AP$9),"TTT") = "So",
                                    IF(ISNA(VLOOKUP(EDATE('Projektkostenkalkulation EP'!$B$8,17)+AP$9,Datenquellen!$F$7:$H$45,3,FALSE))," ",VLOOKUP(EDATE('Projektkostenkalkulation EP'!$B$8,17)+AP$9,Datenquellen!$F$7:$H$45,3,FALSE))="X"
                                    ),
                          "X",
                          ""
                          ),
               "X"
            )</f>
        <v/>
      </c>
      <c r="AR187" s="232" t="str">
        <f xml:space="preserve"> IF(TEXT((EDATE('Projektkostenkalkulation EP'!$B$8,17)+AQ$9),"MM")=TEXT((EDATE('Projektkostenkalkulation EP'!$B$8,17)+(AQ$9-1)),"MM"),
             IF(
                        OR(
                                    TEXT((EDATE('Projektkostenkalkulation EP'!$B$8,17)+AQ$9),"TTT") = "Sa",
                                    TEXT((EDATE('Projektkostenkalkulation EP'!$B$8,17)+AQ$9),"TTT") = "So",
                                    IF(ISNA(VLOOKUP(EDATE('Projektkostenkalkulation EP'!$B$8,17)+AQ$9,Datenquellen!$F$7:$H$45,3,FALSE))," ",VLOOKUP(EDATE('Projektkostenkalkulation EP'!$B$8,17)+AQ$9,Datenquellen!$F$7:$H$45,3,FALSE))="X"
                                    ),
                          "X",
                          ""
                          ),
               "X"
            )</f>
        <v/>
      </c>
      <c r="AS187" s="232" t="str">
        <f xml:space="preserve"> IF(TEXT((EDATE('Projektkostenkalkulation EP'!$B$8,17)+AR$9),"MM")=TEXT((EDATE('Projektkostenkalkulation EP'!$B$8,17)+(AR$9-1)),"MM"),
             IF(
                        OR(
                                    TEXT((EDATE('Projektkostenkalkulation EP'!$B$8,17)+AR$9),"TTT") = "Sa",
                                    TEXT((EDATE('Projektkostenkalkulation EP'!$B$8,17)+AR$9),"TTT") = "So",
                                    IF(ISNA(VLOOKUP(EDATE('Projektkostenkalkulation EP'!$B$8,17)+AR$9,Datenquellen!$F$7:$H$45,3,FALSE))," ",VLOOKUP(EDATE('Projektkostenkalkulation EP'!$B$8,17)+AR$9,Datenquellen!$F$7:$H$45,3,FALSE))="X"
                                    ),
                          "X",
                          ""
                          ),
               "X"
            )</f>
        <v>X</v>
      </c>
      <c r="AT187" s="232" t="str">
        <f xml:space="preserve"> IF(TEXT((EDATE('Projektkostenkalkulation EP'!$B$8,17)+AS$9),"MM")=TEXT((EDATE('Projektkostenkalkulation EP'!$B$8,17)+(AS$9-1)),"MM"),
             IF(
                        OR(
                                    TEXT((EDATE('Projektkostenkalkulation EP'!$B$8,17)+AS$9),"TTT") = "Sa",
                                    TEXT((EDATE('Projektkostenkalkulation EP'!$B$8,17)+AS$9),"TTT") = "So",
                                    IF(ISNA(VLOOKUP(EDATE('Projektkostenkalkulation EP'!$B$8,17)+AS$9,Datenquellen!$F$7:$H$45,3,FALSE))," ",VLOOKUP(EDATE('Projektkostenkalkulation EP'!$B$8,17)+AS$9,Datenquellen!$F$7:$H$45,3,FALSE))="X"
                                    ),
                          "X",
                          ""
                          ),
               "X"
            )</f>
        <v>X</v>
      </c>
      <c r="AU187" s="232" t="str">
        <f xml:space="preserve"> IF(TEXT((EDATE('Projektkostenkalkulation EP'!$B$8,17)+AT$9),"MM")=TEXT((EDATE('Projektkostenkalkulation EP'!$B$8,17)+(AT$9-1)),"MM"),
             IF(
                        OR(
                                    TEXT((EDATE('Projektkostenkalkulation EP'!$B$8,17)+AT$9),"TTT") = "Sa",
                                    TEXT((EDATE('Projektkostenkalkulation EP'!$B$8,17)+AT$9),"TTT") = "So",
                                    IF(ISNA(VLOOKUP(EDATE('Projektkostenkalkulation EP'!$B$8,17)+AT$9,Datenquellen!$F$7:$H$45,3,FALSE))," ",VLOOKUP(EDATE('Projektkostenkalkulation EP'!$B$8,17)+AT$9,Datenquellen!$F$7:$H$45,3,FALSE))="X"
                                    ),
                          "X",
                          ""
                          ),
               "X"
            )</f>
        <v>X</v>
      </c>
      <c r="AV187" s="232" t="str">
        <f xml:space="preserve"> IF(TEXT((EDATE('Projektkostenkalkulation EP'!$B$8,17)+AU$9),"MM")=TEXT((EDATE('Projektkostenkalkulation EP'!$B$8,17)+(AU$9-1)),"MM"),
             IF(
                        OR(
                                    TEXT((EDATE('Projektkostenkalkulation EP'!$B$8,17)+AU$9),"TTT") = "Sa",
                                    TEXT((EDATE('Projektkostenkalkulation EP'!$B$8,17)+AU$9),"TTT") = "So",
                                    IF(ISNA(VLOOKUP(EDATE('Projektkostenkalkulation EP'!$B$8,17)+AU$9,Datenquellen!$F$7:$H$45,3,FALSE))," ",VLOOKUP(EDATE('Projektkostenkalkulation EP'!$B$8,17)+AU$9,Datenquellen!$F$7:$H$45,3,FALSE))="X"
                                    ),
                          "X",
                          ""
                          ),
               "X"
            )</f>
        <v/>
      </c>
      <c r="AW187" s="232" t="str">
        <f xml:space="preserve"> IF(TEXT((EDATE('Projektkostenkalkulation EP'!$B$8,17)+AV$9),"MM")=TEXT((EDATE('Projektkostenkalkulation EP'!$B$8,17)+(AV$9-1)),"MM"),
             IF(
                        OR(
                                    TEXT((EDATE('Projektkostenkalkulation EP'!$B$8,17)+AV$9),"TTT") = "Sa",
                                    TEXT((EDATE('Projektkostenkalkulation EP'!$B$8,17)+AV$9),"TTT") = "So",
                                    IF(ISNA(VLOOKUP(EDATE('Projektkostenkalkulation EP'!$B$8,17)+AV$9,Datenquellen!$F$7:$H$45,3,FALSE))," ",VLOOKUP(EDATE('Projektkostenkalkulation EP'!$B$8,17)+AV$9,Datenquellen!$F$7:$H$45,3,FALSE))="X"
                                    ),
                          "X",
                          ""
                          ),
               "X"
            )</f>
        <v/>
      </c>
      <c r="AX187" s="232" t="str">
        <f xml:space="preserve"> IF(TEXT((EDATE('Projektkostenkalkulation EP'!$B$8,17)+AW$9),"MM")=TEXT((EDATE('Projektkostenkalkulation EP'!$B$8,17)+(AW$9-1)),"MM"),
             IF(
                        OR(
                                    TEXT((EDATE('Projektkostenkalkulation EP'!$B$8,17)+AW$9),"TTT") = "Sa",
                                    TEXT((EDATE('Projektkostenkalkulation EP'!$B$8,17)+AW$9),"TTT") = "So",
                                    IF(ISNA(VLOOKUP(EDATE('Projektkostenkalkulation EP'!$B$8,17)+AW$9,Datenquellen!$F$7:$H$45,3,FALSE))," ",VLOOKUP(EDATE('Projektkostenkalkulation EP'!$B$8,17)+AW$9,Datenquellen!$F$7:$H$45,3,FALSE))="X"
                                    ),
                          "X",
                          ""
                          ),
               "X"
            )</f>
        <v/>
      </c>
      <c r="AY187" s="232" t="str">
        <f xml:space="preserve"> IF(TEXT((EDATE('Projektkostenkalkulation EP'!$B$8,17)+AX$9),"MM")=TEXT((EDATE('Projektkostenkalkulation EP'!$B$8,17)+(AX$9-1)),"MM"),
             IF(
                        OR(
                                    TEXT((EDATE('Projektkostenkalkulation EP'!$B$8,17)+AX$9),"TTT") = "Sa",
                                    TEXT((EDATE('Projektkostenkalkulation EP'!$B$8,17)+AX$9),"TTT") = "So",
                                    IF(ISNA(VLOOKUP(EDATE('Projektkostenkalkulation EP'!$B$8,17)+AX$9,Datenquellen!$F$7:$H$45,3,FALSE))," ",VLOOKUP(EDATE('Projektkostenkalkulation EP'!$B$8,17)+AX$9,Datenquellen!$F$7:$H$45,3,FALSE))="X"
                                    ),
                          "X",
                          ""
                          ),
               "X"
            )</f>
        <v/>
      </c>
      <c r="AZ187" s="232" t="str">
        <f xml:space="preserve"> IF(TEXT((EDATE('Projektkostenkalkulation EP'!$B$8,17)+AY$9),"MM")=TEXT((EDATE('Projektkostenkalkulation EP'!$B$8,17)+(AY$9-1)),"MM"),
             IF(
                        OR(
                                    TEXT((EDATE('Projektkostenkalkulation EP'!$B$8,17)+AY$9),"TTT") = "Sa",
                                    TEXT((EDATE('Projektkostenkalkulation EP'!$B$8,17)+AY$9),"TTT") = "So",
                                    IF(ISNA(VLOOKUP(EDATE('Projektkostenkalkulation EP'!$B$8,17)+AY$9,Datenquellen!$F$7:$H$45,3,FALSE))," ",VLOOKUP(EDATE('Projektkostenkalkulation EP'!$B$8,17)+AY$9,Datenquellen!$F$7:$H$45,3,FALSE))="X"
                                    ),
                          "X",
                          ""
                          ),
               "X"
            )</f>
        <v>X</v>
      </c>
      <c r="BA187" s="232" t="str">
        <f xml:space="preserve"> IF(TEXT((EDATE('Projektkostenkalkulation EP'!$B$8,17)+AZ$9),"MM")=TEXT((EDATE('Projektkostenkalkulation EP'!$B$8,17)+(AZ$9-1)),"MM"),
             IF(
                        OR(
                                    TEXT((EDATE('Projektkostenkalkulation EP'!$B$8,17)+AZ$9),"TTT") = "Sa",
                                    TEXT((EDATE('Projektkostenkalkulation EP'!$B$8,17)+AZ$9),"TTT") = "So",
                                    IF(ISNA(VLOOKUP(EDATE('Projektkostenkalkulation EP'!$B$8,17)+AZ$9,Datenquellen!$F$7:$H$45,3,FALSE))," ",VLOOKUP(EDATE('Projektkostenkalkulation EP'!$B$8,17)+AZ$9,Datenquellen!$F$7:$H$45,3,FALSE))="X"
                                    ),
                          "X",
                          ""
                          ),
               "X"
            )</f>
        <v>X</v>
      </c>
      <c r="BB187" s="232" t="str">
        <f xml:space="preserve"> IF(TEXT((EDATE('Projektkostenkalkulation EP'!$B$8,17)+BA$9),"MM")=TEXT((EDATE('Projektkostenkalkulation EP'!$B$8,17)+(BA$9-1)),"MM"),
             IF(
                        OR(
                                    TEXT((EDATE('Projektkostenkalkulation EP'!$B$8,17)+BA$9),"TTT") = "Sa",
                                    TEXT((EDATE('Projektkostenkalkulation EP'!$B$8,17)+BA$9),"TTT") = "So",
                                    IF(ISNA(VLOOKUP(EDATE('Projektkostenkalkulation EP'!$B$8,17)+BA$9,Datenquellen!$F$7:$H$45,3,FALSE))," ",VLOOKUP(EDATE('Projektkostenkalkulation EP'!$B$8,17)+BA$9,Datenquellen!$F$7:$H$45,3,FALSE))="X"
                                    ),
                          "X",
                          ""
                          ),
               "X"
            )</f>
        <v/>
      </c>
      <c r="BC187" s="232" t="str">
        <f xml:space="preserve"> IF(TEXT((EDATE('Projektkostenkalkulation EP'!$B$8,17)+BB$9),"MM")=TEXT((EDATE('Projektkostenkalkulation EP'!$B$8,17)+(BB$9-1)),"MM"),
             IF(
                        OR(
                                    TEXT((EDATE('Projektkostenkalkulation EP'!$B$8,17)+BB$9),"TTT") = "Sa",
                                    TEXT((EDATE('Projektkostenkalkulation EP'!$B$8,17)+BB$9),"TTT") = "So",
                                    IF(ISNA(VLOOKUP(EDATE('Projektkostenkalkulation EP'!$B$8,17)+BB$9,Datenquellen!$F$7:$H$45,3,FALSE))," ",VLOOKUP(EDATE('Projektkostenkalkulation EP'!$B$8,17)+BB$9,Datenquellen!$F$7:$H$45,3,FALSE))="X"
                                    ),
                          "X",
                          ""
                          ),
               "X"
            )</f>
        <v/>
      </c>
      <c r="BD187" s="232" t="str">
        <f xml:space="preserve"> IF(TEXT((EDATE('Projektkostenkalkulation EP'!$B$8,17)+BC$9),"MM")=TEXT((EDATE('Projektkostenkalkulation EP'!$B$8,17)+(BC$9-1)),"MM"),
             IF(
                        OR(
                                    TEXT((EDATE('Projektkostenkalkulation EP'!$B$8,17)+BC$9),"TTT") = "Sa",
                                    TEXT((EDATE('Projektkostenkalkulation EP'!$B$8,17)+BC$9),"TTT") = "So",
                                    IF(ISNA(VLOOKUP(EDATE('Projektkostenkalkulation EP'!$B$8,17)+BC$9,Datenquellen!$F$7:$H$45,3,FALSE))," ",VLOOKUP(EDATE('Projektkostenkalkulation EP'!$B$8,17)+BC$9,Datenquellen!$F$7:$H$45,3,FALSE))="X"
                                    ),
                          "X",
                          ""
                          ),
               "X"
            )</f>
        <v/>
      </c>
      <c r="BE187" s="232" t="str">
        <f xml:space="preserve"> IF(TEXT((EDATE('Projektkostenkalkulation EP'!$B$8,17)+BD$9),"MM")=TEXT((EDATE('Projektkostenkalkulation EP'!$B$8,17)+(BD$9-1)),"MM"),
             IF(
                        OR(
                                    TEXT((EDATE('Projektkostenkalkulation EP'!$B$8,17)+BD$9),"TTT") = "Sa",
                                    TEXT((EDATE('Projektkostenkalkulation EP'!$B$8,17)+BD$9),"TTT") = "So",
                                    IF(ISNA(VLOOKUP(EDATE('Projektkostenkalkulation EP'!$B$8,17)+BD$9,Datenquellen!$F$7:$H$45,3,FALSE))," ",VLOOKUP(EDATE('Projektkostenkalkulation EP'!$B$8,17)+BD$9,Datenquellen!$F$7:$H$45,3,FALSE))="X"
                                    ),
                          "X",
                          ""
                          ),
               "X"
            )</f>
        <v>X</v>
      </c>
      <c r="BF187" s="232" t="str">
        <f xml:space="preserve"> IF(TEXT((EDATE('Projektkostenkalkulation EP'!$B$8,17)+BE$9),"MM")=TEXT((EDATE('Projektkostenkalkulation EP'!$B$8,17)+(BE$9-1)),"MM"),
             IF(
                        OR(
                                    TEXT((EDATE('Projektkostenkalkulation EP'!$B$8,17)+BE$9),"TTT") = "Sa",
                                    TEXT((EDATE('Projektkostenkalkulation EP'!$B$8,17)+BE$9),"TTT") = "So",
                                    IF(ISNA(VLOOKUP(EDATE('Projektkostenkalkulation EP'!$B$8,17)+BE$9,Datenquellen!$F$7:$H$45,3,FALSE))," ",VLOOKUP(EDATE('Projektkostenkalkulation EP'!$B$8,17)+BE$9,Datenquellen!$F$7:$H$45,3,FALSE))="X"
                                    ),
                          "X",
                          ""
                          ),
               "X"
            )</f>
        <v/>
      </c>
      <c r="BG187" s="232" t="str">
        <f xml:space="preserve"> IF(TEXT((EDATE('Projektkostenkalkulation EP'!$B$8,17)+BF$9),"MM")=TEXT((EDATE('Projektkostenkalkulation EP'!$B$8,17)+(BF$9-1)),"MM"),
             IF(
                        OR(
                                    TEXT((EDATE('Projektkostenkalkulation EP'!$B$8,17)+BF$9),"TTT") = "Sa",
                                    TEXT((EDATE('Projektkostenkalkulation EP'!$B$8,17)+BF$9),"TTT") = "So",
                                    IF(ISNA(VLOOKUP(EDATE('Projektkostenkalkulation EP'!$B$8,17)+BF$9,Datenquellen!$F$7:$H$45,3,FALSE))," ",VLOOKUP(EDATE('Projektkostenkalkulation EP'!$B$8,17)+BF$9,Datenquellen!$F$7:$H$45,3,FALSE))="X"
                                    ),
                          "X",
                          ""
                          ),
               "X"
            )</f>
        <v>X</v>
      </c>
      <c r="BH187" s="232" t="str">
        <f xml:space="preserve"> IF(TEXT((EDATE('Projektkostenkalkulation EP'!$B$8,17)+BG$9),"MM")=TEXT((EDATE('Projektkostenkalkulation EP'!$B$8,17)+(BG$9-1)),"MM"),
             IF(
                        OR(
                                    TEXT((EDATE('Projektkostenkalkulation EP'!$B$8,17)+BG$9),"TTT") = "Sa",
                                    TEXT((EDATE('Projektkostenkalkulation EP'!$B$8,17)+BG$9),"TTT") = "So",
                                    IF(ISNA(VLOOKUP(EDATE('Projektkostenkalkulation EP'!$B$8,17)+BG$9,Datenquellen!$F$7:$H$45,3,FALSE))," ",VLOOKUP(EDATE('Projektkostenkalkulation EP'!$B$8,17)+BG$9,Datenquellen!$F$7:$H$45,3,FALSE))="X"
                                    ),
                          "X",
                          ""
                          ),
               "X"
            )</f>
        <v>X</v>
      </c>
      <c r="BI187" s="232" t="str">
        <f xml:space="preserve"> IF(TEXT((EDATE('Projektkostenkalkulation EP'!$B$8,17)+BH$9),"MM")=TEXT((EDATE('Projektkostenkalkulation EP'!$B$8,17)+(BH$9-1)),"MM"),
             IF(
                        OR(
                                    TEXT((EDATE('Projektkostenkalkulation EP'!$B$8,17)+BH$9),"TTT") = "Sa",
                                    TEXT((EDATE('Projektkostenkalkulation EP'!$B$8,17)+BH$9),"TTT") = "So",
                                    IF(ISNA(VLOOKUP(EDATE('Projektkostenkalkulation EP'!$B$8,17)+BH$9,Datenquellen!$F$7:$H$45,3,FALSE))," ",VLOOKUP(EDATE('Projektkostenkalkulation EP'!$B$8,17)+BH$9,Datenquellen!$F$7:$H$45,3,FALSE))="X"
                                    ),
                          "X",
                          ""
                          ),
               "X"
            )</f>
        <v/>
      </c>
      <c r="BJ187" s="232" t="str">
        <f xml:space="preserve"> IF(TEXT((EDATE('Projektkostenkalkulation EP'!$B$8,17)+BI$9),"MM")=TEXT((EDATE('Projektkostenkalkulation EP'!$B$8,17)+(BI$9-1)),"MM"),
             IF(
                        OR(
                                    TEXT((EDATE('Projektkostenkalkulation EP'!$B$8,17)+BI$9),"TTT") = "Sa",
                                    TEXT((EDATE('Projektkostenkalkulation EP'!$B$8,17)+BI$9),"TTT") = "So",
                                    IF(ISNA(VLOOKUP(EDATE('Projektkostenkalkulation EP'!$B$8,17)+BI$9,Datenquellen!$F$7:$H$45,3,FALSE))," ",VLOOKUP(EDATE('Projektkostenkalkulation EP'!$B$8,17)+BI$9,Datenquellen!$F$7:$H$45,3,FALSE))="X"
                                    ),
                          "X",
                          ""
                          ),
               "X"
            )</f>
        <v/>
      </c>
      <c r="BK187" s="232" t="str">
        <f xml:space="preserve"> IF(TEXT((EDATE('Projektkostenkalkulation EP'!$B$8,17)+BJ$9),"MM")=TEXT((EDATE('Projektkostenkalkulation EP'!$B$8,17)+(BJ$9-1)),"MM"),
             IF(
                        OR(
                                    TEXT((EDATE('Projektkostenkalkulation EP'!$B$8,17)+BJ$9),"TTT") = "Sa",
                                    TEXT((EDATE('Projektkostenkalkulation EP'!$B$8,17)+BJ$9),"TTT") = "So",
                                    IF(ISNA(VLOOKUP(EDATE('Projektkostenkalkulation EP'!$B$8,17)+BJ$9,Datenquellen!$F$7:$H$45,3,FALSE))," ",VLOOKUP(EDATE('Projektkostenkalkulation EP'!$B$8,17)+BJ$9,Datenquellen!$F$7:$H$45,3,FALSE))="X"
                                    ),
                          "X",
                          ""
                          ),
               "X"
            )</f>
        <v/>
      </c>
      <c r="BL187" s="232" t="str">
        <f xml:space="preserve"> IF(TEXT((EDATE('Projektkostenkalkulation EP'!$B$8,17)+BK$9),"MM")=TEXT((EDATE('Projektkostenkalkulation EP'!$B$8,17)+(BK$9-1)),"MM"),
             IF(
                        OR(
                                    TEXT((EDATE('Projektkostenkalkulation EP'!$B$8,17)+BK$9),"TTT") = "Sa",
                                    TEXT((EDATE('Projektkostenkalkulation EP'!$B$8,17)+BK$9),"TTT") = "So",
                                    IF(ISNA(VLOOKUP(EDATE('Projektkostenkalkulation EP'!$B$8,17)+BK$9,Datenquellen!$F$7:$H$45,3,FALSE))," ",VLOOKUP(EDATE('Projektkostenkalkulation EP'!$B$8,17)+BK$9,Datenquellen!$F$7:$H$45,3,FALSE))="X"
                                    ),
                          "X",
                          ""
                          ),
               "X"
            )</f>
        <v/>
      </c>
      <c r="BM187" s="232" t="str">
        <f xml:space="preserve"> IF(TEXT((EDATE('Projektkostenkalkulation EP'!$B$8,17)+BL$9),"MM")=TEXT((EDATE('Projektkostenkalkulation EP'!$B$8,17)+(BL$9-1)),"MM"),
             IF(
                        OR(
                                    TEXT((EDATE('Projektkostenkalkulation EP'!$B$8,17)+BL$9),"TTT") = "Sa",
                                    TEXT((EDATE('Projektkostenkalkulation EP'!$B$8,17)+BL$9),"TTT") = "So",
                                    IF(ISNA(VLOOKUP(EDATE('Projektkostenkalkulation EP'!$B$8,17)+BL$9,Datenquellen!$F$7:$H$45,3,FALSE))," ",VLOOKUP(EDATE('Projektkostenkalkulation EP'!$B$8,17)+BL$9,Datenquellen!$F$7:$H$45,3,FALSE))="X"
                                    ),
                          "X",
                          ""
                          ),
               "X"
            )</f>
        <v/>
      </c>
      <c r="BN187" s="232" t="str">
        <f xml:space="preserve"> IF(TEXT((EDATE('Projektkostenkalkulation EP'!$B$8,17)+BM$9),"MM")=TEXT((EDATE('Projektkostenkalkulation EP'!$B$8,17)+(BM$9-1)),"MM"),
             IF(
                        OR(
                                    TEXT((EDATE('Projektkostenkalkulation EP'!$B$8,17)+BM$9),"TTT") = "Sa",
                                    TEXT((EDATE('Projektkostenkalkulation EP'!$B$8,17)+BM$9),"TTT") = "So",
                                    IF(ISNA(VLOOKUP(EDATE('Projektkostenkalkulation EP'!$B$8,17)+BM$9,Datenquellen!$F$7:$H$45,3,FALSE))," ",VLOOKUP(EDATE('Projektkostenkalkulation EP'!$B$8,17)+BM$9,Datenquellen!$F$7:$H$45,3,FALSE))="X"
                                    ),
                          "X",
                          ""
                          ),
               "X"
            )</f>
        <v>X</v>
      </c>
      <c r="BO187" s="232" t="str">
        <f xml:space="preserve"> IF(TEXT((EDATE('Projektkostenkalkulation EP'!$B$8,17)+BN$9),"MM")=TEXT((EDATE('Projektkostenkalkulation EP'!$B$8,17)+(BN$9-1)),"MM"),
             IF(
                        OR(
                                    TEXT((EDATE('Projektkostenkalkulation EP'!$B$8,17)+BN$9),"TTT") = "Sa",
                                    TEXT((EDATE('Projektkostenkalkulation EP'!$B$8,17)+BN$9),"TTT") = "So",
                                    IF(ISNA(VLOOKUP(EDATE('Projektkostenkalkulation EP'!$B$8,17)+BN$9,Datenquellen!$F$7:$H$45,3,FALSE))," ",VLOOKUP(EDATE('Projektkostenkalkulation EP'!$B$8,17)+BN$9,Datenquellen!$F$7:$H$45,3,FALSE))="X"
                                    ),
                          "X",
                          ""
                          ),
               "X"
            )</f>
        <v>X</v>
      </c>
      <c r="BP187" s="232" t="str">
        <f xml:space="preserve"> IF(TEXT((EDATE('Projektkostenkalkulation EP'!$B$8,17)+BO$9),"MM")=TEXT((EDATE('Projektkostenkalkulation EP'!$B$8,17)+(BO$9-1)),"MM"),
             IF(
                        OR(
                                    TEXT((EDATE('Projektkostenkalkulation EP'!$B$8,17)+BO$9),"TTT") = "Sa",
                                    TEXT((EDATE('Projektkostenkalkulation EP'!$B$8,17)+BO$9),"TTT") = "So",
                                    IF(ISNA(VLOOKUP(EDATE('Projektkostenkalkulation EP'!$B$8,17)+BO$9,Datenquellen!$F$7:$H$45,3,FALSE))," ",VLOOKUP(EDATE('Projektkostenkalkulation EP'!$B$8,17)+BO$9,Datenquellen!$F$7:$H$45,3,FALSE))="X"
                                    ),
                          "X",
                          ""
                          ),
               "X"
            )</f>
        <v/>
      </c>
      <c r="BQ187" s="233" t="str">
        <f xml:space="preserve"> IF(TEXT((EDATE('Projektkostenkalkulation EP'!$B$8,17)+BP$9),"MM")=TEXT((EDATE('Projektkostenkalkulation EP'!$B$8,17)+(BP$9-1)),"MM"),
             IF(
                        OR(
                                    TEXT((EDATE('Projektkostenkalkulation EP'!$B$8,17)+BP$9),"TTT") = "Sa",
                                    TEXT((EDATE('Projektkostenkalkulation EP'!$B$8,17)+BP$9),"TTT") = "So",
                                    IF(ISNA(VLOOKUP(EDATE('Projektkostenkalkulation EP'!$B$8,17)+BP$9,Datenquellen!$F$7:$H$45,3,FALSE))," ",VLOOKUP(EDATE('Projektkostenkalkulation EP'!$B$8,17)+BP$9,Datenquellen!$F$7:$H$45,3,FALSE))="X"
                                    ),
                          "X",
                          ""
                          ),
               "X"
            )</f>
        <v>X</v>
      </c>
      <c r="BR187" s="234"/>
      <c r="BS187" s="235"/>
      <c r="BT187" s="476"/>
      <c r="BU187" s="473"/>
      <c r="BV187" s="231"/>
      <c r="BW187" s="232" t="str">
        <f>IF(
            OR(
                     TEXT(EDATE('Projektkostenkalkulation EP'!$B$8,17),"TTT") = "Sa",
                     TEXT(EDATE('Projektkostenkalkulation EP'!$B$8,17),"TTT") = "So",
                     IF(ISNA(VLOOKUP(EDATE('Projektkostenkalkulation EP'!$B$8,17),Datenquellen!$F$7:$H$45,3,FALSE))," ",VLOOKUP(EDATE('Projektkostenkalkulation EP'!$B$8,17),Datenquellen!$F$7:$H$45,3,FALSE))="X"
                            ),
                    "X",
                    ""
            )</f>
        <v>X</v>
      </c>
      <c r="BX187" s="232" t="str">
        <f xml:space="preserve"> IF(TEXT((EDATE('Projektkostenkalkulation EP'!$B$8,17)+BW$9),"MM")=TEXT((EDATE('Projektkostenkalkulation EP'!$B$8,17)+(BW$9-1)),"MM"),
             IF(
                        OR(
                                    TEXT((EDATE('Projektkostenkalkulation EP'!$B$8,17)+BW$9),"TTT") = "Sa",
                                    TEXT((EDATE('Projektkostenkalkulation EP'!$B$8,17)+BW$9),"TTT") = "So",
                                    IF(ISNA(VLOOKUP(EDATE('Projektkostenkalkulation EP'!$B$8,17)+BW$9,Datenquellen!$F$7:$H$45,3,FALSE))," ",VLOOKUP(EDATE('Projektkostenkalkulation EP'!$B$8,17)+BW$9,Datenquellen!$F$7:$H$45,3,FALSE))="X"
                                    ),
                          "X",
                          ""
                          ),
               "X"
            )</f>
        <v/>
      </c>
      <c r="BY187" s="232" t="str">
        <f xml:space="preserve"> IF(TEXT((EDATE('Projektkostenkalkulation EP'!$B$8,17)+BX$9),"MM")=TEXT((EDATE('Projektkostenkalkulation EP'!$B$8,17)+(BX$9-1)),"MM"),
             IF(
                        OR(
                                    TEXT((EDATE('Projektkostenkalkulation EP'!$B$8,17)+BX$9),"TTT") = "Sa",
                                    TEXT((EDATE('Projektkostenkalkulation EP'!$B$8,17)+BX$9),"TTT") = "So",
                                    IF(ISNA(VLOOKUP(EDATE('Projektkostenkalkulation EP'!$B$8,17)+BX$9,Datenquellen!$F$7:$H$45,3,FALSE))," ",VLOOKUP(EDATE('Projektkostenkalkulation EP'!$B$8,17)+BX$9,Datenquellen!$F$7:$H$45,3,FALSE))="X"
                                    ),
                          "X",
                          ""
                          ),
               "X"
            )</f>
        <v/>
      </c>
      <c r="BZ187" s="232" t="str">
        <f xml:space="preserve"> IF(TEXT((EDATE('Projektkostenkalkulation EP'!$B$8,17)+BY$9),"MM")=TEXT((EDATE('Projektkostenkalkulation EP'!$B$8,17)+(BY$9-1)),"MM"),
             IF(
                        OR(
                                    TEXT((EDATE('Projektkostenkalkulation EP'!$B$8,17)+BY$9),"TTT") = "Sa",
                                    TEXT((EDATE('Projektkostenkalkulation EP'!$B$8,17)+BY$9),"TTT") = "So",
                                    IF(ISNA(VLOOKUP(EDATE('Projektkostenkalkulation EP'!$B$8,17)+BY$9,Datenquellen!$F$7:$H$45,3,FALSE))," ",VLOOKUP(EDATE('Projektkostenkalkulation EP'!$B$8,17)+BY$9,Datenquellen!$F$7:$H$45,3,FALSE))="X"
                                    ),
                          "X",
                          ""
                          ),
               "X"
            )</f>
        <v/>
      </c>
      <c r="CA187" s="232" t="str">
        <f xml:space="preserve"> IF(TEXT((EDATE('Projektkostenkalkulation EP'!$B$8,17)+BZ$9),"MM")=TEXT((EDATE('Projektkostenkalkulation EP'!$B$8,17)+(BZ$9-1)),"MM"),
             IF(
                        OR(
                                    TEXT((EDATE('Projektkostenkalkulation EP'!$B$8,17)+BZ$9),"TTT") = "Sa",
                                    TEXT((EDATE('Projektkostenkalkulation EP'!$B$8,17)+BZ$9),"TTT") = "So",
                                    IF(ISNA(VLOOKUP(EDATE('Projektkostenkalkulation EP'!$B$8,17)+BZ$9,Datenquellen!$F$7:$H$45,3,FALSE))," ",VLOOKUP(EDATE('Projektkostenkalkulation EP'!$B$8,17)+BZ$9,Datenquellen!$F$7:$H$45,3,FALSE))="X"
                                    ),
                          "X",
                          ""
                          ),
               "X"
            )</f>
        <v/>
      </c>
      <c r="CB187" s="232" t="str">
        <f xml:space="preserve"> IF(TEXT((EDATE('Projektkostenkalkulation EP'!$B$8,17)+CA$9),"MM")=TEXT((EDATE('Projektkostenkalkulation EP'!$B$8,17)+(CA$9-1)),"MM"),
             IF(
                        OR(
                                    TEXT((EDATE('Projektkostenkalkulation EP'!$B$8,17)+CA$9),"TTT") = "Sa",
                                    TEXT((EDATE('Projektkostenkalkulation EP'!$B$8,17)+CA$9),"TTT") = "So",
                                    IF(ISNA(VLOOKUP(EDATE('Projektkostenkalkulation EP'!$B$8,17)+CA$9,Datenquellen!$F$7:$H$45,3,FALSE))," ",VLOOKUP(EDATE('Projektkostenkalkulation EP'!$B$8,17)+CA$9,Datenquellen!$F$7:$H$45,3,FALSE))="X"
                                    ),
                          "X",
                          ""
                          ),
               "X"
            )</f>
        <v/>
      </c>
      <c r="CC187" s="232" t="str">
        <f xml:space="preserve"> IF(TEXT((EDATE('Projektkostenkalkulation EP'!$B$8,17)+CB$9),"MM")=TEXT((EDATE('Projektkostenkalkulation EP'!$B$8,17)+(CB$9-1)),"MM"),
             IF(
                        OR(
                                    TEXT((EDATE('Projektkostenkalkulation EP'!$B$8,17)+CB$9),"TTT") = "Sa",
                                    TEXT((EDATE('Projektkostenkalkulation EP'!$B$8,17)+CB$9),"TTT") = "So",
                                    IF(ISNA(VLOOKUP(EDATE('Projektkostenkalkulation EP'!$B$8,17)+CB$9,Datenquellen!$F$7:$H$45,3,FALSE))," ",VLOOKUP(EDATE('Projektkostenkalkulation EP'!$B$8,17)+CB$9,Datenquellen!$F$7:$H$45,3,FALSE))="X"
                                    ),
                          "X",
                          ""
                          ),
               "X"
            )</f>
        <v>X</v>
      </c>
      <c r="CD187" s="232" t="str">
        <f xml:space="preserve"> IF(TEXT((EDATE('Projektkostenkalkulation EP'!$B$8,17)+CC$9),"MM")=TEXT((EDATE('Projektkostenkalkulation EP'!$B$8,17)+(CC$9-1)),"MM"),
             IF(
                        OR(
                                    TEXT((EDATE('Projektkostenkalkulation EP'!$B$8,17)+CC$9),"TTT") = "Sa",
                                    TEXT((EDATE('Projektkostenkalkulation EP'!$B$8,17)+CC$9),"TTT") = "So",
                                    IF(ISNA(VLOOKUP(EDATE('Projektkostenkalkulation EP'!$B$8,17)+CC$9,Datenquellen!$F$7:$H$45,3,FALSE))," ",VLOOKUP(EDATE('Projektkostenkalkulation EP'!$B$8,17)+CC$9,Datenquellen!$F$7:$H$45,3,FALSE))="X"
                                    ),
                          "X",
                          ""
                          ),
               "X"
            )</f>
        <v>X</v>
      </c>
      <c r="CE187" s="232" t="str">
        <f xml:space="preserve"> IF(TEXT((EDATE('Projektkostenkalkulation EP'!$B$8,17)+CD$9),"MM")=TEXT((EDATE('Projektkostenkalkulation EP'!$B$8,17)+(CD$9-1)),"MM"),
             IF(
                        OR(
                                    TEXT((EDATE('Projektkostenkalkulation EP'!$B$8,17)+CD$9),"TTT") = "Sa",
                                    TEXT((EDATE('Projektkostenkalkulation EP'!$B$8,17)+CD$9),"TTT") = "So",
                                    IF(ISNA(VLOOKUP(EDATE('Projektkostenkalkulation EP'!$B$8,17)+CD$9,Datenquellen!$F$7:$H$45,3,FALSE))," ",VLOOKUP(EDATE('Projektkostenkalkulation EP'!$B$8,17)+CD$9,Datenquellen!$F$7:$H$45,3,FALSE))="X"
                                    ),
                          "X",
                          ""
                          ),
               "X"
            )</f>
        <v>X</v>
      </c>
      <c r="CF187" s="232" t="str">
        <f xml:space="preserve"> IF(TEXT((EDATE('Projektkostenkalkulation EP'!$B$8,17)+CE$9),"MM")=TEXT((EDATE('Projektkostenkalkulation EP'!$B$8,17)+(CE$9-1)),"MM"),
             IF(
                        OR(
                                    TEXT((EDATE('Projektkostenkalkulation EP'!$B$8,17)+CE$9),"TTT") = "Sa",
                                    TEXT((EDATE('Projektkostenkalkulation EP'!$B$8,17)+CE$9),"TTT") = "So",
                                    IF(ISNA(VLOOKUP(EDATE('Projektkostenkalkulation EP'!$B$8,17)+CE$9,Datenquellen!$F$7:$H$45,3,FALSE))," ",VLOOKUP(EDATE('Projektkostenkalkulation EP'!$B$8,17)+CE$9,Datenquellen!$F$7:$H$45,3,FALSE))="X"
                                    ),
                          "X",
                          ""
                          ),
               "X"
            )</f>
        <v/>
      </c>
      <c r="CG187" s="232" t="str">
        <f xml:space="preserve"> IF(TEXT((EDATE('Projektkostenkalkulation EP'!$B$8,17)+CF$9),"MM")=TEXT((EDATE('Projektkostenkalkulation EP'!$B$8,17)+(CF$9-1)),"MM"),
             IF(
                        OR(
                                    TEXT((EDATE('Projektkostenkalkulation EP'!$B$8,17)+CF$9),"TTT") = "Sa",
                                    TEXT((EDATE('Projektkostenkalkulation EP'!$B$8,17)+CF$9),"TTT") = "So",
                                    IF(ISNA(VLOOKUP(EDATE('Projektkostenkalkulation EP'!$B$8,17)+CF$9,Datenquellen!$F$7:$H$45,3,FALSE))," ",VLOOKUP(EDATE('Projektkostenkalkulation EP'!$B$8,17)+CF$9,Datenquellen!$F$7:$H$45,3,FALSE))="X"
                                    ),
                          "X",
                          ""
                          ),
               "X"
            )</f>
        <v/>
      </c>
      <c r="CH187" s="232" t="str">
        <f xml:space="preserve"> IF(TEXT((EDATE('Projektkostenkalkulation EP'!$B$8,17)+CG$9),"MM")=TEXT((EDATE('Projektkostenkalkulation EP'!$B$8,17)+(CG$9-1)),"MM"),
             IF(
                        OR(
                                    TEXT((EDATE('Projektkostenkalkulation EP'!$B$8,17)+CG$9),"TTT") = "Sa",
                                    TEXT((EDATE('Projektkostenkalkulation EP'!$B$8,17)+CG$9),"TTT") = "So",
                                    IF(ISNA(VLOOKUP(EDATE('Projektkostenkalkulation EP'!$B$8,17)+CG$9,Datenquellen!$F$7:$H$45,3,FALSE))," ",VLOOKUP(EDATE('Projektkostenkalkulation EP'!$B$8,17)+CG$9,Datenquellen!$F$7:$H$45,3,FALSE))="X"
                                    ),
                          "X",
                          ""
                          ),
               "X"
            )</f>
        <v/>
      </c>
      <c r="CI187" s="232" t="str">
        <f xml:space="preserve"> IF(TEXT((EDATE('Projektkostenkalkulation EP'!$B$8,17)+CH$9),"MM")=TEXT((EDATE('Projektkostenkalkulation EP'!$B$8,17)+(CH$9-1)),"MM"),
             IF(
                        OR(
                                    TEXT((EDATE('Projektkostenkalkulation EP'!$B$8,17)+CH$9),"TTT") = "Sa",
                                    TEXT((EDATE('Projektkostenkalkulation EP'!$B$8,17)+CH$9),"TTT") = "So",
                                    IF(ISNA(VLOOKUP(EDATE('Projektkostenkalkulation EP'!$B$8,17)+CH$9,Datenquellen!$F$7:$H$45,3,FALSE))," ",VLOOKUP(EDATE('Projektkostenkalkulation EP'!$B$8,17)+CH$9,Datenquellen!$F$7:$H$45,3,FALSE))="X"
                                    ),
                          "X",
                          ""
                          ),
               "X"
            )</f>
        <v/>
      </c>
      <c r="CJ187" s="232" t="str">
        <f xml:space="preserve"> IF(TEXT((EDATE('Projektkostenkalkulation EP'!$B$8,17)+CI$9),"MM")=TEXT((EDATE('Projektkostenkalkulation EP'!$B$8,17)+(CI$9-1)),"MM"),
             IF(
                        OR(
                                    TEXT((EDATE('Projektkostenkalkulation EP'!$B$8,17)+CI$9),"TTT") = "Sa",
                                    TEXT((EDATE('Projektkostenkalkulation EP'!$B$8,17)+CI$9),"TTT") = "So",
                                    IF(ISNA(VLOOKUP(EDATE('Projektkostenkalkulation EP'!$B$8,17)+CI$9,Datenquellen!$F$7:$H$45,3,FALSE))," ",VLOOKUP(EDATE('Projektkostenkalkulation EP'!$B$8,17)+CI$9,Datenquellen!$F$7:$H$45,3,FALSE))="X"
                                    ),
                          "X",
                          ""
                          ),
               "X"
            )</f>
        <v>X</v>
      </c>
      <c r="CK187" s="232" t="str">
        <f xml:space="preserve"> IF(TEXT((EDATE('Projektkostenkalkulation EP'!$B$8,17)+CJ$9),"MM")=TEXT((EDATE('Projektkostenkalkulation EP'!$B$8,17)+(CJ$9-1)),"MM"),
             IF(
                        OR(
                                    TEXT((EDATE('Projektkostenkalkulation EP'!$B$8,17)+CJ$9),"TTT") = "Sa",
                                    TEXT((EDATE('Projektkostenkalkulation EP'!$B$8,17)+CJ$9),"TTT") = "So",
                                    IF(ISNA(VLOOKUP(EDATE('Projektkostenkalkulation EP'!$B$8,17)+CJ$9,Datenquellen!$F$7:$H$45,3,FALSE))," ",VLOOKUP(EDATE('Projektkostenkalkulation EP'!$B$8,17)+CJ$9,Datenquellen!$F$7:$H$45,3,FALSE))="X"
                                    ),
                          "X",
                          ""
                          ),
               "X"
            )</f>
        <v>X</v>
      </c>
      <c r="CL187" s="232" t="str">
        <f xml:space="preserve"> IF(TEXT((EDATE('Projektkostenkalkulation EP'!$B$8,17)+CK$9),"MM")=TEXT((EDATE('Projektkostenkalkulation EP'!$B$8,17)+(CK$9-1)),"MM"),
             IF(
                        OR(
                                    TEXT((EDATE('Projektkostenkalkulation EP'!$B$8,17)+CK$9),"TTT") = "Sa",
                                    TEXT((EDATE('Projektkostenkalkulation EP'!$B$8,17)+CK$9),"TTT") = "So",
                                    IF(ISNA(VLOOKUP(EDATE('Projektkostenkalkulation EP'!$B$8,17)+CK$9,Datenquellen!$F$7:$H$45,3,FALSE))," ",VLOOKUP(EDATE('Projektkostenkalkulation EP'!$B$8,17)+CK$9,Datenquellen!$F$7:$H$45,3,FALSE))="X"
                                    ),
                          "X",
                          ""
                          ),
               "X"
            )</f>
        <v/>
      </c>
      <c r="CM187" s="232" t="str">
        <f xml:space="preserve"> IF(TEXT((EDATE('Projektkostenkalkulation EP'!$B$8,17)+CL$9),"MM")=TEXT((EDATE('Projektkostenkalkulation EP'!$B$8,17)+(CL$9-1)),"MM"),
             IF(
                        OR(
                                    TEXT((EDATE('Projektkostenkalkulation EP'!$B$8,17)+CL$9),"TTT") = "Sa",
                                    TEXT((EDATE('Projektkostenkalkulation EP'!$B$8,17)+CL$9),"TTT") = "So",
                                    IF(ISNA(VLOOKUP(EDATE('Projektkostenkalkulation EP'!$B$8,17)+CL$9,Datenquellen!$F$7:$H$45,3,FALSE))," ",VLOOKUP(EDATE('Projektkostenkalkulation EP'!$B$8,17)+CL$9,Datenquellen!$F$7:$H$45,3,FALSE))="X"
                                    ),
                          "X",
                          ""
                          ),
               "X"
            )</f>
        <v/>
      </c>
      <c r="CN187" s="232" t="str">
        <f xml:space="preserve"> IF(TEXT((EDATE('Projektkostenkalkulation EP'!$B$8,17)+CM$9),"MM")=TEXT((EDATE('Projektkostenkalkulation EP'!$B$8,17)+(CM$9-1)),"MM"),
             IF(
                        OR(
                                    TEXT((EDATE('Projektkostenkalkulation EP'!$B$8,17)+CM$9),"TTT") = "Sa",
                                    TEXT((EDATE('Projektkostenkalkulation EP'!$B$8,17)+CM$9),"TTT") = "So",
                                    IF(ISNA(VLOOKUP(EDATE('Projektkostenkalkulation EP'!$B$8,17)+CM$9,Datenquellen!$F$7:$H$45,3,FALSE))," ",VLOOKUP(EDATE('Projektkostenkalkulation EP'!$B$8,17)+CM$9,Datenquellen!$F$7:$H$45,3,FALSE))="X"
                                    ),
                          "X",
                          ""
                          ),
               "X"
            )</f>
        <v/>
      </c>
      <c r="CO187" s="232" t="str">
        <f xml:space="preserve"> IF(TEXT((EDATE('Projektkostenkalkulation EP'!$B$8,17)+CN$9),"MM")=TEXT((EDATE('Projektkostenkalkulation EP'!$B$8,17)+(CN$9-1)),"MM"),
             IF(
                        OR(
                                    TEXT((EDATE('Projektkostenkalkulation EP'!$B$8,17)+CN$9),"TTT") = "Sa",
                                    TEXT((EDATE('Projektkostenkalkulation EP'!$B$8,17)+CN$9),"TTT") = "So",
                                    IF(ISNA(VLOOKUP(EDATE('Projektkostenkalkulation EP'!$B$8,17)+CN$9,Datenquellen!$F$7:$H$45,3,FALSE))," ",VLOOKUP(EDATE('Projektkostenkalkulation EP'!$B$8,17)+CN$9,Datenquellen!$F$7:$H$45,3,FALSE))="X"
                                    ),
                          "X",
                          ""
                          ),
               "X"
            )</f>
        <v>X</v>
      </c>
      <c r="CP187" s="232" t="str">
        <f xml:space="preserve"> IF(TEXT((EDATE('Projektkostenkalkulation EP'!$B$8,17)+CO$9),"MM")=TEXT((EDATE('Projektkostenkalkulation EP'!$B$8,17)+(CO$9-1)),"MM"),
             IF(
                        OR(
                                    TEXT((EDATE('Projektkostenkalkulation EP'!$B$8,17)+CO$9),"TTT") = "Sa",
                                    TEXT((EDATE('Projektkostenkalkulation EP'!$B$8,17)+CO$9),"TTT") = "So",
                                    IF(ISNA(VLOOKUP(EDATE('Projektkostenkalkulation EP'!$B$8,17)+CO$9,Datenquellen!$F$7:$H$45,3,FALSE))," ",VLOOKUP(EDATE('Projektkostenkalkulation EP'!$B$8,17)+CO$9,Datenquellen!$F$7:$H$45,3,FALSE))="X"
                                    ),
                          "X",
                          ""
                          ),
               "X"
            )</f>
        <v/>
      </c>
      <c r="CQ187" s="232" t="str">
        <f xml:space="preserve"> IF(TEXT((EDATE('Projektkostenkalkulation EP'!$B$8,17)+CP$9),"MM")=TEXT((EDATE('Projektkostenkalkulation EP'!$B$8,17)+(CP$9-1)),"MM"),
             IF(
                        OR(
                                    TEXT((EDATE('Projektkostenkalkulation EP'!$B$8,17)+CP$9),"TTT") = "Sa",
                                    TEXT((EDATE('Projektkostenkalkulation EP'!$B$8,17)+CP$9),"TTT") = "So",
                                    IF(ISNA(VLOOKUP(EDATE('Projektkostenkalkulation EP'!$B$8,17)+CP$9,Datenquellen!$F$7:$H$45,3,FALSE))," ",VLOOKUP(EDATE('Projektkostenkalkulation EP'!$B$8,17)+CP$9,Datenquellen!$F$7:$H$45,3,FALSE))="X"
                                    ),
                          "X",
                          ""
                          ),
               "X"
            )</f>
        <v>X</v>
      </c>
      <c r="CR187" s="232" t="str">
        <f xml:space="preserve"> IF(TEXT((EDATE('Projektkostenkalkulation EP'!$B$8,17)+CQ$9),"MM")=TEXT((EDATE('Projektkostenkalkulation EP'!$B$8,17)+(CQ$9-1)),"MM"),
             IF(
                        OR(
                                    TEXT((EDATE('Projektkostenkalkulation EP'!$B$8,17)+CQ$9),"TTT") = "Sa",
                                    TEXT((EDATE('Projektkostenkalkulation EP'!$B$8,17)+CQ$9),"TTT") = "So",
                                    IF(ISNA(VLOOKUP(EDATE('Projektkostenkalkulation EP'!$B$8,17)+CQ$9,Datenquellen!$F$7:$H$45,3,FALSE))," ",VLOOKUP(EDATE('Projektkostenkalkulation EP'!$B$8,17)+CQ$9,Datenquellen!$F$7:$H$45,3,FALSE))="X"
                                    ),
                          "X",
                          ""
                          ),
               "X"
            )</f>
        <v>X</v>
      </c>
      <c r="CS187" s="232" t="str">
        <f xml:space="preserve"> IF(TEXT((EDATE('Projektkostenkalkulation EP'!$B$8,17)+CR$9),"MM")=TEXT((EDATE('Projektkostenkalkulation EP'!$B$8,17)+(CR$9-1)),"MM"),
             IF(
                        OR(
                                    TEXT((EDATE('Projektkostenkalkulation EP'!$B$8,17)+CR$9),"TTT") = "Sa",
                                    TEXT((EDATE('Projektkostenkalkulation EP'!$B$8,17)+CR$9),"TTT") = "So",
                                    IF(ISNA(VLOOKUP(EDATE('Projektkostenkalkulation EP'!$B$8,17)+CR$9,Datenquellen!$F$7:$H$45,3,FALSE))," ",VLOOKUP(EDATE('Projektkostenkalkulation EP'!$B$8,17)+CR$9,Datenquellen!$F$7:$H$45,3,FALSE))="X"
                                    ),
                          "X",
                          ""
                          ),
               "X"
            )</f>
        <v/>
      </c>
      <c r="CT187" s="232" t="str">
        <f xml:space="preserve"> IF(TEXT((EDATE('Projektkostenkalkulation EP'!$B$8,17)+CS$9),"MM")=TEXT((EDATE('Projektkostenkalkulation EP'!$B$8,17)+(CS$9-1)),"MM"),
             IF(
                        OR(
                                    TEXT((EDATE('Projektkostenkalkulation EP'!$B$8,17)+CS$9),"TTT") = "Sa",
                                    TEXT((EDATE('Projektkostenkalkulation EP'!$B$8,17)+CS$9),"TTT") = "So",
                                    IF(ISNA(VLOOKUP(EDATE('Projektkostenkalkulation EP'!$B$8,17)+CS$9,Datenquellen!$F$7:$H$45,3,FALSE))," ",VLOOKUP(EDATE('Projektkostenkalkulation EP'!$B$8,17)+CS$9,Datenquellen!$F$7:$H$45,3,FALSE))="X"
                                    ),
                          "X",
                          ""
                          ),
               "X"
            )</f>
        <v/>
      </c>
      <c r="CU187" s="232" t="str">
        <f xml:space="preserve"> IF(TEXT((EDATE('Projektkostenkalkulation EP'!$B$8,17)+CT$9),"MM")=TEXT((EDATE('Projektkostenkalkulation EP'!$B$8,17)+(CT$9-1)),"MM"),
             IF(
                        OR(
                                    TEXT((EDATE('Projektkostenkalkulation EP'!$B$8,17)+CT$9),"TTT") = "Sa",
                                    TEXT((EDATE('Projektkostenkalkulation EP'!$B$8,17)+CT$9),"TTT") = "So",
                                    IF(ISNA(VLOOKUP(EDATE('Projektkostenkalkulation EP'!$B$8,17)+CT$9,Datenquellen!$F$7:$H$45,3,FALSE))," ",VLOOKUP(EDATE('Projektkostenkalkulation EP'!$B$8,17)+CT$9,Datenquellen!$F$7:$H$45,3,FALSE))="X"
                                    ),
                          "X",
                          ""
                          ),
               "X"
            )</f>
        <v/>
      </c>
      <c r="CV187" s="232" t="str">
        <f xml:space="preserve"> IF(TEXT((EDATE('Projektkostenkalkulation EP'!$B$8,17)+CU$9),"MM")=TEXT((EDATE('Projektkostenkalkulation EP'!$B$8,17)+(CU$9-1)),"MM"),
             IF(
                        OR(
                                    TEXT((EDATE('Projektkostenkalkulation EP'!$B$8,17)+CU$9),"TTT") = "Sa",
                                    TEXT((EDATE('Projektkostenkalkulation EP'!$B$8,17)+CU$9),"TTT") = "So",
                                    IF(ISNA(VLOOKUP(EDATE('Projektkostenkalkulation EP'!$B$8,17)+CU$9,Datenquellen!$F$7:$H$45,3,FALSE))," ",VLOOKUP(EDATE('Projektkostenkalkulation EP'!$B$8,17)+CU$9,Datenquellen!$F$7:$H$45,3,FALSE))="X"
                                    ),
                          "X",
                          ""
                          ),
               "X"
            )</f>
        <v/>
      </c>
      <c r="CW187" s="232" t="str">
        <f xml:space="preserve"> IF(TEXT((EDATE('Projektkostenkalkulation EP'!$B$8,17)+CV$9),"MM")=TEXT((EDATE('Projektkostenkalkulation EP'!$B$8,17)+(CV$9-1)),"MM"),
             IF(
                        OR(
                                    TEXT((EDATE('Projektkostenkalkulation EP'!$B$8,17)+CV$9),"TTT") = "Sa",
                                    TEXT((EDATE('Projektkostenkalkulation EP'!$B$8,17)+CV$9),"TTT") = "So",
                                    IF(ISNA(VLOOKUP(EDATE('Projektkostenkalkulation EP'!$B$8,17)+CV$9,Datenquellen!$F$7:$H$45,3,FALSE))," ",VLOOKUP(EDATE('Projektkostenkalkulation EP'!$B$8,17)+CV$9,Datenquellen!$F$7:$H$45,3,FALSE))="X"
                                    ),
                          "X",
                          ""
                          ),
               "X"
            )</f>
        <v/>
      </c>
      <c r="CX187" s="232" t="str">
        <f xml:space="preserve"> IF(TEXT((EDATE('Projektkostenkalkulation EP'!$B$8,17)+CW$9),"MM")=TEXT((EDATE('Projektkostenkalkulation EP'!$B$8,17)+(CW$9-1)),"MM"),
             IF(
                        OR(
                                    TEXT((EDATE('Projektkostenkalkulation EP'!$B$8,17)+CW$9),"TTT") = "Sa",
                                    TEXT((EDATE('Projektkostenkalkulation EP'!$B$8,17)+CW$9),"TTT") = "So",
                                    IF(ISNA(VLOOKUP(EDATE('Projektkostenkalkulation EP'!$B$8,17)+CW$9,Datenquellen!$F$7:$H$45,3,FALSE))," ",VLOOKUP(EDATE('Projektkostenkalkulation EP'!$B$8,17)+CW$9,Datenquellen!$F$7:$H$45,3,FALSE))="X"
                                    ),
                          "X",
                          ""
                          ),
               "X"
            )</f>
        <v>X</v>
      </c>
      <c r="CY187" s="232" t="str">
        <f xml:space="preserve"> IF(TEXT((EDATE('Projektkostenkalkulation EP'!$B$8,17)+CX$9),"MM")=TEXT((EDATE('Projektkostenkalkulation EP'!$B$8,17)+(CX$9-1)),"MM"),
             IF(
                        OR(
                                    TEXT((EDATE('Projektkostenkalkulation EP'!$B$8,17)+CX$9),"TTT") = "Sa",
                                    TEXT((EDATE('Projektkostenkalkulation EP'!$B$8,17)+CX$9),"TTT") = "So",
                                    IF(ISNA(VLOOKUP(EDATE('Projektkostenkalkulation EP'!$B$8,17)+CX$9,Datenquellen!$F$7:$H$45,3,FALSE))," ",VLOOKUP(EDATE('Projektkostenkalkulation EP'!$B$8,17)+CX$9,Datenquellen!$F$7:$H$45,3,FALSE))="X"
                                    ),
                          "X",
                          ""
                          ),
               "X"
            )</f>
        <v>X</v>
      </c>
      <c r="CZ187" s="232" t="str">
        <f xml:space="preserve"> IF(TEXT((EDATE('Projektkostenkalkulation EP'!$B$8,17)+CY$9),"MM")=TEXT((EDATE('Projektkostenkalkulation EP'!$B$8,17)+(CY$9-1)),"MM"),
             IF(
                        OR(
                                    TEXT((EDATE('Projektkostenkalkulation EP'!$B$8,17)+CY$9),"TTT") = "Sa",
                                    TEXT((EDATE('Projektkostenkalkulation EP'!$B$8,17)+CY$9),"TTT") = "So",
                                    IF(ISNA(VLOOKUP(EDATE('Projektkostenkalkulation EP'!$B$8,17)+CY$9,Datenquellen!$F$7:$H$45,3,FALSE))," ",VLOOKUP(EDATE('Projektkostenkalkulation EP'!$B$8,17)+CY$9,Datenquellen!$F$7:$H$45,3,FALSE))="X"
                                    ),
                          "X",
                          ""
                          ),
               "X"
            )</f>
        <v/>
      </c>
      <c r="DA187" s="233" t="str">
        <f xml:space="preserve"> IF(TEXT((EDATE('Projektkostenkalkulation EP'!$B$8,17)+CZ$9),"MM")=TEXT((EDATE('Projektkostenkalkulation EP'!$B$8,17)+(CZ$9-1)),"MM"),
             IF(
                        OR(
                                    TEXT((EDATE('Projektkostenkalkulation EP'!$B$8,17)+CZ$9),"TTT") = "Sa",
                                    TEXT((EDATE('Projektkostenkalkulation EP'!$B$8,17)+CZ$9),"TTT") = "So",
                                    IF(ISNA(VLOOKUP(EDATE('Projektkostenkalkulation EP'!$B$8,17)+CZ$9,Datenquellen!$F$7:$H$45,3,FALSE))," ",VLOOKUP(EDATE('Projektkostenkalkulation EP'!$B$8,17)+CZ$9,Datenquellen!$F$7:$H$45,3,FALSE))="X"
                                    ),
                          "X",
                          ""
                          ),
               "X"
            )</f>
        <v>X</v>
      </c>
      <c r="DB187" s="234"/>
      <c r="DC187" s="235"/>
      <c r="DD187" s="476"/>
      <c r="DE187" s="473"/>
      <c r="DF187" s="231"/>
      <c r="DG187" s="232" t="str">
        <f>IF(
            OR(
                     TEXT(EDATE('Projektkostenkalkulation EP'!$B$8,17),"TTT") = "Sa",
                     TEXT(EDATE('Projektkostenkalkulation EP'!$B$8,17),"TTT") = "So",
                     IF(ISNA(VLOOKUP(EDATE('Projektkostenkalkulation EP'!$B$8,17),Datenquellen!$F$7:$H$45,3,FALSE))," ",VLOOKUP(EDATE('Projektkostenkalkulation EP'!$B$8,17),Datenquellen!$F$7:$H$45,3,FALSE))="X"
                            ),
                    "X",
                    ""
            )</f>
        <v>X</v>
      </c>
      <c r="DH187" s="232" t="str">
        <f xml:space="preserve"> IF(TEXT((EDATE('Projektkostenkalkulation EP'!$B$8,17)+DG$9),"MM")=TEXT((EDATE('Projektkostenkalkulation EP'!$B$8,17)+(DG$9-1)),"MM"),
             IF(
                        OR(
                                    TEXT((EDATE('Projektkostenkalkulation EP'!$B$8,17)+DG$9),"TTT") = "Sa",
                                    TEXT((EDATE('Projektkostenkalkulation EP'!$B$8,17)+DG$9),"TTT") = "So",
                                    IF(ISNA(VLOOKUP(EDATE('Projektkostenkalkulation EP'!$B$8,17)+DG$9,Datenquellen!$F$7:$H$45,3,FALSE))," ",VLOOKUP(EDATE('Projektkostenkalkulation EP'!$B$8,17)+DG$9,Datenquellen!$F$7:$H$45,3,FALSE))="X"
                                    ),
                          "X",
                          ""
                          ),
               "X"
            )</f>
        <v/>
      </c>
      <c r="DI187" s="232" t="str">
        <f xml:space="preserve"> IF(TEXT((EDATE('Projektkostenkalkulation EP'!$B$8,17)+DH$9),"MM")=TEXT((EDATE('Projektkostenkalkulation EP'!$B$8,17)+(DH$9-1)),"MM"),
             IF(
                        OR(
                                    TEXT((EDATE('Projektkostenkalkulation EP'!$B$8,17)+DH$9),"TTT") = "Sa",
                                    TEXT((EDATE('Projektkostenkalkulation EP'!$B$8,17)+DH$9),"TTT") = "So",
                                    IF(ISNA(VLOOKUP(EDATE('Projektkostenkalkulation EP'!$B$8,17)+DH$9,Datenquellen!$F$7:$H$45,3,FALSE))," ",VLOOKUP(EDATE('Projektkostenkalkulation EP'!$B$8,17)+DH$9,Datenquellen!$F$7:$H$45,3,FALSE))="X"
                                    ),
                          "X",
                          ""
                          ),
               "X"
            )</f>
        <v/>
      </c>
      <c r="DJ187" s="232" t="str">
        <f xml:space="preserve"> IF(TEXT((EDATE('Projektkostenkalkulation EP'!$B$8,17)+DI$9),"MM")=TEXT((EDATE('Projektkostenkalkulation EP'!$B$8,17)+(DI$9-1)),"MM"),
             IF(
                        OR(
                                    TEXT((EDATE('Projektkostenkalkulation EP'!$B$8,17)+DI$9),"TTT") = "Sa",
                                    TEXT((EDATE('Projektkostenkalkulation EP'!$B$8,17)+DI$9),"TTT") = "So",
                                    IF(ISNA(VLOOKUP(EDATE('Projektkostenkalkulation EP'!$B$8,17)+DI$9,Datenquellen!$F$7:$H$45,3,FALSE))," ",VLOOKUP(EDATE('Projektkostenkalkulation EP'!$B$8,17)+DI$9,Datenquellen!$F$7:$H$45,3,FALSE))="X"
                                    ),
                          "X",
                          ""
                          ),
               "X"
            )</f>
        <v/>
      </c>
      <c r="DK187" s="232" t="str">
        <f xml:space="preserve"> IF(TEXT((EDATE('Projektkostenkalkulation EP'!$B$8,17)+DJ$9),"MM")=TEXT((EDATE('Projektkostenkalkulation EP'!$B$8,17)+(DJ$9-1)),"MM"),
             IF(
                        OR(
                                    TEXT((EDATE('Projektkostenkalkulation EP'!$B$8,17)+DJ$9),"TTT") = "Sa",
                                    TEXT((EDATE('Projektkostenkalkulation EP'!$B$8,17)+DJ$9),"TTT") = "So",
                                    IF(ISNA(VLOOKUP(EDATE('Projektkostenkalkulation EP'!$B$8,17)+DJ$9,Datenquellen!$F$7:$H$45,3,FALSE))," ",VLOOKUP(EDATE('Projektkostenkalkulation EP'!$B$8,17)+DJ$9,Datenquellen!$F$7:$H$45,3,FALSE))="X"
                                    ),
                          "X",
                          ""
                          ),
               "X"
            )</f>
        <v/>
      </c>
      <c r="DL187" s="232" t="str">
        <f xml:space="preserve"> IF(TEXT((EDATE('Projektkostenkalkulation EP'!$B$8,17)+DK$9),"MM")=TEXT((EDATE('Projektkostenkalkulation EP'!$B$8,17)+(DK$9-1)),"MM"),
             IF(
                        OR(
                                    TEXT((EDATE('Projektkostenkalkulation EP'!$B$8,17)+DK$9),"TTT") = "Sa",
                                    TEXT((EDATE('Projektkostenkalkulation EP'!$B$8,17)+DK$9),"TTT") = "So",
                                    IF(ISNA(VLOOKUP(EDATE('Projektkostenkalkulation EP'!$B$8,17)+DK$9,Datenquellen!$F$7:$H$45,3,FALSE))," ",VLOOKUP(EDATE('Projektkostenkalkulation EP'!$B$8,17)+DK$9,Datenquellen!$F$7:$H$45,3,FALSE))="X"
                                    ),
                          "X",
                          ""
                          ),
               "X"
            )</f>
        <v/>
      </c>
      <c r="DM187" s="232" t="str">
        <f xml:space="preserve"> IF(TEXT((EDATE('Projektkostenkalkulation EP'!$B$8,17)+DL$9),"MM")=TEXT((EDATE('Projektkostenkalkulation EP'!$B$8,17)+(DL$9-1)),"MM"),
             IF(
                        OR(
                                    TEXT((EDATE('Projektkostenkalkulation EP'!$B$8,17)+DL$9),"TTT") = "Sa",
                                    TEXT((EDATE('Projektkostenkalkulation EP'!$B$8,17)+DL$9),"TTT") = "So",
                                    IF(ISNA(VLOOKUP(EDATE('Projektkostenkalkulation EP'!$B$8,17)+DL$9,Datenquellen!$F$7:$H$45,3,FALSE))," ",VLOOKUP(EDATE('Projektkostenkalkulation EP'!$B$8,17)+DL$9,Datenquellen!$F$7:$H$45,3,FALSE))="X"
                                    ),
                          "X",
                          ""
                          ),
               "X"
            )</f>
        <v>X</v>
      </c>
      <c r="DN187" s="232" t="str">
        <f xml:space="preserve"> IF(TEXT((EDATE('Projektkostenkalkulation EP'!$B$8,17)+DM$9),"MM")=TEXT((EDATE('Projektkostenkalkulation EP'!$B$8,17)+(DM$9-1)),"MM"),
             IF(
                        OR(
                                    TEXT((EDATE('Projektkostenkalkulation EP'!$B$8,17)+DM$9),"TTT") = "Sa",
                                    TEXT((EDATE('Projektkostenkalkulation EP'!$B$8,17)+DM$9),"TTT") = "So",
                                    IF(ISNA(VLOOKUP(EDATE('Projektkostenkalkulation EP'!$B$8,17)+DM$9,Datenquellen!$F$7:$H$45,3,FALSE))," ",VLOOKUP(EDATE('Projektkostenkalkulation EP'!$B$8,17)+DM$9,Datenquellen!$F$7:$H$45,3,FALSE))="X"
                                    ),
                          "X",
                          ""
                          ),
               "X"
            )</f>
        <v>X</v>
      </c>
      <c r="DO187" s="232" t="str">
        <f xml:space="preserve"> IF(TEXT((EDATE('Projektkostenkalkulation EP'!$B$8,17)+DN$9),"MM")=TEXT((EDATE('Projektkostenkalkulation EP'!$B$8,17)+(DN$9-1)),"MM"),
             IF(
                        OR(
                                    TEXT((EDATE('Projektkostenkalkulation EP'!$B$8,17)+DN$9),"TTT") = "Sa",
                                    TEXT((EDATE('Projektkostenkalkulation EP'!$B$8,17)+DN$9),"TTT") = "So",
                                    IF(ISNA(VLOOKUP(EDATE('Projektkostenkalkulation EP'!$B$8,17)+DN$9,Datenquellen!$F$7:$H$45,3,FALSE))," ",VLOOKUP(EDATE('Projektkostenkalkulation EP'!$B$8,17)+DN$9,Datenquellen!$F$7:$H$45,3,FALSE))="X"
                                    ),
                          "X",
                          ""
                          ),
               "X"
            )</f>
        <v>X</v>
      </c>
      <c r="DP187" s="232" t="str">
        <f xml:space="preserve"> IF(TEXT((EDATE('Projektkostenkalkulation EP'!$B$8,17)+DO$9),"MM")=TEXT((EDATE('Projektkostenkalkulation EP'!$B$8,17)+(DO$9-1)),"MM"),
             IF(
                        OR(
                                    TEXT((EDATE('Projektkostenkalkulation EP'!$B$8,17)+DO$9),"TTT") = "Sa",
                                    TEXT((EDATE('Projektkostenkalkulation EP'!$B$8,17)+DO$9),"TTT") = "So",
                                    IF(ISNA(VLOOKUP(EDATE('Projektkostenkalkulation EP'!$B$8,17)+DO$9,Datenquellen!$F$7:$H$45,3,FALSE))," ",VLOOKUP(EDATE('Projektkostenkalkulation EP'!$B$8,17)+DO$9,Datenquellen!$F$7:$H$45,3,FALSE))="X"
                                    ),
                          "X",
                          ""
                          ),
               "X"
            )</f>
        <v/>
      </c>
      <c r="DQ187" s="232" t="str">
        <f xml:space="preserve"> IF(TEXT((EDATE('Projektkostenkalkulation EP'!$B$8,17)+DP$9),"MM")=TEXT((EDATE('Projektkostenkalkulation EP'!$B$8,17)+(DP$9-1)),"MM"),
             IF(
                        OR(
                                    TEXT((EDATE('Projektkostenkalkulation EP'!$B$8,17)+DP$9),"TTT") = "Sa",
                                    TEXT((EDATE('Projektkostenkalkulation EP'!$B$8,17)+DP$9),"TTT") = "So",
                                    IF(ISNA(VLOOKUP(EDATE('Projektkostenkalkulation EP'!$B$8,17)+DP$9,Datenquellen!$F$7:$H$45,3,FALSE))," ",VLOOKUP(EDATE('Projektkostenkalkulation EP'!$B$8,17)+DP$9,Datenquellen!$F$7:$H$45,3,FALSE))="X"
                                    ),
                          "X",
                          ""
                          ),
               "X"
            )</f>
        <v/>
      </c>
      <c r="DR187" s="232" t="str">
        <f xml:space="preserve"> IF(TEXT((EDATE('Projektkostenkalkulation EP'!$B$8,17)+DQ$9),"MM")=TEXT((EDATE('Projektkostenkalkulation EP'!$B$8,17)+(DQ$9-1)),"MM"),
             IF(
                        OR(
                                    TEXT((EDATE('Projektkostenkalkulation EP'!$B$8,17)+DQ$9),"TTT") = "Sa",
                                    TEXT((EDATE('Projektkostenkalkulation EP'!$B$8,17)+DQ$9),"TTT") = "So",
                                    IF(ISNA(VLOOKUP(EDATE('Projektkostenkalkulation EP'!$B$8,17)+DQ$9,Datenquellen!$F$7:$H$45,3,FALSE))," ",VLOOKUP(EDATE('Projektkostenkalkulation EP'!$B$8,17)+DQ$9,Datenquellen!$F$7:$H$45,3,FALSE))="X"
                                    ),
                          "X",
                          ""
                          ),
               "X"
            )</f>
        <v/>
      </c>
      <c r="DS187" s="232" t="str">
        <f xml:space="preserve"> IF(TEXT((EDATE('Projektkostenkalkulation EP'!$B$8,17)+DR$9),"MM")=TEXT((EDATE('Projektkostenkalkulation EP'!$B$8,17)+(DR$9-1)),"MM"),
             IF(
                        OR(
                                    TEXT((EDATE('Projektkostenkalkulation EP'!$B$8,17)+DR$9),"TTT") = "Sa",
                                    TEXT((EDATE('Projektkostenkalkulation EP'!$B$8,17)+DR$9),"TTT") = "So",
                                    IF(ISNA(VLOOKUP(EDATE('Projektkostenkalkulation EP'!$B$8,17)+DR$9,Datenquellen!$F$7:$H$45,3,FALSE))," ",VLOOKUP(EDATE('Projektkostenkalkulation EP'!$B$8,17)+DR$9,Datenquellen!$F$7:$H$45,3,FALSE))="X"
                                    ),
                          "X",
                          ""
                          ),
               "X"
            )</f>
        <v/>
      </c>
      <c r="DT187" s="232" t="str">
        <f xml:space="preserve"> IF(TEXT((EDATE('Projektkostenkalkulation EP'!$B$8,17)+DS$9),"MM")=TEXT((EDATE('Projektkostenkalkulation EP'!$B$8,17)+(DS$9-1)),"MM"),
             IF(
                        OR(
                                    TEXT((EDATE('Projektkostenkalkulation EP'!$B$8,17)+DS$9),"TTT") = "Sa",
                                    TEXT((EDATE('Projektkostenkalkulation EP'!$B$8,17)+DS$9),"TTT") = "So",
                                    IF(ISNA(VLOOKUP(EDATE('Projektkostenkalkulation EP'!$B$8,17)+DS$9,Datenquellen!$F$7:$H$45,3,FALSE))," ",VLOOKUP(EDATE('Projektkostenkalkulation EP'!$B$8,17)+DS$9,Datenquellen!$F$7:$H$45,3,FALSE))="X"
                                    ),
                          "X",
                          ""
                          ),
               "X"
            )</f>
        <v>X</v>
      </c>
      <c r="DU187" s="232" t="str">
        <f xml:space="preserve"> IF(TEXT((EDATE('Projektkostenkalkulation EP'!$B$8,17)+DT$9),"MM")=TEXT((EDATE('Projektkostenkalkulation EP'!$B$8,17)+(DT$9-1)),"MM"),
             IF(
                        OR(
                                    TEXT((EDATE('Projektkostenkalkulation EP'!$B$8,17)+DT$9),"TTT") = "Sa",
                                    TEXT((EDATE('Projektkostenkalkulation EP'!$B$8,17)+DT$9),"TTT") = "So",
                                    IF(ISNA(VLOOKUP(EDATE('Projektkostenkalkulation EP'!$B$8,17)+DT$9,Datenquellen!$F$7:$H$45,3,FALSE))," ",VLOOKUP(EDATE('Projektkostenkalkulation EP'!$B$8,17)+DT$9,Datenquellen!$F$7:$H$45,3,FALSE))="X"
                                    ),
                          "X",
                          ""
                          ),
               "X"
            )</f>
        <v>X</v>
      </c>
      <c r="DV187" s="232" t="str">
        <f xml:space="preserve"> IF(TEXT((EDATE('Projektkostenkalkulation EP'!$B$8,17)+DU$9),"MM")=TEXT((EDATE('Projektkostenkalkulation EP'!$B$8,17)+(DU$9-1)),"MM"),
             IF(
                        OR(
                                    TEXT((EDATE('Projektkostenkalkulation EP'!$B$8,17)+DU$9),"TTT") = "Sa",
                                    TEXT((EDATE('Projektkostenkalkulation EP'!$B$8,17)+DU$9),"TTT") = "So",
                                    IF(ISNA(VLOOKUP(EDATE('Projektkostenkalkulation EP'!$B$8,17)+DU$9,Datenquellen!$F$7:$H$45,3,FALSE))," ",VLOOKUP(EDATE('Projektkostenkalkulation EP'!$B$8,17)+DU$9,Datenquellen!$F$7:$H$45,3,FALSE))="X"
                                    ),
                          "X",
                          ""
                          ),
               "X"
            )</f>
        <v/>
      </c>
      <c r="DW187" s="232" t="str">
        <f xml:space="preserve"> IF(TEXT((EDATE('Projektkostenkalkulation EP'!$B$8,17)+DV$9),"MM")=TEXT((EDATE('Projektkostenkalkulation EP'!$B$8,17)+(DV$9-1)),"MM"),
             IF(
                        OR(
                                    TEXT((EDATE('Projektkostenkalkulation EP'!$B$8,17)+DV$9),"TTT") = "Sa",
                                    TEXT((EDATE('Projektkostenkalkulation EP'!$B$8,17)+DV$9),"TTT") = "So",
                                    IF(ISNA(VLOOKUP(EDATE('Projektkostenkalkulation EP'!$B$8,17)+DV$9,Datenquellen!$F$7:$H$45,3,FALSE))," ",VLOOKUP(EDATE('Projektkostenkalkulation EP'!$B$8,17)+DV$9,Datenquellen!$F$7:$H$45,3,FALSE))="X"
                                    ),
                          "X",
                          ""
                          ),
               "X"
            )</f>
        <v/>
      </c>
      <c r="DX187" s="232" t="str">
        <f xml:space="preserve"> IF(TEXT((EDATE('Projektkostenkalkulation EP'!$B$8,17)+DW$9),"MM")=TEXT((EDATE('Projektkostenkalkulation EP'!$B$8,17)+(DW$9-1)),"MM"),
             IF(
                        OR(
                                    TEXT((EDATE('Projektkostenkalkulation EP'!$B$8,17)+DW$9),"TTT") = "Sa",
                                    TEXT((EDATE('Projektkostenkalkulation EP'!$B$8,17)+DW$9),"TTT") = "So",
                                    IF(ISNA(VLOOKUP(EDATE('Projektkostenkalkulation EP'!$B$8,17)+DW$9,Datenquellen!$F$7:$H$45,3,FALSE))," ",VLOOKUP(EDATE('Projektkostenkalkulation EP'!$B$8,17)+DW$9,Datenquellen!$F$7:$H$45,3,FALSE))="X"
                                    ),
                          "X",
                          ""
                          ),
               "X"
            )</f>
        <v/>
      </c>
      <c r="DY187" s="232" t="str">
        <f xml:space="preserve"> IF(TEXT((EDATE('Projektkostenkalkulation EP'!$B$8,17)+DX$9),"MM")=TEXT((EDATE('Projektkostenkalkulation EP'!$B$8,17)+(DX$9-1)),"MM"),
             IF(
                        OR(
                                    TEXT((EDATE('Projektkostenkalkulation EP'!$B$8,17)+DX$9),"TTT") = "Sa",
                                    TEXT((EDATE('Projektkostenkalkulation EP'!$B$8,17)+DX$9),"TTT") = "So",
                                    IF(ISNA(VLOOKUP(EDATE('Projektkostenkalkulation EP'!$B$8,17)+DX$9,Datenquellen!$F$7:$H$45,3,FALSE))," ",VLOOKUP(EDATE('Projektkostenkalkulation EP'!$B$8,17)+DX$9,Datenquellen!$F$7:$H$45,3,FALSE))="X"
                                    ),
                          "X",
                          ""
                          ),
               "X"
            )</f>
        <v>X</v>
      </c>
      <c r="DZ187" s="232" t="str">
        <f xml:space="preserve"> IF(TEXT((EDATE('Projektkostenkalkulation EP'!$B$8,17)+DY$9),"MM")=TEXT((EDATE('Projektkostenkalkulation EP'!$B$8,17)+(DY$9-1)),"MM"),
             IF(
                        OR(
                                    TEXT((EDATE('Projektkostenkalkulation EP'!$B$8,17)+DY$9),"TTT") = "Sa",
                                    TEXT((EDATE('Projektkostenkalkulation EP'!$B$8,17)+DY$9),"TTT") = "So",
                                    IF(ISNA(VLOOKUP(EDATE('Projektkostenkalkulation EP'!$B$8,17)+DY$9,Datenquellen!$F$7:$H$45,3,FALSE))," ",VLOOKUP(EDATE('Projektkostenkalkulation EP'!$B$8,17)+DY$9,Datenquellen!$F$7:$H$45,3,FALSE))="X"
                                    ),
                          "X",
                          ""
                          ),
               "X"
            )</f>
        <v/>
      </c>
      <c r="EA187" s="232" t="str">
        <f xml:space="preserve"> IF(TEXT((EDATE('Projektkostenkalkulation EP'!$B$8,17)+DZ$9),"MM")=TEXT((EDATE('Projektkostenkalkulation EP'!$B$8,17)+(DZ$9-1)),"MM"),
             IF(
                        OR(
                                    TEXT((EDATE('Projektkostenkalkulation EP'!$B$8,17)+DZ$9),"TTT") = "Sa",
                                    TEXT((EDATE('Projektkostenkalkulation EP'!$B$8,17)+DZ$9),"TTT") = "So",
                                    IF(ISNA(VLOOKUP(EDATE('Projektkostenkalkulation EP'!$B$8,17)+DZ$9,Datenquellen!$F$7:$H$45,3,FALSE))," ",VLOOKUP(EDATE('Projektkostenkalkulation EP'!$B$8,17)+DZ$9,Datenquellen!$F$7:$H$45,3,FALSE))="X"
                                    ),
                          "X",
                          ""
                          ),
               "X"
            )</f>
        <v>X</v>
      </c>
      <c r="EB187" s="232" t="str">
        <f xml:space="preserve"> IF(TEXT((EDATE('Projektkostenkalkulation EP'!$B$8,17)+EA$9),"MM")=TEXT((EDATE('Projektkostenkalkulation EP'!$B$8,17)+(EA$9-1)),"MM"),
             IF(
                        OR(
                                    TEXT((EDATE('Projektkostenkalkulation EP'!$B$8,17)+EA$9),"TTT") = "Sa",
                                    TEXT((EDATE('Projektkostenkalkulation EP'!$B$8,17)+EA$9),"TTT") = "So",
                                    IF(ISNA(VLOOKUP(EDATE('Projektkostenkalkulation EP'!$B$8,17)+EA$9,Datenquellen!$F$7:$H$45,3,FALSE))," ",VLOOKUP(EDATE('Projektkostenkalkulation EP'!$B$8,17)+EA$9,Datenquellen!$F$7:$H$45,3,FALSE))="X"
                                    ),
                          "X",
                          ""
                          ),
               "X"
            )</f>
        <v>X</v>
      </c>
      <c r="EC187" s="232" t="str">
        <f xml:space="preserve"> IF(TEXT((EDATE('Projektkostenkalkulation EP'!$B$8,17)+EB$9),"MM")=TEXT((EDATE('Projektkostenkalkulation EP'!$B$8,17)+(EB$9-1)),"MM"),
             IF(
                        OR(
                                    TEXT((EDATE('Projektkostenkalkulation EP'!$B$8,17)+EB$9),"TTT") = "Sa",
                                    TEXT((EDATE('Projektkostenkalkulation EP'!$B$8,17)+EB$9),"TTT") = "So",
                                    IF(ISNA(VLOOKUP(EDATE('Projektkostenkalkulation EP'!$B$8,17)+EB$9,Datenquellen!$F$7:$H$45,3,FALSE))," ",VLOOKUP(EDATE('Projektkostenkalkulation EP'!$B$8,17)+EB$9,Datenquellen!$F$7:$H$45,3,FALSE))="X"
                                    ),
                          "X",
                          ""
                          ),
               "X"
            )</f>
        <v/>
      </c>
      <c r="ED187" s="232" t="str">
        <f xml:space="preserve"> IF(TEXT((EDATE('Projektkostenkalkulation EP'!$B$8,17)+EC$9),"MM")=TEXT((EDATE('Projektkostenkalkulation EP'!$B$8,17)+(EC$9-1)),"MM"),
             IF(
                        OR(
                                    TEXT((EDATE('Projektkostenkalkulation EP'!$B$8,17)+EC$9),"TTT") = "Sa",
                                    TEXT((EDATE('Projektkostenkalkulation EP'!$B$8,17)+EC$9),"TTT") = "So",
                                    IF(ISNA(VLOOKUP(EDATE('Projektkostenkalkulation EP'!$B$8,17)+EC$9,Datenquellen!$F$7:$H$45,3,FALSE))," ",VLOOKUP(EDATE('Projektkostenkalkulation EP'!$B$8,17)+EC$9,Datenquellen!$F$7:$H$45,3,FALSE))="X"
                                    ),
                          "X",
                          ""
                          ),
               "X"
            )</f>
        <v/>
      </c>
      <c r="EE187" s="232" t="str">
        <f xml:space="preserve"> IF(TEXT((EDATE('Projektkostenkalkulation EP'!$B$8,17)+ED$9),"MM")=TEXT((EDATE('Projektkostenkalkulation EP'!$B$8,17)+(ED$9-1)),"MM"),
             IF(
                        OR(
                                    TEXT((EDATE('Projektkostenkalkulation EP'!$B$8,17)+ED$9),"TTT") = "Sa",
                                    TEXT((EDATE('Projektkostenkalkulation EP'!$B$8,17)+ED$9),"TTT") = "So",
                                    IF(ISNA(VLOOKUP(EDATE('Projektkostenkalkulation EP'!$B$8,17)+ED$9,Datenquellen!$F$7:$H$45,3,FALSE))," ",VLOOKUP(EDATE('Projektkostenkalkulation EP'!$B$8,17)+ED$9,Datenquellen!$F$7:$H$45,3,FALSE))="X"
                                    ),
                          "X",
                          ""
                          ),
               "X"
            )</f>
        <v/>
      </c>
      <c r="EF187" s="232" t="str">
        <f xml:space="preserve"> IF(TEXT((EDATE('Projektkostenkalkulation EP'!$B$8,17)+EE$9),"MM")=TEXT((EDATE('Projektkostenkalkulation EP'!$B$8,17)+(EE$9-1)),"MM"),
             IF(
                        OR(
                                    TEXT((EDATE('Projektkostenkalkulation EP'!$B$8,17)+EE$9),"TTT") = "Sa",
                                    TEXT((EDATE('Projektkostenkalkulation EP'!$B$8,17)+EE$9),"TTT") = "So",
                                    IF(ISNA(VLOOKUP(EDATE('Projektkostenkalkulation EP'!$B$8,17)+EE$9,Datenquellen!$F$7:$H$45,3,FALSE))," ",VLOOKUP(EDATE('Projektkostenkalkulation EP'!$B$8,17)+EE$9,Datenquellen!$F$7:$H$45,3,FALSE))="X"
                                    ),
                          "X",
                          ""
                          ),
               "X"
            )</f>
        <v/>
      </c>
      <c r="EG187" s="232" t="str">
        <f xml:space="preserve"> IF(TEXT((EDATE('Projektkostenkalkulation EP'!$B$8,17)+EF$9),"MM")=TEXT((EDATE('Projektkostenkalkulation EP'!$B$8,17)+(EF$9-1)),"MM"),
             IF(
                        OR(
                                    TEXT((EDATE('Projektkostenkalkulation EP'!$B$8,17)+EF$9),"TTT") = "Sa",
                                    TEXT((EDATE('Projektkostenkalkulation EP'!$B$8,17)+EF$9),"TTT") = "So",
                                    IF(ISNA(VLOOKUP(EDATE('Projektkostenkalkulation EP'!$B$8,17)+EF$9,Datenquellen!$F$7:$H$45,3,FALSE))," ",VLOOKUP(EDATE('Projektkostenkalkulation EP'!$B$8,17)+EF$9,Datenquellen!$F$7:$H$45,3,FALSE))="X"
                                    ),
                          "X",
                          ""
                          ),
               "X"
            )</f>
        <v/>
      </c>
      <c r="EH187" s="232" t="str">
        <f xml:space="preserve"> IF(TEXT((EDATE('Projektkostenkalkulation EP'!$B$8,17)+EG$9),"MM")=TEXT((EDATE('Projektkostenkalkulation EP'!$B$8,17)+(EG$9-1)),"MM"),
             IF(
                        OR(
                                    TEXT((EDATE('Projektkostenkalkulation EP'!$B$8,17)+EG$9),"TTT") = "Sa",
                                    TEXT((EDATE('Projektkostenkalkulation EP'!$B$8,17)+EG$9),"TTT") = "So",
                                    IF(ISNA(VLOOKUP(EDATE('Projektkostenkalkulation EP'!$B$8,17)+EG$9,Datenquellen!$F$7:$H$45,3,FALSE))," ",VLOOKUP(EDATE('Projektkostenkalkulation EP'!$B$8,17)+EG$9,Datenquellen!$F$7:$H$45,3,FALSE))="X"
                                    ),
                          "X",
                          ""
                          ),
               "X"
            )</f>
        <v>X</v>
      </c>
      <c r="EI187" s="232" t="str">
        <f xml:space="preserve"> IF(TEXT((EDATE('Projektkostenkalkulation EP'!$B$8,17)+EH$9),"MM")=TEXT((EDATE('Projektkostenkalkulation EP'!$B$8,17)+(EH$9-1)),"MM"),
             IF(
                        OR(
                                    TEXT((EDATE('Projektkostenkalkulation EP'!$B$8,17)+EH$9),"TTT") = "Sa",
                                    TEXT((EDATE('Projektkostenkalkulation EP'!$B$8,17)+EH$9),"TTT") = "So",
                                    IF(ISNA(VLOOKUP(EDATE('Projektkostenkalkulation EP'!$B$8,17)+EH$9,Datenquellen!$F$7:$H$45,3,FALSE))," ",VLOOKUP(EDATE('Projektkostenkalkulation EP'!$B$8,17)+EH$9,Datenquellen!$F$7:$H$45,3,FALSE))="X"
                                    ),
                          "X",
                          ""
                          ),
               "X"
            )</f>
        <v>X</v>
      </c>
      <c r="EJ187" s="232" t="str">
        <f xml:space="preserve"> IF(TEXT((EDATE('Projektkostenkalkulation EP'!$B$8,17)+EI$9),"MM")=TEXT((EDATE('Projektkostenkalkulation EP'!$B$8,17)+(EI$9-1)),"MM"),
             IF(
                        OR(
                                    TEXT((EDATE('Projektkostenkalkulation EP'!$B$8,17)+EI$9),"TTT") = "Sa",
                                    TEXT((EDATE('Projektkostenkalkulation EP'!$B$8,17)+EI$9),"TTT") = "So",
                                    IF(ISNA(VLOOKUP(EDATE('Projektkostenkalkulation EP'!$B$8,17)+EI$9,Datenquellen!$F$7:$H$45,3,FALSE))," ",VLOOKUP(EDATE('Projektkostenkalkulation EP'!$B$8,17)+EI$9,Datenquellen!$F$7:$H$45,3,FALSE))="X"
                                    ),
                          "X",
                          ""
                          ),
               "X"
            )</f>
        <v/>
      </c>
      <c r="EK187" s="233" t="str">
        <f xml:space="preserve"> IF(TEXT((EDATE('Projektkostenkalkulation EP'!$B$8,17)+EJ$9),"MM")=TEXT((EDATE('Projektkostenkalkulation EP'!$B$8,17)+(EJ$9-1)),"MM"),
             IF(
                        OR(
                                    TEXT((EDATE('Projektkostenkalkulation EP'!$B$8,17)+EJ$9),"TTT") = "Sa",
                                    TEXT((EDATE('Projektkostenkalkulation EP'!$B$8,17)+EJ$9),"TTT") = "So",
                                    IF(ISNA(VLOOKUP(EDATE('Projektkostenkalkulation EP'!$B$8,17)+EJ$9,Datenquellen!$F$7:$H$45,3,FALSE))," ",VLOOKUP(EDATE('Projektkostenkalkulation EP'!$B$8,17)+EJ$9,Datenquellen!$F$7:$H$45,3,FALSE))="X"
                                    ),
                          "X",
                          ""
                          ),
               "X"
            )</f>
        <v>X</v>
      </c>
      <c r="EL187" s="234"/>
      <c r="EM187" s="235"/>
      <c r="EN187" s="476"/>
      <c r="EO187" s="473"/>
      <c r="EP187" s="231"/>
      <c r="EQ187" s="232" t="str">
        <f>IF(
            OR(
                     TEXT(EDATE('Projektkostenkalkulation EP'!$B$8,17),"TTT") = "Sa",
                     TEXT(EDATE('Projektkostenkalkulation EP'!$B$8,17),"TTT") = "So",
                     IF(ISNA(VLOOKUP(EDATE('Projektkostenkalkulation EP'!$B$8,17),Datenquellen!$F$7:$H$45,3,FALSE))," ",VLOOKUP(EDATE('Projektkostenkalkulation EP'!$B$8,17),Datenquellen!$F$7:$H$45,3,FALSE))="X"
                            ),
                    "X",
                    ""
            )</f>
        <v>X</v>
      </c>
      <c r="ER187" s="232" t="str">
        <f xml:space="preserve"> IF(TEXT((EDATE('Projektkostenkalkulation EP'!$B$8,17)+EQ$9),"MM")=TEXT((EDATE('Projektkostenkalkulation EP'!$B$8,17)+(EQ$9-1)),"MM"),
             IF(
                        OR(
                                    TEXT((EDATE('Projektkostenkalkulation EP'!$B$8,17)+EQ$9),"TTT") = "Sa",
                                    TEXT((EDATE('Projektkostenkalkulation EP'!$B$8,17)+EQ$9),"TTT") = "So",
                                    IF(ISNA(VLOOKUP(EDATE('Projektkostenkalkulation EP'!$B$8,17)+EQ$9,Datenquellen!$F$7:$H$45,3,FALSE))," ",VLOOKUP(EDATE('Projektkostenkalkulation EP'!$B$8,17)+EQ$9,Datenquellen!$F$7:$H$45,3,FALSE))="X"
                                    ),
                          "X",
                          ""
                          ),
               "X"
            )</f>
        <v/>
      </c>
      <c r="ES187" s="232" t="str">
        <f xml:space="preserve"> IF(TEXT((EDATE('Projektkostenkalkulation EP'!$B$8,17)+ER$9),"MM")=TEXT((EDATE('Projektkostenkalkulation EP'!$B$8,17)+(ER$9-1)),"MM"),
             IF(
                        OR(
                                    TEXT((EDATE('Projektkostenkalkulation EP'!$B$8,17)+ER$9),"TTT") = "Sa",
                                    TEXT((EDATE('Projektkostenkalkulation EP'!$B$8,17)+ER$9),"TTT") = "So",
                                    IF(ISNA(VLOOKUP(EDATE('Projektkostenkalkulation EP'!$B$8,17)+ER$9,Datenquellen!$F$7:$H$45,3,FALSE))," ",VLOOKUP(EDATE('Projektkostenkalkulation EP'!$B$8,17)+ER$9,Datenquellen!$F$7:$H$45,3,FALSE))="X"
                                    ),
                          "X",
                          ""
                          ),
               "X"
            )</f>
        <v/>
      </c>
      <c r="ET187" s="232" t="str">
        <f xml:space="preserve"> IF(TEXT((EDATE('Projektkostenkalkulation EP'!$B$8,17)+ES$9),"MM")=TEXT((EDATE('Projektkostenkalkulation EP'!$B$8,17)+(ES$9-1)),"MM"),
             IF(
                        OR(
                                    TEXT((EDATE('Projektkostenkalkulation EP'!$B$8,17)+ES$9),"TTT") = "Sa",
                                    TEXT((EDATE('Projektkostenkalkulation EP'!$B$8,17)+ES$9),"TTT") = "So",
                                    IF(ISNA(VLOOKUP(EDATE('Projektkostenkalkulation EP'!$B$8,17)+ES$9,Datenquellen!$F$7:$H$45,3,FALSE))," ",VLOOKUP(EDATE('Projektkostenkalkulation EP'!$B$8,17)+ES$9,Datenquellen!$F$7:$H$45,3,FALSE))="X"
                                    ),
                          "X",
                          ""
                          ),
               "X"
            )</f>
        <v/>
      </c>
      <c r="EU187" s="232" t="str">
        <f xml:space="preserve"> IF(TEXT((EDATE('Projektkostenkalkulation EP'!$B$8,17)+ET$9),"MM")=TEXT((EDATE('Projektkostenkalkulation EP'!$B$8,17)+(ET$9-1)),"MM"),
             IF(
                        OR(
                                    TEXT((EDATE('Projektkostenkalkulation EP'!$B$8,17)+ET$9),"TTT") = "Sa",
                                    TEXT((EDATE('Projektkostenkalkulation EP'!$B$8,17)+ET$9),"TTT") = "So",
                                    IF(ISNA(VLOOKUP(EDATE('Projektkostenkalkulation EP'!$B$8,17)+ET$9,Datenquellen!$F$7:$H$45,3,FALSE))," ",VLOOKUP(EDATE('Projektkostenkalkulation EP'!$B$8,17)+ET$9,Datenquellen!$F$7:$H$45,3,FALSE))="X"
                                    ),
                          "X",
                          ""
                          ),
               "X"
            )</f>
        <v/>
      </c>
      <c r="EV187" s="232" t="str">
        <f xml:space="preserve"> IF(TEXT((EDATE('Projektkostenkalkulation EP'!$B$8,17)+EU$9),"MM")=TEXT((EDATE('Projektkostenkalkulation EP'!$B$8,17)+(EU$9-1)),"MM"),
             IF(
                        OR(
                                    TEXT((EDATE('Projektkostenkalkulation EP'!$B$8,17)+EU$9),"TTT") = "Sa",
                                    TEXT((EDATE('Projektkostenkalkulation EP'!$B$8,17)+EU$9),"TTT") = "So",
                                    IF(ISNA(VLOOKUP(EDATE('Projektkostenkalkulation EP'!$B$8,17)+EU$9,Datenquellen!$F$7:$H$45,3,FALSE))," ",VLOOKUP(EDATE('Projektkostenkalkulation EP'!$B$8,17)+EU$9,Datenquellen!$F$7:$H$45,3,FALSE))="X"
                                    ),
                          "X",
                          ""
                          ),
               "X"
            )</f>
        <v/>
      </c>
      <c r="EW187" s="232" t="str">
        <f xml:space="preserve"> IF(TEXT((EDATE('Projektkostenkalkulation EP'!$B$8,17)+EV$9),"MM")=TEXT((EDATE('Projektkostenkalkulation EP'!$B$8,17)+(EV$9-1)),"MM"),
             IF(
                        OR(
                                    TEXT((EDATE('Projektkostenkalkulation EP'!$B$8,17)+EV$9),"TTT") = "Sa",
                                    TEXT((EDATE('Projektkostenkalkulation EP'!$B$8,17)+EV$9),"TTT") = "So",
                                    IF(ISNA(VLOOKUP(EDATE('Projektkostenkalkulation EP'!$B$8,17)+EV$9,Datenquellen!$F$7:$H$45,3,FALSE))," ",VLOOKUP(EDATE('Projektkostenkalkulation EP'!$B$8,17)+EV$9,Datenquellen!$F$7:$H$45,3,FALSE))="X"
                                    ),
                          "X",
                          ""
                          ),
               "X"
            )</f>
        <v>X</v>
      </c>
      <c r="EX187" s="232" t="str">
        <f xml:space="preserve"> IF(TEXT((EDATE('Projektkostenkalkulation EP'!$B$8,17)+EW$9),"MM")=TEXT((EDATE('Projektkostenkalkulation EP'!$B$8,17)+(EW$9-1)),"MM"),
             IF(
                        OR(
                                    TEXT((EDATE('Projektkostenkalkulation EP'!$B$8,17)+EW$9),"TTT") = "Sa",
                                    TEXT((EDATE('Projektkostenkalkulation EP'!$B$8,17)+EW$9),"TTT") = "So",
                                    IF(ISNA(VLOOKUP(EDATE('Projektkostenkalkulation EP'!$B$8,17)+EW$9,Datenquellen!$F$7:$H$45,3,FALSE))," ",VLOOKUP(EDATE('Projektkostenkalkulation EP'!$B$8,17)+EW$9,Datenquellen!$F$7:$H$45,3,FALSE))="X"
                                    ),
                          "X",
                          ""
                          ),
               "X"
            )</f>
        <v>X</v>
      </c>
      <c r="EY187" s="232" t="str">
        <f xml:space="preserve"> IF(TEXT((EDATE('Projektkostenkalkulation EP'!$B$8,17)+EX$9),"MM")=TEXT((EDATE('Projektkostenkalkulation EP'!$B$8,17)+(EX$9-1)),"MM"),
             IF(
                        OR(
                                    TEXT((EDATE('Projektkostenkalkulation EP'!$B$8,17)+EX$9),"TTT") = "Sa",
                                    TEXT((EDATE('Projektkostenkalkulation EP'!$B$8,17)+EX$9),"TTT") = "So",
                                    IF(ISNA(VLOOKUP(EDATE('Projektkostenkalkulation EP'!$B$8,17)+EX$9,Datenquellen!$F$7:$H$45,3,FALSE))," ",VLOOKUP(EDATE('Projektkostenkalkulation EP'!$B$8,17)+EX$9,Datenquellen!$F$7:$H$45,3,FALSE))="X"
                                    ),
                          "X",
                          ""
                          ),
               "X"
            )</f>
        <v>X</v>
      </c>
      <c r="EZ187" s="232" t="str">
        <f xml:space="preserve"> IF(TEXT((EDATE('Projektkostenkalkulation EP'!$B$8,17)+EY$9),"MM")=TEXT((EDATE('Projektkostenkalkulation EP'!$B$8,17)+(EY$9-1)),"MM"),
             IF(
                        OR(
                                    TEXT((EDATE('Projektkostenkalkulation EP'!$B$8,17)+EY$9),"TTT") = "Sa",
                                    TEXT((EDATE('Projektkostenkalkulation EP'!$B$8,17)+EY$9),"TTT") = "So",
                                    IF(ISNA(VLOOKUP(EDATE('Projektkostenkalkulation EP'!$B$8,17)+EY$9,Datenquellen!$F$7:$H$45,3,FALSE))," ",VLOOKUP(EDATE('Projektkostenkalkulation EP'!$B$8,17)+EY$9,Datenquellen!$F$7:$H$45,3,FALSE))="X"
                                    ),
                          "X",
                          ""
                          ),
               "X"
            )</f>
        <v/>
      </c>
      <c r="FA187" s="232" t="str">
        <f xml:space="preserve"> IF(TEXT((EDATE('Projektkostenkalkulation EP'!$B$8,17)+EZ$9),"MM")=TEXT((EDATE('Projektkostenkalkulation EP'!$B$8,17)+(EZ$9-1)),"MM"),
             IF(
                        OR(
                                    TEXT((EDATE('Projektkostenkalkulation EP'!$B$8,17)+EZ$9),"TTT") = "Sa",
                                    TEXT((EDATE('Projektkostenkalkulation EP'!$B$8,17)+EZ$9),"TTT") = "So",
                                    IF(ISNA(VLOOKUP(EDATE('Projektkostenkalkulation EP'!$B$8,17)+EZ$9,Datenquellen!$F$7:$H$45,3,FALSE))," ",VLOOKUP(EDATE('Projektkostenkalkulation EP'!$B$8,17)+EZ$9,Datenquellen!$F$7:$H$45,3,FALSE))="X"
                                    ),
                          "X",
                          ""
                          ),
               "X"
            )</f>
        <v/>
      </c>
      <c r="FB187" s="232" t="str">
        <f xml:space="preserve"> IF(TEXT((EDATE('Projektkostenkalkulation EP'!$B$8,17)+FA$9),"MM")=TEXT((EDATE('Projektkostenkalkulation EP'!$B$8,17)+(FA$9-1)),"MM"),
             IF(
                        OR(
                                    TEXT((EDATE('Projektkostenkalkulation EP'!$B$8,17)+FA$9),"TTT") = "Sa",
                                    TEXT((EDATE('Projektkostenkalkulation EP'!$B$8,17)+FA$9),"TTT") = "So",
                                    IF(ISNA(VLOOKUP(EDATE('Projektkostenkalkulation EP'!$B$8,17)+FA$9,Datenquellen!$F$7:$H$45,3,FALSE))," ",VLOOKUP(EDATE('Projektkostenkalkulation EP'!$B$8,17)+FA$9,Datenquellen!$F$7:$H$45,3,FALSE))="X"
                                    ),
                          "X",
                          ""
                          ),
               "X"
            )</f>
        <v/>
      </c>
      <c r="FC187" s="232" t="str">
        <f xml:space="preserve"> IF(TEXT((EDATE('Projektkostenkalkulation EP'!$B$8,17)+FB$9),"MM")=TEXT((EDATE('Projektkostenkalkulation EP'!$B$8,17)+(FB$9-1)),"MM"),
             IF(
                        OR(
                                    TEXT((EDATE('Projektkostenkalkulation EP'!$B$8,17)+FB$9),"TTT") = "Sa",
                                    TEXT((EDATE('Projektkostenkalkulation EP'!$B$8,17)+FB$9),"TTT") = "So",
                                    IF(ISNA(VLOOKUP(EDATE('Projektkostenkalkulation EP'!$B$8,17)+FB$9,Datenquellen!$F$7:$H$45,3,FALSE))," ",VLOOKUP(EDATE('Projektkostenkalkulation EP'!$B$8,17)+FB$9,Datenquellen!$F$7:$H$45,3,FALSE))="X"
                                    ),
                          "X",
                          ""
                          ),
               "X"
            )</f>
        <v/>
      </c>
      <c r="FD187" s="232" t="str">
        <f xml:space="preserve"> IF(TEXT((EDATE('Projektkostenkalkulation EP'!$B$8,17)+FC$9),"MM")=TEXT((EDATE('Projektkostenkalkulation EP'!$B$8,17)+(FC$9-1)),"MM"),
             IF(
                        OR(
                                    TEXT((EDATE('Projektkostenkalkulation EP'!$B$8,17)+FC$9),"TTT") = "Sa",
                                    TEXT((EDATE('Projektkostenkalkulation EP'!$B$8,17)+FC$9),"TTT") = "So",
                                    IF(ISNA(VLOOKUP(EDATE('Projektkostenkalkulation EP'!$B$8,17)+FC$9,Datenquellen!$F$7:$H$45,3,FALSE))," ",VLOOKUP(EDATE('Projektkostenkalkulation EP'!$B$8,17)+FC$9,Datenquellen!$F$7:$H$45,3,FALSE))="X"
                                    ),
                          "X",
                          ""
                          ),
               "X"
            )</f>
        <v>X</v>
      </c>
      <c r="FE187" s="232" t="str">
        <f xml:space="preserve"> IF(TEXT((EDATE('Projektkostenkalkulation EP'!$B$8,17)+FD$9),"MM")=TEXT((EDATE('Projektkostenkalkulation EP'!$B$8,17)+(FD$9-1)),"MM"),
             IF(
                        OR(
                                    TEXT((EDATE('Projektkostenkalkulation EP'!$B$8,17)+FD$9),"TTT") = "Sa",
                                    TEXT((EDATE('Projektkostenkalkulation EP'!$B$8,17)+FD$9),"TTT") = "So",
                                    IF(ISNA(VLOOKUP(EDATE('Projektkostenkalkulation EP'!$B$8,17)+FD$9,Datenquellen!$F$7:$H$45,3,FALSE))," ",VLOOKUP(EDATE('Projektkostenkalkulation EP'!$B$8,17)+FD$9,Datenquellen!$F$7:$H$45,3,FALSE))="X"
                                    ),
                          "X",
                          ""
                          ),
               "X"
            )</f>
        <v>X</v>
      </c>
      <c r="FF187" s="232" t="str">
        <f xml:space="preserve"> IF(TEXT((EDATE('Projektkostenkalkulation EP'!$B$8,17)+FE$9),"MM")=TEXT((EDATE('Projektkostenkalkulation EP'!$B$8,17)+(FE$9-1)),"MM"),
             IF(
                        OR(
                                    TEXT((EDATE('Projektkostenkalkulation EP'!$B$8,17)+FE$9),"TTT") = "Sa",
                                    TEXT((EDATE('Projektkostenkalkulation EP'!$B$8,17)+FE$9),"TTT") = "So",
                                    IF(ISNA(VLOOKUP(EDATE('Projektkostenkalkulation EP'!$B$8,17)+FE$9,Datenquellen!$F$7:$H$45,3,FALSE))," ",VLOOKUP(EDATE('Projektkostenkalkulation EP'!$B$8,17)+FE$9,Datenquellen!$F$7:$H$45,3,FALSE))="X"
                                    ),
                          "X",
                          ""
                          ),
               "X"
            )</f>
        <v/>
      </c>
      <c r="FG187" s="232" t="str">
        <f xml:space="preserve"> IF(TEXT((EDATE('Projektkostenkalkulation EP'!$B$8,17)+FF$9),"MM")=TEXT((EDATE('Projektkostenkalkulation EP'!$B$8,17)+(FF$9-1)),"MM"),
             IF(
                        OR(
                                    TEXT((EDATE('Projektkostenkalkulation EP'!$B$8,17)+FF$9),"TTT") = "Sa",
                                    TEXT((EDATE('Projektkostenkalkulation EP'!$B$8,17)+FF$9),"TTT") = "So",
                                    IF(ISNA(VLOOKUP(EDATE('Projektkostenkalkulation EP'!$B$8,17)+FF$9,Datenquellen!$F$7:$H$45,3,FALSE))," ",VLOOKUP(EDATE('Projektkostenkalkulation EP'!$B$8,17)+FF$9,Datenquellen!$F$7:$H$45,3,FALSE))="X"
                                    ),
                          "X",
                          ""
                          ),
               "X"
            )</f>
        <v/>
      </c>
      <c r="FH187" s="232" t="str">
        <f xml:space="preserve"> IF(TEXT((EDATE('Projektkostenkalkulation EP'!$B$8,17)+FG$9),"MM")=TEXT((EDATE('Projektkostenkalkulation EP'!$B$8,17)+(FG$9-1)),"MM"),
             IF(
                        OR(
                                    TEXT((EDATE('Projektkostenkalkulation EP'!$B$8,17)+FG$9),"TTT") = "Sa",
                                    TEXT((EDATE('Projektkostenkalkulation EP'!$B$8,17)+FG$9),"TTT") = "So",
                                    IF(ISNA(VLOOKUP(EDATE('Projektkostenkalkulation EP'!$B$8,17)+FG$9,Datenquellen!$F$7:$H$45,3,FALSE))," ",VLOOKUP(EDATE('Projektkostenkalkulation EP'!$B$8,17)+FG$9,Datenquellen!$F$7:$H$45,3,FALSE))="X"
                                    ),
                          "X",
                          ""
                          ),
               "X"
            )</f>
        <v/>
      </c>
      <c r="FI187" s="232" t="str">
        <f xml:space="preserve"> IF(TEXT((EDATE('Projektkostenkalkulation EP'!$B$8,17)+FH$9),"MM")=TEXT((EDATE('Projektkostenkalkulation EP'!$B$8,17)+(FH$9-1)),"MM"),
             IF(
                        OR(
                                    TEXT((EDATE('Projektkostenkalkulation EP'!$B$8,17)+FH$9),"TTT") = "Sa",
                                    TEXT((EDATE('Projektkostenkalkulation EP'!$B$8,17)+FH$9),"TTT") = "So",
                                    IF(ISNA(VLOOKUP(EDATE('Projektkostenkalkulation EP'!$B$8,17)+FH$9,Datenquellen!$F$7:$H$45,3,FALSE))," ",VLOOKUP(EDATE('Projektkostenkalkulation EP'!$B$8,17)+FH$9,Datenquellen!$F$7:$H$45,3,FALSE))="X"
                                    ),
                          "X",
                          ""
                          ),
               "X"
            )</f>
        <v>X</v>
      </c>
      <c r="FJ187" s="232" t="str">
        <f xml:space="preserve"> IF(TEXT((EDATE('Projektkostenkalkulation EP'!$B$8,17)+FI$9),"MM")=TEXT((EDATE('Projektkostenkalkulation EP'!$B$8,17)+(FI$9-1)),"MM"),
             IF(
                        OR(
                                    TEXT((EDATE('Projektkostenkalkulation EP'!$B$8,17)+FI$9),"TTT") = "Sa",
                                    TEXT((EDATE('Projektkostenkalkulation EP'!$B$8,17)+FI$9),"TTT") = "So",
                                    IF(ISNA(VLOOKUP(EDATE('Projektkostenkalkulation EP'!$B$8,17)+FI$9,Datenquellen!$F$7:$H$45,3,FALSE))," ",VLOOKUP(EDATE('Projektkostenkalkulation EP'!$B$8,17)+FI$9,Datenquellen!$F$7:$H$45,3,FALSE))="X"
                                    ),
                          "X",
                          ""
                          ),
               "X"
            )</f>
        <v/>
      </c>
      <c r="FK187" s="232" t="str">
        <f xml:space="preserve"> IF(TEXT((EDATE('Projektkostenkalkulation EP'!$B$8,17)+FJ$9),"MM")=TEXT((EDATE('Projektkostenkalkulation EP'!$B$8,17)+(FJ$9-1)),"MM"),
             IF(
                        OR(
                                    TEXT((EDATE('Projektkostenkalkulation EP'!$B$8,17)+FJ$9),"TTT") = "Sa",
                                    TEXT((EDATE('Projektkostenkalkulation EP'!$B$8,17)+FJ$9),"TTT") = "So",
                                    IF(ISNA(VLOOKUP(EDATE('Projektkostenkalkulation EP'!$B$8,17)+FJ$9,Datenquellen!$F$7:$H$45,3,FALSE))," ",VLOOKUP(EDATE('Projektkostenkalkulation EP'!$B$8,17)+FJ$9,Datenquellen!$F$7:$H$45,3,FALSE))="X"
                                    ),
                          "X",
                          ""
                          ),
               "X"
            )</f>
        <v>X</v>
      </c>
      <c r="FL187" s="232" t="str">
        <f xml:space="preserve"> IF(TEXT((EDATE('Projektkostenkalkulation EP'!$B$8,17)+FK$9),"MM")=TEXT((EDATE('Projektkostenkalkulation EP'!$B$8,17)+(FK$9-1)),"MM"),
             IF(
                        OR(
                                    TEXT((EDATE('Projektkostenkalkulation EP'!$B$8,17)+FK$9),"TTT") = "Sa",
                                    TEXT((EDATE('Projektkostenkalkulation EP'!$B$8,17)+FK$9),"TTT") = "So",
                                    IF(ISNA(VLOOKUP(EDATE('Projektkostenkalkulation EP'!$B$8,17)+FK$9,Datenquellen!$F$7:$H$45,3,FALSE))," ",VLOOKUP(EDATE('Projektkostenkalkulation EP'!$B$8,17)+FK$9,Datenquellen!$F$7:$H$45,3,FALSE))="X"
                                    ),
                          "X",
                          ""
                          ),
               "X"
            )</f>
        <v>X</v>
      </c>
      <c r="FM187" s="232" t="str">
        <f xml:space="preserve"> IF(TEXT((EDATE('Projektkostenkalkulation EP'!$B$8,17)+FL$9),"MM")=TEXT((EDATE('Projektkostenkalkulation EP'!$B$8,17)+(FL$9-1)),"MM"),
             IF(
                        OR(
                                    TEXT((EDATE('Projektkostenkalkulation EP'!$B$8,17)+FL$9),"TTT") = "Sa",
                                    TEXT((EDATE('Projektkostenkalkulation EP'!$B$8,17)+FL$9),"TTT") = "So",
                                    IF(ISNA(VLOOKUP(EDATE('Projektkostenkalkulation EP'!$B$8,17)+FL$9,Datenquellen!$F$7:$H$45,3,FALSE))," ",VLOOKUP(EDATE('Projektkostenkalkulation EP'!$B$8,17)+FL$9,Datenquellen!$F$7:$H$45,3,FALSE))="X"
                                    ),
                          "X",
                          ""
                          ),
               "X"
            )</f>
        <v/>
      </c>
      <c r="FN187" s="232" t="str">
        <f xml:space="preserve"> IF(TEXT((EDATE('Projektkostenkalkulation EP'!$B$8,17)+FM$9),"MM")=TEXT((EDATE('Projektkostenkalkulation EP'!$B$8,17)+(FM$9-1)),"MM"),
             IF(
                        OR(
                                    TEXT((EDATE('Projektkostenkalkulation EP'!$B$8,17)+FM$9),"TTT") = "Sa",
                                    TEXT((EDATE('Projektkostenkalkulation EP'!$B$8,17)+FM$9),"TTT") = "So",
                                    IF(ISNA(VLOOKUP(EDATE('Projektkostenkalkulation EP'!$B$8,17)+FM$9,Datenquellen!$F$7:$H$45,3,FALSE))," ",VLOOKUP(EDATE('Projektkostenkalkulation EP'!$B$8,17)+FM$9,Datenquellen!$F$7:$H$45,3,FALSE))="X"
                                    ),
                          "X",
                          ""
                          ),
               "X"
            )</f>
        <v/>
      </c>
      <c r="FO187" s="232" t="str">
        <f xml:space="preserve"> IF(TEXT((EDATE('Projektkostenkalkulation EP'!$B$8,17)+FN$9),"MM")=TEXT((EDATE('Projektkostenkalkulation EP'!$B$8,17)+(FN$9-1)),"MM"),
             IF(
                        OR(
                                    TEXT((EDATE('Projektkostenkalkulation EP'!$B$8,17)+FN$9),"TTT") = "Sa",
                                    TEXT((EDATE('Projektkostenkalkulation EP'!$B$8,17)+FN$9),"TTT") = "So",
                                    IF(ISNA(VLOOKUP(EDATE('Projektkostenkalkulation EP'!$B$8,17)+FN$9,Datenquellen!$F$7:$H$45,3,FALSE))," ",VLOOKUP(EDATE('Projektkostenkalkulation EP'!$B$8,17)+FN$9,Datenquellen!$F$7:$H$45,3,FALSE))="X"
                                    ),
                          "X",
                          ""
                          ),
               "X"
            )</f>
        <v/>
      </c>
      <c r="FP187" s="232" t="str">
        <f xml:space="preserve"> IF(TEXT((EDATE('Projektkostenkalkulation EP'!$B$8,17)+FO$9),"MM")=TEXT((EDATE('Projektkostenkalkulation EP'!$B$8,17)+(FO$9-1)),"MM"),
             IF(
                        OR(
                                    TEXT((EDATE('Projektkostenkalkulation EP'!$B$8,17)+FO$9),"TTT") = "Sa",
                                    TEXT((EDATE('Projektkostenkalkulation EP'!$B$8,17)+FO$9),"TTT") = "So",
                                    IF(ISNA(VLOOKUP(EDATE('Projektkostenkalkulation EP'!$B$8,17)+FO$9,Datenquellen!$F$7:$H$45,3,FALSE))," ",VLOOKUP(EDATE('Projektkostenkalkulation EP'!$B$8,17)+FO$9,Datenquellen!$F$7:$H$45,3,FALSE))="X"
                                    ),
                          "X",
                          ""
                          ),
               "X"
            )</f>
        <v/>
      </c>
      <c r="FQ187" s="232" t="str">
        <f xml:space="preserve"> IF(TEXT((EDATE('Projektkostenkalkulation EP'!$B$8,17)+FP$9),"MM")=TEXT((EDATE('Projektkostenkalkulation EP'!$B$8,17)+(FP$9-1)),"MM"),
             IF(
                        OR(
                                    TEXT((EDATE('Projektkostenkalkulation EP'!$B$8,17)+FP$9),"TTT") = "Sa",
                                    TEXT((EDATE('Projektkostenkalkulation EP'!$B$8,17)+FP$9),"TTT") = "So",
                                    IF(ISNA(VLOOKUP(EDATE('Projektkostenkalkulation EP'!$B$8,17)+FP$9,Datenquellen!$F$7:$H$45,3,FALSE))," ",VLOOKUP(EDATE('Projektkostenkalkulation EP'!$B$8,17)+FP$9,Datenquellen!$F$7:$H$45,3,FALSE))="X"
                                    ),
                          "X",
                          ""
                          ),
               "X"
            )</f>
        <v/>
      </c>
      <c r="FR187" s="232" t="str">
        <f xml:space="preserve"> IF(TEXT((EDATE('Projektkostenkalkulation EP'!$B$8,17)+FQ$9),"MM")=TEXT((EDATE('Projektkostenkalkulation EP'!$B$8,17)+(FQ$9-1)),"MM"),
             IF(
                        OR(
                                    TEXT((EDATE('Projektkostenkalkulation EP'!$B$8,17)+FQ$9),"TTT") = "Sa",
                                    TEXT((EDATE('Projektkostenkalkulation EP'!$B$8,17)+FQ$9),"TTT") = "So",
                                    IF(ISNA(VLOOKUP(EDATE('Projektkostenkalkulation EP'!$B$8,17)+FQ$9,Datenquellen!$F$7:$H$45,3,FALSE))," ",VLOOKUP(EDATE('Projektkostenkalkulation EP'!$B$8,17)+FQ$9,Datenquellen!$F$7:$H$45,3,FALSE))="X"
                                    ),
                          "X",
                          ""
                          ),
               "X"
            )</f>
        <v>X</v>
      </c>
      <c r="FS187" s="232" t="str">
        <f xml:space="preserve"> IF(TEXT((EDATE('Projektkostenkalkulation EP'!$B$8,17)+FR$9),"MM")=TEXT((EDATE('Projektkostenkalkulation EP'!$B$8,17)+(FR$9-1)),"MM"),
             IF(
                        OR(
                                    TEXT((EDATE('Projektkostenkalkulation EP'!$B$8,17)+FR$9),"TTT") = "Sa",
                                    TEXT((EDATE('Projektkostenkalkulation EP'!$B$8,17)+FR$9),"TTT") = "So",
                                    IF(ISNA(VLOOKUP(EDATE('Projektkostenkalkulation EP'!$B$8,17)+FR$9,Datenquellen!$F$7:$H$45,3,FALSE))," ",VLOOKUP(EDATE('Projektkostenkalkulation EP'!$B$8,17)+FR$9,Datenquellen!$F$7:$H$45,3,FALSE))="X"
                                    ),
                          "X",
                          ""
                          ),
               "X"
            )</f>
        <v>X</v>
      </c>
      <c r="FT187" s="232" t="str">
        <f xml:space="preserve"> IF(TEXT((EDATE('Projektkostenkalkulation EP'!$B$8,17)+FS$9),"MM")=TEXT((EDATE('Projektkostenkalkulation EP'!$B$8,17)+(FS$9-1)),"MM"),
             IF(
                        OR(
                                    TEXT((EDATE('Projektkostenkalkulation EP'!$B$8,17)+FS$9),"TTT") = "Sa",
                                    TEXT((EDATE('Projektkostenkalkulation EP'!$B$8,17)+FS$9),"TTT") = "So",
                                    IF(ISNA(VLOOKUP(EDATE('Projektkostenkalkulation EP'!$B$8,17)+FS$9,Datenquellen!$F$7:$H$45,3,FALSE))," ",VLOOKUP(EDATE('Projektkostenkalkulation EP'!$B$8,17)+FS$9,Datenquellen!$F$7:$H$45,3,FALSE))="X"
                                    ),
                          "X",
                          ""
                          ),
               "X"
            )</f>
        <v/>
      </c>
      <c r="FU187" s="233" t="str">
        <f xml:space="preserve"> IF(TEXT((EDATE('Projektkostenkalkulation EP'!$B$8,17)+FT$9),"MM")=TEXT((EDATE('Projektkostenkalkulation EP'!$B$8,17)+(FT$9-1)),"MM"),
             IF(
                        OR(
                                    TEXT((EDATE('Projektkostenkalkulation EP'!$B$8,17)+FT$9),"TTT") = "Sa",
                                    TEXT((EDATE('Projektkostenkalkulation EP'!$B$8,17)+FT$9),"TTT") = "So",
                                    IF(ISNA(VLOOKUP(EDATE('Projektkostenkalkulation EP'!$B$8,17)+FT$9,Datenquellen!$F$7:$H$45,3,FALSE))," ",VLOOKUP(EDATE('Projektkostenkalkulation EP'!$B$8,17)+FT$9,Datenquellen!$F$7:$H$45,3,FALSE))="X"
                                    ),
                          "X",
                          ""
                          ),
               "X"
            )</f>
        <v>X</v>
      </c>
      <c r="FV187" s="234"/>
      <c r="FW187" s="235"/>
      <c r="FX187" s="476"/>
      <c r="FY187" s="473"/>
      <c r="FZ187" s="231"/>
      <c r="GA187" s="232" t="str">
        <f>IF(
            OR(
                     TEXT(EDATE('Projektkostenkalkulation EP'!$B$8,17),"TTT") = "Sa",
                     TEXT(EDATE('Projektkostenkalkulation EP'!$B$8,17),"TTT") = "So",
                     IF(ISNA(VLOOKUP(EDATE('Projektkostenkalkulation EP'!$B$8,17),Datenquellen!$F$7:$H$45,3,FALSE))," ",VLOOKUP(EDATE('Projektkostenkalkulation EP'!$B$8,17),Datenquellen!$F$7:$H$45,3,FALSE))="X"
                            ),
                    "X",
                    ""
            )</f>
        <v>X</v>
      </c>
      <c r="GB187" s="232" t="str">
        <f xml:space="preserve"> IF(TEXT((EDATE('Projektkostenkalkulation EP'!$B$8,17)+GA$9),"MM")=TEXT((EDATE('Projektkostenkalkulation EP'!$B$8,17)+(GA$9-1)),"MM"),
             IF(
                        OR(
                                    TEXT((EDATE('Projektkostenkalkulation EP'!$B$8,17)+GA$9),"TTT") = "Sa",
                                    TEXT((EDATE('Projektkostenkalkulation EP'!$B$8,17)+GA$9),"TTT") = "So",
                                    IF(ISNA(VLOOKUP(EDATE('Projektkostenkalkulation EP'!$B$8,17)+GA$9,Datenquellen!$F$7:$H$45,3,FALSE))," ",VLOOKUP(EDATE('Projektkostenkalkulation EP'!$B$8,17)+GA$9,Datenquellen!$F$7:$H$45,3,FALSE))="X"
                                    ),
                          "X",
                          ""
                          ),
               "X"
            )</f>
        <v/>
      </c>
      <c r="GC187" s="232" t="str">
        <f xml:space="preserve"> IF(TEXT((EDATE('Projektkostenkalkulation EP'!$B$8,17)+GB$9),"MM")=TEXT((EDATE('Projektkostenkalkulation EP'!$B$8,17)+(GB$9-1)),"MM"),
             IF(
                        OR(
                                    TEXT((EDATE('Projektkostenkalkulation EP'!$B$8,17)+GB$9),"TTT") = "Sa",
                                    TEXT((EDATE('Projektkostenkalkulation EP'!$B$8,17)+GB$9),"TTT") = "So",
                                    IF(ISNA(VLOOKUP(EDATE('Projektkostenkalkulation EP'!$B$8,17)+GB$9,Datenquellen!$F$7:$H$45,3,FALSE))," ",VLOOKUP(EDATE('Projektkostenkalkulation EP'!$B$8,17)+GB$9,Datenquellen!$F$7:$H$45,3,FALSE))="X"
                                    ),
                          "X",
                          ""
                          ),
               "X"
            )</f>
        <v/>
      </c>
      <c r="GD187" s="232" t="str">
        <f xml:space="preserve"> IF(TEXT((EDATE('Projektkostenkalkulation EP'!$B$8,17)+GC$9),"MM")=TEXT((EDATE('Projektkostenkalkulation EP'!$B$8,17)+(GC$9-1)),"MM"),
             IF(
                        OR(
                                    TEXT((EDATE('Projektkostenkalkulation EP'!$B$8,17)+GC$9),"TTT") = "Sa",
                                    TEXT((EDATE('Projektkostenkalkulation EP'!$B$8,17)+GC$9),"TTT") = "So",
                                    IF(ISNA(VLOOKUP(EDATE('Projektkostenkalkulation EP'!$B$8,17)+GC$9,Datenquellen!$F$7:$H$45,3,FALSE))," ",VLOOKUP(EDATE('Projektkostenkalkulation EP'!$B$8,17)+GC$9,Datenquellen!$F$7:$H$45,3,FALSE))="X"
                                    ),
                          "X",
                          ""
                          ),
               "X"
            )</f>
        <v/>
      </c>
      <c r="GE187" s="232" t="str">
        <f xml:space="preserve"> IF(TEXT((EDATE('Projektkostenkalkulation EP'!$B$8,17)+GD$9),"MM")=TEXT((EDATE('Projektkostenkalkulation EP'!$B$8,17)+(GD$9-1)),"MM"),
             IF(
                        OR(
                                    TEXT((EDATE('Projektkostenkalkulation EP'!$B$8,17)+GD$9),"TTT") = "Sa",
                                    TEXT((EDATE('Projektkostenkalkulation EP'!$B$8,17)+GD$9),"TTT") = "So",
                                    IF(ISNA(VLOOKUP(EDATE('Projektkostenkalkulation EP'!$B$8,17)+GD$9,Datenquellen!$F$7:$H$45,3,FALSE))," ",VLOOKUP(EDATE('Projektkostenkalkulation EP'!$B$8,17)+GD$9,Datenquellen!$F$7:$H$45,3,FALSE))="X"
                                    ),
                          "X",
                          ""
                          ),
               "X"
            )</f>
        <v/>
      </c>
      <c r="GF187" s="232" t="str">
        <f xml:space="preserve"> IF(TEXT((EDATE('Projektkostenkalkulation EP'!$B$8,17)+GE$9),"MM")=TEXT((EDATE('Projektkostenkalkulation EP'!$B$8,17)+(GE$9-1)),"MM"),
             IF(
                        OR(
                                    TEXT((EDATE('Projektkostenkalkulation EP'!$B$8,17)+GE$9),"TTT") = "Sa",
                                    TEXT((EDATE('Projektkostenkalkulation EP'!$B$8,17)+GE$9),"TTT") = "So",
                                    IF(ISNA(VLOOKUP(EDATE('Projektkostenkalkulation EP'!$B$8,17)+GE$9,Datenquellen!$F$7:$H$45,3,FALSE))," ",VLOOKUP(EDATE('Projektkostenkalkulation EP'!$B$8,17)+GE$9,Datenquellen!$F$7:$H$45,3,FALSE))="X"
                                    ),
                          "X",
                          ""
                          ),
               "X"
            )</f>
        <v/>
      </c>
      <c r="GG187" s="232" t="str">
        <f xml:space="preserve"> IF(TEXT((EDATE('Projektkostenkalkulation EP'!$B$8,17)+GF$9),"MM")=TEXT((EDATE('Projektkostenkalkulation EP'!$B$8,17)+(GF$9-1)),"MM"),
             IF(
                        OR(
                                    TEXT((EDATE('Projektkostenkalkulation EP'!$B$8,17)+GF$9),"TTT") = "Sa",
                                    TEXT((EDATE('Projektkostenkalkulation EP'!$B$8,17)+GF$9),"TTT") = "So",
                                    IF(ISNA(VLOOKUP(EDATE('Projektkostenkalkulation EP'!$B$8,17)+GF$9,Datenquellen!$F$7:$H$45,3,FALSE))," ",VLOOKUP(EDATE('Projektkostenkalkulation EP'!$B$8,17)+GF$9,Datenquellen!$F$7:$H$45,3,FALSE))="X"
                                    ),
                          "X",
                          ""
                          ),
               "X"
            )</f>
        <v>X</v>
      </c>
      <c r="GH187" s="232" t="str">
        <f xml:space="preserve"> IF(TEXT((EDATE('Projektkostenkalkulation EP'!$B$8,17)+GG$9),"MM")=TEXT((EDATE('Projektkostenkalkulation EP'!$B$8,17)+(GG$9-1)),"MM"),
             IF(
                        OR(
                                    TEXT((EDATE('Projektkostenkalkulation EP'!$B$8,17)+GG$9),"TTT") = "Sa",
                                    TEXT((EDATE('Projektkostenkalkulation EP'!$B$8,17)+GG$9),"TTT") = "So",
                                    IF(ISNA(VLOOKUP(EDATE('Projektkostenkalkulation EP'!$B$8,17)+GG$9,Datenquellen!$F$7:$H$45,3,FALSE))," ",VLOOKUP(EDATE('Projektkostenkalkulation EP'!$B$8,17)+GG$9,Datenquellen!$F$7:$H$45,3,FALSE))="X"
                                    ),
                          "X",
                          ""
                          ),
               "X"
            )</f>
        <v>X</v>
      </c>
      <c r="GI187" s="232" t="str">
        <f xml:space="preserve"> IF(TEXT((EDATE('Projektkostenkalkulation EP'!$B$8,17)+GH$9),"MM")=TEXT((EDATE('Projektkostenkalkulation EP'!$B$8,17)+(GH$9-1)),"MM"),
             IF(
                        OR(
                                    TEXT((EDATE('Projektkostenkalkulation EP'!$B$8,17)+GH$9),"TTT") = "Sa",
                                    TEXT((EDATE('Projektkostenkalkulation EP'!$B$8,17)+GH$9),"TTT") = "So",
                                    IF(ISNA(VLOOKUP(EDATE('Projektkostenkalkulation EP'!$B$8,17)+GH$9,Datenquellen!$F$7:$H$45,3,FALSE))," ",VLOOKUP(EDATE('Projektkostenkalkulation EP'!$B$8,17)+GH$9,Datenquellen!$F$7:$H$45,3,FALSE))="X"
                                    ),
                          "X",
                          ""
                          ),
               "X"
            )</f>
        <v>X</v>
      </c>
      <c r="GJ187" s="232" t="str">
        <f xml:space="preserve"> IF(TEXT((EDATE('Projektkostenkalkulation EP'!$B$8,17)+GI$9),"MM")=TEXT((EDATE('Projektkostenkalkulation EP'!$B$8,17)+(GI$9-1)),"MM"),
             IF(
                        OR(
                                    TEXT((EDATE('Projektkostenkalkulation EP'!$B$8,17)+GI$9),"TTT") = "Sa",
                                    TEXT((EDATE('Projektkostenkalkulation EP'!$B$8,17)+GI$9),"TTT") = "So",
                                    IF(ISNA(VLOOKUP(EDATE('Projektkostenkalkulation EP'!$B$8,17)+GI$9,Datenquellen!$F$7:$H$45,3,FALSE))," ",VLOOKUP(EDATE('Projektkostenkalkulation EP'!$B$8,17)+GI$9,Datenquellen!$F$7:$H$45,3,FALSE))="X"
                                    ),
                          "X",
                          ""
                          ),
               "X"
            )</f>
        <v/>
      </c>
      <c r="GK187" s="232" t="str">
        <f xml:space="preserve"> IF(TEXT((EDATE('Projektkostenkalkulation EP'!$B$8,17)+GJ$9),"MM")=TEXT((EDATE('Projektkostenkalkulation EP'!$B$8,17)+(GJ$9-1)),"MM"),
             IF(
                        OR(
                                    TEXT((EDATE('Projektkostenkalkulation EP'!$B$8,17)+GJ$9),"TTT") = "Sa",
                                    TEXT((EDATE('Projektkostenkalkulation EP'!$B$8,17)+GJ$9),"TTT") = "So",
                                    IF(ISNA(VLOOKUP(EDATE('Projektkostenkalkulation EP'!$B$8,17)+GJ$9,Datenquellen!$F$7:$H$45,3,FALSE))," ",VLOOKUP(EDATE('Projektkostenkalkulation EP'!$B$8,17)+GJ$9,Datenquellen!$F$7:$H$45,3,FALSE))="X"
                                    ),
                          "X",
                          ""
                          ),
               "X"
            )</f>
        <v/>
      </c>
      <c r="GL187" s="232" t="str">
        <f xml:space="preserve"> IF(TEXT((EDATE('Projektkostenkalkulation EP'!$B$8,17)+GK$9),"MM")=TEXT((EDATE('Projektkostenkalkulation EP'!$B$8,17)+(GK$9-1)),"MM"),
             IF(
                        OR(
                                    TEXT((EDATE('Projektkostenkalkulation EP'!$B$8,17)+GK$9),"TTT") = "Sa",
                                    TEXT((EDATE('Projektkostenkalkulation EP'!$B$8,17)+GK$9),"TTT") = "So",
                                    IF(ISNA(VLOOKUP(EDATE('Projektkostenkalkulation EP'!$B$8,17)+GK$9,Datenquellen!$F$7:$H$45,3,FALSE))," ",VLOOKUP(EDATE('Projektkostenkalkulation EP'!$B$8,17)+GK$9,Datenquellen!$F$7:$H$45,3,FALSE))="X"
                                    ),
                          "X",
                          ""
                          ),
               "X"
            )</f>
        <v/>
      </c>
      <c r="GM187" s="232" t="str">
        <f xml:space="preserve"> IF(TEXT((EDATE('Projektkostenkalkulation EP'!$B$8,17)+GL$9),"MM")=TEXT((EDATE('Projektkostenkalkulation EP'!$B$8,17)+(GL$9-1)),"MM"),
             IF(
                        OR(
                                    TEXT((EDATE('Projektkostenkalkulation EP'!$B$8,17)+GL$9),"TTT") = "Sa",
                                    TEXT((EDATE('Projektkostenkalkulation EP'!$B$8,17)+GL$9),"TTT") = "So",
                                    IF(ISNA(VLOOKUP(EDATE('Projektkostenkalkulation EP'!$B$8,17)+GL$9,Datenquellen!$F$7:$H$45,3,FALSE))," ",VLOOKUP(EDATE('Projektkostenkalkulation EP'!$B$8,17)+GL$9,Datenquellen!$F$7:$H$45,3,FALSE))="X"
                                    ),
                          "X",
                          ""
                          ),
               "X"
            )</f>
        <v/>
      </c>
      <c r="GN187" s="232" t="str">
        <f xml:space="preserve"> IF(TEXT((EDATE('Projektkostenkalkulation EP'!$B$8,17)+GM$9),"MM")=TEXT((EDATE('Projektkostenkalkulation EP'!$B$8,17)+(GM$9-1)),"MM"),
             IF(
                        OR(
                                    TEXT((EDATE('Projektkostenkalkulation EP'!$B$8,17)+GM$9),"TTT") = "Sa",
                                    TEXT((EDATE('Projektkostenkalkulation EP'!$B$8,17)+GM$9),"TTT") = "So",
                                    IF(ISNA(VLOOKUP(EDATE('Projektkostenkalkulation EP'!$B$8,17)+GM$9,Datenquellen!$F$7:$H$45,3,FALSE))," ",VLOOKUP(EDATE('Projektkostenkalkulation EP'!$B$8,17)+GM$9,Datenquellen!$F$7:$H$45,3,FALSE))="X"
                                    ),
                          "X",
                          ""
                          ),
               "X"
            )</f>
        <v>X</v>
      </c>
      <c r="GO187" s="232" t="str">
        <f xml:space="preserve"> IF(TEXT((EDATE('Projektkostenkalkulation EP'!$B$8,17)+GN$9),"MM")=TEXT((EDATE('Projektkostenkalkulation EP'!$B$8,17)+(GN$9-1)),"MM"),
             IF(
                        OR(
                                    TEXT((EDATE('Projektkostenkalkulation EP'!$B$8,17)+GN$9),"TTT") = "Sa",
                                    TEXT((EDATE('Projektkostenkalkulation EP'!$B$8,17)+GN$9),"TTT") = "So",
                                    IF(ISNA(VLOOKUP(EDATE('Projektkostenkalkulation EP'!$B$8,17)+GN$9,Datenquellen!$F$7:$H$45,3,FALSE))," ",VLOOKUP(EDATE('Projektkostenkalkulation EP'!$B$8,17)+GN$9,Datenquellen!$F$7:$H$45,3,FALSE))="X"
                                    ),
                          "X",
                          ""
                          ),
               "X"
            )</f>
        <v>X</v>
      </c>
      <c r="GP187" s="232" t="str">
        <f xml:space="preserve"> IF(TEXT((EDATE('Projektkostenkalkulation EP'!$B$8,17)+GO$9),"MM")=TEXT((EDATE('Projektkostenkalkulation EP'!$B$8,17)+(GO$9-1)),"MM"),
             IF(
                        OR(
                                    TEXT((EDATE('Projektkostenkalkulation EP'!$B$8,17)+GO$9),"TTT") = "Sa",
                                    TEXT((EDATE('Projektkostenkalkulation EP'!$B$8,17)+GO$9),"TTT") = "So",
                                    IF(ISNA(VLOOKUP(EDATE('Projektkostenkalkulation EP'!$B$8,17)+GO$9,Datenquellen!$F$7:$H$45,3,FALSE))," ",VLOOKUP(EDATE('Projektkostenkalkulation EP'!$B$8,17)+GO$9,Datenquellen!$F$7:$H$45,3,FALSE))="X"
                                    ),
                          "X",
                          ""
                          ),
               "X"
            )</f>
        <v/>
      </c>
      <c r="GQ187" s="232" t="str">
        <f xml:space="preserve"> IF(TEXT((EDATE('Projektkostenkalkulation EP'!$B$8,17)+GP$9),"MM")=TEXT((EDATE('Projektkostenkalkulation EP'!$B$8,17)+(GP$9-1)),"MM"),
             IF(
                        OR(
                                    TEXT((EDATE('Projektkostenkalkulation EP'!$B$8,17)+GP$9),"TTT") = "Sa",
                                    TEXT((EDATE('Projektkostenkalkulation EP'!$B$8,17)+GP$9),"TTT") = "So",
                                    IF(ISNA(VLOOKUP(EDATE('Projektkostenkalkulation EP'!$B$8,17)+GP$9,Datenquellen!$F$7:$H$45,3,FALSE))," ",VLOOKUP(EDATE('Projektkostenkalkulation EP'!$B$8,17)+GP$9,Datenquellen!$F$7:$H$45,3,FALSE))="X"
                                    ),
                          "X",
                          ""
                          ),
               "X"
            )</f>
        <v/>
      </c>
      <c r="GR187" s="232" t="str">
        <f xml:space="preserve"> IF(TEXT((EDATE('Projektkostenkalkulation EP'!$B$8,17)+GQ$9),"MM")=TEXT((EDATE('Projektkostenkalkulation EP'!$B$8,17)+(GQ$9-1)),"MM"),
             IF(
                        OR(
                                    TEXT((EDATE('Projektkostenkalkulation EP'!$B$8,17)+GQ$9),"TTT") = "Sa",
                                    TEXT((EDATE('Projektkostenkalkulation EP'!$B$8,17)+GQ$9),"TTT") = "So",
                                    IF(ISNA(VLOOKUP(EDATE('Projektkostenkalkulation EP'!$B$8,17)+GQ$9,Datenquellen!$F$7:$H$45,3,FALSE))," ",VLOOKUP(EDATE('Projektkostenkalkulation EP'!$B$8,17)+GQ$9,Datenquellen!$F$7:$H$45,3,FALSE))="X"
                                    ),
                          "X",
                          ""
                          ),
               "X"
            )</f>
        <v/>
      </c>
      <c r="GS187" s="232" t="str">
        <f xml:space="preserve"> IF(TEXT((EDATE('Projektkostenkalkulation EP'!$B$8,17)+GR$9),"MM")=TEXT((EDATE('Projektkostenkalkulation EP'!$B$8,17)+(GR$9-1)),"MM"),
             IF(
                        OR(
                                    TEXT((EDATE('Projektkostenkalkulation EP'!$B$8,17)+GR$9),"TTT") = "Sa",
                                    TEXT((EDATE('Projektkostenkalkulation EP'!$B$8,17)+GR$9),"TTT") = "So",
                                    IF(ISNA(VLOOKUP(EDATE('Projektkostenkalkulation EP'!$B$8,17)+GR$9,Datenquellen!$F$7:$H$45,3,FALSE))," ",VLOOKUP(EDATE('Projektkostenkalkulation EP'!$B$8,17)+GR$9,Datenquellen!$F$7:$H$45,3,FALSE))="X"
                                    ),
                          "X",
                          ""
                          ),
               "X"
            )</f>
        <v>X</v>
      </c>
      <c r="GT187" s="232" t="str">
        <f xml:space="preserve"> IF(TEXT((EDATE('Projektkostenkalkulation EP'!$B$8,17)+GS$9),"MM")=TEXT((EDATE('Projektkostenkalkulation EP'!$B$8,17)+(GS$9-1)),"MM"),
             IF(
                        OR(
                                    TEXT((EDATE('Projektkostenkalkulation EP'!$B$8,17)+GS$9),"TTT") = "Sa",
                                    TEXT((EDATE('Projektkostenkalkulation EP'!$B$8,17)+GS$9),"TTT") = "So",
                                    IF(ISNA(VLOOKUP(EDATE('Projektkostenkalkulation EP'!$B$8,17)+GS$9,Datenquellen!$F$7:$H$45,3,FALSE))," ",VLOOKUP(EDATE('Projektkostenkalkulation EP'!$B$8,17)+GS$9,Datenquellen!$F$7:$H$45,3,FALSE))="X"
                                    ),
                          "X",
                          ""
                          ),
               "X"
            )</f>
        <v/>
      </c>
      <c r="GU187" s="232" t="str">
        <f xml:space="preserve"> IF(TEXT((EDATE('Projektkostenkalkulation EP'!$B$8,17)+GT$9),"MM")=TEXT((EDATE('Projektkostenkalkulation EP'!$B$8,17)+(GT$9-1)),"MM"),
             IF(
                        OR(
                                    TEXT((EDATE('Projektkostenkalkulation EP'!$B$8,17)+GT$9),"TTT") = "Sa",
                                    TEXT((EDATE('Projektkostenkalkulation EP'!$B$8,17)+GT$9),"TTT") = "So",
                                    IF(ISNA(VLOOKUP(EDATE('Projektkostenkalkulation EP'!$B$8,17)+GT$9,Datenquellen!$F$7:$H$45,3,FALSE))," ",VLOOKUP(EDATE('Projektkostenkalkulation EP'!$B$8,17)+GT$9,Datenquellen!$F$7:$H$45,3,FALSE))="X"
                                    ),
                          "X",
                          ""
                          ),
               "X"
            )</f>
        <v>X</v>
      </c>
      <c r="GV187" s="232" t="str">
        <f xml:space="preserve"> IF(TEXT((EDATE('Projektkostenkalkulation EP'!$B$8,17)+GU$9),"MM")=TEXT((EDATE('Projektkostenkalkulation EP'!$B$8,17)+(GU$9-1)),"MM"),
             IF(
                        OR(
                                    TEXT((EDATE('Projektkostenkalkulation EP'!$B$8,17)+GU$9),"TTT") = "Sa",
                                    TEXT((EDATE('Projektkostenkalkulation EP'!$B$8,17)+GU$9),"TTT") = "So",
                                    IF(ISNA(VLOOKUP(EDATE('Projektkostenkalkulation EP'!$B$8,17)+GU$9,Datenquellen!$F$7:$H$45,3,FALSE))," ",VLOOKUP(EDATE('Projektkostenkalkulation EP'!$B$8,17)+GU$9,Datenquellen!$F$7:$H$45,3,FALSE))="X"
                                    ),
                          "X",
                          ""
                          ),
               "X"
            )</f>
        <v>X</v>
      </c>
      <c r="GW187" s="232" t="str">
        <f xml:space="preserve"> IF(TEXT((EDATE('Projektkostenkalkulation EP'!$B$8,17)+GV$9),"MM")=TEXT((EDATE('Projektkostenkalkulation EP'!$B$8,17)+(GV$9-1)),"MM"),
             IF(
                        OR(
                                    TEXT((EDATE('Projektkostenkalkulation EP'!$B$8,17)+GV$9),"TTT") = "Sa",
                                    TEXT((EDATE('Projektkostenkalkulation EP'!$B$8,17)+GV$9),"TTT") = "So",
                                    IF(ISNA(VLOOKUP(EDATE('Projektkostenkalkulation EP'!$B$8,17)+GV$9,Datenquellen!$F$7:$H$45,3,FALSE))," ",VLOOKUP(EDATE('Projektkostenkalkulation EP'!$B$8,17)+GV$9,Datenquellen!$F$7:$H$45,3,FALSE))="X"
                                    ),
                          "X",
                          ""
                          ),
               "X"
            )</f>
        <v/>
      </c>
      <c r="GX187" s="232" t="str">
        <f xml:space="preserve"> IF(TEXT((EDATE('Projektkostenkalkulation EP'!$B$8,17)+GW$9),"MM")=TEXT((EDATE('Projektkostenkalkulation EP'!$B$8,17)+(GW$9-1)),"MM"),
             IF(
                        OR(
                                    TEXT((EDATE('Projektkostenkalkulation EP'!$B$8,17)+GW$9),"TTT") = "Sa",
                                    TEXT((EDATE('Projektkostenkalkulation EP'!$B$8,17)+GW$9),"TTT") = "So",
                                    IF(ISNA(VLOOKUP(EDATE('Projektkostenkalkulation EP'!$B$8,17)+GW$9,Datenquellen!$F$7:$H$45,3,FALSE))," ",VLOOKUP(EDATE('Projektkostenkalkulation EP'!$B$8,17)+GW$9,Datenquellen!$F$7:$H$45,3,FALSE))="X"
                                    ),
                          "X",
                          ""
                          ),
               "X"
            )</f>
        <v/>
      </c>
      <c r="GY187" s="232" t="str">
        <f xml:space="preserve"> IF(TEXT((EDATE('Projektkostenkalkulation EP'!$B$8,17)+GX$9),"MM")=TEXT((EDATE('Projektkostenkalkulation EP'!$B$8,17)+(GX$9-1)),"MM"),
             IF(
                        OR(
                                    TEXT((EDATE('Projektkostenkalkulation EP'!$B$8,17)+GX$9),"TTT") = "Sa",
                                    TEXT((EDATE('Projektkostenkalkulation EP'!$B$8,17)+GX$9),"TTT") = "So",
                                    IF(ISNA(VLOOKUP(EDATE('Projektkostenkalkulation EP'!$B$8,17)+GX$9,Datenquellen!$F$7:$H$45,3,FALSE))," ",VLOOKUP(EDATE('Projektkostenkalkulation EP'!$B$8,17)+GX$9,Datenquellen!$F$7:$H$45,3,FALSE))="X"
                                    ),
                          "X",
                          ""
                          ),
               "X"
            )</f>
        <v/>
      </c>
      <c r="GZ187" s="232" t="str">
        <f xml:space="preserve"> IF(TEXT((EDATE('Projektkostenkalkulation EP'!$B$8,17)+GY$9),"MM")=TEXT((EDATE('Projektkostenkalkulation EP'!$B$8,17)+(GY$9-1)),"MM"),
             IF(
                        OR(
                                    TEXT((EDATE('Projektkostenkalkulation EP'!$B$8,17)+GY$9),"TTT") = "Sa",
                                    TEXT((EDATE('Projektkostenkalkulation EP'!$B$8,17)+GY$9),"TTT") = "So",
                                    IF(ISNA(VLOOKUP(EDATE('Projektkostenkalkulation EP'!$B$8,17)+GY$9,Datenquellen!$F$7:$H$45,3,FALSE))," ",VLOOKUP(EDATE('Projektkostenkalkulation EP'!$B$8,17)+GY$9,Datenquellen!$F$7:$H$45,3,FALSE))="X"
                                    ),
                          "X",
                          ""
                          ),
               "X"
            )</f>
        <v/>
      </c>
      <c r="HA187" s="232" t="str">
        <f xml:space="preserve"> IF(TEXT((EDATE('Projektkostenkalkulation EP'!$B$8,17)+GZ$9),"MM")=TEXT((EDATE('Projektkostenkalkulation EP'!$B$8,17)+(GZ$9-1)),"MM"),
             IF(
                        OR(
                                    TEXT((EDATE('Projektkostenkalkulation EP'!$B$8,17)+GZ$9),"TTT") = "Sa",
                                    TEXT((EDATE('Projektkostenkalkulation EP'!$B$8,17)+GZ$9),"TTT") = "So",
                                    IF(ISNA(VLOOKUP(EDATE('Projektkostenkalkulation EP'!$B$8,17)+GZ$9,Datenquellen!$F$7:$H$45,3,FALSE))," ",VLOOKUP(EDATE('Projektkostenkalkulation EP'!$B$8,17)+GZ$9,Datenquellen!$F$7:$H$45,3,FALSE))="X"
                                    ),
                          "X",
                          ""
                          ),
               "X"
            )</f>
        <v/>
      </c>
      <c r="HB187" s="232" t="str">
        <f xml:space="preserve"> IF(TEXT((EDATE('Projektkostenkalkulation EP'!$B$8,17)+HA$9),"MM")=TEXT((EDATE('Projektkostenkalkulation EP'!$B$8,17)+(HA$9-1)),"MM"),
             IF(
                        OR(
                                    TEXT((EDATE('Projektkostenkalkulation EP'!$B$8,17)+HA$9),"TTT") = "Sa",
                                    TEXT((EDATE('Projektkostenkalkulation EP'!$B$8,17)+HA$9),"TTT") = "So",
                                    IF(ISNA(VLOOKUP(EDATE('Projektkostenkalkulation EP'!$B$8,17)+HA$9,Datenquellen!$F$7:$H$45,3,FALSE))," ",VLOOKUP(EDATE('Projektkostenkalkulation EP'!$B$8,17)+HA$9,Datenquellen!$F$7:$H$45,3,FALSE))="X"
                                    ),
                          "X",
                          ""
                          ),
               "X"
            )</f>
        <v>X</v>
      </c>
      <c r="HC187" s="232" t="str">
        <f xml:space="preserve"> IF(TEXT((EDATE('Projektkostenkalkulation EP'!$B$8,17)+HB$9),"MM")=TEXT((EDATE('Projektkostenkalkulation EP'!$B$8,17)+(HB$9-1)),"MM"),
             IF(
                        OR(
                                    TEXT((EDATE('Projektkostenkalkulation EP'!$B$8,17)+HB$9),"TTT") = "Sa",
                                    TEXT((EDATE('Projektkostenkalkulation EP'!$B$8,17)+HB$9),"TTT") = "So",
                                    IF(ISNA(VLOOKUP(EDATE('Projektkostenkalkulation EP'!$B$8,17)+HB$9,Datenquellen!$F$7:$H$45,3,FALSE))," ",VLOOKUP(EDATE('Projektkostenkalkulation EP'!$B$8,17)+HB$9,Datenquellen!$F$7:$H$45,3,FALSE))="X"
                                    ),
                          "X",
                          ""
                          ),
               "X"
            )</f>
        <v>X</v>
      </c>
      <c r="HD187" s="232" t="str">
        <f xml:space="preserve"> IF(TEXT((EDATE('Projektkostenkalkulation EP'!$B$8,17)+HC$9),"MM")=TEXT((EDATE('Projektkostenkalkulation EP'!$B$8,17)+(HC$9-1)),"MM"),
             IF(
                        OR(
                                    TEXT((EDATE('Projektkostenkalkulation EP'!$B$8,17)+HC$9),"TTT") = "Sa",
                                    TEXT((EDATE('Projektkostenkalkulation EP'!$B$8,17)+HC$9),"TTT") = "So",
                                    IF(ISNA(VLOOKUP(EDATE('Projektkostenkalkulation EP'!$B$8,17)+HC$9,Datenquellen!$F$7:$H$45,3,FALSE))," ",VLOOKUP(EDATE('Projektkostenkalkulation EP'!$B$8,17)+HC$9,Datenquellen!$F$7:$H$45,3,FALSE))="X"
                                    ),
                          "X",
                          ""
                          ),
               "X"
            )</f>
        <v/>
      </c>
      <c r="HE187" s="233" t="str">
        <f xml:space="preserve"> IF(TEXT((EDATE('Projektkostenkalkulation EP'!$B$8,17)+HD$9),"MM")=TEXT((EDATE('Projektkostenkalkulation EP'!$B$8,17)+(HD$9-1)),"MM"),
             IF(
                        OR(
                                    TEXT((EDATE('Projektkostenkalkulation EP'!$B$8,17)+HD$9),"TTT") = "Sa",
                                    TEXT((EDATE('Projektkostenkalkulation EP'!$B$8,17)+HD$9),"TTT") = "So",
                                    IF(ISNA(VLOOKUP(EDATE('Projektkostenkalkulation EP'!$B$8,17)+HD$9,Datenquellen!$F$7:$H$45,3,FALSE))," ",VLOOKUP(EDATE('Projektkostenkalkulation EP'!$B$8,17)+HD$9,Datenquellen!$F$7:$H$45,3,FALSE))="X"
                                    ),
                          "X",
                          ""
                          ),
               "X"
            )</f>
        <v>X</v>
      </c>
      <c r="HF187" s="234"/>
      <c r="HG187" s="235"/>
      <c r="HH187" s="476"/>
    </row>
    <row r="188" spans="1:216" ht="21" customHeight="1" thickBot="1" x14ac:dyDescent="0.25">
      <c r="A188" s="474"/>
      <c r="B188" s="236"/>
      <c r="C188" s="237" t="str">
        <f>IF(
            OR(
                     TEXT(EDATE('Projektkostenkalkulation EP'!$B$8,17),"TTT") = "Sa",
                     TEXT(EDATE('Projektkostenkalkulation EP'!$B$8,17),"TTT") = "So",
                     IF(ISNA(VLOOKUP(EDATE('Projektkostenkalkulation EP'!$B$8,17),Datenquellen!$F$7:$H$45,3,FALSE))," ",VLOOKUP(EDATE('Projektkostenkalkulation EP'!$B$8,17),Datenquellen!$F$7:$H$45,3,FALSE))="X"
                            ),
                    "X",
                    ""
            )</f>
        <v>X</v>
      </c>
      <c r="D188" s="237" t="str">
        <f xml:space="preserve"> IF(TEXT((EDATE('Projektkostenkalkulation EP'!$B$8,17)+C$9),"MM")=TEXT((EDATE('Projektkostenkalkulation EP'!$B$8,17)+(C$9-1)),"MM"),
             IF(
                        OR(
                                    TEXT((EDATE('Projektkostenkalkulation EP'!$B$8,17)+C$9),"TTT") = "Sa",
                                    TEXT((EDATE('Projektkostenkalkulation EP'!$B$8,17)+C$9),"TTT") = "So",
                                    IF(ISNA(VLOOKUP(EDATE('Projektkostenkalkulation EP'!$B$8,17)+C$9,Datenquellen!$F$7:$H$45,3,FALSE))," ",VLOOKUP(EDATE('Projektkostenkalkulation EP'!$B$8,17)+C$9,Datenquellen!$F$7:$H$45,3,FALSE))="X"
                                    ),
                          "X",
                          ""
                          ),
               "X"
            )</f>
        <v/>
      </c>
      <c r="E188" s="237" t="str">
        <f xml:space="preserve"> IF(TEXT((EDATE('Projektkostenkalkulation EP'!$B$8,17)+D$9),"MM")=TEXT((EDATE('Projektkostenkalkulation EP'!$B$8,17)+(D$9-1)),"MM"),
             IF(
                        OR(
                                    TEXT((EDATE('Projektkostenkalkulation EP'!$B$8,17)+D$9),"TTT") = "Sa",
                                    TEXT((EDATE('Projektkostenkalkulation EP'!$B$8,17)+D$9),"TTT") = "So",
                                    IF(ISNA(VLOOKUP(EDATE('Projektkostenkalkulation EP'!$B$8,17)+D$9,Datenquellen!$F$7:$H$45,3,FALSE))," ",VLOOKUP(EDATE('Projektkostenkalkulation EP'!$B$8,17)+D$9,Datenquellen!$F$7:$H$45,3,FALSE))="X"
                                    ),
                          "X",
                          ""
                          ),
               "X"
            )</f>
        <v/>
      </c>
      <c r="F188" s="237" t="str">
        <f xml:space="preserve"> IF(TEXT((EDATE('Projektkostenkalkulation EP'!$B$8,17)+E$9),"MM")=TEXT((EDATE('Projektkostenkalkulation EP'!$B$8,17)+(E$9-1)),"MM"),
             IF(
                        OR(
                                    TEXT((EDATE('Projektkostenkalkulation EP'!$B$8,17)+E$9),"TTT") = "Sa",
                                    TEXT((EDATE('Projektkostenkalkulation EP'!$B$8,17)+E$9),"TTT") = "So",
                                    IF(ISNA(VLOOKUP(EDATE('Projektkostenkalkulation EP'!$B$8,17)+E$9,Datenquellen!$F$7:$H$45,3,FALSE))," ",VLOOKUP(EDATE('Projektkostenkalkulation EP'!$B$8,17)+E$9,Datenquellen!$F$7:$H$45,3,FALSE))="X"
                                    ),
                          "X",
                          ""
                          ),
               "X"
            )</f>
        <v/>
      </c>
      <c r="G188" s="237" t="str">
        <f xml:space="preserve"> IF(TEXT((EDATE('Projektkostenkalkulation EP'!$B$8,17)+F$9),"MM")=TEXT((EDATE('Projektkostenkalkulation EP'!$B$8,17)+(F$9-1)),"MM"),
             IF(
                        OR(
                                    TEXT((EDATE('Projektkostenkalkulation EP'!$B$8,17)+F$9),"TTT") = "Sa",
                                    TEXT((EDATE('Projektkostenkalkulation EP'!$B$8,17)+F$9),"TTT") = "So",
                                    IF(ISNA(VLOOKUP(EDATE('Projektkostenkalkulation EP'!$B$8,17)+F$9,Datenquellen!$F$7:$H$45,3,FALSE))," ",VLOOKUP(EDATE('Projektkostenkalkulation EP'!$B$8,17)+F$9,Datenquellen!$F$7:$H$45,3,FALSE))="X"
                                    ),
                          "X",
                          ""
                          ),
               "X"
            )</f>
        <v/>
      </c>
      <c r="H188" s="237" t="str">
        <f xml:space="preserve"> IF(TEXT((EDATE('Projektkostenkalkulation EP'!$B$8,17)+G$9),"MM")=TEXT((EDATE('Projektkostenkalkulation EP'!$B$8,17)+(G$9-1)),"MM"),
             IF(
                        OR(
                                    TEXT((EDATE('Projektkostenkalkulation EP'!$B$8,17)+G$9),"TTT") = "Sa",
                                    TEXT((EDATE('Projektkostenkalkulation EP'!$B$8,17)+G$9),"TTT") = "So",
                                    IF(ISNA(VLOOKUP(EDATE('Projektkostenkalkulation EP'!$B$8,17)+G$9,Datenquellen!$F$7:$H$45,3,FALSE))," ",VLOOKUP(EDATE('Projektkostenkalkulation EP'!$B$8,17)+G$9,Datenquellen!$F$7:$H$45,3,FALSE))="X"
                                    ),
                          "X",
                          ""
                          ),
               "X"
            )</f>
        <v/>
      </c>
      <c r="I188" s="237" t="str">
        <f xml:space="preserve"> IF(TEXT((EDATE('Projektkostenkalkulation EP'!$B$8,17)+H$9),"MM")=TEXT((EDATE('Projektkostenkalkulation EP'!$B$8,17)+(H$9-1)),"MM"),
             IF(
                        OR(
                                    TEXT((EDATE('Projektkostenkalkulation EP'!$B$8,17)+H$9),"TTT") = "Sa",
                                    TEXT((EDATE('Projektkostenkalkulation EP'!$B$8,17)+H$9),"TTT") = "So",
                                    IF(ISNA(VLOOKUP(EDATE('Projektkostenkalkulation EP'!$B$8,17)+H$9,Datenquellen!$F$7:$H$45,3,FALSE))," ",VLOOKUP(EDATE('Projektkostenkalkulation EP'!$B$8,17)+H$9,Datenquellen!$F$7:$H$45,3,FALSE))="X"
                                    ),
                          "X",
                          ""
                          ),
               "X"
            )</f>
        <v>X</v>
      </c>
      <c r="J188" s="237" t="str">
        <f xml:space="preserve"> IF(TEXT((EDATE('Projektkostenkalkulation EP'!$B$8,17)+I$9),"MM")=TEXT((EDATE('Projektkostenkalkulation EP'!$B$8,17)+(I$9-1)),"MM"),
             IF(
                        OR(
                                    TEXT((EDATE('Projektkostenkalkulation EP'!$B$8,17)+I$9),"TTT") = "Sa",
                                    TEXT((EDATE('Projektkostenkalkulation EP'!$B$8,17)+I$9),"TTT") = "So",
                                    IF(ISNA(VLOOKUP(EDATE('Projektkostenkalkulation EP'!$B$8,17)+I$9,Datenquellen!$F$7:$H$45,3,FALSE))," ",VLOOKUP(EDATE('Projektkostenkalkulation EP'!$B$8,17)+I$9,Datenquellen!$F$7:$H$45,3,FALSE))="X"
                                    ),
                          "X",
                          ""
                          ),
               "X"
            )</f>
        <v>X</v>
      </c>
      <c r="K188" s="237" t="str">
        <f xml:space="preserve"> IF(TEXT((EDATE('Projektkostenkalkulation EP'!$B$8,17)+J$9),"MM")=TEXT((EDATE('Projektkostenkalkulation EP'!$B$8,17)+(J$9-1)),"MM"),
             IF(
                        OR(
                                    TEXT((EDATE('Projektkostenkalkulation EP'!$B$8,17)+J$9),"TTT") = "Sa",
                                    TEXT((EDATE('Projektkostenkalkulation EP'!$B$8,17)+J$9),"TTT") = "So",
                                    IF(ISNA(VLOOKUP(EDATE('Projektkostenkalkulation EP'!$B$8,17)+J$9,Datenquellen!$F$7:$H$45,3,FALSE))," ",VLOOKUP(EDATE('Projektkostenkalkulation EP'!$B$8,17)+J$9,Datenquellen!$F$7:$H$45,3,FALSE))="X"
                                    ),
                          "X",
                          ""
                          ),
               "X"
            )</f>
        <v>X</v>
      </c>
      <c r="L188" s="237" t="str">
        <f xml:space="preserve"> IF(TEXT((EDATE('Projektkostenkalkulation EP'!$B$8,17)+K$9),"MM")=TEXT((EDATE('Projektkostenkalkulation EP'!$B$8,17)+(K$9-1)),"MM"),
             IF(
                        OR(
                                    TEXT((EDATE('Projektkostenkalkulation EP'!$B$8,17)+K$9),"TTT") = "Sa",
                                    TEXT((EDATE('Projektkostenkalkulation EP'!$B$8,17)+K$9),"TTT") = "So",
                                    IF(ISNA(VLOOKUP(EDATE('Projektkostenkalkulation EP'!$B$8,17)+K$9,Datenquellen!$F$7:$H$45,3,FALSE))," ",VLOOKUP(EDATE('Projektkostenkalkulation EP'!$B$8,17)+K$9,Datenquellen!$F$7:$H$45,3,FALSE))="X"
                                    ),
                          "X",
                          ""
                          ),
               "X"
            )</f>
        <v/>
      </c>
      <c r="M188" s="237" t="str">
        <f xml:space="preserve"> IF(TEXT((EDATE('Projektkostenkalkulation EP'!$B$8,17)+L$9),"MM")=TEXT((EDATE('Projektkostenkalkulation EP'!$B$8,17)+(L$9-1)),"MM"),
             IF(
                        OR(
                                    TEXT((EDATE('Projektkostenkalkulation EP'!$B$8,17)+L$9),"TTT") = "Sa",
                                    TEXT((EDATE('Projektkostenkalkulation EP'!$B$8,17)+L$9),"TTT") = "So",
                                    IF(ISNA(VLOOKUP(EDATE('Projektkostenkalkulation EP'!$B$8,17)+L$9,Datenquellen!$F$7:$H$45,3,FALSE))," ",VLOOKUP(EDATE('Projektkostenkalkulation EP'!$B$8,17)+L$9,Datenquellen!$F$7:$H$45,3,FALSE))="X"
                                    ),
                          "X",
                          ""
                          ),
               "X"
            )</f>
        <v/>
      </c>
      <c r="N188" s="237" t="str">
        <f xml:space="preserve"> IF(TEXT((EDATE('Projektkostenkalkulation EP'!$B$8,17)+M$9),"MM")=TEXT((EDATE('Projektkostenkalkulation EP'!$B$8,17)+(M$9-1)),"MM"),
             IF(
                        OR(
                                    TEXT((EDATE('Projektkostenkalkulation EP'!$B$8,17)+M$9),"TTT") = "Sa",
                                    TEXT((EDATE('Projektkostenkalkulation EP'!$B$8,17)+M$9),"TTT") = "So",
                                    IF(ISNA(VLOOKUP(EDATE('Projektkostenkalkulation EP'!$B$8,17)+M$9,Datenquellen!$F$7:$H$45,3,FALSE))," ",VLOOKUP(EDATE('Projektkostenkalkulation EP'!$B$8,17)+M$9,Datenquellen!$F$7:$H$45,3,FALSE))="X"
                                    ),
                          "X",
                          ""
                          ),
               "X"
            )</f>
        <v/>
      </c>
      <c r="O188" s="237" t="str">
        <f xml:space="preserve"> IF(TEXT((EDATE('Projektkostenkalkulation EP'!$B$8,17)+N$9),"MM")=TEXT((EDATE('Projektkostenkalkulation EP'!$B$8,17)+(N$9-1)),"MM"),
             IF(
                        OR(
                                    TEXT((EDATE('Projektkostenkalkulation EP'!$B$8,17)+N$9),"TTT") = "Sa",
                                    TEXT((EDATE('Projektkostenkalkulation EP'!$B$8,17)+N$9),"TTT") = "So",
                                    IF(ISNA(VLOOKUP(EDATE('Projektkostenkalkulation EP'!$B$8,17)+N$9,Datenquellen!$F$7:$H$45,3,FALSE))," ",VLOOKUP(EDATE('Projektkostenkalkulation EP'!$B$8,17)+N$9,Datenquellen!$F$7:$H$45,3,FALSE))="X"
                                    ),
                          "X",
                          ""
                          ),
               "X"
            )</f>
        <v/>
      </c>
      <c r="P188" s="237" t="str">
        <f xml:space="preserve"> IF(TEXT((EDATE('Projektkostenkalkulation EP'!$B$8,17)+O$9),"MM")=TEXT((EDATE('Projektkostenkalkulation EP'!$B$8,17)+(O$9-1)),"MM"),
             IF(
                        OR(
                                    TEXT((EDATE('Projektkostenkalkulation EP'!$B$8,17)+O$9),"TTT") = "Sa",
                                    TEXT((EDATE('Projektkostenkalkulation EP'!$B$8,17)+O$9),"TTT") = "So",
                                    IF(ISNA(VLOOKUP(EDATE('Projektkostenkalkulation EP'!$B$8,17)+O$9,Datenquellen!$F$7:$H$45,3,FALSE))," ",VLOOKUP(EDATE('Projektkostenkalkulation EP'!$B$8,17)+O$9,Datenquellen!$F$7:$H$45,3,FALSE))="X"
                                    ),
                          "X",
                          ""
                          ),
               "X"
            )</f>
        <v>X</v>
      </c>
      <c r="Q188" s="237" t="str">
        <f xml:space="preserve"> IF(TEXT((EDATE('Projektkostenkalkulation EP'!$B$8,17)+P$9),"MM")=TEXT((EDATE('Projektkostenkalkulation EP'!$B$8,17)+(P$9-1)),"MM"),
             IF(
                        OR(
                                    TEXT((EDATE('Projektkostenkalkulation EP'!$B$8,17)+P$9),"TTT") = "Sa",
                                    TEXT((EDATE('Projektkostenkalkulation EP'!$B$8,17)+P$9),"TTT") = "So",
                                    IF(ISNA(VLOOKUP(EDATE('Projektkostenkalkulation EP'!$B$8,17)+P$9,Datenquellen!$F$7:$H$45,3,FALSE))," ",VLOOKUP(EDATE('Projektkostenkalkulation EP'!$B$8,17)+P$9,Datenquellen!$F$7:$H$45,3,FALSE))="X"
                                    ),
                          "X",
                          ""
                          ),
               "X"
            )</f>
        <v>X</v>
      </c>
      <c r="R188" s="237" t="str">
        <f xml:space="preserve"> IF(TEXT((EDATE('Projektkostenkalkulation EP'!$B$8,17)+Q$9),"MM")=TEXT((EDATE('Projektkostenkalkulation EP'!$B$8,17)+(Q$9-1)),"MM"),
             IF(
                        OR(
                                    TEXT((EDATE('Projektkostenkalkulation EP'!$B$8,17)+Q$9),"TTT") = "Sa",
                                    TEXT((EDATE('Projektkostenkalkulation EP'!$B$8,17)+Q$9),"TTT") = "So",
                                    IF(ISNA(VLOOKUP(EDATE('Projektkostenkalkulation EP'!$B$8,17)+Q$9,Datenquellen!$F$7:$H$45,3,FALSE))," ",VLOOKUP(EDATE('Projektkostenkalkulation EP'!$B$8,17)+Q$9,Datenquellen!$F$7:$H$45,3,FALSE))="X"
                                    ),
                          "X",
                          ""
                          ),
               "X"
            )</f>
        <v/>
      </c>
      <c r="S188" s="237" t="str">
        <f xml:space="preserve"> IF(TEXT((EDATE('Projektkostenkalkulation EP'!$B$8,17)+R$9),"MM")=TEXT((EDATE('Projektkostenkalkulation EP'!$B$8,17)+(R$9-1)),"MM"),
             IF(
                        OR(
                                    TEXT((EDATE('Projektkostenkalkulation EP'!$B$8,17)+R$9),"TTT") = "Sa",
                                    TEXT((EDATE('Projektkostenkalkulation EP'!$B$8,17)+R$9),"TTT") = "So",
                                    IF(ISNA(VLOOKUP(EDATE('Projektkostenkalkulation EP'!$B$8,17)+R$9,Datenquellen!$F$7:$H$45,3,FALSE))," ",VLOOKUP(EDATE('Projektkostenkalkulation EP'!$B$8,17)+R$9,Datenquellen!$F$7:$H$45,3,FALSE))="X"
                                    ),
                          "X",
                          ""
                          ),
               "X"
            )</f>
        <v/>
      </c>
      <c r="T188" s="237" t="str">
        <f xml:space="preserve"> IF(TEXT((EDATE('Projektkostenkalkulation EP'!$B$8,17)+S$9),"MM")=TEXT((EDATE('Projektkostenkalkulation EP'!$B$8,17)+(S$9-1)),"MM"),
             IF(
                        OR(
                                    TEXT((EDATE('Projektkostenkalkulation EP'!$B$8,17)+S$9),"TTT") = "Sa",
                                    TEXT((EDATE('Projektkostenkalkulation EP'!$B$8,17)+S$9),"TTT") = "So",
                                    IF(ISNA(VLOOKUP(EDATE('Projektkostenkalkulation EP'!$B$8,17)+S$9,Datenquellen!$F$7:$H$45,3,FALSE))," ",VLOOKUP(EDATE('Projektkostenkalkulation EP'!$B$8,17)+S$9,Datenquellen!$F$7:$H$45,3,FALSE))="X"
                                    ),
                          "X",
                          ""
                          ),
               "X"
            )</f>
        <v/>
      </c>
      <c r="U188" s="237" t="str">
        <f xml:space="preserve"> IF(TEXT((EDATE('Projektkostenkalkulation EP'!$B$8,17)+T$9),"MM")=TEXT((EDATE('Projektkostenkalkulation EP'!$B$8,17)+(T$9-1)),"MM"),
             IF(
                        OR(
                                    TEXT((EDATE('Projektkostenkalkulation EP'!$B$8,17)+T$9),"TTT") = "Sa",
                                    TEXT((EDATE('Projektkostenkalkulation EP'!$B$8,17)+T$9),"TTT") = "So",
                                    IF(ISNA(VLOOKUP(EDATE('Projektkostenkalkulation EP'!$B$8,17)+T$9,Datenquellen!$F$7:$H$45,3,FALSE))," ",VLOOKUP(EDATE('Projektkostenkalkulation EP'!$B$8,17)+T$9,Datenquellen!$F$7:$H$45,3,FALSE))="X"
                                    ),
                          "X",
                          ""
                          ),
               "X"
            )</f>
        <v>X</v>
      </c>
      <c r="V188" s="237" t="str">
        <f xml:space="preserve"> IF(TEXT((EDATE('Projektkostenkalkulation EP'!$B$8,17)+U$9),"MM")=TEXT((EDATE('Projektkostenkalkulation EP'!$B$8,17)+(U$9-1)),"MM"),
             IF(
                        OR(
                                    TEXT((EDATE('Projektkostenkalkulation EP'!$B$8,17)+U$9),"TTT") = "Sa",
                                    TEXT((EDATE('Projektkostenkalkulation EP'!$B$8,17)+U$9),"TTT") = "So",
                                    IF(ISNA(VLOOKUP(EDATE('Projektkostenkalkulation EP'!$B$8,17)+U$9,Datenquellen!$F$7:$H$45,3,FALSE))," ",VLOOKUP(EDATE('Projektkostenkalkulation EP'!$B$8,17)+U$9,Datenquellen!$F$7:$H$45,3,FALSE))="X"
                                    ),
                          "X",
                          ""
                          ),
               "X"
            )</f>
        <v/>
      </c>
      <c r="W188" s="237" t="str">
        <f xml:space="preserve"> IF(TEXT((EDATE('Projektkostenkalkulation EP'!$B$8,17)+V$9),"MM")=TEXT((EDATE('Projektkostenkalkulation EP'!$B$8,17)+(V$9-1)),"MM"),
             IF(
                        OR(
                                    TEXT((EDATE('Projektkostenkalkulation EP'!$B$8,17)+V$9),"TTT") = "Sa",
                                    TEXT((EDATE('Projektkostenkalkulation EP'!$B$8,17)+V$9),"TTT") = "So",
                                    IF(ISNA(VLOOKUP(EDATE('Projektkostenkalkulation EP'!$B$8,17)+V$9,Datenquellen!$F$7:$H$45,3,FALSE))," ",VLOOKUP(EDATE('Projektkostenkalkulation EP'!$B$8,17)+V$9,Datenquellen!$F$7:$H$45,3,FALSE))="X"
                                    ),
                          "X",
                          ""
                          ),
               "X"
            )</f>
        <v>X</v>
      </c>
      <c r="X188" s="237" t="str">
        <f xml:space="preserve"> IF(TEXT((EDATE('Projektkostenkalkulation EP'!$B$8,17)+W$9),"MM")=TEXT((EDATE('Projektkostenkalkulation EP'!$B$8,17)+(W$9-1)),"MM"),
             IF(
                        OR(
                                    TEXT((EDATE('Projektkostenkalkulation EP'!$B$8,17)+W$9),"TTT") = "Sa",
                                    TEXT((EDATE('Projektkostenkalkulation EP'!$B$8,17)+W$9),"TTT") = "So",
                                    IF(ISNA(VLOOKUP(EDATE('Projektkostenkalkulation EP'!$B$8,17)+W$9,Datenquellen!$F$7:$H$45,3,FALSE))," ",VLOOKUP(EDATE('Projektkostenkalkulation EP'!$B$8,17)+W$9,Datenquellen!$F$7:$H$45,3,FALSE))="X"
                                    ),
                          "X",
                          ""
                          ),
               "X"
            )</f>
        <v>X</v>
      </c>
      <c r="Y188" s="237" t="str">
        <f xml:space="preserve"> IF(TEXT((EDATE('Projektkostenkalkulation EP'!$B$8,17)+X$9),"MM")=TEXT((EDATE('Projektkostenkalkulation EP'!$B$8,17)+(X$9-1)),"MM"),
             IF(
                        OR(
                                    TEXT((EDATE('Projektkostenkalkulation EP'!$B$8,17)+X$9),"TTT") = "Sa",
                                    TEXT((EDATE('Projektkostenkalkulation EP'!$B$8,17)+X$9),"TTT") = "So",
                                    IF(ISNA(VLOOKUP(EDATE('Projektkostenkalkulation EP'!$B$8,17)+X$9,Datenquellen!$F$7:$H$45,3,FALSE))," ",VLOOKUP(EDATE('Projektkostenkalkulation EP'!$B$8,17)+X$9,Datenquellen!$F$7:$H$45,3,FALSE))="X"
                                    ),
                          "X",
                          ""
                          ),
               "X"
            )</f>
        <v/>
      </c>
      <c r="Z188" s="237" t="str">
        <f xml:space="preserve"> IF(TEXT((EDATE('Projektkostenkalkulation EP'!$B$8,17)+Y$9),"MM")=TEXT((EDATE('Projektkostenkalkulation EP'!$B$8,17)+(Y$9-1)),"MM"),
             IF(
                        OR(
                                    TEXT((EDATE('Projektkostenkalkulation EP'!$B$8,17)+Y$9),"TTT") = "Sa",
                                    TEXT((EDATE('Projektkostenkalkulation EP'!$B$8,17)+Y$9),"TTT") = "So",
                                    IF(ISNA(VLOOKUP(EDATE('Projektkostenkalkulation EP'!$B$8,17)+Y$9,Datenquellen!$F$7:$H$45,3,FALSE))," ",VLOOKUP(EDATE('Projektkostenkalkulation EP'!$B$8,17)+Y$9,Datenquellen!$F$7:$H$45,3,FALSE))="X"
                                    ),
                          "X",
                          ""
                          ),
               "X"
            )</f>
        <v/>
      </c>
      <c r="AA188" s="237" t="str">
        <f xml:space="preserve"> IF(TEXT((EDATE('Projektkostenkalkulation EP'!$B$8,17)+Z$9),"MM")=TEXT((EDATE('Projektkostenkalkulation EP'!$B$8,17)+(Z$9-1)),"MM"),
             IF(
                        OR(
                                    TEXT((EDATE('Projektkostenkalkulation EP'!$B$8,17)+Z$9),"TTT") = "Sa",
                                    TEXT((EDATE('Projektkostenkalkulation EP'!$B$8,17)+Z$9),"TTT") = "So",
                                    IF(ISNA(VLOOKUP(EDATE('Projektkostenkalkulation EP'!$B$8,17)+Z$9,Datenquellen!$F$7:$H$45,3,FALSE))," ",VLOOKUP(EDATE('Projektkostenkalkulation EP'!$B$8,17)+Z$9,Datenquellen!$F$7:$H$45,3,FALSE))="X"
                                    ),
                          "X",
                          ""
                          ),
               "X"
            )</f>
        <v/>
      </c>
      <c r="AB188" s="237" t="str">
        <f xml:space="preserve"> IF(TEXT((EDATE('Projektkostenkalkulation EP'!$B$8,17)+AA$9),"MM")=TEXT((EDATE('Projektkostenkalkulation EP'!$B$8,17)+(AA$9-1)),"MM"),
             IF(
                        OR(
                                    TEXT((EDATE('Projektkostenkalkulation EP'!$B$8,17)+AA$9),"TTT") = "Sa",
                                    TEXT((EDATE('Projektkostenkalkulation EP'!$B$8,17)+AA$9),"TTT") = "So",
                                    IF(ISNA(VLOOKUP(EDATE('Projektkostenkalkulation EP'!$B$8,17)+AA$9,Datenquellen!$F$7:$H$45,3,FALSE))," ",VLOOKUP(EDATE('Projektkostenkalkulation EP'!$B$8,17)+AA$9,Datenquellen!$F$7:$H$45,3,FALSE))="X"
                                    ),
                          "X",
                          ""
                          ),
               "X"
            )</f>
        <v/>
      </c>
      <c r="AC188" s="237" t="str">
        <f xml:space="preserve"> IF(TEXT((EDATE('Projektkostenkalkulation EP'!$B$8,17)+AB$9),"MM")=TEXT((EDATE('Projektkostenkalkulation EP'!$B$8,17)+(AB$9-1)),"MM"),
             IF(
                        OR(
                                    TEXT((EDATE('Projektkostenkalkulation EP'!$B$8,17)+AB$9),"TTT") = "Sa",
                                    TEXT((EDATE('Projektkostenkalkulation EP'!$B$8,17)+AB$9),"TTT") = "So",
                                    IF(ISNA(VLOOKUP(EDATE('Projektkostenkalkulation EP'!$B$8,17)+AB$9,Datenquellen!$F$7:$H$45,3,FALSE))," ",VLOOKUP(EDATE('Projektkostenkalkulation EP'!$B$8,17)+AB$9,Datenquellen!$F$7:$H$45,3,FALSE))="X"
                                    ),
                          "X",
                          ""
                          ),
               "X"
            )</f>
        <v/>
      </c>
      <c r="AD188" s="237" t="str">
        <f xml:space="preserve"> IF(TEXT((EDATE('Projektkostenkalkulation EP'!$B$8,17)+AC$9),"MM")=TEXT((EDATE('Projektkostenkalkulation EP'!$B$8,17)+(AC$9-1)),"MM"),
             IF(
                        OR(
                                    TEXT((EDATE('Projektkostenkalkulation EP'!$B$8,17)+AC$9),"TTT") = "Sa",
                                    TEXT((EDATE('Projektkostenkalkulation EP'!$B$8,17)+AC$9),"TTT") = "So",
                                    IF(ISNA(VLOOKUP(EDATE('Projektkostenkalkulation EP'!$B$8,17)+AC$9,Datenquellen!$F$7:$H$45,3,FALSE))," ",VLOOKUP(EDATE('Projektkostenkalkulation EP'!$B$8,17)+AC$9,Datenquellen!$F$7:$H$45,3,FALSE))="X"
                                    ),
                          "X",
                          ""
                          ),
               "X"
            )</f>
        <v>X</v>
      </c>
      <c r="AE188" s="237" t="str">
        <f xml:space="preserve"> IF(TEXT((EDATE('Projektkostenkalkulation EP'!$B$8,17)+AD$9),"MM")=TEXT((EDATE('Projektkostenkalkulation EP'!$B$8,17)+(AD$9-1)),"MM"),
             IF(
                        OR(
                                    TEXT((EDATE('Projektkostenkalkulation EP'!$B$8,17)+AD$9),"TTT") = "Sa",
                                    TEXT((EDATE('Projektkostenkalkulation EP'!$B$8,17)+AD$9),"TTT") = "So",
                                    IF(ISNA(VLOOKUP(EDATE('Projektkostenkalkulation EP'!$B$8,17)+AD$9,Datenquellen!$F$7:$H$45,3,FALSE))," ",VLOOKUP(EDATE('Projektkostenkalkulation EP'!$B$8,17)+AD$9,Datenquellen!$F$7:$H$45,3,FALSE))="X"
                                    ),
                          "X",
                          ""
                          ),
               "X"
            )</f>
        <v>X</v>
      </c>
      <c r="AF188" s="237" t="str">
        <f xml:space="preserve"> IF(TEXT((EDATE('Projektkostenkalkulation EP'!$B$8,17)+AE$9),"MM")=TEXT((EDATE('Projektkostenkalkulation EP'!$B$8,17)+(AE$9-1)),"MM"),
             IF(
                        OR(
                                    TEXT((EDATE('Projektkostenkalkulation EP'!$B$8,17)+AE$9),"TTT") = "Sa",
                                    TEXT((EDATE('Projektkostenkalkulation EP'!$B$8,17)+AE$9),"TTT") = "So",
                                    IF(ISNA(VLOOKUP(EDATE('Projektkostenkalkulation EP'!$B$8,17)+AE$9,Datenquellen!$F$7:$H$45,3,FALSE))," ",VLOOKUP(EDATE('Projektkostenkalkulation EP'!$B$8,17)+AE$9,Datenquellen!$F$7:$H$45,3,FALSE))="X"
                                    ),
                          "X",
                          ""
                          ),
               "X"
            )</f>
        <v/>
      </c>
      <c r="AG188" s="238" t="str">
        <f xml:space="preserve"> IF(TEXT((EDATE('Projektkostenkalkulation EP'!$B$8,17)+AF$9),"MM")=TEXT((EDATE('Projektkostenkalkulation EP'!$B$8,17)+(AF$9-1)),"MM"),
             IF(
                        OR(
                                    TEXT((EDATE('Projektkostenkalkulation EP'!$B$8,17)+AF$9),"TTT") = "Sa",
                                    TEXT((EDATE('Projektkostenkalkulation EP'!$B$8,17)+AF$9),"TTT") = "So",
                                    IF(ISNA(VLOOKUP(EDATE('Projektkostenkalkulation EP'!$B$8,17)+AF$9,Datenquellen!$F$7:$H$45,3,FALSE))," ",VLOOKUP(EDATE('Projektkostenkalkulation EP'!$B$8,17)+AF$9,Datenquellen!$F$7:$H$45,3,FALSE))="X"
                                    ),
                          "X",
                          ""
                          ),
               "X"
            )</f>
        <v>X</v>
      </c>
      <c r="AH188" s="239"/>
      <c r="AI188" s="240"/>
      <c r="AJ188" s="241" t="s">
        <v>67</v>
      </c>
      <c r="AK188" s="474"/>
      <c r="AL188" s="236"/>
      <c r="AM188" s="237" t="str">
        <f>IF(
            OR(
                     TEXT(EDATE('Projektkostenkalkulation EP'!$B$8,17),"TTT") = "Sa",
                     TEXT(EDATE('Projektkostenkalkulation EP'!$B$8,17),"TTT") = "So",
                     IF(ISNA(VLOOKUP(EDATE('Projektkostenkalkulation EP'!$B$8,17),Datenquellen!$F$7:$H$45,3,FALSE))," ",VLOOKUP(EDATE('Projektkostenkalkulation EP'!$B$8,17),Datenquellen!$F$7:$H$45,3,FALSE))="X"
                            ),
                    "X",
                    ""
            )</f>
        <v>X</v>
      </c>
      <c r="AN188" s="237" t="str">
        <f xml:space="preserve"> IF(TEXT((EDATE('Projektkostenkalkulation EP'!$B$8,17)+AM$9),"MM")=TEXT((EDATE('Projektkostenkalkulation EP'!$B$8,17)+(AM$9-1)),"MM"),
             IF(
                        OR(
                                    TEXT((EDATE('Projektkostenkalkulation EP'!$B$8,17)+AM$9),"TTT") = "Sa",
                                    TEXT((EDATE('Projektkostenkalkulation EP'!$B$8,17)+AM$9),"TTT") = "So",
                                    IF(ISNA(VLOOKUP(EDATE('Projektkostenkalkulation EP'!$B$8,17)+AM$9,Datenquellen!$F$7:$H$45,3,FALSE))," ",VLOOKUP(EDATE('Projektkostenkalkulation EP'!$B$8,17)+AM$9,Datenquellen!$F$7:$H$45,3,FALSE))="X"
                                    ),
                          "X",
                          ""
                          ),
               "X"
            )</f>
        <v/>
      </c>
      <c r="AO188" s="237" t="str">
        <f xml:space="preserve"> IF(TEXT((EDATE('Projektkostenkalkulation EP'!$B$8,17)+AN$9),"MM")=TEXT((EDATE('Projektkostenkalkulation EP'!$B$8,17)+(AN$9-1)),"MM"),
             IF(
                        OR(
                                    TEXT((EDATE('Projektkostenkalkulation EP'!$B$8,17)+AN$9),"TTT") = "Sa",
                                    TEXT((EDATE('Projektkostenkalkulation EP'!$B$8,17)+AN$9),"TTT") = "So",
                                    IF(ISNA(VLOOKUP(EDATE('Projektkostenkalkulation EP'!$B$8,17)+AN$9,Datenquellen!$F$7:$H$45,3,FALSE))," ",VLOOKUP(EDATE('Projektkostenkalkulation EP'!$B$8,17)+AN$9,Datenquellen!$F$7:$H$45,3,FALSE))="X"
                                    ),
                          "X",
                          ""
                          ),
               "X"
            )</f>
        <v/>
      </c>
      <c r="AP188" s="237" t="str">
        <f xml:space="preserve"> IF(TEXT((EDATE('Projektkostenkalkulation EP'!$B$8,17)+AO$9),"MM")=TEXT((EDATE('Projektkostenkalkulation EP'!$B$8,17)+(AO$9-1)),"MM"),
             IF(
                        OR(
                                    TEXT((EDATE('Projektkostenkalkulation EP'!$B$8,17)+AO$9),"TTT") = "Sa",
                                    TEXT((EDATE('Projektkostenkalkulation EP'!$B$8,17)+AO$9),"TTT") = "So",
                                    IF(ISNA(VLOOKUP(EDATE('Projektkostenkalkulation EP'!$B$8,17)+AO$9,Datenquellen!$F$7:$H$45,3,FALSE))," ",VLOOKUP(EDATE('Projektkostenkalkulation EP'!$B$8,17)+AO$9,Datenquellen!$F$7:$H$45,3,FALSE))="X"
                                    ),
                          "X",
                          ""
                          ),
               "X"
            )</f>
        <v/>
      </c>
      <c r="AQ188" s="237" t="str">
        <f xml:space="preserve"> IF(TEXT((EDATE('Projektkostenkalkulation EP'!$B$8,17)+AP$9),"MM")=TEXT((EDATE('Projektkostenkalkulation EP'!$B$8,17)+(AP$9-1)),"MM"),
             IF(
                        OR(
                                    TEXT((EDATE('Projektkostenkalkulation EP'!$B$8,17)+AP$9),"TTT") = "Sa",
                                    TEXT((EDATE('Projektkostenkalkulation EP'!$B$8,17)+AP$9),"TTT") = "So",
                                    IF(ISNA(VLOOKUP(EDATE('Projektkostenkalkulation EP'!$B$8,17)+AP$9,Datenquellen!$F$7:$H$45,3,FALSE))," ",VLOOKUP(EDATE('Projektkostenkalkulation EP'!$B$8,17)+AP$9,Datenquellen!$F$7:$H$45,3,FALSE))="X"
                                    ),
                          "X",
                          ""
                          ),
               "X"
            )</f>
        <v/>
      </c>
      <c r="AR188" s="237" t="str">
        <f xml:space="preserve"> IF(TEXT((EDATE('Projektkostenkalkulation EP'!$B$8,17)+AQ$9),"MM")=TEXT((EDATE('Projektkostenkalkulation EP'!$B$8,17)+(AQ$9-1)),"MM"),
             IF(
                        OR(
                                    TEXT((EDATE('Projektkostenkalkulation EP'!$B$8,17)+AQ$9),"TTT") = "Sa",
                                    TEXT((EDATE('Projektkostenkalkulation EP'!$B$8,17)+AQ$9),"TTT") = "So",
                                    IF(ISNA(VLOOKUP(EDATE('Projektkostenkalkulation EP'!$B$8,17)+AQ$9,Datenquellen!$F$7:$H$45,3,FALSE))," ",VLOOKUP(EDATE('Projektkostenkalkulation EP'!$B$8,17)+AQ$9,Datenquellen!$F$7:$H$45,3,FALSE))="X"
                                    ),
                          "X",
                          ""
                          ),
               "X"
            )</f>
        <v/>
      </c>
      <c r="AS188" s="237" t="str">
        <f xml:space="preserve"> IF(TEXT((EDATE('Projektkostenkalkulation EP'!$B$8,17)+AR$9),"MM")=TEXT((EDATE('Projektkostenkalkulation EP'!$B$8,17)+(AR$9-1)),"MM"),
             IF(
                        OR(
                                    TEXT((EDATE('Projektkostenkalkulation EP'!$B$8,17)+AR$9),"TTT") = "Sa",
                                    TEXT((EDATE('Projektkostenkalkulation EP'!$B$8,17)+AR$9),"TTT") = "So",
                                    IF(ISNA(VLOOKUP(EDATE('Projektkostenkalkulation EP'!$B$8,17)+AR$9,Datenquellen!$F$7:$H$45,3,FALSE))," ",VLOOKUP(EDATE('Projektkostenkalkulation EP'!$B$8,17)+AR$9,Datenquellen!$F$7:$H$45,3,FALSE))="X"
                                    ),
                          "X",
                          ""
                          ),
               "X"
            )</f>
        <v>X</v>
      </c>
      <c r="AT188" s="237" t="str">
        <f xml:space="preserve"> IF(TEXT((EDATE('Projektkostenkalkulation EP'!$B$8,17)+AS$9),"MM")=TEXT((EDATE('Projektkostenkalkulation EP'!$B$8,17)+(AS$9-1)),"MM"),
             IF(
                        OR(
                                    TEXT((EDATE('Projektkostenkalkulation EP'!$B$8,17)+AS$9),"TTT") = "Sa",
                                    TEXT((EDATE('Projektkostenkalkulation EP'!$B$8,17)+AS$9),"TTT") = "So",
                                    IF(ISNA(VLOOKUP(EDATE('Projektkostenkalkulation EP'!$B$8,17)+AS$9,Datenquellen!$F$7:$H$45,3,FALSE))," ",VLOOKUP(EDATE('Projektkostenkalkulation EP'!$B$8,17)+AS$9,Datenquellen!$F$7:$H$45,3,FALSE))="X"
                                    ),
                          "X",
                          ""
                          ),
               "X"
            )</f>
        <v>X</v>
      </c>
      <c r="AU188" s="237" t="str">
        <f xml:space="preserve"> IF(TEXT((EDATE('Projektkostenkalkulation EP'!$B$8,17)+AT$9),"MM")=TEXT((EDATE('Projektkostenkalkulation EP'!$B$8,17)+(AT$9-1)),"MM"),
             IF(
                        OR(
                                    TEXT((EDATE('Projektkostenkalkulation EP'!$B$8,17)+AT$9),"TTT") = "Sa",
                                    TEXT((EDATE('Projektkostenkalkulation EP'!$B$8,17)+AT$9),"TTT") = "So",
                                    IF(ISNA(VLOOKUP(EDATE('Projektkostenkalkulation EP'!$B$8,17)+AT$9,Datenquellen!$F$7:$H$45,3,FALSE))," ",VLOOKUP(EDATE('Projektkostenkalkulation EP'!$B$8,17)+AT$9,Datenquellen!$F$7:$H$45,3,FALSE))="X"
                                    ),
                          "X",
                          ""
                          ),
               "X"
            )</f>
        <v>X</v>
      </c>
      <c r="AV188" s="237" t="str">
        <f xml:space="preserve"> IF(TEXT((EDATE('Projektkostenkalkulation EP'!$B$8,17)+AU$9),"MM")=TEXT((EDATE('Projektkostenkalkulation EP'!$B$8,17)+(AU$9-1)),"MM"),
             IF(
                        OR(
                                    TEXT((EDATE('Projektkostenkalkulation EP'!$B$8,17)+AU$9),"TTT") = "Sa",
                                    TEXT((EDATE('Projektkostenkalkulation EP'!$B$8,17)+AU$9),"TTT") = "So",
                                    IF(ISNA(VLOOKUP(EDATE('Projektkostenkalkulation EP'!$B$8,17)+AU$9,Datenquellen!$F$7:$H$45,3,FALSE))," ",VLOOKUP(EDATE('Projektkostenkalkulation EP'!$B$8,17)+AU$9,Datenquellen!$F$7:$H$45,3,FALSE))="X"
                                    ),
                          "X",
                          ""
                          ),
               "X"
            )</f>
        <v/>
      </c>
      <c r="AW188" s="237" t="str">
        <f xml:space="preserve"> IF(TEXT((EDATE('Projektkostenkalkulation EP'!$B$8,17)+AV$9),"MM")=TEXT((EDATE('Projektkostenkalkulation EP'!$B$8,17)+(AV$9-1)),"MM"),
             IF(
                        OR(
                                    TEXT((EDATE('Projektkostenkalkulation EP'!$B$8,17)+AV$9),"TTT") = "Sa",
                                    TEXT((EDATE('Projektkostenkalkulation EP'!$B$8,17)+AV$9),"TTT") = "So",
                                    IF(ISNA(VLOOKUP(EDATE('Projektkostenkalkulation EP'!$B$8,17)+AV$9,Datenquellen!$F$7:$H$45,3,FALSE))," ",VLOOKUP(EDATE('Projektkostenkalkulation EP'!$B$8,17)+AV$9,Datenquellen!$F$7:$H$45,3,FALSE))="X"
                                    ),
                          "X",
                          ""
                          ),
               "X"
            )</f>
        <v/>
      </c>
      <c r="AX188" s="237" t="str">
        <f xml:space="preserve"> IF(TEXT((EDATE('Projektkostenkalkulation EP'!$B$8,17)+AW$9),"MM")=TEXT((EDATE('Projektkostenkalkulation EP'!$B$8,17)+(AW$9-1)),"MM"),
             IF(
                        OR(
                                    TEXT((EDATE('Projektkostenkalkulation EP'!$B$8,17)+AW$9),"TTT") = "Sa",
                                    TEXT((EDATE('Projektkostenkalkulation EP'!$B$8,17)+AW$9),"TTT") = "So",
                                    IF(ISNA(VLOOKUP(EDATE('Projektkostenkalkulation EP'!$B$8,17)+AW$9,Datenquellen!$F$7:$H$45,3,FALSE))," ",VLOOKUP(EDATE('Projektkostenkalkulation EP'!$B$8,17)+AW$9,Datenquellen!$F$7:$H$45,3,FALSE))="X"
                                    ),
                          "X",
                          ""
                          ),
               "X"
            )</f>
        <v/>
      </c>
      <c r="AY188" s="237" t="str">
        <f xml:space="preserve"> IF(TEXT((EDATE('Projektkostenkalkulation EP'!$B$8,17)+AX$9),"MM")=TEXT((EDATE('Projektkostenkalkulation EP'!$B$8,17)+(AX$9-1)),"MM"),
             IF(
                        OR(
                                    TEXT((EDATE('Projektkostenkalkulation EP'!$B$8,17)+AX$9),"TTT") = "Sa",
                                    TEXT((EDATE('Projektkostenkalkulation EP'!$B$8,17)+AX$9),"TTT") = "So",
                                    IF(ISNA(VLOOKUP(EDATE('Projektkostenkalkulation EP'!$B$8,17)+AX$9,Datenquellen!$F$7:$H$45,3,FALSE))," ",VLOOKUP(EDATE('Projektkostenkalkulation EP'!$B$8,17)+AX$9,Datenquellen!$F$7:$H$45,3,FALSE))="X"
                                    ),
                          "X",
                          ""
                          ),
               "X"
            )</f>
        <v/>
      </c>
      <c r="AZ188" s="237" t="str">
        <f xml:space="preserve"> IF(TEXT((EDATE('Projektkostenkalkulation EP'!$B$8,17)+AY$9),"MM")=TEXT((EDATE('Projektkostenkalkulation EP'!$B$8,17)+(AY$9-1)),"MM"),
             IF(
                        OR(
                                    TEXT((EDATE('Projektkostenkalkulation EP'!$B$8,17)+AY$9),"TTT") = "Sa",
                                    TEXT((EDATE('Projektkostenkalkulation EP'!$B$8,17)+AY$9),"TTT") = "So",
                                    IF(ISNA(VLOOKUP(EDATE('Projektkostenkalkulation EP'!$B$8,17)+AY$9,Datenquellen!$F$7:$H$45,3,FALSE))," ",VLOOKUP(EDATE('Projektkostenkalkulation EP'!$B$8,17)+AY$9,Datenquellen!$F$7:$H$45,3,FALSE))="X"
                                    ),
                          "X",
                          ""
                          ),
               "X"
            )</f>
        <v>X</v>
      </c>
      <c r="BA188" s="237" t="str">
        <f xml:space="preserve"> IF(TEXT((EDATE('Projektkostenkalkulation EP'!$B$8,17)+AZ$9),"MM")=TEXT((EDATE('Projektkostenkalkulation EP'!$B$8,17)+(AZ$9-1)),"MM"),
             IF(
                        OR(
                                    TEXT((EDATE('Projektkostenkalkulation EP'!$B$8,17)+AZ$9),"TTT") = "Sa",
                                    TEXT((EDATE('Projektkostenkalkulation EP'!$B$8,17)+AZ$9),"TTT") = "So",
                                    IF(ISNA(VLOOKUP(EDATE('Projektkostenkalkulation EP'!$B$8,17)+AZ$9,Datenquellen!$F$7:$H$45,3,FALSE))," ",VLOOKUP(EDATE('Projektkostenkalkulation EP'!$B$8,17)+AZ$9,Datenquellen!$F$7:$H$45,3,FALSE))="X"
                                    ),
                          "X",
                          ""
                          ),
               "X"
            )</f>
        <v>X</v>
      </c>
      <c r="BB188" s="237" t="str">
        <f xml:space="preserve"> IF(TEXT((EDATE('Projektkostenkalkulation EP'!$B$8,17)+BA$9),"MM")=TEXT((EDATE('Projektkostenkalkulation EP'!$B$8,17)+(BA$9-1)),"MM"),
             IF(
                        OR(
                                    TEXT((EDATE('Projektkostenkalkulation EP'!$B$8,17)+BA$9),"TTT") = "Sa",
                                    TEXT((EDATE('Projektkostenkalkulation EP'!$B$8,17)+BA$9),"TTT") = "So",
                                    IF(ISNA(VLOOKUP(EDATE('Projektkostenkalkulation EP'!$B$8,17)+BA$9,Datenquellen!$F$7:$H$45,3,FALSE))," ",VLOOKUP(EDATE('Projektkostenkalkulation EP'!$B$8,17)+BA$9,Datenquellen!$F$7:$H$45,3,FALSE))="X"
                                    ),
                          "X",
                          ""
                          ),
               "X"
            )</f>
        <v/>
      </c>
      <c r="BC188" s="237" t="str">
        <f xml:space="preserve"> IF(TEXT((EDATE('Projektkostenkalkulation EP'!$B$8,17)+BB$9),"MM")=TEXT((EDATE('Projektkostenkalkulation EP'!$B$8,17)+(BB$9-1)),"MM"),
             IF(
                        OR(
                                    TEXT((EDATE('Projektkostenkalkulation EP'!$B$8,17)+BB$9),"TTT") = "Sa",
                                    TEXT((EDATE('Projektkostenkalkulation EP'!$B$8,17)+BB$9),"TTT") = "So",
                                    IF(ISNA(VLOOKUP(EDATE('Projektkostenkalkulation EP'!$B$8,17)+BB$9,Datenquellen!$F$7:$H$45,3,FALSE))," ",VLOOKUP(EDATE('Projektkostenkalkulation EP'!$B$8,17)+BB$9,Datenquellen!$F$7:$H$45,3,FALSE))="X"
                                    ),
                          "X",
                          ""
                          ),
               "X"
            )</f>
        <v/>
      </c>
      <c r="BD188" s="237" t="str">
        <f xml:space="preserve"> IF(TEXT((EDATE('Projektkostenkalkulation EP'!$B$8,17)+BC$9),"MM")=TEXT((EDATE('Projektkostenkalkulation EP'!$B$8,17)+(BC$9-1)),"MM"),
             IF(
                        OR(
                                    TEXT((EDATE('Projektkostenkalkulation EP'!$B$8,17)+BC$9),"TTT") = "Sa",
                                    TEXT((EDATE('Projektkostenkalkulation EP'!$B$8,17)+BC$9),"TTT") = "So",
                                    IF(ISNA(VLOOKUP(EDATE('Projektkostenkalkulation EP'!$B$8,17)+BC$9,Datenquellen!$F$7:$H$45,3,FALSE))," ",VLOOKUP(EDATE('Projektkostenkalkulation EP'!$B$8,17)+BC$9,Datenquellen!$F$7:$H$45,3,FALSE))="X"
                                    ),
                          "X",
                          ""
                          ),
               "X"
            )</f>
        <v/>
      </c>
      <c r="BE188" s="237" t="str">
        <f xml:space="preserve"> IF(TEXT((EDATE('Projektkostenkalkulation EP'!$B$8,17)+BD$9),"MM")=TEXT((EDATE('Projektkostenkalkulation EP'!$B$8,17)+(BD$9-1)),"MM"),
             IF(
                        OR(
                                    TEXT((EDATE('Projektkostenkalkulation EP'!$B$8,17)+BD$9),"TTT") = "Sa",
                                    TEXT((EDATE('Projektkostenkalkulation EP'!$B$8,17)+BD$9),"TTT") = "So",
                                    IF(ISNA(VLOOKUP(EDATE('Projektkostenkalkulation EP'!$B$8,17)+BD$9,Datenquellen!$F$7:$H$45,3,FALSE))," ",VLOOKUP(EDATE('Projektkostenkalkulation EP'!$B$8,17)+BD$9,Datenquellen!$F$7:$H$45,3,FALSE))="X"
                                    ),
                          "X",
                          ""
                          ),
               "X"
            )</f>
        <v>X</v>
      </c>
      <c r="BF188" s="237" t="str">
        <f xml:space="preserve"> IF(TEXT((EDATE('Projektkostenkalkulation EP'!$B$8,17)+BE$9),"MM")=TEXT((EDATE('Projektkostenkalkulation EP'!$B$8,17)+(BE$9-1)),"MM"),
             IF(
                        OR(
                                    TEXT((EDATE('Projektkostenkalkulation EP'!$B$8,17)+BE$9),"TTT") = "Sa",
                                    TEXT((EDATE('Projektkostenkalkulation EP'!$B$8,17)+BE$9),"TTT") = "So",
                                    IF(ISNA(VLOOKUP(EDATE('Projektkostenkalkulation EP'!$B$8,17)+BE$9,Datenquellen!$F$7:$H$45,3,FALSE))," ",VLOOKUP(EDATE('Projektkostenkalkulation EP'!$B$8,17)+BE$9,Datenquellen!$F$7:$H$45,3,FALSE))="X"
                                    ),
                          "X",
                          ""
                          ),
               "X"
            )</f>
        <v/>
      </c>
      <c r="BG188" s="237" t="str">
        <f xml:space="preserve"> IF(TEXT((EDATE('Projektkostenkalkulation EP'!$B$8,17)+BF$9),"MM")=TEXT((EDATE('Projektkostenkalkulation EP'!$B$8,17)+(BF$9-1)),"MM"),
             IF(
                        OR(
                                    TEXT((EDATE('Projektkostenkalkulation EP'!$B$8,17)+BF$9),"TTT") = "Sa",
                                    TEXT((EDATE('Projektkostenkalkulation EP'!$B$8,17)+BF$9),"TTT") = "So",
                                    IF(ISNA(VLOOKUP(EDATE('Projektkostenkalkulation EP'!$B$8,17)+BF$9,Datenquellen!$F$7:$H$45,3,FALSE))," ",VLOOKUP(EDATE('Projektkostenkalkulation EP'!$B$8,17)+BF$9,Datenquellen!$F$7:$H$45,3,FALSE))="X"
                                    ),
                          "X",
                          ""
                          ),
               "X"
            )</f>
        <v>X</v>
      </c>
      <c r="BH188" s="237" t="str">
        <f xml:space="preserve"> IF(TEXT((EDATE('Projektkostenkalkulation EP'!$B$8,17)+BG$9),"MM")=TEXT((EDATE('Projektkostenkalkulation EP'!$B$8,17)+(BG$9-1)),"MM"),
             IF(
                        OR(
                                    TEXT((EDATE('Projektkostenkalkulation EP'!$B$8,17)+BG$9),"TTT") = "Sa",
                                    TEXT((EDATE('Projektkostenkalkulation EP'!$B$8,17)+BG$9),"TTT") = "So",
                                    IF(ISNA(VLOOKUP(EDATE('Projektkostenkalkulation EP'!$B$8,17)+BG$9,Datenquellen!$F$7:$H$45,3,FALSE))," ",VLOOKUP(EDATE('Projektkostenkalkulation EP'!$B$8,17)+BG$9,Datenquellen!$F$7:$H$45,3,FALSE))="X"
                                    ),
                          "X",
                          ""
                          ),
               "X"
            )</f>
        <v>X</v>
      </c>
      <c r="BI188" s="237" t="str">
        <f xml:space="preserve"> IF(TEXT((EDATE('Projektkostenkalkulation EP'!$B$8,17)+BH$9),"MM")=TEXT((EDATE('Projektkostenkalkulation EP'!$B$8,17)+(BH$9-1)),"MM"),
             IF(
                        OR(
                                    TEXT((EDATE('Projektkostenkalkulation EP'!$B$8,17)+BH$9),"TTT") = "Sa",
                                    TEXT((EDATE('Projektkostenkalkulation EP'!$B$8,17)+BH$9),"TTT") = "So",
                                    IF(ISNA(VLOOKUP(EDATE('Projektkostenkalkulation EP'!$B$8,17)+BH$9,Datenquellen!$F$7:$H$45,3,FALSE))," ",VLOOKUP(EDATE('Projektkostenkalkulation EP'!$B$8,17)+BH$9,Datenquellen!$F$7:$H$45,3,FALSE))="X"
                                    ),
                          "X",
                          ""
                          ),
               "X"
            )</f>
        <v/>
      </c>
      <c r="BJ188" s="237" t="str">
        <f xml:space="preserve"> IF(TEXT((EDATE('Projektkostenkalkulation EP'!$B$8,17)+BI$9),"MM")=TEXT((EDATE('Projektkostenkalkulation EP'!$B$8,17)+(BI$9-1)),"MM"),
             IF(
                        OR(
                                    TEXT((EDATE('Projektkostenkalkulation EP'!$B$8,17)+BI$9),"TTT") = "Sa",
                                    TEXT((EDATE('Projektkostenkalkulation EP'!$B$8,17)+BI$9),"TTT") = "So",
                                    IF(ISNA(VLOOKUP(EDATE('Projektkostenkalkulation EP'!$B$8,17)+BI$9,Datenquellen!$F$7:$H$45,3,FALSE))," ",VLOOKUP(EDATE('Projektkostenkalkulation EP'!$B$8,17)+BI$9,Datenquellen!$F$7:$H$45,3,FALSE))="X"
                                    ),
                          "X",
                          ""
                          ),
               "X"
            )</f>
        <v/>
      </c>
      <c r="BK188" s="237" t="str">
        <f xml:space="preserve"> IF(TEXT((EDATE('Projektkostenkalkulation EP'!$B$8,17)+BJ$9),"MM")=TEXT((EDATE('Projektkostenkalkulation EP'!$B$8,17)+(BJ$9-1)),"MM"),
             IF(
                        OR(
                                    TEXT((EDATE('Projektkostenkalkulation EP'!$B$8,17)+BJ$9),"TTT") = "Sa",
                                    TEXT((EDATE('Projektkostenkalkulation EP'!$B$8,17)+BJ$9),"TTT") = "So",
                                    IF(ISNA(VLOOKUP(EDATE('Projektkostenkalkulation EP'!$B$8,17)+BJ$9,Datenquellen!$F$7:$H$45,3,FALSE))," ",VLOOKUP(EDATE('Projektkostenkalkulation EP'!$B$8,17)+BJ$9,Datenquellen!$F$7:$H$45,3,FALSE))="X"
                                    ),
                          "X",
                          ""
                          ),
               "X"
            )</f>
        <v/>
      </c>
      <c r="BL188" s="237" t="str">
        <f xml:space="preserve"> IF(TEXT((EDATE('Projektkostenkalkulation EP'!$B$8,17)+BK$9),"MM")=TEXT((EDATE('Projektkostenkalkulation EP'!$B$8,17)+(BK$9-1)),"MM"),
             IF(
                        OR(
                                    TEXT((EDATE('Projektkostenkalkulation EP'!$B$8,17)+BK$9),"TTT") = "Sa",
                                    TEXT((EDATE('Projektkostenkalkulation EP'!$B$8,17)+BK$9),"TTT") = "So",
                                    IF(ISNA(VLOOKUP(EDATE('Projektkostenkalkulation EP'!$B$8,17)+BK$9,Datenquellen!$F$7:$H$45,3,FALSE))," ",VLOOKUP(EDATE('Projektkostenkalkulation EP'!$B$8,17)+BK$9,Datenquellen!$F$7:$H$45,3,FALSE))="X"
                                    ),
                          "X",
                          ""
                          ),
               "X"
            )</f>
        <v/>
      </c>
      <c r="BM188" s="237" t="str">
        <f xml:space="preserve"> IF(TEXT((EDATE('Projektkostenkalkulation EP'!$B$8,17)+BL$9),"MM")=TEXT((EDATE('Projektkostenkalkulation EP'!$B$8,17)+(BL$9-1)),"MM"),
             IF(
                        OR(
                                    TEXT((EDATE('Projektkostenkalkulation EP'!$B$8,17)+BL$9),"TTT") = "Sa",
                                    TEXT((EDATE('Projektkostenkalkulation EP'!$B$8,17)+BL$9),"TTT") = "So",
                                    IF(ISNA(VLOOKUP(EDATE('Projektkostenkalkulation EP'!$B$8,17)+BL$9,Datenquellen!$F$7:$H$45,3,FALSE))," ",VLOOKUP(EDATE('Projektkostenkalkulation EP'!$B$8,17)+BL$9,Datenquellen!$F$7:$H$45,3,FALSE))="X"
                                    ),
                          "X",
                          ""
                          ),
               "X"
            )</f>
        <v/>
      </c>
      <c r="BN188" s="237" t="str">
        <f xml:space="preserve"> IF(TEXT((EDATE('Projektkostenkalkulation EP'!$B$8,17)+BM$9),"MM")=TEXT((EDATE('Projektkostenkalkulation EP'!$B$8,17)+(BM$9-1)),"MM"),
             IF(
                        OR(
                                    TEXT((EDATE('Projektkostenkalkulation EP'!$B$8,17)+BM$9),"TTT") = "Sa",
                                    TEXT((EDATE('Projektkostenkalkulation EP'!$B$8,17)+BM$9),"TTT") = "So",
                                    IF(ISNA(VLOOKUP(EDATE('Projektkostenkalkulation EP'!$B$8,17)+BM$9,Datenquellen!$F$7:$H$45,3,FALSE))," ",VLOOKUP(EDATE('Projektkostenkalkulation EP'!$B$8,17)+BM$9,Datenquellen!$F$7:$H$45,3,FALSE))="X"
                                    ),
                          "X",
                          ""
                          ),
               "X"
            )</f>
        <v>X</v>
      </c>
      <c r="BO188" s="237" t="str">
        <f xml:space="preserve"> IF(TEXT((EDATE('Projektkostenkalkulation EP'!$B$8,17)+BN$9),"MM")=TEXT((EDATE('Projektkostenkalkulation EP'!$B$8,17)+(BN$9-1)),"MM"),
             IF(
                        OR(
                                    TEXT((EDATE('Projektkostenkalkulation EP'!$B$8,17)+BN$9),"TTT") = "Sa",
                                    TEXT((EDATE('Projektkostenkalkulation EP'!$B$8,17)+BN$9),"TTT") = "So",
                                    IF(ISNA(VLOOKUP(EDATE('Projektkostenkalkulation EP'!$B$8,17)+BN$9,Datenquellen!$F$7:$H$45,3,FALSE))," ",VLOOKUP(EDATE('Projektkostenkalkulation EP'!$B$8,17)+BN$9,Datenquellen!$F$7:$H$45,3,FALSE))="X"
                                    ),
                          "X",
                          ""
                          ),
               "X"
            )</f>
        <v>X</v>
      </c>
      <c r="BP188" s="237" t="str">
        <f xml:space="preserve"> IF(TEXT((EDATE('Projektkostenkalkulation EP'!$B$8,17)+BO$9),"MM")=TEXT((EDATE('Projektkostenkalkulation EP'!$B$8,17)+(BO$9-1)),"MM"),
             IF(
                        OR(
                                    TEXT((EDATE('Projektkostenkalkulation EP'!$B$8,17)+BO$9),"TTT") = "Sa",
                                    TEXT((EDATE('Projektkostenkalkulation EP'!$B$8,17)+BO$9),"TTT") = "So",
                                    IF(ISNA(VLOOKUP(EDATE('Projektkostenkalkulation EP'!$B$8,17)+BO$9,Datenquellen!$F$7:$H$45,3,FALSE))," ",VLOOKUP(EDATE('Projektkostenkalkulation EP'!$B$8,17)+BO$9,Datenquellen!$F$7:$H$45,3,FALSE))="X"
                                    ),
                          "X",
                          ""
                          ),
               "X"
            )</f>
        <v/>
      </c>
      <c r="BQ188" s="238" t="str">
        <f xml:space="preserve"> IF(TEXT((EDATE('Projektkostenkalkulation EP'!$B$8,17)+BP$9),"MM")=TEXT((EDATE('Projektkostenkalkulation EP'!$B$8,17)+(BP$9-1)),"MM"),
             IF(
                        OR(
                                    TEXT((EDATE('Projektkostenkalkulation EP'!$B$8,17)+BP$9),"TTT") = "Sa",
                                    TEXT((EDATE('Projektkostenkalkulation EP'!$B$8,17)+BP$9),"TTT") = "So",
                                    IF(ISNA(VLOOKUP(EDATE('Projektkostenkalkulation EP'!$B$8,17)+BP$9,Datenquellen!$F$7:$H$45,3,FALSE))," ",VLOOKUP(EDATE('Projektkostenkalkulation EP'!$B$8,17)+BP$9,Datenquellen!$F$7:$H$45,3,FALSE))="X"
                                    ),
                          "X",
                          ""
                          ),
               "X"
            )</f>
        <v>X</v>
      </c>
      <c r="BR188" s="239"/>
      <c r="BS188" s="240"/>
      <c r="BT188" s="241" t="s">
        <v>67</v>
      </c>
      <c r="BU188" s="474"/>
      <c r="BV188" s="236"/>
      <c r="BW188" s="237" t="str">
        <f>IF(
            OR(
                     TEXT(EDATE('Projektkostenkalkulation EP'!$B$8,17),"TTT") = "Sa",
                     TEXT(EDATE('Projektkostenkalkulation EP'!$B$8,17),"TTT") = "So",
                     IF(ISNA(VLOOKUP(EDATE('Projektkostenkalkulation EP'!$B$8,17),Datenquellen!$F$7:$H$45,3,FALSE))," ",VLOOKUP(EDATE('Projektkostenkalkulation EP'!$B$8,17),Datenquellen!$F$7:$H$45,3,FALSE))="X"
                            ),
                    "X",
                    ""
            )</f>
        <v>X</v>
      </c>
      <c r="BX188" s="237" t="str">
        <f xml:space="preserve"> IF(TEXT((EDATE('Projektkostenkalkulation EP'!$B$8,17)+BW$9),"MM")=TEXT((EDATE('Projektkostenkalkulation EP'!$B$8,17)+(BW$9-1)),"MM"),
             IF(
                        OR(
                                    TEXT((EDATE('Projektkostenkalkulation EP'!$B$8,17)+BW$9),"TTT") = "Sa",
                                    TEXT((EDATE('Projektkostenkalkulation EP'!$B$8,17)+BW$9),"TTT") = "So",
                                    IF(ISNA(VLOOKUP(EDATE('Projektkostenkalkulation EP'!$B$8,17)+BW$9,Datenquellen!$F$7:$H$45,3,FALSE))," ",VLOOKUP(EDATE('Projektkostenkalkulation EP'!$B$8,17)+BW$9,Datenquellen!$F$7:$H$45,3,FALSE))="X"
                                    ),
                          "X",
                          ""
                          ),
               "X"
            )</f>
        <v/>
      </c>
      <c r="BY188" s="237" t="str">
        <f xml:space="preserve"> IF(TEXT((EDATE('Projektkostenkalkulation EP'!$B$8,17)+BX$9),"MM")=TEXT((EDATE('Projektkostenkalkulation EP'!$B$8,17)+(BX$9-1)),"MM"),
             IF(
                        OR(
                                    TEXT((EDATE('Projektkostenkalkulation EP'!$B$8,17)+BX$9),"TTT") = "Sa",
                                    TEXT((EDATE('Projektkostenkalkulation EP'!$B$8,17)+BX$9),"TTT") = "So",
                                    IF(ISNA(VLOOKUP(EDATE('Projektkostenkalkulation EP'!$B$8,17)+BX$9,Datenquellen!$F$7:$H$45,3,FALSE))," ",VLOOKUP(EDATE('Projektkostenkalkulation EP'!$B$8,17)+BX$9,Datenquellen!$F$7:$H$45,3,FALSE))="X"
                                    ),
                          "X",
                          ""
                          ),
               "X"
            )</f>
        <v/>
      </c>
      <c r="BZ188" s="237" t="str">
        <f xml:space="preserve"> IF(TEXT((EDATE('Projektkostenkalkulation EP'!$B$8,17)+BY$9),"MM")=TEXT((EDATE('Projektkostenkalkulation EP'!$B$8,17)+(BY$9-1)),"MM"),
             IF(
                        OR(
                                    TEXT((EDATE('Projektkostenkalkulation EP'!$B$8,17)+BY$9),"TTT") = "Sa",
                                    TEXT((EDATE('Projektkostenkalkulation EP'!$B$8,17)+BY$9),"TTT") = "So",
                                    IF(ISNA(VLOOKUP(EDATE('Projektkostenkalkulation EP'!$B$8,17)+BY$9,Datenquellen!$F$7:$H$45,3,FALSE))," ",VLOOKUP(EDATE('Projektkostenkalkulation EP'!$B$8,17)+BY$9,Datenquellen!$F$7:$H$45,3,FALSE))="X"
                                    ),
                          "X",
                          ""
                          ),
               "X"
            )</f>
        <v/>
      </c>
      <c r="CA188" s="237" t="str">
        <f xml:space="preserve"> IF(TEXT((EDATE('Projektkostenkalkulation EP'!$B$8,17)+BZ$9),"MM")=TEXT((EDATE('Projektkostenkalkulation EP'!$B$8,17)+(BZ$9-1)),"MM"),
             IF(
                        OR(
                                    TEXT((EDATE('Projektkostenkalkulation EP'!$B$8,17)+BZ$9),"TTT") = "Sa",
                                    TEXT((EDATE('Projektkostenkalkulation EP'!$B$8,17)+BZ$9),"TTT") = "So",
                                    IF(ISNA(VLOOKUP(EDATE('Projektkostenkalkulation EP'!$B$8,17)+BZ$9,Datenquellen!$F$7:$H$45,3,FALSE))," ",VLOOKUP(EDATE('Projektkostenkalkulation EP'!$B$8,17)+BZ$9,Datenquellen!$F$7:$H$45,3,FALSE))="X"
                                    ),
                          "X",
                          ""
                          ),
               "X"
            )</f>
        <v/>
      </c>
      <c r="CB188" s="237" t="str">
        <f xml:space="preserve"> IF(TEXT((EDATE('Projektkostenkalkulation EP'!$B$8,17)+CA$9),"MM")=TEXT((EDATE('Projektkostenkalkulation EP'!$B$8,17)+(CA$9-1)),"MM"),
             IF(
                        OR(
                                    TEXT((EDATE('Projektkostenkalkulation EP'!$B$8,17)+CA$9),"TTT") = "Sa",
                                    TEXT((EDATE('Projektkostenkalkulation EP'!$B$8,17)+CA$9),"TTT") = "So",
                                    IF(ISNA(VLOOKUP(EDATE('Projektkostenkalkulation EP'!$B$8,17)+CA$9,Datenquellen!$F$7:$H$45,3,FALSE))," ",VLOOKUP(EDATE('Projektkostenkalkulation EP'!$B$8,17)+CA$9,Datenquellen!$F$7:$H$45,3,FALSE))="X"
                                    ),
                          "X",
                          ""
                          ),
               "X"
            )</f>
        <v/>
      </c>
      <c r="CC188" s="237" t="str">
        <f xml:space="preserve"> IF(TEXT((EDATE('Projektkostenkalkulation EP'!$B$8,17)+CB$9),"MM")=TEXT((EDATE('Projektkostenkalkulation EP'!$B$8,17)+(CB$9-1)),"MM"),
             IF(
                        OR(
                                    TEXT((EDATE('Projektkostenkalkulation EP'!$B$8,17)+CB$9),"TTT") = "Sa",
                                    TEXT((EDATE('Projektkostenkalkulation EP'!$B$8,17)+CB$9),"TTT") = "So",
                                    IF(ISNA(VLOOKUP(EDATE('Projektkostenkalkulation EP'!$B$8,17)+CB$9,Datenquellen!$F$7:$H$45,3,FALSE))," ",VLOOKUP(EDATE('Projektkostenkalkulation EP'!$B$8,17)+CB$9,Datenquellen!$F$7:$H$45,3,FALSE))="X"
                                    ),
                          "X",
                          ""
                          ),
               "X"
            )</f>
        <v>X</v>
      </c>
      <c r="CD188" s="237" t="str">
        <f xml:space="preserve"> IF(TEXT((EDATE('Projektkostenkalkulation EP'!$B$8,17)+CC$9),"MM")=TEXT((EDATE('Projektkostenkalkulation EP'!$B$8,17)+(CC$9-1)),"MM"),
             IF(
                        OR(
                                    TEXT((EDATE('Projektkostenkalkulation EP'!$B$8,17)+CC$9),"TTT") = "Sa",
                                    TEXT((EDATE('Projektkostenkalkulation EP'!$B$8,17)+CC$9),"TTT") = "So",
                                    IF(ISNA(VLOOKUP(EDATE('Projektkostenkalkulation EP'!$B$8,17)+CC$9,Datenquellen!$F$7:$H$45,3,FALSE))," ",VLOOKUP(EDATE('Projektkostenkalkulation EP'!$B$8,17)+CC$9,Datenquellen!$F$7:$H$45,3,FALSE))="X"
                                    ),
                          "X",
                          ""
                          ),
               "X"
            )</f>
        <v>X</v>
      </c>
      <c r="CE188" s="237" t="str">
        <f xml:space="preserve"> IF(TEXT((EDATE('Projektkostenkalkulation EP'!$B$8,17)+CD$9),"MM")=TEXT((EDATE('Projektkostenkalkulation EP'!$B$8,17)+(CD$9-1)),"MM"),
             IF(
                        OR(
                                    TEXT((EDATE('Projektkostenkalkulation EP'!$B$8,17)+CD$9),"TTT") = "Sa",
                                    TEXT((EDATE('Projektkostenkalkulation EP'!$B$8,17)+CD$9),"TTT") = "So",
                                    IF(ISNA(VLOOKUP(EDATE('Projektkostenkalkulation EP'!$B$8,17)+CD$9,Datenquellen!$F$7:$H$45,3,FALSE))," ",VLOOKUP(EDATE('Projektkostenkalkulation EP'!$B$8,17)+CD$9,Datenquellen!$F$7:$H$45,3,FALSE))="X"
                                    ),
                          "X",
                          ""
                          ),
               "X"
            )</f>
        <v>X</v>
      </c>
      <c r="CF188" s="237" t="str">
        <f xml:space="preserve"> IF(TEXT((EDATE('Projektkostenkalkulation EP'!$B$8,17)+CE$9),"MM")=TEXT((EDATE('Projektkostenkalkulation EP'!$B$8,17)+(CE$9-1)),"MM"),
             IF(
                        OR(
                                    TEXT((EDATE('Projektkostenkalkulation EP'!$B$8,17)+CE$9),"TTT") = "Sa",
                                    TEXT((EDATE('Projektkostenkalkulation EP'!$B$8,17)+CE$9),"TTT") = "So",
                                    IF(ISNA(VLOOKUP(EDATE('Projektkostenkalkulation EP'!$B$8,17)+CE$9,Datenquellen!$F$7:$H$45,3,FALSE))," ",VLOOKUP(EDATE('Projektkostenkalkulation EP'!$B$8,17)+CE$9,Datenquellen!$F$7:$H$45,3,FALSE))="X"
                                    ),
                          "X",
                          ""
                          ),
               "X"
            )</f>
        <v/>
      </c>
      <c r="CG188" s="237" t="str">
        <f xml:space="preserve"> IF(TEXT((EDATE('Projektkostenkalkulation EP'!$B$8,17)+CF$9),"MM")=TEXT((EDATE('Projektkostenkalkulation EP'!$B$8,17)+(CF$9-1)),"MM"),
             IF(
                        OR(
                                    TEXT((EDATE('Projektkostenkalkulation EP'!$B$8,17)+CF$9),"TTT") = "Sa",
                                    TEXT((EDATE('Projektkostenkalkulation EP'!$B$8,17)+CF$9),"TTT") = "So",
                                    IF(ISNA(VLOOKUP(EDATE('Projektkostenkalkulation EP'!$B$8,17)+CF$9,Datenquellen!$F$7:$H$45,3,FALSE))," ",VLOOKUP(EDATE('Projektkostenkalkulation EP'!$B$8,17)+CF$9,Datenquellen!$F$7:$H$45,3,FALSE))="X"
                                    ),
                          "X",
                          ""
                          ),
               "X"
            )</f>
        <v/>
      </c>
      <c r="CH188" s="237" t="str">
        <f xml:space="preserve"> IF(TEXT((EDATE('Projektkostenkalkulation EP'!$B$8,17)+CG$9),"MM")=TEXT((EDATE('Projektkostenkalkulation EP'!$B$8,17)+(CG$9-1)),"MM"),
             IF(
                        OR(
                                    TEXT((EDATE('Projektkostenkalkulation EP'!$B$8,17)+CG$9),"TTT") = "Sa",
                                    TEXT((EDATE('Projektkostenkalkulation EP'!$B$8,17)+CG$9),"TTT") = "So",
                                    IF(ISNA(VLOOKUP(EDATE('Projektkostenkalkulation EP'!$B$8,17)+CG$9,Datenquellen!$F$7:$H$45,3,FALSE))," ",VLOOKUP(EDATE('Projektkostenkalkulation EP'!$B$8,17)+CG$9,Datenquellen!$F$7:$H$45,3,FALSE))="X"
                                    ),
                          "X",
                          ""
                          ),
               "X"
            )</f>
        <v/>
      </c>
      <c r="CI188" s="237" t="str">
        <f xml:space="preserve"> IF(TEXT((EDATE('Projektkostenkalkulation EP'!$B$8,17)+CH$9),"MM")=TEXT((EDATE('Projektkostenkalkulation EP'!$B$8,17)+(CH$9-1)),"MM"),
             IF(
                        OR(
                                    TEXT((EDATE('Projektkostenkalkulation EP'!$B$8,17)+CH$9),"TTT") = "Sa",
                                    TEXT((EDATE('Projektkostenkalkulation EP'!$B$8,17)+CH$9),"TTT") = "So",
                                    IF(ISNA(VLOOKUP(EDATE('Projektkostenkalkulation EP'!$B$8,17)+CH$9,Datenquellen!$F$7:$H$45,3,FALSE))," ",VLOOKUP(EDATE('Projektkostenkalkulation EP'!$B$8,17)+CH$9,Datenquellen!$F$7:$H$45,3,FALSE))="X"
                                    ),
                          "X",
                          ""
                          ),
               "X"
            )</f>
        <v/>
      </c>
      <c r="CJ188" s="237" t="str">
        <f xml:space="preserve"> IF(TEXT((EDATE('Projektkostenkalkulation EP'!$B$8,17)+CI$9),"MM")=TEXT((EDATE('Projektkostenkalkulation EP'!$B$8,17)+(CI$9-1)),"MM"),
             IF(
                        OR(
                                    TEXT((EDATE('Projektkostenkalkulation EP'!$B$8,17)+CI$9),"TTT") = "Sa",
                                    TEXT((EDATE('Projektkostenkalkulation EP'!$B$8,17)+CI$9),"TTT") = "So",
                                    IF(ISNA(VLOOKUP(EDATE('Projektkostenkalkulation EP'!$B$8,17)+CI$9,Datenquellen!$F$7:$H$45,3,FALSE))," ",VLOOKUP(EDATE('Projektkostenkalkulation EP'!$B$8,17)+CI$9,Datenquellen!$F$7:$H$45,3,FALSE))="X"
                                    ),
                          "X",
                          ""
                          ),
               "X"
            )</f>
        <v>X</v>
      </c>
      <c r="CK188" s="237" t="str">
        <f xml:space="preserve"> IF(TEXT((EDATE('Projektkostenkalkulation EP'!$B$8,17)+CJ$9),"MM")=TEXT((EDATE('Projektkostenkalkulation EP'!$B$8,17)+(CJ$9-1)),"MM"),
             IF(
                        OR(
                                    TEXT((EDATE('Projektkostenkalkulation EP'!$B$8,17)+CJ$9),"TTT") = "Sa",
                                    TEXT((EDATE('Projektkostenkalkulation EP'!$B$8,17)+CJ$9),"TTT") = "So",
                                    IF(ISNA(VLOOKUP(EDATE('Projektkostenkalkulation EP'!$B$8,17)+CJ$9,Datenquellen!$F$7:$H$45,3,FALSE))," ",VLOOKUP(EDATE('Projektkostenkalkulation EP'!$B$8,17)+CJ$9,Datenquellen!$F$7:$H$45,3,FALSE))="X"
                                    ),
                          "X",
                          ""
                          ),
               "X"
            )</f>
        <v>X</v>
      </c>
      <c r="CL188" s="237" t="str">
        <f xml:space="preserve"> IF(TEXT((EDATE('Projektkostenkalkulation EP'!$B$8,17)+CK$9),"MM")=TEXT((EDATE('Projektkostenkalkulation EP'!$B$8,17)+(CK$9-1)),"MM"),
             IF(
                        OR(
                                    TEXT((EDATE('Projektkostenkalkulation EP'!$B$8,17)+CK$9),"TTT") = "Sa",
                                    TEXT((EDATE('Projektkostenkalkulation EP'!$B$8,17)+CK$9),"TTT") = "So",
                                    IF(ISNA(VLOOKUP(EDATE('Projektkostenkalkulation EP'!$B$8,17)+CK$9,Datenquellen!$F$7:$H$45,3,FALSE))," ",VLOOKUP(EDATE('Projektkostenkalkulation EP'!$B$8,17)+CK$9,Datenquellen!$F$7:$H$45,3,FALSE))="X"
                                    ),
                          "X",
                          ""
                          ),
               "X"
            )</f>
        <v/>
      </c>
      <c r="CM188" s="237" t="str">
        <f xml:space="preserve"> IF(TEXT((EDATE('Projektkostenkalkulation EP'!$B$8,17)+CL$9),"MM")=TEXT((EDATE('Projektkostenkalkulation EP'!$B$8,17)+(CL$9-1)),"MM"),
             IF(
                        OR(
                                    TEXT((EDATE('Projektkostenkalkulation EP'!$B$8,17)+CL$9),"TTT") = "Sa",
                                    TEXT((EDATE('Projektkostenkalkulation EP'!$B$8,17)+CL$9),"TTT") = "So",
                                    IF(ISNA(VLOOKUP(EDATE('Projektkostenkalkulation EP'!$B$8,17)+CL$9,Datenquellen!$F$7:$H$45,3,FALSE))," ",VLOOKUP(EDATE('Projektkostenkalkulation EP'!$B$8,17)+CL$9,Datenquellen!$F$7:$H$45,3,FALSE))="X"
                                    ),
                          "X",
                          ""
                          ),
               "X"
            )</f>
        <v/>
      </c>
      <c r="CN188" s="237" t="str">
        <f xml:space="preserve"> IF(TEXT((EDATE('Projektkostenkalkulation EP'!$B$8,17)+CM$9),"MM")=TEXT((EDATE('Projektkostenkalkulation EP'!$B$8,17)+(CM$9-1)),"MM"),
             IF(
                        OR(
                                    TEXT((EDATE('Projektkostenkalkulation EP'!$B$8,17)+CM$9),"TTT") = "Sa",
                                    TEXT((EDATE('Projektkostenkalkulation EP'!$B$8,17)+CM$9),"TTT") = "So",
                                    IF(ISNA(VLOOKUP(EDATE('Projektkostenkalkulation EP'!$B$8,17)+CM$9,Datenquellen!$F$7:$H$45,3,FALSE))," ",VLOOKUP(EDATE('Projektkostenkalkulation EP'!$B$8,17)+CM$9,Datenquellen!$F$7:$H$45,3,FALSE))="X"
                                    ),
                          "X",
                          ""
                          ),
               "X"
            )</f>
        <v/>
      </c>
      <c r="CO188" s="237" t="str">
        <f xml:space="preserve"> IF(TEXT((EDATE('Projektkostenkalkulation EP'!$B$8,17)+CN$9),"MM")=TEXT((EDATE('Projektkostenkalkulation EP'!$B$8,17)+(CN$9-1)),"MM"),
             IF(
                        OR(
                                    TEXT((EDATE('Projektkostenkalkulation EP'!$B$8,17)+CN$9),"TTT") = "Sa",
                                    TEXT((EDATE('Projektkostenkalkulation EP'!$B$8,17)+CN$9),"TTT") = "So",
                                    IF(ISNA(VLOOKUP(EDATE('Projektkostenkalkulation EP'!$B$8,17)+CN$9,Datenquellen!$F$7:$H$45,3,FALSE))," ",VLOOKUP(EDATE('Projektkostenkalkulation EP'!$B$8,17)+CN$9,Datenquellen!$F$7:$H$45,3,FALSE))="X"
                                    ),
                          "X",
                          ""
                          ),
               "X"
            )</f>
        <v>X</v>
      </c>
      <c r="CP188" s="237" t="str">
        <f xml:space="preserve"> IF(TEXT((EDATE('Projektkostenkalkulation EP'!$B$8,17)+CO$9),"MM")=TEXT((EDATE('Projektkostenkalkulation EP'!$B$8,17)+(CO$9-1)),"MM"),
             IF(
                        OR(
                                    TEXT((EDATE('Projektkostenkalkulation EP'!$B$8,17)+CO$9),"TTT") = "Sa",
                                    TEXT((EDATE('Projektkostenkalkulation EP'!$B$8,17)+CO$9),"TTT") = "So",
                                    IF(ISNA(VLOOKUP(EDATE('Projektkostenkalkulation EP'!$B$8,17)+CO$9,Datenquellen!$F$7:$H$45,3,FALSE))," ",VLOOKUP(EDATE('Projektkostenkalkulation EP'!$B$8,17)+CO$9,Datenquellen!$F$7:$H$45,3,FALSE))="X"
                                    ),
                          "X",
                          ""
                          ),
               "X"
            )</f>
        <v/>
      </c>
      <c r="CQ188" s="237" t="str">
        <f xml:space="preserve"> IF(TEXT((EDATE('Projektkostenkalkulation EP'!$B$8,17)+CP$9),"MM")=TEXT((EDATE('Projektkostenkalkulation EP'!$B$8,17)+(CP$9-1)),"MM"),
             IF(
                        OR(
                                    TEXT((EDATE('Projektkostenkalkulation EP'!$B$8,17)+CP$9),"TTT") = "Sa",
                                    TEXT((EDATE('Projektkostenkalkulation EP'!$B$8,17)+CP$9),"TTT") = "So",
                                    IF(ISNA(VLOOKUP(EDATE('Projektkostenkalkulation EP'!$B$8,17)+CP$9,Datenquellen!$F$7:$H$45,3,FALSE))," ",VLOOKUP(EDATE('Projektkostenkalkulation EP'!$B$8,17)+CP$9,Datenquellen!$F$7:$H$45,3,FALSE))="X"
                                    ),
                          "X",
                          ""
                          ),
               "X"
            )</f>
        <v>X</v>
      </c>
      <c r="CR188" s="237" t="str">
        <f xml:space="preserve"> IF(TEXT((EDATE('Projektkostenkalkulation EP'!$B$8,17)+CQ$9),"MM")=TEXT((EDATE('Projektkostenkalkulation EP'!$B$8,17)+(CQ$9-1)),"MM"),
             IF(
                        OR(
                                    TEXT((EDATE('Projektkostenkalkulation EP'!$B$8,17)+CQ$9),"TTT") = "Sa",
                                    TEXT((EDATE('Projektkostenkalkulation EP'!$B$8,17)+CQ$9),"TTT") = "So",
                                    IF(ISNA(VLOOKUP(EDATE('Projektkostenkalkulation EP'!$B$8,17)+CQ$9,Datenquellen!$F$7:$H$45,3,FALSE))," ",VLOOKUP(EDATE('Projektkostenkalkulation EP'!$B$8,17)+CQ$9,Datenquellen!$F$7:$H$45,3,FALSE))="X"
                                    ),
                          "X",
                          ""
                          ),
               "X"
            )</f>
        <v>X</v>
      </c>
      <c r="CS188" s="237" t="str">
        <f xml:space="preserve"> IF(TEXT((EDATE('Projektkostenkalkulation EP'!$B$8,17)+CR$9),"MM")=TEXT((EDATE('Projektkostenkalkulation EP'!$B$8,17)+(CR$9-1)),"MM"),
             IF(
                        OR(
                                    TEXT((EDATE('Projektkostenkalkulation EP'!$B$8,17)+CR$9),"TTT") = "Sa",
                                    TEXT((EDATE('Projektkostenkalkulation EP'!$B$8,17)+CR$9),"TTT") = "So",
                                    IF(ISNA(VLOOKUP(EDATE('Projektkostenkalkulation EP'!$B$8,17)+CR$9,Datenquellen!$F$7:$H$45,3,FALSE))," ",VLOOKUP(EDATE('Projektkostenkalkulation EP'!$B$8,17)+CR$9,Datenquellen!$F$7:$H$45,3,FALSE))="X"
                                    ),
                          "X",
                          ""
                          ),
               "X"
            )</f>
        <v/>
      </c>
      <c r="CT188" s="237" t="str">
        <f xml:space="preserve"> IF(TEXT((EDATE('Projektkostenkalkulation EP'!$B$8,17)+CS$9),"MM")=TEXT((EDATE('Projektkostenkalkulation EP'!$B$8,17)+(CS$9-1)),"MM"),
             IF(
                        OR(
                                    TEXT((EDATE('Projektkostenkalkulation EP'!$B$8,17)+CS$9),"TTT") = "Sa",
                                    TEXT((EDATE('Projektkostenkalkulation EP'!$B$8,17)+CS$9),"TTT") = "So",
                                    IF(ISNA(VLOOKUP(EDATE('Projektkostenkalkulation EP'!$B$8,17)+CS$9,Datenquellen!$F$7:$H$45,3,FALSE))," ",VLOOKUP(EDATE('Projektkostenkalkulation EP'!$B$8,17)+CS$9,Datenquellen!$F$7:$H$45,3,FALSE))="X"
                                    ),
                          "X",
                          ""
                          ),
               "X"
            )</f>
        <v/>
      </c>
      <c r="CU188" s="237" t="str">
        <f xml:space="preserve"> IF(TEXT((EDATE('Projektkostenkalkulation EP'!$B$8,17)+CT$9),"MM")=TEXT((EDATE('Projektkostenkalkulation EP'!$B$8,17)+(CT$9-1)),"MM"),
             IF(
                        OR(
                                    TEXT((EDATE('Projektkostenkalkulation EP'!$B$8,17)+CT$9),"TTT") = "Sa",
                                    TEXT((EDATE('Projektkostenkalkulation EP'!$B$8,17)+CT$9),"TTT") = "So",
                                    IF(ISNA(VLOOKUP(EDATE('Projektkostenkalkulation EP'!$B$8,17)+CT$9,Datenquellen!$F$7:$H$45,3,FALSE))," ",VLOOKUP(EDATE('Projektkostenkalkulation EP'!$B$8,17)+CT$9,Datenquellen!$F$7:$H$45,3,FALSE))="X"
                                    ),
                          "X",
                          ""
                          ),
               "X"
            )</f>
        <v/>
      </c>
      <c r="CV188" s="237" t="str">
        <f xml:space="preserve"> IF(TEXT((EDATE('Projektkostenkalkulation EP'!$B$8,17)+CU$9),"MM")=TEXT((EDATE('Projektkostenkalkulation EP'!$B$8,17)+(CU$9-1)),"MM"),
             IF(
                        OR(
                                    TEXT((EDATE('Projektkostenkalkulation EP'!$B$8,17)+CU$9),"TTT") = "Sa",
                                    TEXT((EDATE('Projektkostenkalkulation EP'!$B$8,17)+CU$9),"TTT") = "So",
                                    IF(ISNA(VLOOKUP(EDATE('Projektkostenkalkulation EP'!$B$8,17)+CU$9,Datenquellen!$F$7:$H$45,3,FALSE))," ",VLOOKUP(EDATE('Projektkostenkalkulation EP'!$B$8,17)+CU$9,Datenquellen!$F$7:$H$45,3,FALSE))="X"
                                    ),
                          "X",
                          ""
                          ),
               "X"
            )</f>
        <v/>
      </c>
      <c r="CW188" s="237" t="str">
        <f xml:space="preserve"> IF(TEXT((EDATE('Projektkostenkalkulation EP'!$B$8,17)+CV$9),"MM")=TEXT((EDATE('Projektkostenkalkulation EP'!$B$8,17)+(CV$9-1)),"MM"),
             IF(
                        OR(
                                    TEXT((EDATE('Projektkostenkalkulation EP'!$B$8,17)+CV$9),"TTT") = "Sa",
                                    TEXT((EDATE('Projektkostenkalkulation EP'!$B$8,17)+CV$9),"TTT") = "So",
                                    IF(ISNA(VLOOKUP(EDATE('Projektkostenkalkulation EP'!$B$8,17)+CV$9,Datenquellen!$F$7:$H$45,3,FALSE))," ",VLOOKUP(EDATE('Projektkostenkalkulation EP'!$B$8,17)+CV$9,Datenquellen!$F$7:$H$45,3,FALSE))="X"
                                    ),
                          "X",
                          ""
                          ),
               "X"
            )</f>
        <v/>
      </c>
      <c r="CX188" s="237" t="str">
        <f xml:space="preserve"> IF(TEXT((EDATE('Projektkostenkalkulation EP'!$B$8,17)+CW$9),"MM")=TEXT((EDATE('Projektkostenkalkulation EP'!$B$8,17)+(CW$9-1)),"MM"),
             IF(
                        OR(
                                    TEXT((EDATE('Projektkostenkalkulation EP'!$B$8,17)+CW$9),"TTT") = "Sa",
                                    TEXT((EDATE('Projektkostenkalkulation EP'!$B$8,17)+CW$9),"TTT") = "So",
                                    IF(ISNA(VLOOKUP(EDATE('Projektkostenkalkulation EP'!$B$8,17)+CW$9,Datenquellen!$F$7:$H$45,3,FALSE))," ",VLOOKUP(EDATE('Projektkostenkalkulation EP'!$B$8,17)+CW$9,Datenquellen!$F$7:$H$45,3,FALSE))="X"
                                    ),
                          "X",
                          ""
                          ),
               "X"
            )</f>
        <v>X</v>
      </c>
      <c r="CY188" s="237" t="str">
        <f xml:space="preserve"> IF(TEXT((EDATE('Projektkostenkalkulation EP'!$B$8,17)+CX$9),"MM")=TEXT((EDATE('Projektkostenkalkulation EP'!$B$8,17)+(CX$9-1)),"MM"),
             IF(
                        OR(
                                    TEXT((EDATE('Projektkostenkalkulation EP'!$B$8,17)+CX$9),"TTT") = "Sa",
                                    TEXT((EDATE('Projektkostenkalkulation EP'!$B$8,17)+CX$9),"TTT") = "So",
                                    IF(ISNA(VLOOKUP(EDATE('Projektkostenkalkulation EP'!$B$8,17)+CX$9,Datenquellen!$F$7:$H$45,3,FALSE))," ",VLOOKUP(EDATE('Projektkostenkalkulation EP'!$B$8,17)+CX$9,Datenquellen!$F$7:$H$45,3,FALSE))="X"
                                    ),
                          "X",
                          ""
                          ),
               "X"
            )</f>
        <v>X</v>
      </c>
      <c r="CZ188" s="237" t="str">
        <f xml:space="preserve"> IF(TEXT((EDATE('Projektkostenkalkulation EP'!$B$8,17)+CY$9),"MM")=TEXT((EDATE('Projektkostenkalkulation EP'!$B$8,17)+(CY$9-1)),"MM"),
             IF(
                        OR(
                                    TEXT((EDATE('Projektkostenkalkulation EP'!$B$8,17)+CY$9),"TTT") = "Sa",
                                    TEXT((EDATE('Projektkostenkalkulation EP'!$B$8,17)+CY$9),"TTT") = "So",
                                    IF(ISNA(VLOOKUP(EDATE('Projektkostenkalkulation EP'!$B$8,17)+CY$9,Datenquellen!$F$7:$H$45,3,FALSE))," ",VLOOKUP(EDATE('Projektkostenkalkulation EP'!$B$8,17)+CY$9,Datenquellen!$F$7:$H$45,3,FALSE))="X"
                                    ),
                          "X",
                          ""
                          ),
               "X"
            )</f>
        <v/>
      </c>
      <c r="DA188" s="238" t="str">
        <f xml:space="preserve"> IF(TEXT((EDATE('Projektkostenkalkulation EP'!$B$8,17)+CZ$9),"MM")=TEXT((EDATE('Projektkostenkalkulation EP'!$B$8,17)+(CZ$9-1)),"MM"),
             IF(
                        OR(
                                    TEXT((EDATE('Projektkostenkalkulation EP'!$B$8,17)+CZ$9),"TTT") = "Sa",
                                    TEXT((EDATE('Projektkostenkalkulation EP'!$B$8,17)+CZ$9),"TTT") = "So",
                                    IF(ISNA(VLOOKUP(EDATE('Projektkostenkalkulation EP'!$B$8,17)+CZ$9,Datenquellen!$F$7:$H$45,3,FALSE))," ",VLOOKUP(EDATE('Projektkostenkalkulation EP'!$B$8,17)+CZ$9,Datenquellen!$F$7:$H$45,3,FALSE))="X"
                                    ),
                          "X",
                          ""
                          ),
               "X"
            )</f>
        <v>X</v>
      </c>
      <c r="DB188" s="239"/>
      <c r="DC188" s="240"/>
      <c r="DD188" s="241" t="s">
        <v>67</v>
      </c>
      <c r="DE188" s="474"/>
      <c r="DF188" s="236"/>
      <c r="DG188" s="237" t="str">
        <f>IF(
            OR(
                     TEXT(EDATE('Projektkostenkalkulation EP'!$B$8,17),"TTT") = "Sa",
                     TEXT(EDATE('Projektkostenkalkulation EP'!$B$8,17),"TTT") = "So",
                     IF(ISNA(VLOOKUP(EDATE('Projektkostenkalkulation EP'!$B$8,17),Datenquellen!$F$7:$H$45,3,FALSE))," ",VLOOKUP(EDATE('Projektkostenkalkulation EP'!$B$8,17),Datenquellen!$F$7:$H$45,3,FALSE))="X"
                            ),
                    "X",
                    ""
            )</f>
        <v>X</v>
      </c>
      <c r="DH188" s="237" t="str">
        <f xml:space="preserve"> IF(TEXT((EDATE('Projektkostenkalkulation EP'!$B$8,17)+DG$9),"MM")=TEXT((EDATE('Projektkostenkalkulation EP'!$B$8,17)+(DG$9-1)),"MM"),
             IF(
                        OR(
                                    TEXT((EDATE('Projektkostenkalkulation EP'!$B$8,17)+DG$9),"TTT") = "Sa",
                                    TEXT((EDATE('Projektkostenkalkulation EP'!$B$8,17)+DG$9),"TTT") = "So",
                                    IF(ISNA(VLOOKUP(EDATE('Projektkostenkalkulation EP'!$B$8,17)+DG$9,Datenquellen!$F$7:$H$45,3,FALSE))," ",VLOOKUP(EDATE('Projektkostenkalkulation EP'!$B$8,17)+DG$9,Datenquellen!$F$7:$H$45,3,FALSE))="X"
                                    ),
                          "X",
                          ""
                          ),
               "X"
            )</f>
        <v/>
      </c>
      <c r="DI188" s="237" t="str">
        <f xml:space="preserve"> IF(TEXT((EDATE('Projektkostenkalkulation EP'!$B$8,17)+DH$9),"MM")=TEXT((EDATE('Projektkostenkalkulation EP'!$B$8,17)+(DH$9-1)),"MM"),
             IF(
                        OR(
                                    TEXT((EDATE('Projektkostenkalkulation EP'!$B$8,17)+DH$9),"TTT") = "Sa",
                                    TEXT((EDATE('Projektkostenkalkulation EP'!$B$8,17)+DH$9),"TTT") = "So",
                                    IF(ISNA(VLOOKUP(EDATE('Projektkostenkalkulation EP'!$B$8,17)+DH$9,Datenquellen!$F$7:$H$45,3,FALSE))," ",VLOOKUP(EDATE('Projektkostenkalkulation EP'!$B$8,17)+DH$9,Datenquellen!$F$7:$H$45,3,FALSE))="X"
                                    ),
                          "X",
                          ""
                          ),
               "X"
            )</f>
        <v/>
      </c>
      <c r="DJ188" s="237" t="str">
        <f xml:space="preserve"> IF(TEXT((EDATE('Projektkostenkalkulation EP'!$B$8,17)+DI$9),"MM")=TEXT((EDATE('Projektkostenkalkulation EP'!$B$8,17)+(DI$9-1)),"MM"),
             IF(
                        OR(
                                    TEXT((EDATE('Projektkostenkalkulation EP'!$B$8,17)+DI$9),"TTT") = "Sa",
                                    TEXT((EDATE('Projektkostenkalkulation EP'!$B$8,17)+DI$9),"TTT") = "So",
                                    IF(ISNA(VLOOKUP(EDATE('Projektkostenkalkulation EP'!$B$8,17)+DI$9,Datenquellen!$F$7:$H$45,3,FALSE))," ",VLOOKUP(EDATE('Projektkostenkalkulation EP'!$B$8,17)+DI$9,Datenquellen!$F$7:$H$45,3,FALSE))="X"
                                    ),
                          "X",
                          ""
                          ),
               "X"
            )</f>
        <v/>
      </c>
      <c r="DK188" s="237" t="str">
        <f xml:space="preserve"> IF(TEXT((EDATE('Projektkostenkalkulation EP'!$B$8,17)+DJ$9),"MM")=TEXT((EDATE('Projektkostenkalkulation EP'!$B$8,17)+(DJ$9-1)),"MM"),
             IF(
                        OR(
                                    TEXT((EDATE('Projektkostenkalkulation EP'!$B$8,17)+DJ$9),"TTT") = "Sa",
                                    TEXT((EDATE('Projektkostenkalkulation EP'!$B$8,17)+DJ$9),"TTT") = "So",
                                    IF(ISNA(VLOOKUP(EDATE('Projektkostenkalkulation EP'!$B$8,17)+DJ$9,Datenquellen!$F$7:$H$45,3,FALSE))," ",VLOOKUP(EDATE('Projektkostenkalkulation EP'!$B$8,17)+DJ$9,Datenquellen!$F$7:$H$45,3,FALSE))="X"
                                    ),
                          "X",
                          ""
                          ),
               "X"
            )</f>
        <v/>
      </c>
      <c r="DL188" s="237" t="str">
        <f xml:space="preserve"> IF(TEXT((EDATE('Projektkostenkalkulation EP'!$B$8,17)+DK$9),"MM")=TEXT((EDATE('Projektkostenkalkulation EP'!$B$8,17)+(DK$9-1)),"MM"),
             IF(
                        OR(
                                    TEXT((EDATE('Projektkostenkalkulation EP'!$B$8,17)+DK$9),"TTT") = "Sa",
                                    TEXT((EDATE('Projektkostenkalkulation EP'!$B$8,17)+DK$9),"TTT") = "So",
                                    IF(ISNA(VLOOKUP(EDATE('Projektkostenkalkulation EP'!$B$8,17)+DK$9,Datenquellen!$F$7:$H$45,3,FALSE))," ",VLOOKUP(EDATE('Projektkostenkalkulation EP'!$B$8,17)+DK$9,Datenquellen!$F$7:$H$45,3,FALSE))="X"
                                    ),
                          "X",
                          ""
                          ),
               "X"
            )</f>
        <v/>
      </c>
      <c r="DM188" s="237" t="str">
        <f xml:space="preserve"> IF(TEXT((EDATE('Projektkostenkalkulation EP'!$B$8,17)+DL$9),"MM")=TEXT((EDATE('Projektkostenkalkulation EP'!$B$8,17)+(DL$9-1)),"MM"),
             IF(
                        OR(
                                    TEXT((EDATE('Projektkostenkalkulation EP'!$B$8,17)+DL$9),"TTT") = "Sa",
                                    TEXT((EDATE('Projektkostenkalkulation EP'!$B$8,17)+DL$9),"TTT") = "So",
                                    IF(ISNA(VLOOKUP(EDATE('Projektkostenkalkulation EP'!$B$8,17)+DL$9,Datenquellen!$F$7:$H$45,3,FALSE))," ",VLOOKUP(EDATE('Projektkostenkalkulation EP'!$B$8,17)+DL$9,Datenquellen!$F$7:$H$45,3,FALSE))="X"
                                    ),
                          "X",
                          ""
                          ),
               "X"
            )</f>
        <v>X</v>
      </c>
      <c r="DN188" s="237" t="str">
        <f xml:space="preserve"> IF(TEXT((EDATE('Projektkostenkalkulation EP'!$B$8,17)+DM$9),"MM")=TEXT((EDATE('Projektkostenkalkulation EP'!$B$8,17)+(DM$9-1)),"MM"),
             IF(
                        OR(
                                    TEXT((EDATE('Projektkostenkalkulation EP'!$B$8,17)+DM$9),"TTT") = "Sa",
                                    TEXT((EDATE('Projektkostenkalkulation EP'!$B$8,17)+DM$9),"TTT") = "So",
                                    IF(ISNA(VLOOKUP(EDATE('Projektkostenkalkulation EP'!$B$8,17)+DM$9,Datenquellen!$F$7:$H$45,3,FALSE))," ",VLOOKUP(EDATE('Projektkostenkalkulation EP'!$B$8,17)+DM$9,Datenquellen!$F$7:$H$45,3,FALSE))="X"
                                    ),
                          "X",
                          ""
                          ),
               "X"
            )</f>
        <v>X</v>
      </c>
      <c r="DO188" s="237" t="str">
        <f xml:space="preserve"> IF(TEXT((EDATE('Projektkostenkalkulation EP'!$B$8,17)+DN$9),"MM")=TEXT((EDATE('Projektkostenkalkulation EP'!$B$8,17)+(DN$9-1)),"MM"),
             IF(
                        OR(
                                    TEXT((EDATE('Projektkostenkalkulation EP'!$B$8,17)+DN$9),"TTT") = "Sa",
                                    TEXT((EDATE('Projektkostenkalkulation EP'!$B$8,17)+DN$9),"TTT") = "So",
                                    IF(ISNA(VLOOKUP(EDATE('Projektkostenkalkulation EP'!$B$8,17)+DN$9,Datenquellen!$F$7:$H$45,3,FALSE))," ",VLOOKUP(EDATE('Projektkostenkalkulation EP'!$B$8,17)+DN$9,Datenquellen!$F$7:$H$45,3,FALSE))="X"
                                    ),
                          "X",
                          ""
                          ),
               "X"
            )</f>
        <v>X</v>
      </c>
      <c r="DP188" s="237" t="str">
        <f xml:space="preserve"> IF(TEXT((EDATE('Projektkostenkalkulation EP'!$B$8,17)+DO$9),"MM")=TEXT((EDATE('Projektkostenkalkulation EP'!$B$8,17)+(DO$9-1)),"MM"),
             IF(
                        OR(
                                    TEXT((EDATE('Projektkostenkalkulation EP'!$B$8,17)+DO$9),"TTT") = "Sa",
                                    TEXT((EDATE('Projektkostenkalkulation EP'!$B$8,17)+DO$9),"TTT") = "So",
                                    IF(ISNA(VLOOKUP(EDATE('Projektkostenkalkulation EP'!$B$8,17)+DO$9,Datenquellen!$F$7:$H$45,3,FALSE))," ",VLOOKUP(EDATE('Projektkostenkalkulation EP'!$B$8,17)+DO$9,Datenquellen!$F$7:$H$45,3,FALSE))="X"
                                    ),
                          "X",
                          ""
                          ),
               "X"
            )</f>
        <v/>
      </c>
      <c r="DQ188" s="237" t="str">
        <f xml:space="preserve"> IF(TEXT((EDATE('Projektkostenkalkulation EP'!$B$8,17)+DP$9),"MM")=TEXT((EDATE('Projektkostenkalkulation EP'!$B$8,17)+(DP$9-1)),"MM"),
             IF(
                        OR(
                                    TEXT((EDATE('Projektkostenkalkulation EP'!$B$8,17)+DP$9),"TTT") = "Sa",
                                    TEXT((EDATE('Projektkostenkalkulation EP'!$B$8,17)+DP$9),"TTT") = "So",
                                    IF(ISNA(VLOOKUP(EDATE('Projektkostenkalkulation EP'!$B$8,17)+DP$9,Datenquellen!$F$7:$H$45,3,FALSE))," ",VLOOKUP(EDATE('Projektkostenkalkulation EP'!$B$8,17)+DP$9,Datenquellen!$F$7:$H$45,3,FALSE))="X"
                                    ),
                          "X",
                          ""
                          ),
               "X"
            )</f>
        <v/>
      </c>
      <c r="DR188" s="237" t="str">
        <f xml:space="preserve"> IF(TEXT((EDATE('Projektkostenkalkulation EP'!$B$8,17)+DQ$9),"MM")=TEXT((EDATE('Projektkostenkalkulation EP'!$B$8,17)+(DQ$9-1)),"MM"),
             IF(
                        OR(
                                    TEXT((EDATE('Projektkostenkalkulation EP'!$B$8,17)+DQ$9),"TTT") = "Sa",
                                    TEXT((EDATE('Projektkostenkalkulation EP'!$B$8,17)+DQ$9),"TTT") = "So",
                                    IF(ISNA(VLOOKUP(EDATE('Projektkostenkalkulation EP'!$B$8,17)+DQ$9,Datenquellen!$F$7:$H$45,3,FALSE))," ",VLOOKUP(EDATE('Projektkostenkalkulation EP'!$B$8,17)+DQ$9,Datenquellen!$F$7:$H$45,3,FALSE))="X"
                                    ),
                          "X",
                          ""
                          ),
               "X"
            )</f>
        <v/>
      </c>
      <c r="DS188" s="237" t="str">
        <f xml:space="preserve"> IF(TEXT((EDATE('Projektkostenkalkulation EP'!$B$8,17)+DR$9),"MM")=TEXT((EDATE('Projektkostenkalkulation EP'!$B$8,17)+(DR$9-1)),"MM"),
             IF(
                        OR(
                                    TEXT((EDATE('Projektkostenkalkulation EP'!$B$8,17)+DR$9),"TTT") = "Sa",
                                    TEXT((EDATE('Projektkostenkalkulation EP'!$B$8,17)+DR$9),"TTT") = "So",
                                    IF(ISNA(VLOOKUP(EDATE('Projektkostenkalkulation EP'!$B$8,17)+DR$9,Datenquellen!$F$7:$H$45,3,FALSE))," ",VLOOKUP(EDATE('Projektkostenkalkulation EP'!$B$8,17)+DR$9,Datenquellen!$F$7:$H$45,3,FALSE))="X"
                                    ),
                          "X",
                          ""
                          ),
               "X"
            )</f>
        <v/>
      </c>
      <c r="DT188" s="237" t="str">
        <f xml:space="preserve"> IF(TEXT((EDATE('Projektkostenkalkulation EP'!$B$8,17)+DS$9),"MM")=TEXT((EDATE('Projektkostenkalkulation EP'!$B$8,17)+(DS$9-1)),"MM"),
             IF(
                        OR(
                                    TEXT((EDATE('Projektkostenkalkulation EP'!$B$8,17)+DS$9),"TTT") = "Sa",
                                    TEXT((EDATE('Projektkostenkalkulation EP'!$B$8,17)+DS$9),"TTT") = "So",
                                    IF(ISNA(VLOOKUP(EDATE('Projektkostenkalkulation EP'!$B$8,17)+DS$9,Datenquellen!$F$7:$H$45,3,FALSE))," ",VLOOKUP(EDATE('Projektkostenkalkulation EP'!$B$8,17)+DS$9,Datenquellen!$F$7:$H$45,3,FALSE))="X"
                                    ),
                          "X",
                          ""
                          ),
               "X"
            )</f>
        <v>X</v>
      </c>
      <c r="DU188" s="237" t="str">
        <f xml:space="preserve"> IF(TEXT((EDATE('Projektkostenkalkulation EP'!$B$8,17)+DT$9),"MM")=TEXT((EDATE('Projektkostenkalkulation EP'!$B$8,17)+(DT$9-1)),"MM"),
             IF(
                        OR(
                                    TEXT((EDATE('Projektkostenkalkulation EP'!$B$8,17)+DT$9),"TTT") = "Sa",
                                    TEXT((EDATE('Projektkostenkalkulation EP'!$B$8,17)+DT$9),"TTT") = "So",
                                    IF(ISNA(VLOOKUP(EDATE('Projektkostenkalkulation EP'!$B$8,17)+DT$9,Datenquellen!$F$7:$H$45,3,FALSE))," ",VLOOKUP(EDATE('Projektkostenkalkulation EP'!$B$8,17)+DT$9,Datenquellen!$F$7:$H$45,3,FALSE))="X"
                                    ),
                          "X",
                          ""
                          ),
               "X"
            )</f>
        <v>X</v>
      </c>
      <c r="DV188" s="237" t="str">
        <f xml:space="preserve"> IF(TEXT((EDATE('Projektkostenkalkulation EP'!$B$8,17)+DU$9),"MM")=TEXT((EDATE('Projektkostenkalkulation EP'!$B$8,17)+(DU$9-1)),"MM"),
             IF(
                        OR(
                                    TEXT((EDATE('Projektkostenkalkulation EP'!$B$8,17)+DU$9),"TTT") = "Sa",
                                    TEXT((EDATE('Projektkostenkalkulation EP'!$B$8,17)+DU$9),"TTT") = "So",
                                    IF(ISNA(VLOOKUP(EDATE('Projektkostenkalkulation EP'!$B$8,17)+DU$9,Datenquellen!$F$7:$H$45,3,FALSE))," ",VLOOKUP(EDATE('Projektkostenkalkulation EP'!$B$8,17)+DU$9,Datenquellen!$F$7:$H$45,3,FALSE))="X"
                                    ),
                          "X",
                          ""
                          ),
               "X"
            )</f>
        <v/>
      </c>
      <c r="DW188" s="237" t="str">
        <f xml:space="preserve"> IF(TEXT((EDATE('Projektkostenkalkulation EP'!$B$8,17)+DV$9),"MM")=TEXT((EDATE('Projektkostenkalkulation EP'!$B$8,17)+(DV$9-1)),"MM"),
             IF(
                        OR(
                                    TEXT((EDATE('Projektkostenkalkulation EP'!$B$8,17)+DV$9),"TTT") = "Sa",
                                    TEXT((EDATE('Projektkostenkalkulation EP'!$B$8,17)+DV$9),"TTT") = "So",
                                    IF(ISNA(VLOOKUP(EDATE('Projektkostenkalkulation EP'!$B$8,17)+DV$9,Datenquellen!$F$7:$H$45,3,FALSE))," ",VLOOKUP(EDATE('Projektkostenkalkulation EP'!$B$8,17)+DV$9,Datenquellen!$F$7:$H$45,3,FALSE))="X"
                                    ),
                          "X",
                          ""
                          ),
               "X"
            )</f>
        <v/>
      </c>
      <c r="DX188" s="237" t="str">
        <f xml:space="preserve"> IF(TEXT((EDATE('Projektkostenkalkulation EP'!$B$8,17)+DW$9),"MM")=TEXT((EDATE('Projektkostenkalkulation EP'!$B$8,17)+(DW$9-1)),"MM"),
             IF(
                        OR(
                                    TEXT((EDATE('Projektkostenkalkulation EP'!$B$8,17)+DW$9),"TTT") = "Sa",
                                    TEXT((EDATE('Projektkostenkalkulation EP'!$B$8,17)+DW$9),"TTT") = "So",
                                    IF(ISNA(VLOOKUP(EDATE('Projektkostenkalkulation EP'!$B$8,17)+DW$9,Datenquellen!$F$7:$H$45,3,FALSE))," ",VLOOKUP(EDATE('Projektkostenkalkulation EP'!$B$8,17)+DW$9,Datenquellen!$F$7:$H$45,3,FALSE))="X"
                                    ),
                          "X",
                          ""
                          ),
               "X"
            )</f>
        <v/>
      </c>
      <c r="DY188" s="237" t="str">
        <f xml:space="preserve"> IF(TEXT((EDATE('Projektkostenkalkulation EP'!$B$8,17)+DX$9),"MM")=TEXT((EDATE('Projektkostenkalkulation EP'!$B$8,17)+(DX$9-1)),"MM"),
             IF(
                        OR(
                                    TEXT((EDATE('Projektkostenkalkulation EP'!$B$8,17)+DX$9),"TTT") = "Sa",
                                    TEXT((EDATE('Projektkostenkalkulation EP'!$B$8,17)+DX$9),"TTT") = "So",
                                    IF(ISNA(VLOOKUP(EDATE('Projektkostenkalkulation EP'!$B$8,17)+DX$9,Datenquellen!$F$7:$H$45,3,FALSE))," ",VLOOKUP(EDATE('Projektkostenkalkulation EP'!$B$8,17)+DX$9,Datenquellen!$F$7:$H$45,3,FALSE))="X"
                                    ),
                          "X",
                          ""
                          ),
               "X"
            )</f>
        <v>X</v>
      </c>
      <c r="DZ188" s="237" t="str">
        <f xml:space="preserve"> IF(TEXT((EDATE('Projektkostenkalkulation EP'!$B$8,17)+DY$9),"MM")=TEXT((EDATE('Projektkostenkalkulation EP'!$B$8,17)+(DY$9-1)),"MM"),
             IF(
                        OR(
                                    TEXT((EDATE('Projektkostenkalkulation EP'!$B$8,17)+DY$9),"TTT") = "Sa",
                                    TEXT((EDATE('Projektkostenkalkulation EP'!$B$8,17)+DY$9),"TTT") = "So",
                                    IF(ISNA(VLOOKUP(EDATE('Projektkostenkalkulation EP'!$B$8,17)+DY$9,Datenquellen!$F$7:$H$45,3,FALSE))," ",VLOOKUP(EDATE('Projektkostenkalkulation EP'!$B$8,17)+DY$9,Datenquellen!$F$7:$H$45,3,FALSE))="X"
                                    ),
                          "X",
                          ""
                          ),
               "X"
            )</f>
        <v/>
      </c>
      <c r="EA188" s="237" t="str">
        <f xml:space="preserve"> IF(TEXT((EDATE('Projektkostenkalkulation EP'!$B$8,17)+DZ$9),"MM")=TEXT((EDATE('Projektkostenkalkulation EP'!$B$8,17)+(DZ$9-1)),"MM"),
             IF(
                        OR(
                                    TEXT((EDATE('Projektkostenkalkulation EP'!$B$8,17)+DZ$9),"TTT") = "Sa",
                                    TEXT((EDATE('Projektkostenkalkulation EP'!$B$8,17)+DZ$9),"TTT") = "So",
                                    IF(ISNA(VLOOKUP(EDATE('Projektkostenkalkulation EP'!$B$8,17)+DZ$9,Datenquellen!$F$7:$H$45,3,FALSE))," ",VLOOKUP(EDATE('Projektkostenkalkulation EP'!$B$8,17)+DZ$9,Datenquellen!$F$7:$H$45,3,FALSE))="X"
                                    ),
                          "X",
                          ""
                          ),
               "X"
            )</f>
        <v>X</v>
      </c>
      <c r="EB188" s="237" t="str">
        <f xml:space="preserve"> IF(TEXT((EDATE('Projektkostenkalkulation EP'!$B$8,17)+EA$9),"MM")=TEXT((EDATE('Projektkostenkalkulation EP'!$B$8,17)+(EA$9-1)),"MM"),
             IF(
                        OR(
                                    TEXT((EDATE('Projektkostenkalkulation EP'!$B$8,17)+EA$9),"TTT") = "Sa",
                                    TEXT((EDATE('Projektkostenkalkulation EP'!$B$8,17)+EA$9),"TTT") = "So",
                                    IF(ISNA(VLOOKUP(EDATE('Projektkostenkalkulation EP'!$B$8,17)+EA$9,Datenquellen!$F$7:$H$45,3,FALSE))," ",VLOOKUP(EDATE('Projektkostenkalkulation EP'!$B$8,17)+EA$9,Datenquellen!$F$7:$H$45,3,FALSE))="X"
                                    ),
                          "X",
                          ""
                          ),
               "X"
            )</f>
        <v>X</v>
      </c>
      <c r="EC188" s="237" t="str">
        <f xml:space="preserve"> IF(TEXT((EDATE('Projektkostenkalkulation EP'!$B$8,17)+EB$9),"MM")=TEXT((EDATE('Projektkostenkalkulation EP'!$B$8,17)+(EB$9-1)),"MM"),
             IF(
                        OR(
                                    TEXT((EDATE('Projektkostenkalkulation EP'!$B$8,17)+EB$9),"TTT") = "Sa",
                                    TEXT((EDATE('Projektkostenkalkulation EP'!$B$8,17)+EB$9),"TTT") = "So",
                                    IF(ISNA(VLOOKUP(EDATE('Projektkostenkalkulation EP'!$B$8,17)+EB$9,Datenquellen!$F$7:$H$45,3,FALSE))," ",VLOOKUP(EDATE('Projektkostenkalkulation EP'!$B$8,17)+EB$9,Datenquellen!$F$7:$H$45,3,FALSE))="X"
                                    ),
                          "X",
                          ""
                          ),
               "X"
            )</f>
        <v/>
      </c>
      <c r="ED188" s="237" t="str">
        <f xml:space="preserve"> IF(TEXT((EDATE('Projektkostenkalkulation EP'!$B$8,17)+EC$9),"MM")=TEXT((EDATE('Projektkostenkalkulation EP'!$B$8,17)+(EC$9-1)),"MM"),
             IF(
                        OR(
                                    TEXT((EDATE('Projektkostenkalkulation EP'!$B$8,17)+EC$9),"TTT") = "Sa",
                                    TEXT((EDATE('Projektkostenkalkulation EP'!$B$8,17)+EC$9),"TTT") = "So",
                                    IF(ISNA(VLOOKUP(EDATE('Projektkostenkalkulation EP'!$B$8,17)+EC$9,Datenquellen!$F$7:$H$45,3,FALSE))," ",VLOOKUP(EDATE('Projektkostenkalkulation EP'!$B$8,17)+EC$9,Datenquellen!$F$7:$H$45,3,FALSE))="X"
                                    ),
                          "X",
                          ""
                          ),
               "X"
            )</f>
        <v/>
      </c>
      <c r="EE188" s="237" t="str">
        <f xml:space="preserve"> IF(TEXT((EDATE('Projektkostenkalkulation EP'!$B$8,17)+ED$9),"MM")=TEXT((EDATE('Projektkostenkalkulation EP'!$B$8,17)+(ED$9-1)),"MM"),
             IF(
                        OR(
                                    TEXT((EDATE('Projektkostenkalkulation EP'!$B$8,17)+ED$9),"TTT") = "Sa",
                                    TEXT((EDATE('Projektkostenkalkulation EP'!$B$8,17)+ED$9),"TTT") = "So",
                                    IF(ISNA(VLOOKUP(EDATE('Projektkostenkalkulation EP'!$B$8,17)+ED$9,Datenquellen!$F$7:$H$45,3,FALSE))," ",VLOOKUP(EDATE('Projektkostenkalkulation EP'!$B$8,17)+ED$9,Datenquellen!$F$7:$H$45,3,FALSE))="X"
                                    ),
                          "X",
                          ""
                          ),
               "X"
            )</f>
        <v/>
      </c>
      <c r="EF188" s="237" t="str">
        <f xml:space="preserve"> IF(TEXT((EDATE('Projektkostenkalkulation EP'!$B$8,17)+EE$9),"MM")=TEXT((EDATE('Projektkostenkalkulation EP'!$B$8,17)+(EE$9-1)),"MM"),
             IF(
                        OR(
                                    TEXT((EDATE('Projektkostenkalkulation EP'!$B$8,17)+EE$9),"TTT") = "Sa",
                                    TEXT((EDATE('Projektkostenkalkulation EP'!$B$8,17)+EE$9),"TTT") = "So",
                                    IF(ISNA(VLOOKUP(EDATE('Projektkostenkalkulation EP'!$B$8,17)+EE$9,Datenquellen!$F$7:$H$45,3,FALSE))," ",VLOOKUP(EDATE('Projektkostenkalkulation EP'!$B$8,17)+EE$9,Datenquellen!$F$7:$H$45,3,FALSE))="X"
                                    ),
                          "X",
                          ""
                          ),
               "X"
            )</f>
        <v/>
      </c>
      <c r="EG188" s="237" t="str">
        <f xml:space="preserve"> IF(TEXT((EDATE('Projektkostenkalkulation EP'!$B$8,17)+EF$9),"MM")=TEXT((EDATE('Projektkostenkalkulation EP'!$B$8,17)+(EF$9-1)),"MM"),
             IF(
                        OR(
                                    TEXT((EDATE('Projektkostenkalkulation EP'!$B$8,17)+EF$9),"TTT") = "Sa",
                                    TEXT((EDATE('Projektkostenkalkulation EP'!$B$8,17)+EF$9),"TTT") = "So",
                                    IF(ISNA(VLOOKUP(EDATE('Projektkostenkalkulation EP'!$B$8,17)+EF$9,Datenquellen!$F$7:$H$45,3,FALSE))," ",VLOOKUP(EDATE('Projektkostenkalkulation EP'!$B$8,17)+EF$9,Datenquellen!$F$7:$H$45,3,FALSE))="X"
                                    ),
                          "X",
                          ""
                          ),
               "X"
            )</f>
        <v/>
      </c>
      <c r="EH188" s="237" t="str">
        <f xml:space="preserve"> IF(TEXT((EDATE('Projektkostenkalkulation EP'!$B$8,17)+EG$9),"MM")=TEXT((EDATE('Projektkostenkalkulation EP'!$B$8,17)+(EG$9-1)),"MM"),
             IF(
                        OR(
                                    TEXT((EDATE('Projektkostenkalkulation EP'!$B$8,17)+EG$9),"TTT") = "Sa",
                                    TEXT((EDATE('Projektkostenkalkulation EP'!$B$8,17)+EG$9),"TTT") = "So",
                                    IF(ISNA(VLOOKUP(EDATE('Projektkostenkalkulation EP'!$B$8,17)+EG$9,Datenquellen!$F$7:$H$45,3,FALSE))," ",VLOOKUP(EDATE('Projektkostenkalkulation EP'!$B$8,17)+EG$9,Datenquellen!$F$7:$H$45,3,FALSE))="X"
                                    ),
                          "X",
                          ""
                          ),
               "X"
            )</f>
        <v>X</v>
      </c>
      <c r="EI188" s="237" t="str">
        <f xml:space="preserve"> IF(TEXT((EDATE('Projektkostenkalkulation EP'!$B$8,17)+EH$9),"MM")=TEXT((EDATE('Projektkostenkalkulation EP'!$B$8,17)+(EH$9-1)),"MM"),
             IF(
                        OR(
                                    TEXT((EDATE('Projektkostenkalkulation EP'!$B$8,17)+EH$9),"TTT") = "Sa",
                                    TEXT((EDATE('Projektkostenkalkulation EP'!$B$8,17)+EH$9),"TTT") = "So",
                                    IF(ISNA(VLOOKUP(EDATE('Projektkostenkalkulation EP'!$B$8,17)+EH$9,Datenquellen!$F$7:$H$45,3,FALSE))," ",VLOOKUP(EDATE('Projektkostenkalkulation EP'!$B$8,17)+EH$9,Datenquellen!$F$7:$H$45,3,FALSE))="X"
                                    ),
                          "X",
                          ""
                          ),
               "X"
            )</f>
        <v>X</v>
      </c>
      <c r="EJ188" s="237" t="str">
        <f xml:space="preserve"> IF(TEXT((EDATE('Projektkostenkalkulation EP'!$B$8,17)+EI$9),"MM")=TEXT((EDATE('Projektkostenkalkulation EP'!$B$8,17)+(EI$9-1)),"MM"),
             IF(
                        OR(
                                    TEXT((EDATE('Projektkostenkalkulation EP'!$B$8,17)+EI$9),"TTT") = "Sa",
                                    TEXT((EDATE('Projektkostenkalkulation EP'!$B$8,17)+EI$9),"TTT") = "So",
                                    IF(ISNA(VLOOKUP(EDATE('Projektkostenkalkulation EP'!$B$8,17)+EI$9,Datenquellen!$F$7:$H$45,3,FALSE))," ",VLOOKUP(EDATE('Projektkostenkalkulation EP'!$B$8,17)+EI$9,Datenquellen!$F$7:$H$45,3,FALSE))="X"
                                    ),
                          "X",
                          ""
                          ),
               "X"
            )</f>
        <v/>
      </c>
      <c r="EK188" s="238" t="str">
        <f xml:space="preserve"> IF(TEXT((EDATE('Projektkostenkalkulation EP'!$B$8,17)+EJ$9),"MM")=TEXT((EDATE('Projektkostenkalkulation EP'!$B$8,17)+(EJ$9-1)),"MM"),
             IF(
                        OR(
                                    TEXT((EDATE('Projektkostenkalkulation EP'!$B$8,17)+EJ$9),"TTT") = "Sa",
                                    TEXT((EDATE('Projektkostenkalkulation EP'!$B$8,17)+EJ$9),"TTT") = "So",
                                    IF(ISNA(VLOOKUP(EDATE('Projektkostenkalkulation EP'!$B$8,17)+EJ$9,Datenquellen!$F$7:$H$45,3,FALSE))," ",VLOOKUP(EDATE('Projektkostenkalkulation EP'!$B$8,17)+EJ$9,Datenquellen!$F$7:$H$45,3,FALSE))="X"
                                    ),
                          "X",
                          ""
                          ),
               "X"
            )</f>
        <v>X</v>
      </c>
      <c r="EL188" s="239"/>
      <c r="EM188" s="240"/>
      <c r="EN188" s="241" t="s">
        <v>67</v>
      </c>
      <c r="EO188" s="474"/>
      <c r="EP188" s="236"/>
      <c r="EQ188" s="237" t="str">
        <f>IF(
            OR(
                     TEXT(EDATE('Projektkostenkalkulation EP'!$B$8,17),"TTT") = "Sa",
                     TEXT(EDATE('Projektkostenkalkulation EP'!$B$8,17),"TTT") = "So",
                     IF(ISNA(VLOOKUP(EDATE('Projektkostenkalkulation EP'!$B$8,17),Datenquellen!$F$7:$H$45,3,FALSE))," ",VLOOKUP(EDATE('Projektkostenkalkulation EP'!$B$8,17),Datenquellen!$F$7:$H$45,3,FALSE))="X"
                            ),
                    "X",
                    ""
            )</f>
        <v>X</v>
      </c>
      <c r="ER188" s="237" t="str">
        <f xml:space="preserve"> IF(TEXT((EDATE('Projektkostenkalkulation EP'!$B$8,17)+EQ$9),"MM")=TEXT((EDATE('Projektkostenkalkulation EP'!$B$8,17)+(EQ$9-1)),"MM"),
             IF(
                        OR(
                                    TEXT((EDATE('Projektkostenkalkulation EP'!$B$8,17)+EQ$9),"TTT") = "Sa",
                                    TEXT((EDATE('Projektkostenkalkulation EP'!$B$8,17)+EQ$9),"TTT") = "So",
                                    IF(ISNA(VLOOKUP(EDATE('Projektkostenkalkulation EP'!$B$8,17)+EQ$9,Datenquellen!$F$7:$H$45,3,FALSE))," ",VLOOKUP(EDATE('Projektkostenkalkulation EP'!$B$8,17)+EQ$9,Datenquellen!$F$7:$H$45,3,FALSE))="X"
                                    ),
                          "X",
                          ""
                          ),
               "X"
            )</f>
        <v/>
      </c>
      <c r="ES188" s="237" t="str">
        <f xml:space="preserve"> IF(TEXT((EDATE('Projektkostenkalkulation EP'!$B$8,17)+ER$9),"MM")=TEXT((EDATE('Projektkostenkalkulation EP'!$B$8,17)+(ER$9-1)),"MM"),
             IF(
                        OR(
                                    TEXT((EDATE('Projektkostenkalkulation EP'!$B$8,17)+ER$9),"TTT") = "Sa",
                                    TEXT((EDATE('Projektkostenkalkulation EP'!$B$8,17)+ER$9),"TTT") = "So",
                                    IF(ISNA(VLOOKUP(EDATE('Projektkostenkalkulation EP'!$B$8,17)+ER$9,Datenquellen!$F$7:$H$45,3,FALSE))," ",VLOOKUP(EDATE('Projektkostenkalkulation EP'!$B$8,17)+ER$9,Datenquellen!$F$7:$H$45,3,FALSE))="X"
                                    ),
                          "X",
                          ""
                          ),
               "X"
            )</f>
        <v/>
      </c>
      <c r="ET188" s="237" t="str">
        <f xml:space="preserve"> IF(TEXT((EDATE('Projektkostenkalkulation EP'!$B$8,17)+ES$9),"MM")=TEXT((EDATE('Projektkostenkalkulation EP'!$B$8,17)+(ES$9-1)),"MM"),
             IF(
                        OR(
                                    TEXT((EDATE('Projektkostenkalkulation EP'!$B$8,17)+ES$9),"TTT") = "Sa",
                                    TEXT((EDATE('Projektkostenkalkulation EP'!$B$8,17)+ES$9),"TTT") = "So",
                                    IF(ISNA(VLOOKUP(EDATE('Projektkostenkalkulation EP'!$B$8,17)+ES$9,Datenquellen!$F$7:$H$45,3,FALSE))," ",VLOOKUP(EDATE('Projektkostenkalkulation EP'!$B$8,17)+ES$9,Datenquellen!$F$7:$H$45,3,FALSE))="X"
                                    ),
                          "X",
                          ""
                          ),
               "X"
            )</f>
        <v/>
      </c>
      <c r="EU188" s="237" t="str">
        <f xml:space="preserve"> IF(TEXT((EDATE('Projektkostenkalkulation EP'!$B$8,17)+ET$9),"MM")=TEXT((EDATE('Projektkostenkalkulation EP'!$B$8,17)+(ET$9-1)),"MM"),
             IF(
                        OR(
                                    TEXT((EDATE('Projektkostenkalkulation EP'!$B$8,17)+ET$9),"TTT") = "Sa",
                                    TEXT((EDATE('Projektkostenkalkulation EP'!$B$8,17)+ET$9),"TTT") = "So",
                                    IF(ISNA(VLOOKUP(EDATE('Projektkostenkalkulation EP'!$B$8,17)+ET$9,Datenquellen!$F$7:$H$45,3,FALSE))," ",VLOOKUP(EDATE('Projektkostenkalkulation EP'!$B$8,17)+ET$9,Datenquellen!$F$7:$H$45,3,FALSE))="X"
                                    ),
                          "X",
                          ""
                          ),
               "X"
            )</f>
        <v/>
      </c>
      <c r="EV188" s="237" t="str">
        <f xml:space="preserve"> IF(TEXT((EDATE('Projektkostenkalkulation EP'!$B$8,17)+EU$9),"MM")=TEXT((EDATE('Projektkostenkalkulation EP'!$B$8,17)+(EU$9-1)),"MM"),
             IF(
                        OR(
                                    TEXT((EDATE('Projektkostenkalkulation EP'!$B$8,17)+EU$9),"TTT") = "Sa",
                                    TEXT((EDATE('Projektkostenkalkulation EP'!$B$8,17)+EU$9),"TTT") = "So",
                                    IF(ISNA(VLOOKUP(EDATE('Projektkostenkalkulation EP'!$B$8,17)+EU$9,Datenquellen!$F$7:$H$45,3,FALSE))," ",VLOOKUP(EDATE('Projektkostenkalkulation EP'!$B$8,17)+EU$9,Datenquellen!$F$7:$H$45,3,FALSE))="X"
                                    ),
                          "X",
                          ""
                          ),
               "X"
            )</f>
        <v/>
      </c>
      <c r="EW188" s="237" t="str">
        <f xml:space="preserve"> IF(TEXT((EDATE('Projektkostenkalkulation EP'!$B$8,17)+EV$9),"MM")=TEXT((EDATE('Projektkostenkalkulation EP'!$B$8,17)+(EV$9-1)),"MM"),
             IF(
                        OR(
                                    TEXT((EDATE('Projektkostenkalkulation EP'!$B$8,17)+EV$9),"TTT") = "Sa",
                                    TEXT((EDATE('Projektkostenkalkulation EP'!$B$8,17)+EV$9),"TTT") = "So",
                                    IF(ISNA(VLOOKUP(EDATE('Projektkostenkalkulation EP'!$B$8,17)+EV$9,Datenquellen!$F$7:$H$45,3,FALSE))," ",VLOOKUP(EDATE('Projektkostenkalkulation EP'!$B$8,17)+EV$9,Datenquellen!$F$7:$H$45,3,FALSE))="X"
                                    ),
                          "X",
                          ""
                          ),
               "X"
            )</f>
        <v>X</v>
      </c>
      <c r="EX188" s="237" t="str">
        <f xml:space="preserve"> IF(TEXT((EDATE('Projektkostenkalkulation EP'!$B$8,17)+EW$9),"MM")=TEXT((EDATE('Projektkostenkalkulation EP'!$B$8,17)+(EW$9-1)),"MM"),
             IF(
                        OR(
                                    TEXT((EDATE('Projektkostenkalkulation EP'!$B$8,17)+EW$9),"TTT") = "Sa",
                                    TEXT((EDATE('Projektkostenkalkulation EP'!$B$8,17)+EW$9),"TTT") = "So",
                                    IF(ISNA(VLOOKUP(EDATE('Projektkostenkalkulation EP'!$B$8,17)+EW$9,Datenquellen!$F$7:$H$45,3,FALSE))," ",VLOOKUP(EDATE('Projektkostenkalkulation EP'!$B$8,17)+EW$9,Datenquellen!$F$7:$H$45,3,FALSE))="X"
                                    ),
                          "X",
                          ""
                          ),
               "X"
            )</f>
        <v>X</v>
      </c>
      <c r="EY188" s="237" t="str">
        <f xml:space="preserve"> IF(TEXT((EDATE('Projektkostenkalkulation EP'!$B$8,17)+EX$9),"MM")=TEXT((EDATE('Projektkostenkalkulation EP'!$B$8,17)+(EX$9-1)),"MM"),
             IF(
                        OR(
                                    TEXT((EDATE('Projektkostenkalkulation EP'!$B$8,17)+EX$9),"TTT") = "Sa",
                                    TEXT((EDATE('Projektkostenkalkulation EP'!$B$8,17)+EX$9),"TTT") = "So",
                                    IF(ISNA(VLOOKUP(EDATE('Projektkostenkalkulation EP'!$B$8,17)+EX$9,Datenquellen!$F$7:$H$45,3,FALSE))," ",VLOOKUP(EDATE('Projektkostenkalkulation EP'!$B$8,17)+EX$9,Datenquellen!$F$7:$H$45,3,FALSE))="X"
                                    ),
                          "X",
                          ""
                          ),
               "X"
            )</f>
        <v>X</v>
      </c>
      <c r="EZ188" s="237" t="str">
        <f xml:space="preserve"> IF(TEXT((EDATE('Projektkostenkalkulation EP'!$B$8,17)+EY$9),"MM")=TEXT((EDATE('Projektkostenkalkulation EP'!$B$8,17)+(EY$9-1)),"MM"),
             IF(
                        OR(
                                    TEXT((EDATE('Projektkostenkalkulation EP'!$B$8,17)+EY$9),"TTT") = "Sa",
                                    TEXT((EDATE('Projektkostenkalkulation EP'!$B$8,17)+EY$9),"TTT") = "So",
                                    IF(ISNA(VLOOKUP(EDATE('Projektkostenkalkulation EP'!$B$8,17)+EY$9,Datenquellen!$F$7:$H$45,3,FALSE))," ",VLOOKUP(EDATE('Projektkostenkalkulation EP'!$B$8,17)+EY$9,Datenquellen!$F$7:$H$45,3,FALSE))="X"
                                    ),
                          "X",
                          ""
                          ),
               "X"
            )</f>
        <v/>
      </c>
      <c r="FA188" s="237" t="str">
        <f xml:space="preserve"> IF(TEXT((EDATE('Projektkostenkalkulation EP'!$B$8,17)+EZ$9),"MM")=TEXT((EDATE('Projektkostenkalkulation EP'!$B$8,17)+(EZ$9-1)),"MM"),
             IF(
                        OR(
                                    TEXT((EDATE('Projektkostenkalkulation EP'!$B$8,17)+EZ$9),"TTT") = "Sa",
                                    TEXT((EDATE('Projektkostenkalkulation EP'!$B$8,17)+EZ$9),"TTT") = "So",
                                    IF(ISNA(VLOOKUP(EDATE('Projektkostenkalkulation EP'!$B$8,17)+EZ$9,Datenquellen!$F$7:$H$45,3,FALSE))," ",VLOOKUP(EDATE('Projektkostenkalkulation EP'!$B$8,17)+EZ$9,Datenquellen!$F$7:$H$45,3,FALSE))="X"
                                    ),
                          "X",
                          ""
                          ),
               "X"
            )</f>
        <v/>
      </c>
      <c r="FB188" s="237" t="str">
        <f xml:space="preserve"> IF(TEXT((EDATE('Projektkostenkalkulation EP'!$B$8,17)+FA$9),"MM")=TEXT((EDATE('Projektkostenkalkulation EP'!$B$8,17)+(FA$9-1)),"MM"),
             IF(
                        OR(
                                    TEXT((EDATE('Projektkostenkalkulation EP'!$B$8,17)+FA$9),"TTT") = "Sa",
                                    TEXT((EDATE('Projektkostenkalkulation EP'!$B$8,17)+FA$9),"TTT") = "So",
                                    IF(ISNA(VLOOKUP(EDATE('Projektkostenkalkulation EP'!$B$8,17)+FA$9,Datenquellen!$F$7:$H$45,3,FALSE))," ",VLOOKUP(EDATE('Projektkostenkalkulation EP'!$B$8,17)+FA$9,Datenquellen!$F$7:$H$45,3,FALSE))="X"
                                    ),
                          "X",
                          ""
                          ),
               "X"
            )</f>
        <v/>
      </c>
      <c r="FC188" s="237" t="str">
        <f xml:space="preserve"> IF(TEXT((EDATE('Projektkostenkalkulation EP'!$B$8,17)+FB$9),"MM")=TEXT((EDATE('Projektkostenkalkulation EP'!$B$8,17)+(FB$9-1)),"MM"),
             IF(
                        OR(
                                    TEXT((EDATE('Projektkostenkalkulation EP'!$B$8,17)+FB$9),"TTT") = "Sa",
                                    TEXT((EDATE('Projektkostenkalkulation EP'!$B$8,17)+FB$9),"TTT") = "So",
                                    IF(ISNA(VLOOKUP(EDATE('Projektkostenkalkulation EP'!$B$8,17)+FB$9,Datenquellen!$F$7:$H$45,3,FALSE))," ",VLOOKUP(EDATE('Projektkostenkalkulation EP'!$B$8,17)+FB$9,Datenquellen!$F$7:$H$45,3,FALSE))="X"
                                    ),
                          "X",
                          ""
                          ),
               "X"
            )</f>
        <v/>
      </c>
      <c r="FD188" s="237" t="str">
        <f xml:space="preserve"> IF(TEXT((EDATE('Projektkostenkalkulation EP'!$B$8,17)+FC$9),"MM")=TEXT((EDATE('Projektkostenkalkulation EP'!$B$8,17)+(FC$9-1)),"MM"),
             IF(
                        OR(
                                    TEXT((EDATE('Projektkostenkalkulation EP'!$B$8,17)+FC$9),"TTT") = "Sa",
                                    TEXT((EDATE('Projektkostenkalkulation EP'!$B$8,17)+FC$9),"TTT") = "So",
                                    IF(ISNA(VLOOKUP(EDATE('Projektkostenkalkulation EP'!$B$8,17)+FC$9,Datenquellen!$F$7:$H$45,3,FALSE))," ",VLOOKUP(EDATE('Projektkostenkalkulation EP'!$B$8,17)+FC$9,Datenquellen!$F$7:$H$45,3,FALSE))="X"
                                    ),
                          "X",
                          ""
                          ),
               "X"
            )</f>
        <v>X</v>
      </c>
      <c r="FE188" s="237" t="str">
        <f xml:space="preserve"> IF(TEXT((EDATE('Projektkostenkalkulation EP'!$B$8,17)+FD$9),"MM")=TEXT((EDATE('Projektkostenkalkulation EP'!$B$8,17)+(FD$9-1)),"MM"),
             IF(
                        OR(
                                    TEXT((EDATE('Projektkostenkalkulation EP'!$B$8,17)+FD$9),"TTT") = "Sa",
                                    TEXT((EDATE('Projektkostenkalkulation EP'!$B$8,17)+FD$9),"TTT") = "So",
                                    IF(ISNA(VLOOKUP(EDATE('Projektkostenkalkulation EP'!$B$8,17)+FD$9,Datenquellen!$F$7:$H$45,3,FALSE))," ",VLOOKUP(EDATE('Projektkostenkalkulation EP'!$B$8,17)+FD$9,Datenquellen!$F$7:$H$45,3,FALSE))="X"
                                    ),
                          "X",
                          ""
                          ),
               "X"
            )</f>
        <v>X</v>
      </c>
      <c r="FF188" s="237" t="str">
        <f xml:space="preserve"> IF(TEXT((EDATE('Projektkostenkalkulation EP'!$B$8,17)+FE$9),"MM")=TEXT((EDATE('Projektkostenkalkulation EP'!$B$8,17)+(FE$9-1)),"MM"),
             IF(
                        OR(
                                    TEXT((EDATE('Projektkostenkalkulation EP'!$B$8,17)+FE$9),"TTT") = "Sa",
                                    TEXT((EDATE('Projektkostenkalkulation EP'!$B$8,17)+FE$9),"TTT") = "So",
                                    IF(ISNA(VLOOKUP(EDATE('Projektkostenkalkulation EP'!$B$8,17)+FE$9,Datenquellen!$F$7:$H$45,3,FALSE))," ",VLOOKUP(EDATE('Projektkostenkalkulation EP'!$B$8,17)+FE$9,Datenquellen!$F$7:$H$45,3,FALSE))="X"
                                    ),
                          "X",
                          ""
                          ),
               "X"
            )</f>
        <v/>
      </c>
      <c r="FG188" s="237" t="str">
        <f xml:space="preserve"> IF(TEXT((EDATE('Projektkostenkalkulation EP'!$B$8,17)+FF$9),"MM")=TEXT((EDATE('Projektkostenkalkulation EP'!$B$8,17)+(FF$9-1)),"MM"),
             IF(
                        OR(
                                    TEXT((EDATE('Projektkostenkalkulation EP'!$B$8,17)+FF$9),"TTT") = "Sa",
                                    TEXT((EDATE('Projektkostenkalkulation EP'!$B$8,17)+FF$9),"TTT") = "So",
                                    IF(ISNA(VLOOKUP(EDATE('Projektkostenkalkulation EP'!$B$8,17)+FF$9,Datenquellen!$F$7:$H$45,3,FALSE))," ",VLOOKUP(EDATE('Projektkostenkalkulation EP'!$B$8,17)+FF$9,Datenquellen!$F$7:$H$45,3,FALSE))="X"
                                    ),
                          "X",
                          ""
                          ),
               "X"
            )</f>
        <v/>
      </c>
      <c r="FH188" s="237" t="str">
        <f xml:space="preserve"> IF(TEXT((EDATE('Projektkostenkalkulation EP'!$B$8,17)+FG$9),"MM")=TEXT((EDATE('Projektkostenkalkulation EP'!$B$8,17)+(FG$9-1)),"MM"),
             IF(
                        OR(
                                    TEXT((EDATE('Projektkostenkalkulation EP'!$B$8,17)+FG$9),"TTT") = "Sa",
                                    TEXT((EDATE('Projektkostenkalkulation EP'!$B$8,17)+FG$9),"TTT") = "So",
                                    IF(ISNA(VLOOKUP(EDATE('Projektkostenkalkulation EP'!$B$8,17)+FG$9,Datenquellen!$F$7:$H$45,3,FALSE))," ",VLOOKUP(EDATE('Projektkostenkalkulation EP'!$B$8,17)+FG$9,Datenquellen!$F$7:$H$45,3,FALSE))="X"
                                    ),
                          "X",
                          ""
                          ),
               "X"
            )</f>
        <v/>
      </c>
      <c r="FI188" s="237" t="str">
        <f xml:space="preserve"> IF(TEXT((EDATE('Projektkostenkalkulation EP'!$B$8,17)+FH$9),"MM")=TEXT((EDATE('Projektkostenkalkulation EP'!$B$8,17)+(FH$9-1)),"MM"),
             IF(
                        OR(
                                    TEXT((EDATE('Projektkostenkalkulation EP'!$B$8,17)+FH$9),"TTT") = "Sa",
                                    TEXT((EDATE('Projektkostenkalkulation EP'!$B$8,17)+FH$9),"TTT") = "So",
                                    IF(ISNA(VLOOKUP(EDATE('Projektkostenkalkulation EP'!$B$8,17)+FH$9,Datenquellen!$F$7:$H$45,3,FALSE))," ",VLOOKUP(EDATE('Projektkostenkalkulation EP'!$B$8,17)+FH$9,Datenquellen!$F$7:$H$45,3,FALSE))="X"
                                    ),
                          "X",
                          ""
                          ),
               "X"
            )</f>
        <v>X</v>
      </c>
      <c r="FJ188" s="237" t="str">
        <f xml:space="preserve"> IF(TEXT((EDATE('Projektkostenkalkulation EP'!$B$8,17)+FI$9),"MM")=TEXT((EDATE('Projektkostenkalkulation EP'!$B$8,17)+(FI$9-1)),"MM"),
             IF(
                        OR(
                                    TEXT((EDATE('Projektkostenkalkulation EP'!$B$8,17)+FI$9),"TTT") = "Sa",
                                    TEXT((EDATE('Projektkostenkalkulation EP'!$B$8,17)+FI$9),"TTT") = "So",
                                    IF(ISNA(VLOOKUP(EDATE('Projektkostenkalkulation EP'!$B$8,17)+FI$9,Datenquellen!$F$7:$H$45,3,FALSE))," ",VLOOKUP(EDATE('Projektkostenkalkulation EP'!$B$8,17)+FI$9,Datenquellen!$F$7:$H$45,3,FALSE))="X"
                                    ),
                          "X",
                          ""
                          ),
               "X"
            )</f>
        <v/>
      </c>
      <c r="FK188" s="237" t="str">
        <f xml:space="preserve"> IF(TEXT((EDATE('Projektkostenkalkulation EP'!$B$8,17)+FJ$9),"MM")=TEXT((EDATE('Projektkostenkalkulation EP'!$B$8,17)+(FJ$9-1)),"MM"),
             IF(
                        OR(
                                    TEXT((EDATE('Projektkostenkalkulation EP'!$B$8,17)+FJ$9),"TTT") = "Sa",
                                    TEXT((EDATE('Projektkostenkalkulation EP'!$B$8,17)+FJ$9),"TTT") = "So",
                                    IF(ISNA(VLOOKUP(EDATE('Projektkostenkalkulation EP'!$B$8,17)+FJ$9,Datenquellen!$F$7:$H$45,3,FALSE))," ",VLOOKUP(EDATE('Projektkostenkalkulation EP'!$B$8,17)+FJ$9,Datenquellen!$F$7:$H$45,3,FALSE))="X"
                                    ),
                          "X",
                          ""
                          ),
               "X"
            )</f>
        <v>X</v>
      </c>
      <c r="FL188" s="237" t="str">
        <f xml:space="preserve"> IF(TEXT((EDATE('Projektkostenkalkulation EP'!$B$8,17)+FK$9),"MM")=TEXT((EDATE('Projektkostenkalkulation EP'!$B$8,17)+(FK$9-1)),"MM"),
             IF(
                        OR(
                                    TEXT((EDATE('Projektkostenkalkulation EP'!$B$8,17)+FK$9),"TTT") = "Sa",
                                    TEXT((EDATE('Projektkostenkalkulation EP'!$B$8,17)+FK$9),"TTT") = "So",
                                    IF(ISNA(VLOOKUP(EDATE('Projektkostenkalkulation EP'!$B$8,17)+FK$9,Datenquellen!$F$7:$H$45,3,FALSE))," ",VLOOKUP(EDATE('Projektkostenkalkulation EP'!$B$8,17)+FK$9,Datenquellen!$F$7:$H$45,3,FALSE))="X"
                                    ),
                          "X",
                          ""
                          ),
               "X"
            )</f>
        <v>X</v>
      </c>
      <c r="FM188" s="237" t="str">
        <f xml:space="preserve"> IF(TEXT((EDATE('Projektkostenkalkulation EP'!$B$8,17)+FL$9),"MM")=TEXT((EDATE('Projektkostenkalkulation EP'!$B$8,17)+(FL$9-1)),"MM"),
             IF(
                        OR(
                                    TEXT((EDATE('Projektkostenkalkulation EP'!$B$8,17)+FL$9),"TTT") = "Sa",
                                    TEXT((EDATE('Projektkostenkalkulation EP'!$B$8,17)+FL$9),"TTT") = "So",
                                    IF(ISNA(VLOOKUP(EDATE('Projektkostenkalkulation EP'!$B$8,17)+FL$9,Datenquellen!$F$7:$H$45,3,FALSE))," ",VLOOKUP(EDATE('Projektkostenkalkulation EP'!$B$8,17)+FL$9,Datenquellen!$F$7:$H$45,3,FALSE))="X"
                                    ),
                          "X",
                          ""
                          ),
               "X"
            )</f>
        <v/>
      </c>
      <c r="FN188" s="237" t="str">
        <f xml:space="preserve"> IF(TEXT((EDATE('Projektkostenkalkulation EP'!$B$8,17)+FM$9),"MM")=TEXT((EDATE('Projektkostenkalkulation EP'!$B$8,17)+(FM$9-1)),"MM"),
             IF(
                        OR(
                                    TEXT((EDATE('Projektkostenkalkulation EP'!$B$8,17)+FM$9),"TTT") = "Sa",
                                    TEXT((EDATE('Projektkostenkalkulation EP'!$B$8,17)+FM$9),"TTT") = "So",
                                    IF(ISNA(VLOOKUP(EDATE('Projektkostenkalkulation EP'!$B$8,17)+FM$9,Datenquellen!$F$7:$H$45,3,FALSE))," ",VLOOKUP(EDATE('Projektkostenkalkulation EP'!$B$8,17)+FM$9,Datenquellen!$F$7:$H$45,3,FALSE))="X"
                                    ),
                          "X",
                          ""
                          ),
               "X"
            )</f>
        <v/>
      </c>
      <c r="FO188" s="237" t="str">
        <f xml:space="preserve"> IF(TEXT((EDATE('Projektkostenkalkulation EP'!$B$8,17)+FN$9),"MM")=TEXT((EDATE('Projektkostenkalkulation EP'!$B$8,17)+(FN$9-1)),"MM"),
             IF(
                        OR(
                                    TEXT((EDATE('Projektkostenkalkulation EP'!$B$8,17)+FN$9),"TTT") = "Sa",
                                    TEXT((EDATE('Projektkostenkalkulation EP'!$B$8,17)+FN$9),"TTT") = "So",
                                    IF(ISNA(VLOOKUP(EDATE('Projektkostenkalkulation EP'!$B$8,17)+FN$9,Datenquellen!$F$7:$H$45,3,FALSE))," ",VLOOKUP(EDATE('Projektkostenkalkulation EP'!$B$8,17)+FN$9,Datenquellen!$F$7:$H$45,3,FALSE))="X"
                                    ),
                          "X",
                          ""
                          ),
               "X"
            )</f>
        <v/>
      </c>
      <c r="FP188" s="237" t="str">
        <f xml:space="preserve"> IF(TEXT((EDATE('Projektkostenkalkulation EP'!$B$8,17)+FO$9),"MM")=TEXT((EDATE('Projektkostenkalkulation EP'!$B$8,17)+(FO$9-1)),"MM"),
             IF(
                        OR(
                                    TEXT((EDATE('Projektkostenkalkulation EP'!$B$8,17)+FO$9),"TTT") = "Sa",
                                    TEXT((EDATE('Projektkostenkalkulation EP'!$B$8,17)+FO$9),"TTT") = "So",
                                    IF(ISNA(VLOOKUP(EDATE('Projektkostenkalkulation EP'!$B$8,17)+FO$9,Datenquellen!$F$7:$H$45,3,FALSE))," ",VLOOKUP(EDATE('Projektkostenkalkulation EP'!$B$8,17)+FO$9,Datenquellen!$F$7:$H$45,3,FALSE))="X"
                                    ),
                          "X",
                          ""
                          ),
               "X"
            )</f>
        <v/>
      </c>
      <c r="FQ188" s="237" t="str">
        <f xml:space="preserve"> IF(TEXT((EDATE('Projektkostenkalkulation EP'!$B$8,17)+FP$9),"MM")=TEXT((EDATE('Projektkostenkalkulation EP'!$B$8,17)+(FP$9-1)),"MM"),
             IF(
                        OR(
                                    TEXT((EDATE('Projektkostenkalkulation EP'!$B$8,17)+FP$9),"TTT") = "Sa",
                                    TEXT((EDATE('Projektkostenkalkulation EP'!$B$8,17)+FP$9),"TTT") = "So",
                                    IF(ISNA(VLOOKUP(EDATE('Projektkostenkalkulation EP'!$B$8,17)+FP$9,Datenquellen!$F$7:$H$45,3,FALSE))," ",VLOOKUP(EDATE('Projektkostenkalkulation EP'!$B$8,17)+FP$9,Datenquellen!$F$7:$H$45,3,FALSE))="X"
                                    ),
                          "X",
                          ""
                          ),
               "X"
            )</f>
        <v/>
      </c>
      <c r="FR188" s="237" t="str">
        <f xml:space="preserve"> IF(TEXT((EDATE('Projektkostenkalkulation EP'!$B$8,17)+FQ$9),"MM")=TEXT((EDATE('Projektkostenkalkulation EP'!$B$8,17)+(FQ$9-1)),"MM"),
             IF(
                        OR(
                                    TEXT((EDATE('Projektkostenkalkulation EP'!$B$8,17)+FQ$9),"TTT") = "Sa",
                                    TEXT((EDATE('Projektkostenkalkulation EP'!$B$8,17)+FQ$9),"TTT") = "So",
                                    IF(ISNA(VLOOKUP(EDATE('Projektkostenkalkulation EP'!$B$8,17)+FQ$9,Datenquellen!$F$7:$H$45,3,FALSE))," ",VLOOKUP(EDATE('Projektkostenkalkulation EP'!$B$8,17)+FQ$9,Datenquellen!$F$7:$H$45,3,FALSE))="X"
                                    ),
                          "X",
                          ""
                          ),
               "X"
            )</f>
        <v>X</v>
      </c>
      <c r="FS188" s="237" t="str">
        <f xml:space="preserve"> IF(TEXT((EDATE('Projektkostenkalkulation EP'!$B$8,17)+FR$9),"MM")=TEXT((EDATE('Projektkostenkalkulation EP'!$B$8,17)+(FR$9-1)),"MM"),
             IF(
                        OR(
                                    TEXT((EDATE('Projektkostenkalkulation EP'!$B$8,17)+FR$9),"TTT") = "Sa",
                                    TEXT((EDATE('Projektkostenkalkulation EP'!$B$8,17)+FR$9),"TTT") = "So",
                                    IF(ISNA(VLOOKUP(EDATE('Projektkostenkalkulation EP'!$B$8,17)+FR$9,Datenquellen!$F$7:$H$45,3,FALSE))," ",VLOOKUP(EDATE('Projektkostenkalkulation EP'!$B$8,17)+FR$9,Datenquellen!$F$7:$H$45,3,FALSE))="X"
                                    ),
                          "X",
                          ""
                          ),
               "X"
            )</f>
        <v>X</v>
      </c>
      <c r="FT188" s="237" t="str">
        <f xml:space="preserve"> IF(TEXT((EDATE('Projektkostenkalkulation EP'!$B$8,17)+FS$9),"MM")=TEXT((EDATE('Projektkostenkalkulation EP'!$B$8,17)+(FS$9-1)),"MM"),
             IF(
                        OR(
                                    TEXT((EDATE('Projektkostenkalkulation EP'!$B$8,17)+FS$9),"TTT") = "Sa",
                                    TEXT((EDATE('Projektkostenkalkulation EP'!$B$8,17)+FS$9),"TTT") = "So",
                                    IF(ISNA(VLOOKUP(EDATE('Projektkostenkalkulation EP'!$B$8,17)+FS$9,Datenquellen!$F$7:$H$45,3,FALSE))," ",VLOOKUP(EDATE('Projektkostenkalkulation EP'!$B$8,17)+FS$9,Datenquellen!$F$7:$H$45,3,FALSE))="X"
                                    ),
                          "X",
                          ""
                          ),
               "X"
            )</f>
        <v/>
      </c>
      <c r="FU188" s="238" t="str">
        <f xml:space="preserve"> IF(TEXT((EDATE('Projektkostenkalkulation EP'!$B$8,17)+FT$9),"MM")=TEXT((EDATE('Projektkostenkalkulation EP'!$B$8,17)+(FT$9-1)),"MM"),
             IF(
                        OR(
                                    TEXT((EDATE('Projektkostenkalkulation EP'!$B$8,17)+FT$9),"TTT") = "Sa",
                                    TEXT((EDATE('Projektkostenkalkulation EP'!$B$8,17)+FT$9),"TTT") = "So",
                                    IF(ISNA(VLOOKUP(EDATE('Projektkostenkalkulation EP'!$B$8,17)+FT$9,Datenquellen!$F$7:$H$45,3,FALSE))," ",VLOOKUP(EDATE('Projektkostenkalkulation EP'!$B$8,17)+FT$9,Datenquellen!$F$7:$H$45,3,FALSE))="X"
                                    ),
                          "X",
                          ""
                          ),
               "X"
            )</f>
        <v>X</v>
      </c>
      <c r="FV188" s="239"/>
      <c r="FW188" s="240"/>
      <c r="FX188" s="241" t="s">
        <v>67</v>
      </c>
      <c r="FY188" s="474"/>
      <c r="FZ188" s="236"/>
      <c r="GA188" s="237" t="str">
        <f>IF(
            OR(
                     TEXT(EDATE('Projektkostenkalkulation EP'!$B$8,17),"TTT") = "Sa",
                     TEXT(EDATE('Projektkostenkalkulation EP'!$B$8,17),"TTT") = "So",
                     IF(ISNA(VLOOKUP(EDATE('Projektkostenkalkulation EP'!$B$8,17),Datenquellen!$F$7:$H$45,3,FALSE))," ",VLOOKUP(EDATE('Projektkostenkalkulation EP'!$B$8,17),Datenquellen!$F$7:$H$45,3,FALSE))="X"
                            ),
                    "X",
                    ""
            )</f>
        <v>X</v>
      </c>
      <c r="GB188" s="237" t="str">
        <f xml:space="preserve"> IF(TEXT((EDATE('Projektkostenkalkulation EP'!$B$8,17)+GA$9),"MM")=TEXT((EDATE('Projektkostenkalkulation EP'!$B$8,17)+(GA$9-1)),"MM"),
             IF(
                        OR(
                                    TEXT((EDATE('Projektkostenkalkulation EP'!$B$8,17)+GA$9),"TTT") = "Sa",
                                    TEXT((EDATE('Projektkostenkalkulation EP'!$B$8,17)+GA$9),"TTT") = "So",
                                    IF(ISNA(VLOOKUP(EDATE('Projektkostenkalkulation EP'!$B$8,17)+GA$9,Datenquellen!$F$7:$H$45,3,FALSE))," ",VLOOKUP(EDATE('Projektkostenkalkulation EP'!$B$8,17)+GA$9,Datenquellen!$F$7:$H$45,3,FALSE))="X"
                                    ),
                          "X",
                          ""
                          ),
               "X"
            )</f>
        <v/>
      </c>
      <c r="GC188" s="237" t="str">
        <f xml:space="preserve"> IF(TEXT((EDATE('Projektkostenkalkulation EP'!$B$8,17)+GB$9),"MM")=TEXT((EDATE('Projektkostenkalkulation EP'!$B$8,17)+(GB$9-1)),"MM"),
             IF(
                        OR(
                                    TEXT((EDATE('Projektkostenkalkulation EP'!$B$8,17)+GB$9),"TTT") = "Sa",
                                    TEXT((EDATE('Projektkostenkalkulation EP'!$B$8,17)+GB$9),"TTT") = "So",
                                    IF(ISNA(VLOOKUP(EDATE('Projektkostenkalkulation EP'!$B$8,17)+GB$9,Datenquellen!$F$7:$H$45,3,FALSE))," ",VLOOKUP(EDATE('Projektkostenkalkulation EP'!$B$8,17)+GB$9,Datenquellen!$F$7:$H$45,3,FALSE))="X"
                                    ),
                          "X",
                          ""
                          ),
               "X"
            )</f>
        <v/>
      </c>
      <c r="GD188" s="237" t="str">
        <f xml:space="preserve"> IF(TEXT((EDATE('Projektkostenkalkulation EP'!$B$8,17)+GC$9),"MM")=TEXT((EDATE('Projektkostenkalkulation EP'!$B$8,17)+(GC$9-1)),"MM"),
             IF(
                        OR(
                                    TEXT((EDATE('Projektkostenkalkulation EP'!$B$8,17)+GC$9),"TTT") = "Sa",
                                    TEXT((EDATE('Projektkostenkalkulation EP'!$B$8,17)+GC$9),"TTT") = "So",
                                    IF(ISNA(VLOOKUP(EDATE('Projektkostenkalkulation EP'!$B$8,17)+GC$9,Datenquellen!$F$7:$H$45,3,FALSE))," ",VLOOKUP(EDATE('Projektkostenkalkulation EP'!$B$8,17)+GC$9,Datenquellen!$F$7:$H$45,3,FALSE))="X"
                                    ),
                          "X",
                          ""
                          ),
               "X"
            )</f>
        <v/>
      </c>
      <c r="GE188" s="237" t="str">
        <f xml:space="preserve"> IF(TEXT((EDATE('Projektkostenkalkulation EP'!$B$8,17)+GD$9),"MM")=TEXT((EDATE('Projektkostenkalkulation EP'!$B$8,17)+(GD$9-1)),"MM"),
             IF(
                        OR(
                                    TEXT((EDATE('Projektkostenkalkulation EP'!$B$8,17)+GD$9),"TTT") = "Sa",
                                    TEXT((EDATE('Projektkostenkalkulation EP'!$B$8,17)+GD$9),"TTT") = "So",
                                    IF(ISNA(VLOOKUP(EDATE('Projektkostenkalkulation EP'!$B$8,17)+GD$9,Datenquellen!$F$7:$H$45,3,FALSE))," ",VLOOKUP(EDATE('Projektkostenkalkulation EP'!$B$8,17)+GD$9,Datenquellen!$F$7:$H$45,3,FALSE))="X"
                                    ),
                          "X",
                          ""
                          ),
               "X"
            )</f>
        <v/>
      </c>
      <c r="GF188" s="237" t="str">
        <f xml:space="preserve"> IF(TEXT((EDATE('Projektkostenkalkulation EP'!$B$8,17)+GE$9),"MM")=TEXT((EDATE('Projektkostenkalkulation EP'!$B$8,17)+(GE$9-1)),"MM"),
             IF(
                        OR(
                                    TEXT((EDATE('Projektkostenkalkulation EP'!$B$8,17)+GE$9),"TTT") = "Sa",
                                    TEXT((EDATE('Projektkostenkalkulation EP'!$B$8,17)+GE$9),"TTT") = "So",
                                    IF(ISNA(VLOOKUP(EDATE('Projektkostenkalkulation EP'!$B$8,17)+GE$9,Datenquellen!$F$7:$H$45,3,FALSE))," ",VLOOKUP(EDATE('Projektkostenkalkulation EP'!$B$8,17)+GE$9,Datenquellen!$F$7:$H$45,3,FALSE))="X"
                                    ),
                          "X",
                          ""
                          ),
               "X"
            )</f>
        <v/>
      </c>
      <c r="GG188" s="237" t="str">
        <f xml:space="preserve"> IF(TEXT((EDATE('Projektkostenkalkulation EP'!$B$8,17)+GF$9),"MM")=TEXT((EDATE('Projektkostenkalkulation EP'!$B$8,17)+(GF$9-1)),"MM"),
             IF(
                        OR(
                                    TEXT((EDATE('Projektkostenkalkulation EP'!$B$8,17)+GF$9),"TTT") = "Sa",
                                    TEXT((EDATE('Projektkostenkalkulation EP'!$B$8,17)+GF$9),"TTT") = "So",
                                    IF(ISNA(VLOOKUP(EDATE('Projektkostenkalkulation EP'!$B$8,17)+GF$9,Datenquellen!$F$7:$H$45,3,FALSE))," ",VLOOKUP(EDATE('Projektkostenkalkulation EP'!$B$8,17)+GF$9,Datenquellen!$F$7:$H$45,3,FALSE))="X"
                                    ),
                          "X",
                          ""
                          ),
               "X"
            )</f>
        <v>X</v>
      </c>
      <c r="GH188" s="237" t="str">
        <f xml:space="preserve"> IF(TEXT((EDATE('Projektkostenkalkulation EP'!$B$8,17)+GG$9),"MM")=TEXT((EDATE('Projektkostenkalkulation EP'!$B$8,17)+(GG$9-1)),"MM"),
             IF(
                        OR(
                                    TEXT((EDATE('Projektkostenkalkulation EP'!$B$8,17)+GG$9),"TTT") = "Sa",
                                    TEXT((EDATE('Projektkostenkalkulation EP'!$B$8,17)+GG$9),"TTT") = "So",
                                    IF(ISNA(VLOOKUP(EDATE('Projektkostenkalkulation EP'!$B$8,17)+GG$9,Datenquellen!$F$7:$H$45,3,FALSE))," ",VLOOKUP(EDATE('Projektkostenkalkulation EP'!$B$8,17)+GG$9,Datenquellen!$F$7:$H$45,3,FALSE))="X"
                                    ),
                          "X",
                          ""
                          ),
               "X"
            )</f>
        <v>X</v>
      </c>
      <c r="GI188" s="237" t="str">
        <f xml:space="preserve"> IF(TEXT((EDATE('Projektkostenkalkulation EP'!$B$8,17)+GH$9),"MM")=TEXT((EDATE('Projektkostenkalkulation EP'!$B$8,17)+(GH$9-1)),"MM"),
             IF(
                        OR(
                                    TEXT((EDATE('Projektkostenkalkulation EP'!$B$8,17)+GH$9),"TTT") = "Sa",
                                    TEXT((EDATE('Projektkostenkalkulation EP'!$B$8,17)+GH$9),"TTT") = "So",
                                    IF(ISNA(VLOOKUP(EDATE('Projektkostenkalkulation EP'!$B$8,17)+GH$9,Datenquellen!$F$7:$H$45,3,FALSE))," ",VLOOKUP(EDATE('Projektkostenkalkulation EP'!$B$8,17)+GH$9,Datenquellen!$F$7:$H$45,3,FALSE))="X"
                                    ),
                          "X",
                          ""
                          ),
               "X"
            )</f>
        <v>X</v>
      </c>
      <c r="GJ188" s="237" t="str">
        <f xml:space="preserve"> IF(TEXT((EDATE('Projektkostenkalkulation EP'!$B$8,17)+GI$9),"MM")=TEXT((EDATE('Projektkostenkalkulation EP'!$B$8,17)+(GI$9-1)),"MM"),
             IF(
                        OR(
                                    TEXT((EDATE('Projektkostenkalkulation EP'!$B$8,17)+GI$9),"TTT") = "Sa",
                                    TEXT((EDATE('Projektkostenkalkulation EP'!$B$8,17)+GI$9),"TTT") = "So",
                                    IF(ISNA(VLOOKUP(EDATE('Projektkostenkalkulation EP'!$B$8,17)+GI$9,Datenquellen!$F$7:$H$45,3,FALSE))," ",VLOOKUP(EDATE('Projektkostenkalkulation EP'!$B$8,17)+GI$9,Datenquellen!$F$7:$H$45,3,FALSE))="X"
                                    ),
                          "X",
                          ""
                          ),
               "X"
            )</f>
        <v/>
      </c>
      <c r="GK188" s="237" t="str">
        <f xml:space="preserve"> IF(TEXT((EDATE('Projektkostenkalkulation EP'!$B$8,17)+GJ$9),"MM")=TEXT((EDATE('Projektkostenkalkulation EP'!$B$8,17)+(GJ$9-1)),"MM"),
             IF(
                        OR(
                                    TEXT((EDATE('Projektkostenkalkulation EP'!$B$8,17)+GJ$9),"TTT") = "Sa",
                                    TEXT((EDATE('Projektkostenkalkulation EP'!$B$8,17)+GJ$9),"TTT") = "So",
                                    IF(ISNA(VLOOKUP(EDATE('Projektkostenkalkulation EP'!$B$8,17)+GJ$9,Datenquellen!$F$7:$H$45,3,FALSE))," ",VLOOKUP(EDATE('Projektkostenkalkulation EP'!$B$8,17)+GJ$9,Datenquellen!$F$7:$H$45,3,FALSE))="X"
                                    ),
                          "X",
                          ""
                          ),
               "X"
            )</f>
        <v/>
      </c>
      <c r="GL188" s="237" t="str">
        <f xml:space="preserve"> IF(TEXT((EDATE('Projektkostenkalkulation EP'!$B$8,17)+GK$9),"MM")=TEXT((EDATE('Projektkostenkalkulation EP'!$B$8,17)+(GK$9-1)),"MM"),
             IF(
                        OR(
                                    TEXT((EDATE('Projektkostenkalkulation EP'!$B$8,17)+GK$9),"TTT") = "Sa",
                                    TEXT((EDATE('Projektkostenkalkulation EP'!$B$8,17)+GK$9),"TTT") = "So",
                                    IF(ISNA(VLOOKUP(EDATE('Projektkostenkalkulation EP'!$B$8,17)+GK$9,Datenquellen!$F$7:$H$45,3,FALSE))," ",VLOOKUP(EDATE('Projektkostenkalkulation EP'!$B$8,17)+GK$9,Datenquellen!$F$7:$H$45,3,FALSE))="X"
                                    ),
                          "X",
                          ""
                          ),
               "X"
            )</f>
        <v/>
      </c>
      <c r="GM188" s="237" t="str">
        <f xml:space="preserve"> IF(TEXT((EDATE('Projektkostenkalkulation EP'!$B$8,17)+GL$9),"MM")=TEXT((EDATE('Projektkostenkalkulation EP'!$B$8,17)+(GL$9-1)),"MM"),
             IF(
                        OR(
                                    TEXT((EDATE('Projektkostenkalkulation EP'!$B$8,17)+GL$9),"TTT") = "Sa",
                                    TEXT((EDATE('Projektkostenkalkulation EP'!$B$8,17)+GL$9),"TTT") = "So",
                                    IF(ISNA(VLOOKUP(EDATE('Projektkostenkalkulation EP'!$B$8,17)+GL$9,Datenquellen!$F$7:$H$45,3,FALSE))," ",VLOOKUP(EDATE('Projektkostenkalkulation EP'!$B$8,17)+GL$9,Datenquellen!$F$7:$H$45,3,FALSE))="X"
                                    ),
                          "X",
                          ""
                          ),
               "X"
            )</f>
        <v/>
      </c>
      <c r="GN188" s="237" t="str">
        <f xml:space="preserve"> IF(TEXT((EDATE('Projektkostenkalkulation EP'!$B$8,17)+GM$9),"MM")=TEXT((EDATE('Projektkostenkalkulation EP'!$B$8,17)+(GM$9-1)),"MM"),
             IF(
                        OR(
                                    TEXT((EDATE('Projektkostenkalkulation EP'!$B$8,17)+GM$9),"TTT") = "Sa",
                                    TEXT((EDATE('Projektkostenkalkulation EP'!$B$8,17)+GM$9),"TTT") = "So",
                                    IF(ISNA(VLOOKUP(EDATE('Projektkostenkalkulation EP'!$B$8,17)+GM$9,Datenquellen!$F$7:$H$45,3,FALSE))," ",VLOOKUP(EDATE('Projektkostenkalkulation EP'!$B$8,17)+GM$9,Datenquellen!$F$7:$H$45,3,FALSE))="X"
                                    ),
                          "X",
                          ""
                          ),
               "X"
            )</f>
        <v>X</v>
      </c>
      <c r="GO188" s="237" t="str">
        <f xml:space="preserve"> IF(TEXT((EDATE('Projektkostenkalkulation EP'!$B$8,17)+GN$9),"MM")=TEXT((EDATE('Projektkostenkalkulation EP'!$B$8,17)+(GN$9-1)),"MM"),
             IF(
                        OR(
                                    TEXT((EDATE('Projektkostenkalkulation EP'!$B$8,17)+GN$9),"TTT") = "Sa",
                                    TEXT((EDATE('Projektkostenkalkulation EP'!$B$8,17)+GN$9),"TTT") = "So",
                                    IF(ISNA(VLOOKUP(EDATE('Projektkostenkalkulation EP'!$B$8,17)+GN$9,Datenquellen!$F$7:$H$45,3,FALSE))," ",VLOOKUP(EDATE('Projektkostenkalkulation EP'!$B$8,17)+GN$9,Datenquellen!$F$7:$H$45,3,FALSE))="X"
                                    ),
                          "X",
                          ""
                          ),
               "X"
            )</f>
        <v>X</v>
      </c>
      <c r="GP188" s="237" t="str">
        <f xml:space="preserve"> IF(TEXT((EDATE('Projektkostenkalkulation EP'!$B$8,17)+GO$9),"MM")=TEXT((EDATE('Projektkostenkalkulation EP'!$B$8,17)+(GO$9-1)),"MM"),
             IF(
                        OR(
                                    TEXT((EDATE('Projektkostenkalkulation EP'!$B$8,17)+GO$9),"TTT") = "Sa",
                                    TEXT((EDATE('Projektkostenkalkulation EP'!$B$8,17)+GO$9),"TTT") = "So",
                                    IF(ISNA(VLOOKUP(EDATE('Projektkostenkalkulation EP'!$B$8,17)+GO$9,Datenquellen!$F$7:$H$45,3,FALSE))," ",VLOOKUP(EDATE('Projektkostenkalkulation EP'!$B$8,17)+GO$9,Datenquellen!$F$7:$H$45,3,FALSE))="X"
                                    ),
                          "X",
                          ""
                          ),
               "X"
            )</f>
        <v/>
      </c>
      <c r="GQ188" s="237" t="str">
        <f xml:space="preserve"> IF(TEXT((EDATE('Projektkostenkalkulation EP'!$B$8,17)+GP$9),"MM")=TEXT((EDATE('Projektkostenkalkulation EP'!$B$8,17)+(GP$9-1)),"MM"),
             IF(
                        OR(
                                    TEXT((EDATE('Projektkostenkalkulation EP'!$B$8,17)+GP$9),"TTT") = "Sa",
                                    TEXT((EDATE('Projektkostenkalkulation EP'!$B$8,17)+GP$9),"TTT") = "So",
                                    IF(ISNA(VLOOKUP(EDATE('Projektkostenkalkulation EP'!$B$8,17)+GP$9,Datenquellen!$F$7:$H$45,3,FALSE))," ",VLOOKUP(EDATE('Projektkostenkalkulation EP'!$B$8,17)+GP$9,Datenquellen!$F$7:$H$45,3,FALSE))="X"
                                    ),
                          "X",
                          ""
                          ),
               "X"
            )</f>
        <v/>
      </c>
      <c r="GR188" s="237" t="str">
        <f xml:space="preserve"> IF(TEXT((EDATE('Projektkostenkalkulation EP'!$B$8,17)+GQ$9),"MM")=TEXT((EDATE('Projektkostenkalkulation EP'!$B$8,17)+(GQ$9-1)),"MM"),
             IF(
                        OR(
                                    TEXT((EDATE('Projektkostenkalkulation EP'!$B$8,17)+GQ$9),"TTT") = "Sa",
                                    TEXT((EDATE('Projektkostenkalkulation EP'!$B$8,17)+GQ$9),"TTT") = "So",
                                    IF(ISNA(VLOOKUP(EDATE('Projektkostenkalkulation EP'!$B$8,17)+GQ$9,Datenquellen!$F$7:$H$45,3,FALSE))," ",VLOOKUP(EDATE('Projektkostenkalkulation EP'!$B$8,17)+GQ$9,Datenquellen!$F$7:$H$45,3,FALSE))="X"
                                    ),
                          "X",
                          ""
                          ),
               "X"
            )</f>
        <v/>
      </c>
      <c r="GS188" s="237" t="str">
        <f xml:space="preserve"> IF(TEXT((EDATE('Projektkostenkalkulation EP'!$B$8,17)+GR$9),"MM")=TEXT((EDATE('Projektkostenkalkulation EP'!$B$8,17)+(GR$9-1)),"MM"),
             IF(
                        OR(
                                    TEXT((EDATE('Projektkostenkalkulation EP'!$B$8,17)+GR$9),"TTT") = "Sa",
                                    TEXT((EDATE('Projektkostenkalkulation EP'!$B$8,17)+GR$9),"TTT") = "So",
                                    IF(ISNA(VLOOKUP(EDATE('Projektkostenkalkulation EP'!$B$8,17)+GR$9,Datenquellen!$F$7:$H$45,3,FALSE))," ",VLOOKUP(EDATE('Projektkostenkalkulation EP'!$B$8,17)+GR$9,Datenquellen!$F$7:$H$45,3,FALSE))="X"
                                    ),
                          "X",
                          ""
                          ),
               "X"
            )</f>
        <v>X</v>
      </c>
      <c r="GT188" s="237" t="str">
        <f xml:space="preserve"> IF(TEXT((EDATE('Projektkostenkalkulation EP'!$B$8,17)+GS$9),"MM")=TEXT((EDATE('Projektkostenkalkulation EP'!$B$8,17)+(GS$9-1)),"MM"),
             IF(
                        OR(
                                    TEXT((EDATE('Projektkostenkalkulation EP'!$B$8,17)+GS$9),"TTT") = "Sa",
                                    TEXT((EDATE('Projektkostenkalkulation EP'!$B$8,17)+GS$9),"TTT") = "So",
                                    IF(ISNA(VLOOKUP(EDATE('Projektkostenkalkulation EP'!$B$8,17)+GS$9,Datenquellen!$F$7:$H$45,3,FALSE))," ",VLOOKUP(EDATE('Projektkostenkalkulation EP'!$B$8,17)+GS$9,Datenquellen!$F$7:$H$45,3,FALSE))="X"
                                    ),
                          "X",
                          ""
                          ),
               "X"
            )</f>
        <v/>
      </c>
      <c r="GU188" s="237" t="str">
        <f xml:space="preserve"> IF(TEXT((EDATE('Projektkostenkalkulation EP'!$B$8,17)+GT$9),"MM")=TEXT((EDATE('Projektkostenkalkulation EP'!$B$8,17)+(GT$9-1)),"MM"),
             IF(
                        OR(
                                    TEXT((EDATE('Projektkostenkalkulation EP'!$B$8,17)+GT$9),"TTT") = "Sa",
                                    TEXT((EDATE('Projektkostenkalkulation EP'!$B$8,17)+GT$9),"TTT") = "So",
                                    IF(ISNA(VLOOKUP(EDATE('Projektkostenkalkulation EP'!$B$8,17)+GT$9,Datenquellen!$F$7:$H$45,3,FALSE))," ",VLOOKUP(EDATE('Projektkostenkalkulation EP'!$B$8,17)+GT$9,Datenquellen!$F$7:$H$45,3,FALSE))="X"
                                    ),
                          "X",
                          ""
                          ),
               "X"
            )</f>
        <v>X</v>
      </c>
      <c r="GV188" s="237" t="str">
        <f xml:space="preserve"> IF(TEXT((EDATE('Projektkostenkalkulation EP'!$B$8,17)+GU$9),"MM")=TEXT((EDATE('Projektkostenkalkulation EP'!$B$8,17)+(GU$9-1)),"MM"),
             IF(
                        OR(
                                    TEXT((EDATE('Projektkostenkalkulation EP'!$B$8,17)+GU$9),"TTT") = "Sa",
                                    TEXT((EDATE('Projektkostenkalkulation EP'!$B$8,17)+GU$9),"TTT") = "So",
                                    IF(ISNA(VLOOKUP(EDATE('Projektkostenkalkulation EP'!$B$8,17)+GU$9,Datenquellen!$F$7:$H$45,3,FALSE))," ",VLOOKUP(EDATE('Projektkostenkalkulation EP'!$B$8,17)+GU$9,Datenquellen!$F$7:$H$45,3,FALSE))="X"
                                    ),
                          "X",
                          ""
                          ),
               "X"
            )</f>
        <v>X</v>
      </c>
      <c r="GW188" s="237" t="str">
        <f xml:space="preserve"> IF(TEXT((EDATE('Projektkostenkalkulation EP'!$B$8,17)+GV$9),"MM")=TEXT((EDATE('Projektkostenkalkulation EP'!$B$8,17)+(GV$9-1)),"MM"),
             IF(
                        OR(
                                    TEXT((EDATE('Projektkostenkalkulation EP'!$B$8,17)+GV$9),"TTT") = "Sa",
                                    TEXT((EDATE('Projektkostenkalkulation EP'!$B$8,17)+GV$9),"TTT") = "So",
                                    IF(ISNA(VLOOKUP(EDATE('Projektkostenkalkulation EP'!$B$8,17)+GV$9,Datenquellen!$F$7:$H$45,3,FALSE))," ",VLOOKUP(EDATE('Projektkostenkalkulation EP'!$B$8,17)+GV$9,Datenquellen!$F$7:$H$45,3,FALSE))="X"
                                    ),
                          "X",
                          ""
                          ),
               "X"
            )</f>
        <v/>
      </c>
      <c r="GX188" s="237" t="str">
        <f xml:space="preserve"> IF(TEXT((EDATE('Projektkostenkalkulation EP'!$B$8,17)+GW$9),"MM")=TEXT((EDATE('Projektkostenkalkulation EP'!$B$8,17)+(GW$9-1)),"MM"),
             IF(
                        OR(
                                    TEXT((EDATE('Projektkostenkalkulation EP'!$B$8,17)+GW$9),"TTT") = "Sa",
                                    TEXT((EDATE('Projektkostenkalkulation EP'!$B$8,17)+GW$9),"TTT") = "So",
                                    IF(ISNA(VLOOKUP(EDATE('Projektkostenkalkulation EP'!$B$8,17)+GW$9,Datenquellen!$F$7:$H$45,3,FALSE))," ",VLOOKUP(EDATE('Projektkostenkalkulation EP'!$B$8,17)+GW$9,Datenquellen!$F$7:$H$45,3,FALSE))="X"
                                    ),
                          "X",
                          ""
                          ),
               "X"
            )</f>
        <v/>
      </c>
      <c r="GY188" s="237" t="str">
        <f xml:space="preserve"> IF(TEXT((EDATE('Projektkostenkalkulation EP'!$B$8,17)+GX$9),"MM")=TEXT((EDATE('Projektkostenkalkulation EP'!$B$8,17)+(GX$9-1)),"MM"),
             IF(
                        OR(
                                    TEXT((EDATE('Projektkostenkalkulation EP'!$B$8,17)+GX$9),"TTT") = "Sa",
                                    TEXT((EDATE('Projektkostenkalkulation EP'!$B$8,17)+GX$9),"TTT") = "So",
                                    IF(ISNA(VLOOKUP(EDATE('Projektkostenkalkulation EP'!$B$8,17)+GX$9,Datenquellen!$F$7:$H$45,3,FALSE))," ",VLOOKUP(EDATE('Projektkostenkalkulation EP'!$B$8,17)+GX$9,Datenquellen!$F$7:$H$45,3,FALSE))="X"
                                    ),
                          "X",
                          ""
                          ),
               "X"
            )</f>
        <v/>
      </c>
      <c r="GZ188" s="237" t="str">
        <f xml:space="preserve"> IF(TEXT((EDATE('Projektkostenkalkulation EP'!$B$8,17)+GY$9),"MM")=TEXT((EDATE('Projektkostenkalkulation EP'!$B$8,17)+(GY$9-1)),"MM"),
             IF(
                        OR(
                                    TEXT((EDATE('Projektkostenkalkulation EP'!$B$8,17)+GY$9),"TTT") = "Sa",
                                    TEXT((EDATE('Projektkostenkalkulation EP'!$B$8,17)+GY$9),"TTT") = "So",
                                    IF(ISNA(VLOOKUP(EDATE('Projektkostenkalkulation EP'!$B$8,17)+GY$9,Datenquellen!$F$7:$H$45,3,FALSE))," ",VLOOKUP(EDATE('Projektkostenkalkulation EP'!$B$8,17)+GY$9,Datenquellen!$F$7:$H$45,3,FALSE))="X"
                                    ),
                          "X",
                          ""
                          ),
               "X"
            )</f>
        <v/>
      </c>
      <c r="HA188" s="237" t="str">
        <f xml:space="preserve"> IF(TEXT((EDATE('Projektkostenkalkulation EP'!$B$8,17)+GZ$9),"MM")=TEXT((EDATE('Projektkostenkalkulation EP'!$B$8,17)+(GZ$9-1)),"MM"),
             IF(
                        OR(
                                    TEXT((EDATE('Projektkostenkalkulation EP'!$B$8,17)+GZ$9),"TTT") = "Sa",
                                    TEXT((EDATE('Projektkostenkalkulation EP'!$B$8,17)+GZ$9),"TTT") = "So",
                                    IF(ISNA(VLOOKUP(EDATE('Projektkostenkalkulation EP'!$B$8,17)+GZ$9,Datenquellen!$F$7:$H$45,3,FALSE))," ",VLOOKUP(EDATE('Projektkostenkalkulation EP'!$B$8,17)+GZ$9,Datenquellen!$F$7:$H$45,3,FALSE))="X"
                                    ),
                          "X",
                          ""
                          ),
               "X"
            )</f>
        <v/>
      </c>
      <c r="HB188" s="237" t="str">
        <f xml:space="preserve"> IF(TEXT((EDATE('Projektkostenkalkulation EP'!$B$8,17)+HA$9),"MM")=TEXT((EDATE('Projektkostenkalkulation EP'!$B$8,17)+(HA$9-1)),"MM"),
             IF(
                        OR(
                                    TEXT((EDATE('Projektkostenkalkulation EP'!$B$8,17)+HA$9),"TTT") = "Sa",
                                    TEXT((EDATE('Projektkostenkalkulation EP'!$B$8,17)+HA$9),"TTT") = "So",
                                    IF(ISNA(VLOOKUP(EDATE('Projektkostenkalkulation EP'!$B$8,17)+HA$9,Datenquellen!$F$7:$H$45,3,FALSE))," ",VLOOKUP(EDATE('Projektkostenkalkulation EP'!$B$8,17)+HA$9,Datenquellen!$F$7:$H$45,3,FALSE))="X"
                                    ),
                          "X",
                          ""
                          ),
               "X"
            )</f>
        <v>X</v>
      </c>
      <c r="HC188" s="237" t="str">
        <f xml:space="preserve"> IF(TEXT((EDATE('Projektkostenkalkulation EP'!$B$8,17)+HB$9),"MM")=TEXT((EDATE('Projektkostenkalkulation EP'!$B$8,17)+(HB$9-1)),"MM"),
             IF(
                        OR(
                                    TEXT((EDATE('Projektkostenkalkulation EP'!$B$8,17)+HB$9),"TTT") = "Sa",
                                    TEXT((EDATE('Projektkostenkalkulation EP'!$B$8,17)+HB$9),"TTT") = "So",
                                    IF(ISNA(VLOOKUP(EDATE('Projektkostenkalkulation EP'!$B$8,17)+HB$9,Datenquellen!$F$7:$H$45,3,FALSE))," ",VLOOKUP(EDATE('Projektkostenkalkulation EP'!$B$8,17)+HB$9,Datenquellen!$F$7:$H$45,3,FALSE))="X"
                                    ),
                          "X",
                          ""
                          ),
               "X"
            )</f>
        <v>X</v>
      </c>
      <c r="HD188" s="237" t="str">
        <f xml:space="preserve"> IF(TEXT((EDATE('Projektkostenkalkulation EP'!$B$8,17)+HC$9),"MM")=TEXT((EDATE('Projektkostenkalkulation EP'!$B$8,17)+(HC$9-1)),"MM"),
             IF(
                        OR(
                                    TEXT((EDATE('Projektkostenkalkulation EP'!$B$8,17)+HC$9),"TTT") = "Sa",
                                    TEXT((EDATE('Projektkostenkalkulation EP'!$B$8,17)+HC$9),"TTT") = "So",
                                    IF(ISNA(VLOOKUP(EDATE('Projektkostenkalkulation EP'!$B$8,17)+HC$9,Datenquellen!$F$7:$H$45,3,FALSE))," ",VLOOKUP(EDATE('Projektkostenkalkulation EP'!$B$8,17)+HC$9,Datenquellen!$F$7:$H$45,3,FALSE))="X"
                                    ),
                          "X",
                          ""
                          ),
               "X"
            )</f>
        <v/>
      </c>
      <c r="HE188" s="238" t="str">
        <f xml:space="preserve"> IF(TEXT((EDATE('Projektkostenkalkulation EP'!$B$8,17)+HD$9),"MM")=TEXT((EDATE('Projektkostenkalkulation EP'!$B$8,17)+(HD$9-1)),"MM"),
             IF(
                        OR(
                                    TEXT((EDATE('Projektkostenkalkulation EP'!$B$8,17)+HD$9),"TTT") = "Sa",
                                    TEXT((EDATE('Projektkostenkalkulation EP'!$B$8,17)+HD$9),"TTT") = "So",
                                    IF(ISNA(VLOOKUP(EDATE('Projektkostenkalkulation EP'!$B$8,17)+HD$9,Datenquellen!$F$7:$H$45,3,FALSE))," ",VLOOKUP(EDATE('Projektkostenkalkulation EP'!$B$8,17)+HD$9,Datenquellen!$F$7:$H$45,3,FALSE))="X"
                                    ),
                          "X",
                          ""
                          ),
               "X"
            )</f>
        <v>X</v>
      </c>
      <c r="HF188" s="239"/>
      <c r="HG188" s="240"/>
      <c r="HH188" s="241" t="s">
        <v>67</v>
      </c>
    </row>
    <row r="189" spans="1:216" x14ac:dyDescent="0.2">
      <c r="S189" s="463" t="s">
        <v>68</v>
      </c>
      <c r="T189" s="468"/>
      <c r="U189" s="468"/>
      <c r="V189" s="468"/>
      <c r="W189" s="468"/>
      <c r="X189" s="468"/>
      <c r="Y189" s="468"/>
      <c r="Z189" s="468"/>
      <c r="AA189" s="468"/>
      <c r="AB189" s="468"/>
      <c r="AC189" s="468"/>
      <c r="AD189" s="468"/>
      <c r="AE189" s="468"/>
      <c r="AF189" s="468"/>
      <c r="AG189" s="468"/>
      <c r="AH189" s="464"/>
      <c r="AI189" s="466"/>
      <c r="BC189" s="463" t="s">
        <v>68</v>
      </c>
      <c r="BD189" s="468"/>
      <c r="BE189" s="468"/>
      <c r="BF189" s="468"/>
      <c r="BG189" s="468"/>
      <c r="BH189" s="468"/>
      <c r="BI189" s="468"/>
      <c r="BJ189" s="468"/>
      <c r="BK189" s="468"/>
      <c r="BL189" s="468"/>
      <c r="BM189" s="468"/>
      <c r="BN189" s="468"/>
      <c r="BO189" s="468"/>
      <c r="BP189" s="468"/>
      <c r="BQ189" s="468"/>
      <c r="BR189" s="464"/>
      <c r="BS189" s="466"/>
      <c r="CM189" s="463" t="s">
        <v>68</v>
      </c>
      <c r="CN189" s="468"/>
      <c r="CO189" s="468"/>
      <c r="CP189" s="468"/>
      <c r="CQ189" s="468"/>
      <c r="CR189" s="468"/>
      <c r="CS189" s="468"/>
      <c r="CT189" s="468"/>
      <c r="CU189" s="468"/>
      <c r="CV189" s="468"/>
      <c r="CW189" s="468"/>
      <c r="CX189" s="468"/>
      <c r="CY189" s="468"/>
      <c r="CZ189" s="468"/>
      <c r="DA189" s="468"/>
      <c r="DB189" s="464"/>
      <c r="DC189" s="466"/>
      <c r="DW189" s="463" t="s">
        <v>68</v>
      </c>
      <c r="DX189" s="468"/>
      <c r="DY189" s="468"/>
      <c r="DZ189" s="468"/>
      <c r="EA189" s="468"/>
      <c r="EB189" s="468"/>
      <c r="EC189" s="468"/>
      <c r="ED189" s="468"/>
      <c r="EE189" s="468"/>
      <c r="EF189" s="468"/>
      <c r="EG189" s="468"/>
      <c r="EH189" s="468"/>
      <c r="EI189" s="468"/>
      <c r="EJ189" s="468"/>
      <c r="EK189" s="468"/>
      <c r="EL189" s="464"/>
      <c r="EM189" s="466"/>
      <c r="FG189" s="463" t="s">
        <v>68</v>
      </c>
      <c r="FH189" s="468"/>
      <c r="FI189" s="468"/>
      <c r="FJ189" s="468"/>
      <c r="FK189" s="468"/>
      <c r="FL189" s="468"/>
      <c r="FM189" s="468"/>
      <c r="FN189" s="468"/>
      <c r="FO189" s="468"/>
      <c r="FP189" s="468"/>
      <c r="FQ189" s="468"/>
      <c r="FR189" s="468"/>
      <c r="FS189" s="468"/>
      <c r="FT189" s="468"/>
      <c r="FU189" s="468"/>
      <c r="FV189" s="464"/>
      <c r="FW189" s="466"/>
      <c r="GQ189" s="463" t="s">
        <v>68</v>
      </c>
      <c r="GR189" s="468"/>
      <c r="GS189" s="468"/>
      <c r="GT189" s="468"/>
      <c r="GU189" s="468"/>
      <c r="GV189" s="468"/>
      <c r="GW189" s="468"/>
      <c r="GX189" s="468"/>
      <c r="GY189" s="468"/>
      <c r="GZ189" s="468"/>
      <c r="HA189" s="468"/>
      <c r="HB189" s="468"/>
      <c r="HC189" s="468"/>
      <c r="HD189" s="468"/>
      <c r="HE189" s="468"/>
      <c r="HF189" s="464"/>
      <c r="HG189" s="466"/>
    </row>
    <row r="190" spans="1:216" ht="15" thickBot="1" x14ac:dyDescent="0.25">
      <c r="S190" s="468"/>
      <c r="T190" s="468"/>
      <c r="U190" s="468"/>
      <c r="V190" s="468"/>
      <c r="W190" s="468"/>
      <c r="X190" s="468"/>
      <c r="Y190" s="468"/>
      <c r="Z190" s="468"/>
      <c r="AA190" s="468"/>
      <c r="AB190" s="468"/>
      <c r="AC190" s="468"/>
      <c r="AD190" s="468"/>
      <c r="AE190" s="468"/>
      <c r="AF190" s="468"/>
      <c r="AG190" s="468"/>
      <c r="AH190" s="469"/>
      <c r="AI190" s="470"/>
      <c r="BC190" s="468"/>
      <c r="BD190" s="468"/>
      <c r="BE190" s="468"/>
      <c r="BF190" s="468"/>
      <c r="BG190" s="468"/>
      <c r="BH190" s="468"/>
      <c r="BI190" s="468"/>
      <c r="BJ190" s="468"/>
      <c r="BK190" s="468"/>
      <c r="BL190" s="468"/>
      <c r="BM190" s="468"/>
      <c r="BN190" s="468"/>
      <c r="BO190" s="468"/>
      <c r="BP190" s="468"/>
      <c r="BQ190" s="468"/>
      <c r="BR190" s="469"/>
      <c r="BS190" s="470"/>
      <c r="CM190" s="468"/>
      <c r="CN190" s="468"/>
      <c r="CO190" s="468"/>
      <c r="CP190" s="468"/>
      <c r="CQ190" s="468"/>
      <c r="CR190" s="468"/>
      <c r="CS190" s="468"/>
      <c r="CT190" s="468"/>
      <c r="CU190" s="468"/>
      <c r="CV190" s="468"/>
      <c r="CW190" s="468"/>
      <c r="CX190" s="468"/>
      <c r="CY190" s="468"/>
      <c r="CZ190" s="468"/>
      <c r="DA190" s="468"/>
      <c r="DB190" s="469"/>
      <c r="DC190" s="470"/>
      <c r="DW190" s="468"/>
      <c r="DX190" s="468"/>
      <c r="DY190" s="468"/>
      <c r="DZ190" s="468"/>
      <c r="EA190" s="468"/>
      <c r="EB190" s="468"/>
      <c r="EC190" s="468"/>
      <c r="ED190" s="468"/>
      <c r="EE190" s="468"/>
      <c r="EF190" s="468"/>
      <c r="EG190" s="468"/>
      <c r="EH190" s="468"/>
      <c r="EI190" s="468"/>
      <c r="EJ190" s="468"/>
      <c r="EK190" s="468"/>
      <c r="EL190" s="469"/>
      <c r="EM190" s="470"/>
      <c r="FG190" s="468"/>
      <c r="FH190" s="468"/>
      <c r="FI190" s="468"/>
      <c r="FJ190" s="468"/>
      <c r="FK190" s="468"/>
      <c r="FL190" s="468"/>
      <c r="FM190" s="468"/>
      <c r="FN190" s="468"/>
      <c r="FO190" s="468"/>
      <c r="FP190" s="468"/>
      <c r="FQ190" s="468"/>
      <c r="FR190" s="468"/>
      <c r="FS190" s="468"/>
      <c r="FT190" s="468"/>
      <c r="FU190" s="468"/>
      <c r="FV190" s="469"/>
      <c r="FW190" s="470"/>
      <c r="GQ190" s="468"/>
      <c r="GR190" s="468"/>
      <c r="GS190" s="468"/>
      <c r="GT190" s="468"/>
      <c r="GU190" s="468"/>
      <c r="GV190" s="468"/>
      <c r="GW190" s="468"/>
      <c r="GX190" s="468"/>
      <c r="GY190" s="468"/>
      <c r="GZ190" s="468"/>
      <c r="HA190" s="468"/>
      <c r="HB190" s="468"/>
      <c r="HC190" s="468"/>
      <c r="HD190" s="468"/>
      <c r="HE190" s="468"/>
      <c r="HF190" s="469"/>
      <c r="HG190" s="470"/>
    </row>
    <row r="192" spans="1:216" x14ac:dyDescent="0.2">
      <c r="A192" s="243" t="s">
        <v>69</v>
      </c>
      <c r="B192" s="458" t="s">
        <v>70</v>
      </c>
      <c r="C192" s="458"/>
      <c r="D192" s="458"/>
      <c r="E192" s="458"/>
      <c r="F192" s="458"/>
      <c r="G192" s="458"/>
      <c r="H192" s="458"/>
      <c r="I192" s="458"/>
      <c r="J192" s="458"/>
      <c r="K192" s="458"/>
      <c r="L192" s="458"/>
      <c r="M192" s="458"/>
      <c r="N192" s="458"/>
      <c r="O192" s="458"/>
      <c r="P192" s="458"/>
      <c r="Q192" s="458"/>
      <c r="R192" s="458"/>
      <c r="S192" s="458"/>
      <c r="T192" s="458"/>
      <c r="U192" s="458"/>
      <c r="V192" s="458"/>
      <c r="W192" s="458"/>
      <c r="X192" s="458"/>
      <c r="Y192" s="458"/>
      <c r="Z192" s="458"/>
      <c r="AA192" s="458"/>
      <c r="AB192" s="458"/>
      <c r="AC192" s="458"/>
      <c r="AD192" s="458"/>
      <c r="AE192" s="458"/>
      <c r="AF192" s="458"/>
      <c r="AG192" s="458"/>
      <c r="AH192" s="458"/>
      <c r="AI192" s="458"/>
      <c r="AJ192" s="458"/>
      <c r="AK192" s="243" t="s">
        <v>69</v>
      </c>
      <c r="AL192" s="458" t="s">
        <v>70</v>
      </c>
      <c r="AM192" s="458"/>
      <c r="AN192" s="458"/>
      <c r="AO192" s="458"/>
      <c r="AP192" s="458"/>
      <c r="AQ192" s="458"/>
      <c r="AR192" s="458"/>
      <c r="AS192" s="458"/>
      <c r="AT192" s="458"/>
      <c r="AU192" s="458"/>
      <c r="AV192" s="458"/>
      <c r="AW192" s="458"/>
      <c r="AX192" s="458"/>
      <c r="AY192" s="458"/>
      <c r="AZ192" s="458"/>
      <c r="BA192" s="458"/>
      <c r="BB192" s="458"/>
      <c r="BC192" s="458"/>
      <c r="BD192" s="458"/>
      <c r="BE192" s="458"/>
      <c r="BF192" s="458"/>
      <c r="BG192" s="458"/>
      <c r="BH192" s="458"/>
      <c r="BI192" s="458"/>
      <c r="BJ192" s="458"/>
      <c r="BK192" s="458"/>
      <c r="BL192" s="458"/>
      <c r="BM192" s="458"/>
      <c r="BN192" s="458"/>
      <c r="BO192" s="458"/>
      <c r="BP192" s="458"/>
      <c r="BQ192" s="458"/>
      <c r="BR192" s="458"/>
      <c r="BS192" s="458"/>
      <c r="BT192" s="458"/>
      <c r="BU192" s="243" t="s">
        <v>69</v>
      </c>
      <c r="BV192" s="458" t="s">
        <v>70</v>
      </c>
      <c r="BW192" s="458"/>
      <c r="BX192" s="458"/>
      <c r="BY192" s="458"/>
      <c r="BZ192" s="458"/>
      <c r="CA192" s="458"/>
      <c r="CB192" s="458"/>
      <c r="CC192" s="458"/>
      <c r="CD192" s="458"/>
      <c r="CE192" s="458"/>
      <c r="CF192" s="458"/>
      <c r="CG192" s="458"/>
      <c r="CH192" s="458"/>
      <c r="CI192" s="458"/>
      <c r="CJ192" s="458"/>
      <c r="CK192" s="458"/>
      <c r="CL192" s="458"/>
      <c r="CM192" s="458"/>
      <c r="CN192" s="458"/>
      <c r="CO192" s="458"/>
      <c r="CP192" s="458"/>
      <c r="CQ192" s="458"/>
      <c r="CR192" s="458"/>
      <c r="CS192" s="458"/>
      <c r="CT192" s="458"/>
      <c r="CU192" s="458"/>
      <c r="CV192" s="458"/>
      <c r="CW192" s="458"/>
      <c r="CX192" s="458"/>
      <c r="CY192" s="458"/>
      <c r="CZ192" s="458"/>
      <c r="DA192" s="458"/>
      <c r="DB192" s="458"/>
      <c r="DC192" s="458"/>
      <c r="DD192" s="458"/>
      <c r="DE192" s="243" t="s">
        <v>69</v>
      </c>
      <c r="DF192" s="458" t="s">
        <v>70</v>
      </c>
      <c r="DG192" s="458"/>
      <c r="DH192" s="458"/>
      <c r="DI192" s="458"/>
      <c r="DJ192" s="458"/>
      <c r="DK192" s="458"/>
      <c r="DL192" s="458"/>
      <c r="DM192" s="458"/>
      <c r="DN192" s="458"/>
      <c r="DO192" s="458"/>
      <c r="DP192" s="458"/>
      <c r="DQ192" s="458"/>
      <c r="DR192" s="458"/>
      <c r="DS192" s="458"/>
      <c r="DT192" s="458"/>
      <c r="DU192" s="458"/>
      <c r="DV192" s="458"/>
      <c r="DW192" s="458"/>
      <c r="DX192" s="458"/>
      <c r="DY192" s="458"/>
      <c r="DZ192" s="458"/>
      <c r="EA192" s="458"/>
      <c r="EB192" s="458"/>
      <c r="EC192" s="458"/>
      <c r="ED192" s="458"/>
      <c r="EE192" s="458"/>
      <c r="EF192" s="458"/>
      <c r="EG192" s="458"/>
      <c r="EH192" s="458"/>
      <c r="EI192" s="458"/>
      <c r="EJ192" s="458"/>
      <c r="EK192" s="458"/>
      <c r="EL192" s="458"/>
      <c r="EM192" s="458"/>
      <c r="EN192" s="458"/>
      <c r="EO192" s="243" t="s">
        <v>69</v>
      </c>
      <c r="EP192" s="458" t="s">
        <v>70</v>
      </c>
      <c r="EQ192" s="458"/>
      <c r="ER192" s="458"/>
      <c r="ES192" s="458"/>
      <c r="ET192" s="458"/>
      <c r="EU192" s="458"/>
      <c r="EV192" s="458"/>
      <c r="EW192" s="458"/>
      <c r="EX192" s="458"/>
      <c r="EY192" s="458"/>
      <c r="EZ192" s="458"/>
      <c r="FA192" s="458"/>
      <c r="FB192" s="458"/>
      <c r="FC192" s="458"/>
      <c r="FD192" s="458"/>
      <c r="FE192" s="458"/>
      <c r="FF192" s="458"/>
      <c r="FG192" s="458"/>
      <c r="FH192" s="458"/>
      <c r="FI192" s="458"/>
      <c r="FJ192" s="458"/>
      <c r="FK192" s="458"/>
      <c r="FL192" s="458"/>
      <c r="FM192" s="458"/>
      <c r="FN192" s="458"/>
      <c r="FO192" s="458"/>
      <c r="FP192" s="458"/>
      <c r="FQ192" s="458"/>
      <c r="FR192" s="458"/>
      <c r="FS192" s="458"/>
      <c r="FT192" s="458"/>
      <c r="FU192" s="458"/>
      <c r="FV192" s="458"/>
      <c r="FW192" s="458"/>
      <c r="FX192" s="458"/>
      <c r="FY192" s="243" t="s">
        <v>69</v>
      </c>
      <c r="FZ192" s="458" t="s">
        <v>70</v>
      </c>
      <c r="GA192" s="458"/>
      <c r="GB192" s="458"/>
      <c r="GC192" s="458"/>
      <c r="GD192" s="458"/>
      <c r="GE192" s="458"/>
      <c r="GF192" s="458"/>
      <c r="GG192" s="458"/>
      <c r="GH192" s="458"/>
      <c r="GI192" s="458"/>
      <c r="GJ192" s="458"/>
      <c r="GK192" s="458"/>
      <c r="GL192" s="458"/>
      <c r="GM192" s="458"/>
      <c r="GN192" s="458"/>
      <c r="GO192" s="458"/>
      <c r="GP192" s="458"/>
      <c r="GQ192" s="458"/>
      <c r="GR192" s="458"/>
      <c r="GS192" s="458"/>
      <c r="GT192" s="458"/>
      <c r="GU192" s="458"/>
      <c r="GV192" s="458"/>
      <c r="GW192" s="458"/>
      <c r="GX192" s="458"/>
      <c r="GY192" s="458"/>
      <c r="GZ192" s="458"/>
      <c r="HA192" s="458"/>
      <c r="HB192" s="458"/>
      <c r="HC192" s="458"/>
      <c r="HD192" s="458"/>
      <c r="HE192" s="458"/>
      <c r="HF192" s="458"/>
      <c r="HG192" s="458"/>
      <c r="HH192" s="458"/>
    </row>
    <row r="193" spans="1:216" x14ac:dyDescent="0.2">
      <c r="B193" s="457" t="s">
        <v>71</v>
      </c>
      <c r="C193" s="457"/>
      <c r="D193" s="457"/>
      <c r="E193" s="457"/>
      <c r="F193" s="457"/>
      <c r="G193" s="457"/>
      <c r="H193" s="457"/>
      <c r="I193" s="457"/>
      <c r="J193" s="457"/>
      <c r="K193" s="457"/>
      <c r="L193" s="457"/>
      <c r="M193" s="457"/>
      <c r="N193" s="457"/>
      <c r="O193" s="457"/>
      <c r="P193" s="457"/>
      <c r="Q193" s="457"/>
      <c r="R193" s="457"/>
      <c r="S193" s="457"/>
      <c r="T193" s="457"/>
      <c r="U193" s="457"/>
      <c r="V193" s="457"/>
      <c r="W193" s="457"/>
      <c r="X193" s="244"/>
      <c r="Y193" s="244"/>
      <c r="Z193" s="244"/>
      <c r="AA193" s="244"/>
      <c r="AB193" s="244"/>
      <c r="AC193" s="244"/>
      <c r="AD193" s="244"/>
      <c r="AE193" s="244"/>
      <c r="AF193" s="244"/>
      <c r="AG193" s="244"/>
      <c r="AH193" s="244"/>
      <c r="AI193" s="244"/>
      <c r="AJ193" s="244"/>
      <c r="AL193" s="457" t="s">
        <v>71</v>
      </c>
      <c r="AM193" s="457"/>
      <c r="AN193" s="457"/>
      <c r="AO193" s="457"/>
      <c r="AP193" s="457"/>
      <c r="AQ193" s="457"/>
      <c r="AR193" s="457"/>
      <c r="AS193" s="457"/>
      <c r="AT193" s="457"/>
      <c r="AU193" s="457"/>
      <c r="AV193" s="457"/>
      <c r="AW193" s="457"/>
      <c r="AX193" s="457"/>
      <c r="AY193" s="457"/>
      <c r="AZ193" s="457"/>
      <c r="BA193" s="457"/>
      <c r="BB193" s="457"/>
      <c r="BC193" s="457"/>
      <c r="BD193" s="457"/>
      <c r="BE193" s="457"/>
      <c r="BF193" s="457"/>
      <c r="BG193" s="457"/>
      <c r="BH193" s="244"/>
      <c r="BI193" s="244"/>
      <c r="BJ193" s="244"/>
      <c r="BK193" s="244"/>
      <c r="BL193" s="244"/>
      <c r="BM193" s="244"/>
      <c r="BN193" s="244"/>
      <c r="BO193" s="244"/>
      <c r="BP193" s="244"/>
      <c r="BQ193" s="244"/>
      <c r="BR193" s="244"/>
      <c r="BS193" s="244"/>
      <c r="BT193" s="244"/>
      <c r="BV193" s="457" t="s">
        <v>71</v>
      </c>
      <c r="BW193" s="457"/>
      <c r="BX193" s="457"/>
      <c r="BY193" s="457"/>
      <c r="BZ193" s="457"/>
      <c r="CA193" s="457"/>
      <c r="CB193" s="457"/>
      <c r="CC193" s="457"/>
      <c r="CD193" s="457"/>
      <c r="CE193" s="457"/>
      <c r="CF193" s="457"/>
      <c r="CG193" s="457"/>
      <c r="CH193" s="457"/>
      <c r="CI193" s="457"/>
      <c r="CJ193" s="457"/>
      <c r="CK193" s="457"/>
      <c r="CL193" s="457"/>
      <c r="CM193" s="457"/>
      <c r="CN193" s="457"/>
      <c r="CO193" s="457"/>
      <c r="CP193" s="457"/>
      <c r="CQ193" s="457"/>
      <c r="CR193" s="244"/>
      <c r="CS193" s="244"/>
      <c r="CT193" s="244"/>
      <c r="CU193" s="244"/>
      <c r="CV193" s="244"/>
      <c r="CW193" s="244"/>
      <c r="CX193" s="244"/>
      <c r="CY193" s="244"/>
      <c r="CZ193" s="244"/>
      <c r="DA193" s="244"/>
      <c r="DB193" s="244"/>
      <c r="DC193" s="244"/>
      <c r="DD193" s="244"/>
      <c r="DF193" s="457" t="s">
        <v>71</v>
      </c>
      <c r="DG193" s="457"/>
      <c r="DH193" s="457"/>
      <c r="DI193" s="457"/>
      <c r="DJ193" s="457"/>
      <c r="DK193" s="457"/>
      <c r="DL193" s="457"/>
      <c r="DM193" s="457"/>
      <c r="DN193" s="457"/>
      <c r="DO193" s="457"/>
      <c r="DP193" s="457"/>
      <c r="DQ193" s="457"/>
      <c r="DR193" s="457"/>
      <c r="DS193" s="457"/>
      <c r="DT193" s="457"/>
      <c r="DU193" s="457"/>
      <c r="DV193" s="457"/>
      <c r="DW193" s="457"/>
      <c r="DX193" s="457"/>
      <c r="DY193" s="457"/>
      <c r="DZ193" s="457"/>
      <c r="EA193" s="457"/>
      <c r="EB193" s="244"/>
      <c r="EC193" s="244"/>
      <c r="ED193" s="244"/>
      <c r="EE193" s="244"/>
      <c r="EF193" s="244"/>
      <c r="EG193" s="244"/>
      <c r="EH193" s="244"/>
      <c r="EI193" s="244"/>
      <c r="EJ193" s="244"/>
      <c r="EK193" s="244"/>
      <c r="EL193" s="244"/>
      <c r="EM193" s="244"/>
      <c r="EN193" s="244"/>
      <c r="EP193" s="457" t="s">
        <v>71</v>
      </c>
      <c r="EQ193" s="457"/>
      <c r="ER193" s="457"/>
      <c r="ES193" s="457"/>
      <c r="ET193" s="457"/>
      <c r="EU193" s="457"/>
      <c r="EV193" s="457"/>
      <c r="EW193" s="457"/>
      <c r="EX193" s="457"/>
      <c r="EY193" s="457"/>
      <c r="EZ193" s="457"/>
      <c r="FA193" s="457"/>
      <c r="FB193" s="457"/>
      <c r="FC193" s="457"/>
      <c r="FD193" s="457"/>
      <c r="FE193" s="457"/>
      <c r="FF193" s="457"/>
      <c r="FG193" s="457"/>
      <c r="FH193" s="457"/>
      <c r="FI193" s="457"/>
      <c r="FJ193" s="457"/>
      <c r="FK193" s="457"/>
      <c r="FL193" s="244"/>
      <c r="FM193" s="244"/>
      <c r="FN193" s="244"/>
      <c r="FO193" s="244"/>
      <c r="FP193" s="244"/>
      <c r="FQ193" s="244"/>
      <c r="FR193" s="244"/>
      <c r="FS193" s="244"/>
      <c r="FT193" s="244"/>
      <c r="FU193" s="244"/>
      <c r="FV193" s="244"/>
      <c r="FW193" s="244"/>
      <c r="FX193" s="244"/>
      <c r="FZ193" s="457" t="s">
        <v>71</v>
      </c>
      <c r="GA193" s="457"/>
      <c r="GB193" s="457"/>
      <c r="GC193" s="457"/>
      <c r="GD193" s="457"/>
      <c r="GE193" s="457"/>
      <c r="GF193" s="457"/>
      <c r="GG193" s="457"/>
      <c r="GH193" s="457"/>
      <c r="GI193" s="457"/>
      <c r="GJ193" s="457"/>
      <c r="GK193" s="457"/>
      <c r="GL193" s="457"/>
      <c r="GM193" s="457"/>
      <c r="GN193" s="457"/>
      <c r="GO193" s="457"/>
      <c r="GP193" s="457"/>
      <c r="GQ193" s="457"/>
      <c r="GR193" s="457"/>
      <c r="GS193" s="457"/>
      <c r="GT193" s="457"/>
      <c r="GU193" s="457"/>
      <c r="GV193" s="244"/>
      <c r="GW193" s="244"/>
      <c r="GX193" s="244"/>
      <c r="GY193" s="244"/>
      <c r="GZ193" s="244"/>
      <c r="HA193" s="244"/>
      <c r="HB193" s="244"/>
      <c r="HC193" s="244"/>
      <c r="HD193" s="244"/>
      <c r="HE193" s="244"/>
      <c r="HF193" s="244"/>
      <c r="HG193" s="244"/>
      <c r="HH193" s="244"/>
    </row>
    <row r="194" spans="1:216" x14ac:dyDescent="0.2">
      <c r="A194" s="243" t="s">
        <v>72</v>
      </c>
      <c r="B194" s="457" t="s">
        <v>73</v>
      </c>
      <c r="C194" s="471"/>
      <c r="D194" s="471"/>
      <c r="E194" s="471"/>
      <c r="F194" s="471"/>
      <c r="G194" s="471"/>
      <c r="H194" s="471"/>
      <c r="I194" s="471"/>
      <c r="J194" s="471"/>
      <c r="K194" s="471"/>
      <c r="L194" s="471"/>
      <c r="M194" s="471"/>
      <c r="N194" s="471"/>
      <c r="O194" s="471"/>
      <c r="P194" s="471"/>
      <c r="Q194" s="471"/>
      <c r="R194" s="471"/>
      <c r="S194" s="471"/>
      <c r="T194" s="471"/>
      <c r="U194" s="471"/>
      <c r="V194" s="471"/>
      <c r="W194" s="471"/>
      <c r="X194" s="471"/>
      <c r="Y194" s="471"/>
      <c r="Z194" s="471"/>
      <c r="AA194" s="471"/>
      <c r="AB194" s="471"/>
      <c r="AC194" s="471"/>
      <c r="AD194" s="471"/>
      <c r="AE194" s="471"/>
      <c r="AF194" s="471"/>
      <c r="AG194" s="471"/>
      <c r="AH194" s="471"/>
      <c r="AI194" s="471"/>
      <c r="AJ194" s="471"/>
      <c r="AK194" s="243" t="s">
        <v>72</v>
      </c>
      <c r="AL194" s="457" t="s">
        <v>73</v>
      </c>
      <c r="AM194" s="471"/>
      <c r="AN194" s="471"/>
      <c r="AO194" s="471"/>
      <c r="AP194" s="471"/>
      <c r="AQ194" s="471"/>
      <c r="AR194" s="471"/>
      <c r="AS194" s="471"/>
      <c r="AT194" s="471"/>
      <c r="AU194" s="471"/>
      <c r="AV194" s="471"/>
      <c r="AW194" s="471"/>
      <c r="AX194" s="471"/>
      <c r="AY194" s="471"/>
      <c r="AZ194" s="471"/>
      <c r="BA194" s="471"/>
      <c r="BB194" s="471"/>
      <c r="BC194" s="471"/>
      <c r="BD194" s="471"/>
      <c r="BE194" s="471"/>
      <c r="BF194" s="471"/>
      <c r="BG194" s="471"/>
      <c r="BH194" s="471"/>
      <c r="BI194" s="471"/>
      <c r="BJ194" s="471"/>
      <c r="BK194" s="471"/>
      <c r="BL194" s="471"/>
      <c r="BM194" s="471"/>
      <c r="BN194" s="471"/>
      <c r="BO194" s="471"/>
      <c r="BP194" s="471"/>
      <c r="BQ194" s="471"/>
      <c r="BR194" s="471"/>
      <c r="BS194" s="471"/>
      <c r="BT194" s="471"/>
      <c r="BU194" s="243" t="s">
        <v>72</v>
      </c>
      <c r="BV194" s="457" t="s">
        <v>73</v>
      </c>
      <c r="BW194" s="471"/>
      <c r="BX194" s="471"/>
      <c r="BY194" s="471"/>
      <c r="BZ194" s="471"/>
      <c r="CA194" s="471"/>
      <c r="CB194" s="471"/>
      <c r="CC194" s="471"/>
      <c r="CD194" s="471"/>
      <c r="CE194" s="471"/>
      <c r="CF194" s="471"/>
      <c r="CG194" s="471"/>
      <c r="CH194" s="471"/>
      <c r="CI194" s="471"/>
      <c r="CJ194" s="471"/>
      <c r="CK194" s="471"/>
      <c r="CL194" s="471"/>
      <c r="CM194" s="471"/>
      <c r="CN194" s="471"/>
      <c r="CO194" s="471"/>
      <c r="CP194" s="471"/>
      <c r="CQ194" s="471"/>
      <c r="CR194" s="471"/>
      <c r="CS194" s="471"/>
      <c r="CT194" s="471"/>
      <c r="CU194" s="471"/>
      <c r="CV194" s="471"/>
      <c r="CW194" s="471"/>
      <c r="CX194" s="471"/>
      <c r="CY194" s="471"/>
      <c r="CZ194" s="471"/>
      <c r="DA194" s="471"/>
      <c r="DB194" s="471"/>
      <c r="DC194" s="471"/>
      <c r="DD194" s="471"/>
      <c r="DE194" s="243" t="s">
        <v>72</v>
      </c>
      <c r="DF194" s="457" t="s">
        <v>73</v>
      </c>
      <c r="DG194" s="471"/>
      <c r="DH194" s="471"/>
      <c r="DI194" s="471"/>
      <c r="DJ194" s="471"/>
      <c r="DK194" s="471"/>
      <c r="DL194" s="471"/>
      <c r="DM194" s="471"/>
      <c r="DN194" s="471"/>
      <c r="DO194" s="471"/>
      <c r="DP194" s="471"/>
      <c r="DQ194" s="471"/>
      <c r="DR194" s="471"/>
      <c r="DS194" s="471"/>
      <c r="DT194" s="471"/>
      <c r="DU194" s="471"/>
      <c r="DV194" s="471"/>
      <c r="DW194" s="471"/>
      <c r="DX194" s="471"/>
      <c r="DY194" s="471"/>
      <c r="DZ194" s="471"/>
      <c r="EA194" s="471"/>
      <c r="EB194" s="471"/>
      <c r="EC194" s="471"/>
      <c r="ED194" s="471"/>
      <c r="EE194" s="471"/>
      <c r="EF194" s="471"/>
      <c r="EG194" s="471"/>
      <c r="EH194" s="471"/>
      <c r="EI194" s="471"/>
      <c r="EJ194" s="471"/>
      <c r="EK194" s="471"/>
      <c r="EL194" s="471"/>
      <c r="EM194" s="471"/>
      <c r="EN194" s="471"/>
      <c r="EO194" s="243" t="s">
        <v>72</v>
      </c>
      <c r="EP194" s="457" t="s">
        <v>73</v>
      </c>
      <c r="EQ194" s="471"/>
      <c r="ER194" s="471"/>
      <c r="ES194" s="471"/>
      <c r="ET194" s="471"/>
      <c r="EU194" s="471"/>
      <c r="EV194" s="471"/>
      <c r="EW194" s="471"/>
      <c r="EX194" s="471"/>
      <c r="EY194" s="471"/>
      <c r="EZ194" s="471"/>
      <c r="FA194" s="471"/>
      <c r="FB194" s="471"/>
      <c r="FC194" s="471"/>
      <c r="FD194" s="471"/>
      <c r="FE194" s="471"/>
      <c r="FF194" s="471"/>
      <c r="FG194" s="471"/>
      <c r="FH194" s="471"/>
      <c r="FI194" s="471"/>
      <c r="FJ194" s="471"/>
      <c r="FK194" s="471"/>
      <c r="FL194" s="471"/>
      <c r="FM194" s="471"/>
      <c r="FN194" s="471"/>
      <c r="FO194" s="471"/>
      <c r="FP194" s="471"/>
      <c r="FQ194" s="471"/>
      <c r="FR194" s="471"/>
      <c r="FS194" s="471"/>
      <c r="FT194" s="471"/>
      <c r="FU194" s="471"/>
      <c r="FV194" s="471"/>
      <c r="FW194" s="471"/>
      <c r="FX194" s="471"/>
      <c r="FY194" s="243" t="s">
        <v>72</v>
      </c>
      <c r="FZ194" s="457" t="s">
        <v>73</v>
      </c>
      <c r="GA194" s="471"/>
      <c r="GB194" s="471"/>
      <c r="GC194" s="471"/>
      <c r="GD194" s="471"/>
      <c r="GE194" s="471"/>
      <c r="GF194" s="471"/>
      <c r="GG194" s="471"/>
      <c r="GH194" s="471"/>
      <c r="GI194" s="471"/>
      <c r="GJ194" s="471"/>
      <c r="GK194" s="471"/>
      <c r="GL194" s="471"/>
      <c r="GM194" s="471"/>
      <c r="GN194" s="471"/>
      <c r="GO194" s="471"/>
      <c r="GP194" s="471"/>
      <c r="GQ194" s="471"/>
      <c r="GR194" s="471"/>
      <c r="GS194" s="471"/>
      <c r="GT194" s="471"/>
      <c r="GU194" s="471"/>
      <c r="GV194" s="471"/>
      <c r="GW194" s="471"/>
      <c r="GX194" s="471"/>
      <c r="GY194" s="471"/>
      <c r="GZ194" s="471"/>
      <c r="HA194" s="471"/>
      <c r="HB194" s="471"/>
      <c r="HC194" s="471"/>
      <c r="HD194" s="471"/>
      <c r="HE194" s="471"/>
      <c r="HF194" s="471"/>
      <c r="HG194" s="471"/>
      <c r="HH194" s="471"/>
    </row>
    <row r="195" spans="1:216" x14ac:dyDescent="0.2">
      <c r="B195" s="457" t="s">
        <v>74</v>
      </c>
      <c r="C195" s="458"/>
      <c r="D195" s="458"/>
      <c r="E195" s="458"/>
      <c r="F195" s="458"/>
      <c r="G195" s="458"/>
      <c r="H195" s="458"/>
      <c r="I195" s="458"/>
      <c r="J195" s="458"/>
      <c r="K195" s="458"/>
      <c r="L195" s="458"/>
      <c r="M195" s="458"/>
      <c r="N195" s="458"/>
      <c r="O195" s="458"/>
      <c r="P195" s="458"/>
      <c r="Q195" s="458"/>
      <c r="R195" s="458"/>
      <c r="S195" s="458"/>
      <c r="T195" s="458"/>
      <c r="U195" s="458"/>
      <c r="V195" s="458"/>
      <c r="W195" s="458"/>
      <c r="X195" s="458"/>
      <c r="Y195" s="458"/>
      <c r="Z195" s="244"/>
      <c r="AA195" s="244"/>
      <c r="AB195" s="244"/>
      <c r="AC195" s="244"/>
      <c r="AD195" s="244"/>
      <c r="AE195" s="244"/>
      <c r="AF195" s="244"/>
      <c r="AG195" s="244"/>
      <c r="AH195" s="244"/>
      <c r="AI195" s="244"/>
      <c r="AJ195" s="244"/>
      <c r="AL195" s="457" t="s">
        <v>74</v>
      </c>
      <c r="AM195" s="458"/>
      <c r="AN195" s="458"/>
      <c r="AO195" s="458"/>
      <c r="AP195" s="458"/>
      <c r="AQ195" s="458"/>
      <c r="AR195" s="458"/>
      <c r="AS195" s="458"/>
      <c r="AT195" s="458"/>
      <c r="AU195" s="458"/>
      <c r="AV195" s="458"/>
      <c r="AW195" s="458"/>
      <c r="AX195" s="458"/>
      <c r="AY195" s="458"/>
      <c r="AZ195" s="458"/>
      <c r="BA195" s="458"/>
      <c r="BB195" s="458"/>
      <c r="BC195" s="458"/>
      <c r="BD195" s="458"/>
      <c r="BE195" s="458"/>
      <c r="BF195" s="458"/>
      <c r="BG195" s="458"/>
      <c r="BH195" s="458"/>
      <c r="BI195" s="458"/>
      <c r="BJ195" s="244"/>
      <c r="BK195" s="244"/>
      <c r="BL195" s="244"/>
      <c r="BM195" s="244"/>
      <c r="BN195" s="244"/>
      <c r="BO195" s="244"/>
      <c r="BP195" s="244"/>
      <c r="BQ195" s="244"/>
      <c r="BR195" s="244"/>
      <c r="BS195" s="244"/>
      <c r="BT195" s="244"/>
      <c r="BV195" s="457" t="s">
        <v>74</v>
      </c>
      <c r="BW195" s="458"/>
      <c r="BX195" s="458"/>
      <c r="BY195" s="458"/>
      <c r="BZ195" s="458"/>
      <c r="CA195" s="458"/>
      <c r="CB195" s="458"/>
      <c r="CC195" s="458"/>
      <c r="CD195" s="458"/>
      <c r="CE195" s="458"/>
      <c r="CF195" s="458"/>
      <c r="CG195" s="458"/>
      <c r="CH195" s="458"/>
      <c r="CI195" s="458"/>
      <c r="CJ195" s="458"/>
      <c r="CK195" s="458"/>
      <c r="CL195" s="458"/>
      <c r="CM195" s="458"/>
      <c r="CN195" s="458"/>
      <c r="CO195" s="458"/>
      <c r="CP195" s="458"/>
      <c r="CQ195" s="458"/>
      <c r="CR195" s="458"/>
      <c r="CS195" s="458"/>
      <c r="CT195" s="244"/>
      <c r="CU195" s="244"/>
      <c r="CV195" s="244"/>
      <c r="CW195" s="244"/>
      <c r="CX195" s="244"/>
      <c r="CY195" s="244"/>
      <c r="CZ195" s="244"/>
      <c r="DA195" s="244"/>
      <c r="DB195" s="244"/>
      <c r="DC195" s="244"/>
      <c r="DD195" s="244"/>
      <c r="DF195" s="457" t="s">
        <v>74</v>
      </c>
      <c r="DG195" s="458"/>
      <c r="DH195" s="458"/>
      <c r="DI195" s="458"/>
      <c r="DJ195" s="458"/>
      <c r="DK195" s="458"/>
      <c r="DL195" s="458"/>
      <c r="DM195" s="458"/>
      <c r="DN195" s="458"/>
      <c r="DO195" s="458"/>
      <c r="DP195" s="458"/>
      <c r="DQ195" s="458"/>
      <c r="DR195" s="458"/>
      <c r="DS195" s="458"/>
      <c r="DT195" s="458"/>
      <c r="DU195" s="458"/>
      <c r="DV195" s="458"/>
      <c r="DW195" s="458"/>
      <c r="DX195" s="458"/>
      <c r="DY195" s="458"/>
      <c r="DZ195" s="458"/>
      <c r="EA195" s="458"/>
      <c r="EB195" s="458"/>
      <c r="EC195" s="458"/>
      <c r="ED195" s="244"/>
      <c r="EE195" s="244"/>
      <c r="EF195" s="244"/>
      <c r="EG195" s="244"/>
      <c r="EH195" s="244"/>
      <c r="EI195" s="244"/>
      <c r="EJ195" s="244"/>
      <c r="EK195" s="244"/>
      <c r="EL195" s="244"/>
      <c r="EM195" s="244"/>
      <c r="EN195" s="244"/>
      <c r="EP195" s="457" t="s">
        <v>74</v>
      </c>
      <c r="EQ195" s="458"/>
      <c r="ER195" s="458"/>
      <c r="ES195" s="458"/>
      <c r="ET195" s="458"/>
      <c r="EU195" s="458"/>
      <c r="EV195" s="458"/>
      <c r="EW195" s="458"/>
      <c r="EX195" s="458"/>
      <c r="EY195" s="458"/>
      <c r="EZ195" s="458"/>
      <c r="FA195" s="458"/>
      <c r="FB195" s="458"/>
      <c r="FC195" s="458"/>
      <c r="FD195" s="458"/>
      <c r="FE195" s="458"/>
      <c r="FF195" s="458"/>
      <c r="FG195" s="458"/>
      <c r="FH195" s="458"/>
      <c r="FI195" s="458"/>
      <c r="FJ195" s="458"/>
      <c r="FK195" s="458"/>
      <c r="FL195" s="458"/>
      <c r="FM195" s="458"/>
      <c r="FN195" s="244"/>
      <c r="FO195" s="244"/>
      <c r="FP195" s="244"/>
      <c r="FQ195" s="244"/>
      <c r="FR195" s="244"/>
      <c r="FS195" s="244"/>
      <c r="FT195" s="244"/>
      <c r="FU195" s="244"/>
      <c r="FV195" s="244"/>
      <c r="FW195" s="244"/>
      <c r="FX195" s="244"/>
      <c r="FZ195" s="457" t="s">
        <v>74</v>
      </c>
      <c r="GA195" s="458"/>
      <c r="GB195" s="458"/>
      <c r="GC195" s="458"/>
      <c r="GD195" s="458"/>
      <c r="GE195" s="458"/>
      <c r="GF195" s="458"/>
      <c r="GG195" s="458"/>
      <c r="GH195" s="458"/>
      <c r="GI195" s="458"/>
      <c r="GJ195" s="458"/>
      <c r="GK195" s="458"/>
      <c r="GL195" s="458"/>
      <c r="GM195" s="458"/>
      <c r="GN195" s="458"/>
      <c r="GO195" s="458"/>
      <c r="GP195" s="458"/>
      <c r="GQ195" s="458"/>
      <c r="GR195" s="458"/>
      <c r="GS195" s="458"/>
      <c r="GT195" s="458"/>
      <c r="GU195" s="458"/>
      <c r="GV195" s="458"/>
      <c r="GW195" s="458"/>
      <c r="GX195" s="244"/>
      <c r="GY195" s="244"/>
      <c r="GZ195" s="244"/>
      <c r="HA195" s="244"/>
      <c r="HB195" s="244"/>
      <c r="HC195" s="244"/>
      <c r="HD195" s="244"/>
      <c r="HE195" s="244"/>
      <c r="HF195" s="244"/>
      <c r="HG195" s="244"/>
      <c r="HH195" s="244"/>
    </row>
    <row r="197" spans="1:216" x14ac:dyDescent="0.2">
      <c r="Q197" s="458" t="s">
        <v>75</v>
      </c>
      <c r="R197" s="493"/>
      <c r="S197" s="493"/>
      <c r="T197" s="493"/>
      <c r="U197" s="493"/>
      <c r="V197" s="493"/>
      <c r="W197" s="493"/>
      <c r="X197" s="493"/>
      <c r="Y197" s="493"/>
      <c r="Z197" s="493"/>
      <c r="AA197" s="493"/>
      <c r="AB197" s="493"/>
      <c r="AC197" s="493"/>
      <c r="AD197" s="493"/>
      <c r="AE197" s="493"/>
      <c r="AF197" s="493"/>
      <c r="AG197" s="493"/>
      <c r="AH197" s="493"/>
      <c r="AI197" s="493"/>
      <c r="AJ197" s="493"/>
      <c r="BA197" s="458" t="s">
        <v>75</v>
      </c>
      <c r="BB197" s="493"/>
      <c r="BC197" s="493"/>
      <c r="BD197" s="493"/>
      <c r="BE197" s="493"/>
      <c r="BF197" s="493"/>
      <c r="BG197" s="493"/>
      <c r="BH197" s="493"/>
      <c r="BI197" s="493"/>
      <c r="BJ197" s="493"/>
      <c r="BK197" s="493"/>
      <c r="BL197" s="493"/>
      <c r="BM197" s="493"/>
      <c r="BN197" s="493"/>
      <c r="BO197" s="493"/>
      <c r="BP197" s="493"/>
      <c r="BQ197" s="493"/>
      <c r="BR197" s="493"/>
      <c r="BS197" s="493"/>
      <c r="BT197" s="493"/>
      <c r="CK197" s="458" t="s">
        <v>75</v>
      </c>
      <c r="CL197" s="493"/>
      <c r="CM197" s="493"/>
      <c r="CN197" s="493"/>
      <c r="CO197" s="493"/>
      <c r="CP197" s="493"/>
      <c r="CQ197" s="493"/>
      <c r="CR197" s="493"/>
      <c r="CS197" s="493"/>
      <c r="CT197" s="493"/>
      <c r="CU197" s="493"/>
      <c r="CV197" s="493"/>
      <c r="CW197" s="493"/>
      <c r="CX197" s="493"/>
      <c r="CY197" s="493"/>
      <c r="CZ197" s="493"/>
      <c r="DA197" s="493"/>
      <c r="DB197" s="493"/>
      <c r="DC197" s="493"/>
      <c r="DD197" s="493"/>
      <c r="DU197" s="458" t="s">
        <v>75</v>
      </c>
      <c r="DV197" s="493"/>
      <c r="DW197" s="493"/>
      <c r="DX197" s="493"/>
      <c r="DY197" s="493"/>
      <c r="DZ197" s="493"/>
      <c r="EA197" s="493"/>
      <c r="EB197" s="493"/>
      <c r="EC197" s="493"/>
      <c r="ED197" s="493"/>
      <c r="EE197" s="493"/>
      <c r="EF197" s="493"/>
      <c r="EG197" s="493"/>
      <c r="EH197" s="493"/>
      <c r="EI197" s="493"/>
      <c r="EJ197" s="493"/>
      <c r="EK197" s="493"/>
      <c r="EL197" s="493"/>
      <c r="EM197" s="493"/>
      <c r="EN197" s="493"/>
      <c r="FE197" s="458" t="s">
        <v>75</v>
      </c>
      <c r="FF197" s="493"/>
      <c r="FG197" s="493"/>
      <c r="FH197" s="493"/>
      <c r="FI197" s="493"/>
      <c r="FJ197" s="493"/>
      <c r="FK197" s="493"/>
      <c r="FL197" s="493"/>
      <c r="FM197" s="493"/>
      <c r="FN197" s="493"/>
      <c r="FO197" s="493"/>
      <c r="FP197" s="493"/>
      <c r="FQ197" s="493"/>
      <c r="FR197" s="493"/>
      <c r="FS197" s="493"/>
      <c r="FT197" s="493"/>
      <c r="FU197" s="493"/>
      <c r="FV197" s="493"/>
      <c r="FW197" s="493"/>
      <c r="FX197" s="493"/>
      <c r="GO197" s="458" t="s">
        <v>75</v>
      </c>
      <c r="GP197" s="493"/>
      <c r="GQ197" s="493"/>
      <c r="GR197" s="493"/>
      <c r="GS197" s="493"/>
      <c r="GT197" s="493"/>
      <c r="GU197" s="493"/>
      <c r="GV197" s="493"/>
      <c r="GW197" s="493"/>
      <c r="GX197" s="493"/>
      <c r="GY197" s="493"/>
      <c r="GZ197" s="493"/>
      <c r="HA197" s="493"/>
      <c r="HB197" s="493"/>
      <c r="HC197" s="493"/>
      <c r="HD197" s="493"/>
      <c r="HE197" s="493"/>
      <c r="HF197" s="493"/>
      <c r="HG197" s="493"/>
      <c r="HH197" s="493"/>
    </row>
    <row r="198" spans="1:216" x14ac:dyDescent="0.2">
      <c r="Q198" s="458" t="s">
        <v>76</v>
      </c>
      <c r="R198" s="493"/>
      <c r="S198" s="493"/>
      <c r="T198" s="493"/>
      <c r="U198" s="493"/>
      <c r="V198" s="493"/>
      <c r="W198" s="493"/>
      <c r="X198" s="493"/>
      <c r="Y198" s="493"/>
      <c r="Z198" s="493"/>
      <c r="AA198" s="493"/>
      <c r="AB198" s="493"/>
      <c r="AC198" s="493"/>
      <c r="AD198" s="493"/>
      <c r="AE198" s="493"/>
      <c r="AF198" s="493"/>
      <c r="AG198" s="493"/>
      <c r="AH198" s="493"/>
      <c r="AI198" s="493"/>
      <c r="AJ198" s="493"/>
      <c r="BA198" s="458" t="s">
        <v>76</v>
      </c>
      <c r="BB198" s="493"/>
      <c r="BC198" s="493"/>
      <c r="BD198" s="493"/>
      <c r="BE198" s="493"/>
      <c r="BF198" s="493"/>
      <c r="BG198" s="493"/>
      <c r="BH198" s="493"/>
      <c r="BI198" s="493"/>
      <c r="BJ198" s="493"/>
      <c r="BK198" s="493"/>
      <c r="BL198" s="493"/>
      <c r="BM198" s="493"/>
      <c r="BN198" s="493"/>
      <c r="BO198" s="493"/>
      <c r="BP198" s="493"/>
      <c r="BQ198" s="493"/>
      <c r="BR198" s="493"/>
      <c r="BS198" s="493"/>
      <c r="BT198" s="493"/>
      <c r="CK198" s="458" t="s">
        <v>76</v>
      </c>
      <c r="CL198" s="493"/>
      <c r="CM198" s="493"/>
      <c r="CN198" s="493"/>
      <c r="CO198" s="493"/>
      <c r="CP198" s="493"/>
      <c r="CQ198" s="493"/>
      <c r="CR198" s="493"/>
      <c r="CS198" s="493"/>
      <c r="CT198" s="493"/>
      <c r="CU198" s="493"/>
      <c r="CV198" s="493"/>
      <c r="CW198" s="493"/>
      <c r="CX198" s="493"/>
      <c r="CY198" s="493"/>
      <c r="CZ198" s="493"/>
      <c r="DA198" s="493"/>
      <c r="DB198" s="493"/>
      <c r="DC198" s="493"/>
      <c r="DD198" s="493"/>
      <c r="DU198" s="458" t="s">
        <v>76</v>
      </c>
      <c r="DV198" s="493"/>
      <c r="DW198" s="493"/>
      <c r="DX198" s="493"/>
      <c r="DY198" s="493"/>
      <c r="DZ198" s="493"/>
      <c r="EA198" s="493"/>
      <c r="EB198" s="493"/>
      <c r="EC198" s="493"/>
      <c r="ED198" s="493"/>
      <c r="EE198" s="493"/>
      <c r="EF198" s="493"/>
      <c r="EG198" s="493"/>
      <c r="EH198" s="493"/>
      <c r="EI198" s="493"/>
      <c r="EJ198" s="493"/>
      <c r="EK198" s="493"/>
      <c r="EL198" s="493"/>
      <c r="EM198" s="493"/>
      <c r="EN198" s="493"/>
      <c r="FE198" s="458" t="s">
        <v>76</v>
      </c>
      <c r="FF198" s="493"/>
      <c r="FG198" s="493"/>
      <c r="FH198" s="493"/>
      <c r="FI198" s="493"/>
      <c r="FJ198" s="493"/>
      <c r="FK198" s="493"/>
      <c r="FL198" s="493"/>
      <c r="FM198" s="493"/>
      <c r="FN198" s="493"/>
      <c r="FO198" s="493"/>
      <c r="FP198" s="493"/>
      <c r="FQ198" s="493"/>
      <c r="FR198" s="493"/>
      <c r="FS198" s="493"/>
      <c r="FT198" s="493"/>
      <c r="FU198" s="493"/>
      <c r="FV198" s="493"/>
      <c r="FW198" s="493"/>
      <c r="FX198" s="493"/>
      <c r="GO198" s="458" t="s">
        <v>76</v>
      </c>
      <c r="GP198" s="493"/>
      <c r="GQ198" s="493"/>
      <c r="GR198" s="493"/>
      <c r="GS198" s="493"/>
      <c r="GT198" s="493"/>
      <c r="GU198" s="493"/>
      <c r="GV198" s="493"/>
      <c r="GW198" s="493"/>
      <c r="GX198" s="493"/>
      <c r="GY198" s="493"/>
      <c r="GZ198" s="493"/>
      <c r="HA198" s="493"/>
      <c r="HB198" s="493"/>
      <c r="HC198" s="493"/>
      <c r="HD198" s="493"/>
      <c r="HE198" s="493"/>
      <c r="HF198" s="493"/>
      <c r="HG198" s="493"/>
      <c r="HH198" s="493"/>
    </row>
    <row r="199" spans="1:216" x14ac:dyDescent="0.2">
      <c r="Q199" s="459"/>
      <c r="R199" s="459"/>
      <c r="S199" s="459"/>
      <c r="T199" s="459"/>
      <c r="U199" s="459"/>
      <c r="V199" s="459"/>
      <c r="W199" s="459"/>
      <c r="X199" s="459"/>
      <c r="Y199" s="459"/>
      <c r="Z199" s="459"/>
      <c r="AA199" s="459"/>
      <c r="AB199" s="459"/>
      <c r="AC199" s="459"/>
      <c r="AD199" s="459"/>
      <c r="AE199" s="459"/>
      <c r="AF199" s="459"/>
      <c r="AG199" s="459"/>
      <c r="AH199" s="459"/>
      <c r="AI199" s="459"/>
      <c r="AJ199" s="459"/>
      <c r="BA199" s="459"/>
      <c r="BB199" s="459"/>
      <c r="BC199" s="459"/>
      <c r="BD199" s="459"/>
      <c r="BE199" s="459"/>
      <c r="BF199" s="459"/>
      <c r="BG199" s="459"/>
      <c r="BH199" s="459"/>
      <c r="BI199" s="459"/>
      <c r="BJ199" s="459"/>
      <c r="BK199" s="459"/>
      <c r="BL199" s="459"/>
      <c r="BM199" s="459"/>
      <c r="BN199" s="459"/>
      <c r="BO199" s="459"/>
      <c r="BP199" s="459"/>
      <c r="BQ199" s="459"/>
      <c r="BR199" s="459"/>
      <c r="BS199" s="459"/>
      <c r="BT199" s="459"/>
      <c r="CK199" s="459"/>
      <c r="CL199" s="459"/>
      <c r="CM199" s="459"/>
      <c r="CN199" s="459"/>
      <c r="CO199" s="459"/>
      <c r="CP199" s="459"/>
      <c r="CQ199" s="459"/>
      <c r="CR199" s="459"/>
      <c r="CS199" s="459"/>
      <c r="CT199" s="459"/>
      <c r="CU199" s="459"/>
      <c r="CV199" s="459"/>
      <c r="CW199" s="459"/>
      <c r="CX199" s="459"/>
      <c r="CY199" s="459"/>
      <c r="CZ199" s="459"/>
      <c r="DA199" s="459"/>
      <c r="DB199" s="459"/>
      <c r="DC199" s="459"/>
      <c r="DD199" s="459"/>
      <c r="DU199" s="459"/>
      <c r="DV199" s="459"/>
      <c r="DW199" s="459"/>
      <c r="DX199" s="459"/>
      <c r="DY199" s="459"/>
      <c r="DZ199" s="459"/>
      <c r="EA199" s="459"/>
      <c r="EB199" s="459"/>
      <c r="EC199" s="459"/>
      <c r="ED199" s="459"/>
      <c r="EE199" s="459"/>
      <c r="EF199" s="459"/>
      <c r="EG199" s="459"/>
      <c r="EH199" s="459"/>
      <c r="EI199" s="459"/>
      <c r="EJ199" s="459"/>
      <c r="EK199" s="459"/>
      <c r="EL199" s="459"/>
      <c r="EM199" s="459"/>
      <c r="EN199" s="459"/>
      <c r="FE199" s="459"/>
      <c r="FF199" s="459"/>
      <c r="FG199" s="459"/>
      <c r="FH199" s="459"/>
      <c r="FI199" s="459"/>
      <c r="FJ199" s="459"/>
      <c r="FK199" s="459"/>
      <c r="FL199" s="459"/>
      <c r="FM199" s="459"/>
      <c r="FN199" s="459"/>
      <c r="FO199" s="459"/>
      <c r="FP199" s="459"/>
      <c r="FQ199" s="459"/>
      <c r="FR199" s="459"/>
      <c r="FS199" s="459"/>
      <c r="FT199" s="459"/>
      <c r="FU199" s="459"/>
      <c r="FV199" s="459"/>
      <c r="FW199" s="459"/>
      <c r="FX199" s="459"/>
      <c r="GO199" s="459"/>
      <c r="GP199" s="459"/>
      <c r="GQ199" s="459"/>
      <c r="GR199" s="459"/>
      <c r="GS199" s="459"/>
      <c r="GT199" s="459"/>
      <c r="GU199" s="459"/>
      <c r="GV199" s="459"/>
      <c r="GW199" s="459"/>
      <c r="GX199" s="459"/>
      <c r="GY199" s="459"/>
      <c r="GZ199" s="459"/>
      <c r="HA199" s="459"/>
      <c r="HB199" s="459"/>
      <c r="HC199" s="459"/>
      <c r="HD199" s="459"/>
      <c r="HE199" s="459"/>
      <c r="HF199" s="459"/>
      <c r="HG199" s="459"/>
      <c r="HH199" s="459"/>
    </row>
    <row r="200" spans="1:216" x14ac:dyDescent="0.2">
      <c r="Q200" s="460"/>
      <c r="R200" s="460"/>
      <c r="S200" s="460"/>
      <c r="T200" s="460"/>
      <c r="U200" s="460"/>
      <c r="V200" s="460"/>
      <c r="W200" s="460"/>
      <c r="X200" s="460"/>
      <c r="Y200" s="460"/>
      <c r="Z200" s="460"/>
      <c r="AA200" s="460"/>
      <c r="AB200" s="460"/>
      <c r="AC200" s="460"/>
      <c r="AD200" s="460"/>
      <c r="AE200" s="460"/>
      <c r="AF200" s="460"/>
      <c r="AG200" s="460"/>
      <c r="AH200" s="460"/>
      <c r="AI200" s="460"/>
      <c r="AJ200" s="460"/>
      <c r="BA200" s="460"/>
      <c r="BB200" s="460"/>
      <c r="BC200" s="460"/>
      <c r="BD200" s="460"/>
      <c r="BE200" s="460"/>
      <c r="BF200" s="460"/>
      <c r="BG200" s="460"/>
      <c r="BH200" s="460"/>
      <c r="BI200" s="460"/>
      <c r="BJ200" s="460"/>
      <c r="BK200" s="460"/>
      <c r="BL200" s="460"/>
      <c r="BM200" s="460"/>
      <c r="BN200" s="460"/>
      <c r="BO200" s="460"/>
      <c r="BP200" s="460"/>
      <c r="BQ200" s="460"/>
      <c r="BR200" s="460"/>
      <c r="BS200" s="460"/>
      <c r="BT200" s="460"/>
      <c r="CK200" s="460"/>
      <c r="CL200" s="460"/>
      <c r="CM200" s="460"/>
      <c r="CN200" s="460"/>
      <c r="CO200" s="460"/>
      <c r="CP200" s="460"/>
      <c r="CQ200" s="460"/>
      <c r="CR200" s="460"/>
      <c r="CS200" s="460"/>
      <c r="CT200" s="460"/>
      <c r="CU200" s="460"/>
      <c r="CV200" s="460"/>
      <c r="CW200" s="460"/>
      <c r="CX200" s="460"/>
      <c r="CY200" s="460"/>
      <c r="CZ200" s="460"/>
      <c r="DA200" s="460"/>
      <c r="DB200" s="460"/>
      <c r="DC200" s="460"/>
      <c r="DD200" s="460"/>
      <c r="DU200" s="460"/>
      <c r="DV200" s="460"/>
      <c r="DW200" s="460"/>
      <c r="DX200" s="460"/>
      <c r="DY200" s="460"/>
      <c r="DZ200" s="460"/>
      <c r="EA200" s="460"/>
      <c r="EB200" s="460"/>
      <c r="EC200" s="460"/>
      <c r="ED200" s="460"/>
      <c r="EE200" s="460"/>
      <c r="EF200" s="460"/>
      <c r="EG200" s="460"/>
      <c r="EH200" s="460"/>
      <c r="EI200" s="460"/>
      <c r="EJ200" s="460"/>
      <c r="EK200" s="460"/>
      <c r="EL200" s="460"/>
      <c r="EM200" s="460"/>
      <c r="EN200" s="460"/>
      <c r="FE200" s="460"/>
      <c r="FF200" s="460"/>
      <c r="FG200" s="460"/>
      <c r="FH200" s="460"/>
      <c r="FI200" s="460"/>
      <c r="FJ200" s="460"/>
      <c r="FK200" s="460"/>
      <c r="FL200" s="460"/>
      <c r="FM200" s="460"/>
      <c r="FN200" s="460"/>
      <c r="FO200" s="460"/>
      <c r="FP200" s="460"/>
      <c r="FQ200" s="460"/>
      <c r="FR200" s="460"/>
      <c r="FS200" s="460"/>
      <c r="FT200" s="460"/>
      <c r="FU200" s="460"/>
      <c r="FV200" s="460"/>
      <c r="FW200" s="460"/>
      <c r="FX200" s="460"/>
      <c r="GO200" s="460"/>
      <c r="GP200" s="460"/>
      <c r="GQ200" s="460"/>
      <c r="GR200" s="460"/>
      <c r="GS200" s="460"/>
      <c r="GT200" s="460"/>
      <c r="GU200" s="460"/>
      <c r="GV200" s="460"/>
      <c r="GW200" s="460"/>
      <c r="GX200" s="460"/>
      <c r="GY200" s="460"/>
      <c r="GZ200" s="460"/>
      <c r="HA200" s="460"/>
      <c r="HB200" s="460"/>
      <c r="HC200" s="460"/>
      <c r="HD200" s="460"/>
      <c r="HE200" s="460"/>
      <c r="HF200" s="460"/>
      <c r="HG200" s="460"/>
      <c r="HH200" s="460"/>
    </row>
    <row r="201" spans="1:216" x14ac:dyDescent="0.2">
      <c r="Q201" s="461" t="s">
        <v>77</v>
      </c>
      <c r="R201" s="494"/>
      <c r="S201" s="494"/>
      <c r="T201" s="494"/>
      <c r="U201" s="494"/>
      <c r="V201" s="494"/>
      <c r="W201" s="494"/>
      <c r="X201" s="494"/>
      <c r="Y201" s="494"/>
      <c r="Z201" s="494"/>
      <c r="AA201" s="494"/>
      <c r="AB201" s="494"/>
      <c r="AC201" s="494"/>
      <c r="AD201" s="494"/>
      <c r="AE201" s="494"/>
      <c r="AF201" s="494"/>
      <c r="AG201" s="494"/>
      <c r="AH201" s="494"/>
      <c r="AI201" s="494"/>
      <c r="AJ201" s="494"/>
      <c r="BA201" s="461" t="s">
        <v>77</v>
      </c>
      <c r="BB201" s="494"/>
      <c r="BC201" s="494"/>
      <c r="BD201" s="494"/>
      <c r="BE201" s="494"/>
      <c r="BF201" s="494"/>
      <c r="BG201" s="494"/>
      <c r="BH201" s="494"/>
      <c r="BI201" s="494"/>
      <c r="BJ201" s="494"/>
      <c r="BK201" s="494"/>
      <c r="BL201" s="494"/>
      <c r="BM201" s="494"/>
      <c r="BN201" s="494"/>
      <c r="BO201" s="494"/>
      <c r="BP201" s="494"/>
      <c r="BQ201" s="494"/>
      <c r="BR201" s="494"/>
      <c r="BS201" s="494"/>
      <c r="BT201" s="494"/>
      <c r="CK201" s="461" t="s">
        <v>77</v>
      </c>
      <c r="CL201" s="494"/>
      <c r="CM201" s="494"/>
      <c r="CN201" s="494"/>
      <c r="CO201" s="494"/>
      <c r="CP201" s="494"/>
      <c r="CQ201" s="494"/>
      <c r="CR201" s="494"/>
      <c r="CS201" s="494"/>
      <c r="CT201" s="494"/>
      <c r="CU201" s="494"/>
      <c r="CV201" s="494"/>
      <c r="CW201" s="494"/>
      <c r="CX201" s="494"/>
      <c r="CY201" s="494"/>
      <c r="CZ201" s="494"/>
      <c r="DA201" s="494"/>
      <c r="DB201" s="494"/>
      <c r="DC201" s="494"/>
      <c r="DD201" s="494"/>
      <c r="DU201" s="461" t="s">
        <v>77</v>
      </c>
      <c r="DV201" s="494"/>
      <c r="DW201" s="494"/>
      <c r="DX201" s="494"/>
      <c r="DY201" s="494"/>
      <c r="DZ201" s="494"/>
      <c r="EA201" s="494"/>
      <c r="EB201" s="494"/>
      <c r="EC201" s="494"/>
      <c r="ED201" s="494"/>
      <c r="EE201" s="494"/>
      <c r="EF201" s="494"/>
      <c r="EG201" s="494"/>
      <c r="EH201" s="494"/>
      <c r="EI201" s="494"/>
      <c r="EJ201" s="494"/>
      <c r="EK201" s="494"/>
      <c r="EL201" s="494"/>
      <c r="EM201" s="494"/>
      <c r="EN201" s="494"/>
      <c r="FE201" s="461" t="s">
        <v>77</v>
      </c>
      <c r="FF201" s="494"/>
      <c r="FG201" s="494"/>
      <c r="FH201" s="494"/>
      <c r="FI201" s="494"/>
      <c r="FJ201" s="494"/>
      <c r="FK201" s="494"/>
      <c r="FL201" s="494"/>
      <c r="FM201" s="494"/>
      <c r="FN201" s="494"/>
      <c r="FO201" s="494"/>
      <c r="FP201" s="494"/>
      <c r="FQ201" s="494"/>
      <c r="FR201" s="494"/>
      <c r="FS201" s="494"/>
      <c r="FT201" s="494"/>
      <c r="FU201" s="494"/>
      <c r="FV201" s="494"/>
      <c r="FW201" s="494"/>
      <c r="FX201" s="494"/>
      <c r="GO201" s="461" t="s">
        <v>77</v>
      </c>
      <c r="GP201" s="494"/>
      <c r="GQ201" s="494"/>
      <c r="GR201" s="494"/>
      <c r="GS201" s="494"/>
      <c r="GT201" s="494"/>
      <c r="GU201" s="494"/>
      <c r="GV201" s="494"/>
      <c r="GW201" s="494"/>
      <c r="GX201" s="494"/>
      <c r="GY201" s="494"/>
      <c r="GZ201" s="494"/>
      <c r="HA201" s="494"/>
      <c r="HB201" s="494"/>
      <c r="HC201" s="494"/>
      <c r="HD201" s="494"/>
      <c r="HE201" s="494"/>
      <c r="HF201" s="494"/>
      <c r="HG201" s="494"/>
      <c r="HH201" s="494"/>
    </row>
    <row r="202" spans="1:216" x14ac:dyDescent="0.2">
      <c r="A202" s="462"/>
      <c r="B202" s="462"/>
      <c r="C202" s="462"/>
      <c r="D202" s="462"/>
      <c r="E202" s="462"/>
      <c r="F202" s="462"/>
      <c r="G202" s="462"/>
      <c r="AJ202" s="245" t="s">
        <v>78</v>
      </c>
      <c r="AK202" s="462"/>
      <c r="AL202" s="462"/>
      <c r="AM202" s="462"/>
      <c r="AN202" s="462"/>
      <c r="AO202" s="462"/>
      <c r="AP202" s="462"/>
      <c r="AQ202" s="462"/>
      <c r="BT202" s="245" t="s">
        <v>78</v>
      </c>
      <c r="BU202" s="462"/>
      <c r="BV202" s="462"/>
      <c r="BW202" s="462"/>
      <c r="BX202" s="462"/>
      <c r="BY202" s="462"/>
      <c r="BZ202" s="462"/>
      <c r="CA202" s="462"/>
      <c r="DD202" s="245" t="s">
        <v>78</v>
      </c>
      <c r="DE202" s="462"/>
      <c r="DF202" s="462"/>
      <c r="DG202" s="462"/>
      <c r="DH202" s="462"/>
      <c r="DI202" s="462"/>
      <c r="DJ202" s="462"/>
      <c r="DK202" s="462"/>
      <c r="EN202" s="245" t="s">
        <v>78</v>
      </c>
      <c r="EO202" s="462"/>
      <c r="EP202" s="462"/>
      <c r="EQ202" s="462"/>
      <c r="ER202" s="462"/>
      <c r="ES202" s="462"/>
      <c r="ET202" s="462"/>
      <c r="EU202" s="462"/>
      <c r="FX202" s="245" t="s">
        <v>78</v>
      </c>
      <c r="FY202" s="462"/>
      <c r="FZ202" s="462"/>
      <c r="GA202" s="462"/>
      <c r="GB202" s="462"/>
      <c r="GC202" s="462"/>
      <c r="GD202" s="462"/>
      <c r="GE202" s="462"/>
      <c r="HH202" s="245" t="s">
        <v>78</v>
      </c>
    </row>
    <row r="203" spans="1:216" x14ac:dyDescent="0.2">
      <c r="A203" s="243"/>
      <c r="B203" s="268"/>
      <c r="C203" s="268"/>
      <c r="D203" s="268"/>
      <c r="E203" s="268"/>
      <c r="F203" s="268"/>
      <c r="G203" s="268"/>
      <c r="H203" s="268"/>
      <c r="I203" s="268"/>
      <c r="J203" s="268"/>
      <c r="K203" s="268"/>
      <c r="L203" s="268"/>
      <c r="M203" s="268"/>
      <c r="N203" s="268"/>
      <c r="O203" s="268"/>
      <c r="P203" s="268"/>
      <c r="Q203" s="268"/>
      <c r="R203" s="268"/>
      <c r="S203" s="268"/>
      <c r="T203" s="268"/>
      <c r="U203" s="268"/>
      <c r="V203" s="268"/>
      <c r="W203" s="268"/>
      <c r="X203" s="268"/>
      <c r="Y203" s="268"/>
      <c r="Z203" s="268"/>
      <c r="AA203" s="268"/>
      <c r="AB203" s="268"/>
      <c r="AC203" s="268"/>
      <c r="AD203" s="268"/>
      <c r="AE203" s="268"/>
      <c r="AF203" s="268"/>
      <c r="AG203" s="268"/>
      <c r="AH203" s="268"/>
      <c r="AI203" s="268"/>
      <c r="AJ203" s="268"/>
      <c r="AK203" s="243"/>
      <c r="AL203" s="268"/>
      <c r="AM203" s="268"/>
      <c r="AN203" s="268"/>
      <c r="AO203" s="268"/>
      <c r="AP203" s="268"/>
      <c r="AQ203" s="268"/>
      <c r="AR203" s="268"/>
      <c r="AS203" s="268"/>
      <c r="AT203" s="268"/>
      <c r="AU203" s="268"/>
      <c r="AV203" s="268"/>
      <c r="AW203" s="268"/>
      <c r="AX203" s="268"/>
      <c r="AY203" s="268"/>
      <c r="AZ203" s="268"/>
      <c r="BA203" s="268"/>
      <c r="BB203" s="268"/>
      <c r="BC203" s="268"/>
      <c r="BD203" s="268"/>
      <c r="BE203" s="268"/>
      <c r="BF203" s="268"/>
      <c r="BG203" s="268"/>
      <c r="BH203" s="268"/>
      <c r="BI203" s="268"/>
      <c r="BJ203" s="268"/>
      <c r="BK203" s="268"/>
      <c r="BL203" s="268"/>
      <c r="BM203" s="268"/>
      <c r="BN203" s="268"/>
      <c r="BO203" s="268"/>
      <c r="BP203" s="268"/>
      <c r="BQ203" s="268"/>
      <c r="BR203" s="268"/>
      <c r="BS203" s="268"/>
      <c r="BT203" s="268"/>
      <c r="BU203" s="243"/>
      <c r="BV203" s="268"/>
      <c r="BW203" s="268"/>
      <c r="BX203" s="268"/>
      <c r="BY203" s="268"/>
      <c r="BZ203" s="268"/>
      <c r="CA203" s="268"/>
      <c r="CB203" s="268"/>
      <c r="CC203" s="268"/>
      <c r="CD203" s="268"/>
      <c r="CE203" s="268"/>
      <c r="CF203" s="268"/>
      <c r="CG203" s="268"/>
      <c r="CH203" s="268"/>
      <c r="CI203" s="268"/>
      <c r="CJ203" s="268"/>
      <c r="CK203" s="268"/>
      <c r="CL203" s="268"/>
      <c r="CM203" s="268"/>
      <c r="CN203" s="268"/>
      <c r="CO203" s="268"/>
      <c r="CP203" s="268"/>
      <c r="CQ203" s="268"/>
      <c r="CR203" s="268"/>
      <c r="CS203" s="268"/>
      <c r="CT203" s="268"/>
      <c r="CU203" s="268"/>
      <c r="CV203" s="268"/>
      <c r="CW203" s="268"/>
      <c r="CX203" s="268"/>
      <c r="CY203" s="268"/>
      <c r="CZ203" s="268"/>
      <c r="DA203" s="268"/>
      <c r="DB203" s="268"/>
      <c r="DC203" s="268"/>
      <c r="DD203" s="268"/>
      <c r="DE203" s="243"/>
      <c r="DF203" s="268"/>
      <c r="DG203" s="268"/>
      <c r="DH203" s="268"/>
      <c r="DI203" s="268"/>
      <c r="DJ203" s="268"/>
      <c r="DK203" s="268"/>
      <c r="DL203" s="268"/>
      <c r="DM203" s="268"/>
      <c r="DN203" s="268"/>
      <c r="DO203" s="268"/>
      <c r="DP203" s="268"/>
      <c r="DQ203" s="268"/>
      <c r="DR203" s="268"/>
      <c r="DS203" s="268"/>
      <c r="DT203" s="268"/>
      <c r="DU203" s="268"/>
      <c r="DV203" s="268"/>
      <c r="DW203" s="268"/>
      <c r="DX203" s="268"/>
      <c r="DY203" s="268"/>
      <c r="DZ203" s="268"/>
      <c r="EA203" s="268"/>
      <c r="EB203" s="268"/>
      <c r="EC203" s="268"/>
      <c r="ED203" s="268"/>
      <c r="EE203" s="268"/>
      <c r="EF203" s="268"/>
      <c r="EG203" s="268"/>
      <c r="EH203" s="268"/>
      <c r="EI203" s="268"/>
      <c r="EJ203" s="268"/>
      <c r="EK203" s="268"/>
      <c r="EL203" s="268"/>
      <c r="EM203" s="268"/>
      <c r="EN203" s="268"/>
      <c r="EO203" s="243"/>
      <c r="EP203" s="268"/>
      <c r="EQ203" s="268"/>
      <c r="ER203" s="268"/>
      <c r="ES203" s="268"/>
      <c r="ET203" s="268"/>
      <c r="EU203" s="268"/>
      <c r="EV203" s="268"/>
      <c r="EW203" s="268"/>
      <c r="EX203" s="268"/>
      <c r="EY203" s="268"/>
      <c r="EZ203" s="268"/>
      <c r="FA203" s="268"/>
      <c r="FB203" s="268"/>
      <c r="FC203" s="268"/>
      <c r="FD203" s="268"/>
      <c r="FE203" s="268"/>
      <c r="FF203" s="268"/>
      <c r="FG203" s="268"/>
      <c r="FH203" s="268"/>
      <c r="FI203" s="268"/>
      <c r="FJ203" s="268"/>
      <c r="FK203" s="268"/>
      <c r="FL203" s="268"/>
      <c r="FM203" s="268"/>
      <c r="FN203" s="268"/>
      <c r="FO203" s="268"/>
      <c r="FP203" s="268"/>
      <c r="FQ203" s="268"/>
      <c r="FR203" s="268"/>
      <c r="FS203" s="268"/>
      <c r="FT203" s="268"/>
      <c r="FU203" s="268"/>
      <c r="FV203" s="268"/>
      <c r="FW203" s="268"/>
      <c r="FX203" s="268"/>
      <c r="FY203" s="243"/>
      <c r="FZ203" s="268"/>
      <c r="GA203" s="268"/>
      <c r="GB203" s="268"/>
      <c r="GC203" s="268"/>
      <c r="GD203" s="268"/>
      <c r="GE203" s="268"/>
      <c r="GF203" s="268"/>
      <c r="GG203" s="268"/>
      <c r="GH203" s="268"/>
      <c r="GI203" s="268"/>
      <c r="GJ203" s="268"/>
      <c r="GK203" s="268"/>
      <c r="GL203" s="268"/>
      <c r="GM203" s="268"/>
      <c r="GN203" s="268"/>
      <c r="GO203" s="268"/>
      <c r="GP203" s="268"/>
      <c r="GQ203" s="268"/>
      <c r="GR203" s="268"/>
      <c r="GS203" s="268"/>
      <c r="GT203" s="268"/>
      <c r="GU203" s="268"/>
      <c r="GV203" s="268"/>
      <c r="GW203" s="268"/>
      <c r="GX203" s="268"/>
      <c r="GY203" s="268"/>
      <c r="GZ203" s="268"/>
      <c r="HA203" s="268"/>
      <c r="HB203" s="268"/>
      <c r="HC203" s="268"/>
      <c r="HD203" s="268"/>
      <c r="HE203" s="268"/>
      <c r="HF203" s="268"/>
      <c r="HG203" s="268"/>
      <c r="HH203" s="268"/>
    </row>
    <row r="204" spans="1:216" x14ac:dyDescent="0.2">
      <c r="B204" s="269"/>
      <c r="C204" s="269"/>
      <c r="D204" s="269"/>
      <c r="E204" s="269"/>
      <c r="F204" s="269"/>
      <c r="G204" s="269"/>
      <c r="H204" s="269"/>
      <c r="I204" s="269"/>
      <c r="J204" s="269"/>
      <c r="K204" s="269"/>
      <c r="L204" s="269"/>
      <c r="M204" s="269"/>
      <c r="N204" s="269"/>
      <c r="O204" s="269"/>
      <c r="P204" s="269"/>
      <c r="Q204" s="269"/>
      <c r="R204" s="269"/>
      <c r="S204" s="269"/>
      <c r="T204" s="269"/>
      <c r="U204" s="269"/>
      <c r="V204" s="269"/>
      <c r="W204" s="269"/>
      <c r="X204" s="244"/>
      <c r="Y204" s="244"/>
      <c r="Z204" s="244"/>
      <c r="AA204" s="244"/>
      <c r="AB204" s="244"/>
      <c r="AC204" s="244"/>
      <c r="AD204" s="244"/>
      <c r="AE204" s="244"/>
      <c r="AF204" s="244"/>
      <c r="AG204" s="244"/>
      <c r="AH204" s="244"/>
      <c r="AI204" s="244"/>
      <c r="AJ204" s="244"/>
      <c r="AL204" s="269"/>
      <c r="AM204" s="269"/>
      <c r="AN204" s="269"/>
      <c r="AO204" s="269"/>
      <c r="AP204" s="269"/>
      <c r="AQ204" s="269"/>
      <c r="AR204" s="269"/>
      <c r="AS204" s="269"/>
      <c r="AT204" s="269"/>
      <c r="AU204" s="269"/>
      <c r="AV204" s="269"/>
      <c r="AW204" s="269"/>
      <c r="AX204" s="269"/>
      <c r="AY204" s="269"/>
      <c r="AZ204" s="269"/>
      <c r="BA204" s="269"/>
      <c r="BB204" s="269"/>
      <c r="BC204" s="269"/>
      <c r="BD204" s="269"/>
      <c r="BE204" s="269"/>
      <c r="BF204" s="269"/>
      <c r="BG204" s="269"/>
      <c r="BH204" s="244"/>
      <c r="BI204" s="244"/>
      <c r="BJ204" s="244"/>
      <c r="BK204" s="244"/>
      <c r="BL204" s="244"/>
      <c r="BM204" s="244"/>
      <c r="BN204" s="244"/>
      <c r="BO204" s="244"/>
      <c r="BP204" s="244"/>
      <c r="BQ204" s="244"/>
      <c r="BR204" s="244"/>
      <c r="BS204" s="244"/>
      <c r="BT204" s="244"/>
      <c r="BV204" s="269"/>
      <c r="BW204" s="269"/>
      <c r="BX204" s="269"/>
      <c r="BY204" s="269"/>
      <c r="BZ204" s="269"/>
      <c r="CA204" s="269"/>
      <c r="CB204" s="269"/>
      <c r="CC204" s="269"/>
      <c r="CD204" s="269"/>
      <c r="CE204" s="269"/>
      <c r="CF204" s="269"/>
      <c r="CG204" s="269"/>
      <c r="CH204" s="269"/>
      <c r="CI204" s="269"/>
      <c r="CJ204" s="269"/>
      <c r="CK204" s="269"/>
      <c r="CL204" s="269"/>
      <c r="CM204" s="269"/>
      <c r="CN204" s="269"/>
      <c r="CO204" s="269"/>
      <c r="CP204" s="269"/>
      <c r="CQ204" s="269"/>
      <c r="CR204" s="244"/>
      <c r="CS204" s="244"/>
      <c r="CT204" s="244"/>
      <c r="CU204" s="244"/>
      <c r="CV204" s="244"/>
      <c r="CW204" s="244"/>
      <c r="CX204" s="244"/>
      <c r="CY204" s="244"/>
      <c r="CZ204" s="244"/>
      <c r="DA204" s="244"/>
      <c r="DB204" s="244"/>
      <c r="DC204" s="244"/>
      <c r="DD204" s="244"/>
      <c r="DF204" s="269"/>
      <c r="DG204" s="269"/>
      <c r="DH204" s="269"/>
      <c r="DI204" s="269"/>
      <c r="DJ204" s="269"/>
      <c r="DK204" s="269"/>
      <c r="DL204" s="269"/>
      <c r="DM204" s="269"/>
      <c r="DN204" s="269"/>
      <c r="DO204" s="269"/>
      <c r="DP204" s="269"/>
      <c r="DQ204" s="269"/>
      <c r="DR204" s="269"/>
      <c r="DS204" s="269"/>
      <c r="DT204" s="269"/>
      <c r="DU204" s="269"/>
      <c r="DV204" s="269"/>
      <c r="DW204" s="269"/>
      <c r="DX204" s="269"/>
      <c r="DY204" s="269"/>
      <c r="DZ204" s="269"/>
      <c r="EA204" s="269"/>
      <c r="EB204" s="244"/>
      <c r="EC204" s="244"/>
      <c r="ED204" s="244"/>
      <c r="EE204" s="244"/>
      <c r="EF204" s="244"/>
      <c r="EG204" s="244"/>
      <c r="EH204" s="244"/>
      <c r="EI204" s="244"/>
      <c r="EJ204" s="244"/>
      <c r="EK204" s="244"/>
      <c r="EL204" s="244"/>
      <c r="EM204" s="244"/>
      <c r="EN204" s="244"/>
      <c r="EP204" s="269"/>
      <c r="EQ204" s="269"/>
      <c r="ER204" s="269"/>
      <c r="ES204" s="269"/>
      <c r="ET204" s="269"/>
      <c r="EU204" s="269"/>
      <c r="EV204" s="269"/>
      <c r="EW204" s="269"/>
      <c r="EX204" s="269"/>
      <c r="EY204" s="269"/>
      <c r="EZ204" s="269"/>
      <c r="FA204" s="269"/>
      <c r="FB204" s="269"/>
      <c r="FC204" s="269"/>
      <c r="FD204" s="269"/>
      <c r="FE204" s="269"/>
      <c r="FF204" s="269"/>
      <c r="FG204" s="269"/>
      <c r="FH204" s="269"/>
      <c r="FI204" s="269"/>
      <c r="FJ204" s="269"/>
      <c r="FK204" s="269"/>
      <c r="FL204" s="244"/>
      <c r="FM204" s="244"/>
      <c r="FN204" s="244"/>
      <c r="FO204" s="244"/>
      <c r="FP204" s="244"/>
      <c r="FQ204" s="244"/>
      <c r="FR204" s="244"/>
      <c r="FS204" s="244"/>
      <c r="FT204" s="244"/>
      <c r="FU204" s="244"/>
      <c r="FV204" s="244"/>
      <c r="FW204" s="244"/>
      <c r="FX204" s="244"/>
      <c r="FZ204" s="269"/>
      <c r="GA204" s="269"/>
      <c r="GB204" s="269"/>
      <c r="GC204" s="269"/>
      <c r="GD204" s="269"/>
      <c r="GE204" s="269"/>
      <c r="GF204" s="269"/>
      <c r="GG204" s="269"/>
      <c r="GH204" s="269"/>
      <c r="GI204" s="269"/>
      <c r="GJ204" s="269"/>
      <c r="GK204" s="269"/>
      <c r="GL204" s="269"/>
      <c r="GM204" s="269"/>
      <c r="GN204" s="269"/>
      <c r="GO204" s="269"/>
      <c r="GP204" s="269"/>
      <c r="GQ204" s="269"/>
      <c r="GR204" s="269"/>
      <c r="GS204" s="269"/>
      <c r="GT204" s="269"/>
      <c r="GU204" s="269"/>
      <c r="GV204" s="244"/>
      <c r="GW204" s="244"/>
      <c r="GX204" s="244"/>
      <c r="GY204" s="244"/>
      <c r="GZ204" s="244"/>
      <c r="HA204" s="244"/>
      <c r="HB204" s="244"/>
      <c r="HC204" s="244"/>
      <c r="HD204" s="244"/>
      <c r="HE204" s="244"/>
      <c r="HF204" s="244"/>
      <c r="HG204" s="244"/>
      <c r="HH204" s="244"/>
    </row>
    <row r="205" spans="1:216" ht="14.25" customHeight="1" x14ac:dyDescent="0.2">
      <c r="A205" s="441" t="s">
        <v>57</v>
      </c>
      <c r="B205" s="441"/>
      <c r="C205" s="441"/>
      <c r="D205" s="441"/>
      <c r="E205" s="441"/>
      <c r="F205" s="441"/>
      <c r="G205" s="441"/>
      <c r="H205" s="441"/>
      <c r="I205" s="441"/>
      <c r="J205" s="441"/>
      <c r="K205" s="441"/>
      <c r="L205" s="441"/>
      <c r="M205" s="441"/>
      <c r="N205" s="441"/>
      <c r="O205" s="441"/>
      <c r="P205" s="441"/>
      <c r="Q205" s="441"/>
      <c r="AK205" s="441" t="s">
        <v>57</v>
      </c>
      <c r="AL205" s="441"/>
      <c r="AM205" s="441"/>
      <c r="AN205" s="441"/>
      <c r="AO205" s="441"/>
      <c r="AP205" s="441"/>
      <c r="AQ205" s="441"/>
      <c r="AR205" s="441"/>
      <c r="AS205" s="441"/>
      <c r="AT205" s="441"/>
      <c r="AU205" s="441"/>
      <c r="AV205" s="441"/>
      <c r="AW205" s="441"/>
      <c r="AX205" s="441"/>
      <c r="AY205" s="441"/>
      <c r="AZ205" s="441"/>
      <c r="BA205" s="441"/>
      <c r="BU205" s="441" t="s">
        <v>57</v>
      </c>
      <c r="BV205" s="441"/>
      <c r="BW205" s="441"/>
      <c r="BX205" s="441"/>
      <c r="BY205" s="441"/>
      <c r="BZ205" s="441"/>
      <c r="CA205" s="441"/>
      <c r="CB205" s="441"/>
      <c r="CC205" s="441"/>
      <c r="CD205" s="441"/>
      <c r="CE205" s="441"/>
      <c r="CF205" s="441"/>
      <c r="CG205" s="441"/>
      <c r="CH205" s="441"/>
      <c r="CI205" s="441"/>
      <c r="CJ205" s="441"/>
      <c r="CK205" s="441"/>
      <c r="DE205" s="441" t="s">
        <v>57</v>
      </c>
      <c r="DF205" s="441"/>
      <c r="DG205" s="441"/>
      <c r="DH205" s="441"/>
      <c r="DI205" s="441"/>
      <c r="DJ205" s="441"/>
      <c r="DK205" s="441"/>
      <c r="DL205" s="441"/>
      <c r="DM205" s="441"/>
      <c r="DN205" s="441"/>
      <c r="DO205" s="441"/>
      <c r="DP205" s="441"/>
      <c r="DQ205" s="441"/>
      <c r="DR205" s="441"/>
      <c r="DS205" s="441"/>
      <c r="DT205" s="441"/>
      <c r="DU205" s="441"/>
      <c r="EO205" s="441" t="s">
        <v>57</v>
      </c>
      <c r="EP205" s="441"/>
      <c r="EQ205" s="441"/>
      <c r="ER205" s="441"/>
      <c r="ES205" s="441"/>
      <c r="ET205" s="441"/>
      <c r="EU205" s="441"/>
      <c r="EV205" s="441"/>
      <c r="EW205" s="441"/>
      <c r="EX205" s="441"/>
      <c r="EY205" s="441"/>
      <c r="EZ205" s="441"/>
      <c r="FA205" s="441"/>
      <c r="FB205" s="441"/>
      <c r="FC205" s="441"/>
      <c r="FD205" s="441"/>
      <c r="FE205" s="441"/>
      <c r="FY205" s="441" t="s">
        <v>57</v>
      </c>
      <c r="FZ205" s="441"/>
      <c r="GA205" s="441"/>
      <c r="GB205" s="441"/>
      <c r="GC205" s="441"/>
      <c r="GD205" s="441"/>
      <c r="GE205" s="441"/>
      <c r="GF205" s="441"/>
      <c r="GG205" s="441"/>
      <c r="GH205" s="441"/>
      <c r="GI205" s="441"/>
      <c r="GJ205" s="441"/>
      <c r="GK205" s="441"/>
      <c r="GL205" s="441"/>
      <c r="GM205" s="441"/>
      <c r="GN205" s="441"/>
      <c r="GO205" s="441"/>
    </row>
    <row r="206" spans="1:216" ht="18" x14ac:dyDescent="0.25">
      <c r="A206" s="442" t="s">
        <v>58</v>
      </c>
      <c r="B206" s="442"/>
      <c r="C206" s="442"/>
      <c r="D206" s="442"/>
      <c r="E206" s="442"/>
      <c r="F206" s="442"/>
      <c r="G206" s="442"/>
      <c r="H206" s="442"/>
      <c r="I206" s="442"/>
      <c r="J206" s="442"/>
      <c r="K206" s="442"/>
      <c r="L206" s="442"/>
      <c r="M206" s="442"/>
      <c r="N206" s="442"/>
      <c r="O206" s="442"/>
      <c r="P206" s="442"/>
      <c r="Q206" s="442"/>
      <c r="AK206" s="442" t="s">
        <v>58</v>
      </c>
      <c r="AL206" s="442"/>
      <c r="AM206" s="442"/>
      <c r="AN206" s="442"/>
      <c r="AO206" s="442"/>
      <c r="AP206" s="442"/>
      <c r="AQ206" s="442"/>
      <c r="AR206" s="442"/>
      <c r="AS206" s="442"/>
      <c r="AT206" s="442"/>
      <c r="AU206" s="442"/>
      <c r="AV206" s="442"/>
      <c r="AW206" s="442"/>
      <c r="AX206" s="442"/>
      <c r="AY206" s="442"/>
      <c r="AZ206" s="442"/>
      <c r="BA206" s="442"/>
      <c r="BU206" s="442" t="s">
        <v>58</v>
      </c>
      <c r="BV206" s="442"/>
      <c r="BW206" s="442"/>
      <c r="BX206" s="442"/>
      <c r="BY206" s="442"/>
      <c r="BZ206" s="442"/>
      <c r="CA206" s="442"/>
      <c r="CB206" s="442"/>
      <c r="CC206" s="442"/>
      <c r="CD206" s="442"/>
      <c r="CE206" s="442"/>
      <c r="CF206" s="442"/>
      <c r="CG206" s="442"/>
      <c r="CH206" s="442"/>
      <c r="CI206" s="442"/>
      <c r="CJ206" s="442"/>
      <c r="CK206" s="442"/>
      <c r="DE206" s="442" t="s">
        <v>58</v>
      </c>
      <c r="DF206" s="442"/>
      <c r="DG206" s="442"/>
      <c r="DH206" s="442"/>
      <c r="DI206" s="442"/>
      <c r="DJ206" s="442"/>
      <c r="DK206" s="442"/>
      <c r="DL206" s="442"/>
      <c r="DM206" s="442"/>
      <c r="DN206" s="442"/>
      <c r="DO206" s="442"/>
      <c r="DP206" s="442"/>
      <c r="DQ206" s="442"/>
      <c r="DR206" s="442"/>
      <c r="DS206" s="442"/>
      <c r="DT206" s="442"/>
      <c r="DU206" s="442"/>
      <c r="EO206" s="442" t="s">
        <v>58</v>
      </c>
      <c r="EP206" s="442"/>
      <c r="EQ206" s="442"/>
      <c r="ER206" s="442"/>
      <c r="ES206" s="442"/>
      <c r="ET206" s="442"/>
      <c r="EU206" s="442"/>
      <c r="EV206" s="442"/>
      <c r="EW206" s="442"/>
      <c r="EX206" s="442"/>
      <c r="EY206" s="442"/>
      <c r="EZ206" s="442"/>
      <c r="FA206" s="442"/>
      <c r="FB206" s="442"/>
      <c r="FC206" s="442"/>
      <c r="FD206" s="442"/>
      <c r="FE206" s="442"/>
      <c r="FY206" s="442" t="s">
        <v>58</v>
      </c>
      <c r="FZ206" s="442"/>
      <c r="GA206" s="442"/>
      <c r="GB206" s="442"/>
      <c r="GC206" s="442"/>
      <c r="GD206" s="442"/>
      <c r="GE206" s="442"/>
      <c r="GF206" s="442"/>
      <c r="GG206" s="442"/>
      <c r="GH206" s="442"/>
      <c r="GI206" s="442"/>
      <c r="GJ206" s="442"/>
      <c r="GK206" s="442"/>
      <c r="GL206" s="442"/>
      <c r="GM206" s="442"/>
      <c r="GN206" s="442"/>
      <c r="GO206" s="442"/>
    </row>
    <row r="207" spans="1:216" ht="15" thickBot="1" x14ac:dyDescent="0.25">
      <c r="A207" s="443" t="s">
        <v>79</v>
      </c>
      <c r="B207" s="443"/>
      <c r="C207" s="443"/>
      <c r="D207" s="443"/>
      <c r="E207" s="443"/>
      <c r="F207" s="443"/>
      <c r="G207" s="443"/>
      <c r="H207" s="443"/>
      <c r="I207" s="443"/>
      <c r="J207" s="443"/>
      <c r="K207" s="443"/>
      <c r="L207" s="443"/>
      <c r="M207" s="443"/>
      <c r="N207" s="443"/>
      <c r="O207" s="443"/>
      <c r="P207" s="443"/>
      <c r="Q207" s="443"/>
      <c r="R207" s="443"/>
      <c r="S207" s="443"/>
      <c r="T207" s="443"/>
      <c r="U207" s="443"/>
      <c r="V207" s="443"/>
      <c r="W207" s="443"/>
      <c r="X207" s="443"/>
      <c r="Y207" s="443"/>
      <c r="Z207" s="443"/>
      <c r="AA207" s="443"/>
      <c r="AB207" s="443"/>
      <c r="AC207" s="443"/>
      <c r="AD207" s="443"/>
      <c r="AE207" s="443"/>
      <c r="AF207" s="443"/>
      <c r="AG207" s="443"/>
      <c r="AH207" s="443"/>
      <c r="AI207" s="443"/>
      <c r="AJ207" s="443"/>
      <c r="AK207" s="443" t="s">
        <v>79</v>
      </c>
      <c r="AL207" s="443"/>
      <c r="AM207" s="443"/>
      <c r="AN207" s="443"/>
      <c r="AO207" s="443"/>
      <c r="AP207" s="443"/>
      <c r="AQ207" s="443"/>
      <c r="AR207" s="443"/>
      <c r="AS207" s="443"/>
      <c r="AT207" s="443"/>
      <c r="AU207" s="443"/>
      <c r="AV207" s="443"/>
      <c r="AW207" s="443"/>
      <c r="AX207" s="443"/>
      <c r="AY207" s="443"/>
      <c r="AZ207" s="443"/>
      <c r="BA207" s="443"/>
      <c r="BB207" s="443"/>
      <c r="BC207" s="443"/>
      <c r="BD207" s="443"/>
      <c r="BE207" s="443"/>
      <c r="BF207" s="443"/>
      <c r="BG207" s="443"/>
      <c r="BH207" s="443"/>
      <c r="BI207" s="443"/>
      <c r="BJ207" s="443"/>
      <c r="BK207" s="443"/>
      <c r="BL207" s="443"/>
      <c r="BM207" s="443"/>
      <c r="BN207" s="443"/>
      <c r="BO207" s="443"/>
      <c r="BP207" s="443"/>
      <c r="BQ207" s="443"/>
      <c r="BR207" s="443"/>
      <c r="BS207" s="443"/>
      <c r="BT207" s="443"/>
      <c r="BU207" s="443" t="s">
        <v>79</v>
      </c>
      <c r="BV207" s="443"/>
      <c r="BW207" s="443"/>
      <c r="BX207" s="443"/>
      <c r="BY207" s="443"/>
      <c r="BZ207" s="443"/>
      <c r="CA207" s="443"/>
      <c r="CB207" s="443"/>
      <c r="CC207" s="443"/>
      <c r="CD207" s="443"/>
      <c r="CE207" s="443"/>
      <c r="CF207" s="443"/>
      <c r="CG207" s="443"/>
      <c r="CH207" s="443"/>
      <c r="CI207" s="443"/>
      <c r="CJ207" s="443"/>
      <c r="CK207" s="443"/>
      <c r="CL207" s="443"/>
      <c r="CM207" s="443"/>
      <c r="CN207" s="443"/>
      <c r="CO207" s="443"/>
      <c r="CP207" s="443"/>
      <c r="CQ207" s="443"/>
      <c r="CR207" s="443"/>
      <c r="CS207" s="443"/>
      <c r="CT207" s="443"/>
      <c r="CU207" s="443"/>
      <c r="CV207" s="443"/>
      <c r="CW207" s="443"/>
      <c r="CX207" s="443"/>
      <c r="CY207" s="443"/>
      <c r="CZ207" s="443"/>
      <c r="DA207" s="443"/>
      <c r="DB207" s="443"/>
      <c r="DC207" s="443"/>
      <c r="DD207" s="443"/>
      <c r="DE207" s="443" t="s">
        <v>79</v>
      </c>
      <c r="DF207" s="443"/>
      <c r="DG207" s="443"/>
      <c r="DH207" s="443"/>
      <c r="DI207" s="443"/>
      <c r="DJ207" s="443"/>
      <c r="DK207" s="443"/>
      <c r="DL207" s="443"/>
      <c r="DM207" s="443"/>
      <c r="DN207" s="443"/>
      <c r="DO207" s="443"/>
      <c r="DP207" s="443"/>
      <c r="DQ207" s="443"/>
      <c r="DR207" s="443"/>
      <c r="DS207" s="443"/>
      <c r="DT207" s="443"/>
      <c r="DU207" s="443"/>
      <c r="DV207" s="443"/>
      <c r="DW207" s="443"/>
      <c r="DX207" s="443"/>
      <c r="DY207" s="443"/>
      <c r="DZ207" s="443"/>
      <c r="EA207" s="443"/>
      <c r="EB207" s="443"/>
      <c r="EC207" s="443"/>
      <c r="ED207" s="443"/>
      <c r="EE207" s="443"/>
      <c r="EF207" s="443"/>
      <c r="EG207" s="443"/>
      <c r="EH207" s="443"/>
      <c r="EI207" s="443"/>
      <c r="EJ207" s="443"/>
      <c r="EK207" s="443"/>
      <c r="EL207" s="443"/>
      <c r="EM207" s="443"/>
      <c r="EN207" s="443"/>
      <c r="EO207" s="443" t="s">
        <v>79</v>
      </c>
      <c r="EP207" s="443"/>
      <c r="EQ207" s="443"/>
      <c r="ER207" s="443"/>
      <c r="ES207" s="443"/>
      <c r="ET207" s="443"/>
      <c r="EU207" s="443"/>
      <c r="EV207" s="443"/>
      <c r="EW207" s="443"/>
      <c r="EX207" s="443"/>
      <c r="EY207" s="443"/>
      <c r="EZ207" s="443"/>
      <c r="FA207" s="443"/>
      <c r="FB207" s="443"/>
      <c r="FC207" s="443"/>
      <c r="FD207" s="443"/>
      <c r="FE207" s="443"/>
      <c r="FF207" s="443"/>
      <c r="FG207" s="443"/>
      <c r="FH207" s="443"/>
      <c r="FI207" s="443"/>
      <c r="FJ207" s="443"/>
      <c r="FK207" s="443"/>
      <c r="FL207" s="443"/>
      <c r="FM207" s="443"/>
      <c r="FN207" s="443"/>
      <c r="FO207" s="443"/>
      <c r="FP207" s="443"/>
      <c r="FQ207" s="443"/>
      <c r="FR207" s="443"/>
      <c r="FS207" s="443"/>
      <c r="FT207" s="443"/>
      <c r="FU207" s="443"/>
      <c r="FV207" s="443"/>
      <c r="FW207" s="443"/>
      <c r="FX207" s="443"/>
      <c r="FY207" s="443" t="s">
        <v>79</v>
      </c>
      <c r="FZ207" s="443"/>
      <c r="GA207" s="443"/>
      <c r="GB207" s="443"/>
      <c r="GC207" s="443"/>
      <c r="GD207" s="443"/>
      <c r="GE207" s="443"/>
      <c r="GF207" s="443"/>
      <c r="GG207" s="443"/>
      <c r="GH207" s="443"/>
      <c r="GI207" s="443"/>
      <c r="GJ207" s="443"/>
      <c r="GK207" s="443"/>
      <c r="GL207" s="443"/>
      <c r="GM207" s="443"/>
      <c r="GN207" s="443"/>
      <c r="GO207" s="443"/>
      <c r="GP207" s="443"/>
      <c r="GQ207" s="443"/>
      <c r="GR207" s="443"/>
      <c r="GS207" s="443"/>
      <c r="GT207" s="443"/>
      <c r="GU207" s="443"/>
      <c r="GV207" s="443"/>
      <c r="GW207" s="443"/>
      <c r="GX207" s="443"/>
      <c r="GY207" s="443"/>
      <c r="GZ207" s="443"/>
      <c r="HA207" s="443"/>
      <c r="HB207" s="443"/>
      <c r="HC207" s="443"/>
      <c r="HD207" s="443"/>
      <c r="HE207" s="443"/>
      <c r="HF207" s="443"/>
      <c r="HG207" s="443"/>
      <c r="HH207" s="443"/>
    </row>
    <row r="208" spans="1:216" ht="25.5" customHeight="1" x14ac:dyDescent="0.2">
      <c r="A208" s="444" t="str">
        <f>CONCATENATE("Förderkennzeichen: ",'Projektkostenkalkulation EP'!$B$6 )</f>
        <v xml:space="preserve">Förderkennzeichen: </v>
      </c>
      <c r="B208" s="445"/>
      <c r="C208" s="445"/>
      <c r="D208" s="445"/>
      <c r="E208" s="445"/>
      <c r="F208" s="445"/>
      <c r="G208" s="445"/>
      <c r="H208" s="445"/>
      <c r="I208" s="445"/>
      <c r="J208" s="445"/>
      <c r="K208" s="445"/>
      <c r="L208" s="445"/>
      <c r="M208" s="445"/>
      <c r="N208" s="445"/>
      <c r="O208" s="445"/>
      <c r="P208" s="445"/>
      <c r="Q208" s="445"/>
      <c r="R208" s="445"/>
      <c r="S208" s="446"/>
      <c r="T208" s="447" t="str">
        <f>"Projektmitarbeiter(in) Name: " &amp; RIGHT( 'Projektkostenkalkulation EP'!$A26, (LEN('Projektkostenkalkulation EP'!$A26)-SEARCH(" ",'Projektkostenkalkulation EP'!$A26)))</f>
        <v>Projektmitarbeiter(in) Name: Name 1 / GF</v>
      </c>
      <c r="U208" s="448"/>
      <c r="V208" s="448"/>
      <c r="W208" s="448"/>
      <c r="X208" s="448"/>
      <c r="Y208" s="448"/>
      <c r="Z208" s="448"/>
      <c r="AA208" s="448"/>
      <c r="AB208" s="448"/>
      <c r="AC208" s="448"/>
      <c r="AD208" s="448"/>
      <c r="AE208" s="448"/>
      <c r="AF208" s="448"/>
      <c r="AG208" s="449"/>
      <c r="AH208" s="450" t="str">
        <f>"Monat: "&amp;TEXT(EDATE('Projektkostenkalkulation EP'!$B$8,18),"MMMM")&amp;" / "&amp;TEXT(EDATE('Projektkostenkalkulation EP'!$B$8,19),"MMMM")&amp;" / "&amp;TEXT(EDATE('Projektkostenkalkulation EP'!$B$8,20),"MMMM")</f>
        <v>Monat: Juli / August / September</v>
      </c>
      <c r="AI208" s="445"/>
      <c r="AJ208" s="451"/>
      <c r="AK208" s="444" t="str">
        <f>CONCATENATE("Förderkennzeichen: ",'Projektkostenkalkulation EP'!$B$6 )</f>
        <v xml:space="preserve">Förderkennzeichen: </v>
      </c>
      <c r="AL208" s="445"/>
      <c r="AM208" s="445"/>
      <c r="AN208" s="445"/>
      <c r="AO208" s="445"/>
      <c r="AP208" s="445"/>
      <c r="AQ208" s="445"/>
      <c r="AR208" s="445"/>
      <c r="AS208" s="445"/>
      <c r="AT208" s="445"/>
      <c r="AU208" s="445"/>
      <c r="AV208" s="445"/>
      <c r="AW208" s="445"/>
      <c r="AX208" s="445"/>
      <c r="AY208" s="445"/>
      <c r="AZ208" s="445"/>
      <c r="BA208" s="445"/>
      <c r="BB208" s="445"/>
      <c r="BC208" s="446"/>
      <c r="BD208" s="447" t="str">
        <f>"Projektmitarbeiter(in) Name: " &amp; RIGHT( 'Projektkostenkalkulation EP'!$A27, (LEN('Projektkostenkalkulation EP'!$A27)-SEARCH(" ",'Projektkostenkalkulation EP'!$A27)))</f>
        <v>Projektmitarbeiter(in) Name: Name 2 / GF</v>
      </c>
      <c r="BE208" s="448"/>
      <c r="BF208" s="448"/>
      <c r="BG208" s="448"/>
      <c r="BH208" s="448"/>
      <c r="BI208" s="448"/>
      <c r="BJ208" s="448"/>
      <c r="BK208" s="448"/>
      <c r="BL208" s="448"/>
      <c r="BM208" s="448"/>
      <c r="BN208" s="448"/>
      <c r="BO208" s="448"/>
      <c r="BP208" s="448"/>
      <c r="BQ208" s="449"/>
      <c r="BR208" s="450" t="str">
        <f>"Monat: "&amp;TEXT(EDATE('Projektkostenkalkulation EP'!$B$8,18),"MMMM")&amp;" / "&amp;TEXT(EDATE('Projektkostenkalkulation EP'!$B$8,19),"MMMM")&amp;" / "&amp;TEXT(EDATE('Projektkostenkalkulation EP'!$B$8,20),"MMMM")</f>
        <v>Monat: Juli / August / September</v>
      </c>
      <c r="BS208" s="445"/>
      <c r="BT208" s="451"/>
      <c r="BU208" s="444" t="str">
        <f xml:space="preserve"> CONCATENATE("Förderkennzeichen: ",'Projektkostenkalkulation EP'!$B$6 )</f>
        <v xml:space="preserve">Förderkennzeichen: </v>
      </c>
      <c r="BV208" s="445"/>
      <c r="BW208" s="445"/>
      <c r="BX208" s="445"/>
      <c r="BY208" s="445"/>
      <c r="BZ208" s="445"/>
      <c r="CA208" s="445"/>
      <c r="CB208" s="445"/>
      <c r="CC208" s="445"/>
      <c r="CD208" s="445"/>
      <c r="CE208" s="445"/>
      <c r="CF208" s="445"/>
      <c r="CG208" s="445"/>
      <c r="CH208" s="445"/>
      <c r="CI208" s="445"/>
      <c r="CJ208" s="445"/>
      <c r="CK208" s="445"/>
      <c r="CL208" s="445"/>
      <c r="CM208" s="446"/>
      <c r="CN208" s="447" t="str">
        <f>"Projektmitarbeiter(in) Name: " &amp; RIGHT( 'Projektkostenkalkulation EP'!$A28, (LEN('Projektkostenkalkulation EP'!$A28)-SEARCH(" ",'Projektkostenkalkulation EP'!$A28)))</f>
        <v>Projektmitarbeiter(in) Name: Name 3</v>
      </c>
      <c r="CO208" s="448"/>
      <c r="CP208" s="448"/>
      <c r="CQ208" s="448"/>
      <c r="CR208" s="448"/>
      <c r="CS208" s="448"/>
      <c r="CT208" s="448"/>
      <c r="CU208" s="448"/>
      <c r="CV208" s="448"/>
      <c r="CW208" s="448"/>
      <c r="CX208" s="448"/>
      <c r="CY208" s="448"/>
      <c r="CZ208" s="448"/>
      <c r="DA208" s="449"/>
      <c r="DB208" s="450" t="str">
        <f>"Monat: "&amp;TEXT(EDATE('Projektkostenkalkulation EP'!$B$8,18),"MMMM")&amp;" / "&amp;TEXT(EDATE('Projektkostenkalkulation EP'!$B$8,19),"MMMM")&amp;" / "&amp;TEXT(EDATE('Projektkostenkalkulation EP'!$B$8,20),"MMMM")</f>
        <v>Monat: Juli / August / September</v>
      </c>
      <c r="DC208" s="445"/>
      <c r="DD208" s="451"/>
      <c r="DE208" s="444" t="str">
        <f xml:space="preserve"> CONCATENATE("Förderkennzeichen: ",'Projektkostenkalkulation EP'!$B$6 )</f>
        <v xml:space="preserve">Förderkennzeichen: </v>
      </c>
      <c r="DF208" s="445"/>
      <c r="DG208" s="445"/>
      <c r="DH208" s="445"/>
      <c r="DI208" s="445"/>
      <c r="DJ208" s="445"/>
      <c r="DK208" s="445"/>
      <c r="DL208" s="445"/>
      <c r="DM208" s="445"/>
      <c r="DN208" s="445"/>
      <c r="DO208" s="445"/>
      <c r="DP208" s="445"/>
      <c r="DQ208" s="445"/>
      <c r="DR208" s="445"/>
      <c r="DS208" s="445"/>
      <c r="DT208" s="445"/>
      <c r="DU208" s="445"/>
      <c r="DV208" s="445"/>
      <c r="DW208" s="446"/>
      <c r="DX208" s="447" t="str">
        <f>"Projektmitarbeiter(in) Name: " &amp; RIGHT( 'Projektkostenkalkulation EP'!$A29, (LEN('Projektkostenkalkulation EP'!$A29)-SEARCH(" ",'Projektkostenkalkulation EP'!$A29)))</f>
        <v>Projektmitarbeiter(in) Name: Name 4</v>
      </c>
      <c r="DY208" s="448"/>
      <c r="DZ208" s="448"/>
      <c r="EA208" s="448"/>
      <c r="EB208" s="448"/>
      <c r="EC208" s="448"/>
      <c r="ED208" s="448"/>
      <c r="EE208" s="448"/>
      <c r="EF208" s="448"/>
      <c r="EG208" s="448"/>
      <c r="EH208" s="448"/>
      <c r="EI208" s="448"/>
      <c r="EJ208" s="448"/>
      <c r="EK208" s="449"/>
      <c r="EL208" s="450" t="str">
        <f>"Monat: "&amp;TEXT(EDATE('Projektkostenkalkulation EP'!$B$8,18),"MMMM")&amp;" / "&amp;TEXT(EDATE('Projektkostenkalkulation EP'!$B$8,19),"MMMM")&amp;" / "&amp;TEXT(EDATE('Projektkostenkalkulation EP'!$B$8,20),"MMMM")</f>
        <v>Monat: Juli / August / September</v>
      </c>
      <c r="EM208" s="445"/>
      <c r="EN208" s="451"/>
      <c r="EO208" s="444" t="str">
        <f xml:space="preserve"> CONCATENATE("Förderkennzeichen: ",'Projektkostenkalkulation EP'!$B$6 )</f>
        <v xml:space="preserve">Förderkennzeichen: </v>
      </c>
      <c r="EP208" s="445"/>
      <c r="EQ208" s="445"/>
      <c r="ER208" s="445"/>
      <c r="ES208" s="445"/>
      <c r="ET208" s="445"/>
      <c r="EU208" s="445"/>
      <c r="EV208" s="445"/>
      <c r="EW208" s="445"/>
      <c r="EX208" s="445"/>
      <c r="EY208" s="445"/>
      <c r="EZ208" s="445"/>
      <c r="FA208" s="445"/>
      <c r="FB208" s="445"/>
      <c r="FC208" s="445"/>
      <c r="FD208" s="445"/>
      <c r="FE208" s="445"/>
      <c r="FF208" s="445"/>
      <c r="FG208" s="446"/>
      <c r="FH208" s="447" t="str">
        <f>"Projektmitarbeiter(in) Name: " &amp; RIGHT( 'Projektkostenkalkulation EP'!$A30, (LEN('Projektkostenkalkulation EP'!$A30)-SEARCH(" ",'Projektkostenkalkulation EP'!$A30)))</f>
        <v>Projektmitarbeiter(in) Name: Name 5</v>
      </c>
      <c r="FI208" s="448"/>
      <c r="FJ208" s="448"/>
      <c r="FK208" s="448"/>
      <c r="FL208" s="448"/>
      <c r="FM208" s="448"/>
      <c r="FN208" s="448"/>
      <c r="FO208" s="448"/>
      <c r="FP208" s="448"/>
      <c r="FQ208" s="448"/>
      <c r="FR208" s="448"/>
      <c r="FS208" s="448"/>
      <c r="FT208" s="448"/>
      <c r="FU208" s="449"/>
      <c r="FV208" s="450" t="str">
        <f>"Monat: "&amp;TEXT(EDATE('Projektkostenkalkulation EP'!$B$8,18),"MMMM")&amp;" / "&amp;TEXT(EDATE('Projektkostenkalkulation EP'!$B$8,19),"MMMM")&amp;" / "&amp;TEXT(EDATE('Projektkostenkalkulation EP'!$B$8,20),"MMMM")</f>
        <v>Monat: Juli / August / September</v>
      </c>
      <c r="FW208" s="445"/>
      <c r="FX208" s="451"/>
      <c r="FY208" s="444" t="str">
        <f xml:space="preserve"> CONCATENATE("Förderkennzeichen: ",'Projektkostenkalkulation EP'!$B$6 )</f>
        <v xml:space="preserve">Förderkennzeichen: </v>
      </c>
      <c r="FZ208" s="445"/>
      <c r="GA208" s="445"/>
      <c r="GB208" s="445"/>
      <c r="GC208" s="445"/>
      <c r="GD208" s="445"/>
      <c r="GE208" s="445"/>
      <c r="GF208" s="445"/>
      <c r="GG208" s="445"/>
      <c r="GH208" s="445"/>
      <c r="GI208" s="445"/>
      <c r="GJ208" s="445"/>
      <c r="GK208" s="445"/>
      <c r="GL208" s="445"/>
      <c r="GM208" s="445"/>
      <c r="GN208" s="445"/>
      <c r="GO208" s="445"/>
      <c r="GP208" s="445"/>
      <c r="GQ208" s="446"/>
      <c r="GR208" s="447" t="str">
        <f>"Projektmitarbeiter(in) Name: " &amp; RIGHT( 'Projektkostenkalkulation EP'!$A31, (LEN('Projektkostenkalkulation EP'!$A31)-SEARCH(" ",'Projektkostenkalkulation EP'!$A31)))</f>
        <v>Projektmitarbeiter(in) Name: Name 6</v>
      </c>
      <c r="GS208" s="448"/>
      <c r="GT208" s="448"/>
      <c r="GU208" s="448"/>
      <c r="GV208" s="448"/>
      <c r="GW208" s="448"/>
      <c r="GX208" s="448"/>
      <c r="GY208" s="448"/>
      <c r="GZ208" s="448"/>
      <c r="HA208" s="448"/>
      <c r="HB208" s="448"/>
      <c r="HC208" s="448"/>
      <c r="HD208" s="448"/>
      <c r="HE208" s="449"/>
      <c r="HF208" s="450" t="str">
        <f>"Monat: "&amp;TEXT(EDATE('Projektkostenkalkulation EP'!$B$8,18),"MMMM")&amp;" / "&amp;TEXT(EDATE('Projektkostenkalkulation EP'!$B$8,19),"MMMM")&amp;" / "&amp;TEXT(EDATE('Projektkostenkalkulation EP'!$B$8,20),"MMMM")</f>
        <v>Monat: Juli / August / September</v>
      </c>
      <c r="HG208" s="445"/>
      <c r="HH208" s="451"/>
    </row>
    <row r="209" spans="1:216" ht="14.25" customHeight="1" x14ac:dyDescent="0.2">
      <c r="A209" s="410" t="str">
        <f>"Kurzbezeichnung des FuE-Projekts: "&amp;'Projektkostenkalkulation EP'!$F$4</f>
        <v>Kurzbezeichnung des FuE-Projekts: Beispielprojekt</v>
      </c>
      <c r="B209" s="411"/>
      <c r="C209" s="411"/>
      <c r="D209" s="411"/>
      <c r="E209" s="411"/>
      <c r="F209" s="411"/>
      <c r="G209" s="411"/>
      <c r="H209" s="411"/>
      <c r="I209" s="411"/>
      <c r="J209" s="411"/>
      <c r="K209" s="411"/>
      <c r="L209" s="411"/>
      <c r="M209" s="411"/>
      <c r="N209" s="411"/>
      <c r="O209" s="411"/>
      <c r="P209" s="411"/>
      <c r="Q209" s="411"/>
      <c r="R209" s="411"/>
      <c r="S209" s="412"/>
      <c r="T209" s="416" t="str">
        <f>"Vorname: " &amp; LEFT( 'Projektkostenkalkulation EP'!A26, SEARCH(" ",'Projektkostenkalkulation EP'!A26))</f>
        <v xml:space="preserve">Vorname: Vorname </v>
      </c>
      <c r="U209" s="417"/>
      <c r="V209" s="417"/>
      <c r="W209" s="417"/>
      <c r="X209" s="417"/>
      <c r="Y209" s="417"/>
      <c r="Z209" s="417"/>
      <c r="AA209" s="417"/>
      <c r="AB209" s="417"/>
      <c r="AC209" s="417"/>
      <c r="AD209" s="417"/>
      <c r="AE209" s="417"/>
      <c r="AF209" s="417"/>
      <c r="AG209" s="418"/>
      <c r="AH209" s="416" t="str">
        <f>"Jahr: " &amp; TEXT(EDATE('Projektkostenkalkulation EP'!$B$8,19),"JJJJ")</f>
        <v>Jahr: 2025</v>
      </c>
      <c r="AI209" s="417"/>
      <c r="AJ209" s="422"/>
      <c r="AK209" s="410" t="str">
        <f>"Kurzbezeichnung des FuE-Projekts: "&amp;'Projektkostenkalkulation EP'!$F$4</f>
        <v>Kurzbezeichnung des FuE-Projekts: Beispielprojekt</v>
      </c>
      <c r="AL209" s="411"/>
      <c r="AM209" s="411"/>
      <c r="AN209" s="411"/>
      <c r="AO209" s="411"/>
      <c r="AP209" s="411"/>
      <c r="AQ209" s="411"/>
      <c r="AR209" s="411"/>
      <c r="AS209" s="411"/>
      <c r="AT209" s="411"/>
      <c r="AU209" s="411"/>
      <c r="AV209" s="411"/>
      <c r="AW209" s="411"/>
      <c r="AX209" s="411"/>
      <c r="AY209" s="411"/>
      <c r="AZ209" s="411"/>
      <c r="BA209" s="411"/>
      <c r="BB209" s="411"/>
      <c r="BC209" s="412"/>
      <c r="BD209" s="416" t="str">
        <f>"Vorname: " &amp; LEFT( 'Projektkostenkalkulation EP'!$A27, SEARCH(" ",'Projektkostenkalkulation EP'!$A27))</f>
        <v xml:space="preserve">Vorname: Vorname </v>
      </c>
      <c r="BE209" s="417"/>
      <c r="BF209" s="417"/>
      <c r="BG209" s="417"/>
      <c r="BH209" s="417"/>
      <c r="BI209" s="417"/>
      <c r="BJ209" s="417"/>
      <c r="BK209" s="417"/>
      <c r="BL209" s="417"/>
      <c r="BM209" s="417"/>
      <c r="BN209" s="417"/>
      <c r="BO209" s="417"/>
      <c r="BP209" s="417"/>
      <c r="BQ209" s="418"/>
      <c r="BR209" s="416" t="str">
        <f>"Jahr: " &amp; TEXT(EDATE('Projektkostenkalkulation EP'!$B$8,19),"JJJJ")</f>
        <v>Jahr: 2025</v>
      </c>
      <c r="BS209" s="417"/>
      <c r="BT209" s="422"/>
      <c r="BU209" s="410" t="str">
        <f>"Kurzbezeichnung des FuE-Projekts: "&amp;'Projektkostenkalkulation EP'!$F$4</f>
        <v>Kurzbezeichnung des FuE-Projekts: Beispielprojekt</v>
      </c>
      <c r="BV209" s="411"/>
      <c r="BW209" s="411"/>
      <c r="BX209" s="411"/>
      <c r="BY209" s="411"/>
      <c r="BZ209" s="411"/>
      <c r="CA209" s="411"/>
      <c r="CB209" s="411"/>
      <c r="CC209" s="411"/>
      <c r="CD209" s="411"/>
      <c r="CE209" s="411"/>
      <c r="CF209" s="411"/>
      <c r="CG209" s="411"/>
      <c r="CH209" s="411"/>
      <c r="CI209" s="411"/>
      <c r="CJ209" s="411"/>
      <c r="CK209" s="411"/>
      <c r="CL209" s="411"/>
      <c r="CM209" s="412"/>
      <c r="CN209" s="416" t="str">
        <f>"Vorname: " &amp; LEFT( 'Projektkostenkalkulation EP'!$A28, SEARCH(" ",'Projektkostenkalkulation EP'!$A28))</f>
        <v xml:space="preserve">Vorname: Vorname </v>
      </c>
      <c r="CO209" s="417"/>
      <c r="CP209" s="417"/>
      <c r="CQ209" s="417"/>
      <c r="CR209" s="417"/>
      <c r="CS209" s="417"/>
      <c r="CT209" s="417"/>
      <c r="CU209" s="417"/>
      <c r="CV209" s="417"/>
      <c r="CW209" s="417"/>
      <c r="CX209" s="417"/>
      <c r="CY209" s="417"/>
      <c r="CZ209" s="417"/>
      <c r="DA209" s="418"/>
      <c r="DB209" s="416" t="str">
        <f>"Jahr: " &amp; TEXT(EDATE('Projektkostenkalkulation EP'!$B$8,19),"JJJJ")</f>
        <v>Jahr: 2025</v>
      </c>
      <c r="DC209" s="417"/>
      <c r="DD209" s="422"/>
      <c r="DE209" s="410" t="str">
        <f>"Kurzbezeichnung des FuE-Projekts: "&amp;'Projektkostenkalkulation EP'!$F$4</f>
        <v>Kurzbezeichnung des FuE-Projekts: Beispielprojekt</v>
      </c>
      <c r="DF209" s="411"/>
      <c r="DG209" s="411"/>
      <c r="DH209" s="411"/>
      <c r="DI209" s="411"/>
      <c r="DJ209" s="411"/>
      <c r="DK209" s="411"/>
      <c r="DL209" s="411"/>
      <c r="DM209" s="411"/>
      <c r="DN209" s="411"/>
      <c r="DO209" s="411"/>
      <c r="DP209" s="411"/>
      <c r="DQ209" s="411"/>
      <c r="DR209" s="411"/>
      <c r="DS209" s="411"/>
      <c r="DT209" s="411"/>
      <c r="DU209" s="411"/>
      <c r="DV209" s="411"/>
      <c r="DW209" s="412"/>
      <c r="DX209" s="416" t="str">
        <f>"Vorname: " &amp; LEFT( 'Projektkostenkalkulation EP'!$A29, SEARCH(" ",'Projektkostenkalkulation EP'!$A29))</f>
        <v xml:space="preserve">Vorname: Vorname </v>
      </c>
      <c r="DY209" s="417"/>
      <c r="DZ209" s="417"/>
      <c r="EA209" s="417"/>
      <c r="EB209" s="417"/>
      <c r="EC209" s="417"/>
      <c r="ED209" s="417"/>
      <c r="EE209" s="417"/>
      <c r="EF209" s="417"/>
      <c r="EG209" s="417"/>
      <c r="EH209" s="417"/>
      <c r="EI209" s="417"/>
      <c r="EJ209" s="417"/>
      <c r="EK209" s="418"/>
      <c r="EL209" s="416" t="str">
        <f>"Jahr: " &amp; TEXT(EDATE('Projektkostenkalkulation EP'!$B$8,19),"JJJJ")</f>
        <v>Jahr: 2025</v>
      </c>
      <c r="EM209" s="417"/>
      <c r="EN209" s="422"/>
      <c r="EO209" s="410" t="str">
        <f>"Kurzbezeichnung des FuE-Projekts: "&amp;'Projektkostenkalkulation EP'!$F$4</f>
        <v>Kurzbezeichnung des FuE-Projekts: Beispielprojekt</v>
      </c>
      <c r="EP209" s="411"/>
      <c r="EQ209" s="411"/>
      <c r="ER209" s="411"/>
      <c r="ES209" s="411"/>
      <c r="ET209" s="411"/>
      <c r="EU209" s="411"/>
      <c r="EV209" s="411"/>
      <c r="EW209" s="411"/>
      <c r="EX209" s="411"/>
      <c r="EY209" s="411"/>
      <c r="EZ209" s="411"/>
      <c r="FA209" s="411"/>
      <c r="FB209" s="411"/>
      <c r="FC209" s="411"/>
      <c r="FD209" s="411"/>
      <c r="FE209" s="411"/>
      <c r="FF209" s="411"/>
      <c r="FG209" s="412"/>
      <c r="FH209" s="416" t="str">
        <f>"Vorname: " &amp; LEFT( 'Projektkostenkalkulation EP'!$A30, SEARCH(" ",'Projektkostenkalkulation EP'!$A30))</f>
        <v xml:space="preserve">Vorname: Vorname </v>
      </c>
      <c r="FI209" s="417"/>
      <c r="FJ209" s="417"/>
      <c r="FK209" s="417"/>
      <c r="FL209" s="417"/>
      <c r="FM209" s="417"/>
      <c r="FN209" s="417"/>
      <c r="FO209" s="417"/>
      <c r="FP209" s="417"/>
      <c r="FQ209" s="417"/>
      <c r="FR209" s="417"/>
      <c r="FS209" s="417"/>
      <c r="FT209" s="417"/>
      <c r="FU209" s="418"/>
      <c r="FV209" s="416" t="str">
        <f>"Jahr: " &amp; TEXT(EDATE('Projektkostenkalkulation EP'!$B$8,19),"JJJJ")</f>
        <v>Jahr: 2025</v>
      </c>
      <c r="FW209" s="417"/>
      <c r="FX209" s="422"/>
      <c r="FY209" s="410" t="str">
        <f>"Kurzbezeichnung des FuE-Projekts: "&amp;'Projektkostenkalkulation EP'!$F$4</f>
        <v>Kurzbezeichnung des FuE-Projekts: Beispielprojekt</v>
      </c>
      <c r="FZ209" s="411"/>
      <c r="GA209" s="411"/>
      <c r="GB209" s="411"/>
      <c r="GC209" s="411"/>
      <c r="GD209" s="411"/>
      <c r="GE209" s="411"/>
      <c r="GF209" s="411"/>
      <c r="GG209" s="411"/>
      <c r="GH209" s="411"/>
      <c r="GI209" s="411"/>
      <c r="GJ209" s="411"/>
      <c r="GK209" s="411"/>
      <c r="GL209" s="411"/>
      <c r="GM209" s="411"/>
      <c r="GN209" s="411"/>
      <c r="GO209" s="411"/>
      <c r="GP209" s="411"/>
      <c r="GQ209" s="412"/>
      <c r="GR209" s="416" t="str">
        <f>"Vorname: " &amp; LEFT( 'Projektkostenkalkulation EP'!$A31, SEARCH(" ",'Projektkostenkalkulation EP'!$A31))</f>
        <v xml:space="preserve">Vorname: Vorname </v>
      </c>
      <c r="GS209" s="417"/>
      <c r="GT209" s="417"/>
      <c r="GU209" s="417"/>
      <c r="GV209" s="417"/>
      <c r="GW209" s="417"/>
      <c r="GX209" s="417"/>
      <c r="GY209" s="417"/>
      <c r="GZ209" s="417"/>
      <c r="HA209" s="417"/>
      <c r="HB209" s="417"/>
      <c r="HC209" s="417"/>
      <c r="HD209" s="417"/>
      <c r="HE209" s="418"/>
      <c r="HF209" s="416" t="str">
        <f>"Jahr: " &amp; TEXT(EDATE('Projektkostenkalkulation EP'!$B$8,19),"JJJJ")</f>
        <v>Jahr: 2025</v>
      </c>
      <c r="HG209" s="417"/>
      <c r="HH209" s="422"/>
    </row>
    <row r="210" spans="1:216" ht="15.75" customHeight="1" thickBot="1" x14ac:dyDescent="0.25">
      <c r="A210" s="413"/>
      <c r="B210" s="414"/>
      <c r="C210" s="414"/>
      <c r="D210" s="414"/>
      <c r="E210" s="414"/>
      <c r="F210" s="414"/>
      <c r="G210" s="414"/>
      <c r="H210" s="414"/>
      <c r="I210" s="414"/>
      <c r="J210" s="414"/>
      <c r="K210" s="414"/>
      <c r="L210" s="414"/>
      <c r="M210" s="414"/>
      <c r="N210" s="414"/>
      <c r="O210" s="414"/>
      <c r="P210" s="414"/>
      <c r="Q210" s="414"/>
      <c r="R210" s="414"/>
      <c r="S210" s="415"/>
      <c r="T210" s="419"/>
      <c r="U210" s="420"/>
      <c r="V210" s="420"/>
      <c r="W210" s="420"/>
      <c r="X210" s="420"/>
      <c r="Y210" s="420"/>
      <c r="Z210" s="420"/>
      <c r="AA210" s="420"/>
      <c r="AB210" s="420"/>
      <c r="AC210" s="420"/>
      <c r="AD210" s="420"/>
      <c r="AE210" s="420"/>
      <c r="AF210" s="420"/>
      <c r="AG210" s="421"/>
      <c r="AH210" s="419"/>
      <c r="AI210" s="420"/>
      <c r="AJ210" s="423"/>
      <c r="AK210" s="413"/>
      <c r="AL210" s="414"/>
      <c r="AM210" s="414"/>
      <c r="AN210" s="414"/>
      <c r="AO210" s="414"/>
      <c r="AP210" s="414"/>
      <c r="AQ210" s="414"/>
      <c r="AR210" s="414"/>
      <c r="AS210" s="414"/>
      <c r="AT210" s="414"/>
      <c r="AU210" s="414"/>
      <c r="AV210" s="414"/>
      <c r="AW210" s="414"/>
      <c r="AX210" s="414"/>
      <c r="AY210" s="414"/>
      <c r="AZ210" s="414"/>
      <c r="BA210" s="414"/>
      <c r="BB210" s="414"/>
      <c r="BC210" s="415"/>
      <c r="BD210" s="419"/>
      <c r="BE210" s="420"/>
      <c r="BF210" s="420"/>
      <c r="BG210" s="420"/>
      <c r="BH210" s="420"/>
      <c r="BI210" s="420"/>
      <c r="BJ210" s="420"/>
      <c r="BK210" s="420"/>
      <c r="BL210" s="420"/>
      <c r="BM210" s="420"/>
      <c r="BN210" s="420"/>
      <c r="BO210" s="420"/>
      <c r="BP210" s="420"/>
      <c r="BQ210" s="421"/>
      <c r="BR210" s="419"/>
      <c r="BS210" s="420"/>
      <c r="BT210" s="423"/>
      <c r="BU210" s="413"/>
      <c r="BV210" s="414"/>
      <c r="BW210" s="414"/>
      <c r="BX210" s="414"/>
      <c r="BY210" s="414"/>
      <c r="BZ210" s="414"/>
      <c r="CA210" s="414"/>
      <c r="CB210" s="414"/>
      <c r="CC210" s="414"/>
      <c r="CD210" s="414"/>
      <c r="CE210" s="414"/>
      <c r="CF210" s="414"/>
      <c r="CG210" s="414"/>
      <c r="CH210" s="414"/>
      <c r="CI210" s="414"/>
      <c r="CJ210" s="414"/>
      <c r="CK210" s="414"/>
      <c r="CL210" s="414"/>
      <c r="CM210" s="415"/>
      <c r="CN210" s="419"/>
      <c r="CO210" s="420"/>
      <c r="CP210" s="420"/>
      <c r="CQ210" s="420"/>
      <c r="CR210" s="420"/>
      <c r="CS210" s="420"/>
      <c r="CT210" s="420"/>
      <c r="CU210" s="420"/>
      <c r="CV210" s="420"/>
      <c r="CW210" s="420"/>
      <c r="CX210" s="420"/>
      <c r="CY210" s="420"/>
      <c r="CZ210" s="420"/>
      <c r="DA210" s="421"/>
      <c r="DB210" s="419"/>
      <c r="DC210" s="420"/>
      <c r="DD210" s="423"/>
      <c r="DE210" s="413"/>
      <c r="DF210" s="414"/>
      <c r="DG210" s="414"/>
      <c r="DH210" s="414"/>
      <c r="DI210" s="414"/>
      <c r="DJ210" s="414"/>
      <c r="DK210" s="414"/>
      <c r="DL210" s="414"/>
      <c r="DM210" s="414"/>
      <c r="DN210" s="414"/>
      <c r="DO210" s="414"/>
      <c r="DP210" s="414"/>
      <c r="DQ210" s="414"/>
      <c r="DR210" s="414"/>
      <c r="DS210" s="414"/>
      <c r="DT210" s="414"/>
      <c r="DU210" s="414"/>
      <c r="DV210" s="414"/>
      <c r="DW210" s="415"/>
      <c r="DX210" s="419"/>
      <c r="DY210" s="420"/>
      <c r="DZ210" s="420"/>
      <c r="EA210" s="420"/>
      <c r="EB210" s="420"/>
      <c r="EC210" s="420"/>
      <c r="ED210" s="420"/>
      <c r="EE210" s="420"/>
      <c r="EF210" s="420"/>
      <c r="EG210" s="420"/>
      <c r="EH210" s="420"/>
      <c r="EI210" s="420"/>
      <c r="EJ210" s="420"/>
      <c r="EK210" s="421"/>
      <c r="EL210" s="419"/>
      <c r="EM210" s="420"/>
      <c r="EN210" s="423"/>
      <c r="EO210" s="413"/>
      <c r="EP210" s="414"/>
      <c r="EQ210" s="414"/>
      <c r="ER210" s="414"/>
      <c r="ES210" s="414"/>
      <c r="ET210" s="414"/>
      <c r="EU210" s="414"/>
      <c r="EV210" s="414"/>
      <c r="EW210" s="414"/>
      <c r="EX210" s="414"/>
      <c r="EY210" s="414"/>
      <c r="EZ210" s="414"/>
      <c r="FA210" s="414"/>
      <c r="FB210" s="414"/>
      <c r="FC210" s="414"/>
      <c r="FD210" s="414"/>
      <c r="FE210" s="414"/>
      <c r="FF210" s="414"/>
      <c r="FG210" s="415"/>
      <c r="FH210" s="419"/>
      <c r="FI210" s="420"/>
      <c r="FJ210" s="420"/>
      <c r="FK210" s="420"/>
      <c r="FL210" s="420"/>
      <c r="FM210" s="420"/>
      <c r="FN210" s="420"/>
      <c r="FO210" s="420"/>
      <c r="FP210" s="420"/>
      <c r="FQ210" s="420"/>
      <c r="FR210" s="420"/>
      <c r="FS210" s="420"/>
      <c r="FT210" s="420"/>
      <c r="FU210" s="421"/>
      <c r="FV210" s="419"/>
      <c r="FW210" s="420"/>
      <c r="FX210" s="423"/>
      <c r="FY210" s="413"/>
      <c r="FZ210" s="414"/>
      <c r="GA210" s="414"/>
      <c r="GB210" s="414"/>
      <c r="GC210" s="414"/>
      <c r="GD210" s="414"/>
      <c r="GE210" s="414"/>
      <c r="GF210" s="414"/>
      <c r="GG210" s="414"/>
      <c r="GH210" s="414"/>
      <c r="GI210" s="414"/>
      <c r="GJ210" s="414"/>
      <c r="GK210" s="414"/>
      <c r="GL210" s="414"/>
      <c r="GM210" s="414"/>
      <c r="GN210" s="414"/>
      <c r="GO210" s="414"/>
      <c r="GP210" s="414"/>
      <c r="GQ210" s="415"/>
      <c r="GR210" s="419"/>
      <c r="GS210" s="420"/>
      <c r="GT210" s="420"/>
      <c r="GU210" s="420"/>
      <c r="GV210" s="420"/>
      <c r="GW210" s="420"/>
      <c r="GX210" s="420"/>
      <c r="GY210" s="420"/>
      <c r="GZ210" s="420"/>
      <c r="HA210" s="420"/>
      <c r="HB210" s="420"/>
      <c r="HC210" s="420"/>
      <c r="HD210" s="420"/>
      <c r="HE210" s="421"/>
      <c r="HF210" s="419"/>
      <c r="HG210" s="420"/>
      <c r="HH210" s="423"/>
    </row>
    <row r="211" spans="1:216" ht="14.25" customHeight="1" x14ac:dyDescent="0.2">
      <c r="A211" s="424" t="s">
        <v>59</v>
      </c>
      <c r="B211" s="427" t="s">
        <v>60</v>
      </c>
      <c r="C211" s="430" t="s">
        <v>61</v>
      </c>
      <c r="D211" s="431"/>
      <c r="E211" s="431"/>
      <c r="F211" s="431"/>
      <c r="G211" s="431"/>
      <c r="H211" s="431"/>
      <c r="I211" s="431"/>
      <c r="J211" s="431"/>
      <c r="K211" s="431"/>
      <c r="L211" s="431"/>
      <c r="M211" s="431"/>
      <c r="N211" s="431"/>
      <c r="O211" s="431"/>
      <c r="P211" s="431"/>
      <c r="Q211" s="431"/>
      <c r="R211" s="431"/>
      <c r="S211" s="431"/>
      <c r="T211" s="431"/>
      <c r="U211" s="431"/>
      <c r="V211" s="431"/>
      <c r="W211" s="431"/>
      <c r="X211" s="431"/>
      <c r="Y211" s="431"/>
      <c r="Z211" s="431"/>
      <c r="AA211" s="431"/>
      <c r="AB211" s="431"/>
      <c r="AC211" s="431"/>
      <c r="AD211" s="431"/>
      <c r="AE211" s="431"/>
      <c r="AF211" s="431"/>
      <c r="AG211" s="431"/>
      <c r="AH211" s="431"/>
      <c r="AI211" s="432"/>
      <c r="AJ211" s="433" t="s">
        <v>62</v>
      </c>
      <c r="AK211" s="424" t="s">
        <v>59</v>
      </c>
      <c r="AL211" s="427" t="s">
        <v>60</v>
      </c>
      <c r="AM211" s="430" t="s">
        <v>61</v>
      </c>
      <c r="AN211" s="431"/>
      <c r="AO211" s="431"/>
      <c r="AP211" s="431"/>
      <c r="AQ211" s="431"/>
      <c r="AR211" s="431"/>
      <c r="AS211" s="431"/>
      <c r="AT211" s="431"/>
      <c r="AU211" s="431"/>
      <c r="AV211" s="431"/>
      <c r="AW211" s="431"/>
      <c r="AX211" s="431"/>
      <c r="AY211" s="431"/>
      <c r="AZ211" s="431"/>
      <c r="BA211" s="431"/>
      <c r="BB211" s="431"/>
      <c r="BC211" s="431"/>
      <c r="BD211" s="431"/>
      <c r="BE211" s="431"/>
      <c r="BF211" s="431"/>
      <c r="BG211" s="431"/>
      <c r="BH211" s="431"/>
      <c r="BI211" s="431"/>
      <c r="BJ211" s="431"/>
      <c r="BK211" s="431"/>
      <c r="BL211" s="431"/>
      <c r="BM211" s="431"/>
      <c r="BN211" s="431"/>
      <c r="BO211" s="431"/>
      <c r="BP211" s="431"/>
      <c r="BQ211" s="431"/>
      <c r="BR211" s="431"/>
      <c r="BS211" s="432"/>
      <c r="BT211" s="433" t="s">
        <v>62</v>
      </c>
      <c r="BU211" s="424" t="s">
        <v>59</v>
      </c>
      <c r="BV211" s="427" t="s">
        <v>60</v>
      </c>
      <c r="BW211" s="430" t="s">
        <v>61</v>
      </c>
      <c r="BX211" s="431"/>
      <c r="BY211" s="431"/>
      <c r="BZ211" s="431"/>
      <c r="CA211" s="431"/>
      <c r="CB211" s="431"/>
      <c r="CC211" s="431"/>
      <c r="CD211" s="431"/>
      <c r="CE211" s="431"/>
      <c r="CF211" s="431"/>
      <c r="CG211" s="431"/>
      <c r="CH211" s="431"/>
      <c r="CI211" s="431"/>
      <c r="CJ211" s="431"/>
      <c r="CK211" s="431"/>
      <c r="CL211" s="431"/>
      <c r="CM211" s="431"/>
      <c r="CN211" s="431"/>
      <c r="CO211" s="431"/>
      <c r="CP211" s="431"/>
      <c r="CQ211" s="431"/>
      <c r="CR211" s="431"/>
      <c r="CS211" s="431"/>
      <c r="CT211" s="431"/>
      <c r="CU211" s="431"/>
      <c r="CV211" s="431"/>
      <c r="CW211" s="431"/>
      <c r="CX211" s="431"/>
      <c r="CY211" s="431"/>
      <c r="CZ211" s="431"/>
      <c r="DA211" s="431"/>
      <c r="DB211" s="431"/>
      <c r="DC211" s="432"/>
      <c r="DD211" s="433" t="s">
        <v>62</v>
      </c>
      <c r="DE211" s="424" t="s">
        <v>59</v>
      </c>
      <c r="DF211" s="427" t="s">
        <v>60</v>
      </c>
      <c r="DG211" s="430" t="s">
        <v>61</v>
      </c>
      <c r="DH211" s="431"/>
      <c r="DI211" s="431"/>
      <c r="DJ211" s="431"/>
      <c r="DK211" s="431"/>
      <c r="DL211" s="431"/>
      <c r="DM211" s="431"/>
      <c r="DN211" s="431"/>
      <c r="DO211" s="431"/>
      <c r="DP211" s="431"/>
      <c r="DQ211" s="431"/>
      <c r="DR211" s="431"/>
      <c r="DS211" s="431"/>
      <c r="DT211" s="431"/>
      <c r="DU211" s="431"/>
      <c r="DV211" s="431"/>
      <c r="DW211" s="431"/>
      <c r="DX211" s="431"/>
      <c r="DY211" s="431"/>
      <c r="DZ211" s="431"/>
      <c r="EA211" s="431"/>
      <c r="EB211" s="431"/>
      <c r="EC211" s="431"/>
      <c r="ED211" s="431"/>
      <c r="EE211" s="431"/>
      <c r="EF211" s="431"/>
      <c r="EG211" s="431"/>
      <c r="EH211" s="431"/>
      <c r="EI211" s="431"/>
      <c r="EJ211" s="431"/>
      <c r="EK211" s="431"/>
      <c r="EL211" s="431"/>
      <c r="EM211" s="432"/>
      <c r="EN211" s="433" t="s">
        <v>62</v>
      </c>
      <c r="EO211" s="424" t="s">
        <v>59</v>
      </c>
      <c r="EP211" s="427" t="s">
        <v>60</v>
      </c>
      <c r="EQ211" s="430" t="s">
        <v>61</v>
      </c>
      <c r="ER211" s="431"/>
      <c r="ES211" s="431"/>
      <c r="ET211" s="431"/>
      <c r="EU211" s="431"/>
      <c r="EV211" s="431"/>
      <c r="EW211" s="431"/>
      <c r="EX211" s="431"/>
      <c r="EY211" s="431"/>
      <c r="EZ211" s="431"/>
      <c r="FA211" s="431"/>
      <c r="FB211" s="431"/>
      <c r="FC211" s="431"/>
      <c r="FD211" s="431"/>
      <c r="FE211" s="431"/>
      <c r="FF211" s="431"/>
      <c r="FG211" s="431"/>
      <c r="FH211" s="431"/>
      <c r="FI211" s="431"/>
      <c r="FJ211" s="431"/>
      <c r="FK211" s="431"/>
      <c r="FL211" s="431"/>
      <c r="FM211" s="431"/>
      <c r="FN211" s="431"/>
      <c r="FO211" s="431"/>
      <c r="FP211" s="431"/>
      <c r="FQ211" s="431"/>
      <c r="FR211" s="431"/>
      <c r="FS211" s="431"/>
      <c r="FT211" s="431"/>
      <c r="FU211" s="431"/>
      <c r="FV211" s="431"/>
      <c r="FW211" s="432"/>
      <c r="FX211" s="433" t="s">
        <v>62</v>
      </c>
      <c r="FY211" s="424" t="s">
        <v>59</v>
      </c>
      <c r="FZ211" s="427" t="s">
        <v>60</v>
      </c>
      <c r="GA211" s="430" t="s">
        <v>61</v>
      </c>
      <c r="GB211" s="431"/>
      <c r="GC211" s="431"/>
      <c r="GD211" s="431"/>
      <c r="GE211" s="431"/>
      <c r="GF211" s="431"/>
      <c r="GG211" s="431"/>
      <c r="GH211" s="431"/>
      <c r="GI211" s="431"/>
      <c r="GJ211" s="431"/>
      <c r="GK211" s="431"/>
      <c r="GL211" s="431"/>
      <c r="GM211" s="431"/>
      <c r="GN211" s="431"/>
      <c r="GO211" s="431"/>
      <c r="GP211" s="431"/>
      <c r="GQ211" s="431"/>
      <c r="GR211" s="431"/>
      <c r="GS211" s="431"/>
      <c r="GT211" s="431"/>
      <c r="GU211" s="431"/>
      <c r="GV211" s="431"/>
      <c r="GW211" s="431"/>
      <c r="GX211" s="431"/>
      <c r="GY211" s="431"/>
      <c r="GZ211" s="431"/>
      <c r="HA211" s="431"/>
      <c r="HB211" s="431"/>
      <c r="HC211" s="431"/>
      <c r="HD211" s="431"/>
      <c r="HE211" s="431"/>
      <c r="HF211" s="431"/>
      <c r="HG211" s="432"/>
      <c r="HH211" s="433" t="s">
        <v>62</v>
      </c>
    </row>
    <row r="212" spans="1:216" x14ac:dyDescent="0.2">
      <c r="A212" s="425"/>
      <c r="B212" s="428"/>
      <c r="C212" s="436" t="s">
        <v>63</v>
      </c>
      <c r="D212" s="437"/>
      <c r="E212" s="437"/>
      <c r="F212" s="437"/>
      <c r="G212" s="437"/>
      <c r="H212" s="437"/>
      <c r="I212" s="437"/>
      <c r="J212" s="437"/>
      <c r="K212" s="437"/>
      <c r="L212" s="437"/>
      <c r="M212" s="437"/>
      <c r="N212" s="437"/>
      <c r="O212" s="437"/>
      <c r="P212" s="437"/>
      <c r="Q212" s="437"/>
      <c r="R212" s="437"/>
      <c r="S212" s="437"/>
      <c r="T212" s="437"/>
      <c r="U212" s="437"/>
      <c r="V212" s="437"/>
      <c r="W212" s="437"/>
      <c r="X212" s="437"/>
      <c r="Y212" s="437"/>
      <c r="Z212" s="437"/>
      <c r="AA212" s="437"/>
      <c r="AB212" s="437"/>
      <c r="AC212" s="437"/>
      <c r="AD212" s="437"/>
      <c r="AE212" s="437"/>
      <c r="AF212" s="437"/>
      <c r="AG212" s="438"/>
      <c r="AH212" s="439" t="s">
        <v>64</v>
      </c>
      <c r="AI212" s="440"/>
      <c r="AJ212" s="434"/>
      <c r="AK212" s="425"/>
      <c r="AL212" s="428"/>
      <c r="AM212" s="436" t="s">
        <v>63</v>
      </c>
      <c r="AN212" s="437"/>
      <c r="AO212" s="437"/>
      <c r="AP212" s="437"/>
      <c r="AQ212" s="437"/>
      <c r="AR212" s="437"/>
      <c r="AS212" s="437"/>
      <c r="AT212" s="437"/>
      <c r="AU212" s="437"/>
      <c r="AV212" s="437"/>
      <c r="AW212" s="437"/>
      <c r="AX212" s="437"/>
      <c r="AY212" s="437"/>
      <c r="AZ212" s="437"/>
      <c r="BA212" s="437"/>
      <c r="BB212" s="437"/>
      <c r="BC212" s="437"/>
      <c r="BD212" s="437"/>
      <c r="BE212" s="437"/>
      <c r="BF212" s="437"/>
      <c r="BG212" s="437"/>
      <c r="BH212" s="437"/>
      <c r="BI212" s="437"/>
      <c r="BJ212" s="437"/>
      <c r="BK212" s="437"/>
      <c r="BL212" s="437"/>
      <c r="BM212" s="437"/>
      <c r="BN212" s="437"/>
      <c r="BO212" s="437"/>
      <c r="BP212" s="437"/>
      <c r="BQ212" s="438"/>
      <c r="BR212" s="439" t="s">
        <v>64</v>
      </c>
      <c r="BS212" s="440"/>
      <c r="BT212" s="434"/>
      <c r="BU212" s="425"/>
      <c r="BV212" s="428"/>
      <c r="BW212" s="436" t="s">
        <v>63</v>
      </c>
      <c r="BX212" s="437"/>
      <c r="BY212" s="437"/>
      <c r="BZ212" s="437"/>
      <c r="CA212" s="437"/>
      <c r="CB212" s="437"/>
      <c r="CC212" s="437"/>
      <c r="CD212" s="437"/>
      <c r="CE212" s="437"/>
      <c r="CF212" s="437"/>
      <c r="CG212" s="437"/>
      <c r="CH212" s="437"/>
      <c r="CI212" s="437"/>
      <c r="CJ212" s="437"/>
      <c r="CK212" s="437"/>
      <c r="CL212" s="437"/>
      <c r="CM212" s="437"/>
      <c r="CN212" s="437"/>
      <c r="CO212" s="437"/>
      <c r="CP212" s="437"/>
      <c r="CQ212" s="437"/>
      <c r="CR212" s="437"/>
      <c r="CS212" s="437"/>
      <c r="CT212" s="437"/>
      <c r="CU212" s="437"/>
      <c r="CV212" s="437"/>
      <c r="CW212" s="437"/>
      <c r="CX212" s="437"/>
      <c r="CY212" s="437"/>
      <c r="CZ212" s="437"/>
      <c r="DA212" s="438"/>
      <c r="DB212" s="439" t="s">
        <v>64</v>
      </c>
      <c r="DC212" s="440"/>
      <c r="DD212" s="434"/>
      <c r="DE212" s="425"/>
      <c r="DF212" s="428"/>
      <c r="DG212" s="436" t="s">
        <v>63</v>
      </c>
      <c r="DH212" s="437"/>
      <c r="DI212" s="437"/>
      <c r="DJ212" s="437"/>
      <c r="DK212" s="437"/>
      <c r="DL212" s="437"/>
      <c r="DM212" s="437"/>
      <c r="DN212" s="437"/>
      <c r="DO212" s="437"/>
      <c r="DP212" s="437"/>
      <c r="DQ212" s="437"/>
      <c r="DR212" s="437"/>
      <c r="DS212" s="437"/>
      <c r="DT212" s="437"/>
      <c r="DU212" s="437"/>
      <c r="DV212" s="437"/>
      <c r="DW212" s="437"/>
      <c r="DX212" s="437"/>
      <c r="DY212" s="437"/>
      <c r="DZ212" s="437"/>
      <c r="EA212" s="437"/>
      <c r="EB212" s="437"/>
      <c r="EC212" s="437"/>
      <c r="ED212" s="437"/>
      <c r="EE212" s="437"/>
      <c r="EF212" s="437"/>
      <c r="EG212" s="437"/>
      <c r="EH212" s="437"/>
      <c r="EI212" s="437"/>
      <c r="EJ212" s="437"/>
      <c r="EK212" s="438"/>
      <c r="EL212" s="439" t="s">
        <v>64</v>
      </c>
      <c r="EM212" s="440"/>
      <c r="EN212" s="434"/>
      <c r="EO212" s="425"/>
      <c r="EP212" s="428"/>
      <c r="EQ212" s="436" t="s">
        <v>63</v>
      </c>
      <c r="ER212" s="437"/>
      <c r="ES212" s="437"/>
      <c r="ET212" s="437"/>
      <c r="EU212" s="437"/>
      <c r="EV212" s="437"/>
      <c r="EW212" s="437"/>
      <c r="EX212" s="437"/>
      <c r="EY212" s="437"/>
      <c r="EZ212" s="437"/>
      <c r="FA212" s="437"/>
      <c r="FB212" s="437"/>
      <c r="FC212" s="437"/>
      <c r="FD212" s="437"/>
      <c r="FE212" s="437"/>
      <c r="FF212" s="437"/>
      <c r="FG212" s="437"/>
      <c r="FH212" s="437"/>
      <c r="FI212" s="437"/>
      <c r="FJ212" s="437"/>
      <c r="FK212" s="437"/>
      <c r="FL212" s="437"/>
      <c r="FM212" s="437"/>
      <c r="FN212" s="437"/>
      <c r="FO212" s="437"/>
      <c r="FP212" s="437"/>
      <c r="FQ212" s="437"/>
      <c r="FR212" s="437"/>
      <c r="FS212" s="437"/>
      <c r="FT212" s="437"/>
      <c r="FU212" s="438"/>
      <c r="FV212" s="439" t="s">
        <v>64</v>
      </c>
      <c r="FW212" s="440"/>
      <c r="FX212" s="434"/>
      <c r="FY212" s="425"/>
      <c r="FZ212" s="428"/>
      <c r="GA212" s="436" t="s">
        <v>63</v>
      </c>
      <c r="GB212" s="437"/>
      <c r="GC212" s="437"/>
      <c r="GD212" s="437"/>
      <c r="GE212" s="437"/>
      <c r="GF212" s="437"/>
      <c r="GG212" s="437"/>
      <c r="GH212" s="437"/>
      <c r="GI212" s="437"/>
      <c r="GJ212" s="437"/>
      <c r="GK212" s="437"/>
      <c r="GL212" s="437"/>
      <c r="GM212" s="437"/>
      <c r="GN212" s="437"/>
      <c r="GO212" s="437"/>
      <c r="GP212" s="437"/>
      <c r="GQ212" s="437"/>
      <c r="GR212" s="437"/>
      <c r="GS212" s="437"/>
      <c r="GT212" s="437"/>
      <c r="GU212" s="437"/>
      <c r="GV212" s="437"/>
      <c r="GW212" s="437"/>
      <c r="GX212" s="437"/>
      <c r="GY212" s="437"/>
      <c r="GZ212" s="437"/>
      <c r="HA212" s="437"/>
      <c r="HB212" s="437"/>
      <c r="HC212" s="437"/>
      <c r="HD212" s="437"/>
      <c r="HE212" s="438"/>
      <c r="HF212" s="439" t="s">
        <v>64</v>
      </c>
      <c r="HG212" s="440"/>
      <c r="HH212" s="434"/>
    </row>
    <row r="213" spans="1:216" ht="34.5" thickBot="1" x14ac:dyDescent="0.25">
      <c r="A213" s="425"/>
      <c r="B213" s="428"/>
      <c r="C213" s="223">
        <v>1</v>
      </c>
      <c r="D213" s="223">
        <v>2</v>
      </c>
      <c r="E213" s="223">
        <v>3</v>
      </c>
      <c r="F213" s="223">
        <v>4</v>
      </c>
      <c r="G213" s="223">
        <v>5</v>
      </c>
      <c r="H213" s="223">
        <v>6</v>
      </c>
      <c r="I213" s="223">
        <v>7</v>
      </c>
      <c r="J213" s="223">
        <v>8</v>
      </c>
      <c r="K213" s="223">
        <v>9</v>
      </c>
      <c r="L213" s="223">
        <v>10</v>
      </c>
      <c r="M213" s="223">
        <v>11</v>
      </c>
      <c r="N213" s="223">
        <v>12</v>
      </c>
      <c r="O213" s="223">
        <v>13</v>
      </c>
      <c r="P213" s="223">
        <v>14</v>
      </c>
      <c r="Q213" s="223">
        <v>15</v>
      </c>
      <c r="R213" s="223">
        <v>16</v>
      </c>
      <c r="S213" s="223">
        <v>17</v>
      </c>
      <c r="T213" s="223">
        <v>18</v>
      </c>
      <c r="U213" s="223">
        <v>19</v>
      </c>
      <c r="V213" s="223">
        <v>20</v>
      </c>
      <c r="W213" s="223">
        <v>21</v>
      </c>
      <c r="X213" s="223">
        <v>22</v>
      </c>
      <c r="Y213" s="223">
        <v>23</v>
      </c>
      <c r="Z213" s="223">
        <v>24</v>
      </c>
      <c r="AA213" s="223">
        <v>25</v>
      </c>
      <c r="AB213" s="223">
        <v>26</v>
      </c>
      <c r="AC213" s="223">
        <v>27</v>
      </c>
      <c r="AD213" s="223">
        <v>28</v>
      </c>
      <c r="AE213" s="223">
        <v>29</v>
      </c>
      <c r="AF213" s="223">
        <v>30</v>
      </c>
      <c r="AG213" s="223">
        <v>31</v>
      </c>
      <c r="AH213" s="224" t="s">
        <v>65</v>
      </c>
      <c r="AI213" s="225" t="s">
        <v>66</v>
      </c>
      <c r="AJ213" s="435"/>
      <c r="AK213" s="426"/>
      <c r="AL213" s="429"/>
      <c r="AM213" s="223">
        <v>1</v>
      </c>
      <c r="AN213" s="223">
        <v>2</v>
      </c>
      <c r="AO213" s="223">
        <v>3</v>
      </c>
      <c r="AP213" s="223">
        <v>4</v>
      </c>
      <c r="AQ213" s="223">
        <v>5</v>
      </c>
      <c r="AR213" s="223">
        <v>6</v>
      </c>
      <c r="AS213" s="223">
        <v>7</v>
      </c>
      <c r="AT213" s="223">
        <v>8</v>
      </c>
      <c r="AU213" s="223">
        <v>9</v>
      </c>
      <c r="AV213" s="223">
        <v>10</v>
      </c>
      <c r="AW213" s="223">
        <v>11</v>
      </c>
      <c r="AX213" s="223">
        <v>12</v>
      </c>
      <c r="AY213" s="223">
        <v>13</v>
      </c>
      <c r="AZ213" s="223">
        <v>14</v>
      </c>
      <c r="BA213" s="223">
        <v>15</v>
      </c>
      <c r="BB213" s="223">
        <v>16</v>
      </c>
      <c r="BC213" s="223">
        <v>17</v>
      </c>
      <c r="BD213" s="223">
        <v>18</v>
      </c>
      <c r="BE213" s="223">
        <v>19</v>
      </c>
      <c r="BF213" s="223">
        <v>20</v>
      </c>
      <c r="BG213" s="223">
        <v>21</v>
      </c>
      <c r="BH213" s="223">
        <v>22</v>
      </c>
      <c r="BI213" s="223">
        <v>23</v>
      </c>
      <c r="BJ213" s="223">
        <v>24</v>
      </c>
      <c r="BK213" s="223">
        <v>25</v>
      </c>
      <c r="BL213" s="223">
        <v>26</v>
      </c>
      <c r="BM213" s="223">
        <v>27</v>
      </c>
      <c r="BN213" s="223">
        <v>28</v>
      </c>
      <c r="BO213" s="223">
        <v>29</v>
      </c>
      <c r="BP213" s="223">
        <v>30</v>
      </c>
      <c r="BQ213" s="223">
        <v>31</v>
      </c>
      <c r="BR213" s="224" t="s">
        <v>65</v>
      </c>
      <c r="BS213" s="225" t="s">
        <v>66</v>
      </c>
      <c r="BT213" s="435"/>
      <c r="BU213" s="426"/>
      <c r="BV213" s="429"/>
      <c r="BW213" s="223">
        <v>1</v>
      </c>
      <c r="BX213" s="223">
        <v>2</v>
      </c>
      <c r="BY213" s="223">
        <v>3</v>
      </c>
      <c r="BZ213" s="223">
        <v>4</v>
      </c>
      <c r="CA213" s="223">
        <v>5</v>
      </c>
      <c r="CB213" s="223">
        <v>6</v>
      </c>
      <c r="CC213" s="223">
        <v>7</v>
      </c>
      <c r="CD213" s="223">
        <v>8</v>
      </c>
      <c r="CE213" s="223">
        <v>9</v>
      </c>
      <c r="CF213" s="223">
        <v>10</v>
      </c>
      <c r="CG213" s="223">
        <v>11</v>
      </c>
      <c r="CH213" s="223">
        <v>12</v>
      </c>
      <c r="CI213" s="223">
        <v>13</v>
      </c>
      <c r="CJ213" s="223">
        <v>14</v>
      </c>
      <c r="CK213" s="223">
        <v>15</v>
      </c>
      <c r="CL213" s="223">
        <v>16</v>
      </c>
      <c r="CM213" s="223">
        <v>17</v>
      </c>
      <c r="CN213" s="223">
        <v>18</v>
      </c>
      <c r="CO213" s="223">
        <v>19</v>
      </c>
      <c r="CP213" s="223">
        <v>20</v>
      </c>
      <c r="CQ213" s="223">
        <v>21</v>
      </c>
      <c r="CR213" s="223">
        <v>22</v>
      </c>
      <c r="CS213" s="223">
        <v>23</v>
      </c>
      <c r="CT213" s="223">
        <v>24</v>
      </c>
      <c r="CU213" s="223">
        <v>25</v>
      </c>
      <c r="CV213" s="223">
        <v>26</v>
      </c>
      <c r="CW213" s="223">
        <v>27</v>
      </c>
      <c r="CX213" s="223">
        <v>28</v>
      </c>
      <c r="CY213" s="223">
        <v>29</v>
      </c>
      <c r="CZ213" s="223">
        <v>30</v>
      </c>
      <c r="DA213" s="223">
        <v>31</v>
      </c>
      <c r="DB213" s="224" t="s">
        <v>65</v>
      </c>
      <c r="DC213" s="225" t="s">
        <v>66</v>
      </c>
      <c r="DD213" s="435"/>
      <c r="DE213" s="426"/>
      <c r="DF213" s="429"/>
      <c r="DG213" s="223">
        <v>1</v>
      </c>
      <c r="DH213" s="223">
        <v>2</v>
      </c>
      <c r="DI213" s="223">
        <v>3</v>
      </c>
      <c r="DJ213" s="223">
        <v>4</v>
      </c>
      <c r="DK213" s="223">
        <v>5</v>
      </c>
      <c r="DL213" s="223">
        <v>6</v>
      </c>
      <c r="DM213" s="223">
        <v>7</v>
      </c>
      <c r="DN213" s="223">
        <v>8</v>
      </c>
      <c r="DO213" s="223">
        <v>9</v>
      </c>
      <c r="DP213" s="223">
        <v>10</v>
      </c>
      <c r="DQ213" s="223">
        <v>11</v>
      </c>
      <c r="DR213" s="223">
        <v>12</v>
      </c>
      <c r="DS213" s="223">
        <v>13</v>
      </c>
      <c r="DT213" s="223">
        <v>14</v>
      </c>
      <c r="DU213" s="223">
        <v>15</v>
      </c>
      <c r="DV213" s="223">
        <v>16</v>
      </c>
      <c r="DW213" s="223">
        <v>17</v>
      </c>
      <c r="DX213" s="223">
        <v>18</v>
      </c>
      <c r="DY213" s="223">
        <v>19</v>
      </c>
      <c r="DZ213" s="223">
        <v>20</v>
      </c>
      <c r="EA213" s="223">
        <v>21</v>
      </c>
      <c r="EB213" s="223">
        <v>22</v>
      </c>
      <c r="EC213" s="223">
        <v>23</v>
      </c>
      <c r="ED213" s="223">
        <v>24</v>
      </c>
      <c r="EE213" s="223">
        <v>25</v>
      </c>
      <c r="EF213" s="223">
        <v>26</v>
      </c>
      <c r="EG213" s="223">
        <v>27</v>
      </c>
      <c r="EH213" s="223">
        <v>28</v>
      </c>
      <c r="EI213" s="223">
        <v>29</v>
      </c>
      <c r="EJ213" s="223">
        <v>30</v>
      </c>
      <c r="EK213" s="223">
        <v>31</v>
      </c>
      <c r="EL213" s="224" t="s">
        <v>65</v>
      </c>
      <c r="EM213" s="225" t="s">
        <v>66</v>
      </c>
      <c r="EN213" s="435"/>
      <c r="EO213" s="426"/>
      <c r="EP213" s="429"/>
      <c r="EQ213" s="223">
        <v>1</v>
      </c>
      <c r="ER213" s="223">
        <v>2</v>
      </c>
      <c r="ES213" s="223">
        <v>3</v>
      </c>
      <c r="ET213" s="223">
        <v>4</v>
      </c>
      <c r="EU213" s="223">
        <v>5</v>
      </c>
      <c r="EV213" s="223">
        <v>6</v>
      </c>
      <c r="EW213" s="223">
        <v>7</v>
      </c>
      <c r="EX213" s="223">
        <v>8</v>
      </c>
      <c r="EY213" s="223">
        <v>9</v>
      </c>
      <c r="EZ213" s="223">
        <v>10</v>
      </c>
      <c r="FA213" s="223">
        <v>11</v>
      </c>
      <c r="FB213" s="223">
        <v>12</v>
      </c>
      <c r="FC213" s="223">
        <v>13</v>
      </c>
      <c r="FD213" s="223">
        <v>14</v>
      </c>
      <c r="FE213" s="223">
        <v>15</v>
      </c>
      <c r="FF213" s="223">
        <v>16</v>
      </c>
      <c r="FG213" s="223">
        <v>17</v>
      </c>
      <c r="FH213" s="223">
        <v>18</v>
      </c>
      <c r="FI213" s="223">
        <v>19</v>
      </c>
      <c r="FJ213" s="223">
        <v>20</v>
      </c>
      <c r="FK213" s="223">
        <v>21</v>
      </c>
      <c r="FL213" s="223">
        <v>22</v>
      </c>
      <c r="FM213" s="223">
        <v>23</v>
      </c>
      <c r="FN213" s="223">
        <v>24</v>
      </c>
      <c r="FO213" s="223">
        <v>25</v>
      </c>
      <c r="FP213" s="223">
        <v>26</v>
      </c>
      <c r="FQ213" s="223">
        <v>27</v>
      </c>
      <c r="FR213" s="223">
        <v>28</v>
      </c>
      <c r="FS213" s="223">
        <v>29</v>
      </c>
      <c r="FT213" s="223">
        <v>30</v>
      </c>
      <c r="FU213" s="223">
        <v>31</v>
      </c>
      <c r="FV213" s="224" t="s">
        <v>65</v>
      </c>
      <c r="FW213" s="225" t="s">
        <v>66</v>
      </c>
      <c r="FX213" s="435"/>
      <c r="FY213" s="426"/>
      <c r="FZ213" s="429"/>
      <c r="GA213" s="223">
        <v>1</v>
      </c>
      <c r="GB213" s="223">
        <v>2</v>
      </c>
      <c r="GC213" s="223">
        <v>3</v>
      </c>
      <c r="GD213" s="223">
        <v>4</v>
      </c>
      <c r="GE213" s="223">
        <v>5</v>
      </c>
      <c r="GF213" s="223">
        <v>6</v>
      </c>
      <c r="GG213" s="223">
        <v>7</v>
      </c>
      <c r="GH213" s="223">
        <v>8</v>
      </c>
      <c r="GI213" s="223">
        <v>9</v>
      </c>
      <c r="GJ213" s="223">
        <v>10</v>
      </c>
      <c r="GK213" s="223">
        <v>11</v>
      </c>
      <c r="GL213" s="223">
        <v>12</v>
      </c>
      <c r="GM213" s="223">
        <v>13</v>
      </c>
      <c r="GN213" s="223">
        <v>14</v>
      </c>
      <c r="GO213" s="223">
        <v>15</v>
      </c>
      <c r="GP213" s="223">
        <v>16</v>
      </c>
      <c r="GQ213" s="223">
        <v>17</v>
      </c>
      <c r="GR213" s="223">
        <v>18</v>
      </c>
      <c r="GS213" s="223">
        <v>19</v>
      </c>
      <c r="GT213" s="223">
        <v>20</v>
      </c>
      <c r="GU213" s="223">
        <v>21</v>
      </c>
      <c r="GV213" s="223">
        <v>22</v>
      </c>
      <c r="GW213" s="223">
        <v>23</v>
      </c>
      <c r="GX213" s="223">
        <v>24</v>
      </c>
      <c r="GY213" s="223">
        <v>25</v>
      </c>
      <c r="GZ213" s="223">
        <v>26</v>
      </c>
      <c r="HA213" s="223">
        <v>27</v>
      </c>
      <c r="HB213" s="223">
        <v>28</v>
      </c>
      <c r="HC213" s="223">
        <v>29</v>
      </c>
      <c r="HD213" s="223">
        <v>30</v>
      </c>
      <c r="HE213" s="223">
        <v>31</v>
      </c>
      <c r="HF213" s="224" t="s">
        <v>65</v>
      </c>
      <c r="HG213" s="225" t="s">
        <v>66</v>
      </c>
      <c r="HH213" s="435"/>
    </row>
    <row r="214" spans="1:216" ht="21" customHeight="1" x14ac:dyDescent="0.2">
      <c r="A214" s="405" t="str">
        <f>TEXT(EDATE('Projektkostenkalkulation EP'!$B$8,18),"MMMM")</f>
        <v>Juli</v>
      </c>
      <c r="B214" s="226"/>
      <c r="C214" s="227" t="str">
        <f>IF(
            OR(
                     TEXT(EDATE('Projektkostenkalkulation EP'!$B$8,18),"TTT") = "Sa",
                     TEXT(EDATE('Projektkostenkalkulation EP'!$B$8,18),"TTT") = "So",
                     IF(ISNA(VLOOKUP(EDATE('Projektkostenkalkulation EP'!$B$8,18),Datenquellen!$F$7:$H$45,3,FALSE))," ",VLOOKUP(EDATE('Projektkostenkalkulation EP'!$B$8,18),Datenquellen!$F$7:$H$45,3,FALSE))="X"
                            ),
                    "X",
                    ""
            )</f>
        <v/>
      </c>
      <c r="D214" s="227" t="str">
        <f xml:space="preserve"> IF(TEXT((EDATE('Projektkostenkalkulation EP'!$B$8,18)+C$9),"MM")=TEXT((EDATE('Projektkostenkalkulation EP'!$B$8,18)+(C$9-1)),"MM"),
             IF(
                        OR(
                                    TEXT((EDATE('Projektkostenkalkulation EP'!$B$8,18)+C$9),"TTT") = "Sa",
                                    TEXT((EDATE('Projektkostenkalkulation EP'!$B$8,18)+C$9),"TTT") = "So",
                                    IF(ISNA(VLOOKUP(EDATE('Projektkostenkalkulation EP'!$B$8,18)+C$9,Datenquellen!$F$7:$H$45,3,FALSE))," ",VLOOKUP(EDATE('Projektkostenkalkulation EP'!$B$8,18)+C$9,Datenquellen!$F$7:$H$45,3,FALSE))="X"
                                    ),
                          "X",
                          ""
                          ),
               "X"
            )</f>
        <v/>
      </c>
      <c r="E214" s="227" t="str">
        <f xml:space="preserve"> IF(TEXT((EDATE('Projektkostenkalkulation EP'!$B$8,18)+D$9),"MM")=TEXT((EDATE('Projektkostenkalkulation EP'!$B$8,18)+(D$9-1)),"MM"),
             IF(
                        OR(
                                    TEXT((EDATE('Projektkostenkalkulation EP'!$B$8,18)+D$9),"TTT") = "Sa",
                                    TEXT((EDATE('Projektkostenkalkulation EP'!$B$8,18)+D$9),"TTT") = "So",
                                    IF(ISNA(VLOOKUP(EDATE('Projektkostenkalkulation EP'!$B$8,18)+D$9,Datenquellen!$F$7:$H$45,3,FALSE))," ",VLOOKUP(EDATE('Projektkostenkalkulation EP'!$B$8,18)+D$9,Datenquellen!$F$7:$H$45,3,FALSE))="X"
                                    ),
                          "X",
                          ""
                          ),
               "X"
            )</f>
        <v/>
      </c>
      <c r="F214" s="227" t="str">
        <f xml:space="preserve"> IF(TEXT((EDATE('Projektkostenkalkulation EP'!$B$8,18)+E$9),"MM")=TEXT((EDATE('Projektkostenkalkulation EP'!$B$8,18)+(E$9-1)),"MM"),
             IF(
                        OR(
                                    TEXT((EDATE('Projektkostenkalkulation EP'!$B$8,18)+E$9),"TTT") = "Sa",
                                    TEXT((EDATE('Projektkostenkalkulation EP'!$B$8,18)+E$9),"TTT") = "So",
                                    IF(ISNA(VLOOKUP(EDATE('Projektkostenkalkulation EP'!$B$8,18)+E$9,Datenquellen!$F$7:$H$45,3,FALSE))," ",VLOOKUP(EDATE('Projektkostenkalkulation EP'!$B$8,18)+E$9,Datenquellen!$F$7:$H$45,3,FALSE))="X"
                                    ),
                          "X",
                          ""
                          ),
               "X"
            )</f>
        <v/>
      </c>
      <c r="G214" s="227" t="str">
        <f xml:space="preserve"> IF(TEXT((EDATE('Projektkostenkalkulation EP'!$B$8,18)+F$9),"MM")=TEXT((EDATE('Projektkostenkalkulation EP'!$B$8,18)+(F$9-1)),"MM"),
             IF(
                        OR(
                                    TEXT((EDATE('Projektkostenkalkulation EP'!$B$8,18)+F$9),"TTT") = "Sa",
                                    TEXT((EDATE('Projektkostenkalkulation EP'!$B$8,18)+F$9),"TTT") = "So",
                                    IF(ISNA(VLOOKUP(EDATE('Projektkostenkalkulation EP'!$B$8,18)+F$9,Datenquellen!$F$7:$H$45,3,FALSE))," ",VLOOKUP(EDATE('Projektkostenkalkulation EP'!$B$8,18)+F$9,Datenquellen!$F$7:$H$45,3,FALSE))="X"
                                    ),
                          "X",
                          ""
                          ),
               "X"
            )</f>
        <v>X</v>
      </c>
      <c r="H214" s="227" t="str">
        <f xml:space="preserve"> IF(TEXT((EDATE('Projektkostenkalkulation EP'!$B$8,18)+G$9),"MM")=TEXT((EDATE('Projektkostenkalkulation EP'!$B$8,18)+(G$9-1)),"MM"),
             IF(
                        OR(
                                    TEXT((EDATE('Projektkostenkalkulation EP'!$B$8,18)+G$9),"TTT") = "Sa",
                                    TEXT((EDATE('Projektkostenkalkulation EP'!$B$8,18)+G$9),"TTT") = "So",
                                    IF(ISNA(VLOOKUP(EDATE('Projektkostenkalkulation EP'!$B$8,18)+G$9,Datenquellen!$F$7:$H$45,3,FALSE))," ",VLOOKUP(EDATE('Projektkostenkalkulation EP'!$B$8,18)+G$9,Datenquellen!$F$7:$H$45,3,FALSE))="X"
                                    ),
                          "X",
                          ""
                          ),
               "X"
            )</f>
        <v>X</v>
      </c>
      <c r="I214" s="227" t="str">
        <f xml:space="preserve"> IF(TEXT((EDATE('Projektkostenkalkulation EP'!$B$8,18)+H$9),"MM")=TEXT((EDATE('Projektkostenkalkulation EP'!$B$8,18)+(H$9-1)),"MM"),
             IF(
                        OR(
                                    TEXT((EDATE('Projektkostenkalkulation EP'!$B$8,18)+H$9),"TTT") = "Sa",
                                    TEXT((EDATE('Projektkostenkalkulation EP'!$B$8,18)+H$9),"TTT") = "So",
                                    IF(ISNA(VLOOKUP(EDATE('Projektkostenkalkulation EP'!$B$8,18)+H$9,Datenquellen!$F$7:$H$45,3,FALSE))," ",VLOOKUP(EDATE('Projektkostenkalkulation EP'!$B$8,18)+H$9,Datenquellen!$F$7:$H$45,3,FALSE))="X"
                                    ),
                          "X",
                          ""
                          ),
               "X"
            )</f>
        <v/>
      </c>
      <c r="J214" s="227" t="str">
        <f xml:space="preserve"> IF(TEXT((EDATE('Projektkostenkalkulation EP'!$B$8,18)+I$9),"MM")=TEXT((EDATE('Projektkostenkalkulation EP'!$B$8,18)+(I$9-1)),"MM"),
             IF(
                        OR(
                                    TEXT((EDATE('Projektkostenkalkulation EP'!$B$8,18)+I$9),"TTT") = "Sa",
                                    TEXT((EDATE('Projektkostenkalkulation EP'!$B$8,18)+I$9),"TTT") = "So",
                                    IF(ISNA(VLOOKUP(EDATE('Projektkostenkalkulation EP'!$B$8,18)+I$9,Datenquellen!$F$7:$H$45,3,FALSE))," ",VLOOKUP(EDATE('Projektkostenkalkulation EP'!$B$8,18)+I$9,Datenquellen!$F$7:$H$45,3,FALSE))="X"
                                    ),
                          "X",
                          ""
                          ),
               "X"
            )</f>
        <v/>
      </c>
      <c r="K214" s="227" t="str">
        <f xml:space="preserve"> IF(TEXT((EDATE('Projektkostenkalkulation EP'!$B$8,18)+J$9),"MM")=TEXT((EDATE('Projektkostenkalkulation EP'!$B$8,18)+(J$9-1)),"MM"),
             IF(
                        OR(
                                    TEXT((EDATE('Projektkostenkalkulation EP'!$B$8,18)+J$9),"TTT") = "Sa",
                                    TEXT((EDATE('Projektkostenkalkulation EP'!$B$8,18)+J$9),"TTT") = "So",
                                    IF(ISNA(VLOOKUP(EDATE('Projektkostenkalkulation EP'!$B$8,18)+J$9,Datenquellen!$F$7:$H$45,3,FALSE))," ",VLOOKUP(EDATE('Projektkostenkalkulation EP'!$B$8,18)+J$9,Datenquellen!$F$7:$H$45,3,FALSE))="X"
                                    ),
                          "X",
                          ""
                          ),
               "X"
            )</f>
        <v/>
      </c>
      <c r="L214" s="227" t="str">
        <f xml:space="preserve"> IF(TEXT((EDATE('Projektkostenkalkulation EP'!$B$8,18)+K$9),"MM")=TEXT((EDATE('Projektkostenkalkulation EP'!$B$8,18)+(K$9-1)),"MM"),
             IF(
                        OR(
                                    TEXT((EDATE('Projektkostenkalkulation EP'!$B$8,18)+K$9),"TTT") = "Sa",
                                    TEXT((EDATE('Projektkostenkalkulation EP'!$B$8,18)+K$9),"TTT") = "So",
                                    IF(ISNA(VLOOKUP(EDATE('Projektkostenkalkulation EP'!$B$8,18)+K$9,Datenquellen!$F$7:$H$45,3,FALSE))," ",VLOOKUP(EDATE('Projektkostenkalkulation EP'!$B$8,18)+K$9,Datenquellen!$F$7:$H$45,3,FALSE))="X"
                                    ),
                          "X",
                          ""
                          ),
               "X"
            )</f>
        <v/>
      </c>
      <c r="M214" s="227" t="str">
        <f xml:space="preserve"> IF(TEXT((EDATE('Projektkostenkalkulation EP'!$B$8,18)+L$9),"MM")=TEXT((EDATE('Projektkostenkalkulation EP'!$B$8,18)+(L$9-1)),"MM"),
             IF(
                        OR(
                                    TEXT((EDATE('Projektkostenkalkulation EP'!$B$8,18)+L$9),"TTT") = "Sa",
                                    TEXT((EDATE('Projektkostenkalkulation EP'!$B$8,18)+L$9),"TTT") = "So",
                                    IF(ISNA(VLOOKUP(EDATE('Projektkostenkalkulation EP'!$B$8,18)+L$9,Datenquellen!$F$7:$H$45,3,FALSE))," ",VLOOKUP(EDATE('Projektkostenkalkulation EP'!$B$8,18)+L$9,Datenquellen!$F$7:$H$45,3,FALSE))="X"
                                    ),
                          "X",
                          ""
                          ),
               "X"
            )</f>
        <v/>
      </c>
      <c r="N214" s="227" t="str">
        <f xml:space="preserve"> IF(TEXT((EDATE('Projektkostenkalkulation EP'!$B$8,18)+M$9),"MM")=TEXT((EDATE('Projektkostenkalkulation EP'!$B$8,18)+(M$9-1)),"MM"),
             IF(
                        OR(
                                    TEXT((EDATE('Projektkostenkalkulation EP'!$B$8,18)+M$9),"TTT") = "Sa",
                                    TEXT((EDATE('Projektkostenkalkulation EP'!$B$8,18)+M$9),"TTT") = "So",
                                    IF(ISNA(VLOOKUP(EDATE('Projektkostenkalkulation EP'!$B$8,18)+M$9,Datenquellen!$F$7:$H$45,3,FALSE))," ",VLOOKUP(EDATE('Projektkostenkalkulation EP'!$B$8,18)+M$9,Datenquellen!$F$7:$H$45,3,FALSE))="X"
                                    ),
                          "X",
                          ""
                          ),
               "X"
            )</f>
        <v>X</v>
      </c>
      <c r="O214" s="227" t="str">
        <f xml:space="preserve"> IF(TEXT((EDATE('Projektkostenkalkulation EP'!$B$8,18)+N$9),"MM")=TEXT((EDATE('Projektkostenkalkulation EP'!$B$8,18)+(N$9-1)),"MM"),
             IF(
                        OR(
                                    TEXT((EDATE('Projektkostenkalkulation EP'!$B$8,18)+N$9),"TTT") = "Sa",
                                    TEXT((EDATE('Projektkostenkalkulation EP'!$B$8,18)+N$9),"TTT") = "So",
                                    IF(ISNA(VLOOKUP(EDATE('Projektkostenkalkulation EP'!$B$8,18)+N$9,Datenquellen!$F$7:$H$45,3,FALSE))," ",VLOOKUP(EDATE('Projektkostenkalkulation EP'!$B$8,18)+N$9,Datenquellen!$F$7:$H$45,3,FALSE))="X"
                                    ),
                          "X",
                          ""
                          ),
               "X"
            )</f>
        <v>X</v>
      </c>
      <c r="P214" s="227" t="str">
        <f xml:space="preserve"> IF(TEXT((EDATE('Projektkostenkalkulation EP'!$B$8,18)+O$9),"MM")=TEXT((EDATE('Projektkostenkalkulation EP'!$B$8,18)+(O$9-1)),"MM"),
             IF(
                        OR(
                                    TEXT((EDATE('Projektkostenkalkulation EP'!$B$8,18)+O$9),"TTT") = "Sa",
                                    TEXT((EDATE('Projektkostenkalkulation EP'!$B$8,18)+O$9),"TTT") = "So",
                                    IF(ISNA(VLOOKUP(EDATE('Projektkostenkalkulation EP'!$B$8,18)+O$9,Datenquellen!$F$7:$H$45,3,FALSE))," ",VLOOKUP(EDATE('Projektkostenkalkulation EP'!$B$8,18)+O$9,Datenquellen!$F$7:$H$45,3,FALSE))="X"
                                    ),
                          "X",
                          ""
                          ),
               "X"
            )</f>
        <v/>
      </c>
      <c r="Q214" s="227" t="str">
        <f xml:space="preserve"> IF(TEXT((EDATE('Projektkostenkalkulation EP'!$B$8,18)+P$9),"MM")=TEXT((EDATE('Projektkostenkalkulation EP'!$B$8,18)+(P$9-1)),"MM"),
             IF(
                        OR(
                                    TEXT((EDATE('Projektkostenkalkulation EP'!$B$8,18)+P$9),"TTT") = "Sa",
                                    TEXT((EDATE('Projektkostenkalkulation EP'!$B$8,18)+P$9),"TTT") = "So",
                                    IF(ISNA(VLOOKUP(EDATE('Projektkostenkalkulation EP'!$B$8,18)+P$9,Datenquellen!$F$7:$H$45,3,FALSE))," ",VLOOKUP(EDATE('Projektkostenkalkulation EP'!$B$8,18)+P$9,Datenquellen!$F$7:$H$45,3,FALSE))="X"
                                    ),
                          "X",
                          ""
                          ),
               "X"
            )</f>
        <v/>
      </c>
      <c r="R214" s="227" t="str">
        <f xml:space="preserve"> IF(TEXT((EDATE('Projektkostenkalkulation EP'!$B$8,18)+Q$9),"MM")=TEXT((EDATE('Projektkostenkalkulation EP'!$B$8,18)+(Q$9-1)),"MM"),
             IF(
                        OR(
                                    TEXT((EDATE('Projektkostenkalkulation EP'!$B$8,18)+Q$9),"TTT") = "Sa",
                                    TEXT((EDATE('Projektkostenkalkulation EP'!$B$8,18)+Q$9),"TTT") = "So",
                                    IF(ISNA(VLOOKUP(EDATE('Projektkostenkalkulation EP'!$B$8,18)+Q$9,Datenquellen!$F$7:$H$45,3,FALSE))," ",VLOOKUP(EDATE('Projektkostenkalkulation EP'!$B$8,18)+Q$9,Datenquellen!$F$7:$H$45,3,FALSE))="X"
                                    ),
                          "X",
                          ""
                          ),
               "X"
            )</f>
        <v/>
      </c>
      <c r="S214" s="227" t="str">
        <f xml:space="preserve"> IF(TEXT((EDATE('Projektkostenkalkulation EP'!$B$8,18)+R$9),"MM")=TEXT((EDATE('Projektkostenkalkulation EP'!$B$8,18)+(R$9-1)),"MM"),
             IF(
                        OR(
                                    TEXT((EDATE('Projektkostenkalkulation EP'!$B$8,18)+R$9),"TTT") = "Sa",
                                    TEXT((EDATE('Projektkostenkalkulation EP'!$B$8,18)+R$9),"TTT") = "So",
                                    IF(ISNA(VLOOKUP(EDATE('Projektkostenkalkulation EP'!$B$8,18)+R$9,Datenquellen!$F$7:$H$45,3,FALSE))," ",VLOOKUP(EDATE('Projektkostenkalkulation EP'!$B$8,18)+R$9,Datenquellen!$F$7:$H$45,3,FALSE))="X"
                                    ),
                          "X",
                          ""
                          ),
               "X"
            )</f>
        <v/>
      </c>
      <c r="T214" s="227" t="str">
        <f xml:space="preserve"> IF(TEXT((EDATE('Projektkostenkalkulation EP'!$B$8,18)+S$9),"MM")=TEXT((EDATE('Projektkostenkalkulation EP'!$B$8,18)+(S$9-1)),"MM"),
             IF(
                        OR(
                                    TEXT((EDATE('Projektkostenkalkulation EP'!$B$8,18)+S$9),"TTT") = "Sa",
                                    TEXT((EDATE('Projektkostenkalkulation EP'!$B$8,18)+S$9),"TTT") = "So",
                                    IF(ISNA(VLOOKUP(EDATE('Projektkostenkalkulation EP'!$B$8,18)+S$9,Datenquellen!$F$7:$H$45,3,FALSE))," ",VLOOKUP(EDATE('Projektkostenkalkulation EP'!$B$8,18)+S$9,Datenquellen!$F$7:$H$45,3,FALSE))="X"
                                    ),
                          "X",
                          ""
                          ),
               "X"
            )</f>
        <v/>
      </c>
      <c r="U214" s="227" t="str">
        <f xml:space="preserve"> IF(TEXT((EDATE('Projektkostenkalkulation EP'!$B$8,18)+T$9),"MM")=TEXT((EDATE('Projektkostenkalkulation EP'!$B$8,18)+(T$9-1)),"MM"),
             IF(
                        OR(
                                    TEXT((EDATE('Projektkostenkalkulation EP'!$B$8,18)+T$9),"TTT") = "Sa",
                                    TEXT((EDATE('Projektkostenkalkulation EP'!$B$8,18)+T$9),"TTT") = "So",
                                    IF(ISNA(VLOOKUP(EDATE('Projektkostenkalkulation EP'!$B$8,18)+T$9,Datenquellen!$F$7:$H$45,3,FALSE))," ",VLOOKUP(EDATE('Projektkostenkalkulation EP'!$B$8,18)+T$9,Datenquellen!$F$7:$H$45,3,FALSE))="X"
                                    ),
                          "X",
                          ""
                          ),
               "X"
            )</f>
        <v>X</v>
      </c>
      <c r="V214" s="227" t="str">
        <f xml:space="preserve"> IF(TEXT((EDATE('Projektkostenkalkulation EP'!$B$8,18)+U$9),"MM")=TEXT((EDATE('Projektkostenkalkulation EP'!$B$8,18)+(U$9-1)),"MM"),
             IF(
                        OR(
                                    TEXT((EDATE('Projektkostenkalkulation EP'!$B$8,18)+U$9),"TTT") = "Sa",
                                    TEXT((EDATE('Projektkostenkalkulation EP'!$B$8,18)+U$9),"TTT") = "So",
                                    IF(ISNA(VLOOKUP(EDATE('Projektkostenkalkulation EP'!$B$8,18)+U$9,Datenquellen!$F$7:$H$45,3,FALSE))," ",VLOOKUP(EDATE('Projektkostenkalkulation EP'!$B$8,18)+U$9,Datenquellen!$F$7:$H$45,3,FALSE))="X"
                                    ),
                          "X",
                          ""
                          ),
               "X"
            )</f>
        <v>X</v>
      </c>
      <c r="W214" s="227" t="str">
        <f xml:space="preserve"> IF(TEXT((EDATE('Projektkostenkalkulation EP'!$B$8,18)+V$9),"MM")=TEXT((EDATE('Projektkostenkalkulation EP'!$B$8,18)+(V$9-1)),"MM"),
             IF(
                        OR(
                                    TEXT((EDATE('Projektkostenkalkulation EP'!$B$8,18)+V$9),"TTT") = "Sa",
                                    TEXT((EDATE('Projektkostenkalkulation EP'!$B$8,18)+V$9),"TTT") = "So",
                                    IF(ISNA(VLOOKUP(EDATE('Projektkostenkalkulation EP'!$B$8,18)+V$9,Datenquellen!$F$7:$H$45,3,FALSE))," ",VLOOKUP(EDATE('Projektkostenkalkulation EP'!$B$8,18)+V$9,Datenquellen!$F$7:$H$45,3,FALSE))="X"
                                    ),
                          "X",
                          ""
                          ),
               "X"
            )</f>
        <v/>
      </c>
      <c r="X214" s="227" t="str">
        <f xml:space="preserve"> IF(TEXT((EDATE('Projektkostenkalkulation EP'!$B$8,18)+W$9),"MM")=TEXT((EDATE('Projektkostenkalkulation EP'!$B$8,18)+(W$9-1)),"MM"),
             IF(
                        OR(
                                    TEXT((EDATE('Projektkostenkalkulation EP'!$B$8,18)+W$9),"TTT") = "Sa",
                                    TEXT((EDATE('Projektkostenkalkulation EP'!$B$8,18)+W$9),"TTT") = "So",
                                    IF(ISNA(VLOOKUP(EDATE('Projektkostenkalkulation EP'!$B$8,18)+W$9,Datenquellen!$F$7:$H$45,3,FALSE))," ",VLOOKUP(EDATE('Projektkostenkalkulation EP'!$B$8,18)+W$9,Datenquellen!$F$7:$H$45,3,FALSE))="X"
                                    ),
                          "X",
                          ""
                          ),
               "X"
            )</f>
        <v/>
      </c>
      <c r="Y214" s="227" t="str">
        <f xml:space="preserve"> IF(TEXT((EDATE('Projektkostenkalkulation EP'!$B$8,18)+X$9),"MM")=TEXT((EDATE('Projektkostenkalkulation EP'!$B$8,18)+(X$9-1)),"MM"),
             IF(
                        OR(
                                    TEXT((EDATE('Projektkostenkalkulation EP'!$B$8,18)+X$9),"TTT") = "Sa",
                                    TEXT((EDATE('Projektkostenkalkulation EP'!$B$8,18)+X$9),"TTT") = "So",
                                    IF(ISNA(VLOOKUP(EDATE('Projektkostenkalkulation EP'!$B$8,18)+X$9,Datenquellen!$F$7:$H$45,3,FALSE))," ",VLOOKUP(EDATE('Projektkostenkalkulation EP'!$B$8,18)+X$9,Datenquellen!$F$7:$H$45,3,FALSE))="X"
                                    ),
                          "X",
                          ""
                          ),
               "X"
            )</f>
        <v/>
      </c>
      <c r="Z214" s="227" t="str">
        <f xml:space="preserve"> IF(TEXT((EDATE('Projektkostenkalkulation EP'!$B$8,18)+Y$9),"MM")=TEXT((EDATE('Projektkostenkalkulation EP'!$B$8,18)+(Y$9-1)),"MM"),
             IF(
                        OR(
                                    TEXT((EDATE('Projektkostenkalkulation EP'!$B$8,18)+Y$9),"TTT") = "Sa",
                                    TEXT((EDATE('Projektkostenkalkulation EP'!$B$8,18)+Y$9),"TTT") = "So",
                                    IF(ISNA(VLOOKUP(EDATE('Projektkostenkalkulation EP'!$B$8,18)+Y$9,Datenquellen!$F$7:$H$45,3,FALSE))," ",VLOOKUP(EDATE('Projektkostenkalkulation EP'!$B$8,18)+Y$9,Datenquellen!$F$7:$H$45,3,FALSE))="X"
                                    ),
                          "X",
                          ""
                          ),
               "X"
            )</f>
        <v/>
      </c>
      <c r="AA214" s="227" t="str">
        <f xml:space="preserve"> IF(TEXT((EDATE('Projektkostenkalkulation EP'!$B$8,18)+Z$9),"MM")=TEXT((EDATE('Projektkostenkalkulation EP'!$B$8,18)+(Z$9-1)),"MM"),
             IF(
                        OR(
                                    TEXT((EDATE('Projektkostenkalkulation EP'!$B$8,18)+Z$9),"TTT") = "Sa",
                                    TEXT((EDATE('Projektkostenkalkulation EP'!$B$8,18)+Z$9),"TTT") = "So",
                                    IF(ISNA(VLOOKUP(EDATE('Projektkostenkalkulation EP'!$B$8,18)+Z$9,Datenquellen!$F$7:$H$45,3,FALSE))," ",VLOOKUP(EDATE('Projektkostenkalkulation EP'!$B$8,18)+Z$9,Datenquellen!$F$7:$H$45,3,FALSE))="X"
                                    ),
                          "X",
                          ""
                          ),
               "X"
            )</f>
        <v/>
      </c>
      <c r="AB214" s="227" t="str">
        <f xml:space="preserve"> IF(TEXT((EDATE('Projektkostenkalkulation EP'!$B$8,18)+AA$9),"MM")=TEXT((EDATE('Projektkostenkalkulation EP'!$B$8,18)+(AA$9-1)),"MM"),
             IF(
                        OR(
                                    TEXT((EDATE('Projektkostenkalkulation EP'!$B$8,18)+AA$9),"TTT") = "Sa",
                                    TEXT((EDATE('Projektkostenkalkulation EP'!$B$8,18)+AA$9),"TTT") = "So",
                                    IF(ISNA(VLOOKUP(EDATE('Projektkostenkalkulation EP'!$B$8,18)+AA$9,Datenquellen!$F$7:$H$45,3,FALSE))," ",VLOOKUP(EDATE('Projektkostenkalkulation EP'!$B$8,18)+AA$9,Datenquellen!$F$7:$H$45,3,FALSE))="X"
                                    ),
                          "X",
                          ""
                          ),
               "X"
            )</f>
        <v>X</v>
      </c>
      <c r="AC214" s="227" t="str">
        <f xml:space="preserve"> IF(TEXT((EDATE('Projektkostenkalkulation EP'!$B$8,18)+AB$9),"MM")=TEXT((EDATE('Projektkostenkalkulation EP'!$B$8,18)+(AB$9-1)),"MM"),
             IF(
                        OR(
                                    TEXT((EDATE('Projektkostenkalkulation EP'!$B$8,18)+AB$9),"TTT") = "Sa",
                                    TEXT((EDATE('Projektkostenkalkulation EP'!$B$8,18)+AB$9),"TTT") = "So",
                                    IF(ISNA(VLOOKUP(EDATE('Projektkostenkalkulation EP'!$B$8,18)+AB$9,Datenquellen!$F$7:$H$45,3,FALSE))," ",VLOOKUP(EDATE('Projektkostenkalkulation EP'!$B$8,18)+AB$9,Datenquellen!$F$7:$H$45,3,FALSE))="X"
                                    ),
                          "X",
                          ""
                          ),
               "X"
            )</f>
        <v>X</v>
      </c>
      <c r="AD214" s="227" t="str">
        <f xml:space="preserve"> IF(TEXT((EDATE('Projektkostenkalkulation EP'!$B$8,18)+AC$9),"MM")=TEXT((EDATE('Projektkostenkalkulation EP'!$B$8,18)+(AC$9-1)),"MM"),
             IF(
                        OR(
                                    TEXT((EDATE('Projektkostenkalkulation EP'!$B$8,18)+AC$9),"TTT") = "Sa",
                                    TEXT((EDATE('Projektkostenkalkulation EP'!$B$8,18)+AC$9),"TTT") = "So",
                                    IF(ISNA(VLOOKUP(EDATE('Projektkostenkalkulation EP'!$B$8,18)+AC$9,Datenquellen!$F$7:$H$45,3,FALSE))," ",VLOOKUP(EDATE('Projektkostenkalkulation EP'!$B$8,18)+AC$9,Datenquellen!$F$7:$H$45,3,FALSE))="X"
                                    ),
                          "X",
                          ""
                          ),
               "X"
            )</f>
        <v/>
      </c>
      <c r="AE214" s="227" t="str">
        <f xml:space="preserve"> IF(TEXT((EDATE('Projektkostenkalkulation EP'!$B$8,18)+AD$9),"MM")=TEXT((EDATE('Projektkostenkalkulation EP'!$B$8,18)+(AD$9-1)),"MM"),
             IF(
                        OR(
                                    TEXT((EDATE('Projektkostenkalkulation EP'!$B$8,18)+AD$9),"TTT") = "Sa",
                                    TEXT((EDATE('Projektkostenkalkulation EP'!$B$8,18)+AD$9),"TTT") = "So",
                                    IF(ISNA(VLOOKUP(EDATE('Projektkostenkalkulation EP'!$B$8,18)+AD$9,Datenquellen!$F$7:$H$45,3,FALSE))," ",VLOOKUP(EDATE('Projektkostenkalkulation EP'!$B$8,18)+AD$9,Datenquellen!$F$7:$H$45,3,FALSE))="X"
                                    ),
                          "X",
                          ""
                          ),
               "X"
            )</f>
        <v/>
      </c>
      <c r="AF214" s="227" t="str">
        <f xml:space="preserve"> IF(TEXT((EDATE('Projektkostenkalkulation EP'!$B$8,18)+AE$9),"MM")=TEXT((EDATE('Projektkostenkalkulation EP'!$B$8,18)+(AE$9-1)),"MM"),
             IF(
                        OR(
                                    TEXT((EDATE('Projektkostenkalkulation EP'!$B$8,18)+AE$9),"TTT") = "Sa",
                                    TEXT((EDATE('Projektkostenkalkulation EP'!$B$8,18)+AE$9),"TTT") = "So",
                                    IF(ISNA(VLOOKUP(EDATE('Projektkostenkalkulation EP'!$B$8,18)+AE$9,Datenquellen!$F$7:$H$45,3,FALSE))," ",VLOOKUP(EDATE('Projektkostenkalkulation EP'!$B$8,18)+AE$9,Datenquellen!$F$7:$H$45,3,FALSE))="X"
                                    ),
                          "X",
                          ""
                          ),
               "X"
            )</f>
        <v/>
      </c>
      <c r="AG214" s="228" t="str">
        <f xml:space="preserve"> IF(TEXT((EDATE('Projektkostenkalkulation EP'!$B$8,18)+AF$9),"MM")=TEXT((EDATE('Projektkostenkalkulation EP'!$B$8,18)+(AF$9-1)),"MM"),
             IF(
                        OR(
                                    TEXT((EDATE('Projektkostenkalkulation EP'!$B$8,18)+AF$9),"TTT") = "Sa",
                                    TEXT((EDATE('Projektkostenkalkulation EP'!$B$8,18)+AF$9),"TTT") = "So",
                                    IF(ISNA(VLOOKUP(EDATE('Projektkostenkalkulation EP'!$B$8,18)+AF$9,Datenquellen!$F$7:$H$45,3,FALSE))," ",VLOOKUP(EDATE('Projektkostenkalkulation EP'!$B$8,18)+AF$9,Datenquellen!$F$7:$H$45,3,FALSE))="X"
                                    ),
                          "X",
                          ""
                          ),
               "X"
            )</f>
        <v/>
      </c>
      <c r="AH214" s="229"/>
      <c r="AI214" s="230"/>
      <c r="AJ214" s="408"/>
      <c r="AK214" s="405" t="str">
        <f>TEXT(EDATE('Projektkostenkalkulation EP'!$B$8,18),"MMMM")</f>
        <v>Juli</v>
      </c>
      <c r="AL214" s="226"/>
      <c r="AM214" s="227" t="str">
        <f>IF(
            OR(
                     TEXT(EDATE('Projektkostenkalkulation EP'!$B$8,18),"TTT") = "Sa",
                     TEXT(EDATE('Projektkostenkalkulation EP'!$B$8,18),"TTT") = "So",
                     IF(ISNA(VLOOKUP(EDATE('Projektkostenkalkulation EP'!$B$8,18),Datenquellen!$F$7:$H$45,3,FALSE))," ",VLOOKUP(EDATE('Projektkostenkalkulation EP'!$B$8,18),Datenquellen!$F$7:$H$45,3,FALSE))="X"
                            ),
                    "X",
                    ""
            )</f>
        <v/>
      </c>
      <c r="AN214" s="227" t="str">
        <f xml:space="preserve"> IF(TEXT((EDATE('Projektkostenkalkulation EP'!$B$8,18)+AM$9),"MM")=TEXT((EDATE('Projektkostenkalkulation EP'!$B$8,18)+(AM$9-1)),"MM"),
             IF(
                        OR(
                                    TEXT((EDATE('Projektkostenkalkulation EP'!$B$8,18)+AM$9),"TTT") = "Sa",
                                    TEXT((EDATE('Projektkostenkalkulation EP'!$B$8,18)+AM$9),"TTT") = "So",
                                    IF(ISNA(VLOOKUP(EDATE('Projektkostenkalkulation EP'!$B$8,18)+AM$9,Datenquellen!$F$7:$H$45,3,FALSE))," ",VLOOKUP(EDATE('Projektkostenkalkulation EP'!$B$8,18)+AM$9,Datenquellen!$F$7:$H$45,3,FALSE))="X"
                                    ),
                          "X",
                          ""
                          ),
               "X"
            )</f>
        <v/>
      </c>
      <c r="AO214" s="227" t="str">
        <f xml:space="preserve"> IF(TEXT((EDATE('Projektkostenkalkulation EP'!$B$8,18)+AN$9),"MM")=TEXT((EDATE('Projektkostenkalkulation EP'!$B$8,18)+(AN$9-1)),"MM"),
             IF(
                        OR(
                                    TEXT((EDATE('Projektkostenkalkulation EP'!$B$8,18)+AN$9),"TTT") = "Sa",
                                    TEXT((EDATE('Projektkostenkalkulation EP'!$B$8,18)+AN$9),"TTT") = "So",
                                    IF(ISNA(VLOOKUP(EDATE('Projektkostenkalkulation EP'!$B$8,18)+AN$9,Datenquellen!$F$7:$H$45,3,FALSE))," ",VLOOKUP(EDATE('Projektkostenkalkulation EP'!$B$8,18)+AN$9,Datenquellen!$F$7:$H$45,3,FALSE))="X"
                                    ),
                          "X",
                          ""
                          ),
               "X"
            )</f>
        <v/>
      </c>
      <c r="AP214" s="227" t="str">
        <f xml:space="preserve"> IF(TEXT((EDATE('Projektkostenkalkulation EP'!$B$8,18)+AO$9),"MM")=TEXT((EDATE('Projektkostenkalkulation EP'!$B$8,18)+(AO$9-1)),"MM"),
             IF(
                        OR(
                                    TEXT((EDATE('Projektkostenkalkulation EP'!$B$8,18)+AO$9),"TTT") = "Sa",
                                    TEXT((EDATE('Projektkostenkalkulation EP'!$B$8,18)+AO$9),"TTT") = "So",
                                    IF(ISNA(VLOOKUP(EDATE('Projektkostenkalkulation EP'!$B$8,18)+AO$9,Datenquellen!$F$7:$H$45,3,FALSE))," ",VLOOKUP(EDATE('Projektkostenkalkulation EP'!$B$8,18)+AO$9,Datenquellen!$F$7:$H$45,3,FALSE))="X"
                                    ),
                          "X",
                          ""
                          ),
               "X"
            )</f>
        <v/>
      </c>
      <c r="AQ214" s="227" t="str">
        <f xml:space="preserve"> IF(TEXT((EDATE('Projektkostenkalkulation EP'!$B$8,18)+AP$9),"MM")=TEXT((EDATE('Projektkostenkalkulation EP'!$B$8,18)+(AP$9-1)),"MM"),
             IF(
                        OR(
                                    TEXT((EDATE('Projektkostenkalkulation EP'!$B$8,18)+AP$9),"TTT") = "Sa",
                                    TEXT((EDATE('Projektkostenkalkulation EP'!$B$8,18)+AP$9),"TTT") = "So",
                                    IF(ISNA(VLOOKUP(EDATE('Projektkostenkalkulation EP'!$B$8,18)+AP$9,Datenquellen!$F$7:$H$45,3,FALSE))," ",VLOOKUP(EDATE('Projektkostenkalkulation EP'!$B$8,18)+AP$9,Datenquellen!$F$7:$H$45,3,FALSE))="X"
                                    ),
                          "X",
                          ""
                          ),
               "X"
            )</f>
        <v>X</v>
      </c>
      <c r="AR214" s="227" t="str">
        <f xml:space="preserve"> IF(TEXT((EDATE('Projektkostenkalkulation EP'!$B$8,18)+AQ$9),"MM")=TEXT((EDATE('Projektkostenkalkulation EP'!$B$8,18)+(AQ$9-1)),"MM"),
             IF(
                        OR(
                                    TEXT((EDATE('Projektkostenkalkulation EP'!$B$8,18)+AQ$9),"TTT") = "Sa",
                                    TEXT((EDATE('Projektkostenkalkulation EP'!$B$8,18)+AQ$9),"TTT") = "So",
                                    IF(ISNA(VLOOKUP(EDATE('Projektkostenkalkulation EP'!$B$8,18)+AQ$9,Datenquellen!$F$7:$H$45,3,FALSE))," ",VLOOKUP(EDATE('Projektkostenkalkulation EP'!$B$8,18)+AQ$9,Datenquellen!$F$7:$H$45,3,FALSE))="X"
                                    ),
                          "X",
                          ""
                          ),
               "X"
            )</f>
        <v>X</v>
      </c>
      <c r="AS214" s="227" t="str">
        <f xml:space="preserve"> IF(TEXT((EDATE('Projektkostenkalkulation EP'!$B$8,18)+AR$9),"MM")=TEXT((EDATE('Projektkostenkalkulation EP'!$B$8,18)+(AR$9-1)),"MM"),
             IF(
                        OR(
                                    TEXT((EDATE('Projektkostenkalkulation EP'!$B$8,18)+AR$9),"TTT") = "Sa",
                                    TEXT((EDATE('Projektkostenkalkulation EP'!$B$8,18)+AR$9),"TTT") = "So",
                                    IF(ISNA(VLOOKUP(EDATE('Projektkostenkalkulation EP'!$B$8,18)+AR$9,Datenquellen!$F$7:$H$45,3,FALSE))," ",VLOOKUP(EDATE('Projektkostenkalkulation EP'!$B$8,18)+AR$9,Datenquellen!$F$7:$H$45,3,FALSE))="X"
                                    ),
                          "X",
                          ""
                          ),
               "X"
            )</f>
        <v/>
      </c>
      <c r="AT214" s="227" t="str">
        <f xml:space="preserve"> IF(TEXT((EDATE('Projektkostenkalkulation EP'!$B$8,18)+AS$9),"MM")=TEXT((EDATE('Projektkostenkalkulation EP'!$B$8,18)+(AS$9-1)),"MM"),
             IF(
                        OR(
                                    TEXT((EDATE('Projektkostenkalkulation EP'!$B$8,18)+AS$9),"TTT") = "Sa",
                                    TEXT((EDATE('Projektkostenkalkulation EP'!$B$8,18)+AS$9),"TTT") = "So",
                                    IF(ISNA(VLOOKUP(EDATE('Projektkostenkalkulation EP'!$B$8,18)+AS$9,Datenquellen!$F$7:$H$45,3,FALSE))," ",VLOOKUP(EDATE('Projektkostenkalkulation EP'!$B$8,18)+AS$9,Datenquellen!$F$7:$H$45,3,FALSE))="X"
                                    ),
                          "X",
                          ""
                          ),
               "X"
            )</f>
        <v/>
      </c>
      <c r="AU214" s="227" t="str">
        <f xml:space="preserve"> IF(TEXT((EDATE('Projektkostenkalkulation EP'!$B$8,18)+AT$9),"MM")=TEXT((EDATE('Projektkostenkalkulation EP'!$B$8,18)+(AT$9-1)),"MM"),
             IF(
                        OR(
                                    TEXT((EDATE('Projektkostenkalkulation EP'!$B$8,18)+AT$9),"TTT") = "Sa",
                                    TEXT((EDATE('Projektkostenkalkulation EP'!$B$8,18)+AT$9),"TTT") = "So",
                                    IF(ISNA(VLOOKUP(EDATE('Projektkostenkalkulation EP'!$B$8,18)+AT$9,Datenquellen!$F$7:$H$45,3,FALSE))," ",VLOOKUP(EDATE('Projektkostenkalkulation EP'!$B$8,18)+AT$9,Datenquellen!$F$7:$H$45,3,FALSE))="X"
                                    ),
                          "X",
                          ""
                          ),
               "X"
            )</f>
        <v/>
      </c>
      <c r="AV214" s="227" t="str">
        <f xml:space="preserve"> IF(TEXT((EDATE('Projektkostenkalkulation EP'!$B$8,18)+AU$9),"MM")=TEXT((EDATE('Projektkostenkalkulation EP'!$B$8,18)+(AU$9-1)),"MM"),
             IF(
                        OR(
                                    TEXT((EDATE('Projektkostenkalkulation EP'!$B$8,18)+AU$9),"TTT") = "Sa",
                                    TEXT((EDATE('Projektkostenkalkulation EP'!$B$8,18)+AU$9),"TTT") = "So",
                                    IF(ISNA(VLOOKUP(EDATE('Projektkostenkalkulation EP'!$B$8,18)+AU$9,Datenquellen!$F$7:$H$45,3,FALSE))," ",VLOOKUP(EDATE('Projektkostenkalkulation EP'!$B$8,18)+AU$9,Datenquellen!$F$7:$H$45,3,FALSE))="X"
                                    ),
                          "X",
                          ""
                          ),
               "X"
            )</f>
        <v/>
      </c>
      <c r="AW214" s="227" t="str">
        <f xml:space="preserve"> IF(TEXT((EDATE('Projektkostenkalkulation EP'!$B$8,18)+AV$9),"MM")=TEXT((EDATE('Projektkostenkalkulation EP'!$B$8,18)+(AV$9-1)),"MM"),
             IF(
                        OR(
                                    TEXT((EDATE('Projektkostenkalkulation EP'!$B$8,18)+AV$9),"TTT") = "Sa",
                                    TEXT((EDATE('Projektkostenkalkulation EP'!$B$8,18)+AV$9),"TTT") = "So",
                                    IF(ISNA(VLOOKUP(EDATE('Projektkostenkalkulation EP'!$B$8,18)+AV$9,Datenquellen!$F$7:$H$45,3,FALSE))," ",VLOOKUP(EDATE('Projektkostenkalkulation EP'!$B$8,18)+AV$9,Datenquellen!$F$7:$H$45,3,FALSE))="X"
                                    ),
                          "X",
                          ""
                          ),
               "X"
            )</f>
        <v/>
      </c>
      <c r="AX214" s="227" t="str">
        <f xml:space="preserve"> IF(TEXT((EDATE('Projektkostenkalkulation EP'!$B$8,18)+AW$9),"MM")=TEXT((EDATE('Projektkostenkalkulation EP'!$B$8,18)+(AW$9-1)),"MM"),
             IF(
                        OR(
                                    TEXT((EDATE('Projektkostenkalkulation EP'!$B$8,18)+AW$9),"TTT") = "Sa",
                                    TEXT((EDATE('Projektkostenkalkulation EP'!$B$8,18)+AW$9),"TTT") = "So",
                                    IF(ISNA(VLOOKUP(EDATE('Projektkostenkalkulation EP'!$B$8,18)+AW$9,Datenquellen!$F$7:$H$45,3,FALSE))," ",VLOOKUP(EDATE('Projektkostenkalkulation EP'!$B$8,18)+AW$9,Datenquellen!$F$7:$H$45,3,FALSE))="X"
                                    ),
                          "X",
                          ""
                          ),
               "X"
            )</f>
        <v>X</v>
      </c>
      <c r="AY214" s="227" t="str">
        <f xml:space="preserve"> IF(TEXT((EDATE('Projektkostenkalkulation EP'!$B$8,18)+AX$9),"MM")=TEXT((EDATE('Projektkostenkalkulation EP'!$B$8,18)+(AX$9-1)),"MM"),
             IF(
                        OR(
                                    TEXT((EDATE('Projektkostenkalkulation EP'!$B$8,18)+AX$9),"TTT") = "Sa",
                                    TEXT((EDATE('Projektkostenkalkulation EP'!$B$8,18)+AX$9),"TTT") = "So",
                                    IF(ISNA(VLOOKUP(EDATE('Projektkostenkalkulation EP'!$B$8,18)+AX$9,Datenquellen!$F$7:$H$45,3,FALSE))," ",VLOOKUP(EDATE('Projektkostenkalkulation EP'!$B$8,18)+AX$9,Datenquellen!$F$7:$H$45,3,FALSE))="X"
                                    ),
                          "X",
                          ""
                          ),
               "X"
            )</f>
        <v>X</v>
      </c>
      <c r="AZ214" s="227" t="str">
        <f xml:space="preserve"> IF(TEXT((EDATE('Projektkostenkalkulation EP'!$B$8,18)+AY$9),"MM")=TEXT((EDATE('Projektkostenkalkulation EP'!$B$8,18)+(AY$9-1)),"MM"),
             IF(
                        OR(
                                    TEXT((EDATE('Projektkostenkalkulation EP'!$B$8,18)+AY$9),"TTT") = "Sa",
                                    TEXT((EDATE('Projektkostenkalkulation EP'!$B$8,18)+AY$9),"TTT") = "So",
                                    IF(ISNA(VLOOKUP(EDATE('Projektkostenkalkulation EP'!$B$8,18)+AY$9,Datenquellen!$F$7:$H$45,3,FALSE))," ",VLOOKUP(EDATE('Projektkostenkalkulation EP'!$B$8,18)+AY$9,Datenquellen!$F$7:$H$45,3,FALSE))="X"
                                    ),
                          "X",
                          ""
                          ),
               "X"
            )</f>
        <v/>
      </c>
      <c r="BA214" s="227" t="str">
        <f xml:space="preserve"> IF(TEXT((EDATE('Projektkostenkalkulation EP'!$B$8,18)+AZ$9),"MM")=TEXT((EDATE('Projektkostenkalkulation EP'!$B$8,18)+(AZ$9-1)),"MM"),
             IF(
                        OR(
                                    TEXT((EDATE('Projektkostenkalkulation EP'!$B$8,18)+AZ$9),"TTT") = "Sa",
                                    TEXT((EDATE('Projektkostenkalkulation EP'!$B$8,18)+AZ$9),"TTT") = "So",
                                    IF(ISNA(VLOOKUP(EDATE('Projektkostenkalkulation EP'!$B$8,18)+AZ$9,Datenquellen!$F$7:$H$45,3,FALSE))," ",VLOOKUP(EDATE('Projektkostenkalkulation EP'!$B$8,18)+AZ$9,Datenquellen!$F$7:$H$45,3,FALSE))="X"
                                    ),
                          "X",
                          ""
                          ),
               "X"
            )</f>
        <v/>
      </c>
      <c r="BB214" s="227" t="str">
        <f xml:space="preserve"> IF(TEXT((EDATE('Projektkostenkalkulation EP'!$B$8,18)+BA$9),"MM")=TEXT((EDATE('Projektkostenkalkulation EP'!$B$8,18)+(BA$9-1)),"MM"),
             IF(
                        OR(
                                    TEXT((EDATE('Projektkostenkalkulation EP'!$B$8,18)+BA$9),"TTT") = "Sa",
                                    TEXT((EDATE('Projektkostenkalkulation EP'!$B$8,18)+BA$9),"TTT") = "So",
                                    IF(ISNA(VLOOKUP(EDATE('Projektkostenkalkulation EP'!$B$8,18)+BA$9,Datenquellen!$F$7:$H$45,3,FALSE))," ",VLOOKUP(EDATE('Projektkostenkalkulation EP'!$B$8,18)+BA$9,Datenquellen!$F$7:$H$45,3,FALSE))="X"
                                    ),
                          "X",
                          ""
                          ),
               "X"
            )</f>
        <v/>
      </c>
      <c r="BC214" s="227" t="str">
        <f xml:space="preserve"> IF(TEXT((EDATE('Projektkostenkalkulation EP'!$B$8,18)+BB$9),"MM")=TEXT((EDATE('Projektkostenkalkulation EP'!$B$8,18)+(BB$9-1)),"MM"),
             IF(
                        OR(
                                    TEXT((EDATE('Projektkostenkalkulation EP'!$B$8,18)+BB$9),"TTT") = "Sa",
                                    TEXT((EDATE('Projektkostenkalkulation EP'!$B$8,18)+BB$9),"TTT") = "So",
                                    IF(ISNA(VLOOKUP(EDATE('Projektkostenkalkulation EP'!$B$8,18)+BB$9,Datenquellen!$F$7:$H$45,3,FALSE))," ",VLOOKUP(EDATE('Projektkostenkalkulation EP'!$B$8,18)+BB$9,Datenquellen!$F$7:$H$45,3,FALSE))="X"
                                    ),
                          "X",
                          ""
                          ),
               "X"
            )</f>
        <v/>
      </c>
      <c r="BD214" s="227" t="str">
        <f xml:space="preserve"> IF(TEXT((EDATE('Projektkostenkalkulation EP'!$B$8,18)+BC$9),"MM")=TEXT((EDATE('Projektkostenkalkulation EP'!$B$8,18)+(BC$9-1)),"MM"),
             IF(
                        OR(
                                    TEXT((EDATE('Projektkostenkalkulation EP'!$B$8,18)+BC$9),"TTT") = "Sa",
                                    TEXT((EDATE('Projektkostenkalkulation EP'!$B$8,18)+BC$9),"TTT") = "So",
                                    IF(ISNA(VLOOKUP(EDATE('Projektkostenkalkulation EP'!$B$8,18)+BC$9,Datenquellen!$F$7:$H$45,3,FALSE))," ",VLOOKUP(EDATE('Projektkostenkalkulation EP'!$B$8,18)+BC$9,Datenquellen!$F$7:$H$45,3,FALSE))="X"
                                    ),
                          "X",
                          ""
                          ),
               "X"
            )</f>
        <v/>
      </c>
      <c r="BE214" s="227" t="str">
        <f xml:space="preserve"> IF(TEXT((EDATE('Projektkostenkalkulation EP'!$B$8,18)+BD$9),"MM")=TEXT((EDATE('Projektkostenkalkulation EP'!$B$8,18)+(BD$9-1)),"MM"),
             IF(
                        OR(
                                    TEXT((EDATE('Projektkostenkalkulation EP'!$B$8,18)+BD$9),"TTT") = "Sa",
                                    TEXT((EDATE('Projektkostenkalkulation EP'!$B$8,18)+BD$9),"TTT") = "So",
                                    IF(ISNA(VLOOKUP(EDATE('Projektkostenkalkulation EP'!$B$8,18)+BD$9,Datenquellen!$F$7:$H$45,3,FALSE))," ",VLOOKUP(EDATE('Projektkostenkalkulation EP'!$B$8,18)+BD$9,Datenquellen!$F$7:$H$45,3,FALSE))="X"
                                    ),
                          "X",
                          ""
                          ),
               "X"
            )</f>
        <v>X</v>
      </c>
      <c r="BF214" s="227" t="str">
        <f xml:space="preserve"> IF(TEXT((EDATE('Projektkostenkalkulation EP'!$B$8,18)+BE$9),"MM")=TEXT((EDATE('Projektkostenkalkulation EP'!$B$8,18)+(BE$9-1)),"MM"),
             IF(
                        OR(
                                    TEXT((EDATE('Projektkostenkalkulation EP'!$B$8,18)+BE$9),"TTT") = "Sa",
                                    TEXT((EDATE('Projektkostenkalkulation EP'!$B$8,18)+BE$9),"TTT") = "So",
                                    IF(ISNA(VLOOKUP(EDATE('Projektkostenkalkulation EP'!$B$8,18)+BE$9,Datenquellen!$F$7:$H$45,3,FALSE))," ",VLOOKUP(EDATE('Projektkostenkalkulation EP'!$B$8,18)+BE$9,Datenquellen!$F$7:$H$45,3,FALSE))="X"
                                    ),
                          "X",
                          ""
                          ),
               "X"
            )</f>
        <v>X</v>
      </c>
      <c r="BG214" s="227" t="str">
        <f xml:space="preserve"> IF(TEXT((EDATE('Projektkostenkalkulation EP'!$B$8,18)+BF$9),"MM")=TEXT((EDATE('Projektkostenkalkulation EP'!$B$8,18)+(BF$9-1)),"MM"),
             IF(
                        OR(
                                    TEXT((EDATE('Projektkostenkalkulation EP'!$B$8,18)+BF$9),"TTT") = "Sa",
                                    TEXT((EDATE('Projektkostenkalkulation EP'!$B$8,18)+BF$9),"TTT") = "So",
                                    IF(ISNA(VLOOKUP(EDATE('Projektkostenkalkulation EP'!$B$8,18)+BF$9,Datenquellen!$F$7:$H$45,3,FALSE))," ",VLOOKUP(EDATE('Projektkostenkalkulation EP'!$B$8,18)+BF$9,Datenquellen!$F$7:$H$45,3,FALSE))="X"
                                    ),
                          "X",
                          ""
                          ),
               "X"
            )</f>
        <v/>
      </c>
      <c r="BH214" s="227" t="str">
        <f xml:space="preserve"> IF(TEXT((EDATE('Projektkostenkalkulation EP'!$B$8,18)+BG$9),"MM")=TEXT((EDATE('Projektkostenkalkulation EP'!$B$8,18)+(BG$9-1)),"MM"),
             IF(
                        OR(
                                    TEXT((EDATE('Projektkostenkalkulation EP'!$B$8,18)+BG$9),"TTT") = "Sa",
                                    TEXT((EDATE('Projektkostenkalkulation EP'!$B$8,18)+BG$9),"TTT") = "So",
                                    IF(ISNA(VLOOKUP(EDATE('Projektkostenkalkulation EP'!$B$8,18)+BG$9,Datenquellen!$F$7:$H$45,3,FALSE))," ",VLOOKUP(EDATE('Projektkostenkalkulation EP'!$B$8,18)+BG$9,Datenquellen!$F$7:$H$45,3,FALSE))="X"
                                    ),
                          "X",
                          ""
                          ),
               "X"
            )</f>
        <v/>
      </c>
      <c r="BI214" s="227" t="str">
        <f xml:space="preserve"> IF(TEXT((EDATE('Projektkostenkalkulation EP'!$B$8,18)+BH$9),"MM")=TEXT((EDATE('Projektkostenkalkulation EP'!$B$8,18)+(BH$9-1)),"MM"),
             IF(
                        OR(
                                    TEXT((EDATE('Projektkostenkalkulation EP'!$B$8,18)+BH$9),"TTT") = "Sa",
                                    TEXT((EDATE('Projektkostenkalkulation EP'!$B$8,18)+BH$9),"TTT") = "So",
                                    IF(ISNA(VLOOKUP(EDATE('Projektkostenkalkulation EP'!$B$8,18)+BH$9,Datenquellen!$F$7:$H$45,3,FALSE))," ",VLOOKUP(EDATE('Projektkostenkalkulation EP'!$B$8,18)+BH$9,Datenquellen!$F$7:$H$45,3,FALSE))="X"
                                    ),
                          "X",
                          ""
                          ),
               "X"
            )</f>
        <v/>
      </c>
      <c r="BJ214" s="227" t="str">
        <f xml:space="preserve"> IF(TEXT((EDATE('Projektkostenkalkulation EP'!$B$8,18)+BI$9),"MM")=TEXT((EDATE('Projektkostenkalkulation EP'!$B$8,18)+(BI$9-1)),"MM"),
             IF(
                        OR(
                                    TEXT((EDATE('Projektkostenkalkulation EP'!$B$8,18)+BI$9),"TTT") = "Sa",
                                    TEXT((EDATE('Projektkostenkalkulation EP'!$B$8,18)+BI$9),"TTT") = "So",
                                    IF(ISNA(VLOOKUP(EDATE('Projektkostenkalkulation EP'!$B$8,18)+BI$9,Datenquellen!$F$7:$H$45,3,FALSE))," ",VLOOKUP(EDATE('Projektkostenkalkulation EP'!$B$8,18)+BI$9,Datenquellen!$F$7:$H$45,3,FALSE))="X"
                                    ),
                          "X",
                          ""
                          ),
               "X"
            )</f>
        <v/>
      </c>
      <c r="BK214" s="227" t="str">
        <f xml:space="preserve"> IF(TEXT((EDATE('Projektkostenkalkulation EP'!$B$8,18)+BJ$9),"MM")=TEXT((EDATE('Projektkostenkalkulation EP'!$B$8,18)+(BJ$9-1)),"MM"),
             IF(
                        OR(
                                    TEXT((EDATE('Projektkostenkalkulation EP'!$B$8,18)+BJ$9),"TTT") = "Sa",
                                    TEXT((EDATE('Projektkostenkalkulation EP'!$B$8,18)+BJ$9),"TTT") = "So",
                                    IF(ISNA(VLOOKUP(EDATE('Projektkostenkalkulation EP'!$B$8,18)+BJ$9,Datenquellen!$F$7:$H$45,3,FALSE))," ",VLOOKUP(EDATE('Projektkostenkalkulation EP'!$B$8,18)+BJ$9,Datenquellen!$F$7:$H$45,3,FALSE))="X"
                                    ),
                          "X",
                          ""
                          ),
               "X"
            )</f>
        <v/>
      </c>
      <c r="BL214" s="227" t="str">
        <f xml:space="preserve"> IF(TEXT((EDATE('Projektkostenkalkulation EP'!$B$8,18)+BK$9),"MM")=TEXT((EDATE('Projektkostenkalkulation EP'!$B$8,18)+(BK$9-1)),"MM"),
             IF(
                        OR(
                                    TEXT((EDATE('Projektkostenkalkulation EP'!$B$8,18)+BK$9),"TTT") = "Sa",
                                    TEXT((EDATE('Projektkostenkalkulation EP'!$B$8,18)+BK$9),"TTT") = "So",
                                    IF(ISNA(VLOOKUP(EDATE('Projektkostenkalkulation EP'!$B$8,18)+BK$9,Datenquellen!$F$7:$H$45,3,FALSE))," ",VLOOKUP(EDATE('Projektkostenkalkulation EP'!$B$8,18)+BK$9,Datenquellen!$F$7:$H$45,3,FALSE))="X"
                                    ),
                          "X",
                          ""
                          ),
               "X"
            )</f>
        <v>X</v>
      </c>
      <c r="BM214" s="227" t="str">
        <f xml:space="preserve"> IF(TEXT((EDATE('Projektkostenkalkulation EP'!$B$8,18)+BL$9),"MM")=TEXT((EDATE('Projektkostenkalkulation EP'!$B$8,18)+(BL$9-1)),"MM"),
             IF(
                        OR(
                                    TEXT((EDATE('Projektkostenkalkulation EP'!$B$8,18)+BL$9),"TTT") = "Sa",
                                    TEXT((EDATE('Projektkostenkalkulation EP'!$B$8,18)+BL$9),"TTT") = "So",
                                    IF(ISNA(VLOOKUP(EDATE('Projektkostenkalkulation EP'!$B$8,18)+BL$9,Datenquellen!$F$7:$H$45,3,FALSE))," ",VLOOKUP(EDATE('Projektkostenkalkulation EP'!$B$8,18)+BL$9,Datenquellen!$F$7:$H$45,3,FALSE))="X"
                                    ),
                          "X",
                          ""
                          ),
               "X"
            )</f>
        <v>X</v>
      </c>
      <c r="BN214" s="227" t="str">
        <f xml:space="preserve"> IF(TEXT((EDATE('Projektkostenkalkulation EP'!$B$8,18)+BM$9),"MM")=TEXT((EDATE('Projektkostenkalkulation EP'!$B$8,18)+(BM$9-1)),"MM"),
             IF(
                        OR(
                                    TEXT((EDATE('Projektkostenkalkulation EP'!$B$8,18)+BM$9),"TTT") = "Sa",
                                    TEXT((EDATE('Projektkostenkalkulation EP'!$B$8,18)+BM$9),"TTT") = "So",
                                    IF(ISNA(VLOOKUP(EDATE('Projektkostenkalkulation EP'!$B$8,18)+BM$9,Datenquellen!$F$7:$H$45,3,FALSE))," ",VLOOKUP(EDATE('Projektkostenkalkulation EP'!$B$8,18)+BM$9,Datenquellen!$F$7:$H$45,3,FALSE))="X"
                                    ),
                          "X",
                          ""
                          ),
               "X"
            )</f>
        <v/>
      </c>
      <c r="BO214" s="227" t="str">
        <f xml:space="preserve"> IF(TEXT((EDATE('Projektkostenkalkulation EP'!$B$8,18)+BN$9),"MM")=TEXT((EDATE('Projektkostenkalkulation EP'!$B$8,18)+(BN$9-1)),"MM"),
             IF(
                        OR(
                                    TEXT((EDATE('Projektkostenkalkulation EP'!$B$8,18)+BN$9),"TTT") = "Sa",
                                    TEXT((EDATE('Projektkostenkalkulation EP'!$B$8,18)+BN$9),"TTT") = "So",
                                    IF(ISNA(VLOOKUP(EDATE('Projektkostenkalkulation EP'!$B$8,18)+BN$9,Datenquellen!$F$7:$H$45,3,FALSE))," ",VLOOKUP(EDATE('Projektkostenkalkulation EP'!$B$8,18)+BN$9,Datenquellen!$F$7:$H$45,3,FALSE))="X"
                                    ),
                          "X",
                          ""
                          ),
               "X"
            )</f>
        <v/>
      </c>
      <c r="BP214" s="227" t="str">
        <f xml:space="preserve"> IF(TEXT((EDATE('Projektkostenkalkulation EP'!$B$8,18)+BO$9),"MM")=TEXT((EDATE('Projektkostenkalkulation EP'!$B$8,18)+(BO$9-1)),"MM"),
             IF(
                        OR(
                                    TEXT((EDATE('Projektkostenkalkulation EP'!$B$8,18)+BO$9),"TTT") = "Sa",
                                    TEXT((EDATE('Projektkostenkalkulation EP'!$B$8,18)+BO$9),"TTT") = "So",
                                    IF(ISNA(VLOOKUP(EDATE('Projektkostenkalkulation EP'!$B$8,18)+BO$9,Datenquellen!$F$7:$H$45,3,FALSE))," ",VLOOKUP(EDATE('Projektkostenkalkulation EP'!$B$8,18)+BO$9,Datenquellen!$F$7:$H$45,3,FALSE))="X"
                                    ),
                          "X",
                          ""
                          ),
               "X"
            )</f>
        <v/>
      </c>
      <c r="BQ214" s="228" t="str">
        <f xml:space="preserve"> IF(TEXT((EDATE('Projektkostenkalkulation EP'!$B$8,18)+BP$9),"MM")=TEXT((EDATE('Projektkostenkalkulation EP'!$B$8,18)+(BP$9-1)),"MM"),
             IF(
                        OR(
                                    TEXT((EDATE('Projektkostenkalkulation EP'!$B$8,18)+BP$9),"TTT") = "Sa",
                                    TEXT((EDATE('Projektkostenkalkulation EP'!$B$8,18)+BP$9),"TTT") = "So",
                                    IF(ISNA(VLOOKUP(EDATE('Projektkostenkalkulation EP'!$B$8,18)+BP$9,Datenquellen!$F$7:$H$45,3,FALSE))," ",VLOOKUP(EDATE('Projektkostenkalkulation EP'!$B$8,18)+BP$9,Datenquellen!$F$7:$H$45,3,FALSE))="X"
                                    ),
                          "X",
                          ""
                          ),
               "X"
            )</f>
        <v/>
      </c>
      <c r="BR214" s="229"/>
      <c r="BS214" s="230"/>
      <c r="BT214" s="408"/>
      <c r="BU214" s="405" t="str">
        <f>TEXT(EDATE('Projektkostenkalkulation EP'!$B$8,18),"MMMM")</f>
        <v>Juli</v>
      </c>
      <c r="BV214" s="226"/>
      <c r="BW214" s="227" t="str">
        <f>IF(
            OR(
                     TEXT(EDATE('Projektkostenkalkulation EP'!$B$8,18),"TTT") = "Sa",
                     TEXT(EDATE('Projektkostenkalkulation EP'!$B$8,18),"TTT") = "So",
                     IF(ISNA(VLOOKUP(EDATE('Projektkostenkalkulation EP'!$B$8,18),Datenquellen!$F$7:$H$45,3,FALSE))," ",VLOOKUP(EDATE('Projektkostenkalkulation EP'!$B$8,18),Datenquellen!$F$7:$H$45,3,FALSE))="X"
                            ),
                    "X",
                    ""
            )</f>
        <v/>
      </c>
      <c r="BX214" s="227" t="str">
        <f xml:space="preserve"> IF(TEXT((EDATE('Projektkostenkalkulation EP'!$B$8,18)+BW$9),"MM")=TEXT((EDATE('Projektkostenkalkulation EP'!$B$8,18)+(BW$9-1)),"MM"),
             IF(
                        OR(
                                    TEXT((EDATE('Projektkostenkalkulation EP'!$B$8,18)+BW$9),"TTT") = "Sa",
                                    TEXT((EDATE('Projektkostenkalkulation EP'!$B$8,18)+BW$9),"TTT") = "So",
                                    IF(ISNA(VLOOKUP(EDATE('Projektkostenkalkulation EP'!$B$8,18)+BW$9,Datenquellen!$F$7:$H$45,3,FALSE))," ",VLOOKUP(EDATE('Projektkostenkalkulation EP'!$B$8,18)+BW$9,Datenquellen!$F$7:$H$45,3,FALSE))="X"
                                    ),
                          "X",
                          ""
                          ),
               "X"
            )</f>
        <v/>
      </c>
      <c r="BY214" s="227" t="str">
        <f xml:space="preserve"> IF(TEXT((EDATE('Projektkostenkalkulation EP'!$B$8,18)+BX$9),"MM")=TEXT((EDATE('Projektkostenkalkulation EP'!$B$8,18)+(BX$9-1)),"MM"),
             IF(
                        OR(
                                    TEXT((EDATE('Projektkostenkalkulation EP'!$B$8,18)+BX$9),"TTT") = "Sa",
                                    TEXT((EDATE('Projektkostenkalkulation EP'!$B$8,18)+BX$9),"TTT") = "So",
                                    IF(ISNA(VLOOKUP(EDATE('Projektkostenkalkulation EP'!$B$8,18)+BX$9,Datenquellen!$F$7:$H$45,3,FALSE))," ",VLOOKUP(EDATE('Projektkostenkalkulation EP'!$B$8,18)+BX$9,Datenquellen!$F$7:$H$45,3,FALSE))="X"
                                    ),
                          "X",
                          ""
                          ),
               "X"
            )</f>
        <v/>
      </c>
      <c r="BZ214" s="227" t="str">
        <f xml:space="preserve"> IF(TEXT((EDATE('Projektkostenkalkulation EP'!$B$8,18)+BY$9),"MM")=TEXT((EDATE('Projektkostenkalkulation EP'!$B$8,18)+(BY$9-1)),"MM"),
             IF(
                        OR(
                                    TEXT((EDATE('Projektkostenkalkulation EP'!$B$8,18)+BY$9),"TTT") = "Sa",
                                    TEXT((EDATE('Projektkostenkalkulation EP'!$B$8,18)+BY$9),"TTT") = "So",
                                    IF(ISNA(VLOOKUP(EDATE('Projektkostenkalkulation EP'!$B$8,18)+BY$9,Datenquellen!$F$7:$H$45,3,FALSE))," ",VLOOKUP(EDATE('Projektkostenkalkulation EP'!$B$8,18)+BY$9,Datenquellen!$F$7:$H$45,3,FALSE))="X"
                                    ),
                          "X",
                          ""
                          ),
               "X"
            )</f>
        <v/>
      </c>
      <c r="CA214" s="227" t="str">
        <f xml:space="preserve"> IF(TEXT((EDATE('Projektkostenkalkulation EP'!$B$8,18)+BZ$9),"MM")=TEXT((EDATE('Projektkostenkalkulation EP'!$B$8,18)+(BZ$9-1)),"MM"),
             IF(
                        OR(
                                    TEXT((EDATE('Projektkostenkalkulation EP'!$B$8,18)+BZ$9),"TTT") = "Sa",
                                    TEXT((EDATE('Projektkostenkalkulation EP'!$B$8,18)+BZ$9),"TTT") = "So",
                                    IF(ISNA(VLOOKUP(EDATE('Projektkostenkalkulation EP'!$B$8,18)+BZ$9,Datenquellen!$F$7:$H$45,3,FALSE))," ",VLOOKUP(EDATE('Projektkostenkalkulation EP'!$B$8,18)+BZ$9,Datenquellen!$F$7:$H$45,3,FALSE))="X"
                                    ),
                          "X",
                          ""
                          ),
               "X"
            )</f>
        <v>X</v>
      </c>
      <c r="CB214" s="227" t="str">
        <f xml:space="preserve"> IF(TEXT((EDATE('Projektkostenkalkulation EP'!$B$8,18)+CA$9),"MM")=TEXT((EDATE('Projektkostenkalkulation EP'!$B$8,18)+(CA$9-1)),"MM"),
             IF(
                        OR(
                                    TEXT((EDATE('Projektkostenkalkulation EP'!$B$8,18)+CA$9),"TTT") = "Sa",
                                    TEXT((EDATE('Projektkostenkalkulation EP'!$B$8,18)+CA$9),"TTT") = "So",
                                    IF(ISNA(VLOOKUP(EDATE('Projektkostenkalkulation EP'!$B$8,18)+CA$9,Datenquellen!$F$7:$H$45,3,FALSE))," ",VLOOKUP(EDATE('Projektkostenkalkulation EP'!$B$8,18)+CA$9,Datenquellen!$F$7:$H$45,3,FALSE))="X"
                                    ),
                          "X",
                          ""
                          ),
               "X"
            )</f>
        <v>X</v>
      </c>
      <c r="CC214" s="227" t="str">
        <f xml:space="preserve"> IF(TEXT((EDATE('Projektkostenkalkulation EP'!$B$8,18)+CB$9),"MM")=TEXT((EDATE('Projektkostenkalkulation EP'!$B$8,18)+(CB$9-1)),"MM"),
             IF(
                        OR(
                                    TEXT((EDATE('Projektkostenkalkulation EP'!$B$8,18)+CB$9),"TTT") = "Sa",
                                    TEXT((EDATE('Projektkostenkalkulation EP'!$B$8,18)+CB$9),"TTT") = "So",
                                    IF(ISNA(VLOOKUP(EDATE('Projektkostenkalkulation EP'!$B$8,18)+CB$9,Datenquellen!$F$7:$H$45,3,FALSE))," ",VLOOKUP(EDATE('Projektkostenkalkulation EP'!$B$8,18)+CB$9,Datenquellen!$F$7:$H$45,3,FALSE))="X"
                                    ),
                          "X",
                          ""
                          ),
               "X"
            )</f>
        <v/>
      </c>
      <c r="CD214" s="227" t="str">
        <f xml:space="preserve"> IF(TEXT((EDATE('Projektkostenkalkulation EP'!$B$8,18)+CC$9),"MM")=TEXT((EDATE('Projektkostenkalkulation EP'!$B$8,18)+(CC$9-1)),"MM"),
             IF(
                        OR(
                                    TEXT((EDATE('Projektkostenkalkulation EP'!$B$8,18)+CC$9),"TTT") = "Sa",
                                    TEXT((EDATE('Projektkostenkalkulation EP'!$B$8,18)+CC$9),"TTT") = "So",
                                    IF(ISNA(VLOOKUP(EDATE('Projektkostenkalkulation EP'!$B$8,18)+CC$9,Datenquellen!$F$7:$H$45,3,FALSE))," ",VLOOKUP(EDATE('Projektkostenkalkulation EP'!$B$8,18)+CC$9,Datenquellen!$F$7:$H$45,3,FALSE))="X"
                                    ),
                          "X",
                          ""
                          ),
               "X"
            )</f>
        <v/>
      </c>
      <c r="CE214" s="227" t="str">
        <f xml:space="preserve"> IF(TEXT((EDATE('Projektkostenkalkulation EP'!$B$8,18)+CD$9),"MM")=TEXT((EDATE('Projektkostenkalkulation EP'!$B$8,18)+(CD$9-1)),"MM"),
             IF(
                        OR(
                                    TEXT((EDATE('Projektkostenkalkulation EP'!$B$8,18)+CD$9),"TTT") = "Sa",
                                    TEXT((EDATE('Projektkostenkalkulation EP'!$B$8,18)+CD$9),"TTT") = "So",
                                    IF(ISNA(VLOOKUP(EDATE('Projektkostenkalkulation EP'!$B$8,18)+CD$9,Datenquellen!$F$7:$H$45,3,FALSE))," ",VLOOKUP(EDATE('Projektkostenkalkulation EP'!$B$8,18)+CD$9,Datenquellen!$F$7:$H$45,3,FALSE))="X"
                                    ),
                          "X",
                          ""
                          ),
               "X"
            )</f>
        <v/>
      </c>
      <c r="CF214" s="227" t="str">
        <f xml:space="preserve"> IF(TEXT((EDATE('Projektkostenkalkulation EP'!$B$8,18)+CE$9),"MM")=TEXT((EDATE('Projektkostenkalkulation EP'!$B$8,18)+(CE$9-1)),"MM"),
             IF(
                        OR(
                                    TEXT((EDATE('Projektkostenkalkulation EP'!$B$8,18)+CE$9),"TTT") = "Sa",
                                    TEXT((EDATE('Projektkostenkalkulation EP'!$B$8,18)+CE$9),"TTT") = "So",
                                    IF(ISNA(VLOOKUP(EDATE('Projektkostenkalkulation EP'!$B$8,18)+CE$9,Datenquellen!$F$7:$H$45,3,FALSE))," ",VLOOKUP(EDATE('Projektkostenkalkulation EP'!$B$8,18)+CE$9,Datenquellen!$F$7:$H$45,3,FALSE))="X"
                                    ),
                          "X",
                          ""
                          ),
               "X"
            )</f>
        <v/>
      </c>
      <c r="CG214" s="227" t="str">
        <f xml:space="preserve"> IF(TEXT((EDATE('Projektkostenkalkulation EP'!$B$8,18)+CF$9),"MM")=TEXT((EDATE('Projektkostenkalkulation EP'!$B$8,18)+(CF$9-1)),"MM"),
             IF(
                        OR(
                                    TEXT((EDATE('Projektkostenkalkulation EP'!$B$8,18)+CF$9),"TTT") = "Sa",
                                    TEXT((EDATE('Projektkostenkalkulation EP'!$B$8,18)+CF$9),"TTT") = "So",
                                    IF(ISNA(VLOOKUP(EDATE('Projektkostenkalkulation EP'!$B$8,18)+CF$9,Datenquellen!$F$7:$H$45,3,FALSE))," ",VLOOKUP(EDATE('Projektkostenkalkulation EP'!$B$8,18)+CF$9,Datenquellen!$F$7:$H$45,3,FALSE))="X"
                                    ),
                          "X",
                          ""
                          ),
               "X"
            )</f>
        <v/>
      </c>
      <c r="CH214" s="227" t="str">
        <f xml:space="preserve"> IF(TEXT((EDATE('Projektkostenkalkulation EP'!$B$8,18)+CG$9),"MM")=TEXT((EDATE('Projektkostenkalkulation EP'!$B$8,18)+(CG$9-1)),"MM"),
             IF(
                        OR(
                                    TEXT((EDATE('Projektkostenkalkulation EP'!$B$8,18)+CG$9),"TTT") = "Sa",
                                    TEXT((EDATE('Projektkostenkalkulation EP'!$B$8,18)+CG$9),"TTT") = "So",
                                    IF(ISNA(VLOOKUP(EDATE('Projektkostenkalkulation EP'!$B$8,18)+CG$9,Datenquellen!$F$7:$H$45,3,FALSE))," ",VLOOKUP(EDATE('Projektkostenkalkulation EP'!$B$8,18)+CG$9,Datenquellen!$F$7:$H$45,3,FALSE))="X"
                                    ),
                          "X",
                          ""
                          ),
               "X"
            )</f>
        <v>X</v>
      </c>
      <c r="CI214" s="227" t="str">
        <f xml:space="preserve"> IF(TEXT((EDATE('Projektkostenkalkulation EP'!$B$8,18)+CH$9),"MM")=TEXT((EDATE('Projektkostenkalkulation EP'!$B$8,18)+(CH$9-1)),"MM"),
             IF(
                        OR(
                                    TEXT((EDATE('Projektkostenkalkulation EP'!$B$8,18)+CH$9),"TTT") = "Sa",
                                    TEXT((EDATE('Projektkostenkalkulation EP'!$B$8,18)+CH$9),"TTT") = "So",
                                    IF(ISNA(VLOOKUP(EDATE('Projektkostenkalkulation EP'!$B$8,18)+CH$9,Datenquellen!$F$7:$H$45,3,FALSE))," ",VLOOKUP(EDATE('Projektkostenkalkulation EP'!$B$8,18)+CH$9,Datenquellen!$F$7:$H$45,3,FALSE))="X"
                                    ),
                          "X",
                          ""
                          ),
               "X"
            )</f>
        <v>X</v>
      </c>
      <c r="CJ214" s="227" t="str">
        <f xml:space="preserve"> IF(TEXT((EDATE('Projektkostenkalkulation EP'!$B$8,18)+CI$9),"MM")=TEXT((EDATE('Projektkostenkalkulation EP'!$B$8,18)+(CI$9-1)),"MM"),
             IF(
                        OR(
                                    TEXT((EDATE('Projektkostenkalkulation EP'!$B$8,18)+CI$9),"TTT") = "Sa",
                                    TEXT((EDATE('Projektkostenkalkulation EP'!$B$8,18)+CI$9),"TTT") = "So",
                                    IF(ISNA(VLOOKUP(EDATE('Projektkostenkalkulation EP'!$B$8,18)+CI$9,Datenquellen!$F$7:$H$45,3,FALSE))," ",VLOOKUP(EDATE('Projektkostenkalkulation EP'!$B$8,18)+CI$9,Datenquellen!$F$7:$H$45,3,FALSE))="X"
                                    ),
                          "X",
                          ""
                          ),
               "X"
            )</f>
        <v/>
      </c>
      <c r="CK214" s="227" t="str">
        <f xml:space="preserve"> IF(TEXT((EDATE('Projektkostenkalkulation EP'!$B$8,18)+CJ$9),"MM")=TEXT((EDATE('Projektkostenkalkulation EP'!$B$8,18)+(CJ$9-1)),"MM"),
             IF(
                        OR(
                                    TEXT((EDATE('Projektkostenkalkulation EP'!$B$8,18)+CJ$9),"TTT") = "Sa",
                                    TEXT((EDATE('Projektkostenkalkulation EP'!$B$8,18)+CJ$9),"TTT") = "So",
                                    IF(ISNA(VLOOKUP(EDATE('Projektkostenkalkulation EP'!$B$8,18)+CJ$9,Datenquellen!$F$7:$H$45,3,FALSE))," ",VLOOKUP(EDATE('Projektkostenkalkulation EP'!$B$8,18)+CJ$9,Datenquellen!$F$7:$H$45,3,FALSE))="X"
                                    ),
                          "X",
                          ""
                          ),
               "X"
            )</f>
        <v/>
      </c>
      <c r="CL214" s="227" t="str">
        <f xml:space="preserve"> IF(TEXT((EDATE('Projektkostenkalkulation EP'!$B$8,18)+CK$9),"MM")=TEXT((EDATE('Projektkostenkalkulation EP'!$B$8,18)+(CK$9-1)),"MM"),
             IF(
                        OR(
                                    TEXT((EDATE('Projektkostenkalkulation EP'!$B$8,18)+CK$9),"TTT") = "Sa",
                                    TEXT((EDATE('Projektkostenkalkulation EP'!$B$8,18)+CK$9),"TTT") = "So",
                                    IF(ISNA(VLOOKUP(EDATE('Projektkostenkalkulation EP'!$B$8,18)+CK$9,Datenquellen!$F$7:$H$45,3,FALSE))," ",VLOOKUP(EDATE('Projektkostenkalkulation EP'!$B$8,18)+CK$9,Datenquellen!$F$7:$H$45,3,FALSE))="X"
                                    ),
                          "X",
                          ""
                          ),
               "X"
            )</f>
        <v/>
      </c>
      <c r="CM214" s="227" t="str">
        <f xml:space="preserve"> IF(TEXT((EDATE('Projektkostenkalkulation EP'!$B$8,18)+CL$9),"MM")=TEXT((EDATE('Projektkostenkalkulation EP'!$B$8,18)+(CL$9-1)),"MM"),
             IF(
                        OR(
                                    TEXT((EDATE('Projektkostenkalkulation EP'!$B$8,18)+CL$9),"TTT") = "Sa",
                                    TEXT((EDATE('Projektkostenkalkulation EP'!$B$8,18)+CL$9),"TTT") = "So",
                                    IF(ISNA(VLOOKUP(EDATE('Projektkostenkalkulation EP'!$B$8,18)+CL$9,Datenquellen!$F$7:$H$45,3,FALSE))," ",VLOOKUP(EDATE('Projektkostenkalkulation EP'!$B$8,18)+CL$9,Datenquellen!$F$7:$H$45,3,FALSE))="X"
                                    ),
                          "X",
                          ""
                          ),
               "X"
            )</f>
        <v/>
      </c>
      <c r="CN214" s="227" t="str">
        <f xml:space="preserve"> IF(TEXT((EDATE('Projektkostenkalkulation EP'!$B$8,18)+CM$9),"MM")=TEXT((EDATE('Projektkostenkalkulation EP'!$B$8,18)+(CM$9-1)),"MM"),
             IF(
                        OR(
                                    TEXT((EDATE('Projektkostenkalkulation EP'!$B$8,18)+CM$9),"TTT") = "Sa",
                                    TEXT((EDATE('Projektkostenkalkulation EP'!$B$8,18)+CM$9),"TTT") = "So",
                                    IF(ISNA(VLOOKUP(EDATE('Projektkostenkalkulation EP'!$B$8,18)+CM$9,Datenquellen!$F$7:$H$45,3,FALSE))," ",VLOOKUP(EDATE('Projektkostenkalkulation EP'!$B$8,18)+CM$9,Datenquellen!$F$7:$H$45,3,FALSE))="X"
                                    ),
                          "X",
                          ""
                          ),
               "X"
            )</f>
        <v/>
      </c>
      <c r="CO214" s="227" t="str">
        <f xml:space="preserve"> IF(TEXT((EDATE('Projektkostenkalkulation EP'!$B$8,18)+CN$9),"MM")=TEXT((EDATE('Projektkostenkalkulation EP'!$B$8,18)+(CN$9-1)),"MM"),
             IF(
                        OR(
                                    TEXT((EDATE('Projektkostenkalkulation EP'!$B$8,18)+CN$9),"TTT") = "Sa",
                                    TEXT((EDATE('Projektkostenkalkulation EP'!$B$8,18)+CN$9),"TTT") = "So",
                                    IF(ISNA(VLOOKUP(EDATE('Projektkostenkalkulation EP'!$B$8,18)+CN$9,Datenquellen!$F$7:$H$45,3,FALSE))," ",VLOOKUP(EDATE('Projektkostenkalkulation EP'!$B$8,18)+CN$9,Datenquellen!$F$7:$H$45,3,FALSE))="X"
                                    ),
                          "X",
                          ""
                          ),
               "X"
            )</f>
        <v>X</v>
      </c>
      <c r="CP214" s="227" t="str">
        <f xml:space="preserve"> IF(TEXT((EDATE('Projektkostenkalkulation EP'!$B$8,18)+CO$9),"MM")=TEXT((EDATE('Projektkostenkalkulation EP'!$B$8,18)+(CO$9-1)),"MM"),
             IF(
                        OR(
                                    TEXT((EDATE('Projektkostenkalkulation EP'!$B$8,18)+CO$9),"TTT") = "Sa",
                                    TEXT((EDATE('Projektkostenkalkulation EP'!$B$8,18)+CO$9),"TTT") = "So",
                                    IF(ISNA(VLOOKUP(EDATE('Projektkostenkalkulation EP'!$B$8,18)+CO$9,Datenquellen!$F$7:$H$45,3,FALSE))," ",VLOOKUP(EDATE('Projektkostenkalkulation EP'!$B$8,18)+CO$9,Datenquellen!$F$7:$H$45,3,FALSE))="X"
                                    ),
                          "X",
                          ""
                          ),
               "X"
            )</f>
        <v>X</v>
      </c>
      <c r="CQ214" s="227" t="str">
        <f xml:space="preserve"> IF(TEXT((EDATE('Projektkostenkalkulation EP'!$B$8,18)+CP$9),"MM")=TEXT((EDATE('Projektkostenkalkulation EP'!$B$8,18)+(CP$9-1)),"MM"),
             IF(
                        OR(
                                    TEXT((EDATE('Projektkostenkalkulation EP'!$B$8,18)+CP$9),"TTT") = "Sa",
                                    TEXT((EDATE('Projektkostenkalkulation EP'!$B$8,18)+CP$9),"TTT") = "So",
                                    IF(ISNA(VLOOKUP(EDATE('Projektkostenkalkulation EP'!$B$8,18)+CP$9,Datenquellen!$F$7:$H$45,3,FALSE))," ",VLOOKUP(EDATE('Projektkostenkalkulation EP'!$B$8,18)+CP$9,Datenquellen!$F$7:$H$45,3,FALSE))="X"
                                    ),
                          "X",
                          ""
                          ),
               "X"
            )</f>
        <v/>
      </c>
      <c r="CR214" s="227" t="str">
        <f xml:space="preserve"> IF(TEXT((EDATE('Projektkostenkalkulation EP'!$B$8,18)+CQ$9),"MM")=TEXT((EDATE('Projektkostenkalkulation EP'!$B$8,18)+(CQ$9-1)),"MM"),
             IF(
                        OR(
                                    TEXT((EDATE('Projektkostenkalkulation EP'!$B$8,18)+CQ$9),"TTT") = "Sa",
                                    TEXT((EDATE('Projektkostenkalkulation EP'!$B$8,18)+CQ$9),"TTT") = "So",
                                    IF(ISNA(VLOOKUP(EDATE('Projektkostenkalkulation EP'!$B$8,18)+CQ$9,Datenquellen!$F$7:$H$45,3,FALSE))," ",VLOOKUP(EDATE('Projektkostenkalkulation EP'!$B$8,18)+CQ$9,Datenquellen!$F$7:$H$45,3,FALSE))="X"
                                    ),
                          "X",
                          ""
                          ),
               "X"
            )</f>
        <v/>
      </c>
      <c r="CS214" s="227" t="str">
        <f xml:space="preserve"> IF(TEXT((EDATE('Projektkostenkalkulation EP'!$B$8,18)+CR$9),"MM")=TEXT((EDATE('Projektkostenkalkulation EP'!$B$8,18)+(CR$9-1)),"MM"),
             IF(
                        OR(
                                    TEXT((EDATE('Projektkostenkalkulation EP'!$B$8,18)+CR$9),"TTT") = "Sa",
                                    TEXT((EDATE('Projektkostenkalkulation EP'!$B$8,18)+CR$9),"TTT") = "So",
                                    IF(ISNA(VLOOKUP(EDATE('Projektkostenkalkulation EP'!$B$8,18)+CR$9,Datenquellen!$F$7:$H$45,3,FALSE))," ",VLOOKUP(EDATE('Projektkostenkalkulation EP'!$B$8,18)+CR$9,Datenquellen!$F$7:$H$45,3,FALSE))="X"
                                    ),
                          "X",
                          ""
                          ),
               "X"
            )</f>
        <v/>
      </c>
      <c r="CT214" s="227" t="str">
        <f xml:space="preserve"> IF(TEXT((EDATE('Projektkostenkalkulation EP'!$B$8,18)+CS$9),"MM")=TEXT((EDATE('Projektkostenkalkulation EP'!$B$8,18)+(CS$9-1)),"MM"),
             IF(
                        OR(
                                    TEXT((EDATE('Projektkostenkalkulation EP'!$B$8,18)+CS$9),"TTT") = "Sa",
                                    TEXT((EDATE('Projektkostenkalkulation EP'!$B$8,18)+CS$9),"TTT") = "So",
                                    IF(ISNA(VLOOKUP(EDATE('Projektkostenkalkulation EP'!$B$8,18)+CS$9,Datenquellen!$F$7:$H$45,3,FALSE))," ",VLOOKUP(EDATE('Projektkostenkalkulation EP'!$B$8,18)+CS$9,Datenquellen!$F$7:$H$45,3,FALSE))="X"
                                    ),
                          "X",
                          ""
                          ),
               "X"
            )</f>
        <v/>
      </c>
      <c r="CU214" s="227" t="str">
        <f xml:space="preserve"> IF(TEXT((EDATE('Projektkostenkalkulation EP'!$B$8,18)+CT$9),"MM")=TEXT((EDATE('Projektkostenkalkulation EP'!$B$8,18)+(CT$9-1)),"MM"),
             IF(
                        OR(
                                    TEXT((EDATE('Projektkostenkalkulation EP'!$B$8,18)+CT$9),"TTT") = "Sa",
                                    TEXT((EDATE('Projektkostenkalkulation EP'!$B$8,18)+CT$9),"TTT") = "So",
                                    IF(ISNA(VLOOKUP(EDATE('Projektkostenkalkulation EP'!$B$8,18)+CT$9,Datenquellen!$F$7:$H$45,3,FALSE))," ",VLOOKUP(EDATE('Projektkostenkalkulation EP'!$B$8,18)+CT$9,Datenquellen!$F$7:$H$45,3,FALSE))="X"
                                    ),
                          "X",
                          ""
                          ),
               "X"
            )</f>
        <v/>
      </c>
      <c r="CV214" s="227" t="str">
        <f xml:space="preserve"> IF(TEXT((EDATE('Projektkostenkalkulation EP'!$B$8,18)+CU$9),"MM")=TEXT((EDATE('Projektkostenkalkulation EP'!$B$8,18)+(CU$9-1)),"MM"),
             IF(
                        OR(
                                    TEXT((EDATE('Projektkostenkalkulation EP'!$B$8,18)+CU$9),"TTT") = "Sa",
                                    TEXT((EDATE('Projektkostenkalkulation EP'!$B$8,18)+CU$9),"TTT") = "So",
                                    IF(ISNA(VLOOKUP(EDATE('Projektkostenkalkulation EP'!$B$8,18)+CU$9,Datenquellen!$F$7:$H$45,3,FALSE))," ",VLOOKUP(EDATE('Projektkostenkalkulation EP'!$B$8,18)+CU$9,Datenquellen!$F$7:$H$45,3,FALSE))="X"
                                    ),
                          "X",
                          ""
                          ),
               "X"
            )</f>
        <v>X</v>
      </c>
      <c r="CW214" s="227" t="str">
        <f xml:space="preserve"> IF(TEXT((EDATE('Projektkostenkalkulation EP'!$B$8,18)+CV$9),"MM")=TEXT((EDATE('Projektkostenkalkulation EP'!$B$8,18)+(CV$9-1)),"MM"),
             IF(
                        OR(
                                    TEXT((EDATE('Projektkostenkalkulation EP'!$B$8,18)+CV$9),"TTT") = "Sa",
                                    TEXT((EDATE('Projektkostenkalkulation EP'!$B$8,18)+CV$9),"TTT") = "So",
                                    IF(ISNA(VLOOKUP(EDATE('Projektkostenkalkulation EP'!$B$8,18)+CV$9,Datenquellen!$F$7:$H$45,3,FALSE))," ",VLOOKUP(EDATE('Projektkostenkalkulation EP'!$B$8,18)+CV$9,Datenquellen!$F$7:$H$45,3,FALSE))="X"
                                    ),
                          "X",
                          ""
                          ),
               "X"
            )</f>
        <v>X</v>
      </c>
      <c r="CX214" s="227" t="str">
        <f xml:space="preserve"> IF(TEXT((EDATE('Projektkostenkalkulation EP'!$B$8,18)+CW$9),"MM")=TEXT((EDATE('Projektkostenkalkulation EP'!$B$8,18)+(CW$9-1)),"MM"),
             IF(
                        OR(
                                    TEXT((EDATE('Projektkostenkalkulation EP'!$B$8,18)+CW$9),"TTT") = "Sa",
                                    TEXT((EDATE('Projektkostenkalkulation EP'!$B$8,18)+CW$9),"TTT") = "So",
                                    IF(ISNA(VLOOKUP(EDATE('Projektkostenkalkulation EP'!$B$8,18)+CW$9,Datenquellen!$F$7:$H$45,3,FALSE))," ",VLOOKUP(EDATE('Projektkostenkalkulation EP'!$B$8,18)+CW$9,Datenquellen!$F$7:$H$45,3,FALSE))="X"
                                    ),
                          "X",
                          ""
                          ),
               "X"
            )</f>
        <v/>
      </c>
      <c r="CY214" s="227" t="str">
        <f xml:space="preserve"> IF(TEXT((EDATE('Projektkostenkalkulation EP'!$B$8,18)+CX$9),"MM")=TEXT((EDATE('Projektkostenkalkulation EP'!$B$8,18)+(CX$9-1)),"MM"),
             IF(
                        OR(
                                    TEXT((EDATE('Projektkostenkalkulation EP'!$B$8,18)+CX$9),"TTT") = "Sa",
                                    TEXT((EDATE('Projektkostenkalkulation EP'!$B$8,18)+CX$9),"TTT") = "So",
                                    IF(ISNA(VLOOKUP(EDATE('Projektkostenkalkulation EP'!$B$8,18)+CX$9,Datenquellen!$F$7:$H$45,3,FALSE))," ",VLOOKUP(EDATE('Projektkostenkalkulation EP'!$B$8,18)+CX$9,Datenquellen!$F$7:$H$45,3,FALSE))="X"
                                    ),
                          "X",
                          ""
                          ),
               "X"
            )</f>
        <v/>
      </c>
      <c r="CZ214" s="227" t="str">
        <f xml:space="preserve"> IF(TEXT((EDATE('Projektkostenkalkulation EP'!$B$8,18)+CY$9),"MM")=TEXT((EDATE('Projektkostenkalkulation EP'!$B$8,18)+(CY$9-1)),"MM"),
             IF(
                        OR(
                                    TEXT((EDATE('Projektkostenkalkulation EP'!$B$8,18)+CY$9),"TTT") = "Sa",
                                    TEXT((EDATE('Projektkostenkalkulation EP'!$B$8,18)+CY$9),"TTT") = "So",
                                    IF(ISNA(VLOOKUP(EDATE('Projektkostenkalkulation EP'!$B$8,18)+CY$9,Datenquellen!$F$7:$H$45,3,FALSE))," ",VLOOKUP(EDATE('Projektkostenkalkulation EP'!$B$8,18)+CY$9,Datenquellen!$F$7:$H$45,3,FALSE))="X"
                                    ),
                          "X",
                          ""
                          ),
               "X"
            )</f>
        <v/>
      </c>
      <c r="DA214" s="228" t="str">
        <f xml:space="preserve"> IF(TEXT((EDATE('Projektkostenkalkulation EP'!$B$8,18)+CZ$9),"MM")=TEXT((EDATE('Projektkostenkalkulation EP'!$B$8,18)+(CZ$9-1)),"MM"),
             IF(
                        OR(
                                    TEXT((EDATE('Projektkostenkalkulation EP'!$B$8,18)+CZ$9),"TTT") = "Sa",
                                    TEXT((EDATE('Projektkostenkalkulation EP'!$B$8,18)+CZ$9),"TTT") = "So",
                                    IF(ISNA(VLOOKUP(EDATE('Projektkostenkalkulation EP'!$B$8,18)+CZ$9,Datenquellen!$F$7:$H$45,3,FALSE))," ",VLOOKUP(EDATE('Projektkostenkalkulation EP'!$B$8,18)+CZ$9,Datenquellen!$F$7:$H$45,3,FALSE))="X"
                                    ),
                          "X",
                          ""
                          ),
               "X"
            )</f>
        <v/>
      </c>
      <c r="DB214" s="229"/>
      <c r="DC214" s="230"/>
      <c r="DD214" s="408"/>
      <c r="DE214" s="405" t="str">
        <f>TEXT(EDATE('Projektkostenkalkulation EP'!$B$8,18),"MMMM")</f>
        <v>Juli</v>
      </c>
      <c r="DF214" s="226"/>
      <c r="DG214" s="227" t="str">
        <f>IF(
            OR(
                     TEXT(EDATE('Projektkostenkalkulation EP'!$B$8,18),"TTT") = "Sa",
                     TEXT(EDATE('Projektkostenkalkulation EP'!$B$8,18),"TTT") = "So",
                     IF(ISNA(VLOOKUP(EDATE('Projektkostenkalkulation EP'!$B$8,18),Datenquellen!$F$7:$H$45,3,FALSE))," ",VLOOKUP(EDATE('Projektkostenkalkulation EP'!$B$8,18),Datenquellen!$F$7:$H$45,3,FALSE))="X"
                            ),
                    "X",
                    ""
            )</f>
        <v/>
      </c>
      <c r="DH214" s="227" t="str">
        <f xml:space="preserve"> IF(TEXT((EDATE('Projektkostenkalkulation EP'!$B$8,18)+DG$9),"MM")=TEXT((EDATE('Projektkostenkalkulation EP'!$B$8,18)+(DG$9-1)),"MM"),
             IF(
                        OR(
                                    TEXT((EDATE('Projektkostenkalkulation EP'!$B$8,18)+DG$9),"TTT") = "Sa",
                                    TEXT((EDATE('Projektkostenkalkulation EP'!$B$8,18)+DG$9),"TTT") = "So",
                                    IF(ISNA(VLOOKUP(EDATE('Projektkostenkalkulation EP'!$B$8,18)+DG$9,Datenquellen!$F$7:$H$45,3,FALSE))," ",VLOOKUP(EDATE('Projektkostenkalkulation EP'!$B$8,18)+DG$9,Datenquellen!$F$7:$H$45,3,FALSE))="X"
                                    ),
                          "X",
                          ""
                          ),
               "X"
            )</f>
        <v/>
      </c>
      <c r="DI214" s="227" t="str">
        <f xml:space="preserve"> IF(TEXT((EDATE('Projektkostenkalkulation EP'!$B$8,18)+DH$9),"MM")=TEXT((EDATE('Projektkostenkalkulation EP'!$B$8,18)+(DH$9-1)),"MM"),
             IF(
                        OR(
                                    TEXT((EDATE('Projektkostenkalkulation EP'!$B$8,18)+DH$9),"TTT") = "Sa",
                                    TEXT((EDATE('Projektkostenkalkulation EP'!$B$8,18)+DH$9),"TTT") = "So",
                                    IF(ISNA(VLOOKUP(EDATE('Projektkostenkalkulation EP'!$B$8,18)+DH$9,Datenquellen!$F$7:$H$45,3,FALSE))," ",VLOOKUP(EDATE('Projektkostenkalkulation EP'!$B$8,18)+DH$9,Datenquellen!$F$7:$H$45,3,FALSE))="X"
                                    ),
                          "X",
                          ""
                          ),
               "X"
            )</f>
        <v/>
      </c>
      <c r="DJ214" s="227" t="str">
        <f xml:space="preserve"> IF(TEXT((EDATE('Projektkostenkalkulation EP'!$B$8,18)+DI$9),"MM")=TEXT((EDATE('Projektkostenkalkulation EP'!$B$8,18)+(DI$9-1)),"MM"),
             IF(
                        OR(
                                    TEXT((EDATE('Projektkostenkalkulation EP'!$B$8,18)+DI$9),"TTT") = "Sa",
                                    TEXT((EDATE('Projektkostenkalkulation EP'!$B$8,18)+DI$9),"TTT") = "So",
                                    IF(ISNA(VLOOKUP(EDATE('Projektkostenkalkulation EP'!$B$8,18)+DI$9,Datenquellen!$F$7:$H$45,3,FALSE))," ",VLOOKUP(EDATE('Projektkostenkalkulation EP'!$B$8,18)+DI$9,Datenquellen!$F$7:$H$45,3,FALSE))="X"
                                    ),
                          "X",
                          ""
                          ),
               "X"
            )</f>
        <v/>
      </c>
      <c r="DK214" s="227" t="str">
        <f xml:space="preserve"> IF(TEXT((EDATE('Projektkostenkalkulation EP'!$B$8,18)+DJ$9),"MM")=TEXT((EDATE('Projektkostenkalkulation EP'!$B$8,18)+(DJ$9-1)),"MM"),
             IF(
                        OR(
                                    TEXT((EDATE('Projektkostenkalkulation EP'!$B$8,18)+DJ$9),"TTT") = "Sa",
                                    TEXT((EDATE('Projektkostenkalkulation EP'!$B$8,18)+DJ$9),"TTT") = "So",
                                    IF(ISNA(VLOOKUP(EDATE('Projektkostenkalkulation EP'!$B$8,18)+DJ$9,Datenquellen!$F$7:$H$45,3,FALSE))," ",VLOOKUP(EDATE('Projektkostenkalkulation EP'!$B$8,18)+DJ$9,Datenquellen!$F$7:$H$45,3,FALSE))="X"
                                    ),
                          "X",
                          ""
                          ),
               "X"
            )</f>
        <v>X</v>
      </c>
      <c r="DL214" s="227" t="str">
        <f xml:space="preserve"> IF(TEXT((EDATE('Projektkostenkalkulation EP'!$B$8,18)+DK$9),"MM")=TEXT((EDATE('Projektkostenkalkulation EP'!$B$8,18)+(DK$9-1)),"MM"),
             IF(
                        OR(
                                    TEXT((EDATE('Projektkostenkalkulation EP'!$B$8,18)+DK$9),"TTT") = "Sa",
                                    TEXT((EDATE('Projektkostenkalkulation EP'!$B$8,18)+DK$9),"TTT") = "So",
                                    IF(ISNA(VLOOKUP(EDATE('Projektkostenkalkulation EP'!$B$8,18)+DK$9,Datenquellen!$F$7:$H$45,3,FALSE))," ",VLOOKUP(EDATE('Projektkostenkalkulation EP'!$B$8,18)+DK$9,Datenquellen!$F$7:$H$45,3,FALSE))="X"
                                    ),
                          "X",
                          ""
                          ),
               "X"
            )</f>
        <v>X</v>
      </c>
      <c r="DM214" s="227" t="str">
        <f xml:space="preserve"> IF(TEXT((EDATE('Projektkostenkalkulation EP'!$B$8,18)+DL$9),"MM")=TEXT((EDATE('Projektkostenkalkulation EP'!$B$8,18)+(DL$9-1)),"MM"),
             IF(
                        OR(
                                    TEXT((EDATE('Projektkostenkalkulation EP'!$B$8,18)+DL$9),"TTT") = "Sa",
                                    TEXT((EDATE('Projektkostenkalkulation EP'!$B$8,18)+DL$9),"TTT") = "So",
                                    IF(ISNA(VLOOKUP(EDATE('Projektkostenkalkulation EP'!$B$8,18)+DL$9,Datenquellen!$F$7:$H$45,3,FALSE))," ",VLOOKUP(EDATE('Projektkostenkalkulation EP'!$B$8,18)+DL$9,Datenquellen!$F$7:$H$45,3,FALSE))="X"
                                    ),
                          "X",
                          ""
                          ),
               "X"
            )</f>
        <v/>
      </c>
      <c r="DN214" s="227" t="str">
        <f xml:space="preserve"> IF(TEXT((EDATE('Projektkostenkalkulation EP'!$B$8,18)+DM$9),"MM")=TEXT((EDATE('Projektkostenkalkulation EP'!$B$8,18)+(DM$9-1)),"MM"),
             IF(
                        OR(
                                    TEXT((EDATE('Projektkostenkalkulation EP'!$B$8,18)+DM$9),"TTT") = "Sa",
                                    TEXT((EDATE('Projektkostenkalkulation EP'!$B$8,18)+DM$9),"TTT") = "So",
                                    IF(ISNA(VLOOKUP(EDATE('Projektkostenkalkulation EP'!$B$8,18)+DM$9,Datenquellen!$F$7:$H$45,3,FALSE))," ",VLOOKUP(EDATE('Projektkostenkalkulation EP'!$B$8,18)+DM$9,Datenquellen!$F$7:$H$45,3,FALSE))="X"
                                    ),
                          "X",
                          ""
                          ),
               "X"
            )</f>
        <v/>
      </c>
      <c r="DO214" s="227" t="str">
        <f xml:space="preserve"> IF(TEXT((EDATE('Projektkostenkalkulation EP'!$B$8,18)+DN$9),"MM")=TEXT((EDATE('Projektkostenkalkulation EP'!$B$8,18)+(DN$9-1)),"MM"),
             IF(
                        OR(
                                    TEXT((EDATE('Projektkostenkalkulation EP'!$B$8,18)+DN$9),"TTT") = "Sa",
                                    TEXT((EDATE('Projektkostenkalkulation EP'!$B$8,18)+DN$9),"TTT") = "So",
                                    IF(ISNA(VLOOKUP(EDATE('Projektkostenkalkulation EP'!$B$8,18)+DN$9,Datenquellen!$F$7:$H$45,3,FALSE))," ",VLOOKUP(EDATE('Projektkostenkalkulation EP'!$B$8,18)+DN$9,Datenquellen!$F$7:$H$45,3,FALSE))="X"
                                    ),
                          "X",
                          ""
                          ),
               "X"
            )</f>
        <v/>
      </c>
      <c r="DP214" s="227" t="str">
        <f xml:space="preserve"> IF(TEXT((EDATE('Projektkostenkalkulation EP'!$B$8,18)+DO$9),"MM")=TEXT((EDATE('Projektkostenkalkulation EP'!$B$8,18)+(DO$9-1)),"MM"),
             IF(
                        OR(
                                    TEXT((EDATE('Projektkostenkalkulation EP'!$B$8,18)+DO$9),"TTT") = "Sa",
                                    TEXT((EDATE('Projektkostenkalkulation EP'!$B$8,18)+DO$9),"TTT") = "So",
                                    IF(ISNA(VLOOKUP(EDATE('Projektkostenkalkulation EP'!$B$8,18)+DO$9,Datenquellen!$F$7:$H$45,3,FALSE))," ",VLOOKUP(EDATE('Projektkostenkalkulation EP'!$B$8,18)+DO$9,Datenquellen!$F$7:$H$45,3,FALSE))="X"
                                    ),
                          "X",
                          ""
                          ),
               "X"
            )</f>
        <v/>
      </c>
      <c r="DQ214" s="227" t="str">
        <f xml:space="preserve"> IF(TEXT((EDATE('Projektkostenkalkulation EP'!$B$8,18)+DP$9),"MM")=TEXT((EDATE('Projektkostenkalkulation EP'!$B$8,18)+(DP$9-1)),"MM"),
             IF(
                        OR(
                                    TEXT((EDATE('Projektkostenkalkulation EP'!$B$8,18)+DP$9),"TTT") = "Sa",
                                    TEXT((EDATE('Projektkostenkalkulation EP'!$B$8,18)+DP$9),"TTT") = "So",
                                    IF(ISNA(VLOOKUP(EDATE('Projektkostenkalkulation EP'!$B$8,18)+DP$9,Datenquellen!$F$7:$H$45,3,FALSE))," ",VLOOKUP(EDATE('Projektkostenkalkulation EP'!$B$8,18)+DP$9,Datenquellen!$F$7:$H$45,3,FALSE))="X"
                                    ),
                          "X",
                          ""
                          ),
               "X"
            )</f>
        <v/>
      </c>
      <c r="DR214" s="227" t="str">
        <f xml:space="preserve"> IF(TEXT((EDATE('Projektkostenkalkulation EP'!$B$8,18)+DQ$9),"MM")=TEXT((EDATE('Projektkostenkalkulation EP'!$B$8,18)+(DQ$9-1)),"MM"),
             IF(
                        OR(
                                    TEXT((EDATE('Projektkostenkalkulation EP'!$B$8,18)+DQ$9),"TTT") = "Sa",
                                    TEXT((EDATE('Projektkostenkalkulation EP'!$B$8,18)+DQ$9),"TTT") = "So",
                                    IF(ISNA(VLOOKUP(EDATE('Projektkostenkalkulation EP'!$B$8,18)+DQ$9,Datenquellen!$F$7:$H$45,3,FALSE))," ",VLOOKUP(EDATE('Projektkostenkalkulation EP'!$B$8,18)+DQ$9,Datenquellen!$F$7:$H$45,3,FALSE))="X"
                                    ),
                          "X",
                          ""
                          ),
               "X"
            )</f>
        <v>X</v>
      </c>
      <c r="DS214" s="227" t="str">
        <f xml:space="preserve"> IF(TEXT((EDATE('Projektkostenkalkulation EP'!$B$8,18)+DR$9),"MM")=TEXT((EDATE('Projektkostenkalkulation EP'!$B$8,18)+(DR$9-1)),"MM"),
             IF(
                        OR(
                                    TEXT((EDATE('Projektkostenkalkulation EP'!$B$8,18)+DR$9),"TTT") = "Sa",
                                    TEXT((EDATE('Projektkostenkalkulation EP'!$B$8,18)+DR$9),"TTT") = "So",
                                    IF(ISNA(VLOOKUP(EDATE('Projektkostenkalkulation EP'!$B$8,18)+DR$9,Datenquellen!$F$7:$H$45,3,FALSE))," ",VLOOKUP(EDATE('Projektkostenkalkulation EP'!$B$8,18)+DR$9,Datenquellen!$F$7:$H$45,3,FALSE))="X"
                                    ),
                          "X",
                          ""
                          ),
               "X"
            )</f>
        <v>X</v>
      </c>
      <c r="DT214" s="227" t="str">
        <f xml:space="preserve"> IF(TEXT((EDATE('Projektkostenkalkulation EP'!$B$8,18)+DS$9),"MM")=TEXT((EDATE('Projektkostenkalkulation EP'!$B$8,18)+(DS$9-1)),"MM"),
             IF(
                        OR(
                                    TEXT((EDATE('Projektkostenkalkulation EP'!$B$8,18)+DS$9),"TTT") = "Sa",
                                    TEXT((EDATE('Projektkostenkalkulation EP'!$B$8,18)+DS$9),"TTT") = "So",
                                    IF(ISNA(VLOOKUP(EDATE('Projektkostenkalkulation EP'!$B$8,18)+DS$9,Datenquellen!$F$7:$H$45,3,FALSE))," ",VLOOKUP(EDATE('Projektkostenkalkulation EP'!$B$8,18)+DS$9,Datenquellen!$F$7:$H$45,3,FALSE))="X"
                                    ),
                          "X",
                          ""
                          ),
               "X"
            )</f>
        <v/>
      </c>
      <c r="DU214" s="227" t="str">
        <f xml:space="preserve"> IF(TEXT((EDATE('Projektkostenkalkulation EP'!$B$8,18)+DT$9),"MM")=TEXT((EDATE('Projektkostenkalkulation EP'!$B$8,18)+(DT$9-1)),"MM"),
             IF(
                        OR(
                                    TEXT((EDATE('Projektkostenkalkulation EP'!$B$8,18)+DT$9),"TTT") = "Sa",
                                    TEXT((EDATE('Projektkostenkalkulation EP'!$B$8,18)+DT$9),"TTT") = "So",
                                    IF(ISNA(VLOOKUP(EDATE('Projektkostenkalkulation EP'!$B$8,18)+DT$9,Datenquellen!$F$7:$H$45,3,FALSE))," ",VLOOKUP(EDATE('Projektkostenkalkulation EP'!$B$8,18)+DT$9,Datenquellen!$F$7:$H$45,3,FALSE))="X"
                                    ),
                          "X",
                          ""
                          ),
               "X"
            )</f>
        <v/>
      </c>
      <c r="DV214" s="227" t="str">
        <f xml:space="preserve"> IF(TEXT((EDATE('Projektkostenkalkulation EP'!$B$8,18)+DU$9),"MM")=TEXT((EDATE('Projektkostenkalkulation EP'!$B$8,18)+(DU$9-1)),"MM"),
             IF(
                        OR(
                                    TEXT((EDATE('Projektkostenkalkulation EP'!$B$8,18)+DU$9),"TTT") = "Sa",
                                    TEXT((EDATE('Projektkostenkalkulation EP'!$B$8,18)+DU$9),"TTT") = "So",
                                    IF(ISNA(VLOOKUP(EDATE('Projektkostenkalkulation EP'!$B$8,18)+DU$9,Datenquellen!$F$7:$H$45,3,FALSE))," ",VLOOKUP(EDATE('Projektkostenkalkulation EP'!$B$8,18)+DU$9,Datenquellen!$F$7:$H$45,3,FALSE))="X"
                                    ),
                          "X",
                          ""
                          ),
               "X"
            )</f>
        <v/>
      </c>
      <c r="DW214" s="227" t="str">
        <f xml:space="preserve"> IF(TEXT((EDATE('Projektkostenkalkulation EP'!$B$8,18)+DV$9),"MM")=TEXT((EDATE('Projektkostenkalkulation EP'!$B$8,18)+(DV$9-1)),"MM"),
             IF(
                        OR(
                                    TEXT((EDATE('Projektkostenkalkulation EP'!$B$8,18)+DV$9),"TTT") = "Sa",
                                    TEXT((EDATE('Projektkostenkalkulation EP'!$B$8,18)+DV$9),"TTT") = "So",
                                    IF(ISNA(VLOOKUP(EDATE('Projektkostenkalkulation EP'!$B$8,18)+DV$9,Datenquellen!$F$7:$H$45,3,FALSE))," ",VLOOKUP(EDATE('Projektkostenkalkulation EP'!$B$8,18)+DV$9,Datenquellen!$F$7:$H$45,3,FALSE))="X"
                                    ),
                          "X",
                          ""
                          ),
               "X"
            )</f>
        <v/>
      </c>
      <c r="DX214" s="227" t="str">
        <f xml:space="preserve"> IF(TEXT((EDATE('Projektkostenkalkulation EP'!$B$8,18)+DW$9),"MM")=TEXT((EDATE('Projektkostenkalkulation EP'!$B$8,18)+(DW$9-1)),"MM"),
             IF(
                        OR(
                                    TEXT((EDATE('Projektkostenkalkulation EP'!$B$8,18)+DW$9),"TTT") = "Sa",
                                    TEXT((EDATE('Projektkostenkalkulation EP'!$B$8,18)+DW$9),"TTT") = "So",
                                    IF(ISNA(VLOOKUP(EDATE('Projektkostenkalkulation EP'!$B$8,18)+DW$9,Datenquellen!$F$7:$H$45,3,FALSE))," ",VLOOKUP(EDATE('Projektkostenkalkulation EP'!$B$8,18)+DW$9,Datenquellen!$F$7:$H$45,3,FALSE))="X"
                                    ),
                          "X",
                          ""
                          ),
               "X"
            )</f>
        <v/>
      </c>
      <c r="DY214" s="227" t="str">
        <f xml:space="preserve"> IF(TEXT((EDATE('Projektkostenkalkulation EP'!$B$8,18)+DX$9),"MM")=TEXT((EDATE('Projektkostenkalkulation EP'!$B$8,18)+(DX$9-1)),"MM"),
             IF(
                        OR(
                                    TEXT((EDATE('Projektkostenkalkulation EP'!$B$8,18)+DX$9),"TTT") = "Sa",
                                    TEXT((EDATE('Projektkostenkalkulation EP'!$B$8,18)+DX$9),"TTT") = "So",
                                    IF(ISNA(VLOOKUP(EDATE('Projektkostenkalkulation EP'!$B$8,18)+DX$9,Datenquellen!$F$7:$H$45,3,FALSE))," ",VLOOKUP(EDATE('Projektkostenkalkulation EP'!$B$8,18)+DX$9,Datenquellen!$F$7:$H$45,3,FALSE))="X"
                                    ),
                          "X",
                          ""
                          ),
               "X"
            )</f>
        <v>X</v>
      </c>
      <c r="DZ214" s="227" t="str">
        <f xml:space="preserve"> IF(TEXT((EDATE('Projektkostenkalkulation EP'!$B$8,18)+DY$9),"MM")=TEXT((EDATE('Projektkostenkalkulation EP'!$B$8,18)+(DY$9-1)),"MM"),
             IF(
                        OR(
                                    TEXT((EDATE('Projektkostenkalkulation EP'!$B$8,18)+DY$9),"TTT") = "Sa",
                                    TEXT((EDATE('Projektkostenkalkulation EP'!$B$8,18)+DY$9),"TTT") = "So",
                                    IF(ISNA(VLOOKUP(EDATE('Projektkostenkalkulation EP'!$B$8,18)+DY$9,Datenquellen!$F$7:$H$45,3,FALSE))," ",VLOOKUP(EDATE('Projektkostenkalkulation EP'!$B$8,18)+DY$9,Datenquellen!$F$7:$H$45,3,FALSE))="X"
                                    ),
                          "X",
                          ""
                          ),
               "X"
            )</f>
        <v>X</v>
      </c>
      <c r="EA214" s="227" t="str">
        <f xml:space="preserve"> IF(TEXT((EDATE('Projektkostenkalkulation EP'!$B$8,18)+DZ$9),"MM")=TEXT((EDATE('Projektkostenkalkulation EP'!$B$8,18)+(DZ$9-1)),"MM"),
             IF(
                        OR(
                                    TEXT((EDATE('Projektkostenkalkulation EP'!$B$8,18)+DZ$9),"TTT") = "Sa",
                                    TEXT((EDATE('Projektkostenkalkulation EP'!$B$8,18)+DZ$9),"TTT") = "So",
                                    IF(ISNA(VLOOKUP(EDATE('Projektkostenkalkulation EP'!$B$8,18)+DZ$9,Datenquellen!$F$7:$H$45,3,FALSE))," ",VLOOKUP(EDATE('Projektkostenkalkulation EP'!$B$8,18)+DZ$9,Datenquellen!$F$7:$H$45,3,FALSE))="X"
                                    ),
                          "X",
                          ""
                          ),
               "X"
            )</f>
        <v/>
      </c>
      <c r="EB214" s="227" t="str">
        <f xml:space="preserve"> IF(TEXT((EDATE('Projektkostenkalkulation EP'!$B$8,18)+EA$9),"MM")=TEXT((EDATE('Projektkostenkalkulation EP'!$B$8,18)+(EA$9-1)),"MM"),
             IF(
                        OR(
                                    TEXT((EDATE('Projektkostenkalkulation EP'!$B$8,18)+EA$9),"TTT") = "Sa",
                                    TEXT((EDATE('Projektkostenkalkulation EP'!$B$8,18)+EA$9),"TTT") = "So",
                                    IF(ISNA(VLOOKUP(EDATE('Projektkostenkalkulation EP'!$B$8,18)+EA$9,Datenquellen!$F$7:$H$45,3,FALSE))," ",VLOOKUP(EDATE('Projektkostenkalkulation EP'!$B$8,18)+EA$9,Datenquellen!$F$7:$H$45,3,FALSE))="X"
                                    ),
                          "X",
                          ""
                          ),
               "X"
            )</f>
        <v/>
      </c>
      <c r="EC214" s="227" t="str">
        <f xml:space="preserve"> IF(TEXT((EDATE('Projektkostenkalkulation EP'!$B$8,18)+EB$9),"MM")=TEXT((EDATE('Projektkostenkalkulation EP'!$B$8,18)+(EB$9-1)),"MM"),
             IF(
                        OR(
                                    TEXT((EDATE('Projektkostenkalkulation EP'!$B$8,18)+EB$9),"TTT") = "Sa",
                                    TEXT((EDATE('Projektkostenkalkulation EP'!$B$8,18)+EB$9),"TTT") = "So",
                                    IF(ISNA(VLOOKUP(EDATE('Projektkostenkalkulation EP'!$B$8,18)+EB$9,Datenquellen!$F$7:$H$45,3,FALSE))," ",VLOOKUP(EDATE('Projektkostenkalkulation EP'!$B$8,18)+EB$9,Datenquellen!$F$7:$H$45,3,FALSE))="X"
                                    ),
                          "X",
                          ""
                          ),
               "X"
            )</f>
        <v/>
      </c>
      <c r="ED214" s="227" t="str">
        <f xml:space="preserve"> IF(TEXT((EDATE('Projektkostenkalkulation EP'!$B$8,18)+EC$9),"MM")=TEXT((EDATE('Projektkostenkalkulation EP'!$B$8,18)+(EC$9-1)),"MM"),
             IF(
                        OR(
                                    TEXT((EDATE('Projektkostenkalkulation EP'!$B$8,18)+EC$9),"TTT") = "Sa",
                                    TEXT((EDATE('Projektkostenkalkulation EP'!$B$8,18)+EC$9),"TTT") = "So",
                                    IF(ISNA(VLOOKUP(EDATE('Projektkostenkalkulation EP'!$B$8,18)+EC$9,Datenquellen!$F$7:$H$45,3,FALSE))," ",VLOOKUP(EDATE('Projektkostenkalkulation EP'!$B$8,18)+EC$9,Datenquellen!$F$7:$H$45,3,FALSE))="X"
                                    ),
                          "X",
                          ""
                          ),
               "X"
            )</f>
        <v/>
      </c>
      <c r="EE214" s="227" t="str">
        <f xml:space="preserve"> IF(TEXT((EDATE('Projektkostenkalkulation EP'!$B$8,18)+ED$9),"MM")=TEXT((EDATE('Projektkostenkalkulation EP'!$B$8,18)+(ED$9-1)),"MM"),
             IF(
                        OR(
                                    TEXT((EDATE('Projektkostenkalkulation EP'!$B$8,18)+ED$9),"TTT") = "Sa",
                                    TEXT((EDATE('Projektkostenkalkulation EP'!$B$8,18)+ED$9),"TTT") = "So",
                                    IF(ISNA(VLOOKUP(EDATE('Projektkostenkalkulation EP'!$B$8,18)+ED$9,Datenquellen!$F$7:$H$45,3,FALSE))," ",VLOOKUP(EDATE('Projektkostenkalkulation EP'!$B$8,18)+ED$9,Datenquellen!$F$7:$H$45,3,FALSE))="X"
                                    ),
                          "X",
                          ""
                          ),
               "X"
            )</f>
        <v/>
      </c>
      <c r="EF214" s="227" t="str">
        <f xml:space="preserve"> IF(TEXT((EDATE('Projektkostenkalkulation EP'!$B$8,18)+EE$9),"MM")=TEXT((EDATE('Projektkostenkalkulation EP'!$B$8,18)+(EE$9-1)),"MM"),
             IF(
                        OR(
                                    TEXT((EDATE('Projektkostenkalkulation EP'!$B$8,18)+EE$9),"TTT") = "Sa",
                                    TEXT((EDATE('Projektkostenkalkulation EP'!$B$8,18)+EE$9),"TTT") = "So",
                                    IF(ISNA(VLOOKUP(EDATE('Projektkostenkalkulation EP'!$B$8,18)+EE$9,Datenquellen!$F$7:$H$45,3,FALSE))," ",VLOOKUP(EDATE('Projektkostenkalkulation EP'!$B$8,18)+EE$9,Datenquellen!$F$7:$H$45,3,FALSE))="X"
                                    ),
                          "X",
                          ""
                          ),
               "X"
            )</f>
        <v>X</v>
      </c>
      <c r="EG214" s="227" t="str">
        <f xml:space="preserve"> IF(TEXT((EDATE('Projektkostenkalkulation EP'!$B$8,18)+EF$9),"MM")=TEXT((EDATE('Projektkostenkalkulation EP'!$B$8,18)+(EF$9-1)),"MM"),
             IF(
                        OR(
                                    TEXT((EDATE('Projektkostenkalkulation EP'!$B$8,18)+EF$9),"TTT") = "Sa",
                                    TEXT((EDATE('Projektkostenkalkulation EP'!$B$8,18)+EF$9),"TTT") = "So",
                                    IF(ISNA(VLOOKUP(EDATE('Projektkostenkalkulation EP'!$B$8,18)+EF$9,Datenquellen!$F$7:$H$45,3,FALSE))," ",VLOOKUP(EDATE('Projektkostenkalkulation EP'!$B$8,18)+EF$9,Datenquellen!$F$7:$H$45,3,FALSE))="X"
                                    ),
                          "X",
                          ""
                          ),
               "X"
            )</f>
        <v>X</v>
      </c>
      <c r="EH214" s="227" t="str">
        <f xml:space="preserve"> IF(TEXT((EDATE('Projektkostenkalkulation EP'!$B$8,18)+EG$9),"MM")=TEXT((EDATE('Projektkostenkalkulation EP'!$B$8,18)+(EG$9-1)),"MM"),
             IF(
                        OR(
                                    TEXT((EDATE('Projektkostenkalkulation EP'!$B$8,18)+EG$9),"TTT") = "Sa",
                                    TEXT((EDATE('Projektkostenkalkulation EP'!$B$8,18)+EG$9),"TTT") = "So",
                                    IF(ISNA(VLOOKUP(EDATE('Projektkostenkalkulation EP'!$B$8,18)+EG$9,Datenquellen!$F$7:$H$45,3,FALSE))," ",VLOOKUP(EDATE('Projektkostenkalkulation EP'!$B$8,18)+EG$9,Datenquellen!$F$7:$H$45,3,FALSE))="X"
                                    ),
                          "X",
                          ""
                          ),
               "X"
            )</f>
        <v/>
      </c>
      <c r="EI214" s="227" t="str">
        <f xml:space="preserve"> IF(TEXT((EDATE('Projektkostenkalkulation EP'!$B$8,18)+EH$9),"MM")=TEXT((EDATE('Projektkostenkalkulation EP'!$B$8,18)+(EH$9-1)),"MM"),
             IF(
                        OR(
                                    TEXT((EDATE('Projektkostenkalkulation EP'!$B$8,18)+EH$9),"TTT") = "Sa",
                                    TEXT((EDATE('Projektkostenkalkulation EP'!$B$8,18)+EH$9),"TTT") = "So",
                                    IF(ISNA(VLOOKUP(EDATE('Projektkostenkalkulation EP'!$B$8,18)+EH$9,Datenquellen!$F$7:$H$45,3,FALSE))," ",VLOOKUP(EDATE('Projektkostenkalkulation EP'!$B$8,18)+EH$9,Datenquellen!$F$7:$H$45,3,FALSE))="X"
                                    ),
                          "X",
                          ""
                          ),
               "X"
            )</f>
        <v/>
      </c>
      <c r="EJ214" s="227" t="str">
        <f xml:space="preserve"> IF(TEXT((EDATE('Projektkostenkalkulation EP'!$B$8,18)+EI$9),"MM")=TEXT((EDATE('Projektkostenkalkulation EP'!$B$8,18)+(EI$9-1)),"MM"),
             IF(
                        OR(
                                    TEXT((EDATE('Projektkostenkalkulation EP'!$B$8,18)+EI$9),"TTT") = "Sa",
                                    TEXT((EDATE('Projektkostenkalkulation EP'!$B$8,18)+EI$9),"TTT") = "So",
                                    IF(ISNA(VLOOKUP(EDATE('Projektkostenkalkulation EP'!$B$8,18)+EI$9,Datenquellen!$F$7:$H$45,3,FALSE))," ",VLOOKUP(EDATE('Projektkostenkalkulation EP'!$B$8,18)+EI$9,Datenquellen!$F$7:$H$45,3,FALSE))="X"
                                    ),
                          "X",
                          ""
                          ),
               "X"
            )</f>
        <v/>
      </c>
      <c r="EK214" s="228" t="str">
        <f xml:space="preserve"> IF(TEXT((EDATE('Projektkostenkalkulation EP'!$B$8,18)+EJ$9),"MM")=TEXT((EDATE('Projektkostenkalkulation EP'!$B$8,18)+(EJ$9-1)),"MM"),
             IF(
                        OR(
                                    TEXT((EDATE('Projektkostenkalkulation EP'!$B$8,18)+EJ$9),"TTT") = "Sa",
                                    TEXT((EDATE('Projektkostenkalkulation EP'!$B$8,18)+EJ$9),"TTT") = "So",
                                    IF(ISNA(VLOOKUP(EDATE('Projektkostenkalkulation EP'!$B$8,18)+EJ$9,Datenquellen!$F$7:$H$45,3,FALSE))," ",VLOOKUP(EDATE('Projektkostenkalkulation EP'!$B$8,18)+EJ$9,Datenquellen!$F$7:$H$45,3,FALSE))="X"
                                    ),
                          "X",
                          ""
                          ),
               "X"
            )</f>
        <v/>
      </c>
      <c r="EL214" s="229"/>
      <c r="EM214" s="230"/>
      <c r="EN214" s="408"/>
      <c r="EO214" s="405" t="str">
        <f>TEXT(EDATE('Projektkostenkalkulation EP'!$B$8,18),"MMMM")</f>
        <v>Juli</v>
      </c>
      <c r="EP214" s="226"/>
      <c r="EQ214" s="227" t="str">
        <f>IF(
            OR(
                     TEXT(EDATE('Projektkostenkalkulation EP'!$B$8,18),"TTT") = "Sa",
                     TEXT(EDATE('Projektkostenkalkulation EP'!$B$8,18),"TTT") = "So",
                     IF(ISNA(VLOOKUP(EDATE('Projektkostenkalkulation EP'!$B$8,18),Datenquellen!$F$7:$H$45,3,FALSE))," ",VLOOKUP(EDATE('Projektkostenkalkulation EP'!$B$8,18),Datenquellen!$F$7:$H$45,3,FALSE))="X"
                            ),
                    "X",
                    ""
            )</f>
        <v/>
      </c>
      <c r="ER214" s="227" t="str">
        <f xml:space="preserve"> IF(TEXT((EDATE('Projektkostenkalkulation EP'!$B$8,18)+EQ$9),"MM")=TEXT((EDATE('Projektkostenkalkulation EP'!$B$8,18)+(EQ$9-1)),"MM"),
             IF(
                        OR(
                                    TEXT((EDATE('Projektkostenkalkulation EP'!$B$8,18)+EQ$9),"TTT") = "Sa",
                                    TEXT((EDATE('Projektkostenkalkulation EP'!$B$8,18)+EQ$9),"TTT") = "So",
                                    IF(ISNA(VLOOKUP(EDATE('Projektkostenkalkulation EP'!$B$8,18)+EQ$9,Datenquellen!$F$7:$H$45,3,FALSE))," ",VLOOKUP(EDATE('Projektkostenkalkulation EP'!$B$8,18)+EQ$9,Datenquellen!$F$7:$H$45,3,FALSE))="X"
                                    ),
                          "X",
                          ""
                          ),
               "X"
            )</f>
        <v/>
      </c>
      <c r="ES214" s="227" t="str">
        <f xml:space="preserve"> IF(TEXT((EDATE('Projektkostenkalkulation EP'!$B$8,18)+ER$9),"MM")=TEXT((EDATE('Projektkostenkalkulation EP'!$B$8,18)+(ER$9-1)),"MM"),
             IF(
                        OR(
                                    TEXT((EDATE('Projektkostenkalkulation EP'!$B$8,18)+ER$9),"TTT") = "Sa",
                                    TEXT((EDATE('Projektkostenkalkulation EP'!$B$8,18)+ER$9),"TTT") = "So",
                                    IF(ISNA(VLOOKUP(EDATE('Projektkostenkalkulation EP'!$B$8,18)+ER$9,Datenquellen!$F$7:$H$45,3,FALSE))," ",VLOOKUP(EDATE('Projektkostenkalkulation EP'!$B$8,18)+ER$9,Datenquellen!$F$7:$H$45,3,FALSE))="X"
                                    ),
                          "X",
                          ""
                          ),
               "X"
            )</f>
        <v/>
      </c>
      <c r="ET214" s="227" t="str">
        <f xml:space="preserve"> IF(TEXT((EDATE('Projektkostenkalkulation EP'!$B$8,18)+ES$9),"MM")=TEXT((EDATE('Projektkostenkalkulation EP'!$B$8,18)+(ES$9-1)),"MM"),
             IF(
                        OR(
                                    TEXT((EDATE('Projektkostenkalkulation EP'!$B$8,18)+ES$9),"TTT") = "Sa",
                                    TEXT((EDATE('Projektkostenkalkulation EP'!$B$8,18)+ES$9),"TTT") = "So",
                                    IF(ISNA(VLOOKUP(EDATE('Projektkostenkalkulation EP'!$B$8,18)+ES$9,Datenquellen!$F$7:$H$45,3,FALSE))," ",VLOOKUP(EDATE('Projektkostenkalkulation EP'!$B$8,18)+ES$9,Datenquellen!$F$7:$H$45,3,FALSE))="X"
                                    ),
                          "X",
                          ""
                          ),
               "X"
            )</f>
        <v/>
      </c>
      <c r="EU214" s="227" t="str">
        <f xml:space="preserve"> IF(TEXT((EDATE('Projektkostenkalkulation EP'!$B$8,18)+ET$9),"MM")=TEXT((EDATE('Projektkostenkalkulation EP'!$B$8,18)+(ET$9-1)),"MM"),
             IF(
                        OR(
                                    TEXT((EDATE('Projektkostenkalkulation EP'!$B$8,18)+ET$9),"TTT") = "Sa",
                                    TEXT((EDATE('Projektkostenkalkulation EP'!$B$8,18)+ET$9),"TTT") = "So",
                                    IF(ISNA(VLOOKUP(EDATE('Projektkostenkalkulation EP'!$B$8,18)+ET$9,Datenquellen!$F$7:$H$45,3,FALSE))," ",VLOOKUP(EDATE('Projektkostenkalkulation EP'!$B$8,18)+ET$9,Datenquellen!$F$7:$H$45,3,FALSE))="X"
                                    ),
                          "X",
                          ""
                          ),
               "X"
            )</f>
        <v>X</v>
      </c>
      <c r="EV214" s="227" t="str">
        <f xml:space="preserve"> IF(TEXT((EDATE('Projektkostenkalkulation EP'!$B$8,18)+EU$9),"MM")=TEXT((EDATE('Projektkostenkalkulation EP'!$B$8,18)+(EU$9-1)),"MM"),
             IF(
                        OR(
                                    TEXT((EDATE('Projektkostenkalkulation EP'!$B$8,18)+EU$9),"TTT") = "Sa",
                                    TEXT((EDATE('Projektkostenkalkulation EP'!$B$8,18)+EU$9),"TTT") = "So",
                                    IF(ISNA(VLOOKUP(EDATE('Projektkostenkalkulation EP'!$B$8,18)+EU$9,Datenquellen!$F$7:$H$45,3,FALSE))," ",VLOOKUP(EDATE('Projektkostenkalkulation EP'!$B$8,18)+EU$9,Datenquellen!$F$7:$H$45,3,FALSE))="X"
                                    ),
                          "X",
                          ""
                          ),
               "X"
            )</f>
        <v>X</v>
      </c>
      <c r="EW214" s="227" t="str">
        <f xml:space="preserve"> IF(TEXT((EDATE('Projektkostenkalkulation EP'!$B$8,18)+EV$9),"MM")=TEXT((EDATE('Projektkostenkalkulation EP'!$B$8,18)+(EV$9-1)),"MM"),
             IF(
                        OR(
                                    TEXT((EDATE('Projektkostenkalkulation EP'!$B$8,18)+EV$9),"TTT") = "Sa",
                                    TEXT((EDATE('Projektkostenkalkulation EP'!$B$8,18)+EV$9),"TTT") = "So",
                                    IF(ISNA(VLOOKUP(EDATE('Projektkostenkalkulation EP'!$B$8,18)+EV$9,Datenquellen!$F$7:$H$45,3,FALSE))," ",VLOOKUP(EDATE('Projektkostenkalkulation EP'!$B$8,18)+EV$9,Datenquellen!$F$7:$H$45,3,FALSE))="X"
                                    ),
                          "X",
                          ""
                          ),
               "X"
            )</f>
        <v/>
      </c>
      <c r="EX214" s="227" t="str">
        <f xml:space="preserve"> IF(TEXT((EDATE('Projektkostenkalkulation EP'!$B$8,18)+EW$9),"MM")=TEXT((EDATE('Projektkostenkalkulation EP'!$B$8,18)+(EW$9-1)),"MM"),
             IF(
                        OR(
                                    TEXT((EDATE('Projektkostenkalkulation EP'!$B$8,18)+EW$9),"TTT") = "Sa",
                                    TEXT((EDATE('Projektkostenkalkulation EP'!$B$8,18)+EW$9),"TTT") = "So",
                                    IF(ISNA(VLOOKUP(EDATE('Projektkostenkalkulation EP'!$B$8,18)+EW$9,Datenquellen!$F$7:$H$45,3,FALSE))," ",VLOOKUP(EDATE('Projektkostenkalkulation EP'!$B$8,18)+EW$9,Datenquellen!$F$7:$H$45,3,FALSE))="X"
                                    ),
                          "X",
                          ""
                          ),
               "X"
            )</f>
        <v/>
      </c>
      <c r="EY214" s="227" t="str">
        <f xml:space="preserve"> IF(TEXT((EDATE('Projektkostenkalkulation EP'!$B$8,18)+EX$9),"MM")=TEXT((EDATE('Projektkostenkalkulation EP'!$B$8,18)+(EX$9-1)),"MM"),
             IF(
                        OR(
                                    TEXT((EDATE('Projektkostenkalkulation EP'!$B$8,18)+EX$9),"TTT") = "Sa",
                                    TEXT((EDATE('Projektkostenkalkulation EP'!$B$8,18)+EX$9),"TTT") = "So",
                                    IF(ISNA(VLOOKUP(EDATE('Projektkostenkalkulation EP'!$B$8,18)+EX$9,Datenquellen!$F$7:$H$45,3,FALSE))," ",VLOOKUP(EDATE('Projektkostenkalkulation EP'!$B$8,18)+EX$9,Datenquellen!$F$7:$H$45,3,FALSE))="X"
                                    ),
                          "X",
                          ""
                          ),
               "X"
            )</f>
        <v/>
      </c>
      <c r="EZ214" s="227" t="str">
        <f xml:space="preserve"> IF(TEXT((EDATE('Projektkostenkalkulation EP'!$B$8,18)+EY$9),"MM")=TEXT((EDATE('Projektkostenkalkulation EP'!$B$8,18)+(EY$9-1)),"MM"),
             IF(
                        OR(
                                    TEXT((EDATE('Projektkostenkalkulation EP'!$B$8,18)+EY$9),"TTT") = "Sa",
                                    TEXT((EDATE('Projektkostenkalkulation EP'!$B$8,18)+EY$9),"TTT") = "So",
                                    IF(ISNA(VLOOKUP(EDATE('Projektkostenkalkulation EP'!$B$8,18)+EY$9,Datenquellen!$F$7:$H$45,3,FALSE))," ",VLOOKUP(EDATE('Projektkostenkalkulation EP'!$B$8,18)+EY$9,Datenquellen!$F$7:$H$45,3,FALSE))="X"
                                    ),
                          "X",
                          ""
                          ),
               "X"
            )</f>
        <v/>
      </c>
      <c r="FA214" s="227" t="str">
        <f xml:space="preserve"> IF(TEXT((EDATE('Projektkostenkalkulation EP'!$B$8,18)+EZ$9),"MM")=TEXT((EDATE('Projektkostenkalkulation EP'!$B$8,18)+(EZ$9-1)),"MM"),
             IF(
                        OR(
                                    TEXT((EDATE('Projektkostenkalkulation EP'!$B$8,18)+EZ$9),"TTT") = "Sa",
                                    TEXT((EDATE('Projektkostenkalkulation EP'!$B$8,18)+EZ$9),"TTT") = "So",
                                    IF(ISNA(VLOOKUP(EDATE('Projektkostenkalkulation EP'!$B$8,18)+EZ$9,Datenquellen!$F$7:$H$45,3,FALSE))," ",VLOOKUP(EDATE('Projektkostenkalkulation EP'!$B$8,18)+EZ$9,Datenquellen!$F$7:$H$45,3,FALSE))="X"
                                    ),
                          "X",
                          ""
                          ),
               "X"
            )</f>
        <v/>
      </c>
      <c r="FB214" s="227" t="str">
        <f xml:space="preserve"> IF(TEXT((EDATE('Projektkostenkalkulation EP'!$B$8,18)+FA$9),"MM")=TEXT((EDATE('Projektkostenkalkulation EP'!$B$8,18)+(FA$9-1)),"MM"),
             IF(
                        OR(
                                    TEXT((EDATE('Projektkostenkalkulation EP'!$B$8,18)+FA$9),"TTT") = "Sa",
                                    TEXT((EDATE('Projektkostenkalkulation EP'!$B$8,18)+FA$9),"TTT") = "So",
                                    IF(ISNA(VLOOKUP(EDATE('Projektkostenkalkulation EP'!$B$8,18)+FA$9,Datenquellen!$F$7:$H$45,3,FALSE))," ",VLOOKUP(EDATE('Projektkostenkalkulation EP'!$B$8,18)+FA$9,Datenquellen!$F$7:$H$45,3,FALSE))="X"
                                    ),
                          "X",
                          ""
                          ),
               "X"
            )</f>
        <v>X</v>
      </c>
      <c r="FC214" s="227" t="str">
        <f xml:space="preserve"> IF(TEXT((EDATE('Projektkostenkalkulation EP'!$B$8,18)+FB$9),"MM")=TEXT((EDATE('Projektkostenkalkulation EP'!$B$8,18)+(FB$9-1)),"MM"),
             IF(
                        OR(
                                    TEXT((EDATE('Projektkostenkalkulation EP'!$B$8,18)+FB$9),"TTT") = "Sa",
                                    TEXT((EDATE('Projektkostenkalkulation EP'!$B$8,18)+FB$9),"TTT") = "So",
                                    IF(ISNA(VLOOKUP(EDATE('Projektkostenkalkulation EP'!$B$8,18)+FB$9,Datenquellen!$F$7:$H$45,3,FALSE))," ",VLOOKUP(EDATE('Projektkostenkalkulation EP'!$B$8,18)+FB$9,Datenquellen!$F$7:$H$45,3,FALSE))="X"
                                    ),
                          "X",
                          ""
                          ),
               "X"
            )</f>
        <v>X</v>
      </c>
      <c r="FD214" s="227" t="str">
        <f xml:space="preserve"> IF(TEXT((EDATE('Projektkostenkalkulation EP'!$B$8,18)+FC$9),"MM")=TEXT((EDATE('Projektkostenkalkulation EP'!$B$8,18)+(FC$9-1)),"MM"),
             IF(
                        OR(
                                    TEXT((EDATE('Projektkostenkalkulation EP'!$B$8,18)+FC$9),"TTT") = "Sa",
                                    TEXT((EDATE('Projektkostenkalkulation EP'!$B$8,18)+FC$9),"TTT") = "So",
                                    IF(ISNA(VLOOKUP(EDATE('Projektkostenkalkulation EP'!$B$8,18)+FC$9,Datenquellen!$F$7:$H$45,3,FALSE))," ",VLOOKUP(EDATE('Projektkostenkalkulation EP'!$B$8,18)+FC$9,Datenquellen!$F$7:$H$45,3,FALSE))="X"
                                    ),
                          "X",
                          ""
                          ),
               "X"
            )</f>
        <v/>
      </c>
      <c r="FE214" s="227" t="str">
        <f xml:space="preserve"> IF(TEXT((EDATE('Projektkostenkalkulation EP'!$B$8,18)+FD$9),"MM")=TEXT((EDATE('Projektkostenkalkulation EP'!$B$8,18)+(FD$9-1)),"MM"),
             IF(
                        OR(
                                    TEXT((EDATE('Projektkostenkalkulation EP'!$B$8,18)+FD$9),"TTT") = "Sa",
                                    TEXT((EDATE('Projektkostenkalkulation EP'!$B$8,18)+FD$9),"TTT") = "So",
                                    IF(ISNA(VLOOKUP(EDATE('Projektkostenkalkulation EP'!$B$8,18)+FD$9,Datenquellen!$F$7:$H$45,3,FALSE))," ",VLOOKUP(EDATE('Projektkostenkalkulation EP'!$B$8,18)+FD$9,Datenquellen!$F$7:$H$45,3,FALSE))="X"
                                    ),
                          "X",
                          ""
                          ),
               "X"
            )</f>
        <v/>
      </c>
      <c r="FF214" s="227" t="str">
        <f xml:space="preserve"> IF(TEXT((EDATE('Projektkostenkalkulation EP'!$B$8,18)+FE$9),"MM")=TEXT((EDATE('Projektkostenkalkulation EP'!$B$8,18)+(FE$9-1)),"MM"),
             IF(
                        OR(
                                    TEXT((EDATE('Projektkostenkalkulation EP'!$B$8,18)+FE$9),"TTT") = "Sa",
                                    TEXT((EDATE('Projektkostenkalkulation EP'!$B$8,18)+FE$9),"TTT") = "So",
                                    IF(ISNA(VLOOKUP(EDATE('Projektkostenkalkulation EP'!$B$8,18)+FE$9,Datenquellen!$F$7:$H$45,3,FALSE))," ",VLOOKUP(EDATE('Projektkostenkalkulation EP'!$B$8,18)+FE$9,Datenquellen!$F$7:$H$45,3,FALSE))="X"
                                    ),
                          "X",
                          ""
                          ),
               "X"
            )</f>
        <v/>
      </c>
      <c r="FG214" s="227" t="str">
        <f xml:space="preserve"> IF(TEXT((EDATE('Projektkostenkalkulation EP'!$B$8,18)+FF$9),"MM")=TEXT((EDATE('Projektkostenkalkulation EP'!$B$8,18)+(FF$9-1)),"MM"),
             IF(
                        OR(
                                    TEXT((EDATE('Projektkostenkalkulation EP'!$B$8,18)+FF$9),"TTT") = "Sa",
                                    TEXT((EDATE('Projektkostenkalkulation EP'!$B$8,18)+FF$9),"TTT") = "So",
                                    IF(ISNA(VLOOKUP(EDATE('Projektkostenkalkulation EP'!$B$8,18)+FF$9,Datenquellen!$F$7:$H$45,3,FALSE))," ",VLOOKUP(EDATE('Projektkostenkalkulation EP'!$B$8,18)+FF$9,Datenquellen!$F$7:$H$45,3,FALSE))="X"
                                    ),
                          "X",
                          ""
                          ),
               "X"
            )</f>
        <v/>
      </c>
      <c r="FH214" s="227" t="str">
        <f xml:space="preserve"> IF(TEXT((EDATE('Projektkostenkalkulation EP'!$B$8,18)+FG$9),"MM")=TEXT((EDATE('Projektkostenkalkulation EP'!$B$8,18)+(FG$9-1)),"MM"),
             IF(
                        OR(
                                    TEXT((EDATE('Projektkostenkalkulation EP'!$B$8,18)+FG$9),"TTT") = "Sa",
                                    TEXT((EDATE('Projektkostenkalkulation EP'!$B$8,18)+FG$9),"TTT") = "So",
                                    IF(ISNA(VLOOKUP(EDATE('Projektkostenkalkulation EP'!$B$8,18)+FG$9,Datenquellen!$F$7:$H$45,3,FALSE))," ",VLOOKUP(EDATE('Projektkostenkalkulation EP'!$B$8,18)+FG$9,Datenquellen!$F$7:$H$45,3,FALSE))="X"
                                    ),
                          "X",
                          ""
                          ),
               "X"
            )</f>
        <v/>
      </c>
      <c r="FI214" s="227" t="str">
        <f xml:space="preserve"> IF(TEXT((EDATE('Projektkostenkalkulation EP'!$B$8,18)+FH$9),"MM")=TEXT((EDATE('Projektkostenkalkulation EP'!$B$8,18)+(FH$9-1)),"MM"),
             IF(
                        OR(
                                    TEXT((EDATE('Projektkostenkalkulation EP'!$B$8,18)+FH$9),"TTT") = "Sa",
                                    TEXT((EDATE('Projektkostenkalkulation EP'!$B$8,18)+FH$9),"TTT") = "So",
                                    IF(ISNA(VLOOKUP(EDATE('Projektkostenkalkulation EP'!$B$8,18)+FH$9,Datenquellen!$F$7:$H$45,3,FALSE))," ",VLOOKUP(EDATE('Projektkostenkalkulation EP'!$B$8,18)+FH$9,Datenquellen!$F$7:$H$45,3,FALSE))="X"
                                    ),
                          "X",
                          ""
                          ),
               "X"
            )</f>
        <v>X</v>
      </c>
      <c r="FJ214" s="227" t="str">
        <f xml:space="preserve"> IF(TEXT((EDATE('Projektkostenkalkulation EP'!$B$8,18)+FI$9),"MM")=TEXT((EDATE('Projektkostenkalkulation EP'!$B$8,18)+(FI$9-1)),"MM"),
             IF(
                        OR(
                                    TEXT((EDATE('Projektkostenkalkulation EP'!$B$8,18)+FI$9),"TTT") = "Sa",
                                    TEXT((EDATE('Projektkostenkalkulation EP'!$B$8,18)+FI$9),"TTT") = "So",
                                    IF(ISNA(VLOOKUP(EDATE('Projektkostenkalkulation EP'!$B$8,18)+FI$9,Datenquellen!$F$7:$H$45,3,FALSE))," ",VLOOKUP(EDATE('Projektkostenkalkulation EP'!$B$8,18)+FI$9,Datenquellen!$F$7:$H$45,3,FALSE))="X"
                                    ),
                          "X",
                          ""
                          ),
               "X"
            )</f>
        <v>X</v>
      </c>
      <c r="FK214" s="227" t="str">
        <f xml:space="preserve"> IF(TEXT((EDATE('Projektkostenkalkulation EP'!$B$8,18)+FJ$9),"MM")=TEXT((EDATE('Projektkostenkalkulation EP'!$B$8,18)+(FJ$9-1)),"MM"),
             IF(
                        OR(
                                    TEXT((EDATE('Projektkostenkalkulation EP'!$B$8,18)+FJ$9),"TTT") = "Sa",
                                    TEXT((EDATE('Projektkostenkalkulation EP'!$B$8,18)+FJ$9),"TTT") = "So",
                                    IF(ISNA(VLOOKUP(EDATE('Projektkostenkalkulation EP'!$B$8,18)+FJ$9,Datenquellen!$F$7:$H$45,3,FALSE))," ",VLOOKUP(EDATE('Projektkostenkalkulation EP'!$B$8,18)+FJ$9,Datenquellen!$F$7:$H$45,3,FALSE))="X"
                                    ),
                          "X",
                          ""
                          ),
               "X"
            )</f>
        <v/>
      </c>
      <c r="FL214" s="227" t="str">
        <f xml:space="preserve"> IF(TEXT((EDATE('Projektkostenkalkulation EP'!$B$8,18)+FK$9),"MM")=TEXT((EDATE('Projektkostenkalkulation EP'!$B$8,18)+(FK$9-1)),"MM"),
             IF(
                        OR(
                                    TEXT((EDATE('Projektkostenkalkulation EP'!$B$8,18)+FK$9),"TTT") = "Sa",
                                    TEXT((EDATE('Projektkostenkalkulation EP'!$B$8,18)+FK$9),"TTT") = "So",
                                    IF(ISNA(VLOOKUP(EDATE('Projektkostenkalkulation EP'!$B$8,18)+FK$9,Datenquellen!$F$7:$H$45,3,FALSE))," ",VLOOKUP(EDATE('Projektkostenkalkulation EP'!$B$8,18)+FK$9,Datenquellen!$F$7:$H$45,3,FALSE))="X"
                                    ),
                          "X",
                          ""
                          ),
               "X"
            )</f>
        <v/>
      </c>
      <c r="FM214" s="227" t="str">
        <f xml:space="preserve"> IF(TEXT((EDATE('Projektkostenkalkulation EP'!$B$8,18)+FL$9),"MM")=TEXT((EDATE('Projektkostenkalkulation EP'!$B$8,18)+(FL$9-1)),"MM"),
             IF(
                        OR(
                                    TEXT((EDATE('Projektkostenkalkulation EP'!$B$8,18)+FL$9),"TTT") = "Sa",
                                    TEXT((EDATE('Projektkostenkalkulation EP'!$B$8,18)+FL$9),"TTT") = "So",
                                    IF(ISNA(VLOOKUP(EDATE('Projektkostenkalkulation EP'!$B$8,18)+FL$9,Datenquellen!$F$7:$H$45,3,FALSE))," ",VLOOKUP(EDATE('Projektkostenkalkulation EP'!$B$8,18)+FL$9,Datenquellen!$F$7:$H$45,3,FALSE))="X"
                                    ),
                          "X",
                          ""
                          ),
               "X"
            )</f>
        <v/>
      </c>
      <c r="FN214" s="227" t="str">
        <f xml:space="preserve"> IF(TEXT((EDATE('Projektkostenkalkulation EP'!$B$8,18)+FM$9),"MM")=TEXT((EDATE('Projektkostenkalkulation EP'!$B$8,18)+(FM$9-1)),"MM"),
             IF(
                        OR(
                                    TEXT((EDATE('Projektkostenkalkulation EP'!$B$8,18)+FM$9),"TTT") = "Sa",
                                    TEXT((EDATE('Projektkostenkalkulation EP'!$B$8,18)+FM$9),"TTT") = "So",
                                    IF(ISNA(VLOOKUP(EDATE('Projektkostenkalkulation EP'!$B$8,18)+FM$9,Datenquellen!$F$7:$H$45,3,FALSE))," ",VLOOKUP(EDATE('Projektkostenkalkulation EP'!$B$8,18)+FM$9,Datenquellen!$F$7:$H$45,3,FALSE))="X"
                                    ),
                          "X",
                          ""
                          ),
               "X"
            )</f>
        <v/>
      </c>
      <c r="FO214" s="227" t="str">
        <f xml:space="preserve"> IF(TEXT((EDATE('Projektkostenkalkulation EP'!$B$8,18)+FN$9),"MM")=TEXT((EDATE('Projektkostenkalkulation EP'!$B$8,18)+(FN$9-1)),"MM"),
             IF(
                        OR(
                                    TEXT((EDATE('Projektkostenkalkulation EP'!$B$8,18)+FN$9),"TTT") = "Sa",
                                    TEXT((EDATE('Projektkostenkalkulation EP'!$B$8,18)+FN$9),"TTT") = "So",
                                    IF(ISNA(VLOOKUP(EDATE('Projektkostenkalkulation EP'!$B$8,18)+FN$9,Datenquellen!$F$7:$H$45,3,FALSE))," ",VLOOKUP(EDATE('Projektkostenkalkulation EP'!$B$8,18)+FN$9,Datenquellen!$F$7:$H$45,3,FALSE))="X"
                                    ),
                          "X",
                          ""
                          ),
               "X"
            )</f>
        <v/>
      </c>
      <c r="FP214" s="227" t="str">
        <f xml:space="preserve"> IF(TEXT((EDATE('Projektkostenkalkulation EP'!$B$8,18)+FO$9),"MM")=TEXT((EDATE('Projektkostenkalkulation EP'!$B$8,18)+(FO$9-1)),"MM"),
             IF(
                        OR(
                                    TEXT((EDATE('Projektkostenkalkulation EP'!$B$8,18)+FO$9),"TTT") = "Sa",
                                    TEXT((EDATE('Projektkostenkalkulation EP'!$B$8,18)+FO$9),"TTT") = "So",
                                    IF(ISNA(VLOOKUP(EDATE('Projektkostenkalkulation EP'!$B$8,18)+FO$9,Datenquellen!$F$7:$H$45,3,FALSE))," ",VLOOKUP(EDATE('Projektkostenkalkulation EP'!$B$8,18)+FO$9,Datenquellen!$F$7:$H$45,3,FALSE))="X"
                                    ),
                          "X",
                          ""
                          ),
               "X"
            )</f>
        <v>X</v>
      </c>
      <c r="FQ214" s="227" t="str">
        <f xml:space="preserve"> IF(TEXT((EDATE('Projektkostenkalkulation EP'!$B$8,18)+FP$9),"MM")=TEXT((EDATE('Projektkostenkalkulation EP'!$B$8,18)+(FP$9-1)),"MM"),
             IF(
                        OR(
                                    TEXT((EDATE('Projektkostenkalkulation EP'!$B$8,18)+FP$9),"TTT") = "Sa",
                                    TEXT((EDATE('Projektkostenkalkulation EP'!$B$8,18)+FP$9),"TTT") = "So",
                                    IF(ISNA(VLOOKUP(EDATE('Projektkostenkalkulation EP'!$B$8,18)+FP$9,Datenquellen!$F$7:$H$45,3,FALSE))," ",VLOOKUP(EDATE('Projektkostenkalkulation EP'!$B$8,18)+FP$9,Datenquellen!$F$7:$H$45,3,FALSE))="X"
                                    ),
                          "X",
                          ""
                          ),
               "X"
            )</f>
        <v>X</v>
      </c>
      <c r="FR214" s="227" t="str">
        <f xml:space="preserve"> IF(TEXT((EDATE('Projektkostenkalkulation EP'!$B$8,18)+FQ$9),"MM")=TEXT((EDATE('Projektkostenkalkulation EP'!$B$8,18)+(FQ$9-1)),"MM"),
             IF(
                        OR(
                                    TEXT((EDATE('Projektkostenkalkulation EP'!$B$8,18)+FQ$9),"TTT") = "Sa",
                                    TEXT((EDATE('Projektkostenkalkulation EP'!$B$8,18)+FQ$9),"TTT") = "So",
                                    IF(ISNA(VLOOKUP(EDATE('Projektkostenkalkulation EP'!$B$8,18)+FQ$9,Datenquellen!$F$7:$H$45,3,FALSE))," ",VLOOKUP(EDATE('Projektkostenkalkulation EP'!$B$8,18)+FQ$9,Datenquellen!$F$7:$H$45,3,FALSE))="X"
                                    ),
                          "X",
                          ""
                          ),
               "X"
            )</f>
        <v/>
      </c>
      <c r="FS214" s="227" t="str">
        <f xml:space="preserve"> IF(TEXT((EDATE('Projektkostenkalkulation EP'!$B$8,18)+FR$9),"MM")=TEXT((EDATE('Projektkostenkalkulation EP'!$B$8,18)+(FR$9-1)),"MM"),
             IF(
                        OR(
                                    TEXT((EDATE('Projektkostenkalkulation EP'!$B$8,18)+FR$9),"TTT") = "Sa",
                                    TEXT((EDATE('Projektkostenkalkulation EP'!$B$8,18)+FR$9),"TTT") = "So",
                                    IF(ISNA(VLOOKUP(EDATE('Projektkostenkalkulation EP'!$B$8,18)+FR$9,Datenquellen!$F$7:$H$45,3,FALSE))," ",VLOOKUP(EDATE('Projektkostenkalkulation EP'!$B$8,18)+FR$9,Datenquellen!$F$7:$H$45,3,FALSE))="X"
                                    ),
                          "X",
                          ""
                          ),
               "X"
            )</f>
        <v/>
      </c>
      <c r="FT214" s="227" t="str">
        <f xml:space="preserve"> IF(TEXT((EDATE('Projektkostenkalkulation EP'!$B$8,18)+FS$9),"MM")=TEXT((EDATE('Projektkostenkalkulation EP'!$B$8,18)+(FS$9-1)),"MM"),
             IF(
                        OR(
                                    TEXT((EDATE('Projektkostenkalkulation EP'!$B$8,18)+FS$9),"TTT") = "Sa",
                                    TEXT((EDATE('Projektkostenkalkulation EP'!$B$8,18)+FS$9),"TTT") = "So",
                                    IF(ISNA(VLOOKUP(EDATE('Projektkostenkalkulation EP'!$B$8,18)+FS$9,Datenquellen!$F$7:$H$45,3,FALSE))," ",VLOOKUP(EDATE('Projektkostenkalkulation EP'!$B$8,18)+FS$9,Datenquellen!$F$7:$H$45,3,FALSE))="X"
                                    ),
                          "X",
                          ""
                          ),
               "X"
            )</f>
        <v/>
      </c>
      <c r="FU214" s="228" t="str">
        <f xml:space="preserve"> IF(TEXT((EDATE('Projektkostenkalkulation EP'!$B$8,18)+FT$9),"MM")=TEXT((EDATE('Projektkostenkalkulation EP'!$B$8,18)+(FT$9-1)),"MM"),
             IF(
                        OR(
                                    TEXT((EDATE('Projektkostenkalkulation EP'!$B$8,18)+FT$9),"TTT") = "Sa",
                                    TEXT((EDATE('Projektkostenkalkulation EP'!$B$8,18)+FT$9),"TTT") = "So",
                                    IF(ISNA(VLOOKUP(EDATE('Projektkostenkalkulation EP'!$B$8,18)+FT$9,Datenquellen!$F$7:$H$45,3,FALSE))," ",VLOOKUP(EDATE('Projektkostenkalkulation EP'!$B$8,18)+FT$9,Datenquellen!$F$7:$H$45,3,FALSE))="X"
                                    ),
                          "X",
                          ""
                          ),
               "X"
            )</f>
        <v/>
      </c>
      <c r="FV214" s="229"/>
      <c r="FW214" s="230"/>
      <c r="FX214" s="408"/>
      <c r="FY214" s="405" t="str">
        <f>TEXT(EDATE('Projektkostenkalkulation EP'!$B$8,18),"MMMM")</f>
        <v>Juli</v>
      </c>
      <c r="FZ214" s="226"/>
      <c r="GA214" s="227" t="str">
        <f>IF(
            OR(
                     TEXT(EDATE('Projektkostenkalkulation EP'!$B$8,18),"TTT") = "Sa",
                     TEXT(EDATE('Projektkostenkalkulation EP'!$B$8,18),"TTT") = "So",
                     IF(ISNA(VLOOKUP(EDATE('Projektkostenkalkulation EP'!$B$8,18),Datenquellen!$F$7:$H$45,3,FALSE))," ",VLOOKUP(EDATE('Projektkostenkalkulation EP'!$B$8,18),Datenquellen!$F$7:$H$45,3,FALSE))="X"
                            ),
                    "X",
                    ""
            )</f>
        <v/>
      </c>
      <c r="GB214" s="227" t="str">
        <f xml:space="preserve"> IF(TEXT((EDATE('Projektkostenkalkulation EP'!$B$8,18)+GA$9),"MM")=TEXT((EDATE('Projektkostenkalkulation EP'!$B$8,18)+(GA$9-1)),"MM"),
             IF(
                        OR(
                                    TEXT((EDATE('Projektkostenkalkulation EP'!$B$8,18)+GA$9),"TTT") = "Sa",
                                    TEXT((EDATE('Projektkostenkalkulation EP'!$B$8,18)+GA$9),"TTT") = "So",
                                    IF(ISNA(VLOOKUP(EDATE('Projektkostenkalkulation EP'!$B$8,18)+GA$9,Datenquellen!$F$7:$H$45,3,FALSE))," ",VLOOKUP(EDATE('Projektkostenkalkulation EP'!$B$8,18)+GA$9,Datenquellen!$F$7:$H$45,3,FALSE))="X"
                                    ),
                          "X",
                          ""
                          ),
               "X"
            )</f>
        <v/>
      </c>
      <c r="GC214" s="227" t="str">
        <f xml:space="preserve"> IF(TEXT((EDATE('Projektkostenkalkulation EP'!$B$8,18)+GB$9),"MM")=TEXT((EDATE('Projektkostenkalkulation EP'!$B$8,18)+(GB$9-1)),"MM"),
             IF(
                        OR(
                                    TEXT((EDATE('Projektkostenkalkulation EP'!$B$8,18)+GB$9),"TTT") = "Sa",
                                    TEXT((EDATE('Projektkostenkalkulation EP'!$B$8,18)+GB$9),"TTT") = "So",
                                    IF(ISNA(VLOOKUP(EDATE('Projektkostenkalkulation EP'!$B$8,18)+GB$9,Datenquellen!$F$7:$H$45,3,FALSE))," ",VLOOKUP(EDATE('Projektkostenkalkulation EP'!$B$8,18)+GB$9,Datenquellen!$F$7:$H$45,3,FALSE))="X"
                                    ),
                          "X",
                          ""
                          ),
               "X"
            )</f>
        <v/>
      </c>
      <c r="GD214" s="227" t="str">
        <f xml:space="preserve"> IF(TEXT((EDATE('Projektkostenkalkulation EP'!$B$8,18)+GC$9),"MM")=TEXT((EDATE('Projektkostenkalkulation EP'!$B$8,18)+(GC$9-1)),"MM"),
             IF(
                        OR(
                                    TEXT((EDATE('Projektkostenkalkulation EP'!$B$8,18)+GC$9),"TTT") = "Sa",
                                    TEXT((EDATE('Projektkostenkalkulation EP'!$B$8,18)+GC$9),"TTT") = "So",
                                    IF(ISNA(VLOOKUP(EDATE('Projektkostenkalkulation EP'!$B$8,18)+GC$9,Datenquellen!$F$7:$H$45,3,FALSE))," ",VLOOKUP(EDATE('Projektkostenkalkulation EP'!$B$8,18)+GC$9,Datenquellen!$F$7:$H$45,3,FALSE))="X"
                                    ),
                          "X",
                          ""
                          ),
               "X"
            )</f>
        <v/>
      </c>
      <c r="GE214" s="227" t="str">
        <f xml:space="preserve"> IF(TEXT((EDATE('Projektkostenkalkulation EP'!$B$8,18)+GD$9),"MM")=TEXT((EDATE('Projektkostenkalkulation EP'!$B$8,18)+(GD$9-1)),"MM"),
             IF(
                        OR(
                                    TEXT((EDATE('Projektkostenkalkulation EP'!$B$8,18)+GD$9),"TTT") = "Sa",
                                    TEXT((EDATE('Projektkostenkalkulation EP'!$B$8,18)+GD$9),"TTT") = "So",
                                    IF(ISNA(VLOOKUP(EDATE('Projektkostenkalkulation EP'!$B$8,18)+GD$9,Datenquellen!$F$7:$H$45,3,FALSE))," ",VLOOKUP(EDATE('Projektkostenkalkulation EP'!$B$8,18)+GD$9,Datenquellen!$F$7:$H$45,3,FALSE))="X"
                                    ),
                          "X",
                          ""
                          ),
               "X"
            )</f>
        <v>X</v>
      </c>
      <c r="GF214" s="227" t="str">
        <f xml:space="preserve"> IF(TEXT((EDATE('Projektkostenkalkulation EP'!$B$8,18)+GE$9),"MM")=TEXT((EDATE('Projektkostenkalkulation EP'!$B$8,18)+(GE$9-1)),"MM"),
             IF(
                        OR(
                                    TEXT((EDATE('Projektkostenkalkulation EP'!$B$8,18)+GE$9),"TTT") = "Sa",
                                    TEXT((EDATE('Projektkostenkalkulation EP'!$B$8,18)+GE$9),"TTT") = "So",
                                    IF(ISNA(VLOOKUP(EDATE('Projektkostenkalkulation EP'!$B$8,18)+GE$9,Datenquellen!$F$7:$H$45,3,FALSE))," ",VLOOKUP(EDATE('Projektkostenkalkulation EP'!$B$8,18)+GE$9,Datenquellen!$F$7:$H$45,3,FALSE))="X"
                                    ),
                          "X",
                          ""
                          ),
               "X"
            )</f>
        <v>X</v>
      </c>
      <c r="GG214" s="227" t="str">
        <f xml:space="preserve"> IF(TEXT((EDATE('Projektkostenkalkulation EP'!$B$8,18)+GF$9),"MM")=TEXT((EDATE('Projektkostenkalkulation EP'!$B$8,18)+(GF$9-1)),"MM"),
             IF(
                        OR(
                                    TEXT((EDATE('Projektkostenkalkulation EP'!$B$8,18)+GF$9),"TTT") = "Sa",
                                    TEXT((EDATE('Projektkostenkalkulation EP'!$B$8,18)+GF$9),"TTT") = "So",
                                    IF(ISNA(VLOOKUP(EDATE('Projektkostenkalkulation EP'!$B$8,18)+GF$9,Datenquellen!$F$7:$H$45,3,FALSE))," ",VLOOKUP(EDATE('Projektkostenkalkulation EP'!$B$8,18)+GF$9,Datenquellen!$F$7:$H$45,3,FALSE))="X"
                                    ),
                          "X",
                          ""
                          ),
               "X"
            )</f>
        <v/>
      </c>
      <c r="GH214" s="227" t="str">
        <f xml:space="preserve"> IF(TEXT((EDATE('Projektkostenkalkulation EP'!$B$8,18)+GG$9),"MM")=TEXT((EDATE('Projektkostenkalkulation EP'!$B$8,18)+(GG$9-1)),"MM"),
             IF(
                        OR(
                                    TEXT((EDATE('Projektkostenkalkulation EP'!$B$8,18)+GG$9),"TTT") = "Sa",
                                    TEXT((EDATE('Projektkostenkalkulation EP'!$B$8,18)+GG$9),"TTT") = "So",
                                    IF(ISNA(VLOOKUP(EDATE('Projektkostenkalkulation EP'!$B$8,18)+GG$9,Datenquellen!$F$7:$H$45,3,FALSE))," ",VLOOKUP(EDATE('Projektkostenkalkulation EP'!$B$8,18)+GG$9,Datenquellen!$F$7:$H$45,3,FALSE))="X"
                                    ),
                          "X",
                          ""
                          ),
               "X"
            )</f>
        <v/>
      </c>
      <c r="GI214" s="227" t="str">
        <f xml:space="preserve"> IF(TEXT((EDATE('Projektkostenkalkulation EP'!$B$8,18)+GH$9),"MM")=TEXT((EDATE('Projektkostenkalkulation EP'!$B$8,18)+(GH$9-1)),"MM"),
             IF(
                        OR(
                                    TEXT((EDATE('Projektkostenkalkulation EP'!$B$8,18)+GH$9),"TTT") = "Sa",
                                    TEXT((EDATE('Projektkostenkalkulation EP'!$B$8,18)+GH$9),"TTT") = "So",
                                    IF(ISNA(VLOOKUP(EDATE('Projektkostenkalkulation EP'!$B$8,18)+GH$9,Datenquellen!$F$7:$H$45,3,FALSE))," ",VLOOKUP(EDATE('Projektkostenkalkulation EP'!$B$8,18)+GH$9,Datenquellen!$F$7:$H$45,3,FALSE))="X"
                                    ),
                          "X",
                          ""
                          ),
               "X"
            )</f>
        <v/>
      </c>
      <c r="GJ214" s="227" t="str">
        <f xml:space="preserve"> IF(TEXT((EDATE('Projektkostenkalkulation EP'!$B$8,18)+GI$9),"MM")=TEXT((EDATE('Projektkostenkalkulation EP'!$B$8,18)+(GI$9-1)),"MM"),
             IF(
                        OR(
                                    TEXT((EDATE('Projektkostenkalkulation EP'!$B$8,18)+GI$9),"TTT") = "Sa",
                                    TEXT((EDATE('Projektkostenkalkulation EP'!$B$8,18)+GI$9),"TTT") = "So",
                                    IF(ISNA(VLOOKUP(EDATE('Projektkostenkalkulation EP'!$B$8,18)+GI$9,Datenquellen!$F$7:$H$45,3,FALSE))," ",VLOOKUP(EDATE('Projektkostenkalkulation EP'!$B$8,18)+GI$9,Datenquellen!$F$7:$H$45,3,FALSE))="X"
                                    ),
                          "X",
                          ""
                          ),
               "X"
            )</f>
        <v/>
      </c>
      <c r="GK214" s="227" t="str">
        <f xml:space="preserve"> IF(TEXT((EDATE('Projektkostenkalkulation EP'!$B$8,18)+GJ$9),"MM")=TEXT((EDATE('Projektkostenkalkulation EP'!$B$8,18)+(GJ$9-1)),"MM"),
             IF(
                        OR(
                                    TEXT((EDATE('Projektkostenkalkulation EP'!$B$8,18)+GJ$9),"TTT") = "Sa",
                                    TEXT((EDATE('Projektkostenkalkulation EP'!$B$8,18)+GJ$9),"TTT") = "So",
                                    IF(ISNA(VLOOKUP(EDATE('Projektkostenkalkulation EP'!$B$8,18)+GJ$9,Datenquellen!$F$7:$H$45,3,FALSE))," ",VLOOKUP(EDATE('Projektkostenkalkulation EP'!$B$8,18)+GJ$9,Datenquellen!$F$7:$H$45,3,FALSE))="X"
                                    ),
                          "X",
                          ""
                          ),
               "X"
            )</f>
        <v/>
      </c>
      <c r="GL214" s="227" t="str">
        <f xml:space="preserve"> IF(TEXT((EDATE('Projektkostenkalkulation EP'!$B$8,18)+GK$9),"MM")=TEXT((EDATE('Projektkostenkalkulation EP'!$B$8,18)+(GK$9-1)),"MM"),
             IF(
                        OR(
                                    TEXT((EDATE('Projektkostenkalkulation EP'!$B$8,18)+GK$9),"TTT") = "Sa",
                                    TEXT((EDATE('Projektkostenkalkulation EP'!$B$8,18)+GK$9),"TTT") = "So",
                                    IF(ISNA(VLOOKUP(EDATE('Projektkostenkalkulation EP'!$B$8,18)+GK$9,Datenquellen!$F$7:$H$45,3,FALSE))," ",VLOOKUP(EDATE('Projektkostenkalkulation EP'!$B$8,18)+GK$9,Datenquellen!$F$7:$H$45,3,FALSE))="X"
                                    ),
                          "X",
                          ""
                          ),
               "X"
            )</f>
        <v>X</v>
      </c>
      <c r="GM214" s="227" t="str">
        <f xml:space="preserve"> IF(TEXT((EDATE('Projektkostenkalkulation EP'!$B$8,18)+GL$9),"MM")=TEXT((EDATE('Projektkostenkalkulation EP'!$B$8,18)+(GL$9-1)),"MM"),
             IF(
                        OR(
                                    TEXT((EDATE('Projektkostenkalkulation EP'!$B$8,18)+GL$9),"TTT") = "Sa",
                                    TEXT((EDATE('Projektkostenkalkulation EP'!$B$8,18)+GL$9),"TTT") = "So",
                                    IF(ISNA(VLOOKUP(EDATE('Projektkostenkalkulation EP'!$B$8,18)+GL$9,Datenquellen!$F$7:$H$45,3,FALSE))," ",VLOOKUP(EDATE('Projektkostenkalkulation EP'!$B$8,18)+GL$9,Datenquellen!$F$7:$H$45,3,FALSE))="X"
                                    ),
                          "X",
                          ""
                          ),
               "X"
            )</f>
        <v>X</v>
      </c>
      <c r="GN214" s="227" t="str">
        <f xml:space="preserve"> IF(TEXT((EDATE('Projektkostenkalkulation EP'!$B$8,18)+GM$9),"MM")=TEXT((EDATE('Projektkostenkalkulation EP'!$B$8,18)+(GM$9-1)),"MM"),
             IF(
                        OR(
                                    TEXT((EDATE('Projektkostenkalkulation EP'!$B$8,18)+GM$9),"TTT") = "Sa",
                                    TEXT((EDATE('Projektkostenkalkulation EP'!$B$8,18)+GM$9),"TTT") = "So",
                                    IF(ISNA(VLOOKUP(EDATE('Projektkostenkalkulation EP'!$B$8,18)+GM$9,Datenquellen!$F$7:$H$45,3,FALSE))," ",VLOOKUP(EDATE('Projektkostenkalkulation EP'!$B$8,18)+GM$9,Datenquellen!$F$7:$H$45,3,FALSE))="X"
                                    ),
                          "X",
                          ""
                          ),
               "X"
            )</f>
        <v/>
      </c>
      <c r="GO214" s="227" t="str">
        <f xml:space="preserve"> IF(TEXT((EDATE('Projektkostenkalkulation EP'!$B$8,18)+GN$9),"MM")=TEXT((EDATE('Projektkostenkalkulation EP'!$B$8,18)+(GN$9-1)),"MM"),
             IF(
                        OR(
                                    TEXT((EDATE('Projektkostenkalkulation EP'!$B$8,18)+GN$9),"TTT") = "Sa",
                                    TEXT((EDATE('Projektkostenkalkulation EP'!$B$8,18)+GN$9),"TTT") = "So",
                                    IF(ISNA(VLOOKUP(EDATE('Projektkostenkalkulation EP'!$B$8,18)+GN$9,Datenquellen!$F$7:$H$45,3,FALSE))," ",VLOOKUP(EDATE('Projektkostenkalkulation EP'!$B$8,18)+GN$9,Datenquellen!$F$7:$H$45,3,FALSE))="X"
                                    ),
                          "X",
                          ""
                          ),
               "X"
            )</f>
        <v/>
      </c>
      <c r="GP214" s="227" t="str">
        <f xml:space="preserve"> IF(TEXT((EDATE('Projektkostenkalkulation EP'!$B$8,18)+GO$9),"MM")=TEXT((EDATE('Projektkostenkalkulation EP'!$B$8,18)+(GO$9-1)),"MM"),
             IF(
                        OR(
                                    TEXT((EDATE('Projektkostenkalkulation EP'!$B$8,18)+GO$9),"TTT") = "Sa",
                                    TEXT((EDATE('Projektkostenkalkulation EP'!$B$8,18)+GO$9),"TTT") = "So",
                                    IF(ISNA(VLOOKUP(EDATE('Projektkostenkalkulation EP'!$B$8,18)+GO$9,Datenquellen!$F$7:$H$45,3,FALSE))," ",VLOOKUP(EDATE('Projektkostenkalkulation EP'!$B$8,18)+GO$9,Datenquellen!$F$7:$H$45,3,FALSE))="X"
                                    ),
                          "X",
                          ""
                          ),
               "X"
            )</f>
        <v/>
      </c>
      <c r="GQ214" s="227" t="str">
        <f xml:space="preserve"> IF(TEXT((EDATE('Projektkostenkalkulation EP'!$B$8,18)+GP$9),"MM")=TEXT((EDATE('Projektkostenkalkulation EP'!$B$8,18)+(GP$9-1)),"MM"),
             IF(
                        OR(
                                    TEXT((EDATE('Projektkostenkalkulation EP'!$B$8,18)+GP$9),"TTT") = "Sa",
                                    TEXT((EDATE('Projektkostenkalkulation EP'!$B$8,18)+GP$9),"TTT") = "So",
                                    IF(ISNA(VLOOKUP(EDATE('Projektkostenkalkulation EP'!$B$8,18)+GP$9,Datenquellen!$F$7:$H$45,3,FALSE))," ",VLOOKUP(EDATE('Projektkostenkalkulation EP'!$B$8,18)+GP$9,Datenquellen!$F$7:$H$45,3,FALSE))="X"
                                    ),
                          "X",
                          ""
                          ),
               "X"
            )</f>
        <v/>
      </c>
      <c r="GR214" s="227" t="str">
        <f xml:space="preserve"> IF(TEXT((EDATE('Projektkostenkalkulation EP'!$B$8,18)+GQ$9),"MM")=TEXT((EDATE('Projektkostenkalkulation EP'!$B$8,18)+(GQ$9-1)),"MM"),
             IF(
                        OR(
                                    TEXT((EDATE('Projektkostenkalkulation EP'!$B$8,18)+GQ$9),"TTT") = "Sa",
                                    TEXT((EDATE('Projektkostenkalkulation EP'!$B$8,18)+GQ$9),"TTT") = "So",
                                    IF(ISNA(VLOOKUP(EDATE('Projektkostenkalkulation EP'!$B$8,18)+GQ$9,Datenquellen!$F$7:$H$45,3,FALSE))," ",VLOOKUP(EDATE('Projektkostenkalkulation EP'!$B$8,18)+GQ$9,Datenquellen!$F$7:$H$45,3,FALSE))="X"
                                    ),
                          "X",
                          ""
                          ),
               "X"
            )</f>
        <v/>
      </c>
      <c r="GS214" s="227" t="str">
        <f xml:space="preserve"> IF(TEXT((EDATE('Projektkostenkalkulation EP'!$B$8,18)+GR$9),"MM")=TEXT((EDATE('Projektkostenkalkulation EP'!$B$8,18)+(GR$9-1)),"MM"),
             IF(
                        OR(
                                    TEXT((EDATE('Projektkostenkalkulation EP'!$B$8,18)+GR$9),"TTT") = "Sa",
                                    TEXT((EDATE('Projektkostenkalkulation EP'!$B$8,18)+GR$9),"TTT") = "So",
                                    IF(ISNA(VLOOKUP(EDATE('Projektkostenkalkulation EP'!$B$8,18)+GR$9,Datenquellen!$F$7:$H$45,3,FALSE))," ",VLOOKUP(EDATE('Projektkostenkalkulation EP'!$B$8,18)+GR$9,Datenquellen!$F$7:$H$45,3,FALSE))="X"
                                    ),
                          "X",
                          ""
                          ),
               "X"
            )</f>
        <v>X</v>
      </c>
      <c r="GT214" s="227" t="str">
        <f xml:space="preserve"> IF(TEXT((EDATE('Projektkostenkalkulation EP'!$B$8,18)+GS$9),"MM")=TEXT((EDATE('Projektkostenkalkulation EP'!$B$8,18)+(GS$9-1)),"MM"),
             IF(
                        OR(
                                    TEXT((EDATE('Projektkostenkalkulation EP'!$B$8,18)+GS$9),"TTT") = "Sa",
                                    TEXT((EDATE('Projektkostenkalkulation EP'!$B$8,18)+GS$9),"TTT") = "So",
                                    IF(ISNA(VLOOKUP(EDATE('Projektkostenkalkulation EP'!$B$8,18)+GS$9,Datenquellen!$F$7:$H$45,3,FALSE))," ",VLOOKUP(EDATE('Projektkostenkalkulation EP'!$B$8,18)+GS$9,Datenquellen!$F$7:$H$45,3,FALSE))="X"
                                    ),
                          "X",
                          ""
                          ),
               "X"
            )</f>
        <v>X</v>
      </c>
      <c r="GU214" s="227" t="str">
        <f xml:space="preserve"> IF(TEXT((EDATE('Projektkostenkalkulation EP'!$B$8,18)+GT$9),"MM")=TEXT((EDATE('Projektkostenkalkulation EP'!$B$8,18)+(GT$9-1)),"MM"),
             IF(
                        OR(
                                    TEXT((EDATE('Projektkostenkalkulation EP'!$B$8,18)+GT$9),"TTT") = "Sa",
                                    TEXT((EDATE('Projektkostenkalkulation EP'!$B$8,18)+GT$9),"TTT") = "So",
                                    IF(ISNA(VLOOKUP(EDATE('Projektkostenkalkulation EP'!$B$8,18)+GT$9,Datenquellen!$F$7:$H$45,3,FALSE))," ",VLOOKUP(EDATE('Projektkostenkalkulation EP'!$B$8,18)+GT$9,Datenquellen!$F$7:$H$45,3,FALSE))="X"
                                    ),
                          "X",
                          ""
                          ),
               "X"
            )</f>
        <v/>
      </c>
      <c r="GV214" s="227" t="str">
        <f xml:space="preserve"> IF(TEXT((EDATE('Projektkostenkalkulation EP'!$B$8,18)+GU$9),"MM")=TEXT((EDATE('Projektkostenkalkulation EP'!$B$8,18)+(GU$9-1)),"MM"),
             IF(
                        OR(
                                    TEXT((EDATE('Projektkostenkalkulation EP'!$B$8,18)+GU$9),"TTT") = "Sa",
                                    TEXT((EDATE('Projektkostenkalkulation EP'!$B$8,18)+GU$9),"TTT") = "So",
                                    IF(ISNA(VLOOKUP(EDATE('Projektkostenkalkulation EP'!$B$8,18)+GU$9,Datenquellen!$F$7:$H$45,3,FALSE))," ",VLOOKUP(EDATE('Projektkostenkalkulation EP'!$B$8,18)+GU$9,Datenquellen!$F$7:$H$45,3,FALSE))="X"
                                    ),
                          "X",
                          ""
                          ),
               "X"
            )</f>
        <v/>
      </c>
      <c r="GW214" s="227" t="str">
        <f xml:space="preserve"> IF(TEXT((EDATE('Projektkostenkalkulation EP'!$B$8,18)+GV$9),"MM")=TEXT((EDATE('Projektkostenkalkulation EP'!$B$8,18)+(GV$9-1)),"MM"),
             IF(
                        OR(
                                    TEXT((EDATE('Projektkostenkalkulation EP'!$B$8,18)+GV$9),"TTT") = "Sa",
                                    TEXT((EDATE('Projektkostenkalkulation EP'!$B$8,18)+GV$9),"TTT") = "So",
                                    IF(ISNA(VLOOKUP(EDATE('Projektkostenkalkulation EP'!$B$8,18)+GV$9,Datenquellen!$F$7:$H$45,3,FALSE))," ",VLOOKUP(EDATE('Projektkostenkalkulation EP'!$B$8,18)+GV$9,Datenquellen!$F$7:$H$45,3,FALSE))="X"
                                    ),
                          "X",
                          ""
                          ),
               "X"
            )</f>
        <v/>
      </c>
      <c r="GX214" s="227" t="str">
        <f xml:space="preserve"> IF(TEXT((EDATE('Projektkostenkalkulation EP'!$B$8,18)+GW$9),"MM")=TEXT((EDATE('Projektkostenkalkulation EP'!$B$8,18)+(GW$9-1)),"MM"),
             IF(
                        OR(
                                    TEXT((EDATE('Projektkostenkalkulation EP'!$B$8,18)+GW$9),"TTT") = "Sa",
                                    TEXT((EDATE('Projektkostenkalkulation EP'!$B$8,18)+GW$9),"TTT") = "So",
                                    IF(ISNA(VLOOKUP(EDATE('Projektkostenkalkulation EP'!$B$8,18)+GW$9,Datenquellen!$F$7:$H$45,3,FALSE))," ",VLOOKUP(EDATE('Projektkostenkalkulation EP'!$B$8,18)+GW$9,Datenquellen!$F$7:$H$45,3,FALSE))="X"
                                    ),
                          "X",
                          ""
                          ),
               "X"
            )</f>
        <v/>
      </c>
      <c r="GY214" s="227" t="str">
        <f xml:space="preserve"> IF(TEXT((EDATE('Projektkostenkalkulation EP'!$B$8,18)+GX$9),"MM")=TEXT((EDATE('Projektkostenkalkulation EP'!$B$8,18)+(GX$9-1)),"MM"),
             IF(
                        OR(
                                    TEXT((EDATE('Projektkostenkalkulation EP'!$B$8,18)+GX$9),"TTT") = "Sa",
                                    TEXT((EDATE('Projektkostenkalkulation EP'!$B$8,18)+GX$9),"TTT") = "So",
                                    IF(ISNA(VLOOKUP(EDATE('Projektkostenkalkulation EP'!$B$8,18)+GX$9,Datenquellen!$F$7:$H$45,3,FALSE))," ",VLOOKUP(EDATE('Projektkostenkalkulation EP'!$B$8,18)+GX$9,Datenquellen!$F$7:$H$45,3,FALSE))="X"
                                    ),
                          "X",
                          ""
                          ),
               "X"
            )</f>
        <v/>
      </c>
      <c r="GZ214" s="227" t="str">
        <f xml:space="preserve"> IF(TEXT((EDATE('Projektkostenkalkulation EP'!$B$8,18)+GY$9),"MM")=TEXT((EDATE('Projektkostenkalkulation EP'!$B$8,18)+(GY$9-1)),"MM"),
             IF(
                        OR(
                                    TEXT((EDATE('Projektkostenkalkulation EP'!$B$8,18)+GY$9),"TTT") = "Sa",
                                    TEXT((EDATE('Projektkostenkalkulation EP'!$B$8,18)+GY$9),"TTT") = "So",
                                    IF(ISNA(VLOOKUP(EDATE('Projektkostenkalkulation EP'!$B$8,18)+GY$9,Datenquellen!$F$7:$H$45,3,FALSE))," ",VLOOKUP(EDATE('Projektkostenkalkulation EP'!$B$8,18)+GY$9,Datenquellen!$F$7:$H$45,3,FALSE))="X"
                                    ),
                          "X",
                          ""
                          ),
               "X"
            )</f>
        <v>X</v>
      </c>
      <c r="HA214" s="227" t="str">
        <f xml:space="preserve"> IF(TEXT((EDATE('Projektkostenkalkulation EP'!$B$8,18)+GZ$9),"MM")=TEXT((EDATE('Projektkostenkalkulation EP'!$B$8,18)+(GZ$9-1)),"MM"),
             IF(
                        OR(
                                    TEXT((EDATE('Projektkostenkalkulation EP'!$B$8,18)+GZ$9),"TTT") = "Sa",
                                    TEXT((EDATE('Projektkostenkalkulation EP'!$B$8,18)+GZ$9),"TTT") = "So",
                                    IF(ISNA(VLOOKUP(EDATE('Projektkostenkalkulation EP'!$B$8,18)+GZ$9,Datenquellen!$F$7:$H$45,3,FALSE))," ",VLOOKUP(EDATE('Projektkostenkalkulation EP'!$B$8,18)+GZ$9,Datenquellen!$F$7:$H$45,3,FALSE))="X"
                                    ),
                          "X",
                          ""
                          ),
               "X"
            )</f>
        <v>X</v>
      </c>
      <c r="HB214" s="227" t="str">
        <f xml:space="preserve"> IF(TEXT((EDATE('Projektkostenkalkulation EP'!$B$8,18)+HA$9),"MM")=TEXT((EDATE('Projektkostenkalkulation EP'!$B$8,18)+(HA$9-1)),"MM"),
             IF(
                        OR(
                                    TEXT((EDATE('Projektkostenkalkulation EP'!$B$8,18)+HA$9),"TTT") = "Sa",
                                    TEXT((EDATE('Projektkostenkalkulation EP'!$B$8,18)+HA$9),"TTT") = "So",
                                    IF(ISNA(VLOOKUP(EDATE('Projektkostenkalkulation EP'!$B$8,18)+HA$9,Datenquellen!$F$7:$H$45,3,FALSE))," ",VLOOKUP(EDATE('Projektkostenkalkulation EP'!$B$8,18)+HA$9,Datenquellen!$F$7:$H$45,3,FALSE))="X"
                                    ),
                          "X",
                          ""
                          ),
               "X"
            )</f>
        <v/>
      </c>
      <c r="HC214" s="227" t="str">
        <f xml:space="preserve"> IF(TEXT((EDATE('Projektkostenkalkulation EP'!$B$8,18)+HB$9),"MM")=TEXT((EDATE('Projektkostenkalkulation EP'!$B$8,18)+(HB$9-1)),"MM"),
             IF(
                        OR(
                                    TEXT((EDATE('Projektkostenkalkulation EP'!$B$8,18)+HB$9),"TTT") = "Sa",
                                    TEXT((EDATE('Projektkostenkalkulation EP'!$B$8,18)+HB$9),"TTT") = "So",
                                    IF(ISNA(VLOOKUP(EDATE('Projektkostenkalkulation EP'!$B$8,18)+HB$9,Datenquellen!$F$7:$H$45,3,FALSE))," ",VLOOKUP(EDATE('Projektkostenkalkulation EP'!$B$8,18)+HB$9,Datenquellen!$F$7:$H$45,3,FALSE))="X"
                                    ),
                          "X",
                          ""
                          ),
               "X"
            )</f>
        <v/>
      </c>
      <c r="HD214" s="227" t="str">
        <f xml:space="preserve"> IF(TEXT((EDATE('Projektkostenkalkulation EP'!$B$8,18)+HC$9),"MM")=TEXT((EDATE('Projektkostenkalkulation EP'!$B$8,18)+(HC$9-1)),"MM"),
             IF(
                        OR(
                                    TEXT((EDATE('Projektkostenkalkulation EP'!$B$8,18)+HC$9),"TTT") = "Sa",
                                    TEXT((EDATE('Projektkostenkalkulation EP'!$B$8,18)+HC$9),"TTT") = "So",
                                    IF(ISNA(VLOOKUP(EDATE('Projektkostenkalkulation EP'!$B$8,18)+HC$9,Datenquellen!$F$7:$H$45,3,FALSE))," ",VLOOKUP(EDATE('Projektkostenkalkulation EP'!$B$8,18)+HC$9,Datenquellen!$F$7:$H$45,3,FALSE))="X"
                                    ),
                          "X",
                          ""
                          ),
               "X"
            )</f>
        <v/>
      </c>
      <c r="HE214" s="228" t="str">
        <f xml:space="preserve"> IF(TEXT((EDATE('Projektkostenkalkulation EP'!$B$8,18)+HD$9),"MM")=TEXT((EDATE('Projektkostenkalkulation EP'!$B$8,18)+(HD$9-1)),"MM"),
             IF(
                        OR(
                                    TEXT((EDATE('Projektkostenkalkulation EP'!$B$8,18)+HD$9),"TTT") = "Sa",
                                    TEXT((EDATE('Projektkostenkalkulation EP'!$B$8,18)+HD$9),"TTT") = "So",
                                    IF(ISNA(VLOOKUP(EDATE('Projektkostenkalkulation EP'!$B$8,18)+HD$9,Datenquellen!$F$7:$H$45,3,FALSE))," ",VLOOKUP(EDATE('Projektkostenkalkulation EP'!$B$8,18)+HD$9,Datenquellen!$F$7:$H$45,3,FALSE))="X"
                                    ),
                          "X",
                          ""
                          ),
               "X"
            )</f>
        <v/>
      </c>
      <c r="HF214" s="229"/>
      <c r="HG214" s="230"/>
      <c r="HH214" s="408"/>
    </row>
    <row r="215" spans="1:216" ht="21" customHeight="1" x14ac:dyDescent="0.2">
      <c r="A215" s="406"/>
      <c r="B215" s="231"/>
      <c r="C215" s="232" t="str">
        <f>IF(
            OR(
                     TEXT(EDATE('Projektkostenkalkulation EP'!$B$8,18),"TTT") = "Sa",
                     TEXT(EDATE('Projektkostenkalkulation EP'!$B$8,18),"TTT") = "So",
                     IF(ISNA(VLOOKUP(EDATE('Projektkostenkalkulation EP'!$B$8,18),Datenquellen!$F$7:$H$45,3,FALSE))," ",VLOOKUP(EDATE('Projektkostenkalkulation EP'!$B$8,18),Datenquellen!$F$7:$H$45,3,FALSE))="X"
                            ),
                    "X",
                    ""
            )</f>
        <v/>
      </c>
      <c r="D215" s="232" t="str">
        <f xml:space="preserve"> IF(TEXT((EDATE('Projektkostenkalkulation EP'!$B$8,18)+C$9),"MM")=TEXT((EDATE('Projektkostenkalkulation EP'!$B$8,18)+(C$9-1)),"MM"),
             IF(
                        OR(
                                    TEXT((EDATE('Projektkostenkalkulation EP'!$B$8,18)+C$9),"TTT") = "Sa",
                                    TEXT((EDATE('Projektkostenkalkulation EP'!$B$8,18)+C$9),"TTT") = "So",
                                    IF(ISNA(VLOOKUP(EDATE('Projektkostenkalkulation EP'!$B$8,18)+C$9,Datenquellen!$F$7:$H$45,3,FALSE))," ",VLOOKUP(EDATE('Projektkostenkalkulation EP'!$B$8,18)+C$9,Datenquellen!$F$7:$H$45,3,FALSE))="X"
                                    ),
                          "X",
                          ""
                          ),
               "X"
            )</f>
        <v/>
      </c>
      <c r="E215" s="232" t="str">
        <f xml:space="preserve"> IF(TEXT((EDATE('Projektkostenkalkulation EP'!$B$8,18)+D$9),"MM")=TEXT((EDATE('Projektkostenkalkulation EP'!$B$8,18)+(D$9-1)),"MM"),
             IF(
                        OR(
                                    TEXT((EDATE('Projektkostenkalkulation EP'!$B$8,18)+D$9),"TTT") = "Sa",
                                    TEXT((EDATE('Projektkostenkalkulation EP'!$B$8,18)+D$9),"TTT") = "So",
                                    IF(ISNA(VLOOKUP(EDATE('Projektkostenkalkulation EP'!$B$8,18)+D$9,Datenquellen!$F$7:$H$45,3,FALSE))," ",VLOOKUP(EDATE('Projektkostenkalkulation EP'!$B$8,18)+D$9,Datenquellen!$F$7:$H$45,3,FALSE))="X"
                                    ),
                          "X",
                          ""
                          ),
               "X"
            )</f>
        <v/>
      </c>
      <c r="F215" s="232" t="str">
        <f xml:space="preserve"> IF(TEXT((EDATE('Projektkostenkalkulation EP'!$B$8,18)+E$9),"MM")=TEXT((EDATE('Projektkostenkalkulation EP'!$B$8,18)+(E$9-1)),"MM"),
             IF(
                        OR(
                                    TEXT((EDATE('Projektkostenkalkulation EP'!$B$8,18)+E$9),"TTT") = "Sa",
                                    TEXT((EDATE('Projektkostenkalkulation EP'!$B$8,18)+E$9),"TTT") = "So",
                                    IF(ISNA(VLOOKUP(EDATE('Projektkostenkalkulation EP'!$B$8,18)+E$9,Datenquellen!$F$7:$H$45,3,FALSE))," ",VLOOKUP(EDATE('Projektkostenkalkulation EP'!$B$8,18)+E$9,Datenquellen!$F$7:$H$45,3,FALSE))="X"
                                    ),
                          "X",
                          ""
                          ),
               "X"
            )</f>
        <v/>
      </c>
      <c r="G215" s="232" t="str">
        <f xml:space="preserve"> IF(TEXT((EDATE('Projektkostenkalkulation EP'!$B$8,18)+F$9),"MM")=TEXT((EDATE('Projektkostenkalkulation EP'!$B$8,18)+(F$9-1)),"MM"),
             IF(
                        OR(
                                    TEXT((EDATE('Projektkostenkalkulation EP'!$B$8,18)+F$9),"TTT") = "Sa",
                                    TEXT((EDATE('Projektkostenkalkulation EP'!$B$8,18)+F$9),"TTT") = "So",
                                    IF(ISNA(VLOOKUP(EDATE('Projektkostenkalkulation EP'!$B$8,18)+F$9,Datenquellen!$F$7:$H$45,3,FALSE))," ",VLOOKUP(EDATE('Projektkostenkalkulation EP'!$B$8,18)+F$9,Datenquellen!$F$7:$H$45,3,FALSE))="X"
                                    ),
                          "X",
                          ""
                          ),
               "X"
            )</f>
        <v>X</v>
      </c>
      <c r="H215" s="232" t="str">
        <f xml:space="preserve"> IF(TEXT((EDATE('Projektkostenkalkulation EP'!$B$8,18)+G$9),"MM")=TEXT((EDATE('Projektkostenkalkulation EP'!$B$8,18)+(G$9-1)),"MM"),
             IF(
                        OR(
                                    TEXT((EDATE('Projektkostenkalkulation EP'!$B$8,18)+G$9),"TTT") = "Sa",
                                    TEXT((EDATE('Projektkostenkalkulation EP'!$B$8,18)+G$9),"TTT") = "So",
                                    IF(ISNA(VLOOKUP(EDATE('Projektkostenkalkulation EP'!$B$8,18)+G$9,Datenquellen!$F$7:$H$45,3,FALSE))," ",VLOOKUP(EDATE('Projektkostenkalkulation EP'!$B$8,18)+G$9,Datenquellen!$F$7:$H$45,3,FALSE))="X"
                                    ),
                          "X",
                          ""
                          ),
               "X"
            )</f>
        <v>X</v>
      </c>
      <c r="I215" s="232" t="str">
        <f xml:space="preserve"> IF(TEXT((EDATE('Projektkostenkalkulation EP'!$B$8,18)+H$9),"MM")=TEXT((EDATE('Projektkostenkalkulation EP'!$B$8,18)+(H$9-1)),"MM"),
             IF(
                        OR(
                                    TEXT((EDATE('Projektkostenkalkulation EP'!$B$8,18)+H$9),"TTT") = "Sa",
                                    TEXT((EDATE('Projektkostenkalkulation EP'!$B$8,18)+H$9),"TTT") = "So",
                                    IF(ISNA(VLOOKUP(EDATE('Projektkostenkalkulation EP'!$B$8,18)+H$9,Datenquellen!$F$7:$H$45,3,FALSE))," ",VLOOKUP(EDATE('Projektkostenkalkulation EP'!$B$8,18)+H$9,Datenquellen!$F$7:$H$45,3,FALSE))="X"
                                    ),
                          "X",
                          ""
                          ),
               "X"
            )</f>
        <v/>
      </c>
      <c r="J215" s="232" t="str">
        <f xml:space="preserve"> IF(TEXT((EDATE('Projektkostenkalkulation EP'!$B$8,18)+I$9),"MM")=TEXT((EDATE('Projektkostenkalkulation EP'!$B$8,18)+(I$9-1)),"MM"),
             IF(
                        OR(
                                    TEXT((EDATE('Projektkostenkalkulation EP'!$B$8,18)+I$9),"TTT") = "Sa",
                                    TEXT((EDATE('Projektkostenkalkulation EP'!$B$8,18)+I$9),"TTT") = "So",
                                    IF(ISNA(VLOOKUP(EDATE('Projektkostenkalkulation EP'!$B$8,18)+I$9,Datenquellen!$F$7:$H$45,3,FALSE))," ",VLOOKUP(EDATE('Projektkostenkalkulation EP'!$B$8,18)+I$9,Datenquellen!$F$7:$H$45,3,FALSE))="X"
                                    ),
                          "X",
                          ""
                          ),
               "X"
            )</f>
        <v/>
      </c>
      <c r="K215" s="232" t="str">
        <f xml:space="preserve"> IF(TEXT((EDATE('Projektkostenkalkulation EP'!$B$8,18)+J$9),"MM")=TEXT((EDATE('Projektkostenkalkulation EP'!$B$8,18)+(J$9-1)),"MM"),
             IF(
                        OR(
                                    TEXT((EDATE('Projektkostenkalkulation EP'!$B$8,18)+J$9),"TTT") = "Sa",
                                    TEXT((EDATE('Projektkostenkalkulation EP'!$B$8,18)+J$9),"TTT") = "So",
                                    IF(ISNA(VLOOKUP(EDATE('Projektkostenkalkulation EP'!$B$8,18)+J$9,Datenquellen!$F$7:$H$45,3,FALSE))," ",VLOOKUP(EDATE('Projektkostenkalkulation EP'!$B$8,18)+J$9,Datenquellen!$F$7:$H$45,3,FALSE))="X"
                                    ),
                          "X",
                          ""
                          ),
               "X"
            )</f>
        <v/>
      </c>
      <c r="L215" s="232" t="str">
        <f xml:space="preserve"> IF(TEXT((EDATE('Projektkostenkalkulation EP'!$B$8,18)+K$9),"MM")=TEXT((EDATE('Projektkostenkalkulation EP'!$B$8,18)+(K$9-1)),"MM"),
             IF(
                        OR(
                                    TEXT((EDATE('Projektkostenkalkulation EP'!$B$8,18)+K$9),"TTT") = "Sa",
                                    TEXT((EDATE('Projektkostenkalkulation EP'!$B$8,18)+K$9),"TTT") = "So",
                                    IF(ISNA(VLOOKUP(EDATE('Projektkostenkalkulation EP'!$B$8,18)+K$9,Datenquellen!$F$7:$H$45,3,FALSE))," ",VLOOKUP(EDATE('Projektkostenkalkulation EP'!$B$8,18)+K$9,Datenquellen!$F$7:$H$45,3,FALSE))="X"
                                    ),
                          "X",
                          ""
                          ),
               "X"
            )</f>
        <v/>
      </c>
      <c r="M215" s="232" t="str">
        <f xml:space="preserve"> IF(TEXT((EDATE('Projektkostenkalkulation EP'!$B$8,18)+L$9),"MM")=TEXT((EDATE('Projektkostenkalkulation EP'!$B$8,18)+(L$9-1)),"MM"),
             IF(
                        OR(
                                    TEXT((EDATE('Projektkostenkalkulation EP'!$B$8,18)+L$9),"TTT") = "Sa",
                                    TEXT((EDATE('Projektkostenkalkulation EP'!$B$8,18)+L$9),"TTT") = "So",
                                    IF(ISNA(VLOOKUP(EDATE('Projektkostenkalkulation EP'!$B$8,18)+L$9,Datenquellen!$F$7:$H$45,3,FALSE))," ",VLOOKUP(EDATE('Projektkostenkalkulation EP'!$B$8,18)+L$9,Datenquellen!$F$7:$H$45,3,FALSE))="X"
                                    ),
                          "X",
                          ""
                          ),
               "X"
            )</f>
        <v/>
      </c>
      <c r="N215" s="232" t="str">
        <f xml:space="preserve"> IF(TEXT((EDATE('Projektkostenkalkulation EP'!$B$8,18)+M$9),"MM")=TEXT((EDATE('Projektkostenkalkulation EP'!$B$8,18)+(M$9-1)),"MM"),
             IF(
                        OR(
                                    TEXT((EDATE('Projektkostenkalkulation EP'!$B$8,18)+M$9),"TTT") = "Sa",
                                    TEXT((EDATE('Projektkostenkalkulation EP'!$B$8,18)+M$9),"TTT") = "So",
                                    IF(ISNA(VLOOKUP(EDATE('Projektkostenkalkulation EP'!$B$8,18)+M$9,Datenquellen!$F$7:$H$45,3,FALSE))," ",VLOOKUP(EDATE('Projektkostenkalkulation EP'!$B$8,18)+M$9,Datenquellen!$F$7:$H$45,3,FALSE))="X"
                                    ),
                          "X",
                          ""
                          ),
               "X"
            )</f>
        <v>X</v>
      </c>
      <c r="O215" s="232" t="str">
        <f xml:space="preserve"> IF(TEXT((EDATE('Projektkostenkalkulation EP'!$B$8,18)+N$9),"MM")=TEXT((EDATE('Projektkostenkalkulation EP'!$B$8,18)+(N$9-1)),"MM"),
             IF(
                        OR(
                                    TEXT((EDATE('Projektkostenkalkulation EP'!$B$8,18)+N$9),"TTT") = "Sa",
                                    TEXT((EDATE('Projektkostenkalkulation EP'!$B$8,18)+N$9),"TTT") = "So",
                                    IF(ISNA(VLOOKUP(EDATE('Projektkostenkalkulation EP'!$B$8,18)+N$9,Datenquellen!$F$7:$H$45,3,FALSE))," ",VLOOKUP(EDATE('Projektkostenkalkulation EP'!$B$8,18)+N$9,Datenquellen!$F$7:$H$45,3,FALSE))="X"
                                    ),
                          "X",
                          ""
                          ),
               "X"
            )</f>
        <v>X</v>
      </c>
      <c r="P215" s="232" t="str">
        <f xml:space="preserve"> IF(TEXT((EDATE('Projektkostenkalkulation EP'!$B$8,18)+O$9),"MM")=TEXT((EDATE('Projektkostenkalkulation EP'!$B$8,18)+(O$9-1)),"MM"),
             IF(
                        OR(
                                    TEXT((EDATE('Projektkostenkalkulation EP'!$B$8,18)+O$9),"TTT") = "Sa",
                                    TEXT((EDATE('Projektkostenkalkulation EP'!$B$8,18)+O$9),"TTT") = "So",
                                    IF(ISNA(VLOOKUP(EDATE('Projektkostenkalkulation EP'!$B$8,18)+O$9,Datenquellen!$F$7:$H$45,3,FALSE))," ",VLOOKUP(EDATE('Projektkostenkalkulation EP'!$B$8,18)+O$9,Datenquellen!$F$7:$H$45,3,FALSE))="X"
                                    ),
                          "X",
                          ""
                          ),
               "X"
            )</f>
        <v/>
      </c>
      <c r="Q215" s="232" t="str">
        <f xml:space="preserve"> IF(TEXT((EDATE('Projektkostenkalkulation EP'!$B$8,18)+P$9),"MM")=TEXT((EDATE('Projektkostenkalkulation EP'!$B$8,18)+(P$9-1)),"MM"),
             IF(
                        OR(
                                    TEXT((EDATE('Projektkostenkalkulation EP'!$B$8,18)+P$9),"TTT") = "Sa",
                                    TEXT((EDATE('Projektkostenkalkulation EP'!$B$8,18)+P$9),"TTT") = "So",
                                    IF(ISNA(VLOOKUP(EDATE('Projektkostenkalkulation EP'!$B$8,18)+P$9,Datenquellen!$F$7:$H$45,3,FALSE))," ",VLOOKUP(EDATE('Projektkostenkalkulation EP'!$B$8,18)+P$9,Datenquellen!$F$7:$H$45,3,FALSE))="X"
                                    ),
                          "X",
                          ""
                          ),
               "X"
            )</f>
        <v/>
      </c>
      <c r="R215" s="232" t="str">
        <f xml:space="preserve"> IF(TEXT((EDATE('Projektkostenkalkulation EP'!$B$8,18)+Q$9),"MM")=TEXT((EDATE('Projektkostenkalkulation EP'!$B$8,18)+(Q$9-1)),"MM"),
             IF(
                        OR(
                                    TEXT((EDATE('Projektkostenkalkulation EP'!$B$8,18)+Q$9),"TTT") = "Sa",
                                    TEXT((EDATE('Projektkostenkalkulation EP'!$B$8,18)+Q$9),"TTT") = "So",
                                    IF(ISNA(VLOOKUP(EDATE('Projektkostenkalkulation EP'!$B$8,18)+Q$9,Datenquellen!$F$7:$H$45,3,FALSE))," ",VLOOKUP(EDATE('Projektkostenkalkulation EP'!$B$8,18)+Q$9,Datenquellen!$F$7:$H$45,3,FALSE))="X"
                                    ),
                          "X",
                          ""
                          ),
               "X"
            )</f>
        <v/>
      </c>
      <c r="S215" s="232" t="str">
        <f xml:space="preserve"> IF(TEXT((EDATE('Projektkostenkalkulation EP'!$B$8,18)+R$9),"MM")=TEXT((EDATE('Projektkostenkalkulation EP'!$B$8,18)+(R$9-1)),"MM"),
             IF(
                        OR(
                                    TEXT((EDATE('Projektkostenkalkulation EP'!$B$8,18)+R$9),"TTT") = "Sa",
                                    TEXT((EDATE('Projektkostenkalkulation EP'!$B$8,18)+R$9),"TTT") = "So",
                                    IF(ISNA(VLOOKUP(EDATE('Projektkostenkalkulation EP'!$B$8,18)+R$9,Datenquellen!$F$7:$H$45,3,FALSE))," ",VLOOKUP(EDATE('Projektkostenkalkulation EP'!$B$8,18)+R$9,Datenquellen!$F$7:$H$45,3,FALSE))="X"
                                    ),
                          "X",
                          ""
                          ),
               "X"
            )</f>
        <v/>
      </c>
      <c r="T215" s="232" t="str">
        <f xml:space="preserve"> IF(TEXT((EDATE('Projektkostenkalkulation EP'!$B$8,18)+S$9),"MM")=TEXT((EDATE('Projektkostenkalkulation EP'!$B$8,18)+(S$9-1)),"MM"),
             IF(
                        OR(
                                    TEXT((EDATE('Projektkostenkalkulation EP'!$B$8,18)+S$9),"TTT") = "Sa",
                                    TEXT((EDATE('Projektkostenkalkulation EP'!$B$8,18)+S$9),"TTT") = "So",
                                    IF(ISNA(VLOOKUP(EDATE('Projektkostenkalkulation EP'!$B$8,18)+S$9,Datenquellen!$F$7:$H$45,3,FALSE))," ",VLOOKUP(EDATE('Projektkostenkalkulation EP'!$B$8,18)+S$9,Datenquellen!$F$7:$H$45,3,FALSE))="X"
                                    ),
                          "X",
                          ""
                          ),
               "X"
            )</f>
        <v/>
      </c>
      <c r="U215" s="232" t="str">
        <f xml:space="preserve"> IF(TEXT((EDATE('Projektkostenkalkulation EP'!$B$8,18)+T$9),"MM")=TEXT((EDATE('Projektkostenkalkulation EP'!$B$8,18)+(T$9-1)),"MM"),
             IF(
                        OR(
                                    TEXT((EDATE('Projektkostenkalkulation EP'!$B$8,18)+T$9),"TTT") = "Sa",
                                    TEXT((EDATE('Projektkostenkalkulation EP'!$B$8,18)+T$9),"TTT") = "So",
                                    IF(ISNA(VLOOKUP(EDATE('Projektkostenkalkulation EP'!$B$8,18)+T$9,Datenquellen!$F$7:$H$45,3,FALSE))," ",VLOOKUP(EDATE('Projektkostenkalkulation EP'!$B$8,18)+T$9,Datenquellen!$F$7:$H$45,3,FALSE))="X"
                                    ),
                          "X",
                          ""
                          ),
               "X"
            )</f>
        <v>X</v>
      </c>
      <c r="V215" s="232" t="str">
        <f xml:space="preserve"> IF(TEXT((EDATE('Projektkostenkalkulation EP'!$B$8,18)+U$9),"MM")=TEXT((EDATE('Projektkostenkalkulation EP'!$B$8,18)+(U$9-1)),"MM"),
             IF(
                        OR(
                                    TEXT((EDATE('Projektkostenkalkulation EP'!$B$8,18)+U$9),"TTT") = "Sa",
                                    TEXT((EDATE('Projektkostenkalkulation EP'!$B$8,18)+U$9),"TTT") = "So",
                                    IF(ISNA(VLOOKUP(EDATE('Projektkostenkalkulation EP'!$B$8,18)+U$9,Datenquellen!$F$7:$H$45,3,FALSE))," ",VLOOKUP(EDATE('Projektkostenkalkulation EP'!$B$8,18)+U$9,Datenquellen!$F$7:$H$45,3,FALSE))="X"
                                    ),
                          "X",
                          ""
                          ),
               "X"
            )</f>
        <v>X</v>
      </c>
      <c r="W215" s="232" t="str">
        <f xml:space="preserve"> IF(TEXT((EDATE('Projektkostenkalkulation EP'!$B$8,18)+V$9),"MM")=TEXT((EDATE('Projektkostenkalkulation EP'!$B$8,18)+(V$9-1)),"MM"),
             IF(
                        OR(
                                    TEXT((EDATE('Projektkostenkalkulation EP'!$B$8,18)+V$9),"TTT") = "Sa",
                                    TEXT((EDATE('Projektkostenkalkulation EP'!$B$8,18)+V$9),"TTT") = "So",
                                    IF(ISNA(VLOOKUP(EDATE('Projektkostenkalkulation EP'!$B$8,18)+V$9,Datenquellen!$F$7:$H$45,3,FALSE))," ",VLOOKUP(EDATE('Projektkostenkalkulation EP'!$B$8,18)+V$9,Datenquellen!$F$7:$H$45,3,FALSE))="X"
                                    ),
                          "X",
                          ""
                          ),
               "X"
            )</f>
        <v/>
      </c>
      <c r="X215" s="232" t="str">
        <f xml:space="preserve"> IF(TEXT((EDATE('Projektkostenkalkulation EP'!$B$8,18)+W$9),"MM")=TEXT((EDATE('Projektkostenkalkulation EP'!$B$8,18)+(W$9-1)),"MM"),
             IF(
                        OR(
                                    TEXT((EDATE('Projektkostenkalkulation EP'!$B$8,18)+W$9),"TTT") = "Sa",
                                    TEXT((EDATE('Projektkostenkalkulation EP'!$B$8,18)+W$9),"TTT") = "So",
                                    IF(ISNA(VLOOKUP(EDATE('Projektkostenkalkulation EP'!$B$8,18)+W$9,Datenquellen!$F$7:$H$45,3,FALSE))," ",VLOOKUP(EDATE('Projektkostenkalkulation EP'!$B$8,18)+W$9,Datenquellen!$F$7:$H$45,3,FALSE))="X"
                                    ),
                          "X",
                          ""
                          ),
               "X"
            )</f>
        <v/>
      </c>
      <c r="Y215" s="232" t="str">
        <f xml:space="preserve"> IF(TEXT((EDATE('Projektkostenkalkulation EP'!$B$8,18)+X$9),"MM")=TEXT((EDATE('Projektkostenkalkulation EP'!$B$8,18)+(X$9-1)),"MM"),
             IF(
                        OR(
                                    TEXT((EDATE('Projektkostenkalkulation EP'!$B$8,18)+X$9),"TTT") = "Sa",
                                    TEXT((EDATE('Projektkostenkalkulation EP'!$B$8,18)+X$9),"TTT") = "So",
                                    IF(ISNA(VLOOKUP(EDATE('Projektkostenkalkulation EP'!$B$8,18)+X$9,Datenquellen!$F$7:$H$45,3,FALSE))," ",VLOOKUP(EDATE('Projektkostenkalkulation EP'!$B$8,18)+X$9,Datenquellen!$F$7:$H$45,3,FALSE))="X"
                                    ),
                          "X",
                          ""
                          ),
               "X"
            )</f>
        <v/>
      </c>
      <c r="Z215" s="232" t="str">
        <f xml:space="preserve"> IF(TEXT((EDATE('Projektkostenkalkulation EP'!$B$8,18)+Y$9),"MM")=TEXT((EDATE('Projektkostenkalkulation EP'!$B$8,18)+(Y$9-1)),"MM"),
             IF(
                        OR(
                                    TEXT((EDATE('Projektkostenkalkulation EP'!$B$8,18)+Y$9),"TTT") = "Sa",
                                    TEXT((EDATE('Projektkostenkalkulation EP'!$B$8,18)+Y$9),"TTT") = "So",
                                    IF(ISNA(VLOOKUP(EDATE('Projektkostenkalkulation EP'!$B$8,18)+Y$9,Datenquellen!$F$7:$H$45,3,FALSE))," ",VLOOKUP(EDATE('Projektkostenkalkulation EP'!$B$8,18)+Y$9,Datenquellen!$F$7:$H$45,3,FALSE))="X"
                                    ),
                          "X",
                          ""
                          ),
               "X"
            )</f>
        <v/>
      </c>
      <c r="AA215" s="232" t="str">
        <f xml:space="preserve"> IF(TEXT((EDATE('Projektkostenkalkulation EP'!$B$8,18)+Z$9),"MM")=TEXT((EDATE('Projektkostenkalkulation EP'!$B$8,18)+(Z$9-1)),"MM"),
             IF(
                        OR(
                                    TEXT((EDATE('Projektkostenkalkulation EP'!$B$8,18)+Z$9),"TTT") = "Sa",
                                    TEXT((EDATE('Projektkostenkalkulation EP'!$B$8,18)+Z$9),"TTT") = "So",
                                    IF(ISNA(VLOOKUP(EDATE('Projektkostenkalkulation EP'!$B$8,18)+Z$9,Datenquellen!$F$7:$H$45,3,FALSE))," ",VLOOKUP(EDATE('Projektkostenkalkulation EP'!$B$8,18)+Z$9,Datenquellen!$F$7:$H$45,3,FALSE))="X"
                                    ),
                          "X",
                          ""
                          ),
               "X"
            )</f>
        <v/>
      </c>
      <c r="AB215" s="232" t="str">
        <f xml:space="preserve"> IF(TEXT((EDATE('Projektkostenkalkulation EP'!$B$8,18)+AA$9),"MM")=TEXT((EDATE('Projektkostenkalkulation EP'!$B$8,18)+(AA$9-1)),"MM"),
             IF(
                        OR(
                                    TEXT((EDATE('Projektkostenkalkulation EP'!$B$8,18)+AA$9),"TTT") = "Sa",
                                    TEXT((EDATE('Projektkostenkalkulation EP'!$B$8,18)+AA$9),"TTT") = "So",
                                    IF(ISNA(VLOOKUP(EDATE('Projektkostenkalkulation EP'!$B$8,18)+AA$9,Datenquellen!$F$7:$H$45,3,FALSE))," ",VLOOKUP(EDATE('Projektkostenkalkulation EP'!$B$8,18)+AA$9,Datenquellen!$F$7:$H$45,3,FALSE))="X"
                                    ),
                          "X",
                          ""
                          ),
               "X"
            )</f>
        <v>X</v>
      </c>
      <c r="AC215" s="232" t="str">
        <f xml:space="preserve"> IF(TEXT((EDATE('Projektkostenkalkulation EP'!$B$8,18)+AB$9),"MM")=TEXT((EDATE('Projektkostenkalkulation EP'!$B$8,18)+(AB$9-1)),"MM"),
             IF(
                        OR(
                                    TEXT((EDATE('Projektkostenkalkulation EP'!$B$8,18)+AB$9),"TTT") = "Sa",
                                    TEXT((EDATE('Projektkostenkalkulation EP'!$B$8,18)+AB$9),"TTT") = "So",
                                    IF(ISNA(VLOOKUP(EDATE('Projektkostenkalkulation EP'!$B$8,18)+AB$9,Datenquellen!$F$7:$H$45,3,FALSE))," ",VLOOKUP(EDATE('Projektkostenkalkulation EP'!$B$8,18)+AB$9,Datenquellen!$F$7:$H$45,3,FALSE))="X"
                                    ),
                          "X",
                          ""
                          ),
               "X"
            )</f>
        <v>X</v>
      </c>
      <c r="AD215" s="232" t="str">
        <f xml:space="preserve"> IF(TEXT((EDATE('Projektkostenkalkulation EP'!$B$8,18)+AC$9),"MM")=TEXT((EDATE('Projektkostenkalkulation EP'!$B$8,18)+(AC$9-1)),"MM"),
             IF(
                        OR(
                                    TEXT((EDATE('Projektkostenkalkulation EP'!$B$8,18)+AC$9),"TTT") = "Sa",
                                    TEXT((EDATE('Projektkostenkalkulation EP'!$B$8,18)+AC$9),"TTT") = "So",
                                    IF(ISNA(VLOOKUP(EDATE('Projektkostenkalkulation EP'!$B$8,18)+AC$9,Datenquellen!$F$7:$H$45,3,FALSE))," ",VLOOKUP(EDATE('Projektkostenkalkulation EP'!$B$8,18)+AC$9,Datenquellen!$F$7:$H$45,3,FALSE))="X"
                                    ),
                          "X",
                          ""
                          ),
               "X"
            )</f>
        <v/>
      </c>
      <c r="AE215" s="232" t="str">
        <f xml:space="preserve"> IF(TEXT((EDATE('Projektkostenkalkulation EP'!$B$8,18)+AD$9),"MM")=TEXT((EDATE('Projektkostenkalkulation EP'!$B$8,18)+(AD$9-1)),"MM"),
             IF(
                        OR(
                                    TEXT((EDATE('Projektkostenkalkulation EP'!$B$8,18)+AD$9),"TTT") = "Sa",
                                    TEXT((EDATE('Projektkostenkalkulation EP'!$B$8,18)+AD$9),"TTT") = "So",
                                    IF(ISNA(VLOOKUP(EDATE('Projektkostenkalkulation EP'!$B$8,18)+AD$9,Datenquellen!$F$7:$H$45,3,FALSE))," ",VLOOKUP(EDATE('Projektkostenkalkulation EP'!$B$8,18)+AD$9,Datenquellen!$F$7:$H$45,3,FALSE))="X"
                                    ),
                          "X",
                          ""
                          ),
               "X"
            )</f>
        <v/>
      </c>
      <c r="AF215" s="232" t="str">
        <f xml:space="preserve"> IF(TEXT((EDATE('Projektkostenkalkulation EP'!$B$8,18)+AE$9),"MM")=TEXT((EDATE('Projektkostenkalkulation EP'!$B$8,18)+(AE$9-1)),"MM"),
             IF(
                        OR(
                                    TEXT((EDATE('Projektkostenkalkulation EP'!$B$8,18)+AE$9),"TTT") = "Sa",
                                    TEXT((EDATE('Projektkostenkalkulation EP'!$B$8,18)+AE$9),"TTT") = "So",
                                    IF(ISNA(VLOOKUP(EDATE('Projektkostenkalkulation EP'!$B$8,18)+AE$9,Datenquellen!$F$7:$H$45,3,FALSE))," ",VLOOKUP(EDATE('Projektkostenkalkulation EP'!$B$8,18)+AE$9,Datenquellen!$F$7:$H$45,3,FALSE))="X"
                                    ),
                          "X",
                          ""
                          ),
               "X"
            )</f>
        <v/>
      </c>
      <c r="AG215" s="233" t="str">
        <f xml:space="preserve"> IF(TEXT((EDATE('Projektkostenkalkulation EP'!$B$8,18)+AF$9),"MM")=TEXT((EDATE('Projektkostenkalkulation EP'!$B$8,18)+(AF$9-1)),"MM"),
             IF(
                        OR(
                                    TEXT((EDATE('Projektkostenkalkulation EP'!$B$8,18)+AF$9),"TTT") = "Sa",
                                    TEXT((EDATE('Projektkostenkalkulation EP'!$B$8,18)+AF$9),"TTT") = "So",
                                    IF(ISNA(VLOOKUP(EDATE('Projektkostenkalkulation EP'!$B$8,18)+AF$9,Datenquellen!$F$7:$H$45,3,FALSE))," ",VLOOKUP(EDATE('Projektkostenkalkulation EP'!$B$8,18)+AF$9,Datenquellen!$F$7:$H$45,3,FALSE))="X"
                                    ),
                          "X",
                          ""
                          ),
               "X"
            )</f>
        <v/>
      </c>
      <c r="AH215" s="234"/>
      <c r="AI215" s="235"/>
      <c r="AJ215" s="409"/>
      <c r="AK215" s="406"/>
      <c r="AL215" s="231"/>
      <c r="AM215" s="232" t="str">
        <f>IF(
            OR(
                     TEXT(EDATE('Projektkostenkalkulation EP'!$B$8,18),"TTT") = "Sa",
                     TEXT(EDATE('Projektkostenkalkulation EP'!$B$8,18),"TTT") = "So",
                     IF(ISNA(VLOOKUP(EDATE('Projektkostenkalkulation EP'!$B$8,18),Datenquellen!$F$7:$H$45,3,FALSE))," ",VLOOKUP(EDATE('Projektkostenkalkulation EP'!$B$8,18),Datenquellen!$F$7:$H$45,3,FALSE))="X"
                            ),
                    "X",
                    ""
            )</f>
        <v/>
      </c>
      <c r="AN215" s="232" t="str">
        <f xml:space="preserve"> IF(TEXT((EDATE('Projektkostenkalkulation EP'!$B$8,18)+AM$9),"MM")=TEXT((EDATE('Projektkostenkalkulation EP'!$B$8,18)+(AM$9-1)),"MM"),
             IF(
                        OR(
                                    TEXT((EDATE('Projektkostenkalkulation EP'!$B$8,18)+AM$9),"TTT") = "Sa",
                                    TEXT((EDATE('Projektkostenkalkulation EP'!$B$8,18)+AM$9),"TTT") = "So",
                                    IF(ISNA(VLOOKUP(EDATE('Projektkostenkalkulation EP'!$B$8,18)+AM$9,Datenquellen!$F$7:$H$45,3,FALSE))," ",VLOOKUP(EDATE('Projektkostenkalkulation EP'!$B$8,18)+AM$9,Datenquellen!$F$7:$H$45,3,FALSE))="X"
                                    ),
                          "X",
                          ""
                          ),
               "X"
            )</f>
        <v/>
      </c>
      <c r="AO215" s="232" t="str">
        <f xml:space="preserve"> IF(TEXT((EDATE('Projektkostenkalkulation EP'!$B$8,18)+AN$9),"MM")=TEXT((EDATE('Projektkostenkalkulation EP'!$B$8,18)+(AN$9-1)),"MM"),
             IF(
                        OR(
                                    TEXT((EDATE('Projektkostenkalkulation EP'!$B$8,18)+AN$9),"TTT") = "Sa",
                                    TEXT((EDATE('Projektkostenkalkulation EP'!$B$8,18)+AN$9),"TTT") = "So",
                                    IF(ISNA(VLOOKUP(EDATE('Projektkostenkalkulation EP'!$B$8,18)+AN$9,Datenquellen!$F$7:$H$45,3,FALSE))," ",VLOOKUP(EDATE('Projektkostenkalkulation EP'!$B$8,18)+AN$9,Datenquellen!$F$7:$H$45,3,FALSE))="X"
                                    ),
                          "X",
                          ""
                          ),
               "X"
            )</f>
        <v/>
      </c>
      <c r="AP215" s="232" t="str">
        <f xml:space="preserve"> IF(TEXT((EDATE('Projektkostenkalkulation EP'!$B$8,18)+AO$9),"MM")=TEXT((EDATE('Projektkostenkalkulation EP'!$B$8,18)+(AO$9-1)),"MM"),
             IF(
                        OR(
                                    TEXT((EDATE('Projektkostenkalkulation EP'!$B$8,18)+AO$9),"TTT") = "Sa",
                                    TEXT((EDATE('Projektkostenkalkulation EP'!$B$8,18)+AO$9),"TTT") = "So",
                                    IF(ISNA(VLOOKUP(EDATE('Projektkostenkalkulation EP'!$B$8,18)+AO$9,Datenquellen!$F$7:$H$45,3,FALSE))," ",VLOOKUP(EDATE('Projektkostenkalkulation EP'!$B$8,18)+AO$9,Datenquellen!$F$7:$H$45,3,FALSE))="X"
                                    ),
                          "X",
                          ""
                          ),
               "X"
            )</f>
        <v/>
      </c>
      <c r="AQ215" s="232" t="str">
        <f xml:space="preserve"> IF(TEXT((EDATE('Projektkostenkalkulation EP'!$B$8,18)+AP$9),"MM")=TEXT((EDATE('Projektkostenkalkulation EP'!$B$8,18)+(AP$9-1)),"MM"),
             IF(
                        OR(
                                    TEXT((EDATE('Projektkostenkalkulation EP'!$B$8,18)+AP$9),"TTT") = "Sa",
                                    TEXT((EDATE('Projektkostenkalkulation EP'!$B$8,18)+AP$9),"TTT") = "So",
                                    IF(ISNA(VLOOKUP(EDATE('Projektkostenkalkulation EP'!$B$8,18)+AP$9,Datenquellen!$F$7:$H$45,3,FALSE))," ",VLOOKUP(EDATE('Projektkostenkalkulation EP'!$B$8,18)+AP$9,Datenquellen!$F$7:$H$45,3,FALSE))="X"
                                    ),
                          "X",
                          ""
                          ),
               "X"
            )</f>
        <v>X</v>
      </c>
      <c r="AR215" s="232" t="str">
        <f xml:space="preserve"> IF(TEXT((EDATE('Projektkostenkalkulation EP'!$B$8,18)+AQ$9),"MM")=TEXT((EDATE('Projektkostenkalkulation EP'!$B$8,18)+(AQ$9-1)),"MM"),
             IF(
                        OR(
                                    TEXT((EDATE('Projektkostenkalkulation EP'!$B$8,18)+AQ$9),"TTT") = "Sa",
                                    TEXT((EDATE('Projektkostenkalkulation EP'!$B$8,18)+AQ$9),"TTT") = "So",
                                    IF(ISNA(VLOOKUP(EDATE('Projektkostenkalkulation EP'!$B$8,18)+AQ$9,Datenquellen!$F$7:$H$45,3,FALSE))," ",VLOOKUP(EDATE('Projektkostenkalkulation EP'!$B$8,18)+AQ$9,Datenquellen!$F$7:$H$45,3,FALSE))="X"
                                    ),
                          "X",
                          ""
                          ),
               "X"
            )</f>
        <v>X</v>
      </c>
      <c r="AS215" s="232" t="str">
        <f xml:space="preserve"> IF(TEXT((EDATE('Projektkostenkalkulation EP'!$B$8,18)+AR$9),"MM")=TEXT((EDATE('Projektkostenkalkulation EP'!$B$8,18)+(AR$9-1)),"MM"),
             IF(
                        OR(
                                    TEXT((EDATE('Projektkostenkalkulation EP'!$B$8,18)+AR$9),"TTT") = "Sa",
                                    TEXT((EDATE('Projektkostenkalkulation EP'!$B$8,18)+AR$9),"TTT") = "So",
                                    IF(ISNA(VLOOKUP(EDATE('Projektkostenkalkulation EP'!$B$8,18)+AR$9,Datenquellen!$F$7:$H$45,3,FALSE))," ",VLOOKUP(EDATE('Projektkostenkalkulation EP'!$B$8,18)+AR$9,Datenquellen!$F$7:$H$45,3,FALSE))="X"
                                    ),
                          "X",
                          ""
                          ),
               "X"
            )</f>
        <v/>
      </c>
      <c r="AT215" s="232" t="str">
        <f xml:space="preserve"> IF(TEXT((EDATE('Projektkostenkalkulation EP'!$B$8,18)+AS$9),"MM")=TEXT((EDATE('Projektkostenkalkulation EP'!$B$8,18)+(AS$9-1)),"MM"),
             IF(
                        OR(
                                    TEXT((EDATE('Projektkostenkalkulation EP'!$B$8,18)+AS$9),"TTT") = "Sa",
                                    TEXT((EDATE('Projektkostenkalkulation EP'!$B$8,18)+AS$9),"TTT") = "So",
                                    IF(ISNA(VLOOKUP(EDATE('Projektkostenkalkulation EP'!$B$8,18)+AS$9,Datenquellen!$F$7:$H$45,3,FALSE))," ",VLOOKUP(EDATE('Projektkostenkalkulation EP'!$B$8,18)+AS$9,Datenquellen!$F$7:$H$45,3,FALSE))="X"
                                    ),
                          "X",
                          ""
                          ),
               "X"
            )</f>
        <v/>
      </c>
      <c r="AU215" s="232" t="str">
        <f xml:space="preserve"> IF(TEXT((EDATE('Projektkostenkalkulation EP'!$B$8,18)+AT$9),"MM")=TEXT((EDATE('Projektkostenkalkulation EP'!$B$8,18)+(AT$9-1)),"MM"),
             IF(
                        OR(
                                    TEXT((EDATE('Projektkostenkalkulation EP'!$B$8,18)+AT$9),"TTT") = "Sa",
                                    TEXT((EDATE('Projektkostenkalkulation EP'!$B$8,18)+AT$9),"TTT") = "So",
                                    IF(ISNA(VLOOKUP(EDATE('Projektkostenkalkulation EP'!$B$8,18)+AT$9,Datenquellen!$F$7:$H$45,3,FALSE))," ",VLOOKUP(EDATE('Projektkostenkalkulation EP'!$B$8,18)+AT$9,Datenquellen!$F$7:$H$45,3,FALSE))="X"
                                    ),
                          "X",
                          ""
                          ),
               "X"
            )</f>
        <v/>
      </c>
      <c r="AV215" s="232" t="str">
        <f xml:space="preserve"> IF(TEXT((EDATE('Projektkostenkalkulation EP'!$B$8,18)+AU$9),"MM")=TEXT((EDATE('Projektkostenkalkulation EP'!$B$8,18)+(AU$9-1)),"MM"),
             IF(
                        OR(
                                    TEXT((EDATE('Projektkostenkalkulation EP'!$B$8,18)+AU$9),"TTT") = "Sa",
                                    TEXT((EDATE('Projektkostenkalkulation EP'!$B$8,18)+AU$9),"TTT") = "So",
                                    IF(ISNA(VLOOKUP(EDATE('Projektkostenkalkulation EP'!$B$8,18)+AU$9,Datenquellen!$F$7:$H$45,3,FALSE))," ",VLOOKUP(EDATE('Projektkostenkalkulation EP'!$B$8,18)+AU$9,Datenquellen!$F$7:$H$45,3,FALSE))="X"
                                    ),
                          "X",
                          ""
                          ),
               "X"
            )</f>
        <v/>
      </c>
      <c r="AW215" s="232" t="str">
        <f xml:space="preserve"> IF(TEXT((EDATE('Projektkostenkalkulation EP'!$B$8,18)+AV$9),"MM")=TEXT((EDATE('Projektkostenkalkulation EP'!$B$8,18)+(AV$9-1)),"MM"),
             IF(
                        OR(
                                    TEXT((EDATE('Projektkostenkalkulation EP'!$B$8,18)+AV$9),"TTT") = "Sa",
                                    TEXT((EDATE('Projektkostenkalkulation EP'!$B$8,18)+AV$9),"TTT") = "So",
                                    IF(ISNA(VLOOKUP(EDATE('Projektkostenkalkulation EP'!$B$8,18)+AV$9,Datenquellen!$F$7:$H$45,3,FALSE))," ",VLOOKUP(EDATE('Projektkostenkalkulation EP'!$B$8,18)+AV$9,Datenquellen!$F$7:$H$45,3,FALSE))="X"
                                    ),
                          "X",
                          ""
                          ),
               "X"
            )</f>
        <v/>
      </c>
      <c r="AX215" s="232" t="str">
        <f xml:space="preserve"> IF(TEXT((EDATE('Projektkostenkalkulation EP'!$B$8,18)+AW$9),"MM")=TEXT((EDATE('Projektkostenkalkulation EP'!$B$8,18)+(AW$9-1)),"MM"),
             IF(
                        OR(
                                    TEXT((EDATE('Projektkostenkalkulation EP'!$B$8,18)+AW$9),"TTT") = "Sa",
                                    TEXT((EDATE('Projektkostenkalkulation EP'!$B$8,18)+AW$9),"TTT") = "So",
                                    IF(ISNA(VLOOKUP(EDATE('Projektkostenkalkulation EP'!$B$8,18)+AW$9,Datenquellen!$F$7:$H$45,3,FALSE))," ",VLOOKUP(EDATE('Projektkostenkalkulation EP'!$B$8,18)+AW$9,Datenquellen!$F$7:$H$45,3,FALSE))="X"
                                    ),
                          "X",
                          ""
                          ),
               "X"
            )</f>
        <v>X</v>
      </c>
      <c r="AY215" s="232" t="str">
        <f xml:space="preserve"> IF(TEXT((EDATE('Projektkostenkalkulation EP'!$B$8,18)+AX$9),"MM")=TEXT((EDATE('Projektkostenkalkulation EP'!$B$8,18)+(AX$9-1)),"MM"),
             IF(
                        OR(
                                    TEXT((EDATE('Projektkostenkalkulation EP'!$B$8,18)+AX$9),"TTT") = "Sa",
                                    TEXT((EDATE('Projektkostenkalkulation EP'!$B$8,18)+AX$9),"TTT") = "So",
                                    IF(ISNA(VLOOKUP(EDATE('Projektkostenkalkulation EP'!$B$8,18)+AX$9,Datenquellen!$F$7:$H$45,3,FALSE))," ",VLOOKUP(EDATE('Projektkostenkalkulation EP'!$B$8,18)+AX$9,Datenquellen!$F$7:$H$45,3,FALSE))="X"
                                    ),
                          "X",
                          ""
                          ),
               "X"
            )</f>
        <v>X</v>
      </c>
      <c r="AZ215" s="232" t="str">
        <f xml:space="preserve"> IF(TEXT((EDATE('Projektkostenkalkulation EP'!$B$8,18)+AY$9),"MM")=TEXT((EDATE('Projektkostenkalkulation EP'!$B$8,18)+(AY$9-1)),"MM"),
             IF(
                        OR(
                                    TEXT((EDATE('Projektkostenkalkulation EP'!$B$8,18)+AY$9),"TTT") = "Sa",
                                    TEXT((EDATE('Projektkostenkalkulation EP'!$B$8,18)+AY$9),"TTT") = "So",
                                    IF(ISNA(VLOOKUP(EDATE('Projektkostenkalkulation EP'!$B$8,18)+AY$9,Datenquellen!$F$7:$H$45,3,FALSE))," ",VLOOKUP(EDATE('Projektkostenkalkulation EP'!$B$8,18)+AY$9,Datenquellen!$F$7:$H$45,3,FALSE))="X"
                                    ),
                          "X",
                          ""
                          ),
               "X"
            )</f>
        <v/>
      </c>
      <c r="BA215" s="232" t="str">
        <f xml:space="preserve"> IF(TEXT((EDATE('Projektkostenkalkulation EP'!$B$8,18)+AZ$9),"MM")=TEXT((EDATE('Projektkostenkalkulation EP'!$B$8,18)+(AZ$9-1)),"MM"),
             IF(
                        OR(
                                    TEXT((EDATE('Projektkostenkalkulation EP'!$B$8,18)+AZ$9),"TTT") = "Sa",
                                    TEXT((EDATE('Projektkostenkalkulation EP'!$B$8,18)+AZ$9),"TTT") = "So",
                                    IF(ISNA(VLOOKUP(EDATE('Projektkostenkalkulation EP'!$B$8,18)+AZ$9,Datenquellen!$F$7:$H$45,3,FALSE))," ",VLOOKUP(EDATE('Projektkostenkalkulation EP'!$B$8,18)+AZ$9,Datenquellen!$F$7:$H$45,3,FALSE))="X"
                                    ),
                          "X",
                          ""
                          ),
               "X"
            )</f>
        <v/>
      </c>
      <c r="BB215" s="232" t="str">
        <f xml:space="preserve"> IF(TEXT((EDATE('Projektkostenkalkulation EP'!$B$8,18)+BA$9),"MM")=TEXT((EDATE('Projektkostenkalkulation EP'!$B$8,18)+(BA$9-1)),"MM"),
             IF(
                        OR(
                                    TEXT((EDATE('Projektkostenkalkulation EP'!$B$8,18)+BA$9),"TTT") = "Sa",
                                    TEXT((EDATE('Projektkostenkalkulation EP'!$B$8,18)+BA$9),"TTT") = "So",
                                    IF(ISNA(VLOOKUP(EDATE('Projektkostenkalkulation EP'!$B$8,18)+BA$9,Datenquellen!$F$7:$H$45,3,FALSE))," ",VLOOKUP(EDATE('Projektkostenkalkulation EP'!$B$8,18)+BA$9,Datenquellen!$F$7:$H$45,3,FALSE))="X"
                                    ),
                          "X",
                          ""
                          ),
               "X"
            )</f>
        <v/>
      </c>
      <c r="BC215" s="232" t="str">
        <f xml:space="preserve"> IF(TEXT((EDATE('Projektkostenkalkulation EP'!$B$8,18)+BB$9),"MM")=TEXT((EDATE('Projektkostenkalkulation EP'!$B$8,18)+(BB$9-1)),"MM"),
             IF(
                        OR(
                                    TEXT((EDATE('Projektkostenkalkulation EP'!$B$8,18)+BB$9),"TTT") = "Sa",
                                    TEXT((EDATE('Projektkostenkalkulation EP'!$B$8,18)+BB$9),"TTT") = "So",
                                    IF(ISNA(VLOOKUP(EDATE('Projektkostenkalkulation EP'!$B$8,18)+BB$9,Datenquellen!$F$7:$H$45,3,FALSE))," ",VLOOKUP(EDATE('Projektkostenkalkulation EP'!$B$8,18)+BB$9,Datenquellen!$F$7:$H$45,3,FALSE))="X"
                                    ),
                          "X",
                          ""
                          ),
               "X"
            )</f>
        <v/>
      </c>
      <c r="BD215" s="232" t="str">
        <f xml:space="preserve"> IF(TEXT((EDATE('Projektkostenkalkulation EP'!$B$8,18)+BC$9),"MM")=TEXT((EDATE('Projektkostenkalkulation EP'!$B$8,18)+(BC$9-1)),"MM"),
             IF(
                        OR(
                                    TEXT((EDATE('Projektkostenkalkulation EP'!$B$8,18)+BC$9),"TTT") = "Sa",
                                    TEXT((EDATE('Projektkostenkalkulation EP'!$B$8,18)+BC$9),"TTT") = "So",
                                    IF(ISNA(VLOOKUP(EDATE('Projektkostenkalkulation EP'!$B$8,18)+BC$9,Datenquellen!$F$7:$H$45,3,FALSE))," ",VLOOKUP(EDATE('Projektkostenkalkulation EP'!$B$8,18)+BC$9,Datenquellen!$F$7:$H$45,3,FALSE))="X"
                                    ),
                          "X",
                          ""
                          ),
               "X"
            )</f>
        <v/>
      </c>
      <c r="BE215" s="232" t="str">
        <f xml:space="preserve"> IF(TEXT((EDATE('Projektkostenkalkulation EP'!$B$8,18)+BD$9),"MM")=TEXT((EDATE('Projektkostenkalkulation EP'!$B$8,18)+(BD$9-1)),"MM"),
             IF(
                        OR(
                                    TEXT((EDATE('Projektkostenkalkulation EP'!$B$8,18)+BD$9),"TTT") = "Sa",
                                    TEXT((EDATE('Projektkostenkalkulation EP'!$B$8,18)+BD$9),"TTT") = "So",
                                    IF(ISNA(VLOOKUP(EDATE('Projektkostenkalkulation EP'!$B$8,18)+BD$9,Datenquellen!$F$7:$H$45,3,FALSE))," ",VLOOKUP(EDATE('Projektkostenkalkulation EP'!$B$8,18)+BD$9,Datenquellen!$F$7:$H$45,3,FALSE))="X"
                                    ),
                          "X",
                          ""
                          ),
               "X"
            )</f>
        <v>X</v>
      </c>
      <c r="BF215" s="232" t="str">
        <f xml:space="preserve"> IF(TEXT((EDATE('Projektkostenkalkulation EP'!$B$8,18)+BE$9),"MM")=TEXT((EDATE('Projektkostenkalkulation EP'!$B$8,18)+(BE$9-1)),"MM"),
             IF(
                        OR(
                                    TEXT((EDATE('Projektkostenkalkulation EP'!$B$8,18)+BE$9),"TTT") = "Sa",
                                    TEXT((EDATE('Projektkostenkalkulation EP'!$B$8,18)+BE$9),"TTT") = "So",
                                    IF(ISNA(VLOOKUP(EDATE('Projektkostenkalkulation EP'!$B$8,18)+BE$9,Datenquellen!$F$7:$H$45,3,FALSE))," ",VLOOKUP(EDATE('Projektkostenkalkulation EP'!$B$8,18)+BE$9,Datenquellen!$F$7:$H$45,3,FALSE))="X"
                                    ),
                          "X",
                          ""
                          ),
               "X"
            )</f>
        <v>X</v>
      </c>
      <c r="BG215" s="232" t="str">
        <f xml:space="preserve"> IF(TEXT((EDATE('Projektkostenkalkulation EP'!$B$8,18)+BF$9),"MM")=TEXT((EDATE('Projektkostenkalkulation EP'!$B$8,18)+(BF$9-1)),"MM"),
             IF(
                        OR(
                                    TEXT((EDATE('Projektkostenkalkulation EP'!$B$8,18)+BF$9),"TTT") = "Sa",
                                    TEXT((EDATE('Projektkostenkalkulation EP'!$B$8,18)+BF$9),"TTT") = "So",
                                    IF(ISNA(VLOOKUP(EDATE('Projektkostenkalkulation EP'!$B$8,18)+BF$9,Datenquellen!$F$7:$H$45,3,FALSE))," ",VLOOKUP(EDATE('Projektkostenkalkulation EP'!$B$8,18)+BF$9,Datenquellen!$F$7:$H$45,3,FALSE))="X"
                                    ),
                          "X",
                          ""
                          ),
               "X"
            )</f>
        <v/>
      </c>
      <c r="BH215" s="232" t="str">
        <f xml:space="preserve"> IF(TEXT((EDATE('Projektkostenkalkulation EP'!$B$8,18)+BG$9),"MM")=TEXT((EDATE('Projektkostenkalkulation EP'!$B$8,18)+(BG$9-1)),"MM"),
             IF(
                        OR(
                                    TEXT((EDATE('Projektkostenkalkulation EP'!$B$8,18)+BG$9),"TTT") = "Sa",
                                    TEXT((EDATE('Projektkostenkalkulation EP'!$B$8,18)+BG$9),"TTT") = "So",
                                    IF(ISNA(VLOOKUP(EDATE('Projektkostenkalkulation EP'!$B$8,18)+BG$9,Datenquellen!$F$7:$H$45,3,FALSE))," ",VLOOKUP(EDATE('Projektkostenkalkulation EP'!$B$8,18)+BG$9,Datenquellen!$F$7:$H$45,3,FALSE))="X"
                                    ),
                          "X",
                          ""
                          ),
               "X"
            )</f>
        <v/>
      </c>
      <c r="BI215" s="232" t="str">
        <f xml:space="preserve"> IF(TEXT((EDATE('Projektkostenkalkulation EP'!$B$8,18)+BH$9),"MM")=TEXT((EDATE('Projektkostenkalkulation EP'!$B$8,18)+(BH$9-1)),"MM"),
             IF(
                        OR(
                                    TEXT((EDATE('Projektkostenkalkulation EP'!$B$8,18)+BH$9),"TTT") = "Sa",
                                    TEXT((EDATE('Projektkostenkalkulation EP'!$B$8,18)+BH$9),"TTT") = "So",
                                    IF(ISNA(VLOOKUP(EDATE('Projektkostenkalkulation EP'!$B$8,18)+BH$9,Datenquellen!$F$7:$H$45,3,FALSE))," ",VLOOKUP(EDATE('Projektkostenkalkulation EP'!$B$8,18)+BH$9,Datenquellen!$F$7:$H$45,3,FALSE))="X"
                                    ),
                          "X",
                          ""
                          ),
               "X"
            )</f>
        <v/>
      </c>
      <c r="BJ215" s="232" t="str">
        <f xml:space="preserve"> IF(TEXT((EDATE('Projektkostenkalkulation EP'!$B$8,18)+BI$9),"MM")=TEXT((EDATE('Projektkostenkalkulation EP'!$B$8,18)+(BI$9-1)),"MM"),
             IF(
                        OR(
                                    TEXT((EDATE('Projektkostenkalkulation EP'!$B$8,18)+BI$9),"TTT") = "Sa",
                                    TEXT((EDATE('Projektkostenkalkulation EP'!$B$8,18)+BI$9),"TTT") = "So",
                                    IF(ISNA(VLOOKUP(EDATE('Projektkostenkalkulation EP'!$B$8,18)+BI$9,Datenquellen!$F$7:$H$45,3,FALSE))," ",VLOOKUP(EDATE('Projektkostenkalkulation EP'!$B$8,18)+BI$9,Datenquellen!$F$7:$H$45,3,FALSE))="X"
                                    ),
                          "X",
                          ""
                          ),
               "X"
            )</f>
        <v/>
      </c>
      <c r="BK215" s="232" t="str">
        <f xml:space="preserve"> IF(TEXT((EDATE('Projektkostenkalkulation EP'!$B$8,18)+BJ$9),"MM")=TEXT((EDATE('Projektkostenkalkulation EP'!$B$8,18)+(BJ$9-1)),"MM"),
             IF(
                        OR(
                                    TEXT((EDATE('Projektkostenkalkulation EP'!$B$8,18)+BJ$9),"TTT") = "Sa",
                                    TEXT((EDATE('Projektkostenkalkulation EP'!$B$8,18)+BJ$9),"TTT") = "So",
                                    IF(ISNA(VLOOKUP(EDATE('Projektkostenkalkulation EP'!$B$8,18)+BJ$9,Datenquellen!$F$7:$H$45,3,FALSE))," ",VLOOKUP(EDATE('Projektkostenkalkulation EP'!$B$8,18)+BJ$9,Datenquellen!$F$7:$H$45,3,FALSE))="X"
                                    ),
                          "X",
                          ""
                          ),
               "X"
            )</f>
        <v/>
      </c>
      <c r="BL215" s="232" t="str">
        <f xml:space="preserve"> IF(TEXT((EDATE('Projektkostenkalkulation EP'!$B$8,18)+BK$9),"MM")=TEXT((EDATE('Projektkostenkalkulation EP'!$B$8,18)+(BK$9-1)),"MM"),
             IF(
                        OR(
                                    TEXT((EDATE('Projektkostenkalkulation EP'!$B$8,18)+BK$9),"TTT") = "Sa",
                                    TEXT((EDATE('Projektkostenkalkulation EP'!$B$8,18)+BK$9),"TTT") = "So",
                                    IF(ISNA(VLOOKUP(EDATE('Projektkostenkalkulation EP'!$B$8,18)+BK$9,Datenquellen!$F$7:$H$45,3,FALSE))," ",VLOOKUP(EDATE('Projektkostenkalkulation EP'!$B$8,18)+BK$9,Datenquellen!$F$7:$H$45,3,FALSE))="X"
                                    ),
                          "X",
                          ""
                          ),
               "X"
            )</f>
        <v>X</v>
      </c>
      <c r="BM215" s="232" t="str">
        <f xml:space="preserve"> IF(TEXT((EDATE('Projektkostenkalkulation EP'!$B$8,18)+BL$9),"MM")=TEXT((EDATE('Projektkostenkalkulation EP'!$B$8,18)+(BL$9-1)),"MM"),
             IF(
                        OR(
                                    TEXT((EDATE('Projektkostenkalkulation EP'!$B$8,18)+BL$9),"TTT") = "Sa",
                                    TEXT((EDATE('Projektkostenkalkulation EP'!$B$8,18)+BL$9),"TTT") = "So",
                                    IF(ISNA(VLOOKUP(EDATE('Projektkostenkalkulation EP'!$B$8,18)+BL$9,Datenquellen!$F$7:$H$45,3,FALSE))," ",VLOOKUP(EDATE('Projektkostenkalkulation EP'!$B$8,18)+BL$9,Datenquellen!$F$7:$H$45,3,FALSE))="X"
                                    ),
                          "X",
                          ""
                          ),
               "X"
            )</f>
        <v>X</v>
      </c>
      <c r="BN215" s="232" t="str">
        <f xml:space="preserve"> IF(TEXT((EDATE('Projektkostenkalkulation EP'!$B$8,18)+BM$9),"MM")=TEXT((EDATE('Projektkostenkalkulation EP'!$B$8,18)+(BM$9-1)),"MM"),
             IF(
                        OR(
                                    TEXT((EDATE('Projektkostenkalkulation EP'!$B$8,18)+BM$9),"TTT") = "Sa",
                                    TEXT((EDATE('Projektkostenkalkulation EP'!$B$8,18)+BM$9),"TTT") = "So",
                                    IF(ISNA(VLOOKUP(EDATE('Projektkostenkalkulation EP'!$B$8,18)+BM$9,Datenquellen!$F$7:$H$45,3,FALSE))," ",VLOOKUP(EDATE('Projektkostenkalkulation EP'!$B$8,18)+BM$9,Datenquellen!$F$7:$H$45,3,FALSE))="X"
                                    ),
                          "X",
                          ""
                          ),
               "X"
            )</f>
        <v/>
      </c>
      <c r="BO215" s="232" t="str">
        <f xml:space="preserve"> IF(TEXT((EDATE('Projektkostenkalkulation EP'!$B$8,18)+BN$9),"MM")=TEXT((EDATE('Projektkostenkalkulation EP'!$B$8,18)+(BN$9-1)),"MM"),
             IF(
                        OR(
                                    TEXT((EDATE('Projektkostenkalkulation EP'!$B$8,18)+BN$9),"TTT") = "Sa",
                                    TEXT((EDATE('Projektkostenkalkulation EP'!$B$8,18)+BN$9),"TTT") = "So",
                                    IF(ISNA(VLOOKUP(EDATE('Projektkostenkalkulation EP'!$B$8,18)+BN$9,Datenquellen!$F$7:$H$45,3,FALSE))," ",VLOOKUP(EDATE('Projektkostenkalkulation EP'!$B$8,18)+BN$9,Datenquellen!$F$7:$H$45,3,FALSE))="X"
                                    ),
                          "X",
                          ""
                          ),
               "X"
            )</f>
        <v/>
      </c>
      <c r="BP215" s="232" t="str">
        <f xml:space="preserve"> IF(TEXT((EDATE('Projektkostenkalkulation EP'!$B$8,18)+BO$9),"MM")=TEXT((EDATE('Projektkostenkalkulation EP'!$B$8,18)+(BO$9-1)),"MM"),
             IF(
                        OR(
                                    TEXT((EDATE('Projektkostenkalkulation EP'!$B$8,18)+BO$9),"TTT") = "Sa",
                                    TEXT((EDATE('Projektkostenkalkulation EP'!$B$8,18)+BO$9),"TTT") = "So",
                                    IF(ISNA(VLOOKUP(EDATE('Projektkostenkalkulation EP'!$B$8,18)+BO$9,Datenquellen!$F$7:$H$45,3,FALSE))," ",VLOOKUP(EDATE('Projektkostenkalkulation EP'!$B$8,18)+BO$9,Datenquellen!$F$7:$H$45,3,FALSE))="X"
                                    ),
                          "X",
                          ""
                          ),
               "X"
            )</f>
        <v/>
      </c>
      <c r="BQ215" s="233" t="str">
        <f xml:space="preserve"> IF(TEXT((EDATE('Projektkostenkalkulation EP'!$B$8,18)+BP$9),"MM")=TEXT((EDATE('Projektkostenkalkulation EP'!$B$8,18)+(BP$9-1)),"MM"),
             IF(
                        OR(
                                    TEXT((EDATE('Projektkostenkalkulation EP'!$B$8,18)+BP$9),"TTT") = "Sa",
                                    TEXT((EDATE('Projektkostenkalkulation EP'!$B$8,18)+BP$9),"TTT") = "So",
                                    IF(ISNA(VLOOKUP(EDATE('Projektkostenkalkulation EP'!$B$8,18)+BP$9,Datenquellen!$F$7:$H$45,3,FALSE))," ",VLOOKUP(EDATE('Projektkostenkalkulation EP'!$B$8,18)+BP$9,Datenquellen!$F$7:$H$45,3,FALSE))="X"
                                    ),
                          "X",
                          ""
                          ),
               "X"
            )</f>
        <v/>
      </c>
      <c r="BR215" s="234"/>
      <c r="BS215" s="235"/>
      <c r="BT215" s="409"/>
      <c r="BU215" s="406"/>
      <c r="BV215" s="231"/>
      <c r="BW215" s="232" t="str">
        <f>IF(
            OR(
                     TEXT(EDATE('Projektkostenkalkulation EP'!$B$8,18),"TTT") = "Sa",
                     TEXT(EDATE('Projektkostenkalkulation EP'!$B$8,18),"TTT") = "So",
                     IF(ISNA(VLOOKUP(EDATE('Projektkostenkalkulation EP'!$B$8,18),Datenquellen!$F$7:$H$45,3,FALSE))," ",VLOOKUP(EDATE('Projektkostenkalkulation EP'!$B$8,18),Datenquellen!$F$7:$H$45,3,FALSE))="X"
                            ),
                    "X",
                    ""
            )</f>
        <v/>
      </c>
      <c r="BX215" s="232" t="str">
        <f xml:space="preserve"> IF(TEXT((EDATE('Projektkostenkalkulation EP'!$B$8,18)+BW$9),"MM")=TEXT((EDATE('Projektkostenkalkulation EP'!$B$8,18)+(BW$9-1)),"MM"),
             IF(
                        OR(
                                    TEXT((EDATE('Projektkostenkalkulation EP'!$B$8,18)+BW$9),"TTT") = "Sa",
                                    TEXT((EDATE('Projektkostenkalkulation EP'!$B$8,18)+BW$9),"TTT") = "So",
                                    IF(ISNA(VLOOKUP(EDATE('Projektkostenkalkulation EP'!$B$8,18)+BW$9,Datenquellen!$F$7:$H$45,3,FALSE))," ",VLOOKUP(EDATE('Projektkostenkalkulation EP'!$B$8,18)+BW$9,Datenquellen!$F$7:$H$45,3,FALSE))="X"
                                    ),
                          "X",
                          ""
                          ),
               "X"
            )</f>
        <v/>
      </c>
      <c r="BY215" s="232" t="str">
        <f xml:space="preserve"> IF(TEXT((EDATE('Projektkostenkalkulation EP'!$B$8,18)+BX$9),"MM")=TEXT((EDATE('Projektkostenkalkulation EP'!$B$8,18)+(BX$9-1)),"MM"),
             IF(
                        OR(
                                    TEXT((EDATE('Projektkostenkalkulation EP'!$B$8,18)+BX$9),"TTT") = "Sa",
                                    TEXT((EDATE('Projektkostenkalkulation EP'!$B$8,18)+BX$9),"TTT") = "So",
                                    IF(ISNA(VLOOKUP(EDATE('Projektkostenkalkulation EP'!$B$8,18)+BX$9,Datenquellen!$F$7:$H$45,3,FALSE))," ",VLOOKUP(EDATE('Projektkostenkalkulation EP'!$B$8,18)+BX$9,Datenquellen!$F$7:$H$45,3,FALSE))="X"
                                    ),
                          "X",
                          ""
                          ),
               "X"
            )</f>
        <v/>
      </c>
      <c r="BZ215" s="232" t="str">
        <f xml:space="preserve"> IF(TEXT((EDATE('Projektkostenkalkulation EP'!$B$8,18)+BY$9),"MM")=TEXT((EDATE('Projektkostenkalkulation EP'!$B$8,18)+(BY$9-1)),"MM"),
             IF(
                        OR(
                                    TEXT((EDATE('Projektkostenkalkulation EP'!$B$8,18)+BY$9),"TTT") = "Sa",
                                    TEXT((EDATE('Projektkostenkalkulation EP'!$B$8,18)+BY$9),"TTT") = "So",
                                    IF(ISNA(VLOOKUP(EDATE('Projektkostenkalkulation EP'!$B$8,18)+BY$9,Datenquellen!$F$7:$H$45,3,FALSE))," ",VLOOKUP(EDATE('Projektkostenkalkulation EP'!$B$8,18)+BY$9,Datenquellen!$F$7:$H$45,3,FALSE))="X"
                                    ),
                          "X",
                          ""
                          ),
               "X"
            )</f>
        <v/>
      </c>
      <c r="CA215" s="232" t="str">
        <f xml:space="preserve"> IF(TEXT((EDATE('Projektkostenkalkulation EP'!$B$8,18)+BZ$9),"MM")=TEXT((EDATE('Projektkostenkalkulation EP'!$B$8,18)+(BZ$9-1)),"MM"),
             IF(
                        OR(
                                    TEXT((EDATE('Projektkostenkalkulation EP'!$B$8,18)+BZ$9),"TTT") = "Sa",
                                    TEXT((EDATE('Projektkostenkalkulation EP'!$B$8,18)+BZ$9),"TTT") = "So",
                                    IF(ISNA(VLOOKUP(EDATE('Projektkostenkalkulation EP'!$B$8,18)+BZ$9,Datenquellen!$F$7:$H$45,3,FALSE))," ",VLOOKUP(EDATE('Projektkostenkalkulation EP'!$B$8,18)+BZ$9,Datenquellen!$F$7:$H$45,3,FALSE))="X"
                                    ),
                          "X",
                          ""
                          ),
               "X"
            )</f>
        <v>X</v>
      </c>
      <c r="CB215" s="232" t="str">
        <f xml:space="preserve"> IF(TEXT((EDATE('Projektkostenkalkulation EP'!$B$8,18)+CA$9),"MM")=TEXT((EDATE('Projektkostenkalkulation EP'!$B$8,18)+(CA$9-1)),"MM"),
             IF(
                        OR(
                                    TEXT((EDATE('Projektkostenkalkulation EP'!$B$8,18)+CA$9),"TTT") = "Sa",
                                    TEXT((EDATE('Projektkostenkalkulation EP'!$B$8,18)+CA$9),"TTT") = "So",
                                    IF(ISNA(VLOOKUP(EDATE('Projektkostenkalkulation EP'!$B$8,18)+CA$9,Datenquellen!$F$7:$H$45,3,FALSE))," ",VLOOKUP(EDATE('Projektkostenkalkulation EP'!$B$8,18)+CA$9,Datenquellen!$F$7:$H$45,3,FALSE))="X"
                                    ),
                          "X",
                          ""
                          ),
               "X"
            )</f>
        <v>X</v>
      </c>
      <c r="CC215" s="232" t="str">
        <f xml:space="preserve"> IF(TEXT((EDATE('Projektkostenkalkulation EP'!$B$8,18)+CB$9),"MM")=TEXT((EDATE('Projektkostenkalkulation EP'!$B$8,18)+(CB$9-1)),"MM"),
             IF(
                        OR(
                                    TEXT((EDATE('Projektkostenkalkulation EP'!$B$8,18)+CB$9),"TTT") = "Sa",
                                    TEXT((EDATE('Projektkostenkalkulation EP'!$B$8,18)+CB$9),"TTT") = "So",
                                    IF(ISNA(VLOOKUP(EDATE('Projektkostenkalkulation EP'!$B$8,18)+CB$9,Datenquellen!$F$7:$H$45,3,FALSE))," ",VLOOKUP(EDATE('Projektkostenkalkulation EP'!$B$8,18)+CB$9,Datenquellen!$F$7:$H$45,3,FALSE))="X"
                                    ),
                          "X",
                          ""
                          ),
               "X"
            )</f>
        <v/>
      </c>
      <c r="CD215" s="232" t="str">
        <f xml:space="preserve"> IF(TEXT((EDATE('Projektkostenkalkulation EP'!$B$8,18)+CC$9),"MM")=TEXT((EDATE('Projektkostenkalkulation EP'!$B$8,18)+(CC$9-1)),"MM"),
             IF(
                        OR(
                                    TEXT((EDATE('Projektkostenkalkulation EP'!$B$8,18)+CC$9),"TTT") = "Sa",
                                    TEXT((EDATE('Projektkostenkalkulation EP'!$B$8,18)+CC$9),"TTT") = "So",
                                    IF(ISNA(VLOOKUP(EDATE('Projektkostenkalkulation EP'!$B$8,18)+CC$9,Datenquellen!$F$7:$H$45,3,FALSE))," ",VLOOKUP(EDATE('Projektkostenkalkulation EP'!$B$8,18)+CC$9,Datenquellen!$F$7:$H$45,3,FALSE))="X"
                                    ),
                          "X",
                          ""
                          ),
               "X"
            )</f>
        <v/>
      </c>
      <c r="CE215" s="232" t="str">
        <f xml:space="preserve"> IF(TEXT((EDATE('Projektkostenkalkulation EP'!$B$8,18)+CD$9),"MM")=TEXT((EDATE('Projektkostenkalkulation EP'!$B$8,18)+(CD$9-1)),"MM"),
             IF(
                        OR(
                                    TEXT((EDATE('Projektkostenkalkulation EP'!$B$8,18)+CD$9),"TTT") = "Sa",
                                    TEXT((EDATE('Projektkostenkalkulation EP'!$B$8,18)+CD$9),"TTT") = "So",
                                    IF(ISNA(VLOOKUP(EDATE('Projektkostenkalkulation EP'!$B$8,18)+CD$9,Datenquellen!$F$7:$H$45,3,FALSE))," ",VLOOKUP(EDATE('Projektkostenkalkulation EP'!$B$8,18)+CD$9,Datenquellen!$F$7:$H$45,3,FALSE))="X"
                                    ),
                          "X",
                          ""
                          ),
               "X"
            )</f>
        <v/>
      </c>
      <c r="CF215" s="232" t="str">
        <f xml:space="preserve"> IF(TEXT((EDATE('Projektkostenkalkulation EP'!$B$8,18)+CE$9),"MM")=TEXT((EDATE('Projektkostenkalkulation EP'!$B$8,18)+(CE$9-1)),"MM"),
             IF(
                        OR(
                                    TEXT((EDATE('Projektkostenkalkulation EP'!$B$8,18)+CE$9),"TTT") = "Sa",
                                    TEXT((EDATE('Projektkostenkalkulation EP'!$B$8,18)+CE$9),"TTT") = "So",
                                    IF(ISNA(VLOOKUP(EDATE('Projektkostenkalkulation EP'!$B$8,18)+CE$9,Datenquellen!$F$7:$H$45,3,FALSE))," ",VLOOKUP(EDATE('Projektkostenkalkulation EP'!$B$8,18)+CE$9,Datenquellen!$F$7:$H$45,3,FALSE))="X"
                                    ),
                          "X",
                          ""
                          ),
               "X"
            )</f>
        <v/>
      </c>
      <c r="CG215" s="232" t="str">
        <f xml:space="preserve"> IF(TEXT((EDATE('Projektkostenkalkulation EP'!$B$8,18)+CF$9),"MM")=TEXT((EDATE('Projektkostenkalkulation EP'!$B$8,18)+(CF$9-1)),"MM"),
             IF(
                        OR(
                                    TEXT((EDATE('Projektkostenkalkulation EP'!$B$8,18)+CF$9),"TTT") = "Sa",
                                    TEXT((EDATE('Projektkostenkalkulation EP'!$B$8,18)+CF$9),"TTT") = "So",
                                    IF(ISNA(VLOOKUP(EDATE('Projektkostenkalkulation EP'!$B$8,18)+CF$9,Datenquellen!$F$7:$H$45,3,FALSE))," ",VLOOKUP(EDATE('Projektkostenkalkulation EP'!$B$8,18)+CF$9,Datenquellen!$F$7:$H$45,3,FALSE))="X"
                                    ),
                          "X",
                          ""
                          ),
               "X"
            )</f>
        <v/>
      </c>
      <c r="CH215" s="232" t="str">
        <f xml:space="preserve"> IF(TEXT((EDATE('Projektkostenkalkulation EP'!$B$8,18)+CG$9),"MM")=TEXT((EDATE('Projektkostenkalkulation EP'!$B$8,18)+(CG$9-1)),"MM"),
             IF(
                        OR(
                                    TEXT((EDATE('Projektkostenkalkulation EP'!$B$8,18)+CG$9),"TTT") = "Sa",
                                    TEXT((EDATE('Projektkostenkalkulation EP'!$B$8,18)+CG$9),"TTT") = "So",
                                    IF(ISNA(VLOOKUP(EDATE('Projektkostenkalkulation EP'!$B$8,18)+CG$9,Datenquellen!$F$7:$H$45,3,FALSE))," ",VLOOKUP(EDATE('Projektkostenkalkulation EP'!$B$8,18)+CG$9,Datenquellen!$F$7:$H$45,3,FALSE))="X"
                                    ),
                          "X",
                          ""
                          ),
               "X"
            )</f>
        <v>X</v>
      </c>
      <c r="CI215" s="232" t="str">
        <f xml:space="preserve"> IF(TEXT((EDATE('Projektkostenkalkulation EP'!$B$8,18)+CH$9),"MM")=TEXT((EDATE('Projektkostenkalkulation EP'!$B$8,18)+(CH$9-1)),"MM"),
             IF(
                        OR(
                                    TEXT((EDATE('Projektkostenkalkulation EP'!$B$8,18)+CH$9),"TTT") = "Sa",
                                    TEXT((EDATE('Projektkostenkalkulation EP'!$B$8,18)+CH$9),"TTT") = "So",
                                    IF(ISNA(VLOOKUP(EDATE('Projektkostenkalkulation EP'!$B$8,18)+CH$9,Datenquellen!$F$7:$H$45,3,FALSE))," ",VLOOKUP(EDATE('Projektkostenkalkulation EP'!$B$8,18)+CH$9,Datenquellen!$F$7:$H$45,3,FALSE))="X"
                                    ),
                          "X",
                          ""
                          ),
               "X"
            )</f>
        <v>X</v>
      </c>
      <c r="CJ215" s="232" t="str">
        <f xml:space="preserve"> IF(TEXT((EDATE('Projektkostenkalkulation EP'!$B$8,18)+CI$9),"MM")=TEXT((EDATE('Projektkostenkalkulation EP'!$B$8,18)+(CI$9-1)),"MM"),
             IF(
                        OR(
                                    TEXT((EDATE('Projektkostenkalkulation EP'!$B$8,18)+CI$9),"TTT") = "Sa",
                                    TEXT((EDATE('Projektkostenkalkulation EP'!$B$8,18)+CI$9),"TTT") = "So",
                                    IF(ISNA(VLOOKUP(EDATE('Projektkostenkalkulation EP'!$B$8,18)+CI$9,Datenquellen!$F$7:$H$45,3,FALSE))," ",VLOOKUP(EDATE('Projektkostenkalkulation EP'!$B$8,18)+CI$9,Datenquellen!$F$7:$H$45,3,FALSE))="X"
                                    ),
                          "X",
                          ""
                          ),
               "X"
            )</f>
        <v/>
      </c>
      <c r="CK215" s="232" t="str">
        <f xml:space="preserve"> IF(TEXT((EDATE('Projektkostenkalkulation EP'!$B$8,18)+CJ$9),"MM")=TEXT((EDATE('Projektkostenkalkulation EP'!$B$8,18)+(CJ$9-1)),"MM"),
             IF(
                        OR(
                                    TEXT((EDATE('Projektkostenkalkulation EP'!$B$8,18)+CJ$9),"TTT") = "Sa",
                                    TEXT((EDATE('Projektkostenkalkulation EP'!$B$8,18)+CJ$9),"TTT") = "So",
                                    IF(ISNA(VLOOKUP(EDATE('Projektkostenkalkulation EP'!$B$8,18)+CJ$9,Datenquellen!$F$7:$H$45,3,FALSE))," ",VLOOKUP(EDATE('Projektkostenkalkulation EP'!$B$8,18)+CJ$9,Datenquellen!$F$7:$H$45,3,FALSE))="X"
                                    ),
                          "X",
                          ""
                          ),
               "X"
            )</f>
        <v/>
      </c>
      <c r="CL215" s="232" t="str">
        <f xml:space="preserve"> IF(TEXT((EDATE('Projektkostenkalkulation EP'!$B$8,18)+CK$9),"MM")=TEXT((EDATE('Projektkostenkalkulation EP'!$B$8,18)+(CK$9-1)),"MM"),
             IF(
                        OR(
                                    TEXT((EDATE('Projektkostenkalkulation EP'!$B$8,18)+CK$9),"TTT") = "Sa",
                                    TEXT((EDATE('Projektkostenkalkulation EP'!$B$8,18)+CK$9),"TTT") = "So",
                                    IF(ISNA(VLOOKUP(EDATE('Projektkostenkalkulation EP'!$B$8,18)+CK$9,Datenquellen!$F$7:$H$45,3,FALSE))," ",VLOOKUP(EDATE('Projektkostenkalkulation EP'!$B$8,18)+CK$9,Datenquellen!$F$7:$H$45,3,FALSE))="X"
                                    ),
                          "X",
                          ""
                          ),
               "X"
            )</f>
        <v/>
      </c>
      <c r="CM215" s="232" t="str">
        <f xml:space="preserve"> IF(TEXT((EDATE('Projektkostenkalkulation EP'!$B$8,18)+CL$9),"MM")=TEXT((EDATE('Projektkostenkalkulation EP'!$B$8,18)+(CL$9-1)),"MM"),
             IF(
                        OR(
                                    TEXT((EDATE('Projektkostenkalkulation EP'!$B$8,18)+CL$9),"TTT") = "Sa",
                                    TEXT((EDATE('Projektkostenkalkulation EP'!$B$8,18)+CL$9),"TTT") = "So",
                                    IF(ISNA(VLOOKUP(EDATE('Projektkostenkalkulation EP'!$B$8,18)+CL$9,Datenquellen!$F$7:$H$45,3,FALSE))," ",VLOOKUP(EDATE('Projektkostenkalkulation EP'!$B$8,18)+CL$9,Datenquellen!$F$7:$H$45,3,FALSE))="X"
                                    ),
                          "X",
                          ""
                          ),
               "X"
            )</f>
        <v/>
      </c>
      <c r="CN215" s="232" t="str">
        <f xml:space="preserve"> IF(TEXT((EDATE('Projektkostenkalkulation EP'!$B$8,18)+CM$9),"MM")=TEXT((EDATE('Projektkostenkalkulation EP'!$B$8,18)+(CM$9-1)),"MM"),
             IF(
                        OR(
                                    TEXT((EDATE('Projektkostenkalkulation EP'!$B$8,18)+CM$9),"TTT") = "Sa",
                                    TEXT((EDATE('Projektkostenkalkulation EP'!$B$8,18)+CM$9),"TTT") = "So",
                                    IF(ISNA(VLOOKUP(EDATE('Projektkostenkalkulation EP'!$B$8,18)+CM$9,Datenquellen!$F$7:$H$45,3,FALSE))," ",VLOOKUP(EDATE('Projektkostenkalkulation EP'!$B$8,18)+CM$9,Datenquellen!$F$7:$H$45,3,FALSE))="X"
                                    ),
                          "X",
                          ""
                          ),
               "X"
            )</f>
        <v/>
      </c>
      <c r="CO215" s="232" t="str">
        <f xml:space="preserve"> IF(TEXT((EDATE('Projektkostenkalkulation EP'!$B$8,18)+CN$9),"MM")=TEXT((EDATE('Projektkostenkalkulation EP'!$B$8,18)+(CN$9-1)),"MM"),
             IF(
                        OR(
                                    TEXT((EDATE('Projektkostenkalkulation EP'!$B$8,18)+CN$9),"TTT") = "Sa",
                                    TEXT((EDATE('Projektkostenkalkulation EP'!$B$8,18)+CN$9),"TTT") = "So",
                                    IF(ISNA(VLOOKUP(EDATE('Projektkostenkalkulation EP'!$B$8,18)+CN$9,Datenquellen!$F$7:$H$45,3,FALSE))," ",VLOOKUP(EDATE('Projektkostenkalkulation EP'!$B$8,18)+CN$9,Datenquellen!$F$7:$H$45,3,FALSE))="X"
                                    ),
                          "X",
                          ""
                          ),
               "X"
            )</f>
        <v>X</v>
      </c>
      <c r="CP215" s="232" t="str">
        <f xml:space="preserve"> IF(TEXT((EDATE('Projektkostenkalkulation EP'!$B$8,18)+CO$9),"MM")=TEXT((EDATE('Projektkostenkalkulation EP'!$B$8,18)+(CO$9-1)),"MM"),
             IF(
                        OR(
                                    TEXT((EDATE('Projektkostenkalkulation EP'!$B$8,18)+CO$9),"TTT") = "Sa",
                                    TEXT((EDATE('Projektkostenkalkulation EP'!$B$8,18)+CO$9),"TTT") = "So",
                                    IF(ISNA(VLOOKUP(EDATE('Projektkostenkalkulation EP'!$B$8,18)+CO$9,Datenquellen!$F$7:$H$45,3,FALSE))," ",VLOOKUP(EDATE('Projektkostenkalkulation EP'!$B$8,18)+CO$9,Datenquellen!$F$7:$H$45,3,FALSE))="X"
                                    ),
                          "X",
                          ""
                          ),
               "X"
            )</f>
        <v>X</v>
      </c>
      <c r="CQ215" s="232" t="str">
        <f xml:space="preserve"> IF(TEXT((EDATE('Projektkostenkalkulation EP'!$B$8,18)+CP$9),"MM")=TEXT((EDATE('Projektkostenkalkulation EP'!$B$8,18)+(CP$9-1)),"MM"),
             IF(
                        OR(
                                    TEXT((EDATE('Projektkostenkalkulation EP'!$B$8,18)+CP$9),"TTT") = "Sa",
                                    TEXT((EDATE('Projektkostenkalkulation EP'!$B$8,18)+CP$9),"TTT") = "So",
                                    IF(ISNA(VLOOKUP(EDATE('Projektkostenkalkulation EP'!$B$8,18)+CP$9,Datenquellen!$F$7:$H$45,3,FALSE))," ",VLOOKUP(EDATE('Projektkostenkalkulation EP'!$B$8,18)+CP$9,Datenquellen!$F$7:$H$45,3,FALSE))="X"
                                    ),
                          "X",
                          ""
                          ),
               "X"
            )</f>
        <v/>
      </c>
      <c r="CR215" s="232" t="str">
        <f xml:space="preserve"> IF(TEXT((EDATE('Projektkostenkalkulation EP'!$B$8,18)+CQ$9),"MM")=TEXT((EDATE('Projektkostenkalkulation EP'!$B$8,18)+(CQ$9-1)),"MM"),
             IF(
                        OR(
                                    TEXT((EDATE('Projektkostenkalkulation EP'!$B$8,18)+CQ$9),"TTT") = "Sa",
                                    TEXT((EDATE('Projektkostenkalkulation EP'!$B$8,18)+CQ$9),"TTT") = "So",
                                    IF(ISNA(VLOOKUP(EDATE('Projektkostenkalkulation EP'!$B$8,18)+CQ$9,Datenquellen!$F$7:$H$45,3,FALSE))," ",VLOOKUP(EDATE('Projektkostenkalkulation EP'!$B$8,18)+CQ$9,Datenquellen!$F$7:$H$45,3,FALSE))="X"
                                    ),
                          "X",
                          ""
                          ),
               "X"
            )</f>
        <v/>
      </c>
      <c r="CS215" s="232" t="str">
        <f xml:space="preserve"> IF(TEXT((EDATE('Projektkostenkalkulation EP'!$B$8,18)+CR$9),"MM")=TEXT((EDATE('Projektkostenkalkulation EP'!$B$8,18)+(CR$9-1)),"MM"),
             IF(
                        OR(
                                    TEXT((EDATE('Projektkostenkalkulation EP'!$B$8,18)+CR$9),"TTT") = "Sa",
                                    TEXT((EDATE('Projektkostenkalkulation EP'!$B$8,18)+CR$9),"TTT") = "So",
                                    IF(ISNA(VLOOKUP(EDATE('Projektkostenkalkulation EP'!$B$8,18)+CR$9,Datenquellen!$F$7:$H$45,3,FALSE))," ",VLOOKUP(EDATE('Projektkostenkalkulation EP'!$B$8,18)+CR$9,Datenquellen!$F$7:$H$45,3,FALSE))="X"
                                    ),
                          "X",
                          ""
                          ),
               "X"
            )</f>
        <v/>
      </c>
      <c r="CT215" s="232" t="str">
        <f xml:space="preserve"> IF(TEXT((EDATE('Projektkostenkalkulation EP'!$B$8,18)+CS$9),"MM")=TEXT((EDATE('Projektkostenkalkulation EP'!$B$8,18)+(CS$9-1)),"MM"),
             IF(
                        OR(
                                    TEXT((EDATE('Projektkostenkalkulation EP'!$B$8,18)+CS$9),"TTT") = "Sa",
                                    TEXT((EDATE('Projektkostenkalkulation EP'!$B$8,18)+CS$9),"TTT") = "So",
                                    IF(ISNA(VLOOKUP(EDATE('Projektkostenkalkulation EP'!$B$8,18)+CS$9,Datenquellen!$F$7:$H$45,3,FALSE))," ",VLOOKUP(EDATE('Projektkostenkalkulation EP'!$B$8,18)+CS$9,Datenquellen!$F$7:$H$45,3,FALSE))="X"
                                    ),
                          "X",
                          ""
                          ),
               "X"
            )</f>
        <v/>
      </c>
      <c r="CU215" s="232" t="str">
        <f xml:space="preserve"> IF(TEXT((EDATE('Projektkostenkalkulation EP'!$B$8,18)+CT$9),"MM")=TEXT((EDATE('Projektkostenkalkulation EP'!$B$8,18)+(CT$9-1)),"MM"),
             IF(
                        OR(
                                    TEXT((EDATE('Projektkostenkalkulation EP'!$B$8,18)+CT$9),"TTT") = "Sa",
                                    TEXT((EDATE('Projektkostenkalkulation EP'!$B$8,18)+CT$9),"TTT") = "So",
                                    IF(ISNA(VLOOKUP(EDATE('Projektkostenkalkulation EP'!$B$8,18)+CT$9,Datenquellen!$F$7:$H$45,3,FALSE))," ",VLOOKUP(EDATE('Projektkostenkalkulation EP'!$B$8,18)+CT$9,Datenquellen!$F$7:$H$45,3,FALSE))="X"
                                    ),
                          "X",
                          ""
                          ),
               "X"
            )</f>
        <v/>
      </c>
      <c r="CV215" s="232" t="str">
        <f xml:space="preserve"> IF(TEXT((EDATE('Projektkostenkalkulation EP'!$B$8,18)+CU$9),"MM")=TEXT((EDATE('Projektkostenkalkulation EP'!$B$8,18)+(CU$9-1)),"MM"),
             IF(
                        OR(
                                    TEXT((EDATE('Projektkostenkalkulation EP'!$B$8,18)+CU$9),"TTT") = "Sa",
                                    TEXT((EDATE('Projektkostenkalkulation EP'!$B$8,18)+CU$9),"TTT") = "So",
                                    IF(ISNA(VLOOKUP(EDATE('Projektkostenkalkulation EP'!$B$8,18)+CU$9,Datenquellen!$F$7:$H$45,3,FALSE))," ",VLOOKUP(EDATE('Projektkostenkalkulation EP'!$B$8,18)+CU$9,Datenquellen!$F$7:$H$45,3,FALSE))="X"
                                    ),
                          "X",
                          ""
                          ),
               "X"
            )</f>
        <v>X</v>
      </c>
      <c r="CW215" s="232" t="str">
        <f xml:space="preserve"> IF(TEXT((EDATE('Projektkostenkalkulation EP'!$B$8,18)+CV$9),"MM")=TEXT((EDATE('Projektkostenkalkulation EP'!$B$8,18)+(CV$9-1)),"MM"),
             IF(
                        OR(
                                    TEXT((EDATE('Projektkostenkalkulation EP'!$B$8,18)+CV$9),"TTT") = "Sa",
                                    TEXT((EDATE('Projektkostenkalkulation EP'!$B$8,18)+CV$9),"TTT") = "So",
                                    IF(ISNA(VLOOKUP(EDATE('Projektkostenkalkulation EP'!$B$8,18)+CV$9,Datenquellen!$F$7:$H$45,3,FALSE))," ",VLOOKUP(EDATE('Projektkostenkalkulation EP'!$B$8,18)+CV$9,Datenquellen!$F$7:$H$45,3,FALSE))="X"
                                    ),
                          "X",
                          ""
                          ),
               "X"
            )</f>
        <v>X</v>
      </c>
      <c r="CX215" s="232" t="str">
        <f xml:space="preserve"> IF(TEXT((EDATE('Projektkostenkalkulation EP'!$B$8,18)+CW$9),"MM")=TEXT((EDATE('Projektkostenkalkulation EP'!$B$8,18)+(CW$9-1)),"MM"),
             IF(
                        OR(
                                    TEXT((EDATE('Projektkostenkalkulation EP'!$B$8,18)+CW$9),"TTT") = "Sa",
                                    TEXT((EDATE('Projektkostenkalkulation EP'!$B$8,18)+CW$9),"TTT") = "So",
                                    IF(ISNA(VLOOKUP(EDATE('Projektkostenkalkulation EP'!$B$8,18)+CW$9,Datenquellen!$F$7:$H$45,3,FALSE))," ",VLOOKUP(EDATE('Projektkostenkalkulation EP'!$B$8,18)+CW$9,Datenquellen!$F$7:$H$45,3,FALSE))="X"
                                    ),
                          "X",
                          ""
                          ),
               "X"
            )</f>
        <v/>
      </c>
      <c r="CY215" s="232" t="str">
        <f xml:space="preserve"> IF(TEXT((EDATE('Projektkostenkalkulation EP'!$B$8,18)+CX$9),"MM")=TEXT((EDATE('Projektkostenkalkulation EP'!$B$8,18)+(CX$9-1)),"MM"),
             IF(
                        OR(
                                    TEXT((EDATE('Projektkostenkalkulation EP'!$B$8,18)+CX$9),"TTT") = "Sa",
                                    TEXT((EDATE('Projektkostenkalkulation EP'!$B$8,18)+CX$9),"TTT") = "So",
                                    IF(ISNA(VLOOKUP(EDATE('Projektkostenkalkulation EP'!$B$8,18)+CX$9,Datenquellen!$F$7:$H$45,3,FALSE))," ",VLOOKUP(EDATE('Projektkostenkalkulation EP'!$B$8,18)+CX$9,Datenquellen!$F$7:$H$45,3,FALSE))="X"
                                    ),
                          "X",
                          ""
                          ),
               "X"
            )</f>
        <v/>
      </c>
      <c r="CZ215" s="232" t="str">
        <f xml:space="preserve"> IF(TEXT((EDATE('Projektkostenkalkulation EP'!$B$8,18)+CY$9),"MM")=TEXT((EDATE('Projektkostenkalkulation EP'!$B$8,18)+(CY$9-1)),"MM"),
             IF(
                        OR(
                                    TEXT((EDATE('Projektkostenkalkulation EP'!$B$8,18)+CY$9),"TTT") = "Sa",
                                    TEXT((EDATE('Projektkostenkalkulation EP'!$B$8,18)+CY$9),"TTT") = "So",
                                    IF(ISNA(VLOOKUP(EDATE('Projektkostenkalkulation EP'!$B$8,18)+CY$9,Datenquellen!$F$7:$H$45,3,FALSE))," ",VLOOKUP(EDATE('Projektkostenkalkulation EP'!$B$8,18)+CY$9,Datenquellen!$F$7:$H$45,3,FALSE))="X"
                                    ),
                          "X",
                          ""
                          ),
               "X"
            )</f>
        <v/>
      </c>
      <c r="DA215" s="233" t="str">
        <f xml:space="preserve"> IF(TEXT((EDATE('Projektkostenkalkulation EP'!$B$8,18)+CZ$9),"MM")=TEXT((EDATE('Projektkostenkalkulation EP'!$B$8,18)+(CZ$9-1)),"MM"),
             IF(
                        OR(
                                    TEXT((EDATE('Projektkostenkalkulation EP'!$B$8,18)+CZ$9),"TTT") = "Sa",
                                    TEXT((EDATE('Projektkostenkalkulation EP'!$B$8,18)+CZ$9),"TTT") = "So",
                                    IF(ISNA(VLOOKUP(EDATE('Projektkostenkalkulation EP'!$B$8,18)+CZ$9,Datenquellen!$F$7:$H$45,3,FALSE))," ",VLOOKUP(EDATE('Projektkostenkalkulation EP'!$B$8,18)+CZ$9,Datenquellen!$F$7:$H$45,3,FALSE))="X"
                                    ),
                          "X",
                          ""
                          ),
               "X"
            )</f>
        <v/>
      </c>
      <c r="DB215" s="234"/>
      <c r="DC215" s="235"/>
      <c r="DD215" s="409"/>
      <c r="DE215" s="406"/>
      <c r="DF215" s="231"/>
      <c r="DG215" s="232" t="str">
        <f>IF(
            OR(
                     TEXT(EDATE('Projektkostenkalkulation EP'!$B$8,18),"TTT") = "Sa",
                     TEXT(EDATE('Projektkostenkalkulation EP'!$B$8,18),"TTT") = "So",
                     IF(ISNA(VLOOKUP(EDATE('Projektkostenkalkulation EP'!$B$8,18),Datenquellen!$F$7:$H$45,3,FALSE))," ",VLOOKUP(EDATE('Projektkostenkalkulation EP'!$B$8,18),Datenquellen!$F$7:$H$45,3,FALSE))="X"
                            ),
                    "X",
                    ""
            )</f>
        <v/>
      </c>
      <c r="DH215" s="232" t="str">
        <f xml:space="preserve"> IF(TEXT((EDATE('Projektkostenkalkulation EP'!$B$8,18)+DG$9),"MM")=TEXT((EDATE('Projektkostenkalkulation EP'!$B$8,18)+(DG$9-1)),"MM"),
             IF(
                        OR(
                                    TEXT((EDATE('Projektkostenkalkulation EP'!$B$8,18)+DG$9),"TTT") = "Sa",
                                    TEXT((EDATE('Projektkostenkalkulation EP'!$B$8,18)+DG$9),"TTT") = "So",
                                    IF(ISNA(VLOOKUP(EDATE('Projektkostenkalkulation EP'!$B$8,18)+DG$9,Datenquellen!$F$7:$H$45,3,FALSE))," ",VLOOKUP(EDATE('Projektkostenkalkulation EP'!$B$8,18)+DG$9,Datenquellen!$F$7:$H$45,3,FALSE))="X"
                                    ),
                          "X",
                          ""
                          ),
               "X"
            )</f>
        <v/>
      </c>
      <c r="DI215" s="232" t="str">
        <f xml:space="preserve"> IF(TEXT((EDATE('Projektkostenkalkulation EP'!$B$8,18)+DH$9),"MM")=TEXT((EDATE('Projektkostenkalkulation EP'!$B$8,18)+(DH$9-1)),"MM"),
             IF(
                        OR(
                                    TEXT((EDATE('Projektkostenkalkulation EP'!$B$8,18)+DH$9),"TTT") = "Sa",
                                    TEXT((EDATE('Projektkostenkalkulation EP'!$B$8,18)+DH$9),"TTT") = "So",
                                    IF(ISNA(VLOOKUP(EDATE('Projektkostenkalkulation EP'!$B$8,18)+DH$9,Datenquellen!$F$7:$H$45,3,FALSE))," ",VLOOKUP(EDATE('Projektkostenkalkulation EP'!$B$8,18)+DH$9,Datenquellen!$F$7:$H$45,3,FALSE))="X"
                                    ),
                          "X",
                          ""
                          ),
               "X"
            )</f>
        <v/>
      </c>
      <c r="DJ215" s="232" t="str">
        <f xml:space="preserve"> IF(TEXT((EDATE('Projektkostenkalkulation EP'!$B$8,18)+DI$9),"MM")=TEXT((EDATE('Projektkostenkalkulation EP'!$B$8,18)+(DI$9-1)),"MM"),
             IF(
                        OR(
                                    TEXT((EDATE('Projektkostenkalkulation EP'!$B$8,18)+DI$9),"TTT") = "Sa",
                                    TEXT((EDATE('Projektkostenkalkulation EP'!$B$8,18)+DI$9),"TTT") = "So",
                                    IF(ISNA(VLOOKUP(EDATE('Projektkostenkalkulation EP'!$B$8,18)+DI$9,Datenquellen!$F$7:$H$45,3,FALSE))," ",VLOOKUP(EDATE('Projektkostenkalkulation EP'!$B$8,18)+DI$9,Datenquellen!$F$7:$H$45,3,FALSE))="X"
                                    ),
                          "X",
                          ""
                          ),
               "X"
            )</f>
        <v/>
      </c>
      <c r="DK215" s="232" t="str">
        <f xml:space="preserve"> IF(TEXT((EDATE('Projektkostenkalkulation EP'!$B$8,18)+DJ$9),"MM")=TEXT((EDATE('Projektkostenkalkulation EP'!$B$8,18)+(DJ$9-1)),"MM"),
             IF(
                        OR(
                                    TEXT((EDATE('Projektkostenkalkulation EP'!$B$8,18)+DJ$9),"TTT") = "Sa",
                                    TEXT((EDATE('Projektkostenkalkulation EP'!$B$8,18)+DJ$9),"TTT") = "So",
                                    IF(ISNA(VLOOKUP(EDATE('Projektkostenkalkulation EP'!$B$8,18)+DJ$9,Datenquellen!$F$7:$H$45,3,FALSE))," ",VLOOKUP(EDATE('Projektkostenkalkulation EP'!$B$8,18)+DJ$9,Datenquellen!$F$7:$H$45,3,FALSE))="X"
                                    ),
                          "X",
                          ""
                          ),
               "X"
            )</f>
        <v>X</v>
      </c>
      <c r="DL215" s="232" t="str">
        <f xml:space="preserve"> IF(TEXT((EDATE('Projektkostenkalkulation EP'!$B$8,18)+DK$9),"MM")=TEXT((EDATE('Projektkostenkalkulation EP'!$B$8,18)+(DK$9-1)),"MM"),
             IF(
                        OR(
                                    TEXT((EDATE('Projektkostenkalkulation EP'!$B$8,18)+DK$9),"TTT") = "Sa",
                                    TEXT((EDATE('Projektkostenkalkulation EP'!$B$8,18)+DK$9),"TTT") = "So",
                                    IF(ISNA(VLOOKUP(EDATE('Projektkostenkalkulation EP'!$B$8,18)+DK$9,Datenquellen!$F$7:$H$45,3,FALSE))," ",VLOOKUP(EDATE('Projektkostenkalkulation EP'!$B$8,18)+DK$9,Datenquellen!$F$7:$H$45,3,FALSE))="X"
                                    ),
                          "X",
                          ""
                          ),
               "X"
            )</f>
        <v>X</v>
      </c>
      <c r="DM215" s="232" t="str">
        <f xml:space="preserve"> IF(TEXT((EDATE('Projektkostenkalkulation EP'!$B$8,18)+DL$9),"MM")=TEXT((EDATE('Projektkostenkalkulation EP'!$B$8,18)+(DL$9-1)),"MM"),
             IF(
                        OR(
                                    TEXT((EDATE('Projektkostenkalkulation EP'!$B$8,18)+DL$9),"TTT") = "Sa",
                                    TEXT((EDATE('Projektkostenkalkulation EP'!$B$8,18)+DL$9),"TTT") = "So",
                                    IF(ISNA(VLOOKUP(EDATE('Projektkostenkalkulation EP'!$B$8,18)+DL$9,Datenquellen!$F$7:$H$45,3,FALSE))," ",VLOOKUP(EDATE('Projektkostenkalkulation EP'!$B$8,18)+DL$9,Datenquellen!$F$7:$H$45,3,FALSE))="X"
                                    ),
                          "X",
                          ""
                          ),
               "X"
            )</f>
        <v/>
      </c>
      <c r="DN215" s="232" t="str">
        <f xml:space="preserve"> IF(TEXT((EDATE('Projektkostenkalkulation EP'!$B$8,18)+DM$9),"MM")=TEXT((EDATE('Projektkostenkalkulation EP'!$B$8,18)+(DM$9-1)),"MM"),
             IF(
                        OR(
                                    TEXT((EDATE('Projektkostenkalkulation EP'!$B$8,18)+DM$9),"TTT") = "Sa",
                                    TEXT((EDATE('Projektkostenkalkulation EP'!$B$8,18)+DM$9),"TTT") = "So",
                                    IF(ISNA(VLOOKUP(EDATE('Projektkostenkalkulation EP'!$B$8,18)+DM$9,Datenquellen!$F$7:$H$45,3,FALSE))," ",VLOOKUP(EDATE('Projektkostenkalkulation EP'!$B$8,18)+DM$9,Datenquellen!$F$7:$H$45,3,FALSE))="X"
                                    ),
                          "X",
                          ""
                          ),
               "X"
            )</f>
        <v/>
      </c>
      <c r="DO215" s="232" t="str">
        <f xml:space="preserve"> IF(TEXT((EDATE('Projektkostenkalkulation EP'!$B$8,18)+DN$9),"MM")=TEXT((EDATE('Projektkostenkalkulation EP'!$B$8,18)+(DN$9-1)),"MM"),
             IF(
                        OR(
                                    TEXT((EDATE('Projektkostenkalkulation EP'!$B$8,18)+DN$9),"TTT") = "Sa",
                                    TEXT((EDATE('Projektkostenkalkulation EP'!$B$8,18)+DN$9),"TTT") = "So",
                                    IF(ISNA(VLOOKUP(EDATE('Projektkostenkalkulation EP'!$B$8,18)+DN$9,Datenquellen!$F$7:$H$45,3,FALSE))," ",VLOOKUP(EDATE('Projektkostenkalkulation EP'!$B$8,18)+DN$9,Datenquellen!$F$7:$H$45,3,FALSE))="X"
                                    ),
                          "X",
                          ""
                          ),
               "X"
            )</f>
        <v/>
      </c>
      <c r="DP215" s="232" t="str">
        <f xml:space="preserve"> IF(TEXT((EDATE('Projektkostenkalkulation EP'!$B$8,18)+DO$9),"MM")=TEXT((EDATE('Projektkostenkalkulation EP'!$B$8,18)+(DO$9-1)),"MM"),
             IF(
                        OR(
                                    TEXT((EDATE('Projektkostenkalkulation EP'!$B$8,18)+DO$9),"TTT") = "Sa",
                                    TEXT((EDATE('Projektkostenkalkulation EP'!$B$8,18)+DO$9),"TTT") = "So",
                                    IF(ISNA(VLOOKUP(EDATE('Projektkostenkalkulation EP'!$B$8,18)+DO$9,Datenquellen!$F$7:$H$45,3,FALSE))," ",VLOOKUP(EDATE('Projektkostenkalkulation EP'!$B$8,18)+DO$9,Datenquellen!$F$7:$H$45,3,FALSE))="X"
                                    ),
                          "X",
                          ""
                          ),
               "X"
            )</f>
        <v/>
      </c>
      <c r="DQ215" s="232" t="str">
        <f xml:space="preserve"> IF(TEXT((EDATE('Projektkostenkalkulation EP'!$B$8,18)+DP$9),"MM")=TEXT((EDATE('Projektkostenkalkulation EP'!$B$8,18)+(DP$9-1)),"MM"),
             IF(
                        OR(
                                    TEXT((EDATE('Projektkostenkalkulation EP'!$B$8,18)+DP$9),"TTT") = "Sa",
                                    TEXT((EDATE('Projektkostenkalkulation EP'!$B$8,18)+DP$9),"TTT") = "So",
                                    IF(ISNA(VLOOKUP(EDATE('Projektkostenkalkulation EP'!$B$8,18)+DP$9,Datenquellen!$F$7:$H$45,3,FALSE))," ",VLOOKUP(EDATE('Projektkostenkalkulation EP'!$B$8,18)+DP$9,Datenquellen!$F$7:$H$45,3,FALSE))="X"
                                    ),
                          "X",
                          ""
                          ),
               "X"
            )</f>
        <v/>
      </c>
      <c r="DR215" s="232" t="str">
        <f xml:space="preserve"> IF(TEXT((EDATE('Projektkostenkalkulation EP'!$B$8,18)+DQ$9),"MM")=TEXT((EDATE('Projektkostenkalkulation EP'!$B$8,18)+(DQ$9-1)),"MM"),
             IF(
                        OR(
                                    TEXT((EDATE('Projektkostenkalkulation EP'!$B$8,18)+DQ$9),"TTT") = "Sa",
                                    TEXT((EDATE('Projektkostenkalkulation EP'!$B$8,18)+DQ$9),"TTT") = "So",
                                    IF(ISNA(VLOOKUP(EDATE('Projektkostenkalkulation EP'!$B$8,18)+DQ$9,Datenquellen!$F$7:$H$45,3,FALSE))," ",VLOOKUP(EDATE('Projektkostenkalkulation EP'!$B$8,18)+DQ$9,Datenquellen!$F$7:$H$45,3,FALSE))="X"
                                    ),
                          "X",
                          ""
                          ),
               "X"
            )</f>
        <v>X</v>
      </c>
      <c r="DS215" s="232" t="str">
        <f xml:space="preserve"> IF(TEXT((EDATE('Projektkostenkalkulation EP'!$B$8,18)+DR$9),"MM")=TEXT((EDATE('Projektkostenkalkulation EP'!$B$8,18)+(DR$9-1)),"MM"),
             IF(
                        OR(
                                    TEXT((EDATE('Projektkostenkalkulation EP'!$B$8,18)+DR$9),"TTT") = "Sa",
                                    TEXT((EDATE('Projektkostenkalkulation EP'!$B$8,18)+DR$9),"TTT") = "So",
                                    IF(ISNA(VLOOKUP(EDATE('Projektkostenkalkulation EP'!$B$8,18)+DR$9,Datenquellen!$F$7:$H$45,3,FALSE))," ",VLOOKUP(EDATE('Projektkostenkalkulation EP'!$B$8,18)+DR$9,Datenquellen!$F$7:$H$45,3,FALSE))="X"
                                    ),
                          "X",
                          ""
                          ),
               "X"
            )</f>
        <v>X</v>
      </c>
      <c r="DT215" s="232" t="str">
        <f xml:space="preserve"> IF(TEXT((EDATE('Projektkostenkalkulation EP'!$B$8,18)+DS$9),"MM")=TEXT((EDATE('Projektkostenkalkulation EP'!$B$8,18)+(DS$9-1)),"MM"),
             IF(
                        OR(
                                    TEXT((EDATE('Projektkostenkalkulation EP'!$B$8,18)+DS$9),"TTT") = "Sa",
                                    TEXT((EDATE('Projektkostenkalkulation EP'!$B$8,18)+DS$9),"TTT") = "So",
                                    IF(ISNA(VLOOKUP(EDATE('Projektkostenkalkulation EP'!$B$8,18)+DS$9,Datenquellen!$F$7:$H$45,3,FALSE))," ",VLOOKUP(EDATE('Projektkostenkalkulation EP'!$B$8,18)+DS$9,Datenquellen!$F$7:$H$45,3,FALSE))="X"
                                    ),
                          "X",
                          ""
                          ),
               "X"
            )</f>
        <v/>
      </c>
      <c r="DU215" s="232" t="str">
        <f xml:space="preserve"> IF(TEXT((EDATE('Projektkostenkalkulation EP'!$B$8,18)+DT$9),"MM")=TEXT((EDATE('Projektkostenkalkulation EP'!$B$8,18)+(DT$9-1)),"MM"),
             IF(
                        OR(
                                    TEXT((EDATE('Projektkostenkalkulation EP'!$B$8,18)+DT$9),"TTT") = "Sa",
                                    TEXT((EDATE('Projektkostenkalkulation EP'!$B$8,18)+DT$9),"TTT") = "So",
                                    IF(ISNA(VLOOKUP(EDATE('Projektkostenkalkulation EP'!$B$8,18)+DT$9,Datenquellen!$F$7:$H$45,3,FALSE))," ",VLOOKUP(EDATE('Projektkostenkalkulation EP'!$B$8,18)+DT$9,Datenquellen!$F$7:$H$45,3,FALSE))="X"
                                    ),
                          "X",
                          ""
                          ),
               "X"
            )</f>
        <v/>
      </c>
      <c r="DV215" s="232" t="str">
        <f xml:space="preserve"> IF(TEXT((EDATE('Projektkostenkalkulation EP'!$B$8,18)+DU$9),"MM")=TEXT((EDATE('Projektkostenkalkulation EP'!$B$8,18)+(DU$9-1)),"MM"),
             IF(
                        OR(
                                    TEXT((EDATE('Projektkostenkalkulation EP'!$B$8,18)+DU$9),"TTT") = "Sa",
                                    TEXT((EDATE('Projektkostenkalkulation EP'!$B$8,18)+DU$9),"TTT") = "So",
                                    IF(ISNA(VLOOKUP(EDATE('Projektkostenkalkulation EP'!$B$8,18)+DU$9,Datenquellen!$F$7:$H$45,3,FALSE))," ",VLOOKUP(EDATE('Projektkostenkalkulation EP'!$B$8,18)+DU$9,Datenquellen!$F$7:$H$45,3,FALSE))="X"
                                    ),
                          "X",
                          ""
                          ),
               "X"
            )</f>
        <v/>
      </c>
      <c r="DW215" s="232" t="str">
        <f xml:space="preserve"> IF(TEXT((EDATE('Projektkostenkalkulation EP'!$B$8,18)+DV$9),"MM")=TEXT((EDATE('Projektkostenkalkulation EP'!$B$8,18)+(DV$9-1)),"MM"),
             IF(
                        OR(
                                    TEXT((EDATE('Projektkostenkalkulation EP'!$B$8,18)+DV$9),"TTT") = "Sa",
                                    TEXT((EDATE('Projektkostenkalkulation EP'!$B$8,18)+DV$9),"TTT") = "So",
                                    IF(ISNA(VLOOKUP(EDATE('Projektkostenkalkulation EP'!$B$8,18)+DV$9,Datenquellen!$F$7:$H$45,3,FALSE))," ",VLOOKUP(EDATE('Projektkostenkalkulation EP'!$B$8,18)+DV$9,Datenquellen!$F$7:$H$45,3,FALSE))="X"
                                    ),
                          "X",
                          ""
                          ),
               "X"
            )</f>
        <v/>
      </c>
      <c r="DX215" s="232" t="str">
        <f xml:space="preserve"> IF(TEXT((EDATE('Projektkostenkalkulation EP'!$B$8,18)+DW$9),"MM")=TEXT((EDATE('Projektkostenkalkulation EP'!$B$8,18)+(DW$9-1)),"MM"),
             IF(
                        OR(
                                    TEXT((EDATE('Projektkostenkalkulation EP'!$B$8,18)+DW$9),"TTT") = "Sa",
                                    TEXT((EDATE('Projektkostenkalkulation EP'!$B$8,18)+DW$9),"TTT") = "So",
                                    IF(ISNA(VLOOKUP(EDATE('Projektkostenkalkulation EP'!$B$8,18)+DW$9,Datenquellen!$F$7:$H$45,3,FALSE))," ",VLOOKUP(EDATE('Projektkostenkalkulation EP'!$B$8,18)+DW$9,Datenquellen!$F$7:$H$45,3,FALSE))="X"
                                    ),
                          "X",
                          ""
                          ),
               "X"
            )</f>
        <v/>
      </c>
      <c r="DY215" s="232" t="str">
        <f xml:space="preserve"> IF(TEXT((EDATE('Projektkostenkalkulation EP'!$B$8,18)+DX$9),"MM")=TEXT((EDATE('Projektkostenkalkulation EP'!$B$8,18)+(DX$9-1)),"MM"),
             IF(
                        OR(
                                    TEXT((EDATE('Projektkostenkalkulation EP'!$B$8,18)+DX$9),"TTT") = "Sa",
                                    TEXT((EDATE('Projektkostenkalkulation EP'!$B$8,18)+DX$9),"TTT") = "So",
                                    IF(ISNA(VLOOKUP(EDATE('Projektkostenkalkulation EP'!$B$8,18)+DX$9,Datenquellen!$F$7:$H$45,3,FALSE))," ",VLOOKUP(EDATE('Projektkostenkalkulation EP'!$B$8,18)+DX$9,Datenquellen!$F$7:$H$45,3,FALSE))="X"
                                    ),
                          "X",
                          ""
                          ),
               "X"
            )</f>
        <v>X</v>
      </c>
      <c r="DZ215" s="232" t="str">
        <f xml:space="preserve"> IF(TEXT((EDATE('Projektkostenkalkulation EP'!$B$8,18)+DY$9),"MM")=TEXT((EDATE('Projektkostenkalkulation EP'!$B$8,18)+(DY$9-1)),"MM"),
             IF(
                        OR(
                                    TEXT((EDATE('Projektkostenkalkulation EP'!$B$8,18)+DY$9),"TTT") = "Sa",
                                    TEXT((EDATE('Projektkostenkalkulation EP'!$B$8,18)+DY$9),"TTT") = "So",
                                    IF(ISNA(VLOOKUP(EDATE('Projektkostenkalkulation EP'!$B$8,18)+DY$9,Datenquellen!$F$7:$H$45,3,FALSE))," ",VLOOKUP(EDATE('Projektkostenkalkulation EP'!$B$8,18)+DY$9,Datenquellen!$F$7:$H$45,3,FALSE))="X"
                                    ),
                          "X",
                          ""
                          ),
               "X"
            )</f>
        <v>X</v>
      </c>
      <c r="EA215" s="232" t="str">
        <f xml:space="preserve"> IF(TEXT((EDATE('Projektkostenkalkulation EP'!$B$8,18)+DZ$9),"MM")=TEXT((EDATE('Projektkostenkalkulation EP'!$B$8,18)+(DZ$9-1)),"MM"),
             IF(
                        OR(
                                    TEXT((EDATE('Projektkostenkalkulation EP'!$B$8,18)+DZ$9),"TTT") = "Sa",
                                    TEXT((EDATE('Projektkostenkalkulation EP'!$B$8,18)+DZ$9),"TTT") = "So",
                                    IF(ISNA(VLOOKUP(EDATE('Projektkostenkalkulation EP'!$B$8,18)+DZ$9,Datenquellen!$F$7:$H$45,3,FALSE))," ",VLOOKUP(EDATE('Projektkostenkalkulation EP'!$B$8,18)+DZ$9,Datenquellen!$F$7:$H$45,3,FALSE))="X"
                                    ),
                          "X",
                          ""
                          ),
               "X"
            )</f>
        <v/>
      </c>
      <c r="EB215" s="232" t="str">
        <f xml:space="preserve"> IF(TEXT((EDATE('Projektkostenkalkulation EP'!$B$8,18)+EA$9),"MM")=TEXT((EDATE('Projektkostenkalkulation EP'!$B$8,18)+(EA$9-1)),"MM"),
             IF(
                        OR(
                                    TEXT((EDATE('Projektkostenkalkulation EP'!$B$8,18)+EA$9),"TTT") = "Sa",
                                    TEXT((EDATE('Projektkostenkalkulation EP'!$B$8,18)+EA$9),"TTT") = "So",
                                    IF(ISNA(VLOOKUP(EDATE('Projektkostenkalkulation EP'!$B$8,18)+EA$9,Datenquellen!$F$7:$H$45,3,FALSE))," ",VLOOKUP(EDATE('Projektkostenkalkulation EP'!$B$8,18)+EA$9,Datenquellen!$F$7:$H$45,3,FALSE))="X"
                                    ),
                          "X",
                          ""
                          ),
               "X"
            )</f>
        <v/>
      </c>
      <c r="EC215" s="232" t="str">
        <f xml:space="preserve"> IF(TEXT((EDATE('Projektkostenkalkulation EP'!$B$8,18)+EB$9),"MM")=TEXT((EDATE('Projektkostenkalkulation EP'!$B$8,18)+(EB$9-1)),"MM"),
             IF(
                        OR(
                                    TEXT((EDATE('Projektkostenkalkulation EP'!$B$8,18)+EB$9),"TTT") = "Sa",
                                    TEXT((EDATE('Projektkostenkalkulation EP'!$B$8,18)+EB$9),"TTT") = "So",
                                    IF(ISNA(VLOOKUP(EDATE('Projektkostenkalkulation EP'!$B$8,18)+EB$9,Datenquellen!$F$7:$H$45,3,FALSE))," ",VLOOKUP(EDATE('Projektkostenkalkulation EP'!$B$8,18)+EB$9,Datenquellen!$F$7:$H$45,3,FALSE))="X"
                                    ),
                          "X",
                          ""
                          ),
               "X"
            )</f>
        <v/>
      </c>
      <c r="ED215" s="232" t="str">
        <f xml:space="preserve"> IF(TEXT((EDATE('Projektkostenkalkulation EP'!$B$8,18)+EC$9),"MM")=TEXT((EDATE('Projektkostenkalkulation EP'!$B$8,18)+(EC$9-1)),"MM"),
             IF(
                        OR(
                                    TEXT((EDATE('Projektkostenkalkulation EP'!$B$8,18)+EC$9),"TTT") = "Sa",
                                    TEXT((EDATE('Projektkostenkalkulation EP'!$B$8,18)+EC$9),"TTT") = "So",
                                    IF(ISNA(VLOOKUP(EDATE('Projektkostenkalkulation EP'!$B$8,18)+EC$9,Datenquellen!$F$7:$H$45,3,FALSE))," ",VLOOKUP(EDATE('Projektkostenkalkulation EP'!$B$8,18)+EC$9,Datenquellen!$F$7:$H$45,3,FALSE))="X"
                                    ),
                          "X",
                          ""
                          ),
               "X"
            )</f>
        <v/>
      </c>
      <c r="EE215" s="232" t="str">
        <f xml:space="preserve"> IF(TEXT((EDATE('Projektkostenkalkulation EP'!$B$8,18)+ED$9),"MM")=TEXT((EDATE('Projektkostenkalkulation EP'!$B$8,18)+(ED$9-1)),"MM"),
             IF(
                        OR(
                                    TEXT((EDATE('Projektkostenkalkulation EP'!$B$8,18)+ED$9),"TTT") = "Sa",
                                    TEXT((EDATE('Projektkostenkalkulation EP'!$B$8,18)+ED$9),"TTT") = "So",
                                    IF(ISNA(VLOOKUP(EDATE('Projektkostenkalkulation EP'!$B$8,18)+ED$9,Datenquellen!$F$7:$H$45,3,FALSE))," ",VLOOKUP(EDATE('Projektkostenkalkulation EP'!$B$8,18)+ED$9,Datenquellen!$F$7:$H$45,3,FALSE))="X"
                                    ),
                          "X",
                          ""
                          ),
               "X"
            )</f>
        <v/>
      </c>
      <c r="EF215" s="232" t="str">
        <f xml:space="preserve"> IF(TEXT((EDATE('Projektkostenkalkulation EP'!$B$8,18)+EE$9),"MM")=TEXT((EDATE('Projektkostenkalkulation EP'!$B$8,18)+(EE$9-1)),"MM"),
             IF(
                        OR(
                                    TEXT((EDATE('Projektkostenkalkulation EP'!$B$8,18)+EE$9),"TTT") = "Sa",
                                    TEXT((EDATE('Projektkostenkalkulation EP'!$B$8,18)+EE$9),"TTT") = "So",
                                    IF(ISNA(VLOOKUP(EDATE('Projektkostenkalkulation EP'!$B$8,18)+EE$9,Datenquellen!$F$7:$H$45,3,FALSE))," ",VLOOKUP(EDATE('Projektkostenkalkulation EP'!$B$8,18)+EE$9,Datenquellen!$F$7:$H$45,3,FALSE))="X"
                                    ),
                          "X",
                          ""
                          ),
               "X"
            )</f>
        <v>X</v>
      </c>
      <c r="EG215" s="232" t="str">
        <f xml:space="preserve"> IF(TEXT((EDATE('Projektkostenkalkulation EP'!$B$8,18)+EF$9),"MM")=TEXT((EDATE('Projektkostenkalkulation EP'!$B$8,18)+(EF$9-1)),"MM"),
             IF(
                        OR(
                                    TEXT((EDATE('Projektkostenkalkulation EP'!$B$8,18)+EF$9),"TTT") = "Sa",
                                    TEXT((EDATE('Projektkostenkalkulation EP'!$B$8,18)+EF$9),"TTT") = "So",
                                    IF(ISNA(VLOOKUP(EDATE('Projektkostenkalkulation EP'!$B$8,18)+EF$9,Datenquellen!$F$7:$H$45,3,FALSE))," ",VLOOKUP(EDATE('Projektkostenkalkulation EP'!$B$8,18)+EF$9,Datenquellen!$F$7:$H$45,3,FALSE))="X"
                                    ),
                          "X",
                          ""
                          ),
               "X"
            )</f>
        <v>X</v>
      </c>
      <c r="EH215" s="232" t="str">
        <f xml:space="preserve"> IF(TEXT((EDATE('Projektkostenkalkulation EP'!$B$8,18)+EG$9),"MM")=TEXT((EDATE('Projektkostenkalkulation EP'!$B$8,18)+(EG$9-1)),"MM"),
             IF(
                        OR(
                                    TEXT((EDATE('Projektkostenkalkulation EP'!$B$8,18)+EG$9),"TTT") = "Sa",
                                    TEXT((EDATE('Projektkostenkalkulation EP'!$B$8,18)+EG$9),"TTT") = "So",
                                    IF(ISNA(VLOOKUP(EDATE('Projektkostenkalkulation EP'!$B$8,18)+EG$9,Datenquellen!$F$7:$H$45,3,FALSE))," ",VLOOKUP(EDATE('Projektkostenkalkulation EP'!$B$8,18)+EG$9,Datenquellen!$F$7:$H$45,3,FALSE))="X"
                                    ),
                          "X",
                          ""
                          ),
               "X"
            )</f>
        <v/>
      </c>
      <c r="EI215" s="232" t="str">
        <f xml:space="preserve"> IF(TEXT((EDATE('Projektkostenkalkulation EP'!$B$8,18)+EH$9),"MM")=TEXT((EDATE('Projektkostenkalkulation EP'!$B$8,18)+(EH$9-1)),"MM"),
             IF(
                        OR(
                                    TEXT((EDATE('Projektkostenkalkulation EP'!$B$8,18)+EH$9),"TTT") = "Sa",
                                    TEXT((EDATE('Projektkostenkalkulation EP'!$B$8,18)+EH$9),"TTT") = "So",
                                    IF(ISNA(VLOOKUP(EDATE('Projektkostenkalkulation EP'!$B$8,18)+EH$9,Datenquellen!$F$7:$H$45,3,FALSE))," ",VLOOKUP(EDATE('Projektkostenkalkulation EP'!$B$8,18)+EH$9,Datenquellen!$F$7:$H$45,3,FALSE))="X"
                                    ),
                          "X",
                          ""
                          ),
               "X"
            )</f>
        <v/>
      </c>
      <c r="EJ215" s="232" t="str">
        <f xml:space="preserve"> IF(TEXT((EDATE('Projektkostenkalkulation EP'!$B$8,18)+EI$9),"MM")=TEXT((EDATE('Projektkostenkalkulation EP'!$B$8,18)+(EI$9-1)),"MM"),
             IF(
                        OR(
                                    TEXT((EDATE('Projektkostenkalkulation EP'!$B$8,18)+EI$9),"TTT") = "Sa",
                                    TEXT((EDATE('Projektkostenkalkulation EP'!$B$8,18)+EI$9),"TTT") = "So",
                                    IF(ISNA(VLOOKUP(EDATE('Projektkostenkalkulation EP'!$B$8,18)+EI$9,Datenquellen!$F$7:$H$45,3,FALSE))," ",VLOOKUP(EDATE('Projektkostenkalkulation EP'!$B$8,18)+EI$9,Datenquellen!$F$7:$H$45,3,FALSE))="X"
                                    ),
                          "X",
                          ""
                          ),
               "X"
            )</f>
        <v/>
      </c>
      <c r="EK215" s="233" t="str">
        <f xml:space="preserve"> IF(TEXT((EDATE('Projektkostenkalkulation EP'!$B$8,18)+EJ$9),"MM")=TEXT((EDATE('Projektkostenkalkulation EP'!$B$8,18)+(EJ$9-1)),"MM"),
             IF(
                        OR(
                                    TEXT((EDATE('Projektkostenkalkulation EP'!$B$8,18)+EJ$9),"TTT") = "Sa",
                                    TEXT((EDATE('Projektkostenkalkulation EP'!$B$8,18)+EJ$9),"TTT") = "So",
                                    IF(ISNA(VLOOKUP(EDATE('Projektkostenkalkulation EP'!$B$8,18)+EJ$9,Datenquellen!$F$7:$H$45,3,FALSE))," ",VLOOKUP(EDATE('Projektkostenkalkulation EP'!$B$8,18)+EJ$9,Datenquellen!$F$7:$H$45,3,FALSE))="X"
                                    ),
                          "X",
                          ""
                          ),
               "X"
            )</f>
        <v/>
      </c>
      <c r="EL215" s="234"/>
      <c r="EM215" s="235"/>
      <c r="EN215" s="409"/>
      <c r="EO215" s="406"/>
      <c r="EP215" s="231"/>
      <c r="EQ215" s="232" t="str">
        <f>IF(
            OR(
                     TEXT(EDATE('Projektkostenkalkulation EP'!$B$8,18),"TTT") = "Sa",
                     TEXT(EDATE('Projektkostenkalkulation EP'!$B$8,18),"TTT") = "So",
                     IF(ISNA(VLOOKUP(EDATE('Projektkostenkalkulation EP'!$B$8,18),Datenquellen!$F$7:$H$45,3,FALSE))," ",VLOOKUP(EDATE('Projektkostenkalkulation EP'!$B$8,18),Datenquellen!$F$7:$H$45,3,FALSE))="X"
                            ),
                    "X",
                    ""
            )</f>
        <v/>
      </c>
      <c r="ER215" s="232" t="str">
        <f xml:space="preserve"> IF(TEXT((EDATE('Projektkostenkalkulation EP'!$B$8,18)+EQ$9),"MM")=TEXT((EDATE('Projektkostenkalkulation EP'!$B$8,18)+(EQ$9-1)),"MM"),
             IF(
                        OR(
                                    TEXT((EDATE('Projektkostenkalkulation EP'!$B$8,18)+EQ$9),"TTT") = "Sa",
                                    TEXT((EDATE('Projektkostenkalkulation EP'!$B$8,18)+EQ$9),"TTT") = "So",
                                    IF(ISNA(VLOOKUP(EDATE('Projektkostenkalkulation EP'!$B$8,18)+EQ$9,Datenquellen!$F$7:$H$45,3,FALSE))," ",VLOOKUP(EDATE('Projektkostenkalkulation EP'!$B$8,18)+EQ$9,Datenquellen!$F$7:$H$45,3,FALSE))="X"
                                    ),
                          "X",
                          ""
                          ),
               "X"
            )</f>
        <v/>
      </c>
      <c r="ES215" s="232" t="str">
        <f xml:space="preserve"> IF(TEXT((EDATE('Projektkostenkalkulation EP'!$B$8,18)+ER$9),"MM")=TEXT((EDATE('Projektkostenkalkulation EP'!$B$8,18)+(ER$9-1)),"MM"),
             IF(
                        OR(
                                    TEXT((EDATE('Projektkostenkalkulation EP'!$B$8,18)+ER$9),"TTT") = "Sa",
                                    TEXT((EDATE('Projektkostenkalkulation EP'!$B$8,18)+ER$9),"TTT") = "So",
                                    IF(ISNA(VLOOKUP(EDATE('Projektkostenkalkulation EP'!$B$8,18)+ER$9,Datenquellen!$F$7:$H$45,3,FALSE))," ",VLOOKUP(EDATE('Projektkostenkalkulation EP'!$B$8,18)+ER$9,Datenquellen!$F$7:$H$45,3,FALSE))="X"
                                    ),
                          "X",
                          ""
                          ),
               "X"
            )</f>
        <v/>
      </c>
      <c r="ET215" s="232" t="str">
        <f xml:space="preserve"> IF(TEXT((EDATE('Projektkostenkalkulation EP'!$B$8,18)+ES$9),"MM")=TEXT((EDATE('Projektkostenkalkulation EP'!$B$8,18)+(ES$9-1)),"MM"),
             IF(
                        OR(
                                    TEXT((EDATE('Projektkostenkalkulation EP'!$B$8,18)+ES$9),"TTT") = "Sa",
                                    TEXT((EDATE('Projektkostenkalkulation EP'!$B$8,18)+ES$9),"TTT") = "So",
                                    IF(ISNA(VLOOKUP(EDATE('Projektkostenkalkulation EP'!$B$8,18)+ES$9,Datenquellen!$F$7:$H$45,3,FALSE))," ",VLOOKUP(EDATE('Projektkostenkalkulation EP'!$B$8,18)+ES$9,Datenquellen!$F$7:$H$45,3,FALSE))="X"
                                    ),
                          "X",
                          ""
                          ),
               "X"
            )</f>
        <v/>
      </c>
      <c r="EU215" s="232" t="str">
        <f xml:space="preserve"> IF(TEXT((EDATE('Projektkostenkalkulation EP'!$B$8,18)+ET$9),"MM")=TEXT((EDATE('Projektkostenkalkulation EP'!$B$8,18)+(ET$9-1)),"MM"),
             IF(
                        OR(
                                    TEXT((EDATE('Projektkostenkalkulation EP'!$B$8,18)+ET$9),"TTT") = "Sa",
                                    TEXT((EDATE('Projektkostenkalkulation EP'!$B$8,18)+ET$9),"TTT") = "So",
                                    IF(ISNA(VLOOKUP(EDATE('Projektkostenkalkulation EP'!$B$8,18)+ET$9,Datenquellen!$F$7:$H$45,3,FALSE))," ",VLOOKUP(EDATE('Projektkostenkalkulation EP'!$B$8,18)+ET$9,Datenquellen!$F$7:$H$45,3,FALSE))="X"
                                    ),
                          "X",
                          ""
                          ),
               "X"
            )</f>
        <v>X</v>
      </c>
      <c r="EV215" s="232" t="str">
        <f xml:space="preserve"> IF(TEXT((EDATE('Projektkostenkalkulation EP'!$B$8,18)+EU$9),"MM")=TEXT((EDATE('Projektkostenkalkulation EP'!$B$8,18)+(EU$9-1)),"MM"),
             IF(
                        OR(
                                    TEXT((EDATE('Projektkostenkalkulation EP'!$B$8,18)+EU$9),"TTT") = "Sa",
                                    TEXT((EDATE('Projektkostenkalkulation EP'!$B$8,18)+EU$9),"TTT") = "So",
                                    IF(ISNA(VLOOKUP(EDATE('Projektkostenkalkulation EP'!$B$8,18)+EU$9,Datenquellen!$F$7:$H$45,3,FALSE))," ",VLOOKUP(EDATE('Projektkostenkalkulation EP'!$B$8,18)+EU$9,Datenquellen!$F$7:$H$45,3,FALSE))="X"
                                    ),
                          "X",
                          ""
                          ),
               "X"
            )</f>
        <v>X</v>
      </c>
      <c r="EW215" s="232" t="str">
        <f xml:space="preserve"> IF(TEXT((EDATE('Projektkostenkalkulation EP'!$B$8,18)+EV$9),"MM")=TEXT((EDATE('Projektkostenkalkulation EP'!$B$8,18)+(EV$9-1)),"MM"),
             IF(
                        OR(
                                    TEXT((EDATE('Projektkostenkalkulation EP'!$B$8,18)+EV$9),"TTT") = "Sa",
                                    TEXT((EDATE('Projektkostenkalkulation EP'!$B$8,18)+EV$9),"TTT") = "So",
                                    IF(ISNA(VLOOKUP(EDATE('Projektkostenkalkulation EP'!$B$8,18)+EV$9,Datenquellen!$F$7:$H$45,3,FALSE))," ",VLOOKUP(EDATE('Projektkostenkalkulation EP'!$B$8,18)+EV$9,Datenquellen!$F$7:$H$45,3,FALSE))="X"
                                    ),
                          "X",
                          ""
                          ),
               "X"
            )</f>
        <v/>
      </c>
      <c r="EX215" s="232" t="str">
        <f xml:space="preserve"> IF(TEXT((EDATE('Projektkostenkalkulation EP'!$B$8,18)+EW$9),"MM")=TEXT((EDATE('Projektkostenkalkulation EP'!$B$8,18)+(EW$9-1)),"MM"),
             IF(
                        OR(
                                    TEXT((EDATE('Projektkostenkalkulation EP'!$B$8,18)+EW$9),"TTT") = "Sa",
                                    TEXT((EDATE('Projektkostenkalkulation EP'!$B$8,18)+EW$9),"TTT") = "So",
                                    IF(ISNA(VLOOKUP(EDATE('Projektkostenkalkulation EP'!$B$8,18)+EW$9,Datenquellen!$F$7:$H$45,3,FALSE))," ",VLOOKUP(EDATE('Projektkostenkalkulation EP'!$B$8,18)+EW$9,Datenquellen!$F$7:$H$45,3,FALSE))="X"
                                    ),
                          "X",
                          ""
                          ),
               "X"
            )</f>
        <v/>
      </c>
      <c r="EY215" s="232" t="str">
        <f xml:space="preserve"> IF(TEXT((EDATE('Projektkostenkalkulation EP'!$B$8,18)+EX$9),"MM")=TEXT((EDATE('Projektkostenkalkulation EP'!$B$8,18)+(EX$9-1)),"MM"),
             IF(
                        OR(
                                    TEXT((EDATE('Projektkostenkalkulation EP'!$B$8,18)+EX$9),"TTT") = "Sa",
                                    TEXT((EDATE('Projektkostenkalkulation EP'!$B$8,18)+EX$9),"TTT") = "So",
                                    IF(ISNA(VLOOKUP(EDATE('Projektkostenkalkulation EP'!$B$8,18)+EX$9,Datenquellen!$F$7:$H$45,3,FALSE))," ",VLOOKUP(EDATE('Projektkostenkalkulation EP'!$B$8,18)+EX$9,Datenquellen!$F$7:$H$45,3,FALSE))="X"
                                    ),
                          "X",
                          ""
                          ),
               "X"
            )</f>
        <v/>
      </c>
      <c r="EZ215" s="232" t="str">
        <f xml:space="preserve"> IF(TEXT((EDATE('Projektkostenkalkulation EP'!$B$8,18)+EY$9),"MM")=TEXT((EDATE('Projektkostenkalkulation EP'!$B$8,18)+(EY$9-1)),"MM"),
             IF(
                        OR(
                                    TEXT((EDATE('Projektkostenkalkulation EP'!$B$8,18)+EY$9),"TTT") = "Sa",
                                    TEXT((EDATE('Projektkostenkalkulation EP'!$B$8,18)+EY$9),"TTT") = "So",
                                    IF(ISNA(VLOOKUP(EDATE('Projektkostenkalkulation EP'!$B$8,18)+EY$9,Datenquellen!$F$7:$H$45,3,FALSE))," ",VLOOKUP(EDATE('Projektkostenkalkulation EP'!$B$8,18)+EY$9,Datenquellen!$F$7:$H$45,3,FALSE))="X"
                                    ),
                          "X",
                          ""
                          ),
               "X"
            )</f>
        <v/>
      </c>
      <c r="FA215" s="232" t="str">
        <f xml:space="preserve"> IF(TEXT((EDATE('Projektkostenkalkulation EP'!$B$8,18)+EZ$9),"MM")=TEXT((EDATE('Projektkostenkalkulation EP'!$B$8,18)+(EZ$9-1)),"MM"),
             IF(
                        OR(
                                    TEXT((EDATE('Projektkostenkalkulation EP'!$B$8,18)+EZ$9),"TTT") = "Sa",
                                    TEXT((EDATE('Projektkostenkalkulation EP'!$B$8,18)+EZ$9),"TTT") = "So",
                                    IF(ISNA(VLOOKUP(EDATE('Projektkostenkalkulation EP'!$B$8,18)+EZ$9,Datenquellen!$F$7:$H$45,3,FALSE))," ",VLOOKUP(EDATE('Projektkostenkalkulation EP'!$B$8,18)+EZ$9,Datenquellen!$F$7:$H$45,3,FALSE))="X"
                                    ),
                          "X",
                          ""
                          ),
               "X"
            )</f>
        <v/>
      </c>
      <c r="FB215" s="232" t="str">
        <f xml:space="preserve"> IF(TEXT((EDATE('Projektkostenkalkulation EP'!$B$8,18)+FA$9),"MM")=TEXT((EDATE('Projektkostenkalkulation EP'!$B$8,18)+(FA$9-1)),"MM"),
             IF(
                        OR(
                                    TEXT((EDATE('Projektkostenkalkulation EP'!$B$8,18)+FA$9),"TTT") = "Sa",
                                    TEXT((EDATE('Projektkostenkalkulation EP'!$B$8,18)+FA$9),"TTT") = "So",
                                    IF(ISNA(VLOOKUP(EDATE('Projektkostenkalkulation EP'!$B$8,18)+FA$9,Datenquellen!$F$7:$H$45,3,FALSE))," ",VLOOKUP(EDATE('Projektkostenkalkulation EP'!$B$8,18)+FA$9,Datenquellen!$F$7:$H$45,3,FALSE))="X"
                                    ),
                          "X",
                          ""
                          ),
               "X"
            )</f>
        <v>X</v>
      </c>
      <c r="FC215" s="232" t="str">
        <f xml:space="preserve"> IF(TEXT((EDATE('Projektkostenkalkulation EP'!$B$8,18)+FB$9),"MM")=TEXT((EDATE('Projektkostenkalkulation EP'!$B$8,18)+(FB$9-1)),"MM"),
             IF(
                        OR(
                                    TEXT((EDATE('Projektkostenkalkulation EP'!$B$8,18)+FB$9),"TTT") = "Sa",
                                    TEXT((EDATE('Projektkostenkalkulation EP'!$B$8,18)+FB$9),"TTT") = "So",
                                    IF(ISNA(VLOOKUP(EDATE('Projektkostenkalkulation EP'!$B$8,18)+FB$9,Datenquellen!$F$7:$H$45,3,FALSE))," ",VLOOKUP(EDATE('Projektkostenkalkulation EP'!$B$8,18)+FB$9,Datenquellen!$F$7:$H$45,3,FALSE))="X"
                                    ),
                          "X",
                          ""
                          ),
               "X"
            )</f>
        <v>X</v>
      </c>
      <c r="FD215" s="232" t="str">
        <f xml:space="preserve"> IF(TEXT((EDATE('Projektkostenkalkulation EP'!$B$8,18)+FC$9),"MM")=TEXT((EDATE('Projektkostenkalkulation EP'!$B$8,18)+(FC$9-1)),"MM"),
             IF(
                        OR(
                                    TEXT((EDATE('Projektkostenkalkulation EP'!$B$8,18)+FC$9),"TTT") = "Sa",
                                    TEXT((EDATE('Projektkostenkalkulation EP'!$B$8,18)+FC$9),"TTT") = "So",
                                    IF(ISNA(VLOOKUP(EDATE('Projektkostenkalkulation EP'!$B$8,18)+FC$9,Datenquellen!$F$7:$H$45,3,FALSE))," ",VLOOKUP(EDATE('Projektkostenkalkulation EP'!$B$8,18)+FC$9,Datenquellen!$F$7:$H$45,3,FALSE))="X"
                                    ),
                          "X",
                          ""
                          ),
               "X"
            )</f>
        <v/>
      </c>
      <c r="FE215" s="232" t="str">
        <f xml:space="preserve"> IF(TEXT((EDATE('Projektkostenkalkulation EP'!$B$8,18)+FD$9),"MM")=TEXT((EDATE('Projektkostenkalkulation EP'!$B$8,18)+(FD$9-1)),"MM"),
             IF(
                        OR(
                                    TEXT((EDATE('Projektkostenkalkulation EP'!$B$8,18)+FD$9),"TTT") = "Sa",
                                    TEXT((EDATE('Projektkostenkalkulation EP'!$B$8,18)+FD$9),"TTT") = "So",
                                    IF(ISNA(VLOOKUP(EDATE('Projektkostenkalkulation EP'!$B$8,18)+FD$9,Datenquellen!$F$7:$H$45,3,FALSE))," ",VLOOKUP(EDATE('Projektkostenkalkulation EP'!$B$8,18)+FD$9,Datenquellen!$F$7:$H$45,3,FALSE))="X"
                                    ),
                          "X",
                          ""
                          ),
               "X"
            )</f>
        <v/>
      </c>
      <c r="FF215" s="232" t="str">
        <f xml:space="preserve"> IF(TEXT((EDATE('Projektkostenkalkulation EP'!$B$8,18)+FE$9),"MM")=TEXT((EDATE('Projektkostenkalkulation EP'!$B$8,18)+(FE$9-1)),"MM"),
             IF(
                        OR(
                                    TEXT((EDATE('Projektkostenkalkulation EP'!$B$8,18)+FE$9),"TTT") = "Sa",
                                    TEXT((EDATE('Projektkostenkalkulation EP'!$B$8,18)+FE$9),"TTT") = "So",
                                    IF(ISNA(VLOOKUP(EDATE('Projektkostenkalkulation EP'!$B$8,18)+FE$9,Datenquellen!$F$7:$H$45,3,FALSE))," ",VLOOKUP(EDATE('Projektkostenkalkulation EP'!$B$8,18)+FE$9,Datenquellen!$F$7:$H$45,3,FALSE))="X"
                                    ),
                          "X",
                          ""
                          ),
               "X"
            )</f>
        <v/>
      </c>
      <c r="FG215" s="232" t="str">
        <f xml:space="preserve"> IF(TEXT((EDATE('Projektkostenkalkulation EP'!$B$8,18)+FF$9),"MM")=TEXT((EDATE('Projektkostenkalkulation EP'!$B$8,18)+(FF$9-1)),"MM"),
             IF(
                        OR(
                                    TEXT((EDATE('Projektkostenkalkulation EP'!$B$8,18)+FF$9),"TTT") = "Sa",
                                    TEXT((EDATE('Projektkostenkalkulation EP'!$B$8,18)+FF$9),"TTT") = "So",
                                    IF(ISNA(VLOOKUP(EDATE('Projektkostenkalkulation EP'!$B$8,18)+FF$9,Datenquellen!$F$7:$H$45,3,FALSE))," ",VLOOKUP(EDATE('Projektkostenkalkulation EP'!$B$8,18)+FF$9,Datenquellen!$F$7:$H$45,3,FALSE))="X"
                                    ),
                          "X",
                          ""
                          ),
               "X"
            )</f>
        <v/>
      </c>
      <c r="FH215" s="232" t="str">
        <f xml:space="preserve"> IF(TEXT((EDATE('Projektkostenkalkulation EP'!$B$8,18)+FG$9),"MM")=TEXT((EDATE('Projektkostenkalkulation EP'!$B$8,18)+(FG$9-1)),"MM"),
             IF(
                        OR(
                                    TEXT((EDATE('Projektkostenkalkulation EP'!$B$8,18)+FG$9),"TTT") = "Sa",
                                    TEXT((EDATE('Projektkostenkalkulation EP'!$B$8,18)+FG$9),"TTT") = "So",
                                    IF(ISNA(VLOOKUP(EDATE('Projektkostenkalkulation EP'!$B$8,18)+FG$9,Datenquellen!$F$7:$H$45,3,FALSE))," ",VLOOKUP(EDATE('Projektkostenkalkulation EP'!$B$8,18)+FG$9,Datenquellen!$F$7:$H$45,3,FALSE))="X"
                                    ),
                          "X",
                          ""
                          ),
               "X"
            )</f>
        <v/>
      </c>
      <c r="FI215" s="232" t="str">
        <f xml:space="preserve"> IF(TEXT((EDATE('Projektkostenkalkulation EP'!$B$8,18)+FH$9),"MM")=TEXT((EDATE('Projektkostenkalkulation EP'!$B$8,18)+(FH$9-1)),"MM"),
             IF(
                        OR(
                                    TEXT((EDATE('Projektkostenkalkulation EP'!$B$8,18)+FH$9),"TTT") = "Sa",
                                    TEXT((EDATE('Projektkostenkalkulation EP'!$B$8,18)+FH$9),"TTT") = "So",
                                    IF(ISNA(VLOOKUP(EDATE('Projektkostenkalkulation EP'!$B$8,18)+FH$9,Datenquellen!$F$7:$H$45,3,FALSE))," ",VLOOKUP(EDATE('Projektkostenkalkulation EP'!$B$8,18)+FH$9,Datenquellen!$F$7:$H$45,3,FALSE))="X"
                                    ),
                          "X",
                          ""
                          ),
               "X"
            )</f>
        <v>X</v>
      </c>
      <c r="FJ215" s="232" t="str">
        <f xml:space="preserve"> IF(TEXT((EDATE('Projektkostenkalkulation EP'!$B$8,18)+FI$9),"MM")=TEXT((EDATE('Projektkostenkalkulation EP'!$B$8,18)+(FI$9-1)),"MM"),
             IF(
                        OR(
                                    TEXT((EDATE('Projektkostenkalkulation EP'!$B$8,18)+FI$9),"TTT") = "Sa",
                                    TEXT((EDATE('Projektkostenkalkulation EP'!$B$8,18)+FI$9),"TTT") = "So",
                                    IF(ISNA(VLOOKUP(EDATE('Projektkostenkalkulation EP'!$B$8,18)+FI$9,Datenquellen!$F$7:$H$45,3,FALSE))," ",VLOOKUP(EDATE('Projektkostenkalkulation EP'!$B$8,18)+FI$9,Datenquellen!$F$7:$H$45,3,FALSE))="X"
                                    ),
                          "X",
                          ""
                          ),
               "X"
            )</f>
        <v>X</v>
      </c>
      <c r="FK215" s="232" t="str">
        <f xml:space="preserve"> IF(TEXT((EDATE('Projektkostenkalkulation EP'!$B$8,18)+FJ$9),"MM")=TEXT((EDATE('Projektkostenkalkulation EP'!$B$8,18)+(FJ$9-1)),"MM"),
             IF(
                        OR(
                                    TEXT((EDATE('Projektkostenkalkulation EP'!$B$8,18)+FJ$9),"TTT") = "Sa",
                                    TEXT((EDATE('Projektkostenkalkulation EP'!$B$8,18)+FJ$9),"TTT") = "So",
                                    IF(ISNA(VLOOKUP(EDATE('Projektkostenkalkulation EP'!$B$8,18)+FJ$9,Datenquellen!$F$7:$H$45,3,FALSE))," ",VLOOKUP(EDATE('Projektkostenkalkulation EP'!$B$8,18)+FJ$9,Datenquellen!$F$7:$H$45,3,FALSE))="X"
                                    ),
                          "X",
                          ""
                          ),
               "X"
            )</f>
        <v/>
      </c>
      <c r="FL215" s="232" t="str">
        <f xml:space="preserve"> IF(TEXT((EDATE('Projektkostenkalkulation EP'!$B$8,18)+FK$9),"MM")=TEXT((EDATE('Projektkostenkalkulation EP'!$B$8,18)+(FK$9-1)),"MM"),
             IF(
                        OR(
                                    TEXT((EDATE('Projektkostenkalkulation EP'!$B$8,18)+FK$9),"TTT") = "Sa",
                                    TEXT((EDATE('Projektkostenkalkulation EP'!$B$8,18)+FK$9),"TTT") = "So",
                                    IF(ISNA(VLOOKUP(EDATE('Projektkostenkalkulation EP'!$B$8,18)+FK$9,Datenquellen!$F$7:$H$45,3,FALSE))," ",VLOOKUP(EDATE('Projektkostenkalkulation EP'!$B$8,18)+FK$9,Datenquellen!$F$7:$H$45,3,FALSE))="X"
                                    ),
                          "X",
                          ""
                          ),
               "X"
            )</f>
        <v/>
      </c>
      <c r="FM215" s="232" t="str">
        <f xml:space="preserve"> IF(TEXT((EDATE('Projektkostenkalkulation EP'!$B$8,18)+FL$9),"MM")=TEXT((EDATE('Projektkostenkalkulation EP'!$B$8,18)+(FL$9-1)),"MM"),
             IF(
                        OR(
                                    TEXT((EDATE('Projektkostenkalkulation EP'!$B$8,18)+FL$9),"TTT") = "Sa",
                                    TEXT((EDATE('Projektkostenkalkulation EP'!$B$8,18)+FL$9),"TTT") = "So",
                                    IF(ISNA(VLOOKUP(EDATE('Projektkostenkalkulation EP'!$B$8,18)+FL$9,Datenquellen!$F$7:$H$45,3,FALSE))," ",VLOOKUP(EDATE('Projektkostenkalkulation EP'!$B$8,18)+FL$9,Datenquellen!$F$7:$H$45,3,FALSE))="X"
                                    ),
                          "X",
                          ""
                          ),
               "X"
            )</f>
        <v/>
      </c>
      <c r="FN215" s="232" t="str">
        <f xml:space="preserve"> IF(TEXT((EDATE('Projektkostenkalkulation EP'!$B$8,18)+FM$9),"MM")=TEXT((EDATE('Projektkostenkalkulation EP'!$B$8,18)+(FM$9-1)),"MM"),
             IF(
                        OR(
                                    TEXT((EDATE('Projektkostenkalkulation EP'!$B$8,18)+FM$9),"TTT") = "Sa",
                                    TEXT((EDATE('Projektkostenkalkulation EP'!$B$8,18)+FM$9),"TTT") = "So",
                                    IF(ISNA(VLOOKUP(EDATE('Projektkostenkalkulation EP'!$B$8,18)+FM$9,Datenquellen!$F$7:$H$45,3,FALSE))," ",VLOOKUP(EDATE('Projektkostenkalkulation EP'!$B$8,18)+FM$9,Datenquellen!$F$7:$H$45,3,FALSE))="X"
                                    ),
                          "X",
                          ""
                          ),
               "X"
            )</f>
        <v/>
      </c>
      <c r="FO215" s="232" t="str">
        <f xml:space="preserve"> IF(TEXT((EDATE('Projektkostenkalkulation EP'!$B$8,18)+FN$9),"MM")=TEXT((EDATE('Projektkostenkalkulation EP'!$B$8,18)+(FN$9-1)),"MM"),
             IF(
                        OR(
                                    TEXT((EDATE('Projektkostenkalkulation EP'!$B$8,18)+FN$9),"TTT") = "Sa",
                                    TEXT((EDATE('Projektkostenkalkulation EP'!$B$8,18)+FN$9),"TTT") = "So",
                                    IF(ISNA(VLOOKUP(EDATE('Projektkostenkalkulation EP'!$B$8,18)+FN$9,Datenquellen!$F$7:$H$45,3,FALSE))," ",VLOOKUP(EDATE('Projektkostenkalkulation EP'!$B$8,18)+FN$9,Datenquellen!$F$7:$H$45,3,FALSE))="X"
                                    ),
                          "X",
                          ""
                          ),
               "X"
            )</f>
        <v/>
      </c>
      <c r="FP215" s="232" t="str">
        <f xml:space="preserve"> IF(TEXT((EDATE('Projektkostenkalkulation EP'!$B$8,18)+FO$9),"MM")=TEXT((EDATE('Projektkostenkalkulation EP'!$B$8,18)+(FO$9-1)),"MM"),
             IF(
                        OR(
                                    TEXT((EDATE('Projektkostenkalkulation EP'!$B$8,18)+FO$9),"TTT") = "Sa",
                                    TEXT((EDATE('Projektkostenkalkulation EP'!$B$8,18)+FO$9),"TTT") = "So",
                                    IF(ISNA(VLOOKUP(EDATE('Projektkostenkalkulation EP'!$B$8,18)+FO$9,Datenquellen!$F$7:$H$45,3,FALSE))," ",VLOOKUP(EDATE('Projektkostenkalkulation EP'!$B$8,18)+FO$9,Datenquellen!$F$7:$H$45,3,FALSE))="X"
                                    ),
                          "X",
                          ""
                          ),
               "X"
            )</f>
        <v>X</v>
      </c>
      <c r="FQ215" s="232" t="str">
        <f xml:space="preserve"> IF(TEXT((EDATE('Projektkostenkalkulation EP'!$B$8,18)+FP$9),"MM")=TEXT((EDATE('Projektkostenkalkulation EP'!$B$8,18)+(FP$9-1)),"MM"),
             IF(
                        OR(
                                    TEXT((EDATE('Projektkostenkalkulation EP'!$B$8,18)+FP$9),"TTT") = "Sa",
                                    TEXT((EDATE('Projektkostenkalkulation EP'!$B$8,18)+FP$9),"TTT") = "So",
                                    IF(ISNA(VLOOKUP(EDATE('Projektkostenkalkulation EP'!$B$8,18)+FP$9,Datenquellen!$F$7:$H$45,3,FALSE))," ",VLOOKUP(EDATE('Projektkostenkalkulation EP'!$B$8,18)+FP$9,Datenquellen!$F$7:$H$45,3,FALSE))="X"
                                    ),
                          "X",
                          ""
                          ),
               "X"
            )</f>
        <v>X</v>
      </c>
      <c r="FR215" s="232" t="str">
        <f xml:space="preserve"> IF(TEXT((EDATE('Projektkostenkalkulation EP'!$B$8,18)+FQ$9),"MM")=TEXT((EDATE('Projektkostenkalkulation EP'!$B$8,18)+(FQ$9-1)),"MM"),
             IF(
                        OR(
                                    TEXT((EDATE('Projektkostenkalkulation EP'!$B$8,18)+FQ$9),"TTT") = "Sa",
                                    TEXT((EDATE('Projektkostenkalkulation EP'!$B$8,18)+FQ$9),"TTT") = "So",
                                    IF(ISNA(VLOOKUP(EDATE('Projektkostenkalkulation EP'!$B$8,18)+FQ$9,Datenquellen!$F$7:$H$45,3,FALSE))," ",VLOOKUP(EDATE('Projektkostenkalkulation EP'!$B$8,18)+FQ$9,Datenquellen!$F$7:$H$45,3,FALSE))="X"
                                    ),
                          "X",
                          ""
                          ),
               "X"
            )</f>
        <v/>
      </c>
      <c r="FS215" s="232" t="str">
        <f xml:space="preserve"> IF(TEXT((EDATE('Projektkostenkalkulation EP'!$B$8,18)+FR$9),"MM")=TEXT((EDATE('Projektkostenkalkulation EP'!$B$8,18)+(FR$9-1)),"MM"),
             IF(
                        OR(
                                    TEXT((EDATE('Projektkostenkalkulation EP'!$B$8,18)+FR$9),"TTT") = "Sa",
                                    TEXT((EDATE('Projektkostenkalkulation EP'!$B$8,18)+FR$9),"TTT") = "So",
                                    IF(ISNA(VLOOKUP(EDATE('Projektkostenkalkulation EP'!$B$8,18)+FR$9,Datenquellen!$F$7:$H$45,3,FALSE))," ",VLOOKUP(EDATE('Projektkostenkalkulation EP'!$B$8,18)+FR$9,Datenquellen!$F$7:$H$45,3,FALSE))="X"
                                    ),
                          "X",
                          ""
                          ),
               "X"
            )</f>
        <v/>
      </c>
      <c r="FT215" s="232" t="str">
        <f xml:space="preserve"> IF(TEXT((EDATE('Projektkostenkalkulation EP'!$B$8,18)+FS$9),"MM")=TEXT((EDATE('Projektkostenkalkulation EP'!$B$8,18)+(FS$9-1)),"MM"),
             IF(
                        OR(
                                    TEXT((EDATE('Projektkostenkalkulation EP'!$B$8,18)+FS$9),"TTT") = "Sa",
                                    TEXT((EDATE('Projektkostenkalkulation EP'!$B$8,18)+FS$9),"TTT") = "So",
                                    IF(ISNA(VLOOKUP(EDATE('Projektkostenkalkulation EP'!$B$8,18)+FS$9,Datenquellen!$F$7:$H$45,3,FALSE))," ",VLOOKUP(EDATE('Projektkostenkalkulation EP'!$B$8,18)+FS$9,Datenquellen!$F$7:$H$45,3,FALSE))="X"
                                    ),
                          "X",
                          ""
                          ),
               "X"
            )</f>
        <v/>
      </c>
      <c r="FU215" s="233" t="str">
        <f xml:space="preserve"> IF(TEXT((EDATE('Projektkostenkalkulation EP'!$B$8,18)+FT$9),"MM")=TEXT((EDATE('Projektkostenkalkulation EP'!$B$8,18)+(FT$9-1)),"MM"),
             IF(
                        OR(
                                    TEXT((EDATE('Projektkostenkalkulation EP'!$B$8,18)+FT$9),"TTT") = "Sa",
                                    TEXT((EDATE('Projektkostenkalkulation EP'!$B$8,18)+FT$9),"TTT") = "So",
                                    IF(ISNA(VLOOKUP(EDATE('Projektkostenkalkulation EP'!$B$8,18)+FT$9,Datenquellen!$F$7:$H$45,3,FALSE))," ",VLOOKUP(EDATE('Projektkostenkalkulation EP'!$B$8,18)+FT$9,Datenquellen!$F$7:$H$45,3,FALSE))="X"
                                    ),
                          "X",
                          ""
                          ),
               "X"
            )</f>
        <v/>
      </c>
      <c r="FV215" s="234"/>
      <c r="FW215" s="235"/>
      <c r="FX215" s="409"/>
      <c r="FY215" s="406"/>
      <c r="FZ215" s="231"/>
      <c r="GA215" s="232" t="str">
        <f>IF(
            OR(
                     TEXT(EDATE('Projektkostenkalkulation EP'!$B$8,18),"TTT") = "Sa",
                     TEXT(EDATE('Projektkostenkalkulation EP'!$B$8,18),"TTT") = "So",
                     IF(ISNA(VLOOKUP(EDATE('Projektkostenkalkulation EP'!$B$8,18),Datenquellen!$F$7:$H$45,3,FALSE))," ",VLOOKUP(EDATE('Projektkostenkalkulation EP'!$B$8,18),Datenquellen!$F$7:$H$45,3,FALSE))="X"
                            ),
                    "X",
                    ""
            )</f>
        <v/>
      </c>
      <c r="GB215" s="232" t="str">
        <f xml:space="preserve"> IF(TEXT((EDATE('Projektkostenkalkulation EP'!$B$8,18)+GA$9),"MM")=TEXT((EDATE('Projektkostenkalkulation EP'!$B$8,18)+(GA$9-1)),"MM"),
             IF(
                        OR(
                                    TEXT((EDATE('Projektkostenkalkulation EP'!$B$8,18)+GA$9),"TTT") = "Sa",
                                    TEXT((EDATE('Projektkostenkalkulation EP'!$B$8,18)+GA$9),"TTT") = "So",
                                    IF(ISNA(VLOOKUP(EDATE('Projektkostenkalkulation EP'!$B$8,18)+GA$9,Datenquellen!$F$7:$H$45,3,FALSE))," ",VLOOKUP(EDATE('Projektkostenkalkulation EP'!$B$8,18)+GA$9,Datenquellen!$F$7:$H$45,3,FALSE))="X"
                                    ),
                          "X",
                          ""
                          ),
               "X"
            )</f>
        <v/>
      </c>
      <c r="GC215" s="232" t="str">
        <f xml:space="preserve"> IF(TEXT((EDATE('Projektkostenkalkulation EP'!$B$8,18)+GB$9),"MM")=TEXT((EDATE('Projektkostenkalkulation EP'!$B$8,18)+(GB$9-1)),"MM"),
             IF(
                        OR(
                                    TEXT((EDATE('Projektkostenkalkulation EP'!$B$8,18)+GB$9),"TTT") = "Sa",
                                    TEXT((EDATE('Projektkostenkalkulation EP'!$B$8,18)+GB$9),"TTT") = "So",
                                    IF(ISNA(VLOOKUP(EDATE('Projektkostenkalkulation EP'!$B$8,18)+GB$9,Datenquellen!$F$7:$H$45,3,FALSE))," ",VLOOKUP(EDATE('Projektkostenkalkulation EP'!$B$8,18)+GB$9,Datenquellen!$F$7:$H$45,3,FALSE))="X"
                                    ),
                          "X",
                          ""
                          ),
               "X"
            )</f>
        <v/>
      </c>
      <c r="GD215" s="232" t="str">
        <f xml:space="preserve"> IF(TEXT((EDATE('Projektkostenkalkulation EP'!$B$8,18)+GC$9),"MM")=TEXT((EDATE('Projektkostenkalkulation EP'!$B$8,18)+(GC$9-1)),"MM"),
             IF(
                        OR(
                                    TEXT((EDATE('Projektkostenkalkulation EP'!$B$8,18)+GC$9),"TTT") = "Sa",
                                    TEXT((EDATE('Projektkostenkalkulation EP'!$B$8,18)+GC$9),"TTT") = "So",
                                    IF(ISNA(VLOOKUP(EDATE('Projektkostenkalkulation EP'!$B$8,18)+GC$9,Datenquellen!$F$7:$H$45,3,FALSE))," ",VLOOKUP(EDATE('Projektkostenkalkulation EP'!$B$8,18)+GC$9,Datenquellen!$F$7:$H$45,3,FALSE))="X"
                                    ),
                          "X",
                          ""
                          ),
               "X"
            )</f>
        <v/>
      </c>
      <c r="GE215" s="232" t="str">
        <f xml:space="preserve"> IF(TEXT((EDATE('Projektkostenkalkulation EP'!$B$8,18)+GD$9),"MM")=TEXT((EDATE('Projektkostenkalkulation EP'!$B$8,18)+(GD$9-1)),"MM"),
             IF(
                        OR(
                                    TEXT((EDATE('Projektkostenkalkulation EP'!$B$8,18)+GD$9),"TTT") = "Sa",
                                    TEXT((EDATE('Projektkostenkalkulation EP'!$B$8,18)+GD$9),"TTT") = "So",
                                    IF(ISNA(VLOOKUP(EDATE('Projektkostenkalkulation EP'!$B$8,18)+GD$9,Datenquellen!$F$7:$H$45,3,FALSE))," ",VLOOKUP(EDATE('Projektkostenkalkulation EP'!$B$8,18)+GD$9,Datenquellen!$F$7:$H$45,3,FALSE))="X"
                                    ),
                          "X",
                          ""
                          ),
               "X"
            )</f>
        <v>X</v>
      </c>
      <c r="GF215" s="232" t="str">
        <f xml:space="preserve"> IF(TEXT((EDATE('Projektkostenkalkulation EP'!$B$8,18)+GE$9),"MM")=TEXT((EDATE('Projektkostenkalkulation EP'!$B$8,18)+(GE$9-1)),"MM"),
             IF(
                        OR(
                                    TEXT((EDATE('Projektkostenkalkulation EP'!$B$8,18)+GE$9),"TTT") = "Sa",
                                    TEXT((EDATE('Projektkostenkalkulation EP'!$B$8,18)+GE$9),"TTT") = "So",
                                    IF(ISNA(VLOOKUP(EDATE('Projektkostenkalkulation EP'!$B$8,18)+GE$9,Datenquellen!$F$7:$H$45,3,FALSE))," ",VLOOKUP(EDATE('Projektkostenkalkulation EP'!$B$8,18)+GE$9,Datenquellen!$F$7:$H$45,3,FALSE))="X"
                                    ),
                          "X",
                          ""
                          ),
               "X"
            )</f>
        <v>X</v>
      </c>
      <c r="GG215" s="232" t="str">
        <f xml:space="preserve"> IF(TEXT((EDATE('Projektkostenkalkulation EP'!$B$8,18)+GF$9),"MM")=TEXT((EDATE('Projektkostenkalkulation EP'!$B$8,18)+(GF$9-1)),"MM"),
             IF(
                        OR(
                                    TEXT((EDATE('Projektkostenkalkulation EP'!$B$8,18)+GF$9),"TTT") = "Sa",
                                    TEXT((EDATE('Projektkostenkalkulation EP'!$B$8,18)+GF$9),"TTT") = "So",
                                    IF(ISNA(VLOOKUP(EDATE('Projektkostenkalkulation EP'!$B$8,18)+GF$9,Datenquellen!$F$7:$H$45,3,FALSE))," ",VLOOKUP(EDATE('Projektkostenkalkulation EP'!$B$8,18)+GF$9,Datenquellen!$F$7:$H$45,3,FALSE))="X"
                                    ),
                          "X",
                          ""
                          ),
               "X"
            )</f>
        <v/>
      </c>
      <c r="GH215" s="232" t="str">
        <f xml:space="preserve"> IF(TEXT((EDATE('Projektkostenkalkulation EP'!$B$8,18)+GG$9),"MM")=TEXT((EDATE('Projektkostenkalkulation EP'!$B$8,18)+(GG$9-1)),"MM"),
             IF(
                        OR(
                                    TEXT((EDATE('Projektkostenkalkulation EP'!$B$8,18)+GG$9),"TTT") = "Sa",
                                    TEXT((EDATE('Projektkostenkalkulation EP'!$B$8,18)+GG$9),"TTT") = "So",
                                    IF(ISNA(VLOOKUP(EDATE('Projektkostenkalkulation EP'!$B$8,18)+GG$9,Datenquellen!$F$7:$H$45,3,FALSE))," ",VLOOKUP(EDATE('Projektkostenkalkulation EP'!$B$8,18)+GG$9,Datenquellen!$F$7:$H$45,3,FALSE))="X"
                                    ),
                          "X",
                          ""
                          ),
               "X"
            )</f>
        <v/>
      </c>
      <c r="GI215" s="232" t="str">
        <f xml:space="preserve"> IF(TEXT((EDATE('Projektkostenkalkulation EP'!$B$8,18)+GH$9),"MM")=TEXT((EDATE('Projektkostenkalkulation EP'!$B$8,18)+(GH$9-1)),"MM"),
             IF(
                        OR(
                                    TEXT((EDATE('Projektkostenkalkulation EP'!$B$8,18)+GH$9),"TTT") = "Sa",
                                    TEXT((EDATE('Projektkostenkalkulation EP'!$B$8,18)+GH$9),"TTT") = "So",
                                    IF(ISNA(VLOOKUP(EDATE('Projektkostenkalkulation EP'!$B$8,18)+GH$9,Datenquellen!$F$7:$H$45,3,FALSE))," ",VLOOKUP(EDATE('Projektkostenkalkulation EP'!$B$8,18)+GH$9,Datenquellen!$F$7:$H$45,3,FALSE))="X"
                                    ),
                          "X",
                          ""
                          ),
               "X"
            )</f>
        <v/>
      </c>
      <c r="GJ215" s="232" t="str">
        <f xml:space="preserve"> IF(TEXT((EDATE('Projektkostenkalkulation EP'!$B$8,18)+GI$9),"MM")=TEXT((EDATE('Projektkostenkalkulation EP'!$B$8,18)+(GI$9-1)),"MM"),
             IF(
                        OR(
                                    TEXT((EDATE('Projektkostenkalkulation EP'!$B$8,18)+GI$9),"TTT") = "Sa",
                                    TEXT((EDATE('Projektkostenkalkulation EP'!$B$8,18)+GI$9),"TTT") = "So",
                                    IF(ISNA(VLOOKUP(EDATE('Projektkostenkalkulation EP'!$B$8,18)+GI$9,Datenquellen!$F$7:$H$45,3,FALSE))," ",VLOOKUP(EDATE('Projektkostenkalkulation EP'!$B$8,18)+GI$9,Datenquellen!$F$7:$H$45,3,FALSE))="X"
                                    ),
                          "X",
                          ""
                          ),
               "X"
            )</f>
        <v/>
      </c>
      <c r="GK215" s="232" t="str">
        <f xml:space="preserve"> IF(TEXT((EDATE('Projektkostenkalkulation EP'!$B$8,18)+GJ$9),"MM")=TEXT((EDATE('Projektkostenkalkulation EP'!$B$8,18)+(GJ$9-1)),"MM"),
             IF(
                        OR(
                                    TEXT((EDATE('Projektkostenkalkulation EP'!$B$8,18)+GJ$9),"TTT") = "Sa",
                                    TEXT((EDATE('Projektkostenkalkulation EP'!$B$8,18)+GJ$9),"TTT") = "So",
                                    IF(ISNA(VLOOKUP(EDATE('Projektkostenkalkulation EP'!$B$8,18)+GJ$9,Datenquellen!$F$7:$H$45,3,FALSE))," ",VLOOKUP(EDATE('Projektkostenkalkulation EP'!$B$8,18)+GJ$9,Datenquellen!$F$7:$H$45,3,FALSE))="X"
                                    ),
                          "X",
                          ""
                          ),
               "X"
            )</f>
        <v/>
      </c>
      <c r="GL215" s="232" t="str">
        <f xml:space="preserve"> IF(TEXT((EDATE('Projektkostenkalkulation EP'!$B$8,18)+GK$9),"MM")=TEXT((EDATE('Projektkostenkalkulation EP'!$B$8,18)+(GK$9-1)),"MM"),
             IF(
                        OR(
                                    TEXT((EDATE('Projektkostenkalkulation EP'!$B$8,18)+GK$9),"TTT") = "Sa",
                                    TEXT((EDATE('Projektkostenkalkulation EP'!$B$8,18)+GK$9),"TTT") = "So",
                                    IF(ISNA(VLOOKUP(EDATE('Projektkostenkalkulation EP'!$B$8,18)+GK$9,Datenquellen!$F$7:$H$45,3,FALSE))," ",VLOOKUP(EDATE('Projektkostenkalkulation EP'!$B$8,18)+GK$9,Datenquellen!$F$7:$H$45,3,FALSE))="X"
                                    ),
                          "X",
                          ""
                          ),
               "X"
            )</f>
        <v>X</v>
      </c>
      <c r="GM215" s="232" t="str">
        <f xml:space="preserve"> IF(TEXT((EDATE('Projektkostenkalkulation EP'!$B$8,18)+GL$9),"MM")=TEXT((EDATE('Projektkostenkalkulation EP'!$B$8,18)+(GL$9-1)),"MM"),
             IF(
                        OR(
                                    TEXT((EDATE('Projektkostenkalkulation EP'!$B$8,18)+GL$9),"TTT") = "Sa",
                                    TEXT((EDATE('Projektkostenkalkulation EP'!$B$8,18)+GL$9),"TTT") = "So",
                                    IF(ISNA(VLOOKUP(EDATE('Projektkostenkalkulation EP'!$B$8,18)+GL$9,Datenquellen!$F$7:$H$45,3,FALSE))," ",VLOOKUP(EDATE('Projektkostenkalkulation EP'!$B$8,18)+GL$9,Datenquellen!$F$7:$H$45,3,FALSE))="X"
                                    ),
                          "X",
                          ""
                          ),
               "X"
            )</f>
        <v>X</v>
      </c>
      <c r="GN215" s="232" t="str">
        <f xml:space="preserve"> IF(TEXT((EDATE('Projektkostenkalkulation EP'!$B$8,18)+GM$9),"MM")=TEXT((EDATE('Projektkostenkalkulation EP'!$B$8,18)+(GM$9-1)),"MM"),
             IF(
                        OR(
                                    TEXT((EDATE('Projektkostenkalkulation EP'!$B$8,18)+GM$9),"TTT") = "Sa",
                                    TEXT((EDATE('Projektkostenkalkulation EP'!$B$8,18)+GM$9),"TTT") = "So",
                                    IF(ISNA(VLOOKUP(EDATE('Projektkostenkalkulation EP'!$B$8,18)+GM$9,Datenquellen!$F$7:$H$45,3,FALSE))," ",VLOOKUP(EDATE('Projektkostenkalkulation EP'!$B$8,18)+GM$9,Datenquellen!$F$7:$H$45,3,FALSE))="X"
                                    ),
                          "X",
                          ""
                          ),
               "X"
            )</f>
        <v/>
      </c>
      <c r="GO215" s="232" t="str">
        <f xml:space="preserve"> IF(TEXT((EDATE('Projektkostenkalkulation EP'!$B$8,18)+GN$9),"MM")=TEXT((EDATE('Projektkostenkalkulation EP'!$B$8,18)+(GN$9-1)),"MM"),
             IF(
                        OR(
                                    TEXT((EDATE('Projektkostenkalkulation EP'!$B$8,18)+GN$9),"TTT") = "Sa",
                                    TEXT((EDATE('Projektkostenkalkulation EP'!$B$8,18)+GN$9),"TTT") = "So",
                                    IF(ISNA(VLOOKUP(EDATE('Projektkostenkalkulation EP'!$B$8,18)+GN$9,Datenquellen!$F$7:$H$45,3,FALSE))," ",VLOOKUP(EDATE('Projektkostenkalkulation EP'!$B$8,18)+GN$9,Datenquellen!$F$7:$H$45,3,FALSE))="X"
                                    ),
                          "X",
                          ""
                          ),
               "X"
            )</f>
        <v/>
      </c>
      <c r="GP215" s="232" t="str">
        <f xml:space="preserve"> IF(TEXT((EDATE('Projektkostenkalkulation EP'!$B$8,18)+GO$9),"MM")=TEXT((EDATE('Projektkostenkalkulation EP'!$B$8,18)+(GO$9-1)),"MM"),
             IF(
                        OR(
                                    TEXT((EDATE('Projektkostenkalkulation EP'!$B$8,18)+GO$9),"TTT") = "Sa",
                                    TEXT((EDATE('Projektkostenkalkulation EP'!$B$8,18)+GO$9),"TTT") = "So",
                                    IF(ISNA(VLOOKUP(EDATE('Projektkostenkalkulation EP'!$B$8,18)+GO$9,Datenquellen!$F$7:$H$45,3,FALSE))," ",VLOOKUP(EDATE('Projektkostenkalkulation EP'!$B$8,18)+GO$9,Datenquellen!$F$7:$H$45,3,FALSE))="X"
                                    ),
                          "X",
                          ""
                          ),
               "X"
            )</f>
        <v/>
      </c>
      <c r="GQ215" s="232" t="str">
        <f xml:space="preserve"> IF(TEXT((EDATE('Projektkostenkalkulation EP'!$B$8,18)+GP$9),"MM")=TEXT((EDATE('Projektkostenkalkulation EP'!$B$8,18)+(GP$9-1)),"MM"),
             IF(
                        OR(
                                    TEXT((EDATE('Projektkostenkalkulation EP'!$B$8,18)+GP$9),"TTT") = "Sa",
                                    TEXT((EDATE('Projektkostenkalkulation EP'!$B$8,18)+GP$9),"TTT") = "So",
                                    IF(ISNA(VLOOKUP(EDATE('Projektkostenkalkulation EP'!$B$8,18)+GP$9,Datenquellen!$F$7:$H$45,3,FALSE))," ",VLOOKUP(EDATE('Projektkostenkalkulation EP'!$B$8,18)+GP$9,Datenquellen!$F$7:$H$45,3,FALSE))="X"
                                    ),
                          "X",
                          ""
                          ),
               "X"
            )</f>
        <v/>
      </c>
      <c r="GR215" s="232" t="str">
        <f xml:space="preserve"> IF(TEXT((EDATE('Projektkostenkalkulation EP'!$B$8,18)+GQ$9),"MM")=TEXT((EDATE('Projektkostenkalkulation EP'!$B$8,18)+(GQ$9-1)),"MM"),
             IF(
                        OR(
                                    TEXT((EDATE('Projektkostenkalkulation EP'!$B$8,18)+GQ$9),"TTT") = "Sa",
                                    TEXT((EDATE('Projektkostenkalkulation EP'!$B$8,18)+GQ$9),"TTT") = "So",
                                    IF(ISNA(VLOOKUP(EDATE('Projektkostenkalkulation EP'!$B$8,18)+GQ$9,Datenquellen!$F$7:$H$45,3,FALSE))," ",VLOOKUP(EDATE('Projektkostenkalkulation EP'!$B$8,18)+GQ$9,Datenquellen!$F$7:$H$45,3,FALSE))="X"
                                    ),
                          "X",
                          ""
                          ),
               "X"
            )</f>
        <v/>
      </c>
      <c r="GS215" s="232" t="str">
        <f xml:space="preserve"> IF(TEXT((EDATE('Projektkostenkalkulation EP'!$B$8,18)+GR$9),"MM")=TEXT((EDATE('Projektkostenkalkulation EP'!$B$8,18)+(GR$9-1)),"MM"),
             IF(
                        OR(
                                    TEXT((EDATE('Projektkostenkalkulation EP'!$B$8,18)+GR$9),"TTT") = "Sa",
                                    TEXT((EDATE('Projektkostenkalkulation EP'!$B$8,18)+GR$9),"TTT") = "So",
                                    IF(ISNA(VLOOKUP(EDATE('Projektkostenkalkulation EP'!$B$8,18)+GR$9,Datenquellen!$F$7:$H$45,3,FALSE))," ",VLOOKUP(EDATE('Projektkostenkalkulation EP'!$B$8,18)+GR$9,Datenquellen!$F$7:$H$45,3,FALSE))="X"
                                    ),
                          "X",
                          ""
                          ),
               "X"
            )</f>
        <v>X</v>
      </c>
      <c r="GT215" s="232" t="str">
        <f xml:space="preserve"> IF(TEXT((EDATE('Projektkostenkalkulation EP'!$B$8,18)+GS$9),"MM")=TEXT((EDATE('Projektkostenkalkulation EP'!$B$8,18)+(GS$9-1)),"MM"),
             IF(
                        OR(
                                    TEXT((EDATE('Projektkostenkalkulation EP'!$B$8,18)+GS$9),"TTT") = "Sa",
                                    TEXT((EDATE('Projektkostenkalkulation EP'!$B$8,18)+GS$9),"TTT") = "So",
                                    IF(ISNA(VLOOKUP(EDATE('Projektkostenkalkulation EP'!$B$8,18)+GS$9,Datenquellen!$F$7:$H$45,3,FALSE))," ",VLOOKUP(EDATE('Projektkostenkalkulation EP'!$B$8,18)+GS$9,Datenquellen!$F$7:$H$45,3,FALSE))="X"
                                    ),
                          "X",
                          ""
                          ),
               "X"
            )</f>
        <v>X</v>
      </c>
      <c r="GU215" s="232" t="str">
        <f xml:space="preserve"> IF(TEXT((EDATE('Projektkostenkalkulation EP'!$B$8,18)+GT$9),"MM")=TEXT((EDATE('Projektkostenkalkulation EP'!$B$8,18)+(GT$9-1)),"MM"),
             IF(
                        OR(
                                    TEXT((EDATE('Projektkostenkalkulation EP'!$B$8,18)+GT$9),"TTT") = "Sa",
                                    TEXT((EDATE('Projektkostenkalkulation EP'!$B$8,18)+GT$9),"TTT") = "So",
                                    IF(ISNA(VLOOKUP(EDATE('Projektkostenkalkulation EP'!$B$8,18)+GT$9,Datenquellen!$F$7:$H$45,3,FALSE))," ",VLOOKUP(EDATE('Projektkostenkalkulation EP'!$B$8,18)+GT$9,Datenquellen!$F$7:$H$45,3,FALSE))="X"
                                    ),
                          "X",
                          ""
                          ),
               "X"
            )</f>
        <v/>
      </c>
      <c r="GV215" s="232" t="str">
        <f xml:space="preserve"> IF(TEXT((EDATE('Projektkostenkalkulation EP'!$B$8,18)+GU$9),"MM")=TEXT((EDATE('Projektkostenkalkulation EP'!$B$8,18)+(GU$9-1)),"MM"),
             IF(
                        OR(
                                    TEXT((EDATE('Projektkostenkalkulation EP'!$B$8,18)+GU$9),"TTT") = "Sa",
                                    TEXT((EDATE('Projektkostenkalkulation EP'!$B$8,18)+GU$9),"TTT") = "So",
                                    IF(ISNA(VLOOKUP(EDATE('Projektkostenkalkulation EP'!$B$8,18)+GU$9,Datenquellen!$F$7:$H$45,3,FALSE))," ",VLOOKUP(EDATE('Projektkostenkalkulation EP'!$B$8,18)+GU$9,Datenquellen!$F$7:$H$45,3,FALSE))="X"
                                    ),
                          "X",
                          ""
                          ),
               "X"
            )</f>
        <v/>
      </c>
      <c r="GW215" s="232" t="str">
        <f xml:space="preserve"> IF(TEXT((EDATE('Projektkostenkalkulation EP'!$B$8,18)+GV$9),"MM")=TEXT((EDATE('Projektkostenkalkulation EP'!$B$8,18)+(GV$9-1)),"MM"),
             IF(
                        OR(
                                    TEXT((EDATE('Projektkostenkalkulation EP'!$B$8,18)+GV$9),"TTT") = "Sa",
                                    TEXT((EDATE('Projektkostenkalkulation EP'!$B$8,18)+GV$9),"TTT") = "So",
                                    IF(ISNA(VLOOKUP(EDATE('Projektkostenkalkulation EP'!$B$8,18)+GV$9,Datenquellen!$F$7:$H$45,3,FALSE))," ",VLOOKUP(EDATE('Projektkostenkalkulation EP'!$B$8,18)+GV$9,Datenquellen!$F$7:$H$45,3,FALSE))="X"
                                    ),
                          "X",
                          ""
                          ),
               "X"
            )</f>
        <v/>
      </c>
      <c r="GX215" s="232" t="str">
        <f xml:space="preserve"> IF(TEXT((EDATE('Projektkostenkalkulation EP'!$B$8,18)+GW$9),"MM")=TEXT((EDATE('Projektkostenkalkulation EP'!$B$8,18)+(GW$9-1)),"MM"),
             IF(
                        OR(
                                    TEXT((EDATE('Projektkostenkalkulation EP'!$B$8,18)+GW$9),"TTT") = "Sa",
                                    TEXT((EDATE('Projektkostenkalkulation EP'!$B$8,18)+GW$9),"TTT") = "So",
                                    IF(ISNA(VLOOKUP(EDATE('Projektkostenkalkulation EP'!$B$8,18)+GW$9,Datenquellen!$F$7:$H$45,3,FALSE))," ",VLOOKUP(EDATE('Projektkostenkalkulation EP'!$B$8,18)+GW$9,Datenquellen!$F$7:$H$45,3,FALSE))="X"
                                    ),
                          "X",
                          ""
                          ),
               "X"
            )</f>
        <v/>
      </c>
      <c r="GY215" s="232" t="str">
        <f xml:space="preserve"> IF(TEXT((EDATE('Projektkostenkalkulation EP'!$B$8,18)+GX$9),"MM")=TEXT((EDATE('Projektkostenkalkulation EP'!$B$8,18)+(GX$9-1)),"MM"),
             IF(
                        OR(
                                    TEXT((EDATE('Projektkostenkalkulation EP'!$B$8,18)+GX$9),"TTT") = "Sa",
                                    TEXT((EDATE('Projektkostenkalkulation EP'!$B$8,18)+GX$9),"TTT") = "So",
                                    IF(ISNA(VLOOKUP(EDATE('Projektkostenkalkulation EP'!$B$8,18)+GX$9,Datenquellen!$F$7:$H$45,3,FALSE))," ",VLOOKUP(EDATE('Projektkostenkalkulation EP'!$B$8,18)+GX$9,Datenquellen!$F$7:$H$45,3,FALSE))="X"
                                    ),
                          "X",
                          ""
                          ),
               "X"
            )</f>
        <v/>
      </c>
      <c r="GZ215" s="232" t="str">
        <f xml:space="preserve"> IF(TEXT((EDATE('Projektkostenkalkulation EP'!$B$8,18)+GY$9),"MM")=TEXT((EDATE('Projektkostenkalkulation EP'!$B$8,18)+(GY$9-1)),"MM"),
             IF(
                        OR(
                                    TEXT((EDATE('Projektkostenkalkulation EP'!$B$8,18)+GY$9),"TTT") = "Sa",
                                    TEXT((EDATE('Projektkostenkalkulation EP'!$B$8,18)+GY$9),"TTT") = "So",
                                    IF(ISNA(VLOOKUP(EDATE('Projektkostenkalkulation EP'!$B$8,18)+GY$9,Datenquellen!$F$7:$H$45,3,FALSE))," ",VLOOKUP(EDATE('Projektkostenkalkulation EP'!$B$8,18)+GY$9,Datenquellen!$F$7:$H$45,3,FALSE))="X"
                                    ),
                          "X",
                          ""
                          ),
               "X"
            )</f>
        <v>X</v>
      </c>
      <c r="HA215" s="232" t="str">
        <f xml:space="preserve"> IF(TEXT((EDATE('Projektkostenkalkulation EP'!$B$8,18)+GZ$9),"MM")=TEXT((EDATE('Projektkostenkalkulation EP'!$B$8,18)+(GZ$9-1)),"MM"),
             IF(
                        OR(
                                    TEXT((EDATE('Projektkostenkalkulation EP'!$B$8,18)+GZ$9),"TTT") = "Sa",
                                    TEXT((EDATE('Projektkostenkalkulation EP'!$B$8,18)+GZ$9),"TTT") = "So",
                                    IF(ISNA(VLOOKUP(EDATE('Projektkostenkalkulation EP'!$B$8,18)+GZ$9,Datenquellen!$F$7:$H$45,3,FALSE))," ",VLOOKUP(EDATE('Projektkostenkalkulation EP'!$B$8,18)+GZ$9,Datenquellen!$F$7:$H$45,3,FALSE))="X"
                                    ),
                          "X",
                          ""
                          ),
               "X"
            )</f>
        <v>X</v>
      </c>
      <c r="HB215" s="232" t="str">
        <f xml:space="preserve"> IF(TEXT((EDATE('Projektkostenkalkulation EP'!$B$8,18)+HA$9),"MM")=TEXT((EDATE('Projektkostenkalkulation EP'!$B$8,18)+(HA$9-1)),"MM"),
             IF(
                        OR(
                                    TEXT((EDATE('Projektkostenkalkulation EP'!$B$8,18)+HA$9),"TTT") = "Sa",
                                    TEXT((EDATE('Projektkostenkalkulation EP'!$B$8,18)+HA$9),"TTT") = "So",
                                    IF(ISNA(VLOOKUP(EDATE('Projektkostenkalkulation EP'!$B$8,18)+HA$9,Datenquellen!$F$7:$H$45,3,FALSE))," ",VLOOKUP(EDATE('Projektkostenkalkulation EP'!$B$8,18)+HA$9,Datenquellen!$F$7:$H$45,3,FALSE))="X"
                                    ),
                          "X",
                          ""
                          ),
               "X"
            )</f>
        <v/>
      </c>
      <c r="HC215" s="232" t="str">
        <f xml:space="preserve"> IF(TEXT((EDATE('Projektkostenkalkulation EP'!$B$8,18)+HB$9),"MM")=TEXT((EDATE('Projektkostenkalkulation EP'!$B$8,18)+(HB$9-1)),"MM"),
             IF(
                        OR(
                                    TEXT((EDATE('Projektkostenkalkulation EP'!$B$8,18)+HB$9),"TTT") = "Sa",
                                    TEXT((EDATE('Projektkostenkalkulation EP'!$B$8,18)+HB$9),"TTT") = "So",
                                    IF(ISNA(VLOOKUP(EDATE('Projektkostenkalkulation EP'!$B$8,18)+HB$9,Datenquellen!$F$7:$H$45,3,FALSE))," ",VLOOKUP(EDATE('Projektkostenkalkulation EP'!$B$8,18)+HB$9,Datenquellen!$F$7:$H$45,3,FALSE))="X"
                                    ),
                          "X",
                          ""
                          ),
               "X"
            )</f>
        <v/>
      </c>
      <c r="HD215" s="232" t="str">
        <f xml:space="preserve"> IF(TEXT((EDATE('Projektkostenkalkulation EP'!$B$8,18)+HC$9),"MM")=TEXT((EDATE('Projektkostenkalkulation EP'!$B$8,18)+(HC$9-1)),"MM"),
             IF(
                        OR(
                                    TEXT((EDATE('Projektkostenkalkulation EP'!$B$8,18)+HC$9),"TTT") = "Sa",
                                    TEXT((EDATE('Projektkostenkalkulation EP'!$B$8,18)+HC$9),"TTT") = "So",
                                    IF(ISNA(VLOOKUP(EDATE('Projektkostenkalkulation EP'!$B$8,18)+HC$9,Datenquellen!$F$7:$H$45,3,FALSE))," ",VLOOKUP(EDATE('Projektkostenkalkulation EP'!$B$8,18)+HC$9,Datenquellen!$F$7:$H$45,3,FALSE))="X"
                                    ),
                          "X",
                          ""
                          ),
               "X"
            )</f>
        <v/>
      </c>
      <c r="HE215" s="233" t="str">
        <f xml:space="preserve"> IF(TEXT((EDATE('Projektkostenkalkulation EP'!$B$8,18)+HD$9),"MM")=TEXT((EDATE('Projektkostenkalkulation EP'!$B$8,18)+(HD$9-1)),"MM"),
             IF(
                        OR(
                                    TEXT((EDATE('Projektkostenkalkulation EP'!$B$8,18)+HD$9),"TTT") = "Sa",
                                    TEXT((EDATE('Projektkostenkalkulation EP'!$B$8,18)+HD$9),"TTT") = "So",
                                    IF(ISNA(VLOOKUP(EDATE('Projektkostenkalkulation EP'!$B$8,18)+HD$9,Datenquellen!$F$7:$H$45,3,FALSE))," ",VLOOKUP(EDATE('Projektkostenkalkulation EP'!$B$8,18)+HD$9,Datenquellen!$F$7:$H$45,3,FALSE))="X"
                                    ),
                          "X",
                          ""
                          ),
               "X"
            )</f>
        <v/>
      </c>
      <c r="HF215" s="234"/>
      <c r="HG215" s="235"/>
      <c r="HH215" s="409"/>
    </row>
    <row r="216" spans="1:216" ht="21" customHeight="1" thickBot="1" x14ac:dyDescent="0.25">
      <c r="A216" s="407"/>
      <c r="B216" s="236"/>
      <c r="C216" s="237" t="str">
        <f>IF(
            OR(
                     TEXT(EDATE('Projektkostenkalkulation EP'!$B$8,18),"TTT") = "Sa",
                     TEXT(EDATE('Projektkostenkalkulation EP'!$B$8,18),"TTT") = "So",
                     IF(ISNA(VLOOKUP(EDATE('Projektkostenkalkulation EP'!$B$8,18),Datenquellen!$F$7:$H$45,3,FALSE))," ",VLOOKUP(EDATE('Projektkostenkalkulation EP'!$B$8,18),Datenquellen!$F$7:$H$45,3,FALSE))="X"
                            ),
                    "X",
                    ""
            )</f>
        <v/>
      </c>
      <c r="D216" s="237" t="str">
        <f xml:space="preserve"> IF(TEXT((EDATE('Projektkostenkalkulation EP'!$B$8,18)+C$9),"MM")=TEXT((EDATE('Projektkostenkalkulation EP'!$B$8,18)+(C$9-1)),"MM"),
             IF(
                        OR(
                                    TEXT((EDATE('Projektkostenkalkulation EP'!$B$8,18)+C$9),"TTT") = "Sa",
                                    TEXT((EDATE('Projektkostenkalkulation EP'!$B$8,18)+C$9),"TTT") = "So",
                                    IF(ISNA(VLOOKUP(EDATE('Projektkostenkalkulation EP'!$B$8,18)+C$9,Datenquellen!$F$7:$H$45,3,FALSE))," ",VLOOKUP(EDATE('Projektkostenkalkulation EP'!$B$8,18)+C$9,Datenquellen!$F$7:$H$45,3,FALSE))="X"
                                    ),
                          "X",
                          ""
                          ),
               "X"
            )</f>
        <v/>
      </c>
      <c r="E216" s="237" t="str">
        <f xml:space="preserve"> IF(TEXT((EDATE('Projektkostenkalkulation EP'!$B$8,18)+D$9),"MM")=TEXT((EDATE('Projektkostenkalkulation EP'!$B$8,18)+(D$9-1)),"MM"),
             IF(
                        OR(
                                    TEXT((EDATE('Projektkostenkalkulation EP'!$B$8,18)+D$9),"TTT") = "Sa",
                                    TEXT((EDATE('Projektkostenkalkulation EP'!$B$8,18)+D$9),"TTT") = "So",
                                    IF(ISNA(VLOOKUP(EDATE('Projektkostenkalkulation EP'!$B$8,18)+D$9,Datenquellen!$F$7:$H$45,3,FALSE))," ",VLOOKUP(EDATE('Projektkostenkalkulation EP'!$B$8,18)+D$9,Datenquellen!$F$7:$H$45,3,FALSE))="X"
                                    ),
                          "X",
                          ""
                          ),
               "X"
            )</f>
        <v/>
      </c>
      <c r="F216" s="237" t="str">
        <f xml:space="preserve"> IF(TEXT((EDATE('Projektkostenkalkulation EP'!$B$8,18)+E$9),"MM")=TEXT((EDATE('Projektkostenkalkulation EP'!$B$8,18)+(E$9-1)),"MM"),
             IF(
                        OR(
                                    TEXT((EDATE('Projektkostenkalkulation EP'!$B$8,18)+E$9),"TTT") = "Sa",
                                    TEXT((EDATE('Projektkostenkalkulation EP'!$B$8,18)+E$9),"TTT") = "So",
                                    IF(ISNA(VLOOKUP(EDATE('Projektkostenkalkulation EP'!$B$8,18)+E$9,Datenquellen!$F$7:$H$45,3,FALSE))," ",VLOOKUP(EDATE('Projektkostenkalkulation EP'!$B$8,18)+E$9,Datenquellen!$F$7:$H$45,3,FALSE))="X"
                                    ),
                          "X",
                          ""
                          ),
               "X"
            )</f>
        <v/>
      </c>
      <c r="G216" s="237" t="str">
        <f xml:space="preserve"> IF(TEXT((EDATE('Projektkostenkalkulation EP'!$B$8,18)+F$9),"MM")=TEXT((EDATE('Projektkostenkalkulation EP'!$B$8,18)+(F$9-1)),"MM"),
             IF(
                        OR(
                                    TEXT((EDATE('Projektkostenkalkulation EP'!$B$8,18)+F$9),"TTT") = "Sa",
                                    TEXT((EDATE('Projektkostenkalkulation EP'!$B$8,18)+F$9),"TTT") = "So",
                                    IF(ISNA(VLOOKUP(EDATE('Projektkostenkalkulation EP'!$B$8,18)+F$9,Datenquellen!$F$7:$H$45,3,FALSE))," ",VLOOKUP(EDATE('Projektkostenkalkulation EP'!$B$8,18)+F$9,Datenquellen!$F$7:$H$45,3,FALSE))="X"
                                    ),
                          "X",
                          ""
                          ),
               "X"
            )</f>
        <v>X</v>
      </c>
      <c r="H216" s="237" t="str">
        <f xml:space="preserve"> IF(TEXT((EDATE('Projektkostenkalkulation EP'!$B$8,18)+G$9),"MM")=TEXT((EDATE('Projektkostenkalkulation EP'!$B$8,18)+(G$9-1)),"MM"),
             IF(
                        OR(
                                    TEXT((EDATE('Projektkostenkalkulation EP'!$B$8,18)+G$9),"TTT") = "Sa",
                                    TEXT((EDATE('Projektkostenkalkulation EP'!$B$8,18)+G$9),"TTT") = "So",
                                    IF(ISNA(VLOOKUP(EDATE('Projektkostenkalkulation EP'!$B$8,18)+G$9,Datenquellen!$F$7:$H$45,3,FALSE))," ",VLOOKUP(EDATE('Projektkostenkalkulation EP'!$B$8,18)+G$9,Datenquellen!$F$7:$H$45,3,FALSE))="X"
                                    ),
                          "X",
                          ""
                          ),
               "X"
            )</f>
        <v>X</v>
      </c>
      <c r="I216" s="237" t="str">
        <f xml:space="preserve"> IF(TEXT((EDATE('Projektkostenkalkulation EP'!$B$8,18)+H$9),"MM")=TEXT((EDATE('Projektkostenkalkulation EP'!$B$8,18)+(H$9-1)),"MM"),
             IF(
                        OR(
                                    TEXT((EDATE('Projektkostenkalkulation EP'!$B$8,18)+H$9),"TTT") = "Sa",
                                    TEXT((EDATE('Projektkostenkalkulation EP'!$B$8,18)+H$9),"TTT") = "So",
                                    IF(ISNA(VLOOKUP(EDATE('Projektkostenkalkulation EP'!$B$8,18)+H$9,Datenquellen!$F$7:$H$45,3,FALSE))," ",VLOOKUP(EDATE('Projektkostenkalkulation EP'!$B$8,18)+H$9,Datenquellen!$F$7:$H$45,3,FALSE))="X"
                                    ),
                          "X",
                          ""
                          ),
               "X"
            )</f>
        <v/>
      </c>
      <c r="J216" s="237" t="str">
        <f xml:space="preserve"> IF(TEXT((EDATE('Projektkostenkalkulation EP'!$B$8,18)+I$9),"MM")=TEXT((EDATE('Projektkostenkalkulation EP'!$B$8,18)+(I$9-1)),"MM"),
             IF(
                        OR(
                                    TEXT((EDATE('Projektkostenkalkulation EP'!$B$8,18)+I$9),"TTT") = "Sa",
                                    TEXT((EDATE('Projektkostenkalkulation EP'!$B$8,18)+I$9),"TTT") = "So",
                                    IF(ISNA(VLOOKUP(EDATE('Projektkostenkalkulation EP'!$B$8,18)+I$9,Datenquellen!$F$7:$H$45,3,FALSE))," ",VLOOKUP(EDATE('Projektkostenkalkulation EP'!$B$8,18)+I$9,Datenquellen!$F$7:$H$45,3,FALSE))="X"
                                    ),
                          "X",
                          ""
                          ),
               "X"
            )</f>
        <v/>
      </c>
      <c r="K216" s="237" t="str">
        <f xml:space="preserve"> IF(TEXT((EDATE('Projektkostenkalkulation EP'!$B$8,18)+J$9),"MM")=TEXT((EDATE('Projektkostenkalkulation EP'!$B$8,18)+(J$9-1)),"MM"),
             IF(
                        OR(
                                    TEXT((EDATE('Projektkostenkalkulation EP'!$B$8,18)+J$9),"TTT") = "Sa",
                                    TEXT((EDATE('Projektkostenkalkulation EP'!$B$8,18)+J$9),"TTT") = "So",
                                    IF(ISNA(VLOOKUP(EDATE('Projektkostenkalkulation EP'!$B$8,18)+J$9,Datenquellen!$F$7:$H$45,3,FALSE))," ",VLOOKUP(EDATE('Projektkostenkalkulation EP'!$B$8,18)+J$9,Datenquellen!$F$7:$H$45,3,FALSE))="X"
                                    ),
                          "X",
                          ""
                          ),
               "X"
            )</f>
        <v/>
      </c>
      <c r="L216" s="237" t="str">
        <f xml:space="preserve"> IF(TEXT((EDATE('Projektkostenkalkulation EP'!$B$8,18)+K$9),"MM")=TEXT((EDATE('Projektkostenkalkulation EP'!$B$8,18)+(K$9-1)),"MM"),
             IF(
                        OR(
                                    TEXT((EDATE('Projektkostenkalkulation EP'!$B$8,18)+K$9),"TTT") = "Sa",
                                    TEXT((EDATE('Projektkostenkalkulation EP'!$B$8,18)+K$9),"TTT") = "So",
                                    IF(ISNA(VLOOKUP(EDATE('Projektkostenkalkulation EP'!$B$8,18)+K$9,Datenquellen!$F$7:$H$45,3,FALSE))," ",VLOOKUP(EDATE('Projektkostenkalkulation EP'!$B$8,18)+K$9,Datenquellen!$F$7:$H$45,3,FALSE))="X"
                                    ),
                          "X",
                          ""
                          ),
               "X"
            )</f>
        <v/>
      </c>
      <c r="M216" s="237" t="str">
        <f xml:space="preserve"> IF(TEXT((EDATE('Projektkostenkalkulation EP'!$B$8,18)+L$9),"MM")=TEXT((EDATE('Projektkostenkalkulation EP'!$B$8,18)+(L$9-1)),"MM"),
             IF(
                        OR(
                                    TEXT((EDATE('Projektkostenkalkulation EP'!$B$8,18)+L$9),"TTT") = "Sa",
                                    TEXT((EDATE('Projektkostenkalkulation EP'!$B$8,18)+L$9),"TTT") = "So",
                                    IF(ISNA(VLOOKUP(EDATE('Projektkostenkalkulation EP'!$B$8,18)+L$9,Datenquellen!$F$7:$H$45,3,FALSE))," ",VLOOKUP(EDATE('Projektkostenkalkulation EP'!$B$8,18)+L$9,Datenquellen!$F$7:$H$45,3,FALSE))="X"
                                    ),
                          "X",
                          ""
                          ),
               "X"
            )</f>
        <v/>
      </c>
      <c r="N216" s="237" t="str">
        <f xml:space="preserve"> IF(TEXT((EDATE('Projektkostenkalkulation EP'!$B$8,18)+M$9),"MM")=TEXT((EDATE('Projektkostenkalkulation EP'!$B$8,18)+(M$9-1)),"MM"),
             IF(
                        OR(
                                    TEXT((EDATE('Projektkostenkalkulation EP'!$B$8,18)+M$9),"TTT") = "Sa",
                                    TEXT((EDATE('Projektkostenkalkulation EP'!$B$8,18)+M$9),"TTT") = "So",
                                    IF(ISNA(VLOOKUP(EDATE('Projektkostenkalkulation EP'!$B$8,18)+M$9,Datenquellen!$F$7:$H$45,3,FALSE))," ",VLOOKUP(EDATE('Projektkostenkalkulation EP'!$B$8,18)+M$9,Datenquellen!$F$7:$H$45,3,FALSE))="X"
                                    ),
                          "X",
                          ""
                          ),
               "X"
            )</f>
        <v>X</v>
      </c>
      <c r="O216" s="237" t="str">
        <f xml:space="preserve"> IF(TEXT((EDATE('Projektkostenkalkulation EP'!$B$8,18)+N$9),"MM")=TEXT((EDATE('Projektkostenkalkulation EP'!$B$8,18)+(N$9-1)),"MM"),
             IF(
                        OR(
                                    TEXT((EDATE('Projektkostenkalkulation EP'!$B$8,18)+N$9),"TTT") = "Sa",
                                    TEXT((EDATE('Projektkostenkalkulation EP'!$B$8,18)+N$9),"TTT") = "So",
                                    IF(ISNA(VLOOKUP(EDATE('Projektkostenkalkulation EP'!$B$8,18)+N$9,Datenquellen!$F$7:$H$45,3,FALSE))," ",VLOOKUP(EDATE('Projektkostenkalkulation EP'!$B$8,18)+N$9,Datenquellen!$F$7:$H$45,3,FALSE))="X"
                                    ),
                          "X",
                          ""
                          ),
               "X"
            )</f>
        <v>X</v>
      </c>
      <c r="P216" s="237" t="str">
        <f xml:space="preserve"> IF(TEXT((EDATE('Projektkostenkalkulation EP'!$B$8,18)+O$9),"MM")=TEXT((EDATE('Projektkostenkalkulation EP'!$B$8,18)+(O$9-1)),"MM"),
             IF(
                        OR(
                                    TEXT((EDATE('Projektkostenkalkulation EP'!$B$8,18)+O$9),"TTT") = "Sa",
                                    TEXT((EDATE('Projektkostenkalkulation EP'!$B$8,18)+O$9),"TTT") = "So",
                                    IF(ISNA(VLOOKUP(EDATE('Projektkostenkalkulation EP'!$B$8,18)+O$9,Datenquellen!$F$7:$H$45,3,FALSE))," ",VLOOKUP(EDATE('Projektkostenkalkulation EP'!$B$8,18)+O$9,Datenquellen!$F$7:$H$45,3,FALSE))="X"
                                    ),
                          "X",
                          ""
                          ),
               "X"
            )</f>
        <v/>
      </c>
      <c r="Q216" s="237" t="str">
        <f xml:space="preserve"> IF(TEXT((EDATE('Projektkostenkalkulation EP'!$B$8,18)+P$9),"MM")=TEXT((EDATE('Projektkostenkalkulation EP'!$B$8,18)+(P$9-1)),"MM"),
             IF(
                        OR(
                                    TEXT((EDATE('Projektkostenkalkulation EP'!$B$8,18)+P$9),"TTT") = "Sa",
                                    TEXT((EDATE('Projektkostenkalkulation EP'!$B$8,18)+P$9),"TTT") = "So",
                                    IF(ISNA(VLOOKUP(EDATE('Projektkostenkalkulation EP'!$B$8,18)+P$9,Datenquellen!$F$7:$H$45,3,FALSE))," ",VLOOKUP(EDATE('Projektkostenkalkulation EP'!$B$8,18)+P$9,Datenquellen!$F$7:$H$45,3,FALSE))="X"
                                    ),
                          "X",
                          ""
                          ),
               "X"
            )</f>
        <v/>
      </c>
      <c r="R216" s="237" t="str">
        <f xml:space="preserve"> IF(TEXT((EDATE('Projektkostenkalkulation EP'!$B$8,18)+Q$9),"MM")=TEXT((EDATE('Projektkostenkalkulation EP'!$B$8,18)+(Q$9-1)),"MM"),
             IF(
                        OR(
                                    TEXT((EDATE('Projektkostenkalkulation EP'!$B$8,18)+Q$9),"TTT") = "Sa",
                                    TEXT((EDATE('Projektkostenkalkulation EP'!$B$8,18)+Q$9),"TTT") = "So",
                                    IF(ISNA(VLOOKUP(EDATE('Projektkostenkalkulation EP'!$B$8,18)+Q$9,Datenquellen!$F$7:$H$45,3,FALSE))," ",VLOOKUP(EDATE('Projektkostenkalkulation EP'!$B$8,18)+Q$9,Datenquellen!$F$7:$H$45,3,FALSE))="X"
                                    ),
                          "X",
                          ""
                          ),
               "X"
            )</f>
        <v/>
      </c>
      <c r="S216" s="237" t="str">
        <f xml:space="preserve"> IF(TEXT((EDATE('Projektkostenkalkulation EP'!$B$8,18)+R$9),"MM")=TEXT((EDATE('Projektkostenkalkulation EP'!$B$8,18)+(R$9-1)),"MM"),
             IF(
                        OR(
                                    TEXT((EDATE('Projektkostenkalkulation EP'!$B$8,18)+R$9),"TTT") = "Sa",
                                    TEXT((EDATE('Projektkostenkalkulation EP'!$B$8,18)+R$9),"TTT") = "So",
                                    IF(ISNA(VLOOKUP(EDATE('Projektkostenkalkulation EP'!$B$8,18)+R$9,Datenquellen!$F$7:$H$45,3,FALSE))," ",VLOOKUP(EDATE('Projektkostenkalkulation EP'!$B$8,18)+R$9,Datenquellen!$F$7:$H$45,3,FALSE))="X"
                                    ),
                          "X",
                          ""
                          ),
               "X"
            )</f>
        <v/>
      </c>
      <c r="T216" s="237" t="str">
        <f xml:space="preserve"> IF(TEXT((EDATE('Projektkostenkalkulation EP'!$B$8,18)+S$9),"MM")=TEXT((EDATE('Projektkostenkalkulation EP'!$B$8,18)+(S$9-1)),"MM"),
             IF(
                        OR(
                                    TEXT((EDATE('Projektkostenkalkulation EP'!$B$8,18)+S$9),"TTT") = "Sa",
                                    TEXT((EDATE('Projektkostenkalkulation EP'!$B$8,18)+S$9),"TTT") = "So",
                                    IF(ISNA(VLOOKUP(EDATE('Projektkostenkalkulation EP'!$B$8,18)+S$9,Datenquellen!$F$7:$H$45,3,FALSE))," ",VLOOKUP(EDATE('Projektkostenkalkulation EP'!$B$8,18)+S$9,Datenquellen!$F$7:$H$45,3,FALSE))="X"
                                    ),
                          "X",
                          ""
                          ),
               "X"
            )</f>
        <v/>
      </c>
      <c r="U216" s="237" t="str">
        <f xml:space="preserve"> IF(TEXT((EDATE('Projektkostenkalkulation EP'!$B$8,18)+T$9),"MM")=TEXT((EDATE('Projektkostenkalkulation EP'!$B$8,18)+(T$9-1)),"MM"),
             IF(
                        OR(
                                    TEXT((EDATE('Projektkostenkalkulation EP'!$B$8,18)+T$9),"TTT") = "Sa",
                                    TEXT((EDATE('Projektkostenkalkulation EP'!$B$8,18)+T$9),"TTT") = "So",
                                    IF(ISNA(VLOOKUP(EDATE('Projektkostenkalkulation EP'!$B$8,18)+T$9,Datenquellen!$F$7:$H$45,3,FALSE))," ",VLOOKUP(EDATE('Projektkostenkalkulation EP'!$B$8,18)+T$9,Datenquellen!$F$7:$H$45,3,FALSE))="X"
                                    ),
                          "X",
                          ""
                          ),
               "X"
            )</f>
        <v>X</v>
      </c>
      <c r="V216" s="237" t="str">
        <f xml:space="preserve"> IF(TEXT((EDATE('Projektkostenkalkulation EP'!$B$8,18)+U$9),"MM")=TEXT((EDATE('Projektkostenkalkulation EP'!$B$8,18)+(U$9-1)),"MM"),
             IF(
                        OR(
                                    TEXT((EDATE('Projektkostenkalkulation EP'!$B$8,18)+U$9),"TTT") = "Sa",
                                    TEXT((EDATE('Projektkostenkalkulation EP'!$B$8,18)+U$9),"TTT") = "So",
                                    IF(ISNA(VLOOKUP(EDATE('Projektkostenkalkulation EP'!$B$8,18)+U$9,Datenquellen!$F$7:$H$45,3,FALSE))," ",VLOOKUP(EDATE('Projektkostenkalkulation EP'!$B$8,18)+U$9,Datenquellen!$F$7:$H$45,3,FALSE))="X"
                                    ),
                          "X",
                          ""
                          ),
               "X"
            )</f>
        <v>X</v>
      </c>
      <c r="W216" s="237" t="str">
        <f xml:space="preserve"> IF(TEXT((EDATE('Projektkostenkalkulation EP'!$B$8,18)+V$9),"MM")=TEXT((EDATE('Projektkostenkalkulation EP'!$B$8,18)+(V$9-1)),"MM"),
             IF(
                        OR(
                                    TEXT((EDATE('Projektkostenkalkulation EP'!$B$8,18)+V$9),"TTT") = "Sa",
                                    TEXT((EDATE('Projektkostenkalkulation EP'!$B$8,18)+V$9),"TTT") = "So",
                                    IF(ISNA(VLOOKUP(EDATE('Projektkostenkalkulation EP'!$B$8,18)+V$9,Datenquellen!$F$7:$H$45,3,FALSE))," ",VLOOKUP(EDATE('Projektkostenkalkulation EP'!$B$8,18)+V$9,Datenquellen!$F$7:$H$45,3,FALSE))="X"
                                    ),
                          "X",
                          ""
                          ),
               "X"
            )</f>
        <v/>
      </c>
      <c r="X216" s="237" t="str">
        <f xml:space="preserve"> IF(TEXT((EDATE('Projektkostenkalkulation EP'!$B$8,18)+W$9),"MM")=TEXT((EDATE('Projektkostenkalkulation EP'!$B$8,18)+(W$9-1)),"MM"),
             IF(
                        OR(
                                    TEXT((EDATE('Projektkostenkalkulation EP'!$B$8,18)+W$9),"TTT") = "Sa",
                                    TEXT((EDATE('Projektkostenkalkulation EP'!$B$8,18)+W$9),"TTT") = "So",
                                    IF(ISNA(VLOOKUP(EDATE('Projektkostenkalkulation EP'!$B$8,18)+W$9,Datenquellen!$F$7:$H$45,3,FALSE))," ",VLOOKUP(EDATE('Projektkostenkalkulation EP'!$B$8,18)+W$9,Datenquellen!$F$7:$H$45,3,FALSE))="X"
                                    ),
                          "X",
                          ""
                          ),
               "X"
            )</f>
        <v/>
      </c>
      <c r="Y216" s="237" t="str">
        <f xml:space="preserve"> IF(TEXT((EDATE('Projektkostenkalkulation EP'!$B$8,18)+X$9),"MM")=TEXT((EDATE('Projektkostenkalkulation EP'!$B$8,18)+(X$9-1)),"MM"),
             IF(
                        OR(
                                    TEXT((EDATE('Projektkostenkalkulation EP'!$B$8,18)+X$9),"TTT") = "Sa",
                                    TEXT((EDATE('Projektkostenkalkulation EP'!$B$8,18)+X$9),"TTT") = "So",
                                    IF(ISNA(VLOOKUP(EDATE('Projektkostenkalkulation EP'!$B$8,18)+X$9,Datenquellen!$F$7:$H$45,3,FALSE))," ",VLOOKUP(EDATE('Projektkostenkalkulation EP'!$B$8,18)+X$9,Datenquellen!$F$7:$H$45,3,FALSE))="X"
                                    ),
                          "X",
                          ""
                          ),
               "X"
            )</f>
        <v/>
      </c>
      <c r="Z216" s="237" t="str">
        <f xml:space="preserve"> IF(TEXT((EDATE('Projektkostenkalkulation EP'!$B$8,18)+Y$9),"MM")=TEXT((EDATE('Projektkostenkalkulation EP'!$B$8,18)+(Y$9-1)),"MM"),
             IF(
                        OR(
                                    TEXT((EDATE('Projektkostenkalkulation EP'!$B$8,18)+Y$9),"TTT") = "Sa",
                                    TEXT((EDATE('Projektkostenkalkulation EP'!$B$8,18)+Y$9),"TTT") = "So",
                                    IF(ISNA(VLOOKUP(EDATE('Projektkostenkalkulation EP'!$B$8,18)+Y$9,Datenquellen!$F$7:$H$45,3,FALSE))," ",VLOOKUP(EDATE('Projektkostenkalkulation EP'!$B$8,18)+Y$9,Datenquellen!$F$7:$H$45,3,FALSE))="X"
                                    ),
                          "X",
                          ""
                          ),
               "X"
            )</f>
        <v/>
      </c>
      <c r="AA216" s="237" t="str">
        <f xml:space="preserve"> IF(TEXT((EDATE('Projektkostenkalkulation EP'!$B$8,18)+Z$9),"MM")=TEXT((EDATE('Projektkostenkalkulation EP'!$B$8,18)+(Z$9-1)),"MM"),
             IF(
                        OR(
                                    TEXT((EDATE('Projektkostenkalkulation EP'!$B$8,18)+Z$9),"TTT") = "Sa",
                                    TEXT((EDATE('Projektkostenkalkulation EP'!$B$8,18)+Z$9),"TTT") = "So",
                                    IF(ISNA(VLOOKUP(EDATE('Projektkostenkalkulation EP'!$B$8,18)+Z$9,Datenquellen!$F$7:$H$45,3,FALSE))," ",VLOOKUP(EDATE('Projektkostenkalkulation EP'!$B$8,18)+Z$9,Datenquellen!$F$7:$H$45,3,FALSE))="X"
                                    ),
                          "X",
                          ""
                          ),
               "X"
            )</f>
        <v/>
      </c>
      <c r="AB216" s="237" t="str">
        <f xml:space="preserve"> IF(TEXT((EDATE('Projektkostenkalkulation EP'!$B$8,18)+AA$9),"MM")=TEXT((EDATE('Projektkostenkalkulation EP'!$B$8,18)+(AA$9-1)),"MM"),
             IF(
                        OR(
                                    TEXT((EDATE('Projektkostenkalkulation EP'!$B$8,18)+AA$9),"TTT") = "Sa",
                                    TEXT((EDATE('Projektkostenkalkulation EP'!$B$8,18)+AA$9),"TTT") = "So",
                                    IF(ISNA(VLOOKUP(EDATE('Projektkostenkalkulation EP'!$B$8,18)+AA$9,Datenquellen!$F$7:$H$45,3,FALSE))," ",VLOOKUP(EDATE('Projektkostenkalkulation EP'!$B$8,18)+AA$9,Datenquellen!$F$7:$H$45,3,FALSE))="X"
                                    ),
                          "X",
                          ""
                          ),
               "X"
            )</f>
        <v>X</v>
      </c>
      <c r="AC216" s="237" t="str">
        <f xml:space="preserve"> IF(TEXT((EDATE('Projektkostenkalkulation EP'!$B$8,18)+AB$9),"MM")=TEXT((EDATE('Projektkostenkalkulation EP'!$B$8,18)+(AB$9-1)),"MM"),
             IF(
                        OR(
                                    TEXT((EDATE('Projektkostenkalkulation EP'!$B$8,18)+AB$9),"TTT") = "Sa",
                                    TEXT((EDATE('Projektkostenkalkulation EP'!$B$8,18)+AB$9),"TTT") = "So",
                                    IF(ISNA(VLOOKUP(EDATE('Projektkostenkalkulation EP'!$B$8,18)+AB$9,Datenquellen!$F$7:$H$45,3,FALSE))," ",VLOOKUP(EDATE('Projektkostenkalkulation EP'!$B$8,18)+AB$9,Datenquellen!$F$7:$H$45,3,FALSE))="X"
                                    ),
                          "X",
                          ""
                          ),
               "X"
            )</f>
        <v>X</v>
      </c>
      <c r="AD216" s="237" t="str">
        <f xml:space="preserve"> IF(TEXT((EDATE('Projektkostenkalkulation EP'!$B$8,18)+AC$9),"MM")=TEXT((EDATE('Projektkostenkalkulation EP'!$B$8,18)+(AC$9-1)),"MM"),
             IF(
                        OR(
                                    TEXT((EDATE('Projektkostenkalkulation EP'!$B$8,18)+AC$9),"TTT") = "Sa",
                                    TEXT((EDATE('Projektkostenkalkulation EP'!$B$8,18)+AC$9),"TTT") = "So",
                                    IF(ISNA(VLOOKUP(EDATE('Projektkostenkalkulation EP'!$B$8,18)+AC$9,Datenquellen!$F$7:$H$45,3,FALSE))," ",VLOOKUP(EDATE('Projektkostenkalkulation EP'!$B$8,18)+AC$9,Datenquellen!$F$7:$H$45,3,FALSE))="X"
                                    ),
                          "X",
                          ""
                          ),
               "X"
            )</f>
        <v/>
      </c>
      <c r="AE216" s="237" t="str">
        <f xml:space="preserve"> IF(TEXT((EDATE('Projektkostenkalkulation EP'!$B$8,18)+AD$9),"MM")=TEXT((EDATE('Projektkostenkalkulation EP'!$B$8,18)+(AD$9-1)),"MM"),
             IF(
                        OR(
                                    TEXT((EDATE('Projektkostenkalkulation EP'!$B$8,18)+AD$9),"TTT") = "Sa",
                                    TEXT((EDATE('Projektkostenkalkulation EP'!$B$8,18)+AD$9),"TTT") = "So",
                                    IF(ISNA(VLOOKUP(EDATE('Projektkostenkalkulation EP'!$B$8,18)+AD$9,Datenquellen!$F$7:$H$45,3,FALSE))," ",VLOOKUP(EDATE('Projektkostenkalkulation EP'!$B$8,18)+AD$9,Datenquellen!$F$7:$H$45,3,FALSE))="X"
                                    ),
                          "X",
                          ""
                          ),
               "X"
            )</f>
        <v/>
      </c>
      <c r="AF216" s="237" t="str">
        <f xml:space="preserve"> IF(TEXT((EDATE('Projektkostenkalkulation EP'!$B$8,18)+AE$9),"MM")=TEXT((EDATE('Projektkostenkalkulation EP'!$B$8,18)+(AE$9-1)),"MM"),
             IF(
                        OR(
                                    TEXT((EDATE('Projektkostenkalkulation EP'!$B$8,18)+AE$9),"TTT") = "Sa",
                                    TEXT((EDATE('Projektkostenkalkulation EP'!$B$8,18)+AE$9),"TTT") = "So",
                                    IF(ISNA(VLOOKUP(EDATE('Projektkostenkalkulation EP'!$B$8,18)+AE$9,Datenquellen!$F$7:$H$45,3,FALSE))," ",VLOOKUP(EDATE('Projektkostenkalkulation EP'!$B$8,18)+AE$9,Datenquellen!$F$7:$H$45,3,FALSE))="X"
                                    ),
                          "X",
                          ""
                          ),
               "X"
            )</f>
        <v/>
      </c>
      <c r="AG216" s="238" t="str">
        <f xml:space="preserve"> IF(TEXT((EDATE('Projektkostenkalkulation EP'!$B$8,18)+AF$9),"MM")=TEXT((EDATE('Projektkostenkalkulation EP'!$B$8,18)+(AF$9-1)),"MM"),
             IF(
                        OR(
                                    TEXT((EDATE('Projektkostenkalkulation EP'!$B$8,18)+AF$9),"TTT") = "Sa",
                                    TEXT((EDATE('Projektkostenkalkulation EP'!$B$8,18)+AF$9),"TTT") = "So",
                                    IF(ISNA(VLOOKUP(EDATE('Projektkostenkalkulation EP'!$B$8,18)+AF$9,Datenquellen!$F$7:$H$45,3,FALSE))," ",VLOOKUP(EDATE('Projektkostenkalkulation EP'!$B$8,18)+AF$9,Datenquellen!$F$7:$H$45,3,FALSE))="X"
                                    ),
                          "X",
                          ""
                          ),
               "X"
            )</f>
        <v/>
      </c>
      <c r="AH216" s="239"/>
      <c r="AI216" s="240"/>
      <c r="AJ216" s="241" t="s">
        <v>67</v>
      </c>
      <c r="AK216" s="407"/>
      <c r="AL216" s="236"/>
      <c r="AM216" s="237" t="str">
        <f>IF(
            OR(
                     TEXT(EDATE('Projektkostenkalkulation EP'!$B$8,18),"TTT") = "Sa",
                     TEXT(EDATE('Projektkostenkalkulation EP'!$B$8,18),"TTT") = "So",
                     IF(ISNA(VLOOKUP(EDATE('Projektkostenkalkulation EP'!$B$8,18),Datenquellen!$F$7:$H$45,3,FALSE))," ",VLOOKUP(EDATE('Projektkostenkalkulation EP'!$B$8,18),Datenquellen!$F$7:$H$45,3,FALSE))="X"
                            ),
                    "X",
                    ""
            )</f>
        <v/>
      </c>
      <c r="AN216" s="237" t="str">
        <f xml:space="preserve"> IF(TEXT((EDATE('Projektkostenkalkulation EP'!$B$8,18)+AM$9),"MM")=TEXT((EDATE('Projektkostenkalkulation EP'!$B$8,18)+(AM$9-1)),"MM"),
             IF(
                        OR(
                                    TEXT((EDATE('Projektkostenkalkulation EP'!$B$8,18)+AM$9),"TTT") = "Sa",
                                    TEXT((EDATE('Projektkostenkalkulation EP'!$B$8,18)+AM$9),"TTT") = "So",
                                    IF(ISNA(VLOOKUP(EDATE('Projektkostenkalkulation EP'!$B$8,18)+AM$9,Datenquellen!$F$7:$H$45,3,FALSE))," ",VLOOKUP(EDATE('Projektkostenkalkulation EP'!$B$8,18)+AM$9,Datenquellen!$F$7:$H$45,3,FALSE))="X"
                                    ),
                          "X",
                          ""
                          ),
               "X"
            )</f>
        <v/>
      </c>
      <c r="AO216" s="237" t="str">
        <f xml:space="preserve"> IF(TEXT((EDATE('Projektkostenkalkulation EP'!$B$8,18)+AN$9),"MM")=TEXT((EDATE('Projektkostenkalkulation EP'!$B$8,18)+(AN$9-1)),"MM"),
             IF(
                        OR(
                                    TEXT((EDATE('Projektkostenkalkulation EP'!$B$8,18)+AN$9),"TTT") = "Sa",
                                    TEXT((EDATE('Projektkostenkalkulation EP'!$B$8,18)+AN$9),"TTT") = "So",
                                    IF(ISNA(VLOOKUP(EDATE('Projektkostenkalkulation EP'!$B$8,18)+AN$9,Datenquellen!$F$7:$H$45,3,FALSE))," ",VLOOKUP(EDATE('Projektkostenkalkulation EP'!$B$8,18)+AN$9,Datenquellen!$F$7:$H$45,3,FALSE))="X"
                                    ),
                          "X",
                          ""
                          ),
               "X"
            )</f>
        <v/>
      </c>
      <c r="AP216" s="237" t="str">
        <f xml:space="preserve"> IF(TEXT((EDATE('Projektkostenkalkulation EP'!$B$8,18)+AO$9),"MM")=TEXT((EDATE('Projektkostenkalkulation EP'!$B$8,18)+(AO$9-1)),"MM"),
             IF(
                        OR(
                                    TEXT((EDATE('Projektkostenkalkulation EP'!$B$8,18)+AO$9),"TTT") = "Sa",
                                    TEXT((EDATE('Projektkostenkalkulation EP'!$B$8,18)+AO$9),"TTT") = "So",
                                    IF(ISNA(VLOOKUP(EDATE('Projektkostenkalkulation EP'!$B$8,18)+AO$9,Datenquellen!$F$7:$H$45,3,FALSE))," ",VLOOKUP(EDATE('Projektkostenkalkulation EP'!$B$8,18)+AO$9,Datenquellen!$F$7:$H$45,3,FALSE))="X"
                                    ),
                          "X",
                          ""
                          ),
               "X"
            )</f>
        <v/>
      </c>
      <c r="AQ216" s="237" t="str">
        <f xml:space="preserve"> IF(TEXT((EDATE('Projektkostenkalkulation EP'!$B$8,18)+AP$9),"MM")=TEXT((EDATE('Projektkostenkalkulation EP'!$B$8,18)+(AP$9-1)),"MM"),
             IF(
                        OR(
                                    TEXT((EDATE('Projektkostenkalkulation EP'!$B$8,18)+AP$9),"TTT") = "Sa",
                                    TEXT((EDATE('Projektkostenkalkulation EP'!$B$8,18)+AP$9),"TTT") = "So",
                                    IF(ISNA(VLOOKUP(EDATE('Projektkostenkalkulation EP'!$B$8,18)+AP$9,Datenquellen!$F$7:$H$45,3,FALSE))," ",VLOOKUP(EDATE('Projektkostenkalkulation EP'!$B$8,18)+AP$9,Datenquellen!$F$7:$H$45,3,FALSE))="X"
                                    ),
                          "X",
                          ""
                          ),
               "X"
            )</f>
        <v>X</v>
      </c>
      <c r="AR216" s="237" t="str">
        <f xml:space="preserve"> IF(TEXT((EDATE('Projektkostenkalkulation EP'!$B$8,18)+AQ$9),"MM")=TEXT((EDATE('Projektkostenkalkulation EP'!$B$8,18)+(AQ$9-1)),"MM"),
             IF(
                        OR(
                                    TEXT((EDATE('Projektkostenkalkulation EP'!$B$8,18)+AQ$9),"TTT") = "Sa",
                                    TEXT((EDATE('Projektkostenkalkulation EP'!$B$8,18)+AQ$9),"TTT") = "So",
                                    IF(ISNA(VLOOKUP(EDATE('Projektkostenkalkulation EP'!$B$8,18)+AQ$9,Datenquellen!$F$7:$H$45,3,FALSE))," ",VLOOKUP(EDATE('Projektkostenkalkulation EP'!$B$8,18)+AQ$9,Datenquellen!$F$7:$H$45,3,FALSE))="X"
                                    ),
                          "X",
                          ""
                          ),
               "X"
            )</f>
        <v>X</v>
      </c>
      <c r="AS216" s="237" t="str">
        <f xml:space="preserve"> IF(TEXT((EDATE('Projektkostenkalkulation EP'!$B$8,18)+AR$9),"MM")=TEXT((EDATE('Projektkostenkalkulation EP'!$B$8,18)+(AR$9-1)),"MM"),
             IF(
                        OR(
                                    TEXT((EDATE('Projektkostenkalkulation EP'!$B$8,18)+AR$9),"TTT") = "Sa",
                                    TEXT((EDATE('Projektkostenkalkulation EP'!$B$8,18)+AR$9),"TTT") = "So",
                                    IF(ISNA(VLOOKUP(EDATE('Projektkostenkalkulation EP'!$B$8,18)+AR$9,Datenquellen!$F$7:$H$45,3,FALSE))," ",VLOOKUP(EDATE('Projektkostenkalkulation EP'!$B$8,18)+AR$9,Datenquellen!$F$7:$H$45,3,FALSE))="X"
                                    ),
                          "X",
                          ""
                          ),
               "X"
            )</f>
        <v/>
      </c>
      <c r="AT216" s="237" t="str">
        <f xml:space="preserve"> IF(TEXT((EDATE('Projektkostenkalkulation EP'!$B$8,18)+AS$9),"MM")=TEXT((EDATE('Projektkostenkalkulation EP'!$B$8,18)+(AS$9-1)),"MM"),
             IF(
                        OR(
                                    TEXT((EDATE('Projektkostenkalkulation EP'!$B$8,18)+AS$9),"TTT") = "Sa",
                                    TEXT((EDATE('Projektkostenkalkulation EP'!$B$8,18)+AS$9),"TTT") = "So",
                                    IF(ISNA(VLOOKUP(EDATE('Projektkostenkalkulation EP'!$B$8,18)+AS$9,Datenquellen!$F$7:$H$45,3,FALSE))," ",VLOOKUP(EDATE('Projektkostenkalkulation EP'!$B$8,18)+AS$9,Datenquellen!$F$7:$H$45,3,FALSE))="X"
                                    ),
                          "X",
                          ""
                          ),
               "X"
            )</f>
        <v/>
      </c>
      <c r="AU216" s="237" t="str">
        <f xml:space="preserve"> IF(TEXT((EDATE('Projektkostenkalkulation EP'!$B$8,18)+AT$9),"MM")=TEXT((EDATE('Projektkostenkalkulation EP'!$B$8,18)+(AT$9-1)),"MM"),
             IF(
                        OR(
                                    TEXT((EDATE('Projektkostenkalkulation EP'!$B$8,18)+AT$9),"TTT") = "Sa",
                                    TEXT((EDATE('Projektkostenkalkulation EP'!$B$8,18)+AT$9),"TTT") = "So",
                                    IF(ISNA(VLOOKUP(EDATE('Projektkostenkalkulation EP'!$B$8,18)+AT$9,Datenquellen!$F$7:$H$45,3,FALSE))," ",VLOOKUP(EDATE('Projektkostenkalkulation EP'!$B$8,18)+AT$9,Datenquellen!$F$7:$H$45,3,FALSE))="X"
                                    ),
                          "X",
                          ""
                          ),
               "X"
            )</f>
        <v/>
      </c>
      <c r="AV216" s="237" t="str">
        <f xml:space="preserve"> IF(TEXT((EDATE('Projektkostenkalkulation EP'!$B$8,18)+AU$9),"MM")=TEXT((EDATE('Projektkostenkalkulation EP'!$B$8,18)+(AU$9-1)),"MM"),
             IF(
                        OR(
                                    TEXT((EDATE('Projektkostenkalkulation EP'!$B$8,18)+AU$9),"TTT") = "Sa",
                                    TEXT((EDATE('Projektkostenkalkulation EP'!$B$8,18)+AU$9),"TTT") = "So",
                                    IF(ISNA(VLOOKUP(EDATE('Projektkostenkalkulation EP'!$B$8,18)+AU$9,Datenquellen!$F$7:$H$45,3,FALSE))," ",VLOOKUP(EDATE('Projektkostenkalkulation EP'!$B$8,18)+AU$9,Datenquellen!$F$7:$H$45,3,FALSE))="X"
                                    ),
                          "X",
                          ""
                          ),
               "X"
            )</f>
        <v/>
      </c>
      <c r="AW216" s="237" t="str">
        <f xml:space="preserve"> IF(TEXT((EDATE('Projektkostenkalkulation EP'!$B$8,18)+AV$9),"MM")=TEXT((EDATE('Projektkostenkalkulation EP'!$B$8,18)+(AV$9-1)),"MM"),
             IF(
                        OR(
                                    TEXT((EDATE('Projektkostenkalkulation EP'!$B$8,18)+AV$9),"TTT") = "Sa",
                                    TEXT((EDATE('Projektkostenkalkulation EP'!$B$8,18)+AV$9),"TTT") = "So",
                                    IF(ISNA(VLOOKUP(EDATE('Projektkostenkalkulation EP'!$B$8,18)+AV$9,Datenquellen!$F$7:$H$45,3,FALSE))," ",VLOOKUP(EDATE('Projektkostenkalkulation EP'!$B$8,18)+AV$9,Datenquellen!$F$7:$H$45,3,FALSE))="X"
                                    ),
                          "X",
                          ""
                          ),
               "X"
            )</f>
        <v/>
      </c>
      <c r="AX216" s="237" t="str">
        <f xml:space="preserve"> IF(TEXT((EDATE('Projektkostenkalkulation EP'!$B$8,18)+AW$9),"MM")=TEXT((EDATE('Projektkostenkalkulation EP'!$B$8,18)+(AW$9-1)),"MM"),
             IF(
                        OR(
                                    TEXT((EDATE('Projektkostenkalkulation EP'!$B$8,18)+AW$9),"TTT") = "Sa",
                                    TEXT((EDATE('Projektkostenkalkulation EP'!$B$8,18)+AW$9),"TTT") = "So",
                                    IF(ISNA(VLOOKUP(EDATE('Projektkostenkalkulation EP'!$B$8,18)+AW$9,Datenquellen!$F$7:$H$45,3,FALSE))," ",VLOOKUP(EDATE('Projektkostenkalkulation EP'!$B$8,18)+AW$9,Datenquellen!$F$7:$H$45,3,FALSE))="X"
                                    ),
                          "X",
                          ""
                          ),
               "X"
            )</f>
        <v>X</v>
      </c>
      <c r="AY216" s="237" t="str">
        <f xml:space="preserve"> IF(TEXT((EDATE('Projektkostenkalkulation EP'!$B$8,18)+AX$9),"MM")=TEXT((EDATE('Projektkostenkalkulation EP'!$B$8,18)+(AX$9-1)),"MM"),
             IF(
                        OR(
                                    TEXT((EDATE('Projektkostenkalkulation EP'!$B$8,18)+AX$9),"TTT") = "Sa",
                                    TEXT((EDATE('Projektkostenkalkulation EP'!$B$8,18)+AX$9),"TTT") = "So",
                                    IF(ISNA(VLOOKUP(EDATE('Projektkostenkalkulation EP'!$B$8,18)+AX$9,Datenquellen!$F$7:$H$45,3,FALSE))," ",VLOOKUP(EDATE('Projektkostenkalkulation EP'!$B$8,18)+AX$9,Datenquellen!$F$7:$H$45,3,FALSE))="X"
                                    ),
                          "X",
                          ""
                          ),
               "X"
            )</f>
        <v>X</v>
      </c>
      <c r="AZ216" s="237" t="str">
        <f xml:space="preserve"> IF(TEXT((EDATE('Projektkostenkalkulation EP'!$B$8,18)+AY$9),"MM")=TEXT((EDATE('Projektkostenkalkulation EP'!$B$8,18)+(AY$9-1)),"MM"),
             IF(
                        OR(
                                    TEXT((EDATE('Projektkostenkalkulation EP'!$B$8,18)+AY$9),"TTT") = "Sa",
                                    TEXT((EDATE('Projektkostenkalkulation EP'!$B$8,18)+AY$9),"TTT") = "So",
                                    IF(ISNA(VLOOKUP(EDATE('Projektkostenkalkulation EP'!$B$8,18)+AY$9,Datenquellen!$F$7:$H$45,3,FALSE))," ",VLOOKUP(EDATE('Projektkostenkalkulation EP'!$B$8,18)+AY$9,Datenquellen!$F$7:$H$45,3,FALSE))="X"
                                    ),
                          "X",
                          ""
                          ),
               "X"
            )</f>
        <v/>
      </c>
      <c r="BA216" s="237" t="str">
        <f xml:space="preserve"> IF(TEXT((EDATE('Projektkostenkalkulation EP'!$B$8,18)+AZ$9),"MM")=TEXT((EDATE('Projektkostenkalkulation EP'!$B$8,18)+(AZ$9-1)),"MM"),
             IF(
                        OR(
                                    TEXT((EDATE('Projektkostenkalkulation EP'!$B$8,18)+AZ$9),"TTT") = "Sa",
                                    TEXT((EDATE('Projektkostenkalkulation EP'!$B$8,18)+AZ$9),"TTT") = "So",
                                    IF(ISNA(VLOOKUP(EDATE('Projektkostenkalkulation EP'!$B$8,18)+AZ$9,Datenquellen!$F$7:$H$45,3,FALSE))," ",VLOOKUP(EDATE('Projektkostenkalkulation EP'!$B$8,18)+AZ$9,Datenquellen!$F$7:$H$45,3,FALSE))="X"
                                    ),
                          "X",
                          ""
                          ),
               "X"
            )</f>
        <v/>
      </c>
      <c r="BB216" s="237" t="str">
        <f xml:space="preserve"> IF(TEXT((EDATE('Projektkostenkalkulation EP'!$B$8,18)+BA$9),"MM")=TEXT((EDATE('Projektkostenkalkulation EP'!$B$8,18)+(BA$9-1)),"MM"),
             IF(
                        OR(
                                    TEXT((EDATE('Projektkostenkalkulation EP'!$B$8,18)+BA$9),"TTT") = "Sa",
                                    TEXT((EDATE('Projektkostenkalkulation EP'!$B$8,18)+BA$9),"TTT") = "So",
                                    IF(ISNA(VLOOKUP(EDATE('Projektkostenkalkulation EP'!$B$8,18)+BA$9,Datenquellen!$F$7:$H$45,3,FALSE))," ",VLOOKUP(EDATE('Projektkostenkalkulation EP'!$B$8,18)+BA$9,Datenquellen!$F$7:$H$45,3,FALSE))="X"
                                    ),
                          "X",
                          ""
                          ),
               "X"
            )</f>
        <v/>
      </c>
      <c r="BC216" s="237" t="str">
        <f xml:space="preserve"> IF(TEXT((EDATE('Projektkostenkalkulation EP'!$B$8,18)+BB$9),"MM")=TEXT((EDATE('Projektkostenkalkulation EP'!$B$8,18)+(BB$9-1)),"MM"),
             IF(
                        OR(
                                    TEXT((EDATE('Projektkostenkalkulation EP'!$B$8,18)+BB$9),"TTT") = "Sa",
                                    TEXT((EDATE('Projektkostenkalkulation EP'!$B$8,18)+BB$9),"TTT") = "So",
                                    IF(ISNA(VLOOKUP(EDATE('Projektkostenkalkulation EP'!$B$8,18)+BB$9,Datenquellen!$F$7:$H$45,3,FALSE))," ",VLOOKUP(EDATE('Projektkostenkalkulation EP'!$B$8,18)+BB$9,Datenquellen!$F$7:$H$45,3,FALSE))="X"
                                    ),
                          "X",
                          ""
                          ),
               "X"
            )</f>
        <v/>
      </c>
      <c r="BD216" s="237" t="str">
        <f xml:space="preserve"> IF(TEXT((EDATE('Projektkostenkalkulation EP'!$B$8,18)+BC$9),"MM")=TEXT((EDATE('Projektkostenkalkulation EP'!$B$8,18)+(BC$9-1)),"MM"),
             IF(
                        OR(
                                    TEXT((EDATE('Projektkostenkalkulation EP'!$B$8,18)+BC$9),"TTT") = "Sa",
                                    TEXT((EDATE('Projektkostenkalkulation EP'!$B$8,18)+BC$9),"TTT") = "So",
                                    IF(ISNA(VLOOKUP(EDATE('Projektkostenkalkulation EP'!$B$8,18)+BC$9,Datenquellen!$F$7:$H$45,3,FALSE))," ",VLOOKUP(EDATE('Projektkostenkalkulation EP'!$B$8,18)+BC$9,Datenquellen!$F$7:$H$45,3,FALSE))="X"
                                    ),
                          "X",
                          ""
                          ),
               "X"
            )</f>
        <v/>
      </c>
      <c r="BE216" s="237" t="str">
        <f xml:space="preserve"> IF(TEXT((EDATE('Projektkostenkalkulation EP'!$B$8,18)+BD$9),"MM")=TEXT((EDATE('Projektkostenkalkulation EP'!$B$8,18)+(BD$9-1)),"MM"),
             IF(
                        OR(
                                    TEXT((EDATE('Projektkostenkalkulation EP'!$B$8,18)+BD$9),"TTT") = "Sa",
                                    TEXT((EDATE('Projektkostenkalkulation EP'!$B$8,18)+BD$9),"TTT") = "So",
                                    IF(ISNA(VLOOKUP(EDATE('Projektkostenkalkulation EP'!$B$8,18)+BD$9,Datenquellen!$F$7:$H$45,3,FALSE))," ",VLOOKUP(EDATE('Projektkostenkalkulation EP'!$B$8,18)+BD$9,Datenquellen!$F$7:$H$45,3,FALSE))="X"
                                    ),
                          "X",
                          ""
                          ),
               "X"
            )</f>
        <v>X</v>
      </c>
      <c r="BF216" s="237" t="str">
        <f xml:space="preserve"> IF(TEXT((EDATE('Projektkostenkalkulation EP'!$B$8,18)+BE$9),"MM")=TEXT((EDATE('Projektkostenkalkulation EP'!$B$8,18)+(BE$9-1)),"MM"),
             IF(
                        OR(
                                    TEXT((EDATE('Projektkostenkalkulation EP'!$B$8,18)+BE$9),"TTT") = "Sa",
                                    TEXT((EDATE('Projektkostenkalkulation EP'!$B$8,18)+BE$9),"TTT") = "So",
                                    IF(ISNA(VLOOKUP(EDATE('Projektkostenkalkulation EP'!$B$8,18)+BE$9,Datenquellen!$F$7:$H$45,3,FALSE))," ",VLOOKUP(EDATE('Projektkostenkalkulation EP'!$B$8,18)+BE$9,Datenquellen!$F$7:$H$45,3,FALSE))="X"
                                    ),
                          "X",
                          ""
                          ),
               "X"
            )</f>
        <v>X</v>
      </c>
      <c r="BG216" s="237" t="str">
        <f xml:space="preserve"> IF(TEXT((EDATE('Projektkostenkalkulation EP'!$B$8,18)+BF$9),"MM")=TEXT((EDATE('Projektkostenkalkulation EP'!$B$8,18)+(BF$9-1)),"MM"),
             IF(
                        OR(
                                    TEXT((EDATE('Projektkostenkalkulation EP'!$B$8,18)+BF$9),"TTT") = "Sa",
                                    TEXT((EDATE('Projektkostenkalkulation EP'!$B$8,18)+BF$9),"TTT") = "So",
                                    IF(ISNA(VLOOKUP(EDATE('Projektkostenkalkulation EP'!$B$8,18)+BF$9,Datenquellen!$F$7:$H$45,3,FALSE))," ",VLOOKUP(EDATE('Projektkostenkalkulation EP'!$B$8,18)+BF$9,Datenquellen!$F$7:$H$45,3,FALSE))="X"
                                    ),
                          "X",
                          ""
                          ),
               "X"
            )</f>
        <v/>
      </c>
      <c r="BH216" s="237" t="str">
        <f xml:space="preserve"> IF(TEXT((EDATE('Projektkostenkalkulation EP'!$B$8,18)+BG$9),"MM")=TEXT((EDATE('Projektkostenkalkulation EP'!$B$8,18)+(BG$9-1)),"MM"),
             IF(
                        OR(
                                    TEXT((EDATE('Projektkostenkalkulation EP'!$B$8,18)+BG$9),"TTT") = "Sa",
                                    TEXT((EDATE('Projektkostenkalkulation EP'!$B$8,18)+BG$9),"TTT") = "So",
                                    IF(ISNA(VLOOKUP(EDATE('Projektkostenkalkulation EP'!$B$8,18)+BG$9,Datenquellen!$F$7:$H$45,3,FALSE))," ",VLOOKUP(EDATE('Projektkostenkalkulation EP'!$B$8,18)+BG$9,Datenquellen!$F$7:$H$45,3,FALSE))="X"
                                    ),
                          "X",
                          ""
                          ),
               "X"
            )</f>
        <v/>
      </c>
      <c r="BI216" s="237" t="str">
        <f xml:space="preserve"> IF(TEXT((EDATE('Projektkostenkalkulation EP'!$B$8,18)+BH$9),"MM")=TEXT((EDATE('Projektkostenkalkulation EP'!$B$8,18)+(BH$9-1)),"MM"),
             IF(
                        OR(
                                    TEXT((EDATE('Projektkostenkalkulation EP'!$B$8,18)+BH$9),"TTT") = "Sa",
                                    TEXT((EDATE('Projektkostenkalkulation EP'!$B$8,18)+BH$9),"TTT") = "So",
                                    IF(ISNA(VLOOKUP(EDATE('Projektkostenkalkulation EP'!$B$8,18)+BH$9,Datenquellen!$F$7:$H$45,3,FALSE))," ",VLOOKUP(EDATE('Projektkostenkalkulation EP'!$B$8,18)+BH$9,Datenquellen!$F$7:$H$45,3,FALSE))="X"
                                    ),
                          "X",
                          ""
                          ),
               "X"
            )</f>
        <v/>
      </c>
      <c r="BJ216" s="237" t="str">
        <f xml:space="preserve"> IF(TEXT((EDATE('Projektkostenkalkulation EP'!$B$8,18)+BI$9),"MM")=TEXT((EDATE('Projektkostenkalkulation EP'!$B$8,18)+(BI$9-1)),"MM"),
             IF(
                        OR(
                                    TEXT((EDATE('Projektkostenkalkulation EP'!$B$8,18)+BI$9),"TTT") = "Sa",
                                    TEXT((EDATE('Projektkostenkalkulation EP'!$B$8,18)+BI$9),"TTT") = "So",
                                    IF(ISNA(VLOOKUP(EDATE('Projektkostenkalkulation EP'!$B$8,18)+BI$9,Datenquellen!$F$7:$H$45,3,FALSE))," ",VLOOKUP(EDATE('Projektkostenkalkulation EP'!$B$8,18)+BI$9,Datenquellen!$F$7:$H$45,3,FALSE))="X"
                                    ),
                          "X",
                          ""
                          ),
               "X"
            )</f>
        <v/>
      </c>
      <c r="BK216" s="237" t="str">
        <f xml:space="preserve"> IF(TEXT((EDATE('Projektkostenkalkulation EP'!$B$8,18)+BJ$9),"MM")=TEXT((EDATE('Projektkostenkalkulation EP'!$B$8,18)+(BJ$9-1)),"MM"),
             IF(
                        OR(
                                    TEXT((EDATE('Projektkostenkalkulation EP'!$B$8,18)+BJ$9),"TTT") = "Sa",
                                    TEXT((EDATE('Projektkostenkalkulation EP'!$B$8,18)+BJ$9),"TTT") = "So",
                                    IF(ISNA(VLOOKUP(EDATE('Projektkostenkalkulation EP'!$B$8,18)+BJ$9,Datenquellen!$F$7:$H$45,3,FALSE))," ",VLOOKUP(EDATE('Projektkostenkalkulation EP'!$B$8,18)+BJ$9,Datenquellen!$F$7:$H$45,3,FALSE))="X"
                                    ),
                          "X",
                          ""
                          ),
               "X"
            )</f>
        <v/>
      </c>
      <c r="BL216" s="237" t="str">
        <f xml:space="preserve"> IF(TEXT((EDATE('Projektkostenkalkulation EP'!$B$8,18)+BK$9),"MM")=TEXT((EDATE('Projektkostenkalkulation EP'!$B$8,18)+(BK$9-1)),"MM"),
             IF(
                        OR(
                                    TEXT((EDATE('Projektkostenkalkulation EP'!$B$8,18)+BK$9),"TTT") = "Sa",
                                    TEXT((EDATE('Projektkostenkalkulation EP'!$B$8,18)+BK$9),"TTT") = "So",
                                    IF(ISNA(VLOOKUP(EDATE('Projektkostenkalkulation EP'!$B$8,18)+BK$9,Datenquellen!$F$7:$H$45,3,FALSE))," ",VLOOKUP(EDATE('Projektkostenkalkulation EP'!$B$8,18)+BK$9,Datenquellen!$F$7:$H$45,3,FALSE))="X"
                                    ),
                          "X",
                          ""
                          ),
               "X"
            )</f>
        <v>X</v>
      </c>
      <c r="BM216" s="237" t="str">
        <f xml:space="preserve"> IF(TEXT((EDATE('Projektkostenkalkulation EP'!$B$8,18)+BL$9),"MM")=TEXT((EDATE('Projektkostenkalkulation EP'!$B$8,18)+(BL$9-1)),"MM"),
             IF(
                        OR(
                                    TEXT((EDATE('Projektkostenkalkulation EP'!$B$8,18)+BL$9),"TTT") = "Sa",
                                    TEXT((EDATE('Projektkostenkalkulation EP'!$B$8,18)+BL$9),"TTT") = "So",
                                    IF(ISNA(VLOOKUP(EDATE('Projektkostenkalkulation EP'!$B$8,18)+BL$9,Datenquellen!$F$7:$H$45,3,FALSE))," ",VLOOKUP(EDATE('Projektkostenkalkulation EP'!$B$8,18)+BL$9,Datenquellen!$F$7:$H$45,3,FALSE))="X"
                                    ),
                          "X",
                          ""
                          ),
               "X"
            )</f>
        <v>X</v>
      </c>
      <c r="BN216" s="237" t="str">
        <f xml:space="preserve"> IF(TEXT((EDATE('Projektkostenkalkulation EP'!$B$8,18)+BM$9),"MM")=TEXT((EDATE('Projektkostenkalkulation EP'!$B$8,18)+(BM$9-1)),"MM"),
             IF(
                        OR(
                                    TEXT((EDATE('Projektkostenkalkulation EP'!$B$8,18)+BM$9),"TTT") = "Sa",
                                    TEXT((EDATE('Projektkostenkalkulation EP'!$B$8,18)+BM$9),"TTT") = "So",
                                    IF(ISNA(VLOOKUP(EDATE('Projektkostenkalkulation EP'!$B$8,18)+BM$9,Datenquellen!$F$7:$H$45,3,FALSE))," ",VLOOKUP(EDATE('Projektkostenkalkulation EP'!$B$8,18)+BM$9,Datenquellen!$F$7:$H$45,3,FALSE))="X"
                                    ),
                          "X",
                          ""
                          ),
               "X"
            )</f>
        <v/>
      </c>
      <c r="BO216" s="237" t="str">
        <f xml:space="preserve"> IF(TEXT((EDATE('Projektkostenkalkulation EP'!$B$8,18)+BN$9),"MM")=TEXT((EDATE('Projektkostenkalkulation EP'!$B$8,18)+(BN$9-1)),"MM"),
             IF(
                        OR(
                                    TEXT((EDATE('Projektkostenkalkulation EP'!$B$8,18)+BN$9),"TTT") = "Sa",
                                    TEXT((EDATE('Projektkostenkalkulation EP'!$B$8,18)+BN$9),"TTT") = "So",
                                    IF(ISNA(VLOOKUP(EDATE('Projektkostenkalkulation EP'!$B$8,18)+BN$9,Datenquellen!$F$7:$H$45,3,FALSE))," ",VLOOKUP(EDATE('Projektkostenkalkulation EP'!$B$8,18)+BN$9,Datenquellen!$F$7:$H$45,3,FALSE))="X"
                                    ),
                          "X",
                          ""
                          ),
               "X"
            )</f>
        <v/>
      </c>
      <c r="BP216" s="237" t="str">
        <f xml:space="preserve"> IF(TEXT((EDATE('Projektkostenkalkulation EP'!$B$8,18)+BO$9),"MM")=TEXT((EDATE('Projektkostenkalkulation EP'!$B$8,18)+(BO$9-1)),"MM"),
             IF(
                        OR(
                                    TEXT((EDATE('Projektkostenkalkulation EP'!$B$8,18)+BO$9),"TTT") = "Sa",
                                    TEXT((EDATE('Projektkostenkalkulation EP'!$B$8,18)+BO$9),"TTT") = "So",
                                    IF(ISNA(VLOOKUP(EDATE('Projektkostenkalkulation EP'!$B$8,18)+BO$9,Datenquellen!$F$7:$H$45,3,FALSE))," ",VLOOKUP(EDATE('Projektkostenkalkulation EP'!$B$8,18)+BO$9,Datenquellen!$F$7:$H$45,3,FALSE))="X"
                                    ),
                          "X",
                          ""
                          ),
               "X"
            )</f>
        <v/>
      </c>
      <c r="BQ216" s="238" t="str">
        <f xml:space="preserve"> IF(TEXT((EDATE('Projektkostenkalkulation EP'!$B$8,18)+BP$9),"MM")=TEXT((EDATE('Projektkostenkalkulation EP'!$B$8,18)+(BP$9-1)),"MM"),
             IF(
                        OR(
                                    TEXT((EDATE('Projektkostenkalkulation EP'!$B$8,18)+BP$9),"TTT") = "Sa",
                                    TEXT((EDATE('Projektkostenkalkulation EP'!$B$8,18)+BP$9),"TTT") = "So",
                                    IF(ISNA(VLOOKUP(EDATE('Projektkostenkalkulation EP'!$B$8,18)+BP$9,Datenquellen!$F$7:$H$45,3,FALSE))," ",VLOOKUP(EDATE('Projektkostenkalkulation EP'!$B$8,18)+BP$9,Datenquellen!$F$7:$H$45,3,FALSE))="X"
                                    ),
                          "X",
                          ""
                          ),
               "X"
            )</f>
        <v/>
      </c>
      <c r="BR216" s="239"/>
      <c r="BS216" s="240"/>
      <c r="BT216" s="241" t="s">
        <v>67</v>
      </c>
      <c r="BU216" s="407"/>
      <c r="BV216" s="236"/>
      <c r="BW216" s="237" t="str">
        <f>IF(
            OR(
                     TEXT(EDATE('Projektkostenkalkulation EP'!$B$8,18),"TTT") = "Sa",
                     TEXT(EDATE('Projektkostenkalkulation EP'!$B$8,18),"TTT") = "So",
                     IF(ISNA(VLOOKUP(EDATE('Projektkostenkalkulation EP'!$B$8,18),Datenquellen!$F$7:$H$45,3,FALSE))," ",VLOOKUP(EDATE('Projektkostenkalkulation EP'!$B$8,18),Datenquellen!$F$7:$H$45,3,FALSE))="X"
                            ),
                    "X",
                    ""
            )</f>
        <v/>
      </c>
      <c r="BX216" s="237" t="str">
        <f xml:space="preserve"> IF(TEXT((EDATE('Projektkostenkalkulation EP'!$B$8,18)+BW$9),"MM")=TEXT((EDATE('Projektkostenkalkulation EP'!$B$8,18)+(BW$9-1)),"MM"),
             IF(
                        OR(
                                    TEXT((EDATE('Projektkostenkalkulation EP'!$B$8,18)+BW$9),"TTT") = "Sa",
                                    TEXT((EDATE('Projektkostenkalkulation EP'!$B$8,18)+BW$9),"TTT") = "So",
                                    IF(ISNA(VLOOKUP(EDATE('Projektkostenkalkulation EP'!$B$8,18)+BW$9,Datenquellen!$F$7:$H$45,3,FALSE))," ",VLOOKUP(EDATE('Projektkostenkalkulation EP'!$B$8,18)+BW$9,Datenquellen!$F$7:$H$45,3,FALSE))="X"
                                    ),
                          "X",
                          ""
                          ),
               "X"
            )</f>
        <v/>
      </c>
      <c r="BY216" s="237" t="str">
        <f xml:space="preserve"> IF(TEXT((EDATE('Projektkostenkalkulation EP'!$B$8,18)+BX$9),"MM")=TEXT((EDATE('Projektkostenkalkulation EP'!$B$8,18)+(BX$9-1)),"MM"),
             IF(
                        OR(
                                    TEXT((EDATE('Projektkostenkalkulation EP'!$B$8,18)+BX$9),"TTT") = "Sa",
                                    TEXT((EDATE('Projektkostenkalkulation EP'!$B$8,18)+BX$9),"TTT") = "So",
                                    IF(ISNA(VLOOKUP(EDATE('Projektkostenkalkulation EP'!$B$8,18)+BX$9,Datenquellen!$F$7:$H$45,3,FALSE))," ",VLOOKUP(EDATE('Projektkostenkalkulation EP'!$B$8,18)+BX$9,Datenquellen!$F$7:$H$45,3,FALSE))="X"
                                    ),
                          "X",
                          ""
                          ),
               "X"
            )</f>
        <v/>
      </c>
      <c r="BZ216" s="237" t="str">
        <f xml:space="preserve"> IF(TEXT((EDATE('Projektkostenkalkulation EP'!$B$8,18)+BY$9),"MM")=TEXT((EDATE('Projektkostenkalkulation EP'!$B$8,18)+(BY$9-1)),"MM"),
             IF(
                        OR(
                                    TEXT((EDATE('Projektkostenkalkulation EP'!$B$8,18)+BY$9),"TTT") = "Sa",
                                    TEXT((EDATE('Projektkostenkalkulation EP'!$B$8,18)+BY$9),"TTT") = "So",
                                    IF(ISNA(VLOOKUP(EDATE('Projektkostenkalkulation EP'!$B$8,18)+BY$9,Datenquellen!$F$7:$H$45,3,FALSE))," ",VLOOKUP(EDATE('Projektkostenkalkulation EP'!$B$8,18)+BY$9,Datenquellen!$F$7:$H$45,3,FALSE))="X"
                                    ),
                          "X",
                          ""
                          ),
               "X"
            )</f>
        <v/>
      </c>
      <c r="CA216" s="237" t="str">
        <f xml:space="preserve"> IF(TEXT((EDATE('Projektkostenkalkulation EP'!$B$8,18)+BZ$9),"MM")=TEXT((EDATE('Projektkostenkalkulation EP'!$B$8,18)+(BZ$9-1)),"MM"),
             IF(
                        OR(
                                    TEXT((EDATE('Projektkostenkalkulation EP'!$B$8,18)+BZ$9),"TTT") = "Sa",
                                    TEXT((EDATE('Projektkostenkalkulation EP'!$B$8,18)+BZ$9),"TTT") = "So",
                                    IF(ISNA(VLOOKUP(EDATE('Projektkostenkalkulation EP'!$B$8,18)+BZ$9,Datenquellen!$F$7:$H$45,3,FALSE))," ",VLOOKUP(EDATE('Projektkostenkalkulation EP'!$B$8,18)+BZ$9,Datenquellen!$F$7:$H$45,3,FALSE))="X"
                                    ),
                          "X",
                          ""
                          ),
               "X"
            )</f>
        <v>X</v>
      </c>
      <c r="CB216" s="237" t="str">
        <f xml:space="preserve"> IF(TEXT((EDATE('Projektkostenkalkulation EP'!$B$8,18)+CA$9),"MM")=TEXT((EDATE('Projektkostenkalkulation EP'!$B$8,18)+(CA$9-1)),"MM"),
             IF(
                        OR(
                                    TEXT((EDATE('Projektkostenkalkulation EP'!$B$8,18)+CA$9),"TTT") = "Sa",
                                    TEXT((EDATE('Projektkostenkalkulation EP'!$B$8,18)+CA$9),"TTT") = "So",
                                    IF(ISNA(VLOOKUP(EDATE('Projektkostenkalkulation EP'!$B$8,18)+CA$9,Datenquellen!$F$7:$H$45,3,FALSE))," ",VLOOKUP(EDATE('Projektkostenkalkulation EP'!$B$8,18)+CA$9,Datenquellen!$F$7:$H$45,3,FALSE))="X"
                                    ),
                          "X",
                          ""
                          ),
               "X"
            )</f>
        <v>X</v>
      </c>
      <c r="CC216" s="237" t="str">
        <f xml:space="preserve"> IF(TEXT((EDATE('Projektkostenkalkulation EP'!$B$8,18)+CB$9),"MM")=TEXT((EDATE('Projektkostenkalkulation EP'!$B$8,18)+(CB$9-1)),"MM"),
             IF(
                        OR(
                                    TEXT((EDATE('Projektkostenkalkulation EP'!$B$8,18)+CB$9),"TTT") = "Sa",
                                    TEXT((EDATE('Projektkostenkalkulation EP'!$B$8,18)+CB$9),"TTT") = "So",
                                    IF(ISNA(VLOOKUP(EDATE('Projektkostenkalkulation EP'!$B$8,18)+CB$9,Datenquellen!$F$7:$H$45,3,FALSE))," ",VLOOKUP(EDATE('Projektkostenkalkulation EP'!$B$8,18)+CB$9,Datenquellen!$F$7:$H$45,3,FALSE))="X"
                                    ),
                          "X",
                          ""
                          ),
               "X"
            )</f>
        <v/>
      </c>
      <c r="CD216" s="237" t="str">
        <f xml:space="preserve"> IF(TEXT((EDATE('Projektkostenkalkulation EP'!$B$8,18)+CC$9),"MM")=TEXT((EDATE('Projektkostenkalkulation EP'!$B$8,18)+(CC$9-1)),"MM"),
             IF(
                        OR(
                                    TEXT((EDATE('Projektkostenkalkulation EP'!$B$8,18)+CC$9),"TTT") = "Sa",
                                    TEXT((EDATE('Projektkostenkalkulation EP'!$B$8,18)+CC$9),"TTT") = "So",
                                    IF(ISNA(VLOOKUP(EDATE('Projektkostenkalkulation EP'!$B$8,18)+CC$9,Datenquellen!$F$7:$H$45,3,FALSE))," ",VLOOKUP(EDATE('Projektkostenkalkulation EP'!$B$8,18)+CC$9,Datenquellen!$F$7:$H$45,3,FALSE))="X"
                                    ),
                          "X",
                          ""
                          ),
               "X"
            )</f>
        <v/>
      </c>
      <c r="CE216" s="237" t="str">
        <f xml:space="preserve"> IF(TEXT((EDATE('Projektkostenkalkulation EP'!$B$8,18)+CD$9),"MM")=TEXT((EDATE('Projektkostenkalkulation EP'!$B$8,18)+(CD$9-1)),"MM"),
             IF(
                        OR(
                                    TEXT((EDATE('Projektkostenkalkulation EP'!$B$8,18)+CD$9),"TTT") = "Sa",
                                    TEXT((EDATE('Projektkostenkalkulation EP'!$B$8,18)+CD$9),"TTT") = "So",
                                    IF(ISNA(VLOOKUP(EDATE('Projektkostenkalkulation EP'!$B$8,18)+CD$9,Datenquellen!$F$7:$H$45,3,FALSE))," ",VLOOKUP(EDATE('Projektkostenkalkulation EP'!$B$8,18)+CD$9,Datenquellen!$F$7:$H$45,3,FALSE))="X"
                                    ),
                          "X",
                          ""
                          ),
               "X"
            )</f>
        <v/>
      </c>
      <c r="CF216" s="237" t="str">
        <f xml:space="preserve"> IF(TEXT((EDATE('Projektkostenkalkulation EP'!$B$8,18)+CE$9),"MM")=TEXT((EDATE('Projektkostenkalkulation EP'!$B$8,18)+(CE$9-1)),"MM"),
             IF(
                        OR(
                                    TEXT((EDATE('Projektkostenkalkulation EP'!$B$8,18)+CE$9),"TTT") = "Sa",
                                    TEXT((EDATE('Projektkostenkalkulation EP'!$B$8,18)+CE$9),"TTT") = "So",
                                    IF(ISNA(VLOOKUP(EDATE('Projektkostenkalkulation EP'!$B$8,18)+CE$9,Datenquellen!$F$7:$H$45,3,FALSE))," ",VLOOKUP(EDATE('Projektkostenkalkulation EP'!$B$8,18)+CE$9,Datenquellen!$F$7:$H$45,3,FALSE))="X"
                                    ),
                          "X",
                          ""
                          ),
               "X"
            )</f>
        <v/>
      </c>
      <c r="CG216" s="237" t="str">
        <f xml:space="preserve"> IF(TEXT((EDATE('Projektkostenkalkulation EP'!$B$8,18)+CF$9),"MM")=TEXT((EDATE('Projektkostenkalkulation EP'!$B$8,18)+(CF$9-1)),"MM"),
             IF(
                        OR(
                                    TEXT((EDATE('Projektkostenkalkulation EP'!$B$8,18)+CF$9),"TTT") = "Sa",
                                    TEXT((EDATE('Projektkostenkalkulation EP'!$B$8,18)+CF$9),"TTT") = "So",
                                    IF(ISNA(VLOOKUP(EDATE('Projektkostenkalkulation EP'!$B$8,18)+CF$9,Datenquellen!$F$7:$H$45,3,FALSE))," ",VLOOKUP(EDATE('Projektkostenkalkulation EP'!$B$8,18)+CF$9,Datenquellen!$F$7:$H$45,3,FALSE))="X"
                                    ),
                          "X",
                          ""
                          ),
               "X"
            )</f>
        <v/>
      </c>
      <c r="CH216" s="237" t="str">
        <f xml:space="preserve"> IF(TEXT((EDATE('Projektkostenkalkulation EP'!$B$8,18)+CG$9),"MM")=TEXT((EDATE('Projektkostenkalkulation EP'!$B$8,18)+(CG$9-1)),"MM"),
             IF(
                        OR(
                                    TEXT((EDATE('Projektkostenkalkulation EP'!$B$8,18)+CG$9),"TTT") = "Sa",
                                    TEXT((EDATE('Projektkostenkalkulation EP'!$B$8,18)+CG$9),"TTT") = "So",
                                    IF(ISNA(VLOOKUP(EDATE('Projektkostenkalkulation EP'!$B$8,18)+CG$9,Datenquellen!$F$7:$H$45,3,FALSE))," ",VLOOKUP(EDATE('Projektkostenkalkulation EP'!$B$8,18)+CG$9,Datenquellen!$F$7:$H$45,3,FALSE))="X"
                                    ),
                          "X",
                          ""
                          ),
               "X"
            )</f>
        <v>X</v>
      </c>
      <c r="CI216" s="237" t="str">
        <f xml:space="preserve"> IF(TEXT((EDATE('Projektkostenkalkulation EP'!$B$8,18)+CH$9),"MM")=TEXT((EDATE('Projektkostenkalkulation EP'!$B$8,18)+(CH$9-1)),"MM"),
             IF(
                        OR(
                                    TEXT((EDATE('Projektkostenkalkulation EP'!$B$8,18)+CH$9),"TTT") = "Sa",
                                    TEXT((EDATE('Projektkostenkalkulation EP'!$B$8,18)+CH$9),"TTT") = "So",
                                    IF(ISNA(VLOOKUP(EDATE('Projektkostenkalkulation EP'!$B$8,18)+CH$9,Datenquellen!$F$7:$H$45,3,FALSE))," ",VLOOKUP(EDATE('Projektkostenkalkulation EP'!$B$8,18)+CH$9,Datenquellen!$F$7:$H$45,3,FALSE))="X"
                                    ),
                          "X",
                          ""
                          ),
               "X"
            )</f>
        <v>X</v>
      </c>
      <c r="CJ216" s="237" t="str">
        <f xml:space="preserve"> IF(TEXT((EDATE('Projektkostenkalkulation EP'!$B$8,18)+CI$9),"MM")=TEXT((EDATE('Projektkostenkalkulation EP'!$B$8,18)+(CI$9-1)),"MM"),
             IF(
                        OR(
                                    TEXT((EDATE('Projektkostenkalkulation EP'!$B$8,18)+CI$9),"TTT") = "Sa",
                                    TEXT((EDATE('Projektkostenkalkulation EP'!$B$8,18)+CI$9),"TTT") = "So",
                                    IF(ISNA(VLOOKUP(EDATE('Projektkostenkalkulation EP'!$B$8,18)+CI$9,Datenquellen!$F$7:$H$45,3,FALSE))," ",VLOOKUP(EDATE('Projektkostenkalkulation EP'!$B$8,18)+CI$9,Datenquellen!$F$7:$H$45,3,FALSE))="X"
                                    ),
                          "X",
                          ""
                          ),
               "X"
            )</f>
        <v/>
      </c>
      <c r="CK216" s="237" t="str">
        <f xml:space="preserve"> IF(TEXT((EDATE('Projektkostenkalkulation EP'!$B$8,18)+CJ$9),"MM")=TEXT((EDATE('Projektkostenkalkulation EP'!$B$8,18)+(CJ$9-1)),"MM"),
             IF(
                        OR(
                                    TEXT((EDATE('Projektkostenkalkulation EP'!$B$8,18)+CJ$9),"TTT") = "Sa",
                                    TEXT((EDATE('Projektkostenkalkulation EP'!$B$8,18)+CJ$9),"TTT") = "So",
                                    IF(ISNA(VLOOKUP(EDATE('Projektkostenkalkulation EP'!$B$8,18)+CJ$9,Datenquellen!$F$7:$H$45,3,FALSE))," ",VLOOKUP(EDATE('Projektkostenkalkulation EP'!$B$8,18)+CJ$9,Datenquellen!$F$7:$H$45,3,FALSE))="X"
                                    ),
                          "X",
                          ""
                          ),
               "X"
            )</f>
        <v/>
      </c>
      <c r="CL216" s="237" t="str">
        <f xml:space="preserve"> IF(TEXT((EDATE('Projektkostenkalkulation EP'!$B$8,18)+CK$9),"MM")=TEXT((EDATE('Projektkostenkalkulation EP'!$B$8,18)+(CK$9-1)),"MM"),
             IF(
                        OR(
                                    TEXT((EDATE('Projektkostenkalkulation EP'!$B$8,18)+CK$9),"TTT") = "Sa",
                                    TEXT((EDATE('Projektkostenkalkulation EP'!$B$8,18)+CK$9),"TTT") = "So",
                                    IF(ISNA(VLOOKUP(EDATE('Projektkostenkalkulation EP'!$B$8,18)+CK$9,Datenquellen!$F$7:$H$45,3,FALSE))," ",VLOOKUP(EDATE('Projektkostenkalkulation EP'!$B$8,18)+CK$9,Datenquellen!$F$7:$H$45,3,FALSE))="X"
                                    ),
                          "X",
                          ""
                          ),
               "X"
            )</f>
        <v/>
      </c>
      <c r="CM216" s="237" t="str">
        <f xml:space="preserve"> IF(TEXT((EDATE('Projektkostenkalkulation EP'!$B$8,18)+CL$9),"MM")=TEXT((EDATE('Projektkostenkalkulation EP'!$B$8,18)+(CL$9-1)),"MM"),
             IF(
                        OR(
                                    TEXT((EDATE('Projektkostenkalkulation EP'!$B$8,18)+CL$9),"TTT") = "Sa",
                                    TEXT((EDATE('Projektkostenkalkulation EP'!$B$8,18)+CL$9),"TTT") = "So",
                                    IF(ISNA(VLOOKUP(EDATE('Projektkostenkalkulation EP'!$B$8,18)+CL$9,Datenquellen!$F$7:$H$45,3,FALSE))," ",VLOOKUP(EDATE('Projektkostenkalkulation EP'!$B$8,18)+CL$9,Datenquellen!$F$7:$H$45,3,FALSE))="X"
                                    ),
                          "X",
                          ""
                          ),
               "X"
            )</f>
        <v/>
      </c>
      <c r="CN216" s="237" t="str">
        <f xml:space="preserve"> IF(TEXT((EDATE('Projektkostenkalkulation EP'!$B$8,18)+CM$9),"MM")=TEXT((EDATE('Projektkostenkalkulation EP'!$B$8,18)+(CM$9-1)),"MM"),
             IF(
                        OR(
                                    TEXT((EDATE('Projektkostenkalkulation EP'!$B$8,18)+CM$9),"TTT") = "Sa",
                                    TEXT((EDATE('Projektkostenkalkulation EP'!$B$8,18)+CM$9),"TTT") = "So",
                                    IF(ISNA(VLOOKUP(EDATE('Projektkostenkalkulation EP'!$B$8,18)+CM$9,Datenquellen!$F$7:$H$45,3,FALSE))," ",VLOOKUP(EDATE('Projektkostenkalkulation EP'!$B$8,18)+CM$9,Datenquellen!$F$7:$H$45,3,FALSE))="X"
                                    ),
                          "X",
                          ""
                          ),
               "X"
            )</f>
        <v/>
      </c>
      <c r="CO216" s="237" t="str">
        <f xml:space="preserve"> IF(TEXT((EDATE('Projektkostenkalkulation EP'!$B$8,18)+CN$9),"MM")=TEXT((EDATE('Projektkostenkalkulation EP'!$B$8,18)+(CN$9-1)),"MM"),
             IF(
                        OR(
                                    TEXT((EDATE('Projektkostenkalkulation EP'!$B$8,18)+CN$9),"TTT") = "Sa",
                                    TEXT((EDATE('Projektkostenkalkulation EP'!$B$8,18)+CN$9),"TTT") = "So",
                                    IF(ISNA(VLOOKUP(EDATE('Projektkostenkalkulation EP'!$B$8,18)+CN$9,Datenquellen!$F$7:$H$45,3,FALSE))," ",VLOOKUP(EDATE('Projektkostenkalkulation EP'!$B$8,18)+CN$9,Datenquellen!$F$7:$H$45,3,FALSE))="X"
                                    ),
                          "X",
                          ""
                          ),
               "X"
            )</f>
        <v>X</v>
      </c>
      <c r="CP216" s="237" t="str">
        <f xml:space="preserve"> IF(TEXT((EDATE('Projektkostenkalkulation EP'!$B$8,18)+CO$9),"MM")=TEXT((EDATE('Projektkostenkalkulation EP'!$B$8,18)+(CO$9-1)),"MM"),
             IF(
                        OR(
                                    TEXT((EDATE('Projektkostenkalkulation EP'!$B$8,18)+CO$9),"TTT") = "Sa",
                                    TEXT((EDATE('Projektkostenkalkulation EP'!$B$8,18)+CO$9),"TTT") = "So",
                                    IF(ISNA(VLOOKUP(EDATE('Projektkostenkalkulation EP'!$B$8,18)+CO$9,Datenquellen!$F$7:$H$45,3,FALSE))," ",VLOOKUP(EDATE('Projektkostenkalkulation EP'!$B$8,18)+CO$9,Datenquellen!$F$7:$H$45,3,FALSE))="X"
                                    ),
                          "X",
                          ""
                          ),
               "X"
            )</f>
        <v>X</v>
      </c>
      <c r="CQ216" s="237" t="str">
        <f xml:space="preserve"> IF(TEXT((EDATE('Projektkostenkalkulation EP'!$B$8,18)+CP$9),"MM")=TEXT((EDATE('Projektkostenkalkulation EP'!$B$8,18)+(CP$9-1)),"MM"),
             IF(
                        OR(
                                    TEXT((EDATE('Projektkostenkalkulation EP'!$B$8,18)+CP$9),"TTT") = "Sa",
                                    TEXT((EDATE('Projektkostenkalkulation EP'!$B$8,18)+CP$9),"TTT") = "So",
                                    IF(ISNA(VLOOKUP(EDATE('Projektkostenkalkulation EP'!$B$8,18)+CP$9,Datenquellen!$F$7:$H$45,3,FALSE))," ",VLOOKUP(EDATE('Projektkostenkalkulation EP'!$B$8,18)+CP$9,Datenquellen!$F$7:$H$45,3,FALSE))="X"
                                    ),
                          "X",
                          ""
                          ),
               "X"
            )</f>
        <v/>
      </c>
      <c r="CR216" s="237" t="str">
        <f xml:space="preserve"> IF(TEXT((EDATE('Projektkostenkalkulation EP'!$B$8,18)+CQ$9),"MM")=TEXT((EDATE('Projektkostenkalkulation EP'!$B$8,18)+(CQ$9-1)),"MM"),
             IF(
                        OR(
                                    TEXT((EDATE('Projektkostenkalkulation EP'!$B$8,18)+CQ$9),"TTT") = "Sa",
                                    TEXT((EDATE('Projektkostenkalkulation EP'!$B$8,18)+CQ$9),"TTT") = "So",
                                    IF(ISNA(VLOOKUP(EDATE('Projektkostenkalkulation EP'!$B$8,18)+CQ$9,Datenquellen!$F$7:$H$45,3,FALSE))," ",VLOOKUP(EDATE('Projektkostenkalkulation EP'!$B$8,18)+CQ$9,Datenquellen!$F$7:$H$45,3,FALSE))="X"
                                    ),
                          "X",
                          ""
                          ),
               "X"
            )</f>
        <v/>
      </c>
      <c r="CS216" s="237" t="str">
        <f xml:space="preserve"> IF(TEXT((EDATE('Projektkostenkalkulation EP'!$B$8,18)+CR$9),"MM")=TEXT((EDATE('Projektkostenkalkulation EP'!$B$8,18)+(CR$9-1)),"MM"),
             IF(
                        OR(
                                    TEXT((EDATE('Projektkostenkalkulation EP'!$B$8,18)+CR$9),"TTT") = "Sa",
                                    TEXT((EDATE('Projektkostenkalkulation EP'!$B$8,18)+CR$9),"TTT") = "So",
                                    IF(ISNA(VLOOKUP(EDATE('Projektkostenkalkulation EP'!$B$8,18)+CR$9,Datenquellen!$F$7:$H$45,3,FALSE))," ",VLOOKUP(EDATE('Projektkostenkalkulation EP'!$B$8,18)+CR$9,Datenquellen!$F$7:$H$45,3,FALSE))="X"
                                    ),
                          "X",
                          ""
                          ),
               "X"
            )</f>
        <v/>
      </c>
      <c r="CT216" s="237" t="str">
        <f xml:space="preserve"> IF(TEXT((EDATE('Projektkostenkalkulation EP'!$B$8,18)+CS$9),"MM")=TEXT((EDATE('Projektkostenkalkulation EP'!$B$8,18)+(CS$9-1)),"MM"),
             IF(
                        OR(
                                    TEXT((EDATE('Projektkostenkalkulation EP'!$B$8,18)+CS$9),"TTT") = "Sa",
                                    TEXT((EDATE('Projektkostenkalkulation EP'!$B$8,18)+CS$9),"TTT") = "So",
                                    IF(ISNA(VLOOKUP(EDATE('Projektkostenkalkulation EP'!$B$8,18)+CS$9,Datenquellen!$F$7:$H$45,3,FALSE))," ",VLOOKUP(EDATE('Projektkostenkalkulation EP'!$B$8,18)+CS$9,Datenquellen!$F$7:$H$45,3,FALSE))="X"
                                    ),
                          "X",
                          ""
                          ),
               "X"
            )</f>
        <v/>
      </c>
      <c r="CU216" s="237" t="str">
        <f xml:space="preserve"> IF(TEXT((EDATE('Projektkostenkalkulation EP'!$B$8,18)+CT$9),"MM")=TEXT((EDATE('Projektkostenkalkulation EP'!$B$8,18)+(CT$9-1)),"MM"),
             IF(
                        OR(
                                    TEXT((EDATE('Projektkostenkalkulation EP'!$B$8,18)+CT$9),"TTT") = "Sa",
                                    TEXT((EDATE('Projektkostenkalkulation EP'!$B$8,18)+CT$9),"TTT") = "So",
                                    IF(ISNA(VLOOKUP(EDATE('Projektkostenkalkulation EP'!$B$8,18)+CT$9,Datenquellen!$F$7:$H$45,3,FALSE))," ",VLOOKUP(EDATE('Projektkostenkalkulation EP'!$B$8,18)+CT$9,Datenquellen!$F$7:$H$45,3,FALSE))="X"
                                    ),
                          "X",
                          ""
                          ),
               "X"
            )</f>
        <v/>
      </c>
      <c r="CV216" s="237" t="str">
        <f xml:space="preserve"> IF(TEXT((EDATE('Projektkostenkalkulation EP'!$B$8,18)+CU$9),"MM")=TEXT((EDATE('Projektkostenkalkulation EP'!$B$8,18)+(CU$9-1)),"MM"),
             IF(
                        OR(
                                    TEXT((EDATE('Projektkostenkalkulation EP'!$B$8,18)+CU$9),"TTT") = "Sa",
                                    TEXT((EDATE('Projektkostenkalkulation EP'!$B$8,18)+CU$9),"TTT") = "So",
                                    IF(ISNA(VLOOKUP(EDATE('Projektkostenkalkulation EP'!$B$8,18)+CU$9,Datenquellen!$F$7:$H$45,3,FALSE))," ",VLOOKUP(EDATE('Projektkostenkalkulation EP'!$B$8,18)+CU$9,Datenquellen!$F$7:$H$45,3,FALSE))="X"
                                    ),
                          "X",
                          ""
                          ),
               "X"
            )</f>
        <v>X</v>
      </c>
      <c r="CW216" s="237" t="str">
        <f xml:space="preserve"> IF(TEXT((EDATE('Projektkostenkalkulation EP'!$B$8,18)+CV$9),"MM")=TEXT((EDATE('Projektkostenkalkulation EP'!$B$8,18)+(CV$9-1)),"MM"),
             IF(
                        OR(
                                    TEXT((EDATE('Projektkostenkalkulation EP'!$B$8,18)+CV$9),"TTT") = "Sa",
                                    TEXT((EDATE('Projektkostenkalkulation EP'!$B$8,18)+CV$9),"TTT") = "So",
                                    IF(ISNA(VLOOKUP(EDATE('Projektkostenkalkulation EP'!$B$8,18)+CV$9,Datenquellen!$F$7:$H$45,3,FALSE))," ",VLOOKUP(EDATE('Projektkostenkalkulation EP'!$B$8,18)+CV$9,Datenquellen!$F$7:$H$45,3,FALSE))="X"
                                    ),
                          "X",
                          ""
                          ),
               "X"
            )</f>
        <v>X</v>
      </c>
      <c r="CX216" s="237" t="str">
        <f xml:space="preserve"> IF(TEXT((EDATE('Projektkostenkalkulation EP'!$B$8,18)+CW$9),"MM")=TEXT((EDATE('Projektkostenkalkulation EP'!$B$8,18)+(CW$9-1)),"MM"),
             IF(
                        OR(
                                    TEXT((EDATE('Projektkostenkalkulation EP'!$B$8,18)+CW$9),"TTT") = "Sa",
                                    TEXT((EDATE('Projektkostenkalkulation EP'!$B$8,18)+CW$9),"TTT") = "So",
                                    IF(ISNA(VLOOKUP(EDATE('Projektkostenkalkulation EP'!$B$8,18)+CW$9,Datenquellen!$F$7:$H$45,3,FALSE))," ",VLOOKUP(EDATE('Projektkostenkalkulation EP'!$B$8,18)+CW$9,Datenquellen!$F$7:$H$45,3,FALSE))="X"
                                    ),
                          "X",
                          ""
                          ),
               "X"
            )</f>
        <v/>
      </c>
      <c r="CY216" s="237" t="str">
        <f xml:space="preserve"> IF(TEXT((EDATE('Projektkostenkalkulation EP'!$B$8,18)+CX$9),"MM")=TEXT((EDATE('Projektkostenkalkulation EP'!$B$8,18)+(CX$9-1)),"MM"),
             IF(
                        OR(
                                    TEXT((EDATE('Projektkostenkalkulation EP'!$B$8,18)+CX$9),"TTT") = "Sa",
                                    TEXT((EDATE('Projektkostenkalkulation EP'!$B$8,18)+CX$9),"TTT") = "So",
                                    IF(ISNA(VLOOKUP(EDATE('Projektkostenkalkulation EP'!$B$8,18)+CX$9,Datenquellen!$F$7:$H$45,3,FALSE))," ",VLOOKUP(EDATE('Projektkostenkalkulation EP'!$B$8,18)+CX$9,Datenquellen!$F$7:$H$45,3,FALSE))="X"
                                    ),
                          "X",
                          ""
                          ),
               "X"
            )</f>
        <v/>
      </c>
      <c r="CZ216" s="237" t="str">
        <f xml:space="preserve"> IF(TEXT((EDATE('Projektkostenkalkulation EP'!$B$8,18)+CY$9),"MM")=TEXT((EDATE('Projektkostenkalkulation EP'!$B$8,18)+(CY$9-1)),"MM"),
             IF(
                        OR(
                                    TEXT((EDATE('Projektkostenkalkulation EP'!$B$8,18)+CY$9),"TTT") = "Sa",
                                    TEXT((EDATE('Projektkostenkalkulation EP'!$B$8,18)+CY$9),"TTT") = "So",
                                    IF(ISNA(VLOOKUP(EDATE('Projektkostenkalkulation EP'!$B$8,18)+CY$9,Datenquellen!$F$7:$H$45,3,FALSE))," ",VLOOKUP(EDATE('Projektkostenkalkulation EP'!$B$8,18)+CY$9,Datenquellen!$F$7:$H$45,3,FALSE))="X"
                                    ),
                          "X",
                          ""
                          ),
               "X"
            )</f>
        <v/>
      </c>
      <c r="DA216" s="238" t="str">
        <f xml:space="preserve"> IF(TEXT((EDATE('Projektkostenkalkulation EP'!$B$8,18)+CZ$9),"MM")=TEXT((EDATE('Projektkostenkalkulation EP'!$B$8,18)+(CZ$9-1)),"MM"),
             IF(
                        OR(
                                    TEXT((EDATE('Projektkostenkalkulation EP'!$B$8,18)+CZ$9),"TTT") = "Sa",
                                    TEXT((EDATE('Projektkostenkalkulation EP'!$B$8,18)+CZ$9),"TTT") = "So",
                                    IF(ISNA(VLOOKUP(EDATE('Projektkostenkalkulation EP'!$B$8,18)+CZ$9,Datenquellen!$F$7:$H$45,3,FALSE))," ",VLOOKUP(EDATE('Projektkostenkalkulation EP'!$B$8,18)+CZ$9,Datenquellen!$F$7:$H$45,3,FALSE))="X"
                                    ),
                          "X",
                          ""
                          ),
               "X"
            )</f>
        <v/>
      </c>
      <c r="DB216" s="239"/>
      <c r="DC216" s="240"/>
      <c r="DD216" s="241" t="s">
        <v>67</v>
      </c>
      <c r="DE216" s="407"/>
      <c r="DF216" s="236"/>
      <c r="DG216" s="237" t="str">
        <f>IF(
            OR(
                     TEXT(EDATE('Projektkostenkalkulation EP'!$B$8,18),"TTT") = "Sa",
                     TEXT(EDATE('Projektkostenkalkulation EP'!$B$8,18),"TTT") = "So",
                     IF(ISNA(VLOOKUP(EDATE('Projektkostenkalkulation EP'!$B$8,18),Datenquellen!$F$7:$H$45,3,FALSE))," ",VLOOKUP(EDATE('Projektkostenkalkulation EP'!$B$8,18),Datenquellen!$F$7:$H$45,3,FALSE))="X"
                            ),
                    "X",
                    ""
            )</f>
        <v/>
      </c>
      <c r="DH216" s="237" t="str">
        <f xml:space="preserve"> IF(TEXT((EDATE('Projektkostenkalkulation EP'!$B$8,18)+DG$9),"MM")=TEXT((EDATE('Projektkostenkalkulation EP'!$B$8,18)+(DG$9-1)),"MM"),
             IF(
                        OR(
                                    TEXT((EDATE('Projektkostenkalkulation EP'!$B$8,18)+DG$9),"TTT") = "Sa",
                                    TEXT((EDATE('Projektkostenkalkulation EP'!$B$8,18)+DG$9),"TTT") = "So",
                                    IF(ISNA(VLOOKUP(EDATE('Projektkostenkalkulation EP'!$B$8,18)+DG$9,Datenquellen!$F$7:$H$45,3,FALSE))," ",VLOOKUP(EDATE('Projektkostenkalkulation EP'!$B$8,18)+DG$9,Datenquellen!$F$7:$H$45,3,FALSE))="X"
                                    ),
                          "X",
                          ""
                          ),
               "X"
            )</f>
        <v/>
      </c>
      <c r="DI216" s="237" t="str">
        <f xml:space="preserve"> IF(TEXT((EDATE('Projektkostenkalkulation EP'!$B$8,18)+DH$9),"MM")=TEXT((EDATE('Projektkostenkalkulation EP'!$B$8,18)+(DH$9-1)),"MM"),
             IF(
                        OR(
                                    TEXT((EDATE('Projektkostenkalkulation EP'!$B$8,18)+DH$9),"TTT") = "Sa",
                                    TEXT((EDATE('Projektkostenkalkulation EP'!$B$8,18)+DH$9),"TTT") = "So",
                                    IF(ISNA(VLOOKUP(EDATE('Projektkostenkalkulation EP'!$B$8,18)+DH$9,Datenquellen!$F$7:$H$45,3,FALSE))," ",VLOOKUP(EDATE('Projektkostenkalkulation EP'!$B$8,18)+DH$9,Datenquellen!$F$7:$H$45,3,FALSE))="X"
                                    ),
                          "X",
                          ""
                          ),
               "X"
            )</f>
        <v/>
      </c>
      <c r="DJ216" s="237" t="str">
        <f xml:space="preserve"> IF(TEXT((EDATE('Projektkostenkalkulation EP'!$B$8,18)+DI$9),"MM")=TEXT((EDATE('Projektkostenkalkulation EP'!$B$8,18)+(DI$9-1)),"MM"),
             IF(
                        OR(
                                    TEXT((EDATE('Projektkostenkalkulation EP'!$B$8,18)+DI$9),"TTT") = "Sa",
                                    TEXT((EDATE('Projektkostenkalkulation EP'!$B$8,18)+DI$9),"TTT") = "So",
                                    IF(ISNA(VLOOKUP(EDATE('Projektkostenkalkulation EP'!$B$8,18)+DI$9,Datenquellen!$F$7:$H$45,3,FALSE))," ",VLOOKUP(EDATE('Projektkostenkalkulation EP'!$B$8,18)+DI$9,Datenquellen!$F$7:$H$45,3,FALSE))="X"
                                    ),
                          "X",
                          ""
                          ),
               "X"
            )</f>
        <v/>
      </c>
      <c r="DK216" s="237" t="str">
        <f xml:space="preserve"> IF(TEXT((EDATE('Projektkostenkalkulation EP'!$B$8,18)+DJ$9),"MM")=TEXT((EDATE('Projektkostenkalkulation EP'!$B$8,18)+(DJ$9-1)),"MM"),
             IF(
                        OR(
                                    TEXT((EDATE('Projektkostenkalkulation EP'!$B$8,18)+DJ$9),"TTT") = "Sa",
                                    TEXT((EDATE('Projektkostenkalkulation EP'!$B$8,18)+DJ$9),"TTT") = "So",
                                    IF(ISNA(VLOOKUP(EDATE('Projektkostenkalkulation EP'!$B$8,18)+DJ$9,Datenquellen!$F$7:$H$45,3,FALSE))," ",VLOOKUP(EDATE('Projektkostenkalkulation EP'!$B$8,18)+DJ$9,Datenquellen!$F$7:$H$45,3,FALSE))="X"
                                    ),
                          "X",
                          ""
                          ),
               "X"
            )</f>
        <v>X</v>
      </c>
      <c r="DL216" s="237" t="str">
        <f xml:space="preserve"> IF(TEXT((EDATE('Projektkostenkalkulation EP'!$B$8,18)+DK$9),"MM")=TEXT((EDATE('Projektkostenkalkulation EP'!$B$8,18)+(DK$9-1)),"MM"),
             IF(
                        OR(
                                    TEXT((EDATE('Projektkostenkalkulation EP'!$B$8,18)+DK$9),"TTT") = "Sa",
                                    TEXT((EDATE('Projektkostenkalkulation EP'!$B$8,18)+DK$9),"TTT") = "So",
                                    IF(ISNA(VLOOKUP(EDATE('Projektkostenkalkulation EP'!$B$8,18)+DK$9,Datenquellen!$F$7:$H$45,3,FALSE))," ",VLOOKUP(EDATE('Projektkostenkalkulation EP'!$B$8,18)+DK$9,Datenquellen!$F$7:$H$45,3,FALSE))="X"
                                    ),
                          "X",
                          ""
                          ),
               "X"
            )</f>
        <v>X</v>
      </c>
      <c r="DM216" s="237" t="str">
        <f xml:space="preserve"> IF(TEXT((EDATE('Projektkostenkalkulation EP'!$B$8,18)+DL$9),"MM")=TEXT((EDATE('Projektkostenkalkulation EP'!$B$8,18)+(DL$9-1)),"MM"),
             IF(
                        OR(
                                    TEXT((EDATE('Projektkostenkalkulation EP'!$B$8,18)+DL$9),"TTT") = "Sa",
                                    TEXT((EDATE('Projektkostenkalkulation EP'!$B$8,18)+DL$9),"TTT") = "So",
                                    IF(ISNA(VLOOKUP(EDATE('Projektkostenkalkulation EP'!$B$8,18)+DL$9,Datenquellen!$F$7:$H$45,3,FALSE))," ",VLOOKUP(EDATE('Projektkostenkalkulation EP'!$B$8,18)+DL$9,Datenquellen!$F$7:$H$45,3,FALSE))="X"
                                    ),
                          "X",
                          ""
                          ),
               "X"
            )</f>
        <v/>
      </c>
      <c r="DN216" s="237" t="str">
        <f xml:space="preserve"> IF(TEXT((EDATE('Projektkostenkalkulation EP'!$B$8,18)+DM$9),"MM")=TEXT((EDATE('Projektkostenkalkulation EP'!$B$8,18)+(DM$9-1)),"MM"),
             IF(
                        OR(
                                    TEXT((EDATE('Projektkostenkalkulation EP'!$B$8,18)+DM$9),"TTT") = "Sa",
                                    TEXT((EDATE('Projektkostenkalkulation EP'!$B$8,18)+DM$9),"TTT") = "So",
                                    IF(ISNA(VLOOKUP(EDATE('Projektkostenkalkulation EP'!$B$8,18)+DM$9,Datenquellen!$F$7:$H$45,3,FALSE))," ",VLOOKUP(EDATE('Projektkostenkalkulation EP'!$B$8,18)+DM$9,Datenquellen!$F$7:$H$45,3,FALSE))="X"
                                    ),
                          "X",
                          ""
                          ),
               "X"
            )</f>
        <v/>
      </c>
      <c r="DO216" s="237" t="str">
        <f xml:space="preserve"> IF(TEXT((EDATE('Projektkostenkalkulation EP'!$B$8,18)+DN$9),"MM")=TEXT((EDATE('Projektkostenkalkulation EP'!$B$8,18)+(DN$9-1)),"MM"),
             IF(
                        OR(
                                    TEXT((EDATE('Projektkostenkalkulation EP'!$B$8,18)+DN$9),"TTT") = "Sa",
                                    TEXT((EDATE('Projektkostenkalkulation EP'!$B$8,18)+DN$9),"TTT") = "So",
                                    IF(ISNA(VLOOKUP(EDATE('Projektkostenkalkulation EP'!$B$8,18)+DN$9,Datenquellen!$F$7:$H$45,3,FALSE))," ",VLOOKUP(EDATE('Projektkostenkalkulation EP'!$B$8,18)+DN$9,Datenquellen!$F$7:$H$45,3,FALSE))="X"
                                    ),
                          "X",
                          ""
                          ),
               "X"
            )</f>
        <v/>
      </c>
      <c r="DP216" s="237" t="str">
        <f xml:space="preserve"> IF(TEXT((EDATE('Projektkostenkalkulation EP'!$B$8,18)+DO$9),"MM")=TEXT((EDATE('Projektkostenkalkulation EP'!$B$8,18)+(DO$9-1)),"MM"),
             IF(
                        OR(
                                    TEXT((EDATE('Projektkostenkalkulation EP'!$B$8,18)+DO$9),"TTT") = "Sa",
                                    TEXT((EDATE('Projektkostenkalkulation EP'!$B$8,18)+DO$9),"TTT") = "So",
                                    IF(ISNA(VLOOKUP(EDATE('Projektkostenkalkulation EP'!$B$8,18)+DO$9,Datenquellen!$F$7:$H$45,3,FALSE))," ",VLOOKUP(EDATE('Projektkostenkalkulation EP'!$B$8,18)+DO$9,Datenquellen!$F$7:$H$45,3,FALSE))="X"
                                    ),
                          "X",
                          ""
                          ),
               "X"
            )</f>
        <v/>
      </c>
      <c r="DQ216" s="237" t="str">
        <f xml:space="preserve"> IF(TEXT((EDATE('Projektkostenkalkulation EP'!$B$8,18)+DP$9),"MM")=TEXT((EDATE('Projektkostenkalkulation EP'!$B$8,18)+(DP$9-1)),"MM"),
             IF(
                        OR(
                                    TEXT((EDATE('Projektkostenkalkulation EP'!$B$8,18)+DP$9),"TTT") = "Sa",
                                    TEXT((EDATE('Projektkostenkalkulation EP'!$B$8,18)+DP$9),"TTT") = "So",
                                    IF(ISNA(VLOOKUP(EDATE('Projektkostenkalkulation EP'!$B$8,18)+DP$9,Datenquellen!$F$7:$H$45,3,FALSE))," ",VLOOKUP(EDATE('Projektkostenkalkulation EP'!$B$8,18)+DP$9,Datenquellen!$F$7:$H$45,3,FALSE))="X"
                                    ),
                          "X",
                          ""
                          ),
               "X"
            )</f>
        <v/>
      </c>
      <c r="DR216" s="237" t="str">
        <f xml:space="preserve"> IF(TEXT((EDATE('Projektkostenkalkulation EP'!$B$8,18)+DQ$9),"MM")=TEXT((EDATE('Projektkostenkalkulation EP'!$B$8,18)+(DQ$9-1)),"MM"),
             IF(
                        OR(
                                    TEXT((EDATE('Projektkostenkalkulation EP'!$B$8,18)+DQ$9),"TTT") = "Sa",
                                    TEXT((EDATE('Projektkostenkalkulation EP'!$B$8,18)+DQ$9),"TTT") = "So",
                                    IF(ISNA(VLOOKUP(EDATE('Projektkostenkalkulation EP'!$B$8,18)+DQ$9,Datenquellen!$F$7:$H$45,3,FALSE))," ",VLOOKUP(EDATE('Projektkostenkalkulation EP'!$B$8,18)+DQ$9,Datenquellen!$F$7:$H$45,3,FALSE))="X"
                                    ),
                          "X",
                          ""
                          ),
               "X"
            )</f>
        <v>X</v>
      </c>
      <c r="DS216" s="237" t="str">
        <f xml:space="preserve"> IF(TEXT((EDATE('Projektkostenkalkulation EP'!$B$8,18)+DR$9),"MM")=TEXT((EDATE('Projektkostenkalkulation EP'!$B$8,18)+(DR$9-1)),"MM"),
             IF(
                        OR(
                                    TEXT((EDATE('Projektkostenkalkulation EP'!$B$8,18)+DR$9),"TTT") = "Sa",
                                    TEXT((EDATE('Projektkostenkalkulation EP'!$B$8,18)+DR$9),"TTT") = "So",
                                    IF(ISNA(VLOOKUP(EDATE('Projektkostenkalkulation EP'!$B$8,18)+DR$9,Datenquellen!$F$7:$H$45,3,FALSE))," ",VLOOKUP(EDATE('Projektkostenkalkulation EP'!$B$8,18)+DR$9,Datenquellen!$F$7:$H$45,3,FALSE))="X"
                                    ),
                          "X",
                          ""
                          ),
               "X"
            )</f>
        <v>X</v>
      </c>
      <c r="DT216" s="237" t="str">
        <f xml:space="preserve"> IF(TEXT((EDATE('Projektkostenkalkulation EP'!$B$8,18)+DS$9),"MM")=TEXT((EDATE('Projektkostenkalkulation EP'!$B$8,18)+(DS$9-1)),"MM"),
             IF(
                        OR(
                                    TEXT((EDATE('Projektkostenkalkulation EP'!$B$8,18)+DS$9),"TTT") = "Sa",
                                    TEXT((EDATE('Projektkostenkalkulation EP'!$B$8,18)+DS$9),"TTT") = "So",
                                    IF(ISNA(VLOOKUP(EDATE('Projektkostenkalkulation EP'!$B$8,18)+DS$9,Datenquellen!$F$7:$H$45,3,FALSE))," ",VLOOKUP(EDATE('Projektkostenkalkulation EP'!$B$8,18)+DS$9,Datenquellen!$F$7:$H$45,3,FALSE))="X"
                                    ),
                          "X",
                          ""
                          ),
               "X"
            )</f>
        <v/>
      </c>
      <c r="DU216" s="237" t="str">
        <f xml:space="preserve"> IF(TEXT((EDATE('Projektkostenkalkulation EP'!$B$8,18)+DT$9),"MM")=TEXT((EDATE('Projektkostenkalkulation EP'!$B$8,18)+(DT$9-1)),"MM"),
             IF(
                        OR(
                                    TEXT((EDATE('Projektkostenkalkulation EP'!$B$8,18)+DT$9),"TTT") = "Sa",
                                    TEXT((EDATE('Projektkostenkalkulation EP'!$B$8,18)+DT$9),"TTT") = "So",
                                    IF(ISNA(VLOOKUP(EDATE('Projektkostenkalkulation EP'!$B$8,18)+DT$9,Datenquellen!$F$7:$H$45,3,FALSE))," ",VLOOKUP(EDATE('Projektkostenkalkulation EP'!$B$8,18)+DT$9,Datenquellen!$F$7:$H$45,3,FALSE))="X"
                                    ),
                          "X",
                          ""
                          ),
               "X"
            )</f>
        <v/>
      </c>
      <c r="DV216" s="237" t="str">
        <f xml:space="preserve"> IF(TEXT((EDATE('Projektkostenkalkulation EP'!$B$8,18)+DU$9),"MM")=TEXT((EDATE('Projektkostenkalkulation EP'!$B$8,18)+(DU$9-1)),"MM"),
             IF(
                        OR(
                                    TEXT((EDATE('Projektkostenkalkulation EP'!$B$8,18)+DU$9),"TTT") = "Sa",
                                    TEXT((EDATE('Projektkostenkalkulation EP'!$B$8,18)+DU$9),"TTT") = "So",
                                    IF(ISNA(VLOOKUP(EDATE('Projektkostenkalkulation EP'!$B$8,18)+DU$9,Datenquellen!$F$7:$H$45,3,FALSE))," ",VLOOKUP(EDATE('Projektkostenkalkulation EP'!$B$8,18)+DU$9,Datenquellen!$F$7:$H$45,3,FALSE))="X"
                                    ),
                          "X",
                          ""
                          ),
               "X"
            )</f>
        <v/>
      </c>
      <c r="DW216" s="237" t="str">
        <f xml:space="preserve"> IF(TEXT((EDATE('Projektkostenkalkulation EP'!$B$8,18)+DV$9),"MM")=TEXT((EDATE('Projektkostenkalkulation EP'!$B$8,18)+(DV$9-1)),"MM"),
             IF(
                        OR(
                                    TEXT((EDATE('Projektkostenkalkulation EP'!$B$8,18)+DV$9),"TTT") = "Sa",
                                    TEXT((EDATE('Projektkostenkalkulation EP'!$B$8,18)+DV$9),"TTT") = "So",
                                    IF(ISNA(VLOOKUP(EDATE('Projektkostenkalkulation EP'!$B$8,18)+DV$9,Datenquellen!$F$7:$H$45,3,FALSE))," ",VLOOKUP(EDATE('Projektkostenkalkulation EP'!$B$8,18)+DV$9,Datenquellen!$F$7:$H$45,3,FALSE))="X"
                                    ),
                          "X",
                          ""
                          ),
               "X"
            )</f>
        <v/>
      </c>
      <c r="DX216" s="237" t="str">
        <f xml:space="preserve"> IF(TEXT((EDATE('Projektkostenkalkulation EP'!$B$8,18)+DW$9),"MM")=TEXT((EDATE('Projektkostenkalkulation EP'!$B$8,18)+(DW$9-1)),"MM"),
             IF(
                        OR(
                                    TEXT((EDATE('Projektkostenkalkulation EP'!$B$8,18)+DW$9),"TTT") = "Sa",
                                    TEXT((EDATE('Projektkostenkalkulation EP'!$B$8,18)+DW$9),"TTT") = "So",
                                    IF(ISNA(VLOOKUP(EDATE('Projektkostenkalkulation EP'!$B$8,18)+DW$9,Datenquellen!$F$7:$H$45,3,FALSE))," ",VLOOKUP(EDATE('Projektkostenkalkulation EP'!$B$8,18)+DW$9,Datenquellen!$F$7:$H$45,3,FALSE))="X"
                                    ),
                          "X",
                          ""
                          ),
               "X"
            )</f>
        <v/>
      </c>
      <c r="DY216" s="237" t="str">
        <f xml:space="preserve"> IF(TEXT((EDATE('Projektkostenkalkulation EP'!$B$8,18)+DX$9),"MM")=TEXT((EDATE('Projektkostenkalkulation EP'!$B$8,18)+(DX$9-1)),"MM"),
             IF(
                        OR(
                                    TEXT((EDATE('Projektkostenkalkulation EP'!$B$8,18)+DX$9),"TTT") = "Sa",
                                    TEXT((EDATE('Projektkostenkalkulation EP'!$B$8,18)+DX$9),"TTT") = "So",
                                    IF(ISNA(VLOOKUP(EDATE('Projektkostenkalkulation EP'!$B$8,18)+DX$9,Datenquellen!$F$7:$H$45,3,FALSE))," ",VLOOKUP(EDATE('Projektkostenkalkulation EP'!$B$8,18)+DX$9,Datenquellen!$F$7:$H$45,3,FALSE))="X"
                                    ),
                          "X",
                          ""
                          ),
               "X"
            )</f>
        <v>X</v>
      </c>
      <c r="DZ216" s="237" t="str">
        <f xml:space="preserve"> IF(TEXT((EDATE('Projektkostenkalkulation EP'!$B$8,18)+DY$9),"MM")=TEXT((EDATE('Projektkostenkalkulation EP'!$B$8,18)+(DY$9-1)),"MM"),
             IF(
                        OR(
                                    TEXT((EDATE('Projektkostenkalkulation EP'!$B$8,18)+DY$9),"TTT") = "Sa",
                                    TEXT((EDATE('Projektkostenkalkulation EP'!$B$8,18)+DY$9),"TTT") = "So",
                                    IF(ISNA(VLOOKUP(EDATE('Projektkostenkalkulation EP'!$B$8,18)+DY$9,Datenquellen!$F$7:$H$45,3,FALSE))," ",VLOOKUP(EDATE('Projektkostenkalkulation EP'!$B$8,18)+DY$9,Datenquellen!$F$7:$H$45,3,FALSE))="X"
                                    ),
                          "X",
                          ""
                          ),
               "X"
            )</f>
        <v>X</v>
      </c>
      <c r="EA216" s="237" t="str">
        <f xml:space="preserve"> IF(TEXT((EDATE('Projektkostenkalkulation EP'!$B$8,18)+DZ$9),"MM")=TEXT((EDATE('Projektkostenkalkulation EP'!$B$8,18)+(DZ$9-1)),"MM"),
             IF(
                        OR(
                                    TEXT((EDATE('Projektkostenkalkulation EP'!$B$8,18)+DZ$9),"TTT") = "Sa",
                                    TEXT((EDATE('Projektkostenkalkulation EP'!$B$8,18)+DZ$9),"TTT") = "So",
                                    IF(ISNA(VLOOKUP(EDATE('Projektkostenkalkulation EP'!$B$8,18)+DZ$9,Datenquellen!$F$7:$H$45,3,FALSE))," ",VLOOKUP(EDATE('Projektkostenkalkulation EP'!$B$8,18)+DZ$9,Datenquellen!$F$7:$H$45,3,FALSE))="X"
                                    ),
                          "X",
                          ""
                          ),
               "X"
            )</f>
        <v/>
      </c>
      <c r="EB216" s="237" t="str">
        <f xml:space="preserve"> IF(TEXT((EDATE('Projektkostenkalkulation EP'!$B$8,18)+EA$9),"MM")=TEXT((EDATE('Projektkostenkalkulation EP'!$B$8,18)+(EA$9-1)),"MM"),
             IF(
                        OR(
                                    TEXT((EDATE('Projektkostenkalkulation EP'!$B$8,18)+EA$9),"TTT") = "Sa",
                                    TEXT((EDATE('Projektkostenkalkulation EP'!$B$8,18)+EA$9),"TTT") = "So",
                                    IF(ISNA(VLOOKUP(EDATE('Projektkostenkalkulation EP'!$B$8,18)+EA$9,Datenquellen!$F$7:$H$45,3,FALSE))," ",VLOOKUP(EDATE('Projektkostenkalkulation EP'!$B$8,18)+EA$9,Datenquellen!$F$7:$H$45,3,FALSE))="X"
                                    ),
                          "X",
                          ""
                          ),
               "X"
            )</f>
        <v/>
      </c>
      <c r="EC216" s="237" t="str">
        <f xml:space="preserve"> IF(TEXT((EDATE('Projektkostenkalkulation EP'!$B$8,18)+EB$9),"MM")=TEXT((EDATE('Projektkostenkalkulation EP'!$B$8,18)+(EB$9-1)),"MM"),
             IF(
                        OR(
                                    TEXT((EDATE('Projektkostenkalkulation EP'!$B$8,18)+EB$9),"TTT") = "Sa",
                                    TEXT((EDATE('Projektkostenkalkulation EP'!$B$8,18)+EB$9),"TTT") = "So",
                                    IF(ISNA(VLOOKUP(EDATE('Projektkostenkalkulation EP'!$B$8,18)+EB$9,Datenquellen!$F$7:$H$45,3,FALSE))," ",VLOOKUP(EDATE('Projektkostenkalkulation EP'!$B$8,18)+EB$9,Datenquellen!$F$7:$H$45,3,FALSE))="X"
                                    ),
                          "X",
                          ""
                          ),
               "X"
            )</f>
        <v/>
      </c>
      <c r="ED216" s="237" t="str">
        <f xml:space="preserve"> IF(TEXT((EDATE('Projektkostenkalkulation EP'!$B$8,18)+EC$9),"MM")=TEXT((EDATE('Projektkostenkalkulation EP'!$B$8,18)+(EC$9-1)),"MM"),
             IF(
                        OR(
                                    TEXT((EDATE('Projektkostenkalkulation EP'!$B$8,18)+EC$9),"TTT") = "Sa",
                                    TEXT((EDATE('Projektkostenkalkulation EP'!$B$8,18)+EC$9),"TTT") = "So",
                                    IF(ISNA(VLOOKUP(EDATE('Projektkostenkalkulation EP'!$B$8,18)+EC$9,Datenquellen!$F$7:$H$45,3,FALSE))," ",VLOOKUP(EDATE('Projektkostenkalkulation EP'!$B$8,18)+EC$9,Datenquellen!$F$7:$H$45,3,FALSE))="X"
                                    ),
                          "X",
                          ""
                          ),
               "X"
            )</f>
        <v/>
      </c>
      <c r="EE216" s="237" t="str">
        <f xml:space="preserve"> IF(TEXT((EDATE('Projektkostenkalkulation EP'!$B$8,18)+ED$9),"MM")=TEXT((EDATE('Projektkostenkalkulation EP'!$B$8,18)+(ED$9-1)),"MM"),
             IF(
                        OR(
                                    TEXT((EDATE('Projektkostenkalkulation EP'!$B$8,18)+ED$9),"TTT") = "Sa",
                                    TEXT((EDATE('Projektkostenkalkulation EP'!$B$8,18)+ED$9),"TTT") = "So",
                                    IF(ISNA(VLOOKUP(EDATE('Projektkostenkalkulation EP'!$B$8,18)+ED$9,Datenquellen!$F$7:$H$45,3,FALSE))," ",VLOOKUP(EDATE('Projektkostenkalkulation EP'!$B$8,18)+ED$9,Datenquellen!$F$7:$H$45,3,FALSE))="X"
                                    ),
                          "X",
                          ""
                          ),
               "X"
            )</f>
        <v/>
      </c>
      <c r="EF216" s="237" t="str">
        <f xml:space="preserve"> IF(TEXT((EDATE('Projektkostenkalkulation EP'!$B$8,18)+EE$9),"MM")=TEXT((EDATE('Projektkostenkalkulation EP'!$B$8,18)+(EE$9-1)),"MM"),
             IF(
                        OR(
                                    TEXT((EDATE('Projektkostenkalkulation EP'!$B$8,18)+EE$9),"TTT") = "Sa",
                                    TEXT((EDATE('Projektkostenkalkulation EP'!$B$8,18)+EE$9),"TTT") = "So",
                                    IF(ISNA(VLOOKUP(EDATE('Projektkostenkalkulation EP'!$B$8,18)+EE$9,Datenquellen!$F$7:$H$45,3,FALSE))," ",VLOOKUP(EDATE('Projektkostenkalkulation EP'!$B$8,18)+EE$9,Datenquellen!$F$7:$H$45,3,FALSE))="X"
                                    ),
                          "X",
                          ""
                          ),
               "X"
            )</f>
        <v>X</v>
      </c>
      <c r="EG216" s="237" t="str">
        <f xml:space="preserve"> IF(TEXT((EDATE('Projektkostenkalkulation EP'!$B$8,18)+EF$9),"MM")=TEXT((EDATE('Projektkostenkalkulation EP'!$B$8,18)+(EF$9-1)),"MM"),
             IF(
                        OR(
                                    TEXT((EDATE('Projektkostenkalkulation EP'!$B$8,18)+EF$9),"TTT") = "Sa",
                                    TEXT((EDATE('Projektkostenkalkulation EP'!$B$8,18)+EF$9),"TTT") = "So",
                                    IF(ISNA(VLOOKUP(EDATE('Projektkostenkalkulation EP'!$B$8,18)+EF$9,Datenquellen!$F$7:$H$45,3,FALSE))," ",VLOOKUP(EDATE('Projektkostenkalkulation EP'!$B$8,18)+EF$9,Datenquellen!$F$7:$H$45,3,FALSE))="X"
                                    ),
                          "X",
                          ""
                          ),
               "X"
            )</f>
        <v>X</v>
      </c>
      <c r="EH216" s="237" t="str">
        <f xml:space="preserve"> IF(TEXT((EDATE('Projektkostenkalkulation EP'!$B$8,18)+EG$9),"MM")=TEXT((EDATE('Projektkostenkalkulation EP'!$B$8,18)+(EG$9-1)),"MM"),
             IF(
                        OR(
                                    TEXT((EDATE('Projektkostenkalkulation EP'!$B$8,18)+EG$9),"TTT") = "Sa",
                                    TEXT((EDATE('Projektkostenkalkulation EP'!$B$8,18)+EG$9),"TTT") = "So",
                                    IF(ISNA(VLOOKUP(EDATE('Projektkostenkalkulation EP'!$B$8,18)+EG$9,Datenquellen!$F$7:$H$45,3,FALSE))," ",VLOOKUP(EDATE('Projektkostenkalkulation EP'!$B$8,18)+EG$9,Datenquellen!$F$7:$H$45,3,FALSE))="X"
                                    ),
                          "X",
                          ""
                          ),
               "X"
            )</f>
        <v/>
      </c>
      <c r="EI216" s="237" t="str">
        <f xml:space="preserve"> IF(TEXT((EDATE('Projektkostenkalkulation EP'!$B$8,18)+EH$9),"MM")=TEXT((EDATE('Projektkostenkalkulation EP'!$B$8,18)+(EH$9-1)),"MM"),
             IF(
                        OR(
                                    TEXT((EDATE('Projektkostenkalkulation EP'!$B$8,18)+EH$9),"TTT") = "Sa",
                                    TEXT((EDATE('Projektkostenkalkulation EP'!$B$8,18)+EH$9),"TTT") = "So",
                                    IF(ISNA(VLOOKUP(EDATE('Projektkostenkalkulation EP'!$B$8,18)+EH$9,Datenquellen!$F$7:$H$45,3,FALSE))," ",VLOOKUP(EDATE('Projektkostenkalkulation EP'!$B$8,18)+EH$9,Datenquellen!$F$7:$H$45,3,FALSE))="X"
                                    ),
                          "X",
                          ""
                          ),
               "X"
            )</f>
        <v/>
      </c>
      <c r="EJ216" s="237" t="str">
        <f xml:space="preserve"> IF(TEXT((EDATE('Projektkostenkalkulation EP'!$B$8,18)+EI$9),"MM")=TEXT((EDATE('Projektkostenkalkulation EP'!$B$8,18)+(EI$9-1)),"MM"),
             IF(
                        OR(
                                    TEXT((EDATE('Projektkostenkalkulation EP'!$B$8,18)+EI$9),"TTT") = "Sa",
                                    TEXT((EDATE('Projektkostenkalkulation EP'!$B$8,18)+EI$9),"TTT") = "So",
                                    IF(ISNA(VLOOKUP(EDATE('Projektkostenkalkulation EP'!$B$8,18)+EI$9,Datenquellen!$F$7:$H$45,3,FALSE))," ",VLOOKUP(EDATE('Projektkostenkalkulation EP'!$B$8,18)+EI$9,Datenquellen!$F$7:$H$45,3,FALSE))="X"
                                    ),
                          "X",
                          ""
                          ),
               "X"
            )</f>
        <v/>
      </c>
      <c r="EK216" s="238" t="str">
        <f xml:space="preserve"> IF(TEXT((EDATE('Projektkostenkalkulation EP'!$B$8,18)+EJ$9),"MM")=TEXT((EDATE('Projektkostenkalkulation EP'!$B$8,18)+(EJ$9-1)),"MM"),
             IF(
                        OR(
                                    TEXT((EDATE('Projektkostenkalkulation EP'!$B$8,18)+EJ$9),"TTT") = "Sa",
                                    TEXT((EDATE('Projektkostenkalkulation EP'!$B$8,18)+EJ$9),"TTT") = "So",
                                    IF(ISNA(VLOOKUP(EDATE('Projektkostenkalkulation EP'!$B$8,18)+EJ$9,Datenquellen!$F$7:$H$45,3,FALSE))," ",VLOOKUP(EDATE('Projektkostenkalkulation EP'!$B$8,18)+EJ$9,Datenquellen!$F$7:$H$45,3,FALSE))="X"
                                    ),
                          "X",
                          ""
                          ),
               "X"
            )</f>
        <v/>
      </c>
      <c r="EL216" s="239"/>
      <c r="EM216" s="240"/>
      <c r="EN216" s="241" t="s">
        <v>67</v>
      </c>
      <c r="EO216" s="407"/>
      <c r="EP216" s="236"/>
      <c r="EQ216" s="237" t="str">
        <f>IF(
            OR(
                     TEXT(EDATE('Projektkostenkalkulation EP'!$B$8,18),"TTT") = "Sa",
                     TEXT(EDATE('Projektkostenkalkulation EP'!$B$8,18),"TTT") = "So",
                     IF(ISNA(VLOOKUP(EDATE('Projektkostenkalkulation EP'!$B$8,18),Datenquellen!$F$7:$H$45,3,FALSE))," ",VLOOKUP(EDATE('Projektkostenkalkulation EP'!$B$8,18),Datenquellen!$F$7:$H$45,3,FALSE))="X"
                            ),
                    "X",
                    ""
            )</f>
        <v/>
      </c>
      <c r="ER216" s="237" t="str">
        <f xml:space="preserve"> IF(TEXT((EDATE('Projektkostenkalkulation EP'!$B$8,18)+EQ$9),"MM")=TEXT((EDATE('Projektkostenkalkulation EP'!$B$8,18)+(EQ$9-1)),"MM"),
             IF(
                        OR(
                                    TEXT((EDATE('Projektkostenkalkulation EP'!$B$8,18)+EQ$9),"TTT") = "Sa",
                                    TEXT((EDATE('Projektkostenkalkulation EP'!$B$8,18)+EQ$9),"TTT") = "So",
                                    IF(ISNA(VLOOKUP(EDATE('Projektkostenkalkulation EP'!$B$8,18)+EQ$9,Datenquellen!$F$7:$H$45,3,FALSE))," ",VLOOKUP(EDATE('Projektkostenkalkulation EP'!$B$8,18)+EQ$9,Datenquellen!$F$7:$H$45,3,FALSE))="X"
                                    ),
                          "X",
                          ""
                          ),
               "X"
            )</f>
        <v/>
      </c>
      <c r="ES216" s="237" t="str">
        <f xml:space="preserve"> IF(TEXT((EDATE('Projektkostenkalkulation EP'!$B$8,18)+ER$9),"MM")=TEXT((EDATE('Projektkostenkalkulation EP'!$B$8,18)+(ER$9-1)),"MM"),
             IF(
                        OR(
                                    TEXT((EDATE('Projektkostenkalkulation EP'!$B$8,18)+ER$9),"TTT") = "Sa",
                                    TEXT((EDATE('Projektkostenkalkulation EP'!$B$8,18)+ER$9),"TTT") = "So",
                                    IF(ISNA(VLOOKUP(EDATE('Projektkostenkalkulation EP'!$B$8,18)+ER$9,Datenquellen!$F$7:$H$45,3,FALSE))," ",VLOOKUP(EDATE('Projektkostenkalkulation EP'!$B$8,18)+ER$9,Datenquellen!$F$7:$H$45,3,FALSE))="X"
                                    ),
                          "X",
                          ""
                          ),
               "X"
            )</f>
        <v/>
      </c>
      <c r="ET216" s="237" t="str">
        <f xml:space="preserve"> IF(TEXT((EDATE('Projektkostenkalkulation EP'!$B$8,18)+ES$9),"MM")=TEXT((EDATE('Projektkostenkalkulation EP'!$B$8,18)+(ES$9-1)),"MM"),
             IF(
                        OR(
                                    TEXT((EDATE('Projektkostenkalkulation EP'!$B$8,18)+ES$9),"TTT") = "Sa",
                                    TEXT((EDATE('Projektkostenkalkulation EP'!$B$8,18)+ES$9),"TTT") = "So",
                                    IF(ISNA(VLOOKUP(EDATE('Projektkostenkalkulation EP'!$B$8,18)+ES$9,Datenquellen!$F$7:$H$45,3,FALSE))," ",VLOOKUP(EDATE('Projektkostenkalkulation EP'!$B$8,18)+ES$9,Datenquellen!$F$7:$H$45,3,FALSE))="X"
                                    ),
                          "X",
                          ""
                          ),
               "X"
            )</f>
        <v/>
      </c>
      <c r="EU216" s="237" t="str">
        <f xml:space="preserve"> IF(TEXT((EDATE('Projektkostenkalkulation EP'!$B$8,18)+ET$9),"MM")=TEXT((EDATE('Projektkostenkalkulation EP'!$B$8,18)+(ET$9-1)),"MM"),
             IF(
                        OR(
                                    TEXT((EDATE('Projektkostenkalkulation EP'!$B$8,18)+ET$9),"TTT") = "Sa",
                                    TEXT((EDATE('Projektkostenkalkulation EP'!$B$8,18)+ET$9),"TTT") = "So",
                                    IF(ISNA(VLOOKUP(EDATE('Projektkostenkalkulation EP'!$B$8,18)+ET$9,Datenquellen!$F$7:$H$45,3,FALSE))," ",VLOOKUP(EDATE('Projektkostenkalkulation EP'!$B$8,18)+ET$9,Datenquellen!$F$7:$H$45,3,FALSE))="X"
                                    ),
                          "X",
                          ""
                          ),
               "X"
            )</f>
        <v>X</v>
      </c>
      <c r="EV216" s="237" t="str">
        <f xml:space="preserve"> IF(TEXT((EDATE('Projektkostenkalkulation EP'!$B$8,18)+EU$9),"MM")=TEXT((EDATE('Projektkostenkalkulation EP'!$B$8,18)+(EU$9-1)),"MM"),
             IF(
                        OR(
                                    TEXT((EDATE('Projektkostenkalkulation EP'!$B$8,18)+EU$9),"TTT") = "Sa",
                                    TEXT((EDATE('Projektkostenkalkulation EP'!$B$8,18)+EU$9),"TTT") = "So",
                                    IF(ISNA(VLOOKUP(EDATE('Projektkostenkalkulation EP'!$B$8,18)+EU$9,Datenquellen!$F$7:$H$45,3,FALSE))," ",VLOOKUP(EDATE('Projektkostenkalkulation EP'!$B$8,18)+EU$9,Datenquellen!$F$7:$H$45,3,FALSE))="X"
                                    ),
                          "X",
                          ""
                          ),
               "X"
            )</f>
        <v>X</v>
      </c>
      <c r="EW216" s="237" t="str">
        <f xml:space="preserve"> IF(TEXT((EDATE('Projektkostenkalkulation EP'!$B$8,18)+EV$9),"MM")=TEXT((EDATE('Projektkostenkalkulation EP'!$B$8,18)+(EV$9-1)),"MM"),
             IF(
                        OR(
                                    TEXT((EDATE('Projektkostenkalkulation EP'!$B$8,18)+EV$9),"TTT") = "Sa",
                                    TEXT((EDATE('Projektkostenkalkulation EP'!$B$8,18)+EV$9),"TTT") = "So",
                                    IF(ISNA(VLOOKUP(EDATE('Projektkostenkalkulation EP'!$B$8,18)+EV$9,Datenquellen!$F$7:$H$45,3,FALSE))," ",VLOOKUP(EDATE('Projektkostenkalkulation EP'!$B$8,18)+EV$9,Datenquellen!$F$7:$H$45,3,FALSE))="X"
                                    ),
                          "X",
                          ""
                          ),
               "X"
            )</f>
        <v/>
      </c>
      <c r="EX216" s="237" t="str">
        <f xml:space="preserve"> IF(TEXT((EDATE('Projektkostenkalkulation EP'!$B$8,18)+EW$9),"MM")=TEXT((EDATE('Projektkostenkalkulation EP'!$B$8,18)+(EW$9-1)),"MM"),
             IF(
                        OR(
                                    TEXT((EDATE('Projektkostenkalkulation EP'!$B$8,18)+EW$9),"TTT") = "Sa",
                                    TEXT((EDATE('Projektkostenkalkulation EP'!$B$8,18)+EW$9),"TTT") = "So",
                                    IF(ISNA(VLOOKUP(EDATE('Projektkostenkalkulation EP'!$B$8,18)+EW$9,Datenquellen!$F$7:$H$45,3,FALSE))," ",VLOOKUP(EDATE('Projektkostenkalkulation EP'!$B$8,18)+EW$9,Datenquellen!$F$7:$H$45,3,FALSE))="X"
                                    ),
                          "X",
                          ""
                          ),
               "X"
            )</f>
        <v/>
      </c>
      <c r="EY216" s="237" t="str">
        <f xml:space="preserve"> IF(TEXT((EDATE('Projektkostenkalkulation EP'!$B$8,18)+EX$9),"MM")=TEXT((EDATE('Projektkostenkalkulation EP'!$B$8,18)+(EX$9-1)),"MM"),
             IF(
                        OR(
                                    TEXT((EDATE('Projektkostenkalkulation EP'!$B$8,18)+EX$9),"TTT") = "Sa",
                                    TEXT((EDATE('Projektkostenkalkulation EP'!$B$8,18)+EX$9),"TTT") = "So",
                                    IF(ISNA(VLOOKUP(EDATE('Projektkostenkalkulation EP'!$B$8,18)+EX$9,Datenquellen!$F$7:$H$45,3,FALSE))," ",VLOOKUP(EDATE('Projektkostenkalkulation EP'!$B$8,18)+EX$9,Datenquellen!$F$7:$H$45,3,FALSE))="X"
                                    ),
                          "X",
                          ""
                          ),
               "X"
            )</f>
        <v/>
      </c>
      <c r="EZ216" s="237" t="str">
        <f xml:space="preserve"> IF(TEXT((EDATE('Projektkostenkalkulation EP'!$B$8,18)+EY$9),"MM")=TEXT((EDATE('Projektkostenkalkulation EP'!$B$8,18)+(EY$9-1)),"MM"),
             IF(
                        OR(
                                    TEXT((EDATE('Projektkostenkalkulation EP'!$B$8,18)+EY$9),"TTT") = "Sa",
                                    TEXT((EDATE('Projektkostenkalkulation EP'!$B$8,18)+EY$9),"TTT") = "So",
                                    IF(ISNA(VLOOKUP(EDATE('Projektkostenkalkulation EP'!$B$8,18)+EY$9,Datenquellen!$F$7:$H$45,3,FALSE))," ",VLOOKUP(EDATE('Projektkostenkalkulation EP'!$B$8,18)+EY$9,Datenquellen!$F$7:$H$45,3,FALSE))="X"
                                    ),
                          "X",
                          ""
                          ),
               "X"
            )</f>
        <v/>
      </c>
      <c r="FA216" s="237" t="str">
        <f xml:space="preserve"> IF(TEXT((EDATE('Projektkostenkalkulation EP'!$B$8,18)+EZ$9),"MM")=TEXT((EDATE('Projektkostenkalkulation EP'!$B$8,18)+(EZ$9-1)),"MM"),
             IF(
                        OR(
                                    TEXT((EDATE('Projektkostenkalkulation EP'!$B$8,18)+EZ$9),"TTT") = "Sa",
                                    TEXT((EDATE('Projektkostenkalkulation EP'!$B$8,18)+EZ$9),"TTT") = "So",
                                    IF(ISNA(VLOOKUP(EDATE('Projektkostenkalkulation EP'!$B$8,18)+EZ$9,Datenquellen!$F$7:$H$45,3,FALSE))," ",VLOOKUP(EDATE('Projektkostenkalkulation EP'!$B$8,18)+EZ$9,Datenquellen!$F$7:$H$45,3,FALSE))="X"
                                    ),
                          "X",
                          ""
                          ),
               "X"
            )</f>
        <v/>
      </c>
      <c r="FB216" s="237" t="str">
        <f xml:space="preserve"> IF(TEXT((EDATE('Projektkostenkalkulation EP'!$B$8,18)+FA$9),"MM")=TEXT((EDATE('Projektkostenkalkulation EP'!$B$8,18)+(FA$9-1)),"MM"),
             IF(
                        OR(
                                    TEXT((EDATE('Projektkostenkalkulation EP'!$B$8,18)+FA$9),"TTT") = "Sa",
                                    TEXT((EDATE('Projektkostenkalkulation EP'!$B$8,18)+FA$9),"TTT") = "So",
                                    IF(ISNA(VLOOKUP(EDATE('Projektkostenkalkulation EP'!$B$8,18)+FA$9,Datenquellen!$F$7:$H$45,3,FALSE))," ",VLOOKUP(EDATE('Projektkostenkalkulation EP'!$B$8,18)+FA$9,Datenquellen!$F$7:$H$45,3,FALSE))="X"
                                    ),
                          "X",
                          ""
                          ),
               "X"
            )</f>
        <v>X</v>
      </c>
      <c r="FC216" s="237" t="str">
        <f xml:space="preserve"> IF(TEXT((EDATE('Projektkostenkalkulation EP'!$B$8,18)+FB$9),"MM")=TEXT((EDATE('Projektkostenkalkulation EP'!$B$8,18)+(FB$9-1)),"MM"),
             IF(
                        OR(
                                    TEXT((EDATE('Projektkostenkalkulation EP'!$B$8,18)+FB$9),"TTT") = "Sa",
                                    TEXT((EDATE('Projektkostenkalkulation EP'!$B$8,18)+FB$9),"TTT") = "So",
                                    IF(ISNA(VLOOKUP(EDATE('Projektkostenkalkulation EP'!$B$8,18)+FB$9,Datenquellen!$F$7:$H$45,3,FALSE))," ",VLOOKUP(EDATE('Projektkostenkalkulation EP'!$B$8,18)+FB$9,Datenquellen!$F$7:$H$45,3,FALSE))="X"
                                    ),
                          "X",
                          ""
                          ),
               "X"
            )</f>
        <v>X</v>
      </c>
      <c r="FD216" s="237" t="str">
        <f xml:space="preserve"> IF(TEXT((EDATE('Projektkostenkalkulation EP'!$B$8,18)+FC$9),"MM")=TEXT((EDATE('Projektkostenkalkulation EP'!$B$8,18)+(FC$9-1)),"MM"),
             IF(
                        OR(
                                    TEXT((EDATE('Projektkostenkalkulation EP'!$B$8,18)+FC$9),"TTT") = "Sa",
                                    TEXT((EDATE('Projektkostenkalkulation EP'!$B$8,18)+FC$9),"TTT") = "So",
                                    IF(ISNA(VLOOKUP(EDATE('Projektkostenkalkulation EP'!$B$8,18)+FC$9,Datenquellen!$F$7:$H$45,3,FALSE))," ",VLOOKUP(EDATE('Projektkostenkalkulation EP'!$B$8,18)+FC$9,Datenquellen!$F$7:$H$45,3,FALSE))="X"
                                    ),
                          "X",
                          ""
                          ),
               "X"
            )</f>
        <v/>
      </c>
      <c r="FE216" s="237" t="str">
        <f xml:space="preserve"> IF(TEXT((EDATE('Projektkostenkalkulation EP'!$B$8,18)+FD$9),"MM")=TEXT((EDATE('Projektkostenkalkulation EP'!$B$8,18)+(FD$9-1)),"MM"),
             IF(
                        OR(
                                    TEXT((EDATE('Projektkostenkalkulation EP'!$B$8,18)+FD$9),"TTT") = "Sa",
                                    TEXT((EDATE('Projektkostenkalkulation EP'!$B$8,18)+FD$9),"TTT") = "So",
                                    IF(ISNA(VLOOKUP(EDATE('Projektkostenkalkulation EP'!$B$8,18)+FD$9,Datenquellen!$F$7:$H$45,3,FALSE))," ",VLOOKUP(EDATE('Projektkostenkalkulation EP'!$B$8,18)+FD$9,Datenquellen!$F$7:$H$45,3,FALSE))="X"
                                    ),
                          "X",
                          ""
                          ),
               "X"
            )</f>
        <v/>
      </c>
      <c r="FF216" s="237" t="str">
        <f xml:space="preserve"> IF(TEXT((EDATE('Projektkostenkalkulation EP'!$B$8,18)+FE$9),"MM")=TEXT((EDATE('Projektkostenkalkulation EP'!$B$8,18)+(FE$9-1)),"MM"),
             IF(
                        OR(
                                    TEXT((EDATE('Projektkostenkalkulation EP'!$B$8,18)+FE$9),"TTT") = "Sa",
                                    TEXT((EDATE('Projektkostenkalkulation EP'!$B$8,18)+FE$9),"TTT") = "So",
                                    IF(ISNA(VLOOKUP(EDATE('Projektkostenkalkulation EP'!$B$8,18)+FE$9,Datenquellen!$F$7:$H$45,3,FALSE))," ",VLOOKUP(EDATE('Projektkostenkalkulation EP'!$B$8,18)+FE$9,Datenquellen!$F$7:$H$45,3,FALSE))="X"
                                    ),
                          "X",
                          ""
                          ),
               "X"
            )</f>
        <v/>
      </c>
      <c r="FG216" s="237" t="str">
        <f xml:space="preserve"> IF(TEXT((EDATE('Projektkostenkalkulation EP'!$B$8,18)+FF$9),"MM")=TEXT((EDATE('Projektkostenkalkulation EP'!$B$8,18)+(FF$9-1)),"MM"),
             IF(
                        OR(
                                    TEXT((EDATE('Projektkostenkalkulation EP'!$B$8,18)+FF$9),"TTT") = "Sa",
                                    TEXT((EDATE('Projektkostenkalkulation EP'!$B$8,18)+FF$9),"TTT") = "So",
                                    IF(ISNA(VLOOKUP(EDATE('Projektkostenkalkulation EP'!$B$8,18)+FF$9,Datenquellen!$F$7:$H$45,3,FALSE))," ",VLOOKUP(EDATE('Projektkostenkalkulation EP'!$B$8,18)+FF$9,Datenquellen!$F$7:$H$45,3,FALSE))="X"
                                    ),
                          "X",
                          ""
                          ),
               "X"
            )</f>
        <v/>
      </c>
      <c r="FH216" s="237" t="str">
        <f xml:space="preserve"> IF(TEXT((EDATE('Projektkostenkalkulation EP'!$B$8,18)+FG$9),"MM")=TEXT((EDATE('Projektkostenkalkulation EP'!$B$8,18)+(FG$9-1)),"MM"),
             IF(
                        OR(
                                    TEXT((EDATE('Projektkostenkalkulation EP'!$B$8,18)+FG$9),"TTT") = "Sa",
                                    TEXT((EDATE('Projektkostenkalkulation EP'!$B$8,18)+FG$9),"TTT") = "So",
                                    IF(ISNA(VLOOKUP(EDATE('Projektkostenkalkulation EP'!$B$8,18)+FG$9,Datenquellen!$F$7:$H$45,3,FALSE))," ",VLOOKUP(EDATE('Projektkostenkalkulation EP'!$B$8,18)+FG$9,Datenquellen!$F$7:$H$45,3,FALSE))="X"
                                    ),
                          "X",
                          ""
                          ),
               "X"
            )</f>
        <v/>
      </c>
      <c r="FI216" s="237" t="str">
        <f xml:space="preserve"> IF(TEXT((EDATE('Projektkostenkalkulation EP'!$B$8,18)+FH$9),"MM")=TEXT((EDATE('Projektkostenkalkulation EP'!$B$8,18)+(FH$9-1)),"MM"),
             IF(
                        OR(
                                    TEXT((EDATE('Projektkostenkalkulation EP'!$B$8,18)+FH$9),"TTT") = "Sa",
                                    TEXT((EDATE('Projektkostenkalkulation EP'!$B$8,18)+FH$9),"TTT") = "So",
                                    IF(ISNA(VLOOKUP(EDATE('Projektkostenkalkulation EP'!$B$8,18)+FH$9,Datenquellen!$F$7:$H$45,3,FALSE))," ",VLOOKUP(EDATE('Projektkostenkalkulation EP'!$B$8,18)+FH$9,Datenquellen!$F$7:$H$45,3,FALSE))="X"
                                    ),
                          "X",
                          ""
                          ),
               "X"
            )</f>
        <v>X</v>
      </c>
      <c r="FJ216" s="237" t="str">
        <f xml:space="preserve"> IF(TEXT((EDATE('Projektkostenkalkulation EP'!$B$8,18)+FI$9),"MM")=TEXT((EDATE('Projektkostenkalkulation EP'!$B$8,18)+(FI$9-1)),"MM"),
             IF(
                        OR(
                                    TEXT((EDATE('Projektkostenkalkulation EP'!$B$8,18)+FI$9),"TTT") = "Sa",
                                    TEXT((EDATE('Projektkostenkalkulation EP'!$B$8,18)+FI$9),"TTT") = "So",
                                    IF(ISNA(VLOOKUP(EDATE('Projektkostenkalkulation EP'!$B$8,18)+FI$9,Datenquellen!$F$7:$H$45,3,FALSE))," ",VLOOKUP(EDATE('Projektkostenkalkulation EP'!$B$8,18)+FI$9,Datenquellen!$F$7:$H$45,3,FALSE))="X"
                                    ),
                          "X",
                          ""
                          ),
               "X"
            )</f>
        <v>X</v>
      </c>
      <c r="FK216" s="237" t="str">
        <f xml:space="preserve"> IF(TEXT((EDATE('Projektkostenkalkulation EP'!$B$8,18)+FJ$9),"MM")=TEXT((EDATE('Projektkostenkalkulation EP'!$B$8,18)+(FJ$9-1)),"MM"),
             IF(
                        OR(
                                    TEXT((EDATE('Projektkostenkalkulation EP'!$B$8,18)+FJ$9),"TTT") = "Sa",
                                    TEXT((EDATE('Projektkostenkalkulation EP'!$B$8,18)+FJ$9),"TTT") = "So",
                                    IF(ISNA(VLOOKUP(EDATE('Projektkostenkalkulation EP'!$B$8,18)+FJ$9,Datenquellen!$F$7:$H$45,3,FALSE))," ",VLOOKUP(EDATE('Projektkostenkalkulation EP'!$B$8,18)+FJ$9,Datenquellen!$F$7:$H$45,3,FALSE))="X"
                                    ),
                          "X",
                          ""
                          ),
               "X"
            )</f>
        <v/>
      </c>
      <c r="FL216" s="237" t="str">
        <f xml:space="preserve"> IF(TEXT((EDATE('Projektkostenkalkulation EP'!$B$8,18)+FK$9),"MM")=TEXT((EDATE('Projektkostenkalkulation EP'!$B$8,18)+(FK$9-1)),"MM"),
             IF(
                        OR(
                                    TEXT((EDATE('Projektkostenkalkulation EP'!$B$8,18)+FK$9),"TTT") = "Sa",
                                    TEXT((EDATE('Projektkostenkalkulation EP'!$B$8,18)+FK$9),"TTT") = "So",
                                    IF(ISNA(VLOOKUP(EDATE('Projektkostenkalkulation EP'!$B$8,18)+FK$9,Datenquellen!$F$7:$H$45,3,FALSE))," ",VLOOKUP(EDATE('Projektkostenkalkulation EP'!$B$8,18)+FK$9,Datenquellen!$F$7:$H$45,3,FALSE))="X"
                                    ),
                          "X",
                          ""
                          ),
               "X"
            )</f>
        <v/>
      </c>
      <c r="FM216" s="237" t="str">
        <f xml:space="preserve"> IF(TEXT((EDATE('Projektkostenkalkulation EP'!$B$8,18)+FL$9),"MM")=TEXT((EDATE('Projektkostenkalkulation EP'!$B$8,18)+(FL$9-1)),"MM"),
             IF(
                        OR(
                                    TEXT((EDATE('Projektkostenkalkulation EP'!$B$8,18)+FL$9),"TTT") = "Sa",
                                    TEXT((EDATE('Projektkostenkalkulation EP'!$B$8,18)+FL$9),"TTT") = "So",
                                    IF(ISNA(VLOOKUP(EDATE('Projektkostenkalkulation EP'!$B$8,18)+FL$9,Datenquellen!$F$7:$H$45,3,FALSE))," ",VLOOKUP(EDATE('Projektkostenkalkulation EP'!$B$8,18)+FL$9,Datenquellen!$F$7:$H$45,3,FALSE))="X"
                                    ),
                          "X",
                          ""
                          ),
               "X"
            )</f>
        <v/>
      </c>
      <c r="FN216" s="237" t="str">
        <f xml:space="preserve"> IF(TEXT((EDATE('Projektkostenkalkulation EP'!$B$8,18)+FM$9),"MM")=TEXT((EDATE('Projektkostenkalkulation EP'!$B$8,18)+(FM$9-1)),"MM"),
             IF(
                        OR(
                                    TEXT((EDATE('Projektkostenkalkulation EP'!$B$8,18)+FM$9),"TTT") = "Sa",
                                    TEXT((EDATE('Projektkostenkalkulation EP'!$B$8,18)+FM$9),"TTT") = "So",
                                    IF(ISNA(VLOOKUP(EDATE('Projektkostenkalkulation EP'!$B$8,18)+FM$9,Datenquellen!$F$7:$H$45,3,FALSE))," ",VLOOKUP(EDATE('Projektkostenkalkulation EP'!$B$8,18)+FM$9,Datenquellen!$F$7:$H$45,3,FALSE))="X"
                                    ),
                          "X",
                          ""
                          ),
               "X"
            )</f>
        <v/>
      </c>
      <c r="FO216" s="237" t="str">
        <f xml:space="preserve"> IF(TEXT((EDATE('Projektkostenkalkulation EP'!$B$8,18)+FN$9),"MM")=TEXT((EDATE('Projektkostenkalkulation EP'!$B$8,18)+(FN$9-1)),"MM"),
             IF(
                        OR(
                                    TEXT((EDATE('Projektkostenkalkulation EP'!$B$8,18)+FN$9),"TTT") = "Sa",
                                    TEXT((EDATE('Projektkostenkalkulation EP'!$B$8,18)+FN$9),"TTT") = "So",
                                    IF(ISNA(VLOOKUP(EDATE('Projektkostenkalkulation EP'!$B$8,18)+FN$9,Datenquellen!$F$7:$H$45,3,FALSE))," ",VLOOKUP(EDATE('Projektkostenkalkulation EP'!$B$8,18)+FN$9,Datenquellen!$F$7:$H$45,3,FALSE))="X"
                                    ),
                          "X",
                          ""
                          ),
               "X"
            )</f>
        <v/>
      </c>
      <c r="FP216" s="237" t="str">
        <f xml:space="preserve"> IF(TEXT((EDATE('Projektkostenkalkulation EP'!$B$8,18)+FO$9),"MM")=TEXT((EDATE('Projektkostenkalkulation EP'!$B$8,18)+(FO$9-1)),"MM"),
             IF(
                        OR(
                                    TEXT((EDATE('Projektkostenkalkulation EP'!$B$8,18)+FO$9),"TTT") = "Sa",
                                    TEXT((EDATE('Projektkostenkalkulation EP'!$B$8,18)+FO$9),"TTT") = "So",
                                    IF(ISNA(VLOOKUP(EDATE('Projektkostenkalkulation EP'!$B$8,18)+FO$9,Datenquellen!$F$7:$H$45,3,FALSE))," ",VLOOKUP(EDATE('Projektkostenkalkulation EP'!$B$8,18)+FO$9,Datenquellen!$F$7:$H$45,3,FALSE))="X"
                                    ),
                          "X",
                          ""
                          ),
               "X"
            )</f>
        <v>X</v>
      </c>
      <c r="FQ216" s="237" t="str">
        <f xml:space="preserve"> IF(TEXT((EDATE('Projektkostenkalkulation EP'!$B$8,18)+FP$9),"MM")=TEXT((EDATE('Projektkostenkalkulation EP'!$B$8,18)+(FP$9-1)),"MM"),
             IF(
                        OR(
                                    TEXT((EDATE('Projektkostenkalkulation EP'!$B$8,18)+FP$9),"TTT") = "Sa",
                                    TEXT((EDATE('Projektkostenkalkulation EP'!$B$8,18)+FP$9),"TTT") = "So",
                                    IF(ISNA(VLOOKUP(EDATE('Projektkostenkalkulation EP'!$B$8,18)+FP$9,Datenquellen!$F$7:$H$45,3,FALSE))," ",VLOOKUP(EDATE('Projektkostenkalkulation EP'!$B$8,18)+FP$9,Datenquellen!$F$7:$H$45,3,FALSE))="X"
                                    ),
                          "X",
                          ""
                          ),
               "X"
            )</f>
        <v>X</v>
      </c>
      <c r="FR216" s="237" t="str">
        <f xml:space="preserve"> IF(TEXT((EDATE('Projektkostenkalkulation EP'!$B$8,18)+FQ$9),"MM")=TEXT((EDATE('Projektkostenkalkulation EP'!$B$8,18)+(FQ$9-1)),"MM"),
             IF(
                        OR(
                                    TEXT((EDATE('Projektkostenkalkulation EP'!$B$8,18)+FQ$9),"TTT") = "Sa",
                                    TEXT((EDATE('Projektkostenkalkulation EP'!$B$8,18)+FQ$9),"TTT") = "So",
                                    IF(ISNA(VLOOKUP(EDATE('Projektkostenkalkulation EP'!$B$8,18)+FQ$9,Datenquellen!$F$7:$H$45,3,FALSE))," ",VLOOKUP(EDATE('Projektkostenkalkulation EP'!$B$8,18)+FQ$9,Datenquellen!$F$7:$H$45,3,FALSE))="X"
                                    ),
                          "X",
                          ""
                          ),
               "X"
            )</f>
        <v/>
      </c>
      <c r="FS216" s="237" t="str">
        <f xml:space="preserve"> IF(TEXT((EDATE('Projektkostenkalkulation EP'!$B$8,18)+FR$9),"MM")=TEXT((EDATE('Projektkostenkalkulation EP'!$B$8,18)+(FR$9-1)),"MM"),
             IF(
                        OR(
                                    TEXT((EDATE('Projektkostenkalkulation EP'!$B$8,18)+FR$9),"TTT") = "Sa",
                                    TEXT((EDATE('Projektkostenkalkulation EP'!$B$8,18)+FR$9),"TTT") = "So",
                                    IF(ISNA(VLOOKUP(EDATE('Projektkostenkalkulation EP'!$B$8,18)+FR$9,Datenquellen!$F$7:$H$45,3,FALSE))," ",VLOOKUP(EDATE('Projektkostenkalkulation EP'!$B$8,18)+FR$9,Datenquellen!$F$7:$H$45,3,FALSE))="X"
                                    ),
                          "X",
                          ""
                          ),
               "X"
            )</f>
        <v/>
      </c>
      <c r="FT216" s="237" t="str">
        <f xml:space="preserve"> IF(TEXT((EDATE('Projektkostenkalkulation EP'!$B$8,18)+FS$9),"MM")=TEXT((EDATE('Projektkostenkalkulation EP'!$B$8,18)+(FS$9-1)),"MM"),
             IF(
                        OR(
                                    TEXT((EDATE('Projektkostenkalkulation EP'!$B$8,18)+FS$9),"TTT") = "Sa",
                                    TEXT((EDATE('Projektkostenkalkulation EP'!$B$8,18)+FS$9),"TTT") = "So",
                                    IF(ISNA(VLOOKUP(EDATE('Projektkostenkalkulation EP'!$B$8,18)+FS$9,Datenquellen!$F$7:$H$45,3,FALSE))," ",VLOOKUP(EDATE('Projektkostenkalkulation EP'!$B$8,18)+FS$9,Datenquellen!$F$7:$H$45,3,FALSE))="X"
                                    ),
                          "X",
                          ""
                          ),
               "X"
            )</f>
        <v/>
      </c>
      <c r="FU216" s="238" t="str">
        <f xml:space="preserve"> IF(TEXT((EDATE('Projektkostenkalkulation EP'!$B$8,18)+FT$9),"MM")=TEXT((EDATE('Projektkostenkalkulation EP'!$B$8,18)+(FT$9-1)),"MM"),
             IF(
                        OR(
                                    TEXT((EDATE('Projektkostenkalkulation EP'!$B$8,18)+FT$9),"TTT") = "Sa",
                                    TEXT((EDATE('Projektkostenkalkulation EP'!$B$8,18)+FT$9),"TTT") = "So",
                                    IF(ISNA(VLOOKUP(EDATE('Projektkostenkalkulation EP'!$B$8,18)+FT$9,Datenquellen!$F$7:$H$45,3,FALSE))," ",VLOOKUP(EDATE('Projektkostenkalkulation EP'!$B$8,18)+FT$9,Datenquellen!$F$7:$H$45,3,FALSE))="X"
                                    ),
                          "X",
                          ""
                          ),
               "X"
            )</f>
        <v/>
      </c>
      <c r="FV216" s="239"/>
      <c r="FW216" s="240"/>
      <c r="FX216" s="241" t="s">
        <v>67</v>
      </c>
      <c r="FY216" s="407"/>
      <c r="FZ216" s="236"/>
      <c r="GA216" s="237" t="str">
        <f>IF(
            OR(
                     TEXT(EDATE('Projektkostenkalkulation EP'!$B$8,18),"TTT") = "Sa",
                     TEXT(EDATE('Projektkostenkalkulation EP'!$B$8,18),"TTT") = "So",
                     IF(ISNA(VLOOKUP(EDATE('Projektkostenkalkulation EP'!$B$8,18),Datenquellen!$F$7:$H$45,3,FALSE))," ",VLOOKUP(EDATE('Projektkostenkalkulation EP'!$B$8,18),Datenquellen!$F$7:$H$45,3,FALSE))="X"
                            ),
                    "X",
                    ""
            )</f>
        <v/>
      </c>
      <c r="GB216" s="237" t="str">
        <f xml:space="preserve"> IF(TEXT((EDATE('Projektkostenkalkulation EP'!$B$8,18)+GA$9),"MM")=TEXT((EDATE('Projektkostenkalkulation EP'!$B$8,18)+(GA$9-1)),"MM"),
             IF(
                        OR(
                                    TEXT((EDATE('Projektkostenkalkulation EP'!$B$8,18)+GA$9),"TTT") = "Sa",
                                    TEXT((EDATE('Projektkostenkalkulation EP'!$B$8,18)+GA$9),"TTT") = "So",
                                    IF(ISNA(VLOOKUP(EDATE('Projektkostenkalkulation EP'!$B$8,18)+GA$9,Datenquellen!$F$7:$H$45,3,FALSE))," ",VLOOKUP(EDATE('Projektkostenkalkulation EP'!$B$8,18)+GA$9,Datenquellen!$F$7:$H$45,3,FALSE))="X"
                                    ),
                          "X",
                          ""
                          ),
               "X"
            )</f>
        <v/>
      </c>
      <c r="GC216" s="237" t="str">
        <f xml:space="preserve"> IF(TEXT((EDATE('Projektkostenkalkulation EP'!$B$8,18)+GB$9),"MM")=TEXT((EDATE('Projektkostenkalkulation EP'!$B$8,18)+(GB$9-1)),"MM"),
             IF(
                        OR(
                                    TEXT((EDATE('Projektkostenkalkulation EP'!$B$8,18)+GB$9),"TTT") = "Sa",
                                    TEXT((EDATE('Projektkostenkalkulation EP'!$B$8,18)+GB$9),"TTT") = "So",
                                    IF(ISNA(VLOOKUP(EDATE('Projektkostenkalkulation EP'!$B$8,18)+GB$9,Datenquellen!$F$7:$H$45,3,FALSE))," ",VLOOKUP(EDATE('Projektkostenkalkulation EP'!$B$8,18)+GB$9,Datenquellen!$F$7:$H$45,3,FALSE))="X"
                                    ),
                          "X",
                          ""
                          ),
               "X"
            )</f>
        <v/>
      </c>
      <c r="GD216" s="237" t="str">
        <f xml:space="preserve"> IF(TEXT((EDATE('Projektkostenkalkulation EP'!$B$8,18)+GC$9),"MM")=TEXT((EDATE('Projektkostenkalkulation EP'!$B$8,18)+(GC$9-1)),"MM"),
             IF(
                        OR(
                                    TEXT((EDATE('Projektkostenkalkulation EP'!$B$8,18)+GC$9),"TTT") = "Sa",
                                    TEXT((EDATE('Projektkostenkalkulation EP'!$B$8,18)+GC$9),"TTT") = "So",
                                    IF(ISNA(VLOOKUP(EDATE('Projektkostenkalkulation EP'!$B$8,18)+GC$9,Datenquellen!$F$7:$H$45,3,FALSE))," ",VLOOKUP(EDATE('Projektkostenkalkulation EP'!$B$8,18)+GC$9,Datenquellen!$F$7:$H$45,3,FALSE))="X"
                                    ),
                          "X",
                          ""
                          ),
               "X"
            )</f>
        <v/>
      </c>
      <c r="GE216" s="237" t="str">
        <f xml:space="preserve"> IF(TEXT((EDATE('Projektkostenkalkulation EP'!$B$8,18)+GD$9),"MM")=TEXT((EDATE('Projektkostenkalkulation EP'!$B$8,18)+(GD$9-1)),"MM"),
             IF(
                        OR(
                                    TEXT((EDATE('Projektkostenkalkulation EP'!$B$8,18)+GD$9),"TTT") = "Sa",
                                    TEXT((EDATE('Projektkostenkalkulation EP'!$B$8,18)+GD$9),"TTT") = "So",
                                    IF(ISNA(VLOOKUP(EDATE('Projektkostenkalkulation EP'!$B$8,18)+GD$9,Datenquellen!$F$7:$H$45,3,FALSE))," ",VLOOKUP(EDATE('Projektkostenkalkulation EP'!$B$8,18)+GD$9,Datenquellen!$F$7:$H$45,3,FALSE))="X"
                                    ),
                          "X",
                          ""
                          ),
               "X"
            )</f>
        <v>X</v>
      </c>
      <c r="GF216" s="237" t="str">
        <f xml:space="preserve"> IF(TEXT((EDATE('Projektkostenkalkulation EP'!$B$8,18)+GE$9),"MM")=TEXT((EDATE('Projektkostenkalkulation EP'!$B$8,18)+(GE$9-1)),"MM"),
             IF(
                        OR(
                                    TEXT((EDATE('Projektkostenkalkulation EP'!$B$8,18)+GE$9),"TTT") = "Sa",
                                    TEXT((EDATE('Projektkostenkalkulation EP'!$B$8,18)+GE$9),"TTT") = "So",
                                    IF(ISNA(VLOOKUP(EDATE('Projektkostenkalkulation EP'!$B$8,18)+GE$9,Datenquellen!$F$7:$H$45,3,FALSE))," ",VLOOKUP(EDATE('Projektkostenkalkulation EP'!$B$8,18)+GE$9,Datenquellen!$F$7:$H$45,3,FALSE))="X"
                                    ),
                          "X",
                          ""
                          ),
               "X"
            )</f>
        <v>X</v>
      </c>
      <c r="GG216" s="237" t="str">
        <f xml:space="preserve"> IF(TEXT((EDATE('Projektkostenkalkulation EP'!$B$8,18)+GF$9),"MM")=TEXT((EDATE('Projektkostenkalkulation EP'!$B$8,18)+(GF$9-1)),"MM"),
             IF(
                        OR(
                                    TEXT((EDATE('Projektkostenkalkulation EP'!$B$8,18)+GF$9),"TTT") = "Sa",
                                    TEXT((EDATE('Projektkostenkalkulation EP'!$B$8,18)+GF$9),"TTT") = "So",
                                    IF(ISNA(VLOOKUP(EDATE('Projektkostenkalkulation EP'!$B$8,18)+GF$9,Datenquellen!$F$7:$H$45,3,FALSE))," ",VLOOKUP(EDATE('Projektkostenkalkulation EP'!$B$8,18)+GF$9,Datenquellen!$F$7:$H$45,3,FALSE))="X"
                                    ),
                          "X",
                          ""
                          ),
               "X"
            )</f>
        <v/>
      </c>
      <c r="GH216" s="237" t="str">
        <f xml:space="preserve"> IF(TEXT((EDATE('Projektkostenkalkulation EP'!$B$8,18)+GG$9),"MM")=TEXT((EDATE('Projektkostenkalkulation EP'!$B$8,18)+(GG$9-1)),"MM"),
             IF(
                        OR(
                                    TEXT((EDATE('Projektkostenkalkulation EP'!$B$8,18)+GG$9),"TTT") = "Sa",
                                    TEXT((EDATE('Projektkostenkalkulation EP'!$B$8,18)+GG$9),"TTT") = "So",
                                    IF(ISNA(VLOOKUP(EDATE('Projektkostenkalkulation EP'!$B$8,18)+GG$9,Datenquellen!$F$7:$H$45,3,FALSE))," ",VLOOKUP(EDATE('Projektkostenkalkulation EP'!$B$8,18)+GG$9,Datenquellen!$F$7:$H$45,3,FALSE))="X"
                                    ),
                          "X",
                          ""
                          ),
               "X"
            )</f>
        <v/>
      </c>
      <c r="GI216" s="237" t="str">
        <f xml:space="preserve"> IF(TEXT((EDATE('Projektkostenkalkulation EP'!$B$8,18)+GH$9),"MM")=TEXT((EDATE('Projektkostenkalkulation EP'!$B$8,18)+(GH$9-1)),"MM"),
             IF(
                        OR(
                                    TEXT((EDATE('Projektkostenkalkulation EP'!$B$8,18)+GH$9),"TTT") = "Sa",
                                    TEXT((EDATE('Projektkostenkalkulation EP'!$B$8,18)+GH$9),"TTT") = "So",
                                    IF(ISNA(VLOOKUP(EDATE('Projektkostenkalkulation EP'!$B$8,18)+GH$9,Datenquellen!$F$7:$H$45,3,FALSE))," ",VLOOKUP(EDATE('Projektkostenkalkulation EP'!$B$8,18)+GH$9,Datenquellen!$F$7:$H$45,3,FALSE))="X"
                                    ),
                          "X",
                          ""
                          ),
               "X"
            )</f>
        <v/>
      </c>
      <c r="GJ216" s="237" t="str">
        <f xml:space="preserve"> IF(TEXT((EDATE('Projektkostenkalkulation EP'!$B$8,18)+GI$9),"MM")=TEXT((EDATE('Projektkostenkalkulation EP'!$B$8,18)+(GI$9-1)),"MM"),
             IF(
                        OR(
                                    TEXT((EDATE('Projektkostenkalkulation EP'!$B$8,18)+GI$9),"TTT") = "Sa",
                                    TEXT((EDATE('Projektkostenkalkulation EP'!$B$8,18)+GI$9),"TTT") = "So",
                                    IF(ISNA(VLOOKUP(EDATE('Projektkostenkalkulation EP'!$B$8,18)+GI$9,Datenquellen!$F$7:$H$45,3,FALSE))," ",VLOOKUP(EDATE('Projektkostenkalkulation EP'!$B$8,18)+GI$9,Datenquellen!$F$7:$H$45,3,FALSE))="X"
                                    ),
                          "X",
                          ""
                          ),
               "X"
            )</f>
        <v/>
      </c>
      <c r="GK216" s="237" t="str">
        <f xml:space="preserve"> IF(TEXT((EDATE('Projektkostenkalkulation EP'!$B$8,18)+GJ$9),"MM")=TEXT((EDATE('Projektkostenkalkulation EP'!$B$8,18)+(GJ$9-1)),"MM"),
             IF(
                        OR(
                                    TEXT((EDATE('Projektkostenkalkulation EP'!$B$8,18)+GJ$9),"TTT") = "Sa",
                                    TEXT((EDATE('Projektkostenkalkulation EP'!$B$8,18)+GJ$9),"TTT") = "So",
                                    IF(ISNA(VLOOKUP(EDATE('Projektkostenkalkulation EP'!$B$8,18)+GJ$9,Datenquellen!$F$7:$H$45,3,FALSE))," ",VLOOKUP(EDATE('Projektkostenkalkulation EP'!$B$8,18)+GJ$9,Datenquellen!$F$7:$H$45,3,FALSE))="X"
                                    ),
                          "X",
                          ""
                          ),
               "X"
            )</f>
        <v/>
      </c>
      <c r="GL216" s="237" t="str">
        <f xml:space="preserve"> IF(TEXT((EDATE('Projektkostenkalkulation EP'!$B$8,18)+GK$9),"MM")=TEXT((EDATE('Projektkostenkalkulation EP'!$B$8,18)+(GK$9-1)),"MM"),
             IF(
                        OR(
                                    TEXT((EDATE('Projektkostenkalkulation EP'!$B$8,18)+GK$9),"TTT") = "Sa",
                                    TEXT((EDATE('Projektkostenkalkulation EP'!$B$8,18)+GK$9),"TTT") = "So",
                                    IF(ISNA(VLOOKUP(EDATE('Projektkostenkalkulation EP'!$B$8,18)+GK$9,Datenquellen!$F$7:$H$45,3,FALSE))," ",VLOOKUP(EDATE('Projektkostenkalkulation EP'!$B$8,18)+GK$9,Datenquellen!$F$7:$H$45,3,FALSE))="X"
                                    ),
                          "X",
                          ""
                          ),
               "X"
            )</f>
        <v>X</v>
      </c>
      <c r="GM216" s="237" t="str">
        <f xml:space="preserve"> IF(TEXT((EDATE('Projektkostenkalkulation EP'!$B$8,18)+GL$9),"MM")=TEXT((EDATE('Projektkostenkalkulation EP'!$B$8,18)+(GL$9-1)),"MM"),
             IF(
                        OR(
                                    TEXT((EDATE('Projektkostenkalkulation EP'!$B$8,18)+GL$9),"TTT") = "Sa",
                                    TEXT((EDATE('Projektkostenkalkulation EP'!$B$8,18)+GL$9),"TTT") = "So",
                                    IF(ISNA(VLOOKUP(EDATE('Projektkostenkalkulation EP'!$B$8,18)+GL$9,Datenquellen!$F$7:$H$45,3,FALSE))," ",VLOOKUP(EDATE('Projektkostenkalkulation EP'!$B$8,18)+GL$9,Datenquellen!$F$7:$H$45,3,FALSE))="X"
                                    ),
                          "X",
                          ""
                          ),
               "X"
            )</f>
        <v>X</v>
      </c>
      <c r="GN216" s="237" t="str">
        <f xml:space="preserve"> IF(TEXT((EDATE('Projektkostenkalkulation EP'!$B$8,18)+GM$9),"MM")=TEXT((EDATE('Projektkostenkalkulation EP'!$B$8,18)+(GM$9-1)),"MM"),
             IF(
                        OR(
                                    TEXT((EDATE('Projektkostenkalkulation EP'!$B$8,18)+GM$9),"TTT") = "Sa",
                                    TEXT((EDATE('Projektkostenkalkulation EP'!$B$8,18)+GM$9),"TTT") = "So",
                                    IF(ISNA(VLOOKUP(EDATE('Projektkostenkalkulation EP'!$B$8,18)+GM$9,Datenquellen!$F$7:$H$45,3,FALSE))," ",VLOOKUP(EDATE('Projektkostenkalkulation EP'!$B$8,18)+GM$9,Datenquellen!$F$7:$H$45,3,FALSE))="X"
                                    ),
                          "X",
                          ""
                          ),
               "X"
            )</f>
        <v/>
      </c>
      <c r="GO216" s="237" t="str">
        <f xml:space="preserve"> IF(TEXT((EDATE('Projektkostenkalkulation EP'!$B$8,18)+GN$9),"MM")=TEXT((EDATE('Projektkostenkalkulation EP'!$B$8,18)+(GN$9-1)),"MM"),
             IF(
                        OR(
                                    TEXT((EDATE('Projektkostenkalkulation EP'!$B$8,18)+GN$9),"TTT") = "Sa",
                                    TEXT((EDATE('Projektkostenkalkulation EP'!$B$8,18)+GN$9),"TTT") = "So",
                                    IF(ISNA(VLOOKUP(EDATE('Projektkostenkalkulation EP'!$B$8,18)+GN$9,Datenquellen!$F$7:$H$45,3,FALSE))," ",VLOOKUP(EDATE('Projektkostenkalkulation EP'!$B$8,18)+GN$9,Datenquellen!$F$7:$H$45,3,FALSE))="X"
                                    ),
                          "X",
                          ""
                          ),
               "X"
            )</f>
        <v/>
      </c>
      <c r="GP216" s="237" t="str">
        <f xml:space="preserve"> IF(TEXT((EDATE('Projektkostenkalkulation EP'!$B$8,18)+GO$9),"MM")=TEXT((EDATE('Projektkostenkalkulation EP'!$B$8,18)+(GO$9-1)),"MM"),
             IF(
                        OR(
                                    TEXT((EDATE('Projektkostenkalkulation EP'!$B$8,18)+GO$9),"TTT") = "Sa",
                                    TEXT((EDATE('Projektkostenkalkulation EP'!$B$8,18)+GO$9),"TTT") = "So",
                                    IF(ISNA(VLOOKUP(EDATE('Projektkostenkalkulation EP'!$B$8,18)+GO$9,Datenquellen!$F$7:$H$45,3,FALSE))," ",VLOOKUP(EDATE('Projektkostenkalkulation EP'!$B$8,18)+GO$9,Datenquellen!$F$7:$H$45,3,FALSE))="X"
                                    ),
                          "X",
                          ""
                          ),
               "X"
            )</f>
        <v/>
      </c>
      <c r="GQ216" s="237" t="str">
        <f xml:space="preserve"> IF(TEXT((EDATE('Projektkostenkalkulation EP'!$B$8,18)+GP$9),"MM")=TEXT((EDATE('Projektkostenkalkulation EP'!$B$8,18)+(GP$9-1)),"MM"),
             IF(
                        OR(
                                    TEXT((EDATE('Projektkostenkalkulation EP'!$B$8,18)+GP$9),"TTT") = "Sa",
                                    TEXT((EDATE('Projektkostenkalkulation EP'!$B$8,18)+GP$9),"TTT") = "So",
                                    IF(ISNA(VLOOKUP(EDATE('Projektkostenkalkulation EP'!$B$8,18)+GP$9,Datenquellen!$F$7:$H$45,3,FALSE))," ",VLOOKUP(EDATE('Projektkostenkalkulation EP'!$B$8,18)+GP$9,Datenquellen!$F$7:$H$45,3,FALSE))="X"
                                    ),
                          "X",
                          ""
                          ),
               "X"
            )</f>
        <v/>
      </c>
      <c r="GR216" s="237" t="str">
        <f xml:space="preserve"> IF(TEXT((EDATE('Projektkostenkalkulation EP'!$B$8,18)+GQ$9),"MM")=TEXT((EDATE('Projektkostenkalkulation EP'!$B$8,18)+(GQ$9-1)),"MM"),
             IF(
                        OR(
                                    TEXT((EDATE('Projektkostenkalkulation EP'!$B$8,18)+GQ$9),"TTT") = "Sa",
                                    TEXT((EDATE('Projektkostenkalkulation EP'!$B$8,18)+GQ$9),"TTT") = "So",
                                    IF(ISNA(VLOOKUP(EDATE('Projektkostenkalkulation EP'!$B$8,18)+GQ$9,Datenquellen!$F$7:$H$45,3,FALSE))," ",VLOOKUP(EDATE('Projektkostenkalkulation EP'!$B$8,18)+GQ$9,Datenquellen!$F$7:$H$45,3,FALSE))="X"
                                    ),
                          "X",
                          ""
                          ),
               "X"
            )</f>
        <v/>
      </c>
      <c r="GS216" s="237" t="str">
        <f xml:space="preserve"> IF(TEXT((EDATE('Projektkostenkalkulation EP'!$B$8,18)+GR$9),"MM")=TEXT((EDATE('Projektkostenkalkulation EP'!$B$8,18)+(GR$9-1)),"MM"),
             IF(
                        OR(
                                    TEXT((EDATE('Projektkostenkalkulation EP'!$B$8,18)+GR$9),"TTT") = "Sa",
                                    TEXT((EDATE('Projektkostenkalkulation EP'!$B$8,18)+GR$9),"TTT") = "So",
                                    IF(ISNA(VLOOKUP(EDATE('Projektkostenkalkulation EP'!$B$8,18)+GR$9,Datenquellen!$F$7:$H$45,3,FALSE))," ",VLOOKUP(EDATE('Projektkostenkalkulation EP'!$B$8,18)+GR$9,Datenquellen!$F$7:$H$45,3,FALSE))="X"
                                    ),
                          "X",
                          ""
                          ),
               "X"
            )</f>
        <v>X</v>
      </c>
      <c r="GT216" s="237" t="str">
        <f xml:space="preserve"> IF(TEXT((EDATE('Projektkostenkalkulation EP'!$B$8,18)+GS$9),"MM")=TEXT((EDATE('Projektkostenkalkulation EP'!$B$8,18)+(GS$9-1)),"MM"),
             IF(
                        OR(
                                    TEXT((EDATE('Projektkostenkalkulation EP'!$B$8,18)+GS$9),"TTT") = "Sa",
                                    TEXT((EDATE('Projektkostenkalkulation EP'!$B$8,18)+GS$9),"TTT") = "So",
                                    IF(ISNA(VLOOKUP(EDATE('Projektkostenkalkulation EP'!$B$8,18)+GS$9,Datenquellen!$F$7:$H$45,3,FALSE))," ",VLOOKUP(EDATE('Projektkostenkalkulation EP'!$B$8,18)+GS$9,Datenquellen!$F$7:$H$45,3,FALSE))="X"
                                    ),
                          "X",
                          ""
                          ),
               "X"
            )</f>
        <v>X</v>
      </c>
      <c r="GU216" s="237" t="str">
        <f xml:space="preserve"> IF(TEXT((EDATE('Projektkostenkalkulation EP'!$B$8,18)+GT$9),"MM")=TEXT((EDATE('Projektkostenkalkulation EP'!$B$8,18)+(GT$9-1)),"MM"),
             IF(
                        OR(
                                    TEXT((EDATE('Projektkostenkalkulation EP'!$B$8,18)+GT$9),"TTT") = "Sa",
                                    TEXT((EDATE('Projektkostenkalkulation EP'!$B$8,18)+GT$9),"TTT") = "So",
                                    IF(ISNA(VLOOKUP(EDATE('Projektkostenkalkulation EP'!$B$8,18)+GT$9,Datenquellen!$F$7:$H$45,3,FALSE))," ",VLOOKUP(EDATE('Projektkostenkalkulation EP'!$B$8,18)+GT$9,Datenquellen!$F$7:$H$45,3,FALSE))="X"
                                    ),
                          "X",
                          ""
                          ),
               "X"
            )</f>
        <v/>
      </c>
      <c r="GV216" s="237" t="str">
        <f xml:space="preserve"> IF(TEXT((EDATE('Projektkostenkalkulation EP'!$B$8,18)+GU$9),"MM")=TEXT((EDATE('Projektkostenkalkulation EP'!$B$8,18)+(GU$9-1)),"MM"),
             IF(
                        OR(
                                    TEXT((EDATE('Projektkostenkalkulation EP'!$B$8,18)+GU$9),"TTT") = "Sa",
                                    TEXT((EDATE('Projektkostenkalkulation EP'!$B$8,18)+GU$9),"TTT") = "So",
                                    IF(ISNA(VLOOKUP(EDATE('Projektkostenkalkulation EP'!$B$8,18)+GU$9,Datenquellen!$F$7:$H$45,3,FALSE))," ",VLOOKUP(EDATE('Projektkostenkalkulation EP'!$B$8,18)+GU$9,Datenquellen!$F$7:$H$45,3,FALSE))="X"
                                    ),
                          "X",
                          ""
                          ),
               "X"
            )</f>
        <v/>
      </c>
      <c r="GW216" s="237" t="str">
        <f xml:space="preserve"> IF(TEXT((EDATE('Projektkostenkalkulation EP'!$B$8,18)+GV$9),"MM")=TEXT((EDATE('Projektkostenkalkulation EP'!$B$8,18)+(GV$9-1)),"MM"),
             IF(
                        OR(
                                    TEXT((EDATE('Projektkostenkalkulation EP'!$B$8,18)+GV$9),"TTT") = "Sa",
                                    TEXT((EDATE('Projektkostenkalkulation EP'!$B$8,18)+GV$9),"TTT") = "So",
                                    IF(ISNA(VLOOKUP(EDATE('Projektkostenkalkulation EP'!$B$8,18)+GV$9,Datenquellen!$F$7:$H$45,3,FALSE))," ",VLOOKUP(EDATE('Projektkostenkalkulation EP'!$B$8,18)+GV$9,Datenquellen!$F$7:$H$45,3,FALSE))="X"
                                    ),
                          "X",
                          ""
                          ),
               "X"
            )</f>
        <v/>
      </c>
      <c r="GX216" s="237" t="str">
        <f xml:space="preserve"> IF(TEXT((EDATE('Projektkostenkalkulation EP'!$B$8,18)+GW$9),"MM")=TEXT((EDATE('Projektkostenkalkulation EP'!$B$8,18)+(GW$9-1)),"MM"),
             IF(
                        OR(
                                    TEXT((EDATE('Projektkostenkalkulation EP'!$B$8,18)+GW$9),"TTT") = "Sa",
                                    TEXT((EDATE('Projektkostenkalkulation EP'!$B$8,18)+GW$9),"TTT") = "So",
                                    IF(ISNA(VLOOKUP(EDATE('Projektkostenkalkulation EP'!$B$8,18)+GW$9,Datenquellen!$F$7:$H$45,3,FALSE))," ",VLOOKUP(EDATE('Projektkostenkalkulation EP'!$B$8,18)+GW$9,Datenquellen!$F$7:$H$45,3,FALSE))="X"
                                    ),
                          "X",
                          ""
                          ),
               "X"
            )</f>
        <v/>
      </c>
      <c r="GY216" s="237" t="str">
        <f xml:space="preserve"> IF(TEXT((EDATE('Projektkostenkalkulation EP'!$B$8,18)+GX$9),"MM")=TEXT((EDATE('Projektkostenkalkulation EP'!$B$8,18)+(GX$9-1)),"MM"),
             IF(
                        OR(
                                    TEXT((EDATE('Projektkostenkalkulation EP'!$B$8,18)+GX$9),"TTT") = "Sa",
                                    TEXT((EDATE('Projektkostenkalkulation EP'!$B$8,18)+GX$9),"TTT") = "So",
                                    IF(ISNA(VLOOKUP(EDATE('Projektkostenkalkulation EP'!$B$8,18)+GX$9,Datenquellen!$F$7:$H$45,3,FALSE))," ",VLOOKUP(EDATE('Projektkostenkalkulation EP'!$B$8,18)+GX$9,Datenquellen!$F$7:$H$45,3,FALSE))="X"
                                    ),
                          "X",
                          ""
                          ),
               "X"
            )</f>
        <v/>
      </c>
      <c r="GZ216" s="237" t="str">
        <f xml:space="preserve"> IF(TEXT((EDATE('Projektkostenkalkulation EP'!$B$8,18)+GY$9),"MM")=TEXT((EDATE('Projektkostenkalkulation EP'!$B$8,18)+(GY$9-1)),"MM"),
             IF(
                        OR(
                                    TEXT((EDATE('Projektkostenkalkulation EP'!$B$8,18)+GY$9),"TTT") = "Sa",
                                    TEXT((EDATE('Projektkostenkalkulation EP'!$B$8,18)+GY$9),"TTT") = "So",
                                    IF(ISNA(VLOOKUP(EDATE('Projektkostenkalkulation EP'!$B$8,18)+GY$9,Datenquellen!$F$7:$H$45,3,FALSE))," ",VLOOKUP(EDATE('Projektkostenkalkulation EP'!$B$8,18)+GY$9,Datenquellen!$F$7:$H$45,3,FALSE))="X"
                                    ),
                          "X",
                          ""
                          ),
               "X"
            )</f>
        <v>X</v>
      </c>
      <c r="HA216" s="237" t="str">
        <f xml:space="preserve"> IF(TEXT((EDATE('Projektkostenkalkulation EP'!$B$8,18)+GZ$9),"MM")=TEXT((EDATE('Projektkostenkalkulation EP'!$B$8,18)+(GZ$9-1)),"MM"),
             IF(
                        OR(
                                    TEXT((EDATE('Projektkostenkalkulation EP'!$B$8,18)+GZ$9),"TTT") = "Sa",
                                    TEXT((EDATE('Projektkostenkalkulation EP'!$B$8,18)+GZ$9),"TTT") = "So",
                                    IF(ISNA(VLOOKUP(EDATE('Projektkostenkalkulation EP'!$B$8,18)+GZ$9,Datenquellen!$F$7:$H$45,3,FALSE))," ",VLOOKUP(EDATE('Projektkostenkalkulation EP'!$B$8,18)+GZ$9,Datenquellen!$F$7:$H$45,3,FALSE))="X"
                                    ),
                          "X",
                          ""
                          ),
               "X"
            )</f>
        <v>X</v>
      </c>
      <c r="HB216" s="237" t="str">
        <f xml:space="preserve"> IF(TEXT((EDATE('Projektkostenkalkulation EP'!$B$8,18)+HA$9),"MM")=TEXT((EDATE('Projektkostenkalkulation EP'!$B$8,18)+(HA$9-1)),"MM"),
             IF(
                        OR(
                                    TEXT((EDATE('Projektkostenkalkulation EP'!$B$8,18)+HA$9),"TTT") = "Sa",
                                    TEXT((EDATE('Projektkostenkalkulation EP'!$B$8,18)+HA$9),"TTT") = "So",
                                    IF(ISNA(VLOOKUP(EDATE('Projektkostenkalkulation EP'!$B$8,18)+HA$9,Datenquellen!$F$7:$H$45,3,FALSE))," ",VLOOKUP(EDATE('Projektkostenkalkulation EP'!$B$8,18)+HA$9,Datenquellen!$F$7:$H$45,3,FALSE))="X"
                                    ),
                          "X",
                          ""
                          ),
               "X"
            )</f>
        <v/>
      </c>
      <c r="HC216" s="237" t="str">
        <f xml:space="preserve"> IF(TEXT((EDATE('Projektkostenkalkulation EP'!$B$8,18)+HB$9),"MM")=TEXT((EDATE('Projektkostenkalkulation EP'!$B$8,18)+(HB$9-1)),"MM"),
             IF(
                        OR(
                                    TEXT((EDATE('Projektkostenkalkulation EP'!$B$8,18)+HB$9),"TTT") = "Sa",
                                    TEXT((EDATE('Projektkostenkalkulation EP'!$B$8,18)+HB$9),"TTT") = "So",
                                    IF(ISNA(VLOOKUP(EDATE('Projektkostenkalkulation EP'!$B$8,18)+HB$9,Datenquellen!$F$7:$H$45,3,FALSE))," ",VLOOKUP(EDATE('Projektkostenkalkulation EP'!$B$8,18)+HB$9,Datenquellen!$F$7:$H$45,3,FALSE))="X"
                                    ),
                          "X",
                          ""
                          ),
               "X"
            )</f>
        <v/>
      </c>
      <c r="HD216" s="237" t="str">
        <f xml:space="preserve"> IF(TEXT((EDATE('Projektkostenkalkulation EP'!$B$8,18)+HC$9),"MM")=TEXT((EDATE('Projektkostenkalkulation EP'!$B$8,18)+(HC$9-1)),"MM"),
             IF(
                        OR(
                                    TEXT((EDATE('Projektkostenkalkulation EP'!$B$8,18)+HC$9),"TTT") = "Sa",
                                    TEXT((EDATE('Projektkostenkalkulation EP'!$B$8,18)+HC$9),"TTT") = "So",
                                    IF(ISNA(VLOOKUP(EDATE('Projektkostenkalkulation EP'!$B$8,18)+HC$9,Datenquellen!$F$7:$H$45,3,FALSE))," ",VLOOKUP(EDATE('Projektkostenkalkulation EP'!$B$8,18)+HC$9,Datenquellen!$F$7:$H$45,3,FALSE))="X"
                                    ),
                          "X",
                          ""
                          ),
               "X"
            )</f>
        <v/>
      </c>
      <c r="HE216" s="238" t="str">
        <f xml:space="preserve"> IF(TEXT((EDATE('Projektkostenkalkulation EP'!$B$8,18)+HD$9),"MM")=TEXT((EDATE('Projektkostenkalkulation EP'!$B$8,18)+(HD$9-1)),"MM"),
             IF(
                        OR(
                                    TEXT((EDATE('Projektkostenkalkulation EP'!$B$8,18)+HD$9),"TTT") = "Sa",
                                    TEXT((EDATE('Projektkostenkalkulation EP'!$B$8,18)+HD$9),"TTT") = "So",
                                    IF(ISNA(VLOOKUP(EDATE('Projektkostenkalkulation EP'!$B$8,18)+HD$9,Datenquellen!$F$7:$H$45,3,FALSE))," ",VLOOKUP(EDATE('Projektkostenkalkulation EP'!$B$8,18)+HD$9,Datenquellen!$F$7:$H$45,3,FALSE))="X"
                                    ),
                          "X",
                          ""
                          ),
               "X"
            )</f>
        <v/>
      </c>
      <c r="HF216" s="239"/>
      <c r="HG216" s="240"/>
      <c r="HH216" s="241" t="s">
        <v>67</v>
      </c>
    </row>
    <row r="217" spans="1:216" ht="21" customHeight="1" x14ac:dyDescent="0.2">
      <c r="A217" s="406" t="str">
        <f>TEXT(EDATE('Projektkostenkalkulation EP'!$B$8,19),"MMMM")</f>
        <v>August</v>
      </c>
      <c r="B217" s="263"/>
      <c r="C217" s="264" t="str">
        <f>IF(
            OR(
                     TEXT(EDATE('Projektkostenkalkulation EP'!$B$8,19),"TTT") = "Sa",
                     TEXT(EDATE('Projektkostenkalkulation EP'!$B$8,19),"TTT") = "So",
                     IF(ISNA(VLOOKUP(EDATE('Projektkostenkalkulation EP'!$B$8,19),Datenquellen!$F$7:$H$45,3,FALSE))," ",VLOOKUP(EDATE('Projektkostenkalkulation EP'!$B$8,19),Datenquellen!$F$7:$H$45,3,FALSE))="X"
                            ),
                    "X",
                    ""
            )</f>
        <v/>
      </c>
      <c r="D217" s="264" t="str">
        <f xml:space="preserve"> IF(TEXT((EDATE('Projektkostenkalkulation EP'!$B$8,19)+C$9),"MM")=TEXT((EDATE('Projektkostenkalkulation EP'!$B$8,19)+(C$9-1)),"MM"),
             IF(
                        OR(
                                    TEXT((EDATE('Projektkostenkalkulation EP'!$B$8,19)+C$9),"TTT") = "Sa",
                                    TEXT((EDATE('Projektkostenkalkulation EP'!$B$8,19)+C$9),"TTT") = "So",
                                    IF(ISNA(VLOOKUP(EDATE('Projektkostenkalkulation EP'!$B$8,19)+C$9,Datenquellen!$F$7:$H$45,3,FALSE))," ",VLOOKUP(EDATE('Projektkostenkalkulation EP'!$B$8,19)+C$9,Datenquellen!$F$7:$H$45,3,FALSE))="X"
                                    ),
                          "X",
                          ""
                          ),
               "X"
            )</f>
        <v>X</v>
      </c>
      <c r="E217" s="264" t="str">
        <f xml:space="preserve"> IF(TEXT((EDATE('Projektkostenkalkulation EP'!$B$8,19)+D$9),"MM")=TEXT((EDATE('Projektkostenkalkulation EP'!$B$8,19)+(D$9-1)),"MM"),
             IF(
                        OR(
                                    TEXT((EDATE('Projektkostenkalkulation EP'!$B$8,19)+D$9),"TTT") = "Sa",
                                    TEXT((EDATE('Projektkostenkalkulation EP'!$B$8,19)+D$9),"TTT") = "So",
                                    IF(ISNA(VLOOKUP(EDATE('Projektkostenkalkulation EP'!$B$8,19)+D$9,Datenquellen!$F$7:$H$45,3,FALSE))," ",VLOOKUP(EDATE('Projektkostenkalkulation EP'!$B$8,19)+D$9,Datenquellen!$F$7:$H$45,3,FALSE))="X"
                                    ),
                          "X",
                          ""
                          ),
               "X"
            )</f>
        <v>X</v>
      </c>
      <c r="F217" s="264" t="str">
        <f xml:space="preserve"> IF(TEXT((EDATE('Projektkostenkalkulation EP'!$B$8,19)+E$9),"MM")=TEXT((EDATE('Projektkostenkalkulation EP'!$B$8,19)+(E$9-1)),"MM"),
             IF(
                        OR(
                                    TEXT((EDATE('Projektkostenkalkulation EP'!$B$8,19)+E$9),"TTT") = "Sa",
                                    TEXT((EDATE('Projektkostenkalkulation EP'!$B$8,19)+E$9),"TTT") = "So",
                                    IF(ISNA(VLOOKUP(EDATE('Projektkostenkalkulation EP'!$B$8,19)+E$9,Datenquellen!$F$7:$H$45,3,FALSE))," ",VLOOKUP(EDATE('Projektkostenkalkulation EP'!$B$8,19)+E$9,Datenquellen!$F$7:$H$45,3,FALSE))="X"
                                    ),
                          "X",
                          ""
                          ),
               "X"
            )</f>
        <v/>
      </c>
      <c r="G217" s="264" t="str">
        <f xml:space="preserve"> IF(TEXT((EDATE('Projektkostenkalkulation EP'!$B$8,19)+F$9),"MM")=TEXT((EDATE('Projektkostenkalkulation EP'!$B$8,19)+(F$9-1)),"MM"),
             IF(
                        OR(
                                    TEXT((EDATE('Projektkostenkalkulation EP'!$B$8,19)+F$9),"TTT") = "Sa",
                                    TEXT((EDATE('Projektkostenkalkulation EP'!$B$8,19)+F$9),"TTT") = "So",
                                    IF(ISNA(VLOOKUP(EDATE('Projektkostenkalkulation EP'!$B$8,19)+F$9,Datenquellen!$F$7:$H$45,3,FALSE))," ",VLOOKUP(EDATE('Projektkostenkalkulation EP'!$B$8,19)+F$9,Datenquellen!$F$7:$H$45,3,FALSE))="X"
                                    ),
                          "X",
                          ""
                          ),
               "X"
            )</f>
        <v/>
      </c>
      <c r="H217" s="264" t="str">
        <f xml:space="preserve"> IF(TEXT((EDATE('Projektkostenkalkulation EP'!$B$8,19)+G$9),"MM")=TEXT((EDATE('Projektkostenkalkulation EP'!$B$8,19)+(G$9-1)),"MM"),
             IF(
                        OR(
                                    TEXT((EDATE('Projektkostenkalkulation EP'!$B$8,19)+G$9),"TTT") = "Sa",
                                    TEXT((EDATE('Projektkostenkalkulation EP'!$B$8,19)+G$9),"TTT") = "So",
                                    IF(ISNA(VLOOKUP(EDATE('Projektkostenkalkulation EP'!$B$8,19)+G$9,Datenquellen!$F$7:$H$45,3,FALSE))," ",VLOOKUP(EDATE('Projektkostenkalkulation EP'!$B$8,19)+G$9,Datenquellen!$F$7:$H$45,3,FALSE))="X"
                                    ),
                          "X",
                          ""
                          ),
               "X"
            )</f>
        <v/>
      </c>
      <c r="I217" s="264" t="str">
        <f xml:space="preserve"> IF(TEXT((EDATE('Projektkostenkalkulation EP'!$B$8,19)+H$9),"MM")=TEXT((EDATE('Projektkostenkalkulation EP'!$B$8,19)+(H$9-1)),"MM"),
             IF(
                        OR(
                                    TEXT((EDATE('Projektkostenkalkulation EP'!$B$8,19)+H$9),"TTT") = "Sa",
                                    TEXT((EDATE('Projektkostenkalkulation EP'!$B$8,19)+H$9),"TTT") = "So",
                                    IF(ISNA(VLOOKUP(EDATE('Projektkostenkalkulation EP'!$B$8,19)+H$9,Datenquellen!$F$7:$H$45,3,FALSE))," ",VLOOKUP(EDATE('Projektkostenkalkulation EP'!$B$8,19)+H$9,Datenquellen!$F$7:$H$45,3,FALSE))="X"
                                    ),
                          "X",
                          ""
                          ),
               "X"
            )</f>
        <v/>
      </c>
      <c r="J217" s="264" t="str">
        <f xml:space="preserve"> IF(TEXT((EDATE('Projektkostenkalkulation EP'!$B$8,19)+I$9),"MM")=TEXT((EDATE('Projektkostenkalkulation EP'!$B$8,19)+(I$9-1)),"MM"),
             IF(
                        OR(
                                    TEXT((EDATE('Projektkostenkalkulation EP'!$B$8,19)+I$9),"TTT") = "Sa",
                                    TEXT((EDATE('Projektkostenkalkulation EP'!$B$8,19)+I$9),"TTT") = "So",
                                    IF(ISNA(VLOOKUP(EDATE('Projektkostenkalkulation EP'!$B$8,19)+I$9,Datenquellen!$F$7:$H$45,3,FALSE))," ",VLOOKUP(EDATE('Projektkostenkalkulation EP'!$B$8,19)+I$9,Datenquellen!$F$7:$H$45,3,FALSE))="X"
                                    ),
                          "X",
                          ""
                          ),
               "X"
            )</f>
        <v/>
      </c>
      <c r="K217" s="264" t="str">
        <f xml:space="preserve"> IF(TEXT((EDATE('Projektkostenkalkulation EP'!$B$8,19)+J$9),"MM")=TEXT((EDATE('Projektkostenkalkulation EP'!$B$8,19)+(J$9-1)),"MM"),
             IF(
                        OR(
                                    TEXT((EDATE('Projektkostenkalkulation EP'!$B$8,19)+J$9),"TTT") = "Sa",
                                    TEXT((EDATE('Projektkostenkalkulation EP'!$B$8,19)+J$9),"TTT") = "So",
                                    IF(ISNA(VLOOKUP(EDATE('Projektkostenkalkulation EP'!$B$8,19)+J$9,Datenquellen!$F$7:$H$45,3,FALSE))," ",VLOOKUP(EDATE('Projektkostenkalkulation EP'!$B$8,19)+J$9,Datenquellen!$F$7:$H$45,3,FALSE))="X"
                                    ),
                          "X",
                          ""
                          ),
               "X"
            )</f>
        <v>X</v>
      </c>
      <c r="L217" s="264" t="str">
        <f xml:space="preserve"> IF(TEXT((EDATE('Projektkostenkalkulation EP'!$B$8,19)+K$9),"MM")=TEXT((EDATE('Projektkostenkalkulation EP'!$B$8,19)+(K$9-1)),"MM"),
             IF(
                        OR(
                                    TEXT((EDATE('Projektkostenkalkulation EP'!$B$8,19)+K$9),"TTT") = "Sa",
                                    TEXT((EDATE('Projektkostenkalkulation EP'!$B$8,19)+K$9),"TTT") = "So",
                                    IF(ISNA(VLOOKUP(EDATE('Projektkostenkalkulation EP'!$B$8,19)+K$9,Datenquellen!$F$7:$H$45,3,FALSE))," ",VLOOKUP(EDATE('Projektkostenkalkulation EP'!$B$8,19)+K$9,Datenquellen!$F$7:$H$45,3,FALSE))="X"
                                    ),
                          "X",
                          ""
                          ),
               "X"
            )</f>
        <v>X</v>
      </c>
      <c r="M217" s="264" t="str">
        <f xml:space="preserve"> IF(TEXT((EDATE('Projektkostenkalkulation EP'!$B$8,19)+L$9),"MM")=TEXT((EDATE('Projektkostenkalkulation EP'!$B$8,19)+(L$9-1)),"MM"),
             IF(
                        OR(
                                    TEXT((EDATE('Projektkostenkalkulation EP'!$B$8,19)+L$9),"TTT") = "Sa",
                                    TEXT((EDATE('Projektkostenkalkulation EP'!$B$8,19)+L$9),"TTT") = "So",
                                    IF(ISNA(VLOOKUP(EDATE('Projektkostenkalkulation EP'!$B$8,19)+L$9,Datenquellen!$F$7:$H$45,3,FALSE))," ",VLOOKUP(EDATE('Projektkostenkalkulation EP'!$B$8,19)+L$9,Datenquellen!$F$7:$H$45,3,FALSE))="X"
                                    ),
                          "X",
                          ""
                          ),
               "X"
            )</f>
        <v/>
      </c>
      <c r="N217" s="264" t="str">
        <f xml:space="preserve"> IF(TEXT((EDATE('Projektkostenkalkulation EP'!$B$8,19)+M$9),"MM")=TEXT((EDATE('Projektkostenkalkulation EP'!$B$8,19)+(M$9-1)),"MM"),
             IF(
                        OR(
                                    TEXT((EDATE('Projektkostenkalkulation EP'!$B$8,19)+M$9),"TTT") = "Sa",
                                    TEXT((EDATE('Projektkostenkalkulation EP'!$B$8,19)+M$9),"TTT") = "So",
                                    IF(ISNA(VLOOKUP(EDATE('Projektkostenkalkulation EP'!$B$8,19)+M$9,Datenquellen!$F$7:$H$45,3,FALSE))," ",VLOOKUP(EDATE('Projektkostenkalkulation EP'!$B$8,19)+M$9,Datenquellen!$F$7:$H$45,3,FALSE))="X"
                                    ),
                          "X",
                          ""
                          ),
               "X"
            )</f>
        <v/>
      </c>
      <c r="O217" s="264" t="str">
        <f xml:space="preserve"> IF(TEXT((EDATE('Projektkostenkalkulation EP'!$B$8,19)+N$9),"MM")=TEXT((EDATE('Projektkostenkalkulation EP'!$B$8,19)+(N$9-1)),"MM"),
             IF(
                        OR(
                                    TEXT((EDATE('Projektkostenkalkulation EP'!$B$8,19)+N$9),"TTT") = "Sa",
                                    TEXT((EDATE('Projektkostenkalkulation EP'!$B$8,19)+N$9),"TTT") = "So",
                                    IF(ISNA(VLOOKUP(EDATE('Projektkostenkalkulation EP'!$B$8,19)+N$9,Datenquellen!$F$7:$H$45,3,FALSE))," ",VLOOKUP(EDATE('Projektkostenkalkulation EP'!$B$8,19)+N$9,Datenquellen!$F$7:$H$45,3,FALSE))="X"
                                    ),
                          "X",
                          ""
                          ),
               "X"
            )</f>
        <v/>
      </c>
      <c r="P217" s="264" t="str">
        <f xml:space="preserve"> IF(TEXT((EDATE('Projektkostenkalkulation EP'!$B$8,19)+O$9),"MM")=TEXT((EDATE('Projektkostenkalkulation EP'!$B$8,19)+(O$9-1)),"MM"),
             IF(
                        OR(
                                    TEXT((EDATE('Projektkostenkalkulation EP'!$B$8,19)+O$9),"TTT") = "Sa",
                                    TEXT((EDATE('Projektkostenkalkulation EP'!$B$8,19)+O$9),"TTT") = "So",
                                    IF(ISNA(VLOOKUP(EDATE('Projektkostenkalkulation EP'!$B$8,19)+O$9,Datenquellen!$F$7:$H$45,3,FALSE))," ",VLOOKUP(EDATE('Projektkostenkalkulation EP'!$B$8,19)+O$9,Datenquellen!$F$7:$H$45,3,FALSE))="X"
                                    ),
                          "X",
                          ""
                          ),
               "X"
            )</f>
        <v/>
      </c>
      <c r="Q217" s="264" t="str">
        <f xml:space="preserve"> IF(TEXT((EDATE('Projektkostenkalkulation EP'!$B$8,19)+P$9),"MM")=TEXT((EDATE('Projektkostenkalkulation EP'!$B$8,19)+(P$9-1)),"MM"),
             IF(
                        OR(
                                    TEXT((EDATE('Projektkostenkalkulation EP'!$B$8,19)+P$9),"TTT") = "Sa",
                                    TEXT((EDATE('Projektkostenkalkulation EP'!$B$8,19)+P$9),"TTT") = "So",
                                    IF(ISNA(VLOOKUP(EDATE('Projektkostenkalkulation EP'!$B$8,19)+P$9,Datenquellen!$F$7:$H$45,3,FALSE))," ",VLOOKUP(EDATE('Projektkostenkalkulation EP'!$B$8,19)+P$9,Datenquellen!$F$7:$H$45,3,FALSE))="X"
                                    ),
                          "X",
                          ""
                          ),
               "X"
            )</f>
        <v/>
      </c>
      <c r="R217" s="264" t="str">
        <f xml:space="preserve"> IF(TEXT((EDATE('Projektkostenkalkulation EP'!$B$8,19)+Q$9),"MM")=TEXT((EDATE('Projektkostenkalkulation EP'!$B$8,19)+(Q$9-1)),"MM"),
             IF(
                        OR(
                                    TEXT((EDATE('Projektkostenkalkulation EP'!$B$8,19)+Q$9),"TTT") = "Sa",
                                    TEXT((EDATE('Projektkostenkalkulation EP'!$B$8,19)+Q$9),"TTT") = "So",
                                    IF(ISNA(VLOOKUP(EDATE('Projektkostenkalkulation EP'!$B$8,19)+Q$9,Datenquellen!$F$7:$H$45,3,FALSE))," ",VLOOKUP(EDATE('Projektkostenkalkulation EP'!$B$8,19)+Q$9,Datenquellen!$F$7:$H$45,3,FALSE))="X"
                                    ),
                          "X",
                          ""
                          ),
               "X"
            )</f>
        <v>X</v>
      </c>
      <c r="S217" s="264" t="str">
        <f xml:space="preserve"> IF(TEXT((EDATE('Projektkostenkalkulation EP'!$B$8,19)+R$9),"MM")=TEXT((EDATE('Projektkostenkalkulation EP'!$B$8,19)+(R$9-1)),"MM"),
             IF(
                        OR(
                                    TEXT((EDATE('Projektkostenkalkulation EP'!$B$8,19)+R$9),"TTT") = "Sa",
                                    TEXT((EDATE('Projektkostenkalkulation EP'!$B$8,19)+R$9),"TTT") = "So",
                                    IF(ISNA(VLOOKUP(EDATE('Projektkostenkalkulation EP'!$B$8,19)+R$9,Datenquellen!$F$7:$H$45,3,FALSE))," ",VLOOKUP(EDATE('Projektkostenkalkulation EP'!$B$8,19)+R$9,Datenquellen!$F$7:$H$45,3,FALSE))="X"
                                    ),
                          "X",
                          ""
                          ),
               "X"
            )</f>
        <v>X</v>
      </c>
      <c r="T217" s="264" t="str">
        <f xml:space="preserve"> IF(TEXT((EDATE('Projektkostenkalkulation EP'!$B$8,19)+S$9),"MM")=TEXT((EDATE('Projektkostenkalkulation EP'!$B$8,19)+(S$9-1)),"MM"),
             IF(
                        OR(
                                    TEXT((EDATE('Projektkostenkalkulation EP'!$B$8,19)+S$9),"TTT") = "Sa",
                                    TEXT((EDATE('Projektkostenkalkulation EP'!$B$8,19)+S$9),"TTT") = "So",
                                    IF(ISNA(VLOOKUP(EDATE('Projektkostenkalkulation EP'!$B$8,19)+S$9,Datenquellen!$F$7:$H$45,3,FALSE))," ",VLOOKUP(EDATE('Projektkostenkalkulation EP'!$B$8,19)+S$9,Datenquellen!$F$7:$H$45,3,FALSE))="X"
                                    ),
                          "X",
                          ""
                          ),
               "X"
            )</f>
        <v/>
      </c>
      <c r="U217" s="264" t="str">
        <f xml:space="preserve"> IF(TEXT((EDATE('Projektkostenkalkulation EP'!$B$8,19)+T$9),"MM")=TEXT((EDATE('Projektkostenkalkulation EP'!$B$8,19)+(T$9-1)),"MM"),
             IF(
                        OR(
                                    TEXT((EDATE('Projektkostenkalkulation EP'!$B$8,19)+T$9),"TTT") = "Sa",
                                    TEXT((EDATE('Projektkostenkalkulation EP'!$B$8,19)+T$9),"TTT") = "So",
                                    IF(ISNA(VLOOKUP(EDATE('Projektkostenkalkulation EP'!$B$8,19)+T$9,Datenquellen!$F$7:$H$45,3,FALSE))," ",VLOOKUP(EDATE('Projektkostenkalkulation EP'!$B$8,19)+T$9,Datenquellen!$F$7:$H$45,3,FALSE))="X"
                                    ),
                          "X",
                          ""
                          ),
               "X"
            )</f>
        <v/>
      </c>
      <c r="V217" s="264" t="str">
        <f xml:space="preserve"> IF(TEXT((EDATE('Projektkostenkalkulation EP'!$B$8,19)+U$9),"MM")=TEXT((EDATE('Projektkostenkalkulation EP'!$B$8,19)+(U$9-1)),"MM"),
             IF(
                        OR(
                                    TEXT((EDATE('Projektkostenkalkulation EP'!$B$8,19)+U$9),"TTT") = "Sa",
                                    TEXT((EDATE('Projektkostenkalkulation EP'!$B$8,19)+U$9),"TTT") = "So",
                                    IF(ISNA(VLOOKUP(EDATE('Projektkostenkalkulation EP'!$B$8,19)+U$9,Datenquellen!$F$7:$H$45,3,FALSE))," ",VLOOKUP(EDATE('Projektkostenkalkulation EP'!$B$8,19)+U$9,Datenquellen!$F$7:$H$45,3,FALSE))="X"
                                    ),
                          "X",
                          ""
                          ),
               "X"
            )</f>
        <v/>
      </c>
      <c r="W217" s="264" t="str">
        <f xml:space="preserve"> IF(TEXT((EDATE('Projektkostenkalkulation EP'!$B$8,19)+V$9),"MM")=TEXT((EDATE('Projektkostenkalkulation EP'!$B$8,19)+(V$9-1)),"MM"),
             IF(
                        OR(
                                    TEXT((EDATE('Projektkostenkalkulation EP'!$B$8,19)+V$9),"TTT") = "Sa",
                                    TEXT((EDATE('Projektkostenkalkulation EP'!$B$8,19)+V$9),"TTT") = "So",
                                    IF(ISNA(VLOOKUP(EDATE('Projektkostenkalkulation EP'!$B$8,19)+V$9,Datenquellen!$F$7:$H$45,3,FALSE))," ",VLOOKUP(EDATE('Projektkostenkalkulation EP'!$B$8,19)+V$9,Datenquellen!$F$7:$H$45,3,FALSE))="X"
                                    ),
                          "X",
                          ""
                          ),
               "X"
            )</f>
        <v/>
      </c>
      <c r="X217" s="264" t="str">
        <f xml:space="preserve"> IF(TEXT((EDATE('Projektkostenkalkulation EP'!$B$8,19)+W$9),"MM")=TEXT((EDATE('Projektkostenkalkulation EP'!$B$8,19)+(W$9-1)),"MM"),
             IF(
                        OR(
                                    TEXT((EDATE('Projektkostenkalkulation EP'!$B$8,19)+W$9),"TTT") = "Sa",
                                    TEXT((EDATE('Projektkostenkalkulation EP'!$B$8,19)+W$9),"TTT") = "So",
                                    IF(ISNA(VLOOKUP(EDATE('Projektkostenkalkulation EP'!$B$8,19)+W$9,Datenquellen!$F$7:$H$45,3,FALSE))," ",VLOOKUP(EDATE('Projektkostenkalkulation EP'!$B$8,19)+W$9,Datenquellen!$F$7:$H$45,3,FALSE))="X"
                                    ),
                          "X",
                          ""
                          ),
               "X"
            )</f>
        <v/>
      </c>
      <c r="Y217" s="264" t="str">
        <f xml:space="preserve"> IF(TEXT((EDATE('Projektkostenkalkulation EP'!$B$8,19)+X$9),"MM")=TEXT((EDATE('Projektkostenkalkulation EP'!$B$8,19)+(X$9-1)),"MM"),
             IF(
                        OR(
                                    TEXT((EDATE('Projektkostenkalkulation EP'!$B$8,19)+X$9),"TTT") = "Sa",
                                    TEXT((EDATE('Projektkostenkalkulation EP'!$B$8,19)+X$9),"TTT") = "So",
                                    IF(ISNA(VLOOKUP(EDATE('Projektkostenkalkulation EP'!$B$8,19)+X$9,Datenquellen!$F$7:$H$45,3,FALSE))," ",VLOOKUP(EDATE('Projektkostenkalkulation EP'!$B$8,19)+X$9,Datenquellen!$F$7:$H$45,3,FALSE))="X"
                                    ),
                          "X",
                          ""
                          ),
               "X"
            )</f>
        <v>X</v>
      </c>
      <c r="Z217" s="264" t="str">
        <f xml:space="preserve"> IF(TEXT((EDATE('Projektkostenkalkulation EP'!$B$8,19)+Y$9),"MM")=TEXT((EDATE('Projektkostenkalkulation EP'!$B$8,19)+(Y$9-1)),"MM"),
             IF(
                        OR(
                                    TEXT((EDATE('Projektkostenkalkulation EP'!$B$8,19)+Y$9),"TTT") = "Sa",
                                    TEXT((EDATE('Projektkostenkalkulation EP'!$B$8,19)+Y$9),"TTT") = "So",
                                    IF(ISNA(VLOOKUP(EDATE('Projektkostenkalkulation EP'!$B$8,19)+Y$9,Datenquellen!$F$7:$H$45,3,FALSE))," ",VLOOKUP(EDATE('Projektkostenkalkulation EP'!$B$8,19)+Y$9,Datenquellen!$F$7:$H$45,3,FALSE))="X"
                                    ),
                          "X",
                          ""
                          ),
               "X"
            )</f>
        <v>X</v>
      </c>
      <c r="AA217" s="264" t="str">
        <f xml:space="preserve"> IF(TEXT((EDATE('Projektkostenkalkulation EP'!$B$8,19)+Z$9),"MM")=TEXT((EDATE('Projektkostenkalkulation EP'!$B$8,19)+(Z$9-1)),"MM"),
             IF(
                        OR(
                                    TEXT((EDATE('Projektkostenkalkulation EP'!$B$8,19)+Z$9),"TTT") = "Sa",
                                    TEXT((EDATE('Projektkostenkalkulation EP'!$B$8,19)+Z$9),"TTT") = "So",
                                    IF(ISNA(VLOOKUP(EDATE('Projektkostenkalkulation EP'!$B$8,19)+Z$9,Datenquellen!$F$7:$H$45,3,FALSE))," ",VLOOKUP(EDATE('Projektkostenkalkulation EP'!$B$8,19)+Z$9,Datenquellen!$F$7:$H$45,3,FALSE))="X"
                                    ),
                          "X",
                          ""
                          ),
               "X"
            )</f>
        <v/>
      </c>
      <c r="AB217" s="264" t="str">
        <f xml:space="preserve"> IF(TEXT((EDATE('Projektkostenkalkulation EP'!$B$8,19)+AA$9),"MM")=TEXT((EDATE('Projektkostenkalkulation EP'!$B$8,19)+(AA$9-1)),"MM"),
             IF(
                        OR(
                                    TEXT((EDATE('Projektkostenkalkulation EP'!$B$8,19)+AA$9),"TTT") = "Sa",
                                    TEXT((EDATE('Projektkostenkalkulation EP'!$B$8,19)+AA$9),"TTT") = "So",
                                    IF(ISNA(VLOOKUP(EDATE('Projektkostenkalkulation EP'!$B$8,19)+AA$9,Datenquellen!$F$7:$H$45,3,FALSE))," ",VLOOKUP(EDATE('Projektkostenkalkulation EP'!$B$8,19)+AA$9,Datenquellen!$F$7:$H$45,3,FALSE))="X"
                                    ),
                          "X",
                          ""
                          ),
               "X"
            )</f>
        <v/>
      </c>
      <c r="AC217" s="264" t="str">
        <f xml:space="preserve"> IF(TEXT((EDATE('Projektkostenkalkulation EP'!$B$8,19)+AB$9),"MM")=TEXT((EDATE('Projektkostenkalkulation EP'!$B$8,19)+(AB$9-1)),"MM"),
             IF(
                        OR(
                                    TEXT((EDATE('Projektkostenkalkulation EP'!$B$8,19)+AB$9),"TTT") = "Sa",
                                    TEXT((EDATE('Projektkostenkalkulation EP'!$B$8,19)+AB$9),"TTT") = "So",
                                    IF(ISNA(VLOOKUP(EDATE('Projektkostenkalkulation EP'!$B$8,19)+AB$9,Datenquellen!$F$7:$H$45,3,FALSE))," ",VLOOKUP(EDATE('Projektkostenkalkulation EP'!$B$8,19)+AB$9,Datenquellen!$F$7:$H$45,3,FALSE))="X"
                                    ),
                          "X",
                          ""
                          ),
               "X"
            )</f>
        <v/>
      </c>
      <c r="AD217" s="264" t="str">
        <f xml:space="preserve"> IF(TEXT((EDATE('Projektkostenkalkulation EP'!$B$8,19)+AC$9),"MM")=TEXT((EDATE('Projektkostenkalkulation EP'!$B$8,19)+(AC$9-1)),"MM"),
             IF(
                        OR(
                                    TEXT((EDATE('Projektkostenkalkulation EP'!$B$8,19)+AC$9),"TTT") = "Sa",
                                    TEXT((EDATE('Projektkostenkalkulation EP'!$B$8,19)+AC$9),"TTT") = "So",
                                    IF(ISNA(VLOOKUP(EDATE('Projektkostenkalkulation EP'!$B$8,19)+AC$9,Datenquellen!$F$7:$H$45,3,FALSE))," ",VLOOKUP(EDATE('Projektkostenkalkulation EP'!$B$8,19)+AC$9,Datenquellen!$F$7:$H$45,3,FALSE))="X"
                                    ),
                          "X",
                          ""
                          ),
               "X"
            )</f>
        <v/>
      </c>
      <c r="AE217" s="264" t="str">
        <f xml:space="preserve"> IF(TEXT((EDATE('Projektkostenkalkulation EP'!$B$8,19)+AD$9),"MM")=TEXT((EDATE('Projektkostenkalkulation EP'!$B$8,19)+(AD$9-1)),"MM"),
             IF(
                        OR(
                                    TEXT((EDATE('Projektkostenkalkulation EP'!$B$8,19)+AD$9),"TTT") = "Sa",
                                    TEXT((EDATE('Projektkostenkalkulation EP'!$B$8,19)+AD$9),"TTT") = "So",
                                    IF(ISNA(VLOOKUP(EDATE('Projektkostenkalkulation EP'!$B$8,19)+AD$9,Datenquellen!$F$7:$H$45,3,FALSE))," ",VLOOKUP(EDATE('Projektkostenkalkulation EP'!$B$8,19)+AD$9,Datenquellen!$F$7:$H$45,3,FALSE))="X"
                                    ),
                          "X",
                          ""
                          ),
               "X"
            )</f>
        <v/>
      </c>
      <c r="AF217" s="264" t="str">
        <f xml:space="preserve"> IF(TEXT((EDATE('Projektkostenkalkulation EP'!$B$8,19)+AE$9),"MM")=TEXT((EDATE('Projektkostenkalkulation EP'!$B$8,19)+(AE$9-1)),"MM"),
             IF(
                        OR(
                                    TEXT((EDATE('Projektkostenkalkulation EP'!$B$8,19)+AE$9),"TTT") = "Sa",
                                    TEXT((EDATE('Projektkostenkalkulation EP'!$B$8,19)+AE$9),"TTT") = "So",
                                    IF(ISNA(VLOOKUP(EDATE('Projektkostenkalkulation EP'!$B$8,19)+AE$9,Datenquellen!$F$7:$H$45,3,FALSE))," ",VLOOKUP(EDATE('Projektkostenkalkulation EP'!$B$8,19)+AE$9,Datenquellen!$F$7:$H$45,3,FALSE))="X"
                                    ),
                          "X",
                          ""
                          ),
               "X"
            )</f>
        <v>X</v>
      </c>
      <c r="AG217" s="264" t="str">
        <f xml:space="preserve"> IF(TEXT((EDATE('Projektkostenkalkulation EP'!$B$8,19)+AF$9),"MM")=TEXT((EDATE('Projektkostenkalkulation EP'!$B$8,19)+(AF$9-1)),"MM"),
             IF(
                        OR(
                                    TEXT((EDATE('Projektkostenkalkulation EP'!$B$8,19)+AF$9),"TTT") = "Sa",
                                    TEXT((EDATE('Projektkostenkalkulation EP'!$B$8,19)+AF$9),"TTT") = "So",
                                    IF(ISNA(VLOOKUP(EDATE('Projektkostenkalkulation EP'!$B$8,19)+AF$9,Datenquellen!$F$7:$H$45,3,FALSE))," ",VLOOKUP(EDATE('Projektkostenkalkulation EP'!$B$8,19)+AF$9,Datenquellen!$F$7:$H$45,3,FALSE))="X"
                                    ),
                          "X",
                          ""
                          ),
               "X"
            )</f>
        <v>X</v>
      </c>
      <c r="AH217" s="229"/>
      <c r="AI217" s="230"/>
      <c r="AJ217" s="408"/>
      <c r="AK217" s="405" t="str">
        <f>TEXT(EDATE('Projektkostenkalkulation EP'!$B$8,19),"MMMM")</f>
        <v>August</v>
      </c>
      <c r="AL217" s="226"/>
      <c r="AM217" s="227" t="str">
        <f>IF(
            OR(
                     TEXT(EDATE('Projektkostenkalkulation EP'!$B$8,19),"TTT") = "Sa",
                     TEXT(EDATE('Projektkostenkalkulation EP'!$B$8,19),"TTT") = "So",
                     IF(ISNA(VLOOKUP(EDATE('Projektkostenkalkulation EP'!$B$8,19),Datenquellen!$F$7:$H$45,3,FALSE))," ",VLOOKUP(EDATE('Projektkostenkalkulation EP'!$B$8,19),Datenquellen!$F$7:$H$45,3,FALSE))="X"
                            ),
                    "X",
                    ""
            )</f>
        <v/>
      </c>
      <c r="AN217" s="227" t="str">
        <f xml:space="preserve"> IF(TEXT((EDATE('Projektkostenkalkulation EP'!$B$8,19)+AM$9),"MM")=TEXT((EDATE('Projektkostenkalkulation EP'!$B$8,19)+(AM$9-1)),"MM"),
             IF(
                        OR(
                                    TEXT((EDATE('Projektkostenkalkulation EP'!$B$8,19)+AM$9),"TTT") = "Sa",
                                    TEXT((EDATE('Projektkostenkalkulation EP'!$B$8,19)+AM$9),"TTT") = "So",
                                    IF(ISNA(VLOOKUP(EDATE('Projektkostenkalkulation EP'!$B$8,19)+AM$9,Datenquellen!$F$7:$H$45,3,FALSE))," ",VLOOKUP(EDATE('Projektkostenkalkulation EP'!$B$8,19)+AM$9,Datenquellen!$F$7:$H$45,3,FALSE))="X"
                                    ),
                          "X",
                          ""
                          ),
               "X"
            )</f>
        <v>X</v>
      </c>
      <c r="AO217" s="227" t="str">
        <f xml:space="preserve"> IF(TEXT((EDATE('Projektkostenkalkulation EP'!$B$8,19)+AN$9),"MM")=TEXT((EDATE('Projektkostenkalkulation EP'!$B$8,19)+(AN$9-1)),"MM"),
             IF(
                        OR(
                                    TEXT((EDATE('Projektkostenkalkulation EP'!$B$8,19)+AN$9),"TTT") = "Sa",
                                    TEXT((EDATE('Projektkostenkalkulation EP'!$B$8,19)+AN$9),"TTT") = "So",
                                    IF(ISNA(VLOOKUP(EDATE('Projektkostenkalkulation EP'!$B$8,19)+AN$9,Datenquellen!$F$7:$H$45,3,FALSE))," ",VLOOKUP(EDATE('Projektkostenkalkulation EP'!$B$8,19)+AN$9,Datenquellen!$F$7:$H$45,3,FALSE))="X"
                                    ),
                          "X",
                          ""
                          ),
               "X"
            )</f>
        <v>X</v>
      </c>
      <c r="AP217" s="227" t="str">
        <f xml:space="preserve"> IF(TEXT((EDATE('Projektkostenkalkulation EP'!$B$8,19)+AO$9),"MM")=TEXT((EDATE('Projektkostenkalkulation EP'!$B$8,19)+(AO$9-1)),"MM"),
             IF(
                        OR(
                                    TEXT((EDATE('Projektkostenkalkulation EP'!$B$8,19)+AO$9),"TTT") = "Sa",
                                    TEXT((EDATE('Projektkostenkalkulation EP'!$B$8,19)+AO$9),"TTT") = "So",
                                    IF(ISNA(VLOOKUP(EDATE('Projektkostenkalkulation EP'!$B$8,19)+AO$9,Datenquellen!$F$7:$H$45,3,FALSE))," ",VLOOKUP(EDATE('Projektkostenkalkulation EP'!$B$8,19)+AO$9,Datenquellen!$F$7:$H$45,3,FALSE))="X"
                                    ),
                          "X",
                          ""
                          ),
               "X"
            )</f>
        <v/>
      </c>
      <c r="AQ217" s="227" t="str">
        <f xml:space="preserve"> IF(TEXT((EDATE('Projektkostenkalkulation EP'!$B$8,19)+AP$9),"MM")=TEXT((EDATE('Projektkostenkalkulation EP'!$B$8,19)+(AP$9-1)),"MM"),
             IF(
                        OR(
                                    TEXT((EDATE('Projektkostenkalkulation EP'!$B$8,19)+AP$9),"TTT") = "Sa",
                                    TEXT((EDATE('Projektkostenkalkulation EP'!$B$8,19)+AP$9),"TTT") = "So",
                                    IF(ISNA(VLOOKUP(EDATE('Projektkostenkalkulation EP'!$B$8,19)+AP$9,Datenquellen!$F$7:$H$45,3,FALSE))," ",VLOOKUP(EDATE('Projektkostenkalkulation EP'!$B$8,19)+AP$9,Datenquellen!$F$7:$H$45,3,FALSE))="X"
                                    ),
                          "X",
                          ""
                          ),
               "X"
            )</f>
        <v/>
      </c>
      <c r="AR217" s="227" t="str">
        <f xml:space="preserve"> IF(TEXT((EDATE('Projektkostenkalkulation EP'!$B$8,19)+AQ$9),"MM")=TEXT((EDATE('Projektkostenkalkulation EP'!$B$8,19)+(AQ$9-1)),"MM"),
             IF(
                        OR(
                                    TEXT((EDATE('Projektkostenkalkulation EP'!$B$8,19)+AQ$9),"TTT") = "Sa",
                                    TEXT((EDATE('Projektkostenkalkulation EP'!$B$8,19)+AQ$9),"TTT") = "So",
                                    IF(ISNA(VLOOKUP(EDATE('Projektkostenkalkulation EP'!$B$8,19)+AQ$9,Datenquellen!$F$7:$H$45,3,FALSE))," ",VLOOKUP(EDATE('Projektkostenkalkulation EP'!$B$8,19)+AQ$9,Datenquellen!$F$7:$H$45,3,FALSE))="X"
                                    ),
                          "X",
                          ""
                          ),
               "X"
            )</f>
        <v/>
      </c>
      <c r="AS217" s="227" t="str">
        <f xml:space="preserve"> IF(TEXT((EDATE('Projektkostenkalkulation EP'!$B$8,19)+AR$9),"MM")=TEXT((EDATE('Projektkostenkalkulation EP'!$B$8,19)+(AR$9-1)),"MM"),
             IF(
                        OR(
                                    TEXT((EDATE('Projektkostenkalkulation EP'!$B$8,19)+AR$9),"TTT") = "Sa",
                                    TEXT((EDATE('Projektkostenkalkulation EP'!$B$8,19)+AR$9),"TTT") = "So",
                                    IF(ISNA(VLOOKUP(EDATE('Projektkostenkalkulation EP'!$B$8,19)+AR$9,Datenquellen!$F$7:$H$45,3,FALSE))," ",VLOOKUP(EDATE('Projektkostenkalkulation EP'!$B$8,19)+AR$9,Datenquellen!$F$7:$H$45,3,FALSE))="X"
                                    ),
                          "X",
                          ""
                          ),
               "X"
            )</f>
        <v/>
      </c>
      <c r="AT217" s="227" t="str">
        <f xml:space="preserve"> IF(TEXT((EDATE('Projektkostenkalkulation EP'!$B$8,19)+AS$9),"MM")=TEXT((EDATE('Projektkostenkalkulation EP'!$B$8,19)+(AS$9-1)),"MM"),
             IF(
                        OR(
                                    TEXT((EDATE('Projektkostenkalkulation EP'!$B$8,19)+AS$9),"TTT") = "Sa",
                                    TEXT((EDATE('Projektkostenkalkulation EP'!$B$8,19)+AS$9),"TTT") = "So",
                                    IF(ISNA(VLOOKUP(EDATE('Projektkostenkalkulation EP'!$B$8,19)+AS$9,Datenquellen!$F$7:$H$45,3,FALSE))," ",VLOOKUP(EDATE('Projektkostenkalkulation EP'!$B$8,19)+AS$9,Datenquellen!$F$7:$H$45,3,FALSE))="X"
                                    ),
                          "X",
                          ""
                          ),
               "X"
            )</f>
        <v/>
      </c>
      <c r="AU217" s="227" t="str">
        <f xml:space="preserve"> IF(TEXT((EDATE('Projektkostenkalkulation EP'!$B$8,19)+AT$9),"MM")=TEXT((EDATE('Projektkostenkalkulation EP'!$B$8,19)+(AT$9-1)),"MM"),
             IF(
                        OR(
                                    TEXT((EDATE('Projektkostenkalkulation EP'!$B$8,19)+AT$9),"TTT") = "Sa",
                                    TEXT((EDATE('Projektkostenkalkulation EP'!$B$8,19)+AT$9),"TTT") = "So",
                                    IF(ISNA(VLOOKUP(EDATE('Projektkostenkalkulation EP'!$B$8,19)+AT$9,Datenquellen!$F$7:$H$45,3,FALSE))," ",VLOOKUP(EDATE('Projektkostenkalkulation EP'!$B$8,19)+AT$9,Datenquellen!$F$7:$H$45,3,FALSE))="X"
                                    ),
                          "X",
                          ""
                          ),
               "X"
            )</f>
        <v>X</v>
      </c>
      <c r="AV217" s="227" t="str">
        <f xml:space="preserve"> IF(TEXT((EDATE('Projektkostenkalkulation EP'!$B$8,19)+AU$9),"MM")=TEXT((EDATE('Projektkostenkalkulation EP'!$B$8,19)+(AU$9-1)),"MM"),
             IF(
                        OR(
                                    TEXT((EDATE('Projektkostenkalkulation EP'!$B$8,19)+AU$9),"TTT") = "Sa",
                                    TEXT((EDATE('Projektkostenkalkulation EP'!$B$8,19)+AU$9),"TTT") = "So",
                                    IF(ISNA(VLOOKUP(EDATE('Projektkostenkalkulation EP'!$B$8,19)+AU$9,Datenquellen!$F$7:$H$45,3,FALSE))," ",VLOOKUP(EDATE('Projektkostenkalkulation EP'!$B$8,19)+AU$9,Datenquellen!$F$7:$H$45,3,FALSE))="X"
                                    ),
                          "X",
                          ""
                          ),
               "X"
            )</f>
        <v>X</v>
      </c>
      <c r="AW217" s="227" t="str">
        <f xml:space="preserve"> IF(TEXT((EDATE('Projektkostenkalkulation EP'!$B$8,19)+AV$9),"MM")=TEXT((EDATE('Projektkostenkalkulation EP'!$B$8,19)+(AV$9-1)),"MM"),
             IF(
                        OR(
                                    TEXT((EDATE('Projektkostenkalkulation EP'!$B$8,19)+AV$9),"TTT") = "Sa",
                                    TEXT((EDATE('Projektkostenkalkulation EP'!$B$8,19)+AV$9),"TTT") = "So",
                                    IF(ISNA(VLOOKUP(EDATE('Projektkostenkalkulation EP'!$B$8,19)+AV$9,Datenquellen!$F$7:$H$45,3,FALSE))," ",VLOOKUP(EDATE('Projektkostenkalkulation EP'!$B$8,19)+AV$9,Datenquellen!$F$7:$H$45,3,FALSE))="X"
                                    ),
                          "X",
                          ""
                          ),
               "X"
            )</f>
        <v/>
      </c>
      <c r="AX217" s="227" t="str">
        <f xml:space="preserve"> IF(TEXT((EDATE('Projektkostenkalkulation EP'!$B$8,19)+AW$9),"MM")=TEXT((EDATE('Projektkostenkalkulation EP'!$B$8,19)+(AW$9-1)),"MM"),
             IF(
                        OR(
                                    TEXT((EDATE('Projektkostenkalkulation EP'!$B$8,19)+AW$9),"TTT") = "Sa",
                                    TEXT((EDATE('Projektkostenkalkulation EP'!$B$8,19)+AW$9),"TTT") = "So",
                                    IF(ISNA(VLOOKUP(EDATE('Projektkostenkalkulation EP'!$B$8,19)+AW$9,Datenquellen!$F$7:$H$45,3,FALSE))," ",VLOOKUP(EDATE('Projektkostenkalkulation EP'!$B$8,19)+AW$9,Datenquellen!$F$7:$H$45,3,FALSE))="X"
                                    ),
                          "X",
                          ""
                          ),
               "X"
            )</f>
        <v/>
      </c>
      <c r="AY217" s="227" t="str">
        <f xml:space="preserve"> IF(TEXT((EDATE('Projektkostenkalkulation EP'!$B$8,19)+AX$9),"MM")=TEXT((EDATE('Projektkostenkalkulation EP'!$B$8,19)+(AX$9-1)),"MM"),
             IF(
                        OR(
                                    TEXT((EDATE('Projektkostenkalkulation EP'!$B$8,19)+AX$9),"TTT") = "Sa",
                                    TEXT((EDATE('Projektkostenkalkulation EP'!$B$8,19)+AX$9),"TTT") = "So",
                                    IF(ISNA(VLOOKUP(EDATE('Projektkostenkalkulation EP'!$B$8,19)+AX$9,Datenquellen!$F$7:$H$45,3,FALSE))," ",VLOOKUP(EDATE('Projektkostenkalkulation EP'!$B$8,19)+AX$9,Datenquellen!$F$7:$H$45,3,FALSE))="X"
                                    ),
                          "X",
                          ""
                          ),
               "X"
            )</f>
        <v/>
      </c>
      <c r="AZ217" s="227" t="str">
        <f xml:space="preserve"> IF(TEXT((EDATE('Projektkostenkalkulation EP'!$B$8,19)+AY$9),"MM")=TEXT((EDATE('Projektkostenkalkulation EP'!$B$8,19)+(AY$9-1)),"MM"),
             IF(
                        OR(
                                    TEXT((EDATE('Projektkostenkalkulation EP'!$B$8,19)+AY$9),"TTT") = "Sa",
                                    TEXT((EDATE('Projektkostenkalkulation EP'!$B$8,19)+AY$9),"TTT") = "So",
                                    IF(ISNA(VLOOKUP(EDATE('Projektkostenkalkulation EP'!$B$8,19)+AY$9,Datenquellen!$F$7:$H$45,3,FALSE))," ",VLOOKUP(EDATE('Projektkostenkalkulation EP'!$B$8,19)+AY$9,Datenquellen!$F$7:$H$45,3,FALSE))="X"
                                    ),
                          "X",
                          ""
                          ),
               "X"
            )</f>
        <v/>
      </c>
      <c r="BA217" s="227" t="str">
        <f xml:space="preserve"> IF(TEXT((EDATE('Projektkostenkalkulation EP'!$B$8,19)+AZ$9),"MM")=TEXT((EDATE('Projektkostenkalkulation EP'!$B$8,19)+(AZ$9-1)),"MM"),
             IF(
                        OR(
                                    TEXT((EDATE('Projektkostenkalkulation EP'!$B$8,19)+AZ$9),"TTT") = "Sa",
                                    TEXT((EDATE('Projektkostenkalkulation EP'!$B$8,19)+AZ$9),"TTT") = "So",
                                    IF(ISNA(VLOOKUP(EDATE('Projektkostenkalkulation EP'!$B$8,19)+AZ$9,Datenquellen!$F$7:$H$45,3,FALSE))," ",VLOOKUP(EDATE('Projektkostenkalkulation EP'!$B$8,19)+AZ$9,Datenquellen!$F$7:$H$45,3,FALSE))="X"
                                    ),
                          "X",
                          ""
                          ),
               "X"
            )</f>
        <v/>
      </c>
      <c r="BB217" s="227" t="str">
        <f xml:space="preserve"> IF(TEXT((EDATE('Projektkostenkalkulation EP'!$B$8,19)+BA$9),"MM")=TEXT((EDATE('Projektkostenkalkulation EP'!$B$8,19)+(BA$9-1)),"MM"),
             IF(
                        OR(
                                    TEXT((EDATE('Projektkostenkalkulation EP'!$B$8,19)+BA$9),"TTT") = "Sa",
                                    TEXT((EDATE('Projektkostenkalkulation EP'!$B$8,19)+BA$9),"TTT") = "So",
                                    IF(ISNA(VLOOKUP(EDATE('Projektkostenkalkulation EP'!$B$8,19)+BA$9,Datenquellen!$F$7:$H$45,3,FALSE))," ",VLOOKUP(EDATE('Projektkostenkalkulation EP'!$B$8,19)+BA$9,Datenquellen!$F$7:$H$45,3,FALSE))="X"
                                    ),
                          "X",
                          ""
                          ),
               "X"
            )</f>
        <v>X</v>
      </c>
      <c r="BC217" s="227" t="str">
        <f xml:space="preserve"> IF(TEXT((EDATE('Projektkostenkalkulation EP'!$B$8,19)+BB$9),"MM")=TEXT((EDATE('Projektkostenkalkulation EP'!$B$8,19)+(BB$9-1)),"MM"),
             IF(
                        OR(
                                    TEXT((EDATE('Projektkostenkalkulation EP'!$B$8,19)+BB$9),"TTT") = "Sa",
                                    TEXT((EDATE('Projektkostenkalkulation EP'!$B$8,19)+BB$9),"TTT") = "So",
                                    IF(ISNA(VLOOKUP(EDATE('Projektkostenkalkulation EP'!$B$8,19)+BB$9,Datenquellen!$F$7:$H$45,3,FALSE))," ",VLOOKUP(EDATE('Projektkostenkalkulation EP'!$B$8,19)+BB$9,Datenquellen!$F$7:$H$45,3,FALSE))="X"
                                    ),
                          "X",
                          ""
                          ),
               "X"
            )</f>
        <v>X</v>
      </c>
      <c r="BD217" s="227" t="str">
        <f xml:space="preserve"> IF(TEXT((EDATE('Projektkostenkalkulation EP'!$B$8,19)+BC$9),"MM")=TEXT((EDATE('Projektkostenkalkulation EP'!$B$8,19)+(BC$9-1)),"MM"),
             IF(
                        OR(
                                    TEXT((EDATE('Projektkostenkalkulation EP'!$B$8,19)+BC$9),"TTT") = "Sa",
                                    TEXT((EDATE('Projektkostenkalkulation EP'!$B$8,19)+BC$9),"TTT") = "So",
                                    IF(ISNA(VLOOKUP(EDATE('Projektkostenkalkulation EP'!$B$8,19)+BC$9,Datenquellen!$F$7:$H$45,3,FALSE))," ",VLOOKUP(EDATE('Projektkostenkalkulation EP'!$B$8,19)+BC$9,Datenquellen!$F$7:$H$45,3,FALSE))="X"
                                    ),
                          "X",
                          ""
                          ),
               "X"
            )</f>
        <v/>
      </c>
      <c r="BE217" s="227" t="str">
        <f xml:space="preserve"> IF(TEXT((EDATE('Projektkostenkalkulation EP'!$B$8,19)+BD$9),"MM")=TEXT((EDATE('Projektkostenkalkulation EP'!$B$8,19)+(BD$9-1)),"MM"),
             IF(
                        OR(
                                    TEXT((EDATE('Projektkostenkalkulation EP'!$B$8,19)+BD$9),"TTT") = "Sa",
                                    TEXT((EDATE('Projektkostenkalkulation EP'!$B$8,19)+BD$9),"TTT") = "So",
                                    IF(ISNA(VLOOKUP(EDATE('Projektkostenkalkulation EP'!$B$8,19)+BD$9,Datenquellen!$F$7:$H$45,3,FALSE))," ",VLOOKUP(EDATE('Projektkostenkalkulation EP'!$B$8,19)+BD$9,Datenquellen!$F$7:$H$45,3,FALSE))="X"
                                    ),
                          "X",
                          ""
                          ),
               "X"
            )</f>
        <v/>
      </c>
      <c r="BF217" s="227" t="str">
        <f xml:space="preserve"> IF(TEXT((EDATE('Projektkostenkalkulation EP'!$B$8,19)+BE$9),"MM")=TEXT((EDATE('Projektkostenkalkulation EP'!$B$8,19)+(BE$9-1)),"MM"),
             IF(
                        OR(
                                    TEXT((EDATE('Projektkostenkalkulation EP'!$B$8,19)+BE$9),"TTT") = "Sa",
                                    TEXT((EDATE('Projektkostenkalkulation EP'!$B$8,19)+BE$9),"TTT") = "So",
                                    IF(ISNA(VLOOKUP(EDATE('Projektkostenkalkulation EP'!$B$8,19)+BE$9,Datenquellen!$F$7:$H$45,3,FALSE))," ",VLOOKUP(EDATE('Projektkostenkalkulation EP'!$B$8,19)+BE$9,Datenquellen!$F$7:$H$45,3,FALSE))="X"
                                    ),
                          "X",
                          ""
                          ),
               "X"
            )</f>
        <v/>
      </c>
      <c r="BG217" s="227" t="str">
        <f xml:space="preserve"> IF(TEXT((EDATE('Projektkostenkalkulation EP'!$B$8,19)+BF$9),"MM")=TEXT((EDATE('Projektkostenkalkulation EP'!$B$8,19)+(BF$9-1)),"MM"),
             IF(
                        OR(
                                    TEXT((EDATE('Projektkostenkalkulation EP'!$B$8,19)+BF$9),"TTT") = "Sa",
                                    TEXT((EDATE('Projektkostenkalkulation EP'!$B$8,19)+BF$9),"TTT") = "So",
                                    IF(ISNA(VLOOKUP(EDATE('Projektkostenkalkulation EP'!$B$8,19)+BF$9,Datenquellen!$F$7:$H$45,3,FALSE))," ",VLOOKUP(EDATE('Projektkostenkalkulation EP'!$B$8,19)+BF$9,Datenquellen!$F$7:$H$45,3,FALSE))="X"
                                    ),
                          "X",
                          ""
                          ),
               "X"
            )</f>
        <v/>
      </c>
      <c r="BH217" s="227" t="str">
        <f xml:space="preserve"> IF(TEXT((EDATE('Projektkostenkalkulation EP'!$B$8,19)+BG$9),"MM")=TEXT((EDATE('Projektkostenkalkulation EP'!$B$8,19)+(BG$9-1)),"MM"),
             IF(
                        OR(
                                    TEXT((EDATE('Projektkostenkalkulation EP'!$B$8,19)+BG$9),"TTT") = "Sa",
                                    TEXT((EDATE('Projektkostenkalkulation EP'!$B$8,19)+BG$9),"TTT") = "So",
                                    IF(ISNA(VLOOKUP(EDATE('Projektkostenkalkulation EP'!$B$8,19)+BG$9,Datenquellen!$F$7:$H$45,3,FALSE))," ",VLOOKUP(EDATE('Projektkostenkalkulation EP'!$B$8,19)+BG$9,Datenquellen!$F$7:$H$45,3,FALSE))="X"
                                    ),
                          "X",
                          ""
                          ),
               "X"
            )</f>
        <v/>
      </c>
      <c r="BI217" s="227" t="str">
        <f xml:space="preserve"> IF(TEXT((EDATE('Projektkostenkalkulation EP'!$B$8,19)+BH$9),"MM")=TEXT((EDATE('Projektkostenkalkulation EP'!$B$8,19)+(BH$9-1)),"MM"),
             IF(
                        OR(
                                    TEXT((EDATE('Projektkostenkalkulation EP'!$B$8,19)+BH$9),"TTT") = "Sa",
                                    TEXT((EDATE('Projektkostenkalkulation EP'!$B$8,19)+BH$9),"TTT") = "So",
                                    IF(ISNA(VLOOKUP(EDATE('Projektkostenkalkulation EP'!$B$8,19)+BH$9,Datenquellen!$F$7:$H$45,3,FALSE))," ",VLOOKUP(EDATE('Projektkostenkalkulation EP'!$B$8,19)+BH$9,Datenquellen!$F$7:$H$45,3,FALSE))="X"
                                    ),
                          "X",
                          ""
                          ),
               "X"
            )</f>
        <v>X</v>
      </c>
      <c r="BJ217" s="227" t="str">
        <f xml:space="preserve"> IF(TEXT((EDATE('Projektkostenkalkulation EP'!$B$8,19)+BI$9),"MM")=TEXT((EDATE('Projektkostenkalkulation EP'!$B$8,19)+(BI$9-1)),"MM"),
             IF(
                        OR(
                                    TEXT((EDATE('Projektkostenkalkulation EP'!$B$8,19)+BI$9),"TTT") = "Sa",
                                    TEXT((EDATE('Projektkostenkalkulation EP'!$B$8,19)+BI$9),"TTT") = "So",
                                    IF(ISNA(VLOOKUP(EDATE('Projektkostenkalkulation EP'!$B$8,19)+BI$9,Datenquellen!$F$7:$H$45,3,FALSE))," ",VLOOKUP(EDATE('Projektkostenkalkulation EP'!$B$8,19)+BI$9,Datenquellen!$F$7:$H$45,3,FALSE))="X"
                                    ),
                          "X",
                          ""
                          ),
               "X"
            )</f>
        <v>X</v>
      </c>
      <c r="BK217" s="227" t="str">
        <f xml:space="preserve"> IF(TEXT((EDATE('Projektkostenkalkulation EP'!$B$8,19)+BJ$9),"MM")=TEXT((EDATE('Projektkostenkalkulation EP'!$B$8,19)+(BJ$9-1)),"MM"),
             IF(
                        OR(
                                    TEXT((EDATE('Projektkostenkalkulation EP'!$B$8,19)+BJ$9),"TTT") = "Sa",
                                    TEXT((EDATE('Projektkostenkalkulation EP'!$B$8,19)+BJ$9),"TTT") = "So",
                                    IF(ISNA(VLOOKUP(EDATE('Projektkostenkalkulation EP'!$B$8,19)+BJ$9,Datenquellen!$F$7:$H$45,3,FALSE))," ",VLOOKUP(EDATE('Projektkostenkalkulation EP'!$B$8,19)+BJ$9,Datenquellen!$F$7:$H$45,3,FALSE))="X"
                                    ),
                          "X",
                          ""
                          ),
               "X"
            )</f>
        <v/>
      </c>
      <c r="BL217" s="227" t="str">
        <f xml:space="preserve"> IF(TEXT((EDATE('Projektkostenkalkulation EP'!$B$8,19)+BK$9),"MM")=TEXT((EDATE('Projektkostenkalkulation EP'!$B$8,19)+(BK$9-1)),"MM"),
             IF(
                        OR(
                                    TEXT((EDATE('Projektkostenkalkulation EP'!$B$8,19)+BK$9),"TTT") = "Sa",
                                    TEXT((EDATE('Projektkostenkalkulation EP'!$B$8,19)+BK$9),"TTT") = "So",
                                    IF(ISNA(VLOOKUP(EDATE('Projektkostenkalkulation EP'!$B$8,19)+BK$9,Datenquellen!$F$7:$H$45,3,FALSE))," ",VLOOKUP(EDATE('Projektkostenkalkulation EP'!$B$8,19)+BK$9,Datenquellen!$F$7:$H$45,3,FALSE))="X"
                                    ),
                          "X",
                          ""
                          ),
               "X"
            )</f>
        <v/>
      </c>
      <c r="BM217" s="227" t="str">
        <f xml:space="preserve"> IF(TEXT((EDATE('Projektkostenkalkulation EP'!$B$8,19)+BL$9),"MM")=TEXT((EDATE('Projektkostenkalkulation EP'!$B$8,19)+(BL$9-1)),"MM"),
             IF(
                        OR(
                                    TEXT((EDATE('Projektkostenkalkulation EP'!$B$8,19)+BL$9),"TTT") = "Sa",
                                    TEXT((EDATE('Projektkostenkalkulation EP'!$B$8,19)+BL$9),"TTT") = "So",
                                    IF(ISNA(VLOOKUP(EDATE('Projektkostenkalkulation EP'!$B$8,19)+BL$9,Datenquellen!$F$7:$H$45,3,FALSE))," ",VLOOKUP(EDATE('Projektkostenkalkulation EP'!$B$8,19)+BL$9,Datenquellen!$F$7:$H$45,3,FALSE))="X"
                                    ),
                          "X",
                          ""
                          ),
               "X"
            )</f>
        <v/>
      </c>
      <c r="BN217" s="227" t="str">
        <f xml:space="preserve"> IF(TEXT((EDATE('Projektkostenkalkulation EP'!$B$8,19)+BM$9),"MM")=TEXT((EDATE('Projektkostenkalkulation EP'!$B$8,19)+(BM$9-1)),"MM"),
             IF(
                        OR(
                                    TEXT((EDATE('Projektkostenkalkulation EP'!$B$8,19)+BM$9),"TTT") = "Sa",
                                    TEXT((EDATE('Projektkostenkalkulation EP'!$B$8,19)+BM$9),"TTT") = "So",
                                    IF(ISNA(VLOOKUP(EDATE('Projektkostenkalkulation EP'!$B$8,19)+BM$9,Datenquellen!$F$7:$H$45,3,FALSE))," ",VLOOKUP(EDATE('Projektkostenkalkulation EP'!$B$8,19)+BM$9,Datenquellen!$F$7:$H$45,3,FALSE))="X"
                                    ),
                          "X",
                          ""
                          ),
               "X"
            )</f>
        <v/>
      </c>
      <c r="BO217" s="227" t="str">
        <f xml:space="preserve"> IF(TEXT((EDATE('Projektkostenkalkulation EP'!$B$8,19)+BN$9),"MM")=TEXT((EDATE('Projektkostenkalkulation EP'!$B$8,19)+(BN$9-1)),"MM"),
             IF(
                        OR(
                                    TEXT((EDATE('Projektkostenkalkulation EP'!$B$8,19)+BN$9),"TTT") = "Sa",
                                    TEXT((EDATE('Projektkostenkalkulation EP'!$B$8,19)+BN$9),"TTT") = "So",
                                    IF(ISNA(VLOOKUP(EDATE('Projektkostenkalkulation EP'!$B$8,19)+BN$9,Datenquellen!$F$7:$H$45,3,FALSE))," ",VLOOKUP(EDATE('Projektkostenkalkulation EP'!$B$8,19)+BN$9,Datenquellen!$F$7:$H$45,3,FALSE))="X"
                                    ),
                          "X",
                          ""
                          ),
               "X"
            )</f>
        <v/>
      </c>
      <c r="BP217" s="227" t="str">
        <f xml:space="preserve"> IF(TEXT((EDATE('Projektkostenkalkulation EP'!$B$8,19)+BO$9),"MM")=TEXT((EDATE('Projektkostenkalkulation EP'!$B$8,19)+(BO$9-1)),"MM"),
             IF(
                        OR(
                                    TEXT((EDATE('Projektkostenkalkulation EP'!$B$8,19)+BO$9),"TTT") = "Sa",
                                    TEXT((EDATE('Projektkostenkalkulation EP'!$B$8,19)+BO$9),"TTT") = "So",
                                    IF(ISNA(VLOOKUP(EDATE('Projektkostenkalkulation EP'!$B$8,19)+BO$9,Datenquellen!$F$7:$H$45,3,FALSE))," ",VLOOKUP(EDATE('Projektkostenkalkulation EP'!$B$8,19)+BO$9,Datenquellen!$F$7:$H$45,3,FALSE))="X"
                                    ),
                          "X",
                          ""
                          ),
               "X"
            )</f>
        <v>X</v>
      </c>
      <c r="BQ217" s="228" t="str">
        <f xml:space="preserve"> IF(TEXT((EDATE('Projektkostenkalkulation EP'!$B$8,19)+BP$9),"MM")=TEXT((EDATE('Projektkostenkalkulation EP'!$B$8,19)+(BP$9-1)),"MM"),
             IF(
                        OR(
                                    TEXT((EDATE('Projektkostenkalkulation EP'!$B$8,19)+BP$9),"TTT") = "Sa",
                                    TEXT((EDATE('Projektkostenkalkulation EP'!$B$8,19)+BP$9),"TTT") = "So",
                                    IF(ISNA(VLOOKUP(EDATE('Projektkostenkalkulation EP'!$B$8,19)+BP$9,Datenquellen!$F$7:$H$45,3,FALSE))," ",VLOOKUP(EDATE('Projektkostenkalkulation EP'!$B$8,19)+BP$9,Datenquellen!$F$7:$H$45,3,FALSE))="X"
                                    ),
                          "X",
                          ""
                          ),
               "X"
            )</f>
        <v>X</v>
      </c>
      <c r="BR217" s="229"/>
      <c r="BS217" s="230"/>
      <c r="BT217" s="408"/>
      <c r="BU217" s="405" t="str">
        <f>TEXT(EDATE('Projektkostenkalkulation EP'!$B$8,19),"MMMM")</f>
        <v>August</v>
      </c>
      <c r="BV217" s="226"/>
      <c r="BW217" s="227" t="str">
        <f>IF(
            OR(
                     TEXT(EDATE('Projektkostenkalkulation EP'!$B$8,19),"TTT") = "Sa",
                     TEXT(EDATE('Projektkostenkalkulation EP'!$B$8,19),"TTT") = "So",
                     IF(ISNA(VLOOKUP(EDATE('Projektkostenkalkulation EP'!$B$8,19),Datenquellen!$F$7:$H$45,3,FALSE))," ",VLOOKUP(EDATE('Projektkostenkalkulation EP'!$B$8,19),Datenquellen!$F$7:$H$45,3,FALSE))="X"
                            ),
                    "X",
                    ""
            )</f>
        <v/>
      </c>
      <c r="BX217" s="227" t="str">
        <f xml:space="preserve"> IF(TEXT((EDATE('Projektkostenkalkulation EP'!$B$8,19)+BW$9),"MM")=TEXT((EDATE('Projektkostenkalkulation EP'!$B$8,19)+(BW$9-1)),"MM"),
             IF(
                        OR(
                                    TEXT((EDATE('Projektkostenkalkulation EP'!$B$8,19)+BW$9),"TTT") = "Sa",
                                    TEXT((EDATE('Projektkostenkalkulation EP'!$B$8,19)+BW$9),"TTT") = "So",
                                    IF(ISNA(VLOOKUP(EDATE('Projektkostenkalkulation EP'!$B$8,19)+BW$9,Datenquellen!$F$7:$H$45,3,FALSE))," ",VLOOKUP(EDATE('Projektkostenkalkulation EP'!$B$8,19)+BW$9,Datenquellen!$F$7:$H$45,3,FALSE))="X"
                                    ),
                          "X",
                          ""
                          ),
               "X"
            )</f>
        <v>X</v>
      </c>
      <c r="BY217" s="227" t="str">
        <f xml:space="preserve"> IF(TEXT((EDATE('Projektkostenkalkulation EP'!$B$8,19)+BX$9),"MM")=TEXT((EDATE('Projektkostenkalkulation EP'!$B$8,19)+(BX$9-1)),"MM"),
             IF(
                        OR(
                                    TEXT((EDATE('Projektkostenkalkulation EP'!$B$8,19)+BX$9),"TTT") = "Sa",
                                    TEXT((EDATE('Projektkostenkalkulation EP'!$B$8,19)+BX$9),"TTT") = "So",
                                    IF(ISNA(VLOOKUP(EDATE('Projektkostenkalkulation EP'!$B$8,19)+BX$9,Datenquellen!$F$7:$H$45,3,FALSE))," ",VLOOKUP(EDATE('Projektkostenkalkulation EP'!$B$8,19)+BX$9,Datenquellen!$F$7:$H$45,3,FALSE))="X"
                                    ),
                          "X",
                          ""
                          ),
               "X"
            )</f>
        <v>X</v>
      </c>
      <c r="BZ217" s="227" t="str">
        <f xml:space="preserve"> IF(TEXT((EDATE('Projektkostenkalkulation EP'!$B$8,19)+BY$9),"MM")=TEXT((EDATE('Projektkostenkalkulation EP'!$B$8,19)+(BY$9-1)),"MM"),
             IF(
                        OR(
                                    TEXT((EDATE('Projektkostenkalkulation EP'!$B$8,19)+BY$9),"TTT") = "Sa",
                                    TEXT((EDATE('Projektkostenkalkulation EP'!$B$8,19)+BY$9),"TTT") = "So",
                                    IF(ISNA(VLOOKUP(EDATE('Projektkostenkalkulation EP'!$B$8,19)+BY$9,Datenquellen!$F$7:$H$45,3,FALSE))," ",VLOOKUP(EDATE('Projektkostenkalkulation EP'!$B$8,19)+BY$9,Datenquellen!$F$7:$H$45,3,FALSE))="X"
                                    ),
                          "X",
                          ""
                          ),
               "X"
            )</f>
        <v/>
      </c>
      <c r="CA217" s="227" t="str">
        <f xml:space="preserve"> IF(TEXT((EDATE('Projektkostenkalkulation EP'!$B$8,19)+BZ$9),"MM")=TEXT((EDATE('Projektkostenkalkulation EP'!$B$8,19)+(BZ$9-1)),"MM"),
             IF(
                        OR(
                                    TEXT((EDATE('Projektkostenkalkulation EP'!$B$8,19)+BZ$9),"TTT") = "Sa",
                                    TEXT((EDATE('Projektkostenkalkulation EP'!$B$8,19)+BZ$9),"TTT") = "So",
                                    IF(ISNA(VLOOKUP(EDATE('Projektkostenkalkulation EP'!$B$8,19)+BZ$9,Datenquellen!$F$7:$H$45,3,FALSE))," ",VLOOKUP(EDATE('Projektkostenkalkulation EP'!$B$8,19)+BZ$9,Datenquellen!$F$7:$H$45,3,FALSE))="X"
                                    ),
                          "X",
                          ""
                          ),
               "X"
            )</f>
        <v/>
      </c>
      <c r="CB217" s="227" t="str">
        <f xml:space="preserve"> IF(TEXT((EDATE('Projektkostenkalkulation EP'!$B$8,19)+CA$9),"MM")=TEXT((EDATE('Projektkostenkalkulation EP'!$B$8,19)+(CA$9-1)),"MM"),
             IF(
                        OR(
                                    TEXT((EDATE('Projektkostenkalkulation EP'!$B$8,19)+CA$9),"TTT") = "Sa",
                                    TEXT((EDATE('Projektkostenkalkulation EP'!$B$8,19)+CA$9),"TTT") = "So",
                                    IF(ISNA(VLOOKUP(EDATE('Projektkostenkalkulation EP'!$B$8,19)+CA$9,Datenquellen!$F$7:$H$45,3,FALSE))," ",VLOOKUP(EDATE('Projektkostenkalkulation EP'!$B$8,19)+CA$9,Datenquellen!$F$7:$H$45,3,FALSE))="X"
                                    ),
                          "X",
                          ""
                          ),
               "X"
            )</f>
        <v/>
      </c>
      <c r="CC217" s="227" t="str">
        <f xml:space="preserve"> IF(TEXT((EDATE('Projektkostenkalkulation EP'!$B$8,19)+CB$9),"MM")=TEXT((EDATE('Projektkostenkalkulation EP'!$B$8,19)+(CB$9-1)),"MM"),
             IF(
                        OR(
                                    TEXT((EDATE('Projektkostenkalkulation EP'!$B$8,19)+CB$9),"TTT") = "Sa",
                                    TEXT((EDATE('Projektkostenkalkulation EP'!$B$8,19)+CB$9),"TTT") = "So",
                                    IF(ISNA(VLOOKUP(EDATE('Projektkostenkalkulation EP'!$B$8,19)+CB$9,Datenquellen!$F$7:$H$45,3,FALSE))," ",VLOOKUP(EDATE('Projektkostenkalkulation EP'!$B$8,19)+CB$9,Datenquellen!$F$7:$H$45,3,FALSE))="X"
                                    ),
                          "X",
                          ""
                          ),
               "X"
            )</f>
        <v/>
      </c>
      <c r="CD217" s="227" t="str">
        <f xml:space="preserve"> IF(TEXT((EDATE('Projektkostenkalkulation EP'!$B$8,19)+CC$9),"MM")=TEXT((EDATE('Projektkostenkalkulation EP'!$B$8,19)+(CC$9-1)),"MM"),
             IF(
                        OR(
                                    TEXT((EDATE('Projektkostenkalkulation EP'!$B$8,19)+CC$9),"TTT") = "Sa",
                                    TEXT((EDATE('Projektkostenkalkulation EP'!$B$8,19)+CC$9),"TTT") = "So",
                                    IF(ISNA(VLOOKUP(EDATE('Projektkostenkalkulation EP'!$B$8,19)+CC$9,Datenquellen!$F$7:$H$45,3,FALSE))," ",VLOOKUP(EDATE('Projektkostenkalkulation EP'!$B$8,19)+CC$9,Datenquellen!$F$7:$H$45,3,FALSE))="X"
                                    ),
                          "X",
                          ""
                          ),
               "X"
            )</f>
        <v/>
      </c>
      <c r="CE217" s="227" t="str">
        <f xml:space="preserve"> IF(TEXT((EDATE('Projektkostenkalkulation EP'!$B$8,19)+CD$9),"MM")=TEXT((EDATE('Projektkostenkalkulation EP'!$B$8,19)+(CD$9-1)),"MM"),
             IF(
                        OR(
                                    TEXT((EDATE('Projektkostenkalkulation EP'!$B$8,19)+CD$9),"TTT") = "Sa",
                                    TEXT((EDATE('Projektkostenkalkulation EP'!$B$8,19)+CD$9),"TTT") = "So",
                                    IF(ISNA(VLOOKUP(EDATE('Projektkostenkalkulation EP'!$B$8,19)+CD$9,Datenquellen!$F$7:$H$45,3,FALSE))," ",VLOOKUP(EDATE('Projektkostenkalkulation EP'!$B$8,19)+CD$9,Datenquellen!$F$7:$H$45,3,FALSE))="X"
                                    ),
                          "X",
                          ""
                          ),
               "X"
            )</f>
        <v>X</v>
      </c>
      <c r="CF217" s="227" t="str">
        <f xml:space="preserve"> IF(TEXT((EDATE('Projektkostenkalkulation EP'!$B$8,19)+CE$9),"MM")=TEXT((EDATE('Projektkostenkalkulation EP'!$B$8,19)+(CE$9-1)),"MM"),
             IF(
                        OR(
                                    TEXT((EDATE('Projektkostenkalkulation EP'!$B$8,19)+CE$9),"TTT") = "Sa",
                                    TEXT((EDATE('Projektkostenkalkulation EP'!$B$8,19)+CE$9),"TTT") = "So",
                                    IF(ISNA(VLOOKUP(EDATE('Projektkostenkalkulation EP'!$B$8,19)+CE$9,Datenquellen!$F$7:$H$45,3,FALSE))," ",VLOOKUP(EDATE('Projektkostenkalkulation EP'!$B$8,19)+CE$9,Datenquellen!$F$7:$H$45,3,FALSE))="X"
                                    ),
                          "X",
                          ""
                          ),
               "X"
            )</f>
        <v>X</v>
      </c>
      <c r="CG217" s="227" t="str">
        <f xml:space="preserve"> IF(TEXT((EDATE('Projektkostenkalkulation EP'!$B$8,19)+CF$9),"MM")=TEXT((EDATE('Projektkostenkalkulation EP'!$B$8,19)+(CF$9-1)),"MM"),
             IF(
                        OR(
                                    TEXT((EDATE('Projektkostenkalkulation EP'!$B$8,19)+CF$9),"TTT") = "Sa",
                                    TEXT((EDATE('Projektkostenkalkulation EP'!$B$8,19)+CF$9),"TTT") = "So",
                                    IF(ISNA(VLOOKUP(EDATE('Projektkostenkalkulation EP'!$B$8,19)+CF$9,Datenquellen!$F$7:$H$45,3,FALSE))," ",VLOOKUP(EDATE('Projektkostenkalkulation EP'!$B$8,19)+CF$9,Datenquellen!$F$7:$H$45,3,FALSE))="X"
                                    ),
                          "X",
                          ""
                          ),
               "X"
            )</f>
        <v/>
      </c>
      <c r="CH217" s="227" t="str">
        <f xml:space="preserve"> IF(TEXT((EDATE('Projektkostenkalkulation EP'!$B$8,19)+CG$9),"MM")=TEXT((EDATE('Projektkostenkalkulation EP'!$B$8,19)+(CG$9-1)),"MM"),
             IF(
                        OR(
                                    TEXT((EDATE('Projektkostenkalkulation EP'!$B$8,19)+CG$9),"TTT") = "Sa",
                                    TEXT((EDATE('Projektkostenkalkulation EP'!$B$8,19)+CG$9),"TTT") = "So",
                                    IF(ISNA(VLOOKUP(EDATE('Projektkostenkalkulation EP'!$B$8,19)+CG$9,Datenquellen!$F$7:$H$45,3,FALSE))," ",VLOOKUP(EDATE('Projektkostenkalkulation EP'!$B$8,19)+CG$9,Datenquellen!$F$7:$H$45,3,FALSE))="X"
                                    ),
                          "X",
                          ""
                          ),
               "X"
            )</f>
        <v/>
      </c>
      <c r="CI217" s="227" t="str">
        <f xml:space="preserve"> IF(TEXT((EDATE('Projektkostenkalkulation EP'!$B$8,19)+CH$9),"MM")=TEXT((EDATE('Projektkostenkalkulation EP'!$B$8,19)+(CH$9-1)),"MM"),
             IF(
                        OR(
                                    TEXT((EDATE('Projektkostenkalkulation EP'!$B$8,19)+CH$9),"TTT") = "Sa",
                                    TEXT((EDATE('Projektkostenkalkulation EP'!$B$8,19)+CH$9),"TTT") = "So",
                                    IF(ISNA(VLOOKUP(EDATE('Projektkostenkalkulation EP'!$B$8,19)+CH$9,Datenquellen!$F$7:$H$45,3,FALSE))," ",VLOOKUP(EDATE('Projektkostenkalkulation EP'!$B$8,19)+CH$9,Datenquellen!$F$7:$H$45,3,FALSE))="X"
                                    ),
                          "X",
                          ""
                          ),
               "X"
            )</f>
        <v/>
      </c>
      <c r="CJ217" s="227" t="str">
        <f xml:space="preserve"> IF(TEXT((EDATE('Projektkostenkalkulation EP'!$B$8,19)+CI$9),"MM")=TEXT((EDATE('Projektkostenkalkulation EP'!$B$8,19)+(CI$9-1)),"MM"),
             IF(
                        OR(
                                    TEXT((EDATE('Projektkostenkalkulation EP'!$B$8,19)+CI$9),"TTT") = "Sa",
                                    TEXT((EDATE('Projektkostenkalkulation EP'!$B$8,19)+CI$9),"TTT") = "So",
                                    IF(ISNA(VLOOKUP(EDATE('Projektkostenkalkulation EP'!$B$8,19)+CI$9,Datenquellen!$F$7:$H$45,3,FALSE))," ",VLOOKUP(EDATE('Projektkostenkalkulation EP'!$B$8,19)+CI$9,Datenquellen!$F$7:$H$45,3,FALSE))="X"
                                    ),
                          "X",
                          ""
                          ),
               "X"
            )</f>
        <v/>
      </c>
      <c r="CK217" s="227" t="str">
        <f xml:space="preserve"> IF(TEXT((EDATE('Projektkostenkalkulation EP'!$B$8,19)+CJ$9),"MM")=TEXT((EDATE('Projektkostenkalkulation EP'!$B$8,19)+(CJ$9-1)),"MM"),
             IF(
                        OR(
                                    TEXT((EDATE('Projektkostenkalkulation EP'!$B$8,19)+CJ$9),"TTT") = "Sa",
                                    TEXT((EDATE('Projektkostenkalkulation EP'!$B$8,19)+CJ$9),"TTT") = "So",
                                    IF(ISNA(VLOOKUP(EDATE('Projektkostenkalkulation EP'!$B$8,19)+CJ$9,Datenquellen!$F$7:$H$45,3,FALSE))," ",VLOOKUP(EDATE('Projektkostenkalkulation EP'!$B$8,19)+CJ$9,Datenquellen!$F$7:$H$45,3,FALSE))="X"
                                    ),
                          "X",
                          ""
                          ),
               "X"
            )</f>
        <v/>
      </c>
      <c r="CL217" s="227" t="str">
        <f xml:space="preserve"> IF(TEXT((EDATE('Projektkostenkalkulation EP'!$B$8,19)+CK$9),"MM")=TEXT((EDATE('Projektkostenkalkulation EP'!$B$8,19)+(CK$9-1)),"MM"),
             IF(
                        OR(
                                    TEXT((EDATE('Projektkostenkalkulation EP'!$B$8,19)+CK$9),"TTT") = "Sa",
                                    TEXT((EDATE('Projektkostenkalkulation EP'!$B$8,19)+CK$9),"TTT") = "So",
                                    IF(ISNA(VLOOKUP(EDATE('Projektkostenkalkulation EP'!$B$8,19)+CK$9,Datenquellen!$F$7:$H$45,3,FALSE))," ",VLOOKUP(EDATE('Projektkostenkalkulation EP'!$B$8,19)+CK$9,Datenquellen!$F$7:$H$45,3,FALSE))="X"
                                    ),
                          "X",
                          ""
                          ),
               "X"
            )</f>
        <v>X</v>
      </c>
      <c r="CM217" s="227" t="str">
        <f xml:space="preserve"> IF(TEXT((EDATE('Projektkostenkalkulation EP'!$B$8,19)+CL$9),"MM")=TEXT((EDATE('Projektkostenkalkulation EP'!$B$8,19)+(CL$9-1)),"MM"),
             IF(
                        OR(
                                    TEXT((EDATE('Projektkostenkalkulation EP'!$B$8,19)+CL$9),"TTT") = "Sa",
                                    TEXT((EDATE('Projektkostenkalkulation EP'!$B$8,19)+CL$9),"TTT") = "So",
                                    IF(ISNA(VLOOKUP(EDATE('Projektkostenkalkulation EP'!$B$8,19)+CL$9,Datenquellen!$F$7:$H$45,3,FALSE))," ",VLOOKUP(EDATE('Projektkostenkalkulation EP'!$B$8,19)+CL$9,Datenquellen!$F$7:$H$45,3,FALSE))="X"
                                    ),
                          "X",
                          ""
                          ),
               "X"
            )</f>
        <v>X</v>
      </c>
      <c r="CN217" s="227" t="str">
        <f xml:space="preserve"> IF(TEXT((EDATE('Projektkostenkalkulation EP'!$B$8,19)+CM$9),"MM")=TEXT((EDATE('Projektkostenkalkulation EP'!$B$8,19)+(CM$9-1)),"MM"),
             IF(
                        OR(
                                    TEXT((EDATE('Projektkostenkalkulation EP'!$B$8,19)+CM$9),"TTT") = "Sa",
                                    TEXT((EDATE('Projektkostenkalkulation EP'!$B$8,19)+CM$9),"TTT") = "So",
                                    IF(ISNA(VLOOKUP(EDATE('Projektkostenkalkulation EP'!$B$8,19)+CM$9,Datenquellen!$F$7:$H$45,3,FALSE))," ",VLOOKUP(EDATE('Projektkostenkalkulation EP'!$B$8,19)+CM$9,Datenquellen!$F$7:$H$45,3,FALSE))="X"
                                    ),
                          "X",
                          ""
                          ),
               "X"
            )</f>
        <v/>
      </c>
      <c r="CO217" s="227" t="str">
        <f xml:space="preserve"> IF(TEXT((EDATE('Projektkostenkalkulation EP'!$B$8,19)+CN$9),"MM")=TEXT((EDATE('Projektkostenkalkulation EP'!$B$8,19)+(CN$9-1)),"MM"),
             IF(
                        OR(
                                    TEXT((EDATE('Projektkostenkalkulation EP'!$B$8,19)+CN$9),"TTT") = "Sa",
                                    TEXT((EDATE('Projektkostenkalkulation EP'!$B$8,19)+CN$9),"TTT") = "So",
                                    IF(ISNA(VLOOKUP(EDATE('Projektkostenkalkulation EP'!$B$8,19)+CN$9,Datenquellen!$F$7:$H$45,3,FALSE))," ",VLOOKUP(EDATE('Projektkostenkalkulation EP'!$B$8,19)+CN$9,Datenquellen!$F$7:$H$45,3,FALSE))="X"
                                    ),
                          "X",
                          ""
                          ),
               "X"
            )</f>
        <v/>
      </c>
      <c r="CP217" s="227" t="str">
        <f xml:space="preserve"> IF(TEXT((EDATE('Projektkostenkalkulation EP'!$B$8,19)+CO$9),"MM")=TEXT((EDATE('Projektkostenkalkulation EP'!$B$8,19)+(CO$9-1)),"MM"),
             IF(
                        OR(
                                    TEXT((EDATE('Projektkostenkalkulation EP'!$B$8,19)+CO$9),"TTT") = "Sa",
                                    TEXT((EDATE('Projektkostenkalkulation EP'!$B$8,19)+CO$9),"TTT") = "So",
                                    IF(ISNA(VLOOKUP(EDATE('Projektkostenkalkulation EP'!$B$8,19)+CO$9,Datenquellen!$F$7:$H$45,3,FALSE))," ",VLOOKUP(EDATE('Projektkostenkalkulation EP'!$B$8,19)+CO$9,Datenquellen!$F$7:$H$45,3,FALSE))="X"
                                    ),
                          "X",
                          ""
                          ),
               "X"
            )</f>
        <v/>
      </c>
      <c r="CQ217" s="227" t="str">
        <f xml:space="preserve"> IF(TEXT((EDATE('Projektkostenkalkulation EP'!$B$8,19)+CP$9),"MM")=TEXT((EDATE('Projektkostenkalkulation EP'!$B$8,19)+(CP$9-1)),"MM"),
             IF(
                        OR(
                                    TEXT((EDATE('Projektkostenkalkulation EP'!$B$8,19)+CP$9),"TTT") = "Sa",
                                    TEXT((EDATE('Projektkostenkalkulation EP'!$B$8,19)+CP$9),"TTT") = "So",
                                    IF(ISNA(VLOOKUP(EDATE('Projektkostenkalkulation EP'!$B$8,19)+CP$9,Datenquellen!$F$7:$H$45,3,FALSE))," ",VLOOKUP(EDATE('Projektkostenkalkulation EP'!$B$8,19)+CP$9,Datenquellen!$F$7:$H$45,3,FALSE))="X"
                                    ),
                          "X",
                          ""
                          ),
               "X"
            )</f>
        <v/>
      </c>
      <c r="CR217" s="227" t="str">
        <f xml:space="preserve"> IF(TEXT((EDATE('Projektkostenkalkulation EP'!$B$8,19)+CQ$9),"MM")=TEXT((EDATE('Projektkostenkalkulation EP'!$B$8,19)+(CQ$9-1)),"MM"),
             IF(
                        OR(
                                    TEXT((EDATE('Projektkostenkalkulation EP'!$B$8,19)+CQ$9),"TTT") = "Sa",
                                    TEXT((EDATE('Projektkostenkalkulation EP'!$B$8,19)+CQ$9),"TTT") = "So",
                                    IF(ISNA(VLOOKUP(EDATE('Projektkostenkalkulation EP'!$B$8,19)+CQ$9,Datenquellen!$F$7:$H$45,3,FALSE))," ",VLOOKUP(EDATE('Projektkostenkalkulation EP'!$B$8,19)+CQ$9,Datenquellen!$F$7:$H$45,3,FALSE))="X"
                                    ),
                          "X",
                          ""
                          ),
               "X"
            )</f>
        <v/>
      </c>
      <c r="CS217" s="227" t="str">
        <f xml:space="preserve"> IF(TEXT((EDATE('Projektkostenkalkulation EP'!$B$8,19)+CR$9),"MM")=TEXT((EDATE('Projektkostenkalkulation EP'!$B$8,19)+(CR$9-1)),"MM"),
             IF(
                        OR(
                                    TEXT((EDATE('Projektkostenkalkulation EP'!$B$8,19)+CR$9),"TTT") = "Sa",
                                    TEXT((EDATE('Projektkostenkalkulation EP'!$B$8,19)+CR$9),"TTT") = "So",
                                    IF(ISNA(VLOOKUP(EDATE('Projektkostenkalkulation EP'!$B$8,19)+CR$9,Datenquellen!$F$7:$H$45,3,FALSE))," ",VLOOKUP(EDATE('Projektkostenkalkulation EP'!$B$8,19)+CR$9,Datenquellen!$F$7:$H$45,3,FALSE))="X"
                                    ),
                          "X",
                          ""
                          ),
               "X"
            )</f>
        <v>X</v>
      </c>
      <c r="CT217" s="227" t="str">
        <f xml:space="preserve"> IF(TEXT((EDATE('Projektkostenkalkulation EP'!$B$8,19)+CS$9),"MM")=TEXT((EDATE('Projektkostenkalkulation EP'!$B$8,19)+(CS$9-1)),"MM"),
             IF(
                        OR(
                                    TEXT((EDATE('Projektkostenkalkulation EP'!$B$8,19)+CS$9),"TTT") = "Sa",
                                    TEXT((EDATE('Projektkostenkalkulation EP'!$B$8,19)+CS$9),"TTT") = "So",
                                    IF(ISNA(VLOOKUP(EDATE('Projektkostenkalkulation EP'!$B$8,19)+CS$9,Datenquellen!$F$7:$H$45,3,FALSE))," ",VLOOKUP(EDATE('Projektkostenkalkulation EP'!$B$8,19)+CS$9,Datenquellen!$F$7:$H$45,3,FALSE))="X"
                                    ),
                          "X",
                          ""
                          ),
               "X"
            )</f>
        <v>X</v>
      </c>
      <c r="CU217" s="227" t="str">
        <f xml:space="preserve"> IF(TEXT((EDATE('Projektkostenkalkulation EP'!$B$8,19)+CT$9),"MM")=TEXT((EDATE('Projektkostenkalkulation EP'!$B$8,19)+(CT$9-1)),"MM"),
             IF(
                        OR(
                                    TEXT((EDATE('Projektkostenkalkulation EP'!$B$8,19)+CT$9),"TTT") = "Sa",
                                    TEXT((EDATE('Projektkostenkalkulation EP'!$B$8,19)+CT$9),"TTT") = "So",
                                    IF(ISNA(VLOOKUP(EDATE('Projektkostenkalkulation EP'!$B$8,19)+CT$9,Datenquellen!$F$7:$H$45,3,FALSE))," ",VLOOKUP(EDATE('Projektkostenkalkulation EP'!$B$8,19)+CT$9,Datenquellen!$F$7:$H$45,3,FALSE))="X"
                                    ),
                          "X",
                          ""
                          ),
               "X"
            )</f>
        <v/>
      </c>
      <c r="CV217" s="227" t="str">
        <f xml:space="preserve"> IF(TEXT((EDATE('Projektkostenkalkulation EP'!$B$8,19)+CU$9),"MM")=TEXT((EDATE('Projektkostenkalkulation EP'!$B$8,19)+(CU$9-1)),"MM"),
             IF(
                        OR(
                                    TEXT((EDATE('Projektkostenkalkulation EP'!$B$8,19)+CU$9),"TTT") = "Sa",
                                    TEXT((EDATE('Projektkostenkalkulation EP'!$B$8,19)+CU$9),"TTT") = "So",
                                    IF(ISNA(VLOOKUP(EDATE('Projektkostenkalkulation EP'!$B$8,19)+CU$9,Datenquellen!$F$7:$H$45,3,FALSE))," ",VLOOKUP(EDATE('Projektkostenkalkulation EP'!$B$8,19)+CU$9,Datenquellen!$F$7:$H$45,3,FALSE))="X"
                                    ),
                          "X",
                          ""
                          ),
               "X"
            )</f>
        <v/>
      </c>
      <c r="CW217" s="227" t="str">
        <f xml:space="preserve"> IF(TEXT((EDATE('Projektkostenkalkulation EP'!$B$8,19)+CV$9),"MM")=TEXT((EDATE('Projektkostenkalkulation EP'!$B$8,19)+(CV$9-1)),"MM"),
             IF(
                        OR(
                                    TEXT((EDATE('Projektkostenkalkulation EP'!$B$8,19)+CV$9),"TTT") = "Sa",
                                    TEXT((EDATE('Projektkostenkalkulation EP'!$B$8,19)+CV$9),"TTT") = "So",
                                    IF(ISNA(VLOOKUP(EDATE('Projektkostenkalkulation EP'!$B$8,19)+CV$9,Datenquellen!$F$7:$H$45,3,FALSE))," ",VLOOKUP(EDATE('Projektkostenkalkulation EP'!$B$8,19)+CV$9,Datenquellen!$F$7:$H$45,3,FALSE))="X"
                                    ),
                          "X",
                          ""
                          ),
               "X"
            )</f>
        <v/>
      </c>
      <c r="CX217" s="227" t="str">
        <f xml:space="preserve"> IF(TEXT((EDATE('Projektkostenkalkulation EP'!$B$8,19)+CW$9),"MM")=TEXT((EDATE('Projektkostenkalkulation EP'!$B$8,19)+(CW$9-1)),"MM"),
             IF(
                        OR(
                                    TEXT((EDATE('Projektkostenkalkulation EP'!$B$8,19)+CW$9),"TTT") = "Sa",
                                    TEXT((EDATE('Projektkostenkalkulation EP'!$B$8,19)+CW$9),"TTT") = "So",
                                    IF(ISNA(VLOOKUP(EDATE('Projektkostenkalkulation EP'!$B$8,19)+CW$9,Datenquellen!$F$7:$H$45,3,FALSE))," ",VLOOKUP(EDATE('Projektkostenkalkulation EP'!$B$8,19)+CW$9,Datenquellen!$F$7:$H$45,3,FALSE))="X"
                                    ),
                          "X",
                          ""
                          ),
               "X"
            )</f>
        <v/>
      </c>
      <c r="CY217" s="227" t="str">
        <f xml:space="preserve"> IF(TEXT((EDATE('Projektkostenkalkulation EP'!$B$8,19)+CX$9),"MM")=TEXT((EDATE('Projektkostenkalkulation EP'!$B$8,19)+(CX$9-1)),"MM"),
             IF(
                        OR(
                                    TEXT((EDATE('Projektkostenkalkulation EP'!$B$8,19)+CX$9),"TTT") = "Sa",
                                    TEXT((EDATE('Projektkostenkalkulation EP'!$B$8,19)+CX$9),"TTT") = "So",
                                    IF(ISNA(VLOOKUP(EDATE('Projektkostenkalkulation EP'!$B$8,19)+CX$9,Datenquellen!$F$7:$H$45,3,FALSE))," ",VLOOKUP(EDATE('Projektkostenkalkulation EP'!$B$8,19)+CX$9,Datenquellen!$F$7:$H$45,3,FALSE))="X"
                                    ),
                          "X",
                          ""
                          ),
               "X"
            )</f>
        <v/>
      </c>
      <c r="CZ217" s="227" t="str">
        <f xml:space="preserve"> IF(TEXT((EDATE('Projektkostenkalkulation EP'!$B$8,19)+CY$9),"MM")=TEXT((EDATE('Projektkostenkalkulation EP'!$B$8,19)+(CY$9-1)),"MM"),
             IF(
                        OR(
                                    TEXT((EDATE('Projektkostenkalkulation EP'!$B$8,19)+CY$9),"TTT") = "Sa",
                                    TEXT((EDATE('Projektkostenkalkulation EP'!$B$8,19)+CY$9),"TTT") = "So",
                                    IF(ISNA(VLOOKUP(EDATE('Projektkostenkalkulation EP'!$B$8,19)+CY$9,Datenquellen!$F$7:$H$45,3,FALSE))," ",VLOOKUP(EDATE('Projektkostenkalkulation EP'!$B$8,19)+CY$9,Datenquellen!$F$7:$H$45,3,FALSE))="X"
                                    ),
                          "X",
                          ""
                          ),
               "X"
            )</f>
        <v>X</v>
      </c>
      <c r="DA217" s="228" t="str">
        <f xml:space="preserve"> IF(TEXT((EDATE('Projektkostenkalkulation EP'!$B$8,19)+CZ$9),"MM")=TEXT((EDATE('Projektkostenkalkulation EP'!$B$8,19)+(CZ$9-1)),"MM"),
             IF(
                        OR(
                                    TEXT((EDATE('Projektkostenkalkulation EP'!$B$8,19)+CZ$9),"TTT") = "Sa",
                                    TEXT((EDATE('Projektkostenkalkulation EP'!$B$8,19)+CZ$9),"TTT") = "So",
                                    IF(ISNA(VLOOKUP(EDATE('Projektkostenkalkulation EP'!$B$8,19)+CZ$9,Datenquellen!$F$7:$H$45,3,FALSE))," ",VLOOKUP(EDATE('Projektkostenkalkulation EP'!$B$8,19)+CZ$9,Datenquellen!$F$7:$H$45,3,FALSE))="X"
                                    ),
                          "X",
                          ""
                          ),
               "X"
            )</f>
        <v>X</v>
      </c>
      <c r="DB217" s="229"/>
      <c r="DC217" s="230"/>
      <c r="DD217" s="408"/>
      <c r="DE217" s="405" t="str">
        <f>TEXT(EDATE('Projektkostenkalkulation EP'!$B$8,19),"MMMM")</f>
        <v>August</v>
      </c>
      <c r="DF217" s="226"/>
      <c r="DG217" s="227" t="str">
        <f>IF(
            OR(
                     TEXT(EDATE('Projektkostenkalkulation EP'!$B$8,19),"TTT") = "Sa",
                     TEXT(EDATE('Projektkostenkalkulation EP'!$B$8,19),"TTT") = "So",
                     IF(ISNA(VLOOKUP(EDATE('Projektkostenkalkulation EP'!$B$8,19),Datenquellen!$F$7:$H$45,3,FALSE))," ",VLOOKUP(EDATE('Projektkostenkalkulation EP'!$B$8,19),Datenquellen!$F$7:$H$45,3,FALSE))="X"
                            ),
                    "X",
                    ""
            )</f>
        <v/>
      </c>
      <c r="DH217" s="227" t="str">
        <f xml:space="preserve"> IF(TEXT((EDATE('Projektkostenkalkulation EP'!$B$8,19)+DG$9),"MM")=TEXT((EDATE('Projektkostenkalkulation EP'!$B$8,19)+(DG$9-1)),"MM"),
             IF(
                        OR(
                                    TEXT((EDATE('Projektkostenkalkulation EP'!$B$8,19)+DG$9),"TTT") = "Sa",
                                    TEXT((EDATE('Projektkostenkalkulation EP'!$B$8,19)+DG$9),"TTT") = "So",
                                    IF(ISNA(VLOOKUP(EDATE('Projektkostenkalkulation EP'!$B$8,19)+DG$9,Datenquellen!$F$7:$H$45,3,FALSE))," ",VLOOKUP(EDATE('Projektkostenkalkulation EP'!$B$8,19)+DG$9,Datenquellen!$F$7:$H$45,3,FALSE))="X"
                                    ),
                          "X",
                          ""
                          ),
               "X"
            )</f>
        <v>X</v>
      </c>
      <c r="DI217" s="227" t="str">
        <f xml:space="preserve"> IF(TEXT((EDATE('Projektkostenkalkulation EP'!$B$8,19)+DH$9),"MM")=TEXT((EDATE('Projektkostenkalkulation EP'!$B$8,19)+(DH$9-1)),"MM"),
             IF(
                        OR(
                                    TEXT((EDATE('Projektkostenkalkulation EP'!$B$8,19)+DH$9),"TTT") = "Sa",
                                    TEXT((EDATE('Projektkostenkalkulation EP'!$B$8,19)+DH$9),"TTT") = "So",
                                    IF(ISNA(VLOOKUP(EDATE('Projektkostenkalkulation EP'!$B$8,19)+DH$9,Datenquellen!$F$7:$H$45,3,FALSE))," ",VLOOKUP(EDATE('Projektkostenkalkulation EP'!$B$8,19)+DH$9,Datenquellen!$F$7:$H$45,3,FALSE))="X"
                                    ),
                          "X",
                          ""
                          ),
               "X"
            )</f>
        <v>X</v>
      </c>
      <c r="DJ217" s="227" t="str">
        <f xml:space="preserve"> IF(TEXT((EDATE('Projektkostenkalkulation EP'!$B$8,19)+DI$9),"MM")=TEXT((EDATE('Projektkostenkalkulation EP'!$B$8,19)+(DI$9-1)),"MM"),
             IF(
                        OR(
                                    TEXT((EDATE('Projektkostenkalkulation EP'!$B$8,19)+DI$9),"TTT") = "Sa",
                                    TEXT((EDATE('Projektkostenkalkulation EP'!$B$8,19)+DI$9),"TTT") = "So",
                                    IF(ISNA(VLOOKUP(EDATE('Projektkostenkalkulation EP'!$B$8,19)+DI$9,Datenquellen!$F$7:$H$45,3,FALSE))," ",VLOOKUP(EDATE('Projektkostenkalkulation EP'!$B$8,19)+DI$9,Datenquellen!$F$7:$H$45,3,FALSE))="X"
                                    ),
                          "X",
                          ""
                          ),
               "X"
            )</f>
        <v/>
      </c>
      <c r="DK217" s="227" t="str">
        <f xml:space="preserve"> IF(TEXT((EDATE('Projektkostenkalkulation EP'!$B$8,19)+DJ$9),"MM")=TEXT((EDATE('Projektkostenkalkulation EP'!$B$8,19)+(DJ$9-1)),"MM"),
             IF(
                        OR(
                                    TEXT((EDATE('Projektkostenkalkulation EP'!$B$8,19)+DJ$9),"TTT") = "Sa",
                                    TEXT((EDATE('Projektkostenkalkulation EP'!$B$8,19)+DJ$9),"TTT") = "So",
                                    IF(ISNA(VLOOKUP(EDATE('Projektkostenkalkulation EP'!$B$8,19)+DJ$9,Datenquellen!$F$7:$H$45,3,FALSE))," ",VLOOKUP(EDATE('Projektkostenkalkulation EP'!$B$8,19)+DJ$9,Datenquellen!$F$7:$H$45,3,FALSE))="X"
                                    ),
                          "X",
                          ""
                          ),
               "X"
            )</f>
        <v/>
      </c>
      <c r="DL217" s="227" t="str">
        <f xml:space="preserve"> IF(TEXT((EDATE('Projektkostenkalkulation EP'!$B$8,19)+DK$9),"MM")=TEXT((EDATE('Projektkostenkalkulation EP'!$B$8,19)+(DK$9-1)),"MM"),
             IF(
                        OR(
                                    TEXT((EDATE('Projektkostenkalkulation EP'!$B$8,19)+DK$9),"TTT") = "Sa",
                                    TEXT((EDATE('Projektkostenkalkulation EP'!$B$8,19)+DK$9),"TTT") = "So",
                                    IF(ISNA(VLOOKUP(EDATE('Projektkostenkalkulation EP'!$B$8,19)+DK$9,Datenquellen!$F$7:$H$45,3,FALSE))," ",VLOOKUP(EDATE('Projektkostenkalkulation EP'!$B$8,19)+DK$9,Datenquellen!$F$7:$H$45,3,FALSE))="X"
                                    ),
                          "X",
                          ""
                          ),
               "X"
            )</f>
        <v/>
      </c>
      <c r="DM217" s="227" t="str">
        <f xml:space="preserve"> IF(TEXT((EDATE('Projektkostenkalkulation EP'!$B$8,19)+DL$9),"MM")=TEXT((EDATE('Projektkostenkalkulation EP'!$B$8,19)+(DL$9-1)),"MM"),
             IF(
                        OR(
                                    TEXT((EDATE('Projektkostenkalkulation EP'!$B$8,19)+DL$9),"TTT") = "Sa",
                                    TEXT((EDATE('Projektkostenkalkulation EP'!$B$8,19)+DL$9),"TTT") = "So",
                                    IF(ISNA(VLOOKUP(EDATE('Projektkostenkalkulation EP'!$B$8,19)+DL$9,Datenquellen!$F$7:$H$45,3,FALSE))," ",VLOOKUP(EDATE('Projektkostenkalkulation EP'!$B$8,19)+DL$9,Datenquellen!$F$7:$H$45,3,FALSE))="X"
                                    ),
                          "X",
                          ""
                          ),
               "X"
            )</f>
        <v/>
      </c>
      <c r="DN217" s="227" t="str">
        <f xml:space="preserve"> IF(TEXT((EDATE('Projektkostenkalkulation EP'!$B$8,19)+DM$9),"MM")=TEXT((EDATE('Projektkostenkalkulation EP'!$B$8,19)+(DM$9-1)),"MM"),
             IF(
                        OR(
                                    TEXT((EDATE('Projektkostenkalkulation EP'!$B$8,19)+DM$9),"TTT") = "Sa",
                                    TEXT((EDATE('Projektkostenkalkulation EP'!$B$8,19)+DM$9),"TTT") = "So",
                                    IF(ISNA(VLOOKUP(EDATE('Projektkostenkalkulation EP'!$B$8,19)+DM$9,Datenquellen!$F$7:$H$45,3,FALSE))," ",VLOOKUP(EDATE('Projektkostenkalkulation EP'!$B$8,19)+DM$9,Datenquellen!$F$7:$H$45,3,FALSE))="X"
                                    ),
                          "X",
                          ""
                          ),
               "X"
            )</f>
        <v/>
      </c>
      <c r="DO217" s="227" t="str">
        <f xml:space="preserve"> IF(TEXT((EDATE('Projektkostenkalkulation EP'!$B$8,19)+DN$9),"MM")=TEXT((EDATE('Projektkostenkalkulation EP'!$B$8,19)+(DN$9-1)),"MM"),
             IF(
                        OR(
                                    TEXT((EDATE('Projektkostenkalkulation EP'!$B$8,19)+DN$9),"TTT") = "Sa",
                                    TEXT((EDATE('Projektkostenkalkulation EP'!$B$8,19)+DN$9),"TTT") = "So",
                                    IF(ISNA(VLOOKUP(EDATE('Projektkostenkalkulation EP'!$B$8,19)+DN$9,Datenquellen!$F$7:$H$45,3,FALSE))," ",VLOOKUP(EDATE('Projektkostenkalkulation EP'!$B$8,19)+DN$9,Datenquellen!$F$7:$H$45,3,FALSE))="X"
                                    ),
                          "X",
                          ""
                          ),
               "X"
            )</f>
        <v>X</v>
      </c>
      <c r="DP217" s="227" t="str">
        <f xml:space="preserve"> IF(TEXT((EDATE('Projektkostenkalkulation EP'!$B$8,19)+DO$9),"MM")=TEXT((EDATE('Projektkostenkalkulation EP'!$B$8,19)+(DO$9-1)),"MM"),
             IF(
                        OR(
                                    TEXT((EDATE('Projektkostenkalkulation EP'!$B$8,19)+DO$9),"TTT") = "Sa",
                                    TEXT((EDATE('Projektkostenkalkulation EP'!$B$8,19)+DO$9),"TTT") = "So",
                                    IF(ISNA(VLOOKUP(EDATE('Projektkostenkalkulation EP'!$B$8,19)+DO$9,Datenquellen!$F$7:$H$45,3,FALSE))," ",VLOOKUP(EDATE('Projektkostenkalkulation EP'!$B$8,19)+DO$9,Datenquellen!$F$7:$H$45,3,FALSE))="X"
                                    ),
                          "X",
                          ""
                          ),
               "X"
            )</f>
        <v>X</v>
      </c>
      <c r="DQ217" s="227" t="str">
        <f xml:space="preserve"> IF(TEXT((EDATE('Projektkostenkalkulation EP'!$B$8,19)+DP$9),"MM")=TEXT((EDATE('Projektkostenkalkulation EP'!$B$8,19)+(DP$9-1)),"MM"),
             IF(
                        OR(
                                    TEXT((EDATE('Projektkostenkalkulation EP'!$B$8,19)+DP$9),"TTT") = "Sa",
                                    TEXT((EDATE('Projektkostenkalkulation EP'!$B$8,19)+DP$9),"TTT") = "So",
                                    IF(ISNA(VLOOKUP(EDATE('Projektkostenkalkulation EP'!$B$8,19)+DP$9,Datenquellen!$F$7:$H$45,3,FALSE))," ",VLOOKUP(EDATE('Projektkostenkalkulation EP'!$B$8,19)+DP$9,Datenquellen!$F$7:$H$45,3,FALSE))="X"
                                    ),
                          "X",
                          ""
                          ),
               "X"
            )</f>
        <v/>
      </c>
      <c r="DR217" s="227" t="str">
        <f xml:space="preserve"> IF(TEXT((EDATE('Projektkostenkalkulation EP'!$B$8,19)+DQ$9),"MM")=TEXT((EDATE('Projektkostenkalkulation EP'!$B$8,19)+(DQ$9-1)),"MM"),
             IF(
                        OR(
                                    TEXT((EDATE('Projektkostenkalkulation EP'!$B$8,19)+DQ$9),"TTT") = "Sa",
                                    TEXT((EDATE('Projektkostenkalkulation EP'!$B$8,19)+DQ$9),"TTT") = "So",
                                    IF(ISNA(VLOOKUP(EDATE('Projektkostenkalkulation EP'!$B$8,19)+DQ$9,Datenquellen!$F$7:$H$45,3,FALSE))," ",VLOOKUP(EDATE('Projektkostenkalkulation EP'!$B$8,19)+DQ$9,Datenquellen!$F$7:$H$45,3,FALSE))="X"
                                    ),
                          "X",
                          ""
                          ),
               "X"
            )</f>
        <v/>
      </c>
      <c r="DS217" s="227" t="str">
        <f xml:space="preserve"> IF(TEXT((EDATE('Projektkostenkalkulation EP'!$B$8,19)+DR$9),"MM")=TEXT((EDATE('Projektkostenkalkulation EP'!$B$8,19)+(DR$9-1)),"MM"),
             IF(
                        OR(
                                    TEXT((EDATE('Projektkostenkalkulation EP'!$B$8,19)+DR$9),"TTT") = "Sa",
                                    TEXT((EDATE('Projektkostenkalkulation EP'!$B$8,19)+DR$9),"TTT") = "So",
                                    IF(ISNA(VLOOKUP(EDATE('Projektkostenkalkulation EP'!$B$8,19)+DR$9,Datenquellen!$F$7:$H$45,3,FALSE))," ",VLOOKUP(EDATE('Projektkostenkalkulation EP'!$B$8,19)+DR$9,Datenquellen!$F$7:$H$45,3,FALSE))="X"
                                    ),
                          "X",
                          ""
                          ),
               "X"
            )</f>
        <v/>
      </c>
      <c r="DT217" s="227" t="str">
        <f xml:space="preserve"> IF(TEXT((EDATE('Projektkostenkalkulation EP'!$B$8,19)+DS$9),"MM")=TEXT((EDATE('Projektkostenkalkulation EP'!$B$8,19)+(DS$9-1)),"MM"),
             IF(
                        OR(
                                    TEXT((EDATE('Projektkostenkalkulation EP'!$B$8,19)+DS$9),"TTT") = "Sa",
                                    TEXT((EDATE('Projektkostenkalkulation EP'!$B$8,19)+DS$9),"TTT") = "So",
                                    IF(ISNA(VLOOKUP(EDATE('Projektkostenkalkulation EP'!$B$8,19)+DS$9,Datenquellen!$F$7:$H$45,3,FALSE))," ",VLOOKUP(EDATE('Projektkostenkalkulation EP'!$B$8,19)+DS$9,Datenquellen!$F$7:$H$45,3,FALSE))="X"
                                    ),
                          "X",
                          ""
                          ),
               "X"
            )</f>
        <v/>
      </c>
      <c r="DU217" s="227" t="str">
        <f xml:space="preserve"> IF(TEXT((EDATE('Projektkostenkalkulation EP'!$B$8,19)+DT$9),"MM")=TEXT((EDATE('Projektkostenkalkulation EP'!$B$8,19)+(DT$9-1)),"MM"),
             IF(
                        OR(
                                    TEXT((EDATE('Projektkostenkalkulation EP'!$B$8,19)+DT$9),"TTT") = "Sa",
                                    TEXT((EDATE('Projektkostenkalkulation EP'!$B$8,19)+DT$9),"TTT") = "So",
                                    IF(ISNA(VLOOKUP(EDATE('Projektkostenkalkulation EP'!$B$8,19)+DT$9,Datenquellen!$F$7:$H$45,3,FALSE))," ",VLOOKUP(EDATE('Projektkostenkalkulation EP'!$B$8,19)+DT$9,Datenquellen!$F$7:$H$45,3,FALSE))="X"
                                    ),
                          "X",
                          ""
                          ),
               "X"
            )</f>
        <v/>
      </c>
      <c r="DV217" s="227" t="str">
        <f xml:space="preserve"> IF(TEXT((EDATE('Projektkostenkalkulation EP'!$B$8,19)+DU$9),"MM")=TEXT((EDATE('Projektkostenkalkulation EP'!$B$8,19)+(DU$9-1)),"MM"),
             IF(
                        OR(
                                    TEXT((EDATE('Projektkostenkalkulation EP'!$B$8,19)+DU$9),"TTT") = "Sa",
                                    TEXT((EDATE('Projektkostenkalkulation EP'!$B$8,19)+DU$9),"TTT") = "So",
                                    IF(ISNA(VLOOKUP(EDATE('Projektkostenkalkulation EP'!$B$8,19)+DU$9,Datenquellen!$F$7:$H$45,3,FALSE))," ",VLOOKUP(EDATE('Projektkostenkalkulation EP'!$B$8,19)+DU$9,Datenquellen!$F$7:$H$45,3,FALSE))="X"
                                    ),
                          "X",
                          ""
                          ),
               "X"
            )</f>
        <v>X</v>
      </c>
      <c r="DW217" s="227" t="str">
        <f xml:space="preserve"> IF(TEXT((EDATE('Projektkostenkalkulation EP'!$B$8,19)+DV$9),"MM")=TEXT((EDATE('Projektkostenkalkulation EP'!$B$8,19)+(DV$9-1)),"MM"),
             IF(
                        OR(
                                    TEXT((EDATE('Projektkostenkalkulation EP'!$B$8,19)+DV$9),"TTT") = "Sa",
                                    TEXT((EDATE('Projektkostenkalkulation EP'!$B$8,19)+DV$9),"TTT") = "So",
                                    IF(ISNA(VLOOKUP(EDATE('Projektkostenkalkulation EP'!$B$8,19)+DV$9,Datenquellen!$F$7:$H$45,3,FALSE))," ",VLOOKUP(EDATE('Projektkostenkalkulation EP'!$B$8,19)+DV$9,Datenquellen!$F$7:$H$45,3,FALSE))="X"
                                    ),
                          "X",
                          ""
                          ),
               "X"
            )</f>
        <v>X</v>
      </c>
      <c r="DX217" s="227" t="str">
        <f xml:space="preserve"> IF(TEXT((EDATE('Projektkostenkalkulation EP'!$B$8,19)+DW$9),"MM")=TEXT((EDATE('Projektkostenkalkulation EP'!$B$8,19)+(DW$9-1)),"MM"),
             IF(
                        OR(
                                    TEXT((EDATE('Projektkostenkalkulation EP'!$B$8,19)+DW$9),"TTT") = "Sa",
                                    TEXT((EDATE('Projektkostenkalkulation EP'!$B$8,19)+DW$9),"TTT") = "So",
                                    IF(ISNA(VLOOKUP(EDATE('Projektkostenkalkulation EP'!$B$8,19)+DW$9,Datenquellen!$F$7:$H$45,3,FALSE))," ",VLOOKUP(EDATE('Projektkostenkalkulation EP'!$B$8,19)+DW$9,Datenquellen!$F$7:$H$45,3,FALSE))="X"
                                    ),
                          "X",
                          ""
                          ),
               "X"
            )</f>
        <v/>
      </c>
      <c r="DY217" s="227" t="str">
        <f xml:space="preserve"> IF(TEXT((EDATE('Projektkostenkalkulation EP'!$B$8,19)+DX$9),"MM")=TEXT((EDATE('Projektkostenkalkulation EP'!$B$8,19)+(DX$9-1)),"MM"),
             IF(
                        OR(
                                    TEXT((EDATE('Projektkostenkalkulation EP'!$B$8,19)+DX$9),"TTT") = "Sa",
                                    TEXT((EDATE('Projektkostenkalkulation EP'!$B$8,19)+DX$9),"TTT") = "So",
                                    IF(ISNA(VLOOKUP(EDATE('Projektkostenkalkulation EP'!$B$8,19)+DX$9,Datenquellen!$F$7:$H$45,3,FALSE))," ",VLOOKUP(EDATE('Projektkostenkalkulation EP'!$B$8,19)+DX$9,Datenquellen!$F$7:$H$45,3,FALSE))="X"
                                    ),
                          "X",
                          ""
                          ),
               "X"
            )</f>
        <v/>
      </c>
      <c r="DZ217" s="227" t="str">
        <f xml:space="preserve"> IF(TEXT((EDATE('Projektkostenkalkulation EP'!$B$8,19)+DY$9),"MM")=TEXT((EDATE('Projektkostenkalkulation EP'!$B$8,19)+(DY$9-1)),"MM"),
             IF(
                        OR(
                                    TEXT((EDATE('Projektkostenkalkulation EP'!$B$8,19)+DY$9),"TTT") = "Sa",
                                    TEXT((EDATE('Projektkostenkalkulation EP'!$B$8,19)+DY$9),"TTT") = "So",
                                    IF(ISNA(VLOOKUP(EDATE('Projektkostenkalkulation EP'!$B$8,19)+DY$9,Datenquellen!$F$7:$H$45,3,FALSE))," ",VLOOKUP(EDATE('Projektkostenkalkulation EP'!$B$8,19)+DY$9,Datenquellen!$F$7:$H$45,3,FALSE))="X"
                                    ),
                          "X",
                          ""
                          ),
               "X"
            )</f>
        <v/>
      </c>
      <c r="EA217" s="227" t="str">
        <f xml:space="preserve"> IF(TEXT((EDATE('Projektkostenkalkulation EP'!$B$8,19)+DZ$9),"MM")=TEXT((EDATE('Projektkostenkalkulation EP'!$B$8,19)+(DZ$9-1)),"MM"),
             IF(
                        OR(
                                    TEXT((EDATE('Projektkostenkalkulation EP'!$B$8,19)+DZ$9),"TTT") = "Sa",
                                    TEXT((EDATE('Projektkostenkalkulation EP'!$B$8,19)+DZ$9),"TTT") = "So",
                                    IF(ISNA(VLOOKUP(EDATE('Projektkostenkalkulation EP'!$B$8,19)+DZ$9,Datenquellen!$F$7:$H$45,3,FALSE))," ",VLOOKUP(EDATE('Projektkostenkalkulation EP'!$B$8,19)+DZ$9,Datenquellen!$F$7:$H$45,3,FALSE))="X"
                                    ),
                          "X",
                          ""
                          ),
               "X"
            )</f>
        <v/>
      </c>
      <c r="EB217" s="227" t="str">
        <f xml:space="preserve"> IF(TEXT((EDATE('Projektkostenkalkulation EP'!$B$8,19)+EA$9),"MM")=TEXT((EDATE('Projektkostenkalkulation EP'!$B$8,19)+(EA$9-1)),"MM"),
             IF(
                        OR(
                                    TEXT((EDATE('Projektkostenkalkulation EP'!$B$8,19)+EA$9),"TTT") = "Sa",
                                    TEXT((EDATE('Projektkostenkalkulation EP'!$B$8,19)+EA$9),"TTT") = "So",
                                    IF(ISNA(VLOOKUP(EDATE('Projektkostenkalkulation EP'!$B$8,19)+EA$9,Datenquellen!$F$7:$H$45,3,FALSE))," ",VLOOKUP(EDATE('Projektkostenkalkulation EP'!$B$8,19)+EA$9,Datenquellen!$F$7:$H$45,3,FALSE))="X"
                                    ),
                          "X",
                          ""
                          ),
               "X"
            )</f>
        <v/>
      </c>
      <c r="EC217" s="227" t="str">
        <f xml:space="preserve"> IF(TEXT((EDATE('Projektkostenkalkulation EP'!$B$8,19)+EB$9),"MM")=TEXT((EDATE('Projektkostenkalkulation EP'!$B$8,19)+(EB$9-1)),"MM"),
             IF(
                        OR(
                                    TEXT((EDATE('Projektkostenkalkulation EP'!$B$8,19)+EB$9),"TTT") = "Sa",
                                    TEXT((EDATE('Projektkostenkalkulation EP'!$B$8,19)+EB$9),"TTT") = "So",
                                    IF(ISNA(VLOOKUP(EDATE('Projektkostenkalkulation EP'!$B$8,19)+EB$9,Datenquellen!$F$7:$H$45,3,FALSE))," ",VLOOKUP(EDATE('Projektkostenkalkulation EP'!$B$8,19)+EB$9,Datenquellen!$F$7:$H$45,3,FALSE))="X"
                                    ),
                          "X",
                          ""
                          ),
               "X"
            )</f>
        <v>X</v>
      </c>
      <c r="ED217" s="227" t="str">
        <f xml:space="preserve"> IF(TEXT((EDATE('Projektkostenkalkulation EP'!$B$8,19)+EC$9),"MM")=TEXT((EDATE('Projektkostenkalkulation EP'!$B$8,19)+(EC$9-1)),"MM"),
             IF(
                        OR(
                                    TEXT((EDATE('Projektkostenkalkulation EP'!$B$8,19)+EC$9),"TTT") = "Sa",
                                    TEXT((EDATE('Projektkostenkalkulation EP'!$B$8,19)+EC$9),"TTT") = "So",
                                    IF(ISNA(VLOOKUP(EDATE('Projektkostenkalkulation EP'!$B$8,19)+EC$9,Datenquellen!$F$7:$H$45,3,FALSE))," ",VLOOKUP(EDATE('Projektkostenkalkulation EP'!$B$8,19)+EC$9,Datenquellen!$F$7:$H$45,3,FALSE))="X"
                                    ),
                          "X",
                          ""
                          ),
               "X"
            )</f>
        <v>X</v>
      </c>
      <c r="EE217" s="227" t="str">
        <f xml:space="preserve"> IF(TEXT((EDATE('Projektkostenkalkulation EP'!$B$8,19)+ED$9),"MM")=TEXT((EDATE('Projektkostenkalkulation EP'!$B$8,19)+(ED$9-1)),"MM"),
             IF(
                        OR(
                                    TEXT((EDATE('Projektkostenkalkulation EP'!$B$8,19)+ED$9),"TTT") = "Sa",
                                    TEXT((EDATE('Projektkostenkalkulation EP'!$B$8,19)+ED$9),"TTT") = "So",
                                    IF(ISNA(VLOOKUP(EDATE('Projektkostenkalkulation EP'!$B$8,19)+ED$9,Datenquellen!$F$7:$H$45,3,FALSE))," ",VLOOKUP(EDATE('Projektkostenkalkulation EP'!$B$8,19)+ED$9,Datenquellen!$F$7:$H$45,3,FALSE))="X"
                                    ),
                          "X",
                          ""
                          ),
               "X"
            )</f>
        <v/>
      </c>
      <c r="EF217" s="227" t="str">
        <f xml:space="preserve"> IF(TEXT((EDATE('Projektkostenkalkulation EP'!$B$8,19)+EE$9),"MM")=TEXT((EDATE('Projektkostenkalkulation EP'!$B$8,19)+(EE$9-1)),"MM"),
             IF(
                        OR(
                                    TEXT((EDATE('Projektkostenkalkulation EP'!$B$8,19)+EE$9),"TTT") = "Sa",
                                    TEXT((EDATE('Projektkostenkalkulation EP'!$B$8,19)+EE$9),"TTT") = "So",
                                    IF(ISNA(VLOOKUP(EDATE('Projektkostenkalkulation EP'!$B$8,19)+EE$9,Datenquellen!$F$7:$H$45,3,FALSE))," ",VLOOKUP(EDATE('Projektkostenkalkulation EP'!$B$8,19)+EE$9,Datenquellen!$F$7:$H$45,3,FALSE))="X"
                                    ),
                          "X",
                          ""
                          ),
               "X"
            )</f>
        <v/>
      </c>
      <c r="EG217" s="227" t="str">
        <f xml:space="preserve"> IF(TEXT((EDATE('Projektkostenkalkulation EP'!$B$8,19)+EF$9),"MM")=TEXT((EDATE('Projektkostenkalkulation EP'!$B$8,19)+(EF$9-1)),"MM"),
             IF(
                        OR(
                                    TEXT((EDATE('Projektkostenkalkulation EP'!$B$8,19)+EF$9),"TTT") = "Sa",
                                    TEXT((EDATE('Projektkostenkalkulation EP'!$B$8,19)+EF$9),"TTT") = "So",
                                    IF(ISNA(VLOOKUP(EDATE('Projektkostenkalkulation EP'!$B$8,19)+EF$9,Datenquellen!$F$7:$H$45,3,FALSE))," ",VLOOKUP(EDATE('Projektkostenkalkulation EP'!$B$8,19)+EF$9,Datenquellen!$F$7:$H$45,3,FALSE))="X"
                                    ),
                          "X",
                          ""
                          ),
               "X"
            )</f>
        <v/>
      </c>
      <c r="EH217" s="227" t="str">
        <f xml:space="preserve"> IF(TEXT((EDATE('Projektkostenkalkulation EP'!$B$8,19)+EG$9),"MM")=TEXT((EDATE('Projektkostenkalkulation EP'!$B$8,19)+(EG$9-1)),"MM"),
             IF(
                        OR(
                                    TEXT((EDATE('Projektkostenkalkulation EP'!$B$8,19)+EG$9),"TTT") = "Sa",
                                    TEXT((EDATE('Projektkostenkalkulation EP'!$B$8,19)+EG$9),"TTT") = "So",
                                    IF(ISNA(VLOOKUP(EDATE('Projektkostenkalkulation EP'!$B$8,19)+EG$9,Datenquellen!$F$7:$H$45,3,FALSE))," ",VLOOKUP(EDATE('Projektkostenkalkulation EP'!$B$8,19)+EG$9,Datenquellen!$F$7:$H$45,3,FALSE))="X"
                                    ),
                          "X",
                          ""
                          ),
               "X"
            )</f>
        <v/>
      </c>
      <c r="EI217" s="227" t="str">
        <f xml:space="preserve"> IF(TEXT((EDATE('Projektkostenkalkulation EP'!$B$8,19)+EH$9),"MM")=TEXT((EDATE('Projektkostenkalkulation EP'!$B$8,19)+(EH$9-1)),"MM"),
             IF(
                        OR(
                                    TEXT((EDATE('Projektkostenkalkulation EP'!$B$8,19)+EH$9),"TTT") = "Sa",
                                    TEXT((EDATE('Projektkostenkalkulation EP'!$B$8,19)+EH$9),"TTT") = "So",
                                    IF(ISNA(VLOOKUP(EDATE('Projektkostenkalkulation EP'!$B$8,19)+EH$9,Datenquellen!$F$7:$H$45,3,FALSE))," ",VLOOKUP(EDATE('Projektkostenkalkulation EP'!$B$8,19)+EH$9,Datenquellen!$F$7:$H$45,3,FALSE))="X"
                                    ),
                          "X",
                          ""
                          ),
               "X"
            )</f>
        <v/>
      </c>
      <c r="EJ217" s="227" t="str">
        <f xml:space="preserve"> IF(TEXT((EDATE('Projektkostenkalkulation EP'!$B$8,19)+EI$9),"MM")=TEXT((EDATE('Projektkostenkalkulation EP'!$B$8,19)+(EI$9-1)),"MM"),
             IF(
                        OR(
                                    TEXT((EDATE('Projektkostenkalkulation EP'!$B$8,19)+EI$9),"TTT") = "Sa",
                                    TEXT((EDATE('Projektkostenkalkulation EP'!$B$8,19)+EI$9),"TTT") = "So",
                                    IF(ISNA(VLOOKUP(EDATE('Projektkostenkalkulation EP'!$B$8,19)+EI$9,Datenquellen!$F$7:$H$45,3,FALSE))," ",VLOOKUP(EDATE('Projektkostenkalkulation EP'!$B$8,19)+EI$9,Datenquellen!$F$7:$H$45,3,FALSE))="X"
                                    ),
                          "X",
                          ""
                          ),
               "X"
            )</f>
        <v>X</v>
      </c>
      <c r="EK217" s="228" t="str">
        <f xml:space="preserve"> IF(TEXT((EDATE('Projektkostenkalkulation EP'!$B$8,19)+EJ$9),"MM")=TEXT((EDATE('Projektkostenkalkulation EP'!$B$8,19)+(EJ$9-1)),"MM"),
             IF(
                        OR(
                                    TEXT((EDATE('Projektkostenkalkulation EP'!$B$8,19)+EJ$9),"TTT") = "Sa",
                                    TEXT((EDATE('Projektkostenkalkulation EP'!$B$8,19)+EJ$9),"TTT") = "So",
                                    IF(ISNA(VLOOKUP(EDATE('Projektkostenkalkulation EP'!$B$8,19)+EJ$9,Datenquellen!$F$7:$H$45,3,FALSE))," ",VLOOKUP(EDATE('Projektkostenkalkulation EP'!$B$8,19)+EJ$9,Datenquellen!$F$7:$H$45,3,FALSE))="X"
                                    ),
                          "X",
                          ""
                          ),
               "X"
            )</f>
        <v>X</v>
      </c>
      <c r="EL217" s="229"/>
      <c r="EM217" s="230"/>
      <c r="EN217" s="408"/>
      <c r="EO217" s="405" t="str">
        <f>TEXT(EDATE('Projektkostenkalkulation EP'!$B$8,19),"MMMM")</f>
        <v>August</v>
      </c>
      <c r="EP217" s="226"/>
      <c r="EQ217" s="227" t="str">
        <f>IF(
            OR(
                     TEXT(EDATE('Projektkostenkalkulation EP'!$B$8,19),"TTT") = "Sa",
                     TEXT(EDATE('Projektkostenkalkulation EP'!$B$8,19),"TTT") = "So",
                     IF(ISNA(VLOOKUP(EDATE('Projektkostenkalkulation EP'!$B$8,19),Datenquellen!$F$7:$H$45,3,FALSE))," ",VLOOKUP(EDATE('Projektkostenkalkulation EP'!$B$8,19),Datenquellen!$F$7:$H$45,3,FALSE))="X"
                            ),
                    "X",
                    ""
            )</f>
        <v/>
      </c>
      <c r="ER217" s="227" t="str">
        <f xml:space="preserve"> IF(TEXT((EDATE('Projektkostenkalkulation EP'!$B$8,19)+EQ$9),"MM")=TEXT((EDATE('Projektkostenkalkulation EP'!$B$8,19)+(EQ$9-1)),"MM"),
             IF(
                        OR(
                                    TEXT((EDATE('Projektkostenkalkulation EP'!$B$8,19)+EQ$9),"TTT") = "Sa",
                                    TEXT((EDATE('Projektkostenkalkulation EP'!$B$8,19)+EQ$9),"TTT") = "So",
                                    IF(ISNA(VLOOKUP(EDATE('Projektkostenkalkulation EP'!$B$8,19)+EQ$9,Datenquellen!$F$7:$H$45,3,FALSE))," ",VLOOKUP(EDATE('Projektkostenkalkulation EP'!$B$8,19)+EQ$9,Datenquellen!$F$7:$H$45,3,FALSE))="X"
                                    ),
                          "X",
                          ""
                          ),
               "X"
            )</f>
        <v>X</v>
      </c>
      <c r="ES217" s="227" t="str">
        <f xml:space="preserve"> IF(TEXT((EDATE('Projektkostenkalkulation EP'!$B$8,19)+ER$9),"MM")=TEXT((EDATE('Projektkostenkalkulation EP'!$B$8,19)+(ER$9-1)),"MM"),
             IF(
                        OR(
                                    TEXT((EDATE('Projektkostenkalkulation EP'!$B$8,19)+ER$9),"TTT") = "Sa",
                                    TEXT((EDATE('Projektkostenkalkulation EP'!$B$8,19)+ER$9),"TTT") = "So",
                                    IF(ISNA(VLOOKUP(EDATE('Projektkostenkalkulation EP'!$B$8,19)+ER$9,Datenquellen!$F$7:$H$45,3,FALSE))," ",VLOOKUP(EDATE('Projektkostenkalkulation EP'!$B$8,19)+ER$9,Datenquellen!$F$7:$H$45,3,FALSE))="X"
                                    ),
                          "X",
                          ""
                          ),
               "X"
            )</f>
        <v>X</v>
      </c>
      <c r="ET217" s="227" t="str">
        <f xml:space="preserve"> IF(TEXT((EDATE('Projektkostenkalkulation EP'!$B$8,19)+ES$9),"MM")=TEXT((EDATE('Projektkostenkalkulation EP'!$B$8,19)+(ES$9-1)),"MM"),
             IF(
                        OR(
                                    TEXT((EDATE('Projektkostenkalkulation EP'!$B$8,19)+ES$9),"TTT") = "Sa",
                                    TEXT((EDATE('Projektkostenkalkulation EP'!$B$8,19)+ES$9),"TTT") = "So",
                                    IF(ISNA(VLOOKUP(EDATE('Projektkostenkalkulation EP'!$B$8,19)+ES$9,Datenquellen!$F$7:$H$45,3,FALSE))," ",VLOOKUP(EDATE('Projektkostenkalkulation EP'!$B$8,19)+ES$9,Datenquellen!$F$7:$H$45,3,FALSE))="X"
                                    ),
                          "X",
                          ""
                          ),
               "X"
            )</f>
        <v/>
      </c>
      <c r="EU217" s="227" t="str">
        <f xml:space="preserve"> IF(TEXT((EDATE('Projektkostenkalkulation EP'!$B$8,19)+ET$9),"MM")=TEXT((EDATE('Projektkostenkalkulation EP'!$B$8,19)+(ET$9-1)),"MM"),
             IF(
                        OR(
                                    TEXT((EDATE('Projektkostenkalkulation EP'!$B$8,19)+ET$9),"TTT") = "Sa",
                                    TEXT((EDATE('Projektkostenkalkulation EP'!$B$8,19)+ET$9),"TTT") = "So",
                                    IF(ISNA(VLOOKUP(EDATE('Projektkostenkalkulation EP'!$B$8,19)+ET$9,Datenquellen!$F$7:$H$45,3,FALSE))," ",VLOOKUP(EDATE('Projektkostenkalkulation EP'!$B$8,19)+ET$9,Datenquellen!$F$7:$H$45,3,FALSE))="X"
                                    ),
                          "X",
                          ""
                          ),
               "X"
            )</f>
        <v/>
      </c>
      <c r="EV217" s="227" t="str">
        <f xml:space="preserve"> IF(TEXT((EDATE('Projektkostenkalkulation EP'!$B$8,19)+EU$9),"MM")=TEXT((EDATE('Projektkostenkalkulation EP'!$B$8,19)+(EU$9-1)),"MM"),
             IF(
                        OR(
                                    TEXT((EDATE('Projektkostenkalkulation EP'!$B$8,19)+EU$9),"TTT") = "Sa",
                                    TEXT((EDATE('Projektkostenkalkulation EP'!$B$8,19)+EU$9),"TTT") = "So",
                                    IF(ISNA(VLOOKUP(EDATE('Projektkostenkalkulation EP'!$B$8,19)+EU$9,Datenquellen!$F$7:$H$45,3,FALSE))," ",VLOOKUP(EDATE('Projektkostenkalkulation EP'!$B$8,19)+EU$9,Datenquellen!$F$7:$H$45,3,FALSE))="X"
                                    ),
                          "X",
                          ""
                          ),
               "X"
            )</f>
        <v/>
      </c>
      <c r="EW217" s="227" t="str">
        <f xml:space="preserve"> IF(TEXT((EDATE('Projektkostenkalkulation EP'!$B$8,19)+EV$9),"MM")=TEXT((EDATE('Projektkostenkalkulation EP'!$B$8,19)+(EV$9-1)),"MM"),
             IF(
                        OR(
                                    TEXT((EDATE('Projektkostenkalkulation EP'!$B$8,19)+EV$9),"TTT") = "Sa",
                                    TEXT((EDATE('Projektkostenkalkulation EP'!$B$8,19)+EV$9),"TTT") = "So",
                                    IF(ISNA(VLOOKUP(EDATE('Projektkostenkalkulation EP'!$B$8,19)+EV$9,Datenquellen!$F$7:$H$45,3,FALSE))," ",VLOOKUP(EDATE('Projektkostenkalkulation EP'!$B$8,19)+EV$9,Datenquellen!$F$7:$H$45,3,FALSE))="X"
                                    ),
                          "X",
                          ""
                          ),
               "X"
            )</f>
        <v/>
      </c>
      <c r="EX217" s="227" t="str">
        <f xml:space="preserve"> IF(TEXT((EDATE('Projektkostenkalkulation EP'!$B$8,19)+EW$9),"MM")=TEXT((EDATE('Projektkostenkalkulation EP'!$B$8,19)+(EW$9-1)),"MM"),
             IF(
                        OR(
                                    TEXT((EDATE('Projektkostenkalkulation EP'!$B$8,19)+EW$9),"TTT") = "Sa",
                                    TEXT((EDATE('Projektkostenkalkulation EP'!$B$8,19)+EW$9),"TTT") = "So",
                                    IF(ISNA(VLOOKUP(EDATE('Projektkostenkalkulation EP'!$B$8,19)+EW$9,Datenquellen!$F$7:$H$45,3,FALSE))," ",VLOOKUP(EDATE('Projektkostenkalkulation EP'!$B$8,19)+EW$9,Datenquellen!$F$7:$H$45,3,FALSE))="X"
                                    ),
                          "X",
                          ""
                          ),
               "X"
            )</f>
        <v/>
      </c>
      <c r="EY217" s="227" t="str">
        <f xml:space="preserve"> IF(TEXT((EDATE('Projektkostenkalkulation EP'!$B$8,19)+EX$9),"MM")=TEXT((EDATE('Projektkostenkalkulation EP'!$B$8,19)+(EX$9-1)),"MM"),
             IF(
                        OR(
                                    TEXT((EDATE('Projektkostenkalkulation EP'!$B$8,19)+EX$9),"TTT") = "Sa",
                                    TEXT((EDATE('Projektkostenkalkulation EP'!$B$8,19)+EX$9),"TTT") = "So",
                                    IF(ISNA(VLOOKUP(EDATE('Projektkostenkalkulation EP'!$B$8,19)+EX$9,Datenquellen!$F$7:$H$45,3,FALSE))," ",VLOOKUP(EDATE('Projektkostenkalkulation EP'!$B$8,19)+EX$9,Datenquellen!$F$7:$H$45,3,FALSE))="X"
                                    ),
                          "X",
                          ""
                          ),
               "X"
            )</f>
        <v>X</v>
      </c>
      <c r="EZ217" s="227" t="str">
        <f xml:space="preserve"> IF(TEXT((EDATE('Projektkostenkalkulation EP'!$B$8,19)+EY$9),"MM")=TEXT((EDATE('Projektkostenkalkulation EP'!$B$8,19)+(EY$9-1)),"MM"),
             IF(
                        OR(
                                    TEXT((EDATE('Projektkostenkalkulation EP'!$B$8,19)+EY$9),"TTT") = "Sa",
                                    TEXT((EDATE('Projektkostenkalkulation EP'!$B$8,19)+EY$9),"TTT") = "So",
                                    IF(ISNA(VLOOKUP(EDATE('Projektkostenkalkulation EP'!$B$8,19)+EY$9,Datenquellen!$F$7:$H$45,3,FALSE))," ",VLOOKUP(EDATE('Projektkostenkalkulation EP'!$B$8,19)+EY$9,Datenquellen!$F$7:$H$45,3,FALSE))="X"
                                    ),
                          "X",
                          ""
                          ),
               "X"
            )</f>
        <v>X</v>
      </c>
      <c r="FA217" s="227" t="str">
        <f xml:space="preserve"> IF(TEXT((EDATE('Projektkostenkalkulation EP'!$B$8,19)+EZ$9),"MM")=TEXT((EDATE('Projektkostenkalkulation EP'!$B$8,19)+(EZ$9-1)),"MM"),
             IF(
                        OR(
                                    TEXT((EDATE('Projektkostenkalkulation EP'!$B$8,19)+EZ$9),"TTT") = "Sa",
                                    TEXT((EDATE('Projektkostenkalkulation EP'!$B$8,19)+EZ$9),"TTT") = "So",
                                    IF(ISNA(VLOOKUP(EDATE('Projektkostenkalkulation EP'!$B$8,19)+EZ$9,Datenquellen!$F$7:$H$45,3,FALSE))," ",VLOOKUP(EDATE('Projektkostenkalkulation EP'!$B$8,19)+EZ$9,Datenquellen!$F$7:$H$45,3,FALSE))="X"
                                    ),
                          "X",
                          ""
                          ),
               "X"
            )</f>
        <v/>
      </c>
      <c r="FB217" s="227" t="str">
        <f xml:space="preserve"> IF(TEXT((EDATE('Projektkostenkalkulation EP'!$B$8,19)+FA$9),"MM")=TEXT((EDATE('Projektkostenkalkulation EP'!$B$8,19)+(FA$9-1)),"MM"),
             IF(
                        OR(
                                    TEXT((EDATE('Projektkostenkalkulation EP'!$B$8,19)+FA$9),"TTT") = "Sa",
                                    TEXT((EDATE('Projektkostenkalkulation EP'!$B$8,19)+FA$9),"TTT") = "So",
                                    IF(ISNA(VLOOKUP(EDATE('Projektkostenkalkulation EP'!$B$8,19)+FA$9,Datenquellen!$F$7:$H$45,3,FALSE))," ",VLOOKUP(EDATE('Projektkostenkalkulation EP'!$B$8,19)+FA$9,Datenquellen!$F$7:$H$45,3,FALSE))="X"
                                    ),
                          "X",
                          ""
                          ),
               "X"
            )</f>
        <v/>
      </c>
      <c r="FC217" s="227" t="str">
        <f xml:space="preserve"> IF(TEXT((EDATE('Projektkostenkalkulation EP'!$B$8,19)+FB$9),"MM")=TEXT((EDATE('Projektkostenkalkulation EP'!$B$8,19)+(FB$9-1)),"MM"),
             IF(
                        OR(
                                    TEXT((EDATE('Projektkostenkalkulation EP'!$B$8,19)+FB$9),"TTT") = "Sa",
                                    TEXT((EDATE('Projektkostenkalkulation EP'!$B$8,19)+FB$9),"TTT") = "So",
                                    IF(ISNA(VLOOKUP(EDATE('Projektkostenkalkulation EP'!$B$8,19)+FB$9,Datenquellen!$F$7:$H$45,3,FALSE))," ",VLOOKUP(EDATE('Projektkostenkalkulation EP'!$B$8,19)+FB$9,Datenquellen!$F$7:$H$45,3,FALSE))="X"
                                    ),
                          "X",
                          ""
                          ),
               "X"
            )</f>
        <v/>
      </c>
      <c r="FD217" s="227" t="str">
        <f xml:space="preserve"> IF(TEXT((EDATE('Projektkostenkalkulation EP'!$B$8,19)+FC$9),"MM")=TEXT((EDATE('Projektkostenkalkulation EP'!$B$8,19)+(FC$9-1)),"MM"),
             IF(
                        OR(
                                    TEXT((EDATE('Projektkostenkalkulation EP'!$B$8,19)+FC$9),"TTT") = "Sa",
                                    TEXT((EDATE('Projektkostenkalkulation EP'!$B$8,19)+FC$9),"TTT") = "So",
                                    IF(ISNA(VLOOKUP(EDATE('Projektkostenkalkulation EP'!$B$8,19)+FC$9,Datenquellen!$F$7:$H$45,3,FALSE))," ",VLOOKUP(EDATE('Projektkostenkalkulation EP'!$B$8,19)+FC$9,Datenquellen!$F$7:$H$45,3,FALSE))="X"
                                    ),
                          "X",
                          ""
                          ),
               "X"
            )</f>
        <v/>
      </c>
      <c r="FE217" s="227" t="str">
        <f xml:space="preserve"> IF(TEXT((EDATE('Projektkostenkalkulation EP'!$B$8,19)+FD$9),"MM")=TEXT((EDATE('Projektkostenkalkulation EP'!$B$8,19)+(FD$9-1)),"MM"),
             IF(
                        OR(
                                    TEXT((EDATE('Projektkostenkalkulation EP'!$B$8,19)+FD$9),"TTT") = "Sa",
                                    TEXT((EDATE('Projektkostenkalkulation EP'!$B$8,19)+FD$9),"TTT") = "So",
                                    IF(ISNA(VLOOKUP(EDATE('Projektkostenkalkulation EP'!$B$8,19)+FD$9,Datenquellen!$F$7:$H$45,3,FALSE))," ",VLOOKUP(EDATE('Projektkostenkalkulation EP'!$B$8,19)+FD$9,Datenquellen!$F$7:$H$45,3,FALSE))="X"
                                    ),
                          "X",
                          ""
                          ),
               "X"
            )</f>
        <v/>
      </c>
      <c r="FF217" s="227" t="str">
        <f xml:space="preserve"> IF(TEXT((EDATE('Projektkostenkalkulation EP'!$B$8,19)+FE$9),"MM")=TEXT((EDATE('Projektkostenkalkulation EP'!$B$8,19)+(FE$9-1)),"MM"),
             IF(
                        OR(
                                    TEXT((EDATE('Projektkostenkalkulation EP'!$B$8,19)+FE$9),"TTT") = "Sa",
                                    TEXT((EDATE('Projektkostenkalkulation EP'!$B$8,19)+FE$9),"TTT") = "So",
                                    IF(ISNA(VLOOKUP(EDATE('Projektkostenkalkulation EP'!$B$8,19)+FE$9,Datenquellen!$F$7:$H$45,3,FALSE))," ",VLOOKUP(EDATE('Projektkostenkalkulation EP'!$B$8,19)+FE$9,Datenquellen!$F$7:$H$45,3,FALSE))="X"
                                    ),
                          "X",
                          ""
                          ),
               "X"
            )</f>
        <v>X</v>
      </c>
      <c r="FG217" s="227" t="str">
        <f xml:space="preserve"> IF(TEXT((EDATE('Projektkostenkalkulation EP'!$B$8,19)+FF$9),"MM")=TEXT((EDATE('Projektkostenkalkulation EP'!$B$8,19)+(FF$9-1)),"MM"),
             IF(
                        OR(
                                    TEXT((EDATE('Projektkostenkalkulation EP'!$B$8,19)+FF$9),"TTT") = "Sa",
                                    TEXT((EDATE('Projektkostenkalkulation EP'!$B$8,19)+FF$9),"TTT") = "So",
                                    IF(ISNA(VLOOKUP(EDATE('Projektkostenkalkulation EP'!$B$8,19)+FF$9,Datenquellen!$F$7:$H$45,3,FALSE))," ",VLOOKUP(EDATE('Projektkostenkalkulation EP'!$B$8,19)+FF$9,Datenquellen!$F$7:$H$45,3,FALSE))="X"
                                    ),
                          "X",
                          ""
                          ),
               "X"
            )</f>
        <v>X</v>
      </c>
      <c r="FH217" s="227" t="str">
        <f xml:space="preserve"> IF(TEXT((EDATE('Projektkostenkalkulation EP'!$B$8,19)+FG$9),"MM")=TEXT((EDATE('Projektkostenkalkulation EP'!$B$8,19)+(FG$9-1)),"MM"),
             IF(
                        OR(
                                    TEXT((EDATE('Projektkostenkalkulation EP'!$B$8,19)+FG$9),"TTT") = "Sa",
                                    TEXT((EDATE('Projektkostenkalkulation EP'!$B$8,19)+FG$9),"TTT") = "So",
                                    IF(ISNA(VLOOKUP(EDATE('Projektkostenkalkulation EP'!$B$8,19)+FG$9,Datenquellen!$F$7:$H$45,3,FALSE))," ",VLOOKUP(EDATE('Projektkostenkalkulation EP'!$B$8,19)+FG$9,Datenquellen!$F$7:$H$45,3,FALSE))="X"
                                    ),
                          "X",
                          ""
                          ),
               "X"
            )</f>
        <v/>
      </c>
      <c r="FI217" s="227" t="str">
        <f xml:space="preserve"> IF(TEXT((EDATE('Projektkostenkalkulation EP'!$B$8,19)+FH$9),"MM")=TEXT((EDATE('Projektkostenkalkulation EP'!$B$8,19)+(FH$9-1)),"MM"),
             IF(
                        OR(
                                    TEXT((EDATE('Projektkostenkalkulation EP'!$B$8,19)+FH$9),"TTT") = "Sa",
                                    TEXT((EDATE('Projektkostenkalkulation EP'!$B$8,19)+FH$9),"TTT") = "So",
                                    IF(ISNA(VLOOKUP(EDATE('Projektkostenkalkulation EP'!$B$8,19)+FH$9,Datenquellen!$F$7:$H$45,3,FALSE))," ",VLOOKUP(EDATE('Projektkostenkalkulation EP'!$B$8,19)+FH$9,Datenquellen!$F$7:$H$45,3,FALSE))="X"
                                    ),
                          "X",
                          ""
                          ),
               "X"
            )</f>
        <v/>
      </c>
      <c r="FJ217" s="227" t="str">
        <f xml:space="preserve"> IF(TEXT((EDATE('Projektkostenkalkulation EP'!$B$8,19)+FI$9),"MM")=TEXT((EDATE('Projektkostenkalkulation EP'!$B$8,19)+(FI$9-1)),"MM"),
             IF(
                        OR(
                                    TEXT((EDATE('Projektkostenkalkulation EP'!$B$8,19)+FI$9),"TTT") = "Sa",
                                    TEXT((EDATE('Projektkostenkalkulation EP'!$B$8,19)+FI$9),"TTT") = "So",
                                    IF(ISNA(VLOOKUP(EDATE('Projektkostenkalkulation EP'!$B$8,19)+FI$9,Datenquellen!$F$7:$H$45,3,FALSE))," ",VLOOKUP(EDATE('Projektkostenkalkulation EP'!$B$8,19)+FI$9,Datenquellen!$F$7:$H$45,3,FALSE))="X"
                                    ),
                          "X",
                          ""
                          ),
               "X"
            )</f>
        <v/>
      </c>
      <c r="FK217" s="227" t="str">
        <f xml:space="preserve"> IF(TEXT((EDATE('Projektkostenkalkulation EP'!$B$8,19)+FJ$9),"MM")=TEXT((EDATE('Projektkostenkalkulation EP'!$B$8,19)+(FJ$9-1)),"MM"),
             IF(
                        OR(
                                    TEXT((EDATE('Projektkostenkalkulation EP'!$B$8,19)+FJ$9),"TTT") = "Sa",
                                    TEXT((EDATE('Projektkostenkalkulation EP'!$B$8,19)+FJ$9),"TTT") = "So",
                                    IF(ISNA(VLOOKUP(EDATE('Projektkostenkalkulation EP'!$B$8,19)+FJ$9,Datenquellen!$F$7:$H$45,3,FALSE))," ",VLOOKUP(EDATE('Projektkostenkalkulation EP'!$B$8,19)+FJ$9,Datenquellen!$F$7:$H$45,3,FALSE))="X"
                                    ),
                          "X",
                          ""
                          ),
               "X"
            )</f>
        <v/>
      </c>
      <c r="FL217" s="227" t="str">
        <f xml:space="preserve"> IF(TEXT((EDATE('Projektkostenkalkulation EP'!$B$8,19)+FK$9),"MM")=TEXT((EDATE('Projektkostenkalkulation EP'!$B$8,19)+(FK$9-1)),"MM"),
             IF(
                        OR(
                                    TEXT((EDATE('Projektkostenkalkulation EP'!$B$8,19)+FK$9),"TTT") = "Sa",
                                    TEXT((EDATE('Projektkostenkalkulation EP'!$B$8,19)+FK$9),"TTT") = "So",
                                    IF(ISNA(VLOOKUP(EDATE('Projektkostenkalkulation EP'!$B$8,19)+FK$9,Datenquellen!$F$7:$H$45,3,FALSE))," ",VLOOKUP(EDATE('Projektkostenkalkulation EP'!$B$8,19)+FK$9,Datenquellen!$F$7:$H$45,3,FALSE))="X"
                                    ),
                          "X",
                          ""
                          ),
               "X"
            )</f>
        <v/>
      </c>
      <c r="FM217" s="227" t="str">
        <f xml:space="preserve"> IF(TEXT((EDATE('Projektkostenkalkulation EP'!$B$8,19)+FL$9),"MM")=TEXT((EDATE('Projektkostenkalkulation EP'!$B$8,19)+(FL$9-1)),"MM"),
             IF(
                        OR(
                                    TEXT((EDATE('Projektkostenkalkulation EP'!$B$8,19)+FL$9),"TTT") = "Sa",
                                    TEXT((EDATE('Projektkostenkalkulation EP'!$B$8,19)+FL$9),"TTT") = "So",
                                    IF(ISNA(VLOOKUP(EDATE('Projektkostenkalkulation EP'!$B$8,19)+FL$9,Datenquellen!$F$7:$H$45,3,FALSE))," ",VLOOKUP(EDATE('Projektkostenkalkulation EP'!$B$8,19)+FL$9,Datenquellen!$F$7:$H$45,3,FALSE))="X"
                                    ),
                          "X",
                          ""
                          ),
               "X"
            )</f>
        <v>X</v>
      </c>
      <c r="FN217" s="227" t="str">
        <f xml:space="preserve"> IF(TEXT((EDATE('Projektkostenkalkulation EP'!$B$8,19)+FM$9),"MM")=TEXT((EDATE('Projektkostenkalkulation EP'!$B$8,19)+(FM$9-1)),"MM"),
             IF(
                        OR(
                                    TEXT((EDATE('Projektkostenkalkulation EP'!$B$8,19)+FM$9),"TTT") = "Sa",
                                    TEXT((EDATE('Projektkostenkalkulation EP'!$B$8,19)+FM$9),"TTT") = "So",
                                    IF(ISNA(VLOOKUP(EDATE('Projektkostenkalkulation EP'!$B$8,19)+FM$9,Datenquellen!$F$7:$H$45,3,FALSE))," ",VLOOKUP(EDATE('Projektkostenkalkulation EP'!$B$8,19)+FM$9,Datenquellen!$F$7:$H$45,3,FALSE))="X"
                                    ),
                          "X",
                          ""
                          ),
               "X"
            )</f>
        <v>X</v>
      </c>
      <c r="FO217" s="227" t="str">
        <f xml:space="preserve"> IF(TEXT((EDATE('Projektkostenkalkulation EP'!$B$8,19)+FN$9),"MM")=TEXT((EDATE('Projektkostenkalkulation EP'!$B$8,19)+(FN$9-1)),"MM"),
             IF(
                        OR(
                                    TEXT((EDATE('Projektkostenkalkulation EP'!$B$8,19)+FN$9),"TTT") = "Sa",
                                    TEXT((EDATE('Projektkostenkalkulation EP'!$B$8,19)+FN$9),"TTT") = "So",
                                    IF(ISNA(VLOOKUP(EDATE('Projektkostenkalkulation EP'!$B$8,19)+FN$9,Datenquellen!$F$7:$H$45,3,FALSE))," ",VLOOKUP(EDATE('Projektkostenkalkulation EP'!$B$8,19)+FN$9,Datenquellen!$F$7:$H$45,3,FALSE))="X"
                                    ),
                          "X",
                          ""
                          ),
               "X"
            )</f>
        <v/>
      </c>
      <c r="FP217" s="227" t="str">
        <f xml:space="preserve"> IF(TEXT((EDATE('Projektkostenkalkulation EP'!$B$8,19)+FO$9),"MM")=TEXT((EDATE('Projektkostenkalkulation EP'!$B$8,19)+(FO$9-1)),"MM"),
             IF(
                        OR(
                                    TEXT((EDATE('Projektkostenkalkulation EP'!$B$8,19)+FO$9),"TTT") = "Sa",
                                    TEXT((EDATE('Projektkostenkalkulation EP'!$B$8,19)+FO$9),"TTT") = "So",
                                    IF(ISNA(VLOOKUP(EDATE('Projektkostenkalkulation EP'!$B$8,19)+FO$9,Datenquellen!$F$7:$H$45,3,FALSE))," ",VLOOKUP(EDATE('Projektkostenkalkulation EP'!$B$8,19)+FO$9,Datenquellen!$F$7:$H$45,3,FALSE))="X"
                                    ),
                          "X",
                          ""
                          ),
               "X"
            )</f>
        <v/>
      </c>
      <c r="FQ217" s="227" t="str">
        <f xml:space="preserve"> IF(TEXT((EDATE('Projektkostenkalkulation EP'!$B$8,19)+FP$9),"MM")=TEXT((EDATE('Projektkostenkalkulation EP'!$B$8,19)+(FP$9-1)),"MM"),
             IF(
                        OR(
                                    TEXT((EDATE('Projektkostenkalkulation EP'!$B$8,19)+FP$9),"TTT") = "Sa",
                                    TEXT((EDATE('Projektkostenkalkulation EP'!$B$8,19)+FP$9),"TTT") = "So",
                                    IF(ISNA(VLOOKUP(EDATE('Projektkostenkalkulation EP'!$B$8,19)+FP$9,Datenquellen!$F$7:$H$45,3,FALSE))," ",VLOOKUP(EDATE('Projektkostenkalkulation EP'!$B$8,19)+FP$9,Datenquellen!$F$7:$H$45,3,FALSE))="X"
                                    ),
                          "X",
                          ""
                          ),
               "X"
            )</f>
        <v/>
      </c>
      <c r="FR217" s="227" t="str">
        <f xml:space="preserve"> IF(TEXT((EDATE('Projektkostenkalkulation EP'!$B$8,19)+FQ$9),"MM")=TEXT((EDATE('Projektkostenkalkulation EP'!$B$8,19)+(FQ$9-1)),"MM"),
             IF(
                        OR(
                                    TEXT((EDATE('Projektkostenkalkulation EP'!$B$8,19)+FQ$9),"TTT") = "Sa",
                                    TEXT((EDATE('Projektkostenkalkulation EP'!$B$8,19)+FQ$9),"TTT") = "So",
                                    IF(ISNA(VLOOKUP(EDATE('Projektkostenkalkulation EP'!$B$8,19)+FQ$9,Datenquellen!$F$7:$H$45,3,FALSE))," ",VLOOKUP(EDATE('Projektkostenkalkulation EP'!$B$8,19)+FQ$9,Datenquellen!$F$7:$H$45,3,FALSE))="X"
                                    ),
                          "X",
                          ""
                          ),
               "X"
            )</f>
        <v/>
      </c>
      <c r="FS217" s="227" t="str">
        <f xml:space="preserve"> IF(TEXT((EDATE('Projektkostenkalkulation EP'!$B$8,19)+FR$9),"MM")=TEXT((EDATE('Projektkostenkalkulation EP'!$B$8,19)+(FR$9-1)),"MM"),
             IF(
                        OR(
                                    TEXT((EDATE('Projektkostenkalkulation EP'!$B$8,19)+FR$9),"TTT") = "Sa",
                                    TEXT((EDATE('Projektkostenkalkulation EP'!$B$8,19)+FR$9),"TTT") = "So",
                                    IF(ISNA(VLOOKUP(EDATE('Projektkostenkalkulation EP'!$B$8,19)+FR$9,Datenquellen!$F$7:$H$45,3,FALSE))," ",VLOOKUP(EDATE('Projektkostenkalkulation EP'!$B$8,19)+FR$9,Datenquellen!$F$7:$H$45,3,FALSE))="X"
                                    ),
                          "X",
                          ""
                          ),
               "X"
            )</f>
        <v/>
      </c>
      <c r="FT217" s="227" t="str">
        <f xml:space="preserve"> IF(TEXT((EDATE('Projektkostenkalkulation EP'!$B$8,19)+FS$9),"MM")=TEXT((EDATE('Projektkostenkalkulation EP'!$B$8,19)+(FS$9-1)),"MM"),
             IF(
                        OR(
                                    TEXT((EDATE('Projektkostenkalkulation EP'!$B$8,19)+FS$9),"TTT") = "Sa",
                                    TEXT((EDATE('Projektkostenkalkulation EP'!$B$8,19)+FS$9),"TTT") = "So",
                                    IF(ISNA(VLOOKUP(EDATE('Projektkostenkalkulation EP'!$B$8,19)+FS$9,Datenquellen!$F$7:$H$45,3,FALSE))," ",VLOOKUP(EDATE('Projektkostenkalkulation EP'!$B$8,19)+FS$9,Datenquellen!$F$7:$H$45,3,FALSE))="X"
                                    ),
                          "X",
                          ""
                          ),
               "X"
            )</f>
        <v>X</v>
      </c>
      <c r="FU217" s="228" t="str">
        <f xml:space="preserve"> IF(TEXT((EDATE('Projektkostenkalkulation EP'!$B$8,19)+FT$9),"MM")=TEXT((EDATE('Projektkostenkalkulation EP'!$B$8,19)+(FT$9-1)),"MM"),
             IF(
                        OR(
                                    TEXT((EDATE('Projektkostenkalkulation EP'!$B$8,19)+FT$9),"TTT") = "Sa",
                                    TEXT((EDATE('Projektkostenkalkulation EP'!$B$8,19)+FT$9),"TTT") = "So",
                                    IF(ISNA(VLOOKUP(EDATE('Projektkostenkalkulation EP'!$B$8,19)+FT$9,Datenquellen!$F$7:$H$45,3,FALSE))," ",VLOOKUP(EDATE('Projektkostenkalkulation EP'!$B$8,19)+FT$9,Datenquellen!$F$7:$H$45,3,FALSE))="X"
                                    ),
                          "X",
                          ""
                          ),
               "X"
            )</f>
        <v>X</v>
      </c>
      <c r="FV217" s="229"/>
      <c r="FW217" s="230"/>
      <c r="FX217" s="408"/>
      <c r="FY217" s="405" t="str">
        <f>TEXT(EDATE('Projektkostenkalkulation EP'!$B$8,19),"MMMM")</f>
        <v>August</v>
      </c>
      <c r="FZ217" s="226"/>
      <c r="GA217" s="227" t="str">
        <f>IF(
            OR(
                     TEXT(EDATE('Projektkostenkalkulation EP'!$B$8,19),"TTT") = "Sa",
                     TEXT(EDATE('Projektkostenkalkulation EP'!$B$8,19),"TTT") = "So",
                     IF(ISNA(VLOOKUP(EDATE('Projektkostenkalkulation EP'!$B$8,19),Datenquellen!$F$7:$H$45,3,FALSE))," ",VLOOKUP(EDATE('Projektkostenkalkulation EP'!$B$8,19),Datenquellen!$F$7:$H$45,3,FALSE))="X"
                            ),
                    "X",
                    ""
            )</f>
        <v/>
      </c>
      <c r="GB217" s="227" t="str">
        <f xml:space="preserve"> IF(TEXT((EDATE('Projektkostenkalkulation EP'!$B$8,19)+GA$9),"MM")=TEXT((EDATE('Projektkostenkalkulation EP'!$B$8,19)+(GA$9-1)),"MM"),
             IF(
                        OR(
                                    TEXT((EDATE('Projektkostenkalkulation EP'!$B$8,19)+GA$9),"TTT") = "Sa",
                                    TEXT((EDATE('Projektkostenkalkulation EP'!$B$8,19)+GA$9),"TTT") = "So",
                                    IF(ISNA(VLOOKUP(EDATE('Projektkostenkalkulation EP'!$B$8,19)+GA$9,Datenquellen!$F$7:$H$45,3,FALSE))," ",VLOOKUP(EDATE('Projektkostenkalkulation EP'!$B$8,19)+GA$9,Datenquellen!$F$7:$H$45,3,FALSE))="X"
                                    ),
                          "X",
                          ""
                          ),
               "X"
            )</f>
        <v>X</v>
      </c>
      <c r="GC217" s="227" t="str">
        <f xml:space="preserve"> IF(TEXT((EDATE('Projektkostenkalkulation EP'!$B$8,19)+GB$9),"MM")=TEXT((EDATE('Projektkostenkalkulation EP'!$B$8,19)+(GB$9-1)),"MM"),
             IF(
                        OR(
                                    TEXT((EDATE('Projektkostenkalkulation EP'!$B$8,19)+GB$9),"TTT") = "Sa",
                                    TEXT((EDATE('Projektkostenkalkulation EP'!$B$8,19)+GB$9),"TTT") = "So",
                                    IF(ISNA(VLOOKUP(EDATE('Projektkostenkalkulation EP'!$B$8,19)+GB$9,Datenquellen!$F$7:$H$45,3,FALSE))," ",VLOOKUP(EDATE('Projektkostenkalkulation EP'!$B$8,19)+GB$9,Datenquellen!$F$7:$H$45,3,FALSE))="X"
                                    ),
                          "X",
                          ""
                          ),
               "X"
            )</f>
        <v>X</v>
      </c>
      <c r="GD217" s="227" t="str">
        <f xml:space="preserve"> IF(TEXT((EDATE('Projektkostenkalkulation EP'!$B$8,19)+GC$9),"MM")=TEXT((EDATE('Projektkostenkalkulation EP'!$B$8,19)+(GC$9-1)),"MM"),
             IF(
                        OR(
                                    TEXT((EDATE('Projektkostenkalkulation EP'!$B$8,19)+GC$9),"TTT") = "Sa",
                                    TEXT((EDATE('Projektkostenkalkulation EP'!$B$8,19)+GC$9),"TTT") = "So",
                                    IF(ISNA(VLOOKUP(EDATE('Projektkostenkalkulation EP'!$B$8,19)+GC$9,Datenquellen!$F$7:$H$45,3,FALSE))," ",VLOOKUP(EDATE('Projektkostenkalkulation EP'!$B$8,19)+GC$9,Datenquellen!$F$7:$H$45,3,FALSE))="X"
                                    ),
                          "X",
                          ""
                          ),
               "X"
            )</f>
        <v/>
      </c>
      <c r="GE217" s="227" t="str">
        <f xml:space="preserve"> IF(TEXT((EDATE('Projektkostenkalkulation EP'!$B$8,19)+GD$9),"MM")=TEXT((EDATE('Projektkostenkalkulation EP'!$B$8,19)+(GD$9-1)),"MM"),
             IF(
                        OR(
                                    TEXT((EDATE('Projektkostenkalkulation EP'!$B$8,19)+GD$9),"TTT") = "Sa",
                                    TEXT((EDATE('Projektkostenkalkulation EP'!$B$8,19)+GD$9),"TTT") = "So",
                                    IF(ISNA(VLOOKUP(EDATE('Projektkostenkalkulation EP'!$B$8,19)+GD$9,Datenquellen!$F$7:$H$45,3,FALSE))," ",VLOOKUP(EDATE('Projektkostenkalkulation EP'!$B$8,19)+GD$9,Datenquellen!$F$7:$H$45,3,FALSE))="X"
                                    ),
                          "X",
                          ""
                          ),
               "X"
            )</f>
        <v/>
      </c>
      <c r="GF217" s="227" t="str">
        <f xml:space="preserve"> IF(TEXT((EDATE('Projektkostenkalkulation EP'!$B$8,19)+GE$9),"MM")=TEXT((EDATE('Projektkostenkalkulation EP'!$B$8,19)+(GE$9-1)),"MM"),
             IF(
                        OR(
                                    TEXT((EDATE('Projektkostenkalkulation EP'!$B$8,19)+GE$9),"TTT") = "Sa",
                                    TEXT((EDATE('Projektkostenkalkulation EP'!$B$8,19)+GE$9),"TTT") = "So",
                                    IF(ISNA(VLOOKUP(EDATE('Projektkostenkalkulation EP'!$B$8,19)+GE$9,Datenquellen!$F$7:$H$45,3,FALSE))," ",VLOOKUP(EDATE('Projektkostenkalkulation EP'!$B$8,19)+GE$9,Datenquellen!$F$7:$H$45,3,FALSE))="X"
                                    ),
                          "X",
                          ""
                          ),
               "X"
            )</f>
        <v/>
      </c>
      <c r="GG217" s="227" t="str">
        <f xml:space="preserve"> IF(TEXT((EDATE('Projektkostenkalkulation EP'!$B$8,19)+GF$9),"MM")=TEXT((EDATE('Projektkostenkalkulation EP'!$B$8,19)+(GF$9-1)),"MM"),
             IF(
                        OR(
                                    TEXT((EDATE('Projektkostenkalkulation EP'!$B$8,19)+GF$9),"TTT") = "Sa",
                                    TEXT((EDATE('Projektkostenkalkulation EP'!$B$8,19)+GF$9),"TTT") = "So",
                                    IF(ISNA(VLOOKUP(EDATE('Projektkostenkalkulation EP'!$B$8,19)+GF$9,Datenquellen!$F$7:$H$45,3,FALSE))," ",VLOOKUP(EDATE('Projektkostenkalkulation EP'!$B$8,19)+GF$9,Datenquellen!$F$7:$H$45,3,FALSE))="X"
                                    ),
                          "X",
                          ""
                          ),
               "X"
            )</f>
        <v/>
      </c>
      <c r="GH217" s="227" t="str">
        <f xml:space="preserve"> IF(TEXT((EDATE('Projektkostenkalkulation EP'!$B$8,19)+GG$9),"MM")=TEXT((EDATE('Projektkostenkalkulation EP'!$B$8,19)+(GG$9-1)),"MM"),
             IF(
                        OR(
                                    TEXT((EDATE('Projektkostenkalkulation EP'!$B$8,19)+GG$9),"TTT") = "Sa",
                                    TEXT((EDATE('Projektkostenkalkulation EP'!$B$8,19)+GG$9),"TTT") = "So",
                                    IF(ISNA(VLOOKUP(EDATE('Projektkostenkalkulation EP'!$B$8,19)+GG$9,Datenquellen!$F$7:$H$45,3,FALSE))," ",VLOOKUP(EDATE('Projektkostenkalkulation EP'!$B$8,19)+GG$9,Datenquellen!$F$7:$H$45,3,FALSE))="X"
                                    ),
                          "X",
                          ""
                          ),
               "X"
            )</f>
        <v/>
      </c>
      <c r="GI217" s="227" t="str">
        <f xml:space="preserve"> IF(TEXT((EDATE('Projektkostenkalkulation EP'!$B$8,19)+GH$9),"MM")=TEXT((EDATE('Projektkostenkalkulation EP'!$B$8,19)+(GH$9-1)),"MM"),
             IF(
                        OR(
                                    TEXT((EDATE('Projektkostenkalkulation EP'!$B$8,19)+GH$9),"TTT") = "Sa",
                                    TEXT((EDATE('Projektkostenkalkulation EP'!$B$8,19)+GH$9),"TTT") = "So",
                                    IF(ISNA(VLOOKUP(EDATE('Projektkostenkalkulation EP'!$B$8,19)+GH$9,Datenquellen!$F$7:$H$45,3,FALSE))," ",VLOOKUP(EDATE('Projektkostenkalkulation EP'!$B$8,19)+GH$9,Datenquellen!$F$7:$H$45,3,FALSE))="X"
                                    ),
                          "X",
                          ""
                          ),
               "X"
            )</f>
        <v>X</v>
      </c>
      <c r="GJ217" s="227" t="str">
        <f xml:space="preserve"> IF(TEXT((EDATE('Projektkostenkalkulation EP'!$B$8,19)+GI$9),"MM")=TEXT((EDATE('Projektkostenkalkulation EP'!$B$8,19)+(GI$9-1)),"MM"),
             IF(
                        OR(
                                    TEXT((EDATE('Projektkostenkalkulation EP'!$B$8,19)+GI$9),"TTT") = "Sa",
                                    TEXT((EDATE('Projektkostenkalkulation EP'!$B$8,19)+GI$9),"TTT") = "So",
                                    IF(ISNA(VLOOKUP(EDATE('Projektkostenkalkulation EP'!$B$8,19)+GI$9,Datenquellen!$F$7:$H$45,3,FALSE))," ",VLOOKUP(EDATE('Projektkostenkalkulation EP'!$B$8,19)+GI$9,Datenquellen!$F$7:$H$45,3,FALSE))="X"
                                    ),
                          "X",
                          ""
                          ),
               "X"
            )</f>
        <v>X</v>
      </c>
      <c r="GK217" s="227" t="str">
        <f xml:space="preserve"> IF(TEXT((EDATE('Projektkostenkalkulation EP'!$B$8,19)+GJ$9),"MM")=TEXT((EDATE('Projektkostenkalkulation EP'!$B$8,19)+(GJ$9-1)),"MM"),
             IF(
                        OR(
                                    TEXT((EDATE('Projektkostenkalkulation EP'!$B$8,19)+GJ$9),"TTT") = "Sa",
                                    TEXT((EDATE('Projektkostenkalkulation EP'!$B$8,19)+GJ$9),"TTT") = "So",
                                    IF(ISNA(VLOOKUP(EDATE('Projektkostenkalkulation EP'!$B$8,19)+GJ$9,Datenquellen!$F$7:$H$45,3,FALSE))," ",VLOOKUP(EDATE('Projektkostenkalkulation EP'!$B$8,19)+GJ$9,Datenquellen!$F$7:$H$45,3,FALSE))="X"
                                    ),
                          "X",
                          ""
                          ),
               "X"
            )</f>
        <v/>
      </c>
      <c r="GL217" s="227" t="str">
        <f xml:space="preserve"> IF(TEXT((EDATE('Projektkostenkalkulation EP'!$B$8,19)+GK$9),"MM")=TEXT((EDATE('Projektkostenkalkulation EP'!$B$8,19)+(GK$9-1)),"MM"),
             IF(
                        OR(
                                    TEXT((EDATE('Projektkostenkalkulation EP'!$B$8,19)+GK$9),"TTT") = "Sa",
                                    TEXT((EDATE('Projektkostenkalkulation EP'!$B$8,19)+GK$9),"TTT") = "So",
                                    IF(ISNA(VLOOKUP(EDATE('Projektkostenkalkulation EP'!$B$8,19)+GK$9,Datenquellen!$F$7:$H$45,3,FALSE))," ",VLOOKUP(EDATE('Projektkostenkalkulation EP'!$B$8,19)+GK$9,Datenquellen!$F$7:$H$45,3,FALSE))="X"
                                    ),
                          "X",
                          ""
                          ),
               "X"
            )</f>
        <v/>
      </c>
      <c r="GM217" s="227" t="str">
        <f xml:space="preserve"> IF(TEXT((EDATE('Projektkostenkalkulation EP'!$B$8,19)+GL$9),"MM")=TEXT((EDATE('Projektkostenkalkulation EP'!$B$8,19)+(GL$9-1)),"MM"),
             IF(
                        OR(
                                    TEXT((EDATE('Projektkostenkalkulation EP'!$B$8,19)+GL$9),"TTT") = "Sa",
                                    TEXT((EDATE('Projektkostenkalkulation EP'!$B$8,19)+GL$9),"TTT") = "So",
                                    IF(ISNA(VLOOKUP(EDATE('Projektkostenkalkulation EP'!$B$8,19)+GL$9,Datenquellen!$F$7:$H$45,3,FALSE))," ",VLOOKUP(EDATE('Projektkostenkalkulation EP'!$B$8,19)+GL$9,Datenquellen!$F$7:$H$45,3,FALSE))="X"
                                    ),
                          "X",
                          ""
                          ),
               "X"
            )</f>
        <v/>
      </c>
      <c r="GN217" s="227" t="str">
        <f xml:space="preserve"> IF(TEXT((EDATE('Projektkostenkalkulation EP'!$B$8,19)+GM$9),"MM")=TEXT((EDATE('Projektkostenkalkulation EP'!$B$8,19)+(GM$9-1)),"MM"),
             IF(
                        OR(
                                    TEXT((EDATE('Projektkostenkalkulation EP'!$B$8,19)+GM$9),"TTT") = "Sa",
                                    TEXT((EDATE('Projektkostenkalkulation EP'!$B$8,19)+GM$9),"TTT") = "So",
                                    IF(ISNA(VLOOKUP(EDATE('Projektkostenkalkulation EP'!$B$8,19)+GM$9,Datenquellen!$F$7:$H$45,3,FALSE))," ",VLOOKUP(EDATE('Projektkostenkalkulation EP'!$B$8,19)+GM$9,Datenquellen!$F$7:$H$45,3,FALSE))="X"
                                    ),
                          "X",
                          ""
                          ),
               "X"
            )</f>
        <v/>
      </c>
      <c r="GO217" s="227" t="str">
        <f xml:space="preserve"> IF(TEXT((EDATE('Projektkostenkalkulation EP'!$B$8,19)+GN$9),"MM")=TEXT((EDATE('Projektkostenkalkulation EP'!$B$8,19)+(GN$9-1)),"MM"),
             IF(
                        OR(
                                    TEXT((EDATE('Projektkostenkalkulation EP'!$B$8,19)+GN$9),"TTT") = "Sa",
                                    TEXT((EDATE('Projektkostenkalkulation EP'!$B$8,19)+GN$9),"TTT") = "So",
                                    IF(ISNA(VLOOKUP(EDATE('Projektkostenkalkulation EP'!$B$8,19)+GN$9,Datenquellen!$F$7:$H$45,3,FALSE))," ",VLOOKUP(EDATE('Projektkostenkalkulation EP'!$B$8,19)+GN$9,Datenquellen!$F$7:$H$45,3,FALSE))="X"
                                    ),
                          "X",
                          ""
                          ),
               "X"
            )</f>
        <v/>
      </c>
      <c r="GP217" s="227" t="str">
        <f xml:space="preserve"> IF(TEXT((EDATE('Projektkostenkalkulation EP'!$B$8,19)+GO$9),"MM")=TEXT((EDATE('Projektkostenkalkulation EP'!$B$8,19)+(GO$9-1)),"MM"),
             IF(
                        OR(
                                    TEXT((EDATE('Projektkostenkalkulation EP'!$B$8,19)+GO$9),"TTT") = "Sa",
                                    TEXT((EDATE('Projektkostenkalkulation EP'!$B$8,19)+GO$9),"TTT") = "So",
                                    IF(ISNA(VLOOKUP(EDATE('Projektkostenkalkulation EP'!$B$8,19)+GO$9,Datenquellen!$F$7:$H$45,3,FALSE))," ",VLOOKUP(EDATE('Projektkostenkalkulation EP'!$B$8,19)+GO$9,Datenquellen!$F$7:$H$45,3,FALSE))="X"
                                    ),
                          "X",
                          ""
                          ),
               "X"
            )</f>
        <v>X</v>
      </c>
      <c r="GQ217" s="227" t="str">
        <f xml:space="preserve"> IF(TEXT((EDATE('Projektkostenkalkulation EP'!$B$8,19)+GP$9),"MM")=TEXT((EDATE('Projektkostenkalkulation EP'!$B$8,19)+(GP$9-1)),"MM"),
             IF(
                        OR(
                                    TEXT((EDATE('Projektkostenkalkulation EP'!$B$8,19)+GP$9),"TTT") = "Sa",
                                    TEXT((EDATE('Projektkostenkalkulation EP'!$B$8,19)+GP$9),"TTT") = "So",
                                    IF(ISNA(VLOOKUP(EDATE('Projektkostenkalkulation EP'!$B$8,19)+GP$9,Datenquellen!$F$7:$H$45,3,FALSE))," ",VLOOKUP(EDATE('Projektkostenkalkulation EP'!$B$8,19)+GP$9,Datenquellen!$F$7:$H$45,3,FALSE))="X"
                                    ),
                          "X",
                          ""
                          ),
               "X"
            )</f>
        <v>X</v>
      </c>
      <c r="GR217" s="227" t="str">
        <f xml:space="preserve"> IF(TEXT((EDATE('Projektkostenkalkulation EP'!$B$8,19)+GQ$9),"MM")=TEXT((EDATE('Projektkostenkalkulation EP'!$B$8,19)+(GQ$9-1)),"MM"),
             IF(
                        OR(
                                    TEXT((EDATE('Projektkostenkalkulation EP'!$B$8,19)+GQ$9),"TTT") = "Sa",
                                    TEXT((EDATE('Projektkostenkalkulation EP'!$B$8,19)+GQ$9),"TTT") = "So",
                                    IF(ISNA(VLOOKUP(EDATE('Projektkostenkalkulation EP'!$B$8,19)+GQ$9,Datenquellen!$F$7:$H$45,3,FALSE))," ",VLOOKUP(EDATE('Projektkostenkalkulation EP'!$B$8,19)+GQ$9,Datenquellen!$F$7:$H$45,3,FALSE))="X"
                                    ),
                          "X",
                          ""
                          ),
               "X"
            )</f>
        <v/>
      </c>
      <c r="GS217" s="227" t="str">
        <f xml:space="preserve"> IF(TEXT((EDATE('Projektkostenkalkulation EP'!$B$8,19)+GR$9),"MM")=TEXT((EDATE('Projektkostenkalkulation EP'!$B$8,19)+(GR$9-1)),"MM"),
             IF(
                        OR(
                                    TEXT((EDATE('Projektkostenkalkulation EP'!$B$8,19)+GR$9),"TTT") = "Sa",
                                    TEXT((EDATE('Projektkostenkalkulation EP'!$B$8,19)+GR$9),"TTT") = "So",
                                    IF(ISNA(VLOOKUP(EDATE('Projektkostenkalkulation EP'!$B$8,19)+GR$9,Datenquellen!$F$7:$H$45,3,FALSE))," ",VLOOKUP(EDATE('Projektkostenkalkulation EP'!$B$8,19)+GR$9,Datenquellen!$F$7:$H$45,3,FALSE))="X"
                                    ),
                          "X",
                          ""
                          ),
               "X"
            )</f>
        <v/>
      </c>
      <c r="GT217" s="227" t="str">
        <f xml:space="preserve"> IF(TEXT((EDATE('Projektkostenkalkulation EP'!$B$8,19)+GS$9),"MM")=TEXT((EDATE('Projektkostenkalkulation EP'!$B$8,19)+(GS$9-1)),"MM"),
             IF(
                        OR(
                                    TEXT((EDATE('Projektkostenkalkulation EP'!$B$8,19)+GS$9),"TTT") = "Sa",
                                    TEXT((EDATE('Projektkostenkalkulation EP'!$B$8,19)+GS$9),"TTT") = "So",
                                    IF(ISNA(VLOOKUP(EDATE('Projektkostenkalkulation EP'!$B$8,19)+GS$9,Datenquellen!$F$7:$H$45,3,FALSE))," ",VLOOKUP(EDATE('Projektkostenkalkulation EP'!$B$8,19)+GS$9,Datenquellen!$F$7:$H$45,3,FALSE))="X"
                                    ),
                          "X",
                          ""
                          ),
               "X"
            )</f>
        <v/>
      </c>
      <c r="GU217" s="227" t="str">
        <f xml:space="preserve"> IF(TEXT((EDATE('Projektkostenkalkulation EP'!$B$8,19)+GT$9),"MM")=TEXT((EDATE('Projektkostenkalkulation EP'!$B$8,19)+(GT$9-1)),"MM"),
             IF(
                        OR(
                                    TEXT((EDATE('Projektkostenkalkulation EP'!$B$8,19)+GT$9),"TTT") = "Sa",
                                    TEXT((EDATE('Projektkostenkalkulation EP'!$B$8,19)+GT$9),"TTT") = "So",
                                    IF(ISNA(VLOOKUP(EDATE('Projektkostenkalkulation EP'!$B$8,19)+GT$9,Datenquellen!$F$7:$H$45,3,FALSE))," ",VLOOKUP(EDATE('Projektkostenkalkulation EP'!$B$8,19)+GT$9,Datenquellen!$F$7:$H$45,3,FALSE))="X"
                                    ),
                          "X",
                          ""
                          ),
               "X"
            )</f>
        <v/>
      </c>
      <c r="GV217" s="227" t="str">
        <f xml:space="preserve"> IF(TEXT((EDATE('Projektkostenkalkulation EP'!$B$8,19)+GU$9),"MM")=TEXT((EDATE('Projektkostenkalkulation EP'!$B$8,19)+(GU$9-1)),"MM"),
             IF(
                        OR(
                                    TEXT((EDATE('Projektkostenkalkulation EP'!$B$8,19)+GU$9),"TTT") = "Sa",
                                    TEXT((EDATE('Projektkostenkalkulation EP'!$B$8,19)+GU$9),"TTT") = "So",
                                    IF(ISNA(VLOOKUP(EDATE('Projektkostenkalkulation EP'!$B$8,19)+GU$9,Datenquellen!$F$7:$H$45,3,FALSE))," ",VLOOKUP(EDATE('Projektkostenkalkulation EP'!$B$8,19)+GU$9,Datenquellen!$F$7:$H$45,3,FALSE))="X"
                                    ),
                          "X",
                          ""
                          ),
               "X"
            )</f>
        <v/>
      </c>
      <c r="GW217" s="227" t="str">
        <f xml:space="preserve"> IF(TEXT((EDATE('Projektkostenkalkulation EP'!$B$8,19)+GV$9),"MM")=TEXT((EDATE('Projektkostenkalkulation EP'!$B$8,19)+(GV$9-1)),"MM"),
             IF(
                        OR(
                                    TEXT((EDATE('Projektkostenkalkulation EP'!$B$8,19)+GV$9),"TTT") = "Sa",
                                    TEXT((EDATE('Projektkostenkalkulation EP'!$B$8,19)+GV$9),"TTT") = "So",
                                    IF(ISNA(VLOOKUP(EDATE('Projektkostenkalkulation EP'!$B$8,19)+GV$9,Datenquellen!$F$7:$H$45,3,FALSE))," ",VLOOKUP(EDATE('Projektkostenkalkulation EP'!$B$8,19)+GV$9,Datenquellen!$F$7:$H$45,3,FALSE))="X"
                                    ),
                          "X",
                          ""
                          ),
               "X"
            )</f>
        <v>X</v>
      </c>
      <c r="GX217" s="227" t="str">
        <f xml:space="preserve"> IF(TEXT((EDATE('Projektkostenkalkulation EP'!$B$8,19)+GW$9),"MM")=TEXT((EDATE('Projektkostenkalkulation EP'!$B$8,19)+(GW$9-1)),"MM"),
             IF(
                        OR(
                                    TEXT((EDATE('Projektkostenkalkulation EP'!$B$8,19)+GW$9),"TTT") = "Sa",
                                    TEXT((EDATE('Projektkostenkalkulation EP'!$B$8,19)+GW$9),"TTT") = "So",
                                    IF(ISNA(VLOOKUP(EDATE('Projektkostenkalkulation EP'!$B$8,19)+GW$9,Datenquellen!$F$7:$H$45,3,FALSE))," ",VLOOKUP(EDATE('Projektkostenkalkulation EP'!$B$8,19)+GW$9,Datenquellen!$F$7:$H$45,3,FALSE))="X"
                                    ),
                          "X",
                          ""
                          ),
               "X"
            )</f>
        <v>X</v>
      </c>
      <c r="GY217" s="227" t="str">
        <f xml:space="preserve"> IF(TEXT((EDATE('Projektkostenkalkulation EP'!$B$8,19)+GX$9),"MM")=TEXT((EDATE('Projektkostenkalkulation EP'!$B$8,19)+(GX$9-1)),"MM"),
             IF(
                        OR(
                                    TEXT((EDATE('Projektkostenkalkulation EP'!$B$8,19)+GX$9),"TTT") = "Sa",
                                    TEXT((EDATE('Projektkostenkalkulation EP'!$B$8,19)+GX$9),"TTT") = "So",
                                    IF(ISNA(VLOOKUP(EDATE('Projektkostenkalkulation EP'!$B$8,19)+GX$9,Datenquellen!$F$7:$H$45,3,FALSE))," ",VLOOKUP(EDATE('Projektkostenkalkulation EP'!$B$8,19)+GX$9,Datenquellen!$F$7:$H$45,3,FALSE))="X"
                                    ),
                          "X",
                          ""
                          ),
               "X"
            )</f>
        <v/>
      </c>
      <c r="GZ217" s="227" t="str">
        <f xml:space="preserve"> IF(TEXT((EDATE('Projektkostenkalkulation EP'!$B$8,19)+GY$9),"MM")=TEXT((EDATE('Projektkostenkalkulation EP'!$B$8,19)+(GY$9-1)),"MM"),
             IF(
                        OR(
                                    TEXT((EDATE('Projektkostenkalkulation EP'!$B$8,19)+GY$9),"TTT") = "Sa",
                                    TEXT((EDATE('Projektkostenkalkulation EP'!$B$8,19)+GY$9),"TTT") = "So",
                                    IF(ISNA(VLOOKUP(EDATE('Projektkostenkalkulation EP'!$B$8,19)+GY$9,Datenquellen!$F$7:$H$45,3,FALSE))," ",VLOOKUP(EDATE('Projektkostenkalkulation EP'!$B$8,19)+GY$9,Datenquellen!$F$7:$H$45,3,FALSE))="X"
                                    ),
                          "X",
                          ""
                          ),
               "X"
            )</f>
        <v/>
      </c>
      <c r="HA217" s="227" t="str">
        <f xml:space="preserve"> IF(TEXT((EDATE('Projektkostenkalkulation EP'!$B$8,19)+GZ$9),"MM")=TEXT((EDATE('Projektkostenkalkulation EP'!$B$8,19)+(GZ$9-1)),"MM"),
             IF(
                        OR(
                                    TEXT((EDATE('Projektkostenkalkulation EP'!$B$8,19)+GZ$9),"TTT") = "Sa",
                                    TEXT((EDATE('Projektkostenkalkulation EP'!$B$8,19)+GZ$9),"TTT") = "So",
                                    IF(ISNA(VLOOKUP(EDATE('Projektkostenkalkulation EP'!$B$8,19)+GZ$9,Datenquellen!$F$7:$H$45,3,FALSE))," ",VLOOKUP(EDATE('Projektkostenkalkulation EP'!$B$8,19)+GZ$9,Datenquellen!$F$7:$H$45,3,FALSE))="X"
                                    ),
                          "X",
                          ""
                          ),
               "X"
            )</f>
        <v/>
      </c>
      <c r="HB217" s="227" t="str">
        <f xml:space="preserve"> IF(TEXT((EDATE('Projektkostenkalkulation EP'!$B$8,19)+HA$9),"MM")=TEXT((EDATE('Projektkostenkalkulation EP'!$B$8,19)+(HA$9-1)),"MM"),
             IF(
                        OR(
                                    TEXT((EDATE('Projektkostenkalkulation EP'!$B$8,19)+HA$9),"TTT") = "Sa",
                                    TEXT((EDATE('Projektkostenkalkulation EP'!$B$8,19)+HA$9),"TTT") = "So",
                                    IF(ISNA(VLOOKUP(EDATE('Projektkostenkalkulation EP'!$B$8,19)+HA$9,Datenquellen!$F$7:$H$45,3,FALSE))," ",VLOOKUP(EDATE('Projektkostenkalkulation EP'!$B$8,19)+HA$9,Datenquellen!$F$7:$H$45,3,FALSE))="X"
                                    ),
                          "X",
                          ""
                          ),
               "X"
            )</f>
        <v/>
      </c>
      <c r="HC217" s="227" t="str">
        <f xml:space="preserve"> IF(TEXT((EDATE('Projektkostenkalkulation EP'!$B$8,19)+HB$9),"MM")=TEXT((EDATE('Projektkostenkalkulation EP'!$B$8,19)+(HB$9-1)),"MM"),
             IF(
                        OR(
                                    TEXT((EDATE('Projektkostenkalkulation EP'!$B$8,19)+HB$9),"TTT") = "Sa",
                                    TEXT((EDATE('Projektkostenkalkulation EP'!$B$8,19)+HB$9),"TTT") = "So",
                                    IF(ISNA(VLOOKUP(EDATE('Projektkostenkalkulation EP'!$B$8,19)+HB$9,Datenquellen!$F$7:$H$45,3,FALSE))," ",VLOOKUP(EDATE('Projektkostenkalkulation EP'!$B$8,19)+HB$9,Datenquellen!$F$7:$H$45,3,FALSE))="X"
                                    ),
                          "X",
                          ""
                          ),
               "X"
            )</f>
        <v/>
      </c>
      <c r="HD217" s="227" t="str">
        <f xml:space="preserve"> IF(TEXT((EDATE('Projektkostenkalkulation EP'!$B$8,19)+HC$9),"MM")=TEXT((EDATE('Projektkostenkalkulation EP'!$B$8,19)+(HC$9-1)),"MM"),
             IF(
                        OR(
                                    TEXT((EDATE('Projektkostenkalkulation EP'!$B$8,19)+HC$9),"TTT") = "Sa",
                                    TEXT((EDATE('Projektkostenkalkulation EP'!$B$8,19)+HC$9),"TTT") = "So",
                                    IF(ISNA(VLOOKUP(EDATE('Projektkostenkalkulation EP'!$B$8,19)+HC$9,Datenquellen!$F$7:$H$45,3,FALSE))," ",VLOOKUP(EDATE('Projektkostenkalkulation EP'!$B$8,19)+HC$9,Datenquellen!$F$7:$H$45,3,FALSE))="X"
                                    ),
                          "X",
                          ""
                          ),
               "X"
            )</f>
        <v>X</v>
      </c>
      <c r="HE217" s="228" t="str">
        <f xml:space="preserve"> IF(TEXT((EDATE('Projektkostenkalkulation EP'!$B$8,19)+HD$9),"MM")=TEXT((EDATE('Projektkostenkalkulation EP'!$B$8,19)+(HD$9-1)),"MM"),
             IF(
                        OR(
                                    TEXT((EDATE('Projektkostenkalkulation EP'!$B$8,19)+HD$9),"TTT") = "Sa",
                                    TEXT((EDATE('Projektkostenkalkulation EP'!$B$8,19)+HD$9),"TTT") = "So",
                                    IF(ISNA(VLOOKUP(EDATE('Projektkostenkalkulation EP'!$B$8,19)+HD$9,Datenquellen!$F$7:$H$45,3,FALSE))," ",VLOOKUP(EDATE('Projektkostenkalkulation EP'!$B$8,19)+HD$9,Datenquellen!$F$7:$H$45,3,FALSE))="X"
                                    ),
                          "X",
                          ""
                          ),
               "X"
            )</f>
        <v>X</v>
      </c>
      <c r="HF217" s="229"/>
      <c r="HG217" s="230"/>
      <c r="HH217" s="408"/>
    </row>
    <row r="218" spans="1:216" ht="21" customHeight="1" x14ac:dyDescent="0.2">
      <c r="A218" s="406"/>
      <c r="B218" s="231"/>
      <c r="C218" s="232" t="str">
        <f>IF(
            OR(
                     TEXT(EDATE('Projektkostenkalkulation EP'!$B$8,19),"TTT") = "Sa",
                     TEXT(EDATE('Projektkostenkalkulation EP'!$B$8,19),"TTT") = "So",
                     IF(ISNA(VLOOKUP(EDATE('Projektkostenkalkulation EP'!$B$8,19),Datenquellen!$F$7:$H$45,3,FALSE))," ",VLOOKUP(EDATE('Projektkostenkalkulation EP'!$B$8,19),Datenquellen!$F$7:$H$45,3,FALSE))="X"
                            ),
                    "X",
                    ""
            )</f>
        <v/>
      </c>
      <c r="D218" s="232" t="str">
        <f xml:space="preserve"> IF(TEXT((EDATE('Projektkostenkalkulation EP'!$B$8,19)+C$9),"MM")=TEXT((EDATE('Projektkostenkalkulation EP'!$B$8,19)+(C$9-1)),"MM"),
             IF(
                        OR(
                                    TEXT((EDATE('Projektkostenkalkulation EP'!$B$8,19)+C$9),"TTT") = "Sa",
                                    TEXT((EDATE('Projektkostenkalkulation EP'!$B$8,19)+C$9),"TTT") = "So",
                                    IF(ISNA(VLOOKUP(EDATE('Projektkostenkalkulation EP'!$B$8,19)+C$9,Datenquellen!$F$7:$H$45,3,FALSE))," ",VLOOKUP(EDATE('Projektkostenkalkulation EP'!$B$8,19)+C$9,Datenquellen!$F$7:$H$45,3,FALSE))="X"
                                    ),
                          "X",
                          ""
                          ),
               "X"
            )</f>
        <v>X</v>
      </c>
      <c r="E218" s="232" t="str">
        <f xml:space="preserve"> IF(TEXT((EDATE('Projektkostenkalkulation EP'!$B$8,19)+D$9),"MM")=TEXT((EDATE('Projektkostenkalkulation EP'!$B$8,19)+(D$9-1)),"MM"),
             IF(
                        OR(
                                    TEXT((EDATE('Projektkostenkalkulation EP'!$B$8,19)+D$9),"TTT") = "Sa",
                                    TEXT((EDATE('Projektkostenkalkulation EP'!$B$8,19)+D$9),"TTT") = "So",
                                    IF(ISNA(VLOOKUP(EDATE('Projektkostenkalkulation EP'!$B$8,19)+D$9,Datenquellen!$F$7:$H$45,3,FALSE))," ",VLOOKUP(EDATE('Projektkostenkalkulation EP'!$B$8,19)+D$9,Datenquellen!$F$7:$H$45,3,FALSE))="X"
                                    ),
                          "X",
                          ""
                          ),
               "X"
            )</f>
        <v>X</v>
      </c>
      <c r="F218" s="232" t="str">
        <f xml:space="preserve"> IF(TEXT((EDATE('Projektkostenkalkulation EP'!$B$8,19)+E$9),"MM")=TEXT((EDATE('Projektkostenkalkulation EP'!$B$8,19)+(E$9-1)),"MM"),
             IF(
                        OR(
                                    TEXT((EDATE('Projektkostenkalkulation EP'!$B$8,19)+E$9),"TTT") = "Sa",
                                    TEXT((EDATE('Projektkostenkalkulation EP'!$B$8,19)+E$9),"TTT") = "So",
                                    IF(ISNA(VLOOKUP(EDATE('Projektkostenkalkulation EP'!$B$8,19)+E$9,Datenquellen!$F$7:$H$45,3,FALSE))," ",VLOOKUP(EDATE('Projektkostenkalkulation EP'!$B$8,19)+E$9,Datenquellen!$F$7:$H$45,3,FALSE))="X"
                                    ),
                          "X",
                          ""
                          ),
               "X"
            )</f>
        <v/>
      </c>
      <c r="G218" s="232" t="str">
        <f xml:space="preserve"> IF(TEXT((EDATE('Projektkostenkalkulation EP'!$B$8,19)+F$9),"MM")=TEXT((EDATE('Projektkostenkalkulation EP'!$B$8,19)+(F$9-1)),"MM"),
             IF(
                        OR(
                                    TEXT((EDATE('Projektkostenkalkulation EP'!$B$8,19)+F$9),"TTT") = "Sa",
                                    TEXT((EDATE('Projektkostenkalkulation EP'!$B$8,19)+F$9),"TTT") = "So",
                                    IF(ISNA(VLOOKUP(EDATE('Projektkostenkalkulation EP'!$B$8,19)+F$9,Datenquellen!$F$7:$H$45,3,FALSE))," ",VLOOKUP(EDATE('Projektkostenkalkulation EP'!$B$8,19)+F$9,Datenquellen!$F$7:$H$45,3,FALSE))="X"
                                    ),
                          "X",
                          ""
                          ),
               "X"
            )</f>
        <v/>
      </c>
      <c r="H218" s="232" t="str">
        <f xml:space="preserve"> IF(TEXT((EDATE('Projektkostenkalkulation EP'!$B$8,19)+G$9),"MM")=TEXT((EDATE('Projektkostenkalkulation EP'!$B$8,19)+(G$9-1)),"MM"),
             IF(
                        OR(
                                    TEXT((EDATE('Projektkostenkalkulation EP'!$B$8,19)+G$9),"TTT") = "Sa",
                                    TEXT((EDATE('Projektkostenkalkulation EP'!$B$8,19)+G$9),"TTT") = "So",
                                    IF(ISNA(VLOOKUP(EDATE('Projektkostenkalkulation EP'!$B$8,19)+G$9,Datenquellen!$F$7:$H$45,3,FALSE))," ",VLOOKUP(EDATE('Projektkostenkalkulation EP'!$B$8,19)+G$9,Datenquellen!$F$7:$H$45,3,FALSE))="X"
                                    ),
                          "X",
                          ""
                          ),
               "X"
            )</f>
        <v/>
      </c>
      <c r="I218" s="232" t="str">
        <f xml:space="preserve"> IF(TEXT((EDATE('Projektkostenkalkulation EP'!$B$8,19)+H$9),"MM")=TEXT((EDATE('Projektkostenkalkulation EP'!$B$8,19)+(H$9-1)),"MM"),
             IF(
                        OR(
                                    TEXT((EDATE('Projektkostenkalkulation EP'!$B$8,19)+H$9),"TTT") = "Sa",
                                    TEXT((EDATE('Projektkostenkalkulation EP'!$B$8,19)+H$9),"TTT") = "So",
                                    IF(ISNA(VLOOKUP(EDATE('Projektkostenkalkulation EP'!$B$8,19)+H$9,Datenquellen!$F$7:$H$45,3,FALSE))," ",VLOOKUP(EDATE('Projektkostenkalkulation EP'!$B$8,19)+H$9,Datenquellen!$F$7:$H$45,3,FALSE))="X"
                                    ),
                          "X",
                          ""
                          ),
               "X"
            )</f>
        <v/>
      </c>
      <c r="J218" s="232" t="str">
        <f xml:space="preserve"> IF(TEXT((EDATE('Projektkostenkalkulation EP'!$B$8,19)+I$9),"MM")=TEXT((EDATE('Projektkostenkalkulation EP'!$B$8,19)+(I$9-1)),"MM"),
             IF(
                        OR(
                                    TEXT((EDATE('Projektkostenkalkulation EP'!$B$8,19)+I$9),"TTT") = "Sa",
                                    TEXT((EDATE('Projektkostenkalkulation EP'!$B$8,19)+I$9),"TTT") = "So",
                                    IF(ISNA(VLOOKUP(EDATE('Projektkostenkalkulation EP'!$B$8,19)+I$9,Datenquellen!$F$7:$H$45,3,FALSE))," ",VLOOKUP(EDATE('Projektkostenkalkulation EP'!$B$8,19)+I$9,Datenquellen!$F$7:$H$45,3,FALSE))="X"
                                    ),
                          "X",
                          ""
                          ),
               "X"
            )</f>
        <v/>
      </c>
      <c r="K218" s="232" t="str">
        <f xml:space="preserve"> IF(TEXT((EDATE('Projektkostenkalkulation EP'!$B$8,19)+J$9),"MM")=TEXT((EDATE('Projektkostenkalkulation EP'!$B$8,19)+(J$9-1)),"MM"),
             IF(
                        OR(
                                    TEXT((EDATE('Projektkostenkalkulation EP'!$B$8,19)+J$9),"TTT") = "Sa",
                                    TEXT((EDATE('Projektkostenkalkulation EP'!$B$8,19)+J$9),"TTT") = "So",
                                    IF(ISNA(VLOOKUP(EDATE('Projektkostenkalkulation EP'!$B$8,19)+J$9,Datenquellen!$F$7:$H$45,3,FALSE))," ",VLOOKUP(EDATE('Projektkostenkalkulation EP'!$B$8,19)+J$9,Datenquellen!$F$7:$H$45,3,FALSE))="X"
                                    ),
                          "X",
                          ""
                          ),
               "X"
            )</f>
        <v>X</v>
      </c>
      <c r="L218" s="232" t="str">
        <f xml:space="preserve"> IF(TEXT((EDATE('Projektkostenkalkulation EP'!$B$8,19)+K$9),"MM")=TEXT((EDATE('Projektkostenkalkulation EP'!$B$8,19)+(K$9-1)),"MM"),
             IF(
                        OR(
                                    TEXT((EDATE('Projektkostenkalkulation EP'!$B$8,19)+K$9),"TTT") = "Sa",
                                    TEXT((EDATE('Projektkostenkalkulation EP'!$B$8,19)+K$9),"TTT") = "So",
                                    IF(ISNA(VLOOKUP(EDATE('Projektkostenkalkulation EP'!$B$8,19)+K$9,Datenquellen!$F$7:$H$45,3,FALSE))," ",VLOOKUP(EDATE('Projektkostenkalkulation EP'!$B$8,19)+K$9,Datenquellen!$F$7:$H$45,3,FALSE))="X"
                                    ),
                          "X",
                          ""
                          ),
               "X"
            )</f>
        <v>X</v>
      </c>
      <c r="M218" s="232" t="str">
        <f xml:space="preserve"> IF(TEXT((EDATE('Projektkostenkalkulation EP'!$B$8,19)+L$9),"MM")=TEXT((EDATE('Projektkostenkalkulation EP'!$B$8,19)+(L$9-1)),"MM"),
             IF(
                        OR(
                                    TEXT((EDATE('Projektkostenkalkulation EP'!$B$8,19)+L$9),"TTT") = "Sa",
                                    TEXT((EDATE('Projektkostenkalkulation EP'!$B$8,19)+L$9),"TTT") = "So",
                                    IF(ISNA(VLOOKUP(EDATE('Projektkostenkalkulation EP'!$B$8,19)+L$9,Datenquellen!$F$7:$H$45,3,FALSE))," ",VLOOKUP(EDATE('Projektkostenkalkulation EP'!$B$8,19)+L$9,Datenquellen!$F$7:$H$45,3,FALSE))="X"
                                    ),
                          "X",
                          ""
                          ),
               "X"
            )</f>
        <v/>
      </c>
      <c r="N218" s="232" t="str">
        <f xml:space="preserve"> IF(TEXT((EDATE('Projektkostenkalkulation EP'!$B$8,19)+M$9),"MM")=TEXT((EDATE('Projektkostenkalkulation EP'!$B$8,19)+(M$9-1)),"MM"),
             IF(
                        OR(
                                    TEXT((EDATE('Projektkostenkalkulation EP'!$B$8,19)+M$9),"TTT") = "Sa",
                                    TEXT((EDATE('Projektkostenkalkulation EP'!$B$8,19)+M$9),"TTT") = "So",
                                    IF(ISNA(VLOOKUP(EDATE('Projektkostenkalkulation EP'!$B$8,19)+M$9,Datenquellen!$F$7:$H$45,3,FALSE))," ",VLOOKUP(EDATE('Projektkostenkalkulation EP'!$B$8,19)+M$9,Datenquellen!$F$7:$H$45,3,FALSE))="X"
                                    ),
                          "X",
                          ""
                          ),
               "X"
            )</f>
        <v/>
      </c>
      <c r="O218" s="232" t="str">
        <f xml:space="preserve"> IF(TEXT((EDATE('Projektkostenkalkulation EP'!$B$8,19)+N$9),"MM")=TEXT((EDATE('Projektkostenkalkulation EP'!$B$8,19)+(N$9-1)),"MM"),
             IF(
                        OR(
                                    TEXT((EDATE('Projektkostenkalkulation EP'!$B$8,19)+N$9),"TTT") = "Sa",
                                    TEXT((EDATE('Projektkostenkalkulation EP'!$B$8,19)+N$9),"TTT") = "So",
                                    IF(ISNA(VLOOKUP(EDATE('Projektkostenkalkulation EP'!$B$8,19)+N$9,Datenquellen!$F$7:$H$45,3,FALSE))," ",VLOOKUP(EDATE('Projektkostenkalkulation EP'!$B$8,19)+N$9,Datenquellen!$F$7:$H$45,3,FALSE))="X"
                                    ),
                          "X",
                          ""
                          ),
               "X"
            )</f>
        <v/>
      </c>
      <c r="P218" s="232" t="str">
        <f xml:space="preserve"> IF(TEXT((EDATE('Projektkostenkalkulation EP'!$B$8,19)+O$9),"MM")=TEXT((EDATE('Projektkostenkalkulation EP'!$B$8,19)+(O$9-1)),"MM"),
             IF(
                        OR(
                                    TEXT((EDATE('Projektkostenkalkulation EP'!$B$8,19)+O$9),"TTT") = "Sa",
                                    TEXT((EDATE('Projektkostenkalkulation EP'!$B$8,19)+O$9),"TTT") = "So",
                                    IF(ISNA(VLOOKUP(EDATE('Projektkostenkalkulation EP'!$B$8,19)+O$9,Datenquellen!$F$7:$H$45,3,FALSE))," ",VLOOKUP(EDATE('Projektkostenkalkulation EP'!$B$8,19)+O$9,Datenquellen!$F$7:$H$45,3,FALSE))="X"
                                    ),
                          "X",
                          ""
                          ),
               "X"
            )</f>
        <v/>
      </c>
      <c r="Q218" s="232" t="str">
        <f xml:space="preserve"> IF(TEXT((EDATE('Projektkostenkalkulation EP'!$B$8,19)+P$9),"MM")=TEXT((EDATE('Projektkostenkalkulation EP'!$B$8,19)+(P$9-1)),"MM"),
             IF(
                        OR(
                                    TEXT((EDATE('Projektkostenkalkulation EP'!$B$8,19)+P$9),"TTT") = "Sa",
                                    TEXT((EDATE('Projektkostenkalkulation EP'!$B$8,19)+P$9),"TTT") = "So",
                                    IF(ISNA(VLOOKUP(EDATE('Projektkostenkalkulation EP'!$B$8,19)+P$9,Datenquellen!$F$7:$H$45,3,FALSE))," ",VLOOKUP(EDATE('Projektkostenkalkulation EP'!$B$8,19)+P$9,Datenquellen!$F$7:$H$45,3,FALSE))="X"
                                    ),
                          "X",
                          ""
                          ),
               "X"
            )</f>
        <v/>
      </c>
      <c r="R218" s="232" t="str">
        <f xml:space="preserve"> IF(TEXT((EDATE('Projektkostenkalkulation EP'!$B$8,19)+Q$9),"MM")=TEXT((EDATE('Projektkostenkalkulation EP'!$B$8,19)+(Q$9-1)),"MM"),
             IF(
                        OR(
                                    TEXT((EDATE('Projektkostenkalkulation EP'!$B$8,19)+Q$9),"TTT") = "Sa",
                                    TEXT((EDATE('Projektkostenkalkulation EP'!$B$8,19)+Q$9),"TTT") = "So",
                                    IF(ISNA(VLOOKUP(EDATE('Projektkostenkalkulation EP'!$B$8,19)+Q$9,Datenquellen!$F$7:$H$45,3,FALSE))," ",VLOOKUP(EDATE('Projektkostenkalkulation EP'!$B$8,19)+Q$9,Datenquellen!$F$7:$H$45,3,FALSE))="X"
                                    ),
                          "X",
                          ""
                          ),
               "X"
            )</f>
        <v>X</v>
      </c>
      <c r="S218" s="232" t="str">
        <f xml:space="preserve"> IF(TEXT((EDATE('Projektkostenkalkulation EP'!$B$8,19)+R$9),"MM")=TEXT((EDATE('Projektkostenkalkulation EP'!$B$8,19)+(R$9-1)),"MM"),
             IF(
                        OR(
                                    TEXT((EDATE('Projektkostenkalkulation EP'!$B$8,19)+R$9),"TTT") = "Sa",
                                    TEXT((EDATE('Projektkostenkalkulation EP'!$B$8,19)+R$9),"TTT") = "So",
                                    IF(ISNA(VLOOKUP(EDATE('Projektkostenkalkulation EP'!$B$8,19)+R$9,Datenquellen!$F$7:$H$45,3,FALSE))," ",VLOOKUP(EDATE('Projektkostenkalkulation EP'!$B$8,19)+R$9,Datenquellen!$F$7:$H$45,3,FALSE))="X"
                                    ),
                          "X",
                          ""
                          ),
               "X"
            )</f>
        <v>X</v>
      </c>
      <c r="T218" s="232" t="str">
        <f xml:space="preserve"> IF(TEXT((EDATE('Projektkostenkalkulation EP'!$B$8,19)+S$9),"MM")=TEXT((EDATE('Projektkostenkalkulation EP'!$B$8,19)+(S$9-1)),"MM"),
             IF(
                        OR(
                                    TEXT((EDATE('Projektkostenkalkulation EP'!$B$8,19)+S$9),"TTT") = "Sa",
                                    TEXT((EDATE('Projektkostenkalkulation EP'!$B$8,19)+S$9),"TTT") = "So",
                                    IF(ISNA(VLOOKUP(EDATE('Projektkostenkalkulation EP'!$B$8,19)+S$9,Datenquellen!$F$7:$H$45,3,FALSE))," ",VLOOKUP(EDATE('Projektkostenkalkulation EP'!$B$8,19)+S$9,Datenquellen!$F$7:$H$45,3,FALSE))="X"
                                    ),
                          "X",
                          ""
                          ),
               "X"
            )</f>
        <v/>
      </c>
      <c r="U218" s="232" t="str">
        <f xml:space="preserve"> IF(TEXT((EDATE('Projektkostenkalkulation EP'!$B$8,19)+T$9),"MM")=TEXT((EDATE('Projektkostenkalkulation EP'!$B$8,19)+(T$9-1)),"MM"),
             IF(
                        OR(
                                    TEXT((EDATE('Projektkostenkalkulation EP'!$B$8,19)+T$9),"TTT") = "Sa",
                                    TEXT((EDATE('Projektkostenkalkulation EP'!$B$8,19)+T$9),"TTT") = "So",
                                    IF(ISNA(VLOOKUP(EDATE('Projektkostenkalkulation EP'!$B$8,19)+T$9,Datenquellen!$F$7:$H$45,3,FALSE))," ",VLOOKUP(EDATE('Projektkostenkalkulation EP'!$B$8,19)+T$9,Datenquellen!$F$7:$H$45,3,FALSE))="X"
                                    ),
                          "X",
                          ""
                          ),
               "X"
            )</f>
        <v/>
      </c>
      <c r="V218" s="232" t="str">
        <f xml:space="preserve"> IF(TEXT((EDATE('Projektkostenkalkulation EP'!$B$8,19)+U$9),"MM")=TEXT((EDATE('Projektkostenkalkulation EP'!$B$8,19)+(U$9-1)),"MM"),
             IF(
                        OR(
                                    TEXT((EDATE('Projektkostenkalkulation EP'!$B$8,19)+U$9),"TTT") = "Sa",
                                    TEXT((EDATE('Projektkostenkalkulation EP'!$B$8,19)+U$9),"TTT") = "So",
                                    IF(ISNA(VLOOKUP(EDATE('Projektkostenkalkulation EP'!$B$8,19)+U$9,Datenquellen!$F$7:$H$45,3,FALSE))," ",VLOOKUP(EDATE('Projektkostenkalkulation EP'!$B$8,19)+U$9,Datenquellen!$F$7:$H$45,3,FALSE))="X"
                                    ),
                          "X",
                          ""
                          ),
               "X"
            )</f>
        <v/>
      </c>
      <c r="W218" s="232" t="str">
        <f xml:space="preserve"> IF(TEXT((EDATE('Projektkostenkalkulation EP'!$B$8,19)+V$9),"MM")=TEXT((EDATE('Projektkostenkalkulation EP'!$B$8,19)+(V$9-1)),"MM"),
             IF(
                        OR(
                                    TEXT((EDATE('Projektkostenkalkulation EP'!$B$8,19)+V$9),"TTT") = "Sa",
                                    TEXT((EDATE('Projektkostenkalkulation EP'!$B$8,19)+V$9),"TTT") = "So",
                                    IF(ISNA(VLOOKUP(EDATE('Projektkostenkalkulation EP'!$B$8,19)+V$9,Datenquellen!$F$7:$H$45,3,FALSE))," ",VLOOKUP(EDATE('Projektkostenkalkulation EP'!$B$8,19)+V$9,Datenquellen!$F$7:$H$45,3,FALSE))="X"
                                    ),
                          "X",
                          ""
                          ),
               "X"
            )</f>
        <v/>
      </c>
      <c r="X218" s="232" t="str">
        <f xml:space="preserve"> IF(TEXT((EDATE('Projektkostenkalkulation EP'!$B$8,19)+W$9),"MM")=TEXT((EDATE('Projektkostenkalkulation EP'!$B$8,19)+(W$9-1)),"MM"),
             IF(
                        OR(
                                    TEXT((EDATE('Projektkostenkalkulation EP'!$B$8,19)+W$9),"TTT") = "Sa",
                                    TEXT((EDATE('Projektkostenkalkulation EP'!$B$8,19)+W$9),"TTT") = "So",
                                    IF(ISNA(VLOOKUP(EDATE('Projektkostenkalkulation EP'!$B$8,19)+W$9,Datenquellen!$F$7:$H$45,3,FALSE))," ",VLOOKUP(EDATE('Projektkostenkalkulation EP'!$B$8,19)+W$9,Datenquellen!$F$7:$H$45,3,FALSE))="X"
                                    ),
                          "X",
                          ""
                          ),
               "X"
            )</f>
        <v/>
      </c>
      <c r="Y218" s="232" t="str">
        <f xml:space="preserve"> IF(TEXT((EDATE('Projektkostenkalkulation EP'!$B$8,19)+X$9),"MM")=TEXT((EDATE('Projektkostenkalkulation EP'!$B$8,19)+(X$9-1)),"MM"),
             IF(
                        OR(
                                    TEXT((EDATE('Projektkostenkalkulation EP'!$B$8,19)+X$9),"TTT") = "Sa",
                                    TEXT((EDATE('Projektkostenkalkulation EP'!$B$8,19)+X$9),"TTT") = "So",
                                    IF(ISNA(VLOOKUP(EDATE('Projektkostenkalkulation EP'!$B$8,19)+X$9,Datenquellen!$F$7:$H$45,3,FALSE))," ",VLOOKUP(EDATE('Projektkostenkalkulation EP'!$B$8,19)+X$9,Datenquellen!$F$7:$H$45,3,FALSE))="X"
                                    ),
                          "X",
                          ""
                          ),
               "X"
            )</f>
        <v>X</v>
      </c>
      <c r="Z218" s="232" t="str">
        <f xml:space="preserve"> IF(TEXT((EDATE('Projektkostenkalkulation EP'!$B$8,19)+Y$9),"MM")=TEXT((EDATE('Projektkostenkalkulation EP'!$B$8,19)+(Y$9-1)),"MM"),
             IF(
                        OR(
                                    TEXT((EDATE('Projektkostenkalkulation EP'!$B$8,19)+Y$9),"TTT") = "Sa",
                                    TEXT((EDATE('Projektkostenkalkulation EP'!$B$8,19)+Y$9),"TTT") = "So",
                                    IF(ISNA(VLOOKUP(EDATE('Projektkostenkalkulation EP'!$B$8,19)+Y$9,Datenquellen!$F$7:$H$45,3,FALSE))," ",VLOOKUP(EDATE('Projektkostenkalkulation EP'!$B$8,19)+Y$9,Datenquellen!$F$7:$H$45,3,FALSE))="X"
                                    ),
                          "X",
                          ""
                          ),
               "X"
            )</f>
        <v>X</v>
      </c>
      <c r="AA218" s="232" t="str">
        <f xml:space="preserve"> IF(TEXT((EDATE('Projektkostenkalkulation EP'!$B$8,19)+Z$9),"MM")=TEXT((EDATE('Projektkostenkalkulation EP'!$B$8,19)+(Z$9-1)),"MM"),
             IF(
                        OR(
                                    TEXT((EDATE('Projektkostenkalkulation EP'!$B$8,19)+Z$9),"TTT") = "Sa",
                                    TEXT((EDATE('Projektkostenkalkulation EP'!$B$8,19)+Z$9),"TTT") = "So",
                                    IF(ISNA(VLOOKUP(EDATE('Projektkostenkalkulation EP'!$B$8,19)+Z$9,Datenquellen!$F$7:$H$45,3,FALSE))," ",VLOOKUP(EDATE('Projektkostenkalkulation EP'!$B$8,19)+Z$9,Datenquellen!$F$7:$H$45,3,FALSE))="X"
                                    ),
                          "X",
                          ""
                          ),
               "X"
            )</f>
        <v/>
      </c>
      <c r="AB218" s="232" t="str">
        <f xml:space="preserve"> IF(TEXT((EDATE('Projektkostenkalkulation EP'!$B$8,19)+AA$9),"MM")=TEXT((EDATE('Projektkostenkalkulation EP'!$B$8,19)+(AA$9-1)),"MM"),
             IF(
                        OR(
                                    TEXT((EDATE('Projektkostenkalkulation EP'!$B$8,19)+AA$9),"TTT") = "Sa",
                                    TEXT((EDATE('Projektkostenkalkulation EP'!$B$8,19)+AA$9),"TTT") = "So",
                                    IF(ISNA(VLOOKUP(EDATE('Projektkostenkalkulation EP'!$B$8,19)+AA$9,Datenquellen!$F$7:$H$45,3,FALSE))," ",VLOOKUP(EDATE('Projektkostenkalkulation EP'!$B$8,19)+AA$9,Datenquellen!$F$7:$H$45,3,FALSE))="X"
                                    ),
                          "X",
                          ""
                          ),
               "X"
            )</f>
        <v/>
      </c>
      <c r="AC218" s="232" t="str">
        <f xml:space="preserve"> IF(TEXT((EDATE('Projektkostenkalkulation EP'!$B$8,19)+AB$9),"MM")=TEXT((EDATE('Projektkostenkalkulation EP'!$B$8,19)+(AB$9-1)),"MM"),
             IF(
                        OR(
                                    TEXT((EDATE('Projektkostenkalkulation EP'!$B$8,19)+AB$9),"TTT") = "Sa",
                                    TEXT((EDATE('Projektkostenkalkulation EP'!$B$8,19)+AB$9),"TTT") = "So",
                                    IF(ISNA(VLOOKUP(EDATE('Projektkostenkalkulation EP'!$B$8,19)+AB$9,Datenquellen!$F$7:$H$45,3,FALSE))," ",VLOOKUP(EDATE('Projektkostenkalkulation EP'!$B$8,19)+AB$9,Datenquellen!$F$7:$H$45,3,FALSE))="X"
                                    ),
                          "X",
                          ""
                          ),
               "X"
            )</f>
        <v/>
      </c>
      <c r="AD218" s="232" t="str">
        <f xml:space="preserve"> IF(TEXT((EDATE('Projektkostenkalkulation EP'!$B$8,19)+AC$9),"MM")=TEXT((EDATE('Projektkostenkalkulation EP'!$B$8,19)+(AC$9-1)),"MM"),
             IF(
                        OR(
                                    TEXT((EDATE('Projektkostenkalkulation EP'!$B$8,19)+AC$9),"TTT") = "Sa",
                                    TEXT((EDATE('Projektkostenkalkulation EP'!$B$8,19)+AC$9),"TTT") = "So",
                                    IF(ISNA(VLOOKUP(EDATE('Projektkostenkalkulation EP'!$B$8,19)+AC$9,Datenquellen!$F$7:$H$45,3,FALSE))," ",VLOOKUP(EDATE('Projektkostenkalkulation EP'!$B$8,19)+AC$9,Datenquellen!$F$7:$H$45,3,FALSE))="X"
                                    ),
                          "X",
                          ""
                          ),
               "X"
            )</f>
        <v/>
      </c>
      <c r="AE218" s="232" t="str">
        <f xml:space="preserve"> IF(TEXT((EDATE('Projektkostenkalkulation EP'!$B$8,19)+AD$9),"MM")=TEXT((EDATE('Projektkostenkalkulation EP'!$B$8,19)+(AD$9-1)),"MM"),
             IF(
                        OR(
                                    TEXT((EDATE('Projektkostenkalkulation EP'!$B$8,19)+AD$9),"TTT") = "Sa",
                                    TEXT((EDATE('Projektkostenkalkulation EP'!$B$8,19)+AD$9),"TTT") = "So",
                                    IF(ISNA(VLOOKUP(EDATE('Projektkostenkalkulation EP'!$B$8,19)+AD$9,Datenquellen!$F$7:$H$45,3,FALSE))," ",VLOOKUP(EDATE('Projektkostenkalkulation EP'!$B$8,19)+AD$9,Datenquellen!$F$7:$H$45,3,FALSE))="X"
                                    ),
                          "X",
                          ""
                          ),
               "X"
            )</f>
        <v/>
      </c>
      <c r="AF218" s="232" t="str">
        <f xml:space="preserve"> IF(TEXT((EDATE('Projektkostenkalkulation EP'!$B$8,19)+AE$9),"MM")=TEXT((EDATE('Projektkostenkalkulation EP'!$B$8,19)+(AE$9-1)),"MM"),
             IF(
                        OR(
                                    TEXT((EDATE('Projektkostenkalkulation EP'!$B$8,19)+AE$9),"TTT") = "Sa",
                                    TEXT((EDATE('Projektkostenkalkulation EP'!$B$8,19)+AE$9),"TTT") = "So",
                                    IF(ISNA(VLOOKUP(EDATE('Projektkostenkalkulation EP'!$B$8,19)+AE$9,Datenquellen!$F$7:$H$45,3,FALSE))," ",VLOOKUP(EDATE('Projektkostenkalkulation EP'!$B$8,19)+AE$9,Datenquellen!$F$7:$H$45,3,FALSE))="X"
                                    ),
                          "X",
                          ""
                          ),
               "X"
            )</f>
        <v>X</v>
      </c>
      <c r="AG218" s="232" t="str">
        <f xml:space="preserve"> IF(TEXT((EDATE('Projektkostenkalkulation EP'!$B$8,19)+AF$9),"MM")=TEXT((EDATE('Projektkostenkalkulation EP'!$B$8,19)+(AF$9-1)),"MM"),
             IF(
                        OR(
                                    TEXT((EDATE('Projektkostenkalkulation EP'!$B$8,19)+AF$9),"TTT") = "Sa",
                                    TEXT((EDATE('Projektkostenkalkulation EP'!$B$8,19)+AF$9),"TTT") = "So",
                                    IF(ISNA(VLOOKUP(EDATE('Projektkostenkalkulation EP'!$B$8,19)+AF$9,Datenquellen!$F$7:$H$45,3,FALSE))," ",VLOOKUP(EDATE('Projektkostenkalkulation EP'!$B$8,19)+AF$9,Datenquellen!$F$7:$H$45,3,FALSE))="X"
                                    ),
                          "X",
                          ""
                          ),
               "X"
            )</f>
        <v>X</v>
      </c>
      <c r="AH218" s="234"/>
      <c r="AI218" s="235"/>
      <c r="AJ218" s="409"/>
      <c r="AK218" s="406"/>
      <c r="AL218" s="231"/>
      <c r="AM218" s="232" t="str">
        <f>IF(
            OR(
                     TEXT(EDATE('Projektkostenkalkulation EP'!$B$8,19),"TTT") = "Sa",
                     TEXT(EDATE('Projektkostenkalkulation EP'!$B$8,19),"TTT") = "So",
                     IF(ISNA(VLOOKUP(EDATE('Projektkostenkalkulation EP'!$B$8,19),Datenquellen!$F$7:$H$45,3,FALSE))," ",VLOOKUP(EDATE('Projektkostenkalkulation EP'!$B$8,19),Datenquellen!$F$7:$H$45,3,FALSE))="X"
                            ),
                    "X",
                    ""
            )</f>
        <v/>
      </c>
      <c r="AN218" s="232" t="str">
        <f xml:space="preserve"> IF(TEXT((EDATE('Projektkostenkalkulation EP'!$B$8,19)+AM$9),"MM")=TEXT((EDATE('Projektkostenkalkulation EP'!$B$8,19)+(AM$9-1)),"MM"),
             IF(
                        OR(
                                    TEXT((EDATE('Projektkostenkalkulation EP'!$B$8,19)+AM$9),"TTT") = "Sa",
                                    TEXT((EDATE('Projektkostenkalkulation EP'!$B$8,19)+AM$9),"TTT") = "So",
                                    IF(ISNA(VLOOKUP(EDATE('Projektkostenkalkulation EP'!$B$8,19)+AM$9,Datenquellen!$F$7:$H$45,3,FALSE))," ",VLOOKUP(EDATE('Projektkostenkalkulation EP'!$B$8,19)+AM$9,Datenquellen!$F$7:$H$45,3,FALSE))="X"
                                    ),
                          "X",
                          ""
                          ),
               "X"
            )</f>
        <v>X</v>
      </c>
      <c r="AO218" s="232" t="str">
        <f xml:space="preserve"> IF(TEXT((EDATE('Projektkostenkalkulation EP'!$B$8,19)+AN$9),"MM")=TEXT((EDATE('Projektkostenkalkulation EP'!$B$8,19)+(AN$9-1)),"MM"),
             IF(
                        OR(
                                    TEXT((EDATE('Projektkostenkalkulation EP'!$B$8,19)+AN$9),"TTT") = "Sa",
                                    TEXT((EDATE('Projektkostenkalkulation EP'!$B$8,19)+AN$9),"TTT") = "So",
                                    IF(ISNA(VLOOKUP(EDATE('Projektkostenkalkulation EP'!$B$8,19)+AN$9,Datenquellen!$F$7:$H$45,3,FALSE))," ",VLOOKUP(EDATE('Projektkostenkalkulation EP'!$B$8,19)+AN$9,Datenquellen!$F$7:$H$45,3,FALSE))="X"
                                    ),
                          "X",
                          ""
                          ),
               "X"
            )</f>
        <v>X</v>
      </c>
      <c r="AP218" s="232" t="str">
        <f xml:space="preserve"> IF(TEXT((EDATE('Projektkostenkalkulation EP'!$B$8,19)+AO$9),"MM")=TEXT((EDATE('Projektkostenkalkulation EP'!$B$8,19)+(AO$9-1)),"MM"),
             IF(
                        OR(
                                    TEXT((EDATE('Projektkostenkalkulation EP'!$B$8,19)+AO$9),"TTT") = "Sa",
                                    TEXT((EDATE('Projektkostenkalkulation EP'!$B$8,19)+AO$9),"TTT") = "So",
                                    IF(ISNA(VLOOKUP(EDATE('Projektkostenkalkulation EP'!$B$8,19)+AO$9,Datenquellen!$F$7:$H$45,3,FALSE))," ",VLOOKUP(EDATE('Projektkostenkalkulation EP'!$B$8,19)+AO$9,Datenquellen!$F$7:$H$45,3,FALSE))="X"
                                    ),
                          "X",
                          ""
                          ),
               "X"
            )</f>
        <v/>
      </c>
      <c r="AQ218" s="232" t="str">
        <f xml:space="preserve"> IF(TEXT((EDATE('Projektkostenkalkulation EP'!$B$8,19)+AP$9),"MM")=TEXT((EDATE('Projektkostenkalkulation EP'!$B$8,19)+(AP$9-1)),"MM"),
             IF(
                        OR(
                                    TEXT((EDATE('Projektkostenkalkulation EP'!$B$8,19)+AP$9),"TTT") = "Sa",
                                    TEXT((EDATE('Projektkostenkalkulation EP'!$B$8,19)+AP$9),"TTT") = "So",
                                    IF(ISNA(VLOOKUP(EDATE('Projektkostenkalkulation EP'!$B$8,19)+AP$9,Datenquellen!$F$7:$H$45,3,FALSE))," ",VLOOKUP(EDATE('Projektkostenkalkulation EP'!$B$8,19)+AP$9,Datenquellen!$F$7:$H$45,3,FALSE))="X"
                                    ),
                          "X",
                          ""
                          ),
               "X"
            )</f>
        <v/>
      </c>
      <c r="AR218" s="232" t="str">
        <f xml:space="preserve"> IF(TEXT((EDATE('Projektkostenkalkulation EP'!$B$8,19)+AQ$9),"MM")=TEXT((EDATE('Projektkostenkalkulation EP'!$B$8,19)+(AQ$9-1)),"MM"),
             IF(
                        OR(
                                    TEXT((EDATE('Projektkostenkalkulation EP'!$B$8,19)+AQ$9),"TTT") = "Sa",
                                    TEXT((EDATE('Projektkostenkalkulation EP'!$B$8,19)+AQ$9),"TTT") = "So",
                                    IF(ISNA(VLOOKUP(EDATE('Projektkostenkalkulation EP'!$B$8,19)+AQ$9,Datenquellen!$F$7:$H$45,3,FALSE))," ",VLOOKUP(EDATE('Projektkostenkalkulation EP'!$B$8,19)+AQ$9,Datenquellen!$F$7:$H$45,3,FALSE))="X"
                                    ),
                          "X",
                          ""
                          ),
               "X"
            )</f>
        <v/>
      </c>
      <c r="AS218" s="232" t="str">
        <f xml:space="preserve"> IF(TEXT((EDATE('Projektkostenkalkulation EP'!$B$8,19)+AR$9),"MM")=TEXT((EDATE('Projektkostenkalkulation EP'!$B$8,19)+(AR$9-1)),"MM"),
             IF(
                        OR(
                                    TEXT((EDATE('Projektkostenkalkulation EP'!$B$8,19)+AR$9),"TTT") = "Sa",
                                    TEXT((EDATE('Projektkostenkalkulation EP'!$B$8,19)+AR$9),"TTT") = "So",
                                    IF(ISNA(VLOOKUP(EDATE('Projektkostenkalkulation EP'!$B$8,19)+AR$9,Datenquellen!$F$7:$H$45,3,FALSE))," ",VLOOKUP(EDATE('Projektkostenkalkulation EP'!$B$8,19)+AR$9,Datenquellen!$F$7:$H$45,3,FALSE))="X"
                                    ),
                          "X",
                          ""
                          ),
               "X"
            )</f>
        <v/>
      </c>
      <c r="AT218" s="232" t="str">
        <f xml:space="preserve"> IF(TEXT((EDATE('Projektkostenkalkulation EP'!$B$8,19)+AS$9),"MM")=TEXT((EDATE('Projektkostenkalkulation EP'!$B$8,19)+(AS$9-1)),"MM"),
             IF(
                        OR(
                                    TEXT((EDATE('Projektkostenkalkulation EP'!$B$8,19)+AS$9),"TTT") = "Sa",
                                    TEXT((EDATE('Projektkostenkalkulation EP'!$B$8,19)+AS$9),"TTT") = "So",
                                    IF(ISNA(VLOOKUP(EDATE('Projektkostenkalkulation EP'!$B$8,19)+AS$9,Datenquellen!$F$7:$H$45,3,FALSE))," ",VLOOKUP(EDATE('Projektkostenkalkulation EP'!$B$8,19)+AS$9,Datenquellen!$F$7:$H$45,3,FALSE))="X"
                                    ),
                          "X",
                          ""
                          ),
               "X"
            )</f>
        <v/>
      </c>
      <c r="AU218" s="232" t="str">
        <f xml:space="preserve"> IF(TEXT((EDATE('Projektkostenkalkulation EP'!$B$8,19)+AT$9),"MM")=TEXT((EDATE('Projektkostenkalkulation EP'!$B$8,19)+(AT$9-1)),"MM"),
             IF(
                        OR(
                                    TEXT((EDATE('Projektkostenkalkulation EP'!$B$8,19)+AT$9),"TTT") = "Sa",
                                    TEXT((EDATE('Projektkostenkalkulation EP'!$B$8,19)+AT$9),"TTT") = "So",
                                    IF(ISNA(VLOOKUP(EDATE('Projektkostenkalkulation EP'!$B$8,19)+AT$9,Datenquellen!$F$7:$H$45,3,FALSE))," ",VLOOKUP(EDATE('Projektkostenkalkulation EP'!$B$8,19)+AT$9,Datenquellen!$F$7:$H$45,3,FALSE))="X"
                                    ),
                          "X",
                          ""
                          ),
               "X"
            )</f>
        <v>X</v>
      </c>
      <c r="AV218" s="232" t="str">
        <f xml:space="preserve"> IF(TEXT((EDATE('Projektkostenkalkulation EP'!$B$8,19)+AU$9),"MM")=TEXT((EDATE('Projektkostenkalkulation EP'!$B$8,19)+(AU$9-1)),"MM"),
             IF(
                        OR(
                                    TEXT((EDATE('Projektkostenkalkulation EP'!$B$8,19)+AU$9),"TTT") = "Sa",
                                    TEXT((EDATE('Projektkostenkalkulation EP'!$B$8,19)+AU$9),"TTT") = "So",
                                    IF(ISNA(VLOOKUP(EDATE('Projektkostenkalkulation EP'!$B$8,19)+AU$9,Datenquellen!$F$7:$H$45,3,FALSE))," ",VLOOKUP(EDATE('Projektkostenkalkulation EP'!$B$8,19)+AU$9,Datenquellen!$F$7:$H$45,3,FALSE))="X"
                                    ),
                          "X",
                          ""
                          ),
               "X"
            )</f>
        <v>X</v>
      </c>
      <c r="AW218" s="232" t="str">
        <f xml:space="preserve"> IF(TEXT((EDATE('Projektkostenkalkulation EP'!$B$8,19)+AV$9),"MM")=TEXT((EDATE('Projektkostenkalkulation EP'!$B$8,19)+(AV$9-1)),"MM"),
             IF(
                        OR(
                                    TEXT((EDATE('Projektkostenkalkulation EP'!$B$8,19)+AV$9),"TTT") = "Sa",
                                    TEXT((EDATE('Projektkostenkalkulation EP'!$B$8,19)+AV$9),"TTT") = "So",
                                    IF(ISNA(VLOOKUP(EDATE('Projektkostenkalkulation EP'!$B$8,19)+AV$9,Datenquellen!$F$7:$H$45,3,FALSE))," ",VLOOKUP(EDATE('Projektkostenkalkulation EP'!$B$8,19)+AV$9,Datenquellen!$F$7:$H$45,3,FALSE))="X"
                                    ),
                          "X",
                          ""
                          ),
               "X"
            )</f>
        <v/>
      </c>
      <c r="AX218" s="232" t="str">
        <f xml:space="preserve"> IF(TEXT((EDATE('Projektkostenkalkulation EP'!$B$8,19)+AW$9),"MM")=TEXT((EDATE('Projektkostenkalkulation EP'!$B$8,19)+(AW$9-1)),"MM"),
             IF(
                        OR(
                                    TEXT((EDATE('Projektkostenkalkulation EP'!$B$8,19)+AW$9),"TTT") = "Sa",
                                    TEXT((EDATE('Projektkostenkalkulation EP'!$B$8,19)+AW$9),"TTT") = "So",
                                    IF(ISNA(VLOOKUP(EDATE('Projektkostenkalkulation EP'!$B$8,19)+AW$9,Datenquellen!$F$7:$H$45,3,FALSE))," ",VLOOKUP(EDATE('Projektkostenkalkulation EP'!$B$8,19)+AW$9,Datenquellen!$F$7:$H$45,3,FALSE))="X"
                                    ),
                          "X",
                          ""
                          ),
               "X"
            )</f>
        <v/>
      </c>
      <c r="AY218" s="232" t="str">
        <f xml:space="preserve"> IF(TEXT((EDATE('Projektkostenkalkulation EP'!$B$8,19)+AX$9),"MM")=TEXT((EDATE('Projektkostenkalkulation EP'!$B$8,19)+(AX$9-1)),"MM"),
             IF(
                        OR(
                                    TEXT((EDATE('Projektkostenkalkulation EP'!$B$8,19)+AX$9),"TTT") = "Sa",
                                    TEXT((EDATE('Projektkostenkalkulation EP'!$B$8,19)+AX$9),"TTT") = "So",
                                    IF(ISNA(VLOOKUP(EDATE('Projektkostenkalkulation EP'!$B$8,19)+AX$9,Datenquellen!$F$7:$H$45,3,FALSE))," ",VLOOKUP(EDATE('Projektkostenkalkulation EP'!$B$8,19)+AX$9,Datenquellen!$F$7:$H$45,3,FALSE))="X"
                                    ),
                          "X",
                          ""
                          ),
               "X"
            )</f>
        <v/>
      </c>
      <c r="AZ218" s="232" t="str">
        <f xml:space="preserve"> IF(TEXT((EDATE('Projektkostenkalkulation EP'!$B$8,19)+AY$9),"MM")=TEXT((EDATE('Projektkostenkalkulation EP'!$B$8,19)+(AY$9-1)),"MM"),
             IF(
                        OR(
                                    TEXT((EDATE('Projektkostenkalkulation EP'!$B$8,19)+AY$9),"TTT") = "Sa",
                                    TEXT((EDATE('Projektkostenkalkulation EP'!$B$8,19)+AY$9),"TTT") = "So",
                                    IF(ISNA(VLOOKUP(EDATE('Projektkostenkalkulation EP'!$B$8,19)+AY$9,Datenquellen!$F$7:$H$45,3,FALSE))," ",VLOOKUP(EDATE('Projektkostenkalkulation EP'!$B$8,19)+AY$9,Datenquellen!$F$7:$H$45,3,FALSE))="X"
                                    ),
                          "X",
                          ""
                          ),
               "X"
            )</f>
        <v/>
      </c>
      <c r="BA218" s="232" t="str">
        <f xml:space="preserve"> IF(TEXT((EDATE('Projektkostenkalkulation EP'!$B$8,19)+AZ$9),"MM")=TEXT((EDATE('Projektkostenkalkulation EP'!$B$8,19)+(AZ$9-1)),"MM"),
             IF(
                        OR(
                                    TEXT((EDATE('Projektkostenkalkulation EP'!$B$8,19)+AZ$9),"TTT") = "Sa",
                                    TEXT((EDATE('Projektkostenkalkulation EP'!$B$8,19)+AZ$9),"TTT") = "So",
                                    IF(ISNA(VLOOKUP(EDATE('Projektkostenkalkulation EP'!$B$8,19)+AZ$9,Datenquellen!$F$7:$H$45,3,FALSE))," ",VLOOKUP(EDATE('Projektkostenkalkulation EP'!$B$8,19)+AZ$9,Datenquellen!$F$7:$H$45,3,FALSE))="X"
                                    ),
                          "X",
                          ""
                          ),
               "X"
            )</f>
        <v/>
      </c>
      <c r="BB218" s="232" t="str">
        <f xml:space="preserve"> IF(TEXT((EDATE('Projektkostenkalkulation EP'!$B$8,19)+BA$9),"MM")=TEXT((EDATE('Projektkostenkalkulation EP'!$B$8,19)+(BA$9-1)),"MM"),
             IF(
                        OR(
                                    TEXT((EDATE('Projektkostenkalkulation EP'!$B$8,19)+BA$9),"TTT") = "Sa",
                                    TEXT((EDATE('Projektkostenkalkulation EP'!$B$8,19)+BA$9),"TTT") = "So",
                                    IF(ISNA(VLOOKUP(EDATE('Projektkostenkalkulation EP'!$B$8,19)+BA$9,Datenquellen!$F$7:$H$45,3,FALSE))," ",VLOOKUP(EDATE('Projektkostenkalkulation EP'!$B$8,19)+BA$9,Datenquellen!$F$7:$H$45,3,FALSE))="X"
                                    ),
                          "X",
                          ""
                          ),
               "X"
            )</f>
        <v>X</v>
      </c>
      <c r="BC218" s="232" t="str">
        <f xml:space="preserve"> IF(TEXT((EDATE('Projektkostenkalkulation EP'!$B$8,19)+BB$9),"MM")=TEXT((EDATE('Projektkostenkalkulation EP'!$B$8,19)+(BB$9-1)),"MM"),
             IF(
                        OR(
                                    TEXT((EDATE('Projektkostenkalkulation EP'!$B$8,19)+BB$9),"TTT") = "Sa",
                                    TEXT((EDATE('Projektkostenkalkulation EP'!$B$8,19)+BB$9),"TTT") = "So",
                                    IF(ISNA(VLOOKUP(EDATE('Projektkostenkalkulation EP'!$B$8,19)+BB$9,Datenquellen!$F$7:$H$45,3,FALSE))," ",VLOOKUP(EDATE('Projektkostenkalkulation EP'!$B$8,19)+BB$9,Datenquellen!$F$7:$H$45,3,FALSE))="X"
                                    ),
                          "X",
                          ""
                          ),
               "X"
            )</f>
        <v>X</v>
      </c>
      <c r="BD218" s="232" t="str">
        <f xml:space="preserve"> IF(TEXT((EDATE('Projektkostenkalkulation EP'!$B$8,19)+BC$9),"MM")=TEXT((EDATE('Projektkostenkalkulation EP'!$B$8,19)+(BC$9-1)),"MM"),
             IF(
                        OR(
                                    TEXT((EDATE('Projektkostenkalkulation EP'!$B$8,19)+BC$9),"TTT") = "Sa",
                                    TEXT((EDATE('Projektkostenkalkulation EP'!$B$8,19)+BC$9),"TTT") = "So",
                                    IF(ISNA(VLOOKUP(EDATE('Projektkostenkalkulation EP'!$B$8,19)+BC$9,Datenquellen!$F$7:$H$45,3,FALSE))," ",VLOOKUP(EDATE('Projektkostenkalkulation EP'!$B$8,19)+BC$9,Datenquellen!$F$7:$H$45,3,FALSE))="X"
                                    ),
                          "X",
                          ""
                          ),
               "X"
            )</f>
        <v/>
      </c>
      <c r="BE218" s="232" t="str">
        <f xml:space="preserve"> IF(TEXT((EDATE('Projektkostenkalkulation EP'!$B$8,19)+BD$9),"MM")=TEXT((EDATE('Projektkostenkalkulation EP'!$B$8,19)+(BD$9-1)),"MM"),
             IF(
                        OR(
                                    TEXT((EDATE('Projektkostenkalkulation EP'!$B$8,19)+BD$9),"TTT") = "Sa",
                                    TEXT((EDATE('Projektkostenkalkulation EP'!$B$8,19)+BD$9),"TTT") = "So",
                                    IF(ISNA(VLOOKUP(EDATE('Projektkostenkalkulation EP'!$B$8,19)+BD$9,Datenquellen!$F$7:$H$45,3,FALSE))," ",VLOOKUP(EDATE('Projektkostenkalkulation EP'!$B$8,19)+BD$9,Datenquellen!$F$7:$H$45,3,FALSE))="X"
                                    ),
                          "X",
                          ""
                          ),
               "X"
            )</f>
        <v/>
      </c>
      <c r="BF218" s="232" t="str">
        <f xml:space="preserve"> IF(TEXT((EDATE('Projektkostenkalkulation EP'!$B$8,19)+BE$9),"MM")=TEXT((EDATE('Projektkostenkalkulation EP'!$B$8,19)+(BE$9-1)),"MM"),
             IF(
                        OR(
                                    TEXT((EDATE('Projektkostenkalkulation EP'!$B$8,19)+BE$9),"TTT") = "Sa",
                                    TEXT((EDATE('Projektkostenkalkulation EP'!$B$8,19)+BE$9),"TTT") = "So",
                                    IF(ISNA(VLOOKUP(EDATE('Projektkostenkalkulation EP'!$B$8,19)+BE$9,Datenquellen!$F$7:$H$45,3,FALSE))," ",VLOOKUP(EDATE('Projektkostenkalkulation EP'!$B$8,19)+BE$9,Datenquellen!$F$7:$H$45,3,FALSE))="X"
                                    ),
                          "X",
                          ""
                          ),
               "X"
            )</f>
        <v/>
      </c>
      <c r="BG218" s="232" t="str">
        <f xml:space="preserve"> IF(TEXT((EDATE('Projektkostenkalkulation EP'!$B$8,19)+BF$9),"MM")=TEXT((EDATE('Projektkostenkalkulation EP'!$B$8,19)+(BF$9-1)),"MM"),
             IF(
                        OR(
                                    TEXT((EDATE('Projektkostenkalkulation EP'!$B$8,19)+BF$9),"TTT") = "Sa",
                                    TEXT((EDATE('Projektkostenkalkulation EP'!$B$8,19)+BF$9),"TTT") = "So",
                                    IF(ISNA(VLOOKUP(EDATE('Projektkostenkalkulation EP'!$B$8,19)+BF$9,Datenquellen!$F$7:$H$45,3,FALSE))," ",VLOOKUP(EDATE('Projektkostenkalkulation EP'!$B$8,19)+BF$9,Datenquellen!$F$7:$H$45,3,FALSE))="X"
                                    ),
                          "X",
                          ""
                          ),
               "X"
            )</f>
        <v/>
      </c>
      <c r="BH218" s="232" t="str">
        <f xml:space="preserve"> IF(TEXT((EDATE('Projektkostenkalkulation EP'!$B$8,19)+BG$9),"MM")=TEXT((EDATE('Projektkostenkalkulation EP'!$B$8,19)+(BG$9-1)),"MM"),
             IF(
                        OR(
                                    TEXT((EDATE('Projektkostenkalkulation EP'!$B$8,19)+BG$9),"TTT") = "Sa",
                                    TEXT((EDATE('Projektkostenkalkulation EP'!$B$8,19)+BG$9),"TTT") = "So",
                                    IF(ISNA(VLOOKUP(EDATE('Projektkostenkalkulation EP'!$B$8,19)+BG$9,Datenquellen!$F$7:$H$45,3,FALSE))," ",VLOOKUP(EDATE('Projektkostenkalkulation EP'!$B$8,19)+BG$9,Datenquellen!$F$7:$H$45,3,FALSE))="X"
                                    ),
                          "X",
                          ""
                          ),
               "X"
            )</f>
        <v/>
      </c>
      <c r="BI218" s="232" t="str">
        <f xml:space="preserve"> IF(TEXT((EDATE('Projektkostenkalkulation EP'!$B$8,19)+BH$9),"MM")=TEXT((EDATE('Projektkostenkalkulation EP'!$B$8,19)+(BH$9-1)),"MM"),
             IF(
                        OR(
                                    TEXT((EDATE('Projektkostenkalkulation EP'!$B$8,19)+BH$9),"TTT") = "Sa",
                                    TEXT((EDATE('Projektkostenkalkulation EP'!$B$8,19)+BH$9),"TTT") = "So",
                                    IF(ISNA(VLOOKUP(EDATE('Projektkostenkalkulation EP'!$B$8,19)+BH$9,Datenquellen!$F$7:$H$45,3,FALSE))," ",VLOOKUP(EDATE('Projektkostenkalkulation EP'!$B$8,19)+BH$9,Datenquellen!$F$7:$H$45,3,FALSE))="X"
                                    ),
                          "X",
                          ""
                          ),
               "X"
            )</f>
        <v>X</v>
      </c>
      <c r="BJ218" s="232" t="str">
        <f xml:space="preserve"> IF(TEXT((EDATE('Projektkostenkalkulation EP'!$B$8,19)+BI$9),"MM")=TEXT((EDATE('Projektkostenkalkulation EP'!$B$8,19)+(BI$9-1)),"MM"),
             IF(
                        OR(
                                    TEXT((EDATE('Projektkostenkalkulation EP'!$B$8,19)+BI$9),"TTT") = "Sa",
                                    TEXT((EDATE('Projektkostenkalkulation EP'!$B$8,19)+BI$9),"TTT") = "So",
                                    IF(ISNA(VLOOKUP(EDATE('Projektkostenkalkulation EP'!$B$8,19)+BI$9,Datenquellen!$F$7:$H$45,3,FALSE))," ",VLOOKUP(EDATE('Projektkostenkalkulation EP'!$B$8,19)+BI$9,Datenquellen!$F$7:$H$45,3,FALSE))="X"
                                    ),
                          "X",
                          ""
                          ),
               "X"
            )</f>
        <v>X</v>
      </c>
      <c r="BK218" s="232" t="str">
        <f xml:space="preserve"> IF(TEXT((EDATE('Projektkostenkalkulation EP'!$B$8,19)+BJ$9),"MM")=TEXT((EDATE('Projektkostenkalkulation EP'!$B$8,19)+(BJ$9-1)),"MM"),
             IF(
                        OR(
                                    TEXT((EDATE('Projektkostenkalkulation EP'!$B$8,19)+BJ$9),"TTT") = "Sa",
                                    TEXT((EDATE('Projektkostenkalkulation EP'!$B$8,19)+BJ$9),"TTT") = "So",
                                    IF(ISNA(VLOOKUP(EDATE('Projektkostenkalkulation EP'!$B$8,19)+BJ$9,Datenquellen!$F$7:$H$45,3,FALSE))," ",VLOOKUP(EDATE('Projektkostenkalkulation EP'!$B$8,19)+BJ$9,Datenquellen!$F$7:$H$45,3,FALSE))="X"
                                    ),
                          "X",
                          ""
                          ),
               "X"
            )</f>
        <v/>
      </c>
      <c r="BL218" s="232" t="str">
        <f xml:space="preserve"> IF(TEXT((EDATE('Projektkostenkalkulation EP'!$B$8,19)+BK$9),"MM")=TEXT((EDATE('Projektkostenkalkulation EP'!$B$8,19)+(BK$9-1)),"MM"),
             IF(
                        OR(
                                    TEXT((EDATE('Projektkostenkalkulation EP'!$B$8,19)+BK$9),"TTT") = "Sa",
                                    TEXT((EDATE('Projektkostenkalkulation EP'!$B$8,19)+BK$9),"TTT") = "So",
                                    IF(ISNA(VLOOKUP(EDATE('Projektkostenkalkulation EP'!$B$8,19)+BK$9,Datenquellen!$F$7:$H$45,3,FALSE))," ",VLOOKUP(EDATE('Projektkostenkalkulation EP'!$B$8,19)+BK$9,Datenquellen!$F$7:$H$45,3,FALSE))="X"
                                    ),
                          "X",
                          ""
                          ),
               "X"
            )</f>
        <v/>
      </c>
      <c r="BM218" s="232" t="str">
        <f xml:space="preserve"> IF(TEXT((EDATE('Projektkostenkalkulation EP'!$B$8,19)+BL$9),"MM")=TEXT((EDATE('Projektkostenkalkulation EP'!$B$8,19)+(BL$9-1)),"MM"),
             IF(
                        OR(
                                    TEXT((EDATE('Projektkostenkalkulation EP'!$B$8,19)+BL$9),"TTT") = "Sa",
                                    TEXT((EDATE('Projektkostenkalkulation EP'!$B$8,19)+BL$9),"TTT") = "So",
                                    IF(ISNA(VLOOKUP(EDATE('Projektkostenkalkulation EP'!$B$8,19)+BL$9,Datenquellen!$F$7:$H$45,3,FALSE))," ",VLOOKUP(EDATE('Projektkostenkalkulation EP'!$B$8,19)+BL$9,Datenquellen!$F$7:$H$45,3,FALSE))="X"
                                    ),
                          "X",
                          ""
                          ),
               "X"
            )</f>
        <v/>
      </c>
      <c r="BN218" s="232" t="str">
        <f xml:space="preserve"> IF(TEXT((EDATE('Projektkostenkalkulation EP'!$B$8,19)+BM$9),"MM")=TEXT((EDATE('Projektkostenkalkulation EP'!$B$8,19)+(BM$9-1)),"MM"),
             IF(
                        OR(
                                    TEXT((EDATE('Projektkostenkalkulation EP'!$B$8,19)+BM$9),"TTT") = "Sa",
                                    TEXT((EDATE('Projektkostenkalkulation EP'!$B$8,19)+BM$9),"TTT") = "So",
                                    IF(ISNA(VLOOKUP(EDATE('Projektkostenkalkulation EP'!$B$8,19)+BM$9,Datenquellen!$F$7:$H$45,3,FALSE))," ",VLOOKUP(EDATE('Projektkostenkalkulation EP'!$B$8,19)+BM$9,Datenquellen!$F$7:$H$45,3,FALSE))="X"
                                    ),
                          "X",
                          ""
                          ),
               "X"
            )</f>
        <v/>
      </c>
      <c r="BO218" s="232" t="str">
        <f xml:space="preserve"> IF(TEXT((EDATE('Projektkostenkalkulation EP'!$B$8,19)+BN$9),"MM")=TEXT((EDATE('Projektkostenkalkulation EP'!$B$8,19)+(BN$9-1)),"MM"),
             IF(
                        OR(
                                    TEXT((EDATE('Projektkostenkalkulation EP'!$B$8,19)+BN$9),"TTT") = "Sa",
                                    TEXT((EDATE('Projektkostenkalkulation EP'!$B$8,19)+BN$9),"TTT") = "So",
                                    IF(ISNA(VLOOKUP(EDATE('Projektkostenkalkulation EP'!$B$8,19)+BN$9,Datenquellen!$F$7:$H$45,3,FALSE))," ",VLOOKUP(EDATE('Projektkostenkalkulation EP'!$B$8,19)+BN$9,Datenquellen!$F$7:$H$45,3,FALSE))="X"
                                    ),
                          "X",
                          ""
                          ),
               "X"
            )</f>
        <v/>
      </c>
      <c r="BP218" s="232" t="str">
        <f xml:space="preserve"> IF(TEXT((EDATE('Projektkostenkalkulation EP'!$B$8,19)+BO$9),"MM")=TEXT((EDATE('Projektkostenkalkulation EP'!$B$8,19)+(BO$9-1)),"MM"),
             IF(
                        OR(
                                    TEXT((EDATE('Projektkostenkalkulation EP'!$B$8,19)+BO$9),"TTT") = "Sa",
                                    TEXT((EDATE('Projektkostenkalkulation EP'!$B$8,19)+BO$9),"TTT") = "So",
                                    IF(ISNA(VLOOKUP(EDATE('Projektkostenkalkulation EP'!$B$8,19)+BO$9,Datenquellen!$F$7:$H$45,3,FALSE))," ",VLOOKUP(EDATE('Projektkostenkalkulation EP'!$B$8,19)+BO$9,Datenquellen!$F$7:$H$45,3,FALSE))="X"
                                    ),
                          "X",
                          ""
                          ),
               "X"
            )</f>
        <v>X</v>
      </c>
      <c r="BQ218" s="233" t="str">
        <f xml:space="preserve"> IF(TEXT((EDATE('Projektkostenkalkulation EP'!$B$8,19)+BP$9),"MM")=TEXT((EDATE('Projektkostenkalkulation EP'!$B$8,19)+(BP$9-1)),"MM"),
             IF(
                        OR(
                                    TEXT((EDATE('Projektkostenkalkulation EP'!$B$8,19)+BP$9),"TTT") = "Sa",
                                    TEXT((EDATE('Projektkostenkalkulation EP'!$B$8,19)+BP$9),"TTT") = "So",
                                    IF(ISNA(VLOOKUP(EDATE('Projektkostenkalkulation EP'!$B$8,19)+BP$9,Datenquellen!$F$7:$H$45,3,FALSE))," ",VLOOKUP(EDATE('Projektkostenkalkulation EP'!$B$8,19)+BP$9,Datenquellen!$F$7:$H$45,3,FALSE))="X"
                                    ),
                          "X",
                          ""
                          ),
               "X"
            )</f>
        <v>X</v>
      </c>
      <c r="BR218" s="234"/>
      <c r="BS218" s="235"/>
      <c r="BT218" s="409"/>
      <c r="BU218" s="406"/>
      <c r="BV218" s="231"/>
      <c r="BW218" s="232" t="str">
        <f>IF(
            OR(
                     TEXT(EDATE('Projektkostenkalkulation EP'!$B$8,19),"TTT") = "Sa",
                     TEXT(EDATE('Projektkostenkalkulation EP'!$B$8,19),"TTT") = "So",
                     IF(ISNA(VLOOKUP(EDATE('Projektkostenkalkulation EP'!$B$8,19),Datenquellen!$F$7:$H$45,3,FALSE))," ",VLOOKUP(EDATE('Projektkostenkalkulation EP'!$B$8,19),Datenquellen!$F$7:$H$45,3,FALSE))="X"
                            ),
                    "X",
                    ""
            )</f>
        <v/>
      </c>
      <c r="BX218" s="232" t="str">
        <f xml:space="preserve"> IF(TEXT((EDATE('Projektkostenkalkulation EP'!$B$8,19)+BW$9),"MM")=TEXT((EDATE('Projektkostenkalkulation EP'!$B$8,19)+(BW$9-1)),"MM"),
             IF(
                        OR(
                                    TEXT((EDATE('Projektkostenkalkulation EP'!$B$8,19)+BW$9),"TTT") = "Sa",
                                    TEXT((EDATE('Projektkostenkalkulation EP'!$B$8,19)+BW$9),"TTT") = "So",
                                    IF(ISNA(VLOOKUP(EDATE('Projektkostenkalkulation EP'!$B$8,19)+BW$9,Datenquellen!$F$7:$H$45,3,FALSE))," ",VLOOKUP(EDATE('Projektkostenkalkulation EP'!$B$8,19)+BW$9,Datenquellen!$F$7:$H$45,3,FALSE))="X"
                                    ),
                          "X",
                          ""
                          ),
               "X"
            )</f>
        <v>X</v>
      </c>
      <c r="BY218" s="232" t="str">
        <f xml:space="preserve"> IF(TEXT((EDATE('Projektkostenkalkulation EP'!$B$8,19)+BX$9),"MM")=TEXT((EDATE('Projektkostenkalkulation EP'!$B$8,19)+(BX$9-1)),"MM"),
             IF(
                        OR(
                                    TEXT((EDATE('Projektkostenkalkulation EP'!$B$8,19)+BX$9),"TTT") = "Sa",
                                    TEXT((EDATE('Projektkostenkalkulation EP'!$B$8,19)+BX$9),"TTT") = "So",
                                    IF(ISNA(VLOOKUP(EDATE('Projektkostenkalkulation EP'!$B$8,19)+BX$9,Datenquellen!$F$7:$H$45,3,FALSE))," ",VLOOKUP(EDATE('Projektkostenkalkulation EP'!$B$8,19)+BX$9,Datenquellen!$F$7:$H$45,3,FALSE))="X"
                                    ),
                          "X",
                          ""
                          ),
               "X"
            )</f>
        <v>X</v>
      </c>
      <c r="BZ218" s="232" t="str">
        <f xml:space="preserve"> IF(TEXT((EDATE('Projektkostenkalkulation EP'!$B$8,19)+BY$9),"MM")=TEXT((EDATE('Projektkostenkalkulation EP'!$B$8,19)+(BY$9-1)),"MM"),
             IF(
                        OR(
                                    TEXT((EDATE('Projektkostenkalkulation EP'!$B$8,19)+BY$9),"TTT") = "Sa",
                                    TEXT((EDATE('Projektkostenkalkulation EP'!$B$8,19)+BY$9),"TTT") = "So",
                                    IF(ISNA(VLOOKUP(EDATE('Projektkostenkalkulation EP'!$B$8,19)+BY$9,Datenquellen!$F$7:$H$45,3,FALSE))," ",VLOOKUP(EDATE('Projektkostenkalkulation EP'!$B$8,19)+BY$9,Datenquellen!$F$7:$H$45,3,FALSE))="X"
                                    ),
                          "X",
                          ""
                          ),
               "X"
            )</f>
        <v/>
      </c>
      <c r="CA218" s="232" t="str">
        <f xml:space="preserve"> IF(TEXT((EDATE('Projektkostenkalkulation EP'!$B$8,19)+BZ$9),"MM")=TEXT((EDATE('Projektkostenkalkulation EP'!$B$8,19)+(BZ$9-1)),"MM"),
             IF(
                        OR(
                                    TEXT((EDATE('Projektkostenkalkulation EP'!$B$8,19)+BZ$9),"TTT") = "Sa",
                                    TEXT((EDATE('Projektkostenkalkulation EP'!$B$8,19)+BZ$9),"TTT") = "So",
                                    IF(ISNA(VLOOKUP(EDATE('Projektkostenkalkulation EP'!$B$8,19)+BZ$9,Datenquellen!$F$7:$H$45,3,FALSE))," ",VLOOKUP(EDATE('Projektkostenkalkulation EP'!$B$8,19)+BZ$9,Datenquellen!$F$7:$H$45,3,FALSE))="X"
                                    ),
                          "X",
                          ""
                          ),
               "X"
            )</f>
        <v/>
      </c>
      <c r="CB218" s="232" t="str">
        <f xml:space="preserve"> IF(TEXT((EDATE('Projektkostenkalkulation EP'!$B$8,19)+CA$9),"MM")=TEXT((EDATE('Projektkostenkalkulation EP'!$B$8,19)+(CA$9-1)),"MM"),
             IF(
                        OR(
                                    TEXT((EDATE('Projektkostenkalkulation EP'!$B$8,19)+CA$9),"TTT") = "Sa",
                                    TEXT((EDATE('Projektkostenkalkulation EP'!$B$8,19)+CA$9),"TTT") = "So",
                                    IF(ISNA(VLOOKUP(EDATE('Projektkostenkalkulation EP'!$B$8,19)+CA$9,Datenquellen!$F$7:$H$45,3,FALSE))," ",VLOOKUP(EDATE('Projektkostenkalkulation EP'!$B$8,19)+CA$9,Datenquellen!$F$7:$H$45,3,FALSE))="X"
                                    ),
                          "X",
                          ""
                          ),
               "X"
            )</f>
        <v/>
      </c>
      <c r="CC218" s="232" t="str">
        <f xml:space="preserve"> IF(TEXT((EDATE('Projektkostenkalkulation EP'!$B$8,19)+CB$9),"MM")=TEXT((EDATE('Projektkostenkalkulation EP'!$B$8,19)+(CB$9-1)),"MM"),
             IF(
                        OR(
                                    TEXT((EDATE('Projektkostenkalkulation EP'!$B$8,19)+CB$9),"TTT") = "Sa",
                                    TEXT((EDATE('Projektkostenkalkulation EP'!$B$8,19)+CB$9),"TTT") = "So",
                                    IF(ISNA(VLOOKUP(EDATE('Projektkostenkalkulation EP'!$B$8,19)+CB$9,Datenquellen!$F$7:$H$45,3,FALSE))," ",VLOOKUP(EDATE('Projektkostenkalkulation EP'!$B$8,19)+CB$9,Datenquellen!$F$7:$H$45,3,FALSE))="X"
                                    ),
                          "X",
                          ""
                          ),
               "X"
            )</f>
        <v/>
      </c>
      <c r="CD218" s="232" t="str">
        <f xml:space="preserve"> IF(TEXT((EDATE('Projektkostenkalkulation EP'!$B$8,19)+CC$9),"MM")=TEXT((EDATE('Projektkostenkalkulation EP'!$B$8,19)+(CC$9-1)),"MM"),
             IF(
                        OR(
                                    TEXT((EDATE('Projektkostenkalkulation EP'!$B$8,19)+CC$9),"TTT") = "Sa",
                                    TEXT((EDATE('Projektkostenkalkulation EP'!$B$8,19)+CC$9),"TTT") = "So",
                                    IF(ISNA(VLOOKUP(EDATE('Projektkostenkalkulation EP'!$B$8,19)+CC$9,Datenquellen!$F$7:$H$45,3,FALSE))," ",VLOOKUP(EDATE('Projektkostenkalkulation EP'!$B$8,19)+CC$9,Datenquellen!$F$7:$H$45,3,FALSE))="X"
                                    ),
                          "X",
                          ""
                          ),
               "X"
            )</f>
        <v/>
      </c>
      <c r="CE218" s="232" t="str">
        <f xml:space="preserve"> IF(TEXT((EDATE('Projektkostenkalkulation EP'!$B$8,19)+CD$9),"MM")=TEXT((EDATE('Projektkostenkalkulation EP'!$B$8,19)+(CD$9-1)),"MM"),
             IF(
                        OR(
                                    TEXT((EDATE('Projektkostenkalkulation EP'!$B$8,19)+CD$9),"TTT") = "Sa",
                                    TEXT((EDATE('Projektkostenkalkulation EP'!$B$8,19)+CD$9),"TTT") = "So",
                                    IF(ISNA(VLOOKUP(EDATE('Projektkostenkalkulation EP'!$B$8,19)+CD$9,Datenquellen!$F$7:$H$45,3,FALSE))," ",VLOOKUP(EDATE('Projektkostenkalkulation EP'!$B$8,19)+CD$9,Datenquellen!$F$7:$H$45,3,FALSE))="X"
                                    ),
                          "X",
                          ""
                          ),
               "X"
            )</f>
        <v>X</v>
      </c>
      <c r="CF218" s="232" t="str">
        <f xml:space="preserve"> IF(TEXT((EDATE('Projektkostenkalkulation EP'!$B$8,19)+CE$9),"MM")=TEXT((EDATE('Projektkostenkalkulation EP'!$B$8,19)+(CE$9-1)),"MM"),
             IF(
                        OR(
                                    TEXT((EDATE('Projektkostenkalkulation EP'!$B$8,19)+CE$9),"TTT") = "Sa",
                                    TEXT((EDATE('Projektkostenkalkulation EP'!$B$8,19)+CE$9),"TTT") = "So",
                                    IF(ISNA(VLOOKUP(EDATE('Projektkostenkalkulation EP'!$B$8,19)+CE$9,Datenquellen!$F$7:$H$45,3,FALSE))," ",VLOOKUP(EDATE('Projektkostenkalkulation EP'!$B$8,19)+CE$9,Datenquellen!$F$7:$H$45,3,FALSE))="X"
                                    ),
                          "X",
                          ""
                          ),
               "X"
            )</f>
        <v>X</v>
      </c>
      <c r="CG218" s="232" t="str">
        <f xml:space="preserve"> IF(TEXT((EDATE('Projektkostenkalkulation EP'!$B$8,19)+CF$9),"MM")=TEXT((EDATE('Projektkostenkalkulation EP'!$B$8,19)+(CF$9-1)),"MM"),
             IF(
                        OR(
                                    TEXT((EDATE('Projektkostenkalkulation EP'!$B$8,19)+CF$9),"TTT") = "Sa",
                                    TEXT((EDATE('Projektkostenkalkulation EP'!$B$8,19)+CF$9),"TTT") = "So",
                                    IF(ISNA(VLOOKUP(EDATE('Projektkostenkalkulation EP'!$B$8,19)+CF$9,Datenquellen!$F$7:$H$45,3,FALSE))," ",VLOOKUP(EDATE('Projektkostenkalkulation EP'!$B$8,19)+CF$9,Datenquellen!$F$7:$H$45,3,FALSE))="X"
                                    ),
                          "X",
                          ""
                          ),
               "X"
            )</f>
        <v/>
      </c>
      <c r="CH218" s="232" t="str">
        <f xml:space="preserve"> IF(TEXT((EDATE('Projektkostenkalkulation EP'!$B$8,19)+CG$9),"MM")=TEXT((EDATE('Projektkostenkalkulation EP'!$B$8,19)+(CG$9-1)),"MM"),
             IF(
                        OR(
                                    TEXT((EDATE('Projektkostenkalkulation EP'!$B$8,19)+CG$9),"TTT") = "Sa",
                                    TEXT((EDATE('Projektkostenkalkulation EP'!$B$8,19)+CG$9),"TTT") = "So",
                                    IF(ISNA(VLOOKUP(EDATE('Projektkostenkalkulation EP'!$B$8,19)+CG$9,Datenquellen!$F$7:$H$45,3,FALSE))," ",VLOOKUP(EDATE('Projektkostenkalkulation EP'!$B$8,19)+CG$9,Datenquellen!$F$7:$H$45,3,FALSE))="X"
                                    ),
                          "X",
                          ""
                          ),
               "X"
            )</f>
        <v/>
      </c>
      <c r="CI218" s="232" t="str">
        <f xml:space="preserve"> IF(TEXT((EDATE('Projektkostenkalkulation EP'!$B$8,19)+CH$9),"MM")=TEXT((EDATE('Projektkostenkalkulation EP'!$B$8,19)+(CH$9-1)),"MM"),
             IF(
                        OR(
                                    TEXT((EDATE('Projektkostenkalkulation EP'!$B$8,19)+CH$9),"TTT") = "Sa",
                                    TEXT((EDATE('Projektkostenkalkulation EP'!$B$8,19)+CH$9),"TTT") = "So",
                                    IF(ISNA(VLOOKUP(EDATE('Projektkostenkalkulation EP'!$B$8,19)+CH$9,Datenquellen!$F$7:$H$45,3,FALSE))," ",VLOOKUP(EDATE('Projektkostenkalkulation EP'!$B$8,19)+CH$9,Datenquellen!$F$7:$H$45,3,FALSE))="X"
                                    ),
                          "X",
                          ""
                          ),
               "X"
            )</f>
        <v/>
      </c>
      <c r="CJ218" s="232" t="str">
        <f xml:space="preserve"> IF(TEXT((EDATE('Projektkostenkalkulation EP'!$B$8,19)+CI$9),"MM")=TEXT((EDATE('Projektkostenkalkulation EP'!$B$8,19)+(CI$9-1)),"MM"),
             IF(
                        OR(
                                    TEXT((EDATE('Projektkostenkalkulation EP'!$B$8,19)+CI$9),"TTT") = "Sa",
                                    TEXT((EDATE('Projektkostenkalkulation EP'!$B$8,19)+CI$9),"TTT") = "So",
                                    IF(ISNA(VLOOKUP(EDATE('Projektkostenkalkulation EP'!$B$8,19)+CI$9,Datenquellen!$F$7:$H$45,3,FALSE))," ",VLOOKUP(EDATE('Projektkostenkalkulation EP'!$B$8,19)+CI$9,Datenquellen!$F$7:$H$45,3,FALSE))="X"
                                    ),
                          "X",
                          ""
                          ),
               "X"
            )</f>
        <v/>
      </c>
      <c r="CK218" s="232" t="str">
        <f xml:space="preserve"> IF(TEXT((EDATE('Projektkostenkalkulation EP'!$B$8,19)+CJ$9),"MM")=TEXT((EDATE('Projektkostenkalkulation EP'!$B$8,19)+(CJ$9-1)),"MM"),
             IF(
                        OR(
                                    TEXT((EDATE('Projektkostenkalkulation EP'!$B$8,19)+CJ$9),"TTT") = "Sa",
                                    TEXT((EDATE('Projektkostenkalkulation EP'!$B$8,19)+CJ$9),"TTT") = "So",
                                    IF(ISNA(VLOOKUP(EDATE('Projektkostenkalkulation EP'!$B$8,19)+CJ$9,Datenquellen!$F$7:$H$45,3,FALSE))," ",VLOOKUP(EDATE('Projektkostenkalkulation EP'!$B$8,19)+CJ$9,Datenquellen!$F$7:$H$45,3,FALSE))="X"
                                    ),
                          "X",
                          ""
                          ),
               "X"
            )</f>
        <v/>
      </c>
      <c r="CL218" s="232" t="str">
        <f xml:space="preserve"> IF(TEXT((EDATE('Projektkostenkalkulation EP'!$B$8,19)+CK$9),"MM")=TEXT((EDATE('Projektkostenkalkulation EP'!$B$8,19)+(CK$9-1)),"MM"),
             IF(
                        OR(
                                    TEXT((EDATE('Projektkostenkalkulation EP'!$B$8,19)+CK$9),"TTT") = "Sa",
                                    TEXT((EDATE('Projektkostenkalkulation EP'!$B$8,19)+CK$9),"TTT") = "So",
                                    IF(ISNA(VLOOKUP(EDATE('Projektkostenkalkulation EP'!$B$8,19)+CK$9,Datenquellen!$F$7:$H$45,3,FALSE))," ",VLOOKUP(EDATE('Projektkostenkalkulation EP'!$B$8,19)+CK$9,Datenquellen!$F$7:$H$45,3,FALSE))="X"
                                    ),
                          "X",
                          ""
                          ),
               "X"
            )</f>
        <v>X</v>
      </c>
      <c r="CM218" s="232" t="str">
        <f xml:space="preserve"> IF(TEXT((EDATE('Projektkostenkalkulation EP'!$B$8,19)+CL$9),"MM")=TEXT((EDATE('Projektkostenkalkulation EP'!$B$8,19)+(CL$9-1)),"MM"),
             IF(
                        OR(
                                    TEXT((EDATE('Projektkostenkalkulation EP'!$B$8,19)+CL$9),"TTT") = "Sa",
                                    TEXT((EDATE('Projektkostenkalkulation EP'!$B$8,19)+CL$9),"TTT") = "So",
                                    IF(ISNA(VLOOKUP(EDATE('Projektkostenkalkulation EP'!$B$8,19)+CL$9,Datenquellen!$F$7:$H$45,3,FALSE))," ",VLOOKUP(EDATE('Projektkostenkalkulation EP'!$B$8,19)+CL$9,Datenquellen!$F$7:$H$45,3,FALSE))="X"
                                    ),
                          "X",
                          ""
                          ),
               "X"
            )</f>
        <v>X</v>
      </c>
      <c r="CN218" s="232" t="str">
        <f xml:space="preserve"> IF(TEXT((EDATE('Projektkostenkalkulation EP'!$B$8,19)+CM$9),"MM")=TEXT((EDATE('Projektkostenkalkulation EP'!$B$8,19)+(CM$9-1)),"MM"),
             IF(
                        OR(
                                    TEXT((EDATE('Projektkostenkalkulation EP'!$B$8,19)+CM$9),"TTT") = "Sa",
                                    TEXT((EDATE('Projektkostenkalkulation EP'!$B$8,19)+CM$9),"TTT") = "So",
                                    IF(ISNA(VLOOKUP(EDATE('Projektkostenkalkulation EP'!$B$8,19)+CM$9,Datenquellen!$F$7:$H$45,3,FALSE))," ",VLOOKUP(EDATE('Projektkostenkalkulation EP'!$B$8,19)+CM$9,Datenquellen!$F$7:$H$45,3,FALSE))="X"
                                    ),
                          "X",
                          ""
                          ),
               "X"
            )</f>
        <v/>
      </c>
      <c r="CO218" s="232" t="str">
        <f xml:space="preserve"> IF(TEXT((EDATE('Projektkostenkalkulation EP'!$B$8,19)+CN$9),"MM")=TEXT((EDATE('Projektkostenkalkulation EP'!$B$8,19)+(CN$9-1)),"MM"),
             IF(
                        OR(
                                    TEXT((EDATE('Projektkostenkalkulation EP'!$B$8,19)+CN$9),"TTT") = "Sa",
                                    TEXT((EDATE('Projektkostenkalkulation EP'!$B$8,19)+CN$9),"TTT") = "So",
                                    IF(ISNA(VLOOKUP(EDATE('Projektkostenkalkulation EP'!$B$8,19)+CN$9,Datenquellen!$F$7:$H$45,3,FALSE))," ",VLOOKUP(EDATE('Projektkostenkalkulation EP'!$B$8,19)+CN$9,Datenquellen!$F$7:$H$45,3,FALSE))="X"
                                    ),
                          "X",
                          ""
                          ),
               "X"
            )</f>
        <v/>
      </c>
      <c r="CP218" s="232" t="str">
        <f xml:space="preserve"> IF(TEXT((EDATE('Projektkostenkalkulation EP'!$B$8,19)+CO$9),"MM")=TEXT((EDATE('Projektkostenkalkulation EP'!$B$8,19)+(CO$9-1)),"MM"),
             IF(
                        OR(
                                    TEXT((EDATE('Projektkostenkalkulation EP'!$B$8,19)+CO$9),"TTT") = "Sa",
                                    TEXT((EDATE('Projektkostenkalkulation EP'!$B$8,19)+CO$9),"TTT") = "So",
                                    IF(ISNA(VLOOKUP(EDATE('Projektkostenkalkulation EP'!$B$8,19)+CO$9,Datenquellen!$F$7:$H$45,3,FALSE))," ",VLOOKUP(EDATE('Projektkostenkalkulation EP'!$B$8,19)+CO$9,Datenquellen!$F$7:$H$45,3,FALSE))="X"
                                    ),
                          "X",
                          ""
                          ),
               "X"
            )</f>
        <v/>
      </c>
      <c r="CQ218" s="232" t="str">
        <f xml:space="preserve"> IF(TEXT((EDATE('Projektkostenkalkulation EP'!$B$8,19)+CP$9),"MM")=TEXT((EDATE('Projektkostenkalkulation EP'!$B$8,19)+(CP$9-1)),"MM"),
             IF(
                        OR(
                                    TEXT((EDATE('Projektkostenkalkulation EP'!$B$8,19)+CP$9),"TTT") = "Sa",
                                    TEXT((EDATE('Projektkostenkalkulation EP'!$B$8,19)+CP$9),"TTT") = "So",
                                    IF(ISNA(VLOOKUP(EDATE('Projektkostenkalkulation EP'!$B$8,19)+CP$9,Datenquellen!$F$7:$H$45,3,FALSE))," ",VLOOKUP(EDATE('Projektkostenkalkulation EP'!$B$8,19)+CP$9,Datenquellen!$F$7:$H$45,3,FALSE))="X"
                                    ),
                          "X",
                          ""
                          ),
               "X"
            )</f>
        <v/>
      </c>
      <c r="CR218" s="232" t="str">
        <f xml:space="preserve"> IF(TEXT((EDATE('Projektkostenkalkulation EP'!$B$8,19)+CQ$9),"MM")=TEXT((EDATE('Projektkostenkalkulation EP'!$B$8,19)+(CQ$9-1)),"MM"),
             IF(
                        OR(
                                    TEXT((EDATE('Projektkostenkalkulation EP'!$B$8,19)+CQ$9),"TTT") = "Sa",
                                    TEXT((EDATE('Projektkostenkalkulation EP'!$B$8,19)+CQ$9),"TTT") = "So",
                                    IF(ISNA(VLOOKUP(EDATE('Projektkostenkalkulation EP'!$B$8,19)+CQ$9,Datenquellen!$F$7:$H$45,3,FALSE))," ",VLOOKUP(EDATE('Projektkostenkalkulation EP'!$B$8,19)+CQ$9,Datenquellen!$F$7:$H$45,3,FALSE))="X"
                                    ),
                          "X",
                          ""
                          ),
               "X"
            )</f>
        <v/>
      </c>
      <c r="CS218" s="232" t="str">
        <f xml:space="preserve"> IF(TEXT((EDATE('Projektkostenkalkulation EP'!$B$8,19)+CR$9),"MM")=TEXT((EDATE('Projektkostenkalkulation EP'!$B$8,19)+(CR$9-1)),"MM"),
             IF(
                        OR(
                                    TEXT((EDATE('Projektkostenkalkulation EP'!$B$8,19)+CR$9),"TTT") = "Sa",
                                    TEXT((EDATE('Projektkostenkalkulation EP'!$B$8,19)+CR$9),"TTT") = "So",
                                    IF(ISNA(VLOOKUP(EDATE('Projektkostenkalkulation EP'!$B$8,19)+CR$9,Datenquellen!$F$7:$H$45,3,FALSE))," ",VLOOKUP(EDATE('Projektkostenkalkulation EP'!$B$8,19)+CR$9,Datenquellen!$F$7:$H$45,3,FALSE))="X"
                                    ),
                          "X",
                          ""
                          ),
               "X"
            )</f>
        <v>X</v>
      </c>
      <c r="CT218" s="232" t="str">
        <f xml:space="preserve"> IF(TEXT((EDATE('Projektkostenkalkulation EP'!$B$8,19)+CS$9),"MM")=TEXT((EDATE('Projektkostenkalkulation EP'!$B$8,19)+(CS$9-1)),"MM"),
             IF(
                        OR(
                                    TEXT((EDATE('Projektkostenkalkulation EP'!$B$8,19)+CS$9),"TTT") = "Sa",
                                    TEXT((EDATE('Projektkostenkalkulation EP'!$B$8,19)+CS$9),"TTT") = "So",
                                    IF(ISNA(VLOOKUP(EDATE('Projektkostenkalkulation EP'!$B$8,19)+CS$9,Datenquellen!$F$7:$H$45,3,FALSE))," ",VLOOKUP(EDATE('Projektkostenkalkulation EP'!$B$8,19)+CS$9,Datenquellen!$F$7:$H$45,3,FALSE))="X"
                                    ),
                          "X",
                          ""
                          ),
               "X"
            )</f>
        <v>X</v>
      </c>
      <c r="CU218" s="232" t="str">
        <f xml:space="preserve"> IF(TEXT((EDATE('Projektkostenkalkulation EP'!$B$8,19)+CT$9),"MM")=TEXT((EDATE('Projektkostenkalkulation EP'!$B$8,19)+(CT$9-1)),"MM"),
             IF(
                        OR(
                                    TEXT((EDATE('Projektkostenkalkulation EP'!$B$8,19)+CT$9),"TTT") = "Sa",
                                    TEXT((EDATE('Projektkostenkalkulation EP'!$B$8,19)+CT$9),"TTT") = "So",
                                    IF(ISNA(VLOOKUP(EDATE('Projektkostenkalkulation EP'!$B$8,19)+CT$9,Datenquellen!$F$7:$H$45,3,FALSE))," ",VLOOKUP(EDATE('Projektkostenkalkulation EP'!$B$8,19)+CT$9,Datenquellen!$F$7:$H$45,3,FALSE))="X"
                                    ),
                          "X",
                          ""
                          ),
               "X"
            )</f>
        <v/>
      </c>
      <c r="CV218" s="232" t="str">
        <f xml:space="preserve"> IF(TEXT((EDATE('Projektkostenkalkulation EP'!$B$8,19)+CU$9),"MM")=TEXT((EDATE('Projektkostenkalkulation EP'!$B$8,19)+(CU$9-1)),"MM"),
             IF(
                        OR(
                                    TEXT((EDATE('Projektkostenkalkulation EP'!$B$8,19)+CU$9),"TTT") = "Sa",
                                    TEXT((EDATE('Projektkostenkalkulation EP'!$B$8,19)+CU$9),"TTT") = "So",
                                    IF(ISNA(VLOOKUP(EDATE('Projektkostenkalkulation EP'!$B$8,19)+CU$9,Datenquellen!$F$7:$H$45,3,FALSE))," ",VLOOKUP(EDATE('Projektkostenkalkulation EP'!$B$8,19)+CU$9,Datenquellen!$F$7:$H$45,3,FALSE))="X"
                                    ),
                          "X",
                          ""
                          ),
               "X"
            )</f>
        <v/>
      </c>
      <c r="CW218" s="232" t="str">
        <f xml:space="preserve"> IF(TEXT((EDATE('Projektkostenkalkulation EP'!$B$8,19)+CV$9),"MM")=TEXT((EDATE('Projektkostenkalkulation EP'!$B$8,19)+(CV$9-1)),"MM"),
             IF(
                        OR(
                                    TEXT((EDATE('Projektkostenkalkulation EP'!$B$8,19)+CV$9),"TTT") = "Sa",
                                    TEXT((EDATE('Projektkostenkalkulation EP'!$B$8,19)+CV$9),"TTT") = "So",
                                    IF(ISNA(VLOOKUP(EDATE('Projektkostenkalkulation EP'!$B$8,19)+CV$9,Datenquellen!$F$7:$H$45,3,FALSE))," ",VLOOKUP(EDATE('Projektkostenkalkulation EP'!$B$8,19)+CV$9,Datenquellen!$F$7:$H$45,3,FALSE))="X"
                                    ),
                          "X",
                          ""
                          ),
               "X"
            )</f>
        <v/>
      </c>
      <c r="CX218" s="232" t="str">
        <f xml:space="preserve"> IF(TEXT((EDATE('Projektkostenkalkulation EP'!$B$8,19)+CW$9),"MM")=TEXT((EDATE('Projektkostenkalkulation EP'!$B$8,19)+(CW$9-1)),"MM"),
             IF(
                        OR(
                                    TEXT((EDATE('Projektkostenkalkulation EP'!$B$8,19)+CW$9),"TTT") = "Sa",
                                    TEXT((EDATE('Projektkostenkalkulation EP'!$B$8,19)+CW$9),"TTT") = "So",
                                    IF(ISNA(VLOOKUP(EDATE('Projektkostenkalkulation EP'!$B$8,19)+CW$9,Datenquellen!$F$7:$H$45,3,FALSE))," ",VLOOKUP(EDATE('Projektkostenkalkulation EP'!$B$8,19)+CW$9,Datenquellen!$F$7:$H$45,3,FALSE))="X"
                                    ),
                          "X",
                          ""
                          ),
               "X"
            )</f>
        <v/>
      </c>
      <c r="CY218" s="232" t="str">
        <f xml:space="preserve"> IF(TEXT((EDATE('Projektkostenkalkulation EP'!$B$8,19)+CX$9),"MM")=TEXT((EDATE('Projektkostenkalkulation EP'!$B$8,19)+(CX$9-1)),"MM"),
             IF(
                        OR(
                                    TEXT((EDATE('Projektkostenkalkulation EP'!$B$8,19)+CX$9),"TTT") = "Sa",
                                    TEXT((EDATE('Projektkostenkalkulation EP'!$B$8,19)+CX$9),"TTT") = "So",
                                    IF(ISNA(VLOOKUP(EDATE('Projektkostenkalkulation EP'!$B$8,19)+CX$9,Datenquellen!$F$7:$H$45,3,FALSE))," ",VLOOKUP(EDATE('Projektkostenkalkulation EP'!$B$8,19)+CX$9,Datenquellen!$F$7:$H$45,3,FALSE))="X"
                                    ),
                          "X",
                          ""
                          ),
               "X"
            )</f>
        <v/>
      </c>
      <c r="CZ218" s="232" t="str">
        <f xml:space="preserve"> IF(TEXT((EDATE('Projektkostenkalkulation EP'!$B$8,19)+CY$9),"MM")=TEXT((EDATE('Projektkostenkalkulation EP'!$B$8,19)+(CY$9-1)),"MM"),
             IF(
                        OR(
                                    TEXT((EDATE('Projektkostenkalkulation EP'!$B$8,19)+CY$9),"TTT") = "Sa",
                                    TEXT((EDATE('Projektkostenkalkulation EP'!$B$8,19)+CY$9),"TTT") = "So",
                                    IF(ISNA(VLOOKUP(EDATE('Projektkostenkalkulation EP'!$B$8,19)+CY$9,Datenquellen!$F$7:$H$45,3,FALSE))," ",VLOOKUP(EDATE('Projektkostenkalkulation EP'!$B$8,19)+CY$9,Datenquellen!$F$7:$H$45,3,FALSE))="X"
                                    ),
                          "X",
                          ""
                          ),
               "X"
            )</f>
        <v>X</v>
      </c>
      <c r="DA218" s="233" t="str">
        <f xml:space="preserve"> IF(TEXT((EDATE('Projektkostenkalkulation EP'!$B$8,19)+CZ$9),"MM")=TEXT((EDATE('Projektkostenkalkulation EP'!$B$8,19)+(CZ$9-1)),"MM"),
             IF(
                        OR(
                                    TEXT((EDATE('Projektkostenkalkulation EP'!$B$8,19)+CZ$9),"TTT") = "Sa",
                                    TEXT((EDATE('Projektkostenkalkulation EP'!$B$8,19)+CZ$9),"TTT") = "So",
                                    IF(ISNA(VLOOKUP(EDATE('Projektkostenkalkulation EP'!$B$8,19)+CZ$9,Datenquellen!$F$7:$H$45,3,FALSE))," ",VLOOKUP(EDATE('Projektkostenkalkulation EP'!$B$8,19)+CZ$9,Datenquellen!$F$7:$H$45,3,FALSE))="X"
                                    ),
                          "X",
                          ""
                          ),
               "X"
            )</f>
        <v>X</v>
      </c>
      <c r="DB218" s="234"/>
      <c r="DC218" s="235"/>
      <c r="DD218" s="409"/>
      <c r="DE218" s="406"/>
      <c r="DF218" s="231"/>
      <c r="DG218" s="232" t="str">
        <f>IF(
            OR(
                     TEXT(EDATE('Projektkostenkalkulation EP'!$B$8,19),"TTT") = "Sa",
                     TEXT(EDATE('Projektkostenkalkulation EP'!$B$8,19),"TTT") = "So",
                     IF(ISNA(VLOOKUP(EDATE('Projektkostenkalkulation EP'!$B$8,19),Datenquellen!$F$7:$H$45,3,FALSE))," ",VLOOKUP(EDATE('Projektkostenkalkulation EP'!$B$8,19),Datenquellen!$F$7:$H$45,3,FALSE))="X"
                            ),
                    "X",
                    ""
            )</f>
        <v/>
      </c>
      <c r="DH218" s="232" t="str">
        <f xml:space="preserve"> IF(TEXT((EDATE('Projektkostenkalkulation EP'!$B$8,19)+DG$9),"MM")=TEXT((EDATE('Projektkostenkalkulation EP'!$B$8,19)+(DG$9-1)),"MM"),
             IF(
                        OR(
                                    TEXT((EDATE('Projektkostenkalkulation EP'!$B$8,19)+DG$9),"TTT") = "Sa",
                                    TEXT((EDATE('Projektkostenkalkulation EP'!$B$8,19)+DG$9),"TTT") = "So",
                                    IF(ISNA(VLOOKUP(EDATE('Projektkostenkalkulation EP'!$B$8,19)+DG$9,Datenquellen!$F$7:$H$45,3,FALSE))," ",VLOOKUP(EDATE('Projektkostenkalkulation EP'!$B$8,19)+DG$9,Datenquellen!$F$7:$H$45,3,FALSE))="X"
                                    ),
                          "X",
                          ""
                          ),
               "X"
            )</f>
        <v>X</v>
      </c>
      <c r="DI218" s="232" t="str">
        <f xml:space="preserve"> IF(TEXT((EDATE('Projektkostenkalkulation EP'!$B$8,19)+DH$9),"MM")=TEXT((EDATE('Projektkostenkalkulation EP'!$B$8,19)+(DH$9-1)),"MM"),
             IF(
                        OR(
                                    TEXT((EDATE('Projektkostenkalkulation EP'!$B$8,19)+DH$9),"TTT") = "Sa",
                                    TEXT((EDATE('Projektkostenkalkulation EP'!$B$8,19)+DH$9),"TTT") = "So",
                                    IF(ISNA(VLOOKUP(EDATE('Projektkostenkalkulation EP'!$B$8,19)+DH$9,Datenquellen!$F$7:$H$45,3,FALSE))," ",VLOOKUP(EDATE('Projektkostenkalkulation EP'!$B$8,19)+DH$9,Datenquellen!$F$7:$H$45,3,FALSE))="X"
                                    ),
                          "X",
                          ""
                          ),
               "X"
            )</f>
        <v>X</v>
      </c>
      <c r="DJ218" s="232" t="str">
        <f xml:space="preserve"> IF(TEXT((EDATE('Projektkostenkalkulation EP'!$B$8,19)+DI$9),"MM")=TEXT((EDATE('Projektkostenkalkulation EP'!$B$8,19)+(DI$9-1)),"MM"),
             IF(
                        OR(
                                    TEXT((EDATE('Projektkostenkalkulation EP'!$B$8,19)+DI$9),"TTT") = "Sa",
                                    TEXT((EDATE('Projektkostenkalkulation EP'!$B$8,19)+DI$9),"TTT") = "So",
                                    IF(ISNA(VLOOKUP(EDATE('Projektkostenkalkulation EP'!$B$8,19)+DI$9,Datenquellen!$F$7:$H$45,3,FALSE))," ",VLOOKUP(EDATE('Projektkostenkalkulation EP'!$B$8,19)+DI$9,Datenquellen!$F$7:$H$45,3,FALSE))="X"
                                    ),
                          "X",
                          ""
                          ),
               "X"
            )</f>
        <v/>
      </c>
      <c r="DK218" s="232" t="str">
        <f xml:space="preserve"> IF(TEXT((EDATE('Projektkostenkalkulation EP'!$B$8,19)+DJ$9),"MM")=TEXT((EDATE('Projektkostenkalkulation EP'!$B$8,19)+(DJ$9-1)),"MM"),
             IF(
                        OR(
                                    TEXT((EDATE('Projektkostenkalkulation EP'!$B$8,19)+DJ$9),"TTT") = "Sa",
                                    TEXT((EDATE('Projektkostenkalkulation EP'!$B$8,19)+DJ$9),"TTT") = "So",
                                    IF(ISNA(VLOOKUP(EDATE('Projektkostenkalkulation EP'!$B$8,19)+DJ$9,Datenquellen!$F$7:$H$45,3,FALSE))," ",VLOOKUP(EDATE('Projektkostenkalkulation EP'!$B$8,19)+DJ$9,Datenquellen!$F$7:$H$45,3,FALSE))="X"
                                    ),
                          "X",
                          ""
                          ),
               "X"
            )</f>
        <v/>
      </c>
      <c r="DL218" s="232" t="str">
        <f xml:space="preserve"> IF(TEXT((EDATE('Projektkostenkalkulation EP'!$B$8,19)+DK$9),"MM")=TEXT((EDATE('Projektkostenkalkulation EP'!$B$8,19)+(DK$9-1)),"MM"),
             IF(
                        OR(
                                    TEXT((EDATE('Projektkostenkalkulation EP'!$B$8,19)+DK$9),"TTT") = "Sa",
                                    TEXT((EDATE('Projektkostenkalkulation EP'!$B$8,19)+DK$9),"TTT") = "So",
                                    IF(ISNA(VLOOKUP(EDATE('Projektkostenkalkulation EP'!$B$8,19)+DK$9,Datenquellen!$F$7:$H$45,3,FALSE))," ",VLOOKUP(EDATE('Projektkostenkalkulation EP'!$B$8,19)+DK$9,Datenquellen!$F$7:$H$45,3,FALSE))="X"
                                    ),
                          "X",
                          ""
                          ),
               "X"
            )</f>
        <v/>
      </c>
      <c r="DM218" s="232" t="str">
        <f xml:space="preserve"> IF(TEXT((EDATE('Projektkostenkalkulation EP'!$B$8,19)+DL$9),"MM")=TEXT((EDATE('Projektkostenkalkulation EP'!$B$8,19)+(DL$9-1)),"MM"),
             IF(
                        OR(
                                    TEXT((EDATE('Projektkostenkalkulation EP'!$B$8,19)+DL$9),"TTT") = "Sa",
                                    TEXT((EDATE('Projektkostenkalkulation EP'!$B$8,19)+DL$9),"TTT") = "So",
                                    IF(ISNA(VLOOKUP(EDATE('Projektkostenkalkulation EP'!$B$8,19)+DL$9,Datenquellen!$F$7:$H$45,3,FALSE))," ",VLOOKUP(EDATE('Projektkostenkalkulation EP'!$B$8,19)+DL$9,Datenquellen!$F$7:$H$45,3,FALSE))="X"
                                    ),
                          "X",
                          ""
                          ),
               "X"
            )</f>
        <v/>
      </c>
      <c r="DN218" s="232" t="str">
        <f xml:space="preserve"> IF(TEXT((EDATE('Projektkostenkalkulation EP'!$B$8,19)+DM$9),"MM")=TEXT((EDATE('Projektkostenkalkulation EP'!$B$8,19)+(DM$9-1)),"MM"),
             IF(
                        OR(
                                    TEXT((EDATE('Projektkostenkalkulation EP'!$B$8,19)+DM$9),"TTT") = "Sa",
                                    TEXT((EDATE('Projektkostenkalkulation EP'!$B$8,19)+DM$9),"TTT") = "So",
                                    IF(ISNA(VLOOKUP(EDATE('Projektkostenkalkulation EP'!$B$8,19)+DM$9,Datenquellen!$F$7:$H$45,3,FALSE))," ",VLOOKUP(EDATE('Projektkostenkalkulation EP'!$B$8,19)+DM$9,Datenquellen!$F$7:$H$45,3,FALSE))="X"
                                    ),
                          "X",
                          ""
                          ),
               "X"
            )</f>
        <v/>
      </c>
      <c r="DO218" s="232" t="str">
        <f xml:space="preserve"> IF(TEXT((EDATE('Projektkostenkalkulation EP'!$B$8,19)+DN$9),"MM")=TEXT((EDATE('Projektkostenkalkulation EP'!$B$8,19)+(DN$9-1)),"MM"),
             IF(
                        OR(
                                    TEXT((EDATE('Projektkostenkalkulation EP'!$B$8,19)+DN$9),"TTT") = "Sa",
                                    TEXT((EDATE('Projektkostenkalkulation EP'!$B$8,19)+DN$9),"TTT") = "So",
                                    IF(ISNA(VLOOKUP(EDATE('Projektkostenkalkulation EP'!$B$8,19)+DN$9,Datenquellen!$F$7:$H$45,3,FALSE))," ",VLOOKUP(EDATE('Projektkostenkalkulation EP'!$B$8,19)+DN$9,Datenquellen!$F$7:$H$45,3,FALSE))="X"
                                    ),
                          "X",
                          ""
                          ),
               "X"
            )</f>
        <v>X</v>
      </c>
      <c r="DP218" s="232" t="str">
        <f xml:space="preserve"> IF(TEXT((EDATE('Projektkostenkalkulation EP'!$B$8,19)+DO$9),"MM")=TEXT((EDATE('Projektkostenkalkulation EP'!$B$8,19)+(DO$9-1)),"MM"),
             IF(
                        OR(
                                    TEXT((EDATE('Projektkostenkalkulation EP'!$B$8,19)+DO$9),"TTT") = "Sa",
                                    TEXT((EDATE('Projektkostenkalkulation EP'!$B$8,19)+DO$9),"TTT") = "So",
                                    IF(ISNA(VLOOKUP(EDATE('Projektkostenkalkulation EP'!$B$8,19)+DO$9,Datenquellen!$F$7:$H$45,3,FALSE))," ",VLOOKUP(EDATE('Projektkostenkalkulation EP'!$B$8,19)+DO$9,Datenquellen!$F$7:$H$45,3,FALSE))="X"
                                    ),
                          "X",
                          ""
                          ),
               "X"
            )</f>
        <v>X</v>
      </c>
      <c r="DQ218" s="232" t="str">
        <f xml:space="preserve"> IF(TEXT((EDATE('Projektkostenkalkulation EP'!$B$8,19)+DP$9),"MM")=TEXT((EDATE('Projektkostenkalkulation EP'!$B$8,19)+(DP$9-1)),"MM"),
             IF(
                        OR(
                                    TEXT((EDATE('Projektkostenkalkulation EP'!$B$8,19)+DP$9),"TTT") = "Sa",
                                    TEXT((EDATE('Projektkostenkalkulation EP'!$B$8,19)+DP$9),"TTT") = "So",
                                    IF(ISNA(VLOOKUP(EDATE('Projektkostenkalkulation EP'!$B$8,19)+DP$9,Datenquellen!$F$7:$H$45,3,FALSE))," ",VLOOKUP(EDATE('Projektkostenkalkulation EP'!$B$8,19)+DP$9,Datenquellen!$F$7:$H$45,3,FALSE))="X"
                                    ),
                          "X",
                          ""
                          ),
               "X"
            )</f>
        <v/>
      </c>
      <c r="DR218" s="232" t="str">
        <f xml:space="preserve"> IF(TEXT((EDATE('Projektkostenkalkulation EP'!$B$8,19)+DQ$9),"MM")=TEXT((EDATE('Projektkostenkalkulation EP'!$B$8,19)+(DQ$9-1)),"MM"),
             IF(
                        OR(
                                    TEXT((EDATE('Projektkostenkalkulation EP'!$B$8,19)+DQ$9),"TTT") = "Sa",
                                    TEXT((EDATE('Projektkostenkalkulation EP'!$B$8,19)+DQ$9),"TTT") = "So",
                                    IF(ISNA(VLOOKUP(EDATE('Projektkostenkalkulation EP'!$B$8,19)+DQ$9,Datenquellen!$F$7:$H$45,3,FALSE))," ",VLOOKUP(EDATE('Projektkostenkalkulation EP'!$B$8,19)+DQ$9,Datenquellen!$F$7:$H$45,3,FALSE))="X"
                                    ),
                          "X",
                          ""
                          ),
               "X"
            )</f>
        <v/>
      </c>
      <c r="DS218" s="232" t="str">
        <f xml:space="preserve"> IF(TEXT((EDATE('Projektkostenkalkulation EP'!$B$8,19)+DR$9),"MM")=TEXT((EDATE('Projektkostenkalkulation EP'!$B$8,19)+(DR$9-1)),"MM"),
             IF(
                        OR(
                                    TEXT((EDATE('Projektkostenkalkulation EP'!$B$8,19)+DR$9),"TTT") = "Sa",
                                    TEXT((EDATE('Projektkostenkalkulation EP'!$B$8,19)+DR$9),"TTT") = "So",
                                    IF(ISNA(VLOOKUP(EDATE('Projektkostenkalkulation EP'!$B$8,19)+DR$9,Datenquellen!$F$7:$H$45,3,FALSE))," ",VLOOKUP(EDATE('Projektkostenkalkulation EP'!$B$8,19)+DR$9,Datenquellen!$F$7:$H$45,3,FALSE))="X"
                                    ),
                          "X",
                          ""
                          ),
               "X"
            )</f>
        <v/>
      </c>
      <c r="DT218" s="232" t="str">
        <f xml:space="preserve"> IF(TEXT((EDATE('Projektkostenkalkulation EP'!$B$8,19)+DS$9),"MM")=TEXT((EDATE('Projektkostenkalkulation EP'!$B$8,19)+(DS$9-1)),"MM"),
             IF(
                        OR(
                                    TEXT((EDATE('Projektkostenkalkulation EP'!$B$8,19)+DS$9),"TTT") = "Sa",
                                    TEXT((EDATE('Projektkostenkalkulation EP'!$B$8,19)+DS$9),"TTT") = "So",
                                    IF(ISNA(VLOOKUP(EDATE('Projektkostenkalkulation EP'!$B$8,19)+DS$9,Datenquellen!$F$7:$H$45,3,FALSE))," ",VLOOKUP(EDATE('Projektkostenkalkulation EP'!$B$8,19)+DS$9,Datenquellen!$F$7:$H$45,3,FALSE))="X"
                                    ),
                          "X",
                          ""
                          ),
               "X"
            )</f>
        <v/>
      </c>
      <c r="DU218" s="232" t="str">
        <f xml:space="preserve"> IF(TEXT((EDATE('Projektkostenkalkulation EP'!$B$8,19)+DT$9),"MM")=TEXT((EDATE('Projektkostenkalkulation EP'!$B$8,19)+(DT$9-1)),"MM"),
             IF(
                        OR(
                                    TEXT((EDATE('Projektkostenkalkulation EP'!$B$8,19)+DT$9),"TTT") = "Sa",
                                    TEXT((EDATE('Projektkostenkalkulation EP'!$B$8,19)+DT$9),"TTT") = "So",
                                    IF(ISNA(VLOOKUP(EDATE('Projektkostenkalkulation EP'!$B$8,19)+DT$9,Datenquellen!$F$7:$H$45,3,FALSE))," ",VLOOKUP(EDATE('Projektkostenkalkulation EP'!$B$8,19)+DT$9,Datenquellen!$F$7:$H$45,3,FALSE))="X"
                                    ),
                          "X",
                          ""
                          ),
               "X"
            )</f>
        <v/>
      </c>
      <c r="DV218" s="232" t="str">
        <f xml:space="preserve"> IF(TEXT((EDATE('Projektkostenkalkulation EP'!$B$8,19)+DU$9),"MM")=TEXT((EDATE('Projektkostenkalkulation EP'!$B$8,19)+(DU$9-1)),"MM"),
             IF(
                        OR(
                                    TEXT((EDATE('Projektkostenkalkulation EP'!$B$8,19)+DU$9),"TTT") = "Sa",
                                    TEXT((EDATE('Projektkostenkalkulation EP'!$B$8,19)+DU$9),"TTT") = "So",
                                    IF(ISNA(VLOOKUP(EDATE('Projektkostenkalkulation EP'!$B$8,19)+DU$9,Datenquellen!$F$7:$H$45,3,FALSE))," ",VLOOKUP(EDATE('Projektkostenkalkulation EP'!$B$8,19)+DU$9,Datenquellen!$F$7:$H$45,3,FALSE))="X"
                                    ),
                          "X",
                          ""
                          ),
               "X"
            )</f>
        <v>X</v>
      </c>
      <c r="DW218" s="232" t="str">
        <f xml:space="preserve"> IF(TEXT((EDATE('Projektkostenkalkulation EP'!$B$8,19)+DV$9),"MM")=TEXT((EDATE('Projektkostenkalkulation EP'!$B$8,19)+(DV$9-1)),"MM"),
             IF(
                        OR(
                                    TEXT((EDATE('Projektkostenkalkulation EP'!$B$8,19)+DV$9),"TTT") = "Sa",
                                    TEXT((EDATE('Projektkostenkalkulation EP'!$B$8,19)+DV$9),"TTT") = "So",
                                    IF(ISNA(VLOOKUP(EDATE('Projektkostenkalkulation EP'!$B$8,19)+DV$9,Datenquellen!$F$7:$H$45,3,FALSE))," ",VLOOKUP(EDATE('Projektkostenkalkulation EP'!$B$8,19)+DV$9,Datenquellen!$F$7:$H$45,3,FALSE))="X"
                                    ),
                          "X",
                          ""
                          ),
               "X"
            )</f>
        <v>X</v>
      </c>
      <c r="DX218" s="232" t="str">
        <f xml:space="preserve"> IF(TEXT((EDATE('Projektkostenkalkulation EP'!$B$8,19)+DW$9),"MM")=TEXT((EDATE('Projektkostenkalkulation EP'!$B$8,19)+(DW$9-1)),"MM"),
             IF(
                        OR(
                                    TEXT((EDATE('Projektkostenkalkulation EP'!$B$8,19)+DW$9),"TTT") = "Sa",
                                    TEXT((EDATE('Projektkostenkalkulation EP'!$B$8,19)+DW$9),"TTT") = "So",
                                    IF(ISNA(VLOOKUP(EDATE('Projektkostenkalkulation EP'!$B$8,19)+DW$9,Datenquellen!$F$7:$H$45,3,FALSE))," ",VLOOKUP(EDATE('Projektkostenkalkulation EP'!$B$8,19)+DW$9,Datenquellen!$F$7:$H$45,3,FALSE))="X"
                                    ),
                          "X",
                          ""
                          ),
               "X"
            )</f>
        <v/>
      </c>
      <c r="DY218" s="232" t="str">
        <f xml:space="preserve"> IF(TEXT((EDATE('Projektkostenkalkulation EP'!$B$8,19)+DX$9),"MM")=TEXT((EDATE('Projektkostenkalkulation EP'!$B$8,19)+(DX$9-1)),"MM"),
             IF(
                        OR(
                                    TEXT((EDATE('Projektkostenkalkulation EP'!$B$8,19)+DX$9),"TTT") = "Sa",
                                    TEXT((EDATE('Projektkostenkalkulation EP'!$B$8,19)+DX$9),"TTT") = "So",
                                    IF(ISNA(VLOOKUP(EDATE('Projektkostenkalkulation EP'!$B$8,19)+DX$9,Datenquellen!$F$7:$H$45,3,FALSE))," ",VLOOKUP(EDATE('Projektkostenkalkulation EP'!$B$8,19)+DX$9,Datenquellen!$F$7:$H$45,3,FALSE))="X"
                                    ),
                          "X",
                          ""
                          ),
               "X"
            )</f>
        <v/>
      </c>
      <c r="DZ218" s="232" t="str">
        <f xml:space="preserve"> IF(TEXT((EDATE('Projektkostenkalkulation EP'!$B$8,19)+DY$9),"MM")=TEXT((EDATE('Projektkostenkalkulation EP'!$B$8,19)+(DY$9-1)),"MM"),
             IF(
                        OR(
                                    TEXT((EDATE('Projektkostenkalkulation EP'!$B$8,19)+DY$9),"TTT") = "Sa",
                                    TEXT((EDATE('Projektkostenkalkulation EP'!$B$8,19)+DY$9),"TTT") = "So",
                                    IF(ISNA(VLOOKUP(EDATE('Projektkostenkalkulation EP'!$B$8,19)+DY$9,Datenquellen!$F$7:$H$45,3,FALSE))," ",VLOOKUP(EDATE('Projektkostenkalkulation EP'!$B$8,19)+DY$9,Datenquellen!$F$7:$H$45,3,FALSE))="X"
                                    ),
                          "X",
                          ""
                          ),
               "X"
            )</f>
        <v/>
      </c>
      <c r="EA218" s="232" t="str">
        <f xml:space="preserve"> IF(TEXT((EDATE('Projektkostenkalkulation EP'!$B$8,19)+DZ$9),"MM")=TEXT((EDATE('Projektkostenkalkulation EP'!$B$8,19)+(DZ$9-1)),"MM"),
             IF(
                        OR(
                                    TEXT((EDATE('Projektkostenkalkulation EP'!$B$8,19)+DZ$9),"TTT") = "Sa",
                                    TEXT((EDATE('Projektkostenkalkulation EP'!$B$8,19)+DZ$9),"TTT") = "So",
                                    IF(ISNA(VLOOKUP(EDATE('Projektkostenkalkulation EP'!$B$8,19)+DZ$9,Datenquellen!$F$7:$H$45,3,FALSE))," ",VLOOKUP(EDATE('Projektkostenkalkulation EP'!$B$8,19)+DZ$9,Datenquellen!$F$7:$H$45,3,FALSE))="X"
                                    ),
                          "X",
                          ""
                          ),
               "X"
            )</f>
        <v/>
      </c>
      <c r="EB218" s="232" t="str">
        <f xml:space="preserve"> IF(TEXT((EDATE('Projektkostenkalkulation EP'!$B$8,19)+EA$9),"MM")=TEXT((EDATE('Projektkostenkalkulation EP'!$B$8,19)+(EA$9-1)),"MM"),
             IF(
                        OR(
                                    TEXT((EDATE('Projektkostenkalkulation EP'!$B$8,19)+EA$9),"TTT") = "Sa",
                                    TEXT((EDATE('Projektkostenkalkulation EP'!$B$8,19)+EA$9),"TTT") = "So",
                                    IF(ISNA(VLOOKUP(EDATE('Projektkostenkalkulation EP'!$B$8,19)+EA$9,Datenquellen!$F$7:$H$45,3,FALSE))," ",VLOOKUP(EDATE('Projektkostenkalkulation EP'!$B$8,19)+EA$9,Datenquellen!$F$7:$H$45,3,FALSE))="X"
                                    ),
                          "X",
                          ""
                          ),
               "X"
            )</f>
        <v/>
      </c>
      <c r="EC218" s="232" t="str">
        <f xml:space="preserve"> IF(TEXT((EDATE('Projektkostenkalkulation EP'!$B$8,19)+EB$9),"MM")=TEXT((EDATE('Projektkostenkalkulation EP'!$B$8,19)+(EB$9-1)),"MM"),
             IF(
                        OR(
                                    TEXT((EDATE('Projektkostenkalkulation EP'!$B$8,19)+EB$9),"TTT") = "Sa",
                                    TEXT((EDATE('Projektkostenkalkulation EP'!$B$8,19)+EB$9),"TTT") = "So",
                                    IF(ISNA(VLOOKUP(EDATE('Projektkostenkalkulation EP'!$B$8,19)+EB$9,Datenquellen!$F$7:$H$45,3,FALSE))," ",VLOOKUP(EDATE('Projektkostenkalkulation EP'!$B$8,19)+EB$9,Datenquellen!$F$7:$H$45,3,FALSE))="X"
                                    ),
                          "X",
                          ""
                          ),
               "X"
            )</f>
        <v>X</v>
      </c>
      <c r="ED218" s="232" t="str">
        <f xml:space="preserve"> IF(TEXT((EDATE('Projektkostenkalkulation EP'!$B$8,19)+EC$9),"MM")=TEXT((EDATE('Projektkostenkalkulation EP'!$B$8,19)+(EC$9-1)),"MM"),
             IF(
                        OR(
                                    TEXT((EDATE('Projektkostenkalkulation EP'!$B$8,19)+EC$9),"TTT") = "Sa",
                                    TEXT((EDATE('Projektkostenkalkulation EP'!$B$8,19)+EC$9),"TTT") = "So",
                                    IF(ISNA(VLOOKUP(EDATE('Projektkostenkalkulation EP'!$B$8,19)+EC$9,Datenquellen!$F$7:$H$45,3,FALSE))," ",VLOOKUP(EDATE('Projektkostenkalkulation EP'!$B$8,19)+EC$9,Datenquellen!$F$7:$H$45,3,FALSE))="X"
                                    ),
                          "X",
                          ""
                          ),
               "X"
            )</f>
        <v>X</v>
      </c>
      <c r="EE218" s="232" t="str">
        <f xml:space="preserve"> IF(TEXT((EDATE('Projektkostenkalkulation EP'!$B$8,19)+ED$9),"MM")=TEXT((EDATE('Projektkostenkalkulation EP'!$B$8,19)+(ED$9-1)),"MM"),
             IF(
                        OR(
                                    TEXT((EDATE('Projektkostenkalkulation EP'!$B$8,19)+ED$9),"TTT") = "Sa",
                                    TEXT((EDATE('Projektkostenkalkulation EP'!$B$8,19)+ED$9),"TTT") = "So",
                                    IF(ISNA(VLOOKUP(EDATE('Projektkostenkalkulation EP'!$B$8,19)+ED$9,Datenquellen!$F$7:$H$45,3,FALSE))," ",VLOOKUP(EDATE('Projektkostenkalkulation EP'!$B$8,19)+ED$9,Datenquellen!$F$7:$H$45,3,FALSE))="X"
                                    ),
                          "X",
                          ""
                          ),
               "X"
            )</f>
        <v/>
      </c>
      <c r="EF218" s="232" t="str">
        <f xml:space="preserve"> IF(TEXT((EDATE('Projektkostenkalkulation EP'!$B$8,19)+EE$9),"MM")=TEXT((EDATE('Projektkostenkalkulation EP'!$B$8,19)+(EE$9-1)),"MM"),
             IF(
                        OR(
                                    TEXT((EDATE('Projektkostenkalkulation EP'!$B$8,19)+EE$9),"TTT") = "Sa",
                                    TEXT((EDATE('Projektkostenkalkulation EP'!$B$8,19)+EE$9),"TTT") = "So",
                                    IF(ISNA(VLOOKUP(EDATE('Projektkostenkalkulation EP'!$B$8,19)+EE$9,Datenquellen!$F$7:$H$45,3,FALSE))," ",VLOOKUP(EDATE('Projektkostenkalkulation EP'!$B$8,19)+EE$9,Datenquellen!$F$7:$H$45,3,FALSE))="X"
                                    ),
                          "X",
                          ""
                          ),
               "X"
            )</f>
        <v/>
      </c>
      <c r="EG218" s="232" t="str">
        <f xml:space="preserve"> IF(TEXT((EDATE('Projektkostenkalkulation EP'!$B$8,19)+EF$9),"MM")=TEXT((EDATE('Projektkostenkalkulation EP'!$B$8,19)+(EF$9-1)),"MM"),
             IF(
                        OR(
                                    TEXT((EDATE('Projektkostenkalkulation EP'!$B$8,19)+EF$9),"TTT") = "Sa",
                                    TEXT((EDATE('Projektkostenkalkulation EP'!$B$8,19)+EF$9),"TTT") = "So",
                                    IF(ISNA(VLOOKUP(EDATE('Projektkostenkalkulation EP'!$B$8,19)+EF$9,Datenquellen!$F$7:$H$45,3,FALSE))," ",VLOOKUP(EDATE('Projektkostenkalkulation EP'!$B$8,19)+EF$9,Datenquellen!$F$7:$H$45,3,FALSE))="X"
                                    ),
                          "X",
                          ""
                          ),
               "X"
            )</f>
        <v/>
      </c>
      <c r="EH218" s="232" t="str">
        <f xml:space="preserve"> IF(TEXT((EDATE('Projektkostenkalkulation EP'!$B$8,19)+EG$9),"MM")=TEXT((EDATE('Projektkostenkalkulation EP'!$B$8,19)+(EG$9-1)),"MM"),
             IF(
                        OR(
                                    TEXT((EDATE('Projektkostenkalkulation EP'!$B$8,19)+EG$9),"TTT") = "Sa",
                                    TEXT((EDATE('Projektkostenkalkulation EP'!$B$8,19)+EG$9),"TTT") = "So",
                                    IF(ISNA(VLOOKUP(EDATE('Projektkostenkalkulation EP'!$B$8,19)+EG$9,Datenquellen!$F$7:$H$45,3,FALSE))," ",VLOOKUP(EDATE('Projektkostenkalkulation EP'!$B$8,19)+EG$9,Datenquellen!$F$7:$H$45,3,FALSE))="X"
                                    ),
                          "X",
                          ""
                          ),
               "X"
            )</f>
        <v/>
      </c>
      <c r="EI218" s="232" t="str">
        <f xml:space="preserve"> IF(TEXT((EDATE('Projektkostenkalkulation EP'!$B$8,19)+EH$9),"MM")=TEXT((EDATE('Projektkostenkalkulation EP'!$B$8,19)+(EH$9-1)),"MM"),
             IF(
                        OR(
                                    TEXT((EDATE('Projektkostenkalkulation EP'!$B$8,19)+EH$9),"TTT") = "Sa",
                                    TEXT((EDATE('Projektkostenkalkulation EP'!$B$8,19)+EH$9),"TTT") = "So",
                                    IF(ISNA(VLOOKUP(EDATE('Projektkostenkalkulation EP'!$B$8,19)+EH$9,Datenquellen!$F$7:$H$45,3,FALSE))," ",VLOOKUP(EDATE('Projektkostenkalkulation EP'!$B$8,19)+EH$9,Datenquellen!$F$7:$H$45,3,FALSE))="X"
                                    ),
                          "X",
                          ""
                          ),
               "X"
            )</f>
        <v/>
      </c>
      <c r="EJ218" s="232" t="str">
        <f xml:space="preserve"> IF(TEXT((EDATE('Projektkostenkalkulation EP'!$B$8,19)+EI$9),"MM")=TEXT((EDATE('Projektkostenkalkulation EP'!$B$8,19)+(EI$9-1)),"MM"),
             IF(
                        OR(
                                    TEXT((EDATE('Projektkostenkalkulation EP'!$B$8,19)+EI$9),"TTT") = "Sa",
                                    TEXT((EDATE('Projektkostenkalkulation EP'!$B$8,19)+EI$9),"TTT") = "So",
                                    IF(ISNA(VLOOKUP(EDATE('Projektkostenkalkulation EP'!$B$8,19)+EI$9,Datenquellen!$F$7:$H$45,3,FALSE))," ",VLOOKUP(EDATE('Projektkostenkalkulation EP'!$B$8,19)+EI$9,Datenquellen!$F$7:$H$45,3,FALSE))="X"
                                    ),
                          "X",
                          ""
                          ),
               "X"
            )</f>
        <v>X</v>
      </c>
      <c r="EK218" s="233" t="str">
        <f xml:space="preserve"> IF(TEXT((EDATE('Projektkostenkalkulation EP'!$B$8,19)+EJ$9),"MM")=TEXT((EDATE('Projektkostenkalkulation EP'!$B$8,19)+(EJ$9-1)),"MM"),
             IF(
                        OR(
                                    TEXT((EDATE('Projektkostenkalkulation EP'!$B$8,19)+EJ$9),"TTT") = "Sa",
                                    TEXT((EDATE('Projektkostenkalkulation EP'!$B$8,19)+EJ$9),"TTT") = "So",
                                    IF(ISNA(VLOOKUP(EDATE('Projektkostenkalkulation EP'!$B$8,19)+EJ$9,Datenquellen!$F$7:$H$45,3,FALSE))," ",VLOOKUP(EDATE('Projektkostenkalkulation EP'!$B$8,19)+EJ$9,Datenquellen!$F$7:$H$45,3,FALSE))="X"
                                    ),
                          "X",
                          ""
                          ),
               "X"
            )</f>
        <v>X</v>
      </c>
      <c r="EL218" s="234"/>
      <c r="EM218" s="235"/>
      <c r="EN218" s="409"/>
      <c r="EO218" s="406"/>
      <c r="EP218" s="231"/>
      <c r="EQ218" s="232" t="str">
        <f>IF(
            OR(
                     TEXT(EDATE('Projektkostenkalkulation EP'!$B$8,19),"TTT") = "Sa",
                     TEXT(EDATE('Projektkostenkalkulation EP'!$B$8,19),"TTT") = "So",
                     IF(ISNA(VLOOKUP(EDATE('Projektkostenkalkulation EP'!$B$8,19),Datenquellen!$F$7:$H$45,3,FALSE))," ",VLOOKUP(EDATE('Projektkostenkalkulation EP'!$B$8,19),Datenquellen!$F$7:$H$45,3,FALSE))="X"
                            ),
                    "X",
                    ""
            )</f>
        <v/>
      </c>
      <c r="ER218" s="232" t="str">
        <f xml:space="preserve"> IF(TEXT((EDATE('Projektkostenkalkulation EP'!$B$8,19)+EQ$9),"MM")=TEXT((EDATE('Projektkostenkalkulation EP'!$B$8,19)+(EQ$9-1)),"MM"),
             IF(
                        OR(
                                    TEXT((EDATE('Projektkostenkalkulation EP'!$B$8,19)+EQ$9),"TTT") = "Sa",
                                    TEXT((EDATE('Projektkostenkalkulation EP'!$B$8,19)+EQ$9),"TTT") = "So",
                                    IF(ISNA(VLOOKUP(EDATE('Projektkostenkalkulation EP'!$B$8,19)+EQ$9,Datenquellen!$F$7:$H$45,3,FALSE))," ",VLOOKUP(EDATE('Projektkostenkalkulation EP'!$B$8,19)+EQ$9,Datenquellen!$F$7:$H$45,3,FALSE))="X"
                                    ),
                          "X",
                          ""
                          ),
               "X"
            )</f>
        <v>X</v>
      </c>
      <c r="ES218" s="232" t="str">
        <f xml:space="preserve"> IF(TEXT((EDATE('Projektkostenkalkulation EP'!$B$8,19)+ER$9),"MM")=TEXT((EDATE('Projektkostenkalkulation EP'!$B$8,19)+(ER$9-1)),"MM"),
             IF(
                        OR(
                                    TEXT((EDATE('Projektkostenkalkulation EP'!$B$8,19)+ER$9),"TTT") = "Sa",
                                    TEXT((EDATE('Projektkostenkalkulation EP'!$B$8,19)+ER$9),"TTT") = "So",
                                    IF(ISNA(VLOOKUP(EDATE('Projektkostenkalkulation EP'!$B$8,19)+ER$9,Datenquellen!$F$7:$H$45,3,FALSE))," ",VLOOKUP(EDATE('Projektkostenkalkulation EP'!$B$8,19)+ER$9,Datenquellen!$F$7:$H$45,3,FALSE))="X"
                                    ),
                          "X",
                          ""
                          ),
               "X"
            )</f>
        <v>X</v>
      </c>
      <c r="ET218" s="232" t="str">
        <f xml:space="preserve"> IF(TEXT((EDATE('Projektkostenkalkulation EP'!$B$8,19)+ES$9),"MM")=TEXT((EDATE('Projektkostenkalkulation EP'!$B$8,19)+(ES$9-1)),"MM"),
             IF(
                        OR(
                                    TEXT((EDATE('Projektkostenkalkulation EP'!$B$8,19)+ES$9),"TTT") = "Sa",
                                    TEXT((EDATE('Projektkostenkalkulation EP'!$B$8,19)+ES$9),"TTT") = "So",
                                    IF(ISNA(VLOOKUP(EDATE('Projektkostenkalkulation EP'!$B$8,19)+ES$9,Datenquellen!$F$7:$H$45,3,FALSE))," ",VLOOKUP(EDATE('Projektkostenkalkulation EP'!$B$8,19)+ES$9,Datenquellen!$F$7:$H$45,3,FALSE))="X"
                                    ),
                          "X",
                          ""
                          ),
               "X"
            )</f>
        <v/>
      </c>
      <c r="EU218" s="232" t="str">
        <f xml:space="preserve"> IF(TEXT((EDATE('Projektkostenkalkulation EP'!$B$8,19)+ET$9),"MM")=TEXT((EDATE('Projektkostenkalkulation EP'!$B$8,19)+(ET$9-1)),"MM"),
             IF(
                        OR(
                                    TEXT((EDATE('Projektkostenkalkulation EP'!$B$8,19)+ET$9),"TTT") = "Sa",
                                    TEXT((EDATE('Projektkostenkalkulation EP'!$B$8,19)+ET$9),"TTT") = "So",
                                    IF(ISNA(VLOOKUP(EDATE('Projektkostenkalkulation EP'!$B$8,19)+ET$9,Datenquellen!$F$7:$H$45,3,FALSE))," ",VLOOKUP(EDATE('Projektkostenkalkulation EP'!$B$8,19)+ET$9,Datenquellen!$F$7:$H$45,3,FALSE))="X"
                                    ),
                          "X",
                          ""
                          ),
               "X"
            )</f>
        <v/>
      </c>
      <c r="EV218" s="232" t="str">
        <f xml:space="preserve"> IF(TEXT((EDATE('Projektkostenkalkulation EP'!$B$8,19)+EU$9),"MM")=TEXT((EDATE('Projektkostenkalkulation EP'!$B$8,19)+(EU$9-1)),"MM"),
             IF(
                        OR(
                                    TEXT((EDATE('Projektkostenkalkulation EP'!$B$8,19)+EU$9),"TTT") = "Sa",
                                    TEXT((EDATE('Projektkostenkalkulation EP'!$B$8,19)+EU$9),"TTT") = "So",
                                    IF(ISNA(VLOOKUP(EDATE('Projektkostenkalkulation EP'!$B$8,19)+EU$9,Datenquellen!$F$7:$H$45,3,FALSE))," ",VLOOKUP(EDATE('Projektkostenkalkulation EP'!$B$8,19)+EU$9,Datenquellen!$F$7:$H$45,3,FALSE))="X"
                                    ),
                          "X",
                          ""
                          ),
               "X"
            )</f>
        <v/>
      </c>
      <c r="EW218" s="232" t="str">
        <f xml:space="preserve"> IF(TEXT((EDATE('Projektkostenkalkulation EP'!$B$8,19)+EV$9),"MM")=TEXT((EDATE('Projektkostenkalkulation EP'!$B$8,19)+(EV$9-1)),"MM"),
             IF(
                        OR(
                                    TEXT((EDATE('Projektkostenkalkulation EP'!$B$8,19)+EV$9),"TTT") = "Sa",
                                    TEXT((EDATE('Projektkostenkalkulation EP'!$B$8,19)+EV$9),"TTT") = "So",
                                    IF(ISNA(VLOOKUP(EDATE('Projektkostenkalkulation EP'!$B$8,19)+EV$9,Datenquellen!$F$7:$H$45,3,FALSE))," ",VLOOKUP(EDATE('Projektkostenkalkulation EP'!$B$8,19)+EV$9,Datenquellen!$F$7:$H$45,3,FALSE))="X"
                                    ),
                          "X",
                          ""
                          ),
               "X"
            )</f>
        <v/>
      </c>
      <c r="EX218" s="232" t="str">
        <f xml:space="preserve"> IF(TEXT((EDATE('Projektkostenkalkulation EP'!$B$8,19)+EW$9),"MM")=TEXT((EDATE('Projektkostenkalkulation EP'!$B$8,19)+(EW$9-1)),"MM"),
             IF(
                        OR(
                                    TEXT((EDATE('Projektkostenkalkulation EP'!$B$8,19)+EW$9),"TTT") = "Sa",
                                    TEXT((EDATE('Projektkostenkalkulation EP'!$B$8,19)+EW$9),"TTT") = "So",
                                    IF(ISNA(VLOOKUP(EDATE('Projektkostenkalkulation EP'!$B$8,19)+EW$9,Datenquellen!$F$7:$H$45,3,FALSE))," ",VLOOKUP(EDATE('Projektkostenkalkulation EP'!$B$8,19)+EW$9,Datenquellen!$F$7:$H$45,3,FALSE))="X"
                                    ),
                          "X",
                          ""
                          ),
               "X"
            )</f>
        <v/>
      </c>
      <c r="EY218" s="232" t="str">
        <f xml:space="preserve"> IF(TEXT((EDATE('Projektkostenkalkulation EP'!$B$8,19)+EX$9),"MM")=TEXT((EDATE('Projektkostenkalkulation EP'!$B$8,19)+(EX$9-1)),"MM"),
             IF(
                        OR(
                                    TEXT((EDATE('Projektkostenkalkulation EP'!$B$8,19)+EX$9),"TTT") = "Sa",
                                    TEXT((EDATE('Projektkostenkalkulation EP'!$B$8,19)+EX$9),"TTT") = "So",
                                    IF(ISNA(VLOOKUP(EDATE('Projektkostenkalkulation EP'!$B$8,19)+EX$9,Datenquellen!$F$7:$H$45,3,FALSE))," ",VLOOKUP(EDATE('Projektkostenkalkulation EP'!$B$8,19)+EX$9,Datenquellen!$F$7:$H$45,3,FALSE))="X"
                                    ),
                          "X",
                          ""
                          ),
               "X"
            )</f>
        <v>X</v>
      </c>
      <c r="EZ218" s="232" t="str">
        <f xml:space="preserve"> IF(TEXT((EDATE('Projektkostenkalkulation EP'!$B$8,19)+EY$9),"MM")=TEXT((EDATE('Projektkostenkalkulation EP'!$B$8,19)+(EY$9-1)),"MM"),
             IF(
                        OR(
                                    TEXT((EDATE('Projektkostenkalkulation EP'!$B$8,19)+EY$9),"TTT") = "Sa",
                                    TEXT((EDATE('Projektkostenkalkulation EP'!$B$8,19)+EY$9),"TTT") = "So",
                                    IF(ISNA(VLOOKUP(EDATE('Projektkostenkalkulation EP'!$B$8,19)+EY$9,Datenquellen!$F$7:$H$45,3,FALSE))," ",VLOOKUP(EDATE('Projektkostenkalkulation EP'!$B$8,19)+EY$9,Datenquellen!$F$7:$H$45,3,FALSE))="X"
                                    ),
                          "X",
                          ""
                          ),
               "X"
            )</f>
        <v>X</v>
      </c>
      <c r="FA218" s="232" t="str">
        <f xml:space="preserve"> IF(TEXT((EDATE('Projektkostenkalkulation EP'!$B$8,19)+EZ$9),"MM")=TEXT((EDATE('Projektkostenkalkulation EP'!$B$8,19)+(EZ$9-1)),"MM"),
             IF(
                        OR(
                                    TEXT((EDATE('Projektkostenkalkulation EP'!$B$8,19)+EZ$9),"TTT") = "Sa",
                                    TEXT((EDATE('Projektkostenkalkulation EP'!$B$8,19)+EZ$9),"TTT") = "So",
                                    IF(ISNA(VLOOKUP(EDATE('Projektkostenkalkulation EP'!$B$8,19)+EZ$9,Datenquellen!$F$7:$H$45,3,FALSE))," ",VLOOKUP(EDATE('Projektkostenkalkulation EP'!$B$8,19)+EZ$9,Datenquellen!$F$7:$H$45,3,FALSE))="X"
                                    ),
                          "X",
                          ""
                          ),
               "X"
            )</f>
        <v/>
      </c>
      <c r="FB218" s="232" t="str">
        <f xml:space="preserve"> IF(TEXT((EDATE('Projektkostenkalkulation EP'!$B$8,19)+FA$9),"MM")=TEXT((EDATE('Projektkostenkalkulation EP'!$B$8,19)+(FA$9-1)),"MM"),
             IF(
                        OR(
                                    TEXT((EDATE('Projektkostenkalkulation EP'!$B$8,19)+FA$9),"TTT") = "Sa",
                                    TEXT((EDATE('Projektkostenkalkulation EP'!$B$8,19)+FA$9),"TTT") = "So",
                                    IF(ISNA(VLOOKUP(EDATE('Projektkostenkalkulation EP'!$B$8,19)+FA$9,Datenquellen!$F$7:$H$45,3,FALSE))," ",VLOOKUP(EDATE('Projektkostenkalkulation EP'!$B$8,19)+FA$9,Datenquellen!$F$7:$H$45,3,FALSE))="X"
                                    ),
                          "X",
                          ""
                          ),
               "X"
            )</f>
        <v/>
      </c>
      <c r="FC218" s="232" t="str">
        <f xml:space="preserve"> IF(TEXT((EDATE('Projektkostenkalkulation EP'!$B$8,19)+FB$9),"MM")=TEXT((EDATE('Projektkostenkalkulation EP'!$B$8,19)+(FB$9-1)),"MM"),
             IF(
                        OR(
                                    TEXT((EDATE('Projektkostenkalkulation EP'!$B$8,19)+FB$9),"TTT") = "Sa",
                                    TEXT((EDATE('Projektkostenkalkulation EP'!$B$8,19)+FB$9),"TTT") = "So",
                                    IF(ISNA(VLOOKUP(EDATE('Projektkostenkalkulation EP'!$B$8,19)+FB$9,Datenquellen!$F$7:$H$45,3,FALSE))," ",VLOOKUP(EDATE('Projektkostenkalkulation EP'!$B$8,19)+FB$9,Datenquellen!$F$7:$H$45,3,FALSE))="X"
                                    ),
                          "X",
                          ""
                          ),
               "X"
            )</f>
        <v/>
      </c>
      <c r="FD218" s="232" t="str">
        <f xml:space="preserve"> IF(TEXT((EDATE('Projektkostenkalkulation EP'!$B$8,19)+FC$9),"MM")=TEXT((EDATE('Projektkostenkalkulation EP'!$B$8,19)+(FC$9-1)),"MM"),
             IF(
                        OR(
                                    TEXT((EDATE('Projektkostenkalkulation EP'!$B$8,19)+FC$9),"TTT") = "Sa",
                                    TEXT((EDATE('Projektkostenkalkulation EP'!$B$8,19)+FC$9),"TTT") = "So",
                                    IF(ISNA(VLOOKUP(EDATE('Projektkostenkalkulation EP'!$B$8,19)+FC$9,Datenquellen!$F$7:$H$45,3,FALSE))," ",VLOOKUP(EDATE('Projektkostenkalkulation EP'!$B$8,19)+FC$9,Datenquellen!$F$7:$H$45,3,FALSE))="X"
                                    ),
                          "X",
                          ""
                          ),
               "X"
            )</f>
        <v/>
      </c>
      <c r="FE218" s="232" t="str">
        <f xml:space="preserve"> IF(TEXT((EDATE('Projektkostenkalkulation EP'!$B$8,19)+FD$9),"MM")=TEXT((EDATE('Projektkostenkalkulation EP'!$B$8,19)+(FD$9-1)),"MM"),
             IF(
                        OR(
                                    TEXT((EDATE('Projektkostenkalkulation EP'!$B$8,19)+FD$9),"TTT") = "Sa",
                                    TEXT((EDATE('Projektkostenkalkulation EP'!$B$8,19)+FD$9),"TTT") = "So",
                                    IF(ISNA(VLOOKUP(EDATE('Projektkostenkalkulation EP'!$B$8,19)+FD$9,Datenquellen!$F$7:$H$45,3,FALSE))," ",VLOOKUP(EDATE('Projektkostenkalkulation EP'!$B$8,19)+FD$9,Datenquellen!$F$7:$H$45,3,FALSE))="X"
                                    ),
                          "X",
                          ""
                          ),
               "X"
            )</f>
        <v/>
      </c>
      <c r="FF218" s="232" t="str">
        <f xml:space="preserve"> IF(TEXT((EDATE('Projektkostenkalkulation EP'!$B$8,19)+FE$9),"MM")=TEXT((EDATE('Projektkostenkalkulation EP'!$B$8,19)+(FE$9-1)),"MM"),
             IF(
                        OR(
                                    TEXT((EDATE('Projektkostenkalkulation EP'!$B$8,19)+FE$9),"TTT") = "Sa",
                                    TEXT((EDATE('Projektkostenkalkulation EP'!$B$8,19)+FE$9),"TTT") = "So",
                                    IF(ISNA(VLOOKUP(EDATE('Projektkostenkalkulation EP'!$B$8,19)+FE$9,Datenquellen!$F$7:$H$45,3,FALSE))," ",VLOOKUP(EDATE('Projektkostenkalkulation EP'!$B$8,19)+FE$9,Datenquellen!$F$7:$H$45,3,FALSE))="X"
                                    ),
                          "X",
                          ""
                          ),
               "X"
            )</f>
        <v>X</v>
      </c>
      <c r="FG218" s="232" t="str">
        <f xml:space="preserve"> IF(TEXT((EDATE('Projektkostenkalkulation EP'!$B$8,19)+FF$9),"MM")=TEXT((EDATE('Projektkostenkalkulation EP'!$B$8,19)+(FF$9-1)),"MM"),
             IF(
                        OR(
                                    TEXT((EDATE('Projektkostenkalkulation EP'!$B$8,19)+FF$9),"TTT") = "Sa",
                                    TEXT((EDATE('Projektkostenkalkulation EP'!$B$8,19)+FF$9),"TTT") = "So",
                                    IF(ISNA(VLOOKUP(EDATE('Projektkostenkalkulation EP'!$B$8,19)+FF$9,Datenquellen!$F$7:$H$45,3,FALSE))," ",VLOOKUP(EDATE('Projektkostenkalkulation EP'!$B$8,19)+FF$9,Datenquellen!$F$7:$H$45,3,FALSE))="X"
                                    ),
                          "X",
                          ""
                          ),
               "X"
            )</f>
        <v>X</v>
      </c>
      <c r="FH218" s="232" t="str">
        <f xml:space="preserve"> IF(TEXT((EDATE('Projektkostenkalkulation EP'!$B$8,19)+FG$9),"MM")=TEXT((EDATE('Projektkostenkalkulation EP'!$B$8,19)+(FG$9-1)),"MM"),
             IF(
                        OR(
                                    TEXT((EDATE('Projektkostenkalkulation EP'!$B$8,19)+FG$9),"TTT") = "Sa",
                                    TEXT((EDATE('Projektkostenkalkulation EP'!$B$8,19)+FG$9),"TTT") = "So",
                                    IF(ISNA(VLOOKUP(EDATE('Projektkostenkalkulation EP'!$B$8,19)+FG$9,Datenquellen!$F$7:$H$45,3,FALSE))," ",VLOOKUP(EDATE('Projektkostenkalkulation EP'!$B$8,19)+FG$9,Datenquellen!$F$7:$H$45,3,FALSE))="X"
                                    ),
                          "X",
                          ""
                          ),
               "X"
            )</f>
        <v/>
      </c>
      <c r="FI218" s="232" t="str">
        <f xml:space="preserve"> IF(TEXT((EDATE('Projektkostenkalkulation EP'!$B$8,19)+FH$9),"MM")=TEXT((EDATE('Projektkostenkalkulation EP'!$B$8,19)+(FH$9-1)),"MM"),
             IF(
                        OR(
                                    TEXT((EDATE('Projektkostenkalkulation EP'!$B$8,19)+FH$9),"TTT") = "Sa",
                                    TEXT((EDATE('Projektkostenkalkulation EP'!$B$8,19)+FH$9),"TTT") = "So",
                                    IF(ISNA(VLOOKUP(EDATE('Projektkostenkalkulation EP'!$B$8,19)+FH$9,Datenquellen!$F$7:$H$45,3,FALSE))," ",VLOOKUP(EDATE('Projektkostenkalkulation EP'!$B$8,19)+FH$9,Datenquellen!$F$7:$H$45,3,FALSE))="X"
                                    ),
                          "X",
                          ""
                          ),
               "X"
            )</f>
        <v/>
      </c>
      <c r="FJ218" s="232" t="str">
        <f xml:space="preserve"> IF(TEXT((EDATE('Projektkostenkalkulation EP'!$B$8,19)+FI$9),"MM")=TEXT((EDATE('Projektkostenkalkulation EP'!$B$8,19)+(FI$9-1)),"MM"),
             IF(
                        OR(
                                    TEXT((EDATE('Projektkostenkalkulation EP'!$B$8,19)+FI$9),"TTT") = "Sa",
                                    TEXT((EDATE('Projektkostenkalkulation EP'!$B$8,19)+FI$9),"TTT") = "So",
                                    IF(ISNA(VLOOKUP(EDATE('Projektkostenkalkulation EP'!$B$8,19)+FI$9,Datenquellen!$F$7:$H$45,3,FALSE))," ",VLOOKUP(EDATE('Projektkostenkalkulation EP'!$B$8,19)+FI$9,Datenquellen!$F$7:$H$45,3,FALSE))="X"
                                    ),
                          "X",
                          ""
                          ),
               "X"
            )</f>
        <v/>
      </c>
      <c r="FK218" s="232" t="str">
        <f xml:space="preserve"> IF(TEXT((EDATE('Projektkostenkalkulation EP'!$B$8,19)+FJ$9),"MM")=TEXT((EDATE('Projektkostenkalkulation EP'!$B$8,19)+(FJ$9-1)),"MM"),
             IF(
                        OR(
                                    TEXT((EDATE('Projektkostenkalkulation EP'!$B$8,19)+FJ$9),"TTT") = "Sa",
                                    TEXT((EDATE('Projektkostenkalkulation EP'!$B$8,19)+FJ$9),"TTT") = "So",
                                    IF(ISNA(VLOOKUP(EDATE('Projektkostenkalkulation EP'!$B$8,19)+FJ$9,Datenquellen!$F$7:$H$45,3,FALSE))," ",VLOOKUP(EDATE('Projektkostenkalkulation EP'!$B$8,19)+FJ$9,Datenquellen!$F$7:$H$45,3,FALSE))="X"
                                    ),
                          "X",
                          ""
                          ),
               "X"
            )</f>
        <v/>
      </c>
      <c r="FL218" s="232" t="str">
        <f xml:space="preserve"> IF(TEXT((EDATE('Projektkostenkalkulation EP'!$B$8,19)+FK$9),"MM")=TEXT((EDATE('Projektkostenkalkulation EP'!$B$8,19)+(FK$9-1)),"MM"),
             IF(
                        OR(
                                    TEXT((EDATE('Projektkostenkalkulation EP'!$B$8,19)+FK$9),"TTT") = "Sa",
                                    TEXT((EDATE('Projektkostenkalkulation EP'!$B$8,19)+FK$9),"TTT") = "So",
                                    IF(ISNA(VLOOKUP(EDATE('Projektkostenkalkulation EP'!$B$8,19)+FK$9,Datenquellen!$F$7:$H$45,3,FALSE))," ",VLOOKUP(EDATE('Projektkostenkalkulation EP'!$B$8,19)+FK$9,Datenquellen!$F$7:$H$45,3,FALSE))="X"
                                    ),
                          "X",
                          ""
                          ),
               "X"
            )</f>
        <v/>
      </c>
      <c r="FM218" s="232" t="str">
        <f xml:space="preserve"> IF(TEXT((EDATE('Projektkostenkalkulation EP'!$B$8,19)+FL$9),"MM")=TEXT((EDATE('Projektkostenkalkulation EP'!$B$8,19)+(FL$9-1)),"MM"),
             IF(
                        OR(
                                    TEXT((EDATE('Projektkostenkalkulation EP'!$B$8,19)+FL$9),"TTT") = "Sa",
                                    TEXT((EDATE('Projektkostenkalkulation EP'!$B$8,19)+FL$9),"TTT") = "So",
                                    IF(ISNA(VLOOKUP(EDATE('Projektkostenkalkulation EP'!$B$8,19)+FL$9,Datenquellen!$F$7:$H$45,3,FALSE))," ",VLOOKUP(EDATE('Projektkostenkalkulation EP'!$B$8,19)+FL$9,Datenquellen!$F$7:$H$45,3,FALSE))="X"
                                    ),
                          "X",
                          ""
                          ),
               "X"
            )</f>
        <v>X</v>
      </c>
      <c r="FN218" s="232" t="str">
        <f xml:space="preserve"> IF(TEXT((EDATE('Projektkostenkalkulation EP'!$B$8,19)+FM$9),"MM")=TEXT((EDATE('Projektkostenkalkulation EP'!$B$8,19)+(FM$9-1)),"MM"),
             IF(
                        OR(
                                    TEXT((EDATE('Projektkostenkalkulation EP'!$B$8,19)+FM$9),"TTT") = "Sa",
                                    TEXT((EDATE('Projektkostenkalkulation EP'!$B$8,19)+FM$9),"TTT") = "So",
                                    IF(ISNA(VLOOKUP(EDATE('Projektkostenkalkulation EP'!$B$8,19)+FM$9,Datenquellen!$F$7:$H$45,3,FALSE))," ",VLOOKUP(EDATE('Projektkostenkalkulation EP'!$B$8,19)+FM$9,Datenquellen!$F$7:$H$45,3,FALSE))="X"
                                    ),
                          "X",
                          ""
                          ),
               "X"
            )</f>
        <v>X</v>
      </c>
      <c r="FO218" s="232" t="str">
        <f xml:space="preserve"> IF(TEXT((EDATE('Projektkostenkalkulation EP'!$B$8,19)+FN$9),"MM")=TEXT((EDATE('Projektkostenkalkulation EP'!$B$8,19)+(FN$9-1)),"MM"),
             IF(
                        OR(
                                    TEXT((EDATE('Projektkostenkalkulation EP'!$B$8,19)+FN$9),"TTT") = "Sa",
                                    TEXT((EDATE('Projektkostenkalkulation EP'!$B$8,19)+FN$9),"TTT") = "So",
                                    IF(ISNA(VLOOKUP(EDATE('Projektkostenkalkulation EP'!$B$8,19)+FN$9,Datenquellen!$F$7:$H$45,3,FALSE))," ",VLOOKUP(EDATE('Projektkostenkalkulation EP'!$B$8,19)+FN$9,Datenquellen!$F$7:$H$45,3,FALSE))="X"
                                    ),
                          "X",
                          ""
                          ),
               "X"
            )</f>
        <v/>
      </c>
      <c r="FP218" s="232" t="str">
        <f xml:space="preserve"> IF(TEXT((EDATE('Projektkostenkalkulation EP'!$B$8,19)+FO$9),"MM")=TEXT((EDATE('Projektkostenkalkulation EP'!$B$8,19)+(FO$9-1)),"MM"),
             IF(
                        OR(
                                    TEXT((EDATE('Projektkostenkalkulation EP'!$B$8,19)+FO$9),"TTT") = "Sa",
                                    TEXT((EDATE('Projektkostenkalkulation EP'!$B$8,19)+FO$9),"TTT") = "So",
                                    IF(ISNA(VLOOKUP(EDATE('Projektkostenkalkulation EP'!$B$8,19)+FO$9,Datenquellen!$F$7:$H$45,3,FALSE))," ",VLOOKUP(EDATE('Projektkostenkalkulation EP'!$B$8,19)+FO$9,Datenquellen!$F$7:$H$45,3,FALSE))="X"
                                    ),
                          "X",
                          ""
                          ),
               "X"
            )</f>
        <v/>
      </c>
      <c r="FQ218" s="232" t="str">
        <f xml:space="preserve"> IF(TEXT((EDATE('Projektkostenkalkulation EP'!$B$8,19)+FP$9),"MM")=TEXT((EDATE('Projektkostenkalkulation EP'!$B$8,19)+(FP$9-1)),"MM"),
             IF(
                        OR(
                                    TEXT((EDATE('Projektkostenkalkulation EP'!$B$8,19)+FP$9),"TTT") = "Sa",
                                    TEXT((EDATE('Projektkostenkalkulation EP'!$B$8,19)+FP$9),"TTT") = "So",
                                    IF(ISNA(VLOOKUP(EDATE('Projektkostenkalkulation EP'!$B$8,19)+FP$9,Datenquellen!$F$7:$H$45,3,FALSE))," ",VLOOKUP(EDATE('Projektkostenkalkulation EP'!$B$8,19)+FP$9,Datenquellen!$F$7:$H$45,3,FALSE))="X"
                                    ),
                          "X",
                          ""
                          ),
               "X"
            )</f>
        <v/>
      </c>
      <c r="FR218" s="232" t="str">
        <f xml:space="preserve"> IF(TEXT((EDATE('Projektkostenkalkulation EP'!$B$8,19)+FQ$9),"MM")=TEXT((EDATE('Projektkostenkalkulation EP'!$B$8,19)+(FQ$9-1)),"MM"),
             IF(
                        OR(
                                    TEXT((EDATE('Projektkostenkalkulation EP'!$B$8,19)+FQ$9),"TTT") = "Sa",
                                    TEXT((EDATE('Projektkostenkalkulation EP'!$B$8,19)+FQ$9),"TTT") = "So",
                                    IF(ISNA(VLOOKUP(EDATE('Projektkostenkalkulation EP'!$B$8,19)+FQ$9,Datenquellen!$F$7:$H$45,3,FALSE))," ",VLOOKUP(EDATE('Projektkostenkalkulation EP'!$B$8,19)+FQ$9,Datenquellen!$F$7:$H$45,3,FALSE))="X"
                                    ),
                          "X",
                          ""
                          ),
               "X"
            )</f>
        <v/>
      </c>
      <c r="FS218" s="232" t="str">
        <f xml:space="preserve"> IF(TEXT((EDATE('Projektkostenkalkulation EP'!$B$8,19)+FR$9),"MM")=TEXT((EDATE('Projektkostenkalkulation EP'!$B$8,19)+(FR$9-1)),"MM"),
             IF(
                        OR(
                                    TEXT((EDATE('Projektkostenkalkulation EP'!$B$8,19)+FR$9),"TTT") = "Sa",
                                    TEXT((EDATE('Projektkostenkalkulation EP'!$B$8,19)+FR$9),"TTT") = "So",
                                    IF(ISNA(VLOOKUP(EDATE('Projektkostenkalkulation EP'!$B$8,19)+FR$9,Datenquellen!$F$7:$H$45,3,FALSE))," ",VLOOKUP(EDATE('Projektkostenkalkulation EP'!$B$8,19)+FR$9,Datenquellen!$F$7:$H$45,3,FALSE))="X"
                                    ),
                          "X",
                          ""
                          ),
               "X"
            )</f>
        <v/>
      </c>
      <c r="FT218" s="232" t="str">
        <f xml:space="preserve"> IF(TEXT((EDATE('Projektkostenkalkulation EP'!$B$8,19)+FS$9),"MM")=TEXT((EDATE('Projektkostenkalkulation EP'!$B$8,19)+(FS$9-1)),"MM"),
             IF(
                        OR(
                                    TEXT((EDATE('Projektkostenkalkulation EP'!$B$8,19)+FS$9),"TTT") = "Sa",
                                    TEXT((EDATE('Projektkostenkalkulation EP'!$B$8,19)+FS$9),"TTT") = "So",
                                    IF(ISNA(VLOOKUP(EDATE('Projektkostenkalkulation EP'!$B$8,19)+FS$9,Datenquellen!$F$7:$H$45,3,FALSE))," ",VLOOKUP(EDATE('Projektkostenkalkulation EP'!$B$8,19)+FS$9,Datenquellen!$F$7:$H$45,3,FALSE))="X"
                                    ),
                          "X",
                          ""
                          ),
               "X"
            )</f>
        <v>X</v>
      </c>
      <c r="FU218" s="233" t="str">
        <f xml:space="preserve"> IF(TEXT((EDATE('Projektkostenkalkulation EP'!$B$8,19)+FT$9),"MM")=TEXT((EDATE('Projektkostenkalkulation EP'!$B$8,19)+(FT$9-1)),"MM"),
             IF(
                        OR(
                                    TEXT((EDATE('Projektkostenkalkulation EP'!$B$8,19)+FT$9),"TTT") = "Sa",
                                    TEXT((EDATE('Projektkostenkalkulation EP'!$B$8,19)+FT$9),"TTT") = "So",
                                    IF(ISNA(VLOOKUP(EDATE('Projektkostenkalkulation EP'!$B$8,19)+FT$9,Datenquellen!$F$7:$H$45,3,FALSE))," ",VLOOKUP(EDATE('Projektkostenkalkulation EP'!$B$8,19)+FT$9,Datenquellen!$F$7:$H$45,3,FALSE))="X"
                                    ),
                          "X",
                          ""
                          ),
               "X"
            )</f>
        <v>X</v>
      </c>
      <c r="FV218" s="234"/>
      <c r="FW218" s="235"/>
      <c r="FX218" s="409"/>
      <c r="FY218" s="406"/>
      <c r="FZ218" s="231"/>
      <c r="GA218" s="232" t="str">
        <f>IF(
            OR(
                     TEXT(EDATE('Projektkostenkalkulation EP'!$B$8,19),"TTT") = "Sa",
                     TEXT(EDATE('Projektkostenkalkulation EP'!$B$8,19),"TTT") = "So",
                     IF(ISNA(VLOOKUP(EDATE('Projektkostenkalkulation EP'!$B$8,19),Datenquellen!$F$7:$H$45,3,FALSE))," ",VLOOKUP(EDATE('Projektkostenkalkulation EP'!$B$8,19),Datenquellen!$F$7:$H$45,3,FALSE))="X"
                            ),
                    "X",
                    ""
            )</f>
        <v/>
      </c>
      <c r="GB218" s="232" t="str">
        <f xml:space="preserve"> IF(TEXT((EDATE('Projektkostenkalkulation EP'!$B$8,19)+GA$9),"MM")=TEXT((EDATE('Projektkostenkalkulation EP'!$B$8,19)+(GA$9-1)),"MM"),
             IF(
                        OR(
                                    TEXT((EDATE('Projektkostenkalkulation EP'!$B$8,19)+GA$9),"TTT") = "Sa",
                                    TEXT((EDATE('Projektkostenkalkulation EP'!$B$8,19)+GA$9),"TTT") = "So",
                                    IF(ISNA(VLOOKUP(EDATE('Projektkostenkalkulation EP'!$B$8,19)+GA$9,Datenquellen!$F$7:$H$45,3,FALSE))," ",VLOOKUP(EDATE('Projektkostenkalkulation EP'!$B$8,19)+GA$9,Datenquellen!$F$7:$H$45,3,FALSE))="X"
                                    ),
                          "X",
                          ""
                          ),
               "X"
            )</f>
        <v>X</v>
      </c>
      <c r="GC218" s="232" t="str">
        <f xml:space="preserve"> IF(TEXT((EDATE('Projektkostenkalkulation EP'!$B$8,19)+GB$9),"MM")=TEXT((EDATE('Projektkostenkalkulation EP'!$B$8,19)+(GB$9-1)),"MM"),
             IF(
                        OR(
                                    TEXT((EDATE('Projektkostenkalkulation EP'!$B$8,19)+GB$9),"TTT") = "Sa",
                                    TEXT((EDATE('Projektkostenkalkulation EP'!$B$8,19)+GB$9),"TTT") = "So",
                                    IF(ISNA(VLOOKUP(EDATE('Projektkostenkalkulation EP'!$B$8,19)+GB$9,Datenquellen!$F$7:$H$45,3,FALSE))," ",VLOOKUP(EDATE('Projektkostenkalkulation EP'!$B$8,19)+GB$9,Datenquellen!$F$7:$H$45,3,FALSE))="X"
                                    ),
                          "X",
                          ""
                          ),
               "X"
            )</f>
        <v>X</v>
      </c>
      <c r="GD218" s="232" t="str">
        <f xml:space="preserve"> IF(TEXT((EDATE('Projektkostenkalkulation EP'!$B$8,19)+GC$9),"MM")=TEXT((EDATE('Projektkostenkalkulation EP'!$B$8,19)+(GC$9-1)),"MM"),
             IF(
                        OR(
                                    TEXT((EDATE('Projektkostenkalkulation EP'!$B$8,19)+GC$9),"TTT") = "Sa",
                                    TEXT((EDATE('Projektkostenkalkulation EP'!$B$8,19)+GC$9),"TTT") = "So",
                                    IF(ISNA(VLOOKUP(EDATE('Projektkostenkalkulation EP'!$B$8,19)+GC$9,Datenquellen!$F$7:$H$45,3,FALSE))," ",VLOOKUP(EDATE('Projektkostenkalkulation EP'!$B$8,19)+GC$9,Datenquellen!$F$7:$H$45,3,FALSE))="X"
                                    ),
                          "X",
                          ""
                          ),
               "X"
            )</f>
        <v/>
      </c>
      <c r="GE218" s="232" t="str">
        <f xml:space="preserve"> IF(TEXT((EDATE('Projektkostenkalkulation EP'!$B$8,19)+GD$9),"MM")=TEXT((EDATE('Projektkostenkalkulation EP'!$B$8,19)+(GD$9-1)),"MM"),
             IF(
                        OR(
                                    TEXT((EDATE('Projektkostenkalkulation EP'!$B$8,19)+GD$9),"TTT") = "Sa",
                                    TEXT((EDATE('Projektkostenkalkulation EP'!$B$8,19)+GD$9),"TTT") = "So",
                                    IF(ISNA(VLOOKUP(EDATE('Projektkostenkalkulation EP'!$B$8,19)+GD$9,Datenquellen!$F$7:$H$45,3,FALSE))," ",VLOOKUP(EDATE('Projektkostenkalkulation EP'!$B$8,19)+GD$9,Datenquellen!$F$7:$H$45,3,FALSE))="X"
                                    ),
                          "X",
                          ""
                          ),
               "X"
            )</f>
        <v/>
      </c>
      <c r="GF218" s="232" t="str">
        <f xml:space="preserve"> IF(TEXT((EDATE('Projektkostenkalkulation EP'!$B$8,19)+GE$9),"MM")=TEXT((EDATE('Projektkostenkalkulation EP'!$B$8,19)+(GE$9-1)),"MM"),
             IF(
                        OR(
                                    TEXT((EDATE('Projektkostenkalkulation EP'!$B$8,19)+GE$9),"TTT") = "Sa",
                                    TEXT((EDATE('Projektkostenkalkulation EP'!$B$8,19)+GE$9),"TTT") = "So",
                                    IF(ISNA(VLOOKUP(EDATE('Projektkostenkalkulation EP'!$B$8,19)+GE$9,Datenquellen!$F$7:$H$45,3,FALSE))," ",VLOOKUP(EDATE('Projektkostenkalkulation EP'!$B$8,19)+GE$9,Datenquellen!$F$7:$H$45,3,FALSE))="X"
                                    ),
                          "X",
                          ""
                          ),
               "X"
            )</f>
        <v/>
      </c>
      <c r="GG218" s="232" t="str">
        <f xml:space="preserve"> IF(TEXT((EDATE('Projektkostenkalkulation EP'!$B$8,19)+GF$9),"MM")=TEXT((EDATE('Projektkostenkalkulation EP'!$B$8,19)+(GF$9-1)),"MM"),
             IF(
                        OR(
                                    TEXT((EDATE('Projektkostenkalkulation EP'!$B$8,19)+GF$9),"TTT") = "Sa",
                                    TEXT((EDATE('Projektkostenkalkulation EP'!$B$8,19)+GF$9),"TTT") = "So",
                                    IF(ISNA(VLOOKUP(EDATE('Projektkostenkalkulation EP'!$B$8,19)+GF$9,Datenquellen!$F$7:$H$45,3,FALSE))," ",VLOOKUP(EDATE('Projektkostenkalkulation EP'!$B$8,19)+GF$9,Datenquellen!$F$7:$H$45,3,FALSE))="X"
                                    ),
                          "X",
                          ""
                          ),
               "X"
            )</f>
        <v/>
      </c>
      <c r="GH218" s="232" t="str">
        <f xml:space="preserve"> IF(TEXT((EDATE('Projektkostenkalkulation EP'!$B$8,19)+GG$9),"MM")=TEXT((EDATE('Projektkostenkalkulation EP'!$B$8,19)+(GG$9-1)),"MM"),
             IF(
                        OR(
                                    TEXT((EDATE('Projektkostenkalkulation EP'!$B$8,19)+GG$9),"TTT") = "Sa",
                                    TEXT((EDATE('Projektkostenkalkulation EP'!$B$8,19)+GG$9),"TTT") = "So",
                                    IF(ISNA(VLOOKUP(EDATE('Projektkostenkalkulation EP'!$B$8,19)+GG$9,Datenquellen!$F$7:$H$45,3,FALSE))," ",VLOOKUP(EDATE('Projektkostenkalkulation EP'!$B$8,19)+GG$9,Datenquellen!$F$7:$H$45,3,FALSE))="X"
                                    ),
                          "X",
                          ""
                          ),
               "X"
            )</f>
        <v/>
      </c>
      <c r="GI218" s="232" t="str">
        <f xml:space="preserve"> IF(TEXT((EDATE('Projektkostenkalkulation EP'!$B$8,19)+GH$9),"MM")=TEXT((EDATE('Projektkostenkalkulation EP'!$B$8,19)+(GH$9-1)),"MM"),
             IF(
                        OR(
                                    TEXT((EDATE('Projektkostenkalkulation EP'!$B$8,19)+GH$9),"TTT") = "Sa",
                                    TEXT((EDATE('Projektkostenkalkulation EP'!$B$8,19)+GH$9),"TTT") = "So",
                                    IF(ISNA(VLOOKUP(EDATE('Projektkostenkalkulation EP'!$B$8,19)+GH$9,Datenquellen!$F$7:$H$45,3,FALSE))," ",VLOOKUP(EDATE('Projektkostenkalkulation EP'!$B$8,19)+GH$9,Datenquellen!$F$7:$H$45,3,FALSE))="X"
                                    ),
                          "X",
                          ""
                          ),
               "X"
            )</f>
        <v>X</v>
      </c>
      <c r="GJ218" s="232" t="str">
        <f xml:space="preserve"> IF(TEXT((EDATE('Projektkostenkalkulation EP'!$B$8,19)+GI$9),"MM")=TEXT((EDATE('Projektkostenkalkulation EP'!$B$8,19)+(GI$9-1)),"MM"),
             IF(
                        OR(
                                    TEXT((EDATE('Projektkostenkalkulation EP'!$B$8,19)+GI$9),"TTT") = "Sa",
                                    TEXT((EDATE('Projektkostenkalkulation EP'!$B$8,19)+GI$9),"TTT") = "So",
                                    IF(ISNA(VLOOKUP(EDATE('Projektkostenkalkulation EP'!$B$8,19)+GI$9,Datenquellen!$F$7:$H$45,3,FALSE))," ",VLOOKUP(EDATE('Projektkostenkalkulation EP'!$B$8,19)+GI$9,Datenquellen!$F$7:$H$45,3,FALSE))="X"
                                    ),
                          "X",
                          ""
                          ),
               "X"
            )</f>
        <v>X</v>
      </c>
      <c r="GK218" s="232" t="str">
        <f xml:space="preserve"> IF(TEXT((EDATE('Projektkostenkalkulation EP'!$B$8,19)+GJ$9),"MM")=TEXT((EDATE('Projektkostenkalkulation EP'!$B$8,19)+(GJ$9-1)),"MM"),
             IF(
                        OR(
                                    TEXT((EDATE('Projektkostenkalkulation EP'!$B$8,19)+GJ$9),"TTT") = "Sa",
                                    TEXT((EDATE('Projektkostenkalkulation EP'!$B$8,19)+GJ$9),"TTT") = "So",
                                    IF(ISNA(VLOOKUP(EDATE('Projektkostenkalkulation EP'!$B$8,19)+GJ$9,Datenquellen!$F$7:$H$45,3,FALSE))," ",VLOOKUP(EDATE('Projektkostenkalkulation EP'!$B$8,19)+GJ$9,Datenquellen!$F$7:$H$45,3,FALSE))="X"
                                    ),
                          "X",
                          ""
                          ),
               "X"
            )</f>
        <v/>
      </c>
      <c r="GL218" s="232" t="str">
        <f xml:space="preserve"> IF(TEXT((EDATE('Projektkostenkalkulation EP'!$B$8,19)+GK$9),"MM")=TEXT((EDATE('Projektkostenkalkulation EP'!$B$8,19)+(GK$9-1)),"MM"),
             IF(
                        OR(
                                    TEXT((EDATE('Projektkostenkalkulation EP'!$B$8,19)+GK$9),"TTT") = "Sa",
                                    TEXT((EDATE('Projektkostenkalkulation EP'!$B$8,19)+GK$9),"TTT") = "So",
                                    IF(ISNA(VLOOKUP(EDATE('Projektkostenkalkulation EP'!$B$8,19)+GK$9,Datenquellen!$F$7:$H$45,3,FALSE))," ",VLOOKUP(EDATE('Projektkostenkalkulation EP'!$B$8,19)+GK$9,Datenquellen!$F$7:$H$45,3,FALSE))="X"
                                    ),
                          "X",
                          ""
                          ),
               "X"
            )</f>
        <v/>
      </c>
      <c r="GM218" s="232" t="str">
        <f xml:space="preserve"> IF(TEXT((EDATE('Projektkostenkalkulation EP'!$B$8,19)+GL$9),"MM")=TEXT((EDATE('Projektkostenkalkulation EP'!$B$8,19)+(GL$9-1)),"MM"),
             IF(
                        OR(
                                    TEXT((EDATE('Projektkostenkalkulation EP'!$B$8,19)+GL$9),"TTT") = "Sa",
                                    TEXT((EDATE('Projektkostenkalkulation EP'!$B$8,19)+GL$9),"TTT") = "So",
                                    IF(ISNA(VLOOKUP(EDATE('Projektkostenkalkulation EP'!$B$8,19)+GL$9,Datenquellen!$F$7:$H$45,3,FALSE))," ",VLOOKUP(EDATE('Projektkostenkalkulation EP'!$B$8,19)+GL$9,Datenquellen!$F$7:$H$45,3,FALSE))="X"
                                    ),
                          "X",
                          ""
                          ),
               "X"
            )</f>
        <v/>
      </c>
      <c r="GN218" s="232" t="str">
        <f xml:space="preserve"> IF(TEXT((EDATE('Projektkostenkalkulation EP'!$B$8,19)+GM$9),"MM")=TEXT((EDATE('Projektkostenkalkulation EP'!$B$8,19)+(GM$9-1)),"MM"),
             IF(
                        OR(
                                    TEXT((EDATE('Projektkostenkalkulation EP'!$B$8,19)+GM$9),"TTT") = "Sa",
                                    TEXT((EDATE('Projektkostenkalkulation EP'!$B$8,19)+GM$9),"TTT") = "So",
                                    IF(ISNA(VLOOKUP(EDATE('Projektkostenkalkulation EP'!$B$8,19)+GM$9,Datenquellen!$F$7:$H$45,3,FALSE))," ",VLOOKUP(EDATE('Projektkostenkalkulation EP'!$B$8,19)+GM$9,Datenquellen!$F$7:$H$45,3,FALSE))="X"
                                    ),
                          "X",
                          ""
                          ),
               "X"
            )</f>
        <v/>
      </c>
      <c r="GO218" s="232" t="str">
        <f xml:space="preserve"> IF(TEXT((EDATE('Projektkostenkalkulation EP'!$B$8,19)+GN$9),"MM")=TEXT((EDATE('Projektkostenkalkulation EP'!$B$8,19)+(GN$9-1)),"MM"),
             IF(
                        OR(
                                    TEXT((EDATE('Projektkostenkalkulation EP'!$B$8,19)+GN$9),"TTT") = "Sa",
                                    TEXT((EDATE('Projektkostenkalkulation EP'!$B$8,19)+GN$9),"TTT") = "So",
                                    IF(ISNA(VLOOKUP(EDATE('Projektkostenkalkulation EP'!$B$8,19)+GN$9,Datenquellen!$F$7:$H$45,3,FALSE))," ",VLOOKUP(EDATE('Projektkostenkalkulation EP'!$B$8,19)+GN$9,Datenquellen!$F$7:$H$45,3,FALSE))="X"
                                    ),
                          "X",
                          ""
                          ),
               "X"
            )</f>
        <v/>
      </c>
      <c r="GP218" s="232" t="str">
        <f xml:space="preserve"> IF(TEXT((EDATE('Projektkostenkalkulation EP'!$B$8,19)+GO$9),"MM")=TEXT((EDATE('Projektkostenkalkulation EP'!$B$8,19)+(GO$9-1)),"MM"),
             IF(
                        OR(
                                    TEXT((EDATE('Projektkostenkalkulation EP'!$B$8,19)+GO$9),"TTT") = "Sa",
                                    TEXT((EDATE('Projektkostenkalkulation EP'!$B$8,19)+GO$9),"TTT") = "So",
                                    IF(ISNA(VLOOKUP(EDATE('Projektkostenkalkulation EP'!$B$8,19)+GO$9,Datenquellen!$F$7:$H$45,3,FALSE))," ",VLOOKUP(EDATE('Projektkostenkalkulation EP'!$B$8,19)+GO$9,Datenquellen!$F$7:$H$45,3,FALSE))="X"
                                    ),
                          "X",
                          ""
                          ),
               "X"
            )</f>
        <v>X</v>
      </c>
      <c r="GQ218" s="232" t="str">
        <f xml:space="preserve"> IF(TEXT((EDATE('Projektkostenkalkulation EP'!$B$8,19)+GP$9),"MM")=TEXT((EDATE('Projektkostenkalkulation EP'!$B$8,19)+(GP$9-1)),"MM"),
             IF(
                        OR(
                                    TEXT((EDATE('Projektkostenkalkulation EP'!$B$8,19)+GP$9),"TTT") = "Sa",
                                    TEXT((EDATE('Projektkostenkalkulation EP'!$B$8,19)+GP$9),"TTT") = "So",
                                    IF(ISNA(VLOOKUP(EDATE('Projektkostenkalkulation EP'!$B$8,19)+GP$9,Datenquellen!$F$7:$H$45,3,FALSE))," ",VLOOKUP(EDATE('Projektkostenkalkulation EP'!$B$8,19)+GP$9,Datenquellen!$F$7:$H$45,3,FALSE))="X"
                                    ),
                          "X",
                          ""
                          ),
               "X"
            )</f>
        <v>X</v>
      </c>
      <c r="GR218" s="232" t="str">
        <f xml:space="preserve"> IF(TEXT((EDATE('Projektkostenkalkulation EP'!$B$8,19)+GQ$9),"MM")=TEXT((EDATE('Projektkostenkalkulation EP'!$B$8,19)+(GQ$9-1)),"MM"),
             IF(
                        OR(
                                    TEXT((EDATE('Projektkostenkalkulation EP'!$B$8,19)+GQ$9),"TTT") = "Sa",
                                    TEXT((EDATE('Projektkostenkalkulation EP'!$B$8,19)+GQ$9),"TTT") = "So",
                                    IF(ISNA(VLOOKUP(EDATE('Projektkostenkalkulation EP'!$B$8,19)+GQ$9,Datenquellen!$F$7:$H$45,3,FALSE))," ",VLOOKUP(EDATE('Projektkostenkalkulation EP'!$B$8,19)+GQ$9,Datenquellen!$F$7:$H$45,3,FALSE))="X"
                                    ),
                          "X",
                          ""
                          ),
               "X"
            )</f>
        <v/>
      </c>
      <c r="GS218" s="232" t="str">
        <f xml:space="preserve"> IF(TEXT((EDATE('Projektkostenkalkulation EP'!$B$8,19)+GR$9),"MM")=TEXT((EDATE('Projektkostenkalkulation EP'!$B$8,19)+(GR$9-1)),"MM"),
             IF(
                        OR(
                                    TEXT((EDATE('Projektkostenkalkulation EP'!$B$8,19)+GR$9),"TTT") = "Sa",
                                    TEXT((EDATE('Projektkostenkalkulation EP'!$B$8,19)+GR$9),"TTT") = "So",
                                    IF(ISNA(VLOOKUP(EDATE('Projektkostenkalkulation EP'!$B$8,19)+GR$9,Datenquellen!$F$7:$H$45,3,FALSE))," ",VLOOKUP(EDATE('Projektkostenkalkulation EP'!$B$8,19)+GR$9,Datenquellen!$F$7:$H$45,3,FALSE))="X"
                                    ),
                          "X",
                          ""
                          ),
               "X"
            )</f>
        <v/>
      </c>
      <c r="GT218" s="232" t="str">
        <f xml:space="preserve"> IF(TEXT((EDATE('Projektkostenkalkulation EP'!$B$8,19)+GS$9),"MM")=TEXT((EDATE('Projektkostenkalkulation EP'!$B$8,19)+(GS$9-1)),"MM"),
             IF(
                        OR(
                                    TEXT((EDATE('Projektkostenkalkulation EP'!$B$8,19)+GS$9),"TTT") = "Sa",
                                    TEXT((EDATE('Projektkostenkalkulation EP'!$B$8,19)+GS$9),"TTT") = "So",
                                    IF(ISNA(VLOOKUP(EDATE('Projektkostenkalkulation EP'!$B$8,19)+GS$9,Datenquellen!$F$7:$H$45,3,FALSE))," ",VLOOKUP(EDATE('Projektkostenkalkulation EP'!$B$8,19)+GS$9,Datenquellen!$F$7:$H$45,3,FALSE))="X"
                                    ),
                          "X",
                          ""
                          ),
               "X"
            )</f>
        <v/>
      </c>
      <c r="GU218" s="232" t="str">
        <f xml:space="preserve"> IF(TEXT((EDATE('Projektkostenkalkulation EP'!$B$8,19)+GT$9),"MM")=TEXT((EDATE('Projektkostenkalkulation EP'!$B$8,19)+(GT$9-1)),"MM"),
             IF(
                        OR(
                                    TEXT((EDATE('Projektkostenkalkulation EP'!$B$8,19)+GT$9),"TTT") = "Sa",
                                    TEXT((EDATE('Projektkostenkalkulation EP'!$B$8,19)+GT$9),"TTT") = "So",
                                    IF(ISNA(VLOOKUP(EDATE('Projektkostenkalkulation EP'!$B$8,19)+GT$9,Datenquellen!$F$7:$H$45,3,FALSE))," ",VLOOKUP(EDATE('Projektkostenkalkulation EP'!$B$8,19)+GT$9,Datenquellen!$F$7:$H$45,3,FALSE))="X"
                                    ),
                          "X",
                          ""
                          ),
               "X"
            )</f>
        <v/>
      </c>
      <c r="GV218" s="232" t="str">
        <f xml:space="preserve"> IF(TEXT((EDATE('Projektkostenkalkulation EP'!$B$8,19)+GU$9),"MM")=TEXT((EDATE('Projektkostenkalkulation EP'!$B$8,19)+(GU$9-1)),"MM"),
             IF(
                        OR(
                                    TEXT((EDATE('Projektkostenkalkulation EP'!$B$8,19)+GU$9),"TTT") = "Sa",
                                    TEXT((EDATE('Projektkostenkalkulation EP'!$B$8,19)+GU$9),"TTT") = "So",
                                    IF(ISNA(VLOOKUP(EDATE('Projektkostenkalkulation EP'!$B$8,19)+GU$9,Datenquellen!$F$7:$H$45,3,FALSE))," ",VLOOKUP(EDATE('Projektkostenkalkulation EP'!$B$8,19)+GU$9,Datenquellen!$F$7:$H$45,3,FALSE))="X"
                                    ),
                          "X",
                          ""
                          ),
               "X"
            )</f>
        <v/>
      </c>
      <c r="GW218" s="232" t="str">
        <f xml:space="preserve"> IF(TEXT((EDATE('Projektkostenkalkulation EP'!$B$8,19)+GV$9),"MM")=TEXT((EDATE('Projektkostenkalkulation EP'!$B$8,19)+(GV$9-1)),"MM"),
             IF(
                        OR(
                                    TEXT((EDATE('Projektkostenkalkulation EP'!$B$8,19)+GV$9),"TTT") = "Sa",
                                    TEXT((EDATE('Projektkostenkalkulation EP'!$B$8,19)+GV$9),"TTT") = "So",
                                    IF(ISNA(VLOOKUP(EDATE('Projektkostenkalkulation EP'!$B$8,19)+GV$9,Datenquellen!$F$7:$H$45,3,FALSE))," ",VLOOKUP(EDATE('Projektkostenkalkulation EP'!$B$8,19)+GV$9,Datenquellen!$F$7:$H$45,3,FALSE))="X"
                                    ),
                          "X",
                          ""
                          ),
               "X"
            )</f>
        <v>X</v>
      </c>
      <c r="GX218" s="232" t="str">
        <f xml:space="preserve"> IF(TEXT((EDATE('Projektkostenkalkulation EP'!$B$8,19)+GW$9),"MM")=TEXT((EDATE('Projektkostenkalkulation EP'!$B$8,19)+(GW$9-1)),"MM"),
             IF(
                        OR(
                                    TEXT((EDATE('Projektkostenkalkulation EP'!$B$8,19)+GW$9),"TTT") = "Sa",
                                    TEXT((EDATE('Projektkostenkalkulation EP'!$B$8,19)+GW$9),"TTT") = "So",
                                    IF(ISNA(VLOOKUP(EDATE('Projektkostenkalkulation EP'!$B$8,19)+GW$9,Datenquellen!$F$7:$H$45,3,FALSE))," ",VLOOKUP(EDATE('Projektkostenkalkulation EP'!$B$8,19)+GW$9,Datenquellen!$F$7:$H$45,3,FALSE))="X"
                                    ),
                          "X",
                          ""
                          ),
               "X"
            )</f>
        <v>X</v>
      </c>
      <c r="GY218" s="232" t="str">
        <f xml:space="preserve"> IF(TEXT((EDATE('Projektkostenkalkulation EP'!$B$8,19)+GX$9),"MM")=TEXT((EDATE('Projektkostenkalkulation EP'!$B$8,19)+(GX$9-1)),"MM"),
             IF(
                        OR(
                                    TEXT((EDATE('Projektkostenkalkulation EP'!$B$8,19)+GX$9),"TTT") = "Sa",
                                    TEXT((EDATE('Projektkostenkalkulation EP'!$B$8,19)+GX$9),"TTT") = "So",
                                    IF(ISNA(VLOOKUP(EDATE('Projektkostenkalkulation EP'!$B$8,19)+GX$9,Datenquellen!$F$7:$H$45,3,FALSE))," ",VLOOKUP(EDATE('Projektkostenkalkulation EP'!$B$8,19)+GX$9,Datenquellen!$F$7:$H$45,3,FALSE))="X"
                                    ),
                          "X",
                          ""
                          ),
               "X"
            )</f>
        <v/>
      </c>
      <c r="GZ218" s="232" t="str">
        <f xml:space="preserve"> IF(TEXT((EDATE('Projektkostenkalkulation EP'!$B$8,19)+GY$9),"MM")=TEXT((EDATE('Projektkostenkalkulation EP'!$B$8,19)+(GY$9-1)),"MM"),
             IF(
                        OR(
                                    TEXT((EDATE('Projektkostenkalkulation EP'!$B$8,19)+GY$9),"TTT") = "Sa",
                                    TEXT((EDATE('Projektkostenkalkulation EP'!$B$8,19)+GY$9),"TTT") = "So",
                                    IF(ISNA(VLOOKUP(EDATE('Projektkostenkalkulation EP'!$B$8,19)+GY$9,Datenquellen!$F$7:$H$45,3,FALSE))," ",VLOOKUP(EDATE('Projektkostenkalkulation EP'!$B$8,19)+GY$9,Datenquellen!$F$7:$H$45,3,FALSE))="X"
                                    ),
                          "X",
                          ""
                          ),
               "X"
            )</f>
        <v/>
      </c>
      <c r="HA218" s="232" t="str">
        <f xml:space="preserve"> IF(TEXT((EDATE('Projektkostenkalkulation EP'!$B$8,19)+GZ$9),"MM")=TEXT((EDATE('Projektkostenkalkulation EP'!$B$8,19)+(GZ$9-1)),"MM"),
             IF(
                        OR(
                                    TEXT((EDATE('Projektkostenkalkulation EP'!$B$8,19)+GZ$9),"TTT") = "Sa",
                                    TEXT((EDATE('Projektkostenkalkulation EP'!$B$8,19)+GZ$9),"TTT") = "So",
                                    IF(ISNA(VLOOKUP(EDATE('Projektkostenkalkulation EP'!$B$8,19)+GZ$9,Datenquellen!$F$7:$H$45,3,FALSE))," ",VLOOKUP(EDATE('Projektkostenkalkulation EP'!$B$8,19)+GZ$9,Datenquellen!$F$7:$H$45,3,FALSE))="X"
                                    ),
                          "X",
                          ""
                          ),
               "X"
            )</f>
        <v/>
      </c>
      <c r="HB218" s="232" t="str">
        <f xml:space="preserve"> IF(TEXT((EDATE('Projektkostenkalkulation EP'!$B$8,19)+HA$9),"MM")=TEXT((EDATE('Projektkostenkalkulation EP'!$B$8,19)+(HA$9-1)),"MM"),
             IF(
                        OR(
                                    TEXT((EDATE('Projektkostenkalkulation EP'!$B$8,19)+HA$9),"TTT") = "Sa",
                                    TEXT((EDATE('Projektkostenkalkulation EP'!$B$8,19)+HA$9),"TTT") = "So",
                                    IF(ISNA(VLOOKUP(EDATE('Projektkostenkalkulation EP'!$B$8,19)+HA$9,Datenquellen!$F$7:$H$45,3,FALSE))," ",VLOOKUP(EDATE('Projektkostenkalkulation EP'!$B$8,19)+HA$9,Datenquellen!$F$7:$H$45,3,FALSE))="X"
                                    ),
                          "X",
                          ""
                          ),
               "X"
            )</f>
        <v/>
      </c>
      <c r="HC218" s="232" t="str">
        <f xml:space="preserve"> IF(TEXT((EDATE('Projektkostenkalkulation EP'!$B$8,19)+HB$9),"MM")=TEXT((EDATE('Projektkostenkalkulation EP'!$B$8,19)+(HB$9-1)),"MM"),
             IF(
                        OR(
                                    TEXT((EDATE('Projektkostenkalkulation EP'!$B$8,19)+HB$9),"TTT") = "Sa",
                                    TEXT((EDATE('Projektkostenkalkulation EP'!$B$8,19)+HB$9),"TTT") = "So",
                                    IF(ISNA(VLOOKUP(EDATE('Projektkostenkalkulation EP'!$B$8,19)+HB$9,Datenquellen!$F$7:$H$45,3,FALSE))," ",VLOOKUP(EDATE('Projektkostenkalkulation EP'!$B$8,19)+HB$9,Datenquellen!$F$7:$H$45,3,FALSE))="X"
                                    ),
                          "X",
                          ""
                          ),
               "X"
            )</f>
        <v/>
      </c>
      <c r="HD218" s="232" t="str">
        <f xml:space="preserve"> IF(TEXT((EDATE('Projektkostenkalkulation EP'!$B$8,19)+HC$9),"MM")=TEXT((EDATE('Projektkostenkalkulation EP'!$B$8,19)+(HC$9-1)),"MM"),
             IF(
                        OR(
                                    TEXT((EDATE('Projektkostenkalkulation EP'!$B$8,19)+HC$9),"TTT") = "Sa",
                                    TEXT((EDATE('Projektkostenkalkulation EP'!$B$8,19)+HC$9),"TTT") = "So",
                                    IF(ISNA(VLOOKUP(EDATE('Projektkostenkalkulation EP'!$B$8,19)+HC$9,Datenquellen!$F$7:$H$45,3,FALSE))," ",VLOOKUP(EDATE('Projektkostenkalkulation EP'!$B$8,19)+HC$9,Datenquellen!$F$7:$H$45,3,FALSE))="X"
                                    ),
                          "X",
                          ""
                          ),
               "X"
            )</f>
        <v>X</v>
      </c>
      <c r="HE218" s="233" t="str">
        <f xml:space="preserve"> IF(TEXT((EDATE('Projektkostenkalkulation EP'!$B$8,19)+HD$9),"MM")=TEXT((EDATE('Projektkostenkalkulation EP'!$B$8,19)+(HD$9-1)),"MM"),
             IF(
                        OR(
                                    TEXT((EDATE('Projektkostenkalkulation EP'!$B$8,19)+HD$9),"TTT") = "Sa",
                                    TEXT((EDATE('Projektkostenkalkulation EP'!$B$8,19)+HD$9),"TTT") = "So",
                                    IF(ISNA(VLOOKUP(EDATE('Projektkostenkalkulation EP'!$B$8,19)+HD$9,Datenquellen!$F$7:$H$45,3,FALSE))," ",VLOOKUP(EDATE('Projektkostenkalkulation EP'!$B$8,19)+HD$9,Datenquellen!$F$7:$H$45,3,FALSE))="X"
                                    ),
                          "X",
                          ""
                          ),
               "X"
            )</f>
        <v>X</v>
      </c>
      <c r="HF218" s="234"/>
      <c r="HG218" s="235"/>
      <c r="HH218" s="409"/>
    </row>
    <row r="219" spans="1:216" ht="21" customHeight="1" thickBot="1" x14ac:dyDescent="0.25">
      <c r="A219" s="406"/>
      <c r="B219" s="259"/>
      <c r="C219" s="260" t="str">
        <f>IF(
            OR(
                     TEXT(EDATE('Projektkostenkalkulation EP'!$B$8,19),"TTT") = "Sa",
                     TEXT(EDATE('Projektkostenkalkulation EP'!$B$8,19),"TTT") = "So",
                     IF(ISNA(VLOOKUP(EDATE('Projektkostenkalkulation EP'!$B$8,19),Datenquellen!$F$7:$H$45,3,FALSE))," ",VLOOKUP(EDATE('Projektkostenkalkulation EP'!$B$8,19),Datenquellen!$F$7:$H$45,3,FALSE))="X"
                            ),
                    "X",
                    ""
            )</f>
        <v/>
      </c>
      <c r="D219" s="260" t="str">
        <f xml:space="preserve"> IF(TEXT((EDATE('Projektkostenkalkulation EP'!$B$8,19)+C$9),"MM")=TEXT((EDATE('Projektkostenkalkulation EP'!$B$8,19)+(C$9-1)),"MM"),
             IF(
                        OR(
                                    TEXT((EDATE('Projektkostenkalkulation EP'!$B$8,19)+C$9),"TTT") = "Sa",
                                    TEXT((EDATE('Projektkostenkalkulation EP'!$B$8,19)+C$9),"TTT") = "So",
                                    IF(ISNA(VLOOKUP(EDATE('Projektkostenkalkulation EP'!$B$8,19)+C$9,Datenquellen!$F$7:$H$45,3,FALSE))," ",VLOOKUP(EDATE('Projektkostenkalkulation EP'!$B$8,19)+C$9,Datenquellen!$F$7:$H$45,3,FALSE))="X"
                                    ),
                          "X",
                          ""
                          ),
               "X"
            )</f>
        <v>X</v>
      </c>
      <c r="E219" s="260" t="str">
        <f xml:space="preserve"> IF(TEXT((EDATE('Projektkostenkalkulation EP'!$B$8,19)+D$9),"MM")=TEXT((EDATE('Projektkostenkalkulation EP'!$B$8,19)+(D$9-1)),"MM"),
             IF(
                        OR(
                                    TEXT((EDATE('Projektkostenkalkulation EP'!$B$8,19)+D$9),"TTT") = "Sa",
                                    TEXT((EDATE('Projektkostenkalkulation EP'!$B$8,19)+D$9),"TTT") = "So",
                                    IF(ISNA(VLOOKUP(EDATE('Projektkostenkalkulation EP'!$B$8,19)+D$9,Datenquellen!$F$7:$H$45,3,FALSE))," ",VLOOKUP(EDATE('Projektkostenkalkulation EP'!$B$8,19)+D$9,Datenquellen!$F$7:$H$45,3,FALSE))="X"
                                    ),
                          "X",
                          ""
                          ),
               "X"
            )</f>
        <v>X</v>
      </c>
      <c r="F219" s="260" t="str">
        <f xml:space="preserve"> IF(TEXT((EDATE('Projektkostenkalkulation EP'!$B$8,19)+E$9),"MM")=TEXT((EDATE('Projektkostenkalkulation EP'!$B$8,19)+(E$9-1)),"MM"),
             IF(
                        OR(
                                    TEXT((EDATE('Projektkostenkalkulation EP'!$B$8,19)+E$9),"TTT") = "Sa",
                                    TEXT((EDATE('Projektkostenkalkulation EP'!$B$8,19)+E$9),"TTT") = "So",
                                    IF(ISNA(VLOOKUP(EDATE('Projektkostenkalkulation EP'!$B$8,19)+E$9,Datenquellen!$F$7:$H$45,3,FALSE))," ",VLOOKUP(EDATE('Projektkostenkalkulation EP'!$B$8,19)+E$9,Datenquellen!$F$7:$H$45,3,FALSE))="X"
                                    ),
                          "X",
                          ""
                          ),
               "X"
            )</f>
        <v/>
      </c>
      <c r="G219" s="260" t="str">
        <f xml:space="preserve"> IF(TEXT((EDATE('Projektkostenkalkulation EP'!$B$8,19)+F$9),"MM")=TEXT((EDATE('Projektkostenkalkulation EP'!$B$8,19)+(F$9-1)),"MM"),
             IF(
                        OR(
                                    TEXT((EDATE('Projektkostenkalkulation EP'!$B$8,19)+F$9),"TTT") = "Sa",
                                    TEXT((EDATE('Projektkostenkalkulation EP'!$B$8,19)+F$9),"TTT") = "So",
                                    IF(ISNA(VLOOKUP(EDATE('Projektkostenkalkulation EP'!$B$8,19)+F$9,Datenquellen!$F$7:$H$45,3,FALSE))," ",VLOOKUP(EDATE('Projektkostenkalkulation EP'!$B$8,19)+F$9,Datenquellen!$F$7:$H$45,3,FALSE))="X"
                                    ),
                          "X",
                          ""
                          ),
               "X"
            )</f>
        <v/>
      </c>
      <c r="H219" s="260" t="str">
        <f xml:space="preserve"> IF(TEXT((EDATE('Projektkostenkalkulation EP'!$B$8,19)+G$9),"MM")=TEXT((EDATE('Projektkostenkalkulation EP'!$B$8,19)+(G$9-1)),"MM"),
             IF(
                        OR(
                                    TEXT((EDATE('Projektkostenkalkulation EP'!$B$8,19)+G$9),"TTT") = "Sa",
                                    TEXT((EDATE('Projektkostenkalkulation EP'!$B$8,19)+G$9),"TTT") = "So",
                                    IF(ISNA(VLOOKUP(EDATE('Projektkostenkalkulation EP'!$B$8,19)+G$9,Datenquellen!$F$7:$H$45,3,FALSE))," ",VLOOKUP(EDATE('Projektkostenkalkulation EP'!$B$8,19)+G$9,Datenquellen!$F$7:$H$45,3,FALSE))="X"
                                    ),
                          "X",
                          ""
                          ),
               "X"
            )</f>
        <v/>
      </c>
      <c r="I219" s="260" t="str">
        <f xml:space="preserve"> IF(TEXT((EDATE('Projektkostenkalkulation EP'!$B$8,19)+H$9),"MM")=TEXT((EDATE('Projektkostenkalkulation EP'!$B$8,19)+(H$9-1)),"MM"),
             IF(
                        OR(
                                    TEXT((EDATE('Projektkostenkalkulation EP'!$B$8,19)+H$9),"TTT") = "Sa",
                                    TEXT((EDATE('Projektkostenkalkulation EP'!$B$8,19)+H$9),"TTT") = "So",
                                    IF(ISNA(VLOOKUP(EDATE('Projektkostenkalkulation EP'!$B$8,19)+H$9,Datenquellen!$F$7:$H$45,3,FALSE))," ",VLOOKUP(EDATE('Projektkostenkalkulation EP'!$B$8,19)+H$9,Datenquellen!$F$7:$H$45,3,FALSE))="X"
                                    ),
                          "X",
                          ""
                          ),
               "X"
            )</f>
        <v/>
      </c>
      <c r="J219" s="260" t="str">
        <f xml:space="preserve"> IF(TEXT((EDATE('Projektkostenkalkulation EP'!$B$8,19)+I$9),"MM")=TEXT((EDATE('Projektkostenkalkulation EP'!$B$8,19)+(I$9-1)),"MM"),
             IF(
                        OR(
                                    TEXT((EDATE('Projektkostenkalkulation EP'!$B$8,19)+I$9),"TTT") = "Sa",
                                    TEXT((EDATE('Projektkostenkalkulation EP'!$B$8,19)+I$9),"TTT") = "So",
                                    IF(ISNA(VLOOKUP(EDATE('Projektkostenkalkulation EP'!$B$8,19)+I$9,Datenquellen!$F$7:$H$45,3,FALSE))," ",VLOOKUP(EDATE('Projektkostenkalkulation EP'!$B$8,19)+I$9,Datenquellen!$F$7:$H$45,3,FALSE))="X"
                                    ),
                          "X",
                          ""
                          ),
               "X"
            )</f>
        <v/>
      </c>
      <c r="K219" s="260" t="str">
        <f xml:space="preserve"> IF(TEXT((EDATE('Projektkostenkalkulation EP'!$B$8,19)+J$9),"MM")=TEXT((EDATE('Projektkostenkalkulation EP'!$B$8,19)+(J$9-1)),"MM"),
             IF(
                        OR(
                                    TEXT((EDATE('Projektkostenkalkulation EP'!$B$8,19)+J$9),"TTT") = "Sa",
                                    TEXT((EDATE('Projektkostenkalkulation EP'!$B$8,19)+J$9),"TTT") = "So",
                                    IF(ISNA(VLOOKUP(EDATE('Projektkostenkalkulation EP'!$B$8,19)+J$9,Datenquellen!$F$7:$H$45,3,FALSE))," ",VLOOKUP(EDATE('Projektkostenkalkulation EP'!$B$8,19)+J$9,Datenquellen!$F$7:$H$45,3,FALSE))="X"
                                    ),
                          "X",
                          ""
                          ),
               "X"
            )</f>
        <v>X</v>
      </c>
      <c r="L219" s="260" t="str">
        <f xml:space="preserve"> IF(TEXT((EDATE('Projektkostenkalkulation EP'!$B$8,19)+K$9),"MM")=TEXT((EDATE('Projektkostenkalkulation EP'!$B$8,19)+(K$9-1)),"MM"),
             IF(
                        OR(
                                    TEXT((EDATE('Projektkostenkalkulation EP'!$B$8,19)+K$9),"TTT") = "Sa",
                                    TEXT((EDATE('Projektkostenkalkulation EP'!$B$8,19)+K$9),"TTT") = "So",
                                    IF(ISNA(VLOOKUP(EDATE('Projektkostenkalkulation EP'!$B$8,19)+K$9,Datenquellen!$F$7:$H$45,3,FALSE))," ",VLOOKUP(EDATE('Projektkostenkalkulation EP'!$B$8,19)+K$9,Datenquellen!$F$7:$H$45,3,FALSE))="X"
                                    ),
                          "X",
                          ""
                          ),
               "X"
            )</f>
        <v>X</v>
      </c>
      <c r="M219" s="260" t="str">
        <f xml:space="preserve"> IF(TEXT((EDATE('Projektkostenkalkulation EP'!$B$8,19)+L$9),"MM")=TEXT((EDATE('Projektkostenkalkulation EP'!$B$8,19)+(L$9-1)),"MM"),
             IF(
                        OR(
                                    TEXT((EDATE('Projektkostenkalkulation EP'!$B$8,19)+L$9),"TTT") = "Sa",
                                    TEXT((EDATE('Projektkostenkalkulation EP'!$B$8,19)+L$9),"TTT") = "So",
                                    IF(ISNA(VLOOKUP(EDATE('Projektkostenkalkulation EP'!$B$8,19)+L$9,Datenquellen!$F$7:$H$45,3,FALSE))," ",VLOOKUP(EDATE('Projektkostenkalkulation EP'!$B$8,19)+L$9,Datenquellen!$F$7:$H$45,3,FALSE))="X"
                                    ),
                          "X",
                          ""
                          ),
               "X"
            )</f>
        <v/>
      </c>
      <c r="N219" s="260" t="str">
        <f xml:space="preserve"> IF(TEXT((EDATE('Projektkostenkalkulation EP'!$B$8,19)+M$9),"MM")=TEXT((EDATE('Projektkostenkalkulation EP'!$B$8,19)+(M$9-1)),"MM"),
             IF(
                        OR(
                                    TEXT((EDATE('Projektkostenkalkulation EP'!$B$8,19)+M$9),"TTT") = "Sa",
                                    TEXT((EDATE('Projektkostenkalkulation EP'!$B$8,19)+M$9),"TTT") = "So",
                                    IF(ISNA(VLOOKUP(EDATE('Projektkostenkalkulation EP'!$B$8,19)+M$9,Datenquellen!$F$7:$H$45,3,FALSE))," ",VLOOKUP(EDATE('Projektkostenkalkulation EP'!$B$8,19)+M$9,Datenquellen!$F$7:$H$45,3,FALSE))="X"
                                    ),
                          "X",
                          ""
                          ),
               "X"
            )</f>
        <v/>
      </c>
      <c r="O219" s="260" t="str">
        <f xml:space="preserve"> IF(TEXT((EDATE('Projektkostenkalkulation EP'!$B$8,19)+N$9),"MM")=TEXT((EDATE('Projektkostenkalkulation EP'!$B$8,19)+(N$9-1)),"MM"),
             IF(
                        OR(
                                    TEXT((EDATE('Projektkostenkalkulation EP'!$B$8,19)+N$9),"TTT") = "Sa",
                                    TEXT((EDATE('Projektkostenkalkulation EP'!$B$8,19)+N$9),"TTT") = "So",
                                    IF(ISNA(VLOOKUP(EDATE('Projektkostenkalkulation EP'!$B$8,19)+N$9,Datenquellen!$F$7:$H$45,3,FALSE))," ",VLOOKUP(EDATE('Projektkostenkalkulation EP'!$B$8,19)+N$9,Datenquellen!$F$7:$H$45,3,FALSE))="X"
                                    ),
                          "X",
                          ""
                          ),
               "X"
            )</f>
        <v/>
      </c>
      <c r="P219" s="260" t="str">
        <f xml:space="preserve"> IF(TEXT((EDATE('Projektkostenkalkulation EP'!$B$8,19)+O$9),"MM")=TEXT((EDATE('Projektkostenkalkulation EP'!$B$8,19)+(O$9-1)),"MM"),
             IF(
                        OR(
                                    TEXT((EDATE('Projektkostenkalkulation EP'!$B$8,19)+O$9),"TTT") = "Sa",
                                    TEXT((EDATE('Projektkostenkalkulation EP'!$B$8,19)+O$9),"TTT") = "So",
                                    IF(ISNA(VLOOKUP(EDATE('Projektkostenkalkulation EP'!$B$8,19)+O$9,Datenquellen!$F$7:$H$45,3,FALSE))," ",VLOOKUP(EDATE('Projektkostenkalkulation EP'!$B$8,19)+O$9,Datenquellen!$F$7:$H$45,3,FALSE))="X"
                                    ),
                          "X",
                          ""
                          ),
               "X"
            )</f>
        <v/>
      </c>
      <c r="Q219" s="260" t="str">
        <f xml:space="preserve"> IF(TEXT((EDATE('Projektkostenkalkulation EP'!$B$8,19)+P$9),"MM")=TEXT((EDATE('Projektkostenkalkulation EP'!$B$8,19)+(P$9-1)),"MM"),
             IF(
                        OR(
                                    TEXT((EDATE('Projektkostenkalkulation EP'!$B$8,19)+P$9),"TTT") = "Sa",
                                    TEXT((EDATE('Projektkostenkalkulation EP'!$B$8,19)+P$9),"TTT") = "So",
                                    IF(ISNA(VLOOKUP(EDATE('Projektkostenkalkulation EP'!$B$8,19)+P$9,Datenquellen!$F$7:$H$45,3,FALSE))," ",VLOOKUP(EDATE('Projektkostenkalkulation EP'!$B$8,19)+P$9,Datenquellen!$F$7:$H$45,3,FALSE))="X"
                                    ),
                          "X",
                          ""
                          ),
               "X"
            )</f>
        <v/>
      </c>
      <c r="R219" s="260" t="str">
        <f xml:space="preserve"> IF(TEXT((EDATE('Projektkostenkalkulation EP'!$B$8,19)+Q$9),"MM")=TEXT((EDATE('Projektkostenkalkulation EP'!$B$8,19)+(Q$9-1)),"MM"),
             IF(
                        OR(
                                    TEXT((EDATE('Projektkostenkalkulation EP'!$B$8,19)+Q$9),"TTT") = "Sa",
                                    TEXT((EDATE('Projektkostenkalkulation EP'!$B$8,19)+Q$9),"TTT") = "So",
                                    IF(ISNA(VLOOKUP(EDATE('Projektkostenkalkulation EP'!$B$8,19)+Q$9,Datenquellen!$F$7:$H$45,3,FALSE))," ",VLOOKUP(EDATE('Projektkostenkalkulation EP'!$B$8,19)+Q$9,Datenquellen!$F$7:$H$45,3,FALSE))="X"
                                    ),
                          "X",
                          ""
                          ),
               "X"
            )</f>
        <v>X</v>
      </c>
      <c r="S219" s="260" t="str">
        <f xml:space="preserve"> IF(TEXT((EDATE('Projektkostenkalkulation EP'!$B$8,19)+R$9),"MM")=TEXT((EDATE('Projektkostenkalkulation EP'!$B$8,19)+(R$9-1)),"MM"),
             IF(
                        OR(
                                    TEXT((EDATE('Projektkostenkalkulation EP'!$B$8,19)+R$9),"TTT") = "Sa",
                                    TEXT((EDATE('Projektkostenkalkulation EP'!$B$8,19)+R$9),"TTT") = "So",
                                    IF(ISNA(VLOOKUP(EDATE('Projektkostenkalkulation EP'!$B$8,19)+R$9,Datenquellen!$F$7:$H$45,3,FALSE))," ",VLOOKUP(EDATE('Projektkostenkalkulation EP'!$B$8,19)+R$9,Datenquellen!$F$7:$H$45,3,FALSE))="X"
                                    ),
                          "X",
                          ""
                          ),
               "X"
            )</f>
        <v>X</v>
      </c>
      <c r="T219" s="260" t="str">
        <f xml:space="preserve"> IF(TEXT((EDATE('Projektkostenkalkulation EP'!$B$8,19)+S$9),"MM")=TEXT((EDATE('Projektkostenkalkulation EP'!$B$8,19)+(S$9-1)),"MM"),
             IF(
                        OR(
                                    TEXT((EDATE('Projektkostenkalkulation EP'!$B$8,19)+S$9),"TTT") = "Sa",
                                    TEXT((EDATE('Projektkostenkalkulation EP'!$B$8,19)+S$9),"TTT") = "So",
                                    IF(ISNA(VLOOKUP(EDATE('Projektkostenkalkulation EP'!$B$8,19)+S$9,Datenquellen!$F$7:$H$45,3,FALSE))," ",VLOOKUP(EDATE('Projektkostenkalkulation EP'!$B$8,19)+S$9,Datenquellen!$F$7:$H$45,3,FALSE))="X"
                                    ),
                          "X",
                          ""
                          ),
               "X"
            )</f>
        <v/>
      </c>
      <c r="U219" s="260" t="str">
        <f xml:space="preserve"> IF(TEXT((EDATE('Projektkostenkalkulation EP'!$B$8,19)+T$9),"MM")=TEXT((EDATE('Projektkostenkalkulation EP'!$B$8,19)+(T$9-1)),"MM"),
             IF(
                        OR(
                                    TEXT((EDATE('Projektkostenkalkulation EP'!$B$8,19)+T$9),"TTT") = "Sa",
                                    TEXT((EDATE('Projektkostenkalkulation EP'!$B$8,19)+T$9),"TTT") = "So",
                                    IF(ISNA(VLOOKUP(EDATE('Projektkostenkalkulation EP'!$B$8,19)+T$9,Datenquellen!$F$7:$H$45,3,FALSE))," ",VLOOKUP(EDATE('Projektkostenkalkulation EP'!$B$8,19)+T$9,Datenquellen!$F$7:$H$45,3,FALSE))="X"
                                    ),
                          "X",
                          ""
                          ),
               "X"
            )</f>
        <v/>
      </c>
      <c r="V219" s="260" t="str">
        <f xml:space="preserve"> IF(TEXT((EDATE('Projektkostenkalkulation EP'!$B$8,19)+U$9),"MM")=TEXT((EDATE('Projektkostenkalkulation EP'!$B$8,19)+(U$9-1)),"MM"),
             IF(
                        OR(
                                    TEXT((EDATE('Projektkostenkalkulation EP'!$B$8,19)+U$9),"TTT") = "Sa",
                                    TEXT((EDATE('Projektkostenkalkulation EP'!$B$8,19)+U$9),"TTT") = "So",
                                    IF(ISNA(VLOOKUP(EDATE('Projektkostenkalkulation EP'!$B$8,19)+U$9,Datenquellen!$F$7:$H$45,3,FALSE))," ",VLOOKUP(EDATE('Projektkostenkalkulation EP'!$B$8,19)+U$9,Datenquellen!$F$7:$H$45,3,FALSE))="X"
                                    ),
                          "X",
                          ""
                          ),
               "X"
            )</f>
        <v/>
      </c>
      <c r="W219" s="260" t="str">
        <f xml:space="preserve"> IF(TEXT((EDATE('Projektkostenkalkulation EP'!$B$8,19)+V$9),"MM")=TEXT((EDATE('Projektkostenkalkulation EP'!$B$8,19)+(V$9-1)),"MM"),
             IF(
                        OR(
                                    TEXT((EDATE('Projektkostenkalkulation EP'!$B$8,19)+V$9),"TTT") = "Sa",
                                    TEXT((EDATE('Projektkostenkalkulation EP'!$B$8,19)+V$9),"TTT") = "So",
                                    IF(ISNA(VLOOKUP(EDATE('Projektkostenkalkulation EP'!$B$8,19)+V$9,Datenquellen!$F$7:$H$45,3,FALSE))," ",VLOOKUP(EDATE('Projektkostenkalkulation EP'!$B$8,19)+V$9,Datenquellen!$F$7:$H$45,3,FALSE))="X"
                                    ),
                          "X",
                          ""
                          ),
               "X"
            )</f>
        <v/>
      </c>
      <c r="X219" s="260" t="str">
        <f xml:space="preserve"> IF(TEXT((EDATE('Projektkostenkalkulation EP'!$B$8,19)+W$9),"MM")=TEXT((EDATE('Projektkostenkalkulation EP'!$B$8,19)+(W$9-1)),"MM"),
             IF(
                        OR(
                                    TEXT((EDATE('Projektkostenkalkulation EP'!$B$8,19)+W$9),"TTT") = "Sa",
                                    TEXT((EDATE('Projektkostenkalkulation EP'!$B$8,19)+W$9),"TTT") = "So",
                                    IF(ISNA(VLOOKUP(EDATE('Projektkostenkalkulation EP'!$B$8,19)+W$9,Datenquellen!$F$7:$H$45,3,FALSE))," ",VLOOKUP(EDATE('Projektkostenkalkulation EP'!$B$8,19)+W$9,Datenquellen!$F$7:$H$45,3,FALSE))="X"
                                    ),
                          "X",
                          ""
                          ),
               "X"
            )</f>
        <v/>
      </c>
      <c r="Y219" s="260" t="str">
        <f xml:space="preserve"> IF(TEXT((EDATE('Projektkostenkalkulation EP'!$B$8,19)+X$9),"MM")=TEXT((EDATE('Projektkostenkalkulation EP'!$B$8,19)+(X$9-1)),"MM"),
             IF(
                        OR(
                                    TEXT((EDATE('Projektkostenkalkulation EP'!$B$8,19)+X$9),"TTT") = "Sa",
                                    TEXT((EDATE('Projektkostenkalkulation EP'!$B$8,19)+X$9),"TTT") = "So",
                                    IF(ISNA(VLOOKUP(EDATE('Projektkostenkalkulation EP'!$B$8,19)+X$9,Datenquellen!$F$7:$H$45,3,FALSE))," ",VLOOKUP(EDATE('Projektkostenkalkulation EP'!$B$8,19)+X$9,Datenquellen!$F$7:$H$45,3,FALSE))="X"
                                    ),
                          "X",
                          ""
                          ),
               "X"
            )</f>
        <v>X</v>
      </c>
      <c r="Z219" s="260" t="str">
        <f xml:space="preserve"> IF(TEXT((EDATE('Projektkostenkalkulation EP'!$B$8,19)+Y$9),"MM")=TEXT((EDATE('Projektkostenkalkulation EP'!$B$8,19)+(Y$9-1)),"MM"),
             IF(
                        OR(
                                    TEXT((EDATE('Projektkostenkalkulation EP'!$B$8,19)+Y$9),"TTT") = "Sa",
                                    TEXT((EDATE('Projektkostenkalkulation EP'!$B$8,19)+Y$9),"TTT") = "So",
                                    IF(ISNA(VLOOKUP(EDATE('Projektkostenkalkulation EP'!$B$8,19)+Y$9,Datenquellen!$F$7:$H$45,3,FALSE))," ",VLOOKUP(EDATE('Projektkostenkalkulation EP'!$B$8,19)+Y$9,Datenquellen!$F$7:$H$45,3,FALSE))="X"
                                    ),
                          "X",
                          ""
                          ),
               "X"
            )</f>
        <v>X</v>
      </c>
      <c r="AA219" s="260" t="str">
        <f xml:space="preserve"> IF(TEXT((EDATE('Projektkostenkalkulation EP'!$B$8,19)+Z$9),"MM")=TEXT((EDATE('Projektkostenkalkulation EP'!$B$8,19)+(Z$9-1)),"MM"),
             IF(
                        OR(
                                    TEXT((EDATE('Projektkostenkalkulation EP'!$B$8,19)+Z$9),"TTT") = "Sa",
                                    TEXT((EDATE('Projektkostenkalkulation EP'!$B$8,19)+Z$9),"TTT") = "So",
                                    IF(ISNA(VLOOKUP(EDATE('Projektkostenkalkulation EP'!$B$8,19)+Z$9,Datenquellen!$F$7:$H$45,3,FALSE))," ",VLOOKUP(EDATE('Projektkostenkalkulation EP'!$B$8,19)+Z$9,Datenquellen!$F$7:$H$45,3,FALSE))="X"
                                    ),
                          "X",
                          ""
                          ),
               "X"
            )</f>
        <v/>
      </c>
      <c r="AB219" s="260" t="str">
        <f xml:space="preserve"> IF(TEXT((EDATE('Projektkostenkalkulation EP'!$B$8,19)+AA$9),"MM")=TEXT((EDATE('Projektkostenkalkulation EP'!$B$8,19)+(AA$9-1)),"MM"),
             IF(
                        OR(
                                    TEXT((EDATE('Projektkostenkalkulation EP'!$B$8,19)+AA$9),"TTT") = "Sa",
                                    TEXT((EDATE('Projektkostenkalkulation EP'!$B$8,19)+AA$9),"TTT") = "So",
                                    IF(ISNA(VLOOKUP(EDATE('Projektkostenkalkulation EP'!$B$8,19)+AA$9,Datenquellen!$F$7:$H$45,3,FALSE))," ",VLOOKUP(EDATE('Projektkostenkalkulation EP'!$B$8,19)+AA$9,Datenquellen!$F$7:$H$45,3,FALSE))="X"
                                    ),
                          "X",
                          ""
                          ),
               "X"
            )</f>
        <v/>
      </c>
      <c r="AC219" s="260" t="str">
        <f xml:space="preserve"> IF(TEXT((EDATE('Projektkostenkalkulation EP'!$B$8,19)+AB$9),"MM")=TEXT((EDATE('Projektkostenkalkulation EP'!$B$8,19)+(AB$9-1)),"MM"),
             IF(
                        OR(
                                    TEXT((EDATE('Projektkostenkalkulation EP'!$B$8,19)+AB$9),"TTT") = "Sa",
                                    TEXT((EDATE('Projektkostenkalkulation EP'!$B$8,19)+AB$9),"TTT") = "So",
                                    IF(ISNA(VLOOKUP(EDATE('Projektkostenkalkulation EP'!$B$8,19)+AB$9,Datenquellen!$F$7:$H$45,3,FALSE))," ",VLOOKUP(EDATE('Projektkostenkalkulation EP'!$B$8,19)+AB$9,Datenquellen!$F$7:$H$45,3,FALSE))="X"
                                    ),
                          "X",
                          ""
                          ),
               "X"
            )</f>
        <v/>
      </c>
      <c r="AD219" s="260" t="str">
        <f xml:space="preserve"> IF(TEXT((EDATE('Projektkostenkalkulation EP'!$B$8,19)+AC$9),"MM")=TEXT((EDATE('Projektkostenkalkulation EP'!$B$8,19)+(AC$9-1)),"MM"),
             IF(
                        OR(
                                    TEXT((EDATE('Projektkostenkalkulation EP'!$B$8,19)+AC$9),"TTT") = "Sa",
                                    TEXT((EDATE('Projektkostenkalkulation EP'!$B$8,19)+AC$9),"TTT") = "So",
                                    IF(ISNA(VLOOKUP(EDATE('Projektkostenkalkulation EP'!$B$8,19)+AC$9,Datenquellen!$F$7:$H$45,3,FALSE))," ",VLOOKUP(EDATE('Projektkostenkalkulation EP'!$B$8,19)+AC$9,Datenquellen!$F$7:$H$45,3,FALSE))="X"
                                    ),
                          "X",
                          ""
                          ),
               "X"
            )</f>
        <v/>
      </c>
      <c r="AE219" s="260" t="str">
        <f xml:space="preserve"> IF(TEXT((EDATE('Projektkostenkalkulation EP'!$B$8,19)+AD$9),"MM")=TEXT((EDATE('Projektkostenkalkulation EP'!$B$8,19)+(AD$9-1)),"MM"),
             IF(
                        OR(
                                    TEXT((EDATE('Projektkostenkalkulation EP'!$B$8,19)+AD$9),"TTT") = "Sa",
                                    TEXT((EDATE('Projektkostenkalkulation EP'!$B$8,19)+AD$9),"TTT") = "So",
                                    IF(ISNA(VLOOKUP(EDATE('Projektkostenkalkulation EP'!$B$8,19)+AD$9,Datenquellen!$F$7:$H$45,3,FALSE))," ",VLOOKUP(EDATE('Projektkostenkalkulation EP'!$B$8,19)+AD$9,Datenquellen!$F$7:$H$45,3,FALSE))="X"
                                    ),
                          "X",
                          ""
                          ),
               "X"
            )</f>
        <v/>
      </c>
      <c r="AF219" s="260" t="str">
        <f xml:space="preserve"> IF(TEXT((EDATE('Projektkostenkalkulation EP'!$B$8,19)+AE$9),"MM")=TEXT((EDATE('Projektkostenkalkulation EP'!$B$8,19)+(AE$9-1)),"MM"),
             IF(
                        OR(
                                    TEXT((EDATE('Projektkostenkalkulation EP'!$B$8,19)+AE$9),"TTT") = "Sa",
                                    TEXT((EDATE('Projektkostenkalkulation EP'!$B$8,19)+AE$9),"TTT") = "So",
                                    IF(ISNA(VLOOKUP(EDATE('Projektkostenkalkulation EP'!$B$8,19)+AE$9,Datenquellen!$F$7:$H$45,3,FALSE))," ",VLOOKUP(EDATE('Projektkostenkalkulation EP'!$B$8,19)+AE$9,Datenquellen!$F$7:$H$45,3,FALSE))="X"
                                    ),
                          "X",
                          ""
                          ),
               "X"
            )</f>
        <v>X</v>
      </c>
      <c r="AG219" s="260" t="str">
        <f xml:space="preserve"> IF(TEXT((EDATE('Projektkostenkalkulation EP'!$B$8,19)+AF$9),"MM")=TEXT((EDATE('Projektkostenkalkulation EP'!$B$8,19)+(AF$9-1)),"MM"),
             IF(
                        OR(
                                    TEXT((EDATE('Projektkostenkalkulation EP'!$B$8,19)+AF$9),"TTT") = "Sa",
                                    TEXT((EDATE('Projektkostenkalkulation EP'!$B$8,19)+AF$9),"TTT") = "So",
                                    IF(ISNA(VLOOKUP(EDATE('Projektkostenkalkulation EP'!$B$8,19)+AF$9,Datenquellen!$F$7:$H$45,3,FALSE))," ",VLOOKUP(EDATE('Projektkostenkalkulation EP'!$B$8,19)+AF$9,Datenquellen!$F$7:$H$45,3,FALSE))="X"
                                    ),
                          "X",
                          ""
                          ),
               "X"
            )</f>
        <v>X</v>
      </c>
      <c r="AH219" s="239"/>
      <c r="AI219" s="240"/>
      <c r="AJ219" s="241" t="s">
        <v>67</v>
      </c>
      <c r="AK219" s="407"/>
      <c r="AL219" s="236"/>
      <c r="AM219" s="237" t="str">
        <f>IF(
            OR(
                     TEXT(EDATE('Projektkostenkalkulation EP'!$B$8,19),"TTT") = "Sa",
                     TEXT(EDATE('Projektkostenkalkulation EP'!$B$8,19),"TTT") = "So",
                     IF(ISNA(VLOOKUP(EDATE('Projektkostenkalkulation EP'!$B$8,19),Datenquellen!$F$7:$H$45,3,FALSE))," ",VLOOKUP(EDATE('Projektkostenkalkulation EP'!$B$8,19),Datenquellen!$F$7:$H$45,3,FALSE))="X"
                            ),
                    "X",
                    ""
            )</f>
        <v/>
      </c>
      <c r="AN219" s="237" t="str">
        <f xml:space="preserve"> IF(TEXT((EDATE('Projektkostenkalkulation EP'!$B$8,19)+AM$9),"MM")=TEXT((EDATE('Projektkostenkalkulation EP'!$B$8,19)+(AM$9-1)),"MM"),
             IF(
                        OR(
                                    TEXT((EDATE('Projektkostenkalkulation EP'!$B$8,19)+AM$9),"TTT") = "Sa",
                                    TEXT((EDATE('Projektkostenkalkulation EP'!$B$8,19)+AM$9),"TTT") = "So",
                                    IF(ISNA(VLOOKUP(EDATE('Projektkostenkalkulation EP'!$B$8,19)+AM$9,Datenquellen!$F$7:$H$45,3,FALSE))," ",VLOOKUP(EDATE('Projektkostenkalkulation EP'!$B$8,19)+AM$9,Datenquellen!$F$7:$H$45,3,FALSE))="X"
                                    ),
                          "X",
                          ""
                          ),
               "X"
            )</f>
        <v>X</v>
      </c>
      <c r="AO219" s="237" t="str">
        <f xml:space="preserve"> IF(TEXT((EDATE('Projektkostenkalkulation EP'!$B$8,19)+AN$9),"MM")=TEXT((EDATE('Projektkostenkalkulation EP'!$B$8,19)+(AN$9-1)),"MM"),
             IF(
                        OR(
                                    TEXT((EDATE('Projektkostenkalkulation EP'!$B$8,19)+AN$9),"TTT") = "Sa",
                                    TEXT((EDATE('Projektkostenkalkulation EP'!$B$8,19)+AN$9),"TTT") = "So",
                                    IF(ISNA(VLOOKUP(EDATE('Projektkostenkalkulation EP'!$B$8,19)+AN$9,Datenquellen!$F$7:$H$45,3,FALSE))," ",VLOOKUP(EDATE('Projektkostenkalkulation EP'!$B$8,19)+AN$9,Datenquellen!$F$7:$H$45,3,FALSE))="X"
                                    ),
                          "X",
                          ""
                          ),
               "X"
            )</f>
        <v>X</v>
      </c>
      <c r="AP219" s="237" t="str">
        <f xml:space="preserve"> IF(TEXT((EDATE('Projektkostenkalkulation EP'!$B$8,19)+AO$9),"MM")=TEXT((EDATE('Projektkostenkalkulation EP'!$B$8,19)+(AO$9-1)),"MM"),
             IF(
                        OR(
                                    TEXT((EDATE('Projektkostenkalkulation EP'!$B$8,19)+AO$9),"TTT") = "Sa",
                                    TEXT((EDATE('Projektkostenkalkulation EP'!$B$8,19)+AO$9),"TTT") = "So",
                                    IF(ISNA(VLOOKUP(EDATE('Projektkostenkalkulation EP'!$B$8,19)+AO$9,Datenquellen!$F$7:$H$45,3,FALSE))," ",VLOOKUP(EDATE('Projektkostenkalkulation EP'!$B$8,19)+AO$9,Datenquellen!$F$7:$H$45,3,FALSE))="X"
                                    ),
                          "X",
                          ""
                          ),
               "X"
            )</f>
        <v/>
      </c>
      <c r="AQ219" s="237" t="str">
        <f xml:space="preserve"> IF(TEXT((EDATE('Projektkostenkalkulation EP'!$B$8,19)+AP$9),"MM")=TEXT((EDATE('Projektkostenkalkulation EP'!$B$8,19)+(AP$9-1)),"MM"),
             IF(
                        OR(
                                    TEXT((EDATE('Projektkostenkalkulation EP'!$B$8,19)+AP$9),"TTT") = "Sa",
                                    TEXT((EDATE('Projektkostenkalkulation EP'!$B$8,19)+AP$9),"TTT") = "So",
                                    IF(ISNA(VLOOKUP(EDATE('Projektkostenkalkulation EP'!$B$8,19)+AP$9,Datenquellen!$F$7:$H$45,3,FALSE))," ",VLOOKUP(EDATE('Projektkostenkalkulation EP'!$B$8,19)+AP$9,Datenquellen!$F$7:$H$45,3,FALSE))="X"
                                    ),
                          "X",
                          ""
                          ),
               "X"
            )</f>
        <v/>
      </c>
      <c r="AR219" s="237" t="str">
        <f xml:space="preserve"> IF(TEXT((EDATE('Projektkostenkalkulation EP'!$B$8,19)+AQ$9),"MM")=TEXT((EDATE('Projektkostenkalkulation EP'!$B$8,19)+(AQ$9-1)),"MM"),
             IF(
                        OR(
                                    TEXT((EDATE('Projektkostenkalkulation EP'!$B$8,19)+AQ$9),"TTT") = "Sa",
                                    TEXT((EDATE('Projektkostenkalkulation EP'!$B$8,19)+AQ$9),"TTT") = "So",
                                    IF(ISNA(VLOOKUP(EDATE('Projektkostenkalkulation EP'!$B$8,19)+AQ$9,Datenquellen!$F$7:$H$45,3,FALSE))," ",VLOOKUP(EDATE('Projektkostenkalkulation EP'!$B$8,19)+AQ$9,Datenquellen!$F$7:$H$45,3,FALSE))="X"
                                    ),
                          "X",
                          ""
                          ),
               "X"
            )</f>
        <v/>
      </c>
      <c r="AS219" s="237" t="str">
        <f xml:space="preserve"> IF(TEXT((EDATE('Projektkostenkalkulation EP'!$B$8,19)+AR$9),"MM")=TEXT((EDATE('Projektkostenkalkulation EP'!$B$8,19)+(AR$9-1)),"MM"),
             IF(
                        OR(
                                    TEXT((EDATE('Projektkostenkalkulation EP'!$B$8,19)+AR$9),"TTT") = "Sa",
                                    TEXT((EDATE('Projektkostenkalkulation EP'!$B$8,19)+AR$9),"TTT") = "So",
                                    IF(ISNA(VLOOKUP(EDATE('Projektkostenkalkulation EP'!$B$8,19)+AR$9,Datenquellen!$F$7:$H$45,3,FALSE))," ",VLOOKUP(EDATE('Projektkostenkalkulation EP'!$B$8,19)+AR$9,Datenquellen!$F$7:$H$45,3,FALSE))="X"
                                    ),
                          "X",
                          ""
                          ),
               "X"
            )</f>
        <v/>
      </c>
      <c r="AT219" s="237" t="str">
        <f xml:space="preserve"> IF(TEXT((EDATE('Projektkostenkalkulation EP'!$B$8,19)+AS$9),"MM")=TEXT((EDATE('Projektkostenkalkulation EP'!$B$8,19)+(AS$9-1)),"MM"),
             IF(
                        OR(
                                    TEXT((EDATE('Projektkostenkalkulation EP'!$B$8,19)+AS$9),"TTT") = "Sa",
                                    TEXT((EDATE('Projektkostenkalkulation EP'!$B$8,19)+AS$9),"TTT") = "So",
                                    IF(ISNA(VLOOKUP(EDATE('Projektkostenkalkulation EP'!$B$8,19)+AS$9,Datenquellen!$F$7:$H$45,3,FALSE))," ",VLOOKUP(EDATE('Projektkostenkalkulation EP'!$B$8,19)+AS$9,Datenquellen!$F$7:$H$45,3,FALSE))="X"
                                    ),
                          "X",
                          ""
                          ),
               "X"
            )</f>
        <v/>
      </c>
      <c r="AU219" s="237" t="str">
        <f xml:space="preserve"> IF(TEXT((EDATE('Projektkostenkalkulation EP'!$B$8,19)+AT$9),"MM")=TEXT((EDATE('Projektkostenkalkulation EP'!$B$8,19)+(AT$9-1)),"MM"),
             IF(
                        OR(
                                    TEXT((EDATE('Projektkostenkalkulation EP'!$B$8,19)+AT$9),"TTT") = "Sa",
                                    TEXT((EDATE('Projektkostenkalkulation EP'!$B$8,19)+AT$9),"TTT") = "So",
                                    IF(ISNA(VLOOKUP(EDATE('Projektkostenkalkulation EP'!$B$8,19)+AT$9,Datenquellen!$F$7:$H$45,3,FALSE))," ",VLOOKUP(EDATE('Projektkostenkalkulation EP'!$B$8,19)+AT$9,Datenquellen!$F$7:$H$45,3,FALSE))="X"
                                    ),
                          "X",
                          ""
                          ),
               "X"
            )</f>
        <v>X</v>
      </c>
      <c r="AV219" s="237" t="str">
        <f xml:space="preserve"> IF(TEXT((EDATE('Projektkostenkalkulation EP'!$B$8,19)+AU$9),"MM")=TEXT((EDATE('Projektkostenkalkulation EP'!$B$8,19)+(AU$9-1)),"MM"),
             IF(
                        OR(
                                    TEXT((EDATE('Projektkostenkalkulation EP'!$B$8,19)+AU$9),"TTT") = "Sa",
                                    TEXT((EDATE('Projektkostenkalkulation EP'!$B$8,19)+AU$9),"TTT") = "So",
                                    IF(ISNA(VLOOKUP(EDATE('Projektkostenkalkulation EP'!$B$8,19)+AU$9,Datenquellen!$F$7:$H$45,3,FALSE))," ",VLOOKUP(EDATE('Projektkostenkalkulation EP'!$B$8,19)+AU$9,Datenquellen!$F$7:$H$45,3,FALSE))="X"
                                    ),
                          "X",
                          ""
                          ),
               "X"
            )</f>
        <v>X</v>
      </c>
      <c r="AW219" s="237" t="str">
        <f xml:space="preserve"> IF(TEXT((EDATE('Projektkostenkalkulation EP'!$B$8,19)+AV$9),"MM")=TEXT((EDATE('Projektkostenkalkulation EP'!$B$8,19)+(AV$9-1)),"MM"),
             IF(
                        OR(
                                    TEXT((EDATE('Projektkostenkalkulation EP'!$B$8,19)+AV$9),"TTT") = "Sa",
                                    TEXT((EDATE('Projektkostenkalkulation EP'!$B$8,19)+AV$9),"TTT") = "So",
                                    IF(ISNA(VLOOKUP(EDATE('Projektkostenkalkulation EP'!$B$8,19)+AV$9,Datenquellen!$F$7:$H$45,3,FALSE))," ",VLOOKUP(EDATE('Projektkostenkalkulation EP'!$B$8,19)+AV$9,Datenquellen!$F$7:$H$45,3,FALSE))="X"
                                    ),
                          "X",
                          ""
                          ),
               "X"
            )</f>
        <v/>
      </c>
      <c r="AX219" s="237" t="str">
        <f xml:space="preserve"> IF(TEXT((EDATE('Projektkostenkalkulation EP'!$B$8,19)+AW$9),"MM")=TEXT((EDATE('Projektkostenkalkulation EP'!$B$8,19)+(AW$9-1)),"MM"),
             IF(
                        OR(
                                    TEXT((EDATE('Projektkostenkalkulation EP'!$B$8,19)+AW$9),"TTT") = "Sa",
                                    TEXT((EDATE('Projektkostenkalkulation EP'!$B$8,19)+AW$9),"TTT") = "So",
                                    IF(ISNA(VLOOKUP(EDATE('Projektkostenkalkulation EP'!$B$8,19)+AW$9,Datenquellen!$F$7:$H$45,3,FALSE))," ",VLOOKUP(EDATE('Projektkostenkalkulation EP'!$B$8,19)+AW$9,Datenquellen!$F$7:$H$45,3,FALSE))="X"
                                    ),
                          "X",
                          ""
                          ),
               "X"
            )</f>
        <v/>
      </c>
      <c r="AY219" s="237" t="str">
        <f xml:space="preserve"> IF(TEXT((EDATE('Projektkostenkalkulation EP'!$B$8,19)+AX$9),"MM")=TEXT((EDATE('Projektkostenkalkulation EP'!$B$8,19)+(AX$9-1)),"MM"),
             IF(
                        OR(
                                    TEXT((EDATE('Projektkostenkalkulation EP'!$B$8,19)+AX$9),"TTT") = "Sa",
                                    TEXT((EDATE('Projektkostenkalkulation EP'!$B$8,19)+AX$9),"TTT") = "So",
                                    IF(ISNA(VLOOKUP(EDATE('Projektkostenkalkulation EP'!$B$8,19)+AX$9,Datenquellen!$F$7:$H$45,3,FALSE))," ",VLOOKUP(EDATE('Projektkostenkalkulation EP'!$B$8,19)+AX$9,Datenquellen!$F$7:$H$45,3,FALSE))="X"
                                    ),
                          "X",
                          ""
                          ),
               "X"
            )</f>
        <v/>
      </c>
      <c r="AZ219" s="237" t="str">
        <f xml:space="preserve"> IF(TEXT((EDATE('Projektkostenkalkulation EP'!$B$8,19)+AY$9),"MM")=TEXT((EDATE('Projektkostenkalkulation EP'!$B$8,19)+(AY$9-1)),"MM"),
             IF(
                        OR(
                                    TEXT((EDATE('Projektkostenkalkulation EP'!$B$8,19)+AY$9),"TTT") = "Sa",
                                    TEXT((EDATE('Projektkostenkalkulation EP'!$B$8,19)+AY$9),"TTT") = "So",
                                    IF(ISNA(VLOOKUP(EDATE('Projektkostenkalkulation EP'!$B$8,19)+AY$9,Datenquellen!$F$7:$H$45,3,FALSE))," ",VLOOKUP(EDATE('Projektkostenkalkulation EP'!$B$8,19)+AY$9,Datenquellen!$F$7:$H$45,3,FALSE))="X"
                                    ),
                          "X",
                          ""
                          ),
               "X"
            )</f>
        <v/>
      </c>
      <c r="BA219" s="237" t="str">
        <f xml:space="preserve"> IF(TEXT((EDATE('Projektkostenkalkulation EP'!$B$8,19)+AZ$9),"MM")=TEXT((EDATE('Projektkostenkalkulation EP'!$B$8,19)+(AZ$9-1)),"MM"),
             IF(
                        OR(
                                    TEXT((EDATE('Projektkostenkalkulation EP'!$B$8,19)+AZ$9),"TTT") = "Sa",
                                    TEXT((EDATE('Projektkostenkalkulation EP'!$B$8,19)+AZ$9),"TTT") = "So",
                                    IF(ISNA(VLOOKUP(EDATE('Projektkostenkalkulation EP'!$B$8,19)+AZ$9,Datenquellen!$F$7:$H$45,3,FALSE))," ",VLOOKUP(EDATE('Projektkostenkalkulation EP'!$B$8,19)+AZ$9,Datenquellen!$F$7:$H$45,3,FALSE))="X"
                                    ),
                          "X",
                          ""
                          ),
               "X"
            )</f>
        <v/>
      </c>
      <c r="BB219" s="237" t="str">
        <f xml:space="preserve"> IF(TEXT((EDATE('Projektkostenkalkulation EP'!$B$8,19)+BA$9),"MM")=TEXT((EDATE('Projektkostenkalkulation EP'!$B$8,19)+(BA$9-1)),"MM"),
             IF(
                        OR(
                                    TEXT((EDATE('Projektkostenkalkulation EP'!$B$8,19)+BA$9),"TTT") = "Sa",
                                    TEXT((EDATE('Projektkostenkalkulation EP'!$B$8,19)+BA$9),"TTT") = "So",
                                    IF(ISNA(VLOOKUP(EDATE('Projektkostenkalkulation EP'!$B$8,19)+BA$9,Datenquellen!$F$7:$H$45,3,FALSE))," ",VLOOKUP(EDATE('Projektkostenkalkulation EP'!$B$8,19)+BA$9,Datenquellen!$F$7:$H$45,3,FALSE))="X"
                                    ),
                          "X",
                          ""
                          ),
               "X"
            )</f>
        <v>X</v>
      </c>
      <c r="BC219" s="237" t="str">
        <f xml:space="preserve"> IF(TEXT((EDATE('Projektkostenkalkulation EP'!$B$8,19)+BB$9),"MM")=TEXT((EDATE('Projektkostenkalkulation EP'!$B$8,19)+(BB$9-1)),"MM"),
             IF(
                        OR(
                                    TEXT((EDATE('Projektkostenkalkulation EP'!$B$8,19)+BB$9),"TTT") = "Sa",
                                    TEXT((EDATE('Projektkostenkalkulation EP'!$B$8,19)+BB$9),"TTT") = "So",
                                    IF(ISNA(VLOOKUP(EDATE('Projektkostenkalkulation EP'!$B$8,19)+BB$9,Datenquellen!$F$7:$H$45,3,FALSE))," ",VLOOKUP(EDATE('Projektkostenkalkulation EP'!$B$8,19)+BB$9,Datenquellen!$F$7:$H$45,3,FALSE))="X"
                                    ),
                          "X",
                          ""
                          ),
               "X"
            )</f>
        <v>X</v>
      </c>
      <c r="BD219" s="237" t="str">
        <f xml:space="preserve"> IF(TEXT((EDATE('Projektkostenkalkulation EP'!$B$8,19)+BC$9),"MM")=TEXT((EDATE('Projektkostenkalkulation EP'!$B$8,19)+(BC$9-1)),"MM"),
             IF(
                        OR(
                                    TEXT((EDATE('Projektkostenkalkulation EP'!$B$8,19)+BC$9),"TTT") = "Sa",
                                    TEXT((EDATE('Projektkostenkalkulation EP'!$B$8,19)+BC$9),"TTT") = "So",
                                    IF(ISNA(VLOOKUP(EDATE('Projektkostenkalkulation EP'!$B$8,19)+BC$9,Datenquellen!$F$7:$H$45,3,FALSE))," ",VLOOKUP(EDATE('Projektkostenkalkulation EP'!$B$8,19)+BC$9,Datenquellen!$F$7:$H$45,3,FALSE))="X"
                                    ),
                          "X",
                          ""
                          ),
               "X"
            )</f>
        <v/>
      </c>
      <c r="BE219" s="237" t="str">
        <f xml:space="preserve"> IF(TEXT((EDATE('Projektkostenkalkulation EP'!$B$8,19)+BD$9),"MM")=TEXT((EDATE('Projektkostenkalkulation EP'!$B$8,19)+(BD$9-1)),"MM"),
             IF(
                        OR(
                                    TEXT((EDATE('Projektkostenkalkulation EP'!$B$8,19)+BD$9),"TTT") = "Sa",
                                    TEXT((EDATE('Projektkostenkalkulation EP'!$B$8,19)+BD$9),"TTT") = "So",
                                    IF(ISNA(VLOOKUP(EDATE('Projektkostenkalkulation EP'!$B$8,19)+BD$9,Datenquellen!$F$7:$H$45,3,FALSE))," ",VLOOKUP(EDATE('Projektkostenkalkulation EP'!$B$8,19)+BD$9,Datenquellen!$F$7:$H$45,3,FALSE))="X"
                                    ),
                          "X",
                          ""
                          ),
               "X"
            )</f>
        <v/>
      </c>
      <c r="BF219" s="237" t="str">
        <f xml:space="preserve"> IF(TEXT((EDATE('Projektkostenkalkulation EP'!$B$8,19)+BE$9),"MM")=TEXT((EDATE('Projektkostenkalkulation EP'!$B$8,19)+(BE$9-1)),"MM"),
             IF(
                        OR(
                                    TEXT((EDATE('Projektkostenkalkulation EP'!$B$8,19)+BE$9),"TTT") = "Sa",
                                    TEXT((EDATE('Projektkostenkalkulation EP'!$B$8,19)+BE$9),"TTT") = "So",
                                    IF(ISNA(VLOOKUP(EDATE('Projektkostenkalkulation EP'!$B$8,19)+BE$9,Datenquellen!$F$7:$H$45,3,FALSE))," ",VLOOKUP(EDATE('Projektkostenkalkulation EP'!$B$8,19)+BE$9,Datenquellen!$F$7:$H$45,3,FALSE))="X"
                                    ),
                          "X",
                          ""
                          ),
               "X"
            )</f>
        <v/>
      </c>
      <c r="BG219" s="237" t="str">
        <f xml:space="preserve"> IF(TEXT((EDATE('Projektkostenkalkulation EP'!$B$8,19)+BF$9),"MM")=TEXT((EDATE('Projektkostenkalkulation EP'!$B$8,19)+(BF$9-1)),"MM"),
             IF(
                        OR(
                                    TEXT((EDATE('Projektkostenkalkulation EP'!$B$8,19)+BF$9),"TTT") = "Sa",
                                    TEXT((EDATE('Projektkostenkalkulation EP'!$B$8,19)+BF$9),"TTT") = "So",
                                    IF(ISNA(VLOOKUP(EDATE('Projektkostenkalkulation EP'!$B$8,19)+BF$9,Datenquellen!$F$7:$H$45,3,FALSE))," ",VLOOKUP(EDATE('Projektkostenkalkulation EP'!$B$8,19)+BF$9,Datenquellen!$F$7:$H$45,3,FALSE))="X"
                                    ),
                          "X",
                          ""
                          ),
               "X"
            )</f>
        <v/>
      </c>
      <c r="BH219" s="237" t="str">
        <f xml:space="preserve"> IF(TEXT((EDATE('Projektkostenkalkulation EP'!$B$8,19)+BG$9),"MM")=TEXT((EDATE('Projektkostenkalkulation EP'!$B$8,19)+(BG$9-1)),"MM"),
             IF(
                        OR(
                                    TEXT((EDATE('Projektkostenkalkulation EP'!$B$8,19)+BG$9),"TTT") = "Sa",
                                    TEXT((EDATE('Projektkostenkalkulation EP'!$B$8,19)+BG$9),"TTT") = "So",
                                    IF(ISNA(VLOOKUP(EDATE('Projektkostenkalkulation EP'!$B$8,19)+BG$9,Datenquellen!$F$7:$H$45,3,FALSE))," ",VLOOKUP(EDATE('Projektkostenkalkulation EP'!$B$8,19)+BG$9,Datenquellen!$F$7:$H$45,3,FALSE))="X"
                                    ),
                          "X",
                          ""
                          ),
               "X"
            )</f>
        <v/>
      </c>
      <c r="BI219" s="237" t="str">
        <f xml:space="preserve"> IF(TEXT((EDATE('Projektkostenkalkulation EP'!$B$8,19)+BH$9),"MM")=TEXT((EDATE('Projektkostenkalkulation EP'!$B$8,19)+(BH$9-1)),"MM"),
             IF(
                        OR(
                                    TEXT((EDATE('Projektkostenkalkulation EP'!$B$8,19)+BH$9),"TTT") = "Sa",
                                    TEXT((EDATE('Projektkostenkalkulation EP'!$B$8,19)+BH$9),"TTT") = "So",
                                    IF(ISNA(VLOOKUP(EDATE('Projektkostenkalkulation EP'!$B$8,19)+BH$9,Datenquellen!$F$7:$H$45,3,FALSE))," ",VLOOKUP(EDATE('Projektkostenkalkulation EP'!$B$8,19)+BH$9,Datenquellen!$F$7:$H$45,3,FALSE))="X"
                                    ),
                          "X",
                          ""
                          ),
               "X"
            )</f>
        <v>X</v>
      </c>
      <c r="BJ219" s="237" t="str">
        <f xml:space="preserve"> IF(TEXT((EDATE('Projektkostenkalkulation EP'!$B$8,19)+BI$9),"MM")=TEXT((EDATE('Projektkostenkalkulation EP'!$B$8,19)+(BI$9-1)),"MM"),
             IF(
                        OR(
                                    TEXT((EDATE('Projektkostenkalkulation EP'!$B$8,19)+BI$9),"TTT") = "Sa",
                                    TEXT((EDATE('Projektkostenkalkulation EP'!$B$8,19)+BI$9),"TTT") = "So",
                                    IF(ISNA(VLOOKUP(EDATE('Projektkostenkalkulation EP'!$B$8,19)+BI$9,Datenquellen!$F$7:$H$45,3,FALSE))," ",VLOOKUP(EDATE('Projektkostenkalkulation EP'!$B$8,19)+BI$9,Datenquellen!$F$7:$H$45,3,FALSE))="X"
                                    ),
                          "X",
                          ""
                          ),
               "X"
            )</f>
        <v>X</v>
      </c>
      <c r="BK219" s="237" t="str">
        <f xml:space="preserve"> IF(TEXT((EDATE('Projektkostenkalkulation EP'!$B$8,19)+BJ$9),"MM")=TEXT((EDATE('Projektkostenkalkulation EP'!$B$8,19)+(BJ$9-1)),"MM"),
             IF(
                        OR(
                                    TEXT((EDATE('Projektkostenkalkulation EP'!$B$8,19)+BJ$9),"TTT") = "Sa",
                                    TEXT((EDATE('Projektkostenkalkulation EP'!$B$8,19)+BJ$9),"TTT") = "So",
                                    IF(ISNA(VLOOKUP(EDATE('Projektkostenkalkulation EP'!$B$8,19)+BJ$9,Datenquellen!$F$7:$H$45,3,FALSE))," ",VLOOKUP(EDATE('Projektkostenkalkulation EP'!$B$8,19)+BJ$9,Datenquellen!$F$7:$H$45,3,FALSE))="X"
                                    ),
                          "X",
                          ""
                          ),
               "X"
            )</f>
        <v/>
      </c>
      <c r="BL219" s="237" t="str">
        <f xml:space="preserve"> IF(TEXT((EDATE('Projektkostenkalkulation EP'!$B$8,19)+BK$9),"MM")=TEXT((EDATE('Projektkostenkalkulation EP'!$B$8,19)+(BK$9-1)),"MM"),
             IF(
                        OR(
                                    TEXT((EDATE('Projektkostenkalkulation EP'!$B$8,19)+BK$9),"TTT") = "Sa",
                                    TEXT((EDATE('Projektkostenkalkulation EP'!$B$8,19)+BK$9),"TTT") = "So",
                                    IF(ISNA(VLOOKUP(EDATE('Projektkostenkalkulation EP'!$B$8,19)+BK$9,Datenquellen!$F$7:$H$45,3,FALSE))," ",VLOOKUP(EDATE('Projektkostenkalkulation EP'!$B$8,19)+BK$9,Datenquellen!$F$7:$H$45,3,FALSE))="X"
                                    ),
                          "X",
                          ""
                          ),
               "X"
            )</f>
        <v/>
      </c>
      <c r="BM219" s="237" t="str">
        <f xml:space="preserve"> IF(TEXT((EDATE('Projektkostenkalkulation EP'!$B$8,19)+BL$9),"MM")=TEXT((EDATE('Projektkostenkalkulation EP'!$B$8,19)+(BL$9-1)),"MM"),
             IF(
                        OR(
                                    TEXT((EDATE('Projektkostenkalkulation EP'!$B$8,19)+BL$9),"TTT") = "Sa",
                                    TEXT((EDATE('Projektkostenkalkulation EP'!$B$8,19)+BL$9),"TTT") = "So",
                                    IF(ISNA(VLOOKUP(EDATE('Projektkostenkalkulation EP'!$B$8,19)+BL$9,Datenquellen!$F$7:$H$45,3,FALSE))," ",VLOOKUP(EDATE('Projektkostenkalkulation EP'!$B$8,19)+BL$9,Datenquellen!$F$7:$H$45,3,FALSE))="X"
                                    ),
                          "X",
                          ""
                          ),
               "X"
            )</f>
        <v/>
      </c>
      <c r="BN219" s="237" t="str">
        <f xml:space="preserve"> IF(TEXT((EDATE('Projektkostenkalkulation EP'!$B$8,19)+BM$9),"MM")=TEXT((EDATE('Projektkostenkalkulation EP'!$B$8,19)+(BM$9-1)),"MM"),
             IF(
                        OR(
                                    TEXT((EDATE('Projektkostenkalkulation EP'!$B$8,19)+BM$9),"TTT") = "Sa",
                                    TEXT((EDATE('Projektkostenkalkulation EP'!$B$8,19)+BM$9),"TTT") = "So",
                                    IF(ISNA(VLOOKUP(EDATE('Projektkostenkalkulation EP'!$B$8,19)+BM$9,Datenquellen!$F$7:$H$45,3,FALSE))," ",VLOOKUP(EDATE('Projektkostenkalkulation EP'!$B$8,19)+BM$9,Datenquellen!$F$7:$H$45,3,FALSE))="X"
                                    ),
                          "X",
                          ""
                          ),
               "X"
            )</f>
        <v/>
      </c>
      <c r="BO219" s="237" t="str">
        <f xml:space="preserve"> IF(TEXT((EDATE('Projektkostenkalkulation EP'!$B$8,19)+BN$9),"MM")=TEXT((EDATE('Projektkostenkalkulation EP'!$B$8,19)+(BN$9-1)),"MM"),
             IF(
                        OR(
                                    TEXT((EDATE('Projektkostenkalkulation EP'!$B$8,19)+BN$9),"TTT") = "Sa",
                                    TEXT((EDATE('Projektkostenkalkulation EP'!$B$8,19)+BN$9),"TTT") = "So",
                                    IF(ISNA(VLOOKUP(EDATE('Projektkostenkalkulation EP'!$B$8,19)+BN$9,Datenquellen!$F$7:$H$45,3,FALSE))," ",VLOOKUP(EDATE('Projektkostenkalkulation EP'!$B$8,19)+BN$9,Datenquellen!$F$7:$H$45,3,FALSE))="X"
                                    ),
                          "X",
                          ""
                          ),
               "X"
            )</f>
        <v/>
      </c>
      <c r="BP219" s="237" t="str">
        <f xml:space="preserve"> IF(TEXT((EDATE('Projektkostenkalkulation EP'!$B$8,19)+BO$9),"MM")=TEXT((EDATE('Projektkostenkalkulation EP'!$B$8,19)+(BO$9-1)),"MM"),
             IF(
                        OR(
                                    TEXT((EDATE('Projektkostenkalkulation EP'!$B$8,19)+BO$9),"TTT") = "Sa",
                                    TEXT((EDATE('Projektkostenkalkulation EP'!$B$8,19)+BO$9),"TTT") = "So",
                                    IF(ISNA(VLOOKUP(EDATE('Projektkostenkalkulation EP'!$B$8,19)+BO$9,Datenquellen!$F$7:$H$45,3,FALSE))," ",VLOOKUP(EDATE('Projektkostenkalkulation EP'!$B$8,19)+BO$9,Datenquellen!$F$7:$H$45,3,FALSE))="X"
                                    ),
                          "X",
                          ""
                          ),
               "X"
            )</f>
        <v>X</v>
      </c>
      <c r="BQ219" s="238" t="str">
        <f xml:space="preserve"> IF(TEXT((EDATE('Projektkostenkalkulation EP'!$B$8,19)+BP$9),"MM")=TEXT((EDATE('Projektkostenkalkulation EP'!$B$8,19)+(BP$9-1)),"MM"),
             IF(
                        OR(
                                    TEXT((EDATE('Projektkostenkalkulation EP'!$B$8,19)+BP$9),"TTT") = "Sa",
                                    TEXT((EDATE('Projektkostenkalkulation EP'!$B$8,19)+BP$9),"TTT") = "So",
                                    IF(ISNA(VLOOKUP(EDATE('Projektkostenkalkulation EP'!$B$8,19)+BP$9,Datenquellen!$F$7:$H$45,3,FALSE))," ",VLOOKUP(EDATE('Projektkostenkalkulation EP'!$B$8,19)+BP$9,Datenquellen!$F$7:$H$45,3,FALSE))="X"
                                    ),
                          "X",
                          ""
                          ),
               "X"
            )</f>
        <v>X</v>
      </c>
      <c r="BR219" s="239"/>
      <c r="BS219" s="240"/>
      <c r="BT219" s="241" t="s">
        <v>67</v>
      </c>
      <c r="BU219" s="407"/>
      <c r="BV219" s="236"/>
      <c r="BW219" s="237" t="str">
        <f>IF(
            OR(
                     TEXT(EDATE('Projektkostenkalkulation EP'!$B$8,19),"TTT") = "Sa",
                     TEXT(EDATE('Projektkostenkalkulation EP'!$B$8,19),"TTT") = "So",
                     IF(ISNA(VLOOKUP(EDATE('Projektkostenkalkulation EP'!$B$8,19),Datenquellen!$F$7:$H$45,3,FALSE))," ",VLOOKUP(EDATE('Projektkostenkalkulation EP'!$B$8,19),Datenquellen!$F$7:$H$45,3,FALSE))="X"
                            ),
                    "X",
                    ""
            )</f>
        <v/>
      </c>
      <c r="BX219" s="237" t="str">
        <f xml:space="preserve"> IF(TEXT((EDATE('Projektkostenkalkulation EP'!$B$8,19)+BW$9),"MM")=TEXT((EDATE('Projektkostenkalkulation EP'!$B$8,19)+(BW$9-1)),"MM"),
             IF(
                        OR(
                                    TEXT((EDATE('Projektkostenkalkulation EP'!$B$8,19)+BW$9),"TTT") = "Sa",
                                    TEXT((EDATE('Projektkostenkalkulation EP'!$B$8,19)+BW$9),"TTT") = "So",
                                    IF(ISNA(VLOOKUP(EDATE('Projektkostenkalkulation EP'!$B$8,19)+BW$9,Datenquellen!$F$7:$H$45,3,FALSE))," ",VLOOKUP(EDATE('Projektkostenkalkulation EP'!$B$8,19)+BW$9,Datenquellen!$F$7:$H$45,3,FALSE))="X"
                                    ),
                          "X",
                          ""
                          ),
               "X"
            )</f>
        <v>X</v>
      </c>
      <c r="BY219" s="237" t="str">
        <f xml:space="preserve"> IF(TEXT((EDATE('Projektkostenkalkulation EP'!$B$8,19)+BX$9),"MM")=TEXT((EDATE('Projektkostenkalkulation EP'!$B$8,19)+(BX$9-1)),"MM"),
             IF(
                        OR(
                                    TEXT((EDATE('Projektkostenkalkulation EP'!$B$8,19)+BX$9),"TTT") = "Sa",
                                    TEXT((EDATE('Projektkostenkalkulation EP'!$B$8,19)+BX$9),"TTT") = "So",
                                    IF(ISNA(VLOOKUP(EDATE('Projektkostenkalkulation EP'!$B$8,19)+BX$9,Datenquellen!$F$7:$H$45,3,FALSE))," ",VLOOKUP(EDATE('Projektkostenkalkulation EP'!$B$8,19)+BX$9,Datenquellen!$F$7:$H$45,3,FALSE))="X"
                                    ),
                          "X",
                          ""
                          ),
               "X"
            )</f>
        <v>X</v>
      </c>
      <c r="BZ219" s="237" t="str">
        <f xml:space="preserve"> IF(TEXT((EDATE('Projektkostenkalkulation EP'!$B$8,19)+BY$9),"MM")=TEXT((EDATE('Projektkostenkalkulation EP'!$B$8,19)+(BY$9-1)),"MM"),
             IF(
                        OR(
                                    TEXT((EDATE('Projektkostenkalkulation EP'!$B$8,19)+BY$9),"TTT") = "Sa",
                                    TEXT((EDATE('Projektkostenkalkulation EP'!$B$8,19)+BY$9),"TTT") = "So",
                                    IF(ISNA(VLOOKUP(EDATE('Projektkostenkalkulation EP'!$B$8,19)+BY$9,Datenquellen!$F$7:$H$45,3,FALSE))," ",VLOOKUP(EDATE('Projektkostenkalkulation EP'!$B$8,19)+BY$9,Datenquellen!$F$7:$H$45,3,FALSE))="X"
                                    ),
                          "X",
                          ""
                          ),
               "X"
            )</f>
        <v/>
      </c>
      <c r="CA219" s="237" t="str">
        <f xml:space="preserve"> IF(TEXT((EDATE('Projektkostenkalkulation EP'!$B$8,19)+BZ$9),"MM")=TEXT((EDATE('Projektkostenkalkulation EP'!$B$8,19)+(BZ$9-1)),"MM"),
             IF(
                        OR(
                                    TEXT((EDATE('Projektkostenkalkulation EP'!$B$8,19)+BZ$9),"TTT") = "Sa",
                                    TEXT((EDATE('Projektkostenkalkulation EP'!$B$8,19)+BZ$9),"TTT") = "So",
                                    IF(ISNA(VLOOKUP(EDATE('Projektkostenkalkulation EP'!$B$8,19)+BZ$9,Datenquellen!$F$7:$H$45,3,FALSE))," ",VLOOKUP(EDATE('Projektkostenkalkulation EP'!$B$8,19)+BZ$9,Datenquellen!$F$7:$H$45,3,FALSE))="X"
                                    ),
                          "X",
                          ""
                          ),
               "X"
            )</f>
        <v/>
      </c>
      <c r="CB219" s="237" t="str">
        <f xml:space="preserve"> IF(TEXT((EDATE('Projektkostenkalkulation EP'!$B$8,19)+CA$9),"MM")=TEXT((EDATE('Projektkostenkalkulation EP'!$B$8,19)+(CA$9-1)),"MM"),
             IF(
                        OR(
                                    TEXT((EDATE('Projektkostenkalkulation EP'!$B$8,19)+CA$9),"TTT") = "Sa",
                                    TEXT((EDATE('Projektkostenkalkulation EP'!$B$8,19)+CA$9),"TTT") = "So",
                                    IF(ISNA(VLOOKUP(EDATE('Projektkostenkalkulation EP'!$B$8,19)+CA$9,Datenquellen!$F$7:$H$45,3,FALSE))," ",VLOOKUP(EDATE('Projektkostenkalkulation EP'!$B$8,19)+CA$9,Datenquellen!$F$7:$H$45,3,FALSE))="X"
                                    ),
                          "X",
                          ""
                          ),
               "X"
            )</f>
        <v/>
      </c>
      <c r="CC219" s="237" t="str">
        <f xml:space="preserve"> IF(TEXT((EDATE('Projektkostenkalkulation EP'!$B$8,19)+CB$9),"MM")=TEXT((EDATE('Projektkostenkalkulation EP'!$B$8,19)+(CB$9-1)),"MM"),
             IF(
                        OR(
                                    TEXT((EDATE('Projektkostenkalkulation EP'!$B$8,19)+CB$9),"TTT") = "Sa",
                                    TEXT((EDATE('Projektkostenkalkulation EP'!$B$8,19)+CB$9),"TTT") = "So",
                                    IF(ISNA(VLOOKUP(EDATE('Projektkostenkalkulation EP'!$B$8,19)+CB$9,Datenquellen!$F$7:$H$45,3,FALSE))," ",VLOOKUP(EDATE('Projektkostenkalkulation EP'!$B$8,19)+CB$9,Datenquellen!$F$7:$H$45,3,FALSE))="X"
                                    ),
                          "X",
                          ""
                          ),
               "X"
            )</f>
        <v/>
      </c>
      <c r="CD219" s="237" t="str">
        <f xml:space="preserve"> IF(TEXT((EDATE('Projektkostenkalkulation EP'!$B$8,19)+CC$9),"MM")=TEXT((EDATE('Projektkostenkalkulation EP'!$B$8,19)+(CC$9-1)),"MM"),
             IF(
                        OR(
                                    TEXT((EDATE('Projektkostenkalkulation EP'!$B$8,19)+CC$9),"TTT") = "Sa",
                                    TEXT((EDATE('Projektkostenkalkulation EP'!$B$8,19)+CC$9),"TTT") = "So",
                                    IF(ISNA(VLOOKUP(EDATE('Projektkostenkalkulation EP'!$B$8,19)+CC$9,Datenquellen!$F$7:$H$45,3,FALSE))," ",VLOOKUP(EDATE('Projektkostenkalkulation EP'!$B$8,19)+CC$9,Datenquellen!$F$7:$H$45,3,FALSE))="X"
                                    ),
                          "X",
                          ""
                          ),
               "X"
            )</f>
        <v/>
      </c>
      <c r="CE219" s="237" t="str">
        <f xml:space="preserve"> IF(TEXT((EDATE('Projektkostenkalkulation EP'!$B$8,19)+CD$9),"MM")=TEXT((EDATE('Projektkostenkalkulation EP'!$B$8,19)+(CD$9-1)),"MM"),
             IF(
                        OR(
                                    TEXT((EDATE('Projektkostenkalkulation EP'!$B$8,19)+CD$9),"TTT") = "Sa",
                                    TEXT((EDATE('Projektkostenkalkulation EP'!$B$8,19)+CD$9),"TTT") = "So",
                                    IF(ISNA(VLOOKUP(EDATE('Projektkostenkalkulation EP'!$B$8,19)+CD$9,Datenquellen!$F$7:$H$45,3,FALSE))," ",VLOOKUP(EDATE('Projektkostenkalkulation EP'!$B$8,19)+CD$9,Datenquellen!$F$7:$H$45,3,FALSE))="X"
                                    ),
                          "X",
                          ""
                          ),
               "X"
            )</f>
        <v>X</v>
      </c>
      <c r="CF219" s="237" t="str">
        <f xml:space="preserve"> IF(TEXT((EDATE('Projektkostenkalkulation EP'!$B$8,19)+CE$9),"MM")=TEXT((EDATE('Projektkostenkalkulation EP'!$B$8,19)+(CE$9-1)),"MM"),
             IF(
                        OR(
                                    TEXT((EDATE('Projektkostenkalkulation EP'!$B$8,19)+CE$9),"TTT") = "Sa",
                                    TEXT((EDATE('Projektkostenkalkulation EP'!$B$8,19)+CE$9),"TTT") = "So",
                                    IF(ISNA(VLOOKUP(EDATE('Projektkostenkalkulation EP'!$B$8,19)+CE$9,Datenquellen!$F$7:$H$45,3,FALSE))," ",VLOOKUP(EDATE('Projektkostenkalkulation EP'!$B$8,19)+CE$9,Datenquellen!$F$7:$H$45,3,FALSE))="X"
                                    ),
                          "X",
                          ""
                          ),
               "X"
            )</f>
        <v>X</v>
      </c>
      <c r="CG219" s="237" t="str">
        <f xml:space="preserve"> IF(TEXT((EDATE('Projektkostenkalkulation EP'!$B$8,19)+CF$9),"MM")=TEXT((EDATE('Projektkostenkalkulation EP'!$B$8,19)+(CF$9-1)),"MM"),
             IF(
                        OR(
                                    TEXT((EDATE('Projektkostenkalkulation EP'!$B$8,19)+CF$9),"TTT") = "Sa",
                                    TEXT((EDATE('Projektkostenkalkulation EP'!$B$8,19)+CF$9),"TTT") = "So",
                                    IF(ISNA(VLOOKUP(EDATE('Projektkostenkalkulation EP'!$B$8,19)+CF$9,Datenquellen!$F$7:$H$45,3,FALSE))," ",VLOOKUP(EDATE('Projektkostenkalkulation EP'!$B$8,19)+CF$9,Datenquellen!$F$7:$H$45,3,FALSE))="X"
                                    ),
                          "X",
                          ""
                          ),
               "X"
            )</f>
        <v/>
      </c>
      <c r="CH219" s="237" t="str">
        <f xml:space="preserve"> IF(TEXT((EDATE('Projektkostenkalkulation EP'!$B$8,19)+CG$9),"MM")=TEXT((EDATE('Projektkostenkalkulation EP'!$B$8,19)+(CG$9-1)),"MM"),
             IF(
                        OR(
                                    TEXT((EDATE('Projektkostenkalkulation EP'!$B$8,19)+CG$9),"TTT") = "Sa",
                                    TEXT((EDATE('Projektkostenkalkulation EP'!$B$8,19)+CG$9),"TTT") = "So",
                                    IF(ISNA(VLOOKUP(EDATE('Projektkostenkalkulation EP'!$B$8,19)+CG$9,Datenquellen!$F$7:$H$45,3,FALSE))," ",VLOOKUP(EDATE('Projektkostenkalkulation EP'!$B$8,19)+CG$9,Datenquellen!$F$7:$H$45,3,FALSE))="X"
                                    ),
                          "X",
                          ""
                          ),
               "X"
            )</f>
        <v/>
      </c>
      <c r="CI219" s="237" t="str">
        <f xml:space="preserve"> IF(TEXT((EDATE('Projektkostenkalkulation EP'!$B$8,19)+CH$9),"MM")=TEXT((EDATE('Projektkostenkalkulation EP'!$B$8,19)+(CH$9-1)),"MM"),
             IF(
                        OR(
                                    TEXT((EDATE('Projektkostenkalkulation EP'!$B$8,19)+CH$9),"TTT") = "Sa",
                                    TEXT((EDATE('Projektkostenkalkulation EP'!$B$8,19)+CH$9),"TTT") = "So",
                                    IF(ISNA(VLOOKUP(EDATE('Projektkostenkalkulation EP'!$B$8,19)+CH$9,Datenquellen!$F$7:$H$45,3,FALSE))," ",VLOOKUP(EDATE('Projektkostenkalkulation EP'!$B$8,19)+CH$9,Datenquellen!$F$7:$H$45,3,FALSE))="X"
                                    ),
                          "X",
                          ""
                          ),
               "X"
            )</f>
        <v/>
      </c>
      <c r="CJ219" s="237" t="str">
        <f xml:space="preserve"> IF(TEXT((EDATE('Projektkostenkalkulation EP'!$B$8,19)+CI$9),"MM")=TEXT((EDATE('Projektkostenkalkulation EP'!$B$8,19)+(CI$9-1)),"MM"),
             IF(
                        OR(
                                    TEXT((EDATE('Projektkostenkalkulation EP'!$B$8,19)+CI$9),"TTT") = "Sa",
                                    TEXT((EDATE('Projektkostenkalkulation EP'!$B$8,19)+CI$9),"TTT") = "So",
                                    IF(ISNA(VLOOKUP(EDATE('Projektkostenkalkulation EP'!$B$8,19)+CI$9,Datenquellen!$F$7:$H$45,3,FALSE))," ",VLOOKUP(EDATE('Projektkostenkalkulation EP'!$B$8,19)+CI$9,Datenquellen!$F$7:$H$45,3,FALSE))="X"
                                    ),
                          "X",
                          ""
                          ),
               "X"
            )</f>
        <v/>
      </c>
      <c r="CK219" s="237" t="str">
        <f xml:space="preserve"> IF(TEXT((EDATE('Projektkostenkalkulation EP'!$B$8,19)+CJ$9),"MM")=TEXT((EDATE('Projektkostenkalkulation EP'!$B$8,19)+(CJ$9-1)),"MM"),
             IF(
                        OR(
                                    TEXT((EDATE('Projektkostenkalkulation EP'!$B$8,19)+CJ$9),"TTT") = "Sa",
                                    TEXT((EDATE('Projektkostenkalkulation EP'!$B$8,19)+CJ$9),"TTT") = "So",
                                    IF(ISNA(VLOOKUP(EDATE('Projektkostenkalkulation EP'!$B$8,19)+CJ$9,Datenquellen!$F$7:$H$45,3,FALSE))," ",VLOOKUP(EDATE('Projektkostenkalkulation EP'!$B$8,19)+CJ$9,Datenquellen!$F$7:$H$45,3,FALSE))="X"
                                    ),
                          "X",
                          ""
                          ),
               "X"
            )</f>
        <v/>
      </c>
      <c r="CL219" s="237" t="str">
        <f xml:space="preserve"> IF(TEXT((EDATE('Projektkostenkalkulation EP'!$B$8,19)+CK$9),"MM")=TEXT((EDATE('Projektkostenkalkulation EP'!$B$8,19)+(CK$9-1)),"MM"),
             IF(
                        OR(
                                    TEXT((EDATE('Projektkostenkalkulation EP'!$B$8,19)+CK$9),"TTT") = "Sa",
                                    TEXT((EDATE('Projektkostenkalkulation EP'!$B$8,19)+CK$9),"TTT") = "So",
                                    IF(ISNA(VLOOKUP(EDATE('Projektkostenkalkulation EP'!$B$8,19)+CK$9,Datenquellen!$F$7:$H$45,3,FALSE))," ",VLOOKUP(EDATE('Projektkostenkalkulation EP'!$B$8,19)+CK$9,Datenquellen!$F$7:$H$45,3,FALSE))="X"
                                    ),
                          "X",
                          ""
                          ),
               "X"
            )</f>
        <v>X</v>
      </c>
      <c r="CM219" s="237" t="str">
        <f xml:space="preserve"> IF(TEXT((EDATE('Projektkostenkalkulation EP'!$B$8,19)+CL$9),"MM")=TEXT((EDATE('Projektkostenkalkulation EP'!$B$8,19)+(CL$9-1)),"MM"),
             IF(
                        OR(
                                    TEXT((EDATE('Projektkostenkalkulation EP'!$B$8,19)+CL$9),"TTT") = "Sa",
                                    TEXT((EDATE('Projektkostenkalkulation EP'!$B$8,19)+CL$9),"TTT") = "So",
                                    IF(ISNA(VLOOKUP(EDATE('Projektkostenkalkulation EP'!$B$8,19)+CL$9,Datenquellen!$F$7:$H$45,3,FALSE))," ",VLOOKUP(EDATE('Projektkostenkalkulation EP'!$B$8,19)+CL$9,Datenquellen!$F$7:$H$45,3,FALSE))="X"
                                    ),
                          "X",
                          ""
                          ),
               "X"
            )</f>
        <v>X</v>
      </c>
      <c r="CN219" s="237" t="str">
        <f xml:space="preserve"> IF(TEXT((EDATE('Projektkostenkalkulation EP'!$B$8,19)+CM$9),"MM")=TEXT((EDATE('Projektkostenkalkulation EP'!$B$8,19)+(CM$9-1)),"MM"),
             IF(
                        OR(
                                    TEXT((EDATE('Projektkostenkalkulation EP'!$B$8,19)+CM$9),"TTT") = "Sa",
                                    TEXT((EDATE('Projektkostenkalkulation EP'!$B$8,19)+CM$9),"TTT") = "So",
                                    IF(ISNA(VLOOKUP(EDATE('Projektkostenkalkulation EP'!$B$8,19)+CM$9,Datenquellen!$F$7:$H$45,3,FALSE))," ",VLOOKUP(EDATE('Projektkostenkalkulation EP'!$B$8,19)+CM$9,Datenquellen!$F$7:$H$45,3,FALSE))="X"
                                    ),
                          "X",
                          ""
                          ),
               "X"
            )</f>
        <v/>
      </c>
      <c r="CO219" s="237" t="str">
        <f xml:space="preserve"> IF(TEXT((EDATE('Projektkostenkalkulation EP'!$B$8,19)+CN$9),"MM")=TEXT((EDATE('Projektkostenkalkulation EP'!$B$8,19)+(CN$9-1)),"MM"),
             IF(
                        OR(
                                    TEXT((EDATE('Projektkostenkalkulation EP'!$B$8,19)+CN$9),"TTT") = "Sa",
                                    TEXT((EDATE('Projektkostenkalkulation EP'!$B$8,19)+CN$9),"TTT") = "So",
                                    IF(ISNA(VLOOKUP(EDATE('Projektkostenkalkulation EP'!$B$8,19)+CN$9,Datenquellen!$F$7:$H$45,3,FALSE))," ",VLOOKUP(EDATE('Projektkostenkalkulation EP'!$B$8,19)+CN$9,Datenquellen!$F$7:$H$45,3,FALSE))="X"
                                    ),
                          "X",
                          ""
                          ),
               "X"
            )</f>
        <v/>
      </c>
      <c r="CP219" s="237" t="str">
        <f xml:space="preserve"> IF(TEXT((EDATE('Projektkostenkalkulation EP'!$B$8,19)+CO$9),"MM")=TEXT((EDATE('Projektkostenkalkulation EP'!$B$8,19)+(CO$9-1)),"MM"),
             IF(
                        OR(
                                    TEXT((EDATE('Projektkostenkalkulation EP'!$B$8,19)+CO$9),"TTT") = "Sa",
                                    TEXT((EDATE('Projektkostenkalkulation EP'!$B$8,19)+CO$9),"TTT") = "So",
                                    IF(ISNA(VLOOKUP(EDATE('Projektkostenkalkulation EP'!$B$8,19)+CO$9,Datenquellen!$F$7:$H$45,3,FALSE))," ",VLOOKUP(EDATE('Projektkostenkalkulation EP'!$B$8,19)+CO$9,Datenquellen!$F$7:$H$45,3,FALSE))="X"
                                    ),
                          "X",
                          ""
                          ),
               "X"
            )</f>
        <v/>
      </c>
      <c r="CQ219" s="237" t="str">
        <f xml:space="preserve"> IF(TEXT((EDATE('Projektkostenkalkulation EP'!$B$8,19)+CP$9),"MM")=TEXT((EDATE('Projektkostenkalkulation EP'!$B$8,19)+(CP$9-1)),"MM"),
             IF(
                        OR(
                                    TEXT((EDATE('Projektkostenkalkulation EP'!$B$8,19)+CP$9),"TTT") = "Sa",
                                    TEXT((EDATE('Projektkostenkalkulation EP'!$B$8,19)+CP$9),"TTT") = "So",
                                    IF(ISNA(VLOOKUP(EDATE('Projektkostenkalkulation EP'!$B$8,19)+CP$9,Datenquellen!$F$7:$H$45,3,FALSE))," ",VLOOKUP(EDATE('Projektkostenkalkulation EP'!$B$8,19)+CP$9,Datenquellen!$F$7:$H$45,3,FALSE))="X"
                                    ),
                          "X",
                          ""
                          ),
               "X"
            )</f>
        <v/>
      </c>
      <c r="CR219" s="237" t="str">
        <f xml:space="preserve"> IF(TEXT((EDATE('Projektkostenkalkulation EP'!$B$8,19)+CQ$9),"MM")=TEXT((EDATE('Projektkostenkalkulation EP'!$B$8,19)+(CQ$9-1)),"MM"),
             IF(
                        OR(
                                    TEXT((EDATE('Projektkostenkalkulation EP'!$B$8,19)+CQ$9),"TTT") = "Sa",
                                    TEXT((EDATE('Projektkostenkalkulation EP'!$B$8,19)+CQ$9),"TTT") = "So",
                                    IF(ISNA(VLOOKUP(EDATE('Projektkostenkalkulation EP'!$B$8,19)+CQ$9,Datenquellen!$F$7:$H$45,3,FALSE))," ",VLOOKUP(EDATE('Projektkostenkalkulation EP'!$B$8,19)+CQ$9,Datenquellen!$F$7:$H$45,3,FALSE))="X"
                                    ),
                          "X",
                          ""
                          ),
               "X"
            )</f>
        <v/>
      </c>
      <c r="CS219" s="237" t="str">
        <f xml:space="preserve"> IF(TEXT((EDATE('Projektkostenkalkulation EP'!$B$8,19)+CR$9),"MM")=TEXT((EDATE('Projektkostenkalkulation EP'!$B$8,19)+(CR$9-1)),"MM"),
             IF(
                        OR(
                                    TEXT((EDATE('Projektkostenkalkulation EP'!$B$8,19)+CR$9),"TTT") = "Sa",
                                    TEXT((EDATE('Projektkostenkalkulation EP'!$B$8,19)+CR$9),"TTT") = "So",
                                    IF(ISNA(VLOOKUP(EDATE('Projektkostenkalkulation EP'!$B$8,19)+CR$9,Datenquellen!$F$7:$H$45,3,FALSE))," ",VLOOKUP(EDATE('Projektkostenkalkulation EP'!$B$8,19)+CR$9,Datenquellen!$F$7:$H$45,3,FALSE))="X"
                                    ),
                          "X",
                          ""
                          ),
               "X"
            )</f>
        <v>X</v>
      </c>
      <c r="CT219" s="237" t="str">
        <f xml:space="preserve"> IF(TEXT((EDATE('Projektkostenkalkulation EP'!$B$8,19)+CS$9),"MM")=TEXT((EDATE('Projektkostenkalkulation EP'!$B$8,19)+(CS$9-1)),"MM"),
             IF(
                        OR(
                                    TEXT((EDATE('Projektkostenkalkulation EP'!$B$8,19)+CS$9),"TTT") = "Sa",
                                    TEXT((EDATE('Projektkostenkalkulation EP'!$B$8,19)+CS$9),"TTT") = "So",
                                    IF(ISNA(VLOOKUP(EDATE('Projektkostenkalkulation EP'!$B$8,19)+CS$9,Datenquellen!$F$7:$H$45,3,FALSE))," ",VLOOKUP(EDATE('Projektkostenkalkulation EP'!$B$8,19)+CS$9,Datenquellen!$F$7:$H$45,3,FALSE))="X"
                                    ),
                          "X",
                          ""
                          ),
               "X"
            )</f>
        <v>X</v>
      </c>
      <c r="CU219" s="237" t="str">
        <f xml:space="preserve"> IF(TEXT((EDATE('Projektkostenkalkulation EP'!$B$8,19)+CT$9),"MM")=TEXT((EDATE('Projektkostenkalkulation EP'!$B$8,19)+(CT$9-1)),"MM"),
             IF(
                        OR(
                                    TEXT((EDATE('Projektkostenkalkulation EP'!$B$8,19)+CT$9),"TTT") = "Sa",
                                    TEXT((EDATE('Projektkostenkalkulation EP'!$B$8,19)+CT$9),"TTT") = "So",
                                    IF(ISNA(VLOOKUP(EDATE('Projektkostenkalkulation EP'!$B$8,19)+CT$9,Datenquellen!$F$7:$H$45,3,FALSE))," ",VLOOKUP(EDATE('Projektkostenkalkulation EP'!$B$8,19)+CT$9,Datenquellen!$F$7:$H$45,3,FALSE))="X"
                                    ),
                          "X",
                          ""
                          ),
               "X"
            )</f>
        <v/>
      </c>
      <c r="CV219" s="237" t="str">
        <f xml:space="preserve"> IF(TEXT((EDATE('Projektkostenkalkulation EP'!$B$8,19)+CU$9),"MM")=TEXT((EDATE('Projektkostenkalkulation EP'!$B$8,19)+(CU$9-1)),"MM"),
             IF(
                        OR(
                                    TEXT((EDATE('Projektkostenkalkulation EP'!$B$8,19)+CU$9),"TTT") = "Sa",
                                    TEXT((EDATE('Projektkostenkalkulation EP'!$B$8,19)+CU$9),"TTT") = "So",
                                    IF(ISNA(VLOOKUP(EDATE('Projektkostenkalkulation EP'!$B$8,19)+CU$9,Datenquellen!$F$7:$H$45,3,FALSE))," ",VLOOKUP(EDATE('Projektkostenkalkulation EP'!$B$8,19)+CU$9,Datenquellen!$F$7:$H$45,3,FALSE))="X"
                                    ),
                          "X",
                          ""
                          ),
               "X"
            )</f>
        <v/>
      </c>
      <c r="CW219" s="237" t="str">
        <f xml:space="preserve"> IF(TEXT((EDATE('Projektkostenkalkulation EP'!$B$8,19)+CV$9),"MM")=TEXT((EDATE('Projektkostenkalkulation EP'!$B$8,19)+(CV$9-1)),"MM"),
             IF(
                        OR(
                                    TEXT((EDATE('Projektkostenkalkulation EP'!$B$8,19)+CV$9),"TTT") = "Sa",
                                    TEXT((EDATE('Projektkostenkalkulation EP'!$B$8,19)+CV$9),"TTT") = "So",
                                    IF(ISNA(VLOOKUP(EDATE('Projektkostenkalkulation EP'!$B$8,19)+CV$9,Datenquellen!$F$7:$H$45,3,FALSE))," ",VLOOKUP(EDATE('Projektkostenkalkulation EP'!$B$8,19)+CV$9,Datenquellen!$F$7:$H$45,3,FALSE))="X"
                                    ),
                          "X",
                          ""
                          ),
               "X"
            )</f>
        <v/>
      </c>
      <c r="CX219" s="237" t="str">
        <f xml:space="preserve"> IF(TEXT((EDATE('Projektkostenkalkulation EP'!$B$8,19)+CW$9),"MM")=TEXT((EDATE('Projektkostenkalkulation EP'!$B$8,19)+(CW$9-1)),"MM"),
             IF(
                        OR(
                                    TEXT((EDATE('Projektkostenkalkulation EP'!$B$8,19)+CW$9),"TTT") = "Sa",
                                    TEXT((EDATE('Projektkostenkalkulation EP'!$B$8,19)+CW$9),"TTT") = "So",
                                    IF(ISNA(VLOOKUP(EDATE('Projektkostenkalkulation EP'!$B$8,19)+CW$9,Datenquellen!$F$7:$H$45,3,FALSE))," ",VLOOKUP(EDATE('Projektkostenkalkulation EP'!$B$8,19)+CW$9,Datenquellen!$F$7:$H$45,3,FALSE))="X"
                                    ),
                          "X",
                          ""
                          ),
               "X"
            )</f>
        <v/>
      </c>
      <c r="CY219" s="237" t="str">
        <f xml:space="preserve"> IF(TEXT((EDATE('Projektkostenkalkulation EP'!$B$8,19)+CX$9),"MM")=TEXT((EDATE('Projektkostenkalkulation EP'!$B$8,19)+(CX$9-1)),"MM"),
             IF(
                        OR(
                                    TEXT((EDATE('Projektkostenkalkulation EP'!$B$8,19)+CX$9),"TTT") = "Sa",
                                    TEXT((EDATE('Projektkostenkalkulation EP'!$B$8,19)+CX$9),"TTT") = "So",
                                    IF(ISNA(VLOOKUP(EDATE('Projektkostenkalkulation EP'!$B$8,19)+CX$9,Datenquellen!$F$7:$H$45,3,FALSE))," ",VLOOKUP(EDATE('Projektkostenkalkulation EP'!$B$8,19)+CX$9,Datenquellen!$F$7:$H$45,3,FALSE))="X"
                                    ),
                          "X",
                          ""
                          ),
               "X"
            )</f>
        <v/>
      </c>
      <c r="CZ219" s="237" t="str">
        <f xml:space="preserve"> IF(TEXT((EDATE('Projektkostenkalkulation EP'!$B$8,19)+CY$9),"MM")=TEXT((EDATE('Projektkostenkalkulation EP'!$B$8,19)+(CY$9-1)),"MM"),
             IF(
                        OR(
                                    TEXT((EDATE('Projektkostenkalkulation EP'!$B$8,19)+CY$9),"TTT") = "Sa",
                                    TEXT((EDATE('Projektkostenkalkulation EP'!$B$8,19)+CY$9),"TTT") = "So",
                                    IF(ISNA(VLOOKUP(EDATE('Projektkostenkalkulation EP'!$B$8,19)+CY$9,Datenquellen!$F$7:$H$45,3,FALSE))," ",VLOOKUP(EDATE('Projektkostenkalkulation EP'!$B$8,19)+CY$9,Datenquellen!$F$7:$H$45,3,FALSE))="X"
                                    ),
                          "X",
                          ""
                          ),
               "X"
            )</f>
        <v>X</v>
      </c>
      <c r="DA219" s="238" t="str">
        <f xml:space="preserve"> IF(TEXT((EDATE('Projektkostenkalkulation EP'!$B$8,19)+CZ$9),"MM")=TEXT((EDATE('Projektkostenkalkulation EP'!$B$8,19)+(CZ$9-1)),"MM"),
             IF(
                        OR(
                                    TEXT((EDATE('Projektkostenkalkulation EP'!$B$8,19)+CZ$9),"TTT") = "Sa",
                                    TEXT((EDATE('Projektkostenkalkulation EP'!$B$8,19)+CZ$9),"TTT") = "So",
                                    IF(ISNA(VLOOKUP(EDATE('Projektkostenkalkulation EP'!$B$8,19)+CZ$9,Datenquellen!$F$7:$H$45,3,FALSE))," ",VLOOKUP(EDATE('Projektkostenkalkulation EP'!$B$8,19)+CZ$9,Datenquellen!$F$7:$H$45,3,FALSE))="X"
                                    ),
                          "X",
                          ""
                          ),
               "X"
            )</f>
        <v>X</v>
      </c>
      <c r="DB219" s="239"/>
      <c r="DC219" s="240"/>
      <c r="DD219" s="241" t="s">
        <v>67</v>
      </c>
      <c r="DE219" s="407"/>
      <c r="DF219" s="236"/>
      <c r="DG219" s="237" t="str">
        <f>IF(
            OR(
                     TEXT(EDATE('Projektkostenkalkulation EP'!$B$8,19),"TTT") = "Sa",
                     TEXT(EDATE('Projektkostenkalkulation EP'!$B$8,19),"TTT") = "So",
                     IF(ISNA(VLOOKUP(EDATE('Projektkostenkalkulation EP'!$B$8,19),Datenquellen!$F$7:$H$45,3,FALSE))," ",VLOOKUP(EDATE('Projektkostenkalkulation EP'!$B$8,19),Datenquellen!$F$7:$H$45,3,FALSE))="X"
                            ),
                    "X",
                    ""
            )</f>
        <v/>
      </c>
      <c r="DH219" s="237" t="str">
        <f xml:space="preserve"> IF(TEXT((EDATE('Projektkostenkalkulation EP'!$B$8,19)+DG$9),"MM")=TEXT((EDATE('Projektkostenkalkulation EP'!$B$8,19)+(DG$9-1)),"MM"),
             IF(
                        OR(
                                    TEXT((EDATE('Projektkostenkalkulation EP'!$B$8,19)+DG$9),"TTT") = "Sa",
                                    TEXT((EDATE('Projektkostenkalkulation EP'!$B$8,19)+DG$9),"TTT") = "So",
                                    IF(ISNA(VLOOKUP(EDATE('Projektkostenkalkulation EP'!$B$8,19)+DG$9,Datenquellen!$F$7:$H$45,3,FALSE))," ",VLOOKUP(EDATE('Projektkostenkalkulation EP'!$B$8,19)+DG$9,Datenquellen!$F$7:$H$45,3,FALSE))="X"
                                    ),
                          "X",
                          ""
                          ),
               "X"
            )</f>
        <v>X</v>
      </c>
      <c r="DI219" s="237" t="str">
        <f xml:space="preserve"> IF(TEXT((EDATE('Projektkostenkalkulation EP'!$B$8,19)+DH$9),"MM")=TEXT((EDATE('Projektkostenkalkulation EP'!$B$8,19)+(DH$9-1)),"MM"),
             IF(
                        OR(
                                    TEXT((EDATE('Projektkostenkalkulation EP'!$B$8,19)+DH$9),"TTT") = "Sa",
                                    TEXT((EDATE('Projektkostenkalkulation EP'!$B$8,19)+DH$9),"TTT") = "So",
                                    IF(ISNA(VLOOKUP(EDATE('Projektkostenkalkulation EP'!$B$8,19)+DH$9,Datenquellen!$F$7:$H$45,3,FALSE))," ",VLOOKUP(EDATE('Projektkostenkalkulation EP'!$B$8,19)+DH$9,Datenquellen!$F$7:$H$45,3,FALSE))="X"
                                    ),
                          "X",
                          ""
                          ),
               "X"
            )</f>
        <v>X</v>
      </c>
      <c r="DJ219" s="237" t="str">
        <f xml:space="preserve"> IF(TEXT((EDATE('Projektkostenkalkulation EP'!$B$8,19)+DI$9),"MM")=TEXT((EDATE('Projektkostenkalkulation EP'!$B$8,19)+(DI$9-1)),"MM"),
             IF(
                        OR(
                                    TEXT((EDATE('Projektkostenkalkulation EP'!$B$8,19)+DI$9),"TTT") = "Sa",
                                    TEXT((EDATE('Projektkostenkalkulation EP'!$B$8,19)+DI$9),"TTT") = "So",
                                    IF(ISNA(VLOOKUP(EDATE('Projektkostenkalkulation EP'!$B$8,19)+DI$9,Datenquellen!$F$7:$H$45,3,FALSE))," ",VLOOKUP(EDATE('Projektkostenkalkulation EP'!$B$8,19)+DI$9,Datenquellen!$F$7:$H$45,3,FALSE))="X"
                                    ),
                          "X",
                          ""
                          ),
               "X"
            )</f>
        <v/>
      </c>
      <c r="DK219" s="237" t="str">
        <f xml:space="preserve"> IF(TEXT((EDATE('Projektkostenkalkulation EP'!$B$8,19)+DJ$9),"MM")=TEXT((EDATE('Projektkostenkalkulation EP'!$B$8,19)+(DJ$9-1)),"MM"),
             IF(
                        OR(
                                    TEXT((EDATE('Projektkostenkalkulation EP'!$B$8,19)+DJ$9),"TTT") = "Sa",
                                    TEXT((EDATE('Projektkostenkalkulation EP'!$B$8,19)+DJ$9),"TTT") = "So",
                                    IF(ISNA(VLOOKUP(EDATE('Projektkostenkalkulation EP'!$B$8,19)+DJ$9,Datenquellen!$F$7:$H$45,3,FALSE))," ",VLOOKUP(EDATE('Projektkostenkalkulation EP'!$B$8,19)+DJ$9,Datenquellen!$F$7:$H$45,3,FALSE))="X"
                                    ),
                          "X",
                          ""
                          ),
               "X"
            )</f>
        <v/>
      </c>
      <c r="DL219" s="237" t="str">
        <f xml:space="preserve"> IF(TEXT((EDATE('Projektkostenkalkulation EP'!$B$8,19)+DK$9),"MM")=TEXT((EDATE('Projektkostenkalkulation EP'!$B$8,19)+(DK$9-1)),"MM"),
             IF(
                        OR(
                                    TEXT((EDATE('Projektkostenkalkulation EP'!$B$8,19)+DK$9),"TTT") = "Sa",
                                    TEXT((EDATE('Projektkostenkalkulation EP'!$B$8,19)+DK$9),"TTT") = "So",
                                    IF(ISNA(VLOOKUP(EDATE('Projektkostenkalkulation EP'!$B$8,19)+DK$9,Datenquellen!$F$7:$H$45,3,FALSE))," ",VLOOKUP(EDATE('Projektkostenkalkulation EP'!$B$8,19)+DK$9,Datenquellen!$F$7:$H$45,3,FALSE))="X"
                                    ),
                          "X",
                          ""
                          ),
               "X"
            )</f>
        <v/>
      </c>
      <c r="DM219" s="237" t="str">
        <f xml:space="preserve"> IF(TEXT((EDATE('Projektkostenkalkulation EP'!$B$8,19)+DL$9),"MM")=TEXT((EDATE('Projektkostenkalkulation EP'!$B$8,19)+(DL$9-1)),"MM"),
             IF(
                        OR(
                                    TEXT((EDATE('Projektkostenkalkulation EP'!$B$8,19)+DL$9),"TTT") = "Sa",
                                    TEXT((EDATE('Projektkostenkalkulation EP'!$B$8,19)+DL$9),"TTT") = "So",
                                    IF(ISNA(VLOOKUP(EDATE('Projektkostenkalkulation EP'!$B$8,19)+DL$9,Datenquellen!$F$7:$H$45,3,FALSE))," ",VLOOKUP(EDATE('Projektkostenkalkulation EP'!$B$8,19)+DL$9,Datenquellen!$F$7:$H$45,3,FALSE))="X"
                                    ),
                          "X",
                          ""
                          ),
               "X"
            )</f>
        <v/>
      </c>
      <c r="DN219" s="237" t="str">
        <f xml:space="preserve"> IF(TEXT((EDATE('Projektkostenkalkulation EP'!$B$8,19)+DM$9),"MM")=TEXT((EDATE('Projektkostenkalkulation EP'!$B$8,19)+(DM$9-1)),"MM"),
             IF(
                        OR(
                                    TEXT((EDATE('Projektkostenkalkulation EP'!$B$8,19)+DM$9),"TTT") = "Sa",
                                    TEXT((EDATE('Projektkostenkalkulation EP'!$B$8,19)+DM$9),"TTT") = "So",
                                    IF(ISNA(VLOOKUP(EDATE('Projektkostenkalkulation EP'!$B$8,19)+DM$9,Datenquellen!$F$7:$H$45,3,FALSE))," ",VLOOKUP(EDATE('Projektkostenkalkulation EP'!$B$8,19)+DM$9,Datenquellen!$F$7:$H$45,3,FALSE))="X"
                                    ),
                          "X",
                          ""
                          ),
               "X"
            )</f>
        <v/>
      </c>
      <c r="DO219" s="237" t="str">
        <f xml:space="preserve"> IF(TEXT((EDATE('Projektkostenkalkulation EP'!$B$8,19)+DN$9),"MM")=TEXT((EDATE('Projektkostenkalkulation EP'!$B$8,19)+(DN$9-1)),"MM"),
             IF(
                        OR(
                                    TEXT((EDATE('Projektkostenkalkulation EP'!$B$8,19)+DN$9),"TTT") = "Sa",
                                    TEXT((EDATE('Projektkostenkalkulation EP'!$B$8,19)+DN$9),"TTT") = "So",
                                    IF(ISNA(VLOOKUP(EDATE('Projektkostenkalkulation EP'!$B$8,19)+DN$9,Datenquellen!$F$7:$H$45,3,FALSE))," ",VLOOKUP(EDATE('Projektkostenkalkulation EP'!$B$8,19)+DN$9,Datenquellen!$F$7:$H$45,3,FALSE))="X"
                                    ),
                          "X",
                          ""
                          ),
               "X"
            )</f>
        <v>X</v>
      </c>
      <c r="DP219" s="237" t="str">
        <f xml:space="preserve"> IF(TEXT((EDATE('Projektkostenkalkulation EP'!$B$8,19)+DO$9),"MM")=TEXT((EDATE('Projektkostenkalkulation EP'!$B$8,19)+(DO$9-1)),"MM"),
             IF(
                        OR(
                                    TEXT((EDATE('Projektkostenkalkulation EP'!$B$8,19)+DO$9),"TTT") = "Sa",
                                    TEXT((EDATE('Projektkostenkalkulation EP'!$B$8,19)+DO$9),"TTT") = "So",
                                    IF(ISNA(VLOOKUP(EDATE('Projektkostenkalkulation EP'!$B$8,19)+DO$9,Datenquellen!$F$7:$H$45,3,FALSE))," ",VLOOKUP(EDATE('Projektkostenkalkulation EP'!$B$8,19)+DO$9,Datenquellen!$F$7:$H$45,3,FALSE))="X"
                                    ),
                          "X",
                          ""
                          ),
               "X"
            )</f>
        <v>X</v>
      </c>
      <c r="DQ219" s="237" t="str">
        <f xml:space="preserve"> IF(TEXT((EDATE('Projektkostenkalkulation EP'!$B$8,19)+DP$9),"MM")=TEXT((EDATE('Projektkostenkalkulation EP'!$B$8,19)+(DP$9-1)),"MM"),
             IF(
                        OR(
                                    TEXT((EDATE('Projektkostenkalkulation EP'!$B$8,19)+DP$9),"TTT") = "Sa",
                                    TEXT((EDATE('Projektkostenkalkulation EP'!$B$8,19)+DP$9),"TTT") = "So",
                                    IF(ISNA(VLOOKUP(EDATE('Projektkostenkalkulation EP'!$B$8,19)+DP$9,Datenquellen!$F$7:$H$45,3,FALSE))," ",VLOOKUP(EDATE('Projektkostenkalkulation EP'!$B$8,19)+DP$9,Datenquellen!$F$7:$H$45,3,FALSE))="X"
                                    ),
                          "X",
                          ""
                          ),
               "X"
            )</f>
        <v/>
      </c>
      <c r="DR219" s="237" t="str">
        <f xml:space="preserve"> IF(TEXT((EDATE('Projektkostenkalkulation EP'!$B$8,19)+DQ$9),"MM")=TEXT((EDATE('Projektkostenkalkulation EP'!$B$8,19)+(DQ$9-1)),"MM"),
             IF(
                        OR(
                                    TEXT((EDATE('Projektkostenkalkulation EP'!$B$8,19)+DQ$9),"TTT") = "Sa",
                                    TEXT((EDATE('Projektkostenkalkulation EP'!$B$8,19)+DQ$9),"TTT") = "So",
                                    IF(ISNA(VLOOKUP(EDATE('Projektkostenkalkulation EP'!$B$8,19)+DQ$9,Datenquellen!$F$7:$H$45,3,FALSE))," ",VLOOKUP(EDATE('Projektkostenkalkulation EP'!$B$8,19)+DQ$9,Datenquellen!$F$7:$H$45,3,FALSE))="X"
                                    ),
                          "X",
                          ""
                          ),
               "X"
            )</f>
        <v/>
      </c>
      <c r="DS219" s="237" t="str">
        <f xml:space="preserve"> IF(TEXT((EDATE('Projektkostenkalkulation EP'!$B$8,19)+DR$9),"MM")=TEXT((EDATE('Projektkostenkalkulation EP'!$B$8,19)+(DR$9-1)),"MM"),
             IF(
                        OR(
                                    TEXT((EDATE('Projektkostenkalkulation EP'!$B$8,19)+DR$9),"TTT") = "Sa",
                                    TEXT((EDATE('Projektkostenkalkulation EP'!$B$8,19)+DR$9),"TTT") = "So",
                                    IF(ISNA(VLOOKUP(EDATE('Projektkostenkalkulation EP'!$B$8,19)+DR$9,Datenquellen!$F$7:$H$45,3,FALSE))," ",VLOOKUP(EDATE('Projektkostenkalkulation EP'!$B$8,19)+DR$9,Datenquellen!$F$7:$H$45,3,FALSE))="X"
                                    ),
                          "X",
                          ""
                          ),
               "X"
            )</f>
        <v/>
      </c>
      <c r="DT219" s="237" t="str">
        <f xml:space="preserve"> IF(TEXT((EDATE('Projektkostenkalkulation EP'!$B$8,19)+DS$9),"MM")=TEXT((EDATE('Projektkostenkalkulation EP'!$B$8,19)+(DS$9-1)),"MM"),
             IF(
                        OR(
                                    TEXT((EDATE('Projektkostenkalkulation EP'!$B$8,19)+DS$9),"TTT") = "Sa",
                                    TEXT((EDATE('Projektkostenkalkulation EP'!$B$8,19)+DS$9),"TTT") = "So",
                                    IF(ISNA(VLOOKUP(EDATE('Projektkostenkalkulation EP'!$B$8,19)+DS$9,Datenquellen!$F$7:$H$45,3,FALSE))," ",VLOOKUP(EDATE('Projektkostenkalkulation EP'!$B$8,19)+DS$9,Datenquellen!$F$7:$H$45,3,FALSE))="X"
                                    ),
                          "X",
                          ""
                          ),
               "X"
            )</f>
        <v/>
      </c>
      <c r="DU219" s="237" t="str">
        <f xml:space="preserve"> IF(TEXT((EDATE('Projektkostenkalkulation EP'!$B$8,19)+DT$9),"MM")=TEXT((EDATE('Projektkostenkalkulation EP'!$B$8,19)+(DT$9-1)),"MM"),
             IF(
                        OR(
                                    TEXT((EDATE('Projektkostenkalkulation EP'!$B$8,19)+DT$9),"TTT") = "Sa",
                                    TEXT((EDATE('Projektkostenkalkulation EP'!$B$8,19)+DT$9),"TTT") = "So",
                                    IF(ISNA(VLOOKUP(EDATE('Projektkostenkalkulation EP'!$B$8,19)+DT$9,Datenquellen!$F$7:$H$45,3,FALSE))," ",VLOOKUP(EDATE('Projektkostenkalkulation EP'!$B$8,19)+DT$9,Datenquellen!$F$7:$H$45,3,FALSE))="X"
                                    ),
                          "X",
                          ""
                          ),
               "X"
            )</f>
        <v/>
      </c>
      <c r="DV219" s="237" t="str">
        <f xml:space="preserve"> IF(TEXT((EDATE('Projektkostenkalkulation EP'!$B$8,19)+DU$9),"MM")=TEXT((EDATE('Projektkostenkalkulation EP'!$B$8,19)+(DU$9-1)),"MM"),
             IF(
                        OR(
                                    TEXT((EDATE('Projektkostenkalkulation EP'!$B$8,19)+DU$9),"TTT") = "Sa",
                                    TEXT((EDATE('Projektkostenkalkulation EP'!$B$8,19)+DU$9),"TTT") = "So",
                                    IF(ISNA(VLOOKUP(EDATE('Projektkostenkalkulation EP'!$B$8,19)+DU$9,Datenquellen!$F$7:$H$45,3,FALSE))," ",VLOOKUP(EDATE('Projektkostenkalkulation EP'!$B$8,19)+DU$9,Datenquellen!$F$7:$H$45,3,FALSE))="X"
                                    ),
                          "X",
                          ""
                          ),
               "X"
            )</f>
        <v>X</v>
      </c>
      <c r="DW219" s="237" t="str">
        <f xml:space="preserve"> IF(TEXT((EDATE('Projektkostenkalkulation EP'!$B$8,19)+DV$9),"MM")=TEXT((EDATE('Projektkostenkalkulation EP'!$B$8,19)+(DV$9-1)),"MM"),
             IF(
                        OR(
                                    TEXT((EDATE('Projektkostenkalkulation EP'!$B$8,19)+DV$9),"TTT") = "Sa",
                                    TEXT((EDATE('Projektkostenkalkulation EP'!$B$8,19)+DV$9),"TTT") = "So",
                                    IF(ISNA(VLOOKUP(EDATE('Projektkostenkalkulation EP'!$B$8,19)+DV$9,Datenquellen!$F$7:$H$45,3,FALSE))," ",VLOOKUP(EDATE('Projektkostenkalkulation EP'!$B$8,19)+DV$9,Datenquellen!$F$7:$H$45,3,FALSE))="X"
                                    ),
                          "X",
                          ""
                          ),
               "X"
            )</f>
        <v>X</v>
      </c>
      <c r="DX219" s="237" t="str">
        <f xml:space="preserve"> IF(TEXT((EDATE('Projektkostenkalkulation EP'!$B$8,19)+DW$9),"MM")=TEXT((EDATE('Projektkostenkalkulation EP'!$B$8,19)+(DW$9-1)),"MM"),
             IF(
                        OR(
                                    TEXT((EDATE('Projektkostenkalkulation EP'!$B$8,19)+DW$9),"TTT") = "Sa",
                                    TEXT((EDATE('Projektkostenkalkulation EP'!$B$8,19)+DW$9),"TTT") = "So",
                                    IF(ISNA(VLOOKUP(EDATE('Projektkostenkalkulation EP'!$B$8,19)+DW$9,Datenquellen!$F$7:$H$45,3,FALSE))," ",VLOOKUP(EDATE('Projektkostenkalkulation EP'!$B$8,19)+DW$9,Datenquellen!$F$7:$H$45,3,FALSE))="X"
                                    ),
                          "X",
                          ""
                          ),
               "X"
            )</f>
        <v/>
      </c>
      <c r="DY219" s="237" t="str">
        <f xml:space="preserve"> IF(TEXT((EDATE('Projektkostenkalkulation EP'!$B$8,19)+DX$9),"MM")=TEXT((EDATE('Projektkostenkalkulation EP'!$B$8,19)+(DX$9-1)),"MM"),
             IF(
                        OR(
                                    TEXT((EDATE('Projektkostenkalkulation EP'!$B$8,19)+DX$9),"TTT") = "Sa",
                                    TEXT((EDATE('Projektkostenkalkulation EP'!$B$8,19)+DX$9),"TTT") = "So",
                                    IF(ISNA(VLOOKUP(EDATE('Projektkostenkalkulation EP'!$B$8,19)+DX$9,Datenquellen!$F$7:$H$45,3,FALSE))," ",VLOOKUP(EDATE('Projektkostenkalkulation EP'!$B$8,19)+DX$9,Datenquellen!$F$7:$H$45,3,FALSE))="X"
                                    ),
                          "X",
                          ""
                          ),
               "X"
            )</f>
        <v/>
      </c>
      <c r="DZ219" s="237" t="str">
        <f xml:space="preserve"> IF(TEXT((EDATE('Projektkostenkalkulation EP'!$B$8,19)+DY$9),"MM")=TEXT((EDATE('Projektkostenkalkulation EP'!$B$8,19)+(DY$9-1)),"MM"),
             IF(
                        OR(
                                    TEXT((EDATE('Projektkostenkalkulation EP'!$B$8,19)+DY$9),"TTT") = "Sa",
                                    TEXT((EDATE('Projektkostenkalkulation EP'!$B$8,19)+DY$9),"TTT") = "So",
                                    IF(ISNA(VLOOKUP(EDATE('Projektkostenkalkulation EP'!$B$8,19)+DY$9,Datenquellen!$F$7:$H$45,3,FALSE))," ",VLOOKUP(EDATE('Projektkostenkalkulation EP'!$B$8,19)+DY$9,Datenquellen!$F$7:$H$45,3,FALSE))="X"
                                    ),
                          "X",
                          ""
                          ),
               "X"
            )</f>
        <v/>
      </c>
      <c r="EA219" s="237" t="str">
        <f xml:space="preserve"> IF(TEXT((EDATE('Projektkostenkalkulation EP'!$B$8,19)+DZ$9),"MM")=TEXT((EDATE('Projektkostenkalkulation EP'!$B$8,19)+(DZ$9-1)),"MM"),
             IF(
                        OR(
                                    TEXT((EDATE('Projektkostenkalkulation EP'!$B$8,19)+DZ$9),"TTT") = "Sa",
                                    TEXT((EDATE('Projektkostenkalkulation EP'!$B$8,19)+DZ$9),"TTT") = "So",
                                    IF(ISNA(VLOOKUP(EDATE('Projektkostenkalkulation EP'!$B$8,19)+DZ$9,Datenquellen!$F$7:$H$45,3,FALSE))," ",VLOOKUP(EDATE('Projektkostenkalkulation EP'!$B$8,19)+DZ$9,Datenquellen!$F$7:$H$45,3,FALSE))="X"
                                    ),
                          "X",
                          ""
                          ),
               "X"
            )</f>
        <v/>
      </c>
      <c r="EB219" s="237" t="str">
        <f xml:space="preserve"> IF(TEXT((EDATE('Projektkostenkalkulation EP'!$B$8,19)+EA$9),"MM")=TEXT((EDATE('Projektkostenkalkulation EP'!$B$8,19)+(EA$9-1)),"MM"),
             IF(
                        OR(
                                    TEXT((EDATE('Projektkostenkalkulation EP'!$B$8,19)+EA$9),"TTT") = "Sa",
                                    TEXT((EDATE('Projektkostenkalkulation EP'!$B$8,19)+EA$9),"TTT") = "So",
                                    IF(ISNA(VLOOKUP(EDATE('Projektkostenkalkulation EP'!$B$8,19)+EA$9,Datenquellen!$F$7:$H$45,3,FALSE))," ",VLOOKUP(EDATE('Projektkostenkalkulation EP'!$B$8,19)+EA$9,Datenquellen!$F$7:$H$45,3,FALSE))="X"
                                    ),
                          "X",
                          ""
                          ),
               "X"
            )</f>
        <v/>
      </c>
      <c r="EC219" s="237" t="str">
        <f xml:space="preserve"> IF(TEXT((EDATE('Projektkostenkalkulation EP'!$B$8,19)+EB$9),"MM")=TEXT((EDATE('Projektkostenkalkulation EP'!$B$8,19)+(EB$9-1)),"MM"),
             IF(
                        OR(
                                    TEXT((EDATE('Projektkostenkalkulation EP'!$B$8,19)+EB$9),"TTT") = "Sa",
                                    TEXT((EDATE('Projektkostenkalkulation EP'!$B$8,19)+EB$9),"TTT") = "So",
                                    IF(ISNA(VLOOKUP(EDATE('Projektkostenkalkulation EP'!$B$8,19)+EB$9,Datenquellen!$F$7:$H$45,3,FALSE))," ",VLOOKUP(EDATE('Projektkostenkalkulation EP'!$B$8,19)+EB$9,Datenquellen!$F$7:$H$45,3,FALSE))="X"
                                    ),
                          "X",
                          ""
                          ),
               "X"
            )</f>
        <v>X</v>
      </c>
      <c r="ED219" s="237" t="str">
        <f xml:space="preserve"> IF(TEXT((EDATE('Projektkostenkalkulation EP'!$B$8,19)+EC$9),"MM")=TEXT((EDATE('Projektkostenkalkulation EP'!$B$8,19)+(EC$9-1)),"MM"),
             IF(
                        OR(
                                    TEXT((EDATE('Projektkostenkalkulation EP'!$B$8,19)+EC$9),"TTT") = "Sa",
                                    TEXT((EDATE('Projektkostenkalkulation EP'!$B$8,19)+EC$9),"TTT") = "So",
                                    IF(ISNA(VLOOKUP(EDATE('Projektkostenkalkulation EP'!$B$8,19)+EC$9,Datenquellen!$F$7:$H$45,3,FALSE))," ",VLOOKUP(EDATE('Projektkostenkalkulation EP'!$B$8,19)+EC$9,Datenquellen!$F$7:$H$45,3,FALSE))="X"
                                    ),
                          "X",
                          ""
                          ),
               "X"
            )</f>
        <v>X</v>
      </c>
      <c r="EE219" s="237" t="str">
        <f xml:space="preserve"> IF(TEXT((EDATE('Projektkostenkalkulation EP'!$B$8,19)+ED$9),"MM")=TEXT((EDATE('Projektkostenkalkulation EP'!$B$8,19)+(ED$9-1)),"MM"),
             IF(
                        OR(
                                    TEXT((EDATE('Projektkostenkalkulation EP'!$B$8,19)+ED$9),"TTT") = "Sa",
                                    TEXT((EDATE('Projektkostenkalkulation EP'!$B$8,19)+ED$9),"TTT") = "So",
                                    IF(ISNA(VLOOKUP(EDATE('Projektkostenkalkulation EP'!$B$8,19)+ED$9,Datenquellen!$F$7:$H$45,3,FALSE))," ",VLOOKUP(EDATE('Projektkostenkalkulation EP'!$B$8,19)+ED$9,Datenquellen!$F$7:$H$45,3,FALSE))="X"
                                    ),
                          "X",
                          ""
                          ),
               "X"
            )</f>
        <v/>
      </c>
      <c r="EF219" s="237" t="str">
        <f xml:space="preserve"> IF(TEXT((EDATE('Projektkostenkalkulation EP'!$B$8,19)+EE$9),"MM")=TEXT((EDATE('Projektkostenkalkulation EP'!$B$8,19)+(EE$9-1)),"MM"),
             IF(
                        OR(
                                    TEXT((EDATE('Projektkostenkalkulation EP'!$B$8,19)+EE$9),"TTT") = "Sa",
                                    TEXT((EDATE('Projektkostenkalkulation EP'!$B$8,19)+EE$9),"TTT") = "So",
                                    IF(ISNA(VLOOKUP(EDATE('Projektkostenkalkulation EP'!$B$8,19)+EE$9,Datenquellen!$F$7:$H$45,3,FALSE))," ",VLOOKUP(EDATE('Projektkostenkalkulation EP'!$B$8,19)+EE$9,Datenquellen!$F$7:$H$45,3,FALSE))="X"
                                    ),
                          "X",
                          ""
                          ),
               "X"
            )</f>
        <v/>
      </c>
      <c r="EG219" s="237" t="str">
        <f xml:space="preserve"> IF(TEXT((EDATE('Projektkostenkalkulation EP'!$B$8,19)+EF$9),"MM")=TEXT((EDATE('Projektkostenkalkulation EP'!$B$8,19)+(EF$9-1)),"MM"),
             IF(
                        OR(
                                    TEXT((EDATE('Projektkostenkalkulation EP'!$B$8,19)+EF$9),"TTT") = "Sa",
                                    TEXT((EDATE('Projektkostenkalkulation EP'!$B$8,19)+EF$9),"TTT") = "So",
                                    IF(ISNA(VLOOKUP(EDATE('Projektkostenkalkulation EP'!$B$8,19)+EF$9,Datenquellen!$F$7:$H$45,3,FALSE))," ",VLOOKUP(EDATE('Projektkostenkalkulation EP'!$B$8,19)+EF$9,Datenquellen!$F$7:$H$45,3,FALSE))="X"
                                    ),
                          "X",
                          ""
                          ),
               "X"
            )</f>
        <v/>
      </c>
      <c r="EH219" s="237" t="str">
        <f xml:space="preserve"> IF(TEXT((EDATE('Projektkostenkalkulation EP'!$B$8,19)+EG$9),"MM")=TEXT((EDATE('Projektkostenkalkulation EP'!$B$8,19)+(EG$9-1)),"MM"),
             IF(
                        OR(
                                    TEXT((EDATE('Projektkostenkalkulation EP'!$B$8,19)+EG$9),"TTT") = "Sa",
                                    TEXT((EDATE('Projektkostenkalkulation EP'!$B$8,19)+EG$9),"TTT") = "So",
                                    IF(ISNA(VLOOKUP(EDATE('Projektkostenkalkulation EP'!$B$8,19)+EG$9,Datenquellen!$F$7:$H$45,3,FALSE))," ",VLOOKUP(EDATE('Projektkostenkalkulation EP'!$B$8,19)+EG$9,Datenquellen!$F$7:$H$45,3,FALSE))="X"
                                    ),
                          "X",
                          ""
                          ),
               "X"
            )</f>
        <v/>
      </c>
      <c r="EI219" s="237" t="str">
        <f xml:space="preserve"> IF(TEXT((EDATE('Projektkostenkalkulation EP'!$B$8,19)+EH$9),"MM")=TEXT((EDATE('Projektkostenkalkulation EP'!$B$8,19)+(EH$9-1)),"MM"),
             IF(
                        OR(
                                    TEXT((EDATE('Projektkostenkalkulation EP'!$B$8,19)+EH$9),"TTT") = "Sa",
                                    TEXT((EDATE('Projektkostenkalkulation EP'!$B$8,19)+EH$9),"TTT") = "So",
                                    IF(ISNA(VLOOKUP(EDATE('Projektkostenkalkulation EP'!$B$8,19)+EH$9,Datenquellen!$F$7:$H$45,3,FALSE))," ",VLOOKUP(EDATE('Projektkostenkalkulation EP'!$B$8,19)+EH$9,Datenquellen!$F$7:$H$45,3,FALSE))="X"
                                    ),
                          "X",
                          ""
                          ),
               "X"
            )</f>
        <v/>
      </c>
      <c r="EJ219" s="237" t="str">
        <f xml:space="preserve"> IF(TEXT((EDATE('Projektkostenkalkulation EP'!$B$8,19)+EI$9),"MM")=TEXT((EDATE('Projektkostenkalkulation EP'!$B$8,19)+(EI$9-1)),"MM"),
             IF(
                        OR(
                                    TEXT((EDATE('Projektkostenkalkulation EP'!$B$8,19)+EI$9),"TTT") = "Sa",
                                    TEXT((EDATE('Projektkostenkalkulation EP'!$B$8,19)+EI$9),"TTT") = "So",
                                    IF(ISNA(VLOOKUP(EDATE('Projektkostenkalkulation EP'!$B$8,19)+EI$9,Datenquellen!$F$7:$H$45,3,FALSE))," ",VLOOKUP(EDATE('Projektkostenkalkulation EP'!$B$8,19)+EI$9,Datenquellen!$F$7:$H$45,3,FALSE))="X"
                                    ),
                          "X",
                          ""
                          ),
               "X"
            )</f>
        <v>X</v>
      </c>
      <c r="EK219" s="238" t="str">
        <f xml:space="preserve"> IF(TEXT((EDATE('Projektkostenkalkulation EP'!$B$8,19)+EJ$9),"MM")=TEXT((EDATE('Projektkostenkalkulation EP'!$B$8,19)+(EJ$9-1)),"MM"),
             IF(
                        OR(
                                    TEXT((EDATE('Projektkostenkalkulation EP'!$B$8,19)+EJ$9),"TTT") = "Sa",
                                    TEXT((EDATE('Projektkostenkalkulation EP'!$B$8,19)+EJ$9),"TTT") = "So",
                                    IF(ISNA(VLOOKUP(EDATE('Projektkostenkalkulation EP'!$B$8,19)+EJ$9,Datenquellen!$F$7:$H$45,3,FALSE))," ",VLOOKUP(EDATE('Projektkostenkalkulation EP'!$B$8,19)+EJ$9,Datenquellen!$F$7:$H$45,3,FALSE))="X"
                                    ),
                          "X",
                          ""
                          ),
               "X"
            )</f>
        <v>X</v>
      </c>
      <c r="EL219" s="239"/>
      <c r="EM219" s="240"/>
      <c r="EN219" s="242" t="s">
        <v>67</v>
      </c>
      <c r="EO219" s="407"/>
      <c r="EP219" s="236"/>
      <c r="EQ219" s="237" t="str">
        <f>IF(
            OR(
                     TEXT(EDATE('Projektkostenkalkulation EP'!$B$8,19),"TTT") = "Sa",
                     TEXT(EDATE('Projektkostenkalkulation EP'!$B$8,19),"TTT") = "So",
                     IF(ISNA(VLOOKUP(EDATE('Projektkostenkalkulation EP'!$B$8,19),Datenquellen!$F$7:$H$45,3,FALSE))," ",VLOOKUP(EDATE('Projektkostenkalkulation EP'!$B$8,19),Datenquellen!$F$7:$H$45,3,FALSE))="X"
                            ),
                    "X",
                    ""
            )</f>
        <v/>
      </c>
      <c r="ER219" s="237" t="str">
        <f xml:space="preserve"> IF(TEXT((EDATE('Projektkostenkalkulation EP'!$B$8,19)+EQ$9),"MM")=TEXT((EDATE('Projektkostenkalkulation EP'!$B$8,19)+(EQ$9-1)),"MM"),
             IF(
                        OR(
                                    TEXT((EDATE('Projektkostenkalkulation EP'!$B$8,19)+EQ$9),"TTT") = "Sa",
                                    TEXT((EDATE('Projektkostenkalkulation EP'!$B$8,19)+EQ$9),"TTT") = "So",
                                    IF(ISNA(VLOOKUP(EDATE('Projektkostenkalkulation EP'!$B$8,19)+EQ$9,Datenquellen!$F$7:$H$45,3,FALSE))," ",VLOOKUP(EDATE('Projektkostenkalkulation EP'!$B$8,19)+EQ$9,Datenquellen!$F$7:$H$45,3,FALSE))="X"
                                    ),
                          "X",
                          ""
                          ),
               "X"
            )</f>
        <v>X</v>
      </c>
      <c r="ES219" s="237" t="str">
        <f xml:space="preserve"> IF(TEXT((EDATE('Projektkostenkalkulation EP'!$B$8,19)+ER$9),"MM")=TEXT((EDATE('Projektkostenkalkulation EP'!$B$8,19)+(ER$9-1)),"MM"),
             IF(
                        OR(
                                    TEXT((EDATE('Projektkostenkalkulation EP'!$B$8,19)+ER$9),"TTT") = "Sa",
                                    TEXT((EDATE('Projektkostenkalkulation EP'!$B$8,19)+ER$9),"TTT") = "So",
                                    IF(ISNA(VLOOKUP(EDATE('Projektkostenkalkulation EP'!$B$8,19)+ER$9,Datenquellen!$F$7:$H$45,3,FALSE))," ",VLOOKUP(EDATE('Projektkostenkalkulation EP'!$B$8,19)+ER$9,Datenquellen!$F$7:$H$45,3,FALSE))="X"
                                    ),
                          "X",
                          ""
                          ),
               "X"
            )</f>
        <v>X</v>
      </c>
      <c r="ET219" s="237" t="str">
        <f xml:space="preserve"> IF(TEXT((EDATE('Projektkostenkalkulation EP'!$B$8,19)+ES$9),"MM")=TEXT((EDATE('Projektkostenkalkulation EP'!$B$8,19)+(ES$9-1)),"MM"),
             IF(
                        OR(
                                    TEXT((EDATE('Projektkostenkalkulation EP'!$B$8,19)+ES$9),"TTT") = "Sa",
                                    TEXT((EDATE('Projektkostenkalkulation EP'!$B$8,19)+ES$9),"TTT") = "So",
                                    IF(ISNA(VLOOKUP(EDATE('Projektkostenkalkulation EP'!$B$8,19)+ES$9,Datenquellen!$F$7:$H$45,3,FALSE))," ",VLOOKUP(EDATE('Projektkostenkalkulation EP'!$B$8,19)+ES$9,Datenquellen!$F$7:$H$45,3,FALSE))="X"
                                    ),
                          "X",
                          ""
                          ),
               "X"
            )</f>
        <v/>
      </c>
      <c r="EU219" s="237" t="str">
        <f xml:space="preserve"> IF(TEXT((EDATE('Projektkostenkalkulation EP'!$B$8,19)+ET$9),"MM")=TEXT((EDATE('Projektkostenkalkulation EP'!$B$8,19)+(ET$9-1)),"MM"),
             IF(
                        OR(
                                    TEXT((EDATE('Projektkostenkalkulation EP'!$B$8,19)+ET$9),"TTT") = "Sa",
                                    TEXT((EDATE('Projektkostenkalkulation EP'!$B$8,19)+ET$9),"TTT") = "So",
                                    IF(ISNA(VLOOKUP(EDATE('Projektkostenkalkulation EP'!$B$8,19)+ET$9,Datenquellen!$F$7:$H$45,3,FALSE))," ",VLOOKUP(EDATE('Projektkostenkalkulation EP'!$B$8,19)+ET$9,Datenquellen!$F$7:$H$45,3,FALSE))="X"
                                    ),
                          "X",
                          ""
                          ),
               "X"
            )</f>
        <v/>
      </c>
      <c r="EV219" s="237" t="str">
        <f xml:space="preserve"> IF(TEXT((EDATE('Projektkostenkalkulation EP'!$B$8,19)+EU$9),"MM")=TEXT((EDATE('Projektkostenkalkulation EP'!$B$8,19)+(EU$9-1)),"MM"),
             IF(
                        OR(
                                    TEXT((EDATE('Projektkostenkalkulation EP'!$B$8,19)+EU$9),"TTT") = "Sa",
                                    TEXT((EDATE('Projektkostenkalkulation EP'!$B$8,19)+EU$9),"TTT") = "So",
                                    IF(ISNA(VLOOKUP(EDATE('Projektkostenkalkulation EP'!$B$8,19)+EU$9,Datenquellen!$F$7:$H$45,3,FALSE))," ",VLOOKUP(EDATE('Projektkostenkalkulation EP'!$B$8,19)+EU$9,Datenquellen!$F$7:$H$45,3,FALSE))="X"
                                    ),
                          "X",
                          ""
                          ),
               "X"
            )</f>
        <v/>
      </c>
      <c r="EW219" s="237" t="str">
        <f xml:space="preserve"> IF(TEXT((EDATE('Projektkostenkalkulation EP'!$B$8,19)+EV$9),"MM")=TEXT((EDATE('Projektkostenkalkulation EP'!$B$8,19)+(EV$9-1)),"MM"),
             IF(
                        OR(
                                    TEXT((EDATE('Projektkostenkalkulation EP'!$B$8,19)+EV$9),"TTT") = "Sa",
                                    TEXT((EDATE('Projektkostenkalkulation EP'!$B$8,19)+EV$9),"TTT") = "So",
                                    IF(ISNA(VLOOKUP(EDATE('Projektkostenkalkulation EP'!$B$8,19)+EV$9,Datenquellen!$F$7:$H$45,3,FALSE))," ",VLOOKUP(EDATE('Projektkostenkalkulation EP'!$B$8,19)+EV$9,Datenquellen!$F$7:$H$45,3,FALSE))="X"
                                    ),
                          "X",
                          ""
                          ),
               "X"
            )</f>
        <v/>
      </c>
      <c r="EX219" s="237" t="str">
        <f xml:space="preserve"> IF(TEXT((EDATE('Projektkostenkalkulation EP'!$B$8,19)+EW$9),"MM")=TEXT((EDATE('Projektkostenkalkulation EP'!$B$8,19)+(EW$9-1)),"MM"),
             IF(
                        OR(
                                    TEXT((EDATE('Projektkostenkalkulation EP'!$B$8,19)+EW$9),"TTT") = "Sa",
                                    TEXT((EDATE('Projektkostenkalkulation EP'!$B$8,19)+EW$9),"TTT") = "So",
                                    IF(ISNA(VLOOKUP(EDATE('Projektkostenkalkulation EP'!$B$8,19)+EW$9,Datenquellen!$F$7:$H$45,3,FALSE))," ",VLOOKUP(EDATE('Projektkostenkalkulation EP'!$B$8,19)+EW$9,Datenquellen!$F$7:$H$45,3,FALSE))="X"
                                    ),
                          "X",
                          ""
                          ),
               "X"
            )</f>
        <v/>
      </c>
      <c r="EY219" s="237" t="str">
        <f xml:space="preserve"> IF(TEXT((EDATE('Projektkostenkalkulation EP'!$B$8,19)+EX$9),"MM")=TEXT((EDATE('Projektkostenkalkulation EP'!$B$8,19)+(EX$9-1)),"MM"),
             IF(
                        OR(
                                    TEXT((EDATE('Projektkostenkalkulation EP'!$B$8,19)+EX$9),"TTT") = "Sa",
                                    TEXT((EDATE('Projektkostenkalkulation EP'!$B$8,19)+EX$9),"TTT") = "So",
                                    IF(ISNA(VLOOKUP(EDATE('Projektkostenkalkulation EP'!$B$8,19)+EX$9,Datenquellen!$F$7:$H$45,3,FALSE))," ",VLOOKUP(EDATE('Projektkostenkalkulation EP'!$B$8,19)+EX$9,Datenquellen!$F$7:$H$45,3,FALSE))="X"
                                    ),
                          "X",
                          ""
                          ),
               "X"
            )</f>
        <v>X</v>
      </c>
      <c r="EZ219" s="237" t="str">
        <f xml:space="preserve"> IF(TEXT((EDATE('Projektkostenkalkulation EP'!$B$8,19)+EY$9),"MM")=TEXT((EDATE('Projektkostenkalkulation EP'!$B$8,19)+(EY$9-1)),"MM"),
             IF(
                        OR(
                                    TEXT((EDATE('Projektkostenkalkulation EP'!$B$8,19)+EY$9),"TTT") = "Sa",
                                    TEXT((EDATE('Projektkostenkalkulation EP'!$B$8,19)+EY$9),"TTT") = "So",
                                    IF(ISNA(VLOOKUP(EDATE('Projektkostenkalkulation EP'!$B$8,19)+EY$9,Datenquellen!$F$7:$H$45,3,FALSE))," ",VLOOKUP(EDATE('Projektkostenkalkulation EP'!$B$8,19)+EY$9,Datenquellen!$F$7:$H$45,3,FALSE))="X"
                                    ),
                          "X",
                          ""
                          ),
               "X"
            )</f>
        <v>X</v>
      </c>
      <c r="FA219" s="237" t="str">
        <f xml:space="preserve"> IF(TEXT((EDATE('Projektkostenkalkulation EP'!$B$8,19)+EZ$9),"MM")=TEXT((EDATE('Projektkostenkalkulation EP'!$B$8,19)+(EZ$9-1)),"MM"),
             IF(
                        OR(
                                    TEXT((EDATE('Projektkostenkalkulation EP'!$B$8,19)+EZ$9),"TTT") = "Sa",
                                    TEXT((EDATE('Projektkostenkalkulation EP'!$B$8,19)+EZ$9),"TTT") = "So",
                                    IF(ISNA(VLOOKUP(EDATE('Projektkostenkalkulation EP'!$B$8,19)+EZ$9,Datenquellen!$F$7:$H$45,3,FALSE))," ",VLOOKUP(EDATE('Projektkostenkalkulation EP'!$B$8,19)+EZ$9,Datenquellen!$F$7:$H$45,3,FALSE))="X"
                                    ),
                          "X",
                          ""
                          ),
               "X"
            )</f>
        <v/>
      </c>
      <c r="FB219" s="237" t="str">
        <f xml:space="preserve"> IF(TEXT((EDATE('Projektkostenkalkulation EP'!$B$8,19)+FA$9),"MM")=TEXT((EDATE('Projektkostenkalkulation EP'!$B$8,19)+(FA$9-1)),"MM"),
             IF(
                        OR(
                                    TEXT((EDATE('Projektkostenkalkulation EP'!$B$8,19)+FA$9),"TTT") = "Sa",
                                    TEXT((EDATE('Projektkostenkalkulation EP'!$B$8,19)+FA$9),"TTT") = "So",
                                    IF(ISNA(VLOOKUP(EDATE('Projektkostenkalkulation EP'!$B$8,19)+FA$9,Datenquellen!$F$7:$H$45,3,FALSE))," ",VLOOKUP(EDATE('Projektkostenkalkulation EP'!$B$8,19)+FA$9,Datenquellen!$F$7:$H$45,3,FALSE))="X"
                                    ),
                          "X",
                          ""
                          ),
               "X"
            )</f>
        <v/>
      </c>
      <c r="FC219" s="237" t="str">
        <f xml:space="preserve"> IF(TEXT((EDATE('Projektkostenkalkulation EP'!$B$8,19)+FB$9),"MM")=TEXT((EDATE('Projektkostenkalkulation EP'!$B$8,19)+(FB$9-1)),"MM"),
             IF(
                        OR(
                                    TEXT((EDATE('Projektkostenkalkulation EP'!$B$8,19)+FB$9),"TTT") = "Sa",
                                    TEXT((EDATE('Projektkostenkalkulation EP'!$B$8,19)+FB$9),"TTT") = "So",
                                    IF(ISNA(VLOOKUP(EDATE('Projektkostenkalkulation EP'!$B$8,19)+FB$9,Datenquellen!$F$7:$H$45,3,FALSE))," ",VLOOKUP(EDATE('Projektkostenkalkulation EP'!$B$8,19)+FB$9,Datenquellen!$F$7:$H$45,3,FALSE))="X"
                                    ),
                          "X",
                          ""
                          ),
               "X"
            )</f>
        <v/>
      </c>
      <c r="FD219" s="237" t="str">
        <f xml:space="preserve"> IF(TEXT((EDATE('Projektkostenkalkulation EP'!$B$8,19)+FC$9),"MM")=TEXT((EDATE('Projektkostenkalkulation EP'!$B$8,19)+(FC$9-1)),"MM"),
             IF(
                        OR(
                                    TEXT((EDATE('Projektkostenkalkulation EP'!$B$8,19)+FC$9),"TTT") = "Sa",
                                    TEXT((EDATE('Projektkostenkalkulation EP'!$B$8,19)+FC$9),"TTT") = "So",
                                    IF(ISNA(VLOOKUP(EDATE('Projektkostenkalkulation EP'!$B$8,19)+FC$9,Datenquellen!$F$7:$H$45,3,FALSE))," ",VLOOKUP(EDATE('Projektkostenkalkulation EP'!$B$8,19)+FC$9,Datenquellen!$F$7:$H$45,3,FALSE))="X"
                                    ),
                          "X",
                          ""
                          ),
               "X"
            )</f>
        <v/>
      </c>
      <c r="FE219" s="237" t="str">
        <f xml:space="preserve"> IF(TEXT((EDATE('Projektkostenkalkulation EP'!$B$8,19)+FD$9),"MM")=TEXT((EDATE('Projektkostenkalkulation EP'!$B$8,19)+(FD$9-1)),"MM"),
             IF(
                        OR(
                                    TEXT((EDATE('Projektkostenkalkulation EP'!$B$8,19)+FD$9),"TTT") = "Sa",
                                    TEXT((EDATE('Projektkostenkalkulation EP'!$B$8,19)+FD$9),"TTT") = "So",
                                    IF(ISNA(VLOOKUP(EDATE('Projektkostenkalkulation EP'!$B$8,19)+FD$9,Datenquellen!$F$7:$H$45,3,FALSE))," ",VLOOKUP(EDATE('Projektkostenkalkulation EP'!$B$8,19)+FD$9,Datenquellen!$F$7:$H$45,3,FALSE))="X"
                                    ),
                          "X",
                          ""
                          ),
               "X"
            )</f>
        <v/>
      </c>
      <c r="FF219" s="237" t="str">
        <f xml:space="preserve"> IF(TEXT((EDATE('Projektkostenkalkulation EP'!$B$8,19)+FE$9),"MM")=TEXT((EDATE('Projektkostenkalkulation EP'!$B$8,19)+(FE$9-1)),"MM"),
             IF(
                        OR(
                                    TEXT((EDATE('Projektkostenkalkulation EP'!$B$8,19)+FE$9),"TTT") = "Sa",
                                    TEXT((EDATE('Projektkostenkalkulation EP'!$B$8,19)+FE$9),"TTT") = "So",
                                    IF(ISNA(VLOOKUP(EDATE('Projektkostenkalkulation EP'!$B$8,19)+FE$9,Datenquellen!$F$7:$H$45,3,FALSE))," ",VLOOKUP(EDATE('Projektkostenkalkulation EP'!$B$8,19)+FE$9,Datenquellen!$F$7:$H$45,3,FALSE))="X"
                                    ),
                          "X",
                          ""
                          ),
               "X"
            )</f>
        <v>X</v>
      </c>
      <c r="FG219" s="237" t="str">
        <f xml:space="preserve"> IF(TEXT((EDATE('Projektkostenkalkulation EP'!$B$8,19)+FF$9),"MM")=TEXT((EDATE('Projektkostenkalkulation EP'!$B$8,19)+(FF$9-1)),"MM"),
             IF(
                        OR(
                                    TEXT((EDATE('Projektkostenkalkulation EP'!$B$8,19)+FF$9),"TTT") = "Sa",
                                    TEXT((EDATE('Projektkostenkalkulation EP'!$B$8,19)+FF$9),"TTT") = "So",
                                    IF(ISNA(VLOOKUP(EDATE('Projektkostenkalkulation EP'!$B$8,19)+FF$9,Datenquellen!$F$7:$H$45,3,FALSE))," ",VLOOKUP(EDATE('Projektkostenkalkulation EP'!$B$8,19)+FF$9,Datenquellen!$F$7:$H$45,3,FALSE))="X"
                                    ),
                          "X",
                          ""
                          ),
               "X"
            )</f>
        <v>X</v>
      </c>
      <c r="FH219" s="237" t="str">
        <f xml:space="preserve"> IF(TEXT((EDATE('Projektkostenkalkulation EP'!$B$8,19)+FG$9),"MM")=TEXT((EDATE('Projektkostenkalkulation EP'!$B$8,19)+(FG$9-1)),"MM"),
             IF(
                        OR(
                                    TEXT((EDATE('Projektkostenkalkulation EP'!$B$8,19)+FG$9),"TTT") = "Sa",
                                    TEXT((EDATE('Projektkostenkalkulation EP'!$B$8,19)+FG$9),"TTT") = "So",
                                    IF(ISNA(VLOOKUP(EDATE('Projektkostenkalkulation EP'!$B$8,19)+FG$9,Datenquellen!$F$7:$H$45,3,FALSE))," ",VLOOKUP(EDATE('Projektkostenkalkulation EP'!$B$8,19)+FG$9,Datenquellen!$F$7:$H$45,3,FALSE))="X"
                                    ),
                          "X",
                          ""
                          ),
               "X"
            )</f>
        <v/>
      </c>
      <c r="FI219" s="237" t="str">
        <f xml:space="preserve"> IF(TEXT((EDATE('Projektkostenkalkulation EP'!$B$8,19)+FH$9),"MM")=TEXT((EDATE('Projektkostenkalkulation EP'!$B$8,19)+(FH$9-1)),"MM"),
             IF(
                        OR(
                                    TEXT((EDATE('Projektkostenkalkulation EP'!$B$8,19)+FH$9),"TTT") = "Sa",
                                    TEXT((EDATE('Projektkostenkalkulation EP'!$B$8,19)+FH$9),"TTT") = "So",
                                    IF(ISNA(VLOOKUP(EDATE('Projektkostenkalkulation EP'!$B$8,19)+FH$9,Datenquellen!$F$7:$H$45,3,FALSE))," ",VLOOKUP(EDATE('Projektkostenkalkulation EP'!$B$8,19)+FH$9,Datenquellen!$F$7:$H$45,3,FALSE))="X"
                                    ),
                          "X",
                          ""
                          ),
               "X"
            )</f>
        <v/>
      </c>
      <c r="FJ219" s="237" t="str">
        <f xml:space="preserve"> IF(TEXT((EDATE('Projektkostenkalkulation EP'!$B$8,19)+FI$9),"MM")=TEXT((EDATE('Projektkostenkalkulation EP'!$B$8,19)+(FI$9-1)),"MM"),
             IF(
                        OR(
                                    TEXT((EDATE('Projektkostenkalkulation EP'!$B$8,19)+FI$9),"TTT") = "Sa",
                                    TEXT((EDATE('Projektkostenkalkulation EP'!$B$8,19)+FI$9),"TTT") = "So",
                                    IF(ISNA(VLOOKUP(EDATE('Projektkostenkalkulation EP'!$B$8,19)+FI$9,Datenquellen!$F$7:$H$45,3,FALSE))," ",VLOOKUP(EDATE('Projektkostenkalkulation EP'!$B$8,19)+FI$9,Datenquellen!$F$7:$H$45,3,FALSE))="X"
                                    ),
                          "X",
                          ""
                          ),
               "X"
            )</f>
        <v/>
      </c>
      <c r="FK219" s="237" t="str">
        <f xml:space="preserve"> IF(TEXT((EDATE('Projektkostenkalkulation EP'!$B$8,19)+FJ$9),"MM")=TEXT((EDATE('Projektkostenkalkulation EP'!$B$8,19)+(FJ$9-1)),"MM"),
             IF(
                        OR(
                                    TEXT((EDATE('Projektkostenkalkulation EP'!$B$8,19)+FJ$9),"TTT") = "Sa",
                                    TEXT((EDATE('Projektkostenkalkulation EP'!$B$8,19)+FJ$9),"TTT") = "So",
                                    IF(ISNA(VLOOKUP(EDATE('Projektkostenkalkulation EP'!$B$8,19)+FJ$9,Datenquellen!$F$7:$H$45,3,FALSE))," ",VLOOKUP(EDATE('Projektkostenkalkulation EP'!$B$8,19)+FJ$9,Datenquellen!$F$7:$H$45,3,FALSE))="X"
                                    ),
                          "X",
                          ""
                          ),
               "X"
            )</f>
        <v/>
      </c>
      <c r="FL219" s="237" t="str">
        <f xml:space="preserve"> IF(TEXT((EDATE('Projektkostenkalkulation EP'!$B$8,19)+FK$9),"MM")=TEXT((EDATE('Projektkostenkalkulation EP'!$B$8,19)+(FK$9-1)),"MM"),
             IF(
                        OR(
                                    TEXT((EDATE('Projektkostenkalkulation EP'!$B$8,19)+FK$9),"TTT") = "Sa",
                                    TEXT((EDATE('Projektkostenkalkulation EP'!$B$8,19)+FK$9),"TTT") = "So",
                                    IF(ISNA(VLOOKUP(EDATE('Projektkostenkalkulation EP'!$B$8,19)+FK$9,Datenquellen!$F$7:$H$45,3,FALSE))," ",VLOOKUP(EDATE('Projektkostenkalkulation EP'!$B$8,19)+FK$9,Datenquellen!$F$7:$H$45,3,FALSE))="X"
                                    ),
                          "X",
                          ""
                          ),
               "X"
            )</f>
        <v/>
      </c>
      <c r="FM219" s="237" t="str">
        <f xml:space="preserve"> IF(TEXT((EDATE('Projektkostenkalkulation EP'!$B$8,19)+FL$9),"MM")=TEXT((EDATE('Projektkostenkalkulation EP'!$B$8,19)+(FL$9-1)),"MM"),
             IF(
                        OR(
                                    TEXT((EDATE('Projektkostenkalkulation EP'!$B$8,19)+FL$9),"TTT") = "Sa",
                                    TEXT((EDATE('Projektkostenkalkulation EP'!$B$8,19)+FL$9),"TTT") = "So",
                                    IF(ISNA(VLOOKUP(EDATE('Projektkostenkalkulation EP'!$B$8,19)+FL$9,Datenquellen!$F$7:$H$45,3,FALSE))," ",VLOOKUP(EDATE('Projektkostenkalkulation EP'!$B$8,19)+FL$9,Datenquellen!$F$7:$H$45,3,FALSE))="X"
                                    ),
                          "X",
                          ""
                          ),
               "X"
            )</f>
        <v>X</v>
      </c>
      <c r="FN219" s="237" t="str">
        <f xml:space="preserve"> IF(TEXT((EDATE('Projektkostenkalkulation EP'!$B$8,19)+FM$9),"MM")=TEXT((EDATE('Projektkostenkalkulation EP'!$B$8,19)+(FM$9-1)),"MM"),
             IF(
                        OR(
                                    TEXT((EDATE('Projektkostenkalkulation EP'!$B$8,19)+FM$9),"TTT") = "Sa",
                                    TEXT((EDATE('Projektkostenkalkulation EP'!$B$8,19)+FM$9),"TTT") = "So",
                                    IF(ISNA(VLOOKUP(EDATE('Projektkostenkalkulation EP'!$B$8,19)+FM$9,Datenquellen!$F$7:$H$45,3,FALSE))," ",VLOOKUP(EDATE('Projektkostenkalkulation EP'!$B$8,19)+FM$9,Datenquellen!$F$7:$H$45,3,FALSE))="X"
                                    ),
                          "X",
                          ""
                          ),
               "X"
            )</f>
        <v>X</v>
      </c>
      <c r="FO219" s="237" t="str">
        <f xml:space="preserve"> IF(TEXT((EDATE('Projektkostenkalkulation EP'!$B$8,19)+FN$9),"MM")=TEXT((EDATE('Projektkostenkalkulation EP'!$B$8,19)+(FN$9-1)),"MM"),
             IF(
                        OR(
                                    TEXT((EDATE('Projektkostenkalkulation EP'!$B$8,19)+FN$9),"TTT") = "Sa",
                                    TEXT((EDATE('Projektkostenkalkulation EP'!$B$8,19)+FN$9),"TTT") = "So",
                                    IF(ISNA(VLOOKUP(EDATE('Projektkostenkalkulation EP'!$B$8,19)+FN$9,Datenquellen!$F$7:$H$45,3,FALSE))," ",VLOOKUP(EDATE('Projektkostenkalkulation EP'!$B$8,19)+FN$9,Datenquellen!$F$7:$H$45,3,FALSE))="X"
                                    ),
                          "X",
                          ""
                          ),
               "X"
            )</f>
        <v/>
      </c>
      <c r="FP219" s="237" t="str">
        <f xml:space="preserve"> IF(TEXT((EDATE('Projektkostenkalkulation EP'!$B$8,19)+FO$9),"MM")=TEXT((EDATE('Projektkostenkalkulation EP'!$B$8,19)+(FO$9-1)),"MM"),
             IF(
                        OR(
                                    TEXT((EDATE('Projektkostenkalkulation EP'!$B$8,19)+FO$9),"TTT") = "Sa",
                                    TEXT((EDATE('Projektkostenkalkulation EP'!$B$8,19)+FO$9),"TTT") = "So",
                                    IF(ISNA(VLOOKUP(EDATE('Projektkostenkalkulation EP'!$B$8,19)+FO$9,Datenquellen!$F$7:$H$45,3,FALSE))," ",VLOOKUP(EDATE('Projektkostenkalkulation EP'!$B$8,19)+FO$9,Datenquellen!$F$7:$H$45,3,FALSE))="X"
                                    ),
                          "X",
                          ""
                          ),
               "X"
            )</f>
        <v/>
      </c>
      <c r="FQ219" s="237" t="str">
        <f xml:space="preserve"> IF(TEXT((EDATE('Projektkostenkalkulation EP'!$B$8,19)+FP$9),"MM")=TEXT((EDATE('Projektkostenkalkulation EP'!$B$8,19)+(FP$9-1)),"MM"),
             IF(
                        OR(
                                    TEXT((EDATE('Projektkostenkalkulation EP'!$B$8,19)+FP$9),"TTT") = "Sa",
                                    TEXT((EDATE('Projektkostenkalkulation EP'!$B$8,19)+FP$9),"TTT") = "So",
                                    IF(ISNA(VLOOKUP(EDATE('Projektkostenkalkulation EP'!$B$8,19)+FP$9,Datenquellen!$F$7:$H$45,3,FALSE))," ",VLOOKUP(EDATE('Projektkostenkalkulation EP'!$B$8,19)+FP$9,Datenquellen!$F$7:$H$45,3,FALSE))="X"
                                    ),
                          "X",
                          ""
                          ),
               "X"
            )</f>
        <v/>
      </c>
      <c r="FR219" s="237" t="str">
        <f xml:space="preserve"> IF(TEXT((EDATE('Projektkostenkalkulation EP'!$B$8,19)+FQ$9),"MM")=TEXT((EDATE('Projektkostenkalkulation EP'!$B$8,19)+(FQ$9-1)),"MM"),
             IF(
                        OR(
                                    TEXT((EDATE('Projektkostenkalkulation EP'!$B$8,19)+FQ$9),"TTT") = "Sa",
                                    TEXT((EDATE('Projektkostenkalkulation EP'!$B$8,19)+FQ$9),"TTT") = "So",
                                    IF(ISNA(VLOOKUP(EDATE('Projektkostenkalkulation EP'!$B$8,19)+FQ$9,Datenquellen!$F$7:$H$45,3,FALSE))," ",VLOOKUP(EDATE('Projektkostenkalkulation EP'!$B$8,19)+FQ$9,Datenquellen!$F$7:$H$45,3,FALSE))="X"
                                    ),
                          "X",
                          ""
                          ),
               "X"
            )</f>
        <v/>
      </c>
      <c r="FS219" s="237" t="str">
        <f xml:space="preserve"> IF(TEXT((EDATE('Projektkostenkalkulation EP'!$B$8,19)+FR$9),"MM")=TEXT((EDATE('Projektkostenkalkulation EP'!$B$8,19)+(FR$9-1)),"MM"),
             IF(
                        OR(
                                    TEXT((EDATE('Projektkostenkalkulation EP'!$B$8,19)+FR$9),"TTT") = "Sa",
                                    TEXT((EDATE('Projektkostenkalkulation EP'!$B$8,19)+FR$9),"TTT") = "So",
                                    IF(ISNA(VLOOKUP(EDATE('Projektkostenkalkulation EP'!$B$8,19)+FR$9,Datenquellen!$F$7:$H$45,3,FALSE))," ",VLOOKUP(EDATE('Projektkostenkalkulation EP'!$B$8,19)+FR$9,Datenquellen!$F$7:$H$45,3,FALSE))="X"
                                    ),
                          "X",
                          ""
                          ),
               "X"
            )</f>
        <v/>
      </c>
      <c r="FT219" s="237" t="str">
        <f xml:space="preserve"> IF(TEXT((EDATE('Projektkostenkalkulation EP'!$B$8,19)+FS$9),"MM")=TEXT((EDATE('Projektkostenkalkulation EP'!$B$8,19)+(FS$9-1)),"MM"),
             IF(
                        OR(
                                    TEXT((EDATE('Projektkostenkalkulation EP'!$B$8,19)+FS$9),"TTT") = "Sa",
                                    TEXT((EDATE('Projektkostenkalkulation EP'!$B$8,19)+FS$9),"TTT") = "So",
                                    IF(ISNA(VLOOKUP(EDATE('Projektkostenkalkulation EP'!$B$8,19)+FS$9,Datenquellen!$F$7:$H$45,3,FALSE))," ",VLOOKUP(EDATE('Projektkostenkalkulation EP'!$B$8,19)+FS$9,Datenquellen!$F$7:$H$45,3,FALSE))="X"
                                    ),
                          "X",
                          ""
                          ),
               "X"
            )</f>
        <v>X</v>
      </c>
      <c r="FU219" s="238" t="str">
        <f xml:space="preserve"> IF(TEXT((EDATE('Projektkostenkalkulation EP'!$B$8,19)+FT$9),"MM")=TEXT((EDATE('Projektkostenkalkulation EP'!$B$8,19)+(FT$9-1)),"MM"),
             IF(
                        OR(
                                    TEXT((EDATE('Projektkostenkalkulation EP'!$B$8,19)+FT$9),"TTT") = "Sa",
                                    TEXT((EDATE('Projektkostenkalkulation EP'!$B$8,19)+FT$9),"TTT") = "So",
                                    IF(ISNA(VLOOKUP(EDATE('Projektkostenkalkulation EP'!$B$8,19)+FT$9,Datenquellen!$F$7:$H$45,3,FALSE))," ",VLOOKUP(EDATE('Projektkostenkalkulation EP'!$B$8,19)+FT$9,Datenquellen!$F$7:$H$45,3,FALSE))="X"
                                    ),
                          "X",
                          ""
                          ),
               "X"
            )</f>
        <v>X</v>
      </c>
      <c r="FV219" s="239"/>
      <c r="FW219" s="240"/>
      <c r="FX219" s="242" t="s">
        <v>67</v>
      </c>
      <c r="FY219" s="407"/>
      <c r="FZ219" s="236"/>
      <c r="GA219" s="237" t="str">
        <f>IF(
            OR(
                     TEXT(EDATE('Projektkostenkalkulation EP'!$B$8,19),"TTT") = "Sa",
                     TEXT(EDATE('Projektkostenkalkulation EP'!$B$8,19),"TTT") = "So",
                     IF(ISNA(VLOOKUP(EDATE('Projektkostenkalkulation EP'!$B$8,19),Datenquellen!$F$7:$H$45,3,FALSE))," ",VLOOKUP(EDATE('Projektkostenkalkulation EP'!$B$8,19),Datenquellen!$F$7:$H$45,3,FALSE))="X"
                            ),
                    "X",
                    ""
            )</f>
        <v/>
      </c>
      <c r="GB219" s="237" t="str">
        <f xml:space="preserve"> IF(TEXT((EDATE('Projektkostenkalkulation EP'!$B$8,19)+GA$9),"MM")=TEXT((EDATE('Projektkostenkalkulation EP'!$B$8,19)+(GA$9-1)),"MM"),
             IF(
                        OR(
                                    TEXT((EDATE('Projektkostenkalkulation EP'!$B$8,19)+GA$9),"TTT") = "Sa",
                                    TEXT((EDATE('Projektkostenkalkulation EP'!$B$8,19)+GA$9),"TTT") = "So",
                                    IF(ISNA(VLOOKUP(EDATE('Projektkostenkalkulation EP'!$B$8,19)+GA$9,Datenquellen!$F$7:$H$45,3,FALSE))," ",VLOOKUP(EDATE('Projektkostenkalkulation EP'!$B$8,19)+GA$9,Datenquellen!$F$7:$H$45,3,FALSE))="X"
                                    ),
                          "X",
                          ""
                          ),
               "X"
            )</f>
        <v>X</v>
      </c>
      <c r="GC219" s="237" t="str">
        <f xml:space="preserve"> IF(TEXT((EDATE('Projektkostenkalkulation EP'!$B$8,19)+GB$9),"MM")=TEXT((EDATE('Projektkostenkalkulation EP'!$B$8,19)+(GB$9-1)),"MM"),
             IF(
                        OR(
                                    TEXT((EDATE('Projektkostenkalkulation EP'!$B$8,19)+GB$9),"TTT") = "Sa",
                                    TEXT((EDATE('Projektkostenkalkulation EP'!$B$8,19)+GB$9),"TTT") = "So",
                                    IF(ISNA(VLOOKUP(EDATE('Projektkostenkalkulation EP'!$B$8,19)+GB$9,Datenquellen!$F$7:$H$45,3,FALSE))," ",VLOOKUP(EDATE('Projektkostenkalkulation EP'!$B$8,19)+GB$9,Datenquellen!$F$7:$H$45,3,FALSE))="X"
                                    ),
                          "X",
                          ""
                          ),
               "X"
            )</f>
        <v>X</v>
      </c>
      <c r="GD219" s="237" t="str">
        <f xml:space="preserve"> IF(TEXT((EDATE('Projektkostenkalkulation EP'!$B$8,19)+GC$9),"MM")=TEXT((EDATE('Projektkostenkalkulation EP'!$B$8,19)+(GC$9-1)),"MM"),
             IF(
                        OR(
                                    TEXT((EDATE('Projektkostenkalkulation EP'!$B$8,19)+GC$9),"TTT") = "Sa",
                                    TEXT((EDATE('Projektkostenkalkulation EP'!$B$8,19)+GC$9),"TTT") = "So",
                                    IF(ISNA(VLOOKUP(EDATE('Projektkostenkalkulation EP'!$B$8,19)+GC$9,Datenquellen!$F$7:$H$45,3,FALSE))," ",VLOOKUP(EDATE('Projektkostenkalkulation EP'!$B$8,19)+GC$9,Datenquellen!$F$7:$H$45,3,FALSE))="X"
                                    ),
                          "X",
                          ""
                          ),
               "X"
            )</f>
        <v/>
      </c>
      <c r="GE219" s="237" t="str">
        <f xml:space="preserve"> IF(TEXT((EDATE('Projektkostenkalkulation EP'!$B$8,19)+GD$9),"MM")=TEXT((EDATE('Projektkostenkalkulation EP'!$B$8,19)+(GD$9-1)),"MM"),
             IF(
                        OR(
                                    TEXT((EDATE('Projektkostenkalkulation EP'!$B$8,19)+GD$9),"TTT") = "Sa",
                                    TEXT((EDATE('Projektkostenkalkulation EP'!$B$8,19)+GD$9),"TTT") = "So",
                                    IF(ISNA(VLOOKUP(EDATE('Projektkostenkalkulation EP'!$B$8,19)+GD$9,Datenquellen!$F$7:$H$45,3,FALSE))," ",VLOOKUP(EDATE('Projektkostenkalkulation EP'!$B$8,19)+GD$9,Datenquellen!$F$7:$H$45,3,FALSE))="X"
                                    ),
                          "X",
                          ""
                          ),
               "X"
            )</f>
        <v/>
      </c>
      <c r="GF219" s="237" t="str">
        <f xml:space="preserve"> IF(TEXT((EDATE('Projektkostenkalkulation EP'!$B$8,19)+GE$9),"MM")=TEXT((EDATE('Projektkostenkalkulation EP'!$B$8,19)+(GE$9-1)),"MM"),
             IF(
                        OR(
                                    TEXT((EDATE('Projektkostenkalkulation EP'!$B$8,19)+GE$9),"TTT") = "Sa",
                                    TEXT((EDATE('Projektkostenkalkulation EP'!$B$8,19)+GE$9),"TTT") = "So",
                                    IF(ISNA(VLOOKUP(EDATE('Projektkostenkalkulation EP'!$B$8,19)+GE$9,Datenquellen!$F$7:$H$45,3,FALSE))," ",VLOOKUP(EDATE('Projektkostenkalkulation EP'!$B$8,19)+GE$9,Datenquellen!$F$7:$H$45,3,FALSE))="X"
                                    ),
                          "X",
                          ""
                          ),
               "X"
            )</f>
        <v/>
      </c>
      <c r="GG219" s="237" t="str">
        <f xml:space="preserve"> IF(TEXT((EDATE('Projektkostenkalkulation EP'!$B$8,19)+GF$9),"MM")=TEXT((EDATE('Projektkostenkalkulation EP'!$B$8,19)+(GF$9-1)),"MM"),
             IF(
                        OR(
                                    TEXT((EDATE('Projektkostenkalkulation EP'!$B$8,19)+GF$9),"TTT") = "Sa",
                                    TEXT((EDATE('Projektkostenkalkulation EP'!$B$8,19)+GF$9),"TTT") = "So",
                                    IF(ISNA(VLOOKUP(EDATE('Projektkostenkalkulation EP'!$B$8,19)+GF$9,Datenquellen!$F$7:$H$45,3,FALSE))," ",VLOOKUP(EDATE('Projektkostenkalkulation EP'!$B$8,19)+GF$9,Datenquellen!$F$7:$H$45,3,FALSE))="X"
                                    ),
                          "X",
                          ""
                          ),
               "X"
            )</f>
        <v/>
      </c>
      <c r="GH219" s="237" t="str">
        <f xml:space="preserve"> IF(TEXT((EDATE('Projektkostenkalkulation EP'!$B$8,19)+GG$9),"MM")=TEXT((EDATE('Projektkostenkalkulation EP'!$B$8,19)+(GG$9-1)),"MM"),
             IF(
                        OR(
                                    TEXT((EDATE('Projektkostenkalkulation EP'!$B$8,19)+GG$9),"TTT") = "Sa",
                                    TEXT((EDATE('Projektkostenkalkulation EP'!$B$8,19)+GG$9),"TTT") = "So",
                                    IF(ISNA(VLOOKUP(EDATE('Projektkostenkalkulation EP'!$B$8,19)+GG$9,Datenquellen!$F$7:$H$45,3,FALSE))," ",VLOOKUP(EDATE('Projektkostenkalkulation EP'!$B$8,19)+GG$9,Datenquellen!$F$7:$H$45,3,FALSE))="X"
                                    ),
                          "X",
                          ""
                          ),
               "X"
            )</f>
        <v/>
      </c>
      <c r="GI219" s="237" t="str">
        <f xml:space="preserve"> IF(TEXT((EDATE('Projektkostenkalkulation EP'!$B$8,19)+GH$9),"MM")=TEXT((EDATE('Projektkostenkalkulation EP'!$B$8,19)+(GH$9-1)),"MM"),
             IF(
                        OR(
                                    TEXT((EDATE('Projektkostenkalkulation EP'!$B$8,19)+GH$9),"TTT") = "Sa",
                                    TEXT((EDATE('Projektkostenkalkulation EP'!$B$8,19)+GH$9),"TTT") = "So",
                                    IF(ISNA(VLOOKUP(EDATE('Projektkostenkalkulation EP'!$B$8,19)+GH$9,Datenquellen!$F$7:$H$45,3,FALSE))," ",VLOOKUP(EDATE('Projektkostenkalkulation EP'!$B$8,19)+GH$9,Datenquellen!$F$7:$H$45,3,FALSE))="X"
                                    ),
                          "X",
                          ""
                          ),
               "X"
            )</f>
        <v>X</v>
      </c>
      <c r="GJ219" s="237" t="str">
        <f xml:space="preserve"> IF(TEXT((EDATE('Projektkostenkalkulation EP'!$B$8,19)+GI$9),"MM")=TEXT((EDATE('Projektkostenkalkulation EP'!$B$8,19)+(GI$9-1)),"MM"),
             IF(
                        OR(
                                    TEXT((EDATE('Projektkostenkalkulation EP'!$B$8,19)+GI$9),"TTT") = "Sa",
                                    TEXT((EDATE('Projektkostenkalkulation EP'!$B$8,19)+GI$9),"TTT") = "So",
                                    IF(ISNA(VLOOKUP(EDATE('Projektkostenkalkulation EP'!$B$8,19)+GI$9,Datenquellen!$F$7:$H$45,3,FALSE))," ",VLOOKUP(EDATE('Projektkostenkalkulation EP'!$B$8,19)+GI$9,Datenquellen!$F$7:$H$45,3,FALSE))="X"
                                    ),
                          "X",
                          ""
                          ),
               "X"
            )</f>
        <v>X</v>
      </c>
      <c r="GK219" s="237" t="str">
        <f xml:space="preserve"> IF(TEXT((EDATE('Projektkostenkalkulation EP'!$B$8,19)+GJ$9),"MM")=TEXT((EDATE('Projektkostenkalkulation EP'!$B$8,19)+(GJ$9-1)),"MM"),
             IF(
                        OR(
                                    TEXT((EDATE('Projektkostenkalkulation EP'!$B$8,19)+GJ$9),"TTT") = "Sa",
                                    TEXT((EDATE('Projektkostenkalkulation EP'!$B$8,19)+GJ$9),"TTT") = "So",
                                    IF(ISNA(VLOOKUP(EDATE('Projektkostenkalkulation EP'!$B$8,19)+GJ$9,Datenquellen!$F$7:$H$45,3,FALSE))," ",VLOOKUP(EDATE('Projektkostenkalkulation EP'!$B$8,19)+GJ$9,Datenquellen!$F$7:$H$45,3,FALSE))="X"
                                    ),
                          "X",
                          ""
                          ),
               "X"
            )</f>
        <v/>
      </c>
      <c r="GL219" s="237" t="str">
        <f xml:space="preserve"> IF(TEXT((EDATE('Projektkostenkalkulation EP'!$B$8,19)+GK$9),"MM")=TEXT((EDATE('Projektkostenkalkulation EP'!$B$8,19)+(GK$9-1)),"MM"),
             IF(
                        OR(
                                    TEXT((EDATE('Projektkostenkalkulation EP'!$B$8,19)+GK$9),"TTT") = "Sa",
                                    TEXT((EDATE('Projektkostenkalkulation EP'!$B$8,19)+GK$9),"TTT") = "So",
                                    IF(ISNA(VLOOKUP(EDATE('Projektkostenkalkulation EP'!$B$8,19)+GK$9,Datenquellen!$F$7:$H$45,3,FALSE))," ",VLOOKUP(EDATE('Projektkostenkalkulation EP'!$B$8,19)+GK$9,Datenquellen!$F$7:$H$45,3,FALSE))="X"
                                    ),
                          "X",
                          ""
                          ),
               "X"
            )</f>
        <v/>
      </c>
      <c r="GM219" s="237" t="str">
        <f xml:space="preserve"> IF(TEXT((EDATE('Projektkostenkalkulation EP'!$B$8,19)+GL$9),"MM")=TEXT((EDATE('Projektkostenkalkulation EP'!$B$8,19)+(GL$9-1)),"MM"),
             IF(
                        OR(
                                    TEXT((EDATE('Projektkostenkalkulation EP'!$B$8,19)+GL$9),"TTT") = "Sa",
                                    TEXT((EDATE('Projektkostenkalkulation EP'!$B$8,19)+GL$9),"TTT") = "So",
                                    IF(ISNA(VLOOKUP(EDATE('Projektkostenkalkulation EP'!$B$8,19)+GL$9,Datenquellen!$F$7:$H$45,3,FALSE))," ",VLOOKUP(EDATE('Projektkostenkalkulation EP'!$B$8,19)+GL$9,Datenquellen!$F$7:$H$45,3,FALSE))="X"
                                    ),
                          "X",
                          ""
                          ),
               "X"
            )</f>
        <v/>
      </c>
      <c r="GN219" s="237" t="str">
        <f xml:space="preserve"> IF(TEXT((EDATE('Projektkostenkalkulation EP'!$B$8,19)+GM$9),"MM")=TEXT((EDATE('Projektkostenkalkulation EP'!$B$8,19)+(GM$9-1)),"MM"),
             IF(
                        OR(
                                    TEXT((EDATE('Projektkostenkalkulation EP'!$B$8,19)+GM$9),"TTT") = "Sa",
                                    TEXT((EDATE('Projektkostenkalkulation EP'!$B$8,19)+GM$9),"TTT") = "So",
                                    IF(ISNA(VLOOKUP(EDATE('Projektkostenkalkulation EP'!$B$8,19)+GM$9,Datenquellen!$F$7:$H$45,3,FALSE))," ",VLOOKUP(EDATE('Projektkostenkalkulation EP'!$B$8,19)+GM$9,Datenquellen!$F$7:$H$45,3,FALSE))="X"
                                    ),
                          "X",
                          ""
                          ),
               "X"
            )</f>
        <v/>
      </c>
      <c r="GO219" s="237" t="str">
        <f xml:space="preserve"> IF(TEXT((EDATE('Projektkostenkalkulation EP'!$B$8,19)+GN$9),"MM")=TEXT((EDATE('Projektkostenkalkulation EP'!$B$8,19)+(GN$9-1)),"MM"),
             IF(
                        OR(
                                    TEXT((EDATE('Projektkostenkalkulation EP'!$B$8,19)+GN$9),"TTT") = "Sa",
                                    TEXT((EDATE('Projektkostenkalkulation EP'!$B$8,19)+GN$9),"TTT") = "So",
                                    IF(ISNA(VLOOKUP(EDATE('Projektkostenkalkulation EP'!$B$8,19)+GN$9,Datenquellen!$F$7:$H$45,3,FALSE))," ",VLOOKUP(EDATE('Projektkostenkalkulation EP'!$B$8,19)+GN$9,Datenquellen!$F$7:$H$45,3,FALSE))="X"
                                    ),
                          "X",
                          ""
                          ),
               "X"
            )</f>
        <v/>
      </c>
      <c r="GP219" s="237" t="str">
        <f xml:space="preserve"> IF(TEXT((EDATE('Projektkostenkalkulation EP'!$B$8,19)+GO$9),"MM")=TEXT((EDATE('Projektkostenkalkulation EP'!$B$8,19)+(GO$9-1)),"MM"),
             IF(
                        OR(
                                    TEXT((EDATE('Projektkostenkalkulation EP'!$B$8,19)+GO$9),"TTT") = "Sa",
                                    TEXT((EDATE('Projektkostenkalkulation EP'!$B$8,19)+GO$9),"TTT") = "So",
                                    IF(ISNA(VLOOKUP(EDATE('Projektkostenkalkulation EP'!$B$8,19)+GO$9,Datenquellen!$F$7:$H$45,3,FALSE))," ",VLOOKUP(EDATE('Projektkostenkalkulation EP'!$B$8,19)+GO$9,Datenquellen!$F$7:$H$45,3,FALSE))="X"
                                    ),
                          "X",
                          ""
                          ),
               "X"
            )</f>
        <v>X</v>
      </c>
      <c r="GQ219" s="237" t="str">
        <f xml:space="preserve"> IF(TEXT((EDATE('Projektkostenkalkulation EP'!$B$8,19)+GP$9),"MM")=TEXT((EDATE('Projektkostenkalkulation EP'!$B$8,19)+(GP$9-1)),"MM"),
             IF(
                        OR(
                                    TEXT((EDATE('Projektkostenkalkulation EP'!$B$8,19)+GP$9),"TTT") = "Sa",
                                    TEXT((EDATE('Projektkostenkalkulation EP'!$B$8,19)+GP$9),"TTT") = "So",
                                    IF(ISNA(VLOOKUP(EDATE('Projektkostenkalkulation EP'!$B$8,19)+GP$9,Datenquellen!$F$7:$H$45,3,FALSE))," ",VLOOKUP(EDATE('Projektkostenkalkulation EP'!$B$8,19)+GP$9,Datenquellen!$F$7:$H$45,3,FALSE))="X"
                                    ),
                          "X",
                          ""
                          ),
               "X"
            )</f>
        <v>X</v>
      </c>
      <c r="GR219" s="237" t="str">
        <f xml:space="preserve"> IF(TEXT((EDATE('Projektkostenkalkulation EP'!$B$8,19)+GQ$9),"MM")=TEXT((EDATE('Projektkostenkalkulation EP'!$B$8,19)+(GQ$9-1)),"MM"),
             IF(
                        OR(
                                    TEXT((EDATE('Projektkostenkalkulation EP'!$B$8,19)+GQ$9),"TTT") = "Sa",
                                    TEXT((EDATE('Projektkostenkalkulation EP'!$B$8,19)+GQ$9),"TTT") = "So",
                                    IF(ISNA(VLOOKUP(EDATE('Projektkostenkalkulation EP'!$B$8,19)+GQ$9,Datenquellen!$F$7:$H$45,3,FALSE))," ",VLOOKUP(EDATE('Projektkostenkalkulation EP'!$B$8,19)+GQ$9,Datenquellen!$F$7:$H$45,3,FALSE))="X"
                                    ),
                          "X",
                          ""
                          ),
               "X"
            )</f>
        <v/>
      </c>
      <c r="GS219" s="237" t="str">
        <f xml:space="preserve"> IF(TEXT((EDATE('Projektkostenkalkulation EP'!$B$8,19)+GR$9),"MM")=TEXT((EDATE('Projektkostenkalkulation EP'!$B$8,19)+(GR$9-1)),"MM"),
             IF(
                        OR(
                                    TEXT((EDATE('Projektkostenkalkulation EP'!$B$8,19)+GR$9),"TTT") = "Sa",
                                    TEXT((EDATE('Projektkostenkalkulation EP'!$B$8,19)+GR$9),"TTT") = "So",
                                    IF(ISNA(VLOOKUP(EDATE('Projektkostenkalkulation EP'!$B$8,19)+GR$9,Datenquellen!$F$7:$H$45,3,FALSE))," ",VLOOKUP(EDATE('Projektkostenkalkulation EP'!$B$8,19)+GR$9,Datenquellen!$F$7:$H$45,3,FALSE))="X"
                                    ),
                          "X",
                          ""
                          ),
               "X"
            )</f>
        <v/>
      </c>
      <c r="GT219" s="237" t="str">
        <f xml:space="preserve"> IF(TEXT((EDATE('Projektkostenkalkulation EP'!$B$8,19)+GS$9),"MM")=TEXT((EDATE('Projektkostenkalkulation EP'!$B$8,19)+(GS$9-1)),"MM"),
             IF(
                        OR(
                                    TEXT((EDATE('Projektkostenkalkulation EP'!$B$8,19)+GS$9),"TTT") = "Sa",
                                    TEXT((EDATE('Projektkostenkalkulation EP'!$B$8,19)+GS$9),"TTT") = "So",
                                    IF(ISNA(VLOOKUP(EDATE('Projektkostenkalkulation EP'!$B$8,19)+GS$9,Datenquellen!$F$7:$H$45,3,FALSE))," ",VLOOKUP(EDATE('Projektkostenkalkulation EP'!$B$8,19)+GS$9,Datenquellen!$F$7:$H$45,3,FALSE))="X"
                                    ),
                          "X",
                          ""
                          ),
               "X"
            )</f>
        <v/>
      </c>
      <c r="GU219" s="237" t="str">
        <f xml:space="preserve"> IF(TEXT((EDATE('Projektkostenkalkulation EP'!$B$8,19)+GT$9),"MM")=TEXT((EDATE('Projektkostenkalkulation EP'!$B$8,19)+(GT$9-1)),"MM"),
             IF(
                        OR(
                                    TEXT((EDATE('Projektkostenkalkulation EP'!$B$8,19)+GT$9),"TTT") = "Sa",
                                    TEXT((EDATE('Projektkostenkalkulation EP'!$B$8,19)+GT$9),"TTT") = "So",
                                    IF(ISNA(VLOOKUP(EDATE('Projektkostenkalkulation EP'!$B$8,19)+GT$9,Datenquellen!$F$7:$H$45,3,FALSE))," ",VLOOKUP(EDATE('Projektkostenkalkulation EP'!$B$8,19)+GT$9,Datenquellen!$F$7:$H$45,3,FALSE))="X"
                                    ),
                          "X",
                          ""
                          ),
               "X"
            )</f>
        <v/>
      </c>
      <c r="GV219" s="237" t="str">
        <f xml:space="preserve"> IF(TEXT((EDATE('Projektkostenkalkulation EP'!$B$8,19)+GU$9),"MM")=TEXT((EDATE('Projektkostenkalkulation EP'!$B$8,19)+(GU$9-1)),"MM"),
             IF(
                        OR(
                                    TEXT((EDATE('Projektkostenkalkulation EP'!$B$8,19)+GU$9),"TTT") = "Sa",
                                    TEXT((EDATE('Projektkostenkalkulation EP'!$B$8,19)+GU$9),"TTT") = "So",
                                    IF(ISNA(VLOOKUP(EDATE('Projektkostenkalkulation EP'!$B$8,19)+GU$9,Datenquellen!$F$7:$H$45,3,FALSE))," ",VLOOKUP(EDATE('Projektkostenkalkulation EP'!$B$8,19)+GU$9,Datenquellen!$F$7:$H$45,3,FALSE))="X"
                                    ),
                          "X",
                          ""
                          ),
               "X"
            )</f>
        <v/>
      </c>
      <c r="GW219" s="237" t="str">
        <f xml:space="preserve"> IF(TEXT((EDATE('Projektkostenkalkulation EP'!$B$8,19)+GV$9),"MM")=TEXT((EDATE('Projektkostenkalkulation EP'!$B$8,19)+(GV$9-1)),"MM"),
             IF(
                        OR(
                                    TEXT((EDATE('Projektkostenkalkulation EP'!$B$8,19)+GV$9),"TTT") = "Sa",
                                    TEXT((EDATE('Projektkostenkalkulation EP'!$B$8,19)+GV$9),"TTT") = "So",
                                    IF(ISNA(VLOOKUP(EDATE('Projektkostenkalkulation EP'!$B$8,19)+GV$9,Datenquellen!$F$7:$H$45,3,FALSE))," ",VLOOKUP(EDATE('Projektkostenkalkulation EP'!$B$8,19)+GV$9,Datenquellen!$F$7:$H$45,3,FALSE))="X"
                                    ),
                          "X",
                          ""
                          ),
               "X"
            )</f>
        <v>X</v>
      </c>
      <c r="GX219" s="237" t="str">
        <f xml:space="preserve"> IF(TEXT((EDATE('Projektkostenkalkulation EP'!$B$8,19)+GW$9),"MM")=TEXT((EDATE('Projektkostenkalkulation EP'!$B$8,19)+(GW$9-1)),"MM"),
             IF(
                        OR(
                                    TEXT((EDATE('Projektkostenkalkulation EP'!$B$8,19)+GW$9),"TTT") = "Sa",
                                    TEXT((EDATE('Projektkostenkalkulation EP'!$B$8,19)+GW$9),"TTT") = "So",
                                    IF(ISNA(VLOOKUP(EDATE('Projektkostenkalkulation EP'!$B$8,19)+GW$9,Datenquellen!$F$7:$H$45,3,FALSE))," ",VLOOKUP(EDATE('Projektkostenkalkulation EP'!$B$8,19)+GW$9,Datenquellen!$F$7:$H$45,3,FALSE))="X"
                                    ),
                          "X",
                          ""
                          ),
               "X"
            )</f>
        <v>X</v>
      </c>
      <c r="GY219" s="237" t="str">
        <f xml:space="preserve"> IF(TEXT((EDATE('Projektkostenkalkulation EP'!$B$8,19)+GX$9),"MM")=TEXT((EDATE('Projektkostenkalkulation EP'!$B$8,19)+(GX$9-1)),"MM"),
             IF(
                        OR(
                                    TEXT((EDATE('Projektkostenkalkulation EP'!$B$8,19)+GX$9),"TTT") = "Sa",
                                    TEXT((EDATE('Projektkostenkalkulation EP'!$B$8,19)+GX$9),"TTT") = "So",
                                    IF(ISNA(VLOOKUP(EDATE('Projektkostenkalkulation EP'!$B$8,19)+GX$9,Datenquellen!$F$7:$H$45,3,FALSE))," ",VLOOKUP(EDATE('Projektkostenkalkulation EP'!$B$8,19)+GX$9,Datenquellen!$F$7:$H$45,3,FALSE))="X"
                                    ),
                          "X",
                          ""
                          ),
               "X"
            )</f>
        <v/>
      </c>
      <c r="GZ219" s="237" t="str">
        <f xml:space="preserve"> IF(TEXT((EDATE('Projektkostenkalkulation EP'!$B$8,19)+GY$9),"MM")=TEXT((EDATE('Projektkostenkalkulation EP'!$B$8,19)+(GY$9-1)),"MM"),
             IF(
                        OR(
                                    TEXT((EDATE('Projektkostenkalkulation EP'!$B$8,19)+GY$9),"TTT") = "Sa",
                                    TEXT((EDATE('Projektkostenkalkulation EP'!$B$8,19)+GY$9),"TTT") = "So",
                                    IF(ISNA(VLOOKUP(EDATE('Projektkostenkalkulation EP'!$B$8,19)+GY$9,Datenquellen!$F$7:$H$45,3,FALSE))," ",VLOOKUP(EDATE('Projektkostenkalkulation EP'!$B$8,19)+GY$9,Datenquellen!$F$7:$H$45,3,FALSE))="X"
                                    ),
                          "X",
                          ""
                          ),
               "X"
            )</f>
        <v/>
      </c>
      <c r="HA219" s="237" t="str">
        <f xml:space="preserve"> IF(TEXT((EDATE('Projektkostenkalkulation EP'!$B$8,19)+GZ$9),"MM")=TEXT((EDATE('Projektkostenkalkulation EP'!$B$8,19)+(GZ$9-1)),"MM"),
             IF(
                        OR(
                                    TEXT((EDATE('Projektkostenkalkulation EP'!$B$8,19)+GZ$9),"TTT") = "Sa",
                                    TEXT((EDATE('Projektkostenkalkulation EP'!$B$8,19)+GZ$9),"TTT") = "So",
                                    IF(ISNA(VLOOKUP(EDATE('Projektkostenkalkulation EP'!$B$8,19)+GZ$9,Datenquellen!$F$7:$H$45,3,FALSE))," ",VLOOKUP(EDATE('Projektkostenkalkulation EP'!$B$8,19)+GZ$9,Datenquellen!$F$7:$H$45,3,FALSE))="X"
                                    ),
                          "X",
                          ""
                          ),
               "X"
            )</f>
        <v/>
      </c>
      <c r="HB219" s="237" t="str">
        <f xml:space="preserve"> IF(TEXT((EDATE('Projektkostenkalkulation EP'!$B$8,19)+HA$9),"MM")=TEXT((EDATE('Projektkostenkalkulation EP'!$B$8,19)+(HA$9-1)),"MM"),
             IF(
                        OR(
                                    TEXT((EDATE('Projektkostenkalkulation EP'!$B$8,19)+HA$9),"TTT") = "Sa",
                                    TEXT((EDATE('Projektkostenkalkulation EP'!$B$8,19)+HA$9),"TTT") = "So",
                                    IF(ISNA(VLOOKUP(EDATE('Projektkostenkalkulation EP'!$B$8,19)+HA$9,Datenquellen!$F$7:$H$45,3,FALSE))," ",VLOOKUP(EDATE('Projektkostenkalkulation EP'!$B$8,19)+HA$9,Datenquellen!$F$7:$H$45,3,FALSE))="X"
                                    ),
                          "X",
                          ""
                          ),
               "X"
            )</f>
        <v/>
      </c>
      <c r="HC219" s="237" t="str">
        <f xml:space="preserve"> IF(TEXT((EDATE('Projektkostenkalkulation EP'!$B$8,19)+HB$9),"MM")=TEXT((EDATE('Projektkostenkalkulation EP'!$B$8,19)+(HB$9-1)),"MM"),
             IF(
                        OR(
                                    TEXT((EDATE('Projektkostenkalkulation EP'!$B$8,19)+HB$9),"TTT") = "Sa",
                                    TEXT((EDATE('Projektkostenkalkulation EP'!$B$8,19)+HB$9),"TTT") = "So",
                                    IF(ISNA(VLOOKUP(EDATE('Projektkostenkalkulation EP'!$B$8,19)+HB$9,Datenquellen!$F$7:$H$45,3,FALSE))," ",VLOOKUP(EDATE('Projektkostenkalkulation EP'!$B$8,19)+HB$9,Datenquellen!$F$7:$H$45,3,FALSE))="X"
                                    ),
                          "X",
                          ""
                          ),
               "X"
            )</f>
        <v/>
      </c>
      <c r="HD219" s="237" t="str">
        <f xml:space="preserve"> IF(TEXT((EDATE('Projektkostenkalkulation EP'!$B$8,19)+HC$9),"MM")=TEXT((EDATE('Projektkostenkalkulation EP'!$B$8,19)+(HC$9-1)),"MM"),
             IF(
                        OR(
                                    TEXT((EDATE('Projektkostenkalkulation EP'!$B$8,19)+HC$9),"TTT") = "Sa",
                                    TEXT((EDATE('Projektkostenkalkulation EP'!$B$8,19)+HC$9),"TTT") = "So",
                                    IF(ISNA(VLOOKUP(EDATE('Projektkostenkalkulation EP'!$B$8,19)+HC$9,Datenquellen!$F$7:$H$45,3,FALSE))," ",VLOOKUP(EDATE('Projektkostenkalkulation EP'!$B$8,19)+HC$9,Datenquellen!$F$7:$H$45,3,FALSE))="X"
                                    ),
                          "X",
                          ""
                          ),
               "X"
            )</f>
        <v>X</v>
      </c>
      <c r="HE219" s="238" t="str">
        <f xml:space="preserve"> IF(TEXT((EDATE('Projektkostenkalkulation EP'!$B$8,19)+HD$9),"MM")=TEXT((EDATE('Projektkostenkalkulation EP'!$B$8,19)+(HD$9-1)),"MM"),
             IF(
                        OR(
                                    TEXT((EDATE('Projektkostenkalkulation EP'!$B$8,19)+HD$9),"TTT") = "Sa",
                                    TEXT((EDATE('Projektkostenkalkulation EP'!$B$8,19)+HD$9),"TTT") = "So",
                                    IF(ISNA(VLOOKUP(EDATE('Projektkostenkalkulation EP'!$B$8,19)+HD$9,Datenquellen!$F$7:$H$45,3,FALSE))," ",VLOOKUP(EDATE('Projektkostenkalkulation EP'!$B$8,19)+HD$9,Datenquellen!$F$7:$H$45,3,FALSE))="X"
                                    ),
                          "X",
                          ""
                          ),
               "X"
            )</f>
        <v>X</v>
      </c>
      <c r="HF219" s="239"/>
      <c r="HG219" s="240"/>
      <c r="HH219" s="241" t="s">
        <v>67</v>
      </c>
    </row>
    <row r="220" spans="1:216" ht="21" customHeight="1" x14ac:dyDescent="0.2">
      <c r="A220" s="405" t="str">
        <f>TEXT(EDATE('Projektkostenkalkulation EP'!$B$8,20),"MMMM")</f>
        <v>September</v>
      </c>
      <c r="B220" s="226"/>
      <c r="C220" s="227" t="str">
        <f>IF(
            OR(
                     TEXT(EDATE('Projektkostenkalkulation EP'!$B$8,20),"TTT") = "Sa",
                     TEXT(EDATE('Projektkostenkalkulation EP'!$B$8,20),"TTT") = "So",
                     IF(ISNA(VLOOKUP(EDATE('Projektkostenkalkulation EP'!$B$8,20),Datenquellen!$F$7:$H$45,3,FALSE))," ",VLOOKUP(EDATE('Projektkostenkalkulation EP'!$B$8,20),Datenquellen!$F$7:$H$45,3,FALSE))="X"
                            ),
                    "X",
                    ""
            )</f>
        <v/>
      </c>
      <c r="D220" s="227" t="str">
        <f xml:space="preserve"> IF(TEXT((EDATE('Projektkostenkalkulation EP'!$B$8,20)+C$9),"MM")=TEXT((EDATE('Projektkostenkalkulation EP'!$B$8,20)+(C$9-1)),"MM"),
             IF(
                        OR(
                                    TEXT((EDATE('Projektkostenkalkulation EP'!$B$8,20)+C$9),"TTT") = "Sa",
                                    TEXT((EDATE('Projektkostenkalkulation EP'!$B$8,20)+C$9),"TTT") = "So",
                                    IF(ISNA(VLOOKUP(EDATE('Projektkostenkalkulation EP'!$B$8,20)+C$9,Datenquellen!$F$7:$H$45,3,FALSE))," ",VLOOKUP(EDATE('Projektkostenkalkulation EP'!$B$8,20)+C$9,Datenquellen!$F$7:$H$45,3,FALSE))="X"
                                    ),
                          "X",
                          ""
                          ),
               "X"
            )</f>
        <v/>
      </c>
      <c r="E220" s="227" t="str">
        <f xml:space="preserve"> IF(TEXT((EDATE('Projektkostenkalkulation EP'!$B$8,20)+D$9),"MM")=TEXT((EDATE('Projektkostenkalkulation EP'!$B$8,20)+(D$9-1)),"MM"),
             IF(
                        OR(
                                    TEXT((EDATE('Projektkostenkalkulation EP'!$B$8,20)+D$9),"TTT") = "Sa",
                                    TEXT((EDATE('Projektkostenkalkulation EP'!$B$8,20)+D$9),"TTT") = "So",
                                    IF(ISNA(VLOOKUP(EDATE('Projektkostenkalkulation EP'!$B$8,20)+D$9,Datenquellen!$F$7:$H$45,3,FALSE))," ",VLOOKUP(EDATE('Projektkostenkalkulation EP'!$B$8,20)+D$9,Datenquellen!$F$7:$H$45,3,FALSE))="X"
                                    ),
                          "X",
                          ""
                          ),
               "X"
            )</f>
        <v/>
      </c>
      <c r="F220" s="227" t="str">
        <f xml:space="preserve"> IF(TEXT((EDATE('Projektkostenkalkulation EP'!$B$8,20)+E$9),"MM")=TEXT((EDATE('Projektkostenkalkulation EP'!$B$8,20)+(E$9-1)),"MM"),
             IF(
                        OR(
                                    TEXT((EDATE('Projektkostenkalkulation EP'!$B$8,20)+E$9),"TTT") = "Sa",
                                    TEXT((EDATE('Projektkostenkalkulation EP'!$B$8,20)+E$9),"TTT") = "So",
                                    IF(ISNA(VLOOKUP(EDATE('Projektkostenkalkulation EP'!$B$8,20)+E$9,Datenquellen!$F$7:$H$45,3,FALSE))," ",VLOOKUP(EDATE('Projektkostenkalkulation EP'!$B$8,20)+E$9,Datenquellen!$F$7:$H$45,3,FALSE))="X"
                                    ),
                          "X",
                          ""
                          ),
               "X"
            )</f>
        <v/>
      </c>
      <c r="G220" s="227" t="str">
        <f xml:space="preserve"> IF(TEXT((EDATE('Projektkostenkalkulation EP'!$B$8,20)+F$9),"MM")=TEXT((EDATE('Projektkostenkalkulation EP'!$B$8,20)+(F$9-1)),"MM"),
             IF(
                        OR(
                                    TEXT((EDATE('Projektkostenkalkulation EP'!$B$8,20)+F$9),"TTT") = "Sa",
                                    TEXT((EDATE('Projektkostenkalkulation EP'!$B$8,20)+F$9),"TTT") = "So",
                                    IF(ISNA(VLOOKUP(EDATE('Projektkostenkalkulation EP'!$B$8,20)+F$9,Datenquellen!$F$7:$H$45,3,FALSE))," ",VLOOKUP(EDATE('Projektkostenkalkulation EP'!$B$8,20)+F$9,Datenquellen!$F$7:$H$45,3,FALSE))="X"
                                    ),
                          "X",
                          ""
                          ),
               "X"
            )</f>
        <v/>
      </c>
      <c r="H220" s="227" t="str">
        <f xml:space="preserve"> IF(TEXT((EDATE('Projektkostenkalkulation EP'!$B$8,20)+G$9),"MM")=TEXT((EDATE('Projektkostenkalkulation EP'!$B$8,20)+(G$9-1)),"MM"),
             IF(
                        OR(
                                    TEXT((EDATE('Projektkostenkalkulation EP'!$B$8,20)+G$9),"TTT") = "Sa",
                                    TEXT((EDATE('Projektkostenkalkulation EP'!$B$8,20)+G$9),"TTT") = "So",
                                    IF(ISNA(VLOOKUP(EDATE('Projektkostenkalkulation EP'!$B$8,20)+G$9,Datenquellen!$F$7:$H$45,3,FALSE))," ",VLOOKUP(EDATE('Projektkostenkalkulation EP'!$B$8,20)+G$9,Datenquellen!$F$7:$H$45,3,FALSE))="X"
                                    ),
                          "X",
                          ""
                          ),
               "X"
            )</f>
        <v>X</v>
      </c>
      <c r="I220" s="227" t="str">
        <f xml:space="preserve"> IF(TEXT((EDATE('Projektkostenkalkulation EP'!$B$8,20)+H$9),"MM")=TEXT((EDATE('Projektkostenkalkulation EP'!$B$8,20)+(H$9-1)),"MM"),
             IF(
                        OR(
                                    TEXT((EDATE('Projektkostenkalkulation EP'!$B$8,20)+H$9),"TTT") = "Sa",
                                    TEXT((EDATE('Projektkostenkalkulation EP'!$B$8,20)+H$9),"TTT") = "So",
                                    IF(ISNA(VLOOKUP(EDATE('Projektkostenkalkulation EP'!$B$8,20)+H$9,Datenquellen!$F$7:$H$45,3,FALSE))," ",VLOOKUP(EDATE('Projektkostenkalkulation EP'!$B$8,20)+H$9,Datenquellen!$F$7:$H$45,3,FALSE))="X"
                                    ),
                          "X",
                          ""
                          ),
               "X"
            )</f>
        <v>X</v>
      </c>
      <c r="J220" s="227" t="str">
        <f xml:space="preserve"> IF(TEXT((EDATE('Projektkostenkalkulation EP'!$B$8,20)+I$9),"MM")=TEXT((EDATE('Projektkostenkalkulation EP'!$B$8,20)+(I$9-1)),"MM"),
             IF(
                        OR(
                                    TEXT((EDATE('Projektkostenkalkulation EP'!$B$8,20)+I$9),"TTT") = "Sa",
                                    TEXT((EDATE('Projektkostenkalkulation EP'!$B$8,20)+I$9),"TTT") = "So",
                                    IF(ISNA(VLOOKUP(EDATE('Projektkostenkalkulation EP'!$B$8,20)+I$9,Datenquellen!$F$7:$H$45,3,FALSE))," ",VLOOKUP(EDATE('Projektkostenkalkulation EP'!$B$8,20)+I$9,Datenquellen!$F$7:$H$45,3,FALSE))="X"
                                    ),
                          "X",
                          ""
                          ),
               "X"
            )</f>
        <v/>
      </c>
      <c r="K220" s="227" t="str">
        <f xml:space="preserve"> IF(TEXT((EDATE('Projektkostenkalkulation EP'!$B$8,20)+J$9),"MM")=TEXT((EDATE('Projektkostenkalkulation EP'!$B$8,20)+(J$9-1)),"MM"),
             IF(
                        OR(
                                    TEXT((EDATE('Projektkostenkalkulation EP'!$B$8,20)+J$9),"TTT") = "Sa",
                                    TEXT((EDATE('Projektkostenkalkulation EP'!$B$8,20)+J$9),"TTT") = "So",
                                    IF(ISNA(VLOOKUP(EDATE('Projektkostenkalkulation EP'!$B$8,20)+J$9,Datenquellen!$F$7:$H$45,3,FALSE))," ",VLOOKUP(EDATE('Projektkostenkalkulation EP'!$B$8,20)+J$9,Datenquellen!$F$7:$H$45,3,FALSE))="X"
                                    ),
                          "X",
                          ""
                          ),
               "X"
            )</f>
        <v/>
      </c>
      <c r="L220" s="227" t="str">
        <f xml:space="preserve"> IF(TEXT((EDATE('Projektkostenkalkulation EP'!$B$8,20)+K$9),"MM")=TEXT((EDATE('Projektkostenkalkulation EP'!$B$8,20)+(K$9-1)),"MM"),
             IF(
                        OR(
                                    TEXT((EDATE('Projektkostenkalkulation EP'!$B$8,20)+K$9),"TTT") = "Sa",
                                    TEXT((EDATE('Projektkostenkalkulation EP'!$B$8,20)+K$9),"TTT") = "So",
                                    IF(ISNA(VLOOKUP(EDATE('Projektkostenkalkulation EP'!$B$8,20)+K$9,Datenquellen!$F$7:$H$45,3,FALSE))," ",VLOOKUP(EDATE('Projektkostenkalkulation EP'!$B$8,20)+K$9,Datenquellen!$F$7:$H$45,3,FALSE))="X"
                                    ),
                          "X",
                          ""
                          ),
               "X"
            )</f>
        <v/>
      </c>
      <c r="M220" s="227" t="str">
        <f xml:space="preserve"> IF(TEXT((EDATE('Projektkostenkalkulation EP'!$B$8,20)+L$9),"MM")=TEXT((EDATE('Projektkostenkalkulation EP'!$B$8,20)+(L$9-1)),"MM"),
             IF(
                        OR(
                                    TEXT((EDATE('Projektkostenkalkulation EP'!$B$8,20)+L$9),"TTT") = "Sa",
                                    TEXT((EDATE('Projektkostenkalkulation EP'!$B$8,20)+L$9),"TTT") = "So",
                                    IF(ISNA(VLOOKUP(EDATE('Projektkostenkalkulation EP'!$B$8,20)+L$9,Datenquellen!$F$7:$H$45,3,FALSE))," ",VLOOKUP(EDATE('Projektkostenkalkulation EP'!$B$8,20)+L$9,Datenquellen!$F$7:$H$45,3,FALSE))="X"
                                    ),
                          "X",
                          ""
                          ),
               "X"
            )</f>
        <v/>
      </c>
      <c r="N220" s="227" t="str">
        <f xml:space="preserve"> IF(TEXT((EDATE('Projektkostenkalkulation EP'!$B$8,20)+M$9),"MM")=TEXT((EDATE('Projektkostenkalkulation EP'!$B$8,20)+(M$9-1)),"MM"),
             IF(
                        OR(
                                    TEXT((EDATE('Projektkostenkalkulation EP'!$B$8,20)+M$9),"TTT") = "Sa",
                                    TEXT((EDATE('Projektkostenkalkulation EP'!$B$8,20)+M$9),"TTT") = "So",
                                    IF(ISNA(VLOOKUP(EDATE('Projektkostenkalkulation EP'!$B$8,20)+M$9,Datenquellen!$F$7:$H$45,3,FALSE))," ",VLOOKUP(EDATE('Projektkostenkalkulation EP'!$B$8,20)+M$9,Datenquellen!$F$7:$H$45,3,FALSE))="X"
                                    ),
                          "X",
                          ""
                          ),
               "X"
            )</f>
        <v/>
      </c>
      <c r="O220" s="227" t="str">
        <f xml:space="preserve"> IF(TEXT((EDATE('Projektkostenkalkulation EP'!$B$8,20)+N$9),"MM")=TEXT((EDATE('Projektkostenkalkulation EP'!$B$8,20)+(N$9-1)),"MM"),
             IF(
                        OR(
                                    TEXT((EDATE('Projektkostenkalkulation EP'!$B$8,20)+N$9),"TTT") = "Sa",
                                    TEXT((EDATE('Projektkostenkalkulation EP'!$B$8,20)+N$9),"TTT") = "So",
                                    IF(ISNA(VLOOKUP(EDATE('Projektkostenkalkulation EP'!$B$8,20)+N$9,Datenquellen!$F$7:$H$45,3,FALSE))," ",VLOOKUP(EDATE('Projektkostenkalkulation EP'!$B$8,20)+N$9,Datenquellen!$F$7:$H$45,3,FALSE))="X"
                                    ),
                          "X",
                          ""
                          ),
               "X"
            )</f>
        <v>X</v>
      </c>
      <c r="P220" s="227" t="str">
        <f xml:space="preserve"> IF(TEXT((EDATE('Projektkostenkalkulation EP'!$B$8,20)+O$9),"MM")=TEXT((EDATE('Projektkostenkalkulation EP'!$B$8,20)+(O$9-1)),"MM"),
             IF(
                        OR(
                                    TEXT((EDATE('Projektkostenkalkulation EP'!$B$8,20)+O$9),"TTT") = "Sa",
                                    TEXT((EDATE('Projektkostenkalkulation EP'!$B$8,20)+O$9),"TTT") = "So",
                                    IF(ISNA(VLOOKUP(EDATE('Projektkostenkalkulation EP'!$B$8,20)+O$9,Datenquellen!$F$7:$H$45,3,FALSE))," ",VLOOKUP(EDATE('Projektkostenkalkulation EP'!$B$8,20)+O$9,Datenquellen!$F$7:$H$45,3,FALSE))="X"
                                    ),
                          "X",
                          ""
                          ),
               "X"
            )</f>
        <v>X</v>
      </c>
      <c r="Q220" s="227" t="str">
        <f xml:space="preserve"> IF(TEXT((EDATE('Projektkostenkalkulation EP'!$B$8,20)+P$9),"MM")=TEXT((EDATE('Projektkostenkalkulation EP'!$B$8,20)+(P$9-1)),"MM"),
             IF(
                        OR(
                                    TEXT((EDATE('Projektkostenkalkulation EP'!$B$8,20)+P$9),"TTT") = "Sa",
                                    TEXT((EDATE('Projektkostenkalkulation EP'!$B$8,20)+P$9),"TTT") = "So",
                                    IF(ISNA(VLOOKUP(EDATE('Projektkostenkalkulation EP'!$B$8,20)+P$9,Datenquellen!$F$7:$H$45,3,FALSE))," ",VLOOKUP(EDATE('Projektkostenkalkulation EP'!$B$8,20)+P$9,Datenquellen!$F$7:$H$45,3,FALSE))="X"
                                    ),
                          "X",
                          ""
                          ),
               "X"
            )</f>
        <v/>
      </c>
      <c r="R220" s="227" t="str">
        <f xml:space="preserve"> IF(TEXT((EDATE('Projektkostenkalkulation EP'!$B$8,20)+Q$9),"MM")=TEXT((EDATE('Projektkostenkalkulation EP'!$B$8,20)+(Q$9-1)),"MM"),
             IF(
                        OR(
                                    TEXT((EDATE('Projektkostenkalkulation EP'!$B$8,20)+Q$9),"TTT") = "Sa",
                                    TEXT((EDATE('Projektkostenkalkulation EP'!$B$8,20)+Q$9),"TTT") = "So",
                                    IF(ISNA(VLOOKUP(EDATE('Projektkostenkalkulation EP'!$B$8,20)+Q$9,Datenquellen!$F$7:$H$45,3,FALSE))," ",VLOOKUP(EDATE('Projektkostenkalkulation EP'!$B$8,20)+Q$9,Datenquellen!$F$7:$H$45,3,FALSE))="X"
                                    ),
                          "X",
                          ""
                          ),
               "X"
            )</f>
        <v/>
      </c>
      <c r="S220" s="227" t="str">
        <f xml:space="preserve"> IF(TEXT((EDATE('Projektkostenkalkulation EP'!$B$8,20)+R$9),"MM")=TEXT((EDATE('Projektkostenkalkulation EP'!$B$8,20)+(R$9-1)),"MM"),
             IF(
                        OR(
                                    TEXT((EDATE('Projektkostenkalkulation EP'!$B$8,20)+R$9),"TTT") = "Sa",
                                    TEXT((EDATE('Projektkostenkalkulation EP'!$B$8,20)+R$9),"TTT") = "So",
                                    IF(ISNA(VLOOKUP(EDATE('Projektkostenkalkulation EP'!$B$8,20)+R$9,Datenquellen!$F$7:$H$45,3,FALSE))," ",VLOOKUP(EDATE('Projektkostenkalkulation EP'!$B$8,20)+R$9,Datenquellen!$F$7:$H$45,3,FALSE))="X"
                                    ),
                          "X",
                          ""
                          ),
               "X"
            )</f>
        <v/>
      </c>
      <c r="T220" s="227" t="str">
        <f xml:space="preserve"> IF(TEXT((EDATE('Projektkostenkalkulation EP'!$B$8,20)+S$9),"MM")=TEXT((EDATE('Projektkostenkalkulation EP'!$B$8,20)+(S$9-1)),"MM"),
             IF(
                        OR(
                                    TEXT((EDATE('Projektkostenkalkulation EP'!$B$8,20)+S$9),"TTT") = "Sa",
                                    TEXT((EDATE('Projektkostenkalkulation EP'!$B$8,20)+S$9),"TTT") = "So",
                                    IF(ISNA(VLOOKUP(EDATE('Projektkostenkalkulation EP'!$B$8,20)+S$9,Datenquellen!$F$7:$H$45,3,FALSE))," ",VLOOKUP(EDATE('Projektkostenkalkulation EP'!$B$8,20)+S$9,Datenquellen!$F$7:$H$45,3,FALSE))="X"
                                    ),
                          "X",
                          ""
                          ),
               "X"
            )</f>
        <v/>
      </c>
      <c r="U220" s="227" t="str">
        <f xml:space="preserve"> IF(TEXT((EDATE('Projektkostenkalkulation EP'!$B$8,20)+T$9),"MM")=TEXT((EDATE('Projektkostenkalkulation EP'!$B$8,20)+(T$9-1)),"MM"),
             IF(
                        OR(
                                    TEXT((EDATE('Projektkostenkalkulation EP'!$B$8,20)+T$9),"TTT") = "Sa",
                                    TEXT((EDATE('Projektkostenkalkulation EP'!$B$8,20)+T$9),"TTT") = "So",
                                    IF(ISNA(VLOOKUP(EDATE('Projektkostenkalkulation EP'!$B$8,20)+T$9,Datenquellen!$F$7:$H$45,3,FALSE))," ",VLOOKUP(EDATE('Projektkostenkalkulation EP'!$B$8,20)+T$9,Datenquellen!$F$7:$H$45,3,FALSE))="X"
                                    ),
                          "X",
                          ""
                          ),
               "X"
            )</f>
        <v/>
      </c>
      <c r="V220" s="227" t="str">
        <f xml:space="preserve"> IF(TEXT((EDATE('Projektkostenkalkulation EP'!$B$8,20)+U$9),"MM")=TEXT((EDATE('Projektkostenkalkulation EP'!$B$8,20)+(U$9-1)),"MM"),
             IF(
                        OR(
                                    TEXT((EDATE('Projektkostenkalkulation EP'!$B$8,20)+U$9),"TTT") = "Sa",
                                    TEXT((EDATE('Projektkostenkalkulation EP'!$B$8,20)+U$9),"TTT") = "So",
                                    IF(ISNA(VLOOKUP(EDATE('Projektkostenkalkulation EP'!$B$8,20)+U$9,Datenquellen!$F$7:$H$45,3,FALSE))," ",VLOOKUP(EDATE('Projektkostenkalkulation EP'!$B$8,20)+U$9,Datenquellen!$F$7:$H$45,3,FALSE))="X"
                                    ),
                          "X",
                          ""
                          ),
               "X"
            )</f>
        <v>X</v>
      </c>
      <c r="W220" s="227" t="str">
        <f xml:space="preserve"> IF(TEXT((EDATE('Projektkostenkalkulation EP'!$B$8,20)+V$9),"MM")=TEXT((EDATE('Projektkostenkalkulation EP'!$B$8,20)+(V$9-1)),"MM"),
             IF(
                        OR(
                                    TEXT((EDATE('Projektkostenkalkulation EP'!$B$8,20)+V$9),"TTT") = "Sa",
                                    TEXT((EDATE('Projektkostenkalkulation EP'!$B$8,20)+V$9),"TTT") = "So",
                                    IF(ISNA(VLOOKUP(EDATE('Projektkostenkalkulation EP'!$B$8,20)+V$9,Datenquellen!$F$7:$H$45,3,FALSE))," ",VLOOKUP(EDATE('Projektkostenkalkulation EP'!$B$8,20)+V$9,Datenquellen!$F$7:$H$45,3,FALSE))="X"
                                    ),
                          "X",
                          ""
                          ),
               "X"
            )</f>
        <v>X</v>
      </c>
      <c r="X220" s="227" t="str">
        <f xml:space="preserve"> IF(TEXT((EDATE('Projektkostenkalkulation EP'!$B$8,20)+W$9),"MM")=TEXT((EDATE('Projektkostenkalkulation EP'!$B$8,20)+(W$9-1)),"MM"),
             IF(
                        OR(
                                    TEXT((EDATE('Projektkostenkalkulation EP'!$B$8,20)+W$9),"TTT") = "Sa",
                                    TEXT((EDATE('Projektkostenkalkulation EP'!$B$8,20)+W$9),"TTT") = "So",
                                    IF(ISNA(VLOOKUP(EDATE('Projektkostenkalkulation EP'!$B$8,20)+W$9,Datenquellen!$F$7:$H$45,3,FALSE))," ",VLOOKUP(EDATE('Projektkostenkalkulation EP'!$B$8,20)+W$9,Datenquellen!$F$7:$H$45,3,FALSE))="X"
                                    ),
                          "X",
                          ""
                          ),
               "X"
            )</f>
        <v/>
      </c>
      <c r="Y220" s="227" t="str">
        <f xml:space="preserve"> IF(TEXT((EDATE('Projektkostenkalkulation EP'!$B$8,20)+X$9),"MM")=TEXT((EDATE('Projektkostenkalkulation EP'!$B$8,20)+(X$9-1)),"MM"),
             IF(
                        OR(
                                    TEXT((EDATE('Projektkostenkalkulation EP'!$B$8,20)+X$9),"TTT") = "Sa",
                                    TEXT((EDATE('Projektkostenkalkulation EP'!$B$8,20)+X$9),"TTT") = "So",
                                    IF(ISNA(VLOOKUP(EDATE('Projektkostenkalkulation EP'!$B$8,20)+X$9,Datenquellen!$F$7:$H$45,3,FALSE))," ",VLOOKUP(EDATE('Projektkostenkalkulation EP'!$B$8,20)+X$9,Datenquellen!$F$7:$H$45,3,FALSE))="X"
                                    ),
                          "X",
                          ""
                          ),
               "X"
            )</f>
        <v/>
      </c>
      <c r="Z220" s="227" t="str">
        <f xml:space="preserve"> IF(TEXT((EDATE('Projektkostenkalkulation EP'!$B$8,20)+Y$9),"MM")=TEXT((EDATE('Projektkostenkalkulation EP'!$B$8,20)+(Y$9-1)),"MM"),
             IF(
                        OR(
                                    TEXT((EDATE('Projektkostenkalkulation EP'!$B$8,20)+Y$9),"TTT") = "Sa",
                                    TEXT((EDATE('Projektkostenkalkulation EP'!$B$8,20)+Y$9),"TTT") = "So",
                                    IF(ISNA(VLOOKUP(EDATE('Projektkostenkalkulation EP'!$B$8,20)+Y$9,Datenquellen!$F$7:$H$45,3,FALSE))," ",VLOOKUP(EDATE('Projektkostenkalkulation EP'!$B$8,20)+Y$9,Datenquellen!$F$7:$H$45,3,FALSE))="X"
                                    ),
                          "X",
                          ""
                          ),
               "X"
            )</f>
        <v/>
      </c>
      <c r="AA220" s="227" t="str">
        <f xml:space="preserve"> IF(TEXT((EDATE('Projektkostenkalkulation EP'!$B$8,20)+Z$9),"MM")=TEXT((EDATE('Projektkostenkalkulation EP'!$B$8,20)+(Z$9-1)),"MM"),
             IF(
                        OR(
                                    TEXT((EDATE('Projektkostenkalkulation EP'!$B$8,20)+Z$9),"TTT") = "Sa",
                                    TEXT((EDATE('Projektkostenkalkulation EP'!$B$8,20)+Z$9),"TTT") = "So",
                                    IF(ISNA(VLOOKUP(EDATE('Projektkostenkalkulation EP'!$B$8,20)+Z$9,Datenquellen!$F$7:$H$45,3,FALSE))," ",VLOOKUP(EDATE('Projektkostenkalkulation EP'!$B$8,20)+Z$9,Datenquellen!$F$7:$H$45,3,FALSE))="X"
                                    ),
                          "X",
                          ""
                          ),
               "X"
            )</f>
        <v/>
      </c>
      <c r="AB220" s="227" t="str">
        <f xml:space="preserve"> IF(TEXT((EDATE('Projektkostenkalkulation EP'!$B$8,20)+AA$9),"MM")=TEXT((EDATE('Projektkostenkalkulation EP'!$B$8,20)+(AA$9-1)),"MM"),
             IF(
                        OR(
                                    TEXT((EDATE('Projektkostenkalkulation EP'!$B$8,20)+AA$9),"TTT") = "Sa",
                                    TEXT((EDATE('Projektkostenkalkulation EP'!$B$8,20)+AA$9),"TTT") = "So",
                                    IF(ISNA(VLOOKUP(EDATE('Projektkostenkalkulation EP'!$B$8,20)+AA$9,Datenquellen!$F$7:$H$45,3,FALSE))," ",VLOOKUP(EDATE('Projektkostenkalkulation EP'!$B$8,20)+AA$9,Datenquellen!$F$7:$H$45,3,FALSE))="X"
                                    ),
                          "X",
                          ""
                          ),
               "X"
            )</f>
        <v/>
      </c>
      <c r="AC220" s="227" t="str">
        <f xml:space="preserve"> IF(TEXT((EDATE('Projektkostenkalkulation EP'!$B$8,20)+AB$9),"MM")=TEXT((EDATE('Projektkostenkalkulation EP'!$B$8,20)+(AB$9-1)),"MM"),
             IF(
                        OR(
                                    TEXT((EDATE('Projektkostenkalkulation EP'!$B$8,20)+AB$9),"TTT") = "Sa",
                                    TEXT((EDATE('Projektkostenkalkulation EP'!$B$8,20)+AB$9),"TTT") = "So",
                                    IF(ISNA(VLOOKUP(EDATE('Projektkostenkalkulation EP'!$B$8,20)+AB$9,Datenquellen!$F$7:$H$45,3,FALSE))," ",VLOOKUP(EDATE('Projektkostenkalkulation EP'!$B$8,20)+AB$9,Datenquellen!$F$7:$H$45,3,FALSE))="X"
                                    ),
                          "X",
                          ""
                          ),
               "X"
            )</f>
        <v>X</v>
      </c>
      <c r="AD220" s="227" t="str">
        <f xml:space="preserve"> IF(TEXT((EDATE('Projektkostenkalkulation EP'!$B$8,20)+AC$9),"MM")=TEXT((EDATE('Projektkostenkalkulation EP'!$B$8,20)+(AC$9-1)),"MM"),
             IF(
                        OR(
                                    TEXT((EDATE('Projektkostenkalkulation EP'!$B$8,20)+AC$9),"TTT") = "Sa",
                                    TEXT((EDATE('Projektkostenkalkulation EP'!$B$8,20)+AC$9),"TTT") = "So",
                                    IF(ISNA(VLOOKUP(EDATE('Projektkostenkalkulation EP'!$B$8,20)+AC$9,Datenquellen!$F$7:$H$45,3,FALSE))," ",VLOOKUP(EDATE('Projektkostenkalkulation EP'!$B$8,20)+AC$9,Datenquellen!$F$7:$H$45,3,FALSE))="X"
                                    ),
                          "X",
                          ""
                          ),
               "X"
            )</f>
        <v>X</v>
      </c>
      <c r="AE220" s="227" t="str">
        <f xml:space="preserve"> IF(TEXT((EDATE('Projektkostenkalkulation EP'!$B$8,20)+AD$9),"MM")=TEXT((EDATE('Projektkostenkalkulation EP'!$B$8,20)+(AD$9-1)),"MM"),
             IF(
                        OR(
                                    TEXT((EDATE('Projektkostenkalkulation EP'!$B$8,20)+AD$9),"TTT") = "Sa",
                                    TEXT((EDATE('Projektkostenkalkulation EP'!$B$8,20)+AD$9),"TTT") = "So",
                                    IF(ISNA(VLOOKUP(EDATE('Projektkostenkalkulation EP'!$B$8,20)+AD$9,Datenquellen!$F$7:$H$45,3,FALSE))," ",VLOOKUP(EDATE('Projektkostenkalkulation EP'!$B$8,20)+AD$9,Datenquellen!$F$7:$H$45,3,FALSE))="X"
                                    ),
                          "X",
                          ""
                          ),
               "X"
            )</f>
        <v/>
      </c>
      <c r="AF220" s="227" t="str">
        <f xml:space="preserve"> IF(TEXT((EDATE('Projektkostenkalkulation EP'!$B$8,20)+AE$9),"MM")=TEXT((EDATE('Projektkostenkalkulation EP'!$B$8,20)+(AE$9-1)),"MM"),
             IF(
                        OR(
                                    TEXT((EDATE('Projektkostenkalkulation EP'!$B$8,20)+AE$9),"TTT") = "Sa",
                                    TEXT((EDATE('Projektkostenkalkulation EP'!$B$8,20)+AE$9),"TTT") = "So",
                                    IF(ISNA(VLOOKUP(EDATE('Projektkostenkalkulation EP'!$B$8,20)+AE$9,Datenquellen!$F$7:$H$45,3,FALSE))," ",VLOOKUP(EDATE('Projektkostenkalkulation EP'!$B$8,20)+AE$9,Datenquellen!$F$7:$H$45,3,FALSE))="X"
                                    ),
                          "X",
                          ""
                          ),
               "X"
            )</f>
        <v/>
      </c>
      <c r="AG220" s="228" t="str">
        <f xml:space="preserve"> IF(TEXT((EDATE('Projektkostenkalkulation EP'!$B$8,20)+AF$9),"MM")=TEXT((EDATE('Projektkostenkalkulation EP'!$B$8,20)+(AF$9-1)),"MM"),
             IF(
                        OR(
                                    TEXT((EDATE('Projektkostenkalkulation EP'!$B$8,20)+AF$9),"TTT") = "Sa",
                                    TEXT((EDATE('Projektkostenkalkulation EP'!$B$8,20)+AF$9),"TTT") = "So",
                                    IF(ISNA(VLOOKUP(EDATE('Projektkostenkalkulation EP'!$B$8,20)+AF$9,Datenquellen!$F$7:$H$45,3,FALSE))," ",VLOOKUP(EDATE('Projektkostenkalkulation EP'!$B$8,20)+AF$9,Datenquellen!$F$7:$H$45,3,FALSE))="X"
                                    ),
                          "X",
                          ""
                          ),
               "X"
            )</f>
        <v>X</v>
      </c>
      <c r="AH220" s="229"/>
      <c r="AI220" s="230"/>
      <c r="AJ220" s="408"/>
      <c r="AK220" s="405" t="str">
        <f>TEXT(EDATE('Projektkostenkalkulation EP'!$B$8,20),"MMMM")</f>
        <v>September</v>
      </c>
      <c r="AL220" s="226"/>
      <c r="AM220" s="227" t="str">
        <f>IF(
            OR(
                     TEXT(EDATE('Projektkostenkalkulation EP'!$B$8,20),"TTT") = "Sa",
                     TEXT(EDATE('Projektkostenkalkulation EP'!$B$8,20),"TTT") = "So",
                     IF(ISNA(VLOOKUP(EDATE('Projektkostenkalkulation EP'!$B$8,20),Datenquellen!$F$7:$H$45,3,FALSE))," ",VLOOKUP(EDATE('Projektkostenkalkulation EP'!$B$8,20),Datenquellen!$F$7:$H$45,3,FALSE))="X"
                            ),
                    "X",
                    ""
            )</f>
        <v/>
      </c>
      <c r="AN220" s="227" t="str">
        <f xml:space="preserve"> IF(TEXT((EDATE('Projektkostenkalkulation EP'!$B$8,20)+AM$9),"MM")=TEXT((EDATE('Projektkostenkalkulation EP'!$B$8,20)+(AM$9-1)),"MM"),
             IF(
                        OR(
                                    TEXT((EDATE('Projektkostenkalkulation EP'!$B$8,20)+AM$9),"TTT") = "Sa",
                                    TEXT((EDATE('Projektkostenkalkulation EP'!$B$8,20)+AM$9),"TTT") = "So",
                                    IF(ISNA(VLOOKUP(EDATE('Projektkostenkalkulation EP'!$B$8,20)+AM$9,Datenquellen!$F$7:$H$45,3,FALSE))," ",VLOOKUP(EDATE('Projektkostenkalkulation EP'!$B$8,20)+AM$9,Datenquellen!$F$7:$H$45,3,FALSE))="X"
                                    ),
                          "X",
                          ""
                          ),
               "X"
            )</f>
        <v/>
      </c>
      <c r="AO220" s="227" t="str">
        <f xml:space="preserve"> IF(TEXT((EDATE('Projektkostenkalkulation EP'!$B$8,20)+AN$9),"MM")=TEXT((EDATE('Projektkostenkalkulation EP'!$B$8,20)+(AN$9-1)),"MM"),
             IF(
                        OR(
                                    TEXT((EDATE('Projektkostenkalkulation EP'!$B$8,20)+AN$9),"TTT") = "Sa",
                                    TEXT((EDATE('Projektkostenkalkulation EP'!$B$8,20)+AN$9),"TTT") = "So",
                                    IF(ISNA(VLOOKUP(EDATE('Projektkostenkalkulation EP'!$B$8,20)+AN$9,Datenquellen!$F$7:$H$45,3,FALSE))," ",VLOOKUP(EDATE('Projektkostenkalkulation EP'!$B$8,20)+AN$9,Datenquellen!$F$7:$H$45,3,FALSE))="X"
                                    ),
                          "X",
                          ""
                          ),
               "X"
            )</f>
        <v/>
      </c>
      <c r="AP220" s="227" t="str">
        <f xml:space="preserve"> IF(TEXT((EDATE('Projektkostenkalkulation EP'!$B$8,20)+AO$9),"MM")=TEXT((EDATE('Projektkostenkalkulation EP'!$B$8,20)+(AO$9-1)),"MM"),
             IF(
                        OR(
                                    TEXT((EDATE('Projektkostenkalkulation EP'!$B$8,20)+AO$9),"TTT") = "Sa",
                                    TEXT((EDATE('Projektkostenkalkulation EP'!$B$8,20)+AO$9),"TTT") = "So",
                                    IF(ISNA(VLOOKUP(EDATE('Projektkostenkalkulation EP'!$B$8,20)+AO$9,Datenquellen!$F$7:$H$45,3,FALSE))," ",VLOOKUP(EDATE('Projektkostenkalkulation EP'!$B$8,20)+AO$9,Datenquellen!$F$7:$H$45,3,FALSE))="X"
                                    ),
                          "X",
                          ""
                          ),
               "X"
            )</f>
        <v/>
      </c>
      <c r="AQ220" s="227" t="str">
        <f xml:space="preserve"> IF(TEXT((EDATE('Projektkostenkalkulation EP'!$B$8,20)+AP$9),"MM")=TEXT((EDATE('Projektkostenkalkulation EP'!$B$8,20)+(AP$9-1)),"MM"),
             IF(
                        OR(
                                    TEXT((EDATE('Projektkostenkalkulation EP'!$B$8,20)+AP$9),"TTT") = "Sa",
                                    TEXT((EDATE('Projektkostenkalkulation EP'!$B$8,20)+AP$9),"TTT") = "So",
                                    IF(ISNA(VLOOKUP(EDATE('Projektkostenkalkulation EP'!$B$8,20)+AP$9,Datenquellen!$F$7:$H$45,3,FALSE))," ",VLOOKUP(EDATE('Projektkostenkalkulation EP'!$B$8,20)+AP$9,Datenquellen!$F$7:$H$45,3,FALSE))="X"
                                    ),
                          "X",
                          ""
                          ),
               "X"
            )</f>
        <v/>
      </c>
      <c r="AR220" s="227" t="str">
        <f xml:space="preserve"> IF(TEXT((EDATE('Projektkostenkalkulation EP'!$B$8,20)+AQ$9),"MM")=TEXT((EDATE('Projektkostenkalkulation EP'!$B$8,20)+(AQ$9-1)),"MM"),
             IF(
                        OR(
                                    TEXT((EDATE('Projektkostenkalkulation EP'!$B$8,20)+AQ$9),"TTT") = "Sa",
                                    TEXT((EDATE('Projektkostenkalkulation EP'!$B$8,20)+AQ$9),"TTT") = "So",
                                    IF(ISNA(VLOOKUP(EDATE('Projektkostenkalkulation EP'!$B$8,20)+AQ$9,Datenquellen!$F$7:$H$45,3,FALSE))," ",VLOOKUP(EDATE('Projektkostenkalkulation EP'!$B$8,20)+AQ$9,Datenquellen!$F$7:$H$45,3,FALSE))="X"
                                    ),
                          "X",
                          ""
                          ),
               "X"
            )</f>
        <v>X</v>
      </c>
      <c r="AS220" s="227" t="str">
        <f xml:space="preserve"> IF(TEXT((EDATE('Projektkostenkalkulation EP'!$B$8,20)+AR$9),"MM")=TEXT((EDATE('Projektkostenkalkulation EP'!$B$8,20)+(AR$9-1)),"MM"),
             IF(
                        OR(
                                    TEXT((EDATE('Projektkostenkalkulation EP'!$B$8,20)+AR$9),"TTT") = "Sa",
                                    TEXT((EDATE('Projektkostenkalkulation EP'!$B$8,20)+AR$9),"TTT") = "So",
                                    IF(ISNA(VLOOKUP(EDATE('Projektkostenkalkulation EP'!$B$8,20)+AR$9,Datenquellen!$F$7:$H$45,3,FALSE))," ",VLOOKUP(EDATE('Projektkostenkalkulation EP'!$B$8,20)+AR$9,Datenquellen!$F$7:$H$45,3,FALSE))="X"
                                    ),
                          "X",
                          ""
                          ),
               "X"
            )</f>
        <v>X</v>
      </c>
      <c r="AT220" s="227" t="str">
        <f xml:space="preserve"> IF(TEXT((EDATE('Projektkostenkalkulation EP'!$B$8,20)+AS$9),"MM")=TEXT((EDATE('Projektkostenkalkulation EP'!$B$8,20)+(AS$9-1)),"MM"),
             IF(
                        OR(
                                    TEXT((EDATE('Projektkostenkalkulation EP'!$B$8,20)+AS$9),"TTT") = "Sa",
                                    TEXT((EDATE('Projektkostenkalkulation EP'!$B$8,20)+AS$9),"TTT") = "So",
                                    IF(ISNA(VLOOKUP(EDATE('Projektkostenkalkulation EP'!$B$8,20)+AS$9,Datenquellen!$F$7:$H$45,3,FALSE))," ",VLOOKUP(EDATE('Projektkostenkalkulation EP'!$B$8,20)+AS$9,Datenquellen!$F$7:$H$45,3,FALSE))="X"
                                    ),
                          "X",
                          ""
                          ),
               "X"
            )</f>
        <v/>
      </c>
      <c r="AU220" s="227" t="str">
        <f xml:space="preserve"> IF(TEXT((EDATE('Projektkostenkalkulation EP'!$B$8,20)+AT$9),"MM")=TEXT((EDATE('Projektkostenkalkulation EP'!$B$8,20)+(AT$9-1)),"MM"),
             IF(
                        OR(
                                    TEXT((EDATE('Projektkostenkalkulation EP'!$B$8,20)+AT$9),"TTT") = "Sa",
                                    TEXT((EDATE('Projektkostenkalkulation EP'!$B$8,20)+AT$9),"TTT") = "So",
                                    IF(ISNA(VLOOKUP(EDATE('Projektkostenkalkulation EP'!$B$8,20)+AT$9,Datenquellen!$F$7:$H$45,3,FALSE))," ",VLOOKUP(EDATE('Projektkostenkalkulation EP'!$B$8,20)+AT$9,Datenquellen!$F$7:$H$45,3,FALSE))="X"
                                    ),
                          "X",
                          ""
                          ),
               "X"
            )</f>
        <v/>
      </c>
      <c r="AV220" s="227" t="str">
        <f xml:space="preserve"> IF(TEXT((EDATE('Projektkostenkalkulation EP'!$B$8,20)+AU$9),"MM")=TEXT((EDATE('Projektkostenkalkulation EP'!$B$8,20)+(AU$9-1)),"MM"),
             IF(
                        OR(
                                    TEXT((EDATE('Projektkostenkalkulation EP'!$B$8,20)+AU$9),"TTT") = "Sa",
                                    TEXT((EDATE('Projektkostenkalkulation EP'!$B$8,20)+AU$9),"TTT") = "So",
                                    IF(ISNA(VLOOKUP(EDATE('Projektkostenkalkulation EP'!$B$8,20)+AU$9,Datenquellen!$F$7:$H$45,3,FALSE))," ",VLOOKUP(EDATE('Projektkostenkalkulation EP'!$B$8,20)+AU$9,Datenquellen!$F$7:$H$45,3,FALSE))="X"
                                    ),
                          "X",
                          ""
                          ),
               "X"
            )</f>
        <v/>
      </c>
      <c r="AW220" s="227" t="str">
        <f xml:space="preserve"> IF(TEXT((EDATE('Projektkostenkalkulation EP'!$B$8,20)+AV$9),"MM")=TEXT((EDATE('Projektkostenkalkulation EP'!$B$8,20)+(AV$9-1)),"MM"),
             IF(
                        OR(
                                    TEXT((EDATE('Projektkostenkalkulation EP'!$B$8,20)+AV$9),"TTT") = "Sa",
                                    TEXT((EDATE('Projektkostenkalkulation EP'!$B$8,20)+AV$9),"TTT") = "So",
                                    IF(ISNA(VLOOKUP(EDATE('Projektkostenkalkulation EP'!$B$8,20)+AV$9,Datenquellen!$F$7:$H$45,3,FALSE))," ",VLOOKUP(EDATE('Projektkostenkalkulation EP'!$B$8,20)+AV$9,Datenquellen!$F$7:$H$45,3,FALSE))="X"
                                    ),
                          "X",
                          ""
                          ),
               "X"
            )</f>
        <v/>
      </c>
      <c r="AX220" s="227" t="str">
        <f xml:space="preserve"> IF(TEXT((EDATE('Projektkostenkalkulation EP'!$B$8,20)+AW$9),"MM")=TEXT((EDATE('Projektkostenkalkulation EP'!$B$8,20)+(AW$9-1)),"MM"),
             IF(
                        OR(
                                    TEXT((EDATE('Projektkostenkalkulation EP'!$B$8,20)+AW$9),"TTT") = "Sa",
                                    TEXT((EDATE('Projektkostenkalkulation EP'!$B$8,20)+AW$9),"TTT") = "So",
                                    IF(ISNA(VLOOKUP(EDATE('Projektkostenkalkulation EP'!$B$8,20)+AW$9,Datenquellen!$F$7:$H$45,3,FALSE))," ",VLOOKUP(EDATE('Projektkostenkalkulation EP'!$B$8,20)+AW$9,Datenquellen!$F$7:$H$45,3,FALSE))="X"
                                    ),
                          "X",
                          ""
                          ),
               "X"
            )</f>
        <v/>
      </c>
      <c r="AY220" s="227" t="str">
        <f xml:space="preserve"> IF(TEXT((EDATE('Projektkostenkalkulation EP'!$B$8,20)+AX$9),"MM")=TEXT((EDATE('Projektkostenkalkulation EP'!$B$8,20)+(AX$9-1)),"MM"),
             IF(
                        OR(
                                    TEXT((EDATE('Projektkostenkalkulation EP'!$B$8,20)+AX$9),"TTT") = "Sa",
                                    TEXT((EDATE('Projektkostenkalkulation EP'!$B$8,20)+AX$9),"TTT") = "So",
                                    IF(ISNA(VLOOKUP(EDATE('Projektkostenkalkulation EP'!$B$8,20)+AX$9,Datenquellen!$F$7:$H$45,3,FALSE))," ",VLOOKUP(EDATE('Projektkostenkalkulation EP'!$B$8,20)+AX$9,Datenquellen!$F$7:$H$45,3,FALSE))="X"
                                    ),
                          "X",
                          ""
                          ),
               "X"
            )</f>
        <v>X</v>
      </c>
      <c r="AZ220" s="227" t="str">
        <f xml:space="preserve"> IF(TEXT((EDATE('Projektkostenkalkulation EP'!$B$8,20)+AY$9),"MM")=TEXT((EDATE('Projektkostenkalkulation EP'!$B$8,20)+(AY$9-1)),"MM"),
             IF(
                        OR(
                                    TEXT((EDATE('Projektkostenkalkulation EP'!$B$8,20)+AY$9),"TTT") = "Sa",
                                    TEXT((EDATE('Projektkostenkalkulation EP'!$B$8,20)+AY$9),"TTT") = "So",
                                    IF(ISNA(VLOOKUP(EDATE('Projektkostenkalkulation EP'!$B$8,20)+AY$9,Datenquellen!$F$7:$H$45,3,FALSE))," ",VLOOKUP(EDATE('Projektkostenkalkulation EP'!$B$8,20)+AY$9,Datenquellen!$F$7:$H$45,3,FALSE))="X"
                                    ),
                          "X",
                          ""
                          ),
               "X"
            )</f>
        <v>X</v>
      </c>
      <c r="BA220" s="227" t="str">
        <f xml:space="preserve"> IF(TEXT((EDATE('Projektkostenkalkulation EP'!$B$8,20)+AZ$9),"MM")=TEXT((EDATE('Projektkostenkalkulation EP'!$B$8,20)+(AZ$9-1)),"MM"),
             IF(
                        OR(
                                    TEXT((EDATE('Projektkostenkalkulation EP'!$B$8,20)+AZ$9),"TTT") = "Sa",
                                    TEXT((EDATE('Projektkostenkalkulation EP'!$B$8,20)+AZ$9),"TTT") = "So",
                                    IF(ISNA(VLOOKUP(EDATE('Projektkostenkalkulation EP'!$B$8,20)+AZ$9,Datenquellen!$F$7:$H$45,3,FALSE))," ",VLOOKUP(EDATE('Projektkostenkalkulation EP'!$B$8,20)+AZ$9,Datenquellen!$F$7:$H$45,3,FALSE))="X"
                                    ),
                          "X",
                          ""
                          ),
               "X"
            )</f>
        <v/>
      </c>
      <c r="BB220" s="227" t="str">
        <f xml:space="preserve"> IF(TEXT((EDATE('Projektkostenkalkulation EP'!$B$8,20)+BA$9),"MM")=TEXT((EDATE('Projektkostenkalkulation EP'!$B$8,20)+(BA$9-1)),"MM"),
             IF(
                        OR(
                                    TEXT((EDATE('Projektkostenkalkulation EP'!$B$8,20)+BA$9),"TTT") = "Sa",
                                    TEXT((EDATE('Projektkostenkalkulation EP'!$B$8,20)+BA$9),"TTT") = "So",
                                    IF(ISNA(VLOOKUP(EDATE('Projektkostenkalkulation EP'!$B$8,20)+BA$9,Datenquellen!$F$7:$H$45,3,FALSE))," ",VLOOKUP(EDATE('Projektkostenkalkulation EP'!$B$8,20)+BA$9,Datenquellen!$F$7:$H$45,3,FALSE))="X"
                                    ),
                          "X",
                          ""
                          ),
               "X"
            )</f>
        <v/>
      </c>
      <c r="BC220" s="227" t="str">
        <f xml:space="preserve"> IF(TEXT((EDATE('Projektkostenkalkulation EP'!$B$8,20)+BB$9),"MM")=TEXT((EDATE('Projektkostenkalkulation EP'!$B$8,20)+(BB$9-1)),"MM"),
             IF(
                        OR(
                                    TEXT((EDATE('Projektkostenkalkulation EP'!$B$8,20)+BB$9),"TTT") = "Sa",
                                    TEXT((EDATE('Projektkostenkalkulation EP'!$B$8,20)+BB$9),"TTT") = "So",
                                    IF(ISNA(VLOOKUP(EDATE('Projektkostenkalkulation EP'!$B$8,20)+BB$9,Datenquellen!$F$7:$H$45,3,FALSE))," ",VLOOKUP(EDATE('Projektkostenkalkulation EP'!$B$8,20)+BB$9,Datenquellen!$F$7:$H$45,3,FALSE))="X"
                                    ),
                          "X",
                          ""
                          ),
               "X"
            )</f>
        <v/>
      </c>
      <c r="BD220" s="227" t="str">
        <f xml:space="preserve"> IF(TEXT((EDATE('Projektkostenkalkulation EP'!$B$8,20)+BC$9),"MM")=TEXT((EDATE('Projektkostenkalkulation EP'!$B$8,20)+(BC$9-1)),"MM"),
             IF(
                        OR(
                                    TEXT((EDATE('Projektkostenkalkulation EP'!$B$8,20)+BC$9),"TTT") = "Sa",
                                    TEXT((EDATE('Projektkostenkalkulation EP'!$B$8,20)+BC$9),"TTT") = "So",
                                    IF(ISNA(VLOOKUP(EDATE('Projektkostenkalkulation EP'!$B$8,20)+BC$9,Datenquellen!$F$7:$H$45,3,FALSE))," ",VLOOKUP(EDATE('Projektkostenkalkulation EP'!$B$8,20)+BC$9,Datenquellen!$F$7:$H$45,3,FALSE))="X"
                                    ),
                          "X",
                          ""
                          ),
               "X"
            )</f>
        <v/>
      </c>
      <c r="BE220" s="227" t="str">
        <f xml:space="preserve"> IF(TEXT((EDATE('Projektkostenkalkulation EP'!$B$8,20)+BD$9),"MM")=TEXT((EDATE('Projektkostenkalkulation EP'!$B$8,20)+(BD$9-1)),"MM"),
             IF(
                        OR(
                                    TEXT((EDATE('Projektkostenkalkulation EP'!$B$8,20)+BD$9),"TTT") = "Sa",
                                    TEXT((EDATE('Projektkostenkalkulation EP'!$B$8,20)+BD$9),"TTT") = "So",
                                    IF(ISNA(VLOOKUP(EDATE('Projektkostenkalkulation EP'!$B$8,20)+BD$9,Datenquellen!$F$7:$H$45,3,FALSE))," ",VLOOKUP(EDATE('Projektkostenkalkulation EP'!$B$8,20)+BD$9,Datenquellen!$F$7:$H$45,3,FALSE))="X"
                                    ),
                          "X",
                          ""
                          ),
               "X"
            )</f>
        <v/>
      </c>
      <c r="BF220" s="227" t="str">
        <f xml:space="preserve"> IF(TEXT((EDATE('Projektkostenkalkulation EP'!$B$8,20)+BE$9),"MM")=TEXT((EDATE('Projektkostenkalkulation EP'!$B$8,20)+(BE$9-1)),"MM"),
             IF(
                        OR(
                                    TEXT((EDATE('Projektkostenkalkulation EP'!$B$8,20)+BE$9),"TTT") = "Sa",
                                    TEXT((EDATE('Projektkostenkalkulation EP'!$B$8,20)+BE$9),"TTT") = "So",
                                    IF(ISNA(VLOOKUP(EDATE('Projektkostenkalkulation EP'!$B$8,20)+BE$9,Datenquellen!$F$7:$H$45,3,FALSE))," ",VLOOKUP(EDATE('Projektkostenkalkulation EP'!$B$8,20)+BE$9,Datenquellen!$F$7:$H$45,3,FALSE))="X"
                                    ),
                          "X",
                          ""
                          ),
               "X"
            )</f>
        <v>X</v>
      </c>
      <c r="BG220" s="227" t="str">
        <f xml:space="preserve"> IF(TEXT((EDATE('Projektkostenkalkulation EP'!$B$8,20)+BF$9),"MM")=TEXT((EDATE('Projektkostenkalkulation EP'!$B$8,20)+(BF$9-1)),"MM"),
             IF(
                        OR(
                                    TEXT((EDATE('Projektkostenkalkulation EP'!$B$8,20)+BF$9),"TTT") = "Sa",
                                    TEXT((EDATE('Projektkostenkalkulation EP'!$B$8,20)+BF$9),"TTT") = "So",
                                    IF(ISNA(VLOOKUP(EDATE('Projektkostenkalkulation EP'!$B$8,20)+BF$9,Datenquellen!$F$7:$H$45,3,FALSE))," ",VLOOKUP(EDATE('Projektkostenkalkulation EP'!$B$8,20)+BF$9,Datenquellen!$F$7:$H$45,3,FALSE))="X"
                                    ),
                          "X",
                          ""
                          ),
               "X"
            )</f>
        <v>X</v>
      </c>
      <c r="BH220" s="227" t="str">
        <f xml:space="preserve"> IF(TEXT((EDATE('Projektkostenkalkulation EP'!$B$8,20)+BG$9),"MM")=TEXT((EDATE('Projektkostenkalkulation EP'!$B$8,20)+(BG$9-1)),"MM"),
             IF(
                        OR(
                                    TEXT((EDATE('Projektkostenkalkulation EP'!$B$8,20)+BG$9),"TTT") = "Sa",
                                    TEXT((EDATE('Projektkostenkalkulation EP'!$B$8,20)+BG$9),"TTT") = "So",
                                    IF(ISNA(VLOOKUP(EDATE('Projektkostenkalkulation EP'!$B$8,20)+BG$9,Datenquellen!$F$7:$H$45,3,FALSE))," ",VLOOKUP(EDATE('Projektkostenkalkulation EP'!$B$8,20)+BG$9,Datenquellen!$F$7:$H$45,3,FALSE))="X"
                                    ),
                          "X",
                          ""
                          ),
               "X"
            )</f>
        <v/>
      </c>
      <c r="BI220" s="227" t="str">
        <f xml:space="preserve"> IF(TEXT((EDATE('Projektkostenkalkulation EP'!$B$8,20)+BH$9),"MM")=TEXT((EDATE('Projektkostenkalkulation EP'!$B$8,20)+(BH$9-1)),"MM"),
             IF(
                        OR(
                                    TEXT((EDATE('Projektkostenkalkulation EP'!$B$8,20)+BH$9),"TTT") = "Sa",
                                    TEXT((EDATE('Projektkostenkalkulation EP'!$B$8,20)+BH$9),"TTT") = "So",
                                    IF(ISNA(VLOOKUP(EDATE('Projektkostenkalkulation EP'!$B$8,20)+BH$9,Datenquellen!$F$7:$H$45,3,FALSE))," ",VLOOKUP(EDATE('Projektkostenkalkulation EP'!$B$8,20)+BH$9,Datenquellen!$F$7:$H$45,3,FALSE))="X"
                                    ),
                          "X",
                          ""
                          ),
               "X"
            )</f>
        <v/>
      </c>
      <c r="BJ220" s="227" t="str">
        <f xml:space="preserve"> IF(TEXT((EDATE('Projektkostenkalkulation EP'!$B$8,20)+BI$9),"MM")=TEXT((EDATE('Projektkostenkalkulation EP'!$B$8,20)+(BI$9-1)),"MM"),
             IF(
                        OR(
                                    TEXT((EDATE('Projektkostenkalkulation EP'!$B$8,20)+BI$9),"TTT") = "Sa",
                                    TEXT((EDATE('Projektkostenkalkulation EP'!$B$8,20)+BI$9),"TTT") = "So",
                                    IF(ISNA(VLOOKUP(EDATE('Projektkostenkalkulation EP'!$B$8,20)+BI$9,Datenquellen!$F$7:$H$45,3,FALSE))," ",VLOOKUP(EDATE('Projektkostenkalkulation EP'!$B$8,20)+BI$9,Datenquellen!$F$7:$H$45,3,FALSE))="X"
                                    ),
                          "X",
                          ""
                          ),
               "X"
            )</f>
        <v/>
      </c>
      <c r="BK220" s="227" t="str">
        <f xml:space="preserve"> IF(TEXT((EDATE('Projektkostenkalkulation EP'!$B$8,20)+BJ$9),"MM")=TEXT((EDATE('Projektkostenkalkulation EP'!$B$8,20)+(BJ$9-1)),"MM"),
             IF(
                        OR(
                                    TEXT((EDATE('Projektkostenkalkulation EP'!$B$8,20)+BJ$9),"TTT") = "Sa",
                                    TEXT((EDATE('Projektkostenkalkulation EP'!$B$8,20)+BJ$9),"TTT") = "So",
                                    IF(ISNA(VLOOKUP(EDATE('Projektkostenkalkulation EP'!$B$8,20)+BJ$9,Datenquellen!$F$7:$H$45,3,FALSE))," ",VLOOKUP(EDATE('Projektkostenkalkulation EP'!$B$8,20)+BJ$9,Datenquellen!$F$7:$H$45,3,FALSE))="X"
                                    ),
                          "X",
                          ""
                          ),
               "X"
            )</f>
        <v/>
      </c>
      <c r="BL220" s="227" t="str">
        <f xml:space="preserve"> IF(TEXT((EDATE('Projektkostenkalkulation EP'!$B$8,20)+BK$9),"MM")=TEXT((EDATE('Projektkostenkalkulation EP'!$B$8,20)+(BK$9-1)),"MM"),
             IF(
                        OR(
                                    TEXT((EDATE('Projektkostenkalkulation EP'!$B$8,20)+BK$9),"TTT") = "Sa",
                                    TEXT((EDATE('Projektkostenkalkulation EP'!$B$8,20)+BK$9),"TTT") = "So",
                                    IF(ISNA(VLOOKUP(EDATE('Projektkostenkalkulation EP'!$B$8,20)+BK$9,Datenquellen!$F$7:$H$45,3,FALSE))," ",VLOOKUP(EDATE('Projektkostenkalkulation EP'!$B$8,20)+BK$9,Datenquellen!$F$7:$H$45,3,FALSE))="X"
                                    ),
                          "X",
                          ""
                          ),
               "X"
            )</f>
        <v/>
      </c>
      <c r="BM220" s="227" t="str">
        <f xml:space="preserve"> IF(TEXT((EDATE('Projektkostenkalkulation EP'!$B$8,20)+BL$9),"MM")=TEXT((EDATE('Projektkostenkalkulation EP'!$B$8,20)+(BL$9-1)),"MM"),
             IF(
                        OR(
                                    TEXT((EDATE('Projektkostenkalkulation EP'!$B$8,20)+BL$9),"TTT") = "Sa",
                                    TEXT((EDATE('Projektkostenkalkulation EP'!$B$8,20)+BL$9),"TTT") = "So",
                                    IF(ISNA(VLOOKUP(EDATE('Projektkostenkalkulation EP'!$B$8,20)+BL$9,Datenquellen!$F$7:$H$45,3,FALSE))," ",VLOOKUP(EDATE('Projektkostenkalkulation EP'!$B$8,20)+BL$9,Datenquellen!$F$7:$H$45,3,FALSE))="X"
                                    ),
                          "X",
                          ""
                          ),
               "X"
            )</f>
        <v>X</v>
      </c>
      <c r="BN220" s="227" t="str">
        <f xml:space="preserve"> IF(TEXT((EDATE('Projektkostenkalkulation EP'!$B$8,20)+BM$9),"MM")=TEXT((EDATE('Projektkostenkalkulation EP'!$B$8,20)+(BM$9-1)),"MM"),
             IF(
                        OR(
                                    TEXT((EDATE('Projektkostenkalkulation EP'!$B$8,20)+BM$9),"TTT") = "Sa",
                                    TEXT((EDATE('Projektkostenkalkulation EP'!$B$8,20)+BM$9),"TTT") = "So",
                                    IF(ISNA(VLOOKUP(EDATE('Projektkostenkalkulation EP'!$B$8,20)+BM$9,Datenquellen!$F$7:$H$45,3,FALSE))," ",VLOOKUP(EDATE('Projektkostenkalkulation EP'!$B$8,20)+BM$9,Datenquellen!$F$7:$H$45,3,FALSE))="X"
                                    ),
                          "X",
                          ""
                          ),
               "X"
            )</f>
        <v>X</v>
      </c>
      <c r="BO220" s="227" t="str">
        <f xml:space="preserve"> IF(TEXT((EDATE('Projektkostenkalkulation EP'!$B$8,20)+BN$9),"MM")=TEXT((EDATE('Projektkostenkalkulation EP'!$B$8,20)+(BN$9-1)),"MM"),
             IF(
                        OR(
                                    TEXT((EDATE('Projektkostenkalkulation EP'!$B$8,20)+BN$9),"TTT") = "Sa",
                                    TEXT((EDATE('Projektkostenkalkulation EP'!$B$8,20)+BN$9),"TTT") = "So",
                                    IF(ISNA(VLOOKUP(EDATE('Projektkostenkalkulation EP'!$B$8,20)+BN$9,Datenquellen!$F$7:$H$45,3,FALSE))," ",VLOOKUP(EDATE('Projektkostenkalkulation EP'!$B$8,20)+BN$9,Datenquellen!$F$7:$H$45,3,FALSE))="X"
                                    ),
                          "X",
                          ""
                          ),
               "X"
            )</f>
        <v/>
      </c>
      <c r="BP220" s="227" t="str">
        <f xml:space="preserve"> IF(TEXT((EDATE('Projektkostenkalkulation EP'!$B$8,20)+BO$9),"MM")=TEXT((EDATE('Projektkostenkalkulation EP'!$B$8,20)+(BO$9-1)),"MM"),
             IF(
                        OR(
                                    TEXT((EDATE('Projektkostenkalkulation EP'!$B$8,20)+BO$9),"TTT") = "Sa",
                                    TEXT((EDATE('Projektkostenkalkulation EP'!$B$8,20)+BO$9),"TTT") = "So",
                                    IF(ISNA(VLOOKUP(EDATE('Projektkostenkalkulation EP'!$B$8,20)+BO$9,Datenquellen!$F$7:$H$45,3,FALSE))," ",VLOOKUP(EDATE('Projektkostenkalkulation EP'!$B$8,20)+BO$9,Datenquellen!$F$7:$H$45,3,FALSE))="X"
                                    ),
                          "X",
                          ""
                          ),
               "X"
            )</f>
        <v/>
      </c>
      <c r="BQ220" s="228" t="str">
        <f xml:space="preserve"> IF(TEXT((EDATE('Projektkostenkalkulation EP'!$B$8,20)+BP$9),"MM")=TEXT((EDATE('Projektkostenkalkulation EP'!$B$8,20)+(BP$9-1)),"MM"),
             IF(
                        OR(
                                    TEXT((EDATE('Projektkostenkalkulation EP'!$B$8,20)+BP$9),"TTT") = "Sa",
                                    TEXT((EDATE('Projektkostenkalkulation EP'!$B$8,20)+BP$9),"TTT") = "So",
                                    IF(ISNA(VLOOKUP(EDATE('Projektkostenkalkulation EP'!$B$8,20)+BP$9,Datenquellen!$F$7:$H$45,3,FALSE))," ",VLOOKUP(EDATE('Projektkostenkalkulation EP'!$B$8,20)+BP$9,Datenquellen!$F$7:$H$45,3,FALSE))="X"
                                    ),
                          "X",
                          ""
                          ),
               "X"
            )</f>
        <v>X</v>
      </c>
      <c r="BR220" s="229"/>
      <c r="BS220" s="230"/>
      <c r="BT220" s="408"/>
      <c r="BU220" s="405" t="str">
        <f>TEXT(EDATE('Projektkostenkalkulation EP'!$B$8,20),"MMMM")</f>
        <v>September</v>
      </c>
      <c r="BV220" s="226"/>
      <c r="BW220" s="227" t="str">
        <f>IF(
            OR(
                     TEXT(EDATE('Projektkostenkalkulation EP'!$B$8,20),"TTT") = "Sa",
                     TEXT(EDATE('Projektkostenkalkulation EP'!$B$8,20),"TTT") = "So",
                     IF(ISNA(VLOOKUP(EDATE('Projektkostenkalkulation EP'!$B$8,20),Datenquellen!$F$7:$H$45,3,FALSE))," ",VLOOKUP(EDATE('Projektkostenkalkulation EP'!$B$8,20),Datenquellen!$F$7:$H$45,3,FALSE))="X"
                            ),
                    "X",
                    ""
            )</f>
        <v/>
      </c>
      <c r="BX220" s="227" t="str">
        <f xml:space="preserve"> IF(TEXT((EDATE('Projektkostenkalkulation EP'!$B$8,20)+BW$9),"MM")=TEXT((EDATE('Projektkostenkalkulation EP'!$B$8,20)+(BW$9-1)),"MM"),
             IF(
                        OR(
                                    TEXT((EDATE('Projektkostenkalkulation EP'!$B$8,20)+BW$9),"TTT") = "Sa",
                                    TEXT((EDATE('Projektkostenkalkulation EP'!$B$8,20)+BW$9),"TTT") = "So",
                                    IF(ISNA(VLOOKUP(EDATE('Projektkostenkalkulation EP'!$B$8,20)+BW$9,Datenquellen!$F$7:$H$45,3,FALSE))," ",VLOOKUP(EDATE('Projektkostenkalkulation EP'!$B$8,20)+BW$9,Datenquellen!$F$7:$H$45,3,FALSE))="X"
                                    ),
                          "X",
                          ""
                          ),
               "X"
            )</f>
        <v/>
      </c>
      <c r="BY220" s="227" t="str">
        <f xml:space="preserve"> IF(TEXT((EDATE('Projektkostenkalkulation EP'!$B$8,20)+BX$9),"MM")=TEXT((EDATE('Projektkostenkalkulation EP'!$B$8,20)+(BX$9-1)),"MM"),
             IF(
                        OR(
                                    TEXT((EDATE('Projektkostenkalkulation EP'!$B$8,20)+BX$9),"TTT") = "Sa",
                                    TEXT((EDATE('Projektkostenkalkulation EP'!$B$8,20)+BX$9),"TTT") = "So",
                                    IF(ISNA(VLOOKUP(EDATE('Projektkostenkalkulation EP'!$B$8,20)+BX$9,Datenquellen!$F$7:$H$45,3,FALSE))," ",VLOOKUP(EDATE('Projektkostenkalkulation EP'!$B$8,20)+BX$9,Datenquellen!$F$7:$H$45,3,FALSE))="X"
                                    ),
                          "X",
                          ""
                          ),
               "X"
            )</f>
        <v/>
      </c>
      <c r="BZ220" s="227" t="str">
        <f xml:space="preserve"> IF(TEXT((EDATE('Projektkostenkalkulation EP'!$B$8,20)+BY$9),"MM")=TEXT((EDATE('Projektkostenkalkulation EP'!$B$8,20)+(BY$9-1)),"MM"),
             IF(
                        OR(
                                    TEXT((EDATE('Projektkostenkalkulation EP'!$B$8,20)+BY$9),"TTT") = "Sa",
                                    TEXT((EDATE('Projektkostenkalkulation EP'!$B$8,20)+BY$9),"TTT") = "So",
                                    IF(ISNA(VLOOKUP(EDATE('Projektkostenkalkulation EP'!$B$8,20)+BY$9,Datenquellen!$F$7:$H$45,3,FALSE))," ",VLOOKUP(EDATE('Projektkostenkalkulation EP'!$B$8,20)+BY$9,Datenquellen!$F$7:$H$45,3,FALSE))="X"
                                    ),
                          "X",
                          ""
                          ),
               "X"
            )</f>
        <v/>
      </c>
      <c r="CA220" s="227" t="str">
        <f xml:space="preserve"> IF(TEXT((EDATE('Projektkostenkalkulation EP'!$B$8,20)+BZ$9),"MM")=TEXT((EDATE('Projektkostenkalkulation EP'!$B$8,20)+(BZ$9-1)),"MM"),
             IF(
                        OR(
                                    TEXT((EDATE('Projektkostenkalkulation EP'!$B$8,20)+BZ$9),"TTT") = "Sa",
                                    TEXT((EDATE('Projektkostenkalkulation EP'!$B$8,20)+BZ$9),"TTT") = "So",
                                    IF(ISNA(VLOOKUP(EDATE('Projektkostenkalkulation EP'!$B$8,20)+BZ$9,Datenquellen!$F$7:$H$45,3,FALSE))," ",VLOOKUP(EDATE('Projektkostenkalkulation EP'!$B$8,20)+BZ$9,Datenquellen!$F$7:$H$45,3,FALSE))="X"
                                    ),
                          "X",
                          ""
                          ),
               "X"
            )</f>
        <v/>
      </c>
      <c r="CB220" s="227" t="str">
        <f xml:space="preserve"> IF(TEXT((EDATE('Projektkostenkalkulation EP'!$B$8,20)+CA$9),"MM")=TEXT((EDATE('Projektkostenkalkulation EP'!$B$8,20)+(CA$9-1)),"MM"),
             IF(
                        OR(
                                    TEXT((EDATE('Projektkostenkalkulation EP'!$B$8,20)+CA$9),"TTT") = "Sa",
                                    TEXT((EDATE('Projektkostenkalkulation EP'!$B$8,20)+CA$9),"TTT") = "So",
                                    IF(ISNA(VLOOKUP(EDATE('Projektkostenkalkulation EP'!$B$8,20)+CA$9,Datenquellen!$F$7:$H$45,3,FALSE))," ",VLOOKUP(EDATE('Projektkostenkalkulation EP'!$B$8,20)+CA$9,Datenquellen!$F$7:$H$45,3,FALSE))="X"
                                    ),
                          "X",
                          ""
                          ),
               "X"
            )</f>
        <v>X</v>
      </c>
      <c r="CC220" s="227" t="str">
        <f xml:space="preserve"> IF(TEXT((EDATE('Projektkostenkalkulation EP'!$B$8,20)+CB$9),"MM")=TEXT((EDATE('Projektkostenkalkulation EP'!$B$8,20)+(CB$9-1)),"MM"),
             IF(
                        OR(
                                    TEXT((EDATE('Projektkostenkalkulation EP'!$B$8,20)+CB$9),"TTT") = "Sa",
                                    TEXT((EDATE('Projektkostenkalkulation EP'!$B$8,20)+CB$9),"TTT") = "So",
                                    IF(ISNA(VLOOKUP(EDATE('Projektkostenkalkulation EP'!$B$8,20)+CB$9,Datenquellen!$F$7:$H$45,3,FALSE))," ",VLOOKUP(EDATE('Projektkostenkalkulation EP'!$B$8,20)+CB$9,Datenquellen!$F$7:$H$45,3,FALSE))="X"
                                    ),
                          "X",
                          ""
                          ),
               "X"
            )</f>
        <v>X</v>
      </c>
      <c r="CD220" s="227" t="str">
        <f xml:space="preserve"> IF(TEXT((EDATE('Projektkostenkalkulation EP'!$B$8,20)+CC$9),"MM")=TEXT((EDATE('Projektkostenkalkulation EP'!$B$8,20)+(CC$9-1)),"MM"),
             IF(
                        OR(
                                    TEXT((EDATE('Projektkostenkalkulation EP'!$B$8,20)+CC$9),"TTT") = "Sa",
                                    TEXT((EDATE('Projektkostenkalkulation EP'!$B$8,20)+CC$9),"TTT") = "So",
                                    IF(ISNA(VLOOKUP(EDATE('Projektkostenkalkulation EP'!$B$8,20)+CC$9,Datenquellen!$F$7:$H$45,3,FALSE))," ",VLOOKUP(EDATE('Projektkostenkalkulation EP'!$B$8,20)+CC$9,Datenquellen!$F$7:$H$45,3,FALSE))="X"
                                    ),
                          "X",
                          ""
                          ),
               "X"
            )</f>
        <v/>
      </c>
      <c r="CE220" s="227" t="str">
        <f xml:space="preserve"> IF(TEXT((EDATE('Projektkostenkalkulation EP'!$B$8,20)+CD$9),"MM")=TEXT((EDATE('Projektkostenkalkulation EP'!$B$8,20)+(CD$9-1)),"MM"),
             IF(
                        OR(
                                    TEXT((EDATE('Projektkostenkalkulation EP'!$B$8,20)+CD$9),"TTT") = "Sa",
                                    TEXT((EDATE('Projektkostenkalkulation EP'!$B$8,20)+CD$9),"TTT") = "So",
                                    IF(ISNA(VLOOKUP(EDATE('Projektkostenkalkulation EP'!$B$8,20)+CD$9,Datenquellen!$F$7:$H$45,3,FALSE))," ",VLOOKUP(EDATE('Projektkostenkalkulation EP'!$B$8,20)+CD$9,Datenquellen!$F$7:$H$45,3,FALSE))="X"
                                    ),
                          "X",
                          ""
                          ),
               "X"
            )</f>
        <v/>
      </c>
      <c r="CF220" s="227" t="str">
        <f xml:space="preserve"> IF(TEXT((EDATE('Projektkostenkalkulation EP'!$B$8,20)+CE$9),"MM")=TEXT((EDATE('Projektkostenkalkulation EP'!$B$8,20)+(CE$9-1)),"MM"),
             IF(
                        OR(
                                    TEXT((EDATE('Projektkostenkalkulation EP'!$B$8,20)+CE$9),"TTT") = "Sa",
                                    TEXT((EDATE('Projektkostenkalkulation EP'!$B$8,20)+CE$9),"TTT") = "So",
                                    IF(ISNA(VLOOKUP(EDATE('Projektkostenkalkulation EP'!$B$8,20)+CE$9,Datenquellen!$F$7:$H$45,3,FALSE))," ",VLOOKUP(EDATE('Projektkostenkalkulation EP'!$B$8,20)+CE$9,Datenquellen!$F$7:$H$45,3,FALSE))="X"
                                    ),
                          "X",
                          ""
                          ),
               "X"
            )</f>
        <v/>
      </c>
      <c r="CG220" s="227" t="str">
        <f xml:space="preserve"> IF(TEXT((EDATE('Projektkostenkalkulation EP'!$B$8,20)+CF$9),"MM")=TEXT((EDATE('Projektkostenkalkulation EP'!$B$8,20)+(CF$9-1)),"MM"),
             IF(
                        OR(
                                    TEXT((EDATE('Projektkostenkalkulation EP'!$B$8,20)+CF$9),"TTT") = "Sa",
                                    TEXT((EDATE('Projektkostenkalkulation EP'!$B$8,20)+CF$9),"TTT") = "So",
                                    IF(ISNA(VLOOKUP(EDATE('Projektkostenkalkulation EP'!$B$8,20)+CF$9,Datenquellen!$F$7:$H$45,3,FALSE))," ",VLOOKUP(EDATE('Projektkostenkalkulation EP'!$B$8,20)+CF$9,Datenquellen!$F$7:$H$45,3,FALSE))="X"
                                    ),
                          "X",
                          ""
                          ),
               "X"
            )</f>
        <v/>
      </c>
      <c r="CH220" s="227" t="str">
        <f xml:space="preserve"> IF(TEXT((EDATE('Projektkostenkalkulation EP'!$B$8,20)+CG$9),"MM")=TEXT((EDATE('Projektkostenkalkulation EP'!$B$8,20)+(CG$9-1)),"MM"),
             IF(
                        OR(
                                    TEXT((EDATE('Projektkostenkalkulation EP'!$B$8,20)+CG$9),"TTT") = "Sa",
                                    TEXT((EDATE('Projektkostenkalkulation EP'!$B$8,20)+CG$9),"TTT") = "So",
                                    IF(ISNA(VLOOKUP(EDATE('Projektkostenkalkulation EP'!$B$8,20)+CG$9,Datenquellen!$F$7:$H$45,3,FALSE))," ",VLOOKUP(EDATE('Projektkostenkalkulation EP'!$B$8,20)+CG$9,Datenquellen!$F$7:$H$45,3,FALSE))="X"
                                    ),
                          "X",
                          ""
                          ),
               "X"
            )</f>
        <v/>
      </c>
      <c r="CI220" s="227" t="str">
        <f xml:space="preserve"> IF(TEXT((EDATE('Projektkostenkalkulation EP'!$B$8,20)+CH$9),"MM")=TEXT((EDATE('Projektkostenkalkulation EP'!$B$8,20)+(CH$9-1)),"MM"),
             IF(
                        OR(
                                    TEXT((EDATE('Projektkostenkalkulation EP'!$B$8,20)+CH$9),"TTT") = "Sa",
                                    TEXT((EDATE('Projektkostenkalkulation EP'!$B$8,20)+CH$9),"TTT") = "So",
                                    IF(ISNA(VLOOKUP(EDATE('Projektkostenkalkulation EP'!$B$8,20)+CH$9,Datenquellen!$F$7:$H$45,3,FALSE))," ",VLOOKUP(EDATE('Projektkostenkalkulation EP'!$B$8,20)+CH$9,Datenquellen!$F$7:$H$45,3,FALSE))="X"
                                    ),
                          "X",
                          ""
                          ),
               "X"
            )</f>
        <v>X</v>
      </c>
      <c r="CJ220" s="227" t="str">
        <f xml:space="preserve"> IF(TEXT((EDATE('Projektkostenkalkulation EP'!$B$8,20)+CI$9),"MM")=TEXT((EDATE('Projektkostenkalkulation EP'!$B$8,20)+(CI$9-1)),"MM"),
             IF(
                        OR(
                                    TEXT((EDATE('Projektkostenkalkulation EP'!$B$8,20)+CI$9),"TTT") = "Sa",
                                    TEXT((EDATE('Projektkostenkalkulation EP'!$B$8,20)+CI$9),"TTT") = "So",
                                    IF(ISNA(VLOOKUP(EDATE('Projektkostenkalkulation EP'!$B$8,20)+CI$9,Datenquellen!$F$7:$H$45,3,FALSE))," ",VLOOKUP(EDATE('Projektkostenkalkulation EP'!$B$8,20)+CI$9,Datenquellen!$F$7:$H$45,3,FALSE))="X"
                                    ),
                          "X",
                          ""
                          ),
               "X"
            )</f>
        <v>X</v>
      </c>
      <c r="CK220" s="227" t="str">
        <f xml:space="preserve"> IF(TEXT((EDATE('Projektkostenkalkulation EP'!$B$8,20)+CJ$9),"MM")=TEXT((EDATE('Projektkostenkalkulation EP'!$B$8,20)+(CJ$9-1)),"MM"),
             IF(
                        OR(
                                    TEXT((EDATE('Projektkostenkalkulation EP'!$B$8,20)+CJ$9),"TTT") = "Sa",
                                    TEXT((EDATE('Projektkostenkalkulation EP'!$B$8,20)+CJ$9),"TTT") = "So",
                                    IF(ISNA(VLOOKUP(EDATE('Projektkostenkalkulation EP'!$B$8,20)+CJ$9,Datenquellen!$F$7:$H$45,3,FALSE))," ",VLOOKUP(EDATE('Projektkostenkalkulation EP'!$B$8,20)+CJ$9,Datenquellen!$F$7:$H$45,3,FALSE))="X"
                                    ),
                          "X",
                          ""
                          ),
               "X"
            )</f>
        <v/>
      </c>
      <c r="CL220" s="227" t="str">
        <f xml:space="preserve"> IF(TEXT((EDATE('Projektkostenkalkulation EP'!$B$8,20)+CK$9),"MM")=TEXT((EDATE('Projektkostenkalkulation EP'!$B$8,20)+(CK$9-1)),"MM"),
             IF(
                        OR(
                                    TEXT((EDATE('Projektkostenkalkulation EP'!$B$8,20)+CK$9),"TTT") = "Sa",
                                    TEXT((EDATE('Projektkostenkalkulation EP'!$B$8,20)+CK$9),"TTT") = "So",
                                    IF(ISNA(VLOOKUP(EDATE('Projektkostenkalkulation EP'!$B$8,20)+CK$9,Datenquellen!$F$7:$H$45,3,FALSE))," ",VLOOKUP(EDATE('Projektkostenkalkulation EP'!$B$8,20)+CK$9,Datenquellen!$F$7:$H$45,3,FALSE))="X"
                                    ),
                          "X",
                          ""
                          ),
               "X"
            )</f>
        <v/>
      </c>
      <c r="CM220" s="227" t="str">
        <f xml:space="preserve"> IF(TEXT((EDATE('Projektkostenkalkulation EP'!$B$8,20)+CL$9),"MM")=TEXT((EDATE('Projektkostenkalkulation EP'!$B$8,20)+(CL$9-1)),"MM"),
             IF(
                        OR(
                                    TEXT((EDATE('Projektkostenkalkulation EP'!$B$8,20)+CL$9),"TTT") = "Sa",
                                    TEXT((EDATE('Projektkostenkalkulation EP'!$B$8,20)+CL$9),"TTT") = "So",
                                    IF(ISNA(VLOOKUP(EDATE('Projektkostenkalkulation EP'!$B$8,20)+CL$9,Datenquellen!$F$7:$H$45,3,FALSE))," ",VLOOKUP(EDATE('Projektkostenkalkulation EP'!$B$8,20)+CL$9,Datenquellen!$F$7:$H$45,3,FALSE))="X"
                                    ),
                          "X",
                          ""
                          ),
               "X"
            )</f>
        <v/>
      </c>
      <c r="CN220" s="227" t="str">
        <f xml:space="preserve"> IF(TEXT((EDATE('Projektkostenkalkulation EP'!$B$8,20)+CM$9),"MM")=TEXT((EDATE('Projektkostenkalkulation EP'!$B$8,20)+(CM$9-1)),"MM"),
             IF(
                        OR(
                                    TEXT((EDATE('Projektkostenkalkulation EP'!$B$8,20)+CM$9),"TTT") = "Sa",
                                    TEXT((EDATE('Projektkostenkalkulation EP'!$B$8,20)+CM$9),"TTT") = "So",
                                    IF(ISNA(VLOOKUP(EDATE('Projektkostenkalkulation EP'!$B$8,20)+CM$9,Datenquellen!$F$7:$H$45,3,FALSE))," ",VLOOKUP(EDATE('Projektkostenkalkulation EP'!$B$8,20)+CM$9,Datenquellen!$F$7:$H$45,3,FALSE))="X"
                                    ),
                          "X",
                          ""
                          ),
               "X"
            )</f>
        <v/>
      </c>
      <c r="CO220" s="227" t="str">
        <f xml:space="preserve"> IF(TEXT((EDATE('Projektkostenkalkulation EP'!$B$8,20)+CN$9),"MM")=TEXT((EDATE('Projektkostenkalkulation EP'!$B$8,20)+(CN$9-1)),"MM"),
             IF(
                        OR(
                                    TEXT((EDATE('Projektkostenkalkulation EP'!$B$8,20)+CN$9),"TTT") = "Sa",
                                    TEXT((EDATE('Projektkostenkalkulation EP'!$B$8,20)+CN$9),"TTT") = "So",
                                    IF(ISNA(VLOOKUP(EDATE('Projektkostenkalkulation EP'!$B$8,20)+CN$9,Datenquellen!$F$7:$H$45,3,FALSE))," ",VLOOKUP(EDATE('Projektkostenkalkulation EP'!$B$8,20)+CN$9,Datenquellen!$F$7:$H$45,3,FALSE))="X"
                                    ),
                          "X",
                          ""
                          ),
               "X"
            )</f>
        <v/>
      </c>
      <c r="CP220" s="227" t="str">
        <f xml:space="preserve"> IF(TEXT((EDATE('Projektkostenkalkulation EP'!$B$8,20)+CO$9),"MM")=TEXT((EDATE('Projektkostenkalkulation EP'!$B$8,20)+(CO$9-1)),"MM"),
             IF(
                        OR(
                                    TEXT((EDATE('Projektkostenkalkulation EP'!$B$8,20)+CO$9),"TTT") = "Sa",
                                    TEXT((EDATE('Projektkostenkalkulation EP'!$B$8,20)+CO$9),"TTT") = "So",
                                    IF(ISNA(VLOOKUP(EDATE('Projektkostenkalkulation EP'!$B$8,20)+CO$9,Datenquellen!$F$7:$H$45,3,FALSE))," ",VLOOKUP(EDATE('Projektkostenkalkulation EP'!$B$8,20)+CO$9,Datenquellen!$F$7:$H$45,3,FALSE))="X"
                                    ),
                          "X",
                          ""
                          ),
               "X"
            )</f>
        <v>X</v>
      </c>
      <c r="CQ220" s="227" t="str">
        <f xml:space="preserve"> IF(TEXT((EDATE('Projektkostenkalkulation EP'!$B$8,20)+CP$9),"MM")=TEXT((EDATE('Projektkostenkalkulation EP'!$B$8,20)+(CP$9-1)),"MM"),
             IF(
                        OR(
                                    TEXT((EDATE('Projektkostenkalkulation EP'!$B$8,20)+CP$9),"TTT") = "Sa",
                                    TEXT((EDATE('Projektkostenkalkulation EP'!$B$8,20)+CP$9),"TTT") = "So",
                                    IF(ISNA(VLOOKUP(EDATE('Projektkostenkalkulation EP'!$B$8,20)+CP$9,Datenquellen!$F$7:$H$45,3,FALSE))," ",VLOOKUP(EDATE('Projektkostenkalkulation EP'!$B$8,20)+CP$9,Datenquellen!$F$7:$H$45,3,FALSE))="X"
                                    ),
                          "X",
                          ""
                          ),
               "X"
            )</f>
        <v>X</v>
      </c>
      <c r="CR220" s="227" t="str">
        <f xml:space="preserve"> IF(TEXT((EDATE('Projektkostenkalkulation EP'!$B$8,20)+CQ$9),"MM")=TEXT((EDATE('Projektkostenkalkulation EP'!$B$8,20)+(CQ$9-1)),"MM"),
             IF(
                        OR(
                                    TEXT((EDATE('Projektkostenkalkulation EP'!$B$8,20)+CQ$9),"TTT") = "Sa",
                                    TEXT((EDATE('Projektkostenkalkulation EP'!$B$8,20)+CQ$9),"TTT") = "So",
                                    IF(ISNA(VLOOKUP(EDATE('Projektkostenkalkulation EP'!$B$8,20)+CQ$9,Datenquellen!$F$7:$H$45,3,FALSE))," ",VLOOKUP(EDATE('Projektkostenkalkulation EP'!$B$8,20)+CQ$9,Datenquellen!$F$7:$H$45,3,FALSE))="X"
                                    ),
                          "X",
                          ""
                          ),
               "X"
            )</f>
        <v/>
      </c>
      <c r="CS220" s="227" t="str">
        <f xml:space="preserve"> IF(TEXT((EDATE('Projektkostenkalkulation EP'!$B$8,20)+CR$9),"MM")=TEXT((EDATE('Projektkostenkalkulation EP'!$B$8,20)+(CR$9-1)),"MM"),
             IF(
                        OR(
                                    TEXT((EDATE('Projektkostenkalkulation EP'!$B$8,20)+CR$9),"TTT") = "Sa",
                                    TEXT((EDATE('Projektkostenkalkulation EP'!$B$8,20)+CR$9),"TTT") = "So",
                                    IF(ISNA(VLOOKUP(EDATE('Projektkostenkalkulation EP'!$B$8,20)+CR$9,Datenquellen!$F$7:$H$45,3,FALSE))," ",VLOOKUP(EDATE('Projektkostenkalkulation EP'!$B$8,20)+CR$9,Datenquellen!$F$7:$H$45,3,FALSE))="X"
                                    ),
                          "X",
                          ""
                          ),
               "X"
            )</f>
        <v/>
      </c>
      <c r="CT220" s="227" t="str">
        <f xml:space="preserve"> IF(TEXT((EDATE('Projektkostenkalkulation EP'!$B$8,20)+CS$9),"MM")=TEXT((EDATE('Projektkostenkalkulation EP'!$B$8,20)+(CS$9-1)),"MM"),
             IF(
                        OR(
                                    TEXT((EDATE('Projektkostenkalkulation EP'!$B$8,20)+CS$9),"TTT") = "Sa",
                                    TEXT((EDATE('Projektkostenkalkulation EP'!$B$8,20)+CS$9),"TTT") = "So",
                                    IF(ISNA(VLOOKUP(EDATE('Projektkostenkalkulation EP'!$B$8,20)+CS$9,Datenquellen!$F$7:$H$45,3,FALSE))," ",VLOOKUP(EDATE('Projektkostenkalkulation EP'!$B$8,20)+CS$9,Datenquellen!$F$7:$H$45,3,FALSE))="X"
                                    ),
                          "X",
                          ""
                          ),
               "X"
            )</f>
        <v/>
      </c>
      <c r="CU220" s="227" t="str">
        <f xml:space="preserve"> IF(TEXT((EDATE('Projektkostenkalkulation EP'!$B$8,20)+CT$9),"MM")=TEXT((EDATE('Projektkostenkalkulation EP'!$B$8,20)+(CT$9-1)),"MM"),
             IF(
                        OR(
                                    TEXT((EDATE('Projektkostenkalkulation EP'!$B$8,20)+CT$9),"TTT") = "Sa",
                                    TEXT((EDATE('Projektkostenkalkulation EP'!$B$8,20)+CT$9),"TTT") = "So",
                                    IF(ISNA(VLOOKUP(EDATE('Projektkostenkalkulation EP'!$B$8,20)+CT$9,Datenquellen!$F$7:$H$45,3,FALSE))," ",VLOOKUP(EDATE('Projektkostenkalkulation EP'!$B$8,20)+CT$9,Datenquellen!$F$7:$H$45,3,FALSE))="X"
                                    ),
                          "X",
                          ""
                          ),
               "X"
            )</f>
        <v/>
      </c>
      <c r="CV220" s="227" t="str">
        <f xml:space="preserve"> IF(TEXT((EDATE('Projektkostenkalkulation EP'!$B$8,20)+CU$9),"MM")=TEXT((EDATE('Projektkostenkalkulation EP'!$B$8,20)+(CU$9-1)),"MM"),
             IF(
                        OR(
                                    TEXT((EDATE('Projektkostenkalkulation EP'!$B$8,20)+CU$9),"TTT") = "Sa",
                                    TEXT((EDATE('Projektkostenkalkulation EP'!$B$8,20)+CU$9),"TTT") = "So",
                                    IF(ISNA(VLOOKUP(EDATE('Projektkostenkalkulation EP'!$B$8,20)+CU$9,Datenquellen!$F$7:$H$45,3,FALSE))," ",VLOOKUP(EDATE('Projektkostenkalkulation EP'!$B$8,20)+CU$9,Datenquellen!$F$7:$H$45,3,FALSE))="X"
                                    ),
                          "X",
                          ""
                          ),
               "X"
            )</f>
        <v/>
      </c>
      <c r="CW220" s="227" t="str">
        <f xml:space="preserve"> IF(TEXT((EDATE('Projektkostenkalkulation EP'!$B$8,20)+CV$9),"MM")=TEXT((EDATE('Projektkostenkalkulation EP'!$B$8,20)+(CV$9-1)),"MM"),
             IF(
                        OR(
                                    TEXT((EDATE('Projektkostenkalkulation EP'!$B$8,20)+CV$9),"TTT") = "Sa",
                                    TEXT((EDATE('Projektkostenkalkulation EP'!$B$8,20)+CV$9),"TTT") = "So",
                                    IF(ISNA(VLOOKUP(EDATE('Projektkostenkalkulation EP'!$B$8,20)+CV$9,Datenquellen!$F$7:$H$45,3,FALSE))," ",VLOOKUP(EDATE('Projektkostenkalkulation EP'!$B$8,20)+CV$9,Datenquellen!$F$7:$H$45,3,FALSE))="X"
                                    ),
                          "X",
                          ""
                          ),
               "X"
            )</f>
        <v>X</v>
      </c>
      <c r="CX220" s="227" t="str">
        <f xml:space="preserve"> IF(TEXT((EDATE('Projektkostenkalkulation EP'!$B$8,20)+CW$9),"MM")=TEXT((EDATE('Projektkostenkalkulation EP'!$B$8,20)+(CW$9-1)),"MM"),
             IF(
                        OR(
                                    TEXT((EDATE('Projektkostenkalkulation EP'!$B$8,20)+CW$9),"TTT") = "Sa",
                                    TEXT((EDATE('Projektkostenkalkulation EP'!$B$8,20)+CW$9),"TTT") = "So",
                                    IF(ISNA(VLOOKUP(EDATE('Projektkostenkalkulation EP'!$B$8,20)+CW$9,Datenquellen!$F$7:$H$45,3,FALSE))," ",VLOOKUP(EDATE('Projektkostenkalkulation EP'!$B$8,20)+CW$9,Datenquellen!$F$7:$H$45,3,FALSE))="X"
                                    ),
                          "X",
                          ""
                          ),
               "X"
            )</f>
        <v>X</v>
      </c>
      <c r="CY220" s="227" t="str">
        <f xml:space="preserve"> IF(TEXT((EDATE('Projektkostenkalkulation EP'!$B$8,20)+CX$9),"MM")=TEXT((EDATE('Projektkostenkalkulation EP'!$B$8,20)+(CX$9-1)),"MM"),
             IF(
                        OR(
                                    TEXT((EDATE('Projektkostenkalkulation EP'!$B$8,20)+CX$9),"TTT") = "Sa",
                                    TEXT((EDATE('Projektkostenkalkulation EP'!$B$8,20)+CX$9),"TTT") = "So",
                                    IF(ISNA(VLOOKUP(EDATE('Projektkostenkalkulation EP'!$B$8,20)+CX$9,Datenquellen!$F$7:$H$45,3,FALSE))," ",VLOOKUP(EDATE('Projektkostenkalkulation EP'!$B$8,20)+CX$9,Datenquellen!$F$7:$H$45,3,FALSE))="X"
                                    ),
                          "X",
                          ""
                          ),
               "X"
            )</f>
        <v/>
      </c>
      <c r="CZ220" s="227" t="str">
        <f xml:space="preserve"> IF(TEXT((EDATE('Projektkostenkalkulation EP'!$B$8,20)+CY$9),"MM")=TEXT((EDATE('Projektkostenkalkulation EP'!$B$8,20)+(CY$9-1)),"MM"),
             IF(
                        OR(
                                    TEXT((EDATE('Projektkostenkalkulation EP'!$B$8,20)+CY$9),"TTT") = "Sa",
                                    TEXT((EDATE('Projektkostenkalkulation EP'!$B$8,20)+CY$9),"TTT") = "So",
                                    IF(ISNA(VLOOKUP(EDATE('Projektkostenkalkulation EP'!$B$8,20)+CY$9,Datenquellen!$F$7:$H$45,3,FALSE))," ",VLOOKUP(EDATE('Projektkostenkalkulation EP'!$B$8,20)+CY$9,Datenquellen!$F$7:$H$45,3,FALSE))="X"
                                    ),
                          "X",
                          ""
                          ),
               "X"
            )</f>
        <v/>
      </c>
      <c r="DA220" s="228" t="str">
        <f xml:space="preserve"> IF(TEXT((EDATE('Projektkostenkalkulation EP'!$B$8,20)+CZ$9),"MM")=TEXT((EDATE('Projektkostenkalkulation EP'!$B$8,20)+(CZ$9-1)),"MM"),
             IF(
                        OR(
                                    TEXT((EDATE('Projektkostenkalkulation EP'!$B$8,20)+CZ$9),"TTT") = "Sa",
                                    TEXT((EDATE('Projektkostenkalkulation EP'!$B$8,20)+CZ$9),"TTT") = "So",
                                    IF(ISNA(VLOOKUP(EDATE('Projektkostenkalkulation EP'!$B$8,20)+CZ$9,Datenquellen!$F$7:$H$45,3,FALSE))," ",VLOOKUP(EDATE('Projektkostenkalkulation EP'!$B$8,20)+CZ$9,Datenquellen!$F$7:$H$45,3,FALSE))="X"
                                    ),
                          "X",
                          ""
                          ),
               "X"
            )</f>
        <v>X</v>
      </c>
      <c r="DB220" s="229"/>
      <c r="DC220" s="230"/>
      <c r="DD220" s="408"/>
      <c r="DE220" s="405" t="str">
        <f>TEXT(EDATE('Projektkostenkalkulation EP'!$B$8,20),"MMMM")</f>
        <v>September</v>
      </c>
      <c r="DF220" s="226"/>
      <c r="DG220" s="227" t="str">
        <f>IF(
            OR(
                     TEXT(EDATE('Projektkostenkalkulation EP'!$B$8,20),"TTT") = "Sa",
                     TEXT(EDATE('Projektkostenkalkulation EP'!$B$8,20),"TTT") = "So",
                     IF(ISNA(VLOOKUP(EDATE('Projektkostenkalkulation EP'!$B$8,20),Datenquellen!$F$7:$H$45,3,FALSE))," ",VLOOKUP(EDATE('Projektkostenkalkulation EP'!$B$8,20),Datenquellen!$F$7:$H$45,3,FALSE))="X"
                            ),
                    "X",
                    ""
            )</f>
        <v/>
      </c>
      <c r="DH220" s="227" t="str">
        <f xml:space="preserve"> IF(TEXT((EDATE('Projektkostenkalkulation EP'!$B$8,20)+DG$9),"MM")=TEXT((EDATE('Projektkostenkalkulation EP'!$B$8,20)+(DG$9-1)),"MM"),
             IF(
                        OR(
                                    TEXT((EDATE('Projektkostenkalkulation EP'!$B$8,20)+DG$9),"TTT") = "Sa",
                                    TEXT((EDATE('Projektkostenkalkulation EP'!$B$8,20)+DG$9),"TTT") = "So",
                                    IF(ISNA(VLOOKUP(EDATE('Projektkostenkalkulation EP'!$B$8,20)+DG$9,Datenquellen!$F$7:$H$45,3,FALSE))," ",VLOOKUP(EDATE('Projektkostenkalkulation EP'!$B$8,20)+DG$9,Datenquellen!$F$7:$H$45,3,FALSE))="X"
                                    ),
                          "X",
                          ""
                          ),
               "X"
            )</f>
        <v/>
      </c>
      <c r="DI220" s="227" t="str">
        <f xml:space="preserve"> IF(TEXT((EDATE('Projektkostenkalkulation EP'!$B$8,20)+DH$9),"MM")=TEXT((EDATE('Projektkostenkalkulation EP'!$B$8,20)+(DH$9-1)),"MM"),
             IF(
                        OR(
                                    TEXT((EDATE('Projektkostenkalkulation EP'!$B$8,20)+DH$9),"TTT") = "Sa",
                                    TEXT((EDATE('Projektkostenkalkulation EP'!$B$8,20)+DH$9),"TTT") = "So",
                                    IF(ISNA(VLOOKUP(EDATE('Projektkostenkalkulation EP'!$B$8,20)+DH$9,Datenquellen!$F$7:$H$45,3,FALSE))," ",VLOOKUP(EDATE('Projektkostenkalkulation EP'!$B$8,20)+DH$9,Datenquellen!$F$7:$H$45,3,FALSE))="X"
                                    ),
                          "X",
                          ""
                          ),
               "X"
            )</f>
        <v/>
      </c>
      <c r="DJ220" s="227" t="str">
        <f xml:space="preserve"> IF(TEXT((EDATE('Projektkostenkalkulation EP'!$B$8,20)+DI$9),"MM")=TEXT((EDATE('Projektkostenkalkulation EP'!$B$8,20)+(DI$9-1)),"MM"),
             IF(
                        OR(
                                    TEXT((EDATE('Projektkostenkalkulation EP'!$B$8,20)+DI$9),"TTT") = "Sa",
                                    TEXT((EDATE('Projektkostenkalkulation EP'!$B$8,20)+DI$9),"TTT") = "So",
                                    IF(ISNA(VLOOKUP(EDATE('Projektkostenkalkulation EP'!$B$8,20)+DI$9,Datenquellen!$F$7:$H$45,3,FALSE))," ",VLOOKUP(EDATE('Projektkostenkalkulation EP'!$B$8,20)+DI$9,Datenquellen!$F$7:$H$45,3,FALSE))="X"
                                    ),
                          "X",
                          ""
                          ),
               "X"
            )</f>
        <v/>
      </c>
      <c r="DK220" s="227" t="str">
        <f xml:space="preserve"> IF(TEXT((EDATE('Projektkostenkalkulation EP'!$B$8,20)+DJ$9),"MM")=TEXT((EDATE('Projektkostenkalkulation EP'!$B$8,20)+(DJ$9-1)),"MM"),
             IF(
                        OR(
                                    TEXT((EDATE('Projektkostenkalkulation EP'!$B$8,20)+DJ$9),"TTT") = "Sa",
                                    TEXT((EDATE('Projektkostenkalkulation EP'!$B$8,20)+DJ$9),"TTT") = "So",
                                    IF(ISNA(VLOOKUP(EDATE('Projektkostenkalkulation EP'!$B$8,20)+DJ$9,Datenquellen!$F$7:$H$45,3,FALSE))," ",VLOOKUP(EDATE('Projektkostenkalkulation EP'!$B$8,20)+DJ$9,Datenquellen!$F$7:$H$45,3,FALSE))="X"
                                    ),
                          "X",
                          ""
                          ),
               "X"
            )</f>
        <v/>
      </c>
      <c r="DL220" s="227" t="str">
        <f xml:space="preserve"> IF(TEXT((EDATE('Projektkostenkalkulation EP'!$B$8,20)+DK$9),"MM")=TEXT((EDATE('Projektkostenkalkulation EP'!$B$8,20)+(DK$9-1)),"MM"),
             IF(
                        OR(
                                    TEXT((EDATE('Projektkostenkalkulation EP'!$B$8,20)+DK$9),"TTT") = "Sa",
                                    TEXT((EDATE('Projektkostenkalkulation EP'!$B$8,20)+DK$9),"TTT") = "So",
                                    IF(ISNA(VLOOKUP(EDATE('Projektkostenkalkulation EP'!$B$8,20)+DK$9,Datenquellen!$F$7:$H$45,3,FALSE))," ",VLOOKUP(EDATE('Projektkostenkalkulation EP'!$B$8,20)+DK$9,Datenquellen!$F$7:$H$45,3,FALSE))="X"
                                    ),
                          "X",
                          ""
                          ),
               "X"
            )</f>
        <v>X</v>
      </c>
      <c r="DM220" s="227" t="str">
        <f xml:space="preserve"> IF(TEXT((EDATE('Projektkostenkalkulation EP'!$B$8,20)+DL$9),"MM")=TEXT((EDATE('Projektkostenkalkulation EP'!$B$8,20)+(DL$9-1)),"MM"),
             IF(
                        OR(
                                    TEXT((EDATE('Projektkostenkalkulation EP'!$B$8,20)+DL$9),"TTT") = "Sa",
                                    TEXT((EDATE('Projektkostenkalkulation EP'!$B$8,20)+DL$9),"TTT") = "So",
                                    IF(ISNA(VLOOKUP(EDATE('Projektkostenkalkulation EP'!$B$8,20)+DL$9,Datenquellen!$F$7:$H$45,3,FALSE))," ",VLOOKUP(EDATE('Projektkostenkalkulation EP'!$B$8,20)+DL$9,Datenquellen!$F$7:$H$45,3,FALSE))="X"
                                    ),
                          "X",
                          ""
                          ),
               "X"
            )</f>
        <v>X</v>
      </c>
      <c r="DN220" s="227" t="str">
        <f xml:space="preserve"> IF(TEXT((EDATE('Projektkostenkalkulation EP'!$B$8,20)+DM$9),"MM")=TEXT((EDATE('Projektkostenkalkulation EP'!$B$8,20)+(DM$9-1)),"MM"),
             IF(
                        OR(
                                    TEXT((EDATE('Projektkostenkalkulation EP'!$B$8,20)+DM$9),"TTT") = "Sa",
                                    TEXT((EDATE('Projektkostenkalkulation EP'!$B$8,20)+DM$9),"TTT") = "So",
                                    IF(ISNA(VLOOKUP(EDATE('Projektkostenkalkulation EP'!$B$8,20)+DM$9,Datenquellen!$F$7:$H$45,3,FALSE))," ",VLOOKUP(EDATE('Projektkostenkalkulation EP'!$B$8,20)+DM$9,Datenquellen!$F$7:$H$45,3,FALSE))="X"
                                    ),
                          "X",
                          ""
                          ),
               "X"
            )</f>
        <v/>
      </c>
      <c r="DO220" s="227" t="str">
        <f xml:space="preserve"> IF(TEXT((EDATE('Projektkostenkalkulation EP'!$B$8,20)+DN$9),"MM")=TEXT((EDATE('Projektkostenkalkulation EP'!$B$8,20)+(DN$9-1)),"MM"),
             IF(
                        OR(
                                    TEXT((EDATE('Projektkostenkalkulation EP'!$B$8,20)+DN$9),"TTT") = "Sa",
                                    TEXT((EDATE('Projektkostenkalkulation EP'!$B$8,20)+DN$9),"TTT") = "So",
                                    IF(ISNA(VLOOKUP(EDATE('Projektkostenkalkulation EP'!$B$8,20)+DN$9,Datenquellen!$F$7:$H$45,3,FALSE))," ",VLOOKUP(EDATE('Projektkostenkalkulation EP'!$B$8,20)+DN$9,Datenquellen!$F$7:$H$45,3,FALSE))="X"
                                    ),
                          "X",
                          ""
                          ),
               "X"
            )</f>
        <v/>
      </c>
      <c r="DP220" s="227" t="str">
        <f xml:space="preserve"> IF(TEXT((EDATE('Projektkostenkalkulation EP'!$B$8,20)+DO$9),"MM")=TEXT((EDATE('Projektkostenkalkulation EP'!$B$8,20)+(DO$9-1)),"MM"),
             IF(
                        OR(
                                    TEXT((EDATE('Projektkostenkalkulation EP'!$B$8,20)+DO$9),"TTT") = "Sa",
                                    TEXT((EDATE('Projektkostenkalkulation EP'!$B$8,20)+DO$9),"TTT") = "So",
                                    IF(ISNA(VLOOKUP(EDATE('Projektkostenkalkulation EP'!$B$8,20)+DO$9,Datenquellen!$F$7:$H$45,3,FALSE))," ",VLOOKUP(EDATE('Projektkostenkalkulation EP'!$B$8,20)+DO$9,Datenquellen!$F$7:$H$45,3,FALSE))="X"
                                    ),
                          "X",
                          ""
                          ),
               "X"
            )</f>
        <v/>
      </c>
      <c r="DQ220" s="227" t="str">
        <f xml:space="preserve"> IF(TEXT((EDATE('Projektkostenkalkulation EP'!$B$8,20)+DP$9),"MM")=TEXT((EDATE('Projektkostenkalkulation EP'!$B$8,20)+(DP$9-1)),"MM"),
             IF(
                        OR(
                                    TEXT((EDATE('Projektkostenkalkulation EP'!$B$8,20)+DP$9),"TTT") = "Sa",
                                    TEXT((EDATE('Projektkostenkalkulation EP'!$B$8,20)+DP$9),"TTT") = "So",
                                    IF(ISNA(VLOOKUP(EDATE('Projektkostenkalkulation EP'!$B$8,20)+DP$9,Datenquellen!$F$7:$H$45,3,FALSE))," ",VLOOKUP(EDATE('Projektkostenkalkulation EP'!$B$8,20)+DP$9,Datenquellen!$F$7:$H$45,3,FALSE))="X"
                                    ),
                          "X",
                          ""
                          ),
               "X"
            )</f>
        <v/>
      </c>
      <c r="DR220" s="227" t="str">
        <f xml:space="preserve"> IF(TEXT((EDATE('Projektkostenkalkulation EP'!$B$8,20)+DQ$9),"MM")=TEXT((EDATE('Projektkostenkalkulation EP'!$B$8,20)+(DQ$9-1)),"MM"),
             IF(
                        OR(
                                    TEXT((EDATE('Projektkostenkalkulation EP'!$B$8,20)+DQ$9),"TTT") = "Sa",
                                    TEXT((EDATE('Projektkostenkalkulation EP'!$B$8,20)+DQ$9),"TTT") = "So",
                                    IF(ISNA(VLOOKUP(EDATE('Projektkostenkalkulation EP'!$B$8,20)+DQ$9,Datenquellen!$F$7:$H$45,3,FALSE))," ",VLOOKUP(EDATE('Projektkostenkalkulation EP'!$B$8,20)+DQ$9,Datenquellen!$F$7:$H$45,3,FALSE))="X"
                                    ),
                          "X",
                          ""
                          ),
               "X"
            )</f>
        <v/>
      </c>
      <c r="DS220" s="227" t="str">
        <f xml:space="preserve"> IF(TEXT((EDATE('Projektkostenkalkulation EP'!$B$8,20)+DR$9),"MM")=TEXT((EDATE('Projektkostenkalkulation EP'!$B$8,20)+(DR$9-1)),"MM"),
             IF(
                        OR(
                                    TEXT((EDATE('Projektkostenkalkulation EP'!$B$8,20)+DR$9),"TTT") = "Sa",
                                    TEXT((EDATE('Projektkostenkalkulation EP'!$B$8,20)+DR$9),"TTT") = "So",
                                    IF(ISNA(VLOOKUP(EDATE('Projektkostenkalkulation EP'!$B$8,20)+DR$9,Datenquellen!$F$7:$H$45,3,FALSE))," ",VLOOKUP(EDATE('Projektkostenkalkulation EP'!$B$8,20)+DR$9,Datenquellen!$F$7:$H$45,3,FALSE))="X"
                                    ),
                          "X",
                          ""
                          ),
               "X"
            )</f>
        <v>X</v>
      </c>
      <c r="DT220" s="227" t="str">
        <f xml:space="preserve"> IF(TEXT((EDATE('Projektkostenkalkulation EP'!$B$8,20)+DS$9),"MM")=TEXT((EDATE('Projektkostenkalkulation EP'!$B$8,20)+(DS$9-1)),"MM"),
             IF(
                        OR(
                                    TEXT((EDATE('Projektkostenkalkulation EP'!$B$8,20)+DS$9),"TTT") = "Sa",
                                    TEXT((EDATE('Projektkostenkalkulation EP'!$B$8,20)+DS$9),"TTT") = "So",
                                    IF(ISNA(VLOOKUP(EDATE('Projektkostenkalkulation EP'!$B$8,20)+DS$9,Datenquellen!$F$7:$H$45,3,FALSE))," ",VLOOKUP(EDATE('Projektkostenkalkulation EP'!$B$8,20)+DS$9,Datenquellen!$F$7:$H$45,3,FALSE))="X"
                                    ),
                          "X",
                          ""
                          ),
               "X"
            )</f>
        <v>X</v>
      </c>
      <c r="DU220" s="227" t="str">
        <f xml:space="preserve"> IF(TEXT((EDATE('Projektkostenkalkulation EP'!$B$8,20)+DT$9),"MM")=TEXT((EDATE('Projektkostenkalkulation EP'!$B$8,20)+(DT$9-1)),"MM"),
             IF(
                        OR(
                                    TEXT((EDATE('Projektkostenkalkulation EP'!$B$8,20)+DT$9),"TTT") = "Sa",
                                    TEXT((EDATE('Projektkostenkalkulation EP'!$B$8,20)+DT$9),"TTT") = "So",
                                    IF(ISNA(VLOOKUP(EDATE('Projektkostenkalkulation EP'!$B$8,20)+DT$9,Datenquellen!$F$7:$H$45,3,FALSE))," ",VLOOKUP(EDATE('Projektkostenkalkulation EP'!$B$8,20)+DT$9,Datenquellen!$F$7:$H$45,3,FALSE))="X"
                                    ),
                          "X",
                          ""
                          ),
               "X"
            )</f>
        <v/>
      </c>
      <c r="DV220" s="227" t="str">
        <f xml:space="preserve"> IF(TEXT((EDATE('Projektkostenkalkulation EP'!$B$8,20)+DU$9),"MM")=TEXT((EDATE('Projektkostenkalkulation EP'!$B$8,20)+(DU$9-1)),"MM"),
             IF(
                        OR(
                                    TEXT((EDATE('Projektkostenkalkulation EP'!$B$8,20)+DU$9),"TTT") = "Sa",
                                    TEXT((EDATE('Projektkostenkalkulation EP'!$B$8,20)+DU$9),"TTT") = "So",
                                    IF(ISNA(VLOOKUP(EDATE('Projektkostenkalkulation EP'!$B$8,20)+DU$9,Datenquellen!$F$7:$H$45,3,FALSE))," ",VLOOKUP(EDATE('Projektkostenkalkulation EP'!$B$8,20)+DU$9,Datenquellen!$F$7:$H$45,3,FALSE))="X"
                                    ),
                          "X",
                          ""
                          ),
               "X"
            )</f>
        <v/>
      </c>
      <c r="DW220" s="227" t="str">
        <f xml:space="preserve"> IF(TEXT((EDATE('Projektkostenkalkulation EP'!$B$8,20)+DV$9),"MM")=TEXT((EDATE('Projektkostenkalkulation EP'!$B$8,20)+(DV$9-1)),"MM"),
             IF(
                        OR(
                                    TEXT((EDATE('Projektkostenkalkulation EP'!$B$8,20)+DV$9),"TTT") = "Sa",
                                    TEXT((EDATE('Projektkostenkalkulation EP'!$B$8,20)+DV$9),"TTT") = "So",
                                    IF(ISNA(VLOOKUP(EDATE('Projektkostenkalkulation EP'!$B$8,20)+DV$9,Datenquellen!$F$7:$H$45,3,FALSE))," ",VLOOKUP(EDATE('Projektkostenkalkulation EP'!$B$8,20)+DV$9,Datenquellen!$F$7:$H$45,3,FALSE))="X"
                                    ),
                          "X",
                          ""
                          ),
               "X"
            )</f>
        <v/>
      </c>
      <c r="DX220" s="227" t="str">
        <f xml:space="preserve"> IF(TEXT((EDATE('Projektkostenkalkulation EP'!$B$8,20)+DW$9),"MM")=TEXT((EDATE('Projektkostenkalkulation EP'!$B$8,20)+(DW$9-1)),"MM"),
             IF(
                        OR(
                                    TEXT((EDATE('Projektkostenkalkulation EP'!$B$8,20)+DW$9),"TTT") = "Sa",
                                    TEXT((EDATE('Projektkostenkalkulation EP'!$B$8,20)+DW$9),"TTT") = "So",
                                    IF(ISNA(VLOOKUP(EDATE('Projektkostenkalkulation EP'!$B$8,20)+DW$9,Datenquellen!$F$7:$H$45,3,FALSE))," ",VLOOKUP(EDATE('Projektkostenkalkulation EP'!$B$8,20)+DW$9,Datenquellen!$F$7:$H$45,3,FALSE))="X"
                                    ),
                          "X",
                          ""
                          ),
               "X"
            )</f>
        <v/>
      </c>
      <c r="DY220" s="227" t="str">
        <f xml:space="preserve"> IF(TEXT((EDATE('Projektkostenkalkulation EP'!$B$8,20)+DX$9),"MM")=TEXT((EDATE('Projektkostenkalkulation EP'!$B$8,20)+(DX$9-1)),"MM"),
             IF(
                        OR(
                                    TEXT((EDATE('Projektkostenkalkulation EP'!$B$8,20)+DX$9),"TTT") = "Sa",
                                    TEXT((EDATE('Projektkostenkalkulation EP'!$B$8,20)+DX$9),"TTT") = "So",
                                    IF(ISNA(VLOOKUP(EDATE('Projektkostenkalkulation EP'!$B$8,20)+DX$9,Datenquellen!$F$7:$H$45,3,FALSE))," ",VLOOKUP(EDATE('Projektkostenkalkulation EP'!$B$8,20)+DX$9,Datenquellen!$F$7:$H$45,3,FALSE))="X"
                                    ),
                          "X",
                          ""
                          ),
               "X"
            )</f>
        <v/>
      </c>
      <c r="DZ220" s="227" t="str">
        <f xml:space="preserve"> IF(TEXT((EDATE('Projektkostenkalkulation EP'!$B$8,20)+DY$9),"MM")=TEXT((EDATE('Projektkostenkalkulation EP'!$B$8,20)+(DY$9-1)),"MM"),
             IF(
                        OR(
                                    TEXT((EDATE('Projektkostenkalkulation EP'!$B$8,20)+DY$9),"TTT") = "Sa",
                                    TEXT((EDATE('Projektkostenkalkulation EP'!$B$8,20)+DY$9),"TTT") = "So",
                                    IF(ISNA(VLOOKUP(EDATE('Projektkostenkalkulation EP'!$B$8,20)+DY$9,Datenquellen!$F$7:$H$45,3,FALSE))," ",VLOOKUP(EDATE('Projektkostenkalkulation EP'!$B$8,20)+DY$9,Datenquellen!$F$7:$H$45,3,FALSE))="X"
                                    ),
                          "X",
                          ""
                          ),
               "X"
            )</f>
        <v>X</v>
      </c>
      <c r="EA220" s="227" t="str">
        <f xml:space="preserve"> IF(TEXT((EDATE('Projektkostenkalkulation EP'!$B$8,20)+DZ$9),"MM")=TEXT((EDATE('Projektkostenkalkulation EP'!$B$8,20)+(DZ$9-1)),"MM"),
             IF(
                        OR(
                                    TEXT((EDATE('Projektkostenkalkulation EP'!$B$8,20)+DZ$9),"TTT") = "Sa",
                                    TEXT((EDATE('Projektkostenkalkulation EP'!$B$8,20)+DZ$9),"TTT") = "So",
                                    IF(ISNA(VLOOKUP(EDATE('Projektkostenkalkulation EP'!$B$8,20)+DZ$9,Datenquellen!$F$7:$H$45,3,FALSE))," ",VLOOKUP(EDATE('Projektkostenkalkulation EP'!$B$8,20)+DZ$9,Datenquellen!$F$7:$H$45,3,FALSE))="X"
                                    ),
                          "X",
                          ""
                          ),
               "X"
            )</f>
        <v>X</v>
      </c>
      <c r="EB220" s="227" t="str">
        <f xml:space="preserve"> IF(TEXT((EDATE('Projektkostenkalkulation EP'!$B$8,20)+EA$9),"MM")=TEXT((EDATE('Projektkostenkalkulation EP'!$B$8,20)+(EA$9-1)),"MM"),
             IF(
                        OR(
                                    TEXT((EDATE('Projektkostenkalkulation EP'!$B$8,20)+EA$9),"TTT") = "Sa",
                                    TEXT((EDATE('Projektkostenkalkulation EP'!$B$8,20)+EA$9),"TTT") = "So",
                                    IF(ISNA(VLOOKUP(EDATE('Projektkostenkalkulation EP'!$B$8,20)+EA$9,Datenquellen!$F$7:$H$45,3,FALSE))," ",VLOOKUP(EDATE('Projektkostenkalkulation EP'!$B$8,20)+EA$9,Datenquellen!$F$7:$H$45,3,FALSE))="X"
                                    ),
                          "X",
                          ""
                          ),
               "X"
            )</f>
        <v/>
      </c>
      <c r="EC220" s="227" t="str">
        <f xml:space="preserve"> IF(TEXT((EDATE('Projektkostenkalkulation EP'!$B$8,20)+EB$9),"MM")=TEXT((EDATE('Projektkostenkalkulation EP'!$B$8,20)+(EB$9-1)),"MM"),
             IF(
                        OR(
                                    TEXT((EDATE('Projektkostenkalkulation EP'!$B$8,20)+EB$9),"TTT") = "Sa",
                                    TEXT((EDATE('Projektkostenkalkulation EP'!$B$8,20)+EB$9),"TTT") = "So",
                                    IF(ISNA(VLOOKUP(EDATE('Projektkostenkalkulation EP'!$B$8,20)+EB$9,Datenquellen!$F$7:$H$45,3,FALSE))," ",VLOOKUP(EDATE('Projektkostenkalkulation EP'!$B$8,20)+EB$9,Datenquellen!$F$7:$H$45,3,FALSE))="X"
                                    ),
                          "X",
                          ""
                          ),
               "X"
            )</f>
        <v/>
      </c>
      <c r="ED220" s="227" t="str">
        <f xml:space="preserve"> IF(TEXT((EDATE('Projektkostenkalkulation EP'!$B$8,20)+EC$9),"MM")=TEXT((EDATE('Projektkostenkalkulation EP'!$B$8,20)+(EC$9-1)),"MM"),
             IF(
                        OR(
                                    TEXT((EDATE('Projektkostenkalkulation EP'!$B$8,20)+EC$9),"TTT") = "Sa",
                                    TEXT((EDATE('Projektkostenkalkulation EP'!$B$8,20)+EC$9),"TTT") = "So",
                                    IF(ISNA(VLOOKUP(EDATE('Projektkostenkalkulation EP'!$B$8,20)+EC$9,Datenquellen!$F$7:$H$45,3,FALSE))," ",VLOOKUP(EDATE('Projektkostenkalkulation EP'!$B$8,20)+EC$9,Datenquellen!$F$7:$H$45,3,FALSE))="X"
                                    ),
                          "X",
                          ""
                          ),
               "X"
            )</f>
        <v/>
      </c>
      <c r="EE220" s="227" t="str">
        <f xml:space="preserve"> IF(TEXT((EDATE('Projektkostenkalkulation EP'!$B$8,20)+ED$9),"MM")=TEXT((EDATE('Projektkostenkalkulation EP'!$B$8,20)+(ED$9-1)),"MM"),
             IF(
                        OR(
                                    TEXT((EDATE('Projektkostenkalkulation EP'!$B$8,20)+ED$9),"TTT") = "Sa",
                                    TEXT((EDATE('Projektkostenkalkulation EP'!$B$8,20)+ED$9),"TTT") = "So",
                                    IF(ISNA(VLOOKUP(EDATE('Projektkostenkalkulation EP'!$B$8,20)+ED$9,Datenquellen!$F$7:$H$45,3,FALSE))," ",VLOOKUP(EDATE('Projektkostenkalkulation EP'!$B$8,20)+ED$9,Datenquellen!$F$7:$H$45,3,FALSE))="X"
                                    ),
                          "X",
                          ""
                          ),
               "X"
            )</f>
        <v/>
      </c>
      <c r="EF220" s="227" t="str">
        <f xml:space="preserve"> IF(TEXT((EDATE('Projektkostenkalkulation EP'!$B$8,20)+EE$9),"MM")=TEXT((EDATE('Projektkostenkalkulation EP'!$B$8,20)+(EE$9-1)),"MM"),
             IF(
                        OR(
                                    TEXT((EDATE('Projektkostenkalkulation EP'!$B$8,20)+EE$9),"TTT") = "Sa",
                                    TEXT((EDATE('Projektkostenkalkulation EP'!$B$8,20)+EE$9),"TTT") = "So",
                                    IF(ISNA(VLOOKUP(EDATE('Projektkostenkalkulation EP'!$B$8,20)+EE$9,Datenquellen!$F$7:$H$45,3,FALSE))," ",VLOOKUP(EDATE('Projektkostenkalkulation EP'!$B$8,20)+EE$9,Datenquellen!$F$7:$H$45,3,FALSE))="X"
                                    ),
                          "X",
                          ""
                          ),
               "X"
            )</f>
        <v/>
      </c>
      <c r="EG220" s="227" t="str">
        <f xml:space="preserve"> IF(TEXT((EDATE('Projektkostenkalkulation EP'!$B$8,20)+EF$9),"MM")=TEXT((EDATE('Projektkostenkalkulation EP'!$B$8,20)+(EF$9-1)),"MM"),
             IF(
                        OR(
                                    TEXT((EDATE('Projektkostenkalkulation EP'!$B$8,20)+EF$9),"TTT") = "Sa",
                                    TEXT((EDATE('Projektkostenkalkulation EP'!$B$8,20)+EF$9),"TTT") = "So",
                                    IF(ISNA(VLOOKUP(EDATE('Projektkostenkalkulation EP'!$B$8,20)+EF$9,Datenquellen!$F$7:$H$45,3,FALSE))," ",VLOOKUP(EDATE('Projektkostenkalkulation EP'!$B$8,20)+EF$9,Datenquellen!$F$7:$H$45,3,FALSE))="X"
                                    ),
                          "X",
                          ""
                          ),
               "X"
            )</f>
        <v>X</v>
      </c>
      <c r="EH220" s="227" t="str">
        <f xml:space="preserve"> IF(TEXT((EDATE('Projektkostenkalkulation EP'!$B$8,20)+EG$9),"MM")=TEXT((EDATE('Projektkostenkalkulation EP'!$B$8,20)+(EG$9-1)),"MM"),
             IF(
                        OR(
                                    TEXT((EDATE('Projektkostenkalkulation EP'!$B$8,20)+EG$9),"TTT") = "Sa",
                                    TEXT((EDATE('Projektkostenkalkulation EP'!$B$8,20)+EG$9),"TTT") = "So",
                                    IF(ISNA(VLOOKUP(EDATE('Projektkostenkalkulation EP'!$B$8,20)+EG$9,Datenquellen!$F$7:$H$45,3,FALSE))," ",VLOOKUP(EDATE('Projektkostenkalkulation EP'!$B$8,20)+EG$9,Datenquellen!$F$7:$H$45,3,FALSE))="X"
                                    ),
                          "X",
                          ""
                          ),
               "X"
            )</f>
        <v>X</v>
      </c>
      <c r="EI220" s="227" t="str">
        <f xml:space="preserve"> IF(TEXT((EDATE('Projektkostenkalkulation EP'!$B$8,20)+EH$9),"MM")=TEXT((EDATE('Projektkostenkalkulation EP'!$B$8,20)+(EH$9-1)),"MM"),
             IF(
                        OR(
                                    TEXT((EDATE('Projektkostenkalkulation EP'!$B$8,20)+EH$9),"TTT") = "Sa",
                                    TEXT((EDATE('Projektkostenkalkulation EP'!$B$8,20)+EH$9),"TTT") = "So",
                                    IF(ISNA(VLOOKUP(EDATE('Projektkostenkalkulation EP'!$B$8,20)+EH$9,Datenquellen!$F$7:$H$45,3,FALSE))," ",VLOOKUP(EDATE('Projektkostenkalkulation EP'!$B$8,20)+EH$9,Datenquellen!$F$7:$H$45,3,FALSE))="X"
                                    ),
                          "X",
                          ""
                          ),
               "X"
            )</f>
        <v/>
      </c>
      <c r="EJ220" s="227" t="str">
        <f xml:space="preserve"> IF(TEXT((EDATE('Projektkostenkalkulation EP'!$B$8,20)+EI$9),"MM")=TEXT((EDATE('Projektkostenkalkulation EP'!$B$8,20)+(EI$9-1)),"MM"),
             IF(
                        OR(
                                    TEXT((EDATE('Projektkostenkalkulation EP'!$B$8,20)+EI$9),"TTT") = "Sa",
                                    TEXT((EDATE('Projektkostenkalkulation EP'!$B$8,20)+EI$9),"TTT") = "So",
                                    IF(ISNA(VLOOKUP(EDATE('Projektkostenkalkulation EP'!$B$8,20)+EI$9,Datenquellen!$F$7:$H$45,3,FALSE))," ",VLOOKUP(EDATE('Projektkostenkalkulation EP'!$B$8,20)+EI$9,Datenquellen!$F$7:$H$45,3,FALSE))="X"
                                    ),
                          "X",
                          ""
                          ),
               "X"
            )</f>
        <v/>
      </c>
      <c r="EK220" s="228" t="str">
        <f xml:space="preserve"> IF(TEXT((EDATE('Projektkostenkalkulation EP'!$B$8,20)+EJ$9),"MM")=TEXT((EDATE('Projektkostenkalkulation EP'!$B$8,20)+(EJ$9-1)),"MM"),
             IF(
                        OR(
                                    TEXT((EDATE('Projektkostenkalkulation EP'!$B$8,20)+EJ$9),"TTT") = "Sa",
                                    TEXT((EDATE('Projektkostenkalkulation EP'!$B$8,20)+EJ$9),"TTT") = "So",
                                    IF(ISNA(VLOOKUP(EDATE('Projektkostenkalkulation EP'!$B$8,20)+EJ$9,Datenquellen!$F$7:$H$45,3,FALSE))," ",VLOOKUP(EDATE('Projektkostenkalkulation EP'!$B$8,20)+EJ$9,Datenquellen!$F$7:$H$45,3,FALSE))="X"
                                    ),
                          "X",
                          ""
                          ),
               "X"
            )</f>
        <v>X</v>
      </c>
      <c r="EL220" s="229"/>
      <c r="EM220" s="230"/>
      <c r="EN220" s="408"/>
      <c r="EO220" s="405" t="str">
        <f>TEXT(EDATE('Projektkostenkalkulation EP'!$B$8,20),"MMMM")</f>
        <v>September</v>
      </c>
      <c r="EP220" s="226"/>
      <c r="EQ220" s="227" t="str">
        <f>IF(
            OR(
                     TEXT(EDATE('Projektkostenkalkulation EP'!$B$8,20),"TTT") = "Sa",
                     TEXT(EDATE('Projektkostenkalkulation EP'!$B$8,20),"TTT") = "So",
                     IF(ISNA(VLOOKUP(EDATE('Projektkostenkalkulation EP'!$B$8,20),Datenquellen!$F$7:$H$45,3,FALSE))," ",VLOOKUP(EDATE('Projektkostenkalkulation EP'!$B$8,20),Datenquellen!$F$7:$H$45,3,FALSE))="X"
                            ),
                    "X",
                    ""
            )</f>
        <v/>
      </c>
      <c r="ER220" s="227" t="str">
        <f xml:space="preserve"> IF(TEXT((EDATE('Projektkostenkalkulation EP'!$B$8,20)+EQ$9),"MM")=TEXT((EDATE('Projektkostenkalkulation EP'!$B$8,20)+(EQ$9-1)),"MM"),
             IF(
                        OR(
                                    TEXT((EDATE('Projektkostenkalkulation EP'!$B$8,20)+EQ$9),"TTT") = "Sa",
                                    TEXT((EDATE('Projektkostenkalkulation EP'!$B$8,20)+EQ$9),"TTT") = "So",
                                    IF(ISNA(VLOOKUP(EDATE('Projektkostenkalkulation EP'!$B$8,20)+EQ$9,Datenquellen!$F$7:$H$45,3,FALSE))," ",VLOOKUP(EDATE('Projektkostenkalkulation EP'!$B$8,20)+EQ$9,Datenquellen!$F$7:$H$45,3,FALSE))="X"
                                    ),
                          "X",
                          ""
                          ),
               "X"
            )</f>
        <v/>
      </c>
      <c r="ES220" s="227" t="str">
        <f xml:space="preserve"> IF(TEXT((EDATE('Projektkostenkalkulation EP'!$B$8,20)+ER$9),"MM")=TEXT((EDATE('Projektkostenkalkulation EP'!$B$8,20)+(ER$9-1)),"MM"),
             IF(
                        OR(
                                    TEXT((EDATE('Projektkostenkalkulation EP'!$B$8,20)+ER$9),"TTT") = "Sa",
                                    TEXT((EDATE('Projektkostenkalkulation EP'!$B$8,20)+ER$9),"TTT") = "So",
                                    IF(ISNA(VLOOKUP(EDATE('Projektkostenkalkulation EP'!$B$8,20)+ER$9,Datenquellen!$F$7:$H$45,3,FALSE))," ",VLOOKUP(EDATE('Projektkostenkalkulation EP'!$B$8,20)+ER$9,Datenquellen!$F$7:$H$45,3,FALSE))="X"
                                    ),
                          "X",
                          ""
                          ),
               "X"
            )</f>
        <v/>
      </c>
      <c r="ET220" s="227" t="str">
        <f xml:space="preserve"> IF(TEXT((EDATE('Projektkostenkalkulation EP'!$B$8,20)+ES$9),"MM")=TEXT((EDATE('Projektkostenkalkulation EP'!$B$8,20)+(ES$9-1)),"MM"),
             IF(
                        OR(
                                    TEXT((EDATE('Projektkostenkalkulation EP'!$B$8,20)+ES$9),"TTT") = "Sa",
                                    TEXT((EDATE('Projektkostenkalkulation EP'!$B$8,20)+ES$9),"TTT") = "So",
                                    IF(ISNA(VLOOKUP(EDATE('Projektkostenkalkulation EP'!$B$8,20)+ES$9,Datenquellen!$F$7:$H$45,3,FALSE))," ",VLOOKUP(EDATE('Projektkostenkalkulation EP'!$B$8,20)+ES$9,Datenquellen!$F$7:$H$45,3,FALSE))="X"
                                    ),
                          "X",
                          ""
                          ),
               "X"
            )</f>
        <v/>
      </c>
      <c r="EU220" s="227" t="str">
        <f xml:space="preserve"> IF(TEXT((EDATE('Projektkostenkalkulation EP'!$B$8,20)+ET$9),"MM")=TEXT((EDATE('Projektkostenkalkulation EP'!$B$8,20)+(ET$9-1)),"MM"),
             IF(
                        OR(
                                    TEXT((EDATE('Projektkostenkalkulation EP'!$B$8,20)+ET$9),"TTT") = "Sa",
                                    TEXT((EDATE('Projektkostenkalkulation EP'!$B$8,20)+ET$9),"TTT") = "So",
                                    IF(ISNA(VLOOKUP(EDATE('Projektkostenkalkulation EP'!$B$8,20)+ET$9,Datenquellen!$F$7:$H$45,3,FALSE))," ",VLOOKUP(EDATE('Projektkostenkalkulation EP'!$B$8,20)+ET$9,Datenquellen!$F$7:$H$45,3,FALSE))="X"
                                    ),
                          "X",
                          ""
                          ),
               "X"
            )</f>
        <v/>
      </c>
      <c r="EV220" s="227" t="str">
        <f xml:space="preserve"> IF(TEXT((EDATE('Projektkostenkalkulation EP'!$B$8,20)+EU$9),"MM")=TEXT((EDATE('Projektkostenkalkulation EP'!$B$8,20)+(EU$9-1)),"MM"),
             IF(
                        OR(
                                    TEXT((EDATE('Projektkostenkalkulation EP'!$B$8,20)+EU$9),"TTT") = "Sa",
                                    TEXT((EDATE('Projektkostenkalkulation EP'!$B$8,20)+EU$9),"TTT") = "So",
                                    IF(ISNA(VLOOKUP(EDATE('Projektkostenkalkulation EP'!$B$8,20)+EU$9,Datenquellen!$F$7:$H$45,3,FALSE))," ",VLOOKUP(EDATE('Projektkostenkalkulation EP'!$B$8,20)+EU$9,Datenquellen!$F$7:$H$45,3,FALSE))="X"
                                    ),
                          "X",
                          ""
                          ),
               "X"
            )</f>
        <v>X</v>
      </c>
      <c r="EW220" s="227" t="str">
        <f xml:space="preserve"> IF(TEXT((EDATE('Projektkostenkalkulation EP'!$B$8,20)+EV$9),"MM")=TEXT((EDATE('Projektkostenkalkulation EP'!$B$8,20)+(EV$9-1)),"MM"),
             IF(
                        OR(
                                    TEXT((EDATE('Projektkostenkalkulation EP'!$B$8,20)+EV$9),"TTT") = "Sa",
                                    TEXT((EDATE('Projektkostenkalkulation EP'!$B$8,20)+EV$9),"TTT") = "So",
                                    IF(ISNA(VLOOKUP(EDATE('Projektkostenkalkulation EP'!$B$8,20)+EV$9,Datenquellen!$F$7:$H$45,3,FALSE))," ",VLOOKUP(EDATE('Projektkostenkalkulation EP'!$B$8,20)+EV$9,Datenquellen!$F$7:$H$45,3,FALSE))="X"
                                    ),
                          "X",
                          ""
                          ),
               "X"
            )</f>
        <v>X</v>
      </c>
      <c r="EX220" s="227" t="str">
        <f xml:space="preserve"> IF(TEXT((EDATE('Projektkostenkalkulation EP'!$B$8,20)+EW$9),"MM")=TEXT((EDATE('Projektkostenkalkulation EP'!$B$8,20)+(EW$9-1)),"MM"),
             IF(
                        OR(
                                    TEXT((EDATE('Projektkostenkalkulation EP'!$B$8,20)+EW$9),"TTT") = "Sa",
                                    TEXT((EDATE('Projektkostenkalkulation EP'!$B$8,20)+EW$9),"TTT") = "So",
                                    IF(ISNA(VLOOKUP(EDATE('Projektkostenkalkulation EP'!$B$8,20)+EW$9,Datenquellen!$F$7:$H$45,3,FALSE))," ",VLOOKUP(EDATE('Projektkostenkalkulation EP'!$B$8,20)+EW$9,Datenquellen!$F$7:$H$45,3,FALSE))="X"
                                    ),
                          "X",
                          ""
                          ),
               "X"
            )</f>
        <v/>
      </c>
      <c r="EY220" s="227" t="str">
        <f xml:space="preserve"> IF(TEXT((EDATE('Projektkostenkalkulation EP'!$B$8,20)+EX$9),"MM")=TEXT((EDATE('Projektkostenkalkulation EP'!$B$8,20)+(EX$9-1)),"MM"),
             IF(
                        OR(
                                    TEXT((EDATE('Projektkostenkalkulation EP'!$B$8,20)+EX$9),"TTT") = "Sa",
                                    TEXT((EDATE('Projektkostenkalkulation EP'!$B$8,20)+EX$9),"TTT") = "So",
                                    IF(ISNA(VLOOKUP(EDATE('Projektkostenkalkulation EP'!$B$8,20)+EX$9,Datenquellen!$F$7:$H$45,3,FALSE))," ",VLOOKUP(EDATE('Projektkostenkalkulation EP'!$B$8,20)+EX$9,Datenquellen!$F$7:$H$45,3,FALSE))="X"
                                    ),
                          "X",
                          ""
                          ),
               "X"
            )</f>
        <v/>
      </c>
      <c r="EZ220" s="227" t="str">
        <f xml:space="preserve"> IF(TEXT((EDATE('Projektkostenkalkulation EP'!$B$8,20)+EY$9),"MM")=TEXT((EDATE('Projektkostenkalkulation EP'!$B$8,20)+(EY$9-1)),"MM"),
             IF(
                        OR(
                                    TEXT((EDATE('Projektkostenkalkulation EP'!$B$8,20)+EY$9),"TTT") = "Sa",
                                    TEXT((EDATE('Projektkostenkalkulation EP'!$B$8,20)+EY$9),"TTT") = "So",
                                    IF(ISNA(VLOOKUP(EDATE('Projektkostenkalkulation EP'!$B$8,20)+EY$9,Datenquellen!$F$7:$H$45,3,FALSE))," ",VLOOKUP(EDATE('Projektkostenkalkulation EP'!$B$8,20)+EY$9,Datenquellen!$F$7:$H$45,3,FALSE))="X"
                                    ),
                          "X",
                          ""
                          ),
               "X"
            )</f>
        <v/>
      </c>
      <c r="FA220" s="227" t="str">
        <f xml:space="preserve"> IF(TEXT((EDATE('Projektkostenkalkulation EP'!$B$8,20)+EZ$9),"MM")=TEXT((EDATE('Projektkostenkalkulation EP'!$B$8,20)+(EZ$9-1)),"MM"),
             IF(
                        OR(
                                    TEXT((EDATE('Projektkostenkalkulation EP'!$B$8,20)+EZ$9),"TTT") = "Sa",
                                    TEXT((EDATE('Projektkostenkalkulation EP'!$B$8,20)+EZ$9),"TTT") = "So",
                                    IF(ISNA(VLOOKUP(EDATE('Projektkostenkalkulation EP'!$B$8,20)+EZ$9,Datenquellen!$F$7:$H$45,3,FALSE))," ",VLOOKUP(EDATE('Projektkostenkalkulation EP'!$B$8,20)+EZ$9,Datenquellen!$F$7:$H$45,3,FALSE))="X"
                                    ),
                          "X",
                          ""
                          ),
               "X"
            )</f>
        <v/>
      </c>
      <c r="FB220" s="227" t="str">
        <f xml:space="preserve"> IF(TEXT((EDATE('Projektkostenkalkulation EP'!$B$8,20)+FA$9),"MM")=TEXT((EDATE('Projektkostenkalkulation EP'!$B$8,20)+(FA$9-1)),"MM"),
             IF(
                        OR(
                                    TEXT((EDATE('Projektkostenkalkulation EP'!$B$8,20)+FA$9),"TTT") = "Sa",
                                    TEXT((EDATE('Projektkostenkalkulation EP'!$B$8,20)+FA$9),"TTT") = "So",
                                    IF(ISNA(VLOOKUP(EDATE('Projektkostenkalkulation EP'!$B$8,20)+FA$9,Datenquellen!$F$7:$H$45,3,FALSE))," ",VLOOKUP(EDATE('Projektkostenkalkulation EP'!$B$8,20)+FA$9,Datenquellen!$F$7:$H$45,3,FALSE))="X"
                                    ),
                          "X",
                          ""
                          ),
               "X"
            )</f>
        <v/>
      </c>
      <c r="FC220" s="227" t="str">
        <f xml:space="preserve"> IF(TEXT((EDATE('Projektkostenkalkulation EP'!$B$8,20)+FB$9),"MM")=TEXT((EDATE('Projektkostenkalkulation EP'!$B$8,20)+(FB$9-1)),"MM"),
             IF(
                        OR(
                                    TEXT((EDATE('Projektkostenkalkulation EP'!$B$8,20)+FB$9),"TTT") = "Sa",
                                    TEXT((EDATE('Projektkostenkalkulation EP'!$B$8,20)+FB$9),"TTT") = "So",
                                    IF(ISNA(VLOOKUP(EDATE('Projektkostenkalkulation EP'!$B$8,20)+FB$9,Datenquellen!$F$7:$H$45,3,FALSE))," ",VLOOKUP(EDATE('Projektkostenkalkulation EP'!$B$8,20)+FB$9,Datenquellen!$F$7:$H$45,3,FALSE))="X"
                                    ),
                          "X",
                          ""
                          ),
               "X"
            )</f>
        <v>X</v>
      </c>
      <c r="FD220" s="227" t="str">
        <f xml:space="preserve"> IF(TEXT((EDATE('Projektkostenkalkulation EP'!$B$8,20)+FC$9),"MM")=TEXT((EDATE('Projektkostenkalkulation EP'!$B$8,20)+(FC$9-1)),"MM"),
             IF(
                        OR(
                                    TEXT((EDATE('Projektkostenkalkulation EP'!$B$8,20)+FC$9),"TTT") = "Sa",
                                    TEXT((EDATE('Projektkostenkalkulation EP'!$B$8,20)+FC$9),"TTT") = "So",
                                    IF(ISNA(VLOOKUP(EDATE('Projektkostenkalkulation EP'!$B$8,20)+FC$9,Datenquellen!$F$7:$H$45,3,FALSE))," ",VLOOKUP(EDATE('Projektkostenkalkulation EP'!$B$8,20)+FC$9,Datenquellen!$F$7:$H$45,3,FALSE))="X"
                                    ),
                          "X",
                          ""
                          ),
               "X"
            )</f>
        <v>X</v>
      </c>
      <c r="FE220" s="227" t="str">
        <f xml:space="preserve"> IF(TEXT((EDATE('Projektkostenkalkulation EP'!$B$8,20)+FD$9),"MM")=TEXT((EDATE('Projektkostenkalkulation EP'!$B$8,20)+(FD$9-1)),"MM"),
             IF(
                        OR(
                                    TEXT((EDATE('Projektkostenkalkulation EP'!$B$8,20)+FD$9),"TTT") = "Sa",
                                    TEXT((EDATE('Projektkostenkalkulation EP'!$B$8,20)+FD$9),"TTT") = "So",
                                    IF(ISNA(VLOOKUP(EDATE('Projektkostenkalkulation EP'!$B$8,20)+FD$9,Datenquellen!$F$7:$H$45,3,FALSE))," ",VLOOKUP(EDATE('Projektkostenkalkulation EP'!$B$8,20)+FD$9,Datenquellen!$F$7:$H$45,3,FALSE))="X"
                                    ),
                          "X",
                          ""
                          ),
               "X"
            )</f>
        <v/>
      </c>
      <c r="FF220" s="227" t="str">
        <f xml:space="preserve"> IF(TEXT((EDATE('Projektkostenkalkulation EP'!$B$8,20)+FE$9),"MM")=TEXT((EDATE('Projektkostenkalkulation EP'!$B$8,20)+(FE$9-1)),"MM"),
             IF(
                        OR(
                                    TEXT((EDATE('Projektkostenkalkulation EP'!$B$8,20)+FE$9),"TTT") = "Sa",
                                    TEXT((EDATE('Projektkostenkalkulation EP'!$B$8,20)+FE$9),"TTT") = "So",
                                    IF(ISNA(VLOOKUP(EDATE('Projektkostenkalkulation EP'!$B$8,20)+FE$9,Datenquellen!$F$7:$H$45,3,FALSE))," ",VLOOKUP(EDATE('Projektkostenkalkulation EP'!$B$8,20)+FE$9,Datenquellen!$F$7:$H$45,3,FALSE))="X"
                                    ),
                          "X",
                          ""
                          ),
               "X"
            )</f>
        <v/>
      </c>
      <c r="FG220" s="227" t="str">
        <f xml:space="preserve"> IF(TEXT((EDATE('Projektkostenkalkulation EP'!$B$8,20)+FF$9),"MM")=TEXT((EDATE('Projektkostenkalkulation EP'!$B$8,20)+(FF$9-1)),"MM"),
             IF(
                        OR(
                                    TEXT((EDATE('Projektkostenkalkulation EP'!$B$8,20)+FF$9),"TTT") = "Sa",
                                    TEXT((EDATE('Projektkostenkalkulation EP'!$B$8,20)+FF$9),"TTT") = "So",
                                    IF(ISNA(VLOOKUP(EDATE('Projektkostenkalkulation EP'!$B$8,20)+FF$9,Datenquellen!$F$7:$H$45,3,FALSE))," ",VLOOKUP(EDATE('Projektkostenkalkulation EP'!$B$8,20)+FF$9,Datenquellen!$F$7:$H$45,3,FALSE))="X"
                                    ),
                          "X",
                          ""
                          ),
               "X"
            )</f>
        <v/>
      </c>
      <c r="FH220" s="227" t="str">
        <f xml:space="preserve"> IF(TEXT((EDATE('Projektkostenkalkulation EP'!$B$8,20)+FG$9),"MM")=TEXT((EDATE('Projektkostenkalkulation EP'!$B$8,20)+(FG$9-1)),"MM"),
             IF(
                        OR(
                                    TEXT((EDATE('Projektkostenkalkulation EP'!$B$8,20)+FG$9),"TTT") = "Sa",
                                    TEXT((EDATE('Projektkostenkalkulation EP'!$B$8,20)+FG$9),"TTT") = "So",
                                    IF(ISNA(VLOOKUP(EDATE('Projektkostenkalkulation EP'!$B$8,20)+FG$9,Datenquellen!$F$7:$H$45,3,FALSE))," ",VLOOKUP(EDATE('Projektkostenkalkulation EP'!$B$8,20)+FG$9,Datenquellen!$F$7:$H$45,3,FALSE))="X"
                                    ),
                          "X",
                          ""
                          ),
               "X"
            )</f>
        <v/>
      </c>
      <c r="FI220" s="227" t="str">
        <f xml:space="preserve"> IF(TEXT((EDATE('Projektkostenkalkulation EP'!$B$8,20)+FH$9),"MM")=TEXT((EDATE('Projektkostenkalkulation EP'!$B$8,20)+(FH$9-1)),"MM"),
             IF(
                        OR(
                                    TEXT((EDATE('Projektkostenkalkulation EP'!$B$8,20)+FH$9),"TTT") = "Sa",
                                    TEXT((EDATE('Projektkostenkalkulation EP'!$B$8,20)+FH$9),"TTT") = "So",
                                    IF(ISNA(VLOOKUP(EDATE('Projektkostenkalkulation EP'!$B$8,20)+FH$9,Datenquellen!$F$7:$H$45,3,FALSE))," ",VLOOKUP(EDATE('Projektkostenkalkulation EP'!$B$8,20)+FH$9,Datenquellen!$F$7:$H$45,3,FALSE))="X"
                                    ),
                          "X",
                          ""
                          ),
               "X"
            )</f>
        <v/>
      </c>
      <c r="FJ220" s="227" t="str">
        <f xml:space="preserve"> IF(TEXT((EDATE('Projektkostenkalkulation EP'!$B$8,20)+FI$9),"MM")=TEXT((EDATE('Projektkostenkalkulation EP'!$B$8,20)+(FI$9-1)),"MM"),
             IF(
                        OR(
                                    TEXT((EDATE('Projektkostenkalkulation EP'!$B$8,20)+FI$9),"TTT") = "Sa",
                                    TEXT((EDATE('Projektkostenkalkulation EP'!$B$8,20)+FI$9),"TTT") = "So",
                                    IF(ISNA(VLOOKUP(EDATE('Projektkostenkalkulation EP'!$B$8,20)+FI$9,Datenquellen!$F$7:$H$45,3,FALSE))," ",VLOOKUP(EDATE('Projektkostenkalkulation EP'!$B$8,20)+FI$9,Datenquellen!$F$7:$H$45,3,FALSE))="X"
                                    ),
                          "X",
                          ""
                          ),
               "X"
            )</f>
        <v>X</v>
      </c>
      <c r="FK220" s="227" t="str">
        <f xml:space="preserve"> IF(TEXT((EDATE('Projektkostenkalkulation EP'!$B$8,20)+FJ$9),"MM")=TEXT((EDATE('Projektkostenkalkulation EP'!$B$8,20)+(FJ$9-1)),"MM"),
             IF(
                        OR(
                                    TEXT((EDATE('Projektkostenkalkulation EP'!$B$8,20)+FJ$9),"TTT") = "Sa",
                                    TEXT((EDATE('Projektkostenkalkulation EP'!$B$8,20)+FJ$9),"TTT") = "So",
                                    IF(ISNA(VLOOKUP(EDATE('Projektkostenkalkulation EP'!$B$8,20)+FJ$9,Datenquellen!$F$7:$H$45,3,FALSE))," ",VLOOKUP(EDATE('Projektkostenkalkulation EP'!$B$8,20)+FJ$9,Datenquellen!$F$7:$H$45,3,FALSE))="X"
                                    ),
                          "X",
                          ""
                          ),
               "X"
            )</f>
        <v>X</v>
      </c>
      <c r="FL220" s="227" t="str">
        <f xml:space="preserve"> IF(TEXT((EDATE('Projektkostenkalkulation EP'!$B$8,20)+FK$9),"MM")=TEXT((EDATE('Projektkostenkalkulation EP'!$B$8,20)+(FK$9-1)),"MM"),
             IF(
                        OR(
                                    TEXT((EDATE('Projektkostenkalkulation EP'!$B$8,20)+FK$9),"TTT") = "Sa",
                                    TEXT((EDATE('Projektkostenkalkulation EP'!$B$8,20)+FK$9),"TTT") = "So",
                                    IF(ISNA(VLOOKUP(EDATE('Projektkostenkalkulation EP'!$B$8,20)+FK$9,Datenquellen!$F$7:$H$45,3,FALSE))," ",VLOOKUP(EDATE('Projektkostenkalkulation EP'!$B$8,20)+FK$9,Datenquellen!$F$7:$H$45,3,FALSE))="X"
                                    ),
                          "X",
                          ""
                          ),
               "X"
            )</f>
        <v/>
      </c>
      <c r="FM220" s="227" t="str">
        <f xml:space="preserve"> IF(TEXT((EDATE('Projektkostenkalkulation EP'!$B$8,20)+FL$9),"MM")=TEXT((EDATE('Projektkostenkalkulation EP'!$B$8,20)+(FL$9-1)),"MM"),
             IF(
                        OR(
                                    TEXT((EDATE('Projektkostenkalkulation EP'!$B$8,20)+FL$9),"TTT") = "Sa",
                                    TEXT((EDATE('Projektkostenkalkulation EP'!$B$8,20)+FL$9),"TTT") = "So",
                                    IF(ISNA(VLOOKUP(EDATE('Projektkostenkalkulation EP'!$B$8,20)+FL$9,Datenquellen!$F$7:$H$45,3,FALSE))," ",VLOOKUP(EDATE('Projektkostenkalkulation EP'!$B$8,20)+FL$9,Datenquellen!$F$7:$H$45,3,FALSE))="X"
                                    ),
                          "X",
                          ""
                          ),
               "X"
            )</f>
        <v/>
      </c>
      <c r="FN220" s="227" t="str">
        <f xml:space="preserve"> IF(TEXT((EDATE('Projektkostenkalkulation EP'!$B$8,20)+FM$9),"MM")=TEXT((EDATE('Projektkostenkalkulation EP'!$B$8,20)+(FM$9-1)),"MM"),
             IF(
                        OR(
                                    TEXT((EDATE('Projektkostenkalkulation EP'!$B$8,20)+FM$9),"TTT") = "Sa",
                                    TEXT((EDATE('Projektkostenkalkulation EP'!$B$8,20)+FM$9),"TTT") = "So",
                                    IF(ISNA(VLOOKUP(EDATE('Projektkostenkalkulation EP'!$B$8,20)+FM$9,Datenquellen!$F$7:$H$45,3,FALSE))," ",VLOOKUP(EDATE('Projektkostenkalkulation EP'!$B$8,20)+FM$9,Datenquellen!$F$7:$H$45,3,FALSE))="X"
                                    ),
                          "X",
                          ""
                          ),
               "X"
            )</f>
        <v/>
      </c>
      <c r="FO220" s="227" t="str">
        <f xml:space="preserve"> IF(TEXT((EDATE('Projektkostenkalkulation EP'!$B$8,20)+FN$9),"MM")=TEXT((EDATE('Projektkostenkalkulation EP'!$B$8,20)+(FN$9-1)),"MM"),
             IF(
                        OR(
                                    TEXT((EDATE('Projektkostenkalkulation EP'!$B$8,20)+FN$9),"TTT") = "Sa",
                                    TEXT((EDATE('Projektkostenkalkulation EP'!$B$8,20)+FN$9),"TTT") = "So",
                                    IF(ISNA(VLOOKUP(EDATE('Projektkostenkalkulation EP'!$B$8,20)+FN$9,Datenquellen!$F$7:$H$45,3,FALSE))," ",VLOOKUP(EDATE('Projektkostenkalkulation EP'!$B$8,20)+FN$9,Datenquellen!$F$7:$H$45,3,FALSE))="X"
                                    ),
                          "X",
                          ""
                          ),
               "X"
            )</f>
        <v/>
      </c>
      <c r="FP220" s="227" t="str">
        <f xml:space="preserve"> IF(TEXT((EDATE('Projektkostenkalkulation EP'!$B$8,20)+FO$9),"MM")=TEXT((EDATE('Projektkostenkalkulation EP'!$B$8,20)+(FO$9-1)),"MM"),
             IF(
                        OR(
                                    TEXT((EDATE('Projektkostenkalkulation EP'!$B$8,20)+FO$9),"TTT") = "Sa",
                                    TEXT((EDATE('Projektkostenkalkulation EP'!$B$8,20)+FO$9),"TTT") = "So",
                                    IF(ISNA(VLOOKUP(EDATE('Projektkostenkalkulation EP'!$B$8,20)+FO$9,Datenquellen!$F$7:$H$45,3,FALSE))," ",VLOOKUP(EDATE('Projektkostenkalkulation EP'!$B$8,20)+FO$9,Datenquellen!$F$7:$H$45,3,FALSE))="X"
                                    ),
                          "X",
                          ""
                          ),
               "X"
            )</f>
        <v/>
      </c>
      <c r="FQ220" s="227" t="str">
        <f xml:space="preserve"> IF(TEXT((EDATE('Projektkostenkalkulation EP'!$B$8,20)+FP$9),"MM")=TEXT((EDATE('Projektkostenkalkulation EP'!$B$8,20)+(FP$9-1)),"MM"),
             IF(
                        OR(
                                    TEXT((EDATE('Projektkostenkalkulation EP'!$B$8,20)+FP$9),"TTT") = "Sa",
                                    TEXT((EDATE('Projektkostenkalkulation EP'!$B$8,20)+FP$9),"TTT") = "So",
                                    IF(ISNA(VLOOKUP(EDATE('Projektkostenkalkulation EP'!$B$8,20)+FP$9,Datenquellen!$F$7:$H$45,3,FALSE))," ",VLOOKUP(EDATE('Projektkostenkalkulation EP'!$B$8,20)+FP$9,Datenquellen!$F$7:$H$45,3,FALSE))="X"
                                    ),
                          "X",
                          ""
                          ),
               "X"
            )</f>
        <v>X</v>
      </c>
      <c r="FR220" s="227" t="str">
        <f xml:space="preserve"> IF(TEXT((EDATE('Projektkostenkalkulation EP'!$B$8,20)+FQ$9),"MM")=TEXT((EDATE('Projektkostenkalkulation EP'!$B$8,20)+(FQ$9-1)),"MM"),
             IF(
                        OR(
                                    TEXT((EDATE('Projektkostenkalkulation EP'!$B$8,20)+FQ$9),"TTT") = "Sa",
                                    TEXT((EDATE('Projektkostenkalkulation EP'!$B$8,20)+FQ$9),"TTT") = "So",
                                    IF(ISNA(VLOOKUP(EDATE('Projektkostenkalkulation EP'!$B$8,20)+FQ$9,Datenquellen!$F$7:$H$45,3,FALSE))," ",VLOOKUP(EDATE('Projektkostenkalkulation EP'!$B$8,20)+FQ$9,Datenquellen!$F$7:$H$45,3,FALSE))="X"
                                    ),
                          "X",
                          ""
                          ),
               "X"
            )</f>
        <v>X</v>
      </c>
      <c r="FS220" s="227" t="str">
        <f xml:space="preserve"> IF(TEXT((EDATE('Projektkostenkalkulation EP'!$B$8,20)+FR$9),"MM")=TEXT((EDATE('Projektkostenkalkulation EP'!$B$8,20)+(FR$9-1)),"MM"),
             IF(
                        OR(
                                    TEXT((EDATE('Projektkostenkalkulation EP'!$B$8,20)+FR$9),"TTT") = "Sa",
                                    TEXT((EDATE('Projektkostenkalkulation EP'!$B$8,20)+FR$9),"TTT") = "So",
                                    IF(ISNA(VLOOKUP(EDATE('Projektkostenkalkulation EP'!$B$8,20)+FR$9,Datenquellen!$F$7:$H$45,3,FALSE))," ",VLOOKUP(EDATE('Projektkostenkalkulation EP'!$B$8,20)+FR$9,Datenquellen!$F$7:$H$45,3,FALSE))="X"
                                    ),
                          "X",
                          ""
                          ),
               "X"
            )</f>
        <v/>
      </c>
      <c r="FT220" s="227" t="str">
        <f xml:space="preserve"> IF(TEXT((EDATE('Projektkostenkalkulation EP'!$B$8,20)+FS$9),"MM")=TEXT((EDATE('Projektkostenkalkulation EP'!$B$8,20)+(FS$9-1)),"MM"),
             IF(
                        OR(
                                    TEXT((EDATE('Projektkostenkalkulation EP'!$B$8,20)+FS$9),"TTT") = "Sa",
                                    TEXT((EDATE('Projektkostenkalkulation EP'!$B$8,20)+FS$9),"TTT") = "So",
                                    IF(ISNA(VLOOKUP(EDATE('Projektkostenkalkulation EP'!$B$8,20)+FS$9,Datenquellen!$F$7:$H$45,3,FALSE))," ",VLOOKUP(EDATE('Projektkostenkalkulation EP'!$B$8,20)+FS$9,Datenquellen!$F$7:$H$45,3,FALSE))="X"
                                    ),
                          "X",
                          ""
                          ),
               "X"
            )</f>
        <v/>
      </c>
      <c r="FU220" s="228" t="str">
        <f xml:space="preserve"> IF(TEXT((EDATE('Projektkostenkalkulation EP'!$B$8,20)+FT$9),"MM")=TEXT((EDATE('Projektkostenkalkulation EP'!$B$8,20)+(FT$9-1)),"MM"),
             IF(
                        OR(
                                    TEXT((EDATE('Projektkostenkalkulation EP'!$B$8,20)+FT$9),"TTT") = "Sa",
                                    TEXT((EDATE('Projektkostenkalkulation EP'!$B$8,20)+FT$9),"TTT") = "So",
                                    IF(ISNA(VLOOKUP(EDATE('Projektkostenkalkulation EP'!$B$8,20)+FT$9,Datenquellen!$F$7:$H$45,3,FALSE))," ",VLOOKUP(EDATE('Projektkostenkalkulation EP'!$B$8,20)+FT$9,Datenquellen!$F$7:$H$45,3,FALSE))="X"
                                    ),
                          "X",
                          ""
                          ),
               "X"
            )</f>
        <v>X</v>
      </c>
      <c r="FV220" s="229"/>
      <c r="FW220" s="230"/>
      <c r="FX220" s="408"/>
      <c r="FY220" s="405" t="str">
        <f>TEXT(EDATE('Projektkostenkalkulation EP'!$B$8,20),"MMMM")</f>
        <v>September</v>
      </c>
      <c r="FZ220" s="226"/>
      <c r="GA220" s="227" t="str">
        <f>IF(
            OR(
                     TEXT(EDATE('Projektkostenkalkulation EP'!$B$8,20),"TTT") = "Sa",
                     TEXT(EDATE('Projektkostenkalkulation EP'!$B$8,20),"TTT") = "So",
                     IF(ISNA(VLOOKUP(EDATE('Projektkostenkalkulation EP'!$B$8,20),Datenquellen!$F$7:$H$45,3,FALSE))," ",VLOOKUP(EDATE('Projektkostenkalkulation EP'!$B$8,20),Datenquellen!$F$7:$H$45,3,FALSE))="X"
                            ),
                    "X",
                    ""
            )</f>
        <v/>
      </c>
      <c r="GB220" s="227" t="str">
        <f xml:space="preserve"> IF(TEXT((EDATE('Projektkostenkalkulation EP'!$B$8,20)+GA$9),"MM")=TEXT((EDATE('Projektkostenkalkulation EP'!$B$8,20)+(GA$9-1)),"MM"),
             IF(
                        OR(
                                    TEXT((EDATE('Projektkostenkalkulation EP'!$B$8,20)+GA$9),"TTT") = "Sa",
                                    TEXT((EDATE('Projektkostenkalkulation EP'!$B$8,20)+GA$9),"TTT") = "So",
                                    IF(ISNA(VLOOKUP(EDATE('Projektkostenkalkulation EP'!$B$8,20)+GA$9,Datenquellen!$F$7:$H$45,3,FALSE))," ",VLOOKUP(EDATE('Projektkostenkalkulation EP'!$B$8,20)+GA$9,Datenquellen!$F$7:$H$45,3,FALSE))="X"
                                    ),
                          "X",
                          ""
                          ),
               "X"
            )</f>
        <v/>
      </c>
      <c r="GC220" s="227" t="str">
        <f xml:space="preserve"> IF(TEXT((EDATE('Projektkostenkalkulation EP'!$B$8,20)+GB$9),"MM")=TEXT((EDATE('Projektkostenkalkulation EP'!$B$8,20)+(GB$9-1)),"MM"),
             IF(
                        OR(
                                    TEXT((EDATE('Projektkostenkalkulation EP'!$B$8,20)+GB$9),"TTT") = "Sa",
                                    TEXT((EDATE('Projektkostenkalkulation EP'!$B$8,20)+GB$9),"TTT") = "So",
                                    IF(ISNA(VLOOKUP(EDATE('Projektkostenkalkulation EP'!$B$8,20)+GB$9,Datenquellen!$F$7:$H$45,3,FALSE))," ",VLOOKUP(EDATE('Projektkostenkalkulation EP'!$B$8,20)+GB$9,Datenquellen!$F$7:$H$45,3,FALSE))="X"
                                    ),
                          "X",
                          ""
                          ),
               "X"
            )</f>
        <v/>
      </c>
      <c r="GD220" s="227" t="str">
        <f xml:space="preserve"> IF(TEXT((EDATE('Projektkostenkalkulation EP'!$B$8,20)+GC$9),"MM")=TEXT((EDATE('Projektkostenkalkulation EP'!$B$8,20)+(GC$9-1)),"MM"),
             IF(
                        OR(
                                    TEXT((EDATE('Projektkostenkalkulation EP'!$B$8,20)+GC$9),"TTT") = "Sa",
                                    TEXT((EDATE('Projektkostenkalkulation EP'!$B$8,20)+GC$9),"TTT") = "So",
                                    IF(ISNA(VLOOKUP(EDATE('Projektkostenkalkulation EP'!$B$8,20)+GC$9,Datenquellen!$F$7:$H$45,3,FALSE))," ",VLOOKUP(EDATE('Projektkostenkalkulation EP'!$B$8,20)+GC$9,Datenquellen!$F$7:$H$45,3,FALSE))="X"
                                    ),
                          "X",
                          ""
                          ),
               "X"
            )</f>
        <v/>
      </c>
      <c r="GE220" s="227" t="str">
        <f xml:space="preserve"> IF(TEXT((EDATE('Projektkostenkalkulation EP'!$B$8,20)+GD$9),"MM")=TEXT((EDATE('Projektkostenkalkulation EP'!$B$8,20)+(GD$9-1)),"MM"),
             IF(
                        OR(
                                    TEXT((EDATE('Projektkostenkalkulation EP'!$B$8,20)+GD$9),"TTT") = "Sa",
                                    TEXT((EDATE('Projektkostenkalkulation EP'!$B$8,20)+GD$9),"TTT") = "So",
                                    IF(ISNA(VLOOKUP(EDATE('Projektkostenkalkulation EP'!$B$8,20)+GD$9,Datenquellen!$F$7:$H$45,3,FALSE))," ",VLOOKUP(EDATE('Projektkostenkalkulation EP'!$B$8,20)+GD$9,Datenquellen!$F$7:$H$45,3,FALSE))="X"
                                    ),
                          "X",
                          ""
                          ),
               "X"
            )</f>
        <v/>
      </c>
      <c r="GF220" s="227" t="str">
        <f xml:space="preserve"> IF(TEXT((EDATE('Projektkostenkalkulation EP'!$B$8,20)+GE$9),"MM")=TEXT((EDATE('Projektkostenkalkulation EP'!$B$8,20)+(GE$9-1)),"MM"),
             IF(
                        OR(
                                    TEXT((EDATE('Projektkostenkalkulation EP'!$B$8,20)+GE$9),"TTT") = "Sa",
                                    TEXT((EDATE('Projektkostenkalkulation EP'!$B$8,20)+GE$9),"TTT") = "So",
                                    IF(ISNA(VLOOKUP(EDATE('Projektkostenkalkulation EP'!$B$8,20)+GE$9,Datenquellen!$F$7:$H$45,3,FALSE))," ",VLOOKUP(EDATE('Projektkostenkalkulation EP'!$B$8,20)+GE$9,Datenquellen!$F$7:$H$45,3,FALSE))="X"
                                    ),
                          "X",
                          ""
                          ),
               "X"
            )</f>
        <v>X</v>
      </c>
      <c r="GG220" s="227" t="str">
        <f xml:space="preserve"> IF(TEXT((EDATE('Projektkostenkalkulation EP'!$B$8,20)+GF$9),"MM")=TEXT((EDATE('Projektkostenkalkulation EP'!$B$8,20)+(GF$9-1)),"MM"),
             IF(
                        OR(
                                    TEXT((EDATE('Projektkostenkalkulation EP'!$B$8,20)+GF$9),"TTT") = "Sa",
                                    TEXT((EDATE('Projektkostenkalkulation EP'!$B$8,20)+GF$9),"TTT") = "So",
                                    IF(ISNA(VLOOKUP(EDATE('Projektkostenkalkulation EP'!$B$8,20)+GF$9,Datenquellen!$F$7:$H$45,3,FALSE))," ",VLOOKUP(EDATE('Projektkostenkalkulation EP'!$B$8,20)+GF$9,Datenquellen!$F$7:$H$45,3,FALSE))="X"
                                    ),
                          "X",
                          ""
                          ),
               "X"
            )</f>
        <v>X</v>
      </c>
      <c r="GH220" s="227" t="str">
        <f xml:space="preserve"> IF(TEXT((EDATE('Projektkostenkalkulation EP'!$B$8,20)+GG$9),"MM")=TEXT((EDATE('Projektkostenkalkulation EP'!$B$8,20)+(GG$9-1)),"MM"),
             IF(
                        OR(
                                    TEXT((EDATE('Projektkostenkalkulation EP'!$B$8,20)+GG$9),"TTT") = "Sa",
                                    TEXT((EDATE('Projektkostenkalkulation EP'!$B$8,20)+GG$9),"TTT") = "So",
                                    IF(ISNA(VLOOKUP(EDATE('Projektkostenkalkulation EP'!$B$8,20)+GG$9,Datenquellen!$F$7:$H$45,3,FALSE))," ",VLOOKUP(EDATE('Projektkostenkalkulation EP'!$B$8,20)+GG$9,Datenquellen!$F$7:$H$45,3,FALSE))="X"
                                    ),
                          "X",
                          ""
                          ),
               "X"
            )</f>
        <v/>
      </c>
      <c r="GI220" s="227" t="str">
        <f xml:space="preserve"> IF(TEXT((EDATE('Projektkostenkalkulation EP'!$B$8,20)+GH$9),"MM")=TEXT((EDATE('Projektkostenkalkulation EP'!$B$8,20)+(GH$9-1)),"MM"),
             IF(
                        OR(
                                    TEXT((EDATE('Projektkostenkalkulation EP'!$B$8,20)+GH$9),"TTT") = "Sa",
                                    TEXT((EDATE('Projektkostenkalkulation EP'!$B$8,20)+GH$9),"TTT") = "So",
                                    IF(ISNA(VLOOKUP(EDATE('Projektkostenkalkulation EP'!$B$8,20)+GH$9,Datenquellen!$F$7:$H$45,3,FALSE))," ",VLOOKUP(EDATE('Projektkostenkalkulation EP'!$B$8,20)+GH$9,Datenquellen!$F$7:$H$45,3,FALSE))="X"
                                    ),
                          "X",
                          ""
                          ),
               "X"
            )</f>
        <v/>
      </c>
      <c r="GJ220" s="227" t="str">
        <f xml:space="preserve"> IF(TEXT((EDATE('Projektkostenkalkulation EP'!$B$8,20)+GI$9),"MM")=TEXT((EDATE('Projektkostenkalkulation EP'!$B$8,20)+(GI$9-1)),"MM"),
             IF(
                        OR(
                                    TEXT((EDATE('Projektkostenkalkulation EP'!$B$8,20)+GI$9),"TTT") = "Sa",
                                    TEXT((EDATE('Projektkostenkalkulation EP'!$B$8,20)+GI$9),"TTT") = "So",
                                    IF(ISNA(VLOOKUP(EDATE('Projektkostenkalkulation EP'!$B$8,20)+GI$9,Datenquellen!$F$7:$H$45,3,FALSE))," ",VLOOKUP(EDATE('Projektkostenkalkulation EP'!$B$8,20)+GI$9,Datenquellen!$F$7:$H$45,3,FALSE))="X"
                                    ),
                          "X",
                          ""
                          ),
               "X"
            )</f>
        <v/>
      </c>
      <c r="GK220" s="227" t="str">
        <f xml:space="preserve"> IF(TEXT((EDATE('Projektkostenkalkulation EP'!$B$8,20)+GJ$9),"MM")=TEXT((EDATE('Projektkostenkalkulation EP'!$B$8,20)+(GJ$9-1)),"MM"),
             IF(
                        OR(
                                    TEXT((EDATE('Projektkostenkalkulation EP'!$B$8,20)+GJ$9),"TTT") = "Sa",
                                    TEXT((EDATE('Projektkostenkalkulation EP'!$B$8,20)+GJ$9),"TTT") = "So",
                                    IF(ISNA(VLOOKUP(EDATE('Projektkostenkalkulation EP'!$B$8,20)+GJ$9,Datenquellen!$F$7:$H$45,3,FALSE))," ",VLOOKUP(EDATE('Projektkostenkalkulation EP'!$B$8,20)+GJ$9,Datenquellen!$F$7:$H$45,3,FALSE))="X"
                                    ),
                          "X",
                          ""
                          ),
               "X"
            )</f>
        <v/>
      </c>
      <c r="GL220" s="227" t="str">
        <f xml:space="preserve"> IF(TEXT((EDATE('Projektkostenkalkulation EP'!$B$8,20)+GK$9),"MM")=TEXT((EDATE('Projektkostenkalkulation EP'!$B$8,20)+(GK$9-1)),"MM"),
             IF(
                        OR(
                                    TEXT((EDATE('Projektkostenkalkulation EP'!$B$8,20)+GK$9),"TTT") = "Sa",
                                    TEXT((EDATE('Projektkostenkalkulation EP'!$B$8,20)+GK$9),"TTT") = "So",
                                    IF(ISNA(VLOOKUP(EDATE('Projektkostenkalkulation EP'!$B$8,20)+GK$9,Datenquellen!$F$7:$H$45,3,FALSE))," ",VLOOKUP(EDATE('Projektkostenkalkulation EP'!$B$8,20)+GK$9,Datenquellen!$F$7:$H$45,3,FALSE))="X"
                                    ),
                          "X",
                          ""
                          ),
               "X"
            )</f>
        <v/>
      </c>
      <c r="GM220" s="227" t="str">
        <f xml:space="preserve"> IF(TEXT((EDATE('Projektkostenkalkulation EP'!$B$8,20)+GL$9),"MM")=TEXT((EDATE('Projektkostenkalkulation EP'!$B$8,20)+(GL$9-1)),"MM"),
             IF(
                        OR(
                                    TEXT((EDATE('Projektkostenkalkulation EP'!$B$8,20)+GL$9),"TTT") = "Sa",
                                    TEXT((EDATE('Projektkostenkalkulation EP'!$B$8,20)+GL$9),"TTT") = "So",
                                    IF(ISNA(VLOOKUP(EDATE('Projektkostenkalkulation EP'!$B$8,20)+GL$9,Datenquellen!$F$7:$H$45,3,FALSE))," ",VLOOKUP(EDATE('Projektkostenkalkulation EP'!$B$8,20)+GL$9,Datenquellen!$F$7:$H$45,3,FALSE))="X"
                                    ),
                          "X",
                          ""
                          ),
               "X"
            )</f>
        <v>X</v>
      </c>
      <c r="GN220" s="227" t="str">
        <f xml:space="preserve"> IF(TEXT((EDATE('Projektkostenkalkulation EP'!$B$8,20)+GM$9),"MM")=TEXT((EDATE('Projektkostenkalkulation EP'!$B$8,20)+(GM$9-1)),"MM"),
             IF(
                        OR(
                                    TEXT((EDATE('Projektkostenkalkulation EP'!$B$8,20)+GM$9),"TTT") = "Sa",
                                    TEXT((EDATE('Projektkostenkalkulation EP'!$B$8,20)+GM$9),"TTT") = "So",
                                    IF(ISNA(VLOOKUP(EDATE('Projektkostenkalkulation EP'!$B$8,20)+GM$9,Datenquellen!$F$7:$H$45,3,FALSE))," ",VLOOKUP(EDATE('Projektkostenkalkulation EP'!$B$8,20)+GM$9,Datenquellen!$F$7:$H$45,3,FALSE))="X"
                                    ),
                          "X",
                          ""
                          ),
               "X"
            )</f>
        <v>X</v>
      </c>
      <c r="GO220" s="227" t="str">
        <f xml:space="preserve"> IF(TEXT((EDATE('Projektkostenkalkulation EP'!$B$8,20)+GN$9),"MM")=TEXT((EDATE('Projektkostenkalkulation EP'!$B$8,20)+(GN$9-1)),"MM"),
             IF(
                        OR(
                                    TEXT((EDATE('Projektkostenkalkulation EP'!$B$8,20)+GN$9),"TTT") = "Sa",
                                    TEXT((EDATE('Projektkostenkalkulation EP'!$B$8,20)+GN$9),"TTT") = "So",
                                    IF(ISNA(VLOOKUP(EDATE('Projektkostenkalkulation EP'!$B$8,20)+GN$9,Datenquellen!$F$7:$H$45,3,FALSE))," ",VLOOKUP(EDATE('Projektkostenkalkulation EP'!$B$8,20)+GN$9,Datenquellen!$F$7:$H$45,3,FALSE))="X"
                                    ),
                          "X",
                          ""
                          ),
               "X"
            )</f>
        <v/>
      </c>
      <c r="GP220" s="227" t="str">
        <f xml:space="preserve"> IF(TEXT((EDATE('Projektkostenkalkulation EP'!$B$8,20)+GO$9),"MM")=TEXT((EDATE('Projektkostenkalkulation EP'!$B$8,20)+(GO$9-1)),"MM"),
             IF(
                        OR(
                                    TEXT((EDATE('Projektkostenkalkulation EP'!$B$8,20)+GO$9),"TTT") = "Sa",
                                    TEXT((EDATE('Projektkostenkalkulation EP'!$B$8,20)+GO$9),"TTT") = "So",
                                    IF(ISNA(VLOOKUP(EDATE('Projektkostenkalkulation EP'!$B$8,20)+GO$9,Datenquellen!$F$7:$H$45,3,FALSE))," ",VLOOKUP(EDATE('Projektkostenkalkulation EP'!$B$8,20)+GO$9,Datenquellen!$F$7:$H$45,3,FALSE))="X"
                                    ),
                          "X",
                          ""
                          ),
               "X"
            )</f>
        <v/>
      </c>
      <c r="GQ220" s="227" t="str">
        <f xml:space="preserve"> IF(TEXT((EDATE('Projektkostenkalkulation EP'!$B$8,20)+GP$9),"MM")=TEXT((EDATE('Projektkostenkalkulation EP'!$B$8,20)+(GP$9-1)),"MM"),
             IF(
                        OR(
                                    TEXT((EDATE('Projektkostenkalkulation EP'!$B$8,20)+GP$9),"TTT") = "Sa",
                                    TEXT((EDATE('Projektkostenkalkulation EP'!$B$8,20)+GP$9),"TTT") = "So",
                                    IF(ISNA(VLOOKUP(EDATE('Projektkostenkalkulation EP'!$B$8,20)+GP$9,Datenquellen!$F$7:$H$45,3,FALSE))," ",VLOOKUP(EDATE('Projektkostenkalkulation EP'!$B$8,20)+GP$9,Datenquellen!$F$7:$H$45,3,FALSE))="X"
                                    ),
                          "X",
                          ""
                          ),
               "X"
            )</f>
        <v/>
      </c>
      <c r="GR220" s="227" t="str">
        <f xml:space="preserve"> IF(TEXT((EDATE('Projektkostenkalkulation EP'!$B$8,20)+GQ$9),"MM")=TEXT((EDATE('Projektkostenkalkulation EP'!$B$8,20)+(GQ$9-1)),"MM"),
             IF(
                        OR(
                                    TEXT((EDATE('Projektkostenkalkulation EP'!$B$8,20)+GQ$9),"TTT") = "Sa",
                                    TEXT((EDATE('Projektkostenkalkulation EP'!$B$8,20)+GQ$9),"TTT") = "So",
                                    IF(ISNA(VLOOKUP(EDATE('Projektkostenkalkulation EP'!$B$8,20)+GQ$9,Datenquellen!$F$7:$H$45,3,FALSE))," ",VLOOKUP(EDATE('Projektkostenkalkulation EP'!$B$8,20)+GQ$9,Datenquellen!$F$7:$H$45,3,FALSE))="X"
                                    ),
                          "X",
                          ""
                          ),
               "X"
            )</f>
        <v/>
      </c>
      <c r="GS220" s="227" t="str">
        <f xml:space="preserve"> IF(TEXT((EDATE('Projektkostenkalkulation EP'!$B$8,20)+GR$9),"MM")=TEXT((EDATE('Projektkostenkalkulation EP'!$B$8,20)+(GR$9-1)),"MM"),
             IF(
                        OR(
                                    TEXT((EDATE('Projektkostenkalkulation EP'!$B$8,20)+GR$9),"TTT") = "Sa",
                                    TEXT((EDATE('Projektkostenkalkulation EP'!$B$8,20)+GR$9),"TTT") = "So",
                                    IF(ISNA(VLOOKUP(EDATE('Projektkostenkalkulation EP'!$B$8,20)+GR$9,Datenquellen!$F$7:$H$45,3,FALSE))," ",VLOOKUP(EDATE('Projektkostenkalkulation EP'!$B$8,20)+GR$9,Datenquellen!$F$7:$H$45,3,FALSE))="X"
                                    ),
                          "X",
                          ""
                          ),
               "X"
            )</f>
        <v/>
      </c>
      <c r="GT220" s="227" t="str">
        <f xml:space="preserve"> IF(TEXT((EDATE('Projektkostenkalkulation EP'!$B$8,20)+GS$9),"MM")=TEXT((EDATE('Projektkostenkalkulation EP'!$B$8,20)+(GS$9-1)),"MM"),
             IF(
                        OR(
                                    TEXT((EDATE('Projektkostenkalkulation EP'!$B$8,20)+GS$9),"TTT") = "Sa",
                                    TEXT((EDATE('Projektkostenkalkulation EP'!$B$8,20)+GS$9),"TTT") = "So",
                                    IF(ISNA(VLOOKUP(EDATE('Projektkostenkalkulation EP'!$B$8,20)+GS$9,Datenquellen!$F$7:$H$45,3,FALSE))," ",VLOOKUP(EDATE('Projektkostenkalkulation EP'!$B$8,20)+GS$9,Datenquellen!$F$7:$H$45,3,FALSE))="X"
                                    ),
                          "X",
                          ""
                          ),
               "X"
            )</f>
        <v>X</v>
      </c>
      <c r="GU220" s="227" t="str">
        <f xml:space="preserve"> IF(TEXT((EDATE('Projektkostenkalkulation EP'!$B$8,20)+GT$9),"MM")=TEXT((EDATE('Projektkostenkalkulation EP'!$B$8,20)+(GT$9-1)),"MM"),
             IF(
                        OR(
                                    TEXT((EDATE('Projektkostenkalkulation EP'!$B$8,20)+GT$9),"TTT") = "Sa",
                                    TEXT((EDATE('Projektkostenkalkulation EP'!$B$8,20)+GT$9),"TTT") = "So",
                                    IF(ISNA(VLOOKUP(EDATE('Projektkostenkalkulation EP'!$B$8,20)+GT$9,Datenquellen!$F$7:$H$45,3,FALSE))," ",VLOOKUP(EDATE('Projektkostenkalkulation EP'!$B$8,20)+GT$9,Datenquellen!$F$7:$H$45,3,FALSE))="X"
                                    ),
                          "X",
                          ""
                          ),
               "X"
            )</f>
        <v>X</v>
      </c>
      <c r="GV220" s="227" t="str">
        <f xml:space="preserve"> IF(TEXT((EDATE('Projektkostenkalkulation EP'!$B$8,20)+GU$9),"MM")=TEXT((EDATE('Projektkostenkalkulation EP'!$B$8,20)+(GU$9-1)),"MM"),
             IF(
                        OR(
                                    TEXT((EDATE('Projektkostenkalkulation EP'!$B$8,20)+GU$9),"TTT") = "Sa",
                                    TEXT((EDATE('Projektkostenkalkulation EP'!$B$8,20)+GU$9),"TTT") = "So",
                                    IF(ISNA(VLOOKUP(EDATE('Projektkostenkalkulation EP'!$B$8,20)+GU$9,Datenquellen!$F$7:$H$45,3,FALSE))," ",VLOOKUP(EDATE('Projektkostenkalkulation EP'!$B$8,20)+GU$9,Datenquellen!$F$7:$H$45,3,FALSE))="X"
                                    ),
                          "X",
                          ""
                          ),
               "X"
            )</f>
        <v/>
      </c>
      <c r="GW220" s="227" t="str">
        <f xml:space="preserve"> IF(TEXT((EDATE('Projektkostenkalkulation EP'!$B$8,20)+GV$9),"MM")=TEXT((EDATE('Projektkostenkalkulation EP'!$B$8,20)+(GV$9-1)),"MM"),
             IF(
                        OR(
                                    TEXT((EDATE('Projektkostenkalkulation EP'!$B$8,20)+GV$9),"TTT") = "Sa",
                                    TEXT((EDATE('Projektkostenkalkulation EP'!$B$8,20)+GV$9),"TTT") = "So",
                                    IF(ISNA(VLOOKUP(EDATE('Projektkostenkalkulation EP'!$B$8,20)+GV$9,Datenquellen!$F$7:$H$45,3,FALSE))," ",VLOOKUP(EDATE('Projektkostenkalkulation EP'!$B$8,20)+GV$9,Datenquellen!$F$7:$H$45,3,FALSE))="X"
                                    ),
                          "X",
                          ""
                          ),
               "X"
            )</f>
        <v/>
      </c>
      <c r="GX220" s="227" t="str">
        <f xml:space="preserve"> IF(TEXT((EDATE('Projektkostenkalkulation EP'!$B$8,20)+GW$9),"MM")=TEXT((EDATE('Projektkostenkalkulation EP'!$B$8,20)+(GW$9-1)),"MM"),
             IF(
                        OR(
                                    TEXT((EDATE('Projektkostenkalkulation EP'!$B$8,20)+GW$9),"TTT") = "Sa",
                                    TEXT((EDATE('Projektkostenkalkulation EP'!$B$8,20)+GW$9),"TTT") = "So",
                                    IF(ISNA(VLOOKUP(EDATE('Projektkostenkalkulation EP'!$B$8,20)+GW$9,Datenquellen!$F$7:$H$45,3,FALSE))," ",VLOOKUP(EDATE('Projektkostenkalkulation EP'!$B$8,20)+GW$9,Datenquellen!$F$7:$H$45,3,FALSE))="X"
                                    ),
                          "X",
                          ""
                          ),
               "X"
            )</f>
        <v/>
      </c>
      <c r="GY220" s="227" t="str">
        <f xml:space="preserve"> IF(TEXT((EDATE('Projektkostenkalkulation EP'!$B$8,20)+GX$9),"MM")=TEXT((EDATE('Projektkostenkalkulation EP'!$B$8,20)+(GX$9-1)),"MM"),
             IF(
                        OR(
                                    TEXT((EDATE('Projektkostenkalkulation EP'!$B$8,20)+GX$9),"TTT") = "Sa",
                                    TEXT((EDATE('Projektkostenkalkulation EP'!$B$8,20)+GX$9),"TTT") = "So",
                                    IF(ISNA(VLOOKUP(EDATE('Projektkostenkalkulation EP'!$B$8,20)+GX$9,Datenquellen!$F$7:$H$45,3,FALSE))," ",VLOOKUP(EDATE('Projektkostenkalkulation EP'!$B$8,20)+GX$9,Datenquellen!$F$7:$H$45,3,FALSE))="X"
                                    ),
                          "X",
                          ""
                          ),
               "X"
            )</f>
        <v/>
      </c>
      <c r="GZ220" s="227" t="str">
        <f xml:space="preserve"> IF(TEXT((EDATE('Projektkostenkalkulation EP'!$B$8,20)+GY$9),"MM")=TEXT((EDATE('Projektkostenkalkulation EP'!$B$8,20)+(GY$9-1)),"MM"),
             IF(
                        OR(
                                    TEXT((EDATE('Projektkostenkalkulation EP'!$B$8,20)+GY$9),"TTT") = "Sa",
                                    TEXT((EDATE('Projektkostenkalkulation EP'!$B$8,20)+GY$9),"TTT") = "So",
                                    IF(ISNA(VLOOKUP(EDATE('Projektkostenkalkulation EP'!$B$8,20)+GY$9,Datenquellen!$F$7:$H$45,3,FALSE))," ",VLOOKUP(EDATE('Projektkostenkalkulation EP'!$B$8,20)+GY$9,Datenquellen!$F$7:$H$45,3,FALSE))="X"
                                    ),
                          "X",
                          ""
                          ),
               "X"
            )</f>
        <v/>
      </c>
      <c r="HA220" s="227" t="str">
        <f xml:space="preserve"> IF(TEXT((EDATE('Projektkostenkalkulation EP'!$B$8,20)+GZ$9),"MM")=TEXT((EDATE('Projektkostenkalkulation EP'!$B$8,20)+(GZ$9-1)),"MM"),
             IF(
                        OR(
                                    TEXT((EDATE('Projektkostenkalkulation EP'!$B$8,20)+GZ$9),"TTT") = "Sa",
                                    TEXT((EDATE('Projektkostenkalkulation EP'!$B$8,20)+GZ$9),"TTT") = "So",
                                    IF(ISNA(VLOOKUP(EDATE('Projektkostenkalkulation EP'!$B$8,20)+GZ$9,Datenquellen!$F$7:$H$45,3,FALSE))," ",VLOOKUP(EDATE('Projektkostenkalkulation EP'!$B$8,20)+GZ$9,Datenquellen!$F$7:$H$45,3,FALSE))="X"
                                    ),
                          "X",
                          ""
                          ),
               "X"
            )</f>
        <v>X</v>
      </c>
      <c r="HB220" s="227" t="str">
        <f xml:space="preserve"> IF(TEXT((EDATE('Projektkostenkalkulation EP'!$B$8,20)+HA$9),"MM")=TEXT((EDATE('Projektkostenkalkulation EP'!$B$8,20)+(HA$9-1)),"MM"),
             IF(
                        OR(
                                    TEXT((EDATE('Projektkostenkalkulation EP'!$B$8,20)+HA$9),"TTT") = "Sa",
                                    TEXT((EDATE('Projektkostenkalkulation EP'!$B$8,20)+HA$9),"TTT") = "So",
                                    IF(ISNA(VLOOKUP(EDATE('Projektkostenkalkulation EP'!$B$8,20)+HA$9,Datenquellen!$F$7:$H$45,3,FALSE))," ",VLOOKUP(EDATE('Projektkostenkalkulation EP'!$B$8,20)+HA$9,Datenquellen!$F$7:$H$45,3,FALSE))="X"
                                    ),
                          "X",
                          ""
                          ),
               "X"
            )</f>
        <v>X</v>
      </c>
      <c r="HC220" s="227" t="str">
        <f xml:space="preserve"> IF(TEXT((EDATE('Projektkostenkalkulation EP'!$B$8,20)+HB$9),"MM")=TEXT((EDATE('Projektkostenkalkulation EP'!$B$8,20)+(HB$9-1)),"MM"),
             IF(
                        OR(
                                    TEXT((EDATE('Projektkostenkalkulation EP'!$B$8,20)+HB$9),"TTT") = "Sa",
                                    TEXT((EDATE('Projektkostenkalkulation EP'!$B$8,20)+HB$9),"TTT") = "So",
                                    IF(ISNA(VLOOKUP(EDATE('Projektkostenkalkulation EP'!$B$8,20)+HB$9,Datenquellen!$F$7:$H$45,3,FALSE))," ",VLOOKUP(EDATE('Projektkostenkalkulation EP'!$B$8,20)+HB$9,Datenquellen!$F$7:$H$45,3,FALSE))="X"
                                    ),
                          "X",
                          ""
                          ),
               "X"
            )</f>
        <v/>
      </c>
      <c r="HD220" s="227" t="str">
        <f xml:space="preserve"> IF(TEXT((EDATE('Projektkostenkalkulation EP'!$B$8,20)+HC$9),"MM")=TEXT((EDATE('Projektkostenkalkulation EP'!$B$8,20)+(HC$9-1)),"MM"),
             IF(
                        OR(
                                    TEXT((EDATE('Projektkostenkalkulation EP'!$B$8,20)+HC$9),"TTT") = "Sa",
                                    TEXT((EDATE('Projektkostenkalkulation EP'!$B$8,20)+HC$9),"TTT") = "So",
                                    IF(ISNA(VLOOKUP(EDATE('Projektkostenkalkulation EP'!$B$8,20)+HC$9,Datenquellen!$F$7:$H$45,3,FALSE))," ",VLOOKUP(EDATE('Projektkostenkalkulation EP'!$B$8,20)+HC$9,Datenquellen!$F$7:$H$45,3,FALSE))="X"
                                    ),
                          "X",
                          ""
                          ),
               "X"
            )</f>
        <v/>
      </c>
      <c r="HE220" s="228" t="str">
        <f xml:space="preserve"> IF(TEXT((EDATE('Projektkostenkalkulation EP'!$B$8,20)+HD$9),"MM")=TEXT((EDATE('Projektkostenkalkulation EP'!$B$8,20)+(HD$9-1)),"MM"),
             IF(
                        OR(
                                    TEXT((EDATE('Projektkostenkalkulation EP'!$B$8,20)+HD$9),"TTT") = "Sa",
                                    TEXT((EDATE('Projektkostenkalkulation EP'!$B$8,20)+HD$9),"TTT") = "So",
                                    IF(ISNA(VLOOKUP(EDATE('Projektkostenkalkulation EP'!$B$8,20)+HD$9,Datenquellen!$F$7:$H$45,3,FALSE))," ",VLOOKUP(EDATE('Projektkostenkalkulation EP'!$B$8,20)+HD$9,Datenquellen!$F$7:$H$45,3,FALSE))="X"
                                    ),
                          "X",
                          ""
                          ),
               "X"
            )</f>
        <v>X</v>
      </c>
      <c r="HF220" s="229"/>
      <c r="HG220" s="230"/>
      <c r="HH220" s="408"/>
    </row>
    <row r="221" spans="1:216" ht="21" customHeight="1" x14ac:dyDescent="0.2">
      <c r="A221" s="406"/>
      <c r="B221" s="231"/>
      <c r="C221" s="232" t="str">
        <f>IF(
            OR(
                     TEXT(EDATE('Projektkostenkalkulation EP'!$B$8,20),"TTT") = "Sa",
                     TEXT(EDATE('Projektkostenkalkulation EP'!$B$8,20),"TTT") = "So",
                     IF(ISNA(VLOOKUP(EDATE('Projektkostenkalkulation EP'!$B$8,20),Datenquellen!$F$7:$H$45,3,FALSE))," ",VLOOKUP(EDATE('Projektkostenkalkulation EP'!$B$8,20),Datenquellen!$F$7:$H$45,3,FALSE))="X"
                            ),
                    "X",
                    ""
            )</f>
        <v/>
      </c>
      <c r="D221" s="232" t="str">
        <f xml:space="preserve"> IF(TEXT((EDATE('Projektkostenkalkulation EP'!$B$8,20)+C$9),"MM")=TEXT((EDATE('Projektkostenkalkulation EP'!$B$8,20)+(C$9-1)),"MM"),
             IF(
                        OR(
                                    TEXT((EDATE('Projektkostenkalkulation EP'!$B$8,20)+C$9),"TTT") = "Sa",
                                    TEXT((EDATE('Projektkostenkalkulation EP'!$B$8,20)+C$9),"TTT") = "So",
                                    IF(ISNA(VLOOKUP(EDATE('Projektkostenkalkulation EP'!$B$8,20)+C$9,Datenquellen!$F$7:$H$45,3,FALSE))," ",VLOOKUP(EDATE('Projektkostenkalkulation EP'!$B$8,20)+C$9,Datenquellen!$F$7:$H$45,3,FALSE))="X"
                                    ),
                          "X",
                          ""
                          ),
               "X"
            )</f>
        <v/>
      </c>
      <c r="E221" s="232" t="str">
        <f xml:space="preserve"> IF(TEXT((EDATE('Projektkostenkalkulation EP'!$B$8,20)+D$9),"MM")=TEXT((EDATE('Projektkostenkalkulation EP'!$B$8,20)+(D$9-1)),"MM"),
             IF(
                        OR(
                                    TEXT((EDATE('Projektkostenkalkulation EP'!$B$8,20)+D$9),"TTT") = "Sa",
                                    TEXT((EDATE('Projektkostenkalkulation EP'!$B$8,20)+D$9),"TTT") = "So",
                                    IF(ISNA(VLOOKUP(EDATE('Projektkostenkalkulation EP'!$B$8,20)+D$9,Datenquellen!$F$7:$H$45,3,FALSE))," ",VLOOKUP(EDATE('Projektkostenkalkulation EP'!$B$8,20)+D$9,Datenquellen!$F$7:$H$45,3,FALSE))="X"
                                    ),
                          "X",
                          ""
                          ),
               "X"
            )</f>
        <v/>
      </c>
      <c r="F221" s="232" t="str">
        <f xml:space="preserve"> IF(TEXT((EDATE('Projektkostenkalkulation EP'!$B$8,20)+E$9),"MM")=TEXT((EDATE('Projektkostenkalkulation EP'!$B$8,20)+(E$9-1)),"MM"),
             IF(
                        OR(
                                    TEXT((EDATE('Projektkostenkalkulation EP'!$B$8,20)+E$9),"TTT") = "Sa",
                                    TEXT((EDATE('Projektkostenkalkulation EP'!$B$8,20)+E$9),"TTT") = "So",
                                    IF(ISNA(VLOOKUP(EDATE('Projektkostenkalkulation EP'!$B$8,20)+E$9,Datenquellen!$F$7:$H$45,3,FALSE))," ",VLOOKUP(EDATE('Projektkostenkalkulation EP'!$B$8,20)+E$9,Datenquellen!$F$7:$H$45,3,FALSE))="X"
                                    ),
                          "X",
                          ""
                          ),
               "X"
            )</f>
        <v/>
      </c>
      <c r="G221" s="232" t="str">
        <f xml:space="preserve"> IF(TEXT((EDATE('Projektkostenkalkulation EP'!$B$8,20)+F$9),"MM")=TEXT((EDATE('Projektkostenkalkulation EP'!$B$8,20)+(F$9-1)),"MM"),
             IF(
                        OR(
                                    TEXT((EDATE('Projektkostenkalkulation EP'!$B$8,20)+F$9),"TTT") = "Sa",
                                    TEXT((EDATE('Projektkostenkalkulation EP'!$B$8,20)+F$9),"TTT") = "So",
                                    IF(ISNA(VLOOKUP(EDATE('Projektkostenkalkulation EP'!$B$8,20)+F$9,Datenquellen!$F$7:$H$45,3,FALSE))," ",VLOOKUP(EDATE('Projektkostenkalkulation EP'!$B$8,20)+F$9,Datenquellen!$F$7:$H$45,3,FALSE))="X"
                                    ),
                          "X",
                          ""
                          ),
               "X"
            )</f>
        <v/>
      </c>
      <c r="H221" s="232" t="str">
        <f xml:space="preserve"> IF(TEXT((EDATE('Projektkostenkalkulation EP'!$B$8,20)+G$9),"MM")=TEXT((EDATE('Projektkostenkalkulation EP'!$B$8,20)+(G$9-1)),"MM"),
             IF(
                        OR(
                                    TEXT((EDATE('Projektkostenkalkulation EP'!$B$8,20)+G$9),"TTT") = "Sa",
                                    TEXT((EDATE('Projektkostenkalkulation EP'!$B$8,20)+G$9),"TTT") = "So",
                                    IF(ISNA(VLOOKUP(EDATE('Projektkostenkalkulation EP'!$B$8,20)+G$9,Datenquellen!$F$7:$H$45,3,FALSE))," ",VLOOKUP(EDATE('Projektkostenkalkulation EP'!$B$8,20)+G$9,Datenquellen!$F$7:$H$45,3,FALSE))="X"
                                    ),
                          "X",
                          ""
                          ),
               "X"
            )</f>
        <v>X</v>
      </c>
      <c r="I221" s="232" t="str">
        <f xml:space="preserve"> IF(TEXT((EDATE('Projektkostenkalkulation EP'!$B$8,20)+H$9),"MM")=TEXT((EDATE('Projektkostenkalkulation EP'!$B$8,20)+(H$9-1)),"MM"),
             IF(
                        OR(
                                    TEXT((EDATE('Projektkostenkalkulation EP'!$B$8,20)+H$9),"TTT") = "Sa",
                                    TEXT((EDATE('Projektkostenkalkulation EP'!$B$8,20)+H$9),"TTT") = "So",
                                    IF(ISNA(VLOOKUP(EDATE('Projektkostenkalkulation EP'!$B$8,20)+H$9,Datenquellen!$F$7:$H$45,3,FALSE))," ",VLOOKUP(EDATE('Projektkostenkalkulation EP'!$B$8,20)+H$9,Datenquellen!$F$7:$H$45,3,FALSE))="X"
                                    ),
                          "X",
                          ""
                          ),
               "X"
            )</f>
        <v>X</v>
      </c>
      <c r="J221" s="232" t="str">
        <f xml:space="preserve"> IF(TEXT((EDATE('Projektkostenkalkulation EP'!$B$8,20)+I$9),"MM")=TEXT((EDATE('Projektkostenkalkulation EP'!$B$8,20)+(I$9-1)),"MM"),
             IF(
                        OR(
                                    TEXT((EDATE('Projektkostenkalkulation EP'!$B$8,20)+I$9),"TTT") = "Sa",
                                    TEXT((EDATE('Projektkostenkalkulation EP'!$B$8,20)+I$9),"TTT") = "So",
                                    IF(ISNA(VLOOKUP(EDATE('Projektkostenkalkulation EP'!$B$8,20)+I$9,Datenquellen!$F$7:$H$45,3,FALSE))," ",VLOOKUP(EDATE('Projektkostenkalkulation EP'!$B$8,20)+I$9,Datenquellen!$F$7:$H$45,3,FALSE))="X"
                                    ),
                          "X",
                          ""
                          ),
               "X"
            )</f>
        <v/>
      </c>
      <c r="K221" s="232" t="str">
        <f xml:space="preserve"> IF(TEXT((EDATE('Projektkostenkalkulation EP'!$B$8,20)+J$9),"MM")=TEXT((EDATE('Projektkostenkalkulation EP'!$B$8,20)+(J$9-1)),"MM"),
             IF(
                        OR(
                                    TEXT((EDATE('Projektkostenkalkulation EP'!$B$8,20)+J$9),"TTT") = "Sa",
                                    TEXT((EDATE('Projektkostenkalkulation EP'!$B$8,20)+J$9),"TTT") = "So",
                                    IF(ISNA(VLOOKUP(EDATE('Projektkostenkalkulation EP'!$B$8,20)+J$9,Datenquellen!$F$7:$H$45,3,FALSE))," ",VLOOKUP(EDATE('Projektkostenkalkulation EP'!$B$8,20)+J$9,Datenquellen!$F$7:$H$45,3,FALSE))="X"
                                    ),
                          "X",
                          ""
                          ),
               "X"
            )</f>
        <v/>
      </c>
      <c r="L221" s="232" t="str">
        <f xml:space="preserve"> IF(TEXT((EDATE('Projektkostenkalkulation EP'!$B$8,20)+K$9),"MM")=TEXT((EDATE('Projektkostenkalkulation EP'!$B$8,20)+(K$9-1)),"MM"),
             IF(
                        OR(
                                    TEXT((EDATE('Projektkostenkalkulation EP'!$B$8,20)+K$9),"TTT") = "Sa",
                                    TEXT((EDATE('Projektkostenkalkulation EP'!$B$8,20)+K$9),"TTT") = "So",
                                    IF(ISNA(VLOOKUP(EDATE('Projektkostenkalkulation EP'!$B$8,20)+K$9,Datenquellen!$F$7:$H$45,3,FALSE))," ",VLOOKUP(EDATE('Projektkostenkalkulation EP'!$B$8,20)+K$9,Datenquellen!$F$7:$H$45,3,FALSE))="X"
                                    ),
                          "X",
                          ""
                          ),
               "X"
            )</f>
        <v/>
      </c>
      <c r="M221" s="232" t="str">
        <f xml:space="preserve"> IF(TEXT((EDATE('Projektkostenkalkulation EP'!$B$8,20)+L$9),"MM")=TEXT((EDATE('Projektkostenkalkulation EP'!$B$8,20)+(L$9-1)),"MM"),
             IF(
                        OR(
                                    TEXT((EDATE('Projektkostenkalkulation EP'!$B$8,20)+L$9),"TTT") = "Sa",
                                    TEXT((EDATE('Projektkostenkalkulation EP'!$B$8,20)+L$9),"TTT") = "So",
                                    IF(ISNA(VLOOKUP(EDATE('Projektkostenkalkulation EP'!$B$8,20)+L$9,Datenquellen!$F$7:$H$45,3,FALSE))," ",VLOOKUP(EDATE('Projektkostenkalkulation EP'!$B$8,20)+L$9,Datenquellen!$F$7:$H$45,3,FALSE))="X"
                                    ),
                          "X",
                          ""
                          ),
               "X"
            )</f>
        <v/>
      </c>
      <c r="N221" s="232" t="str">
        <f xml:space="preserve"> IF(TEXT((EDATE('Projektkostenkalkulation EP'!$B$8,20)+M$9),"MM")=TEXT((EDATE('Projektkostenkalkulation EP'!$B$8,20)+(M$9-1)),"MM"),
             IF(
                        OR(
                                    TEXT((EDATE('Projektkostenkalkulation EP'!$B$8,20)+M$9),"TTT") = "Sa",
                                    TEXT((EDATE('Projektkostenkalkulation EP'!$B$8,20)+M$9),"TTT") = "So",
                                    IF(ISNA(VLOOKUP(EDATE('Projektkostenkalkulation EP'!$B$8,20)+M$9,Datenquellen!$F$7:$H$45,3,FALSE))," ",VLOOKUP(EDATE('Projektkostenkalkulation EP'!$B$8,20)+M$9,Datenquellen!$F$7:$H$45,3,FALSE))="X"
                                    ),
                          "X",
                          ""
                          ),
               "X"
            )</f>
        <v/>
      </c>
      <c r="O221" s="232" t="str">
        <f xml:space="preserve"> IF(TEXT((EDATE('Projektkostenkalkulation EP'!$B$8,20)+N$9),"MM")=TEXT((EDATE('Projektkostenkalkulation EP'!$B$8,20)+(N$9-1)),"MM"),
             IF(
                        OR(
                                    TEXT((EDATE('Projektkostenkalkulation EP'!$B$8,20)+N$9),"TTT") = "Sa",
                                    TEXT((EDATE('Projektkostenkalkulation EP'!$B$8,20)+N$9),"TTT") = "So",
                                    IF(ISNA(VLOOKUP(EDATE('Projektkostenkalkulation EP'!$B$8,20)+N$9,Datenquellen!$F$7:$H$45,3,FALSE))," ",VLOOKUP(EDATE('Projektkostenkalkulation EP'!$B$8,20)+N$9,Datenquellen!$F$7:$H$45,3,FALSE))="X"
                                    ),
                          "X",
                          ""
                          ),
               "X"
            )</f>
        <v>X</v>
      </c>
      <c r="P221" s="232" t="str">
        <f xml:space="preserve"> IF(TEXT((EDATE('Projektkostenkalkulation EP'!$B$8,20)+O$9),"MM")=TEXT((EDATE('Projektkostenkalkulation EP'!$B$8,20)+(O$9-1)),"MM"),
             IF(
                        OR(
                                    TEXT((EDATE('Projektkostenkalkulation EP'!$B$8,20)+O$9),"TTT") = "Sa",
                                    TEXT((EDATE('Projektkostenkalkulation EP'!$B$8,20)+O$9),"TTT") = "So",
                                    IF(ISNA(VLOOKUP(EDATE('Projektkostenkalkulation EP'!$B$8,20)+O$9,Datenquellen!$F$7:$H$45,3,FALSE))," ",VLOOKUP(EDATE('Projektkostenkalkulation EP'!$B$8,20)+O$9,Datenquellen!$F$7:$H$45,3,FALSE))="X"
                                    ),
                          "X",
                          ""
                          ),
               "X"
            )</f>
        <v>X</v>
      </c>
      <c r="Q221" s="232" t="str">
        <f xml:space="preserve"> IF(TEXT((EDATE('Projektkostenkalkulation EP'!$B$8,20)+P$9),"MM")=TEXT((EDATE('Projektkostenkalkulation EP'!$B$8,20)+(P$9-1)),"MM"),
             IF(
                        OR(
                                    TEXT((EDATE('Projektkostenkalkulation EP'!$B$8,20)+P$9),"TTT") = "Sa",
                                    TEXT((EDATE('Projektkostenkalkulation EP'!$B$8,20)+P$9),"TTT") = "So",
                                    IF(ISNA(VLOOKUP(EDATE('Projektkostenkalkulation EP'!$B$8,20)+P$9,Datenquellen!$F$7:$H$45,3,FALSE))," ",VLOOKUP(EDATE('Projektkostenkalkulation EP'!$B$8,20)+P$9,Datenquellen!$F$7:$H$45,3,FALSE))="X"
                                    ),
                          "X",
                          ""
                          ),
               "X"
            )</f>
        <v/>
      </c>
      <c r="R221" s="232" t="str">
        <f xml:space="preserve"> IF(TEXT((EDATE('Projektkostenkalkulation EP'!$B$8,20)+Q$9),"MM")=TEXT((EDATE('Projektkostenkalkulation EP'!$B$8,20)+(Q$9-1)),"MM"),
             IF(
                        OR(
                                    TEXT((EDATE('Projektkostenkalkulation EP'!$B$8,20)+Q$9),"TTT") = "Sa",
                                    TEXT((EDATE('Projektkostenkalkulation EP'!$B$8,20)+Q$9),"TTT") = "So",
                                    IF(ISNA(VLOOKUP(EDATE('Projektkostenkalkulation EP'!$B$8,20)+Q$9,Datenquellen!$F$7:$H$45,3,FALSE))," ",VLOOKUP(EDATE('Projektkostenkalkulation EP'!$B$8,20)+Q$9,Datenquellen!$F$7:$H$45,3,FALSE))="X"
                                    ),
                          "X",
                          ""
                          ),
               "X"
            )</f>
        <v/>
      </c>
      <c r="S221" s="232" t="str">
        <f xml:space="preserve"> IF(TEXT((EDATE('Projektkostenkalkulation EP'!$B$8,20)+R$9),"MM")=TEXT((EDATE('Projektkostenkalkulation EP'!$B$8,20)+(R$9-1)),"MM"),
             IF(
                        OR(
                                    TEXT((EDATE('Projektkostenkalkulation EP'!$B$8,20)+R$9),"TTT") = "Sa",
                                    TEXT((EDATE('Projektkostenkalkulation EP'!$B$8,20)+R$9),"TTT") = "So",
                                    IF(ISNA(VLOOKUP(EDATE('Projektkostenkalkulation EP'!$B$8,20)+R$9,Datenquellen!$F$7:$H$45,3,FALSE))," ",VLOOKUP(EDATE('Projektkostenkalkulation EP'!$B$8,20)+R$9,Datenquellen!$F$7:$H$45,3,FALSE))="X"
                                    ),
                          "X",
                          ""
                          ),
               "X"
            )</f>
        <v/>
      </c>
      <c r="T221" s="232" t="str">
        <f xml:space="preserve"> IF(TEXT((EDATE('Projektkostenkalkulation EP'!$B$8,20)+S$9),"MM")=TEXT((EDATE('Projektkostenkalkulation EP'!$B$8,20)+(S$9-1)),"MM"),
             IF(
                        OR(
                                    TEXT((EDATE('Projektkostenkalkulation EP'!$B$8,20)+S$9),"TTT") = "Sa",
                                    TEXT((EDATE('Projektkostenkalkulation EP'!$B$8,20)+S$9),"TTT") = "So",
                                    IF(ISNA(VLOOKUP(EDATE('Projektkostenkalkulation EP'!$B$8,20)+S$9,Datenquellen!$F$7:$H$45,3,FALSE))," ",VLOOKUP(EDATE('Projektkostenkalkulation EP'!$B$8,20)+S$9,Datenquellen!$F$7:$H$45,3,FALSE))="X"
                                    ),
                          "X",
                          ""
                          ),
               "X"
            )</f>
        <v/>
      </c>
      <c r="U221" s="232" t="str">
        <f xml:space="preserve"> IF(TEXT((EDATE('Projektkostenkalkulation EP'!$B$8,20)+T$9),"MM")=TEXT((EDATE('Projektkostenkalkulation EP'!$B$8,20)+(T$9-1)),"MM"),
             IF(
                        OR(
                                    TEXT((EDATE('Projektkostenkalkulation EP'!$B$8,20)+T$9),"TTT") = "Sa",
                                    TEXT((EDATE('Projektkostenkalkulation EP'!$B$8,20)+T$9),"TTT") = "So",
                                    IF(ISNA(VLOOKUP(EDATE('Projektkostenkalkulation EP'!$B$8,20)+T$9,Datenquellen!$F$7:$H$45,3,FALSE))," ",VLOOKUP(EDATE('Projektkostenkalkulation EP'!$B$8,20)+T$9,Datenquellen!$F$7:$H$45,3,FALSE))="X"
                                    ),
                          "X",
                          ""
                          ),
               "X"
            )</f>
        <v/>
      </c>
      <c r="V221" s="232" t="str">
        <f xml:space="preserve"> IF(TEXT((EDATE('Projektkostenkalkulation EP'!$B$8,20)+U$9),"MM")=TEXT((EDATE('Projektkostenkalkulation EP'!$B$8,20)+(U$9-1)),"MM"),
             IF(
                        OR(
                                    TEXT((EDATE('Projektkostenkalkulation EP'!$B$8,20)+U$9),"TTT") = "Sa",
                                    TEXT((EDATE('Projektkostenkalkulation EP'!$B$8,20)+U$9),"TTT") = "So",
                                    IF(ISNA(VLOOKUP(EDATE('Projektkostenkalkulation EP'!$B$8,20)+U$9,Datenquellen!$F$7:$H$45,3,FALSE))," ",VLOOKUP(EDATE('Projektkostenkalkulation EP'!$B$8,20)+U$9,Datenquellen!$F$7:$H$45,3,FALSE))="X"
                                    ),
                          "X",
                          ""
                          ),
               "X"
            )</f>
        <v>X</v>
      </c>
      <c r="W221" s="232" t="str">
        <f xml:space="preserve"> IF(TEXT((EDATE('Projektkostenkalkulation EP'!$B$8,20)+V$9),"MM")=TEXT((EDATE('Projektkostenkalkulation EP'!$B$8,20)+(V$9-1)),"MM"),
             IF(
                        OR(
                                    TEXT((EDATE('Projektkostenkalkulation EP'!$B$8,20)+V$9),"TTT") = "Sa",
                                    TEXT((EDATE('Projektkostenkalkulation EP'!$B$8,20)+V$9),"TTT") = "So",
                                    IF(ISNA(VLOOKUP(EDATE('Projektkostenkalkulation EP'!$B$8,20)+V$9,Datenquellen!$F$7:$H$45,3,FALSE))," ",VLOOKUP(EDATE('Projektkostenkalkulation EP'!$B$8,20)+V$9,Datenquellen!$F$7:$H$45,3,FALSE))="X"
                                    ),
                          "X",
                          ""
                          ),
               "X"
            )</f>
        <v>X</v>
      </c>
      <c r="X221" s="232" t="str">
        <f xml:space="preserve"> IF(TEXT((EDATE('Projektkostenkalkulation EP'!$B$8,20)+W$9),"MM")=TEXT((EDATE('Projektkostenkalkulation EP'!$B$8,20)+(W$9-1)),"MM"),
             IF(
                        OR(
                                    TEXT((EDATE('Projektkostenkalkulation EP'!$B$8,20)+W$9),"TTT") = "Sa",
                                    TEXT((EDATE('Projektkostenkalkulation EP'!$B$8,20)+W$9),"TTT") = "So",
                                    IF(ISNA(VLOOKUP(EDATE('Projektkostenkalkulation EP'!$B$8,20)+W$9,Datenquellen!$F$7:$H$45,3,FALSE))," ",VLOOKUP(EDATE('Projektkostenkalkulation EP'!$B$8,20)+W$9,Datenquellen!$F$7:$H$45,3,FALSE))="X"
                                    ),
                          "X",
                          ""
                          ),
               "X"
            )</f>
        <v/>
      </c>
      <c r="Y221" s="232" t="str">
        <f xml:space="preserve"> IF(TEXT((EDATE('Projektkostenkalkulation EP'!$B$8,20)+X$9),"MM")=TEXT((EDATE('Projektkostenkalkulation EP'!$B$8,20)+(X$9-1)),"MM"),
             IF(
                        OR(
                                    TEXT((EDATE('Projektkostenkalkulation EP'!$B$8,20)+X$9),"TTT") = "Sa",
                                    TEXT((EDATE('Projektkostenkalkulation EP'!$B$8,20)+X$9),"TTT") = "So",
                                    IF(ISNA(VLOOKUP(EDATE('Projektkostenkalkulation EP'!$B$8,20)+X$9,Datenquellen!$F$7:$H$45,3,FALSE))," ",VLOOKUP(EDATE('Projektkostenkalkulation EP'!$B$8,20)+X$9,Datenquellen!$F$7:$H$45,3,FALSE))="X"
                                    ),
                          "X",
                          ""
                          ),
               "X"
            )</f>
        <v/>
      </c>
      <c r="Z221" s="232" t="str">
        <f xml:space="preserve"> IF(TEXT((EDATE('Projektkostenkalkulation EP'!$B$8,20)+Y$9),"MM")=TEXT((EDATE('Projektkostenkalkulation EP'!$B$8,20)+(Y$9-1)),"MM"),
             IF(
                        OR(
                                    TEXT((EDATE('Projektkostenkalkulation EP'!$B$8,20)+Y$9),"TTT") = "Sa",
                                    TEXT((EDATE('Projektkostenkalkulation EP'!$B$8,20)+Y$9),"TTT") = "So",
                                    IF(ISNA(VLOOKUP(EDATE('Projektkostenkalkulation EP'!$B$8,20)+Y$9,Datenquellen!$F$7:$H$45,3,FALSE))," ",VLOOKUP(EDATE('Projektkostenkalkulation EP'!$B$8,20)+Y$9,Datenquellen!$F$7:$H$45,3,FALSE))="X"
                                    ),
                          "X",
                          ""
                          ),
               "X"
            )</f>
        <v/>
      </c>
      <c r="AA221" s="232" t="str">
        <f xml:space="preserve"> IF(TEXT((EDATE('Projektkostenkalkulation EP'!$B$8,20)+Z$9),"MM")=TEXT((EDATE('Projektkostenkalkulation EP'!$B$8,20)+(Z$9-1)),"MM"),
             IF(
                        OR(
                                    TEXT((EDATE('Projektkostenkalkulation EP'!$B$8,20)+Z$9),"TTT") = "Sa",
                                    TEXT((EDATE('Projektkostenkalkulation EP'!$B$8,20)+Z$9),"TTT") = "So",
                                    IF(ISNA(VLOOKUP(EDATE('Projektkostenkalkulation EP'!$B$8,20)+Z$9,Datenquellen!$F$7:$H$45,3,FALSE))," ",VLOOKUP(EDATE('Projektkostenkalkulation EP'!$B$8,20)+Z$9,Datenquellen!$F$7:$H$45,3,FALSE))="X"
                                    ),
                          "X",
                          ""
                          ),
               "X"
            )</f>
        <v/>
      </c>
      <c r="AB221" s="232" t="str">
        <f xml:space="preserve"> IF(TEXT((EDATE('Projektkostenkalkulation EP'!$B$8,20)+AA$9),"MM")=TEXT((EDATE('Projektkostenkalkulation EP'!$B$8,20)+(AA$9-1)),"MM"),
             IF(
                        OR(
                                    TEXT((EDATE('Projektkostenkalkulation EP'!$B$8,20)+AA$9),"TTT") = "Sa",
                                    TEXT((EDATE('Projektkostenkalkulation EP'!$B$8,20)+AA$9),"TTT") = "So",
                                    IF(ISNA(VLOOKUP(EDATE('Projektkostenkalkulation EP'!$B$8,20)+AA$9,Datenquellen!$F$7:$H$45,3,FALSE))," ",VLOOKUP(EDATE('Projektkostenkalkulation EP'!$B$8,20)+AA$9,Datenquellen!$F$7:$H$45,3,FALSE))="X"
                                    ),
                          "X",
                          ""
                          ),
               "X"
            )</f>
        <v/>
      </c>
      <c r="AC221" s="232" t="str">
        <f xml:space="preserve"> IF(TEXT((EDATE('Projektkostenkalkulation EP'!$B$8,20)+AB$9),"MM")=TEXT((EDATE('Projektkostenkalkulation EP'!$B$8,20)+(AB$9-1)),"MM"),
             IF(
                        OR(
                                    TEXT((EDATE('Projektkostenkalkulation EP'!$B$8,20)+AB$9),"TTT") = "Sa",
                                    TEXT((EDATE('Projektkostenkalkulation EP'!$B$8,20)+AB$9),"TTT") = "So",
                                    IF(ISNA(VLOOKUP(EDATE('Projektkostenkalkulation EP'!$B$8,20)+AB$9,Datenquellen!$F$7:$H$45,3,FALSE))," ",VLOOKUP(EDATE('Projektkostenkalkulation EP'!$B$8,20)+AB$9,Datenquellen!$F$7:$H$45,3,FALSE))="X"
                                    ),
                          "X",
                          ""
                          ),
               "X"
            )</f>
        <v>X</v>
      </c>
      <c r="AD221" s="232" t="str">
        <f xml:space="preserve"> IF(TEXT((EDATE('Projektkostenkalkulation EP'!$B$8,20)+AC$9),"MM")=TEXT((EDATE('Projektkostenkalkulation EP'!$B$8,20)+(AC$9-1)),"MM"),
             IF(
                        OR(
                                    TEXT((EDATE('Projektkostenkalkulation EP'!$B$8,20)+AC$9),"TTT") = "Sa",
                                    TEXT((EDATE('Projektkostenkalkulation EP'!$B$8,20)+AC$9),"TTT") = "So",
                                    IF(ISNA(VLOOKUP(EDATE('Projektkostenkalkulation EP'!$B$8,20)+AC$9,Datenquellen!$F$7:$H$45,3,FALSE))," ",VLOOKUP(EDATE('Projektkostenkalkulation EP'!$B$8,20)+AC$9,Datenquellen!$F$7:$H$45,3,FALSE))="X"
                                    ),
                          "X",
                          ""
                          ),
               "X"
            )</f>
        <v>X</v>
      </c>
      <c r="AE221" s="232" t="str">
        <f xml:space="preserve"> IF(TEXT((EDATE('Projektkostenkalkulation EP'!$B$8,20)+AD$9),"MM")=TEXT((EDATE('Projektkostenkalkulation EP'!$B$8,20)+(AD$9-1)),"MM"),
             IF(
                        OR(
                                    TEXT((EDATE('Projektkostenkalkulation EP'!$B$8,20)+AD$9),"TTT") = "Sa",
                                    TEXT((EDATE('Projektkostenkalkulation EP'!$B$8,20)+AD$9),"TTT") = "So",
                                    IF(ISNA(VLOOKUP(EDATE('Projektkostenkalkulation EP'!$B$8,20)+AD$9,Datenquellen!$F$7:$H$45,3,FALSE))," ",VLOOKUP(EDATE('Projektkostenkalkulation EP'!$B$8,20)+AD$9,Datenquellen!$F$7:$H$45,3,FALSE))="X"
                                    ),
                          "X",
                          ""
                          ),
               "X"
            )</f>
        <v/>
      </c>
      <c r="AF221" s="232" t="str">
        <f xml:space="preserve"> IF(TEXT((EDATE('Projektkostenkalkulation EP'!$B$8,20)+AE$9),"MM")=TEXT((EDATE('Projektkostenkalkulation EP'!$B$8,20)+(AE$9-1)),"MM"),
             IF(
                        OR(
                                    TEXT((EDATE('Projektkostenkalkulation EP'!$B$8,20)+AE$9),"TTT") = "Sa",
                                    TEXT((EDATE('Projektkostenkalkulation EP'!$B$8,20)+AE$9),"TTT") = "So",
                                    IF(ISNA(VLOOKUP(EDATE('Projektkostenkalkulation EP'!$B$8,20)+AE$9,Datenquellen!$F$7:$H$45,3,FALSE))," ",VLOOKUP(EDATE('Projektkostenkalkulation EP'!$B$8,20)+AE$9,Datenquellen!$F$7:$H$45,3,FALSE))="X"
                                    ),
                          "X",
                          ""
                          ),
               "X"
            )</f>
        <v/>
      </c>
      <c r="AG221" s="233" t="str">
        <f xml:space="preserve"> IF(TEXT((EDATE('Projektkostenkalkulation EP'!$B$8,20)+AF$9),"MM")=TEXT((EDATE('Projektkostenkalkulation EP'!$B$8,20)+(AF$9-1)),"MM"),
             IF(
                        OR(
                                    TEXT((EDATE('Projektkostenkalkulation EP'!$B$8,20)+AF$9),"TTT") = "Sa",
                                    TEXT((EDATE('Projektkostenkalkulation EP'!$B$8,20)+AF$9),"TTT") = "So",
                                    IF(ISNA(VLOOKUP(EDATE('Projektkostenkalkulation EP'!$B$8,20)+AF$9,Datenquellen!$F$7:$H$45,3,FALSE))," ",VLOOKUP(EDATE('Projektkostenkalkulation EP'!$B$8,20)+AF$9,Datenquellen!$F$7:$H$45,3,FALSE))="X"
                                    ),
                          "X",
                          ""
                          ),
               "X"
            )</f>
        <v>X</v>
      </c>
      <c r="AH221" s="234"/>
      <c r="AI221" s="235"/>
      <c r="AJ221" s="409"/>
      <c r="AK221" s="406"/>
      <c r="AL221" s="231"/>
      <c r="AM221" s="232" t="str">
        <f>IF(
            OR(
                     TEXT(EDATE('Projektkostenkalkulation EP'!$B$8,20),"TTT") = "Sa",
                     TEXT(EDATE('Projektkostenkalkulation EP'!$B$8,20),"TTT") = "So",
                     IF(ISNA(VLOOKUP(EDATE('Projektkostenkalkulation EP'!$B$8,20),Datenquellen!$F$7:$H$45,3,FALSE))," ",VLOOKUP(EDATE('Projektkostenkalkulation EP'!$B$8,20),Datenquellen!$F$7:$H$45,3,FALSE))="X"
                            ),
                    "X",
                    ""
            )</f>
        <v/>
      </c>
      <c r="AN221" s="232" t="str">
        <f xml:space="preserve"> IF(TEXT((EDATE('Projektkostenkalkulation EP'!$B$8,20)+AM$9),"MM")=TEXT((EDATE('Projektkostenkalkulation EP'!$B$8,20)+(AM$9-1)),"MM"),
             IF(
                        OR(
                                    TEXT((EDATE('Projektkostenkalkulation EP'!$B$8,20)+AM$9),"TTT") = "Sa",
                                    TEXT((EDATE('Projektkostenkalkulation EP'!$B$8,20)+AM$9),"TTT") = "So",
                                    IF(ISNA(VLOOKUP(EDATE('Projektkostenkalkulation EP'!$B$8,20)+AM$9,Datenquellen!$F$7:$H$45,3,FALSE))," ",VLOOKUP(EDATE('Projektkostenkalkulation EP'!$B$8,20)+AM$9,Datenquellen!$F$7:$H$45,3,FALSE))="X"
                                    ),
                          "X",
                          ""
                          ),
               "X"
            )</f>
        <v/>
      </c>
      <c r="AO221" s="232" t="str">
        <f xml:space="preserve"> IF(TEXT((EDATE('Projektkostenkalkulation EP'!$B$8,20)+AN$9),"MM")=TEXT((EDATE('Projektkostenkalkulation EP'!$B$8,20)+(AN$9-1)),"MM"),
             IF(
                        OR(
                                    TEXT((EDATE('Projektkostenkalkulation EP'!$B$8,20)+AN$9),"TTT") = "Sa",
                                    TEXT((EDATE('Projektkostenkalkulation EP'!$B$8,20)+AN$9),"TTT") = "So",
                                    IF(ISNA(VLOOKUP(EDATE('Projektkostenkalkulation EP'!$B$8,20)+AN$9,Datenquellen!$F$7:$H$45,3,FALSE))," ",VLOOKUP(EDATE('Projektkostenkalkulation EP'!$B$8,20)+AN$9,Datenquellen!$F$7:$H$45,3,FALSE))="X"
                                    ),
                          "X",
                          ""
                          ),
               "X"
            )</f>
        <v/>
      </c>
      <c r="AP221" s="232" t="str">
        <f xml:space="preserve"> IF(TEXT((EDATE('Projektkostenkalkulation EP'!$B$8,20)+AO$9),"MM")=TEXT((EDATE('Projektkostenkalkulation EP'!$B$8,20)+(AO$9-1)),"MM"),
             IF(
                        OR(
                                    TEXT((EDATE('Projektkostenkalkulation EP'!$B$8,20)+AO$9),"TTT") = "Sa",
                                    TEXT((EDATE('Projektkostenkalkulation EP'!$B$8,20)+AO$9),"TTT") = "So",
                                    IF(ISNA(VLOOKUP(EDATE('Projektkostenkalkulation EP'!$B$8,20)+AO$9,Datenquellen!$F$7:$H$45,3,FALSE))," ",VLOOKUP(EDATE('Projektkostenkalkulation EP'!$B$8,20)+AO$9,Datenquellen!$F$7:$H$45,3,FALSE))="X"
                                    ),
                          "X",
                          ""
                          ),
               "X"
            )</f>
        <v/>
      </c>
      <c r="AQ221" s="232" t="str">
        <f xml:space="preserve"> IF(TEXT((EDATE('Projektkostenkalkulation EP'!$B$8,20)+AP$9),"MM")=TEXT((EDATE('Projektkostenkalkulation EP'!$B$8,20)+(AP$9-1)),"MM"),
             IF(
                        OR(
                                    TEXT((EDATE('Projektkostenkalkulation EP'!$B$8,20)+AP$9),"TTT") = "Sa",
                                    TEXT((EDATE('Projektkostenkalkulation EP'!$B$8,20)+AP$9),"TTT") = "So",
                                    IF(ISNA(VLOOKUP(EDATE('Projektkostenkalkulation EP'!$B$8,20)+AP$9,Datenquellen!$F$7:$H$45,3,FALSE))," ",VLOOKUP(EDATE('Projektkostenkalkulation EP'!$B$8,20)+AP$9,Datenquellen!$F$7:$H$45,3,FALSE))="X"
                                    ),
                          "X",
                          ""
                          ),
               "X"
            )</f>
        <v/>
      </c>
      <c r="AR221" s="232" t="str">
        <f xml:space="preserve"> IF(TEXT((EDATE('Projektkostenkalkulation EP'!$B$8,20)+AQ$9),"MM")=TEXT((EDATE('Projektkostenkalkulation EP'!$B$8,20)+(AQ$9-1)),"MM"),
             IF(
                        OR(
                                    TEXT((EDATE('Projektkostenkalkulation EP'!$B$8,20)+AQ$9),"TTT") = "Sa",
                                    TEXT((EDATE('Projektkostenkalkulation EP'!$B$8,20)+AQ$9),"TTT") = "So",
                                    IF(ISNA(VLOOKUP(EDATE('Projektkostenkalkulation EP'!$B$8,20)+AQ$9,Datenquellen!$F$7:$H$45,3,FALSE))," ",VLOOKUP(EDATE('Projektkostenkalkulation EP'!$B$8,20)+AQ$9,Datenquellen!$F$7:$H$45,3,FALSE))="X"
                                    ),
                          "X",
                          ""
                          ),
               "X"
            )</f>
        <v>X</v>
      </c>
      <c r="AS221" s="232" t="str">
        <f xml:space="preserve"> IF(TEXT((EDATE('Projektkostenkalkulation EP'!$B$8,20)+AR$9),"MM")=TEXT((EDATE('Projektkostenkalkulation EP'!$B$8,20)+(AR$9-1)),"MM"),
             IF(
                        OR(
                                    TEXT((EDATE('Projektkostenkalkulation EP'!$B$8,20)+AR$9),"TTT") = "Sa",
                                    TEXT((EDATE('Projektkostenkalkulation EP'!$B$8,20)+AR$9),"TTT") = "So",
                                    IF(ISNA(VLOOKUP(EDATE('Projektkostenkalkulation EP'!$B$8,20)+AR$9,Datenquellen!$F$7:$H$45,3,FALSE))," ",VLOOKUP(EDATE('Projektkostenkalkulation EP'!$B$8,20)+AR$9,Datenquellen!$F$7:$H$45,3,FALSE))="X"
                                    ),
                          "X",
                          ""
                          ),
               "X"
            )</f>
        <v>X</v>
      </c>
      <c r="AT221" s="232" t="str">
        <f xml:space="preserve"> IF(TEXT((EDATE('Projektkostenkalkulation EP'!$B$8,20)+AS$9),"MM")=TEXT((EDATE('Projektkostenkalkulation EP'!$B$8,20)+(AS$9-1)),"MM"),
             IF(
                        OR(
                                    TEXT((EDATE('Projektkostenkalkulation EP'!$B$8,20)+AS$9),"TTT") = "Sa",
                                    TEXT((EDATE('Projektkostenkalkulation EP'!$B$8,20)+AS$9),"TTT") = "So",
                                    IF(ISNA(VLOOKUP(EDATE('Projektkostenkalkulation EP'!$B$8,20)+AS$9,Datenquellen!$F$7:$H$45,3,FALSE))," ",VLOOKUP(EDATE('Projektkostenkalkulation EP'!$B$8,20)+AS$9,Datenquellen!$F$7:$H$45,3,FALSE))="X"
                                    ),
                          "X",
                          ""
                          ),
               "X"
            )</f>
        <v/>
      </c>
      <c r="AU221" s="232" t="str">
        <f xml:space="preserve"> IF(TEXT((EDATE('Projektkostenkalkulation EP'!$B$8,20)+AT$9),"MM")=TEXT((EDATE('Projektkostenkalkulation EP'!$B$8,20)+(AT$9-1)),"MM"),
             IF(
                        OR(
                                    TEXT((EDATE('Projektkostenkalkulation EP'!$B$8,20)+AT$9),"TTT") = "Sa",
                                    TEXT((EDATE('Projektkostenkalkulation EP'!$B$8,20)+AT$9),"TTT") = "So",
                                    IF(ISNA(VLOOKUP(EDATE('Projektkostenkalkulation EP'!$B$8,20)+AT$9,Datenquellen!$F$7:$H$45,3,FALSE))," ",VLOOKUP(EDATE('Projektkostenkalkulation EP'!$B$8,20)+AT$9,Datenquellen!$F$7:$H$45,3,FALSE))="X"
                                    ),
                          "X",
                          ""
                          ),
               "X"
            )</f>
        <v/>
      </c>
      <c r="AV221" s="232" t="str">
        <f xml:space="preserve"> IF(TEXT((EDATE('Projektkostenkalkulation EP'!$B$8,20)+AU$9),"MM")=TEXT((EDATE('Projektkostenkalkulation EP'!$B$8,20)+(AU$9-1)),"MM"),
             IF(
                        OR(
                                    TEXT((EDATE('Projektkostenkalkulation EP'!$B$8,20)+AU$9),"TTT") = "Sa",
                                    TEXT((EDATE('Projektkostenkalkulation EP'!$B$8,20)+AU$9),"TTT") = "So",
                                    IF(ISNA(VLOOKUP(EDATE('Projektkostenkalkulation EP'!$B$8,20)+AU$9,Datenquellen!$F$7:$H$45,3,FALSE))," ",VLOOKUP(EDATE('Projektkostenkalkulation EP'!$B$8,20)+AU$9,Datenquellen!$F$7:$H$45,3,FALSE))="X"
                                    ),
                          "X",
                          ""
                          ),
               "X"
            )</f>
        <v/>
      </c>
      <c r="AW221" s="232" t="str">
        <f xml:space="preserve"> IF(TEXT((EDATE('Projektkostenkalkulation EP'!$B$8,20)+AV$9),"MM")=TEXT((EDATE('Projektkostenkalkulation EP'!$B$8,20)+(AV$9-1)),"MM"),
             IF(
                        OR(
                                    TEXT((EDATE('Projektkostenkalkulation EP'!$B$8,20)+AV$9),"TTT") = "Sa",
                                    TEXT((EDATE('Projektkostenkalkulation EP'!$B$8,20)+AV$9),"TTT") = "So",
                                    IF(ISNA(VLOOKUP(EDATE('Projektkostenkalkulation EP'!$B$8,20)+AV$9,Datenquellen!$F$7:$H$45,3,FALSE))," ",VLOOKUP(EDATE('Projektkostenkalkulation EP'!$B$8,20)+AV$9,Datenquellen!$F$7:$H$45,3,FALSE))="X"
                                    ),
                          "X",
                          ""
                          ),
               "X"
            )</f>
        <v/>
      </c>
      <c r="AX221" s="232" t="str">
        <f xml:space="preserve"> IF(TEXT((EDATE('Projektkostenkalkulation EP'!$B$8,20)+AW$9),"MM")=TEXT((EDATE('Projektkostenkalkulation EP'!$B$8,20)+(AW$9-1)),"MM"),
             IF(
                        OR(
                                    TEXT((EDATE('Projektkostenkalkulation EP'!$B$8,20)+AW$9),"TTT") = "Sa",
                                    TEXT((EDATE('Projektkostenkalkulation EP'!$B$8,20)+AW$9),"TTT") = "So",
                                    IF(ISNA(VLOOKUP(EDATE('Projektkostenkalkulation EP'!$B$8,20)+AW$9,Datenquellen!$F$7:$H$45,3,FALSE))," ",VLOOKUP(EDATE('Projektkostenkalkulation EP'!$B$8,20)+AW$9,Datenquellen!$F$7:$H$45,3,FALSE))="X"
                                    ),
                          "X",
                          ""
                          ),
               "X"
            )</f>
        <v/>
      </c>
      <c r="AY221" s="232" t="str">
        <f xml:space="preserve"> IF(TEXT((EDATE('Projektkostenkalkulation EP'!$B$8,20)+AX$9),"MM")=TEXT((EDATE('Projektkostenkalkulation EP'!$B$8,20)+(AX$9-1)),"MM"),
             IF(
                        OR(
                                    TEXT((EDATE('Projektkostenkalkulation EP'!$B$8,20)+AX$9),"TTT") = "Sa",
                                    TEXT((EDATE('Projektkostenkalkulation EP'!$B$8,20)+AX$9),"TTT") = "So",
                                    IF(ISNA(VLOOKUP(EDATE('Projektkostenkalkulation EP'!$B$8,20)+AX$9,Datenquellen!$F$7:$H$45,3,FALSE))," ",VLOOKUP(EDATE('Projektkostenkalkulation EP'!$B$8,20)+AX$9,Datenquellen!$F$7:$H$45,3,FALSE))="X"
                                    ),
                          "X",
                          ""
                          ),
               "X"
            )</f>
        <v>X</v>
      </c>
      <c r="AZ221" s="232" t="str">
        <f xml:space="preserve"> IF(TEXT((EDATE('Projektkostenkalkulation EP'!$B$8,20)+AY$9),"MM")=TEXT((EDATE('Projektkostenkalkulation EP'!$B$8,20)+(AY$9-1)),"MM"),
             IF(
                        OR(
                                    TEXT((EDATE('Projektkostenkalkulation EP'!$B$8,20)+AY$9),"TTT") = "Sa",
                                    TEXT((EDATE('Projektkostenkalkulation EP'!$B$8,20)+AY$9),"TTT") = "So",
                                    IF(ISNA(VLOOKUP(EDATE('Projektkostenkalkulation EP'!$B$8,20)+AY$9,Datenquellen!$F$7:$H$45,3,FALSE))," ",VLOOKUP(EDATE('Projektkostenkalkulation EP'!$B$8,20)+AY$9,Datenquellen!$F$7:$H$45,3,FALSE))="X"
                                    ),
                          "X",
                          ""
                          ),
               "X"
            )</f>
        <v>X</v>
      </c>
      <c r="BA221" s="232" t="str">
        <f xml:space="preserve"> IF(TEXT((EDATE('Projektkostenkalkulation EP'!$B$8,20)+AZ$9),"MM")=TEXT((EDATE('Projektkostenkalkulation EP'!$B$8,20)+(AZ$9-1)),"MM"),
             IF(
                        OR(
                                    TEXT((EDATE('Projektkostenkalkulation EP'!$B$8,20)+AZ$9),"TTT") = "Sa",
                                    TEXT((EDATE('Projektkostenkalkulation EP'!$B$8,20)+AZ$9),"TTT") = "So",
                                    IF(ISNA(VLOOKUP(EDATE('Projektkostenkalkulation EP'!$B$8,20)+AZ$9,Datenquellen!$F$7:$H$45,3,FALSE))," ",VLOOKUP(EDATE('Projektkostenkalkulation EP'!$B$8,20)+AZ$9,Datenquellen!$F$7:$H$45,3,FALSE))="X"
                                    ),
                          "X",
                          ""
                          ),
               "X"
            )</f>
        <v/>
      </c>
      <c r="BB221" s="232" t="str">
        <f xml:space="preserve"> IF(TEXT((EDATE('Projektkostenkalkulation EP'!$B$8,20)+BA$9),"MM")=TEXT((EDATE('Projektkostenkalkulation EP'!$B$8,20)+(BA$9-1)),"MM"),
             IF(
                        OR(
                                    TEXT((EDATE('Projektkostenkalkulation EP'!$B$8,20)+BA$9),"TTT") = "Sa",
                                    TEXT((EDATE('Projektkostenkalkulation EP'!$B$8,20)+BA$9),"TTT") = "So",
                                    IF(ISNA(VLOOKUP(EDATE('Projektkostenkalkulation EP'!$B$8,20)+BA$9,Datenquellen!$F$7:$H$45,3,FALSE))," ",VLOOKUP(EDATE('Projektkostenkalkulation EP'!$B$8,20)+BA$9,Datenquellen!$F$7:$H$45,3,FALSE))="X"
                                    ),
                          "X",
                          ""
                          ),
               "X"
            )</f>
        <v/>
      </c>
      <c r="BC221" s="232" t="str">
        <f xml:space="preserve"> IF(TEXT((EDATE('Projektkostenkalkulation EP'!$B$8,20)+BB$9),"MM")=TEXT((EDATE('Projektkostenkalkulation EP'!$B$8,20)+(BB$9-1)),"MM"),
             IF(
                        OR(
                                    TEXT((EDATE('Projektkostenkalkulation EP'!$B$8,20)+BB$9),"TTT") = "Sa",
                                    TEXT((EDATE('Projektkostenkalkulation EP'!$B$8,20)+BB$9),"TTT") = "So",
                                    IF(ISNA(VLOOKUP(EDATE('Projektkostenkalkulation EP'!$B$8,20)+BB$9,Datenquellen!$F$7:$H$45,3,FALSE))," ",VLOOKUP(EDATE('Projektkostenkalkulation EP'!$B$8,20)+BB$9,Datenquellen!$F$7:$H$45,3,FALSE))="X"
                                    ),
                          "X",
                          ""
                          ),
               "X"
            )</f>
        <v/>
      </c>
      <c r="BD221" s="232" t="str">
        <f xml:space="preserve"> IF(TEXT((EDATE('Projektkostenkalkulation EP'!$B$8,20)+BC$9),"MM")=TEXT((EDATE('Projektkostenkalkulation EP'!$B$8,20)+(BC$9-1)),"MM"),
             IF(
                        OR(
                                    TEXT((EDATE('Projektkostenkalkulation EP'!$B$8,20)+BC$9),"TTT") = "Sa",
                                    TEXT((EDATE('Projektkostenkalkulation EP'!$B$8,20)+BC$9),"TTT") = "So",
                                    IF(ISNA(VLOOKUP(EDATE('Projektkostenkalkulation EP'!$B$8,20)+BC$9,Datenquellen!$F$7:$H$45,3,FALSE))," ",VLOOKUP(EDATE('Projektkostenkalkulation EP'!$B$8,20)+BC$9,Datenquellen!$F$7:$H$45,3,FALSE))="X"
                                    ),
                          "X",
                          ""
                          ),
               "X"
            )</f>
        <v/>
      </c>
      <c r="BE221" s="232" t="str">
        <f xml:space="preserve"> IF(TEXT((EDATE('Projektkostenkalkulation EP'!$B$8,20)+BD$9),"MM")=TEXT((EDATE('Projektkostenkalkulation EP'!$B$8,20)+(BD$9-1)),"MM"),
             IF(
                        OR(
                                    TEXT((EDATE('Projektkostenkalkulation EP'!$B$8,20)+BD$9),"TTT") = "Sa",
                                    TEXT((EDATE('Projektkostenkalkulation EP'!$B$8,20)+BD$9),"TTT") = "So",
                                    IF(ISNA(VLOOKUP(EDATE('Projektkostenkalkulation EP'!$B$8,20)+BD$9,Datenquellen!$F$7:$H$45,3,FALSE))," ",VLOOKUP(EDATE('Projektkostenkalkulation EP'!$B$8,20)+BD$9,Datenquellen!$F$7:$H$45,3,FALSE))="X"
                                    ),
                          "X",
                          ""
                          ),
               "X"
            )</f>
        <v/>
      </c>
      <c r="BF221" s="232" t="str">
        <f xml:space="preserve"> IF(TEXT((EDATE('Projektkostenkalkulation EP'!$B$8,20)+BE$9),"MM")=TEXT((EDATE('Projektkostenkalkulation EP'!$B$8,20)+(BE$9-1)),"MM"),
             IF(
                        OR(
                                    TEXT((EDATE('Projektkostenkalkulation EP'!$B$8,20)+BE$9),"TTT") = "Sa",
                                    TEXT((EDATE('Projektkostenkalkulation EP'!$B$8,20)+BE$9),"TTT") = "So",
                                    IF(ISNA(VLOOKUP(EDATE('Projektkostenkalkulation EP'!$B$8,20)+BE$9,Datenquellen!$F$7:$H$45,3,FALSE))," ",VLOOKUP(EDATE('Projektkostenkalkulation EP'!$B$8,20)+BE$9,Datenquellen!$F$7:$H$45,3,FALSE))="X"
                                    ),
                          "X",
                          ""
                          ),
               "X"
            )</f>
        <v>X</v>
      </c>
      <c r="BG221" s="232" t="str">
        <f xml:space="preserve"> IF(TEXT((EDATE('Projektkostenkalkulation EP'!$B$8,20)+BF$9),"MM")=TEXT((EDATE('Projektkostenkalkulation EP'!$B$8,20)+(BF$9-1)),"MM"),
             IF(
                        OR(
                                    TEXT((EDATE('Projektkostenkalkulation EP'!$B$8,20)+BF$9),"TTT") = "Sa",
                                    TEXT((EDATE('Projektkostenkalkulation EP'!$B$8,20)+BF$9),"TTT") = "So",
                                    IF(ISNA(VLOOKUP(EDATE('Projektkostenkalkulation EP'!$B$8,20)+BF$9,Datenquellen!$F$7:$H$45,3,FALSE))," ",VLOOKUP(EDATE('Projektkostenkalkulation EP'!$B$8,20)+BF$9,Datenquellen!$F$7:$H$45,3,FALSE))="X"
                                    ),
                          "X",
                          ""
                          ),
               "X"
            )</f>
        <v>X</v>
      </c>
      <c r="BH221" s="232" t="str">
        <f xml:space="preserve"> IF(TEXT((EDATE('Projektkostenkalkulation EP'!$B$8,20)+BG$9),"MM")=TEXT((EDATE('Projektkostenkalkulation EP'!$B$8,20)+(BG$9-1)),"MM"),
             IF(
                        OR(
                                    TEXT((EDATE('Projektkostenkalkulation EP'!$B$8,20)+BG$9),"TTT") = "Sa",
                                    TEXT((EDATE('Projektkostenkalkulation EP'!$B$8,20)+BG$9),"TTT") = "So",
                                    IF(ISNA(VLOOKUP(EDATE('Projektkostenkalkulation EP'!$B$8,20)+BG$9,Datenquellen!$F$7:$H$45,3,FALSE))," ",VLOOKUP(EDATE('Projektkostenkalkulation EP'!$B$8,20)+BG$9,Datenquellen!$F$7:$H$45,3,FALSE))="X"
                                    ),
                          "X",
                          ""
                          ),
               "X"
            )</f>
        <v/>
      </c>
      <c r="BI221" s="232" t="str">
        <f xml:space="preserve"> IF(TEXT((EDATE('Projektkostenkalkulation EP'!$B$8,20)+BH$9),"MM")=TEXT((EDATE('Projektkostenkalkulation EP'!$B$8,20)+(BH$9-1)),"MM"),
             IF(
                        OR(
                                    TEXT((EDATE('Projektkostenkalkulation EP'!$B$8,20)+BH$9),"TTT") = "Sa",
                                    TEXT((EDATE('Projektkostenkalkulation EP'!$B$8,20)+BH$9),"TTT") = "So",
                                    IF(ISNA(VLOOKUP(EDATE('Projektkostenkalkulation EP'!$B$8,20)+BH$9,Datenquellen!$F$7:$H$45,3,FALSE))," ",VLOOKUP(EDATE('Projektkostenkalkulation EP'!$B$8,20)+BH$9,Datenquellen!$F$7:$H$45,3,FALSE))="X"
                                    ),
                          "X",
                          ""
                          ),
               "X"
            )</f>
        <v/>
      </c>
      <c r="BJ221" s="232" t="str">
        <f xml:space="preserve"> IF(TEXT((EDATE('Projektkostenkalkulation EP'!$B$8,20)+BI$9),"MM")=TEXT((EDATE('Projektkostenkalkulation EP'!$B$8,20)+(BI$9-1)),"MM"),
             IF(
                        OR(
                                    TEXT((EDATE('Projektkostenkalkulation EP'!$B$8,20)+BI$9),"TTT") = "Sa",
                                    TEXT((EDATE('Projektkostenkalkulation EP'!$B$8,20)+BI$9),"TTT") = "So",
                                    IF(ISNA(VLOOKUP(EDATE('Projektkostenkalkulation EP'!$B$8,20)+BI$9,Datenquellen!$F$7:$H$45,3,FALSE))," ",VLOOKUP(EDATE('Projektkostenkalkulation EP'!$B$8,20)+BI$9,Datenquellen!$F$7:$H$45,3,FALSE))="X"
                                    ),
                          "X",
                          ""
                          ),
               "X"
            )</f>
        <v/>
      </c>
      <c r="BK221" s="232" t="str">
        <f xml:space="preserve"> IF(TEXT((EDATE('Projektkostenkalkulation EP'!$B$8,20)+BJ$9),"MM")=TEXT((EDATE('Projektkostenkalkulation EP'!$B$8,20)+(BJ$9-1)),"MM"),
             IF(
                        OR(
                                    TEXT((EDATE('Projektkostenkalkulation EP'!$B$8,20)+BJ$9),"TTT") = "Sa",
                                    TEXT((EDATE('Projektkostenkalkulation EP'!$B$8,20)+BJ$9),"TTT") = "So",
                                    IF(ISNA(VLOOKUP(EDATE('Projektkostenkalkulation EP'!$B$8,20)+BJ$9,Datenquellen!$F$7:$H$45,3,FALSE))," ",VLOOKUP(EDATE('Projektkostenkalkulation EP'!$B$8,20)+BJ$9,Datenquellen!$F$7:$H$45,3,FALSE))="X"
                                    ),
                          "X",
                          ""
                          ),
               "X"
            )</f>
        <v/>
      </c>
      <c r="BL221" s="232" t="str">
        <f xml:space="preserve"> IF(TEXT((EDATE('Projektkostenkalkulation EP'!$B$8,20)+BK$9),"MM")=TEXT((EDATE('Projektkostenkalkulation EP'!$B$8,20)+(BK$9-1)),"MM"),
             IF(
                        OR(
                                    TEXT((EDATE('Projektkostenkalkulation EP'!$B$8,20)+BK$9),"TTT") = "Sa",
                                    TEXT((EDATE('Projektkostenkalkulation EP'!$B$8,20)+BK$9),"TTT") = "So",
                                    IF(ISNA(VLOOKUP(EDATE('Projektkostenkalkulation EP'!$B$8,20)+BK$9,Datenquellen!$F$7:$H$45,3,FALSE))," ",VLOOKUP(EDATE('Projektkostenkalkulation EP'!$B$8,20)+BK$9,Datenquellen!$F$7:$H$45,3,FALSE))="X"
                                    ),
                          "X",
                          ""
                          ),
               "X"
            )</f>
        <v/>
      </c>
      <c r="BM221" s="232" t="str">
        <f xml:space="preserve"> IF(TEXT((EDATE('Projektkostenkalkulation EP'!$B$8,20)+BL$9),"MM")=TEXT((EDATE('Projektkostenkalkulation EP'!$B$8,20)+(BL$9-1)),"MM"),
             IF(
                        OR(
                                    TEXT((EDATE('Projektkostenkalkulation EP'!$B$8,20)+BL$9),"TTT") = "Sa",
                                    TEXT((EDATE('Projektkostenkalkulation EP'!$B$8,20)+BL$9),"TTT") = "So",
                                    IF(ISNA(VLOOKUP(EDATE('Projektkostenkalkulation EP'!$B$8,20)+BL$9,Datenquellen!$F$7:$H$45,3,FALSE))," ",VLOOKUP(EDATE('Projektkostenkalkulation EP'!$B$8,20)+BL$9,Datenquellen!$F$7:$H$45,3,FALSE))="X"
                                    ),
                          "X",
                          ""
                          ),
               "X"
            )</f>
        <v>X</v>
      </c>
      <c r="BN221" s="232" t="str">
        <f xml:space="preserve"> IF(TEXT((EDATE('Projektkostenkalkulation EP'!$B$8,20)+BM$9),"MM")=TEXT((EDATE('Projektkostenkalkulation EP'!$B$8,20)+(BM$9-1)),"MM"),
             IF(
                        OR(
                                    TEXT((EDATE('Projektkostenkalkulation EP'!$B$8,20)+BM$9),"TTT") = "Sa",
                                    TEXT((EDATE('Projektkostenkalkulation EP'!$B$8,20)+BM$9),"TTT") = "So",
                                    IF(ISNA(VLOOKUP(EDATE('Projektkostenkalkulation EP'!$B$8,20)+BM$9,Datenquellen!$F$7:$H$45,3,FALSE))," ",VLOOKUP(EDATE('Projektkostenkalkulation EP'!$B$8,20)+BM$9,Datenquellen!$F$7:$H$45,3,FALSE))="X"
                                    ),
                          "X",
                          ""
                          ),
               "X"
            )</f>
        <v>X</v>
      </c>
      <c r="BO221" s="232" t="str">
        <f xml:space="preserve"> IF(TEXT((EDATE('Projektkostenkalkulation EP'!$B$8,20)+BN$9),"MM")=TEXT((EDATE('Projektkostenkalkulation EP'!$B$8,20)+(BN$9-1)),"MM"),
             IF(
                        OR(
                                    TEXT((EDATE('Projektkostenkalkulation EP'!$B$8,20)+BN$9),"TTT") = "Sa",
                                    TEXT((EDATE('Projektkostenkalkulation EP'!$B$8,20)+BN$9),"TTT") = "So",
                                    IF(ISNA(VLOOKUP(EDATE('Projektkostenkalkulation EP'!$B$8,20)+BN$9,Datenquellen!$F$7:$H$45,3,FALSE))," ",VLOOKUP(EDATE('Projektkostenkalkulation EP'!$B$8,20)+BN$9,Datenquellen!$F$7:$H$45,3,FALSE))="X"
                                    ),
                          "X",
                          ""
                          ),
               "X"
            )</f>
        <v/>
      </c>
      <c r="BP221" s="232" t="str">
        <f xml:space="preserve"> IF(TEXT((EDATE('Projektkostenkalkulation EP'!$B$8,20)+BO$9),"MM")=TEXT((EDATE('Projektkostenkalkulation EP'!$B$8,20)+(BO$9-1)),"MM"),
             IF(
                        OR(
                                    TEXT((EDATE('Projektkostenkalkulation EP'!$B$8,20)+BO$9),"TTT") = "Sa",
                                    TEXT((EDATE('Projektkostenkalkulation EP'!$B$8,20)+BO$9),"TTT") = "So",
                                    IF(ISNA(VLOOKUP(EDATE('Projektkostenkalkulation EP'!$B$8,20)+BO$9,Datenquellen!$F$7:$H$45,3,FALSE))," ",VLOOKUP(EDATE('Projektkostenkalkulation EP'!$B$8,20)+BO$9,Datenquellen!$F$7:$H$45,3,FALSE))="X"
                                    ),
                          "X",
                          ""
                          ),
               "X"
            )</f>
        <v/>
      </c>
      <c r="BQ221" s="233" t="str">
        <f xml:space="preserve"> IF(TEXT((EDATE('Projektkostenkalkulation EP'!$B$8,20)+BP$9),"MM")=TEXT((EDATE('Projektkostenkalkulation EP'!$B$8,20)+(BP$9-1)),"MM"),
             IF(
                        OR(
                                    TEXT((EDATE('Projektkostenkalkulation EP'!$B$8,20)+BP$9),"TTT") = "Sa",
                                    TEXT((EDATE('Projektkostenkalkulation EP'!$B$8,20)+BP$9),"TTT") = "So",
                                    IF(ISNA(VLOOKUP(EDATE('Projektkostenkalkulation EP'!$B$8,20)+BP$9,Datenquellen!$F$7:$H$45,3,FALSE))," ",VLOOKUP(EDATE('Projektkostenkalkulation EP'!$B$8,20)+BP$9,Datenquellen!$F$7:$H$45,3,FALSE))="X"
                                    ),
                          "X",
                          ""
                          ),
               "X"
            )</f>
        <v>X</v>
      </c>
      <c r="BR221" s="234"/>
      <c r="BS221" s="235"/>
      <c r="BT221" s="409"/>
      <c r="BU221" s="406"/>
      <c r="BV221" s="231"/>
      <c r="BW221" s="232" t="str">
        <f>IF(
            OR(
                     TEXT(EDATE('Projektkostenkalkulation EP'!$B$8,20),"TTT") = "Sa",
                     TEXT(EDATE('Projektkostenkalkulation EP'!$B$8,20),"TTT") = "So",
                     IF(ISNA(VLOOKUP(EDATE('Projektkostenkalkulation EP'!$B$8,20),Datenquellen!$F$7:$H$45,3,FALSE))," ",VLOOKUP(EDATE('Projektkostenkalkulation EP'!$B$8,20),Datenquellen!$F$7:$H$45,3,FALSE))="X"
                            ),
                    "X",
                    ""
            )</f>
        <v/>
      </c>
      <c r="BX221" s="232" t="str">
        <f xml:space="preserve"> IF(TEXT((EDATE('Projektkostenkalkulation EP'!$B$8,20)+BW$9),"MM")=TEXT((EDATE('Projektkostenkalkulation EP'!$B$8,20)+(BW$9-1)),"MM"),
             IF(
                        OR(
                                    TEXT((EDATE('Projektkostenkalkulation EP'!$B$8,20)+BW$9),"TTT") = "Sa",
                                    TEXT((EDATE('Projektkostenkalkulation EP'!$B$8,20)+BW$9),"TTT") = "So",
                                    IF(ISNA(VLOOKUP(EDATE('Projektkostenkalkulation EP'!$B$8,20)+BW$9,Datenquellen!$F$7:$H$45,3,FALSE))," ",VLOOKUP(EDATE('Projektkostenkalkulation EP'!$B$8,20)+BW$9,Datenquellen!$F$7:$H$45,3,FALSE))="X"
                                    ),
                          "X",
                          ""
                          ),
               "X"
            )</f>
        <v/>
      </c>
      <c r="BY221" s="232" t="str">
        <f xml:space="preserve"> IF(TEXT((EDATE('Projektkostenkalkulation EP'!$B$8,20)+BX$9),"MM")=TEXT((EDATE('Projektkostenkalkulation EP'!$B$8,20)+(BX$9-1)),"MM"),
             IF(
                        OR(
                                    TEXT((EDATE('Projektkostenkalkulation EP'!$B$8,20)+BX$9),"TTT") = "Sa",
                                    TEXT((EDATE('Projektkostenkalkulation EP'!$B$8,20)+BX$9),"TTT") = "So",
                                    IF(ISNA(VLOOKUP(EDATE('Projektkostenkalkulation EP'!$B$8,20)+BX$9,Datenquellen!$F$7:$H$45,3,FALSE))," ",VLOOKUP(EDATE('Projektkostenkalkulation EP'!$B$8,20)+BX$9,Datenquellen!$F$7:$H$45,3,FALSE))="X"
                                    ),
                          "X",
                          ""
                          ),
               "X"
            )</f>
        <v/>
      </c>
      <c r="BZ221" s="232" t="str">
        <f xml:space="preserve"> IF(TEXT((EDATE('Projektkostenkalkulation EP'!$B$8,20)+BY$9),"MM")=TEXT((EDATE('Projektkostenkalkulation EP'!$B$8,20)+(BY$9-1)),"MM"),
             IF(
                        OR(
                                    TEXT((EDATE('Projektkostenkalkulation EP'!$B$8,20)+BY$9),"TTT") = "Sa",
                                    TEXT((EDATE('Projektkostenkalkulation EP'!$B$8,20)+BY$9),"TTT") = "So",
                                    IF(ISNA(VLOOKUP(EDATE('Projektkostenkalkulation EP'!$B$8,20)+BY$9,Datenquellen!$F$7:$H$45,3,FALSE))," ",VLOOKUP(EDATE('Projektkostenkalkulation EP'!$B$8,20)+BY$9,Datenquellen!$F$7:$H$45,3,FALSE))="X"
                                    ),
                          "X",
                          ""
                          ),
               "X"
            )</f>
        <v/>
      </c>
      <c r="CA221" s="232" t="str">
        <f xml:space="preserve"> IF(TEXT((EDATE('Projektkostenkalkulation EP'!$B$8,20)+BZ$9),"MM")=TEXT((EDATE('Projektkostenkalkulation EP'!$B$8,20)+(BZ$9-1)),"MM"),
             IF(
                        OR(
                                    TEXT((EDATE('Projektkostenkalkulation EP'!$B$8,20)+BZ$9),"TTT") = "Sa",
                                    TEXT((EDATE('Projektkostenkalkulation EP'!$B$8,20)+BZ$9),"TTT") = "So",
                                    IF(ISNA(VLOOKUP(EDATE('Projektkostenkalkulation EP'!$B$8,20)+BZ$9,Datenquellen!$F$7:$H$45,3,FALSE))," ",VLOOKUP(EDATE('Projektkostenkalkulation EP'!$B$8,20)+BZ$9,Datenquellen!$F$7:$H$45,3,FALSE))="X"
                                    ),
                          "X",
                          ""
                          ),
               "X"
            )</f>
        <v/>
      </c>
      <c r="CB221" s="232" t="str">
        <f xml:space="preserve"> IF(TEXT((EDATE('Projektkostenkalkulation EP'!$B$8,20)+CA$9),"MM")=TEXT((EDATE('Projektkostenkalkulation EP'!$B$8,20)+(CA$9-1)),"MM"),
             IF(
                        OR(
                                    TEXT((EDATE('Projektkostenkalkulation EP'!$B$8,20)+CA$9),"TTT") = "Sa",
                                    TEXT((EDATE('Projektkostenkalkulation EP'!$B$8,20)+CA$9),"TTT") = "So",
                                    IF(ISNA(VLOOKUP(EDATE('Projektkostenkalkulation EP'!$B$8,20)+CA$9,Datenquellen!$F$7:$H$45,3,FALSE))," ",VLOOKUP(EDATE('Projektkostenkalkulation EP'!$B$8,20)+CA$9,Datenquellen!$F$7:$H$45,3,FALSE))="X"
                                    ),
                          "X",
                          ""
                          ),
               "X"
            )</f>
        <v>X</v>
      </c>
      <c r="CC221" s="232" t="str">
        <f xml:space="preserve"> IF(TEXT((EDATE('Projektkostenkalkulation EP'!$B$8,20)+CB$9),"MM")=TEXT((EDATE('Projektkostenkalkulation EP'!$B$8,20)+(CB$9-1)),"MM"),
             IF(
                        OR(
                                    TEXT((EDATE('Projektkostenkalkulation EP'!$B$8,20)+CB$9),"TTT") = "Sa",
                                    TEXT((EDATE('Projektkostenkalkulation EP'!$B$8,20)+CB$9),"TTT") = "So",
                                    IF(ISNA(VLOOKUP(EDATE('Projektkostenkalkulation EP'!$B$8,20)+CB$9,Datenquellen!$F$7:$H$45,3,FALSE))," ",VLOOKUP(EDATE('Projektkostenkalkulation EP'!$B$8,20)+CB$9,Datenquellen!$F$7:$H$45,3,FALSE))="X"
                                    ),
                          "X",
                          ""
                          ),
               "X"
            )</f>
        <v>X</v>
      </c>
      <c r="CD221" s="232" t="str">
        <f xml:space="preserve"> IF(TEXT((EDATE('Projektkostenkalkulation EP'!$B$8,20)+CC$9),"MM")=TEXT((EDATE('Projektkostenkalkulation EP'!$B$8,20)+(CC$9-1)),"MM"),
             IF(
                        OR(
                                    TEXT((EDATE('Projektkostenkalkulation EP'!$B$8,20)+CC$9),"TTT") = "Sa",
                                    TEXT((EDATE('Projektkostenkalkulation EP'!$B$8,20)+CC$9),"TTT") = "So",
                                    IF(ISNA(VLOOKUP(EDATE('Projektkostenkalkulation EP'!$B$8,20)+CC$9,Datenquellen!$F$7:$H$45,3,FALSE))," ",VLOOKUP(EDATE('Projektkostenkalkulation EP'!$B$8,20)+CC$9,Datenquellen!$F$7:$H$45,3,FALSE))="X"
                                    ),
                          "X",
                          ""
                          ),
               "X"
            )</f>
        <v/>
      </c>
      <c r="CE221" s="232" t="str">
        <f xml:space="preserve"> IF(TEXT((EDATE('Projektkostenkalkulation EP'!$B$8,20)+CD$9),"MM")=TEXT((EDATE('Projektkostenkalkulation EP'!$B$8,20)+(CD$9-1)),"MM"),
             IF(
                        OR(
                                    TEXT((EDATE('Projektkostenkalkulation EP'!$B$8,20)+CD$9),"TTT") = "Sa",
                                    TEXT((EDATE('Projektkostenkalkulation EP'!$B$8,20)+CD$9),"TTT") = "So",
                                    IF(ISNA(VLOOKUP(EDATE('Projektkostenkalkulation EP'!$B$8,20)+CD$9,Datenquellen!$F$7:$H$45,3,FALSE))," ",VLOOKUP(EDATE('Projektkostenkalkulation EP'!$B$8,20)+CD$9,Datenquellen!$F$7:$H$45,3,FALSE))="X"
                                    ),
                          "X",
                          ""
                          ),
               "X"
            )</f>
        <v/>
      </c>
      <c r="CF221" s="232" t="str">
        <f xml:space="preserve"> IF(TEXT((EDATE('Projektkostenkalkulation EP'!$B$8,20)+CE$9),"MM")=TEXT((EDATE('Projektkostenkalkulation EP'!$B$8,20)+(CE$9-1)),"MM"),
             IF(
                        OR(
                                    TEXT((EDATE('Projektkostenkalkulation EP'!$B$8,20)+CE$9),"TTT") = "Sa",
                                    TEXT((EDATE('Projektkostenkalkulation EP'!$B$8,20)+CE$9),"TTT") = "So",
                                    IF(ISNA(VLOOKUP(EDATE('Projektkostenkalkulation EP'!$B$8,20)+CE$9,Datenquellen!$F$7:$H$45,3,FALSE))," ",VLOOKUP(EDATE('Projektkostenkalkulation EP'!$B$8,20)+CE$9,Datenquellen!$F$7:$H$45,3,FALSE))="X"
                                    ),
                          "X",
                          ""
                          ),
               "X"
            )</f>
        <v/>
      </c>
      <c r="CG221" s="232" t="str">
        <f xml:space="preserve"> IF(TEXT((EDATE('Projektkostenkalkulation EP'!$B$8,20)+CF$9),"MM")=TEXT((EDATE('Projektkostenkalkulation EP'!$B$8,20)+(CF$9-1)),"MM"),
             IF(
                        OR(
                                    TEXT((EDATE('Projektkostenkalkulation EP'!$B$8,20)+CF$9),"TTT") = "Sa",
                                    TEXT((EDATE('Projektkostenkalkulation EP'!$B$8,20)+CF$9),"TTT") = "So",
                                    IF(ISNA(VLOOKUP(EDATE('Projektkostenkalkulation EP'!$B$8,20)+CF$9,Datenquellen!$F$7:$H$45,3,FALSE))," ",VLOOKUP(EDATE('Projektkostenkalkulation EP'!$B$8,20)+CF$9,Datenquellen!$F$7:$H$45,3,FALSE))="X"
                                    ),
                          "X",
                          ""
                          ),
               "X"
            )</f>
        <v/>
      </c>
      <c r="CH221" s="232" t="str">
        <f xml:space="preserve"> IF(TEXT((EDATE('Projektkostenkalkulation EP'!$B$8,20)+CG$9),"MM")=TEXT((EDATE('Projektkostenkalkulation EP'!$B$8,20)+(CG$9-1)),"MM"),
             IF(
                        OR(
                                    TEXT((EDATE('Projektkostenkalkulation EP'!$B$8,20)+CG$9),"TTT") = "Sa",
                                    TEXT((EDATE('Projektkostenkalkulation EP'!$B$8,20)+CG$9),"TTT") = "So",
                                    IF(ISNA(VLOOKUP(EDATE('Projektkostenkalkulation EP'!$B$8,20)+CG$9,Datenquellen!$F$7:$H$45,3,FALSE))," ",VLOOKUP(EDATE('Projektkostenkalkulation EP'!$B$8,20)+CG$9,Datenquellen!$F$7:$H$45,3,FALSE))="X"
                                    ),
                          "X",
                          ""
                          ),
               "X"
            )</f>
        <v/>
      </c>
      <c r="CI221" s="232" t="str">
        <f xml:space="preserve"> IF(TEXT((EDATE('Projektkostenkalkulation EP'!$B$8,20)+CH$9),"MM")=TEXT((EDATE('Projektkostenkalkulation EP'!$B$8,20)+(CH$9-1)),"MM"),
             IF(
                        OR(
                                    TEXT((EDATE('Projektkostenkalkulation EP'!$B$8,20)+CH$9),"TTT") = "Sa",
                                    TEXT((EDATE('Projektkostenkalkulation EP'!$B$8,20)+CH$9),"TTT") = "So",
                                    IF(ISNA(VLOOKUP(EDATE('Projektkostenkalkulation EP'!$B$8,20)+CH$9,Datenquellen!$F$7:$H$45,3,FALSE))," ",VLOOKUP(EDATE('Projektkostenkalkulation EP'!$B$8,20)+CH$9,Datenquellen!$F$7:$H$45,3,FALSE))="X"
                                    ),
                          "X",
                          ""
                          ),
               "X"
            )</f>
        <v>X</v>
      </c>
      <c r="CJ221" s="232" t="str">
        <f xml:space="preserve"> IF(TEXT((EDATE('Projektkostenkalkulation EP'!$B$8,20)+CI$9),"MM")=TEXT((EDATE('Projektkostenkalkulation EP'!$B$8,20)+(CI$9-1)),"MM"),
             IF(
                        OR(
                                    TEXT((EDATE('Projektkostenkalkulation EP'!$B$8,20)+CI$9),"TTT") = "Sa",
                                    TEXT((EDATE('Projektkostenkalkulation EP'!$B$8,20)+CI$9),"TTT") = "So",
                                    IF(ISNA(VLOOKUP(EDATE('Projektkostenkalkulation EP'!$B$8,20)+CI$9,Datenquellen!$F$7:$H$45,3,FALSE))," ",VLOOKUP(EDATE('Projektkostenkalkulation EP'!$B$8,20)+CI$9,Datenquellen!$F$7:$H$45,3,FALSE))="X"
                                    ),
                          "X",
                          ""
                          ),
               "X"
            )</f>
        <v>X</v>
      </c>
      <c r="CK221" s="232" t="str">
        <f xml:space="preserve"> IF(TEXT((EDATE('Projektkostenkalkulation EP'!$B$8,20)+CJ$9),"MM")=TEXT((EDATE('Projektkostenkalkulation EP'!$B$8,20)+(CJ$9-1)),"MM"),
             IF(
                        OR(
                                    TEXT((EDATE('Projektkostenkalkulation EP'!$B$8,20)+CJ$9),"TTT") = "Sa",
                                    TEXT((EDATE('Projektkostenkalkulation EP'!$B$8,20)+CJ$9),"TTT") = "So",
                                    IF(ISNA(VLOOKUP(EDATE('Projektkostenkalkulation EP'!$B$8,20)+CJ$9,Datenquellen!$F$7:$H$45,3,FALSE))," ",VLOOKUP(EDATE('Projektkostenkalkulation EP'!$B$8,20)+CJ$9,Datenquellen!$F$7:$H$45,3,FALSE))="X"
                                    ),
                          "X",
                          ""
                          ),
               "X"
            )</f>
        <v/>
      </c>
      <c r="CL221" s="232" t="str">
        <f xml:space="preserve"> IF(TEXT((EDATE('Projektkostenkalkulation EP'!$B$8,20)+CK$9),"MM")=TEXT((EDATE('Projektkostenkalkulation EP'!$B$8,20)+(CK$9-1)),"MM"),
             IF(
                        OR(
                                    TEXT((EDATE('Projektkostenkalkulation EP'!$B$8,20)+CK$9),"TTT") = "Sa",
                                    TEXT((EDATE('Projektkostenkalkulation EP'!$B$8,20)+CK$9),"TTT") = "So",
                                    IF(ISNA(VLOOKUP(EDATE('Projektkostenkalkulation EP'!$B$8,20)+CK$9,Datenquellen!$F$7:$H$45,3,FALSE))," ",VLOOKUP(EDATE('Projektkostenkalkulation EP'!$B$8,20)+CK$9,Datenquellen!$F$7:$H$45,3,FALSE))="X"
                                    ),
                          "X",
                          ""
                          ),
               "X"
            )</f>
        <v/>
      </c>
      <c r="CM221" s="232" t="str">
        <f xml:space="preserve"> IF(TEXT((EDATE('Projektkostenkalkulation EP'!$B$8,20)+CL$9),"MM")=TEXT((EDATE('Projektkostenkalkulation EP'!$B$8,20)+(CL$9-1)),"MM"),
             IF(
                        OR(
                                    TEXT((EDATE('Projektkostenkalkulation EP'!$B$8,20)+CL$9),"TTT") = "Sa",
                                    TEXT((EDATE('Projektkostenkalkulation EP'!$B$8,20)+CL$9),"TTT") = "So",
                                    IF(ISNA(VLOOKUP(EDATE('Projektkostenkalkulation EP'!$B$8,20)+CL$9,Datenquellen!$F$7:$H$45,3,FALSE))," ",VLOOKUP(EDATE('Projektkostenkalkulation EP'!$B$8,20)+CL$9,Datenquellen!$F$7:$H$45,3,FALSE))="X"
                                    ),
                          "X",
                          ""
                          ),
               "X"
            )</f>
        <v/>
      </c>
      <c r="CN221" s="232" t="str">
        <f xml:space="preserve"> IF(TEXT((EDATE('Projektkostenkalkulation EP'!$B$8,20)+CM$9),"MM")=TEXT((EDATE('Projektkostenkalkulation EP'!$B$8,20)+(CM$9-1)),"MM"),
             IF(
                        OR(
                                    TEXT((EDATE('Projektkostenkalkulation EP'!$B$8,20)+CM$9),"TTT") = "Sa",
                                    TEXT((EDATE('Projektkostenkalkulation EP'!$B$8,20)+CM$9),"TTT") = "So",
                                    IF(ISNA(VLOOKUP(EDATE('Projektkostenkalkulation EP'!$B$8,20)+CM$9,Datenquellen!$F$7:$H$45,3,FALSE))," ",VLOOKUP(EDATE('Projektkostenkalkulation EP'!$B$8,20)+CM$9,Datenquellen!$F$7:$H$45,3,FALSE))="X"
                                    ),
                          "X",
                          ""
                          ),
               "X"
            )</f>
        <v/>
      </c>
      <c r="CO221" s="232" t="str">
        <f xml:space="preserve"> IF(TEXT((EDATE('Projektkostenkalkulation EP'!$B$8,20)+CN$9),"MM")=TEXT((EDATE('Projektkostenkalkulation EP'!$B$8,20)+(CN$9-1)),"MM"),
             IF(
                        OR(
                                    TEXT((EDATE('Projektkostenkalkulation EP'!$B$8,20)+CN$9),"TTT") = "Sa",
                                    TEXT((EDATE('Projektkostenkalkulation EP'!$B$8,20)+CN$9),"TTT") = "So",
                                    IF(ISNA(VLOOKUP(EDATE('Projektkostenkalkulation EP'!$B$8,20)+CN$9,Datenquellen!$F$7:$H$45,3,FALSE))," ",VLOOKUP(EDATE('Projektkostenkalkulation EP'!$B$8,20)+CN$9,Datenquellen!$F$7:$H$45,3,FALSE))="X"
                                    ),
                          "X",
                          ""
                          ),
               "X"
            )</f>
        <v/>
      </c>
      <c r="CP221" s="232" t="str">
        <f xml:space="preserve"> IF(TEXT((EDATE('Projektkostenkalkulation EP'!$B$8,20)+CO$9),"MM")=TEXT((EDATE('Projektkostenkalkulation EP'!$B$8,20)+(CO$9-1)),"MM"),
             IF(
                        OR(
                                    TEXT((EDATE('Projektkostenkalkulation EP'!$B$8,20)+CO$9),"TTT") = "Sa",
                                    TEXT((EDATE('Projektkostenkalkulation EP'!$B$8,20)+CO$9),"TTT") = "So",
                                    IF(ISNA(VLOOKUP(EDATE('Projektkostenkalkulation EP'!$B$8,20)+CO$9,Datenquellen!$F$7:$H$45,3,FALSE))," ",VLOOKUP(EDATE('Projektkostenkalkulation EP'!$B$8,20)+CO$9,Datenquellen!$F$7:$H$45,3,FALSE))="X"
                                    ),
                          "X",
                          ""
                          ),
               "X"
            )</f>
        <v>X</v>
      </c>
      <c r="CQ221" s="232" t="str">
        <f xml:space="preserve"> IF(TEXT((EDATE('Projektkostenkalkulation EP'!$B$8,20)+CP$9),"MM")=TEXT((EDATE('Projektkostenkalkulation EP'!$B$8,20)+(CP$9-1)),"MM"),
             IF(
                        OR(
                                    TEXT((EDATE('Projektkostenkalkulation EP'!$B$8,20)+CP$9),"TTT") = "Sa",
                                    TEXT((EDATE('Projektkostenkalkulation EP'!$B$8,20)+CP$9),"TTT") = "So",
                                    IF(ISNA(VLOOKUP(EDATE('Projektkostenkalkulation EP'!$B$8,20)+CP$9,Datenquellen!$F$7:$H$45,3,FALSE))," ",VLOOKUP(EDATE('Projektkostenkalkulation EP'!$B$8,20)+CP$9,Datenquellen!$F$7:$H$45,3,FALSE))="X"
                                    ),
                          "X",
                          ""
                          ),
               "X"
            )</f>
        <v>X</v>
      </c>
      <c r="CR221" s="232" t="str">
        <f xml:space="preserve"> IF(TEXT((EDATE('Projektkostenkalkulation EP'!$B$8,20)+CQ$9),"MM")=TEXT((EDATE('Projektkostenkalkulation EP'!$B$8,20)+(CQ$9-1)),"MM"),
             IF(
                        OR(
                                    TEXT((EDATE('Projektkostenkalkulation EP'!$B$8,20)+CQ$9),"TTT") = "Sa",
                                    TEXT((EDATE('Projektkostenkalkulation EP'!$B$8,20)+CQ$9),"TTT") = "So",
                                    IF(ISNA(VLOOKUP(EDATE('Projektkostenkalkulation EP'!$B$8,20)+CQ$9,Datenquellen!$F$7:$H$45,3,FALSE))," ",VLOOKUP(EDATE('Projektkostenkalkulation EP'!$B$8,20)+CQ$9,Datenquellen!$F$7:$H$45,3,FALSE))="X"
                                    ),
                          "X",
                          ""
                          ),
               "X"
            )</f>
        <v/>
      </c>
      <c r="CS221" s="232" t="str">
        <f xml:space="preserve"> IF(TEXT((EDATE('Projektkostenkalkulation EP'!$B$8,20)+CR$9),"MM")=TEXT((EDATE('Projektkostenkalkulation EP'!$B$8,20)+(CR$9-1)),"MM"),
             IF(
                        OR(
                                    TEXT((EDATE('Projektkostenkalkulation EP'!$B$8,20)+CR$9),"TTT") = "Sa",
                                    TEXT((EDATE('Projektkostenkalkulation EP'!$B$8,20)+CR$9),"TTT") = "So",
                                    IF(ISNA(VLOOKUP(EDATE('Projektkostenkalkulation EP'!$B$8,20)+CR$9,Datenquellen!$F$7:$H$45,3,FALSE))," ",VLOOKUP(EDATE('Projektkostenkalkulation EP'!$B$8,20)+CR$9,Datenquellen!$F$7:$H$45,3,FALSE))="X"
                                    ),
                          "X",
                          ""
                          ),
               "X"
            )</f>
        <v/>
      </c>
      <c r="CT221" s="232" t="str">
        <f xml:space="preserve"> IF(TEXT((EDATE('Projektkostenkalkulation EP'!$B$8,20)+CS$9),"MM")=TEXT((EDATE('Projektkostenkalkulation EP'!$B$8,20)+(CS$9-1)),"MM"),
             IF(
                        OR(
                                    TEXT((EDATE('Projektkostenkalkulation EP'!$B$8,20)+CS$9),"TTT") = "Sa",
                                    TEXT((EDATE('Projektkostenkalkulation EP'!$B$8,20)+CS$9),"TTT") = "So",
                                    IF(ISNA(VLOOKUP(EDATE('Projektkostenkalkulation EP'!$B$8,20)+CS$9,Datenquellen!$F$7:$H$45,3,FALSE))," ",VLOOKUP(EDATE('Projektkostenkalkulation EP'!$B$8,20)+CS$9,Datenquellen!$F$7:$H$45,3,FALSE))="X"
                                    ),
                          "X",
                          ""
                          ),
               "X"
            )</f>
        <v/>
      </c>
      <c r="CU221" s="232" t="str">
        <f xml:space="preserve"> IF(TEXT((EDATE('Projektkostenkalkulation EP'!$B$8,20)+CT$9),"MM")=TEXT((EDATE('Projektkostenkalkulation EP'!$B$8,20)+(CT$9-1)),"MM"),
             IF(
                        OR(
                                    TEXT((EDATE('Projektkostenkalkulation EP'!$B$8,20)+CT$9),"TTT") = "Sa",
                                    TEXT((EDATE('Projektkostenkalkulation EP'!$B$8,20)+CT$9),"TTT") = "So",
                                    IF(ISNA(VLOOKUP(EDATE('Projektkostenkalkulation EP'!$B$8,20)+CT$9,Datenquellen!$F$7:$H$45,3,FALSE))," ",VLOOKUP(EDATE('Projektkostenkalkulation EP'!$B$8,20)+CT$9,Datenquellen!$F$7:$H$45,3,FALSE))="X"
                                    ),
                          "X",
                          ""
                          ),
               "X"
            )</f>
        <v/>
      </c>
      <c r="CV221" s="232" t="str">
        <f xml:space="preserve"> IF(TEXT((EDATE('Projektkostenkalkulation EP'!$B$8,20)+CU$9),"MM")=TEXT((EDATE('Projektkostenkalkulation EP'!$B$8,20)+(CU$9-1)),"MM"),
             IF(
                        OR(
                                    TEXT((EDATE('Projektkostenkalkulation EP'!$B$8,20)+CU$9),"TTT") = "Sa",
                                    TEXT((EDATE('Projektkostenkalkulation EP'!$B$8,20)+CU$9),"TTT") = "So",
                                    IF(ISNA(VLOOKUP(EDATE('Projektkostenkalkulation EP'!$B$8,20)+CU$9,Datenquellen!$F$7:$H$45,3,FALSE))," ",VLOOKUP(EDATE('Projektkostenkalkulation EP'!$B$8,20)+CU$9,Datenquellen!$F$7:$H$45,3,FALSE))="X"
                                    ),
                          "X",
                          ""
                          ),
               "X"
            )</f>
        <v/>
      </c>
      <c r="CW221" s="232" t="str">
        <f xml:space="preserve"> IF(TEXT((EDATE('Projektkostenkalkulation EP'!$B$8,20)+CV$9),"MM")=TEXT((EDATE('Projektkostenkalkulation EP'!$B$8,20)+(CV$9-1)),"MM"),
             IF(
                        OR(
                                    TEXT((EDATE('Projektkostenkalkulation EP'!$B$8,20)+CV$9),"TTT") = "Sa",
                                    TEXT((EDATE('Projektkostenkalkulation EP'!$B$8,20)+CV$9),"TTT") = "So",
                                    IF(ISNA(VLOOKUP(EDATE('Projektkostenkalkulation EP'!$B$8,20)+CV$9,Datenquellen!$F$7:$H$45,3,FALSE))," ",VLOOKUP(EDATE('Projektkostenkalkulation EP'!$B$8,20)+CV$9,Datenquellen!$F$7:$H$45,3,FALSE))="X"
                                    ),
                          "X",
                          ""
                          ),
               "X"
            )</f>
        <v>X</v>
      </c>
      <c r="CX221" s="232" t="str">
        <f xml:space="preserve"> IF(TEXT((EDATE('Projektkostenkalkulation EP'!$B$8,20)+CW$9),"MM")=TEXT((EDATE('Projektkostenkalkulation EP'!$B$8,20)+(CW$9-1)),"MM"),
             IF(
                        OR(
                                    TEXT((EDATE('Projektkostenkalkulation EP'!$B$8,20)+CW$9),"TTT") = "Sa",
                                    TEXT((EDATE('Projektkostenkalkulation EP'!$B$8,20)+CW$9),"TTT") = "So",
                                    IF(ISNA(VLOOKUP(EDATE('Projektkostenkalkulation EP'!$B$8,20)+CW$9,Datenquellen!$F$7:$H$45,3,FALSE))," ",VLOOKUP(EDATE('Projektkostenkalkulation EP'!$B$8,20)+CW$9,Datenquellen!$F$7:$H$45,3,FALSE))="X"
                                    ),
                          "X",
                          ""
                          ),
               "X"
            )</f>
        <v>X</v>
      </c>
      <c r="CY221" s="232" t="str">
        <f xml:space="preserve"> IF(TEXT((EDATE('Projektkostenkalkulation EP'!$B$8,20)+CX$9),"MM")=TEXT((EDATE('Projektkostenkalkulation EP'!$B$8,20)+(CX$9-1)),"MM"),
             IF(
                        OR(
                                    TEXT((EDATE('Projektkostenkalkulation EP'!$B$8,20)+CX$9),"TTT") = "Sa",
                                    TEXT((EDATE('Projektkostenkalkulation EP'!$B$8,20)+CX$9),"TTT") = "So",
                                    IF(ISNA(VLOOKUP(EDATE('Projektkostenkalkulation EP'!$B$8,20)+CX$9,Datenquellen!$F$7:$H$45,3,FALSE))," ",VLOOKUP(EDATE('Projektkostenkalkulation EP'!$B$8,20)+CX$9,Datenquellen!$F$7:$H$45,3,FALSE))="X"
                                    ),
                          "X",
                          ""
                          ),
               "X"
            )</f>
        <v/>
      </c>
      <c r="CZ221" s="232" t="str">
        <f xml:space="preserve"> IF(TEXT((EDATE('Projektkostenkalkulation EP'!$B$8,20)+CY$9),"MM")=TEXT((EDATE('Projektkostenkalkulation EP'!$B$8,20)+(CY$9-1)),"MM"),
             IF(
                        OR(
                                    TEXT((EDATE('Projektkostenkalkulation EP'!$B$8,20)+CY$9),"TTT") = "Sa",
                                    TEXT((EDATE('Projektkostenkalkulation EP'!$B$8,20)+CY$9),"TTT") = "So",
                                    IF(ISNA(VLOOKUP(EDATE('Projektkostenkalkulation EP'!$B$8,20)+CY$9,Datenquellen!$F$7:$H$45,3,FALSE))," ",VLOOKUP(EDATE('Projektkostenkalkulation EP'!$B$8,20)+CY$9,Datenquellen!$F$7:$H$45,3,FALSE))="X"
                                    ),
                          "X",
                          ""
                          ),
               "X"
            )</f>
        <v/>
      </c>
      <c r="DA221" s="233" t="str">
        <f xml:space="preserve"> IF(TEXT((EDATE('Projektkostenkalkulation EP'!$B$8,20)+CZ$9),"MM")=TEXT((EDATE('Projektkostenkalkulation EP'!$B$8,20)+(CZ$9-1)),"MM"),
             IF(
                        OR(
                                    TEXT((EDATE('Projektkostenkalkulation EP'!$B$8,20)+CZ$9),"TTT") = "Sa",
                                    TEXT((EDATE('Projektkostenkalkulation EP'!$B$8,20)+CZ$9),"TTT") = "So",
                                    IF(ISNA(VLOOKUP(EDATE('Projektkostenkalkulation EP'!$B$8,20)+CZ$9,Datenquellen!$F$7:$H$45,3,FALSE))," ",VLOOKUP(EDATE('Projektkostenkalkulation EP'!$B$8,20)+CZ$9,Datenquellen!$F$7:$H$45,3,FALSE))="X"
                                    ),
                          "X",
                          ""
                          ),
               "X"
            )</f>
        <v>X</v>
      </c>
      <c r="DB221" s="234"/>
      <c r="DC221" s="235"/>
      <c r="DD221" s="409"/>
      <c r="DE221" s="406"/>
      <c r="DF221" s="231"/>
      <c r="DG221" s="232" t="str">
        <f>IF(
            OR(
                     TEXT(EDATE('Projektkostenkalkulation EP'!$B$8,20),"TTT") = "Sa",
                     TEXT(EDATE('Projektkostenkalkulation EP'!$B$8,20),"TTT") = "So",
                     IF(ISNA(VLOOKUP(EDATE('Projektkostenkalkulation EP'!$B$8,20),Datenquellen!$F$7:$H$45,3,FALSE))," ",VLOOKUP(EDATE('Projektkostenkalkulation EP'!$B$8,20),Datenquellen!$F$7:$H$45,3,FALSE))="X"
                            ),
                    "X",
                    ""
            )</f>
        <v/>
      </c>
      <c r="DH221" s="232" t="str">
        <f xml:space="preserve"> IF(TEXT((EDATE('Projektkostenkalkulation EP'!$B$8,20)+DG$9),"MM")=TEXT((EDATE('Projektkostenkalkulation EP'!$B$8,20)+(DG$9-1)),"MM"),
             IF(
                        OR(
                                    TEXT((EDATE('Projektkostenkalkulation EP'!$B$8,20)+DG$9),"TTT") = "Sa",
                                    TEXT((EDATE('Projektkostenkalkulation EP'!$B$8,20)+DG$9),"TTT") = "So",
                                    IF(ISNA(VLOOKUP(EDATE('Projektkostenkalkulation EP'!$B$8,20)+DG$9,Datenquellen!$F$7:$H$45,3,FALSE))," ",VLOOKUP(EDATE('Projektkostenkalkulation EP'!$B$8,20)+DG$9,Datenquellen!$F$7:$H$45,3,FALSE))="X"
                                    ),
                          "X",
                          ""
                          ),
               "X"
            )</f>
        <v/>
      </c>
      <c r="DI221" s="232" t="str">
        <f xml:space="preserve"> IF(TEXT((EDATE('Projektkostenkalkulation EP'!$B$8,20)+DH$9),"MM")=TEXT((EDATE('Projektkostenkalkulation EP'!$B$8,20)+(DH$9-1)),"MM"),
             IF(
                        OR(
                                    TEXT((EDATE('Projektkostenkalkulation EP'!$B$8,20)+DH$9),"TTT") = "Sa",
                                    TEXT((EDATE('Projektkostenkalkulation EP'!$B$8,20)+DH$9),"TTT") = "So",
                                    IF(ISNA(VLOOKUP(EDATE('Projektkostenkalkulation EP'!$B$8,20)+DH$9,Datenquellen!$F$7:$H$45,3,FALSE))," ",VLOOKUP(EDATE('Projektkostenkalkulation EP'!$B$8,20)+DH$9,Datenquellen!$F$7:$H$45,3,FALSE))="X"
                                    ),
                          "X",
                          ""
                          ),
               "X"
            )</f>
        <v/>
      </c>
      <c r="DJ221" s="232" t="str">
        <f xml:space="preserve"> IF(TEXT((EDATE('Projektkostenkalkulation EP'!$B$8,20)+DI$9),"MM")=TEXT((EDATE('Projektkostenkalkulation EP'!$B$8,20)+(DI$9-1)),"MM"),
             IF(
                        OR(
                                    TEXT((EDATE('Projektkostenkalkulation EP'!$B$8,20)+DI$9),"TTT") = "Sa",
                                    TEXT((EDATE('Projektkostenkalkulation EP'!$B$8,20)+DI$9),"TTT") = "So",
                                    IF(ISNA(VLOOKUP(EDATE('Projektkostenkalkulation EP'!$B$8,20)+DI$9,Datenquellen!$F$7:$H$45,3,FALSE))," ",VLOOKUP(EDATE('Projektkostenkalkulation EP'!$B$8,20)+DI$9,Datenquellen!$F$7:$H$45,3,FALSE))="X"
                                    ),
                          "X",
                          ""
                          ),
               "X"
            )</f>
        <v/>
      </c>
      <c r="DK221" s="232" t="str">
        <f xml:space="preserve"> IF(TEXT((EDATE('Projektkostenkalkulation EP'!$B$8,20)+DJ$9),"MM")=TEXT((EDATE('Projektkostenkalkulation EP'!$B$8,20)+(DJ$9-1)),"MM"),
             IF(
                        OR(
                                    TEXT((EDATE('Projektkostenkalkulation EP'!$B$8,20)+DJ$9),"TTT") = "Sa",
                                    TEXT((EDATE('Projektkostenkalkulation EP'!$B$8,20)+DJ$9),"TTT") = "So",
                                    IF(ISNA(VLOOKUP(EDATE('Projektkostenkalkulation EP'!$B$8,20)+DJ$9,Datenquellen!$F$7:$H$45,3,FALSE))," ",VLOOKUP(EDATE('Projektkostenkalkulation EP'!$B$8,20)+DJ$9,Datenquellen!$F$7:$H$45,3,FALSE))="X"
                                    ),
                          "X",
                          ""
                          ),
               "X"
            )</f>
        <v/>
      </c>
      <c r="DL221" s="232" t="str">
        <f xml:space="preserve"> IF(TEXT((EDATE('Projektkostenkalkulation EP'!$B$8,20)+DK$9),"MM")=TEXT((EDATE('Projektkostenkalkulation EP'!$B$8,20)+(DK$9-1)),"MM"),
             IF(
                        OR(
                                    TEXT((EDATE('Projektkostenkalkulation EP'!$B$8,20)+DK$9),"TTT") = "Sa",
                                    TEXT((EDATE('Projektkostenkalkulation EP'!$B$8,20)+DK$9),"TTT") = "So",
                                    IF(ISNA(VLOOKUP(EDATE('Projektkostenkalkulation EP'!$B$8,20)+DK$9,Datenquellen!$F$7:$H$45,3,FALSE))," ",VLOOKUP(EDATE('Projektkostenkalkulation EP'!$B$8,20)+DK$9,Datenquellen!$F$7:$H$45,3,FALSE))="X"
                                    ),
                          "X",
                          ""
                          ),
               "X"
            )</f>
        <v>X</v>
      </c>
      <c r="DM221" s="232" t="str">
        <f xml:space="preserve"> IF(TEXT((EDATE('Projektkostenkalkulation EP'!$B$8,20)+DL$9),"MM")=TEXT((EDATE('Projektkostenkalkulation EP'!$B$8,20)+(DL$9-1)),"MM"),
             IF(
                        OR(
                                    TEXT((EDATE('Projektkostenkalkulation EP'!$B$8,20)+DL$9),"TTT") = "Sa",
                                    TEXT((EDATE('Projektkostenkalkulation EP'!$B$8,20)+DL$9),"TTT") = "So",
                                    IF(ISNA(VLOOKUP(EDATE('Projektkostenkalkulation EP'!$B$8,20)+DL$9,Datenquellen!$F$7:$H$45,3,FALSE))," ",VLOOKUP(EDATE('Projektkostenkalkulation EP'!$B$8,20)+DL$9,Datenquellen!$F$7:$H$45,3,FALSE))="X"
                                    ),
                          "X",
                          ""
                          ),
               "X"
            )</f>
        <v>X</v>
      </c>
      <c r="DN221" s="232" t="str">
        <f xml:space="preserve"> IF(TEXT((EDATE('Projektkostenkalkulation EP'!$B$8,20)+DM$9),"MM")=TEXT((EDATE('Projektkostenkalkulation EP'!$B$8,20)+(DM$9-1)),"MM"),
             IF(
                        OR(
                                    TEXT((EDATE('Projektkostenkalkulation EP'!$B$8,20)+DM$9),"TTT") = "Sa",
                                    TEXT((EDATE('Projektkostenkalkulation EP'!$B$8,20)+DM$9),"TTT") = "So",
                                    IF(ISNA(VLOOKUP(EDATE('Projektkostenkalkulation EP'!$B$8,20)+DM$9,Datenquellen!$F$7:$H$45,3,FALSE))," ",VLOOKUP(EDATE('Projektkostenkalkulation EP'!$B$8,20)+DM$9,Datenquellen!$F$7:$H$45,3,FALSE))="X"
                                    ),
                          "X",
                          ""
                          ),
               "X"
            )</f>
        <v/>
      </c>
      <c r="DO221" s="232" t="str">
        <f xml:space="preserve"> IF(TEXT((EDATE('Projektkostenkalkulation EP'!$B$8,20)+DN$9),"MM")=TEXT((EDATE('Projektkostenkalkulation EP'!$B$8,20)+(DN$9-1)),"MM"),
             IF(
                        OR(
                                    TEXT((EDATE('Projektkostenkalkulation EP'!$B$8,20)+DN$9),"TTT") = "Sa",
                                    TEXT((EDATE('Projektkostenkalkulation EP'!$B$8,20)+DN$9),"TTT") = "So",
                                    IF(ISNA(VLOOKUP(EDATE('Projektkostenkalkulation EP'!$B$8,20)+DN$9,Datenquellen!$F$7:$H$45,3,FALSE))," ",VLOOKUP(EDATE('Projektkostenkalkulation EP'!$B$8,20)+DN$9,Datenquellen!$F$7:$H$45,3,FALSE))="X"
                                    ),
                          "X",
                          ""
                          ),
               "X"
            )</f>
        <v/>
      </c>
      <c r="DP221" s="232" t="str">
        <f xml:space="preserve"> IF(TEXT((EDATE('Projektkostenkalkulation EP'!$B$8,20)+DO$9),"MM")=TEXT((EDATE('Projektkostenkalkulation EP'!$B$8,20)+(DO$9-1)),"MM"),
             IF(
                        OR(
                                    TEXT((EDATE('Projektkostenkalkulation EP'!$B$8,20)+DO$9),"TTT") = "Sa",
                                    TEXT((EDATE('Projektkostenkalkulation EP'!$B$8,20)+DO$9),"TTT") = "So",
                                    IF(ISNA(VLOOKUP(EDATE('Projektkostenkalkulation EP'!$B$8,20)+DO$9,Datenquellen!$F$7:$H$45,3,FALSE))," ",VLOOKUP(EDATE('Projektkostenkalkulation EP'!$B$8,20)+DO$9,Datenquellen!$F$7:$H$45,3,FALSE))="X"
                                    ),
                          "X",
                          ""
                          ),
               "X"
            )</f>
        <v/>
      </c>
      <c r="DQ221" s="232" t="str">
        <f xml:space="preserve"> IF(TEXT((EDATE('Projektkostenkalkulation EP'!$B$8,20)+DP$9),"MM")=TEXT((EDATE('Projektkostenkalkulation EP'!$B$8,20)+(DP$9-1)),"MM"),
             IF(
                        OR(
                                    TEXT((EDATE('Projektkostenkalkulation EP'!$B$8,20)+DP$9),"TTT") = "Sa",
                                    TEXT((EDATE('Projektkostenkalkulation EP'!$B$8,20)+DP$9),"TTT") = "So",
                                    IF(ISNA(VLOOKUP(EDATE('Projektkostenkalkulation EP'!$B$8,20)+DP$9,Datenquellen!$F$7:$H$45,3,FALSE))," ",VLOOKUP(EDATE('Projektkostenkalkulation EP'!$B$8,20)+DP$9,Datenquellen!$F$7:$H$45,3,FALSE))="X"
                                    ),
                          "X",
                          ""
                          ),
               "X"
            )</f>
        <v/>
      </c>
      <c r="DR221" s="232" t="str">
        <f xml:space="preserve"> IF(TEXT((EDATE('Projektkostenkalkulation EP'!$B$8,20)+DQ$9),"MM")=TEXT((EDATE('Projektkostenkalkulation EP'!$B$8,20)+(DQ$9-1)),"MM"),
             IF(
                        OR(
                                    TEXT((EDATE('Projektkostenkalkulation EP'!$B$8,20)+DQ$9),"TTT") = "Sa",
                                    TEXT((EDATE('Projektkostenkalkulation EP'!$B$8,20)+DQ$9),"TTT") = "So",
                                    IF(ISNA(VLOOKUP(EDATE('Projektkostenkalkulation EP'!$B$8,20)+DQ$9,Datenquellen!$F$7:$H$45,3,FALSE))," ",VLOOKUP(EDATE('Projektkostenkalkulation EP'!$B$8,20)+DQ$9,Datenquellen!$F$7:$H$45,3,FALSE))="X"
                                    ),
                          "X",
                          ""
                          ),
               "X"
            )</f>
        <v/>
      </c>
      <c r="DS221" s="232" t="str">
        <f xml:space="preserve"> IF(TEXT((EDATE('Projektkostenkalkulation EP'!$B$8,20)+DR$9),"MM")=TEXT((EDATE('Projektkostenkalkulation EP'!$B$8,20)+(DR$9-1)),"MM"),
             IF(
                        OR(
                                    TEXT((EDATE('Projektkostenkalkulation EP'!$B$8,20)+DR$9),"TTT") = "Sa",
                                    TEXT((EDATE('Projektkostenkalkulation EP'!$B$8,20)+DR$9),"TTT") = "So",
                                    IF(ISNA(VLOOKUP(EDATE('Projektkostenkalkulation EP'!$B$8,20)+DR$9,Datenquellen!$F$7:$H$45,3,FALSE))," ",VLOOKUP(EDATE('Projektkostenkalkulation EP'!$B$8,20)+DR$9,Datenquellen!$F$7:$H$45,3,FALSE))="X"
                                    ),
                          "X",
                          ""
                          ),
               "X"
            )</f>
        <v>X</v>
      </c>
      <c r="DT221" s="232" t="str">
        <f xml:space="preserve"> IF(TEXT((EDATE('Projektkostenkalkulation EP'!$B$8,20)+DS$9),"MM")=TEXT((EDATE('Projektkostenkalkulation EP'!$B$8,20)+(DS$9-1)),"MM"),
             IF(
                        OR(
                                    TEXT((EDATE('Projektkostenkalkulation EP'!$B$8,20)+DS$9),"TTT") = "Sa",
                                    TEXT((EDATE('Projektkostenkalkulation EP'!$B$8,20)+DS$9),"TTT") = "So",
                                    IF(ISNA(VLOOKUP(EDATE('Projektkostenkalkulation EP'!$B$8,20)+DS$9,Datenquellen!$F$7:$H$45,3,FALSE))," ",VLOOKUP(EDATE('Projektkostenkalkulation EP'!$B$8,20)+DS$9,Datenquellen!$F$7:$H$45,3,FALSE))="X"
                                    ),
                          "X",
                          ""
                          ),
               "X"
            )</f>
        <v>X</v>
      </c>
      <c r="DU221" s="232" t="str">
        <f xml:space="preserve"> IF(TEXT((EDATE('Projektkostenkalkulation EP'!$B$8,20)+DT$9),"MM")=TEXT((EDATE('Projektkostenkalkulation EP'!$B$8,20)+(DT$9-1)),"MM"),
             IF(
                        OR(
                                    TEXT((EDATE('Projektkostenkalkulation EP'!$B$8,20)+DT$9),"TTT") = "Sa",
                                    TEXT((EDATE('Projektkostenkalkulation EP'!$B$8,20)+DT$9),"TTT") = "So",
                                    IF(ISNA(VLOOKUP(EDATE('Projektkostenkalkulation EP'!$B$8,20)+DT$9,Datenquellen!$F$7:$H$45,3,FALSE))," ",VLOOKUP(EDATE('Projektkostenkalkulation EP'!$B$8,20)+DT$9,Datenquellen!$F$7:$H$45,3,FALSE))="X"
                                    ),
                          "X",
                          ""
                          ),
               "X"
            )</f>
        <v/>
      </c>
      <c r="DV221" s="232" t="str">
        <f xml:space="preserve"> IF(TEXT((EDATE('Projektkostenkalkulation EP'!$B$8,20)+DU$9),"MM")=TEXT((EDATE('Projektkostenkalkulation EP'!$B$8,20)+(DU$9-1)),"MM"),
             IF(
                        OR(
                                    TEXT((EDATE('Projektkostenkalkulation EP'!$B$8,20)+DU$9),"TTT") = "Sa",
                                    TEXT((EDATE('Projektkostenkalkulation EP'!$B$8,20)+DU$9),"TTT") = "So",
                                    IF(ISNA(VLOOKUP(EDATE('Projektkostenkalkulation EP'!$B$8,20)+DU$9,Datenquellen!$F$7:$H$45,3,FALSE))," ",VLOOKUP(EDATE('Projektkostenkalkulation EP'!$B$8,20)+DU$9,Datenquellen!$F$7:$H$45,3,FALSE))="X"
                                    ),
                          "X",
                          ""
                          ),
               "X"
            )</f>
        <v/>
      </c>
      <c r="DW221" s="232" t="str">
        <f xml:space="preserve"> IF(TEXT((EDATE('Projektkostenkalkulation EP'!$B$8,20)+DV$9),"MM")=TEXT((EDATE('Projektkostenkalkulation EP'!$B$8,20)+(DV$9-1)),"MM"),
             IF(
                        OR(
                                    TEXT((EDATE('Projektkostenkalkulation EP'!$B$8,20)+DV$9),"TTT") = "Sa",
                                    TEXT((EDATE('Projektkostenkalkulation EP'!$B$8,20)+DV$9),"TTT") = "So",
                                    IF(ISNA(VLOOKUP(EDATE('Projektkostenkalkulation EP'!$B$8,20)+DV$9,Datenquellen!$F$7:$H$45,3,FALSE))," ",VLOOKUP(EDATE('Projektkostenkalkulation EP'!$B$8,20)+DV$9,Datenquellen!$F$7:$H$45,3,FALSE))="X"
                                    ),
                          "X",
                          ""
                          ),
               "X"
            )</f>
        <v/>
      </c>
      <c r="DX221" s="232" t="str">
        <f xml:space="preserve"> IF(TEXT((EDATE('Projektkostenkalkulation EP'!$B$8,20)+DW$9),"MM")=TEXT((EDATE('Projektkostenkalkulation EP'!$B$8,20)+(DW$9-1)),"MM"),
             IF(
                        OR(
                                    TEXT((EDATE('Projektkostenkalkulation EP'!$B$8,20)+DW$9),"TTT") = "Sa",
                                    TEXT((EDATE('Projektkostenkalkulation EP'!$B$8,20)+DW$9),"TTT") = "So",
                                    IF(ISNA(VLOOKUP(EDATE('Projektkostenkalkulation EP'!$B$8,20)+DW$9,Datenquellen!$F$7:$H$45,3,FALSE))," ",VLOOKUP(EDATE('Projektkostenkalkulation EP'!$B$8,20)+DW$9,Datenquellen!$F$7:$H$45,3,FALSE))="X"
                                    ),
                          "X",
                          ""
                          ),
               "X"
            )</f>
        <v/>
      </c>
      <c r="DY221" s="232" t="str">
        <f xml:space="preserve"> IF(TEXT((EDATE('Projektkostenkalkulation EP'!$B$8,20)+DX$9),"MM")=TEXT((EDATE('Projektkostenkalkulation EP'!$B$8,20)+(DX$9-1)),"MM"),
             IF(
                        OR(
                                    TEXT((EDATE('Projektkostenkalkulation EP'!$B$8,20)+DX$9),"TTT") = "Sa",
                                    TEXT((EDATE('Projektkostenkalkulation EP'!$B$8,20)+DX$9),"TTT") = "So",
                                    IF(ISNA(VLOOKUP(EDATE('Projektkostenkalkulation EP'!$B$8,20)+DX$9,Datenquellen!$F$7:$H$45,3,FALSE))," ",VLOOKUP(EDATE('Projektkostenkalkulation EP'!$B$8,20)+DX$9,Datenquellen!$F$7:$H$45,3,FALSE))="X"
                                    ),
                          "X",
                          ""
                          ),
               "X"
            )</f>
        <v/>
      </c>
      <c r="DZ221" s="232" t="str">
        <f xml:space="preserve"> IF(TEXT((EDATE('Projektkostenkalkulation EP'!$B$8,20)+DY$9),"MM")=TEXT((EDATE('Projektkostenkalkulation EP'!$B$8,20)+(DY$9-1)),"MM"),
             IF(
                        OR(
                                    TEXT((EDATE('Projektkostenkalkulation EP'!$B$8,20)+DY$9),"TTT") = "Sa",
                                    TEXT((EDATE('Projektkostenkalkulation EP'!$B$8,20)+DY$9),"TTT") = "So",
                                    IF(ISNA(VLOOKUP(EDATE('Projektkostenkalkulation EP'!$B$8,20)+DY$9,Datenquellen!$F$7:$H$45,3,FALSE))," ",VLOOKUP(EDATE('Projektkostenkalkulation EP'!$B$8,20)+DY$9,Datenquellen!$F$7:$H$45,3,FALSE))="X"
                                    ),
                          "X",
                          ""
                          ),
               "X"
            )</f>
        <v>X</v>
      </c>
      <c r="EA221" s="232" t="str">
        <f xml:space="preserve"> IF(TEXT((EDATE('Projektkostenkalkulation EP'!$B$8,20)+DZ$9),"MM")=TEXT((EDATE('Projektkostenkalkulation EP'!$B$8,20)+(DZ$9-1)),"MM"),
             IF(
                        OR(
                                    TEXT((EDATE('Projektkostenkalkulation EP'!$B$8,20)+DZ$9),"TTT") = "Sa",
                                    TEXT((EDATE('Projektkostenkalkulation EP'!$B$8,20)+DZ$9),"TTT") = "So",
                                    IF(ISNA(VLOOKUP(EDATE('Projektkostenkalkulation EP'!$B$8,20)+DZ$9,Datenquellen!$F$7:$H$45,3,FALSE))," ",VLOOKUP(EDATE('Projektkostenkalkulation EP'!$B$8,20)+DZ$9,Datenquellen!$F$7:$H$45,3,FALSE))="X"
                                    ),
                          "X",
                          ""
                          ),
               "X"
            )</f>
        <v>X</v>
      </c>
      <c r="EB221" s="232" t="str">
        <f xml:space="preserve"> IF(TEXT((EDATE('Projektkostenkalkulation EP'!$B$8,20)+EA$9),"MM")=TEXT((EDATE('Projektkostenkalkulation EP'!$B$8,20)+(EA$9-1)),"MM"),
             IF(
                        OR(
                                    TEXT((EDATE('Projektkostenkalkulation EP'!$B$8,20)+EA$9),"TTT") = "Sa",
                                    TEXT((EDATE('Projektkostenkalkulation EP'!$B$8,20)+EA$9),"TTT") = "So",
                                    IF(ISNA(VLOOKUP(EDATE('Projektkostenkalkulation EP'!$B$8,20)+EA$9,Datenquellen!$F$7:$H$45,3,FALSE))," ",VLOOKUP(EDATE('Projektkostenkalkulation EP'!$B$8,20)+EA$9,Datenquellen!$F$7:$H$45,3,FALSE))="X"
                                    ),
                          "X",
                          ""
                          ),
               "X"
            )</f>
        <v/>
      </c>
      <c r="EC221" s="232" t="str">
        <f xml:space="preserve"> IF(TEXT((EDATE('Projektkostenkalkulation EP'!$B$8,20)+EB$9),"MM")=TEXT((EDATE('Projektkostenkalkulation EP'!$B$8,20)+(EB$9-1)),"MM"),
             IF(
                        OR(
                                    TEXT((EDATE('Projektkostenkalkulation EP'!$B$8,20)+EB$9),"TTT") = "Sa",
                                    TEXT((EDATE('Projektkostenkalkulation EP'!$B$8,20)+EB$9),"TTT") = "So",
                                    IF(ISNA(VLOOKUP(EDATE('Projektkostenkalkulation EP'!$B$8,20)+EB$9,Datenquellen!$F$7:$H$45,3,FALSE))," ",VLOOKUP(EDATE('Projektkostenkalkulation EP'!$B$8,20)+EB$9,Datenquellen!$F$7:$H$45,3,FALSE))="X"
                                    ),
                          "X",
                          ""
                          ),
               "X"
            )</f>
        <v/>
      </c>
      <c r="ED221" s="232" t="str">
        <f xml:space="preserve"> IF(TEXT((EDATE('Projektkostenkalkulation EP'!$B$8,20)+EC$9),"MM")=TEXT((EDATE('Projektkostenkalkulation EP'!$B$8,20)+(EC$9-1)),"MM"),
             IF(
                        OR(
                                    TEXT((EDATE('Projektkostenkalkulation EP'!$B$8,20)+EC$9),"TTT") = "Sa",
                                    TEXT((EDATE('Projektkostenkalkulation EP'!$B$8,20)+EC$9),"TTT") = "So",
                                    IF(ISNA(VLOOKUP(EDATE('Projektkostenkalkulation EP'!$B$8,20)+EC$9,Datenquellen!$F$7:$H$45,3,FALSE))," ",VLOOKUP(EDATE('Projektkostenkalkulation EP'!$B$8,20)+EC$9,Datenquellen!$F$7:$H$45,3,FALSE))="X"
                                    ),
                          "X",
                          ""
                          ),
               "X"
            )</f>
        <v/>
      </c>
      <c r="EE221" s="232" t="str">
        <f xml:space="preserve"> IF(TEXT((EDATE('Projektkostenkalkulation EP'!$B$8,20)+ED$9),"MM")=TEXT((EDATE('Projektkostenkalkulation EP'!$B$8,20)+(ED$9-1)),"MM"),
             IF(
                        OR(
                                    TEXT((EDATE('Projektkostenkalkulation EP'!$B$8,20)+ED$9),"TTT") = "Sa",
                                    TEXT((EDATE('Projektkostenkalkulation EP'!$B$8,20)+ED$9),"TTT") = "So",
                                    IF(ISNA(VLOOKUP(EDATE('Projektkostenkalkulation EP'!$B$8,20)+ED$9,Datenquellen!$F$7:$H$45,3,FALSE))," ",VLOOKUP(EDATE('Projektkostenkalkulation EP'!$B$8,20)+ED$9,Datenquellen!$F$7:$H$45,3,FALSE))="X"
                                    ),
                          "X",
                          ""
                          ),
               "X"
            )</f>
        <v/>
      </c>
      <c r="EF221" s="232" t="str">
        <f xml:space="preserve"> IF(TEXT((EDATE('Projektkostenkalkulation EP'!$B$8,20)+EE$9),"MM")=TEXT((EDATE('Projektkostenkalkulation EP'!$B$8,20)+(EE$9-1)),"MM"),
             IF(
                        OR(
                                    TEXT((EDATE('Projektkostenkalkulation EP'!$B$8,20)+EE$9),"TTT") = "Sa",
                                    TEXT((EDATE('Projektkostenkalkulation EP'!$B$8,20)+EE$9),"TTT") = "So",
                                    IF(ISNA(VLOOKUP(EDATE('Projektkostenkalkulation EP'!$B$8,20)+EE$9,Datenquellen!$F$7:$H$45,3,FALSE))," ",VLOOKUP(EDATE('Projektkostenkalkulation EP'!$B$8,20)+EE$9,Datenquellen!$F$7:$H$45,3,FALSE))="X"
                                    ),
                          "X",
                          ""
                          ),
               "X"
            )</f>
        <v/>
      </c>
      <c r="EG221" s="232" t="str">
        <f xml:space="preserve"> IF(TEXT((EDATE('Projektkostenkalkulation EP'!$B$8,20)+EF$9),"MM")=TEXT((EDATE('Projektkostenkalkulation EP'!$B$8,20)+(EF$9-1)),"MM"),
             IF(
                        OR(
                                    TEXT((EDATE('Projektkostenkalkulation EP'!$B$8,20)+EF$9),"TTT") = "Sa",
                                    TEXT((EDATE('Projektkostenkalkulation EP'!$B$8,20)+EF$9),"TTT") = "So",
                                    IF(ISNA(VLOOKUP(EDATE('Projektkostenkalkulation EP'!$B$8,20)+EF$9,Datenquellen!$F$7:$H$45,3,FALSE))," ",VLOOKUP(EDATE('Projektkostenkalkulation EP'!$B$8,20)+EF$9,Datenquellen!$F$7:$H$45,3,FALSE))="X"
                                    ),
                          "X",
                          ""
                          ),
               "X"
            )</f>
        <v>X</v>
      </c>
      <c r="EH221" s="232" t="str">
        <f xml:space="preserve"> IF(TEXT((EDATE('Projektkostenkalkulation EP'!$B$8,20)+EG$9),"MM")=TEXT((EDATE('Projektkostenkalkulation EP'!$B$8,20)+(EG$9-1)),"MM"),
             IF(
                        OR(
                                    TEXT((EDATE('Projektkostenkalkulation EP'!$B$8,20)+EG$9),"TTT") = "Sa",
                                    TEXT((EDATE('Projektkostenkalkulation EP'!$B$8,20)+EG$9),"TTT") = "So",
                                    IF(ISNA(VLOOKUP(EDATE('Projektkostenkalkulation EP'!$B$8,20)+EG$9,Datenquellen!$F$7:$H$45,3,FALSE))," ",VLOOKUP(EDATE('Projektkostenkalkulation EP'!$B$8,20)+EG$9,Datenquellen!$F$7:$H$45,3,FALSE))="X"
                                    ),
                          "X",
                          ""
                          ),
               "X"
            )</f>
        <v>X</v>
      </c>
      <c r="EI221" s="232" t="str">
        <f xml:space="preserve"> IF(TEXT((EDATE('Projektkostenkalkulation EP'!$B$8,20)+EH$9),"MM")=TEXT((EDATE('Projektkostenkalkulation EP'!$B$8,20)+(EH$9-1)),"MM"),
             IF(
                        OR(
                                    TEXT((EDATE('Projektkostenkalkulation EP'!$B$8,20)+EH$9),"TTT") = "Sa",
                                    TEXT((EDATE('Projektkostenkalkulation EP'!$B$8,20)+EH$9),"TTT") = "So",
                                    IF(ISNA(VLOOKUP(EDATE('Projektkostenkalkulation EP'!$B$8,20)+EH$9,Datenquellen!$F$7:$H$45,3,FALSE))," ",VLOOKUP(EDATE('Projektkostenkalkulation EP'!$B$8,20)+EH$9,Datenquellen!$F$7:$H$45,3,FALSE))="X"
                                    ),
                          "X",
                          ""
                          ),
               "X"
            )</f>
        <v/>
      </c>
      <c r="EJ221" s="232" t="str">
        <f xml:space="preserve"> IF(TEXT((EDATE('Projektkostenkalkulation EP'!$B$8,20)+EI$9),"MM")=TEXT((EDATE('Projektkostenkalkulation EP'!$B$8,20)+(EI$9-1)),"MM"),
             IF(
                        OR(
                                    TEXT((EDATE('Projektkostenkalkulation EP'!$B$8,20)+EI$9),"TTT") = "Sa",
                                    TEXT((EDATE('Projektkostenkalkulation EP'!$B$8,20)+EI$9),"TTT") = "So",
                                    IF(ISNA(VLOOKUP(EDATE('Projektkostenkalkulation EP'!$B$8,20)+EI$9,Datenquellen!$F$7:$H$45,3,FALSE))," ",VLOOKUP(EDATE('Projektkostenkalkulation EP'!$B$8,20)+EI$9,Datenquellen!$F$7:$H$45,3,FALSE))="X"
                                    ),
                          "X",
                          ""
                          ),
               "X"
            )</f>
        <v/>
      </c>
      <c r="EK221" s="233" t="str">
        <f xml:space="preserve"> IF(TEXT((EDATE('Projektkostenkalkulation EP'!$B$8,20)+EJ$9),"MM")=TEXT((EDATE('Projektkostenkalkulation EP'!$B$8,20)+(EJ$9-1)),"MM"),
             IF(
                        OR(
                                    TEXT((EDATE('Projektkostenkalkulation EP'!$B$8,20)+EJ$9),"TTT") = "Sa",
                                    TEXT((EDATE('Projektkostenkalkulation EP'!$B$8,20)+EJ$9),"TTT") = "So",
                                    IF(ISNA(VLOOKUP(EDATE('Projektkostenkalkulation EP'!$B$8,20)+EJ$9,Datenquellen!$F$7:$H$45,3,FALSE))," ",VLOOKUP(EDATE('Projektkostenkalkulation EP'!$B$8,20)+EJ$9,Datenquellen!$F$7:$H$45,3,FALSE))="X"
                                    ),
                          "X",
                          ""
                          ),
               "X"
            )</f>
        <v>X</v>
      </c>
      <c r="EL221" s="234"/>
      <c r="EM221" s="235"/>
      <c r="EN221" s="409"/>
      <c r="EO221" s="406"/>
      <c r="EP221" s="231"/>
      <c r="EQ221" s="232" t="str">
        <f>IF(
            OR(
                     TEXT(EDATE('Projektkostenkalkulation EP'!$B$8,20),"TTT") = "Sa",
                     TEXT(EDATE('Projektkostenkalkulation EP'!$B$8,20),"TTT") = "So",
                     IF(ISNA(VLOOKUP(EDATE('Projektkostenkalkulation EP'!$B$8,20),Datenquellen!$F$7:$H$45,3,FALSE))," ",VLOOKUP(EDATE('Projektkostenkalkulation EP'!$B$8,20),Datenquellen!$F$7:$H$45,3,FALSE))="X"
                            ),
                    "X",
                    ""
            )</f>
        <v/>
      </c>
      <c r="ER221" s="232" t="str">
        <f xml:space="preserve"> IF(TEXT((EDATE('Projektkostenkalkulation EP'!$B$8,20)+EQ$9),"MM")=TEXT((EDATE('Projektkostenkalkulation EP'!$B$8,20)+(EQ$9-1)),"MM"),
             IF(
                        OR(
                                    TEXT((EDATE('Projektkostenkalkulation EP'!$B$8,20)+EQ$9),"TTT") = "Sa",
                                    TEXT((EDATE('Projektkostenkalkulation EP'!$B$8,20)+EQ$9),"TTT") = "So",
                                    IF(ISNA(VLOOKUP(EDATE('Projektkostenkalkulation EP'!$B$8,20)+EQ$9,Datenquellen!$F$7:$H$45,3,FALSE))," ",VLOOKUP(EDATE('Projektkostenkalkulation EP'!$B$8,20)+EQ$9,Datenquellen!$F$7:$H$45,3,FALSE))="X"
                                    ),
                          "X",
                          ""
                          ),
               "X"
            )</f>
        <v/>
      </c>
      <c r="ES221" s="232" t="str">
        <f xml:space="preserve"> IF(TEXT((EDATE('Projektkostenkalkulation EP'!$B$8,20)+ER$9),"MM")=TEXT((EDATE('Projektkostenkalkulation EP'!$B$8,20)+(ER$9-1)),"MM"),
             IF(
                        OR(
                                    TEXT((EDATE('Projektkostenkalkulation EP'!$B$8,20)+ER$9),"TTT") = "Sa",
                                    TEXT((EDATE('Projektkostenkalkulation EP'!$B$8,20)+ER$9),"TTT") = "So",
                                    IF(ISNA(VLOOKUP(EDATE('Projektkostenkalkulation EP'!$B$8,20)+ER$9,Datenquellen!$F$7:$H$45,3,FALSE))," ",VLOOKUP(EDATE('Projektkostenkalkulation EP'!$B$8,20)+ER$9,Datenquellen!$F$7:$H$45,3,FALSE))="X"
                                    ),
                          "X",
                          ""
                          ),
               "X"
            )</f>
        <v/>
      </c>
      <c r="ET221" s="232" t="str">
        <f xml:space="preserve"> IF(TEXT((EDATE('Projektkostenkalkulation EP'!$B$8,20)+ES$9),"MM")=TEXT((EDATE('Projektkostenkalkulation EP'!$B$8,20)+(ES$9-1)),"MM"),
             IF(
                        OR(
                                    TEXT((EDATE('Projektkostenkalkulation EP'!$B$8,20)+ES$9),"TTT") = "Sa",
                                    TEXT((EDATE('Projektkostenkalkulation EP'!$B$8,20)+ES$9),"TTT") = "So",
                                    IF(ISNA(VLOOKUP(EDATE('Projektkostenkalkulation EP'!$B$8,20)+ES$9,Datenquellen!$F$7:$H$45,3,FALSE))," ",VLOOKUP(EDATE('Projektkostenkalkulation EP'!$B$8,20)+ES$9,Datenquellen!$F$7:$H$45,3,FALSE))="X"
                                    ),
                          "X",
                          ""
                          ),
               "X"
            )</f>
        <v/>
      </c>
      <c r="EU221" s="232" t="str">
        <f xml:space="preserve"> IF(TEXT((EDATE('Projektkostenkalkulation EP'!$B$8,20)+ET$9),"MM")=TEXT((EDATE('Projektkostenkalkulation EP'!$B$8,20)+(ET$9-1)),"MM"),
             IF(
                        OR(
                                    TEXT((EDATE('Projektkostenkalkulation EP'!$B$8,20)+ET$9),"TTT") = "Sa",
                                    TEXT((EDATE('Projektkostenkalkulation EP'!$B$8,20)+ET$9),"TTT") = "So",
                                    IF(ISNA(VLOOKUP(EDATE('Projektkostenkalkulation EP'!$B$8,20)+ET$9,Datenquellen!$F$7:$H$45,3,FALSE))," ",VLOOKUP(EDATE('Projektkostenkalkulation EP'!$B$8,20)+ET$9,Datenquellen!$F$7:$H$45,3,FALSE))="X"
                                    ),
                          "X",
                          ""
                          ),
               "X"
            )</f>
        <v/>
      </c>
      <c r="EV221" s="232" t="str">
        <f xml:space="preserve"> IF(TEXT((EDATE('Projektkostenkalkulation EP'!$B$8,20)+EU$9),"MM")=TEXT((EDATE('Projektkostenkalkulation EP'!$B$8,20)+(EU$9-1)),"MM"),
             IF(
                        OR(
                                    TEXT((EDATE('Projektkostenkalkulation EP'!$B$8,20)+EU$9),"TTT") = "Sa",
                                    TEXT((EDATE('Projektkostenkalkulation EP'!$B$8,20)+EU$9),"TTT") = "So",
                                    IF(ISNA(VLOOKUP(EDATE('Projektkostenkalkulation EP'!$B$8,20)+EU$9,Datenquellen!$F$7:$H$45,3,FALSE))," ",VLOOKUP(EDATE('Projektkostenkalkulation EP'!$B$8,20)+EU$9,Datenquellen!$F$7:$H$45,3,FALSE))="X"
                                    ),
                          "X",
                          ""
                          ),
               "X"
            )</f>
        <v>X</v>
      </c>
      <c r="EW221" s="232" t="str">
        <f xml:space="preserve"> IF(TEXT((EDATE('Projektkostenkalkulation EP'!$B$8,20)+EV$9),"MM")=TEXT((EDATE('Projektkostenkalkulation EP'!$B$8,20)+(EV$9-1)),"MM"),
             IF(
                        OR(
                                    TEXT((EDATE('Projektkostenkalkulation EP'!$B$8,20)+EV$9),"TTT") = "Sa",
                                    TEXT((EDATE('Projektkostenkalkulation EP'!$B$8,20)+EV$9),"TTT") = "So",
                                    IF(ISNA(VLOOKUP(EDATE('Projektkostenkalkulation EP'!$B$8,20)+EV$9,Datenquellen!$F$7:$H$45,3,FALSE))," ",VLOOKUP(EDATE('Projektkostenkalkulation EP'!$B$8,20)+EV$9,Datenquellen!$F$7:$H$45,3,FALSE))="X"
                                    ),
                          "X",
                          ""
                          ),
               "X"
            )</f>
        <v>X</v>
      </c>
      <c r="EX221" s="232" t="str">
        <f xml:space="preserve"> IF(TEXT((EDATE('Projektkostenkalkulation EP'!$B$8,20)+EW$9),"MM")=TEXT((EDATE('Projektkostenkalkulation EP'!$B$8,20)+(EW$9-1)),"MM"),
             IF(
                        OR(
                                    TEXT((EDATE('Projektkostenkalkulation EP'!$B$8,20)+EW$9),"TTT") = "Sa",
                                    TEXT((EDATE('Projektkostenkalkulation EP'!$B$8,20)+EW$9),"TTT") = "So",
                                    IF(ISNA(VLOOKUP(EDATE('Projektkostenkalkulation EP'!$B$8,20)+EW$9,Datenquellen!$F$7:$H$45,3,FALSE))," ",VLOOKUP(EDATE('Projektkostenkalkulation EP'!$B$8,20)+EW$9,Datenquellen!$F$7:$H$45,3,FALSE))="X"
                                    ),
                          "X",
                          ""
                          ),
               "X"
            )</f>
        <v/>
      </c>
      <c r="EY221" s="232" t="str">
        <f xml:space="preserve"> IF(TEXT((EDATE('Projektkostenkalkulation EP'!$B$8,20)+EX$9),"MM")=TEXT((EDATE('Projektkostenkalkulation EP'!$B$8,20)+(EX$9-1)),"MM"),
             IF(
                        OR(
                                    TEXT((EDATE('Projektkostenkalkulation EP'!$B$8,20)+EX$9),"TTT") = "Sa",
                                    TEXT((EDATE('Projektkostenkalkulation EP'!$B$8,20)+EX$9),"TTT") = "So",
                                    IF(ISNA(VLOOKUP(EDATE('Projektkostenkalkulation EP'!$B$8,20)+EX$9,Datenquellen!$F$7:$H$45,3,FALSE))," ",VLOOKUP(EDATE('Projektkostenkalkulation EP'!$B$8,20)+EX$9,Datenquellen!$F$7:$H$45,3,FALSE))="X"
                                    ),
                          "X",
                          ""
                          ),
               "X"
            )</f>
        <v/>
      </c>
      <c r="EZ221" s="232" t="str">
        <f xml:space="preserve"> IF(TEXT((EDATE('Projektkostenkalkulation EP'!$B$8,20)+EY$9),"MM")=TEXT((EDATE('Projektkostenkalkulation EP'!$B$8,20)+(EY$9-1)),"MM"),
             IF(
                        OR(
                                    TEXT((EDATE('Projektkostenkalkulation EP'!$B$8,20)+EY$9),"TTT") = "Sa",
                                    TEXT((EDATE('Projektkostenkalkulation EP'!$B$8,20)+EY$9),"TTT") = "So",
                                    IF(ISNA(VLOOKUP(EDATE('Projektkostenkalkulation EP'!$B$8,20)+EY$9,Datenquellen!$F$7:$H$45,3,FALSE))," ",VLOOKUP(EDATE('Projektkostenkalkulation EP'!$B$8,20)+EY$9,Datenquellen!$F$7:$H$45,3,FALSE))="X"
                                    ),
                          "X",
                          ""
                          ),
               "X"
            )</f>
        <v/>
      </c>
      <c r="FA221" s="232" t="str">
        <f xml:space="preserve"> IF(TEXT((EDATE('Projektkostenkalkulation EP'!$B$8,20)+EZ$9),"MM")=TEXT((EDATE('Projektkostenkalkulation EP'!$B$8,20)+(EZ$9-1)),"MM"),
             IF(
                        OR(
                                    TEXT((EDATE('Projektkostenkalkulation EP'!$B$8,20)+EZ$9),"TTT") = "Sa",
                                    TEXT((EDATE('Projektkostenkalkulation EP'!$B$8,20)+EZ$9),"TTT") = "So",
                                    IF(ISNA(VLOOKUP(EDATE('Projektkostenkalkulation EP'!$B$8,20)+EZ$9,Datenquellen!$F$7:$H$45,3,FALSE))," ",VLOOKUP(EDATE('Projektkostenkalkulation EP'!$B$8,20)+EZ$9,Datenquellen!$F$7:$H$45,3,FALSE))="X"
                                    ),
                          "X",
                          ""
                          ),
               "X"
            )</f>
        <v/>
      </c>
      <c r="FB221" s="232" t="str">
        <f xml:space="preserve"> IF(TEXT((EDATE('Projektkostenkalkulation EP'!$B$8,20)+FA$9),"MM")=TEXT((EDATE('Projektkostenkalkulation EP'!$B$8,20)+(FA$9-1)),"MM"),
             IF(
                        OR(
                                    TEXT((EDATE('Projektkostenkalkulation EP'!$B$8,20)+FA$9),"TTT") = "Sa",
                                    TEXT((EDATE('Projektkostenkalkulation EP'!$B$8,20)+FA$9),"TTT") = "So",
                                    IF(ISNA(VLOOKUP(EDATE('Projektkostenkalkulation EP'!$B$8,20)+FA$9,Datenquellen!$F$7:$H$45,3,FALSE))," ",VLOOKUP(EDATE('Projektkostenkalkulation EP'!$B$8,20)+FA$9,Datenquellen!$F$7:$H$45,3,FALSE))="X"
                                    ),
                          "X",
                          ""
                          ),
               "X"
            )</f>
        <v/>
      </c>
      <c r="FC221" s="232" t="str">
        <f xml:space="preserve"> IF(TEXT((EDATE('Projektkostenkalkulation EP'!$B$8,20)+FB$9),"MM")=TEXT((EDATE('Projektkostenkalkulation EP'!$B$8,20)+(FB$9-1)),"MM"),
             IF(
                        OR(
                                    TEXT((EDATE('Projektkostenkalkulation EP'!$B$8,20)+FB$9),"TTT") = "Sa",
                                    TEXT((EDATE('Projektkostenkalkulation EP'!$B$8,20)+FB$9),"TTT") = "So",
                                    IF(ISNA(VLOOKUP(EDATE('Projektkostenkalkulation EP'!$B$8,20)+FB$9,Datenquellen!$F$7:$H$45,3,FALSE))," ",VLOOKUP(EDATE('Projektkostenkalkulation EP'!$B$8,20)+FB$9,Datenquellen!$F$7:$H$45,3,FALSE))="X"
                                    ),
                          "X",
                          ""
                          ),
               "X"
            )</f>
        <v>X</v>
      </c>
      <c r="FD221" s="232" t="str">
        <f xml:space="preserve"> IF(TEXT((EDATE('Projektkostenkalkulation EP'!$B$8,20)+FC$9),"MM")=TEXT((EDATE('Projektkostenkalkulation EP'!$B$8,20)+(FC$9-1)),"MM"),
             IF(
                        OR(
                                    TEXT((EDATE('Projektkostenkalkulation EP'!$B$8,20)+FC$9),"TTT") = "Sa",
                                    TEXT((EDATE('Projektkostenkalkulation EP'!$B$8,20)+FC$9),"TTT") = "So",
                                    IF(ISNA(VLOOKUP(EDATE('Projektkostenkalkulation EP'!$B$8,20)+FC$9,Datenquellen!$F$7:$H$45,3,FALSE))," ",VLOOKUP(EDATE('Projektkostenkalkulation EP'!$B$8,20)+FC$9,Datenquellen!$F$7:$H$45,3,FALSE))="X"
                                    ),
                          "X",
                          ""
                          ),
               "X"
            )</f>
        <v>X</v>
      </c>
      <c r="FE221" s="232" t="str">
        <f xml:space="preserve"> IF(TEXT((EDATE('Projektkostenkalkulation EP'!$B$8,20)+FD$9),"MM")=TEXT((EDATE('Projektkostenkalkulation EP'!$B$8,20)+(FD$9-1)),"MM"),
             IF(
                        OR(
                                    TEXT((EDATE('Projektkostenkalkulation EP'!$B$8,20)+FD$9),"TTT") = "Sa",
                                    TEXT((EDATE('Projektkostenkalkulation EP'!$B$8,20)+FD$9),"TTT") = "So",
                                    IF(ISNA(VLOOKUP(EDATE('Projektkostenkalkulation EP'!$B$8,20)+FD$9,Datenquellen!$F$7:$H$45,3,FALSE))," ",VLOOKUP(EDATE('Projektkostenkalkulation EP'!$B$8,20)+FD$9,Datenquellen!$F$7:$H$45,3,FALSE))="X"
                                    ),
                          "X",
                          ""
                          ),
               "X"
            )</f>
        <v/>
      </c>
      <c r="FF221" s="232" t="str">
        <f xml:space="preserve"> IF(TEXT((EDATE('Projektkostenkalkulation EP'!$B$8,20)+FE$9),"MM")=TEXT((EDATE('Projektkostenkalkulation EP'!$B$8,20)+(FE$9-1)),"MM"),
             IF(
                        OR(
                                    TEXT((EDATE('Projektkostenkalkulation EP'!$B$8,20)+FE$9),"TTT") = "Sa",
                                    TEXT((EDATE('Projektkostenkalkulation EP'!$B$8,20)+FE$9),"TTT") = "So",
                                    IF(ISNA(VLOOKUP(EDATE('Projektkostenkalkulation EP'!$B$8,20)+FE$9,Datenquellen!$F$7:$H$45,3,FALSE))," ",VLOOKUP(EDATE('Projektkostenkalkulation EP'!$B$8,20)+FE$9,Datenquellen!$F$7:$H$45,3,FALSE))="X"
                                    ),
                          "X",
                          ""
                          ),
               "X"
            )</f>
        <v/>
      </c>
      <c r="FG221" s="232" t="str">
        <f xml:space="preserve"> IF(TEXT((EDATE('Projektkostenkalkulation EP'!$B$8,20)+FF$9),"MM")=TEXT((EDATE('Projektkostenkalkulation EP'!$B$8,20)+(FF$9-1)),"MM"),
             IF(
                        OR(
                                    TEXT((EDATE('Projektkostenkalkulation EP'!$B$8,20)+FF$9),"TTT") = "Sa",
                                    TEXT((EDATE('Projektkostenkalkulation EP'!$B$8,20)+FF$9),"TTT") = "So",
                                    IF(ISNA(VLOOKUP(EDATE('Projektkostenkalkulation EP'!$B$8,20)+FF$9,Datenquellen!$F$7:$H$45,3,FALSE))," ",VLOOKUP(EDATE('Projektkostenkalkulation EP'!$B$8,20)+FF$9,Datenquellen!$F$7:$H$45,3,FALSE))="X"
                                    ),
                          "X",
                          ""
                          ),
               "X"
            )</f>
        <v/>
      </c>
      <c r="FH221" s="232" t="str">
        <f xml:space="preserve"> IF(TEXT((EDATE('Projektkostenkalkulation EP'!$B$8,20)+FG$9),"MM")=TEXT((EDATE('Projektkostenkalkulation EP'!$B$8,20)+(FG$9-1)),"MM"),
             IF(
                        OR(
                                    TEXT((EDATE('Projektkostenkalkulation EP'!$B$8,20)+FG$9),"TTT") = "Sa",
                                    TEXT((EDATE('Projektkostenkalkulation EP'!$B$8,20)+FG$9),"TTT") = "So",
                                    IF(ISNA(VLOOKUP(EDATE('Projektkostenkalkulation EP'!$B$8,20)+FG$9,Datenquellen!$F$7:$H$45,3,FALSE))," ",VLOOKUP(EDATE('Projektkostenkalkulation EP'!$B$8,20)+FG$9,Datenquellen!$F$7:$H$45,3,FALSE))="X"
                                    ),
                          "X",
                          ""
                          ),
               "X"
            )</f>
        <v/>
      </c>
      <c r="FI221" s="232" t="str">
        <f xml:space="preserve"> IF(TEXT((EDATE('Projektkostenkalkulation EP'!$B$8,20)+FH$9),"MM")=TEXT((EDATE('Projektkostenkalkulation EP'!$B$8,20)+(FH$9-1)),"MM"),
             IF(
                        OR(
                                    TEXT((EDATE('Projektkostenkalkulation EP'!$B$8,20)+FH$9),"TTT") = "Sa",
                                    TEXT((EDATE('Projektkostenkalkulation EP'!$B$8,20)+FH$9),"TTT") = "So",
                                    IF(ISNA(VLOOKUP(EDATE('Projektkostenkalkulation EP'!$B$8,20)+FH$9,Datenquellen!$F$7:$H$45,3,FALSE))," ",VLOOKUP(EDATE('Projektkostenkalkulation EP'!$B$8,20)+FH$9,Datenquellen!$F$7:$H$45,3,FALSE))="X"
                                    ),
                          "X",
                          ""
                          ),
               "X"
            )</f>
        <v/>
      </c>
      <c r="FJ221" s="232" t="str">
        <f xml:space="preserve"> IF(TEXT((EDATE('Projektkostenkalkulation EP'!$B$8,20)+FI$9),"MM")=TEXT((EDATE('Projektkostenkalkulation EP'!$B$8,20)+(FI$9-1)),"MM"),
             IF(
                        OR(
                                    TEXT((EDATE('Projektkostenkalkulation EP'!$B$8,20)+FI$9),"TTT") = "Sa",
                                    TEXT((EDATE('Projektkostenkalkulation EP'!$B$8,20)+FI$9),"TTT") = "So",
                                    IF(ISNA(VLOOKUP(EDATE('Projektkostenkalkulation EP'!$B$8,20)+FI$9,Datenquellen!$F$7:$H$45,3,FALSE))," ",VLOOKUP(EDATE('Projektkostenkalkulation EP'!$B$8,20)+FI$9,Datenquellen!$F$7:$H$45,3,FALSE))="X"
                                    ),
                          "X",
                          ""
                          ),
               "X"
            )</f>
        <v>X</v>
      </c>
      <c r="FK221" s="232" t="str">
        <f xml:space="preserve"> IF(TEXT((EDATE('Projektkostenkalkulation EP'!$B$8,20)+FJ$9),"MM")=TEXT((EDATE('Projektkostenkalkulation EP'!$B$8,20)+(FJ$9-1)),"MM"),
             IF(
                        OR(
                                    TEXT((EDATE('Projektkostenkalkulation EP'!$B$8,20)+FJ$9),"TTT") = "Sa",
                                    TEXT((EDATE('Projektkostenkalkulation EP'!$B$8,20)+FJ$9),"TTT") = "So",
                                    IF(ISNA(VLOOKUP(EDATE('Projektkostenkalkulation EP'!$B$8,20)+FJ$9,Datenquellen!$F$7:$H$45,3,FALSE))," ",VLOOKUP(EDATE('Projektkostenkalkulation EP'!$B$8,20)+FJ$9,Datenquellen!$F$7:$H$45,3,FALSE))="X"
                                    ),
                          "X",
                          ""
                          ),
               "X"
            )</f>
        <v>X</v>
      </c>
      <c r="FL221" s="232" t="str">
        <f xml:space="preserve"> IF(TEXT((EDATE('Projektkostenkalkulation EP'!$B$8,20)+FK$9),"MM")=TEXT((EDATE('Projektkostenkalkulation EP'!$B$8,20)+(FK$9-1)),"MM"),
             IF(
                        OR(
                                    TEXT((EDATE('Projektkostenkalkulation EP'!$B$8,20)+FK$9),"TTT") = "Sa",
                                    TEXT((EDATE('Projektkostenkalkulation EP'!$B$8,20)+FK$9),"TTT") = "So",
                                    IF(ISNA(VLOOKUP(EDATE('Projektkostenkalkulation EP'!$B$8,20)+FK$9,Datenquellen!$F$7:$H$45,3,FALSE))," ",VLOOKUP(EDATE('Projektkostenkalkulation EP'!$B$8,20)+FK$9,Datenquellen!$F$7:$H$45,3,FALSE))="X"
                                    ),
                          "X",
                          ""
                          ),
               "X"
            )</f>
        <v/>
      </c>
      <c r="FM221" s="232" t="str">
        <f xml:space="preserve"> IF(TEXT((EDATE('Projektkostenkalkulation EP'!$B$8,20)+FL$9),"MM")=TEXT((EDATE('Projektkostenkalkulation EP'!$B$8,20)+(FL$9-1)),"MM"),
             IF(
                        OR(
                                    TEXT((EDATE('Projektkostenkalkulation EP'!$B$8,20)+FL$9),"TTT") = "Sa",
                                    TEXT((EDATE('Projektkostenkalkulation EP'!$B$8,20)+FL$9),"TTT") = "So",
                                    IF(ISNA(VLOOKUP(EDATE('Projektkostenkalkulation EP'!$B$8,20)+FL$9,Datenquellen!$F$7:$H$45,3,FALSE))," ",VLOOKUP(EDATE('Projektkostenkalkulation EP'!$B$8,20)+FL$9,Datenquellen!$F$7:$H$45,3,FALSE))="X"
                                    ),
                          "X",
                          ""
                          ),
               "X"
            )</f>
        <v/>
      </c>
      <c r="FN221" s="232" t="str">
        <f xml:space="preserve"> IF(TEXT((EDATE('Projektkostenkalkulation EP'!$B$8,20)+FM$9),"MM")=TEXT((EDATE('Projektkostenkalkulation EP'!$B$8,20)+(FM$9-1)),"MM"),
             IF(
                        OR(
                                    TEXT((EDATE('Projektkostenkalkulation EP'!$B$8,20)+FM$9),"TTT") = "Sa",
                                    TEXT((EDATE('Projektkostenkalkulation EP'!$B$8,20)+FM$9),"TTT") = "So",
                                    IF(ISNA(VLOOKUP(EDATE('Projektkostenkalkulation EP'!$B$8,20)+FM$9,Datenquellen!$F$7:$H$45,3,FALSE))," ",VLOOKUP(EDATE('Projektkostenkalkulation EP'!$B$8,20)+FM$9,Datenquellen!$F$7:$H$45,3,FALSE))="X"
                                    ),
                          "X",
                          ""
                          ),
               "X"
            )</f>
        <v/>
      </c>
      <c r="FO221" s="232" t="str">
        <f xml:space="preserve"> IF(TEXT((EDATE('Projektkostenkalkulation EP'!$B$8,20)+FN$9),"MM")=TEXT((EDATE('Projektkostenkalkulation EP'!$B$8,20)+(FN$9-1)),"MM"),
             IF(
                        OR(
                                    TEXT((EDATE('Projektkostenkalkulation EP'!$B$8,20)+FN$9),"TTT") = "Sa",
                                    TEXT((EDATE('Projektkostenkalkulation EP'!$B$8,20)+FN$9),"TTT") = "So",
                                    IF(ISNA(VLOOKUP(EDATE('Projektkostenkalkulation EP'!$B$8,20)+FN$9,Datenquellen!$F$7:$H$45,3,FALSE))," ",VLOOKUP(EDATE('Projektkostenkalkulation EP'!$B$8,20)+FN$9,Datenquellen!$F$7:$H$45,3,FALSE))="X"
                                    ),
                          "X",
                          ""
                          ),
               "X"
            )</f>
        <v/>
      </c>
      <c r="FP221" s="232" t="str">
        <f xml:space="preserve"> IF(TEXT((EDATE('Projektkostenkalkulation EP'!$B$8,20)+FO$9),"MM")=TEXT((EDATE('Projektkostenkalkulation EP'!$B$8,20)+(FO$9-1)),"MM"),
             IF(
                        OR(
                                    TEXT((EDATE('Projektkostenkalkulation EP'!$B$8,20)+FO$9),"TTT") = "Sa",
                                    TEXT((EDATE('Projektkostenkalkulation EP'!$B$8,20)+FO$9),"TTT") = "So",
                                    IF(ISNA(VLOOKUP(EDATE('Projektkostenkalkulation EP'!$B$8,20)+FO$9,Datenquellen!$F$7:$H$45,3,FALSE))," ",VLOOKUP(EDATE('Projektkostenkalkulation EP'!$B$8,20)+FO$9,Datenquellen!$F$7:$H$45,3,FALSE))="X"
                                    ),
                          "X",
                          ""
                          ),
               "X"
            )</f>
        <v/>
      </c>
      <c r="FQ221" s="232" t="str">
        <f xml:space="preserve"> IF(TEXT((EDATE('Projektkostenkalkulation EP'!$B$8,20)+FP$9),"MM")=TEXT((EDATE('Projektkostenkalkulation EP'!$B$8,20)+(FP$9-1)),"MM"),
             IF(
                        OR(
                                    TEXT((EDATE('Projektkostenkalkulation EP'!$B$8,20)+FP$9),"TTT") = "Sa",
                                    TEXT((EDATE('Projektkostenkalkulation EP'!$B$8,20)+FP$9),"TTT") = "So",
                                    IF(ISNA(VLOOKUP(EDATE('Projektkostenkalkulation EP'!$B$8,20)+FP$9,Datenquellen!$F$7:$H$45,3,FALSE))," ",VLOOKUP(EDATE('Projektkostenkalkulation EP'!$B$8,20)+FP$9,Datenquellen!$F$7:$H$45,3,FALSE))="X"
                                    ),
                          "X",
                          ""
                          ),
               "X"
            )</f>
        <v>X</v>
      </c>
      <c r="FR221" s="232" t="str">
        <f xml:space="preserve"> IF(TEXT((EDATE('Projektkostenkalkulation EP'!$B$8,20)+FQ$9),"MM")=TEXT((EDATE('Projektkostenkalkulation EP'!$B$8,20)+(FQ$9-1)),"MM"),
             IF(
                        OR(
                                    TEXT((EDATE('Projektkostenkalkulation EP'!$B$8,20)+FQ$9),"TTT") = "Sa",
                                    TEXT((EDATE('Projektkostenkalkulation EP'!$B$8,20)+FQ$9),"TTT") = "So",
                                    IF(ISNA(VLOOKUP(EDATE('Projektkostenkalkulation EP'!$B$8,20)+FQ$9,Datenquellen!$F$7:$H$45,3,FALSE))," ",VLOOKUP(EDATE('Projektkostenkalkulation EP'!$B$8,20)+FQ$9,Datenquellen!$F$7:$H$45,3,FALSE))="X"
                                    ),
                          "X",
                          ""
                          ),
               "X"
            )</f>
        <v>X</v>
      </c>
      <c r="FS221" s="232" t="str">
        <f xml:space="preserve"> IF(TEXT((EDATE('Projektkostenkalkulation EP'!$B$8,20)+FR$9),"MM")=TEXT((EDATE('Projektkostenkalkulation EP'!$B$8,20)+(FR$9-1)),"MM"),
             IF(
                        OR(
                                    TEXT((EDATE('Projektkostenkalkulation EP'!$B$8,20)+FR$9),"TTT") = "Sa",
                                    TEXT((EDATE('Projektkostenkalkulation EP'!$B$8,20)+FR$9),"TTT") = "So",
                                    IF(ISNA(VLOOKUP(EDATE('Projektkostenkalkulation EP'!$B$8,20)+FR$9,Datenquellen!$F$7:$H$45,3,FALSE))," ",VLOOKUP(EDATE('Projektkostenkalkulation EP'!$B$8,20)+FR$9,Datenquellen!$F$7:$H$45,3,FALSE))="X"
                                    ),
                          "X",
                          ""
                          ),
               "X"
            )</f>
        <v/>
      </c>
      <c r="FT221" s="232" t="str">
        <f xml:space="preserve"> IF(TEXT((EDATE('Projektkostenkalkulation EP'!$B$8,20)+FS$9),"MM")=TEXT((EDATE('Projektkostenkalkulation EP'!$B$8,20)+(FS$9-1)),"MM"),
             IF(
                        OR(
                                    TEXT((EDATE('Projektkostenkalkulation EP'!$B$8,20)+FS$9),"TTT") = "Sa",
                                    TEXT((EDATE('Projektkostenkalkulation EP'!$B$8,20)+FS$9),"TTT") = "So",
                                    IF(ISNA(VLOOKUP(EDATE('Projektkostenkalkulation EP'!$B$8,20)+FS$9,Datenquellen!$F$7:$H$45,3,FALSE))," ",VLOOKUP(EDATE('Projektkostenkalkulation EP'!$B$8,20)+FS$9,Datenquellen!$F$7:$H$45,3,FALSE))="X"
                                    ),
                          "X",
                          ""
                          ),
               "X"
            )</f>
        <v/>
      </c>
      <c r="FU221" s="233" t="str">
        <f xml:space="preserve"> IF(TEXT((EDATE('Projektkostenkalkulation EP'!$B$8,20)+FT$9),"MM")=TEXT((EDATE('Projektkostenkalkulation EP'!$B$8,20)+(FT$9-1)),"MM"),
             IF(
                        OR(
                                    TEXT((EDATE('Projektkostenkalkulation EP'!$B$8,20)+FT$9),"TTT") = "Sa",
                                    TEXT((EDATE('Projektkostenkalkulation EP'!$B$8,20)+FT$9),"TTT") = "So",
                                    IF(ISNA(VLOOKUP(EDATE('Projektkostenkalkulation EP'!$B$8,20)+FT$9,Datenquellen!$F$7:$H$45,3,FALSE))," ",VLOOKUP(EDATE('Projektkostenkalkulation EP'!$B$8,20)+FT$9,Datenquellen!$F$7:$H$45,3,FALSE))="X"
                                    ),
                          "X",
                          ""
                          ),
               "X"
            )</f>
        <v>X</v>
      </c>
      <c r="FV221" s="234"/>
      <c r="FW221" s="235"/>
      <c r="FX221" s="409"/>
      <c r="FY221" s="406"/>
      <c r="FZ221" s="231"/>
      <c r="GA221" s="232" t="str">
        <f>IF(
            OR(
                     TEXT(EDATE('Projektkostenkalkulation EP'!$B$8,20),"TTT") = "Sa",
                     TEXT(EDATE('Projektkostenkalkulation EP'!$B$8,20),"TTT") = "So",
                     IF(ISNA(VLOOKUP(EDATE('Projektkostenkalkulation EP'!$B$8,20),Datenquellen!$F$7:$H$45,3,FALSE))," ",VLOOKUP(EDATE('Projektkostenkalkulation EP'!$B$8,20),Datenquellen!$F$7:$H$45,3,FALSE))="X"
                            ),
                    "X",
                    ""
            )</f>
        <v/>
      </c>
      <c r="GB221" s="232" t="str">
        <f xml:space="preserve"> IF(TEXT((EDATE('Projektkostenkalkulation EP'!$B$8,20)+GA$9),"MM")=TEXT((EDATE('Projektkostenkalkulation EP'!$B$8,20)+(GA$9-1)),"MM"),
             IF(
                        OR(
                                    TEXT((EDATE('Projektkostenkalkulation EP'!$B$8,20)+GA$9),"TTT") = "Sa",
                                    TEXT((EDATE('Projektkostenkalkulation EP'!$B$8,20)+GA$9),"TTT") = "So",
                                    IF(ISNA(VLOOKUP(EDATE('Projektkostenkalkulation EP'!$B$8,20)+GA$9,Datenquellen!$F$7:$H$45,3,FALSE))," ",VLOOKUP(EDATE('Projektkostenkalkulation EP'!$B$8,20)+GA$9,Datenquellen!$F$7:$H$45,3,FALSE))="X"
                                    ),
                          "X",
                          ""
                          ),
               "X"
            )</f>
        <v/>
      </c>
      <c r="GC221" s="232" t="str">
        <f xml:space="preserve"> IF(TEXT((EDATE('Projektkostenkalkulation EP'!$B$8,20)+GB$9),"MM")=TEXT((EDATE('Projektkostenkalkulation EP'!$B$8,20)+(GB$9-1)),"MM"),
             IF(
                        OR(
                                    TEXT((EDATE('Projektkostenkalkulation EP'!$B$8,20)+GB$9),"TTT") = "Sa",
                                    TEXT((EDATE('Projektkostenkalkulation EP'!$B$8,20)+GB$9),"TTT") = "So",
                                    IF(ISNA(VLOOKUP(EDATE('Projektkostenkalkulation EP'!$B$8,20)+GB$9,Datenquellen!$F$7:$H$45,3,FALSE))," ",VLOOKUP(EDATE('Projektkostenkalkulation EP'!$B$8,20)+GB$9,Datenquellen!$F$7:$H$45,3,FALSE))="X"
                                    ),
                          "X",
                          ""
                          ),
               "X"
            )</f>
        <v/>
      </c>
      <c r="GD221" s="232" t="str">
        <f xml:space="preserve"> IF(TEXT((EDATE('Projektkostenkalkulation EP'!$B$8,20)+GC$9),"MM")=TEXT((EDATE('Projektkostenkalkulation EP'!$B$8,20)+(GC$9-1)),"MM"),
             IF(
                        OR(
                                    TEXT((EDATE('Projektkostenkalkulation EP'!$B$8,20)+GC$9),"TTT") = "Sa",
                                    TEXT((EDATE('Projektkostenkalkulation EP'!$B$8,20)+GC$9),"TTT") = "So",
                                    IF(ISNA(VLOOKUP(EDATE('Projektkostenkalkulation EP'!$B$8,20)+GC$9,Datenquellen!$F$7:$H$45,3,FALSE))," ",VLOOKUP(EDATE('Projektkostenkalkulation EP'!$B$8,20)+GC$9,Datenquellen!$F$7:$H$45,3,FALSE))="X"
                                    ),
                          "X",
                          ""
                          ),
               "X"
            )</f>
        <v/>
      </c>
      <c r="GE221" s="232" t="str">
        <f xml:space="preserve"> IF(TEXT((EDATE('Projektkostenkalkulation EP'!$B$8,20)+GD$9),"MM")=TEXT((EDATE('Projektkostenkalkulation EP'!$B$8,20)+(GD$9-1)),"MM"),
             IF(
                        OR(
                                    TEXT((EDATE('Projektkostenkalkulation EP'!$B$8,20)+GD$9),"TTT") = "Sa",
                                    TEXT((EDATE('Projektkostenkalkulation EP'!$B$8,20)+GD$9),"TTT") = "So",
                                    IF(ISNA(VLOOKUP(EDATE('Projektkostenkalkulation EP'!$B$8,20)+GD$9,Datenquellen!$F$7:$H$45,3,FALSE))," ",VLOOKUP(EDATE('Projektkostenkalkulation EP'!$B$8,20)+GD$9,Datenquellen!$F$7:$H$45,3,FALSE))="X"
                                    ),
                          "X",
                          ""
                          ),
               "X"
            )</f>
        <v/>
      </c>
      <c r="GF221" s="232" t="str">
        <f xml:space="preserve"> IF(TEXT((EDATE('Projektkostenkalkulation EP'!$B$8,20)+GE$9),"MM")=TEXT((EDATE('Projektkostenkalkulation EP'!$B$8,20)+(GE$9-1)),"MM"),
             IF(
                        OR(
                                    TEXT((EDATE('Projektkostenkalkulation EP'!$B$8,20)+GE$9),"TTT") = "Sa",
                                    TEXT((EDATE('Projektkostenkalkulation EP'!$B$8,20)+GE$9),"TTT") = "So",
                                    IF(ISNA(VLOOKUP(EDATE('Projektkostenkalkulation EP'!$B$8,20)+GE$9,Datenquellen!$F$7:$H$45,3,FALSE))," ",VLOOKUP(EDATE('Projektkostenkalkulation EP'!$B$8,20)+GE$9,Datenquellen!$F$7:$H$45,3,FALSE))="X"
                                    ),
                          "X",
                          ""
                          ),
               "X"
            )</f>
        <v>X</v>
      </c>
      <c r="GG221" s="232" t="str">
        <f xml:space="preserve"> IF(TEXT((EDATE('Projektkostenkalkulation EP'!$B$8,20)+GF$9),"MM")=TEXT((EDATE('Projektkostenkalkulation EP'!$B$8,20)+(GF$9-1)),"MM"),
             IF(
                        OR(
                                    TEXT((EDATE('Projektkostenkalkulation EP'!$B$8,20)+GF$9),"TTT") = "Sa",
                                    TEXT((EDATE('Projektkostenkalkulation EP'!$B$8,20)+GF$9),"TTT") = "So",
                                    IF(ISNA(VLOOKUP(EDATE('Projektkostenkalkulation EP'!$B$8,20)+GF$9,Datenquellen!$F$7:$H$45,3,FALSE))," ",VLOOKUP(EDATE('Projektkostenkalkulation EP'!$B$8,20)+GF$9,Datenquellen!$F$7:$H$45,3,FALSE))="X"
                                    ),
                          "X",
                          ""
                          ),
               "X"
            )</f>
        <v>X</v>
      </c>
      <c r="GH221" s="232" t="str">
        <f xml:space="preserve"> IF(TEXT((EDATE('Projektkostenkalkulation EP'!$B$8,20)+GG$9),"MM")=TEXT((EDATE('Projektkostenkalkulation EP'!$B$8,20)+(GG$9-1)),"MM"),
             IF(
                        OR(
                                    TEXT((EDATE('Projektkostenkalkulation EP'!$B$8,20)+GG$9),"TTT") = "Sa",
                                    TEXT((EDATE('Projektkostenkalkulation EP'!$B$8,20)+GG$9),"TTT") = "So",
                                    IF(ISNA(VLOOKUP(EDATE('Projektkostenkalkulation EP'!$B$8,20)+GG$9,Datenquellen!$F$7:$H$45,3,FALSE))," ",VLOOKUP(EDATE('Projektkostenkalkulation EP'!$B$8,20)+GG$9,Datenquellen!$F$7:$H$45,3,FALSE))="X"
                                    ),
                          "X",
                          ""
                          ),
               "X"
            )</f>
        <v/>
      </c>
      <c r="GI221" s="232" t="str">
        <f xml:space="preserve"> IF(TEXT((EDATE('Projektkostenkalkulation EP'!$B$8,20)+GH$9),"MM")=TEXT((EDATE('Projektkostenkalkulation EP'!$B$8,20)+(GH$9-1)),"MM"),
             IF(
                        OR(
                                    TEXT((EDATE('Projektkostenkalkulation EP'!$B$8,20)+GH$9),"TTT") = "Sa",
                                    TEXT((EDATE('Projektkostenkalkulation EP'!$B$8,20)+GH$9),"TTT") = "So",
                                    IF(ISNA(VLOOKUP(EDATE('Projektkostenkalkulation EP'!$B$8,20)+GH$9,Datenquellen!$F$7:$H$45,3,FALSE))," ",VLOOKUP(EDATE('Projektkostenkalkulation EP'!$B$8,20)+GH$9,Datenquellen!$F$7:$H$45,3,FALSE))="X"
                                    ),
                          "X",
                          ""
                          ),
               "X"
            )</f>
        <v/>
      </c>
      <c r="GJ221" s="232" t="str">
        <f xml:space="preserve"> IF(TEXT((EDATE('Projektkostenkalkulation EP'!$B$8,20)+GI$9),"MM")=TEXT((EDATE('Projektkostenkalkulation EP'!$B$8,20)+(GI$9-1)),"MM"),
             IF(
                        OR(
                                    TEXT((EDATE('Projektkostenkalkulation EP'!$B$8,20)+GI$9),"TTT") = "Sa",
                                    TEXT((EDATE('Projektkostenkalkulation EP'!$B$8,20)+GI$9),"TTT") = "So",
                                    IF(ISNA(VLOOKUP(EDATE('Projektkostenkalkulation EP'!$B$8,20)+GI$9,Datenquellen!$F$7:$H$45,3,FALSE))," ",VLOOKUP(EDATE('Projektkostenkalkulation EP'!$B$8,20)+GI$9,Datenquellen!$F$7:$H$45,3,FALSE))="X"
                                    ),
                          "X",
                          ""
                          ),
               "X"
            )</f>
        <v/>
      </c>
      <c r="GK221" s="232" t="str">
        <f xml:space="preserve"> IF(TEXT((EDATE('Projektkostenkalkulation EP'!$B$8,20)+GJ$9),"MM")=TEXT((EDATE('Projektkostenkalkulation EP'!$B$8,20)+(GJ$9-1)),"MM"),
             IF(
                        OR(
                                    TEXT((EDATE('Projektkostenkalkulation EP'!$B$8,20)+GJ$9),"TTT") = "Sa",
                                    TEXT((EDATE('Projektkostenkalkulation EP'!$B$8,20)+GJ$9),"TTT") = "So",
                                    IF(ISNA(VLOOKUP(EDATE('Projektkostenkalkulation EP'!$B$8,20)+GJ$9,Datenquellen!$F$7:$H$45,3,FALSE))," ",VLOOKUP(EDATE('Projektkostenkalkulation EP'!$B$8,20)+GJ$9,Datenquellen!$F$7:$H$45,3,FALSE))="X"
                                    ),
                          "X",
                          ""
                          ),
               "X"
            )</f>
        <v/>
      </c>
      <c r="GL221" s="232" t="str">
        <f xml:space="preserve"> IF(TEXT((EDATE('Projektkostenkalkulation EP'!$B$8,20)+GK$9),"MM")=TEXT((EDATE('Projektkostenkalkulation EP'!$B$8,20)+(GK$9-1)),"MM"),
             IF(
                        OR(
                                    TEXT((EDATE('Projektkostenkalkulation EP'!$B$8,20)+GK$9),"TTT") = "Sa",
                                    TEXT((EDATE('Projektkostenkalkulation EP'!$B$8,20)+GK$9),"TTT") = "So",
                                    IF(ISNA(VLOOKUP(EDATE('Projektkostenkalkulation EP'!$B$8,20)+GK$9,Datenquellen!$F$7:$H$45,3,FALSE))," ",VLOOKUP(EDATE('Projektkostenkalkulation EP'!$B$8,20)+GK$9,Datenquellen!$F$7:$H$45,3,FALSE))="X"
                                    ),
                          "X",
                          ""
                          ),
               "X"
            )</f>
        <v/>
      </c>
      <c r="GM221" s="232" t="str">
        <f xml:space="preserve"> IF(TEXT((EDATE('Projektkostenkalkulation EP'!$B$8,20)+GL$9),"MM")=TEXT((EDATE('Projektkostenkalkulation EP'!$B$8,20)+(GL$9-1)),"MM"),
             IF(
                        OR(
                                    TEXT((EDATE('Projektkostenkalkulation EP'!$B$8,20)+GL$9),"TTT") = "Sa",
                                    TEXT((EDATE('Projektkostenkalkulation EP'!$B$8,20)+GL$9),"TTT") = "So",
                                    IF(ISNA(VLOOKUP(EDATE('Projektkostenkalkulation EP'!$B$8,20)+GL$9,Datenquellen!$F$7:$H$45,3,FALSE))," ",VLOOKUP(EDATE('Projektkostenkalkulation EP'!$B$8,20)+GL$9,Datenquellen!$F$7:$H$45,3,FALSE))="X"
                                    ),
                          "X",
                          ""
                          ),
               "X"
            )</f>
        <v>X</v>
      </c>
      <c r="GN221" s="232" t="str">
        <f xml:space="preserve"> IF(TEXT((EDATE('Projektkostenkalkulation EP'!$B$8,20)+GM$9),"MM")=TEXT((EDATE('Projektkostenkalkulation EP'!$B$8,20)+(GM$9-1)),"MM"),
             IF(
                        OR(
                                    TEXT((EDATE('Projektkostenkalkulation EP'!$B$8,20)+GM$9),"TTT") = "Sa",
                                    TEXT((EDATE('Projektkostenkalkulation EP'!$B$8,20)+GM$9),"TTT") = "So",
                                    IF(ISNA(VLOOKUP(EDATE('Projektkostenkalkulation EP'!$B$8,20)+GM$9,Datenquellen!$F$7:$H$45,3,FALSE))," ",VLOOKUP(EDATE('Projektkostenkalkulation EP'!$B$8,20)+GM$9,Datenquellen!$F$7:$H$45,3,FALSE))="X"
                                    ),
                          "X",
                          ""
                          ),
               "X"
            )</f>
        <v>X</v>
      </c>
      <c r="GO221" s="232" t="str">
        <f xml:space="preserve"> IF(TEXT((EDATE('Projektkostenkalkulation EP'!$B$8,20)+GN$9),"MM")=TEXT((EDATE('Projektkostenkalkulation EP'!$B$8,20)+(GN$9-1)),"MM"),
             IF(
                        OR(
                                    TEXT((EDATE('Projektkostenkalkulation EP'!$B$8,20)+GN$9),"TTT") = "Sa",
                                    TEXT((EDATE('Projektkostenkalkulation EP'!$B$8,20)+GN$9),"TTT") = "So",
                                    IF(ISNA(VLOOKUP(EDATE('Projektkostenkalkulation EP'!$B$8,20)+GN$9,Datenquellen!$F$7:$H$45,3,FALSE))," ",VLOOKUP(EDATE('Projektkostenkalkulation EP'!$B$8,20)+GN$9,Datenquellen!$F$7:$H$45,3,FALSE))="X"
                                    ),
                          "X",
                          ""
                          ),
               "X"
            )</f>
        <v/>
      </c>
      <c r="GP221" s="232" t="str">
        <f xml:space="preserve"> IF(TEXT((EDATE('Projektkostenkalkulation EP'!$B$8,20)+GO$9),"MM")=TEXT((EDATE('Projektkostenkalkulation EP'!$B$8,20)+(GO$9-1)),"MM"),
             IF(
                        OR(
                                    TEXT((EDATE('Projektkostenkalkulation EP'!$B$8,20)+GO$9),"TTT") = "Sa",
                                    TEXT((EDATE('Projektkostenkalkulation EP'!$B$8,20)+GO$9),"TTT") = "So",
                                    IF(ISNA(VLOOKUP(EDATE('Projektkostenkalkulation EP'!$B$8,20)+GO$9,Datenquellen!$F$7:$H$45,3,FALSE))," ",VLOOKUP(EDATE('Projektkostenkalkulation EP'!$B$8,20)+GO$9,Datenquellen!$F$7:$H$45,3,FALSE))="X"
                                    ),
                          "X",
                          ""
                          ),
               "X"
            )</f>
        <v/>
      </c>
      <c r="GQ221" s="232" t="str">
        <f xml:space="preserve"> IF(TEXT((EDATE('Projektkostenkalkulation EP'!$B$8,20)+GP$9),"MM")=TEXT((EDATE('Projektkostenkalkulation EP'!$B$8,20)+(GP$9-1)),"MM"),
             IF(
                        OR(
                                    TEXT((EDATE('Projektkostenkalkulation EP'!$B$8,20)+GP$9),"TTT") = "Sa",
                                    TEXT((EDATE('Projektkostenkalkulation EP'!$B$8,20)+GP$9),"TTT") = "So",
                                    IF(ISNA(VLOOKUP(EDATE('Projektkostenkalkulation EP'!$B$8,20)+GP$9,Datenquellen!$F$7:$H$45,3,FALSE))," ",VLOOKUP(EDATE('Projektkostenkalkulation EP'!$B$8,20)+GP$9,Datenquellen!$F$7:$H$45,3,FALSE))="X"
                                    ),
                          "X",
                          ""
                          ),
               "X"
            )</f>
        <v/>
      </c>
      <c r="GR221" s="232" t="str">
        <f xml:space="preserve"> IF(TEXT((EDATE('Projektkostenkalkulation EP'!$B$8,20)+GQ$9),"MM")=TEXT((EDATE('Projektkostenkalkulation EP'!$B$8,20)+(GQ$9-1)),"MM"),
             IF(
                        OR(
                                    TEXT((EDATE('Projektkostenkalkulation EP'!$B$8,20)+GQ$9),"TTT") = "Sa",
                                    TEXT((EDATE('Projektkostenkalkulation EP'!$B$8,20)+GQ$9),"TTT") = "So",
                                    IF(ISNA(VLOOKUP(EDATE('Projektkostenkalkulation EP'!$B$8,20)+GQ$9,Datenquellen!$F$7:$H$45,3,FALSE))," ",VLOOKUP(EDATE('Projektkostenkalkulation EP'!$B$8,20)+GQ$9,Datenquellen!$F$7:$H$45,3,FALSE))="X"
                                    ),
                          "X",
                          ""
                          ),
               "X"
            )</f>
        <v/>
      </c>
      <c r="GS221" s="232" t="str">
        <f xml:space="preserve"> IF(TEXT((EDATE('Projektkostenkalkulation EP'!$B$8,20)+GR$9),"MM")=TEXT((EDATE('Projektkostenkalkulation EP'!$B$8,20)+(GR$9-1)),"MM"),
             IF(
                        OR(
                                    TEXT((EDATE('Projektkostenkalkulation EP'!$B$8,20)+GR$9),"TTT") = "Sa",
                                    TEXT((EDATE('Projektkostenkalkulation EP'!$B$8,20)+GR$9),"TTT") = "So",
                                    IF(ISNA(VLOOKUP(EDATE('Projektkostenkalkulation EP'!$B$8,20)+GR$9,Datenquellen!$F$7:$H$45,3,FALSE))," ",VLOOKUP(EDATE('Projektkostenkalkulation EP'!$B$8,20)+GR$9,Datenquellen!$F$7:$H$45,3,FALSE))="X"
                                    ),
                          "X",
                          ""
                          ),
               "X"
            )</f>
        <v/>
      </c>
      <c r="GT221" s="232" t="str">
        <f xml:space="preserve"> IF(TEXT((EDATE('Projektkostenkalkulation EP'!$B$8,20)+GS$9),"MM")=TEXT((EDATE('Projektkostenkalkulation EP'!$B$8,20)+(GS$9-1)),"MM"),
             IF(
                        OR(
                                    TEXT((EDATE('Projektkostenkalkulation EP'!$B$8,20)+GS$9),"TTT") = "Sa",
                                    TEXT((EDATE('Projektkostenkalkulation EP'!$B$8,20)+GS$9),"TTT") = "So",
                                    IF(ISNA(VLOOKUP(EDATE('Projektkostenkalkulation EP'!$B$8,20)+GS$9,Datenquellen!$F$7:$H$45,3,FALSE))," ",VLOOKUP(EDATE('Projektkostenkalkulation EP'!$B$8,20)+GS$9,Datenquellen!$F$7:$H$45,3,FALSE))="X"
                                    ),
                          "X",
                          ""
                          ),
               "X"
            )</f>
        <v>X</v>
      </c>
      <c r="GU221" s="232" t="str">
        <f xml:space="preserve"> IF(TEXT((EDATE('Projektkostenkalkulation EP'!$B$8,20)+GT$9),"MM")=TEXT((EDATE('Projektkostenkalkulation EP'!$B$8,20)+(GT$9-1)),"MM"),
             IF(
                        OR(
                                    TEXT((EDATE('Projektkostenkalkulation EP'!$B$8,20)+GT$9),"TTT") = "Sa",
                                    TEXT((EDATE('Projektkostenkalkulation EP'!$B$8,20)+GT$9),"TTT") = "So",
                                    IF(ISNA(VLOOKUP(EDATE('Projektkostenkalkulation EP'!$B$8,20)+GT$9,Datenquellen!$F$7:$H$45,3,FALSE))," ",VLOOKUP(EDATE('Projektkostenkalkulation EP'!$B$8,20)+GT$9,Datenquellen!$F$7:$H$45,3,FALSE))="X"
                                    ),
                          "X",
                          ""
                          ),
               "X"
            )</f>
        <v>X</v>
      </c>
      <c r="GV221" s="232" t="str">
        <f xml:space="preserve"> IF(TEXT((EDATE('Projektkostenkalkulation EP'!$B$8,20)+GU$9),"MM")=TEXT((EDATE('Projektkostenkalkulation EP'!$B$8,20)+(GU$9-1)),"MM"),
             IF(
                        OR(
                                    TEXT((EDATE('Projektkostenkalkulation EP'!$B$8,20)+GU$9),"TTT") = "Sa",
                                    TEXT((EDATE('Projektkostenkalkulation EP'!$B$8,20)+GU$9),"TTT") = "So",
                                    IF(ISNA(VLOOKUP(EDATE('Projektkostenkalkulation EP'!$B$8,20)+GU$9,Datenquellen!$F$7:$H$45,3,FALSE))," ",VLOOKUP(EDATE('Projektkostenkalkulation EP'!$B$8,20)+GU$9,Datenquellen!$F$7:$H$45,3,FALSE))="X"
                                    ),
                          "X",
                          ""
                          ),
               "X"
            )</f>
        <v/>
      </c>
      <c r="GW221" s="232" t="str">
        <f xml:space="preserve"> IF(TEXT((EDATE('Projektkostenkalkulation EP'!$B$8,20)+GV$9),"MM")=TEXT((EDATE('Projektkostenkalkulation EP'!$B$8,20)+(GV$9-1)),"MM"),
             IF(
                        OR(
                                    TEXT((EDATE('Projektkostenkalkulation EP'!$B$8,20)+GV$9),"TTT") = "Sa",
                                    TEXT((EDATE('Projektkostenkalkulation EP'!$B$8,20)+GV$9),"TTT") = "So",
                                    IF(ISNA(VLOOKUP(EDATE('Projektkostenkalkulation EP'!$B$8,20)+GV$9,Datenquellen!$F$7:$H$45,3,FALSE))," ",VLOOKUP(EDATE('Projektkostenkalkulation EP'!$B$8,20)+GV$9,Datenquellen!$F$7:$H$45,3,FALSE))="X"
                                    ),
                          "X",
                          ""
                          ),
               "X"
            )</f>
        <v/>
      </c>
      <c r="GX221" s="232" t="str">
        <f xml:space="preserve"> IF(TEXT((EDATE('Projektkostenkalkulation EP'!$B$8,20)+GW$9),"MM")=TEXT((EDATE('Projektkostenkalkulation EP'!$B$8,20)+(GW$9-1)),"MM"),
             IF(
                        OR(
                                    TEXT((EDATE('Projektkostenkalkulation EP'!$B$8,20)+GW$9),"TTT") = "Sa",
                                    TEXT((EDATE('Projektkostenkalkulation EP'!$B$8,20)+GW$9),"TTT") = "So",
                                    IF(ISNA(VLOOKUP(EDATE('Projektkostenkalkulation EP'!$B$8,20)+GW$9,Datenquellen!$F$7:$H$45,3,FALSE))," ",VLOOKUP(EDATE('Projektkostenkalkulation EP'!$B$8,20)+GW$9,Datenquellen!$F$7:$H$45,3,FALSE))="X"
                                    ),
                          "X",
                          ""
                          ),
               "X"
            )</f>
        <v/>
      </c>
      <c r="GY221" s="232" t="str">
        <f xml:space="preserve"> IF(TEXT((EDATE('Projektkostenkalkulation EP'!$B$8,20)+GX$9),"MM")=TEXT((EDATE('Projektkostenkalkulation EP'!$B$8,20)+(GX$9-1)),"MM"),
             IF(
                        OR(
                                    TEXT((EDATE('Projektkostenkalkulation EP'!$B$8,20)+GX$9),"TTT") = "Sa",
                                    TEXT((EDATE('Projektkostenkalkulation EP'!$B$8,20)+GX$9),"TTT") = "So",
                                    IF(ISNA(VLOOKUP(EDATE('Projektkostenkalkulation EP'!$B$8,20)+GX$9,Datenquellen!$F$7:$H$45,3,FALSE))," ",VLOOKUP(EDATE('Projektkostenkalkulation EP'!$B$8,20)+GX$9,Datenquellen!$F$7:$H$45,3,FALSE))="X"
                                    ),
                          "X",
                          ""
                          ),
               "X"
            )</f>
        <v/>
      </c>
      <c r="GZ221" s="232" t="str">
        <f xml:space="preserve"> IF(TEXT((EDATE('Projektkostenkalkulation EP'!$B$8,20)+GY$9),"MM")=TEXT((EDATE('Projektkostenkalkulation EP'!$B$8,20)+(GY$9-1)),"MM"),
             IF(
                        OR(
                                    TEXT((EDATE('Projektkostenkalkulation EP'!$B$8,20)+GY$9),"TTT") = "Sa",
                                    TEXT((EDATE('Projektkostenkalkulation EP'!$B$8,20)+GY$9),"TTT") = "So",
                                    IF(ISNA(VLOOKUP(EDATE('Projektkostenkalkulation EP'!$B$8,20)+GY$9,Datenquellen!$F$7:$H$45,3,FALSE))," ",VLOOKUP(EDATE('Projektkostenkalkulation EP'!$B$8,20)+GY$9,Datenquellen!$F$7:$H$45,3,FALSE))="X"
                                    ),
                          "X",
                          ""
                          ),
               "X"
            )</f>
        <v/>
      </c>
      <c r="HA221" s="232" t="str">
        <f xml:space="preserve"> IF(TEXT((EDATE('Projektkostenkalkulation EP'!$B$8,20)+GZ$9),"MM")=TEXT((EDATE('Projektkostenkalkulation EP'!$B$8,20)+(GZ$9-1)),"MM"),
             IF(
                        OR(
                                    TEXT((EDATE('Projektkostenkalkulation EP'!$B$8,20)+GZ$9),"TTT") = "Sa",
                                    TEXT((EDATE('Projektkostenkalkulation EP'!$B$8,20)+GZ$9),"TTT") = "So",
                                    IF(ISNA(VLOOKUP(EDATE('Projektkostenkalkulation EP'!$B$8,20)+GZ$9,Datenquellen!$F$7:$H$45,3,FALSE))," ",VLOOKUP(EDATE('Projektkostenkalkulation EP'!$B$8,20)+GZ$9,Datenquellen!$F$7:$H$45,3,FALSE))="X"
                                    ),
                          "X",
                          ""
                          ),
               "X"
            )</f>
        <v>X</v>
      </c>
      <c r="HB221" s="232" t="str">
        <f xml:space="preserve"> IF(TEXT((EDATE('Projektkostenkalkulation EP'!$B$8,20)+HA$9),"MM")=TEXT((EDATE('Projektkostenkalkulation EP'!$B$8,20)+(HA$9-1)),"MM"),
             IF(
                        OR(
                                    TEXT((EDATE('Projektkostenkalkulation EP'!$B$8,20)+HA$9),"TTT") = "Sa",
                                    TEXT((EDATE('Projektkostenkalkulation EP'!$B$8,20)+HA$9),"TTT") = "So",
                                    IF(ISNA(VLOOKUP(EDATE('Projektkostenkalkulation EP'!$B$8,20)+HA$9,Datenquellen!$F$7:$H$45,3,FALSE))," ",VLOOKUP(EDATE('Projektkostenkalkulation EP'!$B$8,20)+HA$9,Datenquellen!$F$7:$H$45,3,FALSE))="X"
                                    ),
                          "X",
                          ""
                          ),
               "X"
            )</f>
        <v>X</v>
      </c>
      <c r="HC221" s="232" t="str">
        <f xml:space="preserve"> IF(TEXT((EDATE('Projektkostenkalkulation EP'!$B$8,20)+HB$9),"MM")=TEXT((EDATE('Projektkostenkalkulation EP'!$B$8,20)+(HB$9-1)),"MM"),
             IF(
                        OR(
                                    TEXT((EDATE('Projektkostenkalkulation EP'!$B$8,20)+HB$9),"TTT") = "Sa",
                                    TEXT((EDATE('Projektkostenkalkulation EP'!$B$8,20)+HB$9),"TTT") = "So",
                                    IF(ISNA(VLOOKUP(EDATE('Projektkostenkalkulation EP'!$B$8,20)+HB$9,Datenquellen!$F$7:$H$45,3,FALSE))," ",VLOOKUP(EDATE('Projektkostenkalkulation EP'!$B$8,20)+HB$9,Datenquellen!$F$7:$H$45,3,FALSE))="X"
                                    ),
                          "X",
                          ""
                          ),
               "X"
            )</f>
        <v/>
      </c>
      <c r="HD221" s="232" t="str">
        <f xml:space="preserve"> IF(TEXT((EDATE('Projektkostenkalkulation EP'!$B$8,20)+HC$9),"MM")=TEXT((EDATE('Projektkostenkalkulation EP'!$B$8,20)+(HC$9-1)),"MM"),
             IF(
                        OR(
                                    TEXT((EDATE('Projektkostenkalkulation EP'!$B$8,20)+HC$9),"TTT") = "Sa",
                                    TEXT((EDATE('Projektkostenkalkulation EP'!$B$8,20)+HC$9),"TTT") = "So",
                                    IF(ISNA(VLOOKUP(EDATE('Projektkostenkalkulation EP'!$B$8,20)+HC$9,Datenquellen!$F$7:$H$45,3,FALSE))," ",VLOOKUP(EDATE('Projektkostenkalkulation EP'!$B$8,20)+HC$9,Datenquellen!$F$7:$H$45,3,FALSE))="X"
                                    ),
                          "X",
                          ""
                          ),
               "X"
            )</f>
        <v/>
      </c>
      <c r="HE221" s="233" t="str">
        <f xml:space="preserve"> IF(TEXT((EDATE('Projektkostenkalkulation EP'!$B$8,20)+HD$9),"MM")=TEXT((EDATE('Projektkostenkalkulation EP'!$B$8,20)+(HD$9-1)),"MM"),
             IF(
                        OR(
                                    TEXT((EDATE('Projektkostenkalkulation EP'!$B$8,20)+HD$9),"TTT") = "Sa",
                                    TEXT((EDATE('Projektkostenkalkulation EP'!$B$8,20)+HD$9),"TTT") = "So",
                                    IF(ISNA(VLOOKUP(EDATE('Projektkostenkalkulation EP'!$B$8,20)+HD$9,Datenquellen!$F$7:$H$45,3,FALSE))," ",VLOOKUP(EDATE('Projektkostenkalkulation EP'!$B$8,20)+HD$9,Datenquellen!$F$7:$H$45,3,FALSE))="X"
                                    ),
                          "X",
                          ""
                          ),
               "X"
            )</f>
        <v>X</v>
      </c>
      <c r="HF221" s="234"/>
      <c r="HG221" s="235"/>
      <c r="HH221" s="409"/>
    </row>
    <row r="222" spans="1:216" ht="21" customHeight="1" thickBot="1" x14ac:dyDescent="0.25">
      <c r="A222" s="407"/>
      <c r="B222" s="236"/>
      <c r="C222" s="237" t="str">
        <f>IF(
            OR(
                     TEXT(EDATE('Projektkostenkalkulation EP'!$B$8,20),"TTT") = "Sa",
                     TEXT(EDATE('Projektkostenkalkulation EP'!$B$8,20),"TTT") = "So",
                     IF(ISNA(VLOOKUP(EDATE('Projektkostenkalkulation EP'!$B$8,20),Datenquellen!$F$7:$H$45,3,FALSE))," ",VLOOKUP(EDATE('Projektkostenkalkulation EP'!$B$8,20),Datenquellen!$F$7:$H$45,3,FALSE))="X"
                            ),
                    "X",
                    ""
            )</f>
        <v/>
      </c>
      <c r="D222" s="237" t="str">
        <f xml:space="preserve"> IF(TEXT((EDATE('Projektkostenkalkulation EP'!$B$8,20)+C$9),"MM")=TEXT((EDATE('Projektkostenkalkulation EP'!$B$8,20)+(C$9-1)),"MM"),
             IF(
                        OR(
                                    TEXT((EDATE('Projektkostenkalkulation EP'!$B$8,20)+C$9),"TTT") = "Sa",
                                    TEXT((EDATE('Projektkostenkalkulation EP'!$B$8,20)+C$9),"TTT") = "So",
                                    IF(ISNA(VLOOKUP(EDATE('Projektkostenkalkulation EP'!$B$8,20)+C$9,Datenquellen!$F$7:$H$45,3,FALSE))," ",VLOOKUP(EDATE('Projektkostenkalkulation EP'!$B$8,20)+C$9,Datenquellen!$F$7:$H$45,3,FALSE))="X"
                                    ),
                          "X",
                          ""
                          ),
               "X"
            )</f>
        <v/>
      </c>
      <c r="E222" s="237" t="str">
        <f xml:space="preserve"> IF(TEXT((EDATE('Projektkostenkalkulation EP'!$B$8,20)+D$9),"MM")=TEXT((EDATE('Projektkostenkalkulation EP'!$B$8,20)+(D$9-1)),"MM"),
             IF(
                        OR(
                                    TEXT((EDATE('Projektkostenkalkulation EP'!$B$8,20)+D$9),"TTT") = "Sa",
                                    TEXT((EDATE('Projektkostenkalkulation EP'!$B$8,20)+D$9),"TTT") = "So",
                                    IF(ISNA(VLOOKUP(EDATE('Projektkostenkalkulation EP'!$B$8,20)+D$9,Datenquellen!$F$7:$H$45,3,FALSE))," ",VLOOKUP(EDATE('Projektkostenkalkulation EP'!$B$8,20)+D$9,Datenquellen!$F$7:$H$45,3,FALSE))="X"
                                    ),
                          "X",
                          ""
                          ),
               "X"
            )</f>
        <v/>
      </c>
      <c r="F222" s="237" t="str">
        <f xml:space="preserve"> IF(TEXT((EDATE('Projektkostenkalkulation EP'!$B$8,20)+E$9),"MM")=TEXT((EDATE('Projektkostenkalkulation EP'!$B$8,20)+(E$9-1)),"MM"),
             IF(
                        OR(
                                    TEXT((EDATE('Projektkostenkalkulation EP'!$B$8,20)+E$9),"TTT") = "Sa",
                                    TEXT((EDATE('Projektkostenkalkulation EP'!$B$8,20)+E$9),"TTT") = "So",
                                    IF(ISNA(VLOOKUP(EDATE('Projektkostenkalkulation EP'!$B$8,20)+E$9,Datenquellen!$F$7:$H$45,3,FALSE))," ",VLOOKUP(EDATE('Projektkostenkalkulation EP'!$B$8,20)+E$9,Datenquellen!$F$7:$H$45,3,FALSE))="X"
                                    ),
                          "X",
                          ""
                          ),
               "X"
            )</f>
        <v/>
      </c>
      <c r="G222" s="237" t="str">
        <f xml:space="preserve"> IF(TEXT((EDATE('Projektkostenkalkulation EP'!$B$8,20)+F$9),"MM")=TEXT((EDATE('Projektkostenkalkulation EP'!$B$8,20)+(F$9-1)),"MM"),
             IF(
                        OR(
                                    TEXT((EDATE('Projektkostenkalkulation EP'!$B$8,20)+F$9),"TTT") = "Sa",
                                    TEXT((EDATE('Projektkostenkalkulation EP'!$B$8,20)+F$9),"TTT") = "So",
                                    IF(ISNA(VLOOKUP(EDATE('Projektkostenkalkulation EP'!$B$8,20)+F$9,Datenquellen!$F$7:$H$45,3,FALSE))," ",VLOOKUP(EDATE('Projektkostenkalkulation EP'!$B$8,20)+F$9,Datenquellen!$F$7:$H$45,3,FALSE))="X"
                                    ),
                          "X",
                          ""
                          ),
               "X"
            )</f>
        <v/>
      </c>
      <c r="H222" s="237" t="str">
        <f xml:space="preserve"> IF(TEXT((EDATE('Projektkostenkalkulation EP'!$B$8,20)+G$9),"MM")=TEXT((EDATE('Projektkostenkalkulation EP'!$B$8,20)+(G$9-1)),"MM"),
             IF(
                        OR(
                                    TEXT((EDATE('Projektkostenkalkulation EP'!$B$8,20)+G$9),"TTT") = "Sa",
                                    TEXT((EDATE('Projektkostenkalkulation EP'!$B$8,20)+G$9),"TTT") = "So",
                                    IF(ISNA(VLOOKUP(EDATE('Projektkostenkalkulation EP'!$B$8,20)+G$9,Datenquellen!$F$7:$H$45,3,FALSE))," ",VLOOKUP(EDATE('Projektkostenkalkulation EP'!$B$8,20)+G$9,Datenquellen!$F$7:$H$45,3,FALSE))="X"
                                    ),
                          "X",
                          ""
                          ),
               "X"
            )</f>
        <v>X</v>
      </c>
      <c r="I222" s="237" t="str">
        <f xml:space="preserve"> IF(TEXT((EDATE('Projektkostenkalkulation EP'!$B$8,20)+H$9),"MM")=TEXT((EDATE('Projektkostenkalkulation EP'!$B$8,20)+(H$9-1)),"MM"),
             IF(
                        OR(
                                    TEXT((EDATE('Projektkostenkalkulation EP'!$B$8,20)+H$9),"TTT") = "Sa",
                                    TEXT((EDATE('Projektkostenkalkulation EP'!$B$8,20)+H$9),"TTT") = "So",
                                    IF(ISNA(VLOOKUP(EDATE('Projektkostenkalkulation EP'!$B$8,20)+H$9,Datenquellen!$F$7:$H$45,3,FALSE))," ",VLOOKUP(EDATE('Projektkostenkalkulation EP'!$B$8,20)+H$9,Datenquellen!$F$7:$H$45,3,FALSE))="X"
                                    ),
                          "X",
                          ""
                          ),
               "X"
            )</f>
        <v>X</v>
      </c>
      <c r="J222" s="237" t="str">
        <f xml:space="preserve"> IF(TEXT((EDATE('Projektkostenkalkulation EP'!$B$8,20)+I$9),"MM")=TEXT((EDATE('Projektkostenkalkulation EP'!$B$8,20)+(I$9-1)),"MM"),
             IF(
                        OR(
                                    TEXT((EDATE('Projektkostenkalkulation EP'!$B$8,20)+I$9),"TTT") = "Sa",
                                    TEXT((EDATE('Projektkostenkalkulation EP'!$B$8,20)+I$9),"TTT") = "So",
                                    IF(ISNA(VLOOKUP(EDATE('Projektkostenkalkulation EP'!$B$8,20)+I$9,Datenquellen!$F$7:$H$45,3,FALSE))," ",VLOOKUP(EDATE('Projektkostenkalkulation EP'!$B$8,20)+I$9,Datenquellen!$F$7:$H$45,3,FALSE))="X"
                                    ),
                          "X",
                          ""
                          ),
               "X"
            )</f>
        <v/>
      </c>
      <c r="K222" s="237" t="str">
        <f xml:space="preserve"> IF(TEXT((EDATE('Projektkostenkalkulation EP'!$B$8,20)+J$9),"MM")=TEXT((EDATE('Projektkostenkalkulation EP'!$B$8,20)+(J$9-1)),"MM"),
             IF(
                        OR(
                                    TEXT((EDATE('Projektkostenkalkulation EP'!$B$8,20)+J$9),"TTT") = "Sa",
                                    TEXT((EDATE('Projektkostenkalkulation EP'!$B$8,20)+J$9),"TTT") = "So",
                                    IF(ISNA(VLOOKUP(EDATE('Projektkostenkalkulation EP'!$B$8,20)+J$9,Datenquellen!$F$7:$H$45,3,FALSE))," ",VLOOKUP(EDATE('Projektkostenkalkulation EP'!$B$8,20)+J$9,Datenquellen!$F$7:$H$45,3,FALSE))="X"
                                    ),
                          "X",
                          ""
                          ),
               "X"
            )</f>
        <v/>
      </c>
      <c r="L222" s="237" t="str">
        <f xml:space="preserve"> IF(TEXT((EDATE('Projektkostenkalkulation EP'!$B$8,20)+K$9),"MM")=TEXT((EDATE('Projektkostenkalkulation EP'!$B$8,20)+(K$9-1)),"MM"),
             IF(
                        OR(
                                    TEXT((EDATE('Projektkostenkalkulation EP'!$B$8,20)+K$9),"TTT") = "Sa",
                                    TEXT((EDATE('Projektkostenkalkulation EP'!$B$8,20)+K$9),"TTT") = "So",
                                    IF(ISNA(VLOOKUP(EDATE('Projektkostenkalkulation EP'!$B$8,20)+K$9,Datenquellen!$F$7:$H$45,3,FALSE))," ",VLOOKUP(EDATE('Projektkostenkalkulation EP'!$B$8,20)+K$9,Datenquellen!$F$7:$H$45,3,FALSE))="X"
                                    ),
                          "X",
                          ""
                          ),
               "X"
            )</f>
        <v/>
      </c>
      <c r="M222" s="237" t="str">
        <f xml:space="preserve"> IF(TEXT((EDATE('Projektkostenkalkulation EP'!$B$8,20)+L$9),"MM")=TEXT((EDATE('Projektkostenkalkulation EP'!$B$8,20)+(L$9-1)),"MM"),
             IF(
                        OR(
                                    TEXT((EDATE('Projektkostenkalkulation EP'!$B$8,20)+L$9),"TTT") = "Sa",
                                    TEXT((EDATE('Projektkostenkalkulation EP'!$B$8,20)+L$9),"TTT") = "So",
                                    IF(ISNA(VLOOKUP(EDATE('Projektkostenkalkulation EP'!$B$8,20)+L$9,Datenquellen!$F$7:$H$45,3,FALSE))," ",VLOOKUP(EDATE('Projektkostenkalkulation EP'!$B$8,20)+L$9,Datenquellen!$F$7:$H$45,3,FALSE))="X"
                                    ),
                          "X",
                          ""
                          ),
               "X"
            )</f>
        <v/>
      </c>
      <c r="N222" s="237" t="str">
        <f xml:space="preserve"> IF(TEXT((EDATE('Projektkostenkalkulation EP'!$B$8,20)+M$9),"MM")=TEXT((EDATE('Projektkostenkalkulation EP'!$B$8,20)+(M$9-1)),"MM"),
             IF(
                        OR(
                                    TEXT((EDATE('Projektkostenkalkulation EP'!$B$8,20)+M$9),"TTT") = "Sa",
                                    TEXT((EDATE('Projektkostenkalkulation EP'!$B$8,20)+M$9),"TTT") = "So",
                                    IF(ISNA(VLOOKUP(EDATE('Projektkostenkalkulation EP'!$B$8,20)+M$9,Datenquellen!$F$7:$H$45,3,FALSE))," ",VLOOKUP(EDATE('Projektkostenkalkulation EP'!$B$8,20)+M$9,Datenquellen!$F$7:$H$45,3,FALSE))="X"
                                    ),
                          "X",
                          ""
                          ),
               "X"
            )</f>
        <v/>
      </c>
      <c r="O222" s="237" t="str">
        <f xml:space="preserve"> IF(TEXT((EDATE('Projektkostenkalkulation EP'!$B$8,20)+N$9),"MM")=TEXT((EDATE('Projektkostenkalkulation EP'!$B$8,20)+(N$9-1)),"MM"),
             IF(
                        OR(
                                    TEXT((EDATE('Projektkostenkalkulation EP'!$B$8,20)+N$9),"TTT") = "Sa",
                                    TEXT((EDATE('Projektkostenkalkulation EP'!$B$8,20)+N$9),"TTT") = "So",
                                    IF(ISNA(VLOOKUP(EDATE('Projektkostenkalkulation EP'!$B$8,20)+N$9,Datenquellen!$F$7:$H$45,3,FALSE))," ",VLOOKUP(EDATE('Projektkostenkalkulation EP'!$B$8,20)+N$9,Datenquellen!$F$7:$H$45,3,FALSE))="X"
                                    ),
                          "X",
                          ""
                          ),
               "X"
            )</f>
        <v>X</v>
      </c>
      <c r="P222" s="237" t="str">
        <f xml:space="preserve"> IF(TEXT((EDATE('Projektkostenkalkulation EP'!$B$8,20)+O$9),"MM")=TEXT((EDATE('Projektkostenkalkulation EP'!$B$8,20)+(O$9-1)),"MM"),
             IF(
                        OR(
                                    TEXT((EDATE('Projektkostenkalkulation EP'!$B$8,20)+O$9),"TTT") = "Sa",
                                    TEXT((EDATE('Projektkostenkalkulation EP'!$B$8,20)+O$9),"TTT") = "So",
                                    IF(ISNA(VLOOKUP(EDATE('Projektkostenkalkulation EP'!$B$8,20)+O$9,Datenquellen!$F$7:$H$45,3,FALSE))," ",VLOOKUP(EDATE('Projektkostenkalkulation EP'!$B$8,20)+O$9,Datenquellen!$F$7:$H$45,3,FALSE))="X"
                                    ),
                          "X",
                          ""
                          ),
               "X"
            )</f>
        <v>X</v>
      </c>
      <c r="Q222" s="237" t="str">
        <f xml:space="preserve"> IF(TEXT((EDATE('Projektkostenkalkulation EP'!$B$8,20)+P$9),"MM")=TEXT((EDATE('Projektkostenkalkulation EP'!$B$8,20)+(P$9-1)),"MM"),
             IF(
                        OR(
                                    TEXT((EDATE('Projektkostenkalkulation EP'!$B$8,20)+P$9),"TTT") = "Sa",
                                    TEXT((EDATE('Projektkostenkalkulation EP'!$B$8,20)+P$9),"TTT") = "So",
                                    IF(ISNA(VLOOKUP(EDATE('Projektkostenkalkulation EP'!$B$8,20)+P$9,Datenquellen!$F$7:$H$45,3,FALSE))," ",VLOOKUP(EDATE('Projektkostenkalkulation EP'!$B$8,20)+P$9,Datenquellen!$F$7:$H$45,3,FALSE))="X"
                                    ),
                          "X",
                          ""
                          ),
               "X"
            )</f>
        <v/>
      </c>
      <c r="R222" s="237" t="str">
        <f xml:space="preserve"> IF(TEXT((EDATE('Projektkostenkalkulation EP'!$B$8,20)+Q$9),"MM")=TEXT((EDATE('Projektkostenkalkulation EP'!$B$8,20)+(Q$9-1)),"MM"),
             IF(
                        OR(
                                    TEXT((EDATE('Projektkostenkalkulation EP'!$B$8,20)+Q$9),"TTT") = "Sa",
                                    TEXT((EDATE('Projektkostenkalkulation EP'!$B$8,20)+Q$9),"TTT") = "So",
                                    IF(ISNA(VLOOKUP(EDATE('Projektkostenkalkulation EP'!$B$8,20)+Q$9,Datenquellen!$F$7:$H$45,3,FALSE))," ",VLOOKUP(EDATE('Projektkostenkalkulation EP'!$B$8,20)+Q$9,Datenquellen!$F$7:$H$45,3,FALSE))="X"
                                    ),
                          "X",
                          ""
                          ),
               "X"
            )</f>
        <v/>
      </c>
      <c r="S222" s="237" t="str">
        <f xml:space="preserve"> IF(TEXT((EDATE('Projektkostenkalkulation EP'!$B$8,20)+R$9),"MM")=TEXT((EDATE('Projektkostenkalkulation EP'!$B$8,20)+(R$9-1)),"MM"),
             IF(
                        OR(
                                    TEXT((EDATE('Projektkostenkalkulation EP'!$B$8,20)+R$9),"TTT") = "Sa",
                                    TEXT((EDATE('Projektkostenkalkulation EP'!$B$8,20)+R$9),"TTT") = "So",
                                    IF(ISNA(VLOOKUP(EDATE('Projektkostenkalkulation EP'!$B$8,20)+R$9,Datenquellen!$F$7:$H$45,3,FALSE))," ",VLOOKUP(EDATE('Projektkostenkalkulation EP'!$B$8,20)+R$9,Datenquellen!$F$7:$H$45,3,FALSE))="X"
                                    ),
                          "X",
                          ""
                          ),
               "X"
            )</f>
        <v/>
      </c>
      <c r="T222" s="237" t="str">
        <f xml:space="preserve"> IF(TEXT((EDATE('Projektkostenkalkulation EP'!$B$8,20)+S$9),"MM")=TEXT((EDATE('Projektkostenkalkulation EP'!$B$8,20)+(S$9-1)),"MM"),
             IF(
                        OR(
                                    TEXT((EDATE('Projektkostenkalkulation EP'!$B$8,20)+S$9),"TTT") = "Sa",
                                    TEXT((EDATE('Projektkostenkalkulation EP'!$B$8,20)+S$9),"TTT") = "So",
                                    IF(ISNA(VLOOKUP(EDATE('Projektkostenkalkulation EP'!$B$8,20)+S$9,Datenquellen!$F$7:$H$45,3,FALSE))," ",VLOOKUP(EDATE('Projektkostenkalkulation EP'!$B$8,20)+S$9,Datenquellen!$F$7:$H$45,3,FALSE))="X"
                                    ),
                          "X",
                          ""
                          ),
               "X"
            )</f>
        <v/>
      </c>
      <c r="U222" s="237" t="str">
        <f xml:space="preserve"> IF(TEXT((EDATE('Projektkostenkalkulation EP'!$B$8,20)+T$9),"MM")=TEXT((EDATE('Projektkostenkalkulation EP'!$B$8,20)+(T$9-1)),"MM"),
             IF(
                        OR(
                                    TEXT((EDATE('Projektkostenkalkulation EP'!$B$8,20)+T$9),"TTT") = "Sa",
                                    TEXT((EDATE('Projektkostenkalkulation EP'!$B$8,20)+T$9),"TTT") = "So",
                                    IF(ISNA(VLOOKUP(EDATE('Projektkostenkalkulation EP'!$B$8,20)+T$9,Datenquellen!$F$7:$H$45,3,FALSE))," ",VLOOKUP(EDATE('Projektkostenkalkulation EP'!$B$8,20)+T$9,Datenquellen!$F$7:$H$45,3,FALSE))="X"
                                    ),
                          "X",
                          ""
                          ),
               "X"
            )</f>
        <v/>
      </c>
      <c r="V222" s="237" t="str">
        <f xml:space="preserve"> IF(TEXT((EDATE('Projektkostenkalkulation EP'!$B$8,20)+U$9),"MM")=TEXT((EDATE('Projektkostenkalkulation EP'!$B$8,20)+(U$9-1)),"MM"),
             IF(
                        OR(
                                    TEXT((EDATE('Projektkostenkalkulation EP'!$B$8,20)+U$9),"TTT") = "Sa",
                                    TEXT((EDATE('Projektkostenkalkulation EP'!$B$8,20)+U$9),"TTT") = "So",
                                    IF(ISNA(VLOOKUP(EDATE('Projektkostenkalkulation EP'!$B$8,20)+U$9,Datenquellen!$F$7:$H$45,3,FALSE))," ",VLOOKUP(EDATE('Projektkostenkalkulation EP'!$B$8,20)+U$9,Datenquellen!$F$7:$H$45,3,FALSE))="X"
                                    ),
                          "X",
                          ""
                          ),
               "X"
            )</f>
        <v>X</v>
      </c>
      <c r="W222" s="237" t="str">
        <f xml:space="preserve"> IF(TEXT((EDATE('Projektkostenkalkulation EP'!$B$8,20)+V$9),"MM")=TEXT((EDATE('Projektkostenkalkulation EP'!$B$8,20)+(V$9-1)),"MM"),
             IF(
                        OR(
                                    TEXT((EDATE('Projektkostenkalkulation EP'!$B$8,20)+V$9),"TTT") = "Sa",
                                    TEXT((EDATE('Projektkostenkalkulation EP'!$B$8,20)+V$9),"TTT") = "So",
                                    IF(ISNA(VLOOKUP(EDATE('Projektkostenkalkulation EP'!$B$8,20)+V$9,Datenquellen!$F$7:$H$45,3,FALSE))," ",VLOOKUP(EDATE('Projektkostenkalkulation EP'!$B$8,20)+V$9,Datenquellen!$F$7:$H$45,3,FALSE))="X"
                                    ),
                          "X",
                          ""
                          ),
               "X"
            )</f>
        <v>X</v>
      </c>
      <c r="X222" s="237" t="str">
        <f xml:space="preserve"> IF(TEXT((EDATE('Projektkostenkalkulation EP'!$B$8,20)+W$9),"MM")=TEXT((EDATE('Projektkostenkalkulation EP'!$B$8,20)+(W$9-1)),"MM"),
             IF(
                        OR(
                                    TEXT((EDATE('Projektkostenkalkulation EP'!$B$8,20)+W$9),"TTT") = "Sa",
                                    TEXT((EDATE('Projektkostenkalkulation EP'!$B$8,20)+W$9),"TTT") = "So",
                                    IF(ISNA(VLOOKUP(EDATE('Projektkostenkalkulation EP'!$B$8,20)+W$9,Datenquellen!$F$7:$H$45,3,FALSE))," ",VLOOKUP(EDATE('Projektkostenkalkulation EP'!$B$8,20)+W$9,Datenquellen!$F$7:$H$45,3,FALSE))="X"
                                    ),
                          "X",
                          ""
                          ),
               "X"
            )</f>
        <v/>
      </c>
      <c r="Y222" s="237" t="str">
        <f xml:space="preserve"> IF(TEXT((EDATE('Projektkostenkalkulation EP'!$B$8,20)+X$9),"MM")=TEXT((EDATE('Projektkostenkalkulation EP'!$B$8,20)+(X$9-1)),"MM"),
             IF(
                        OR(
                                    TEXT((EDATE('Projektkostenkalkulation EP'!$B$8,20)+X$9),"TTT") = "Sa",
                                    TEXT((EDATE('Projektkostenkalkulation EP'!$B$8,20)+X$9),"TTT") = "So",
                                    IF(ISNA(VLOOKUP(EDATE('Projektkostenkalkulation EP'!$B$8,20)+X$9,Datenquellen!$F$7:$H$45,3,FALSE))," ",VLOOKUP(EDATE('Projektkostenkalkulation EP'!$B$8,20)+X$9,Datenquellen!$F$7:$H$45,3,FALSE))="X"
                                    ),
                          "X",
                          ""
                          ),
               "X"
            )</f>
        <v/>
      </c>
      <c r="Z222" s="237" t="str">
        <f xml:space="preserve"> IF(TEXT((EDATE('Projektkostenkalkulation EP'!$B$8,20)+Y$9),"MM")=TEXT((EDATE('Projektkostenkalkulation EP'!$B$8,20)+(Y$9-1)),"MM"),
             IF(
                        OR(
                                    TEXT((EDATE('Projektkostenkalkulation EP'!$B$8,20)+Y$9),"TTT") = "Sa",
                                    TEXT((EDATE('Projektkostenkalkulation EP'!$B$8,20)+Y$9),"TTT") = "So",
                                    IF(ISNA(VLOOKUP(EDATE('Projektkostenkalkulation EP'!$B$8,20)+Y$9,Datenquellen!$F$7:$H$45,3,FALSE))," ",VLOOKUP(EDATE('Projektkostenkalkulation EP'!$B$8,20)+Y$9,Datenquellen!$F$7:$H$45,3,FALSE))="X"
                                    ),
                          "X",
                          ""
                          ),
               "X"
            )</f>
        <v/>
      </c>
      <c r="AA222" s="237" t="str">
        <f xml:space="preserve"> IF(TEXT((EDATE('Projektkostenkalkulation EP'!$B$8,20)+Z$9),"MM")=TEXT((EDATE('Projektkostenkalkulation EP'!$B$8,20)+(Z$9-1)),"MM"),
             IF(
                        OR(
                                    TEXT((EDATE('Projektkostenkalkulation EP'!$B$8,20)+Z$9),"TTT") = "Sa",
                                    TEXT((EDATE('Projektkostenkalkulation EP'!$B$8,20)+Z$9),"TTT") = "So",
                                    IF(ISNA(VLOOKUP(EDATE('Projektkostenkalkulation EP'!$B$8,20)+Z$9,Datenquellen!$F$7:$H$45,3,FALSE))," ",VLOOKUP(EDATE('Projektkostenkalkulation EP'!$B$8,20)+Z$9,Datenquellen!$F$7:$H$45,3,FALSE))="X"
                                    ),
                          "X",
                          ""
                          ),
               "X"
            )</f>
        <v/>
      </c>
      <c r="AB222" s="237" t="str">
        <f xml:space="preserve"> IF(TEXT((EDATE('Projektkostenkalkulation EP'!$B$8,20)+AA$9),"MM")=TEXT((EDATE('Projektkostenkalkulation EP'!$B$8,20)+(AA$9-1)),"MM"),
             IF(
                        OR(
                                    TEXT((EDATE('Projektkostenkalkulation EP'!$B$8,20)+AA$9),"TTT") = "Sa",
                                    TEXT((EDATE('Projektkostenkalkulation EP'!$B$8,20)+AA$9),"TTT") = "So",
                                    IF(ISNA(VLOOKUP(EDATE('Projektkostenkalkulation EP'!$B$8,20)+AA$9,Datenquellen!$F$7:$H$45,3,FALSE))," ",VLOOKUP(EDATE('Projektkostenkalkulation EP'!$B$8,20)+AA$9,Datenquellen!$F$7:$H$45,3,FALSE))="X"
                                    ),
                          "X",
                          ""
                          ),
               "X"
            )</f>
        <v/>
      </c>
      <c r="AC222" s="237" t="str">
        <f xml:space="preserve"> IF(TEXT((EDATE('Projektkostenkalkulation EP'!$B$8,20)+AB$9),"MM")=TEXT((EDATE('Projektkostenkalkulation EP'!$B$8,20)+(AB$9-1)),"MM"),
             IF(
                        OR(
                                    TEXT((EDATE('Projektkostenkalkulation EP'!$B$8,20)+AB$9),"TTT") = "Sa",
                                    TEXT((EDATE('Projektkostenkalkulation EP'!$B$8,20)+AB$9),"TTT") = "So",
                                    IF(ISNA(VLOOKUP(EDATE('Projektkostenkalkulation EP'!$B$8,20)+AB$9,Datenquellen!$F$7:$H$45,3,FALSE))," ",VLOOKUP(EDATE('Projektkostenkalkulation EP'!$B$8,20)+AB$9,Datenquellen!$F$7:$H$45,3,FALSE))="X"
                                    ),
                          "X",
                          ""
                          ),
               "X"
            )</f>
        <v>X</v>
      </c>
      <c r="AD222" s="237" t="str">
        <f xml:space="preserve"> IF(TEXT((EDATE('Projektkostenkalkulation EP'!$B$8,20)+AC$9),"MM")=TEXT((EDATE('Projektkostenkalkulation EP'!$B$8,20)+(AC$9-1)),"MM"),
             IF(
                        OR(
                                    TEXT((EDATE('Projektkostenkalkulation EP'!$B$8,20)+AC$9),"TTT") = "Sa",
                                    TEXT((EDATE('Projektkostenkalkulation EP'!$B$8,20)+AC$9),"TTT") = "So",
                                    IF(ISNA(VLOOKUP(EDATE('Projektkostenkalkulation EP'!$B$8,20)+AC$9,Datenquellen!$F$7:$H$45,3,FALSE))," ",VLOOKUP(EDATE('Projektkostenkalkulation EP'!$B$8,20)+AC$9,Datenquellen!$F$7:$H$45,3,FALSE))="X"
                                    ),
                          "X",
                          ""
                          ),
               "X"
            )</f>
        <v>X</v>
      </c>
      <c r="AE222" s="237" t="str">
        <f xml:space="preserve"> IF(TEXT((EDATE('Projektkostenkalkulation EP'!$B$8,20)+AD$9),"MM")=TEXT((EDATE('Projektkostenkalkulation EP'!$B$8,20)+(AD$9-1)),"MM"),
             IF(
                        OR(
                                    TEXT((EDATE('Projektkostenkalkulation EP'!$B$8,20)+AD$9),"TTT") = "Sa",
                                    TEXT((EDATE('Projektkostenkalkulation EP'!$B$8,20)+AD$9),"TTT") = "So",
                                    IF(ISNA(VLOOKUP(EDATE('Projektkostenkalkulation EP'!$B$8,20)+AD$9,Datenquellen!$F$7:$H$45,3,FALSE))," ",VLOOKUP(EDATE('Projektkostenkalkulation EP'!$B$8,20)+AD$9,Datenquellen!$F$7:$H$45,3,FALSE))="X"
                                    ),
                          "X",
                          ""
                          ),
               "X"
            )</f>
        <v/>
      </c>
      <c r="AF222" s="237" t="str">
        <f xml:space="preserve"> IF(TEXT((EDATE('Projektkostenkalkulation EP'!$B$8,20)+AE$9),"MM")=TEXT((EDATE('Projektkostenkalkulation EP'!$B$8,20)+(AE$9-1)),"MM"),
             IF(
                        OR(
                                    TEXT((EDATE('Projektkostenkalkulation EP'!$B$8,20)+AE$9),"TTT") = "Sa",
                                    TEXT((EDATE('Projektkostenkalkulation EP'!$B$8,20)+AE$9),"TTT") = "So",
                                    IF(ISNA(VLOOKUP(EDATE('Projektkostenkalkulation EP'!$B$8,20)+AE$9,Datenquellen!$F$7:$H$45,3,FALSE))," ",VLOOKUP(EDATE('Projektkostenkalkulation EP'!$B$8,20)+AE$9,Datenquellen!$F$7:$H$45,3,FALSE))="X"
                                    ),
                          "X",
                          ""
                          ),
               "X"
            )</f>
        <v/>
      </c>
      <c r="AG222" s="238" t="str">
        <f xml:space="preserve"> IF(TEXT((EDATE('Projektkostenkalkulation EP'!$B$8,20)+AF$9),"MM")=TEXT((EDATE('Projektkostenkalkulation EP'!$B$8,20)+(AF$9-1)),"MM"),
             IF(
                        OR(
                                    TEXT((EDATE('Projektkostenkalkulation EP'!$B$8,20)+AF$9),"TTT") = "Sa",
                                    TEXT((EDATE('Projektkostenkalkulation EP'!$B$8,20)+AF$9),"TTT") = "So",
                                    IF(ISNA(VLOOKUP(EDATE('Projektkostenkalkulation EP'!$B$8,20)+AF$9,Datenquellen!$F$7:$H$45,3,FALSE))," ",VLOOKUP(EDATE('Projektkostenkalkulation EP'!$B$8,20)+AF$9,Datenquellen!$F$7:$H$45,3,FALSE))="X"
                                    ),
                          "X",
                          ""
                          ),
               "X"
            )</f>
        <v>X</v>
      </c>
      <c r="AH222" s="239"/>
      <c r="AI222" s="240"/>
      <c r="AJ222" s="241" t="s">
        <v>67</v>
      </c>
      <c r="AK222" s="407"/>
      <c r="AL222" s="236"/>
      <c r="AM222" s="237" t="str">
        <f>IF(
            OR(
                     TEXT(EDATE('Projektkostenkalkulation EP'!$B$8,20),"TTT") = "Sa",
                     TEXT(EDATE('Projektkostenkalkulation EP'!$B$8,20),"TTT") = "So",
                     IF(ISNA(VLOOKUP(EDATE('Projektkostenkalkulation EP'!$B$8,20),Datenquellen!$F$7:$H$45,3,FALSE))," ",VLOOKUP(EDATE('Projektkostenkalkulation EP'!$B$8,20),Datenquellen!$F$7:$H$45,3,FALSE))="X"
                            ),
                    "X",
                    ""
            )</f>
        <v/>
      </c>
      <c r="AN222" s="237" t="str">
        <f xml:space="preserve"> IF(TEXT((EDATE('Projektkostenkalkulation EP'!$B$8,20)+AM$9),"MM")=TEXT((EDATE('Projektkostenkalkulation EP'!$B$8,20)+(AM$9-1)),"MM"),
             IF(
                        OR(
                                    TEXT((EDATE('Projektkostenkalkulation EP'!$B$8,20)+AM$9),"TTT") = "Sa",
                                    TEXT((EDATE('Projektkostenkalkulation EP'!$B$8,20)+AM$9),"TTT") = "So",
                                    IF(ISNA(VLOOKUP(EDATE('Projektkostenkalkulation EP'!$B$8,20)+AM$9,Datenquellen!$F$7:$H$45,3,FALSE))," ",VLOOKUP(EDATE('Projektkostenkalkulation EP'!$B$8,20)+AM$9,Datenquellen!$F$7:$H$45,3,FALSE))="X"
                                    ),
                          "X",
                          ""
                          ),
               "X"
            )</f>
        <v/>
      </c>
      <c r="AO222" s="237" t="str">
        <f xml:space="preserve"> IF(TEXT((EDATE('Projektkostenkalkulation EP'!$B$8,20)+AN$9),"MM")=TEXT((EDATE('Projektkostenkalkulation EP'!$B$8,20)+(AN$9-1)),"MM"),
             IF(
                        OR(
                                    TEXT((EDATE('Projektkostenkalkulation EP'!$B$8,20)+AN$9),"TTT") = "Sa",
                                    TEXT((EDATE('Projektkostenkalkulation EP'!$B$8,20)+AN$9),"TTT") = "So",
                                    IF(ISNA(VLOOKUP(EDATE('Projektkostenkalkulation EP'!$B$8,20)+AN$9,Datenquellen!$F$7:$H$45,3,FALSE))," ",VLOOKUP(EDATE('Projektkostenkalkulation EP'!$B$8,20)+AN$9,Datenquellen!$F$7:$H$45,3,FALSE))="X"
                                    ),
                          "X",
                          ""
                          ),
               "X"
            )</f>
        <v/>
      </c>
      <c r="AP222" s="237" t="str">
        <f xml:space="preserve"> IF(TEXT((EDATE('Projektkostenkalkulation EP'!$B$8,20)+AO$9),"MM")=TEXT((EDATE('Projektkostenkalkulation EP'!$B$8,20)+(AO$9-1)),"MM"),
             IF(
                        OR(
                                    TEXT((EDATE('Projektkostenkalkulation EP'!$B$8,20)+AO$9),"TTT") = "Sa",
                                    TEXT((EDATE('Projektkostenkalkulation EP'!$B$8,20)+AO$9),"TTT") = "So",
                                    IF(ISNA(VLOOKUP(EDATE('Projektkostenkalkulation EP'!$B$8,20)+AO$9,Datenquellen!$F$7:$H$45,3,FALSE))," ",VLOOKUP(EDATE('Projektkostenkalkulation EP'!$B$8,20)+AO$9,Datenquellen!$F$7:$H$45,3,FALSE))="X"
                                    ),
                          "X",
                          ""
                          ),
               "X"
            )</f>
        <v/>
      </c>
      <c r="AQ222" s="237" t="str">
        <f xml:space="preserve"> IF(TEXT((EDATE('Projektkostenkalkulation EP'!$B$8,20)+AP$9),"MM")=TEXT((EDATE('Projektkostenkalkulation EP'!$B$8,20)+(AP$9-1)),"MM"),
             IF(
                        OR(
                                    TEXT((EDATE('Projektkostenkalkulation EP'!$B$8,20)+AP$9),"TTT") = "Sa",
                                    TEXT((EDATE('Projektkostenkalkulation EP'!$B$8,20)+AP$9),"TTT") = "So",
                                    IF(ISNA(VLOOKUP(EDATE('Projektkostenkalkulation EP'!$B$8,20)+AP$9,Datenquellen!$F$7:$H$45,3,FALSE))," ",VLOOKUP(EDATE('Projektkostenkalkulation EP'!$B$8,20)+AP$9,Datenquellen!$F$7:$H$45,3,FALSE))="X"
                                    ),
                          "X",
                          ""
                          ),
               "X"
            )</f>
        <v/>
      </c>
      <c r="AR222" s="237" t="str">
        <f xml:space="preserve"> IF(TEXT((EDATE('Projektkostenkalkulation EP'!$B$8,20)+AQ$9),"MM")=TEXT((EDATE('Projektkostenkalkulation EP'!$B$8,20)+(AQ$9-1)),"MM"),
             IF(
                        OR(
                                    TEXT((EDATE('Projektkostenkalkulation EP'!$B$8,20)+AQ$9),"TTT") = "Sa",
                                    TEXT((EDATE('Projektkostenkalkulation EP'!$B$8,20)+AQ$9),"TTT") = "So",
                                    IF(ISNA(VLOOKUP(EDATE('Projektkostenkalkulation EP'!$B$8,20)+AQ$9,Datenquellen!$F$7:$H$45,3,FALSE))," ",VLOOKUP(EDATE('Projektkostenkalkulation EP'!$B$8,20)+AQ$9,Datenquellen!$F$7:$H$45,3,FALSE))="X"
                                    ),
                          "X",
                          ""
                          ),
               "X"
            )</f>
        <v>X</v>
      </c>
      <c r="AS222" s="237" t="str">
        <f xml:space="preserve"> IF(TEXT((EDATE('Projektkostenkalkulation EP'!$B$8,20)+AR$9),"MM")=TEXT((EDATE('Projektkostenkalkulation EP'!$B$8,20)+(AR$9-1)),"MM"),
             IF(
                        OR(
                                    TEXT((EDATE('Projektkostenkalkulation EP'!$B$8,20)+AR$9),"TTT") = "Sa",
                                    TEXT((EDATE('Projektkostenkalkulation EP'!$B$8,20)+AR$9),"TTT") = "So",
                                    IF(ISNA(VLOOKUP(EDATE('Projektkostenkalkulation EP'!$B$8,20)+AR$9,Datenquellen!$F$7:$H$45,3,FALSE))," ",VLOOKUP(EDATE('Projektkostenkalkulation EP'!$B$8,20)+AR$9,Datenquellen!$F$7:$H$45,3,FALSE))="X"
                                    ),
                          "X",
                          ""
                          ),
               "X"
            )</f>
        <v>X</v>
      </c>
      <c r="AT222" s="237" t="str">
        <f xml:space="preserve"> IF(TEXT((EDATE('Projektkostenkalkulation EP'!$B$8,20)+AS$9),"MM")=TEXT((EDATE('Projektkostenkalkulation EP'!$B$8,20)+(AS$9-1)),"MM"),
             IF(
                        OR(
                                    TEXT((EDATE('Projektkostenkalkulation EP'!$B$8,20)+AS$9),"TTT") = "Sa",
                                    TEXT((EDATE('Projektkostenkalkulation EP'!$B$8,20)+AS$9),"TTT") = "So",
                                    IF(ISNA(VLOOKUP(EDATE('Projektkostenkalkulation EP'!$B$8,20)+AS$9,Datenquellen!$F$7:$H$45,3,FALSE))," ",VLOOKUP(EDATE('Projektkostenkalkulation EP'!$B$8,20)+AS$9,Datenquellen!$F$7:$H$45,3,FALSE))="X"
                                    ),
                          "X",
                          ""
                          ),
               "X"
            )</f>
        <v/>
      </c>
      <c r="AU222" s="237" t="str">
        <f xml:space="preserve"> IF(TEXT((EDATE('Projektkostenkalkulation EP'!$B$8,20)+AT$9),"MM")=TEXT((EDATE('Projektkostenkalkulation EP'!$B$8,20)+(AT$9-1)),"MM"),
             IF(
                        OR(
                                    TEXT((EDATE('Projektkostenkalkulation EP'!$B$8,20)+AT$9),"TTT") = "Sa",
                                    TEXT((EDATE('Projektkostenkalkulation EP'!$B$8,20)+AT$9),"TTT") = "So",
                                    IF(ISNA(VLOOKUP(EDATE('Projektkostenkalkulation EP'!$B$8,20)+AT$9,Datenquellen!$F$7:$H$45,3,FALSE))," ",VLOOKUP(EDATE('Projektkostenkalkulation EP'!$B$8,20)+AT$9,Datenquellen!$F$7:$H$45,3,FALSE))="X"
                                    ),
                          "X",
                          ""
                          ),
               "X"
            )</f>
        <v/>
      </c>
      <c r="AV222" s="237" t="str">
        <f xml:space="preserve"> IF(TEXT((EDATE('Projektkostenkalkulation EP'!$B$8,20)+AU$9),"MM")=TEXT((EDATE('Projektkostenkalkulation EP'!$B$8,20)+(AU$9-1)),"MM"),
             IF(
                        OR(
                                    TEXT((EDATE('Projektkostenkalkulation EP'!$B$8,20)+AU$9),"TTT") = "Sa",
                                    TEXT((EDATE('Projektkostenkalkulation EP'!$B$8,20)+AU$9),"TTT") = "So",
                                    IF(ISNA(VLOOKUP(EDATE('Projektkostenkalkulation EP'!$B$8,20)+AU$9,Datenquellen!$F$7:$H$45,3,FALSE))," ",VLOOKUP(EDATE('Projektkostenkalkulation EP'!$B$8,20)+AU$9,Datenquellen!$F$7:$H$45,3,FALSE))="X"
                                    ),
                          "X",
                          ""
                          ),
               "X"
            )</f>
        <v/>
      </c>
      <c r="AW222" s="237" t="str">
        <f xml:space="preserve"> IF(TEXT((EDATE('Projektkostenkalkulation EP'!$B$8,20)+AV$9),"MM")=TEXT((EDATE('Projektkostenkalkulation EP'!$B$8,20)+(AV$9-1)),"MM"),
             IF(
                        OR(
                                    TEXT((EDATE('Projektkostenkalkulation EP'!$B$8,20)+AV$9),"TTT") = "Sa",
                                    TEXT((EDATE('Projektkostenkalkulation EP'!$B$8,20)+AV$9),"TTT") = "So",
                                    IF(ISNA(VLOOKUP(EDATE('Projektkostenkalkulation EP'!$B$8,20)+AV$9,Datenquellen!$F$7:$H$45,3,FALSE))," ",VLOOKUP(EDATE('Projektkostenkalkulation EP'!$B$8,20)+AV$9,Datenquellen!$F$7:$H$45,3,FALSE))="X"
                                    ),
                          "X",
                          ""
                          ),
               "X"
            )</f>
        <v/>
      </c>
      <c r="AX222" s="237" t="str">
        <f xml:space="preserve"> IF(TEXT((EDATE('Projektkostenkalkulation EP'!$B$8,20)+AW$9),"MM")=TEXT((EDATE('Projektkostenkalkulation EP'!$B$8,20)+(AW$9-1)),"MM"),
             IF(
                        OR(
                                    TEXT((EDATE('Projektkostenkalkulation EP'!$B$8,20)+AW$9),"TTT") = "Sa",
                                    TEXT((EDATE('Projektkostenkalkulation EP'!$B$8,20)+AW$9),"TTT") = "So",
                                    IF(ISNA(VLOOKUP(EDATE('Projektkostenkalkulation EP'!$B$8,20)+AW$9,Datenquellen!$F$7:$H$45,3,FALSE))," ",VLOOKUP(EDATE('Projektkostenkalkulation EP'!$B$8,20)+AW$9,Datenquellen!$F$7:$H$45,3,FALSE))="X"
                                    ),
                          "X",
                          ""
                          ),
               "X"
            )</f>
        <v/>
      </c>
      <c r="AY222" s="237" t="str">
        <f xml:space="preserve"> IF(TEXT((EDATE('Projektkostenkalkulation EP'!$B$8,20)+AX$9),"MM")=TEXT((EDATE('Projektkostenkalkulation EP'!$B$8,20)+(AX$9-1)),"MM"),
             IF(
                        OR(
                                    TEXT((EDATE('Projektkostenkalkulation EP'!$B$8,20)+AX$9),"TTT") = "Sa",
                                    TEXT((EDATE('Projektkostenkalkulation EP'!$B$8,20)+AX$9),"TTT") = "So",
                                    IF(ISNA(VLOOKUP(EDATE('Projektkostenkalkulation EP'!$B$8,20)+AX$9,Datenquellen!$F$7:$H$45,3,FALSE))," ",VLOOKUP(EDATE('Projektkostenkalkulation EP'!$B$8,20)+AX$9,Datenquellen!$F$7:$H$45,3,FALSE))="X"
                                    ),
                          "X",
                          ""
                          ),
               "X"
            )</f>
        <v>X</v>
      </c>
      <c r="AZ222" s="237" t="str">
        <f xml:space="preserve"> IF(TEXT((EDATE('Projektkostenkalkulation EP'!$B$8,20)+AY$9),"MM")=TEXT((EDATE('Projektkostenkalkulation EP'!$B$8,20)+(AY$9-1)),"MM"),
             IF(
                        OR(
                                    TEXT((EDATE('Projektkostenkalkulation EP'!$B$8,20)+AY$9),"TTT") = "Sa",
                                    TEXT((EDATE('Projektkostenkalkulation EP'!$B$8,20)+AY$9),"TTT") = "So",
                                    IF(ISNA(VLOOKUP(EDATE('Projektkostenkalkulation EP'!$B$8,20)+AY$9,Datenquellen!$F$7:$H$45,3,FALSE))," ",VLOOKUP(EDATE('Projektkostenkalkulation EP'!$B$8,20)+AY$9,Datenquellen!$F$7:$H$45,3,FALSE))="X"
                                    ),
                          "X",
                          ""
                          ),
               "X"
            )</f>
        <v>X</v>
      </c>
      <c r="BA222" s="237" t="str">
        <f xml:space="preserve"> IF(TEXT((EDATE('Projektkostenkalkulation EP'!$B$8,20)+AZ$9),"MM")=TEXT((EDATE('Projektkostenkalkulation EP'!$B$8,20)+(AZ$9-1)),"MM"),
             IF(
                        OR(
                                    TEXT((EDATE('Projektkostenkalkulation EP'!$B$8,20)+AZ$9),"TTT") = "Sa",
                                    TEXT((EDATE('Projektkostenkalkulation EP'!$B$8,20)+AZ$9),"TTT") = "So",
                                    IF(ISNA(VLOOKUP(EDATE('Projektkostenkalkulation EP'!$B$8,20)+AZ$9,Datenquellen!$F$7:$H$45,3,FALSE))," ",VLOOKUP(EDATE('Projektkostenkalkulation EP'!$B$8,20)+AZ$9,Datenquellen!$F$7:$H$45,3,FALSE))="X"
                                    ),
                          "X",
                          ""
                          ),
               "X"
            )</f>
        <v/>
      </c>
      <c r="BB222" s="237" t="str">
        <f xml:space="preserve"> IF(TEXT((EDATE('Projektkostenkalkulation EP'!$B$8,20)+BA$9),"MM")=TEXT((EDATE('Projektkostenkalkulation EP'!$B$8,20)+(BA$9-1)),"MM"),
             IF(
                        OR(
                                    TEXT((EDATE('Projektkostenkalkulation EP'!$B$8,20)+BA$9),"TTT") = "Sa",
                                    TEXT((EDATE('Projektkostenkalkulation EP'!$B$8,20)+BA$9),"TTT") = "So",
                                    IF(ISNA(VLOOKUP(EDATE('Projektkostenkalkulation EP'!$B$8,20)+BA$9,Datenquellen!$F$7:$H$45,3,FALSE))," ",VLOOKUP(EDATE('Projektkostenkalkulation EP'!$B$8,20)+BA$9,Datenquellen!$F$7:$H$45,3,FALSE))="X"
                                    ),
                          "X",
                          ""
                          ),
               "X"
            )</f>
        <v/>
      </c>
      <c r="BC222" s="237" t="str">
        <f xml:space="preserve"> IF(TEXT((EDATE('Projektkostenkalkulation EP'!$B$8,20)+BB$9),"MM")=TEXT((EDATE('Projektkostenkalkulation EP'!$B$8,20)+(BB$9-1)),"MM"),
             IF(
                        OR(
                                    TEXT((EDATE('Projektkostenkalkulation EP'!$B$8,20)+BB$9),"TTT") = "Sa",
                                    TEXT((EDATE('Projektkostenkalkulation EP'!$B$8,20)+BB$9),"TTT") = "So",
                                    IF(ISNA(VLOOKUP(EDATE('Projektkostenkalkulation EP'!$B$8,20)+BB$9,Datenquellen!$F$7:$H$45,3,FALSE))," ",VLOOKUP(EDATE('Projektkostenkalkulation EP'!$B$8,20)+BB$9,Datenquellen!$F$7:$H$45,3,FALSE))="X"
                                    ),
                          "X",
                          ""
                          ),
               "X"
            )</f>
        <v/>
      </c>
      <c r="BD222" s="237" t="str">
        <f xml:space="preserve"> IF(TEXT((EDATE('Projektkostenkalkulation EP'!$B$8,20)+BC$9),"MM")=TEXT((EDATE('Projektkostenkalkulation EP'!$B$8,20)+(BC$9-1)),"MM"),
             IF(
                        OR(
                                    TEXT((EDATE('Projektkostenkalkulation EP'!$B$8,20)+BC$9),"TTT") = "Sa",
                                    TEXT((EDATE('Projektkostenkalkulation EP'!$B$8,20)+BC$9),"TTT") = "So",
                                    IF(ISNA(VLOOKUP(EDATE('Projektkostenkalkulation EP'!$B$8,20)+BC$9,Datenquellen!$F$7:$H$45,3,FALSE))," ",VLOOKUP(EDATE('Projektkostenkalkulation EP'!$B$8,20)+BC$9,Datenquellen!$F$7:$H$45,3,FALSE))="X"
                                    ),
                          "X",
                          ""
                          ),
               "X"
            )</f>
        <v/>
      </c>
      <c r="BE222" s="237" t="str">
        <f xml:space="preserve"> IF(TEXT((EDATE('Projektkostenkalkulation EP'!$B$8,20)+BD$9),"MM")=TEXT((EDATE('Projektkostenkalkulation EP'!$B$8,20)+(BD$9-1)),"MM"),
             IF(
                        OR(
                                    TEXT((EDATE('Projektkostenkalkulation EP'!$B$8,20)+BD$9),"TTT") = "Sa",
                                    TEXT((EDATE('Projektkostenkalkulation EP'!$B$8,20)+BD$9),"TTT") = "So",
                                    IF(ISNA(VLOOKUP(EDATE('Projektkostenkalkulation EP'!$B$8,20)+BD$9,Datenquellen!$F$7:$H$45,3,FALSE))," ",VLOOKUP(EDATE('Projektkostenkalkulation EP'!$B$8,20)+BD$9,Datenquellen!$F$7:$H$45,3,FALSE))="X"
                                    ),
                          "X",
                          ""
                          ),
               "X"
            )</f>
        <v/>
      </c>
      <c r="BF222" s="237" t="str">
        <f xml:space="preserve"> IF(TEXT((EDATE('Projektkostenkalkulation EP'!$B$8,20)+BE$9),"MM")=TEXT((EDATE('Projektkostenkalkulation EP'!$B$8,20)+(BE$9-1)),"MM"),
             IF(
                        OR(
                                    TEXT((EDATE('Projektkostenkalkulation EP'!$B$8,20)+BE$9),"TTT") = "Sa",
                                    TEXT((EDATE('Projektkostenkalkulation EP'!$B$8,20)+BE$9),"TTT") = "So",
                                    IF(ISNA(VLOOKUP(EDATE('Projektkostenkalkulation EP'!$B$8,20)+BE$9,Datenquellen!$F$7:$H$45,3,FALSE))," ",VLOOKUP(EDATE('Projektkostenkalkulation EP'!$B$8,20)+BE$9,Datenquellen!$F$7:$H$45,3,FALSE))="X"
                                    ),
                          "X",
                          ""
                          ),
               "X"
            )</f>
        <v>X</v>
      </c>
      <c r="BG222" s="237" t="str">
        <f xml:space="preserve"> IF(TEXT((EDATE('Projektkostenkalkulation EP'!$B$8,20)+BF$9),"MM")=TEXT((EDATE('Projektkostenkalkulation EP'!$B$8,20)+(BF$9-1)),"MM"),
             IF(
                        OR(
                                    TEXT((EDATE('Projektkostenkalkulation EP'!$B$8,20)+BF$9),"TTT") = "Sa",
                                    TEXT((EDATE('Projektkostenkalkulation EP'!$B$8,20)+BF$9),"TTT") = "So",
                                    IF(ISNA(VLOOKUP(EDATE('Projektkostenkalkulation EP'!$B$8,20)+BF$9,Datenquellen!$F$7:$H$45,3,FALSE))," ",VLOOKUP(EDATE('Projektkostenkalkulation EP'!$B$8,20)+BF$9,Datenquellen!$F$7:$H$45,3,FALSE))="X"
                                    ),
                          "X",
                          ""
                          ),
               "X"
            )</f>
        <v>X</v>
      </c>
      <c r="BH222" s="237" t="str">
        <f xml:space="preserve"> IF(TEXT((EDATE('Projektkostenkalkulation EP'!$B$8,20)+BG$9),"MM")=TEXT((EDATE('Projektkostenkalkulation EP'!$B$8,20)+(BG$9-1)),"MM"),
             IF(
                        OR(
                                    TEXT((EDATE('Projektkostenkalkulation EP'!$B$8,20)+BG$9),"TTT") = "Sa",
                                    TEXT((EDATE('Projektkostenkalkulation EP'!$B$8,20)+BG$9),"TTT") = "So",
                                    IF(ISNA(VLOOKUP(EDATE('Projektkostenkalkulation EP'!$B$8,20)+BG$9,Datenquellen!$F$7:$H$45,3,FALSE))," ",VLOOKUP(EDATE('Projektkostenkalkulation EP'!$B$8,20)+BG$9,Datenquellen!$F$7:$H$45,3,FALSE))="X"
                                    ),
                          "X",
                          ""
                          ),
               "X"
            )</f>
        <v/>
      </c>
      <c r="BI222" s="237" t="str">
        <f xml:space="preserve"> IF(TEXT((EDATE('Projektkostenkalkulation EP'!$B$8,20)+BH$9),"MM")=TEXT((EDATE('Projektkostenkalkulation EP'!$B$8,20)+(BH$9-1)),"MM"),
             IF(
                        OR(
                                    TEXT((EDATE('Projektkostenkalkulation EP'!$B$8,20)+BH$9),"TTT") = "Sa",
                                    TEXT((EDATE('Projektkostenkalkulation EP'!$B$8,20)+BH$9),"TTT") = "So",
                                    IF(ISNA(VLOOKUP(EDATE('Projektkostenkalkulation EP'!$B$8,20)+BH$9,Datenquellen!$F$7:$H$45,3,FALSE))," ",VLOOKUP(EDATE('Projektkostenkalkulation EP'!$B$8,20)+BH$9,Datenquellen!$F$7:$H$45,3,FALSE))="X"
                                    ),
                          "X",
                          ""
                          ),
               "X"
            )</f>
        <v/>
      </c>
      <c r="BJ222" s="237" t="str">
        <f xml:space="preserve"> IF(TEXT((EDATE('Projektkostenkalkulation EP'!$B$8,20)+BI$9),"MM")=TEXT((EDATE('Projektkostenkalkulation EP'!$B$8,20)+(BI$9-1)),"MM"),
             IF(
                        OR(
                                    TEXT((EDATE('Projektkostenkalkulation EP'!$B$8,20)+BI$9),"TTT") = "Sa",
                                    TEXT((EDATE('Projektkostenkalkulation EP'!$B$8,20)+BI$9),"TTT") = "So",
                                    IF(ISNA(VLOOKUP(EDATE('Projektkostenkalkulation EP'!$B$8,20)+BI$9,Datenquellen!$F$7:$H$45,3,FALSE))," ",VLOOKUP(EDATE('Projektkostenkalkulation EP'!$B$8,20)+BI$9,Datenquellen!$F$7:$H$45,3,FALSE))="X"
                                    ),
                          "X",
                          ""
                          ),
               "X"
            )</f>
        <v/>
      </c>
      <c r="BK222" s="237" t="str">
        <f xml:space="preserve"> IF(TEXT((EDATE('Projektkostenkalkulation EP'!$B$8,20)+BJ$9),"MM")=TEXT((EDATE('Projektkostenkalkulation EP'!$B$8,20)+(BJ$9-1)),"MM"),
             IF(
                        OR(
                                    TEXT((EDATE('Projektkostenkalkulation EP'!$B$8,20)+BJ$9),"TTT") = "Sa",
                                    TEXT((EDATE('Projektkostenkalkulation EP'!$B$8,20)+BJ$9),"TTT") = "So",
                                    IF(ISNA(VLOOKUP(EDATE('Projektkostenkalkulation EP'!$B$8,20)+BJ$9,Datenquellen!$F$7:$H$45,3,FALSE))," ",VLOOKUP(EDATE('Projektkostenkalkulation EP'!$B$8,20)+BJ$9,Datenquellen!$F$7:$H$45,3,FALSE))="X"
                                    ),
                          "X",
                          ""
                          ),
               "X"
            )</f>
        <v/>
      </c>
      <c r="BL222" s="237" t="str">
        <f xml:space="preserve"> IF(TEXT((EDATE('Projektkostenkalkulation EP'!$B$8,20)+BK$9),"MM")=TEXT((EDATE('Projektkostenkalkulation EP'!$B$8,20)+(BK$9-1)),"MM"),
             IF(
                        OR(
                                    TEXT((EDATE('Projektkostenkalkulation EP'!$B$8,20)+BK$9),"TTT") = "Sa",
                                    TEXT((EDATE('Projektkostenkalkulation EP'!$B$8,20)+BK$9),"TTT") = "So",
                                    IF(ISNA(VLOOKUP(EDATE('Projektkostenkalkulation EP'!$B$8,20)+BK$9,Datenquellen!$F$7:$H$45,3,FALSE))," ",VLOOKUP(EDATE('Projektkostenkalkulation EP'!$B$8,20)+BK$9,Datenquellen!$F$7:$H$45,3,FALSE))="X"
                                    ),
                          "X",
                          ""
                          ),
               "X"
            )</f>
        <v/>
      </c>
      <c r="BM222" s="237" t="str">
        <f xml:space="preserve"> IF(TEXT((EDATE('Projektkostenkalkulation EP'!$B$8,20)+BL$9),"MM")=TEXT((EDATE('Projektkostenkalkulation EP'!$B$8,20)+(BL$9-1)),"MM"),
             IF(
                        OR(
                                    TEXT((EDATE('Projektkostenkalkulation EP'!$B$8,20)+BL$9),"TTT") = "Sa",
                                    TEXT((EDATE('Projektkostenkalkulation EP'!$B$8,20)+BL$9),"TTT") = "So",
                                    IF(ISNA(VLOOKUP(EDATE('Projektkostenkalkulation EP'!$B$8,20)+BL$9,Datenquellen!$F$7:$H$45,3,FALSE))," ",VLOOKUP(EDATE('Projektkostenkalkulation EP'!$B$8,20)+BL$9,Datenquellen!$F$7:$H$45,3,FALSE))="X"
                                    ),
                          "X",
                          ""
                          ),
               "X"
            )</f>
        <v>X</v>
      </c>
      <c r="BN222" s="237" t="str">
        <f xml:space="preserve"> IF(TEXT((EDATE('Projektkostenkalkulation EP'!$B$8,20)+BM$9),"MM")=TEXT((EDATE('Projektkostenkalkulation EP'!$B$8,20)+(BM$9-1)),"MM"),
             IF(
                        OR(
                                    TEXT((EDATE('Projektkostenkalkulation EP'!$B$8,20)+BM$9),"TTT") = "Sa",
                                    TEXT((EDATE('Projektkostenkalkulation EP'!$B$8,20)+BM$9),"TTT") = "So",
                                    IF(ISNA(VLOOKUP(EDATE('Projektkostenkalkulation EP'!$B$8,20)+BM$9,Datenquellen!$F$7:$H$45,3,FALSE))," ",VLOOKUP(EDATE('Projektkostenkalkulation EP'!$B$8,20)+BM$9,Datenquellen!$F$7:$H$45,3,FALSE))="X"
                                    ),
                          "X",
                          ""
                          ),
               "X"
            )</f>
        <v>X</v>
      </c>
      <c r="BO222" s="237" t="str">
        <f xml:space="preserve"> IF(TEXT((EDATE('Projektkostenkalkulation EP'!$B$8,20)+BN$9),"MM")=TEXT((EDATE('Projektkostenkalkulation EP'!$B$8,20)+(BN$9-1)),"MM"),
             IF(
                        OR(
                                    TEXT((EDATE('Projektkostenkalkulation EP'!$B$8,20)+BN$9),"TTT") = "Sa",
                                    TEXT((EDATE('Projektkostenkalkulation EP'!$B$8,20)+BN$9),"TTT") = "So",
                                    IF(ISNA(VLOOKUP(EDATE('Projektkostenkalkulation EP'!$B$8,20)+BN$9,Datenquellen!$F$7:$H$45,3,FALSE))," ",VLOOKUP(EDATE('Projektkostenkalkulation EP'!$B$8,20)+BN$9,Datenquellen!$F$7:$H$45,3,FALSE))="X"
                                    ),
                          "X",
                          ""
                          ),
               "X"
            )</f>
        <v/>
      </c>
      <c r="BP222" s="237" t="str">
        <f xml:space="preserve"> IF(TEXT((EDATE('Projektkostenkalkulation EP'!$B$8,20)+BO$9),"MM")=TEXT((EDATE('Projektkostenkalkulation EP'!$B$8,20)+(BO$9-1)),"MM"),
             IF(
                        OR(
                                    TEXT((EDATE('Projektkostenkalkulation EP'!$B$8,20)+BO$9),"TTT") = "Sa",
                                    TEXT((EDATE('Projektkostenkalkulation EP'!$B$8,20)+BO$9),"TTT") = "So",
                                    IF(ISNA(VLOOKUP(EDATE('Projektkostenkalkulation EP'!$B$8,20)+BO$9,Datenquellen!$F$7:$H$45,3,FALSE))," ",VLOOKUP(EDATE('Projektkostenkalkulation EP'!$B$8,20)+BO$9,Datenquellen!$F$7:$H$45,3,FALSE))="X"
                                    ),
                          "X",
                          ""
                          ),
               "X"
            )</f>
        <v/>
      </c>
      <c r="BQ222" s="238" t="str">
        <f xml:space="preserve"> IF(TEXT((EDATE('Projektkostenkalkulation EP'!$B$8,20)+BP$9),"MM")=TEXT((EDATE('Projektkostenkalkulation EP'!$B$8,20)+(BP$9-1)),"MM"),
             IF(
                        OR(
                                    TEXT((EDATE('Projektkostenkalkulation EP'!$B$8,20)+BP$9),"TTT") = "Sa",
                                    TEXT((EDATE('Projektkostenkalkulation EP'!$B$8,20)+BP$9),"TTT") = "So",
                                    IF(ISNA(VLOOKUP(EDATE('Projektkostenkalkulation EP'!$B$8,20)+BP$9,Datenquellen!$F$7:$H$45,3,FALSE))," ",VLOOKUP(EDATE('Projektkostenkalkulation EP'!$B$8,20)+BP$9,Datenquellen!$F$7:$H$45,3,FALSE))="X"
                                    ),
                          "X",
                          ""
                          ),
               "X"
            )</f>
        <v>X</v>
      </c>
      <c r="BR222" s="239"/>
      <c r="BS222" s="240"/>
      <c r="BT222" s="241" t="s">
        <v>67</v>
      </c>
      <c r="BU222" s="407"/>
      <c r="BV222" s="236"/>
      <c r="BW222" s="237" t="str">
        <f>IF(
            OR(
                     TEXT(EDATE('Projektkostenkalkulation EP'!$B$8,20),"TTT") = "Sa",
                     TEXT(EDATE('Projektkostenkalkulation EP'!$B$8,20),"TTT") = "So",
                     IF(ISNA(VLOOKUP(EDATE('Projektkostenkalkulation EP'!$B$8,20),Datenquellen!$F$7:$H$45,3,FALSE))," ",VLOOKUP(EDATE('Projektkostenkalkulation EP'!$B$8,20),Datenquellen!$F$7:$H$45,3,FALSE))="X"
                            ),
                    "X",
                    ""
            )</f>
        <v/>
      </c>
      <c r="BX222" s="237" t="str">
        <f xml:space="preserve"> IF(TEXT((EDATE('Projektkostenkalkulation EP'!$B$8,20)+BW$9),"MM")=TEXT((EDATE('Projektkostenkalkulation EP'!$B$8,20)+(BW$9-1)),"MM"),
             IF(
                        OR(
                                    TEXT((EDATE('Projektkostenkalkulation EP'!$B$8,20)+BW$9),"TTT") = "Sa",
                                    TEXT((EDATE('Projektkostenkalkulation EP'!$B$8,20)+BW$9),"TTT") = "So",
                                    IF(ISNA(VLOOKUP(EDATE('Projektkostenkalkulation EP'!$B$8,20)+BW$9,Datenquellen!$F$7:$H$45,3,FALSE))," ",VLOOKUP(EDATE('Projektkostenkalkulation EP'!$B$8,20)+BW$9,Datenquellen!$F$7:$H$45,3,FALSE))="X"
                                    ),
                          "X",
                          ""
                          ),
               "X"
            )</f>
        <v/>
      </c>
      <c r="BY222" s="237" t="str">
        <f xml:space="preserve"> IF(TEXT((EDATE('Projektkostenkalkulation EP'!$B$8,20)+BX$9),"MM")=TEXT((EDATE('Projektkostenkalkulation EP'!$B$8,20)+(BX$9-1)),"MM"),
             IF(
                        OR(
                                    TEXT((EDATE('Projektkostenkalkulation EP'!$B$8,20)+BX$9),"TTT") = "Sa",
                                    TEXT((EDATE('Projektkostenkalkulation EP'!$B$8,20)+BX$9),"TTT") = "So",
                                    IF(ISNA(VLOOKUP(EDATE('Projektkostenkalkulation EP'!$B$8,20)+BX$9,Datenquellen!$F$7:$H$45,3,FALSE))," ",VLOOKUP(EDATE('Projektkostenkalkulation EP'!$B$8,20)+BX$9,Datenquellen!$F$7:$H$45,3,FALSE))="X"
                                    ),
                          "X",
                          ""
                          ),
               "X"
            )</f>
        <v/>
      </c>
      <c r="BZ222" s="237" t="str">
        <f xml:space="preserve"> IF(TEXT((EDATE('Projektkostenkalkulation EP'!$B$8,20)+BY$9),"MM")=TEXT((EDATE('Projektkostenkalkulation EP'!$B$8,20)+(BY$9-1)),"MM"),
             IF(
                        OR(
                                    TEXT((EDATE('Projektkostenkalkulation EP'!$B$8,20)+BY$9),"TTT") = "Sa",
                                    TEXT((EDATE('Projektkostenkalkulation EP'!$B$8,20)+BY$9),"TTT") = "So",
                                    IF(ISNA(VLOOKUP(EDATE('Projektkostenkalkulation EP'!$B$8,20)+BY$9,Datenquellen!$F$7:$H$45,3,FALSE))," ",VLOOKUP(EDATE('Projektkostenkalkulation EP'!$B$8,20)+BY$9,Datenquellen!$F$7:$H$45,3,FALSE))="X"
                                    ),
                          "X",
                          ""
                          ),
               "X"
            )</f>
        <v/>
      </c>
      <c r="CA222" s="237" t="str">
        <f xml:space="preserve"> IF(TEXT((EDATE('Projektkostenkalkulation EP'!$B$8,20)+BZ$9),"MM")=TEXT((EDATE('Projektkostenkalkulation EP'!$B$8,20)+(BZ$9-1)),"MM"),
             IF(
                        OR(
                                    TEXT((EDATE('Projektkostenkalkulation EP'!$B$8,20)+BZ$9),"TTT") = "Sa",
                                    TEXT((EDATE('Projektkostenkalkulation EP'!$B$8,20)+BZ$9),"TTT") = "So",
                                    IF(ISNA(VLOOKUP(EDATE('Projektkostenkalkulation EP'!$B$8,20)+BZ$9,Datenquellen!$F$7:$H$45,3,FALSE))," ",VLOOKUP(EDATE('Projektkostenkalkulation EP'!$B$8,20)+BZ$9,Datenquellen!$F$7:$H$45,3,FALSE))="X"
                                    ),
                          "X",
                          ""
                          ),
               "X"
            )</f>
        <v/>
      </c>
      <c r="CB222" s="237" t="str">
        <f xml:space="preserve"> IF(TEXT((EDATE('Projektkostenkalkulation EP'!$B$8,20)+CA$9),"MM")=TEXT((EDATE('Projektkostenkalkulation EP'!$B$8,20)+(CA$9-1)),"MM"),
             IF(
                        OR(
                                    TEXT((EDATE('Projektkostenkalkulation EP'!$B$8,20)+CA$9),"TTT") = "Sa",
                                    TEXT((EDATE('Projektkostenkalkulation EP'!$B$8,20)+CA$9),"TTT") = "So",
                                    IF(ISNA(VLOOKUP(EDATE('Projektkostenkalkulation EP'!$B$8,20)+CA$9,Datenquellen!$F$7:$H$45,3,FALSE))," ",VLOOKUP(EDATE('Projektkostenkalkulation EP'!$B$8,20)+CA$9,Datenquellen!$F$7:$H$45,3,FALSE))="X"
                                    ),
                          "X",
                          ""
                          ),
               "X"
            )</f>
        <v>X</v>
      </c>
      <c r="CC222" s="237" t="str">
        <f xml:space="preserve"> IF(TEXT((EDATE('Projektkostenkalkulation EP'!$B$8,20)+CB$9),"MM")=TEXT((EDATE('Projektkostenkalkulation EP'!$B$8,20)+(CB$9-1)),"MM"),
             IF(
                        OR(
                                    TEXT((EDATE('Projektkostenkalkulation EP'!$B$8,20)+CB$9),"TTT") = "Sa",
                                    TEXT((EDATE('Projektkostenkalkulation EP'!$B$8,20)+CB$9),"TTT") = "So",
                                    IF(ISNA(VLOOKUP(EDATE('Projektkostenkalkulation EP'!$B$8,20)+CB$9,Datenquellen!$F$7:$H$45,3,FALSE))," ",VLOOKUP(EDATE('Projektkostenkalkulation EP'!$B$8,20)+CB$9,Datenquellen!$F$7:$H$45,3,FALSE))="X"
                                    ),
                          "X",
                          ""
                          ),
               "X"
            )</f>
        <v>X</v>
      </c>
      <c r="CD222" s="237" t="str">
        <f xml:space="preserve"> IF(TEXT((EDATE('Projektkostenkalkulation EP'!$B$8,20)+CC$9),"MM")=TEXT((EDATE('Projektkostenkalkulation EP'!$B$8,20)+(CC$9-1)),"MM"),
             IF(
                        OR(
                                    TEXT((EDATE('Projektkostenkalkulation EP'!$B$8,20)+CC$9),"TTT") = "Sa",
                                    TEXT((EDATE('Projektkostenkalkulation EP'!$B$8,20)+CC$9),"TTT") = "So",
                                    IF(ISNA(VLOOKUP(EDATE('Projektkostenkalkulation EP'!$B$8,20)+CC$9,Datenquellen!$F$7:$H$45,3,FALSE))," ",VLOOKUP(EDATE('Projektkostenkalkulation EP'!$B$8,20)+CC$9,Datenquellen!$F$7:$H$45,3,FALSE))="X"
                                    ),
                          "X",
                          ""
                          ),
               "X"
            )</f>
        <v/>
      </c>
      <c r="CE222" s="237" t="str">
        <f xml:space="preserve"> IF(TEXT((EDATE('Projektkostenkalkulation EP'!$B$8,20)+CD$9),"MM")=TEXT((EDATE('Projektkostenkalkulation EP'!$B$8,20)+(CD$9-1)),"MM"),
             IF(
                        OR(
                                    TEXT((EDATE('Projektkostenkalkulation EP'!$B$8,20)+CD$9),"TTT") = "Sa",
                                    TEXT((EDATE('Projektkostenkalkulation EP'!$B$8,20)+CD$9),"TTT") = "So",
                                    IF(ISNA(VLOOKUP(EDATE('Projektkostenkalkulation EP'!$B$8,20)+CD$9,Datenquellen!$F$7:$H$45,3,FALSE))," ",VLOOKUP(EDATE('Projektkostenkalkulation EP'!$B$8,20)+CD$9,Datenquellen!$F$7:$H$45,3,FALSE))="X"
                                    ),
                          "X",
                          ""
                          ),
               "X"
            )</f>
        <v/>
      </c>
      <c r="CF222" s="237" t="str">
        <f xml:space="preserve"> IF(TEXT((EDATE('Projektkostenkalkulation EP'!$B$8,20)+CE$9),"MM")=TEXT((EDATE('Projektkostenkalkulation EP'!$B$8,20)+(CE$9-1)),"MM"),
             IF(
                        OR(
                                    TEXT((EDATE('Projektkostenkalkulation EP'!$B$8,20)+CE$9),"TTT") = "Sa",
                                    TEXT((EDATE('Projektkostenkalkulation EP'!$B$8,20)+CE$9),"TTT") = "So",
                                    IF(ISNA(VLOOKUP(EDATE('Projektkostenkalkulation EP'!$B$8,20)+CE$9,Datenquellen!$F$7:$H$45,3,FALSE))," ",VLOOKUP(EDATE('Projektkostenkalkulation EP'!$B$8,20)+CE$9,Datenquellen!$F$7:$H$45,3,FALSE))="X"
                                    ),
                          "X",
                          ""
                          ),
               "X"
            )</f>
        <v/>
      </c>
      <c r="CG222" s="237" t="str">
        <f xml:space="preserve"> IF(TEXT((EDATE('Projektkostenkalkulation EP'!$B$8,20)+CF$9),"MM")=TEXT((EDATE('Projektkostenkalkulation EP'!$B$8,20)+(CF$9-1)),"MM"),
             IF(
                        OR(
                                    TEXT((EDATE('Projektkostenkalkulation EP'!$B$8,20)+CF$9),"TTT") = "Sa",
                                    TEXT((EDATE('Projektkostenkalkulation EP'!$B$8,20)+CF$9),"TTT") = "So",
                                    IF(ISNA(VLOOKUP(EDATE('Projektkostenkalkulation EP'!$B$8,20)+CF$9,Datenquellen!$F$7:$H$45,3,FALSE))," ",VLOOKUP(EDATE('Projektkostenkalkulation EP'!$B$8,20)+CF$9,Datenquellen!$F$7:$H$45,3,FALSE))="X"
                                    ),
                          "X",
                          ""
                          ),
               "X"
            )</f>
        <v/>
      </c>
      <c r="CH222" s="237" t="str">
        <f xml:space="preserve"> IF(TEXT((EDATE('Projektkostenkalkulation EP'!$B$8,20)+CG$9),"MM")=TEXT((EDATE('Projektkostenkalkulation EP'!$B$8,20)+(CG$9-1)),"MM"),
             IF(
                        OR(
                                    TEXT((EDATE('Projektkostenkalkulation EP'!$B$8,20)+CG$9),"TTT") = "Sa",
                                    TEXT((EDATE('Projektkostenkalkulation EP'!$B$8,20)+CG$9),"TTT") = "So",
                                    IF(ISNA(VLOOKUP(EDATE('Projektkostenkalkulation EP'!$B$8,20)+CG$9,Datenquellen!$F$7:$H$45,3,FALSE))," ",VLOOKUP(EDATE('Projektkostenkalkulation EP'!$B$8,20)+CG$9,Datenquellen!$F$7:$H$45,3,FALSE))="X"
                                    ),
                          "X",
                          ""
                          ),
               "X"
            )</f>
        <v/>
      </c>
      <c r="CI222" s="237" t="str">
        <f xml:space="preserve"> IF(TEXT((EDATE('Projektkostenkalkulation EP'!$B$8,20)+CH$9),"MM")=TEXT((EDATE('Projektkostenkalkulation EP'!$B$8,20)+(CH$9-1)),"MM"),
             IF(
                        OR(
                                    TEXT((EDATE('Projektkostenkalkulation EP'!$B$8,20)+CH$9),"TTT") = "Sa",
                                    TEXT((EDATE('Projektkostenkalkulation EP'!$B$8,20)+CH$9),"TTT") = "So",
                                    IF(ISNA(VLOOKUP(EDATE('Projektkostenkalkulation EP'!$B$8,20)+CH$9,Datenquellen!$F$7:$H$45,3,FALSE))," ",VLOOKUP(EDATE('Projektkostenkalkulation EP'!$B$8,20)+CH$9,Datenquellen!$F$7:$H$45,3,FALSE))="X"
                                    ),
                          "X",
                          ""
                          ),
               "X"
            )</f>
        <v>X</v>
      </c>
      <c r="CJ222" s="237" t="str">
        <f xml:space="preserve"> IF(TEXT((EDATE('Projektkostenkalkulation EP'!$B$8,20)+CI$9),"MM")=TEXT((EDATE('Projektkostenkalkulation EP'!$B$8,20)+(CI$9-1)),"MM"),
             IF(
                        OR(
                                    TEXT((EDATE('Projektkostenkalkulation EP'!$B$8,20)+CI$9),"TTT") = "Sa",
                                    TEXT((EDATE('Projektkostenkalkulation EP'!$B$8,20)+CI$9),"TTT") = "So",
                                    IF(ISNA(VLOOKUP(EDATE('Projektkostenkalkulation EP'!$B$8,20)+CI$9,Datenquellen!$F$7:$H$45,3,FALSE))," ",VLOOKUP(EDATE('Projektkostenkalkulation EP'!$B$8,20)+CI$9,Datenquellen!$F$7:$H$45,3,FALSE))="X"
                                    ),
                          "X",
                          ""
                          ),
               "X"
            )</f>
        <v>X</v>
      </c>
      <c r="CK222" s="237" t="str">
        <f xml:space="preserve"> IF(TEXT((EDATE('Projektkostenkalkulation EP'!$B$8,20)+CJ$9),"MM")=TEXT((EDATE('Projektkostenkalkulation EP'!$B$8,20)+(CJ$9-1)),"MM"),
             IF(
                        OR(
                                    TEXT((EDATE('Projektkostenkalkulation EP'!$B$8,20)+CJ$9),"TTT") = "Sa",
                                    TEXT((EDATE('Projektkostenkalkulation EP'!$B$8,20)+CJ$9),"TTT") = "So",
                                    IF(ISNA(VLOOKUP(EDATE('Projektkostenkalkulation EP'!$B$8,20)+CJ$9,Datenquellen!$F$7:$H$45,3,FALSE))," ",VLOOKUP(EDATE('Projektkostenkalkulation EP'!$B$8,20)+CJ$9,Datenquellen!$F$7:$H$45,3,FALSE))="X"
                                    ),
                          "X",
                          ""
                          ),
               "X"
            )</f>
        <v/>
      </c>
      <c r="CL222" s="237" t="str">
        <f xml:space="preserve"> IF(TEXT((EDATE('Projektkostenkalkulation EP'!$B$8,20)+CK$9),"MM")=TEXT((EDATE('Projektkostenkalkulation EP'!$B$8,20)+(CK$9-1)),"MM"),
             IF(
                        OR(
                                    TEXT((EDATE('Projektkostenkalkulation EP'!$B$8,20)+CK$9),"TTT") = "Sa",
                                    TEXT((EDATE('Projektkostenkalkulation EP'!$B$8,20)+CK$9),"TTT") = "So",
                                    IF(ISNA(VLOOKUP(EDATE('Projektkostenkalkulation EP'!$B$8,20)+CK$9,Datenquellen!$F$7:$H$45,3,FALSE))," ",VLOOKUP(EDATE('Projektkostenkalkulation EP'!$B$8,20)+CK$9,Datenquellen!$F$7:$H$45,3,FALSE))="X"
                                    ),
                          "X",
                          ""
                          ),
               "X"
            )</f>
        <v/>
      </c>
      <c r="CM222" s="237" t="str">
        <f xml:space="preserve"> IF(TEXT((EDATE('Projektkostenkalkulation EP'!$B$8,20)+CL$9),"MM")=TEXT((EDATE('Projektkostenkalkulation EP'!$B$8,20)+(CL$9-1)),"MM"),
             IF(
                        OR(
                                    TEXT((EDATE('Projektkostenkalkulation EP'!$B$8,20)+CL$9),"TTT") = "Sa",
                                    TEXT((EDATE('Projektkostenkalkulation EP'!$B$8,20)+CL$9),"TTT") = "So",
                                    IF(ISNA(VLOOKUP(EDATE('Projektkostenkalkulation EP'!$B$8,20)+CL$9,Datenquellen!$F$7:$H$45,3,FALSE))," ",VLOOKUP(EDATE('Projektkostenkalkulation EP'!$B$8,20)+CL$9,Datenquellen!$F$7:$H$45,3,FALSE))="X"
                                    ),
                          "X",
                          ""
                          ),
               "X"
            )</f>
        <v/>
      </c>
      <c r="CN222" s="237" t="str">
        <f xml:space="preserve"> IF(TEXT((EDATE('Projektkostenkalkulation EP'!$B$8,20)+CM$9),"MM")=TEXT((EDATE('Projektkostenkalkulation EP'!$B$8,20)+(CM$9-1)),"MM"),
             IF(
                        OR(
                                    TEXT((EDATE('Projektkostenkalkulation EP'!$B$8,20)+CM$9),"TTT") = "Sa",
                                    TEXT((EDATE('Projektkostenkalkulation EP'!$B$8,20)+CM$9),"TTT") = "So",
                                    IF(ISNA(VLOOKUP(EDATE('Projektkostenkalkulation EP'!$B$8,20)+CM$9,Datenquellen!$F$7:$H$45,3,FALSE))," ",VLOOKUP(EDATE('Projektkostenkalkulation EP'!$B$8,20)+CM$9,Datenquellen!$F$7:$H$45,3,FALSE))="X"
                                    ),
                          "X",
                          ""
                          ),
               "X"
            )</f>
        <v/>
      </c>
      <c r="CO222" s="237" t="str">
        <f xml:space="preserve"> IF(TEXT((EDATE('Projektkostenkalkulation EP'!$B$8,20)+CN$9),"MM")=TEXT((EDATE('Projektkostenkalkulation EP'!$B$8,20)+(CN$9-1)),"MM"),
             IF(
                        OR(
                                    TEXT((EDATE('Projektkostenkalkulation EP'!$B$8,20)+CN$9),"TTT") = "Sa",
                                    TEXT((EDATE('Projektkostenkalkulation EP'!$B$8,20)+CN$9),"TTT") = "So",
                                    IF(ISNA(VLOOKUP(EDATE('Projektkostenkalkulation EP'!$B$8,20)+CN$9,Datenquellen!$F$7:$H$45,3,FALSE))," ",VLOOKUP(EDATE('Projektkostenkalkulation EP'!$B$8,20)+CN$9,Datenquellen!$F$7:$H$45,3,FALSE))="X"
                                    ),
                          "X",
                          ""
                          ),
               "X"
            )</f>
        <v/>
      </c>
      <c r="CP222" s="237" t="str">
        <f xml:space="preserve"> IF(TEXT((EDATE('Projektkostenkalkulation EP'!$B$8,20)+CO$9),"MM")=TEXT((EDATE('Projektkostenkalkulation EP'!$B$8,20)+(CO$9-1)),"MM"),
             IF(
                        OR(
                                    TEXT((EDATE('Projektkostenkalkulation EP'!$B$8,20)+CO$9),"TTT") = "Sa",
                                    TEXT((EDATE('Projektkostenkalkulation EP'!$B$8,20)+CO$9),"TTT") = "So",
                                    IF(ISNA(VLOOKUP(EDATE('Projektkostenkalkulation EP'!$B$8,20)+CO$9,Datenquellen!$F$7:$H$45,3,FALSE))," ",VLOOKUP(EDATE('Projektkostenkalkulation EP'!$B$8,20)+CO$9,Datenquellen!$F$7:$H$45,3,FALSE))="X"
                                    ),
                          "X",
                          ""
                          ),
               "X"
            )</f>
        <v>X</v>
      </c>
      <c r="CQ222" s="237" t="str">
        <f xml:space="preserve"> IF(TEXT((EDATE('Projektkostenkalkulation EP'!$B$8,20)+CP$9),"MM")=TEXT((EDATE('Projektkostenkalkulation EP'!$B$8,20)+(CP$9-1)),"MM"),
             IF(
                        OR(
                                    TEXT((EDATE('Projektkostenkalkulation EP'!$B$8,20)+CP$9),"TTT") = "Sa",
                                    TEXT((EDATE('Projektkostenkalkulation EP'!$B$8,20)+CP$9),"TTT") = "So",
                                    IF(ISNA(VLOOKUP(EDATE('Projektkostenkalkulation EP'!$B$8,20)+CP$9,Datenquellen!$F$7:$H$45,3,FALSE))," ",VLOOKUP(EDATE('Projektkostenkalkulation EP'!$B$8,20)+CP$9,Datenquellen!$F$7:$H$45,3,FALSE))="X"
                                    ),
                          "X",
                          ""
                          ),
               "X"
            )</f>
        <v>X</v>
      </c>
      <c r="CR222" s="237" t="str">
        <f xml:space="preserve"> IF(TEXT((EDATE('Projektkostenkalkulation EP'!$B$8,20)+CQ$9),"MM")=TEXT((EDATE('Projektkostenkalkulation EP'!$B$8,20)+(CQ$9-1)),"MM"),
             IF(
                        OR(
                                    TEXT((EDATE('Projektkostenkalkulation EP'!$B$8,20)+CQ$9),"TTT") = "Sa",
                                    TEXT((EDATE('Projektkostenkalkulation EP'!$B$8,20)+CQ$9),"TTT") = "So",
                                    IF(ISNA(VLOOKUP(EDATE('Projektkostenkalkulation EP'!$B$8,20)+CQ$9,Datenquellen!$F$7:$H$45,3,FALSE))," ",VLOOKUP(EDATE('Projektkostenkalkulation EP'!$B$8,20)+CQ$9,Datenquellen!$F$7:$H$45,3,FALSE))="X"
                                    ),
                          "X",
                          ""
                          ),
               "X"
            )</f>
        <v/>
      </c>
      <c r="CS222" s="237" t="str">
        <f xml:space="preserve"> IF(TEXT((EDATE('Projektkostenkalkulation EP'!$B$8,20)+CR$9),"MM")=TEXT((EDATE('Projektkostenkalkulation EP'!$B$8,20)+(CR$9-1)),"MM"),
             IF(
                        OR(
                                    TEXT((EDATE('Projektkostenkalkulation EP'!$B$8,20)+CR$9),"TTT") = "Sa",
                                    TEXT((EDATE('Projektkostenkalkulation EP'!$B$8,20)+CR$9),"TTT") = "So",
                                    IF(ISNA(VLOOKUP(EDATE('Projektkostenkalkulation EP'!$B$8,20)+CR$9,Datenquellen!$F$7:$H$45,3,FALSE))," ",VLOOKUP(EDATE('Projektkostenkalkulation EP'!$B$8,20)+CR$9,Datenquellen!$F$7:$H$45,3,FALSE))="X"
                                    ),
                          "X",
                          ""
                          ),
               "X"
            )</f>
        <v/>
      </c>
      <c r="CT222" s="237" t="str">
        <f xml:space="preserve"> IF(TEXT((EDATE('Projektkostenkalkulation EP'!$B$8,20)+CS$9),"MM")=TEXT((EDATE('Projektkostenkalkulation EP'!$B$8,20)+(CS$9-1)),"MM"),
             IF(
                        OR(
                                    TEXT((EDATE('Projektkostenkalkulation EP'!$B$8,20)+CS$9),"TTT") = "Sa",
                                    TEXT((EDATE('Projektkostenkalkulation EP'!$B$8,20)+CS$9),"TTT") = "So",
                                    IF(ISNA(VLOOKUP(EDATE('Projektkostenkalkulation EP'!$B$8,20)+CS$9,Datenquellen!$F$7:$H$45,3,FALSE))," ",VLOOKUP(EDATE('Projektkostenkalkulation EP'!$B$8,20)+CS$9,Datenquellen!$F$7:$H$45,3,FALSE))="X"
                                    ),
                          "X",
                          ""
                          ),
               "X"
            )</f>
        <v/>
      </c>
      <c r="CU222" s="237" t="str">
        <f xml:space="preserve"> IF(TEXT((EDATE('Projektkostenkalkulation EP'!$B$8,20)+CT$9),"MM")=TEXT((EDATE('Projektkostenkalkulation EP'!$B$8,20)+(CT$9-1)),"MM"),
             IF(
                        OR(
                                    TEXT((EDATE('Projektkostenkalkulation EP'!$B$8,20)+CT$9),"TTT") = "Sa",
                                    TEXT((EDATE('Projektkostenkalkulation EP'!$B$8,20)+CT$9),"TTT") = "So",
                                    IF(ISNA(VLOOKUP(EDATE('Projektkostenkalkulation EP'!$B$8,20)+CT$9,Datenquellen!$F$7:$H$45,3,FALSE))," ",VLOOKUP(EDATE('Projektkostenkalkulation EP'!$B$8,20)+CT$9,Datenquellen!$F$7:$H$45,3,FALSE))="X"
                                    ),
                          "X",
                          ""
                          ),
               "X"
            )</f>
        <v/>
      </c>
      <c r="CV222" s="237" t="str">
        <f xml:space="preserve"> IF(TEXT((EDATE('Projektkostenkalkulation EP'!$B$8,20)+CU$9),"MM")=TEXT((EDATE('Projektkostenkalkulation EP'!$B$8,20)+(CU$9-1)),"MM"),
             IF(
                        OR(
                                    TEXT((EDATE('Projektkostenkalkulation EP'!$B$8,20)+CU$9),"TTT") = "Sa",
                                    TEXT((EDATE('Projektkostenkalkulation EP'!$B$8,20)+CU$9),"TTT") = "So",
                                    IF(ISNA(VLOOKUP(EDATE('Projektkostenkalkulation EP'!$B$8,20)+CU$9,Datenquellen!$F$7:$H$45,3,FALSE))," ",VLOOKUP(EDATE('Projektkostenkalkulation EP'!$B$8,20)+CU$9,Datenquellen!$F$7:$H$45,3,FALSE))="X"
                                    ),
                          "X",
                          ""
                          ),
               "X"
            )</f>
        <v/>
      </c>
      <c r="CW222" s="237" t="str">
        <f xml:space="preserve"> IF(TEXT((EDATE('Projektkostenkalkulation EP'!$B$8,20)+CV$9),"MM")=TEXT((EDATE('Projektkostenkalkulation EP'!$B$8,20)+(CV$9-1)),"MM"),
             IF(
                        OR(
                                    TEXT((EDATE('Projektkostenkalkulation EP'!$B$8,20)+CV$9),"TTT") = "Sa",
                                    TEXT((EDATE('Projektkostenkalkulation EP'!$B$8,20)+CV$9),"TTT") = "So",
                                    IF(ISNA(VLOOKUP(EDATE('Projektkostenkalkulation EP'!$B$8,20)+CV$9,Datenquellen!$F$7:$H$45,3,FALSE))," ",VLOOKUP(EDATE('Projektkostenkalkulation EP'!$B$8,20)+CV$9,Datenquellen!$F$7:$H$45,3,FALSE))="X"
                                    ),
                          "X",
                          ""
                          ),
               "X"
            )</f>
        <v>X</v>
      </c>
      <c r="CX222" s="237" t="str">
        <f xml:space="preserve"> IF(TEXT((EDATE('Projektkostenkalkulation EP'!$B$8,20)+CW$9),"MM")=TEXT((EDATE('Projektkostenkalkulation EP'!$B$8,20)+(CW$9-1)),"MM"),
             IF(
                        OR(
                                    TEXT((EDATE('Projektkostenkalkulation EP'!$B$8,20)+CW$9),"TTT") = "Sa",
                                    TEXT((EDATE('Projektkostenkalkulation EP'!$B$8,20)+CW$9),"TTT") = "So",
                                    IF(ISNA(VLOOKUP(EDATE('Projektkostenkalkulation EP'!$B$8,20)+CW$9,Datenquellen!$F$7:$H$45,3,FALSE))," ",VLOOKUP(EDATE('Projektkostenkalkulation EP'!$B$8,20)+CW$9,Datenquellen!$F$7:$H$45,3,FALSE))="X"
                                    ),
                          "X",
                          ""
                          ),
               "X"
            )</f>
        <v>X</v>
      </c>
      <c r="CY222" s="237" t="str">
        <f xml:space="preserve"> IF(TEXT((EDATE('Projektkostenkalkulation EP'!$B$8,20)+CX$9),"MM")=TEXT((EDATE('Projektkostenkalkulation EP'!$B$8,20)+(CX$9-1)),"MM"),
             IF(
                        OR(
                                    TEXT((EDATE('Projektkostenkalkulation EP'!$B$8,20)+CX$9),"TTT") = "Sa",
                                    TEXT((EDATE('Projektkostenkalkulation EP'!$B$8,20)+CX$9),"TTT") = "So",
                                    IF(ISNA(VLOOKUP(EDATE('Projektkostenkalkulation EP'!$B$8,20)+CX$9,Datenquellen!$F$7:$H$45,3,FALSE))," ",VLOOKUP(EDATE('Projektkostenkalkulation EP'!$B$8,20)+CX$9,Datenquellen!$F$7:$H$45,3,FALSE))="X"
                                    ),
                          "X",
                          ""
                          ),
               "X"
            )</f>
        <v/>
      </c>
      <c r="CZ222" s="237" t="str">
        <f xml:space="preserve"> IF(TEXT((EDATE('Projektkostenkalkulation EP'!$B$8,20)+CY$9),"MM")=TEXT((EDATE('Projektkostenkalkulation EP'!$B$8,20)+(CY$9-1)),"MM"),
             IF(
                        OR(
                                    TEXT((EDATE('Projektkostenkalkulation EP'!$B$8,20)+CY$9),"TTT") = "Sa",
                                    TEXT((EDATE('Projektkostenkalkulation EP'!$B$8,20)+CY$9),"TTT") = "So",
                                    IF(ISNA(VLOOKUP(EDATE('Projektkostenkalkulation EP'!$B$8,20)+CY$9,Datenquellen!$F$7:$H$45,3,FALSE))," ",VLOOKUP(EDATE('Projektkostenkalkulation EP'!$B$8,20)+CY$9,Datenquellen!$F$7:$H$45,3,FALSE))="X"
                                    ),
                          "X",
                          ""
                          ),
               "X"
            )</f>
        <v/>
      </c>
      <c r="DA222" s="238" t="str">
        <f xml:space="preserve"> IF(TEXT((EDATE('Projektkostenkalkulation EP'!$B$8,20)+CZ$9),"MM")=TEXT((EDATE('Projektkostenkalkulation EP'!$B$8,20)+(CZ$9-1)),"MM"),
             IF(
                        OR(
                                    TEXT((EDATE('Projektkostenkalkulation EP'!$B$8,20)+CZ$9),"TTT") = "Sa",
                                    TEXT((EDATE('Projektkostenkalkulation EP'!$B$8,20)+CZ$9),"TTT") = "So",
                                    IF(ISNA(VLOOKUP(EDATE('Projektkostenkalkulation EP'!$B$8,20)+CZ$9,Datenquellen!$F$7:$H$45,3,FALSE))," ",VLOOKUP(EDATE('Projektkostenkalkulation EP'!$B$8,20)+CZ$9,Datenquellen!$F$7:$H$45,3,FALSE))="X"
                                    ),
                          "X",
                          ""
                          ),
               "X"
            )</f>
        <v>X</v>
      </c>
      <c r="DB222" s="239"/>
      <c r="DC222" s="240"/>
      <c r="DD222" s="241" t="s">
        <v>67</v>
      </c>
      <c r="DE222" s="407"/>
      <c r="DF222" s="236"/>
      <c r="DG222" s="237" t="str">
        <f>IF(
            OR(
                     TEXT(EDATE('Projektkostenkalkulation EP'!$B$8,20),"TTT") = "Sa",
                     TEXT(EDATE('Projektkostenkalkulation EP'!$B$8,20),"TTT") = "So",
                     IF(ISNA(VLOOKUP(EDATE('Projektkostenkalkulation EP'!$B$8,20),Datenquellen!$F$7:$H$45,3,FALSE))," ",VLOOKUP(EDATE('Projektkostenkalkulation EP'!$B$8,20),Datenquellen!$F$7:$H$45,3,FALSE))="X"
                            ),
                    "X",
                    ""
            )</f>
        <v/>
      </c>
      <c r="DH222" s="237" t="str">
        <f xml:space="preserve"> IF(TEXT((EDATE('Projektkostenkalkulation EP'!$B$8,20)+DG$9),"MM")=TEXT((EDATE('Projektkostenkalkulation EP'!$B$8,20)+(DG$9-1)),"MM"),
             IF(
                        OR(
                                    TEXT((EDATE('Projektkostenkalkulation EP'!$B$8,20)+DG$9),"TTT") = "Sa",
                                    TEXT((EDATE('Projektkostenkalkulation EP'!$B$8,20)+DG$9),"TTT") = "So",
                                    IF(ISNA(VLOOKUP(EDATE('Projektkostenkalkulation EP'!$B$8,20)+DG$9,Datenquellen!$F$7:$H$45,3,FALSE))," ",VLOOKUP(EDATE('Projektkostenkalkulation EP'!$B$8,20)+DG$9,Datenquellen!$F$7:$H$45,3,FALSE))="X"
                                    ),
                          "X",
                          ""
                          ),
               "X"
            )</f>
        <v/>
      </c>
      <c r="DI222" s="237" t="str">
        <f xml:space="preserve"> IF(TEXT((EDATE('Projektkostenkalkulation EP'!$B$8,20)+DH$9),"MM")=TEXT((EDATE('Projektkostenkalkulation EP'!$B$8,20)+(DH$9-1)),"MM"),
             IF(
                        OR(
                                    TEXT((EDATE('Projektkostenkalkulation EP'!$B$8,20)+DH$9),"TTT") = "Sa",
                                    TEXT((EDATE('Projektkostenkalkulation EP'!$B$8,20)+DH$9),"TTT") = "So",
                                    IF(ISNA(VLOOKUP(EDATE('Projektkostenkalkulation EP'!$B$8,20)+DH$9,Datenquellen!$F$7:$H$45,3,FALSE))," ",VLOOKUP(EDATE('Projektkostenkalkulation EP'!$B$8,20)+DH$9,Datenquellen!$F$7:$H$45,3,FALSE))="X"
                                    ),
                          "X",
                          ""
                          ),
               "X"
            )</f>
        <v/>
      </c>
      <c r="DJ222" s="237" t="str">
        <f xml:space="preserve"> IF(TEXT((EDATE('Projektkostenkalkulation EP'!$B$8,20)+DI$9),"MM")=TEXT((EDATE('Projektkostenkalkulation EP'!$B$8,20)+(DI$9-1)),"MM"),
             IF(
                        OR(
                                    TEXT((EDATE('Projektkostenkalkulation EP'!$B$8,20)+DI$9),"TTT") = "Sa",
                                    TEXT((EDATE('Projektkostenkalkulation EP'!$B$8,20)+DI$9),"TTT") = "So",
                                    IF(ISNA(VLOOKUP(EDATE('Projektkostenkalkulation EP'!$B$8,20)+DI$9,Datenquellen!$F$7:$H$45,3,FALSE))," ",VLOOKUP(EDATE('Projektkostenkalkulation EP'!$B$8,20)+DI$9,Datenquellen!$F$7:$H$45,3,FALSE))="X"
                                    ),
                          "X",
                          ""
                          ),
               "X"
            )</f>
        <v/>
      </c>
      <c r="DK222" s="237" t="str">
        <f xml:space="preserve"> IF(TEXT((EDATE('Projektkostenkalkulation EP'!$B$8,20)+DJ$9),"MM")=TEXT((EDATE('Projektkostenkalkulation EP'!$B$8,20)+(DJ$9-1)),"MM"),
             IF(
                        OR(
                                    TEXT((EDATE('Projektkostenkalkulation EP'!$B$8,20)+DJ$9),"TTT") = "Sa",
                                    TEXT((EDATE('Projektkostenkalkulation EP'!$B$8,20)+DJ$9),"TTT") = "So",
                                    IF(ISNA(VLOOKUP(EDATE('Projektkostenkalkulation EP'!$B$8,20)+DJ$9,Datenquellen!$F$7:$H$45,3,FALSE))," ",VLOOKUP(EDATE('Projektkostenkalkulation EP'!$B$8,20)+DJ$9,Datenquellen!$F$7:$H$45,3,FALSE))="X"
                                    ),
                          "X",
                          ""
                          ),
               "X"
            )</f>
        <v/>
      </c>
      <c r="DL222" s="237" t="str">
        <f xml:space="preserve"> IF(TEXT((EDATE('Projektkostenkalkulation EP'!$B$8,20)+DK$9),"MM")=TEXT((EDATE('Projektkostenkalkulation EP'!$B$8,20)+(DK$9-1)),"MM"),
             IF(
                        OR(
                                    TEXT((EDATE('Projektkostenkalkulation EP'!$B$8,20)+DK$9),"TTT") = "Sa",
                                    TEXT((EDATE('Projektkostenkalkulation EP'!$B$8,20)+DK$9),"TTT") = "So",
                                    IF(ISNA(VLOOKUP(EDATE('Projektkostenkalkulation EP'!$B$8,20)+DK$9,Datenquellen!$F$7:$H$45,3,FALSE))," ",VLOOKUP(EDATE('Projektkostenkalkulation EP'!$B$8,20)+DK$9,Datenquellen!$F$7:$H$45,3,FALSE))="X"
                                    ),
                          "X",
                          ""
                          ),
               "X"
            )</f>
        <v>X</v>
      </c>
      <c r="DM222" s="237" t="str">
        <f xml:space="preserve"> IF(TEXT((EDATE('Projektkostenkalkulation EP'!$B$8,20)+DL$9),"MM")=TEXT((EDATE('Projektkostenkalkulation EP'!$B$8,20)+(DL$9-1)),"MM"),
             IF(
                        OR(
                                    TEXT((EDATE('Projektkostenkalkulation EP'!$B$8,20)+DL$9),"TTT") = "Sa",
                                    TEXT((EDATE('Projektkostenkalkulation EP'!$B$8,20)+DL$9),"TTT") = "So",
                                    IF(ISNA(VLOOKUP(EDATE('Projektkostenkalkulation EP'!$B$8,20)+DL$9,Datenquellen!$F$7:$H$45,3,FALSE))," ",VLOOKUP(EDATE('Projektkostenkalkulation EP'!$B$8,20)+DL$9,Datenquellen!$F$7:$H$45,3,FALSE))="X"
                                    ),
                          "X",
                          ""
                          ),
               "X"
            )</f>
        <v>X</v>
      </c>
      <c r="DN222" s="237" t="str">
        <f xml:space="preserve"> IF(TEXT((EDATE('Projektkostenkalkulation EP'!$B$8,20)+DM$9),"MM")=TEXT((EDATE('Projektkostenkalkulation EP'!$B$8,20)+(DM$9-1)),"MM"),
             IF(
                        OR(
                                    TEXT((EDATE('Projektkostenkalkulation EP'!$B$8,20)+DM$9),"TTT") = "Sa",
                                    TEXT((EDATE('Projektkostenkalkulation EP'!$B$8,20)+DM$9),"TTT") = "So",
                                    IF(ISNA(VLOOKUP(EDATE('Projektkostenkalkulation EP'!$B$8,20)+DM$9,Datenquellen!$F$7:$H$45,3,FALSE))," ",VLOOKUP(EDATE('Projektkostenkalkulation EP'!$B$8,20)+DM$9,Datenquellen!$F$7:$H$45,3,FALSE))="X"
                                    ),
                          "X",
                          ""
                          ),
               "X"
            )</f>
        <v/>
      </c>
      <c r="DO222" s="237" t="str">
        <f xml:space="preserve"> IF(TEXT((EDATE('Projektkostenkalkulation EP'!$B$8,20)+DN$9),"MM")=TEXT((EDATE('Projektkostenkalkulation EP'!$B$8,20)+(DN$9-1)),"MM"),
             IF(
                        OR(
                                    TEXT((EDATE('Projektkostenkalkulation EP'!$B$8,20)+DN$9),"TTT") = "Sa",
                                    TEXT((EDATE('Projektkostenkalkulation EP'!$B$8,20)+DN$9),"TTT") = "So",
                                    IF(ISNA(VLOOKUP(EDATE('Projektkostenkalkulation EP'!$B$8,20)+DN$9,Datenquellen!$F$7:$H$45,3,FALSE))," ",VLOOKUP(EDATE('Projektkostenkalkulation EP'!$B$8,20)+DN$9,Datenquellen!$F$7:$H$45,3,FALSE))="X"
                                    ),
                          "X",
                          ""
                          ),
               "X"
            )</f>
        <v/>
      </c>
      <c r="DP222" s="237" t="str">
        <f xml:space="preserve"> IF(TEXT((EDATE('Projektkostenkalkulation EP'!$B$8,20)+DO$9),"MM")=TEXT((EDATE('Projektkostenkalkulation EP'!$B$8,20)+(DO$9-1)),"MM"),
             IF(
                        OR(
                                    TEXT((EDATE('Projektkostenkalkulation EP'!$B$8,20)+DO$9),"TTT") = "Sa",
                                    TEXT((EDATE('Projektkostenkalkulation EP'!$B$8,20)+DO$9),"TTT") = "So",
                                    IF(ISNA(VLOOKUP(EDATE('Projektkostenkalkulation EP'!$B$8,20)+DO$9,Datenquellen!$F$7:$H$45,3,FALSE))," ",VLOOKUP(EDATE('Projektkostenkalkulation EP'!$B$8,20)+DO$9,Datenquellen!$F$7:$H$45,3,FALSE))="X"
                                    ),
                          "X",
                          ""
                          ),
               "X"
            )</f>
        <v/>
      </c>
      <c r="DQ222" s="237" t="str">
        <f xml:space="preserve"> IF(TEXT((EDATE('Projektkostenkalkulation EP'!$B$8,20)+DP$9),"MM")=TEXT((EDATE('Projektkostenkalkulation EP'!$B$8,20)+(DP$9-1)),"MM"),
             IF(
                        OR(
                                    TEXT((EDATE('Projektkostenkalkulation EP'!$B$8,20)+DP$9),"TTT") = "Sa",
                                    TEXT((EDATE('Projektkostenkalkulation EP'!$B$8,20)+DP$9),"TTT") = "So",
                                    IF(ISNA(VLOOKUP(EDATE('Projektkostenkalkulation EP'!$B$8,20)+DP$9,Datenquellen!$F$7:$H$45,3,FALSE))," ",VLOOKUP(EDATE('Projektkostenkalkulation EP'!$B$8,20)+DP$9,Datenquellen!$F$7:$H$45,3,FALSE))="X"
                                    ),
                          "X",
                          ""
                          ),
               "X"
            )</f>
        <v/>
      </c>
      <c r="DR222" s="237" t="str">
        <f xml:space="preserve"> IF(TEXT((EDATE('Projektkostenkalkulation EP'!$B$8,20)+DQ$9),"MM")=TEXT((EDATE('Projektkostenkalkulation EP'!$B$8,20)+(DQ$9-1)),"MM"),
             IF(
                        OR(
                                    TEXT((EDATE('Projektkostenkalkulation EP'!$B$8,20)+DQ$9),"TTT") = "Sa",
                                    TEXT((EDATE('Projektkostenkalkulation EP'!$B$8,20)+DQ$9),"TTT") = "So",
                                    IF(ISNA(VLOOKUP(EDATE('Projektkostenkalkulation EP'!$B$8,20)+DQ$9,Datenquellen!$F$7:$H$45,3,FALSE))," ",VLOOKUP(EDATE('Projektkostenkalkulation EP'!$B$8,20)+DQ$9,Datenquellen!$F$7:$H$45,3,FALSE))="X"
                                    ),
                          "X",
                          ""
                          ),
               "X"
            )</f>
        <v/>
      </c>
      <c r="DS222" s="237" t="str">
        <f xml:space="preserve"> IF(TEXT((EDATE('Projektkostenkalkulation EP'!$B$8,20)+DR$9),"MM")=TEXT((EDATE('Projektkostenkalkulation EP'!$B$8,20)+(DR$9-1)),"MM"),
             IF(
                        OR(
                                    TEXT((EDATE('Projektkostenkalkulation EP'!$B$8,20)+DR$9),"TTT") = "Sa",
                                    TEXT((EDATE('Projektkostenkalkulation EP'!$B$8,20)+DR$9),"TTT") = "So",
                                    IF(ISNA(VLOOKUP(EDATE('Projektkostenkalkulation EP'!$B$8,20)+DR$9,Datenquellen!$F$7:$H$45,3,FALSE))," ",VLOOKUP(EDATE('Projektkostenkalkulation EP'!$B$8,20)+DR$9,Datenquellen!$F$7:$H$45,3,FALSE))="X"
                                    ),
                          "X",
                          ""
                          ),
               "X"
            )</f>
        <v>X</v>
      </c>
      <c r="DT222" s="237" t="str">
        <f xml:space="preserve"> IF(TEXT((EDATE('Projektkostenkalkulation EP'!$B$8,20)+DS$9),"MM")=TEXT((EDATE('Projektkostenkalkulation EP'!$B$8,20)+(DS$9-1)),"MM"),
             IF(
                        OR(
                                    TEXT((EDATE('Projektkostenkalkulation EP'!$B$8,20)+DS$9),"TTT") = "Sa",
                                    TEXT((EDATE('Projektkostenkalkulation EP'!$B$8,20)+DS$9),"TTT") = "So",
                                    IF(ISNA(VLOOKUP(EDATE('Projektkostenkalkulation EP'!$B$8,20)+DS$9,Datenquellen!$F$7:$H$45,3,FALSE))," ",VLOOKUP(EDATE('Projektkostenkalkulation EP'!$B$8,20)+DS$9,Datenquellen!$F$7:$H$45,3,FALSE))="X"
                                    ),
                          "X",
                          ""
                          ),
               "X"
            )</f>
        <v>X</v>
      </c>
      <c r="DU222" s="237" t="str">
        <f xml:space="preserve"> IF(TEXT((EDATE('Projektkostenkalkulation EP'!$B$8,20)+DT$9),"MM")=TEXT((EDATE('Projektkostenkalkulation EP'!$B$8,20)+(DT$9-1)),"MM"),
             IF(
                        OR(
                                    TEXT((EDATE('Projektkostenkalkulation EP'!$B$8,20)+DT$9),"TTT") = "Sa",
                                    TEXT((EDATE('Projektkostenkalkulation EP'!$B$8,20)+DT$9),"TTT") = "So",
                                    IF(ISNA(VLOOKUP(EDATE('Projektkostenkalkulation EP'!$B$8,20)+DT$9,Datenquellen!$F$7:$H$45,3,FALSE))," ",VLOOKUP(EDATE('Projektkostenkalkulation EP'!$B$8,20)+DT$9,Datenquellen!$F$7:$H$45,3,FALSE))="X"
                                    ),
                          "X",
                          ""
                          ),
               "X"
            )</f>
        <v/>
      </c>
      <c r="DV222" s="237" t="str">
        <f xml:space="preserve"> IF(TEXT((EDATE('Projektkostenkalkulation EP'!$B$8,20)+DU$9),"MM")=TEXT((EDATE('Projektkostenkalkulation EP'!$B$8,20)+(DU$9-1)),"MM"),
             IF(
                        OR(
                                    TEXT((EDATE('Projektkostenkalkulation EP'!$B$8,20)+DU$9),"TTT") = "Sa",
                                    TEXT((EDATE('Projektkostenkalkulation EP'!$B$8,20)+DU$9),"TTT") = "So",
                                    IF(ISNA(VLOOKUP(EDATE('Projektkostenkalkulation EP'!$B$8,20)+DU$9,Datenquellen!$F$7:$H$45,3,FALSE))," ",VLOOKUP(EDATE('Projektkostenkalkulation EP'!$B$8,20)+DU$9,Datenquellen!$F$7:$H$45,3,FALSE))="X"
                                    ),
                          "X",
                          ""
                          ),
               "X"
            )</f>
        <v/>
      </c>
      <c r="DW222" s="237" t="str">
        <f xml:space="preserve"> IF(TEXT((EDATE('Projektkostenkalkulation EP'!$B$8,20)+DV$9),"MM")=TEXT((EDATE('Projektkostenkalkulation EP'!$B$8,20)+(DV$9-1)),"MM"),
             IF(
                        OR(
                                    TEXT((EDATE('Projektkostenkalkulation EP'!$B$8,20)+DV$9),"TTT") = "Sa",
                                    TEXT((EDATE('Projektkostenkalkulation EP'!$B$8,20)+DV$9),"TTT") = "So",
                                    IF(ISNA(VLOOKUP(EDATE('Projektkostenkalkulation EP'!$B$8,20)+DV$9,Datenquellen!$F$7:$H$45,3,FALSE))," ",VLOOKUP(EDATE('Projektkostenkalkulation EP'!$B$8,20)+DV$9,Datenquellen!$F$7:$H$45,3,FALSE))="X"
                                    ),
                          "X",
                          ""
                          ),
               "X"
            )</f>
        <v/>
      </c>
      <c r="DX222" s="237" t="str">
        <f xml:space="preserve"> IF(TEXT((EDATE('Projektkostenkalkulation EP'!$B$8,20)+DW$9),"MM")=TEXT((EDATE('Projektkostenkalkulation EP'!$B$8,20)+(DW$9-1)),"MM"),
             IF(
                        OR(
                                    TEXT((EDATE('Projektkostenkalkulation EP'!$B$8,20)+DW$9),"TTT") = "Sa",
                                    TEXT((EDATE('Projektkostenkalkulation EP'!$B$8,20)+DW$9),"TTT") = "So",
                                    IF(ISNA(VLOOKUP(EDATE('Projektkostenkalkulation EP'!$B$8,20)+DW$9,Datenquellen!$F$7:$H$45,3,FALSE))," ",VLOOKUP(EDATE('Projektkostenkalkulation EP'!$B$8,20)+DW$9,Datenquellen!$F$7:$H$45,3,FALSE))="X"
                                    ),
                          "X",
                          ""
                          ),
               "X"
            )</f>
        <v/>
      </c>
      <c r="DY222" s="237" t="str">
        <f xml:space="preserve"> IF(TEXT((EDATE('Projektkostenkalkulation EP'!$B$8,20)+DX$9),"MM")=TEXT((EDATE('Projektkostenkalkulation EP'!$B$8,20)+(DX$9-1)),"MM"),
             IF(
                        OR(
                                    TEXT((EDATE('Projektkostenkalkulation EP'!$B$8,20)+DX$9),"TTT") = "Sa",
                                    TEXT((EDATE('Projektkostenkalkulation EP'!$B$8,20)+DX$9),"TTT") = "So",
                                    IF(ISNA(VLOOKUP(EDATE('Projektkostenkalkulation EP'!$B$8,20)+DX$9,Datenquellen!$F$7:$H$45,3,FALSE))," ",VLOOKUP(EDATE('Projektkostenkalkulation EP'!$B$8,20)+DX$9,Datenquellen!$F$7:$H$45,3,FALSE))="X"
                                    ),
                          "X",
                          ""
                          ),
               "X"
            )</f>
        <v/>
      </c>
      <c r="DZ222" s="237" t="str">
        <f xml:space="preserve"> IF(TEXT((EDATE('Projektkostenkalkulation EP'!$B$8,20)+DY$9),"MM")=TEXT((EDATE('Projektkostenkalkulation EP'!$B$8,20)+(DY$9-1)),"MM"),
             IF(
                        OR(
                                    TEXT((EDATE('Projektkostenkalkulation EP'!$B$8,20)+DY$9),"TTT") = "Sa",
                                    TEXT((EDATE('Projektkostenkalkulation EP'!$B$8,20)+DY$9),"TTT") = "So",
                                    IF(ISNA(VLOOKUP(EDATE('Projektkostenkalkulation EP'!$B$8,20)+DY$9,Datenquellen!$F$7:$H$45,3,FALSE))," ",VLOOKUP(EDATE('Projektkostenkalkulation EP'!$B$8,20)+DY$9,Datenquellen!$F$7:$H$45,3,FALSE))="X"
                                    ),
                          "X",
                          ""
                          ),
               "X"
            )</f>
        <v>X</v>
      </c>
      <c r="EA222" s="237" t="str">
        <f xml:space="preserve"> IF(TEXT((EDATE('Projektkostenkalkulation EP'!$B$8,20)+DZ$9),"MM")=TEXT((EDATE('Projektkostenkalkulation EP'!$B$8,20)+(DZ$9-1)),"MM"),
             IF(
                        OR(
                                    TEXT((EDATE('Projektkostenkalkulation EP'!$B$8,20)+DZ$9),"TTT") = "Sa",
                                    TEXT((EDATE('Projektkostenkalkulation EP'!$B$8,20)+DZ$9),"TTT") = "So",
                                    IF(ISNA(VLOOKUP(EDATE('Projektkostenkalkulation EP'!$B$8,20)+DZ$9,Datenquellen!$F$7:$H$45,3,FALSE))," ",VLOOKUP(EDATE('Projektkostenkalkulation EP'!$B$8,20)+DZ$9,Datenquellen!$F$7:$H$45,3,FALSE))="X"
                                    ),
                          "X",
                          ""
                          ),
               "X"
            )</f>
        <v>X</v>
      </c>
      <c r="EB222" s="237" t="str">
        <f xml:space="preserve"> IF(TEXT((EDATE('Projektkostenkalkulation EP'!$B$8,20)+EA$9),"MM")=TEXT((EDATE('Projektkostenkalkulation EP'!$B$8,20)+(EA$9-1)),"MM"),
             IF(
                        OR(
                                    TEXT((EDATE('Projektkostenkalkulation EP'!$B$8,20)+EA$9),"TTT") = "Sa",
                                    TEXT((EDATE('Projektkostenkalkulation EP'!$B$8,20)+EA$9),"TTT") = "So",
                                    IF(ISNA(VLOOKUP(EDATE('Projektkostenkalkulation EP'!$B$8,20)+EA$9,Datenquellen!$F$7:$H$45,3,FALSE))," ",VLOOKUP(EDATE('Projektkostenkalkulation EP'!$B$8,20)+EA$9,Datenquellen!$F$7:$H$45,3,FALSE))="X"
                                    ),
                          "X",
                          ""
                          ),
               "X"
            )</f>
        <v/>
      </c>
      <c r="EC222" s="237" t="str">
        <f xml:space="preserve"> IF(TEXT((EDATE('Projektkostenkalkulation EP'!$B$8,20)+EB$9),"MM")=TEXT((EDATE('Projektkostenkalkulation EP'!$B$8,20)+(EB$9-1)),"MM"),
             IF(
                        OR(
                                    TEXT((EDATE('Projektkostenkalkulation EP'!$B$8,20)+EB$9),"TTT") = "Sa",
                                    TEXT((EDATE('Projektkostenkalkulation EP'!$B$8,20)+EB$9),"TTT") = "So",
                                    IF(ISNA(VLOOKUP(EDATE('Projektkostenkalkulation EP'!$B$8,20)+EB$9,Datenquellen!$F$7:$H$45,3,FALSE))," ",VLOOKUP(EDATE('Projektkostenkalkulation EP'!$B$8,20)+EB$9,Datenquellen!$F$7:$H$45,3,FALSE))="X"
                                    ),
                          "X",
                          ""
                          ),
               "X"
            )</f>
        <v/>
      </c>
      <c r="ED222" s="237" t="str">
        <f xml:space="preserve"> IF(TEXT((EDATE('Projektkostenkalkulation EP'!$B$8,20)+EC$9),"MM")=TEXT((EDATE('Projektkostenkalkulation EP'!$B$8,20)+(EC$9-1)),"MM"),
             IF(
                        OR(
                                    TEXT((EDATE('Projektkostenkalkulation EP'!$B$8,20)+EC$9),"TTT") = "Sa",
                                    TEXT((EDATE('Projektkostenkalkulation EP'!$B$8,20)+EC$9),"TTT") = "So",
                                    IF(ISNA(VLOOKUP(EDATE('Projektkostenkalkulation EP'!$B$8,20)+EC$9,Datenquellen!$F$7:$H$45,3,FALSE))," ",VLOOKUP(EDATE('Projektkostenkalkulation EP'!$B$8,20)+EC$9,Datenquellen!$F$7:$H$45,3,FALSE))="X"
                                    ),
                          "X",
                          ""
                          ),
               "X"
            )</f>
        <v/>
      </c>
      <c r="EE222" s="237" t="str">
        <f xml:space="preserve"> IF(TEXT((EDATE('Projektkostenkalkulation EP'!$B$8,20)+ED$9),"MM")=TEXT((EDATE('Projektkostenkalkulation EP'!$B$8,20)+(ED$9-1)),"MM"),
             IF(
                        OR(
                                    TEXT((EDATE('Projektkostenkalkulation EP'!$B$8,20)+ED$9),"TTT") = "Sa",
                                    TEXT((EDATE('Projektkostenkalkulation EP'!$B$8,20)+ED$9),"TTT") = "So",
                                    IF(ISNA(VLOOKUP(EDATE('Projektkostenkalkulation EP'!$B$8,20)+ED$9,Datenquellen!$F$7:$H$45,3,FALSE))," ",VLOOKUP(EDATE('Projektkostenkalkulation EP'!$B$8,20)+ED$9,Datenquellen!$F$7:$H$45,3,FALSE))="X"
                                    ),
                          "X",
                          ""
                          ),
               "X"
            )</f>
        <v/>
      </c>
      <c r="EF222" s="237" t="str">
        <f xml:space="preserve"> IF(TEXT((EDATE('Projektkostenkalkulation EP'!$B$8,20)+EE$9),"MM")=TEXT((EDATE('Projektkostenkalkulation EP'!$B$8,20)+(EE$9-1)),"MM"),
             IF(
                        OR(
                                    TEXT((EDATE('Projektkostenkalkulation EP'!$B$8,20)+EE$9),"TTT") = "Sa",
                                    TEXT((EDATE('Projektkostenkalkulation EP'!$B$8,20)+EE$9),"TTT") = "So",
                                    IF(ISNA(VLOOKUP(EDATE('Projektkostenkalkulation EP'!$B$8,20)+EE$9,Datenquellen!$F$7:$H$45,3,FALSE))," ",VLOOKUP(EDATE('Projektkostenkalkulation EP'!$B$8,20)+EE$9,Datenquellen!$F$7:$H$45,3,FALSE))="X"
                                    ),
                          "X",
                          ""
                          ),
               "X"
            )</f>
        <v/>
      </c>
      <c r="EG222" s="237" t="str">
        <f xml:space="preserve"> IF(TEXT((EDATE('Projektkostenkalkulation EP'!$B$8,20)+EF$9),"MM")=TEXT((EDATE('Projektkostenkalkulation EP'!$B$8,20)+(EF$9-1)),"MM"),
             IF(
                        OR(
                                    TEXT((EDATE('Projektkostenkalkulation EP'!$B$8,20)+EF$9),"TTT") = "Sa",
                                    TEXT((EDATE('Projektkostenkalkulation EP'!$B$8,20)+EF$9),"TTT") = "So",
                                    IF(ISNA(VLOOKUP(EDATE('Projektkostenkalkulation EP'!$B$8,20)+EF$9,Datenquellen!$F$7:$H$45,3,FALSE))," ",VLOOKUP(EDATE('Projektkostenkalkulation EP'!$B$8,20)+EF$9,Datenquellen!$F$7:$H$45,3,FALSE))="X"
                                    ),
                          "X",
                          ""
                          ),
               "X"
            )</f>
        <v>X</v>
      </c>
      <c r="EH222" s="237" t="str">
        <f xml:space="preserve"> IF(TEXT((EDATE('Projektkostenkalkulation EP'!$B$8,20)+EG$9),"MM")=TEXT((EDATE('Projektkostenkalkulation EP'!$B$8,20)+(EG$9-1)),"MM"),
             IF(
                        OR(
                                    TEXT((EDATE('Projektkostenkalkulation EP'!$B$8,20)+EG$9),"TTT") = "Sa",
                                    TEXT((EDATE('Projektkostenkalkulation EP'!$B$8,20)+EG$9),"TTT") = "So",
                                    IF(ISNA(VLOOKUP(EDATE('Projektkostenkalkulation EP'!$B$8,20)+EG$9,Datenquellen!$F$7:$H$45,3,FALSE))," ",VLOOKUP(EDATE('Projektkostenkalkulation EP'!$B$8,20)+EG$9,Datenquellen!$F$7:$H$45,3,FALSE))="X"
                                    ),
                          "X",
                          ""
                          ),
               "X"
            )</f>
        <v>X</v>
      </c>
      <c r="EI222" s="237" t="str">
        <f xml:space="preserve"> IF(TEXT((EDATE('Projektkostenkalkulation EP'!$B$8,20)+EH$9),"MM")=TEXT((EDATE('Projektkostenkalkulation EP'!$B$8,20)+(EH$9-1)),"MM"),
             IF(
                        OR(
                                    TEXT((EDATE('Projektkostenkalkulation EP'!$B$8,20)+EH$9),"TTT") = "Sa",
                                    TEXT((EDATE('Projektkostenkalkulation EP'!$B$8,20)+EH$9),"TTT") = "So",
                                    IF(ISNA(VLOOKUP(EDATE('Projektkostenkalkulation EP'!$B$8,20)+EH$9,Datenquellen!$F$7:$H$45,3,FALSE))," ",VLOOKUP(EDATE('Projektkostenkalkulation EP'!$B$8,20)+EH$9,Datenquellen!$F$7:$H$45,3,FALSE))="X"
                                    ),
                          "X",
                          ""
                          ),
               "X"
            )</f>
        <v/>
      </c>
      <c r="EJ222" s="237" t="str">
        <f xml:space="preserve"> IF(TEXT((EDATE('Projektkostenkalkulation EP'!$B$8,20)+EI$9),"MM")=TEXT((EDATE('Projektkostenkalkulation EP'!$B$8,20)+(EI$9-1)),"MM"),
             IF(
                        OR(
                                    TEXT((EDATE('Projektkostenkalkulation EP'!$B$8,20)+EI$9),"TTT") = "Sa",
                                    TEXT((EDATE('Projektkostenkalkulation EP'!$B$8,20)+EI$9),"TTT") = "So",
                                    IF(ISNA(VLOOKUP(EDATE('Projektkostenkalkulation EP'!$B$8,20)+EI$9,Datenquellen!$F$7:$H$45,3,FALSE))," ",VLOOKUP(EDATE('Projektkostenkalkulation EP'!$B$8,20)+EI$9,Datenquellen!$F$7:$H$45,3,FALSE))="X"
                                    ),
                          "X",
                          ""
                          ),
               "X"
            )</f>
        <v/>
      </c>
      <c r="EK222" s="238" t="str">
        <f xml:space="preserve"> IF(TEXT((EDATE('Projektkostenkalkulation EP'!$B$8,20)+EJ$9),"MM")=TEXT((EDATE('Projektkostenkalkulation EP'!$B$8,20)+(EJ$9-1)),"MM"),
             IF(
                        OR(
                                    TEXT((EDATE('Projektkostenkalkulation EP'!$B$8,20)+EJ$9),"TTT") = "Sa",
                                    TEXT((EDATE('Projektkostenkalkulation EP'!$B$8,20)+EJ$9),"TTT") = "So",
                                    IF(ISNA(VLOOKUP(EDATE('Projektkostenkalkulation EP'!$B$8,20)+EJ$9,Datenquellen!$F$7:$H$45,3,FALSE))," ",VLOOKUP(EDATE('Projektkostenkalkulation EP'!$B$8,20)+EJ$9,Datenquellen!$F$7:$H$45,3,FALSE))="X"
                                    ),
                          "X",
                          ""
                          ),
               "X"
            )</f>
        <v>X</v>
      </c>
      <c r="EL222" s="239"/>
      <c r="EM222" s="240"/>
      <c r="EN222" s="241" t="s">
        <v>67</v>
      </c>
      <c r="EO222" s="407"/>
      <c r="EP222" s="236"/>
      <c r="EQ222" s="237" t="str">
        <f>IF(
            OR(
                     TEXT(EDATE('Projektkostenkalkulation EP'!$B$8,20),"TTT") = "Sa",
                     TEXT(EDATE('Projektkostenkalkulation EP'!$B$8,20),"TTT") = "So",
                     IF(ISNA(VLOOKUP(EDATE('Projektkostenkalkulation EP'!$B$8,20),Datenquellen!$F$7:$H$45,3,FALSE))," ",VLOOKUP(EDATE('Projektkostenkalkulation EP'!$B$8,20),Datenquellen!$F$7:$H$45,3,FALSE))="X"
                            ),
                    "X",
                    ""
            )</f>
        <v/>
      </c>
      <c r="ER222" s="237" t="str">
        <f xml:space="preserve"> IF(TEXT((EDATE('Projektkostenkalkulation EP'!$B$8,20)+EQ$9),"MM")=TEXT((EDATE('Projektkostenkalkulation EP'!$B$8,20)+(EQ$9-1)),"MM"),
             IF(
                        OR(
                                    TEXT((EDATE('Projektkostenkalkulation EP'!$B$8,20)+EQ$9),"TTT") = "Sa",
                                    TEXT((EDATE('Projektkostenkalkulation EP'!$B$8,20)+EQ$9),"TTT") = "So",
                                    IF(ISNA(VLOOKUP(EDATE('Projektkostenkalkulation EP'!$B$8,20)+EQ$9,Datenquellen!$F$7:$H$45,3,FALSE))," ",VLOOKUP(EDATE('Projektkostenkalkulation EP'!$B$8,20)+EQ$9,Datenquellen!$F$7:$H$45,3,FALSE))="X"
                                    ),
                          "X",
                          ""
                          ),
               "X"
            )</f>
        <v/>
      </c>
      <c r="ES222" s="237" t="str">
        <f xml:space="preserve"> IF(TEXT((EDATE('Projektkostenkalkulation EP'!$B$8,20)+ER$9),"MM")=TEXT((EDATE('Projektkostenkalkulation EP'!$B$8,20)+(ER$9-1)),"MM"),
             IF(
                        OR(
                                    TEXT((EDATE('Projektkostenkalkulation EP'!$B$8,20)+ER$9),"TTT") = "Sa",
                                    TEXT((EDATE('Projektkostenkalkulation EP'!$B$8,20)+ER$9),"TTT") = "So",
                                    IF(ISNA(VLOOKUP(EDATE('Projektkostenkalkulation EP'!$B$8,20)+ER$9,Datenquellen!$F$7:$H$45,3,FALSE))," ",VLOOKUP(EDATE('Projektkostenkalkulation EP'!$B$8,20)+ER$9,Datenquellen!$F$7:$H$45,3,FALSE))="X"
                                    ),
                          "X",
                          ""
                          ),
               "X"
            )</f>
        <v/>
      </c>
      <c r="ET222" s="237" t="str">
        <f xml:space="preserve"> IF(TEXT((EDATE('Projektkostenkalkulation EP'!$B$8,20)+ES$9),"MM")=TEXT((EDATE('Projektkostenkalkulation EP'!$B$8,20)+(ES$9-1)),"MM"),
             IF(
                        OR(
                                    TEXT((EDATE('Projektkostenkalkulation EP'!$B$8,20)+ES$9),"TTT") = "Sa",
                                    TEXT((EDATE('Projektkostenkalkulation EP'!$B$8,20)+ES$9),"TTT") = "So",
                                    IF(ISNA(VLOOKUP(EDATE('Projektkostenkalkulation EP'!$B$8,20)+ES$9,Datenquellen!$F$7:$H$45,3,FALSE))," ",VLOOKUP(EDATE('Projektkostenkalkulation EP'!$B$8,20)+ES$9,Datenquellen!$F$7:$H$45,3,FALSE))="X"
                                    ),
                          "X",
                          ""
                          ),
               "X"
            )</f>
        <v/>
      </c>
      <c r="EU222" s="237" t="str">
        <f xml:space="preserve"> IF(TEXT((EDATE('Projektkostenkalkulation EP'!$B$8,20)+ET$9),"MM")=TEXT((EDATE('Projektkostenkalkulation EP'!$B$8,20)+(ET$9-1)),"MM"),
             IF(
                        OR(
                                    TEXT((EDATE('Projektkostenkalkulation EP'!$B$8,20)+ET$9),"TTT") = "Sa",
                                    TEXT((EDATE('Projektkostenkalkulation EP'!$B$8,20)+ET$9),"TTT") = "So",
                                    IF(ISNA(VLOOKUP(EDATE('Projektkostenkalkulation EP'!$B$8,20)+ET$9,Datenquellen!$F$7:$H$45,3,FALSE))," ",VLOOKUP(EDATE('Projektkostenkalkulation EP'!$B$8,20)+ET$9,Datenquellen!$F$7:$H$45,3,FALSE))="X"
                                    ),
                          "X",
                          ""
                          ),
               "X"
            )</f>
        <v/>
      </c>
      <c r="EV222" s="237" t="str">
        <f xml:space="preserve"> IF(TEXT((EDATE('Projektkostenkalkulation EP'!$B$8,20)+EU$9),"MM")=TEXT((EDATE('Projektkostenkalkulation EP'!$B$8,20)+(EU$9-1)),"MM"),
             IF(
                        OR(
                                    TEXT((EDATE('Projektkostenkalkulation EP'!$B$8,20)+EU$9),"TTT") = "Sa",
                                    TEXT((EDATE('Projektkostenkalkulation EP'!$B$8,20)+EU$9),"TTT") = "So",
                                    IF(ISNA(VLOOKUP(EDATE('Projektkostenkalkulation EP'!$B$8,20)+EU$9,Datenquellen!$F$7:$H$45,3,FALSE))," ",VLOOKUP(EDATE('Projektkostenkalkulation EP'!$B$8,20)+EU$9,Datenquellen!$F$7:$H$45,3,FALSE))="X"
                                    ),
                          "X",
                          ""
                          ),
               "X"
            )</f>
        <v>X</v>
      </c>
      <c r="EW222" s="237" t="str">
        <f xml:space="preserve"> IF(TEXT((EDATE('Projektkostenkalkulation EP'!$B$8,20)+EV$9),"MM")=TEXT((EDATE('Projektkostenkalkulation EP'!$B$8,20)+(EV$9-1)),"MM"),
             IF(
                        OR(
                                    TEXT((EDATE('Projektkostenkalkulation EP'!$B$8,20)+EV$9),"TTT") = "Sa",
                                    TEXT((EDATE('Projektkostenkalkulation EP'!$B$8,20)+EV$9),"TTT") = "So",
                                    IF(ISNA(VLOOKUP(EDATE('Projektkostenkalkulation EP'!$B$8,20)+EV$9,Datenquellen!$F$7:$H$45,3,FALSE))," ",VLOOKUP(EDATE('Projektkostenkalkulation EP'!$B$8,20)+EV$9,Datenquellen!$F$7:$H$45,3,FALSE))="X"
                                    ),
                          "X",
                          ""
                          ),
               "X"
            )</f>
        <v>X</v>
      </c>
      <c r="EX222" s="237" t="str">
        <f xml:space="preserve"> IF(TEXT((EDATE('Projektkostenkalkulation EP'!$B$8,20)+EW$9),"MM")=TEXT((EDATE('Projektkostenkalkulation EP'!$B$8,20)+(EW$9-1)),"MM"),
             IF(
                        OR(
                                    TEXT((EDATE('Projektkostenkalkulation EP'!$B$8,20)+EW$9),"TTT") = "Sa",
                                    TEXT((EDATE('Projektkostenkalkulation EP'!$B$8,20)+EW$9),"TTT") = "So",
                                    IF(ISNA(VLOOKUP(EDATE('Projektkostenkalkulation EP'!$B$8,20)+EW$9,Datenquellen!$F$7:$H$45,3,FALSE))," ",VLOOKUP(EDATE('Projektkostenkalkulation EP'!$B$8,20)+EW$9,Datenquellen!$F$7:$H$45,3,FALSE))="X"
                                    ),
                          "X",
                          ""
                          ),
               "X"
            )</f>
        <v/>
      </c>
      <c r="EY222" s="237" t="str">
        <f xml:space="preserve"> IF(TEXT((EDATE('Projektkostenkalkulation EP'!$B$8,20)+EX$9),"MM")=TEXT((EDATE('Projektkostenkalkulation EP'!$B$8,20)+(EX$9-1)),"MM"),
             IF(
                        OR(
                                    TEXT((EDATE('Projektkostenkalkulation EP'!$B$8,20)+EX$9),"TTT") = "Sa",
                                    TEXT((EDATE('Projektkostenkalkulation EP'!$B$8,20)+EX$9),"TTT") = "So",
                                    IF(ISNA(VLOOKUP(EDATE('Projektkostenkalkulation EP'!$B$8,20)+EX$9,Datenquellen!$F$7:$H$45,3,FALSE))," ",VLOOKUP(EDATE('Projektkostenkalkulation EP'!$B$8,20)+EX$9,Datenquellen!$F$7:$H$45,3,FALSE))="X"
                                    ),
                          "X",
                          ""
                          ),
               "X"
            )</f>
        <v/>
      </c>
      <c r="EZ222" s="237" t="str">
        <f xml:space="preserve"> IF(TEXT((EDATE('Projektkostenkalkulation EP'!$B$8,20)+EY$9),"MM")=TEXT((EDATE('Projektkostenkalkulation EP'!$B$8,20)+(EY$9-1)),"MM"),
             IF(
                        OR(
                                    TEXT((EDATE('Projektkostenkalkulation EP'!$B$8,20)+EY$9),"TTT") = "Sa",
                                    TEXT((EDATE('Projektkostenkalkulation EP'!$B$8,20)+EY$9),"TTT") = "So",
                                    IF(ISNA(VLOOKUP(EDATE('Projektkostenkalkulation EP'!$B$8,20)+EY$9,Datenquellen!$F$7:$H$45,3,FALSE))," ",VLOOKUP(EDATE('Projektkostenkalkulation EP'!$B$8,20)+EY$9,Datenquellen!$F$7:$H$45,3,FALSE))="X"
                                    ),
                          "X",
                          ""
                          ),
               "X"
            )</f>
        <v/>
      </c>
      <c r="FA222" s="237" t="str">
        <f xml:space="preserve"> IF(TEXT((EDATE('Projektkostenkalkulation EP'!$B$8,20)+EZ$9),"MM")=TEXT((EDATE('Projektkostenkalkulation EP'!$B$8,20)+(EZ$9-1)),"MM"),
             IF(
                        OR(
                                    TEXT((EDATE('Projektkostenkalkulation EP'!$B$8,20)+EZ$9),"TTT") = "Sa",
                                    TEXT((EDATE('Projektkostenkalkulation EP'!$B$8,20)+EZ$9),"TTT") = "So",
                                    IF(ISNA(VLOOKUP(EDATE('Projektkostenkalkulation EP'!$B$8,20)+EZ$9,Datenquellen!$F$7:$H$45,3,FALSE))," ",VLOOKUP(EDATE('Projektkostenkalkulation EP'!$B$8,20)+EZ$9,Datenquellen!$F$7:$H$45,3,FALSE))="X"
                                    ),
                          "X",
                          ""
                          ),
               "X"
            )</f>
        <v/>
      </c>
      <c r="FB222" s="237" t="str">
        <f xml:space="preserve"> IF(TEXT((EDATE('Projektkostenkalkulation EP'!$B$8,20)+FA$9),"MM")=TEXT((EDATE('Projektkostenkalkulation EP'!$B$8,20)+(FA$9-1)),"MM"),
             IF(
                        OR(
                                    TEXT((EDATE('Projektkostenkalkulation EP'!$B$8,20)+FA$9),"TTT") = "Sa",
                                    TEXT((EDATE('Projektkostenkalkulation EP'!$B$8,20)+FA$9),"TTT") = "So",
                                    IF(ISNA(VLOOKUP(EDATE('Projektkostenkalkulation EP'!$B$8,20)+FA$9,Datenquellen!$F$7:$H$45,3,FALSE))," ",VLOOKUP(EDATE('Projektkostenkalkulation EP'!$B$8,20)+FA$9,Datenquellen!$F$7:$H$45,3,FALSE))="X"
                                    ),
                          "X",
                          ""
                          ),
               "X"
            )</f>
        <v/>
      </c>
      <c r="FC222" s="237" t="str">
        <f xml:space="preserve"> IF(TEXT((EDATE('Projektkostenkalkulation EP'!$B$8,20)+FB$9),"MM")=TEXT((EDATE('Projektkostenkalkulation EP'!$B$8,20)+(FB$9-1)),"MM"),
             IF(
                        OR(
                                    TEXT((EDATE('Projektkostenkalkulation EP'!$B$8,20)+FB$9),"TTT") = "Sa",
                                    TEXT((EDATE('Projektkostenkalkulation EP'!$B$8,20)+FB$9),"TTT") = "So",
                                    IF(ISNA(VLOOKUP(EDATE('Projektkostenkalkulation EP'!$B$8,20)+FB$9,Datenquellen!$F$7:$H$45,3,FALSE))," ",VLOOKUP(EDATE('Projektkostenkalkulation EP'!$B$8,20)+FB$9,Datenquellen!$F$7:$H$45,3,FALSE))="X"
                                    ),
                          "X",
                          ""
                          ),
               "X"
            )</f>
        <v>X</v>
      </c>
      <c r="FD222" s="237" t="str">
        <f xml:space="preserve"> IF(TEXT((EDATE('Projektkostenkalkulation EP'!$B$8,20)+FC$9),"MM")=TEXT((EDATE('Projektkostenkalkulation EP'!$B$8,20)+(FC$9-1)),"MM"),
             IF(
                        OR(
                                    TEXT((EDATE('Projektkostenkalkulation EP'!$B$8,20)+FC$9),"TTT") = "Sa",
                                    TEXT((EDATE('Projektkostenkalkulation EP'!$B$8,20)+FC$9),"TTT") = "So",
                                    IF(ISNA(VLOOKUP(EDATE('Projektkostenkalkulation EP'!$B$8,20)+FC$9,Datenquellen!$F$7:$H$45,3,FALSE))," ",VLOOKUP(EDATE('Projektkostenkalkulation EP'!$B$8,20)+FC$9,Datenquellen!$F$7:$H$45,3,FALSE))="X"
                                    ),
                          "X",
                          ""
                          ),
               "X"
            )</f>
        <v>X</v>
      </c>
      <c r="FE222" s="237" t="str">
        <f xml:space="preserve"> IF(TEXT((EDATE('Projektkostenkalkulation EP'!$B$8,20)+FD$9),"MM")=TEXT((EDATE('Projektkostenkalkulation EP'!$B$8,20)+(FD$9-1)),"MM"),
             IF(
                        OR(
                                    TEXT((EDATE('Projektkostenkalkulation EP'!$B$8,20)+FD$9),"TTT") = "Sa",
                                    TEXT((EDATE('Projektkostenkalkulation EP'!$B$8,20)+FD$9),"TTT") = "So",
                                    IF(ISNA(VLOOKUP(EDATE('Projektkostenkalkulation EP'!$B$8,20)+FD$9,Datenquellen!$F$7:$H$45,3,FALSE))," ",VLOOKUP(EDATE('Projektkostenkalkulation EP'!$B$8,20)+FD$9,Datenquellen!$F$7:$H$45,3,FALSE))="X"
                                    ),
                          "X",
                          ""
                          ),
               "X"
            )</f>
        <v/>
      </c>
      <c r="FF222" s="237" t="str">
        <f xml:space="preserve"> IF(TEXT((EDATE('Projektkostenkalkulation EP'!$B$8,20)+FE$9),"MM")=TEXT((EDATE('Projektkostenkalkulation EP'!$B$8,20)+(FE$9-1)),"MM"),
             IF(
                        OR(
                                    TEXT((EDATE('Projektkostenkalkulation EP'!$B$8,20)+FE$9),"TTT") = "Sa",
                                    TEXT((EDATE('Projektkostenkalkulation EP'!$B$8,20)+FE$9),"TTT") = "So",
                                    IF(ISNA(VLOOKUP(EDATE('Projektkostenkalkulation EP'!$B$8,20)+FE$9,Datenquellen!$F$7:$H$45,3,FALSE))," ",VLOOKUP(EDATE('Projektkostenkalkulation EP'!$B$8,20)+FE$9,Datenquellen!$F$7:$H$45,3,FALSE))="X"
                                    ),
                          "X",
                          ""
                          ),
               "X"
            )</f>
        <v/>
      </c>
      <c r="FG222" s="237" t="str">
        <f xml:space="preserve"> IF(TEXT((EDATE('Projektkostenkalkulation EP'!$B$8,20)+FF$9),"MM")=TEXT((EDATE('Projektkostenkalkulation EP'!$B$8,20)+(FF$9-1)),"MM"),
             IF(
                        OR(
                                    TEXT((EDATE('Projektkostenkalkulation EP'!$B$8,20)+FF$9),"TTT") = "Sa",
                                    TEXT((EDATE('Projektkostenkalkulation EP'!$B$8,20)+FF$9),"TTT") = "So",
                                    IF(ISNA(VLOOKUP(EDATE('Projektkostenkalkulation EP'!$B$8,20)+FF$9,Datenquellen!$F$7:$H$45,3,FALSE))," ",VLOOKUP(EDATE('Projektkostenkalkulation EP'!$B$8,20)+FF$9,Datenquellen!$F$7:$H$45,3,FALSE))="X"
                                    ),
                          "X",
                          ""
                          ),
               "X"
            )</f>
        <v/>
      </c>
      <c r="FH222" s="237" t="str">
        <f xml:space="preserve"> IF(TEXT((EDATE('Projektkostenkalkulation EP'!$B$8,20)+FG$9),"MM")=TEXT((EDATE('Projektkostenkalkulation EP'!$B$8,20)+(FG$9-1)),"MM"),
             IF(
                        OR(
                                    TEXT((EDATE('Projektkostenkalkulation EP'!$B$8,20)+FG$9),"TTT") = "Sa",
                                    TEXT((EDATE('Projektkostenkalkulation EP'!$B$8,20)+FG$9),"TTT") = "So",
                                    IF(ISNA(VLOOKUP(EDATE('Projektkostenkalkulation EP'!$B$8,20)+FG$9,Datenquellen!$F$7:$H$45,3,FALSE))," ",VLOOKUP(EDATE('Projektkostenkalkulation EP'!$B$8,20)+FG$9,Datenquellen!$F$7:$H$45,3,FALSE))="X"
                                    ),
                          "X",
                          ""
                          ),
               "X"
            )</f>
        <v/>
      </c>
      <c r="FI222" s="237" t="str">
        <f xml:space="preserve"> IF(TEXT((EDATE('Projektkostenkalkulation EP'!$B$8,20)+FH$9),"MM")=TEXT((EDATE('Projektkostenkalkulation EP'!$B$8,20)+(FH$9-1)),"MM"),
             IF(
                        OR(
                                    TEXT((EDATE('Projektkostenkalkulation EP'!$B$8,20)+FH$9),"TTT") = "Sa",
                                    TEXT((EDATE('Projektkostenkalkulation EP'!$B$8,20)+FH$9),"TTT") = "So",
                                    IF(ISNA(VLOOKUP(EDATE('Projektkostenkalkulation EP'!$B$8,20)+FH$9,Datenquellen!$F$7:$H$45,3,FALSE))," ",VLOOKUP(EDATE('Projektkostenkalkulation EP'!$B$8,20)+FH$9,Datenquellen!$F$7:$H$45,3,FALSE))="X"
                                    ),
                          "X",
                          ""
                          ),
               "X"
            )</f>
        <v/>
      </c>
      <c r="FJ222" s="237" t="str">
        <f xml:space="preserve"> IF(TEXT((EDATE('Projektkostenkalkulation EP'!$B$8,20)+FI$9),"MM")=TEXT((EDATE('Projektkostenkalkulation EP'!$B$8,20)+(FI$9-1)),"MM"),
             IF(
                        OR(
                                    TEXT((EDATE('Projektkostenkalkulation EP'!$B$8,20)+FI$9),"TTT") = "Sa",
                                    TEXT((EDATE('Projektkostenkalkulation EP'!$B$8,20)+FI$9),"TTT") = "So",
                                    IF(ISNA(VLOOKUP(EDATE('Projektkostenkalkulation EP'!$B$8,20)+FI$9,Datenquellen!$F$7:$H$45,3,FALSE))," ",VLOOKUP(EDATE('Projektkostenkalkulation EP'!$B$8,20)+FI$9,Datenquellen!$F$7:$H$45,3,FALSE))="X"
                                    ),
                          "X",
                          ""
                          ),
               "X"
            )</f>
        <v>X</v>
      </c>
      <c r="FK222" s="237" t="str">
        <f xml:space="preserve"> IF(TEXT((EDATE('Projektkostenkalkulation EP'!$B$8,20)+FJ$9),"MM")=TEXT((EDATE('Projektkostenkalkulation EP'!$B$8,20)+(FJ$9-1)),"MM"),
             IF(
                        OR(
                                    TEXT((EDATE('Projektkostenkalkulation EP'!$B$8,20)+FJ$9),"TTT") = "Sa",
                                    TEXT((EDATE('Projektkostenkalkulation EP'!$B$8,20)+FJ$9),"TTT") = "So",
                                    IF(ISNA(VLOOKUP(EDATE('Projektkostenkalkulation EP'!$B$8,20)+FJ$9,Datenquellen!$F$7:$H$45,3,FALSE))," ",VLOOKUP(EDATE('Projektkostenkalkulation EP'!$B$8,20)+FJ$9,Datenquellen!$F$7:$H$45,3,FALSE))="X"
                                    ),
                          "X",
                          ""
                          ),
               "X"
            )</f>
        <v>X</v>
      </c>
      <c r="FL222" s="237" t="str">
        <f xml:space="preserve"> IF(TEXT((EDATE('Projektkostenkalkulation EP'!$B$8,20)+FK$9),"MM")=TEXT((EDATE('Projektkostenkalkulation EP'!$B$8,20)+(FK$9-1)),"MM"),
             IF(
                        OR(
                                    TEXT((EDATE('Projektkostenkalkulation EP'!$B$8,20)+FK$9),"TTT") = "Sa",
                                    TEXT((EDATE('Projektkostenkalkulation EP'!$B$8,20)+FK$9),"TTT") = "So",
                                    IF(ISNA(VLOOKUP(EDATE('Projektkostenkalkulation EP'!$B$8,20)+FK$9,Datenquellen!$F$7:$H$45,3,FALSE))," ",VLOOKUP(EDATE('Projektkostenkalkulation EP'!$B$8,20)+FK$9,Datenquellen!$F$7:$H$45,3,FALSE))="X"
                                    ),
                          "X",
                          ""
                          ),
               "X"
            )</f>
        <v/>
      </c>
      <c r="FM222" s="237" t="str">
        <f xml:space="preserve"> IF(TEXT((EDATE('Projektkostenkalkulation EP'!$B$8,20)+FL$9),"MM")=TEXT((EDATE('Projektkostenkalkulation EP'!$B$8,20)+(FL$9-1)),"MM"),
             IF(
                        OR(
                                    TEXT((EDATE('Projektkostenkalkulation EP'!$B$8,20)+FL$9),"TTT") = "Sa",
                                    TEXT((EDATE('Projektkostenkalkulation EP'!$B$8,20)+FL$9),"TTT") = "So",
                                    IF(ISNA(VLOOKUP(EDATE('Projektkostenkalkulation EP'!$B$8,20)+FL$9,Datenquellen!$F$7:$H$45,3,FALSE))," ",VLOOKUP(EDATE('Projektkostenkalkulation EP'!$B$8,20)+FL$9,Datenquellen!$F$7:$H$45,3,FALSE))="X"
                                    ),
                          "X",
                          ""
                          ),
               "X"
            )</f>
        <v/>
      </c>
      <c r="FN222" s="237" t="str">
        <f xml:space="preserve"> IF(TEXT((EDATE('Projektkostenkalkulation EP'!$B$8,20)+FM$9),"MM")=TEXT((EDATE('Projektkostenkalkulation EP'!$B$8,20)+(FM$9-1)),"MM"),
             IF(
                        OR(
                                    TEXT((EDATE('Projektkostenkalkulation EP'!$B$8,20)+FM$9),"TTT") = "Sa",
                                    TEXT((EDATE('Projektkostenkalkulation EP'!$B$8,20)+FM$9),"TTT") = "So",
                                    IF(ISNA(VLOOKUP(EDATE('Projektkostenkalkulation EP'!$B$8,20)+FM$9,Datenquellen!$F$7:$H$45,3,FALSE))," ",VLOOKUP(EDATE('Projektkostenkalkulation EP'!$B$8,20)+FM$9,Datenquellen!$F$7:$H$45,3,FALSE))="X"
                                    ),
                          "X",
                          ""
                          ),
               "X"
            )</f>
        <v/>
      </c>
      <c r="FO222" s="237" t="str">
        <f xml:space="preserve"> IF(TEXT((EDATE('Projektkostenkalkulation EP'!$B$8,20)+FN$9),"MM")=TEXT((EDATE('Projektkostenkalkulation EP'!$B$8,20)+(FN$9-1)),"MM"),
             IF(
                        OR(
                                    TEXT((EDATE('Projektkostenkalkulation EP'!$B$8,20)+FN$9),"TTT") = "Sa",
                                    TEXT((EDATE('Projektkostenkalkulation EP'!$B$8,20)+FN$9),"TTT") = "So",
                                    IF(ISNA(VLOOKUP(EDATE('Projektkostenkalkulation EP'!$B$8,20)+FN$9,Datenquellen!$F$7:$H$45,3,FALSE))," ",VLOOKUP(EDATE('Projektkostenkalkulation EP'!$B$8,20)+FN$9,Datenquellen!$F$7:$H$45,3,FALSE))="X"
                                    ),
                          "X",
                          ""
                          ),
               "X"
            )</f>
        <v/>
      </c>
      <c r="FP222" s="237" t="str">
        <f xml:space="preserve"> IF(TEXT((EDATE('Projektkostenkalkulation EP'!$B$8,20)+FO$9),"MM")=TEXT((EDATE('Projektkostenkalkulation EP'!$B$8,20)+(FO$9-1)),"MM"),
             IF(
                        OR(
                                    TEXT((EDATE('Projektkostenkalkulation EP'!$B$8,20)+FO$9),"TTT") = "Sa",
                                    TEXT((EDATE('Projektkostenkalkulation EP'!$B$8,20)+FO$9),"TTT") = "So",
                                    IF(ISNA(VLOOKUP(EDATE('Projektkostenkalkulation EP'!$B$8,20)+FO$9,Datenquellen!$F$7:$H$45,3,FALSE))," ",VLOOKUP(EDATE('Projektkostenkalkulation EP'!$B$8,20)+FO$9,Datenquellen!$F$7:$H$45,3,FALSE))="X"
                                    ),
                          "X",
                          ""
                          ),
               "X"
            )</f>
        <v/>
      </c>
      <c r="FQ222" s="237" t="str">
        <f xml:space="preserve"> IF(TEXT((EDATE('Projektkostenkalkulation EP'!$B$8,20)+FP$9),"MM")=TEXT((EDATE('Projektkostenkalkulation EP'!$B$8,20)+(FP$9-1)),"MM"),
             IF(
                        OR(
                                    TEXT((EDATE('Projektkostenkalkulation EP'!$B$8,20)+FP$9),"TTT") = "Sa",
                                    TEXT((EDATE('Projektkostenkalkulation EP'!$B$8,20)+FP$9),"TTT") = "So",
                                    IF(ISNA(VLOOKUP(EDATE('Projektkostenkalkulation EP'!$B$8,20)+FP$9,Datenquellen!$F$7:$H$45,3,FALSE))," ",VLOOKUP(EDATE('Projektkostenkalkulation EP'!$B$8,20)+FP$9,Datenquellen!$F$7:$H$45,3,FALSE))="X"
                                    ),
                          "X",
                          ""
                          ),
               "X"
            )</f>
        <v>X</v>
      </c>
      <c r="FR222" s="237" t="str">
        <f xml:space="preserve"> IF(TEXT((EDATE('Projektkostenkalkulation EP'!$B$8,20)+FQ$9),"MM")=TEXT((EDATE('Projektkostenkalkulation EP'!$B$8,20)+(FQ$9-1)),"MM"),
             IF(
                        OR(
                                    TEXT((EDATE('Projektkostenkalkulation EP'!$B$8,20)+FQ$9),"TTT") = "Sa",
                                    TEXT((EDATE('Projektkostenkalkulation EP'!$B$8,20)+FQ$9),"TTT") = "So",
                                    IF(ISNA(VLOOKUP(EDATE('Projektkostenkalkulation EP'!$B$8,20)+FQ$9,Datenquellen!$F$7:$H$45,3,FALSE))," ",VLOOKUP(EDATE('Projektkostenkalkulation EP'!$B$8,20)+FQ$9,Datenquellen!$F$7:$H$45,3,FALSE))="X"
                                    ),
                          "X",
                          ""
                          ),
               "X"
            )</f>
        <v>X</v>
      </c>
      <c r="FS222" s="237" t="str">
        <f xml:space="preserve"> IF(TEXT((EDATE('Projektkostenkalkulation EP'!$B$8,20)+FR$9),"MM")=TEXT((EDATE('Projektkostenkalkulation EP'!$B$8,20)+(FR$9-1)),"MM"),
             IF(
                        OR(
                                    TEXT((EDATE('Projektkostenkalkulation EP'!$B$8,20)+FR$9),"TTT") = "Sa",
                                    TEXT((EDATE('Projektkostenkalkulation EP'!$B$8,20)+FR$9),"TTT") = "So",
                                    IF(ISNA(VLOOKUP(EDATE('Projektkostenkalkulation EP'!$B$8,20)+FR$9,Datenquellen!$F$7:$H$45,3,FALSE))," ",VLOOKUP(EDATE('Projektkostenkalkulation EP'!$B$8,20)+FR$9,Datenquellen!$F$7:$H$45,3,FALSE))="X"
                                    ),
                          "X",
                          ""
                          ),
               "X"
            )</f>
        <v/>
      </c>
      <c r="FT222" s="237" t="str">
        <f xml:space="preserve"> IF(TEXT((EDATE('Projektkostenkalkulation EP'!$B$8,20)+FS$9),"MM")=TEXT((EDATE('Projektkostenkalkulation EP'!$B$8,20)+(FS$9-1)),"MM"),
             IF(
                        OR(
                                    TEXT((EDATE('Projektkostenkalkulation EP'!$B$8,20)+FS$9),"TTT") = "Sa",
                                    TEXT((EDATE('Projektkostenkalkulation EP'!$B$8,20)+FS$9),"TTT") = "So",
                                    IF(ISNA(VLOOKUP(EDATE('Projektkostenkalkulation EP'!$B$8,20)+FS$9,Datenquellen!$F$7:$H$45,3,FALSE))," ",VLOOKUP(EDATE('Projektkostenkalkulation EP'!$B$8,20)+FS$9,Datenquellen!$F$7:$H$45,3,FALSE))="X"
                                    ),
                          "X",
                          ""
                          ),
               "X"
            )</f>
        <v/>
      </c>
      <c r="FU222" s="238" t="str">
        <f xml:space="preserve"> IF(TEXT((EDATE('Projektkostenkalkulation EP'!$B$8,20)+FT$9),"MM")=TEXT((EDATE('Projektkostenkalkulation EP'!$B$8,20)+(FT$9-1)),"MM"),
             IF(
                        OR(
                                    TEXT((EDATE('Projektkostenkalkulation EP'!$B$8,20)+FT$9),"TTT") = "Sa",
                                    TEXT((EDATE('Projektkostenkalkulation EP'!$B$8,20)+FT$9),"TTT") = "So",
                                    IF(ISNA(VLOOKUP(EDATE('Projektkostenkalkulation EP'!$B$8,20)+FT$9,Datenquellen!$F$7:$H$45,3,FALSE))," ",VLOOKUP(EDATE('Projektkostenkalkulation EP'!$B$8,20)+FT$9,Datenquellen!$F$7:$H$45,3,FALSE))="X"
                                    ),
                          "X",
                          ""
                          ),
               "X"
            )</f>
        <v>X</v>
      </c>
      <c r="FV222" s="239"/>
      <c r="FW222" s="240"/>
      <c r="FX222" s="241" t="s">
        <v>67</v>
      </c>
      <c r="FY222" s="407"/>
      <c r="FZ222" s="236"/>
      <c r="GA222" s="237" t="str">
        <f>IF(
            OR(
                     TEXT(EDATE('Projektkostenkalkulation EP'!$B$8,20),"TTT") = "Sa",
                     TEXT(EDATE('Projektkostenkalkulation EP'!$B$8,20),"TTT") = "So",
                     IF(ISNA(VLOOKUP(EDATE('Projektkostenkalkulation EP'!$B$8,20),Datenquellen!$F$7:$H$45,3,FALSE))," ",VLOOKUP(EDATE('Projektkostenkalkulation EP'!$B$8,20),Datenquellen!$F$7:$H$45,3,FALSE))="X"
                            ),
                    "X",
                    ""
            )</f>
        <v/>
      </c>
      <c r="GB222" s="237" t="str">
        <f xml:space="preserve"> IF(TEXT((EDATE('Projektkostenkalkulation EP'!$B$8,20)+GA$9),"MM")=TEXT((EDATE('Projektkostenkalkulation EP'!$B$8,20)+(GA$9-1)),"MM"),
             IF(
                        OR(
                                    TEXT((EDATE('Projektkostenkalkulation EP'!$B$8,20)+GA$9),"TTT") = "Sa",
                                    TEXT((EDATE('Projektkostenkalkulation EP'!$B$8,20)+GA$9),"TTT") = "So",
                                    IF(ISNA(VLOOKUP(EDATE('Projektkostenkalkulation EP'!$B$8,20)+GA$9,Datenquellen!$F$7:$H$45,3,FALSE))," ",VLOOKUP(EDATE('Projektkostenkalkulation EP'!$B$8,20)+GA$9,Datenquellen!$F$7:$H$45,3,FALSE))="X"
                                    ),
                          "X",
                          ""
                          ),
               "X"
            )</f>
        <v/>
      </c>
      <c r="GC222" s="237" t="str">
        <f xml:space="preserve"> IF(TEXT((EDATE('Projektkostenkalkulation EP'!$B$8,20)+GB$9),"MM")=TEXT((EDATE('Projektkostenkalkulation EP'!$B$8,20)+(GB$9-1)),"MM"),
             IF(
                        OR(
                                    TEXT((EDATE('Projektkostenkalkulation EP'!$B$8,20)+GB$9),"TTT") = "Sa",
                                    TEXT((EDATE('Projektkostenkalkulation EP'!$B$8,20)+GB$9),"TTT") = "So",
                                    IF(ISNA(VLOOKUP(EDATE('Projektkostenkalkulation EP'!$B$8,20)+GB$9,Datenquellen!$F$7:$H$45,3,FALSE))," ",VLOOKUP(EDATE('Projektkostenkalkulation EP'!$B$8,20)+GB$9,Datenquellen!$F$7:$H$45,3,FALSE))="X"
                                    ),
                          "X",
                          ""
                          ),
               "X"
            )</f>
        <v/>
      </c>
      <c r="GD222" s="237" t="str">
        <f xml:space="preserve"> IF(TEXT((EDATE('Projektkostenkalkulation EP'!$B$8,20)+GC$9),"MM")=TEXT((EDATE('Projektkostenkalkulation EP'!$B$8,20)+(GC$9-1)),"MM"),
             IF(
                        OR(
                                    TEXT((EDATE('Projektkostenkalkulation EP'!$B$8,20)+GC$9),"TTT") = "Sa",
                                    TEXT((EDATE('Projektkostenkalkulation EP'!$B$8,20)+GC$9),"TTT") = "So",
                                    IF(ISNA(VLOOKUP(EDATE('Projektkostenkalkulation EP'!$B$8,20)+GC$9,Datenquellen!$F$7:$H$45,3,FALSE))," ",VLOOKUP(EDATE('Projektkostenkalkulation EP'!$B$8,20)+GC$9,Datenquellen!$F$7:$H$45,3,FALSE))="X"
                                    ),
                          "X",
                          ""
                          ),
               "X"
            )</f>
        <v/>
      </c>
      <c r="GE222" s="237" t="str">
        <f xml:space="preserve"> IF(TEXT((EDATE('Projektkostenkalkulation EP'!$B$8,20)+GD$9),"MM")=TEXT((EDATE('Projektkostenkalkulation EP'!$B$8,20)+(GD$9-1)),"MM"),
             IF(
                        OR(
                                    TEXT((EDATE('Projektkostenkalkulation EP'!$B$8,20)+GD$9),"TTT") = "Sa",
                                    TEXT((EDATE('Projektkostenkalkulation EP'!$B$8,20)+GD$9),"TTT") = "So",
                                    IF(ISNA(VLOOKUP(EDATE('Projektkostenkalkulation EP'!$B$8,20)+GD$9,Datenquellen!$F$7:$H$45,3,FALSE))," ",VLOOKUP(EDATE('Projektkostenkalkulation EP'!$B$8,20)+GD$9,Datenquellen!$F$7:$H$45,3,FALSE))="X"
                                    ),
                          "X",
                          ""
                          ),
               "X"
            )</f>
        <v/>
      </c>
      <c r="GF222" s="237" t="str">
        <f xml:space="preserve"> IF(TEXT((EDATE('Projektkostenkalkulation EP'!$B$8,20)+GE$9),"MM")=TEXT((EDATE('Projektkostenkalkulation EP'!$B$8,20)+(GE$9-1)),"MM"),
             IF(
                        OR(
                                    TEXT((EDATE('Projektkostenkalkulation EP'!$B$8,20)+GE$9),"TTT") = "Sa",
                                    TEXT((EDATE('Projektkostenkalkulation EP'!$B$8,20)+GE$9),"TTT") = "So",
                                    IF(ISNA(VLOOKUP(EDATE('Projektkostenkalkulation EP'!$B$8,20)+GE$9,Datenquellen!$F$7:$H$45,3,FALSE))," ",VLOOKUP(EDATE('Projektkostenkalkulation EP'!$B$8,20)+GE$9,Datenquellen!$F$7:$H$45,3,FALSE))="X"
                                    ),
                          "X",
                          ""
                          ),
               "X"
            )</f>
        <v>X</v>
      </c>
      <c r="GG222" s="237" t="str">
        <f xml:space="preserve"> IF(TEXT((EDATE('Projektkostenkalkulation EP'!$B$8,20)+GF$9),"MM")=TEXT((EDATE('Projektkostenkalkulation EP'!$B$8,20)+(GF$9-1)),"MM"),
             IF(
                        OR(
                                    TEXT((EDATE('Projektkostenkalkulation EP'!$B$8,20)+GF$9),"TTT") = "Sa",
                                    TEXT((EDATE('Projektkostenkalkulation EP'!$B$8,20)+GF$9),"TTT") = "So",
                                    IF(ISNA(VLOOKUP(EDATE('Projektkostenkalkulation EP'!$B$8,20)+GF$9,Datenquellen!$F$7:$H$45,3,FALSE))," ",VLOOKUP(EDATE('Projektkostenkalkulation EP'!$B$8,20)+GF$9,Datenquellen!$F$7:$H$45,3,FALSE))="X"
                                    ),
                          "X",
                          ""
                          ),
               "X"
            )</f>
        <v>X</v>
      </c>
      <c r="GH222" s="237" t="str">
        <f xml:space="preserve"> IF(TEXT((EDATE('Projektkostenkalkulation EP'!$B$8,20)+GG$9),"MM")=TEXT((EDATE('Projektkostenkalkulation EP'!$B$8,20)+(GG$9-1)),"MM"),
             IF(
                        OR(
                                    TEXT((EDATE('Projektkostenkalkulation EP'!$B$8,20)+GG$9),"TTT") = "Sa",
                                    TEXT((EDATE('Projektkostenkalkulation EP'!$B$8,20)+GG$9),"TTT") = "So",
                                    IF(ISNA(VLOOKUP(EDATE('Projektkostenkalkulation EP'!$B$8,20)+GG$9,Datenquellen!$F$7:$H$45,3,FALSE))," ",VLOOKUP(EDATE('Projektkostenkalkulation EP'!$B$8,20)+GG$9,Datenquellen!$F$7:$H$45,3,FALSE))="X"
                                    ),
                          "X",
                          ""
                          ),
               "X"
            )</f>
        <v/>
      </c>
      <c r="GI222" s="237" t="str">
        <f xml:space="preserve"> IF(TEXT((EDATE('Projektkostenkalkulation EP'!$B$8,20)+GH$9),"MM")=TEXT((EDATE('Projektkostenkalkulation EP'!$B$8,20)+(GH$9-1)),"MM"),
             IF(
                        OR(
                                    TEXT((EDATE('Projektkostenkalkulation EP'!$B$8,20)+GH$9),"TTT") = "Sa",
                                    TEXT((EDATE('Projektkostenkalkulation EP'!$B$8,20)+GH$9),"TTT") = "So",
                                    IF(ISNA(VLOOKUP(EDATE('Projektkostenkalkulation EP'!$B$8,20)+GH$9,Datenquellen!$F$7:$H$45,3,FALSE))," ",VLOOKUP(EDATE('Projektkostenkalkulation EP'!$B$8,20)+GH$9,Datenquellen!$F$7:$H$45,3,FALSE))="X"
                                    ),
                          "X",
                          ""
                          ),
               "X"
            )</f>
        <v/>
      </c>
      <c r="GJ222" s="237" t="str">
        <f xml:space="preserve"> IF(TEXT((EDATE('Projektkostenkalkulation EP'!$B$8,20)+GI$9),"MM")=TEXT((EDATE('Projektkostenkalkulation EP'!$B$8,20)+(GI$9-1)),"MM"),
             IF(
                        OR(
                                    TEXT((EDATE('Projektkostenkalkulation EP'!$B$8,20)+GI$9),"TTT") = "Sa",
                                    TEXT((EDATE('Projektkostenkalkulation EP'!$B$8,20)+GI$9),"TTT") = "So",
                                    IF(ISNA(VLOOKUP(EDATE('Projektkostenkalkulation EP'!$B$8,20)+GI$9,Datenquellen!$F$7:$H$45,3,FALSE))," ",VLOOKUP(EDATE('Projektkostenkalkulation EP'!$B$8,20)+GI$9,Datenquellen!$F$7:$H$45,3,FALSE))="X"
                                    ),
                          "X",
                          ""
                          ),
               "X"
            )</f>
        <v/>
      </c>
      <c r="GK222" s="237" t="str">
        <f xml:space="preserve"> IF(TEXT((EDATE('Projektkostenkalkulation EP'!$B$8,20)+GJ$9),"MM")=TEXT((EDATE('Projektkostenkalkulation EP'!$B$8,20)+(GJ$9-1)),"MM"),
             IF(
                        OR(
                                    TEXT((EDATE('Projektkostenkalkulation EP'!$B$8,20)+GJ$9),"TTT") = "Sa",
                                    TEXT((EDATE('Projektkostenkalkulation EP'!$B$8,20)+GJ$9),"TTT") = "So",
                                    IF(ISNA(VLOOKUP(EDATE('Projektkostenkalkulation EP'!$B$8,20)+GJ$9,Datenquellen!$F$7:$H$45,3,FALSE))," ",VLOOKUP(EDATE('Projektkostenkalkulation EP'!$B$8,20)+GJ$9,Datenquellen!$F$7:$H$45,3,FALSE))="X"
                                    ),
                          "X",
                          ""
                          ),
               "X"
            )</f>
        <v/>
      </c>
      <c r="GL222" s="237" t="str">
        <f xml:space="preserve"> IF(TEXT((EDATE('Projektkostenkalkulation EP'!$B$8,20)+GK$9),"MM")=TEXT((EDATE('Projektkostenkalkulation EP'!$B$8,20)+(GK$9-1)),"MM"),
             IF(
                        OR(
                                    TEXT((EDATE('Projektkostenkalkulation EP'!$B$8,20)+GK$9),"TTT") = "Sa",
                                    TEXT((EDATE('Projektkostenkalkulation EP'!$B$8,20)+GK$9),"TTT") = "So",
                                    IF(ISNA(VLOOKUP(EDATE('Projektkostenkalkulation EP'!$B$8,20)+GK$9,Datenquellen!$F$7:$H$45,3,FALSE))," ",VLOOKUP(EDATE('Projektkostenkalkulation EP'!$B$8,20)+GK$9,Datenquellen!$F$7:$H$45,3,FALSE))="X"
                                    ),
                          "X",
                          ""
                          ),
               "X"
            )</f>
        <v/>
      </c>
      <c r="GM222" s="237" t="str">
        <f xml:space="preserve"> IF(TEXT((EDATE('Projektkostenkalkulation EP'!$B$8,20)+GL$9),"MM")=TEXT((EDATE('Projektkostenkalkulation EP'!$B$8,20)+(GL$9-1)),"MM"),
             IF(
                        OR(
                                    TEXT((EDATE('Projektkostenkalkulation EP'!$B$8,20)+GL$9),"TTT") = "Sa",
                                    TEXT((EDATE('Projektkostenkalkulation EP'!$B$8,20)+GL$9),"TTT") = "So",
                                    IF(ISNA(VLOOKUP(EDATE('Projektkostenkalkulation EP'!$B$8,20)+GL$9,Datenquellen!$F$7:$H$45,3,FALSE))," ",VLOOKUP(EDATE('Projektkostenkalkulation EP'!$B$8,20)+GL$9,Datenquellen!$F$7:$H$45,3,FALSE))="X"
                                    ),
                          "X",
                          ""
                          ),
               "X"
            )</f>
        <v>X</v>
      </c>
      <c r="GN222" s="237" t="str">
        <f xml:space="preserve"> IF(TEXT((EDATE('Projektkostenkalkulation EP'!$B$8,20)+GM$9),"MM")=TEXT((EDATE('Projektkostenkalkulation EP'!$B$8,20)+(GM$9-1)),"MM"),
             IF(
                        OR(
                                    TEXT((EDATE('Projektkostenkalkulation EP'!$B$8,20)+GM$9),"TTT") = "Sa",
                                    TEXT((EDATE('Projektkostenkalkulation EP'!$B$8,20)+GM$9),"TTT") = "So",
                                    IF(ISNA(VLOOKUP(EDATE('Projektkostenkalkulation EP'!$B$8,20)+GM$9,Datenquellen!$F$7:$H$45,3,FALSE))," ",VLOOKUP(EDATE('Projektkostenkalkulation EP'!$B$8,20)+GM$9,Datenquellen!$F$7:$H$45,3,FALSE))="X"
                                    ),
                          "X",
                          ""
                          ),
               "X"
            )</f>
        <v>X</v>
      </c>
      <c r="GO222" s="237" t="str">
        <f xml:space="preserve"> IF(TEXT((EDATE('Projektkostenkalkulation EP'!$B$8,20)+GN$9),"MM")=TEXT((EDATE('Projektkostenkalkulation EP'!$B$8,20)+(GN$9-1)),"MM"),
             IF(
                        OR(
                                    TEXT((EDATE('Projektkostenkalkulation EP'!$B$8,20)+GN$9),"TTT") = "Sa",
                                    TEXT((EDATE('Projektkostenkalkulation EP'!$B$8,20)+GN$9),"TTT") = "So",
                                    IF(ISNA(VLOOKUP(EDATE('Projektkostenkalkulation EP'!$B$8,20)+GN$9,Datenquellen!$F$7:$H$45,3,FALSE))," ",VLOOKUP(EDATE('Projektkostenkalkulation EP'!$B$8,20)+GN$9,Datenquellen!$F$7:$H$45,3,FALSE))="X"
                                    ),
                          "X",
                          ""
                          ),
               "X"
            )</f>
        <v/>
      </c>
      <c r="GP222" s="237" t="str">
        <f xml:space="preserve"> IF(TEXT((EDATE('Projektkostenkalkulation EP'!$B$8,20)+GO$9),"MM")=TEXT((EDATE('Projektkostenkalkulation EP'!$B$8,20)+(GO$9-1)),"MM"),
             IF(
                        OR(
                                    TEXT((EDATE('Projektkostenkalkulation EP'!$B$8,20)+GO$9),"TTT") = "Sa",
                                    TEXT((EDATE('Projektkostenkalkulation EP'!$B$8,20)+GO$9),"TTT") = "So",
                                    IF(ISNA(VLOOKUP(EDATE('Projektkostenkalkulation EP'!$B$8,20)+GO$9,Datenquellen!$F$7:$H$45,3,FALSE))," ",VLOOKUP(EDATE('Projektkostenkalkulation EP'!$B$8,20)+GO$9,Datenquellen!$F$7:$H$45,3,FALSE))="X"
                                    ),
                          "X",
                          ""
                          ),
               "X"
            )</f>
        <v/>
      </c>
      <c r="GQ222" s="237" t="str">
        <f xml:space="preserve"> IF(TEXT((EDATE('Projektkostenkalkulation EP'!$B$8,20)+GP$9),"MM")=TEXT((EDATE('Projektkostenkalkulation EP'!$B$8,20)+(GP$9-1)),"MM"),
             IF(
                        OR(
                                    TEXT((EDATE('Projektkostenkalkulation EP'!$B$8,20)+GP$9),"TTT") = "Sa",
                                    TEXT((EDATE('Projektkostenkalkulation EP'!$B$8,20)+GP$9),"TTT") = "So",
                                    IF(ISNA(VLOOKUP(EDATE('Projektkostenkalkulation EP'!$B$8,20)+GP$9,Datenquellen!$F$7:$H$45,3,FALSE))," ",VLOOKUP(EDATE('Projektkostenkalkulation EP'!$B$8,20)+GP$9,Datenquellen!$F$7:$H$45,3,FALSE))="X"
                                    ),
                          "X",
                          ""
                          ),
               "X"
            )</f>
        <v/>
      </c>
      <c r="GR222" s="237" t="str">
        <f xml:space="preserve"> IF(TEXT((EDATE('Projektkostenkalkulation EP'!$B$8,20)+GQ$9),"MM")=TEXT((EDATE('Projektkostenkalkulation EP'!$B$8,20)+(GQ$9-1)),"MM"),
             IF(
                        OR(
                                    TEXT((EDATE('Projektkostenkalkulation EP'!$B$8,20)+GQ$9),"TTT") = "Sa",
                                    TEXT((EDATE('Projektkostenkalkulation EP'!$B$8,20)+GQ$9),"TTT") = "So",
                                    IF(ISNA(VLOOKUP(EDATE('Projektkostenkalkulation EP'!$B$8,20)+GQ$9,Datenquellen!$F$7:$H$45,3,FALSE))," ",VLOOKUP(EDATE('Projektkostenkalkulation EP'!$B$8,20)+GQ$9,Datenquellen!$F$7:$H$45,3,FALSE))="X"
                                    ),
                          "X",
                          ""
                          ),
               "X"
            )</f>
        <v/>
      </c>
      <c r="GS222" s="237" t="str">
        <f xml:space="preserve"> IF(TEXT((EDATE('Projektkostenkalkulation EP'!$B$8,20)+GR$9),"MM")=TEXT((EDATE('Projektkostenkalkulation EP'!$B$8,20)+(GR$9-1)),"MM"),
             IF(
                        OR(
                                    TEXT((EDATE('Projektkostenkalkulation EP'!$B$8,20)+GR$9),"TTT") = "Sa",
                                    TEXT((EDATE('Projektkostenkalkulation EP'!$B$8,20)+GR$9),"TTT") = "So",
                                    IF(ISNA(VLOOKUP(EDATE('Projektkostenkalkulation EP'!$B$8,20)+GR$9,Datenquellen!$F$7:$H$45,3,FALSE))," ",VLOOKUP(EDATE('Projektkostenkalkulation EP'!$B$8,20)+GR$9,Datenquellen!$F$7:$H$45,3,FALSE))="X"
                                    ),
                          "X",
                          ""
                          ),
               "X"
            )</f>
        <v/>
      </c>
      <c r="GT222" s="237" t="str">
        <f xml:space="preserve"> IF(TEXT((EDATE('Projektkostenkalkulation EP'!$B$8,20)+GS$9),"MM")=TEXT((EDATE('Projektkostenkalkulation EP'!$B$8,20)+(GS$9-1)),"MM"),
             IF(
                        OR(
                                    TEXT((EDATE('Projektkostenkalkulation EP'!$B$8,20)+GS$9),"TTT") = "Sa",
                                    TEXT((EDATE('Projektkostenkalkulation EP'!$B$8,20)+GS$9),"TTT") = "So",
                                    IF(ISNA(VLOOKUP(EDATE('Projektkostenkalkulation EP'!$B$8,20)+GS$9,Datenquellen!$F$7:$H$45,3,FALSE))," ",VLOOKUP(EDATE('Projektkostenkalkulation EP'!$B$8,20)+GS$9,Datenquellen!$F$7:$H$45,3,FALSE))="X"
                                    ),
                          "X",
                          ""
                          ),
               "X"
            )</f>
        <v>X</v>
      </c>
      <c r="GU222" s="237" t="str">
        <f xml:space="preserve"> IF(TEXT((EDATE('Projektkostenkalkulation EP'!$B$8,20)+GT$9),"MM")=TEXT((EDATE('Projektkostenkalkulation EP'!$B$8,20)+(GT$9-1)),"MM"),
             IF(
                        OR(
                                    TEXT((EDATE('Projektkostenkalkulation EP'!$B$8,20)+GT$9),"TTT") = "Sa",
                                    TEXT((EDATE('Projektkostenkalkulation EP'!$B$8,20)+GT$9),"TTT") = "So",
                                    IF(ISNA(VLOOKUP(EDATE('Projektkostenkalkulation EP'!$B$8,20)+GT$9,Datenquellen!$F$7:$H$45,3,FALSE))," ",VLOOKUP(EDATE('Projektkostenkalkulation EP'!$B$8,20)+GT$9,Datenquellen!$F$7:$H$45,3,FALSE))="X"
                                    ),
                          "X",
                          ""
                          ),
               "X"
            )</f>
        <v>X</v>
      </c>
      <c r="GV222" s="237" t="str">
        <f xml:space="preserve"> IF(TEXT((EDATE('Projektkostenkalkulation EP'!$B$8,20)+GU$9),"MM")=TEXT((EDATE('Projektkostenkalkulation EP'!$B$8,20)+(GU$9-1)),"MM"),
             IF(
                        OR(
                                    TEXT((EDATE('Projektkostenkalkulation EP'!$B$8,20)+GU$9),"TTT") = "Sa",
                                    TEXT((EDATE('Projektkostenkalkulation EP'!$B$8,20)+GU$9),"TTT") = "So",
                                    IF(ISNA(VLOOKUP(EDATE('Projektkostenkalkulation EP'!$B$8,20)+GU$9,Datenquellen!$F$7:$H$45,3,FALSE))," ",VLOOKUP(EDATE('Projektkostenkalkulation EP'!$B$8,20)+GU$9,Datenquellen!$F$7:$H$45,3,FALSE))="X"
                                    ),
                          "X",
                          ""
                          ),
               "X"
            )</f>
        <v/>
      </c>
      <c r="GW222" s="237" t="str">
        <f xml:space="preserve"> IF(TEXT((EDATE('Projektkostenkalkulation EP'!$B$8,20)+GV$9),"MM")=TEXT((EDATE('Projektkostenkalkulation EP'!$B$8,20)+(GV$9-1)),"MM"),
             IF(
                        OR(
                                    TEXT((EDATE('Projektkostenkalkulation EP'!$B$8,20)+GV$9),"TTT") = "Sa",
                                    TEXT((EDATE('Projektkostenkalkulation EP'!$B$8,20)+GV$9),"TTT") = "So",
                                    IF(ISNA(VLOOKUP(EDATE('Projektkostenkalkulation EP'!$B$8,20)+GV$9,Datenquellen!$F$7:$H$45,3,FALSE))," ",VLOOKUP(EDATE('Projektkostenkalkulation EP'!$B$8,20)+GV$9,Datenquellen!$F$7:$H$45,3,FALSE))="X"
                                    ),
                          "X",
                          ""
                          ),
               "X"
            )</f>
        <v/>
      </c>
      <c r="GX222" s="237" t="str">
        <f xml:space="preserve"> IF(TEXT((EDATE('Projektkostenkalkulation EP'!$B$8,20)+GW$9),"MM")=TEXT((EDATE('Projektkostenkalkulation EP'!$B$8,20)+(GW$9-1)),"MM"),
             IF(
                        OR(
                                    TEXT((EDATE('Projektkostenkalkulation EP'!$B$8,20)+GW$9),"TTT") = "Sa",
                                    TEXT((EDATE('Projektkostenkalkulation EP'!$B$8,20)+GW$9),"TTT") = "So",
                                    IF(ISNA(VLOOKUP(EDATE('Projektkostenkalkulation EP'!$B$8,20)+GW$9,Datenquellen!$F$7:$H$45,3,FALSE))," ",VLOOKUP(EDATE('Projektkostenkalkulation EP'!$B$8,20)+GW$9,Datenquellen!$F$7:$H$45,3,FALSE))="X"
                                    ),
                          "X",
                          ""
                          ),
               "X"
            )</f>
        <v/>
      </c>
      <c r="GY222" s="237" t="str">
        <f xml:space="preserve"> IF(TEXT((EDATE('Projektkostenkalkulation EP'!$B$8,20)+GX$9),"MM")=TEXT((EDATE('Projektkostenkalkulation EP'!$B$8,20)+(GX$9-1)),"MM"),
             IF(
                        OR(
                                    TEXT((EDATE('Projektkostenkalkulation EP'!$B$8,20)+GX$9),"TTT") = "Sa",
                                    TEXT((EDATE('Projektkostenkalkulation EP'!$B$8,20)+GX$9),"TTT") = "So",
                                    IF(ISNA(VLOOKUP(EDATE('Projektkostenkalkulation EP'!$B$8,20)+GX$9,Datenquellen!$F$7:$H$45,3,FALSE))," ",VLOOKUP(EDATE('Projektkostenkalkulation EP'!$B$8,20)+GX$9,Datenquellen!$F$7:$H$45,3,FALSE))="X"
                                    ),
                          "X",
                          ""
                          ),
               "X"
            )</f>
        <v/>
      </c>
      <c r="GZ222" s="237" t="str">
        <f xml:space="preserve"> IF(TEXT((EDATE('Projektkostenkalkulation EP'!$B$8,20)+GY$9),"MM")=TEXT((EDATE('Projektkostenkalkulation EP'!$B$8,20)+(GY$9-1)),"MM"),
             IF(
                        OR(
                                    TEXT((EDATE('Projektkostenkalkulation EP'!$B$8,20)+GY$9),"TTT") = "Sa",
                                    TEXT((EDATE('Projektkostenkalkulation EP'!$B$8,20)+GY$9),"TTT") = "So",
                                    IF(ISNA(VLOOKUP(EDATE('Projektkostenkalkulation EP'!$B$8,20)+GY$9,Datenquellen!$F$7:$H$45,3,FALSE))," ",VLOOKUP(EDATE('Projektkostenkalkulation EP'!$B$8,20)+GY$9,Datenquellen!$F$7:$H$45,3,FALSE))="X"
                                    ),
                          "X",
                          ""
                          ),
               "X"
            )</f>
        <v/>
      </c>
      <c r="HA222" s="237" t="str">
        <f xml:space="preserve"> IF(TEXT((EDATE('Projektkostenkalkulation EP'!$B$8,20)+GZ$9),"MM")=TEXT((EDATE('Projektkostenkalkulation EP'!$B$8,20)+(GZ$9-1)),"MM"),
             IF(
                        OR(
                                    TEXT((EDATE('Projektkostenkalkulation EP'!$B$8,20)+GZ$9),"TTT") = "Sa",
                                    TEXT((EDATE('Projektkostenkalkulation EP'!$B$8,20)+GZ$9),"TTT") = "So",
                                    IF(ISNA(VLOOKUP(EDATE('Projektkostenkalkulation EP'!$B$8,20)+GZ$9,Datenquellen!$F$7:$H$45,3,FALSE))," ",VLOOKUP(EDATE('Projektkostenkalkulation EP'!$B$8,20)+GZ$9,Datenquellen!$F$7:$H$45,3,FALSE))="X"
                                    ),
                          "X",
                          ""
                          ),
               "X"
            )</f>
        <v>X</v>
      </c>
      <c r="HB222" s="237" t="str">
        <f xml:space="preserve"> IF(TEXT((EDATE('Projektkostenkalkulation EP'!$B$8,20)+HA$9),"MM")=TEXT((EDATE('Projektkostenkalkulation EP'!$B$8,20)+(HA$9-1)),"MM"),
             IF(
                        OR(
                                    TEXT((EDATE('Projektkostenkalkulation EP'!$B$8,20)+HA$9),"TTT") = "Sa",
                                    TEXT((EDATE('Projektkostenkalkulation EP'!$B$8,20)+HA$9),"TTT") = "So",
                                    IF(ISNA(VLOOKUP(EDATE('Projektkostenkalkulation EP'!$B$8,20)+HA$9,Datenquellen!$F$7:$H$45,3,FALSE))," ",VLOOKUP(EDATE('Projektkostenkalkulation EP'!$B$8,20)+HA$9,Datenquellen!$F$7:$H$45,3,FALSE))="X"
                                    ),
                          "X",
                          ""
                          ),
               "X"
            )</f>
        <v>X</v>
      </c>
      <c r="HC222" s="237" t="str">
        <f xml:space="preserve"> IF(TEXT((EDATE('Projektkostenkalkulation EP'!$B$8,20)+HB$9),"MM")=TEXT((EDATE('Projektkostenkalkulation EP'!$B$8,20)+(HB$9-1)),"MM"),
             IF(
                        OR(
                                    TEXT((EDATE('Projektkostenkalkulation EP'!$B$8,20)+HB$9),"TTT") = "Sa",
                                    TEXT((EDATE('Projektkostenkalkulation EP'!$B$8,20)+HB$9),"TTT") = "So",
                                    IF(ISNA(VLOOKUP(EDATE('Projektkostenkalkulation EP'!$B$8,20)+HB$9,Datenquellen!$F$7:$H$45,3,FALSE))," ",VLOOKUP(EDATE('Projektkostenkalkulation EP'!$B$8,20)+HB$9,Datenquellen!$F$7:$H$45,3,FALSE))="X"
                                    ),
                          "X",
                          ""
                          ),
               "X"
            )</f>
        <v/>
      </c>
      <c r="HD222" s="237" t="str">
        <f xml:space="preserve"> IF(TEXT((EDATE('Projektkostenkalkulation EP'!$B$8,20)+HC$9),"MM")=TEXT((EDATE('Projektkostenkalkulation EP'!$B$8,20)+(HC$9-1)),"MM"),
             IF(
                        OR(
                                    TEXT((EDATE('Projektkostenkalkulation EP'!$B$8,20)+HC$9),"TTT") = "Sa",
                                    TEXT((EDATE('Projektkostenkalkulation EP'!$B$8,20)+HC$9),"TTT") = "So",
                                    IF(ISNA(VLOOKUP(EDATE('Projektkostenkalkulation EP'!$B$8,20)+HC$9,Datenquellen!$F$7:$H$45,3,FALSE))," ",VLOOKUP(EDATE('Projektkostenkalkulation EP'!$B$8,20)+HC$9,Datenquellen!$F$7:$H$45,3,FALSE))="X"
                                    ),
                          "X",
                          ""
                          ),
               "X"
            )</f>
        <v/>
      </c>
      <c r="HE222" s="238" t="str">
        <f xml:space="preserve"> IF(TEXT((EDATE('Projektkostenkalkulation EP'!$B$8,20)+HD$9),"MM")=TEXT((EDATE('Projektkostenkalkulation EP'!$B$8,20)+(HD$9-1)),"MM"),
             IF(
                        OR(
                                    TEXT((EDATE('Projektkostenkalkulation EP'!$B$8,20)+HD$9),"TTT") = "Sa",
                                    TEXT((EDATE('Projektkostenkalkulation EP'!$B$8,20)+HD$9),"TTT") = "So",
                                    IF(ISNA(VLOOKUP(EDATE('Projektkostenkalkulation EP'!$B$8,20)+HD$9,Datenquellen!$F$7:$H$45,3,FALSE))," ",VLOOKUP(EDATE('Projektkostenkalkulation EP'!$B$8,20)+HD$9,Datenquellen!$F$7:$H$45,3,FALSE))="X"
                                    ),
                          "X",
                          ""
                          ),
               "X"
            )</f>
        <v>X</v>
      </c>
      <c r="HF222" s="239"/>
      <c r="HG222" s="240"/>
      <c r="HH222" s="241" t="s">
        <v>67</v>
      </c>
    </row>
    <row r="223" spans="1:216" x14ac:dyDescent="0.2">
      <c r="S223" s="463" t="s">
        <v>68</v>
      </c>
      <c r="T223" s="463"/>
      <c r="U223" s="463"/>
      <c r="V223" s="463"/>
      <c r="W223" s="463"/>
      <c r="X223" s="463"/>
      <c r="Y223" s="463"/>
      <c r="Z223" s="463"/>
      <c r="AA223" s="463"/>
      <c r="AB223" s="463"/>
      <c r="AC223" s="463"/>
      <c r="AD223" s="463"/>
      <c r="AE223" s="463"/>
      <c r="AF223" s="463"/>
      <c r="AG223" s="463"/>
      <c r="AH223" s="464"/>
      <c r="AI223" s="466"/>
      <c r="BC223" s="497" t="s">
        <v>68</v>
      </c>
      <c r="BD223" s="497"/>
      <c r="BE223" s="497"/>
      <c r="BF223" s="497"/>
      <c r="BG223" s="497"/>
      <c r="BH223" s="497"/>
      <c r="BI223" s="497"/>
      <c r="BJ223" s="497"/>
      <c r="BK223" s="497"/>
      <c r="BL223" s="497"/>
      <c r="BM223" s="497"/>
      <c r="BN223" s="497"/>
      <c r="BO223" s="497"/>
      <c r="BP223" s="497"/>
      <c r="BQ223" s="497"/>
      <c r="BR223" s="464"/>
      <c r="BS223" s="466"/>
      <c r="CM223" s="497" t="s">
        <v>68</v>
      </c>
      <c r="CN223" s="497"/>
      <c r="CO223" s="497"/>
      <c r="CP223" s="497"/>
      <c r="CQ223" s="497"/>
      <c r="CR223" s="497"/>
      <c r="CS223" s="497"/>
      <c r="CT223" s="497"/>
      <c r="CU223" s="497"/>
      <c r="CV223" s="497"/>
      <c r="CW223" s="497"/>
      <c r="CX223" s="497"/>
      <c r="CY223" s="497"/>
      <c r="CZ223" s="497"/>
      <c r="DA223" s="497"/>
      <c r="DB223" s="464"/>
      <c r="DC223" s="466"/>
      <c r="DW223" s="497" t="s">
        <v>68</v>
      </c>
      <c r="DX223" s="497"/>
      <c r="DY223" s="497"/>
      <c r="DZ223" s="497"/>
      <c r="EA223" s="497"/>
      <c r="EB223" s="497"/>
      <c r="EC223" s="497"/>
      <c r="ED223" s="497"/>
      <c r="EE223" s="497"/>
      <c r="EF223" s="497"/>
      <c r="EG223" s="497"/>
      <c r="EH223" s="497"/>
      <c r="EI223" s="497"/>
      <c r="EJ223" s="497"/>
      <c r="EK223" s="497"/>
      <c r="EL223" s="464"/>
      <c r="EM223" s="466"/>
      <c r="FG223" s="497" t="s">
        <v>68</v>
      </c>
      <c r="FH223" s="497"/>
      <c r="FI223" s="497"/>
      <c r="FJ223" s="497"/>
      <c r="FK223" s="497"/>
      <c r="FL223" s="497"/>
      <c r="FM223" s="497"/>
      <c r="FN223" s="497"/>
      <c r="FO223" s="497"/>
      <c r="FP223" s="497"/>
      <c r="FQ223" s="497"/>
      <c r="FR223" s="497"/>
      <c r="FS223" s="497"/>
      <c r="FT223" s="497"/>
      <c r="FU223" s="497"/>
      <c r="FV223" s="464"/>
      <c r="FW223" s="466"/>
      <c r="GQ223" s="497" t="s">
        <v>68</v>
      </c>
      <c r="GR223" s="497"/>
      <c r="GS223" s="497"/>
      <c r="GT223" s="497"/>
      <c r="GU223" s="497"/>
      <c r="GV223" s="497"/>
      <c r="GW223" s="497"/>
      <c r="GX223" s="497"/>
      <c r="GY223" s="497"/>
      <c r="GZ223" s="497"/>
      <c r="HA223" s="497"/>
      <c r="HB223" s="497"/>
      <c r="HC223" s="497"/>
      <c r="HD223" s="497"/>
      <c r="HE223" s="497"/>
      <c r="HF223" s="464"/>
      <c r="HG223" s="466"/>
    </row>
    <row r="224" spans="1:216" ht="15" thickBot="1" x14ac:dyDescent="0.25">
      <c r="S224" s="463"/>
      <c r="T224" s="463"/>
      <c r="U224" s="463"/>
      <c r="V224" s="463"/>
      <c r="W224" s="463"/>
      <c r="X224" s="463"/>
      <c r="Y224" s="463"/>
      <c r="Z224" s="463"/>
      <c r="AA224" s="463"/>
      <c r="AB224" s="463"/>
      <c r="AC224" s="463"/>
      <c r="AD224" s="463"/>
      <c r="AE224" s="463"/>
      <c r="AF224" s="463"/>
      <c r="AG224" s="463"/>
      <c r="AH224" s="465"/>
      <c r="AI224" s="467"/>
      <c r="BC224" s="463"/>
      <c r="BD224" s="463"/>
      <c r="BE224" s="463"/>
      <c r="BF224" s="463"/>
      <c r="BG224" s="463"/>
      <c r="BH224" s="463"/>
      <c r="BI224" s="463"/>
      <c r="BJ224" s="463"/>
      <c r="BK224" s="463"/>
      <c r="BL224" s="463"/>
      <c r="BM224" s="463"/>
      <c r="BN224" s="463"/>
      <c r="BO224" s="463"/>
      <c r="BP224" s="463"/>
      <c r="BQ224" s="463"/>
      <c r="BR224" s="465"/>
      <c r="BS224" s="467"/>
      <c r="CM224" s="463"/>
      <c r="CN224" s="463"/>
      <c r="CO224" s="463"/>
      <c r="CP224" s="463"/>
      <c r="CQ224" s="463"/>
      <c r="CR224" s="463"/>
      <c r="CS224" s="463"/>
      <c r="CT224" s="463"/>
      <c r="CU224" s="463"/>
      <c r="CV224" s="463"/>
      <c r="CW224" s="463"/>
      <c r="CX224" s="463"/>
      <c r="CY224" s="463"/>
      <c r="CZ224" s="463"/>
      <c r="DA224" s="463"/>
      <c r="DB224" s="465"/>
      <c r="DC224" s="467"/>
      <c r="DW224" s="463"/>
      <c r="DX224" s="463"/>
      <c r="DY224" s="463"/>
      <c r="DZ224" s="463"/>
      <c r="EA224" s="463"/>
      <c r="EB224" s="463"/>
      <c r="EC224" s="463"/>
      <c r="ED224" s="463"/>
      <c r="EE224" s="463"/>
      <c r="EF224" s="463"/>
      <c r="EG224" s="463"/>
      <c r="EH224" s="463"/>
      <c r="EI224" s="463"/>
      <c r="EJ224" s="463"/>
      <c r="EK224" s="463"/>
      <c r="EL224" s="465"/>
      <c r="EM224" s="467"/>
      <c r="FG224" s="463"/>
      <c r="FH224" s="463"/>
      <c r="FI224" s="463"/>
      <c r="FJ224" s="463"/>
      <c r="FK224" s="463"/>
      <c r="FL224" s="463"/>
      <c r="FM224" s="463"/>
      <c r="FN224" s="463"/>
      <c r="FO224" s="463"/>
      <c r="FP224" s="463"/>
      <c r="FQ224" s="463"/>
      <c r="FR224" s="463"/>
      <c r="FS224" s="463"/>
      <c r="FT224" s="463"/>
      <c r="FU224" s="463"/>
      <c r="FV224" s="465"/>
      <c r="FW224" s="467"/>
      <c r="GQ224" s="463"/>
      <c r="GR224" s="463"/>
      <c r="GS224" s="463"/>
      <c r="GT224" s="463"/>
      <c r="GU224" s="463"/>
      <c r="GV224" s="463"/>
      <c r="GW224" s="463"/>
      <c r="GX224" s="463"/>
      <c r="GY224" s="463"/>
      <c r="GZ224" s="463"/>
      <c r="HA224" s="463"/>
      <c r="HB224" s="463"/>
      <c r="HC224" s="463"/>
      <c r="HD224" s="463"/>
      <c r="HE224" s="463"/>
      <c r="HF224" s="465"/>
      <c r="HG224" s="467"/>
    </row>
    <row r="226" spans="1:216" x14ac:dyDescent="0.2">
      <c r="A226" s="243" t="s">
        <v>69</v>
      </c>
      <c r="B226" s="458" t="s">
        <v>70</v>
      </c>
      <c r="C226" s="458"/>
      <c r="D226" s="458"/>
      <c r="E226" s="458"/>
      <c r="F226" s="458"/>
      <c r="G226" s="458"/>
      <c r="H226" s="458"/>
      <c r="I226" s="458"/>
      <c r="J226" s="458"/>
      <c r="K226" s="458"/>
      <c r="L226" s="458"/>
      <c r="M226" s="458"/>
      <c r="N226" s="458"/>
      <c r="O226" s="458"/>
      <c r="P226" s="458"/>
      <c r="Q226" s="458"/>
      <c r="R226" s="458"/>
      <c r="S226" s="458"/>
      <c r="T226" s="458"/>
      <c r="U226" s="458"/>
      <c r="V226" s="458"/>
      <c r="W226" s="458"/>
      <c r="X226" s="458"/>
      <c r="Y226" s="458"/>
      <c r="Z226" s="458"/>
      <c r="AA226" s="458"/>
      <c r="AB226" s="458"/>
      <c r="AC226" s="458"/>
      <c r="AD226" s="458"/>
      <c r="AE226" s="458"/>
      <c r="AF226" s="458"/>
      <c r="AG226" s="458"/>
      <c r="AH226" s="458"/>
      <c r="AI226" s="458"/>
      <c r="AJ226" s="458"/>
      <c r="AK226" s="243" t="s">
        <v>69</v>
      </c>
      <c r="AL226" s="458" t="s">
        <v>70</v>
      </c>
      <c r="AM226" s="458"/>
      <c r="AN226" s="458"/>
      <c r="AO226" s="458"/>
      <c r="AP226" s="458"/>
      <c r="AQ226" s="458"/>
      <c r="AR226" s="458"/>
      <c r="AS226" s="458"/>
      <c r="AT226" s="458"/>
      <c r="AU226" s="458"/>
      <c r="AV226" s="458"/>
      <c r="AW226" s="458"/>
      <c r="AX226" s="458"/>
      <c r="AY226" s="458"/>
      <c r="AZ226" s="458"/>
      <c r="BA226" s="458"/>
      <c r="BB226" s="458"/>
      <c r="BC226" s="458"/>
      <c r="BD226" s="458"/>
      <c r="BE226" s="458"/>
      <c r="BF226" s="458"/>
      <c r="BG226" s="458"/>
      <c r="BH226" s="458"/>
      <c r="BI226" s="458"/>
      <c r="BJ226" s="458"/>
      <c r="BK226" s="458"/>
      <c r="BL226" s="458"/>
      <c r="BM226" s="458"/>
      <c r="BN226" s="458"/>
      <c r="BO226" s="458"/>
      <c r="BP226" s="458"/>
      <c r="BQ226" s="458"/>
      <c r="BR226" s="458"/>
      <c r="BS226" s="458"/>
      <c r="BT226" s="458"/>
      <c r="BU226" s="243" t="s">
        <v>69</v>
      </c>
      <c r="BV226" s="458" t="s">
        <v>70</v>
      </c>
      <c r="BW226" s="458"/>
      <c r="BX226" s="458"/>
      <c r="BY226" s="458"/>
      <c r="BZ226" s="458"/>
      <c r="CA226" s="458"/>
      <c r="CB226" s="458"/>
      <c r="CC226" s="458"/>
      <c r="CD226" s="458"/>
      <c r="CE226" s="458"/>
      <c r="CF226" s="458"/>
      <c r="CG226" s="458"/>
      <c r="CH226" s="458"/>
      <c r="CI226" s="458"/>
      <c r="CJ226" s="458"/>
      <c r="CK226" s="458"/>
      <c r="CL226" s="458"/>
      <c r="CM226" s="458"/>
      <c r="CN226" s="458"/>
      <c r="CO226" s="458"/>
      <c r="CP226" s="458"/>
      <c r="CQ226" s="458"/>
      <c r="CR226" s="458"/>
      <c r="CS226" s="458"/>
      <c r="CT226" s="458"/>
      <c r="CU226" s="458"/>
      <c r="CV226" s="458"/>
      <c r="CW226" s="458"/>
      <c r="CX226" s="458"/>
      <c r="CY226" s="458"/>
      <c r="CZ226" s="458"/>
      <c r="DA226" s="458"/>
      <c r="DB226" s="458"/>
      <c r="DC226" s="458"/>
      <c r="DD226" s="458"/>
      <c r="DE226" s="243" t="s">
        <v>69</v>
      </c>
      <c r="DF226" s="458" t="s">
        <v>70</v>
      </c>
      <c r="DG226" s="458"/>
      <c r="DH226" s="458"/>
      <c r="DI226" s="458"/>
      <c r="DJ226" s="458"/>
      <c r="DK226" s="458"/>
      <c r="DL226" s="458"/>
      <c r="DM226" s="458"/>
      <c r="DN226" s="458"/>
      <c r="DO226" s="458"/>
      <c r="DP226" s="458"/>
      <c r="DQ226" s="458"/>
      <c r="DR226" s="458"/>
      <c r="DS226" s="458"/>
      <c r="DT226" s="458"/>
      <c r="DU226" s="458"/>
      <c r="DV226" s="458"/>
      <c r="DW226" s="458"/>
      <c r="DX226" s="458"/>
      <c r="DY226" s="458"/>
      <c r="DZ226" s="458"/>
      <c r="EA226" s="458"/>
      <c r="EB226" s="458"/>
      <c r="EC226" s="458"/>
      <c r="ED226" s="458"/>
      <c r="EE226" s="458"/>
      <c r="EF226" s="458"/>
      <c r="EG226" s="458"/>
      <c r="EH226" s="458"/>
      <c r="EI226" s="458"/>
      <c r="EJ226" s="458"/>
      <c r="EK226" s="458"/>
      <c r="EL226" s="458"/>
      <c r="EM226" s="458"/>
      <c r="EN226" s="458"/>
      <c r="EO226" s="243" t="s">
        <v>69</v>
      </c>
      <c r="EP226" s="458" t="s">
        <v>70</v>
      </c>
      <c r="EQ226" s="458"/>
      <c r="ER226" s="458"/>
      <c r="ES226" s="458"/>
      <c r="ET226" s="458"/>
      <c r="EU226" s="458"/>
      <c r="EV226" s="458"/>
      <c r="EW226" s="458"/>
      <c r="EX226" s="458"/>
      <c r="EY226" s="458"/>
      <c r="EZ226" s="458"/>
      <c r="FA226" s="458"/>
      <c r="FB226" s="458"/>
      <c r="FC226" s="458"/>
      <c r="FD226" s="458"/>
      <c r="FE226" s="458"/>
      <c r="FF226" s="458"/>
      <c r="FG226" s="458"/>
      <c r="FH226" s="458"/>
      <c r="FI226" s="458"/>
      <c r="FJ226" s="458"/>
      <c r="FK226" s="458"/>
      <c r="FL226" s="458"/>
      <c r="FM226" s="458"/>
      <c r="FN226" s="458"/>
      <c r="FO226" s="458"/>
      <c r="FP226" s="458"/>
      <c r="FQ226" s="458"/>
      <c r="FR226" s="458"/>
      <c r="FS226" s="458"/>
      <c r="FT226" s="458"/>
      <c r="FU226" s="458"/>
      <c r="FV226" s="458"/>
      <c r="FW226" s="458"/>
      <c r="FX226" s="458"/>
      <c r="FY226" s="243" t="s">
        <v>69</v>
      </c>
      <c r="FZ226" s="458" t="s">
        <v>70</v>
      </c>
      <c r="GA226" s="458"/>
      <c r="GB226" s="458"/>
      <c r="GC226" s="458"/>
      <c r="GD226" s="458"/>
      <c r="GE226" s="458"/>
      <c r="GF226" s="458"/>
      <c r="GG226" s="458"/>
      <c r="GH226" s="458"/>
      <c r="GI226" s="458"/>
      <c r="GJ226" s="458"/>
      <c r="GK226" s="458"/>
      <c r="GL226" s="458"/>
      <c r="GM226" s="458"/>
      <c r="GN226" s="458"/>
      <c r="GO226" s="458"/>
      <c r="GP226" s="458"/>
      <c r="GQ226" s="458"/>
      <c r="GR226" s="458"/>
      <c r="GS226" s="458"/>
      <c r="GT226" s="458"/>
      <c r="GU226" s="458"/>
      <c r="GV226" s="458"/>
      <c r="GW226" s="458"/>
      <c r="GX226" s="458"/>
      <c r="GY226" s="458"/>
      <c r="GZ226" s="458"/>
      <c r="HA226" s="458"/>
      <c r="HB226" s="458"/>
      <c r="HC226" s="458"/>
      <c r="HD226" s="458"/>
      <c r="HE226" s="458"/>
      <c r="HF226" s="458"/>
      <c r="HG226" s="458"/>
      <c r="HH226" s="458"/>
    </row>
    <row r="227" spans="1:216" x14ac:dyDescent="0.2">
      <c r="B227" s="457" t="s">
        <v>71</v>
      </c>
      <c r="C227" s="457"/>
      <c r="D227" s="457"/>
      <c r="E227" s="457"/>
      <c r="F227" s="457"/>
      <c r="G227" s="457"/>
      <c r="H227" s="457"/>
      <c r="I227" s="457"/>
      <c r="J227" s="457"/>
      <c r="K227" s="457"/>
      <c r="L227" s="457"/>
      <c r="M227" s="457"/>
      <c r="N227" s="457"/>
      <c r="O227" s="457"/>
      <c r="P227" s="457"/>
      <c r="Q227" s="457"/>
      <c r="R227" s="457"/>
      <c r="S227" s="457"/>
      <c r="T227" s="457"/>
      <c r="U227" s="457"/>
      <c r="V227" s="457"/>
      <c r="W227" s="457"/>
      <c r="X227" s="244"/>
      <c r="Y227" s="244"/>
      <c r="Z227" s="244"/>
      <c r="AA227" s="244"/>
      <c r="AB227" s="244"/>
      <c r="AC227" s="244"/>
      <c r="AD227" s="244"/>
      <c r="AE227" s="244"/>
      <c r="AF227" s="244"/>
      <c r="AG227" s="244"/>
      <c r="AH227" s="244"/>
      <c r="AI227" s="244"/>
      <c r="AJ227" s="244"/>
      <c r="AL227" s="457" t="s">
        <v>71</v>
      </c>
      <c r="AM227" s="457"/>
      <c r="AN227" s="457"/>
      <c r="AO227" s="457"/>
      <c r="AP227" s="457"/>
      <c r="AQ227" s="457"/>
      <c r="AR227" s="457"/>
      <c r="AS227" s="457"/>
      <c r="AT227" s="457"/>
      <c r="AU227" s="457"/>
      <c r="AV227" s="457"/>
      <c r="AW227" s="457"/>
      <c r="AX227" s="457"/>
      <c r="AY227" s="457"/>
      <c r="AZ227" s="457"/>
      <c r="BA227" s="457"/>
      <c r="BB227" s="457"/>
      <c r="BC227" s="457"/>
      <c r="BD227" s="457"/>
      <c r="BE227" s="457"/>
      <c r="BF227" s="457"/>
      <c r="BG227" s="457"/>
      <c r="BH227" s="244"/>
      <c r="BI227" s="244"/>
      <c r="BJ227" s="244"/>
      <c r="BK227" s="244"/>
      <c r="BL227" s="244"/>
      <c r="BM227" s="244"/>
      <c r="BN227" s="244"/>
      <c r="BO227" s="244"/>
      <c r="BP227" s="244"/>
      <c r="BQ227" s="244"/>
      <c r="BR227" s="244"/>
      <c r="BS227" s="244"/>
      <c r="BT227" s="244"/>
      <c r="BV227" s="457" t="s">
        <v>71</v>
      </c>
      <c r="BW227" s="457"/>
      <c r="BX227" s="457"/>
      <c r="BY227" s="457"/>
      <c r="BZ227" s="457"/>
      <c r="CA227" s="457"/>
      <c r="CB227" s="457"/>
      <c r="CC227" s="457"/>
      <c r="CD227" s="457"/>
      <c r="CE227" s="457"/>
      <c r="CF227" s="457"/>
      <c r="CG227" s="457"/>
      <c r="CH227" s="457"/>
      <c r="CI227" s="457"/>
      <c r="CJ227" s="457"/>
      <c r="CK227" s="457"/>
      <c r="CL227" s="457"/>
      <c r="CM227" s="457"/>
      <c r="CN227" s="457"/>
      <c r="CO227" s="457"/>
      <c r="CP227" s="457"/>
      <c r="CQ227" s="457"/>
      <c r="CR227" s="244"/>
      <c r="CS227" s="244"/>
      <c r="CT227" s="244"/>
      <c r="CU227" s="244"/>
      <c r="CV227" s="244"/>
      <c r="CW227" s="244"/>
      <c r="CX227" s="244"/>
      <c r="CY227" s="244"/>
      <c r="CZ227" s="244"/>
      <c r="DA227" s="244"/>
      <c r="DB227" s="244"/>
      <c r="DC227" s="244"/>
      <c r="DD227" s="244"/>
      <c r="DF227" s="457" t="s">
        <v>71</v>
      </c>
      <c r="DG227" s="457"/>
      <c r="DH227" s="457"/>
      <c r="DI227" s="457"/>
      <c r="DJ227" s="457"/>
      <c r="DK227" s="457"/>
      <c r="DL227" s="457"/>
      <c r="DM227" s="457"/>
      <c r="DN227" s="457"/>
      <c r="DO227" s="457"/>
      <c r="DP227" s="457"/>
      <c r="DQ227" s="457"/>
      <c r="DR227" s="457"/>
      <c r="DS227" s="457"/>
      <c r="DT227" s="457"/>
      <c r="DU227" s="457"/>
      <c r="DV227" s="457"/>
      <c r="DW227" s="457"/>
      <c r="DX227" s="457"/>
      <c r="DY227" s="457"/>
      <c r="DZ227" s="457"/>
      <c r="EA227" s="457"/>
      <c r="EB227" s="244"/>
      <c r="EC227" s="244"/>
      <c r="ED227" s="244"/>
      <c r="EE227" s="244"/>
      <c r="EF227" s="244"/>
      <c r="EG227" s="244"/>
      <c r="EH227" s="244"/>
      <c r="EI227" s="244"/>
      <c r="EJ227" s="244"/>
      <c r="EK227" s="244"/>
      <c r="EL227" s="244"/>
      <c r="EM227" s="244"/>
      <c r="EN227" s="244"/>
      <c r="EP227" s="457" t="s">
        <v>71</v>
      </c>
      <c r="EQ227" s="457"/>
      <c r="ER227" s="457"/>
      <c r="ES227" s="457"/>
      <c r="ET227" s="457"/>
      <c r="EU227" s="457"/>
      <c r="EV227" s="457"/>
      <c r="EW227" s="457"/>
      <c r="EX227" s="457"/>
      <c r="EY227" s="457"/>
      <c r="EZ227" s="457"/>
      <c r="FA227" s="457"/>
      <c r="FB227" s="457"/>
      <c r="FC227" s="457"/>
      <c r="FD227" s="457"/>
      <c r="FE227" s="457"/>
      <c r="FF227" s="457"/>
      <c r="FG227" s="457"/>
      <c r="FH227" s="457"/>
      <c r="FI227" s="457"/>
      <c r="FJ227" s="457"/>
      <c r="FK227" s="457"/>
      <c r="FL227" s="244"/>
      <c r="FM227" s="244"/>
      <c r="FN227" s="244"/>
      <c r="FO227" s="244"/>
      <c r="FP227" s="244"/>
      <c r="FQ227" s="244"/>
      <c r="FR227" s="244"/>
      <c r="FS227" s="244"/>
      <c r="FT227" s="244"/>
      <c r="FU227" s="244"/>
      <c r="FV227" s="244"/>
      <c r="FW227" s="244"/>
      <c r="FX227" s="244"/>
      <c r="FZ227" s="457" t="s">
        <v>71</v>
      </c>
      <c r="GA227" s="457"/>
      <c r="GB227" s="457"/>
      <c r="GC227" s="457"/>
      <c r="GD227" s="457"/>
      <c r="GE227" s="457"/>
      <c r="GF227" s="457"/>
      <c r="GG227" s="457"/>
      <c r="GH227" s="457"/>
      <c r="GI227" s="457"/>
      <c r="GJ227" s="457"/>
      <c r="GK227" s="457"/>
      <c r="GL227" s="457"/>
      <c r="GM227" s="457"/>
      <c r="GN227" s="457"/>
      <c r="GO227" s="457"/>
      <c r="GP227" s="457"/>
      <c r="GQ227" s="457"/>
      <c r="GR227" s="457"/>
      <c r="GS227" s="457"/>
      <c r="GT227" s="457"/>
      <c r="GU227" s="457"/>
      <c r="GV227" s="244"/>
      <c r="GW227" s="244"/>
      <c r="GX227" s="244"/>
      <c r="GY227" s="244"/>
      <c r="GZ227" s="244"/>
      <c r="HA227" s="244"/>
      <c r="HB227" s="244"/>
      <c r="HC227" s="244"/>
      <c r="HD227" s="244"/>
      <c r="HE227" s="244"/>
      <c r="HF227" s="244"/>
      <c r="HG227" s="244"/>
      <c r="HH227" s="244"/>
    </row>
    <row r="228" spans="1:216" x14ac:dyDescent="0.2">
      <c r="A228" s="243" t="s">
        <v>72</v>
      </c>
      <c r="B228" s="457" t="s">
        <v>73</v>
      </c>
      <c r="C228" s="457"/>
      <c r="D228" s="457"/>
      <c r="E228" s="457"/>
      <c r="F228" s="457"/>
      <c r="G228" s="457"/>
      <c r="H228" s="457"/>
      <c r="I228" s="457"/>
      <c r="J228" s="457"/>
      <c r="K228" s="457"/>
      <c r="L228" s="457"/>
      <c r="M228" s="457"/>
      <c r="N228" s="457"/>
      <c r="O228" s="457"/>
      <c r="P228" s="457"/>
      <c r="Q228" s="457"/>
      <c r="R228" s="457"/>
      <c r="S228" s="457"/>
      <c r="T228" s="457"/>
      <c r="U228" s="457"/>
      <c r="V228" s="457"/>
      <c r="W228" s="457"/>
      <c r="X228" s="457"/>
      <c r="Y228" s="457"/>
      <c r="Z228" s="457"/>
      <c r="AA228" s="457"/>
      <c r="AB228" s="457"/>
      <c r="AC228" s="457"/>
      <c r="AD228" s="457"/>
      <c r="AE228" s="457"/>
      <c r="AF228" s="457"/>
      <c r="AG228" s="457"/>
      <c r="AH228" s="457"/>
      <c r="AI228" s="457"/>
      <c r="AJ228" s="457"/>
      <c r="AK228" s="243" t="s">
        <v>72</v>
      </c>
      <c r="AL228" s="457" t="s">
        <v>73</v>
      </c>
      <c r="AM228" s="457"/>
      <c r="AN228" s="457"/>
      <c r="AO228" s="457"/>
      <c r="AP228" s="457"/>
      <c r="AQ228" s="457"/>
      <c r="AR228" s="457"/>
      <c r="AS228" s="457"/>
      <c r="AT228" s="457"/>
      <c r="AU228" s="457"/>
      <c r="AV228" s="457"/>
      <c r="AW228" s="457"/>
      <c r="AX228" s="457"/>
      <c r="AY228" s="457"/>
      <c r="AZ228" s="457"/>
      <c r="BA228" s="457"/>
      <c r="BB228" s="457"/>
      <c r="BC228" s="457"/>
      <c r="BD228" s="457"/>
      <c r="BE228" s="457"/>
      <c r="BF228" s="457"/>
      <c r="BG228" s="457"/>
      <c r="BH228" s="457"/>
      <c r="BI228" s="457"/>
      <c r="BJ228" s="457"/>
      <c r="BK228" s="457"/>
      <c r="BL228" s="457"/>
      <c r="BM228" s="457"/>
      <c r="BN228" s="457"/>
      <c r="BO228" s="457"/>
      <c r="BP228" s="457"/>
      <c r="BQ228" s="457"/>
      <c r="BR228" s="457"/>
      <c r="BS228" s="457"/>
      <c r="BT228" s="457"/>
      <c r="BU228" s="243" t="s">
        <v>72</v>
      </c>
      <c r="BV228" s="457" t="s">
        <v>73</v>
      </c>
      <c r="BW228" s="457"/>
      <c r="BX228" s="457"/>
      <c r="BY228" s="457"/>
      <c r="BZ228" s="457"/>
      <c r="CA228" s="457"/>
      <c r="CB228" s="457"/>
      <c r="CC228" s="457"/>
      <c r="CD228" s="457"/>
      <c r="CE228" s="457"/>
      <c r="CF228" s="457"/>
      <c r="CG228" s="457"/>
      <c r="CH228" s="457"/>
      <c r="CI228" s="457"/>
      <c r="CJ228" s="457"/>
      <c r="CK228" s="457"/>
      <c r="CL228" s="457"/>
      <c r="CM228" s="457"/>
      <c r="CN228" s="457"/>
      <c r="CO228" s="457"/>
      <c r="CP228" s="457"/>
      <c r="CQ228" s="457"/>
      <c r="CR228" s="457"/>
      <c r="CS228" s="457"/>
      <c r="CT228" s="457"/>
      <c r="CU228" s="457"/>
      <c r="CV228" s="457"/>
      <c r="CW228" s="457"/>
      <c r="CX228" s="457"/>
      <c r="CY228" s="457"/>
      <c r="CZ228" s="457"/>
      <c r="DA228" s="457"/>
      <c r="DB228" s="457"/>
      <c r="DC228" s="457"/>
      <c r="DD228" s="457"/>
      <c r="DE228" s="243" t="s">
        <v>72</v>
      </c>
      <c r="DF228" s="457" t="s">
        <v>73</v>
      </c>
      <c r="DG228" s="457"/>
      <c r="DH228" s="457"/>
      <c r="DI228" s="457"/>
      <c r="DJ228" s="457"/>
      <c r="DK228" s="457"/>
      <c r="DL228" s="457"/>
      <c r="DM228" s="457"/>
      <c r="DN228" s="457"/>
      <c r="DO228" s="457"/>
      <c r="DP228" s="457"/>
      <c r="DQ228" s="457"/>
      <c r="DR228" s="457"/>
      <c r="DS228" s="457"/>
      <c r="DT228" s="457"/>
      <c r="DU228" s="457"/>
      <c r="DV228" s="457"/>
      <c r="DW228" s="457"/>
      <c r="DX228" s="457"/>
      <c r="DY228" s="457"/>
      <c r="DZ228" s="457"/>
      <c r="EA228" s="457"/>
      <c r="EB228" s="457"/>
      <c r="EC228" s="457"/>
      <c r="ED228" s="457"/>
      <c r="EE228" s="457"/>
      <c r="EF228" s="457"/>
      <c r="EG228" s="457"/>
      <c r="EH228" s="457"/>
      <c r="EI228" s="457"/>
      <c r="EJ228" s="457"/>
      <c r="EK228" s="457"/>
      <c r="EL228" s="457"/>
      <c r="EM228" s="457"/>
      <c r="EN228" s="457"/>
      <c r="EO228" s="243" t="s">
        <v>72</v>
      </c>
      <c r="EP228" s="457" t="s">
        <v>73</v>
      </c>
      <c r="EQ228" s="457"/>
      <c r="ER228" s="457"/>
      <c r="ES228" s="457"/>
      <c r="ET228" s="457"/>
      <c r="EU228" s="457"/>
      <c r="EV228" s="457"/>
      <c r="EW228" s="457"/>
      <c r="EX228" s="457"/>
      <c r="EY228" s="457"/>
      <c r="EZ228" s="457"/>
      <c r="FA228" s="457"/>
      <c r="FB228" s="457"/>
      <c r="FC228" s="457"/>
      <c r="FD228" s="457"/>
      <c r="FE228" s="457"/>
      <c r="FF228" s="457"/>
      <c r="FG228" s="457"/>
      <c r="FH228" s="457"/>
      <c r="FI228" s="457"/>
      <c r="FJ228" s="457"/>
      <c r="FK228" s="457"/>
      <c r="FL228" s="457"/>
      <c r="FM228" s="457"/>
      <c r="FN228" s="457"/>
      <c r="FO228" s="457"/>
      <c r="FP228" s="457"/>
      <c r="FQ228" s="457"/>
      <c r="FR228" s="457"/>
      <c r="FS228" s="457"/>
      <c r="FT228" s="457"/>
      <c r="FU228" s="457"/>
      <c r="FV228" s="457"/>
      <c r="FW228" s="457"/>
      <c r="FX228" s="457"/>
      <c r="FY228" s="243" t="s">
        <v>72</v>
      </c>
      <c r="FZ228" s="457" t="s">
        <v>73</v>
      </c>
      <c r="GA228" s="457"/>
      <c r="GB228" s="457"/>
      <c r="GC228" s="457"/>
      <c r="GD228" s="457"/>
      <c r="GE228" s="457"/>
      <c r="GF228" s="457"/>
      <c r="GG228" s="457"/>
      <c r="GH228" s="457"/>
      <c r="GI228" s="457"/>
      <c r="GJ228" s="457"/>
      <c r="GK228" s="457"/>
      <c r="GL228" s="457"/>
      <c r="GM228" s="457"/>
      <c r="GN228" s="457"/>
      <c r="GO228" s="457"/>
      <c r="GP228" s="457"/>
      <c r="GQ228" s="457"/>
      <c r="GR228" s="457"/>
      <c r="GS228" s="457"/>
      <c r="GT228" s="457"/>
      <c r="GU228" s="457"/>
      <c r="GV228" s="457"/>
      <c r="GW228" s="457"/>
      <c r="GX228" s="457"/>
      <c r="GY228" s="457"/>
      <c r="GZ228" s="457"/>
      <c r="HA228" s="457"/>
      <c r="HB228" s="457"/>
      <c r="HC228" s="457"/>
      <c r="HD228" s="457"/>
      <c r="HE228" s="457"/>
      <c r="HF228" s="457"/>
      <c r="HG228" s="457"/>
      <c r="HH228" s="457"/>
    </row>
    <row r="229" spans="1:216" x14ac:dyDescent="0.2">
      <c r="B229" s="457" t="s">
        <v>74</v>
      </c>
      <c r="C229" s="457"/>
      <c r="D229" s="457"/>
      <c r="E229" s="457"/>
      <c r="F229" s="457"/>
      <c r="G229" s="457"/>
      <c r="H229" s="457"/>
      <c r="I229" s="457"/>
      <c r="J229" s="457"/>
      <c r="K229" s="457"/>
      <c r="L229" s="457"/>
      <c r="M229" s="457"/>
      <c r="N229" s="457"/>
      <c r="O229" s="457"/>
      <c r="P229" s="457"/>
      <c r="Q229" s="457"/>
      <c r="R229" s="457"/>
      <c r="S229" s="457"/>
      <c r="T229" s="457"/>
      <c r="U229" s="457"/>
      <c r="V229" s="457"/>
      <c r="W229" s="457"/>
      <c r="X229" s="457"/>
      <c r="Y229" s="457"/>
      <c r="Z229" s="244"/>
      <c r="AA229" s="244"/>
      <c r="AB229" s="244"/>
      <c r="AC229" s="244"/>
      <c r="AD229" s="244"/>
      <c r="AE229" s="244"/>
      <c r="AF229" s="244"/>
      <c r="AG229" s="244"/>
      <c r="AH229" s="244"/>
      <c r="AI229" s="244"/>
      <c r="AJ229" s="244"/>
      <c r="AL229" s="457" t="s">
        <v>74</v>
      </c>
      <c r="AM229" s="457"/>
      <c r="AN229" s="457"/>
      <c r="AO229" s="457"/>
      <c r="AP229" s="457"/>
      <c r="AQ229" s="457"/>
      <c r="AR229" s="457"/>
      <c r="AS229" s="457"/>
      <c r="AT229" s="457"/>
      <c r="AU229" s="457"/>
      <c r="AV229" s="457"/>
      <c r="AW229" s="457"/>
      <c r="AX229" s="457"/>
      <c r="AY229" s="457"/>
      <c r="AZ229" s="457"/>
      <c r="BA229" s="457"/>
      <c r="BB229" s="457"/>
      <c r="BC229" s="457"/>
      <c r="BD229" s="457"/>
      <c r="BE229" s="457"/>
      <c r="BF229" s="457"/>
      <c r="BG229" s="457"/>
      <c r="BH229" s="457"/>
      <c r="BI229" s="457"/>
      <c r="BJ229" s="244"/>
      <c r="BK229" s="244"/>
      <c r="BL229" s="244"/>
      <c r="BM229" s="244"/>
      <c r="BN229" s="244"/>
      <c r="BO229" s="244"/>
      <c r="BP229" s="244"/>
      <c r="BQ229" s="244"/>
      <c r="BR229" s="244"/>
      <c r="BS229" s="244"/>
      <c r="BT229" s="244"/>
      <c r="BV229" s="457" t="s">
        <v>74</v>
      </c>
      <c r="BW229" s="457"/>
      <c r="BX229" s="457"/>
      <c r="BY229" s="457"/>
      <c r="BZ229" s="457"/>
      <c r="CA229" s="457"/>
      <c r="CB229" s="457"/>
      <c r="CC229" s="457"/>
      <c r="CD229" s="457"/>
      <c r="CE229" s="457"/>
      <c r="CF229" s="457"/>
      <c r="CG229" s="457"/>
      <c r="CH229" s="457"/>
      <c r="CI229" s="457"/>
      <c r="CJ229" s="457"/>
      <c r="CK229" s="457"/>
      <c r="CL229" s="457"/>
      <c r="CM229" s="457"/>
      <c r="CN229" s="457"/>
      <c r="CO229" s="457"/>
      <c r="CP229" s="457"/>
      <c r="CQ229" s="457"/>
      <c r="CR229" s="457"/>
      <c r="CS229" s="457"/>
      <c r="CT229" s="244"/>
      <c r="CU229" s="244"/>
      <c r="CV229" s="244"/>
      <c r="CW229" s="244"/>
      <c r="CX229" s="244"/>
      <c r="CY229" s="244"/>
      <c r="CZ229" s="244"/>
      <c r="DA229" s="244"/>
      <c r="DB229" s="244"/>
      <c r="DC229" s="244"/>
      <c r="DD229" s="244"/>
      <c r="DF229" s="457" t="s">
        <v>74</v>
      </c>
      <c r="DG229" s="457"/>
      <c r="DH229" s="457"/>
      <c r="DI229" s="457"/>
      <c r="DJ229" s="457"/>
      <c r="DK229" s="457"/>
      <c r="DL229" s="457"/>
      <c r="DM229" s="457"/>
      <c r="DN229" s="457"/>
      <c r="DO229" s="457"/>
      <c r="DP229" s="457"/>
      <c r="DQ229" s="457"/>
      <c r="DR229" s="457"/>
      <c r="DS229" s="457"/>
      <c r="DT229" s="457"/>
      <c r="DU229" s="457"/>
      <c r="DV229" s="457"/>
      <c r="DW229" s="457"/>
      <c r="DX229" s="457"/>
      <c r="DY229" s="457"/>
      <c r="DZ229" s="457"/>
      <c r="EA229" s="457"/>
      <c r="EB229" s="457"/>
      <c r="EC229" s="457"/>
      <c r="ED229" s="244"/>
      <c r="EE229" s="244"/>
      <c r="EF229" s="244"/>
      <c r="EG229" s="244"/>
      <c r="EH229" s="244"/>
      <c r="EI229" s="244"/>
      <c r="EJ229" s="244"/>
      <c r="EK229" s="244"/>
      <c r="EL229" s="244"/>
      <c r="EM229" s="244"/>
      <c r="EN229" s="244"/>
      <c r="EP229" s="457" t="s">
        <v>74</v>
      </c>
      <c r="EQ229" s="457"/>
      <c r="ER229" s="457"/>
      <c r="ES229" s="457"/>
      <c r="ET229" s="457"/>
      <c r="EU229" s="457"/>
      <c r="EV229" s="457"/>
      <c r="EW229" s="457"/>
      <c r="EX229" s="457"/>
      <c r="EY229" s="457"/>
      <c r="EZ229" s="457"/>
      <c r="FA229" s="457"/>
      <c r="FB229" s="457"/>
      <c r="FC229" s="457"/>
      <c r="FD229" s="457"/>
      <c r="FE229" s="457"/>
      <c r="FF229" s="457"/>
      <c r="FG229" s="457"/>
      <c r="FH229" s="457"/>
      <c r="FI229" s="457"/>
      <c r="FJ229" s="457"/>
      <c r="FK229" s="457"/>
      <c r="FL229" s="457"/>
      <c r="FM229" s="457"/>
      <c r="FN229" s="244"/>
      <c r="FO229" s="244"/>
      <c r="FP229" s="244"/>
      <c r="FQ229" s="244"/>
      <c r="FR229" s="244"/>
      <c r="FS229" s="244"/>
      <c r="FT229" s="244"/>
      <c r="FU229" s="244"/>
      <c r="FV229" s="244"/>
      <c r="FW229" s="244"/>
      <c r="FX229" s="244"/>
      <c r="FZ229" s="457" t="s">
        <v>74</v>
      </c>
      <c r="GA229" s="457"/>
      <c r="GB229" s="457"/>
      <c r="GC229" s="457"/>
      <c r="GD229" s="457"/>
      <c r="GE229" s="457"/>
      <c r="GF229" s="457"/>
      <c r="GG229" s="457"/>
      <c r="GH229" s="457"/>
      <c r="GI229" s="457"/>
      <c r="GJ229" s="457"/>
      <c r="GK229" s="457"/>
      <c r="GL229" s="457"/>
      <c r="GM229" s="457"/>
      <c r="GN229" s="457"/>
      <c r="GO229" s="457"/>
      <c r="GP229" s="457"/>
      <c r="GQ229" s="457"/>
      <c r="GR229" s="457"/>
      <c r="GS229" s="457"/>
      <c r="GT229" s="457"/>
      <c r="GU229" s="457"/>
      <c r="GV229" s="457"/>
      <c r="GW229" s="457"/>
      <c r="GX229" s="244"/>
      <c r="GY229" s="244"/>
      <c r="GZ229" s="244"/>
      <c r="HA229" s="244"/>
      <c r="HB229" s="244"/>
      <c r="HC229" s="244"/>
      <c r="HD229" s="244"/>
      <c r="HE229" s="244"/>
      <c r="HF229" s="244"/>
      <c r="HG229" s="244"/>
      <c r="HH229" s="244"/>
    </row>
    <row r="231" spans="1:216" x14ac:dyDescent="0.2">
      <c r="Q231" s="458" t="s">
        <v>75</v>
      </c>
      <c r="R231" s="458"/>
      <c r="S231" s="458"/>
      <c r="T231" s="458"/>
      <c r="U231" s="458"/>
      <c r="V231" s="458"/>
      <c r="W231" s="458"/>
      <c r="X231" s="458"/>
      <c r="Y231" s="458"/>
      <c r="Z231" s="458"/>
      <c r="AA231" s="458"/>
      <c r="AB231" s="458"/>
      <c r="AC231" s="458"/>
      <c r="AD231" s="458"/>
      <c r="AE231" s="458"/>
      <c r="AF231" s="458"/>
      <c r="AG231" s="458"/>
      <c r="AH231" s="458"/>
      <c r="AI231" s="458"/>
      <c r="AJ231" s="458"/>
      <c r="BA231" s="458" t="s">
        <v>75</v>
      </c>
      <c r="BB231" s="458"/>
      <c r="BC231" s="458"/>
      <c r="BD231" s="458"/>
      <c r="BE231" s="458"/>
      <c r="BF231" s="458"/>
      <c r="BG231" s="458"/>
      <c r="BH231" s="458"/>
      <c r="BI231" s="458"/>
      <c r="BJ231" s="458"/>
      <c r="BK231" s="458"/>
      <c r="BL231" s="458"/>
      <c r="BM231" s="458"/>
      <c r="BN231" s="458"/>
      <c r="BO231" s="458"/>
      <c r="BP231" s="458"/>
      <c r="BQ231" s="458"/>
      <c r="BR231" s="458"/>
      <c r="BS231" s="458"/>
      <c r="BT231" s="458"/>
      <c r="CK231" s="458" t="s">
        <v>75</v>
      </c>
      <c r="CL231" s="458"/>
      <c r="CM231" s="458"/>
      <c r="CN231" s="458"/>
      <c r="CO231" s="458"/>
      <c r="CP231" s="458"/>
      <c r="CQ231" s="458"/>
      <c r="CR231" s="458"/>
      <c r="CS231" s="458"/>
      <c r="CT231" s="458"/>
      <c r="CU231" s="458"/>
      <c r="CV231" s="458"/>
      <c r="CW231" s="458"/>
      <c r="CX231" s="458"/>
      <c r="CY231" s="458"/>
      <c r="CZ231" s="458"/>
      <c r="DA231" s="458"/>
      <c r="DB231" s="458"/>
      <c r="DC231" s="458"/>
      <c r="DD231" s="458"/>
      <c r="DU231" s="458" t="s">
        <v>75</v>
      </c>
      <c r="DV231" s="458"/>
      <c r="DW231" s="458"/>
      <c r="DX231" s="458"/>
      <c r="DY231" s="458"/>
      <c r="DZ231" s="458"/>
      <c r="EA231" s="458"/>
      <c r="EB231" s="458"/>
      <c r="EC231" s="458"/>
      <c r="ED231" s="458"/>
      <c r="EE231" s="458"/>
      <c r="EF231" s="458"/>
      <c r="EG231" s="458"/>
      <c r="EH231" s="458"/>
      <c r="EI231" s="458"/>
      <c r="EJ231" s="458"/>
      <c r="EK231" s="458"/>
      <c r="EL231" s="458"/>
      <c r="EM231" s="458"/>
      <c r="EN231" s="458"/>
      <c r="FE231" s="458" t="s">
        <v>75</v>
      </c>
      <c r="FF231" s="458"/>
      <c r="FG231" s="458"/>
      <c r="FH231" s="458"/>
      <c r="FI231" s="458"/>
      <c r="FJ231" s="458"/>
      <c r="FK231" s="458"/>
      <c r="FL231" s="458"/>
      <c r="FM231" s="458"/>
      <c r="FN231" s="458"/>
      <c r="FO231" s="458"/>
      <c r="FP231" s="458"/>
      <c r="FQ231" s="458"/>
      <c r="FR231" s="458"/>
      <c r="FS231" s="458"/>
      <c r="FT231" s="458"/>
      <c r="FU231" s="458"/>
      <c r="FV231" s="458"/>
      <c r="FW231" s="458"/>
      <c r="FX231" s="458"/>
      <c r="GO231" s="458" t="s">
        <v>75</v>
      </c>
      <c r="GP231" s="458"/>
      <c r="GQ231" s="458"/>
      <c r="GR231" s="458"/>
      <c r="GS231" s="458"/>
      <c r="GT231" s="458"/>
      <c r="GU231" s="458"/>
      <c r="GV231" s="458"/>
      <c r="GW231" s="458"/>
      <c r="GX231" s="458"/>
      <c r="GY231" s="458"/>
      <c r="GZ231" s="458"/>
      <c r="HA231" s="458"/>
      <c r="HB231" s="458"/>
      <c r="HC231" s="458"/>
      <c r="HD231" s="458"/>
      <c r="HE231" s="458"/>
      <c r="HF231" s="458"/>
      <c r="HG231" s="458"/>
      <c r="HH231" s="458"/>
    </row>
    <row r="232" spans="1:216" x14ac:dyDescent="0.2">
      <c r="Q232" s="458" t="s">
        <v>76</v>
      </c>
      <c r="R232" s="458"/>
      <c r="S232" s="458"/>
      <c r="T232" s="458"/>
      <c r="U232" s="458"/>
      <c r="V232" s="458"/>
      <c r="W232" s="458"/>
      <c r="X232" s="458"/>
      <c r="Y232" s="458"/>
      <c r="Z232" s="458"/>
      <c r="AA232" s="458"/>
      <c r="AB232" s="458"/>
      <c r="AC232" s="458"/>
      <c r="AD232" s="458"/>
      <c r="AE232" s="458"/>
      <c r="AF232" s="458"/>
      <c r="AG232" s="458"/>
      <c r="AH232" s="458"/>
      <c r="AI232" s="458"/>
      <c r="AJ232" s="458"/>
      <c r="BA232" s="458" t="s">
        <v>76</v>
      </c>
      <c r="BB232" s="458"/>
      <c r="BC232" s="458"/>
      <c r="BD232" s="458"/>
      <c r="BE232" s="458"/>
      <c r="BF232" s="458"/>
      <c r="BG232" s="458"/>
      <c r="BH232" s="458"/>
      <c r="BI232" s="458"/>
      <c r="BJ232" s="458"/>
      <c r="BK232" s="458"/>
      <c r="BL232" s="458"/>
      <c r="BM232" s="458"/>
      <c r="BN232" s="458"/>
      <c r="BO232" s="458"/>
      <c r="BP232" s="458"/>
      <c r="BQ232" s="458"/>
      <c r="BR232" s="458"/>
      <c r="BS232" s="458"/>
      <c r="BT232" s="458"/>
      <c r="CK232" s="458" t="s">
        <v>76</v>
      </c>
      <c r="CL232" s="458"/>
      <c r="CM232" s="458"/>
      <c r="CN232" s="458"/>
      <c r="CO232" s="458"/>
      <c r="CP232" s="458"/>
      <c r="CQ232" s="458"/>
      <c r="CR232" s="458"/>
      <c r="CS232" s="458"/>
      <c r="CT232" s="458"/>
      <c r="CU232" s="458"/>
      <c r="CV232" s="458"/>
      <c r="CW232" s="458"/>
      <c r="CX232" s="458"/>
      <c r="CY232" s="458"/>
      <c r="CZ232" s="458"/>
      <c r="DA232" s="458"/>
      <c r="DB232" s="458"/>
      <c r="DC232" s="458"/>
      <c r="DD232" s="458"/>
      <c r="DU232" s="458" t="s">
        <v>76</v>
      </c>
      <c r="DV232" s="458"/>
      <c r="DW232" s="458"/>
      <c r="DX232" s="458"/>
      <c r="DY232" s="458"/>
      <c r="DZ232" s="458"/>
      <c r="EA232" s="458"/>
      <c r="EB232" s="458"/>
      <c r="EC232" s="458"/>
      <c r="ED232" s="458"/>
      <c r="EE232" s="458"/>
      <c r="EF232" s="458"/>
      <c r="EG232" s="458"/>
      <c r="EH232" s="458"/>
      <c r="EI232" s="458"/>
      <c r="EJ232" s="458"/>
      <c r="EK232" s="458"/>
      <c r="EL232" s="458"/>
      <c r="EM232" s="458"/>
      <c r="EN232" s="458"/>
      <c r="FE232" s="458" t="s">
        <v>76</v>
      </c>
      <c r="FF232" s="458"/>
      <c r="FG232" s="458"/>
      <c r="FH232" s="458"/>
      <c r="FI232" s="458"/>
      <c r="FJ232" s="458"/>
      <c r="FK232" s="458"/>
      <c r="FL232" s="458"/>
      <c r="FM232" s="458"/>
      <c r="FN232" s="458"/>
      <c r="FO232" s="458"/>
      <c r="FP232" s="458"/>
      <c r="FQ232" s="458"/>
      <c r="FR232" s="458"/>
      <c r="FS232" s="458"/>
      <c r="FT232" s="458"/>
      <c r="FU232" s="458"/>
      <c r="FV232" s="458"/>
      <c r="FW232" s="458"/>
      <c r="FX232" s="458"/>
      <c r="GO232" s="458" t="s">
        <v>76</v>
      </c>
      <c r="GP232" s="458"/>
      <c r="GQ232" s="458"/>
      <c r="GR232" s="458"/>
      <c r="GS232" s="458"/>
      <c r="GT232" s="458"/>
      <c r="GU232" s="458"/>
      <c r="GV232" s="458"/>
      <c r="GW232" s="458"/>
      <c r="GX232" s="458"/>
      <c r="GY232" s="458"/>
      <c r="GZ232" s="458"/>
      <c r="HA232" s="458"/>
      <c r="HB232" s="458"/>
      <c r="HC232" s="458"/>
      <c r="HD232" s="458"/>
      <c r="HE232" s="458"/>
      <c r="HF232" s="458"/>
      <c r="HG232" s="458"/>
      <c r="HH232" s="458"/>
    </row>
    <row r="233" spans="1:216" x14ac:dyDescent="0.2">
      <c r="Q233" s="459"/>
      <c r="R233" s="459"/>
      <c r="S233" s="459"/>
      <c r="T233" s="459"/>
      <c r="U233" s="459"/>
      <c r="V233" s="459"/>
      <c r="W233" s="459"/>
      <c r="X233" s="459"/>
      <c r="Y233" s="459"/>
      <c r="Z233" s="459"/>
      <c r="AA233" s="459"/>
      <c r="AB233" s="459"/>
      <c r="AC233" s="459"/>
      <c r="AD233" s="459"/>
      <c r="AE233" s="459"/>
      <c r="AF233" s="459"/>
      <c r="AG233" s="459"/>
      <c r="AH233" s="459"/>
      <c r="AI233" s="459"/>
      <c r="AJ233" s="459"/>
      <c r="BA233" s="459"/>
      <c r="BB233" s="459"/>
      <c r="BC233" s="459"/>
      <c r="BD233" s="459"/>
      <c r="BE233" s="459"/>
      <c r="BF233" s="459"/>
      <c r="BG233" s="459"/>
      <c r="BH233" s="459"/>
      <c r="BI233" s="459"/>
      <c r="BJ233" s="459"/>
      <c r="BK233" s="459"/>
      <c r="BL233" s="459"/>
      <c r="BM233" s="459"/>
      <c r="BN233" s="459"/>
      <c r="BO233" s="459"/>
      <c r="BP233" s="459"/>
      <c r="BQ233" s="459"/>
      <c r="BR233" s="459"/>
      <c r="BS233" s="459"/>
      <c r="BT233" s="459"/>
      <c r="CK233" s="459"/>
      <c r="CL233" s="459"/>
      <c r="CM233" s="459"/>
      <c r="CN233" s="459"/>
      <c r="CO233" s="459"/>
      <c r="CP233" s="459"/>
      <c r="CQ233" s="459"/>
      <c r="CR233" s="459"/>
      <c r="CS233" s="459"/>
      <c r="CT233" s="459"/>
      <c r="CU233" s="459"/>
      <c r="CV233" s="459"/>
      <c r="CW233" s="459"/>
      <c r="CX233" s="459"/>
      <c r="CY233" s="459"/>
      <c r="CZ233" s="459"/>
      <c r="DA233" s="459"/>
      <c r="DB233" s="459"/>
      <c r="DC233" s="459"/>
      <c r="DD233" s="459"/>
      <c r="DU233" s="459"/>
      <c r="DV233" s="459"/>
      <c r="DW233" s="459"/>
      <c r="DX233" s="459"/>
      <c r="DY233" s="459"/>
      <c r="DZ233" s="459"/>
      <c r="EA233" s="459"/>
      <c r="EB233" s="459"/>
      <c r="EC233" s="459"/>
      <c r="ED233" s="459"/>
      <c r="EE233" s="459"/>
      <c r="EF233" s="459"/>
      <c r="EG233" s="459"/>
      <c r="EH233" s="459"/>
      <c r="EI233" s="459"/>
      <c r="EJ233" s="459"/>
      <c r="EK233" s="459"/>
      <c r="EL233" s="459"/>
      <c r="EM233" s="459"/>
      <c r="EN233" s="459"/>
      <c r="FE233" s="459"/>
      <c r="FF233" s="459"/>
      <c r="FG233" s="459"/>
      <c r="FH233" s="459"/>
      <c r="FI233" s="459"/>
      <c r="FJ233" s="459"/>
      <c r="FK233" s="459"/>
      <c r="FL233" s="459"/>
      <c r="FM233" s="459"/>
      <c r="FN233" s="459"/>
      <c r="FO233" s="459"/>
      <c r="FP233" s="459"/>
      <c r="FQ233" s="459"/>
      <c r="FR233" s="459"/>
      <c r="FS233" s="459"/>
      <c r="FT233" s="459"/>
      <c r="FU233" s="459"/>
      <c r="FV233" s="459"/>
      <c r="FW233" s="459"/>
      <c r="FX233" s="459"/>
      <c r="GO233" s="459"/>
      <c r="GP233" s="459"/>
      <c r="GQ233" s="459"/>
      <c r="GR233" s="459"/>
      <c r="GS233" s="459"/>
      <c r="GT233" s="459"/>
      <c r="GU233" s="459"/>
      <c r="GV233" s="459"/>
      <c r="GW233" s="459"/>
      <c r="GX233" s="459"/>
      <c r="GY233" s="459"/>
      <c r="GZ233" s="459"/>
      <c r="HA233" s="459"/>
      <c r="HB233" s="459"/>
      <c r="HC233" s="459"/>
      <c r="HD233" s="459"/>
      <c r="HE233" s="459"/>
      <c r="HF233" s="459"/>
      <c r="HG233" s="459"/>
      <c r="HH233" s="459"/>
    </row>
    <row r="234" spans="1:216" x14ac:dyDescent="0.2">
      <c r="Q234" s="460"/>
      <c r="R234" s="460"/>
      <c r="S234" s="460"/>
      <c r="T234" s="460"/>
      <c r="U234" s="460"/>
      <c r="V234" s="460"/>
      <c r="W234" s="460"/>
      <c r="X234" s="460"/>
      <c r="Y234" s="460"/>
      <c r="Z234" s="460"/>
      <c r="AA234" s="460"/>
      <c r="AB234" s="460"/>
      <c r="AC234" s="460"/>
      <c r="AD234" s="460"/>
      <c r="AE234" s="460"/>
      <c r="AF234" s="460"/>
      <c r="AG234" s="460"/>
      <c r="AH234" s="460"/>
      <c r="AI234" s="460"/>
      <c r="AJ234" s="460"/>
      <c r="BA234" s="460"/>
      <c r="BB234" s="460"/>
      <c r="BC234" s="460"/>
      <c r="BD234" s="460"/>
      <c r="BE234" s="460"/>
      <c r="BF234" s="460"/>
      <c r="BG234" s="460"/>
      <c r="BH234" s="460"/>
      <c r="BI234" s="460"/>
      <c r="BJ234" s="460"/>
      <c r="BK234" s="460"/>
      <c r="BL234" s="460"/>
      <c r="BM234" s="460"/>
      <c r="BN234" s="460"/>
      <c r="BO234" s="460"/>
      <c r="BP234" s="460"/>
      <c r="BQ234" s="460"/>
      <c r="BR234" s="460"/>
      <c r="BS234" s="460"/>
      <c r="BT234" s="460"/>
      <c r="CK234" s="460"/>
      <c r="CL234" s="460"/>
      <c r="CM234" s="460"/>
      <c r="CN234" s="460"/>
      <c r="CO234" s="460"/>
      <c r="CP234" s="460"/>
      <c r="CQ234" s="460"/>
      <c r="CR234" s="460"/>
      <c r="CS234" s="460"/>
      <c r="CT234" s="460"/>
      <c r="CU234" s="460"/>
      <c r="CV234" s="460"/>
      <c r="CW234" s="460"/>
      <c r="CX234" s="460"/>
      <c r="CY234" s="460"/>
      <c r="CZ234" s="460"/>
      <c r="DA234" s="460"/>
      <c r="DB234" s="460"/>
      <c r="DC234" s="460"/>
      <c r="DD234" s="460"/>
      <c r="DU234" s="460"/>
      <c r="DV234" s="460"/>
      <c r="DW234" s="460"/>
      <c r="DX234" s="460"/>
      <c r="DY234" s="460"/>
      <c r="DZ234" s="460"/>
      <c r="EA234" s="460"/>
      <c r="EB234" s="460"/>
      <c r="EC234" s="460"/>
      <c r="ED234" s="460"/>
      <c r="EE234" s="460"/>
      <c r="EF234" s="460"/>
      <c r="EG234" s="460"/>
      <c r="EH234" s="460"/>
      <c r="EI234" s="460"/>
      <c r="EJ234" s="460"/>
      <c r="EK234" s="460"/>
      <c r="EL234" s="460"/>
      <c r="EM234" s="460"/>
      <c r="EN234" s="460"/>
      <c r="FE234" s="460"/>
      <c r="FF234" s="460"/>
      <c r="FG234" s="460"/>
      <c r="FH234" s="460"/>
      <c r="FI234" s="460"/>
      <c r="FJ234" s="460"/>
      <c r="FK234" s="460"/>
      <c r="FL234" s="460"/>
      <c r="FM234" s="460"/>
      <c r="FN234" s="460"/>
      <c r="FO234" s="460"/>
      <c r="FP234" s="460"/>
      <c r="FQ234" s="460"/>
      <c r="FR234" s="460"/>
      <c r="FS234" s="460"/>
      <c r="FT234" s="460"/>
      <c r="FU234" s="460"/>
      <c r="FV234" s="460"/>
      <c r="FW234" s="460"/>
      <c r="FX234" s="460"/>
      <c r="GO234" s="460"/>
      <c r="GP234" s="460"/>
      <c r="GQ234" s="460"/>
      <c r="GR234" s="460"/>
      <c r="GS234" s="460"/>
      <c r="GT234" s="460"/>
      <c r="GU234" s="460"/>
      <c r="GV234" s="460"/>
      <c r="GW234" s="460"/>
      <c r="GX234" s="460"/>
      <c r="GY234" s="460"/>
      <c r="GZ234" s="460"/>
      <c r="HA234" s="460"/>
      <c r="HB234" s="460"/>
      <c r="HC234" s="460"/>
      <c r="HD234" s="460"/>
      <c r="HE234" s="460"/>
      <c r="HF234" s="460"/>
      <c r="HG234" s="460"/>
      <c r="HH234" s="460"/>
    </row>
    <row r="235" spans="1:216" x14ac:dyDescent="0.2">
      <c r="Q235" s="461" t="s">
        <v>77</v>
      </c>
      <c r="R235" s="461"/>
      <c r="S235" s="461"/>
      <c r="T235" s="461"/>
      <c r="U235" s="461"/>
      <c r="V235" s="461"/>
      <c r="W235" s="461"/>
      <c r="X235" s="461"/>
      <c r="Y235" s="461"/>
      <c r="Z235" s="461"/>
      <c r="AA235" s="461"/>
      <c r="AB235" s="461"/>
      <c r="AC235" s="461"/>
      <c r="AD235" s="461"/>
      <c r="AE235" s="461"/>
      <c r="AF235" s="461"/>
      <c r="AG235" s="461"/>
      <c r="AH235" s="461"/>
      <c r="AI235" s="461"/>
      <c r="AJ235" s="461"/>
      <c r="BA235" s="461" t="s">
        <v>77</v>
      </c>
      <c r="BB235" s="461"/>
      <c r="BC235" s="461"/>
      <c r="BD235" s="461"/>
      <c r="BE235" s="461"/>
      <c r="BF235" s="461"/>
      <c r="BG235" s="461"/>
      <c r="BH235" s="461"/>
      <c r="BI235" s="461"/>
      <c r="BJ235" s="461"/>
      <c r="BK235" s="461"/>
      <c r="BL235" s="461"/>
      <c r="BM235" s="461"/>
      <c r="BN235" s="461"/>
      <c r="BO235" s="461"/>
      <c r="BP235" s="461"/>
      <c r="BQ235" s="461"/>
      <c r="BR235" s="461"/>
      <c r="BS235" s="461"/>
      <c r="BT235" s="461"/>
      <c r="CK235" s="461" t="s">
        <v>77</v>
      </c>
      <c r="CL235" s="461"/>
      <c r="CM235" s="461"/>
      <c r="CN235" s="461"/>
      <c r="CO235" s="461"/>
      <c r="CP235" s="461"/>
      <c r="CQ235" s="461"/>
      <c r="CR235" s="461"/>
      <c r="CS235" s="461"/>
      <c r="CT235" s="461"/>
      <c r="CU235" s="461"/>
      <c r="CV235" s="461"/>
      <c r="CW235" s="461"/>
      <c r="CX235" s="461"/>
      <c r="CY235" s="461"/>
      <c r="CZ235" s="461"/>
      <c r="DA235" s="461"/>
      <c r="DB235" s="461"/>
      <c r="DC235" s="461"/>
      <c r="DD235" s="461"/>
      <c r="DU235" s="461" t="s">
        <v>77</v>
      </c>
      <c r="DV235" s="461"/>
      <c r="DW235" s="461"/>
      <c r="DX235" s="461"/>
      <c r="DY235" s="461"/>
      <c r="DZ235" s="461"/>
      <c r="EA235" s="461"/>
      <c r="EB235" s="461"/>
      <c r="EC235" s="461"/>
      <c r="ED235" s="461"/>
      <c r="EE235" s="461"/>
      <c r="EF235" s="461"/>
      <c r="EG235" s="461"/>
      <c r="EH235" s="461"/>
      <c r="EI235" s="461"/>
      <c r="EJ235" s="461"/>
      <c r="EK235" s="461"/>
      <c r="EL235" s="461"/>
      <c r="EM235" s="461"/>
      <c r="EN235" s="461"/>
      <c r="FE235" s="461" t="s">
        <v>77</v>
      </c>
      <c r="FF235" s="461"/>
      <c r="FG235" s="461"/>
      <c r="FH235" s="461"/>
      <c r="FI235" s="461"/>
      <c r="FJ235" s="461"/>
      <c r="FK235" s="461"/>
      <c r="FL235" s="461"/>
      <c r="FM235" s="461"/>
      <c r="FN235" s="461"/>
      <c r="FO235" s="461"/>
      <c r="FP235" s="461"/>
      <c r="FQ235" s="461"/>
      <c r="FR235" s="461"/>
      <c r="FS235" s="461"/>
      <c r="FT235" s="461"/>
      <c r="FU235" s="461"/>
      <c r="FV235" s="461"/>
      <c r="FW235" s="461"/>
      <c r="FX235" s="461"/>
      <c r="GO235" s="461" t="s">
        <v>77</v>
      </c>
      <c r="GP235" s="461"/>
      <c r="GQ235" s="461"/>
      <c r="GR235" s="461"/>
      <c r="GS235" s="461"/>
      <c r="GT235" s="461"/>
      <c r="GU235" s="461"/>
      <c r="GV235" s="461"/>
      <c r="GW235" s="461"/>
      <c r="GX235" s="461"/>
      <c r="GY235" s="461"/>
      <c r="GZ235" s="461"/>
      <c r="HA235" s="461"/>
      <c r="HB235" s="461"/>
      <c r="HC235" s="461"/>
      <c r="HD235" s="461"/>
      <c r="HE235" s="461"/>
      <c r="HF235" s="461"/>
      <c r="HG235" s="461"/>
      <c r="HH235" s="461"/>
    </row>
    <row r="236" spans="1:216" x14ac:dyDescent="0.2">
      <c r="A236" s="462"/>
      <c r="B236" s="462"/>
      <c r="C236" s="462"/>
      <c r="D236" s="462"/>
      <c r="E236" s="462"/>
      <c r="F236" s="462"/>
      <c r="G236" s="462"/>
      <c r="AJ236" s="245" t="s">
        <v>78</v>
      </c>
      <c r="AK236" s="462"/>
      <c r="AL236" s="462"/>
      <c r="AM236" s="462"/>
      <c r="AN236" s="462"/>
      <c r="AO236" s="462"/>
      <c r="AP236" s="462"/>
      <c r="AQ236" s="462"/>
      <c r="BT236" s="245" t="s">
        <v>78</v>
      </c>
      <c r="BU236" s="462"/>
      <c r="BV236" s="462"/>
      <c r="BW236" s="462"/>
      <c r="BX236" s="462"/>
      <c r="BY236" s="462"/>
      <c r="BZ236" s="462"/>
      <c r="CA236" s="462"/>
      <c r="DD236" s="245" t="s">
        <v>78</v>
      </c>
      <c r="DE236" s="462"/>
      <c r="DF236" s="462"/>
      <c r="DG236" s="462"/>
      <c r="DH236" s="462"/>
      <c r="DI236" s="462"/>
      <c r="DJ236" s="462"/>
      <c r="DK236" s="462"/>
      <c r="EN236" s="245" t="s">
        <v>78</v>
      </c>
      <c r="EO236" s="462"/>
      <c r="EP236" s="462"/>
      <c r="EQ236" s="462"/>
      <c r="ER236" s="462"/>
      <c r="ES236" s="462"/>
      <c r="ET236" s="462"/>
      <c r="EU236" s="462"/>
      <c r="FX236" s="245" t="s">
        <v>78</v>
      </c>
      <c r="FY236" s="462"/>
      <c r="FZ236" s="462"/>
      <c r="GA236" s="462"/>
      <c r="GB236" s="462"/>
      <c r="GC236" s="462"/>
      <c r="GD236" s="462"/>
      <c r="GE236" s="462"/>
      <c r="HH236" s="245" t="s">
        <v>78</v>
      </c>
    </row>
    <row r="237" spans="1:216" ht="15" customHeight="1" x14ac:dyDescent="0.2">
      <c r="A237" s="102"/>
      <c r="B237" s="102"/>
      <c r="C237" s="102"/>
      <c r="D237" s="102"/>
      <c r="AK237" s="102"/>
      <c r="AL237" s="102"/>
      <c r="AM237" s="102"/>
      <c r="AN237" s="102"/>
      <c r="BU237" s="102"/>
      <c r="BV237" s="102"/>
      <c r="BW237" s="102"/>
      <c r="BX237" s="102"/>
      <c r="DE237" s="102"/>
      <c r="DF237" s="102"/>
      <c r="DG237" s="102"/>
      <c r="DH237" s="102"/>
      <c r="EO237" s="102"/>
      <c r="EP237" s="102"/>
      <c r="EQ237" s="102"/>
      <c r="ER237" s="102"/>
      <c r="FY237" s="102"/>
      <c r="FZ237" s="102"/>
      <c r="GA237" s="102"/>
      <c r="GB237" s="102"/>
    </row>
    <row r="238" spans="1:216" x14ac:dyDescent="0.2">
      <c r="A238" s="43"/>
      <c r="B238" s="43"/>
      <c r="C238" s="43"/>
      <c r="D238" s="43"/>
      <c r="AK238" s="43"/>
      <c r="AL238" s="43"/>
      <c r="AM238" s="43"/>
      <c r="AN238" s="43"/>
      <c r="BU238" s="43"/>
      <c r="BV238" s="43"/>
      <c r="BW238" s="43"/>
      <c r="BX238" s="43"/>
      <c r="DE238" s="43"/>
      <c r="DF238" s="43"/>
      <c r="DG238" s="43"/>
      <c r="DH238" s="43"/>
      <c r="EO238" s="43"/>
      <c r="EP238" s="43"/>
      <c r="EQ238" s="43"/>
      <c r="ER238" s="43"/>
      <c r="FY238" s="43"/>
      <c r="FZ238" s="43"/>
      <c r="GA238" s="43"/>
      <c r="GB238" s="43"/>
    </row>
    <row r="239" spans="1:216" ht="14.25" customHeight="1" x14ac:dyDescent="0.2">
      <c r="A239" s="441" t="s">
        <v>57</v>
      </c>
      <c r="B239" s="441"/>
      <c r="C239" s="441"/>
      <c r="D239" s="441"/>
      <c r="E239" s="441"/>
      <c r="F239" s="441"/>
      <c r="G239" s="441"/>
      <c r="H239" s="441"/>
      <c r="I239" s="441"/>
      <c r="J239" s="441"/>
      <c r="K239" s="441"/>
      <c r="L239" s="441"/>
      <c r="M239" s="441"/>
      <c r="N239" s="441"/>
      <c r="O239" s="441"/>
      <c r="P239" s="441"/>
      <c r="Q239" s="441"/>
      <c r="AK239" s="441" t="s">
        <v>57</v>
      </c>
      <c r="AL239" s="441"/>
      <c r="AM239" s="441"/>
      <c r="AN239" s="441"/>
      <c r="AO239" s="441"/>
      <c r="AP239" s="441"/>
      <c r="AQ239" s="441"/>
      <c r="AR239" s="441"/>
      <c r="AS239" s="441"/>
      <c r="AT239" s="441"/>
      <c r="AU239" s="441"/>
      <c r="AV239" s="441"/>
      <c r="AW239" s="441"/>
      <c r="AX239" s="441"/>
      <c r="AY239" s="441"/>
      <c r="AZ239" s="441"/>
      <c r="BA239" s="441"/>
      <c r="BU239" s="441" t="s">
        <v>57</v>
      </c>
      <c r="BV239" s="441"/>
      <c r="BW239" s="441"/>
      <c r="BX239" s="441"/>
      <c r="BY239" s="441"/>
      <c r="BZ239" s="441"/>
      <c r="CA239" s="441"/>
      <c r="CB239" s="441"/>
      <c r="CC239" s="441"/>
      <c r="CD239" s="441"/>
      <c r="CE239" s="441"/>
      <c r="CF239" s="441"/>
      <c r="CG239" s="441"/>
      <c r="CH239" s="441"/>
      <c r="CI239" s="441"/>
      <c r="CJ239" s="441"/>
      <c r="CK239" s="441"/>
      <c r="DE239" s="441" t="s">
        <v>57</v>
      </c>
      <c r="DF239" s="441"/>
      <c r="DG239" s="441"/>
      <c r="DH239" s="441"/>
      <c r="DI239" s="441"/>
      <c r="DJ239" s="441"/>
      <c r="DK239" s="441"/>
      <c r="DL239" s="441"/>
      <c r="DM239" s="441"/>
      <c r="DN239" s="441"/>
      <c r="DO239" s="441"/>
      <c r="DP239" s="441"/>
      <c r="DQ239" s="441"/>
      <c r="DR239" s="441"/>
      <c r="DS239" s="441"/>
      <c r="DT239" s="441"/>
      <c r="DU239" s="441"/>
      <c r="EO239" s="441" t="s">
        <v>57</v>
      </c>
      <c r="EP239" s="441"/>
      <c r="EQ239" s="441"/>
      <c r="ER239" s="441"/>
      <c r="ES239" s="441"/>
      <c r="ET239" s="441"/>
      <c r="EU239" s="441"/>
      <c r="EV239" s="441"/>
      <c r="EW239" s="441"/>
      <c r="EX239" s="441"/>
      <c r="EY239" s="441"/>
      <c r="EZ239" s="441"/>
      <c r="FA239" s="441"/>
      <c r="FB239" s="441"/>
      <c r="FC239" s="441"/>
      <c r="FD239" s="441"/>
      <c r="FE239" s="441"/>
      <c r="FY239" s="441" t="s">
        <v>57</v>
      </c>
      <c r="FZ239" s="441"/>
      <c r="GA239" s="441"/>
      <c r="GB239" s="441"/>
      <c r="GC239" s="441"/>
      <c r="GD239" s="441"/>
      <c r="GE239" s="441"/>
      <c r="GF239" s="441"/>
      <c r="GG239" s="441"/>
      <c r="GH239" s="441"/>
      <c r="GI239" s="441"/>
      <c r="GJ239" s="441"/>
      <c r="GK239" s="441"/>
      <c r="GL239" s="441"/>
      <c r="GM239" s="441"/>
      <c r="GN239" s="441"/>
      <c r="GO239" s="441"/>
    </row>
    <row r="240" spans="1:216" ht="18" x14ac:dyDescent="0.25">
      <c r="A240" s="442" t="s">
        <v>58</v>
      </c>
      <c r="B240" s="442"/>
      <c r="C240" s="442"/>
      <c r="D240" s="442"/>
      <c r="E240" s="442"/>
      <c r="F240" s="442"/>
      <c r="G240" s="442"/>
      <c r="H240" s="442"/>
      <c r="I240" s="442"/>
      <c r="J240" s="442"/>
      <c r="K240" s="442"/>
      <c r="L240" s="442"/>
      <c r="M240" s="442"/>
      <c r="N240" s="442"/>
      <c r="O240" s="442"/>
      <c r="P240" s="442"/>
      <c r="Q240" s="442"/>
      <c r="AK240" s="442" t="s">
        <v>58</v>
      </c>
      <c r="AL240" s="442"/>
      <c r="AM240" s="442"/>
      <c r="AN240" s="442"/>
      <c r="AO240" s="442"/>
      <c r="AP240" s="442"/>
      <c r="AQ240" s="442"/>
      <c r="AR240" s="442"/>
      <c r="AS240" s="442"/>
      <c r="AT240" s="442"/>
      <c r="AU240" s="442"/>
      <c r="AV240" s="442"/>
      <c r="AW240" s="442"/>
      <c r="AX240" s="442"/>
      <c r="AY240" s="442"/>
      <c r="AZ240" s="442"/>
      <c r="BA240" s="442"/>
      <c r="BU240" s="442" t="s">
        <v>58</v>
      </c>
      <c r="BV240" s="442"/>
      <c r="BW240" s="442"/>
      <c r="BX240" s="442"/>
      <c r="BY240" s="442"/>
      <c r="BZ240" s="442"/>
      <c r="CA240" s="442"/>
      <c r="CB240" s="442"/>
      <c r="CC240" s="442"/>
      <c r="CD240" s="442"/>
      <c r="CE240" s="442"/>
      <c r="CF240" s="442"/>
      <c r="CG240" s="442"/>
      <c r="CH240" s="442"/>
      <c r="CI240" s="442"/>
      <c r="CJ240" s="442"/>
      <c r="CK240" s="442"/>
      <c r="DE240" s="442" t="s">
        <v>58</v>
      </c>
      <c r="DF240" s="442"/>
      <c r="DG240" s="442"/>
      <c r="DH240" s="442"/>
      <c r="DI240" s="442"/>
      <c r="DJ240" s="442"/>
      <c r="DK240" s="442"/>
      <c r="DL240" s="442"/>
      <c r="DM240" s="442"/>
      <c r="DN240" s="442"/>
      <c r="DO240" s="442"/>
      <c r="DP240" s="442"/>
      <c r="DQ240" s="442"/>
      <c r="DR240" s="442"/>
      <c r="DS240" s="442"/>
      <c r="DT240" s="442"/>
      <c r="DU240" s="442"/>
      <c r="EO240" s="442" t="s">
        <v>58</v>
      </c>
      <c r="EP240" s="442"/>
      <c r="EQ240" s="442"/>
      <c r="ER240" s="442"/>
      <c r="ES240" s="442"/>
      <c r="ET240" s="442"/>
      <c r="EU240" s="442"/>
      <c r="EV240" s="442"/>
      <c r="EW240" s="442"/>
      <c r="EX240" s="442"/>
      <c r="EY240" s="442"/>
      <c r="EZ240" s="442"/>
      <c r="FA240" s="442"/>
      <c r="FB240" s="442"/>
      <c r="FC240" s="442"/>
      <c r="FD240" s="442"/>
      <c r="FE240" s="442"/>
      <c r="FY240" s="442" t="s">
        <v>58</v>
      </c>
      <c r="FZ240" s="442"/>
      <c r="GA240" s="442"/>
      <c r="GB240" s="442"/>
      <c r="GC240" s="442"/>
      <c r="GD240" s="442"/>
      <c r="GE240" s="442"/>
      <c r="GF240" s="442"/>
      <c r="GG240" s="442"/>
      <c r="GH240" s="442"/>
      <c r="GI240" s="442"/>
      <c r="GJ240" s="442"/>
      <c r="GK240" s="442"/>
      <c r="GL240" s="442"/>
      <c r="GM240" s="442"/>
      <c r="GN240" s="442"/>
      <c r="GO240" s="442"/>
    </row>
    <row r="241" spans="1:216" ht="15" thickBot="1" x14ac:dyDescent="0.25">
      <c r="A241" s="443" t="s">
        <v>79</v>
      </c>
      <c r="B241" s="443"/>
      <c r="C241" s="443"/>
      <c r="D241" s="443"/>
      <c r="E241" s="443"/>
      <c r="F241" s="443"/>
      <c r="G241" s="443"/>
      <c r="H241" s="443"/>
      <c r="I241" s="443"/>
      <c r="J241" s="443"/>
      <c r="K241" s="443"/>
      <c r="L241" s="443"/>
      <c r="M241" s="443"/>
      <c r="N241" s="443"/>
      <c r="O241" s="443"/>
      <c r="P241" s="443"/>
      <c r="Q241" s="443"/>
      <c r="R241" s="443"/>
      <c r="S241" s="443"/>
      <c r="T241" s="443"/>
      <c r="U241" s="443"/>
      <c r="V241" s="443"/>
      <c r="W241" s="443"/>
      <c r="X241" s="443"/>
      <c r="Y241" s="443"/>
      <c r="Z241" s="443"/>
      <c r="AA241" s="443"/>
      <c r="AB241" s="443"/>
      <c r="AC241" s="443"/>
      <c r="AD241" s="443"/>
      <c r="AE241" s="443"/>
      <c r="AF241" s="443"/>
      <c r="AG241" s="443"/>
      <c r="AH241" s="443"/>
      <c r="AI241" s="443"/>
      <c r="AJ241" s="443"/>
      <c r="AK241" s="443" t="s">
        <v>79</v>
      </c>
      <c r="AL241" s="443"/>
      <c r="AM241" s="443"/>
      <c r="AN241" s="443"/>
      <c r="AO241" s="443"/>
      <c r="AP241" s="443"/>
      <c r="AQ241" s="443"/>
      <c r="AR241" s="443"/>
      <c r="AS241" s="443"/>
      <c r="AT241" s="443"/>
      <c r="AU241" s="443"/>
      <c r="AV241" s="443"/>
      <c r="AW241" s="443"/>
      <c r="AX241" s="443"/>
      <c r="AY241" s="443"/>
      <c r="AZ241" s="443"/>
      <c r="BA241" s="443"/>
      <c r="BB241" s="443"/>
      <c r="BC241" s="443"/>
      <c r="BD241" s="443"/>
      <c r="BE241" s="443"/>
      <c r="BF241" s="443"/>
      <c r="BG241" s="443"/>
      <c r="BH241" s="443"/>
      <c r="BI241" s="443"/>
      <c r="BJ241" s="443"/>
      <c r="BK241" s="443"/>
      <c r="BL241" s="443"/>
      <c r="BM241" s="443"/>
      <c r="BN241" s="443"/>
      <c r="BO241" s="443"/>
      <c r="BP241" s="443"/>
      <c r="BQ241" s="443"/>
      <c r="BR241" s="443"/>
      <c r="BS241" s="443"/>
      <c r="BT241" s="443"/>
      <c r="BU241" s="443" t="s">
        <v>79</v>
      </c>
      <c r="BV241" s="443"/>
      <c r="BW241" s="443"/>
      <c r="BX241" s="443"/>
      <c r="BY241" s="443"/>
      <c r="BZ241" s="443"/>
      <c r="CA241" s="443"/>
      <c r="CB241" s="443"/>
      <c r="CC241" s="443"/>
      <c r="CD241" s="443"/>
      <c r="CE241" s="443"/>
      <c r="CF241" s="443"/>
      <c r="CG241" s="443"/>
      <c r="CH241" s="443"/>
      <c r="CI241" s="443"/>
      <c r="CJ241" s="443"/>
      <c r="CK241" s="443"/>
      <c r="CL241" s="443"/>
      <c r="CM241" s="443"/>
      <c r="CN241" s="443"/>
      <c r="CO241" s="443"/>
      <c r="CP241" s="443"/>
      <c r="CQ241" s="443"/>
      <c r="CR241" s="443"/>
      <c r="CS241" s="443"/>
      <c r="CT241" s="443"/>
      <c r="CU241" s="443"/>
      <c r="CV241" s="443"/>
      <c r="CW241" s="443"/>
      <c r="CX241" s="443"/>
      <c r="CY241" s="443"/>
      <c r="CZ241" s="443"/>
      <c r="DA241" s="443"/>
      <c r="DB241" s="443"/>
      <c r="DC241" s="443"/>
      <c r="DD241" s="443"/>
      <c r="DE241" s="443" t="s">
        <v>79</v>
      </c>
      <c r="DF241" s="443"/>
      <c r="DG241" s="443"/>
      <c r="DH241" s="443"/>
      <c r="DI241" s="443"/>
      <c r="DJ241" s="443"/>
      <c r="DK241" s="443"/>
      <c r="DL241" s="443"/>
      <c r="DM241" s="443"/>
      <c r="DN241" s="443"/>
      <c r="DO241" s="443"/>
      <c r="DP241" s="443"/>
      <c r="DQ241" s="443"/>
      <c r="DR241" s="443"/>
      <c r="DS241" s="443"/>
      <c r="DT241" s="443"/>
      <c r="DU241" s="443"/>
      <c r="DV241" s="443"/>
      <c r="DW241" s="443"/>
      <c r="DX241" s="443"/>
      <c r="DY241" s="443"/>
      <c r="DZ241" s="443"/>
      <c r="EA241" s="443"/>
      <c r="EB241" s="443"/>
      <c r="EC241" s="443"/>
      <c r="ED241" s="443"/>
      <c r="EE241" s="443"/>
      <c r="EF241" s="443"/>
      <c r="EG241" s="443"/>
      <c r="EH241" s="443"/>
      <c r="EI241" s="443"/>
      <c r="EJ241" s="443"/>
      <c r="EK241" s="443"/>
      <c r="EL241" s="443"/>
      <c r="EM241" s="443"/>
      <c r="EN241" s="443"/>
      <c r="EO241" s="443" t="s">
        <v>79</v>
      </c>
      <c r="EP241" s="443"/>
      <c r="EQ241" s="443"/>
      <c r="ER241" s="443"/>
      <c r="ES241" s="443"/>
      <c r="ET241" s="443"/>
      <c r="EU241" s="443"/>
      <c r="EV241" s="443"/>
      <c r="EW241" s="443"/>
      <c r="EX241" s="443"/>
      <c r="EY241" s="443"/>
      <c r="EZ241" s="443"/>
      <c r="FA241" s="443"/>
      <c r="FB241" s="443"/>
      <c r="FC241" s="443"/>
      <c r="FD241" s="443"/>
      <c r="FE241" s="443"/>
      <c r="FF241" s="443"/>
      <c r="FG241" s="443"/>
      <c r="FH241" s="443"/>
      <c r="FI241" s="443"/>
      <c r="FJ241" s="443"/>
      <c r="FK241" s="443"/>
      <c r="FL241" s="443"/>
      <c r="FM241" s="443"/>
      <c r="FN241" s="443"/>
      <c r="FO241" s="443"/>
      <c r="FP241" s="443"/>
      <c r="FQ241" s="443"/>
      <c r="FR241" s="443"/>
      <c r="FS241" s="443"/>
      <c r="FT241" s="443"/>
      <c r="FU241" s="443"/>
      <c r="FV241" s="443"/>
      <c r="FW241" s="443"/>
      <c r="FX241" s="443"/>
      <c r="FY241" s="443" t="s">
        <v>79</v>
      </c>
      <c r="FZ241" s="443"/>
      <c r="GA241" s="443"/>
      <c r="GB241" s="443"/>
      <c r="GC241" s="443"/>
      <c r="GD241" s="443"/>
      <c r="GE241" s="443"/>
      <c r="GF241" s="443"/>
      <c r="GG241" s="443"/>
      <c r="GH241" s="443"/>
      <c r="GI241" s="443"/>
      <c r="GJ241" s="443"/>
      <c r="GK241" s="443"/>
      <c r="GL241" s="443"/>
      <c r="GM241" s="443"/>
      <c r="GN241" s="443"/>
      <c r="GO241" s="443"/>
      <c r="GP241" s="443"/>
      <c r="GQ241" s="443"/>
      <c r="GR241" s="443"/>
      <c r="GS241" s="443"/>
      <c r="GT241" s="443"/>
      <c r="GU241" s="443"/>
      <c r="GV241" s="443"/>
      <c r="GW241" s="443"/>
      <c r="GX241" s="443"/>
      <c r="GY241" s="443"/>
      <c r="GZ241" s="443"/>
      <c r="HA241" s="443"/>
      <c r="HB241" s="443"/>
      <c r="HC241" s="443"/>
      <c r="HD241" s="443"/>
      <c r="HE241" s="443"/>
      <c r="HF241" s="443"/>
      <c r="HG241" s="443"/>
      <c r="HH241" s="443"/>
    </row>
    <row r="242" spans="1:216" ht="25.5" customHeight="1" x14ac:dyDescent="0.2">
      <c r="A242" s="444" t="str">
        <f>CONCATENATE("Förderkennzeichen: ",'Projektkostenkalkulation EP'!$B$6 )</f>
        <v xml:space="preserve">Förderkennzeichen: </v>
      </c>
      <c r="B242" s="445"/>
      <c r="C242" s="445"/>
      <c r="D242" s="445"/>
      <c r="E242" s="445"/>
      <c r="F242" s="445"/>
      <c r="G242" s="445"/>
      <c r="H242" s="445"/>
      <c r="I242" s="445"/>
      <c r="J242" s="445"/>
      <c r="K242" s="445"/>
      <c r="L242" s="445"/>
      <c r="M242" s="445"/>
      <c r="N242" s="445"/>
      <c r="O242" s="445"/>
      <c r="P242" s="445"/>
      <c r="Q242" s="445"/>
      <c r="R242" s="445"/>
      <c r="S242" s="446"/>
      <c r="T242" s="447" t="str">
        <f>"Projektmitarbeiter(in) Name: " &amp; RIGHT( 'Projektkostenkalkulation EP'!$A26, (LEN('Projektkostenkalkulation EP'!$A26)-SEARCH(" ",'Projektkostenkalkulation EP'!$A26)))</f>
        <v>Projektmitarbeiter(in) Name: Name 1 / GF</v>
      </c>
      <c r="U242" s="448"/>
      <c r="V242" s="448"/>
      <c r="W242" s="448"/>
      <c r="X242" s="448"/>
      <c r="Y242" s="448"/>
      <c r="Z242" s="448"/>
      <c r="AA242" s="448"/>
      <c r="AB242" s="448"/>
      <c r="AC242" s="448"/>
      <c r="AD242" s="448"/>
      <c r="AE242" s="448"/>
      <c r="AF242" s="448"/>
      <c r="AG242" s="449"/>
      <c r="AH242" s="450" t="str">
        <f>"Monat: "&amp;TEXT(EDATE('Projektkostenkalkulation EP'!$B$8,21),"MMMM")&amp;" / "&amp;TEXT(EDATE('Projektkostenkalkulation EP'!$B$8,22),"MMMM")&amp;" / "&amp;TEXT(EDATE('Projektkostenkalkulation EP'!$B$8,23),"MMMM")</f>
        <v>Monat: Oktober / November / Dezember</v>
      </c>
      <c r="AI242" s="445"/>
      <c r="AJ242" s="451"/>
      <c r="AK242" s="444" t="str">
        <f>CONCATENATE("Förderkennzeichen: ",'Projektkostenkalkulation EP'!$B$6 )</f>
        <v xml:space="preserve">Förderkennzeichen: </v>
      </c>
      <c r="AL242" s="445"/>
      <c r="AM242" s="445"/>
      <c r="AN242" s="445"/>
      <c r="AO242" s="445"/>
      <c r="AP242" s="445"/>
      <c r="AQ242" s="445"/>
      <c r="AR242" s="445"/>
      <c r="AS242" s="445"/>
      <c r="AT242" s="445"/>
      <c r="AU242" s="445"/>
      <c r="AV242" s="445"/>
      <c r="AW242" s="445"/>
      <c r="AX242" s="445"/>
      <c r="AY242" s="445"/>
      <c r="AZ242" s="445"/>
      <c r="BA242" s="445"/>
      <c r="BB242" s="445"/>
      <c r="BC242" s="446"/>
      <c r="BD242" s="447" t="str">
        <f>"Projektmitarbeiter(in) Name: " &amp; RIGHT( 'Projektkostenkalkulation EP'!$A27, (LEN('Projektkostenkalkulation EP'!$A27)-SEARCH(" ",'Projektkostenkalkulation EP'!$A27)))</f>
        <v>Projektmitarbeiter(in) Name: Name 2 / GF</v>
      </c>
      <c r="BE242" s="448"/>
      <c r="BF242" s="448"/>
      <c r="BG242" s="448"/>
      <c r="BH242" s="448"/>
      <c r="BI242" s="448"/>
      <c r="BJ242" s="448"/>
      <c r="BK242" s="448"/>
      <c r="BL242" s="448"/>
      <c r="BM242" s="448"/>
      <c r="BN242" s="448"/>
      <c r="BO242" s="448"/>
      <c r="BP242" s="448"/>
      <c r="BQ242" s="449"/>
      <c r="BR242" s="450" t="str">
        <f>"Monat: "&amp;TEXT(EDATE('Projektkostenkalkulation EP'!$B$8,21),"MMMM")&amp;" / "&amp;TEXT(EDATE('Projektkostenkalkulation EP'!$B$8,22),"MMMM")&amp;" / "&amp;TEXT(EDATE('Projektkostenkalkulation EP'!$B$8,23),"MMMM")</f>
        <v>Monat: Oktober / November / Dezember</v>
      </c>
      <c r="BS242" s="445"/>
      <c r="BT242" s="451"/>
      <c r="BU242" s="444" t="str">
        <f xml:space="preserve"> CONCATENATE("Förderkennzeichen: ",'Projektkostenkalkulation EP'!$B$6 )</f>
        <v xml:space="preserve">Förderkennzeichen: </v>
      </c>
      <c r="BV242" s="445"/>
      <c r="BW242" s="445"/>
      <c r="BX242" s="445"/>
      <c r="BY242" s="445"/>
      <c r="BZ242" s="445"/>
      <c r="CA242" s="445"/>
      <c r="CB242" s="445"/>
      <c r="CC242" s="445"/>
      <c r="CD242" s="445"/>
      <c r="CE242" s="445"/>
      <c r="CF242" s="445"/>
      <c r="CG242" s="445"/>
      <c r="CH242" s="445"/>
      <c r="CI242" s="445"/>
      <c r="CJ242" s="445"/>
      <c r="CK242" s="445"/>
      <c r="CL242" s="445"/>
      <c r="CM242" s="446"/>
      <c r="CN242" s="447" t="str">
        <f>"Projektmitarbeiter(in) Name: " &amp; RIGHT( 'Projektkostenkalkulation EP'!$A28, (LEN('Projektkostenkalkulation EP'!$A28)-SEARCH(" ",'Projektkostenkalkulation EP'!$A28)))</f>
        <v>Projektmitarbeiter(in) Name: Name 3</v>
      </c>
      <c r="CO242" s="448"/>
      <c r="CP242" s="448"/>
      <c r="CQ242" s="448"/>
      <c r="CR242" s="448"/>
      <c r="CS242" s="448"/>
      <c r="CT242" s="448"/>
      <c r="CU242" s="448"/>
      <c r="CV242" s="448"/>
      <c r="CW242" s="448"/>
      <c r="CX242" s="448"/>
      <c r="CY242" s="448"/>
      <c r="CZ242" s="448"/>
      <c r="DA242" s="449"/>
      <c r="DB242" s="450" t="str">
        <f>"Monat: "&amp;TEXT(EDATE('Projektkostenkalkulation EP'!$B$8,21),"MMMM")&amp;" / "&amp;TEXT(EDATE('Projektkostenkalkulation EP'!$B$8,22),"MMMM")&amp;" / "&amp;TEXT(EDATE('Projektkostenkalkulation EP'!$B$8,23),"MMMM")</f>
        <v>Monat: Oktober / November / Dezember</v>
      </c>
      <c r="DC242" s="445"/>
      <c r="DD242" s="451"/>
      <c r="DE242" s="444" t="str">
        <f xml:space="preserve"> CONCATENATE("Förderkennzeichen: ",'Projektkostenkalkulation EP'!$B$6 )</f>
        <v xml:space="preserve">Förderkennzeichen: </v>
      </c>
      <c r="DF242" s="445"/>
      <c r="DG242" s="445"/>
      <c r="DH242" s="445"/>
      <c r="DI242" s="445"/>
      <c r="DJ242" s="445"/>
      <c r="DK242" s="445"/>
      <c r="DL242" s="445"/>
      <c r="DM242" s="445"/>
      <c r="DN242" s="445"/>
      <c r="DO242" s="445"/>
      <c r="DP242" s="445"/>
      <c r="DQ242" s="445"/>
      <c r="DR242" s="445"/>
      <c r="DS242" s="445"/>
      <c r="DT242" s="445"/>
      <c r="DU242" s="445"/>
      <c r="DV242" s="445"/>
      <c r="DW242" s="446"/>
      <c r="DX242" s="447" t="str">
        <f>"Projektmitarbeiter(in) Name: " &amp; RIGHT( 'Projektkostenkalkulation EP'!$A29, (LEN('Projektkostenkalkulation EP'!$A29)-SEARCH(" ",'Projektkostenkalkulation EP'!$A29)))</f>
        <v>Projektmitarbeiter(in) Name: Name 4</v>
      </c>
      <c r="DY242" s="448"/>
      <c r="DZ242" s="448"/>
      <c r="EA242" s="448"/>
      <c r="EB242" s="448"/>
      <c r="EC242" s="448"/>
      <c r="ED242" s="448"/>
      <c r="EE242" s="448"/>
      <c r="EF242" s="448"/>
      <c r="EG242" s="448"/>
      <c r="EH242" s="448"/>
      <c r="EI242" s="448"/>
      <c r="EJ242" s="448"/>
      <c r="EK242" s="449"/>
      <c r="EL242" s="450" t="str">
        <f>"Monat: "&amp;TEXT(EDATE('Projektkostenkalkulation EP'!$B$8,21),"MMMM")&amp;" / "&amp;TEXT(EDATE('Projektkostenkalkulation EP'!$B$8,22),"MMMM")&amp;" / "&amp;TEXT(EDATE('Projektkostenkalkulation EP'!$B$8,23),"MMMM")</f>
        <v>Monat: Oktober / November / Dezember</v>
      </c>
      <c r="EM242" s="445"/>
      <c r="EN242" s="451"/>
      <c r="EO242" s="444" t="str">
        <f xml:space="preserve"> CONCATENATE("Förderkennzeichen: ",'Projektkostenkalkulation EP'!$B$6 )</f>
        <v xml:space="preserve">Förderkennzeichen: </v>
      </c>
      <c r="EP242" s="445"/>
      <c r="EQ242" s="445"/>
      <c r="ER242" s="445"/>
      <c r="ES242" s="445"/>
      <c r="ET242" s="445"/>
      <c r="EU242" s="445"/>
      <c r="EV242" s="445"/>
      <c r="EW242" s="445"/>
      <c r="EX242" s="445"/>
      <c r="EY242" s="445"/>
      <c r="EZ242" s="445"/>
      <c r="FA242" s="445"/>
      <c r="FB242" s="445"/>
      <c r="FC242" s="445"/>
      <c r="FD242" s="445"/>
      <c r="FE242" s="445"/>
      <c r="FF242" s="445"/>
      <c r="FG242" s="446"/>
      <c r="FH242" s="447" t="str">
        <f>"Projektmitarbeiter(in) Name: " &amp; RIGHT( 'Projektkostenkalkulation EP'!$A30, (LEN('Projektkostenkalkulation EP'!$A30)-SEARCH(" ",'Projektkostenkalkulation EP'!$A30)))</f>
        <v>Projektmitarbeiter(in) Name: Name 5</v>
      </c>
      <c r="FI242" s="448"/>
      <c r="FJ242" s="448"/>
      <c r="FK242" s="448"/>
      <c r="FL242" s="448"/>
      <c r="FM242" s="448"/>
      <c r="FN242" s="448"/>
      <c r="FO242" s="448"/>
      <c r="FP242" s="448"/>
      <c r="FQ242" s="448"/>
      <c r="FR242" s="448"/>
      <c r="FS242" s="448"/>
      <c r="FT242" s="448"/>
      <c r="FU242" s="449"/>
      <c r="FV242" s="450" t="str">
        <f>"Monat: "&amp;TEXT(EDATE('Projektkostenkalkulation EP'!$B$8,21),"MMMM")&amp;" / "&amp;TEXT(EDATE('Projektkostenkalkulation EP'!$B$8,22),"MMMM")&amp;" / "&amp;TEXT(EDATE('Projektkostenkalkulation EP'!$B$8,23),"MMMM")</f>
        <v>Monat: Oktober / November / Dezember</v>
      </c>
      <c r="FW242" s="445"/>
      <c r="FX242" s="451"/>
      <c r="FY242" s="444" t="str">
        <f xml:space="preserve"> CONCATENATE("Förderkennzeichen: ",'Projektkostenkalkulation EP'!$B$6 )</f>
        <v xml:space="preserve">Förderkennzeichen: </v>
      </c>
      <c r="FZ242" s="445"/>
      <c r="GA242" s="445"/>
      <c r="GB242" s="445"/>
      <c r="GC242" s="445"/>
      <c r="GD242" s="445"/>
      <c r="GE242" s="445"/>
      <c r="GF242" s="445"/>
      <c r="GG242" s="445"/>
      <c r="GH242" s="445"/>
      <c r="GI242" s="445"/>
      <c r="GJ242" s="445"/>
      <c r="GK242" s="445"/>
      <c r="GL242" s="445"/>
      <c r="GM242" s="445"/>
      <c r="GN242" s="445"/>
      <c r="GO242" s="445"/>
      <c r="GP242" s="445"/>
      <c r="GQ242" s="446"/>
      <c r="GR242" s="447" t="str">
        <f>"Projektmitarbeiter(in) Name: " &amp; RIGHT( 'Projektkostenkalkulation EP'!$A31, (LEN('Projektkostenkalkulation EP'!$A31)-SEARCH(" ",'Projektkostenkalkulation EP'!$A31)))</f>
        <v>Projektmitarbeiter(in) Name: Name 6</v>
      </c>
      <c r="GS242" s="448"/>
      <c r="GT242" s="448"/>
      <c r="GU242" s="448"/>
      <c r="GV242" s="448"/>
      <c r="GW242" s="448"/>
      <c r="GX242" s="448"/>
      <c r="GY242" s="448"/>
      <c r="GZ242" s="448"/>
      <c r="HA242" s="448"/>
      <c r="HB242" s="448"/>
      <c r="HC242" s="448"/>
      <c r="HD242" s="448"/>
      <c r="HE242" s="449"/>
      <c r="HF242" s="450" t="str">
        <f>"Monat: "&amp;TEXT(EDATE('Projektkostenkalkulation EP'!$B$8,21),"MMMM")&amp;" / "&amp;TEXT(EDATE('Projektkostenkalkulation EP'!$B$8,22),"MMMM")&amp;" / "&amp;TEXT(EDATE('Projektkostenkalkulation EP'!$B$8,23),"MMMM")</f>
        <v>Monat: Oktober / November / Dezember</v>
      </c>
      <c r="HG242" s="445"/>
      <c r="HH242" s="451"/>
    </row>
    <row r="243" spans="1:216" ht="14.25" customHeight="1" x14ac:dyDescent="0.2">
      <c r="A243" s="410" t="str">
        <f>"Kurzbezeichnung des FuE-Projekts: "&amp;'Projektkostenkalkulation EP'!$F$4</f>
        <v>Kurzbezeichnung des FuE-Projekts: Beispielprojekt</v>
      </c>
      <c r="B243" s="411"/>
      <c r="C243" s="411"/>
      <c r="D243" s="411"/>
      <c r="E243" s="411"/>
      <c r="F243" s="411"/>
      <c r="G243" s="411"/>
      <c r="H243" s="411"/>
      <c r="I243" s="411"/>
      <c r="J243" s="411"/>
      <c r="K243" s="411"/>
      <c r="L243" s="411"/>
      <c r="M243" s="411"/>
      <c r="N243" s="411"/>
      <c r="O243" s="411"/>
      <c r="P243" s="411"/>
      <c r="Q243" s="411"/>
      <c r="R243" s="411"/>
      <c r="S243" s="412"/>
      <c r="T243" s="416" t="str">
        <f>"Vorname: " &amp; LEFT( 'Projektkostenkalkulation EP'!A26, SEARCH(" ",'Projektkostenkalkulation EP'!A26))</f>
        <v xml:space="preserve">Vorname: Vorname </v>
      </c>
      <c r="U243" s="417"/>
      <c r="V243" s="417"/>
      <c r="W243" s="417"/>
      <c r="X243" s="417"/>
      <c r="Y243" s="417"/>
      <c r="Z243" s="417"/>
      <c r="AA243" s="417"/>
      <c r="AB243" s="417"/>
      <c r="AC243" s="417"/>
      <c r="AD243" s="417"/>
      <c r="AE243" s="417"/>
      <c r="AF243" s="417"/>
      <c r="AG243" s="418"/>
      <c r="AH243" s="416" t="str">
        <f>"Jahr: " &amp; TEXT(EDATE('Projektkostenkalkulation EP'!$B$8,22),"JJJJ")</f>
        <v>Jahr: 2025</v>
      </c>
      <c r="AI243" s="417"/>
      <c r="AJ243" s="422"/>
      <c r="AK243" s="410" t="str">
        <f>"Kurzbezeichnung des FuE-Projekts: "&amp;'Projektkostenkalkulation EP'!$F$4</f>
        <v>Kurzbezeichnung des FuE-Projekts: Beispielprojekt</v>
      </c>
      <c r="AL243" s="411"/>
      <c r="AM243" s="411"/>
      <c r="AN243" s="411"/>
      <c r="AO243" s="411"/>
      <c r="AP243" s="411"/>
      <c r="AQ243" s="411"/>
      <c r="AR243" s="411"/>
      <c r="AS243" s="411"/>
      <c r="AT243" s="411"/>
      <c r="AU243" s="411"/>
      <c r="AV243" s="411"/>
      <c r="AW243" s="411"/>
      <c r="AX243" s="411"/>
      <c r="AY243" s="411"/>
      <c r="AZ243" s="411"/>
      <c r="BA243" s="411"/>
      <c r="BB243" s="411"/>
      <c r="BC243" s="412"/>
      <c r="BD243" s="416" t="str">
        <f>"Vorname: " &amp; LEFT( 'Projektkostenkalkulation EP'!$A27, SEARCH(" ",'Projektkostenkalkulation EP'!$A27))</f>
        <v xml:space="preserve">Vorname: Vorname </v>
      </c>
      <c r="BE243" s="417"/>
      <c r="BF243" s="417"/>
      <c r="BG243" s="417"/>
      <c r="BH243" s="417"/>
      <c r="BI243" s="417"/>
      <c r="BJ243" s="417"/>
      <c r="BK243" s="417"/>
      <c r="BL243" s="417"/>
      <c r="BM243" s="417"/>
      <c r="BN243" s="417"/>
      <c r="BO243" s="417"/>
      <c r="BP243" s="417"/>
      <c r="BQ243" s="418"/>
      <c r="BR243" s="416" t="str">
        <f>"Jahr: " &amp; TEXT(EDATE('Projektkostenkalkulation EP'!$B$8,22),"JJJJ")</f>
        <v>Jahr: 2025</v>
      </c>
      <c r="BS243" s="417"/>
      <c r="BT243" s="422"/>
      <c r="BU243" s="410" t="str">
        <f>"Kurzbezeichnung des FuE-Projekts: "&amp;'Projektkostenkalkulation EP'!$F$4</f>
        <v>Kurzbezeichnung des FuE-Projekts: Beispielprojekt</v>
      </c>
      <c r="BV243" s="411"/>
      <c r="BW243" s="411"/>
      <c r="BX243" s="411"/>
      <c r="BY243" s="411"/>
      <c r="BZ243" s="411"/>
      <c r="CA243" s="411"/>
      <c r="CB243" s="411"/>
      <c r="CC243" s="411"/>
      <c r="CD243" s="411"/>
      <c r="CE243" s="411"/>
      <c r="CF243" s="411"/>
      <c r="CG243" s="411"/>
      <c r="CH243" s="411"/>
      <c r="CI243" s="411"/>
      <c r="CJ243" s="411"/>
      <c r="CK243" s="411"/>
      <c r="CL243" s="411"/>
      <c r="CM243" s="412"/>
      <c r="CN243" s="416" t="str">
        <f>"Vorname: " &amp; LEFT( 'Projektkostenkalkulation EP'!$A28, SEARCH(" ",'Projektkostenkalkulation EP'!$A28))</f>
        <v xml:space="preserve">Vorname: Vorname </v>
      </c>
      <c r="CO243" s="417"/>
      <c r="CP243" s="417"/>
      <c r="CQ243" s="417"/>
      <c r="CR243" s="417"/>
      <c r="CS243" s="417"/>
      <c r="CT243" s="417"/>
      <c r="CU243" s="417"/>
      <c r="CV243" s="417"/>
      <c r="CW243" s="417"/>
      <c r="CX243" s="417"/>
      <c r="CY243" s="417"/>
      <c r="CZ243" s="417"/>
      <c r="DA243" s="418"/>
      <c r="DB243" s="416" t="str">
        <f>"Jahr: " &amp; TEXT(EDATE('Projektkostenkalkulation EP'!$B$8,22),"JJJJ")</f>
        <v>Jahr: 2025</v>
      </c>
      <c r="DC243" s="417"/>
      <c r="DD243" s="422"/>
      <c r="DE243" s="410" t="str">
        <f>"Kurzbezeichnung des FuE-Projekts: "&amp;'Projektkostenkalkulation EP'!$F$4</f>
        <v>Kurzbezeichnung des FuE-Projekts: Beispielprojekt</v>
      </c>
      <c r="DF243" s="411"/>
      <c r="DG243" s="411"/>
      <c r="DH243" s="411"/>
      <c r="DI243" s="411"/>
      <c r="DJ243" s="411"/>
      <c r="DK243" s="411"/>
      <c r="DL243" s="411"/>
      <c r="DM243" s="411"/>
      <c r="DN243" s="411"/>
      <c r="DO243" s="411"/>
      <c r="DP243" s="411"/>
      <c r="DQ243" s="411"/>
      <c r="DR243" s="411"/>
      <c r="DS243" s="411"/>
      <c r="DT243" s="411"/>
      <c r="DU243" s="411"/>
      <c r="DV243" s="411"/>
      <c r="DW243" s="412"/>
      <c r="DX243" s="416" t="str">
        <f>"Vorname: " &amp; LEFT( 'Projektkostenkalkulation EP'!$A29, SEARCH(" ",'Projektkostenkalkulation EP'!$A29))</f>
        <v xml:space="preserve">Vorname: Vorname </v>
      </c>
      <c r="DY243" s="417"/>
      <c r="DZ243" s="417"/>
      <c r="EA243" s="417"/>
      <c r="EB243" s="417"/>
      <c r="EC243" s="417"/>
      <c r="ED243" s="417"/>
      <c r="EE243" s="417"/>
      <c r="EF243" s="417"/>
      <c r="EG243" s="417"/>
      <c r="EH243" s="417"/>
      <c r="EI243" s="417"/>
      <c r="EJ243" s="417"/>
      <c r="EK243" s="418"/>
      <c r="EL243" s="416" t="str">
        <f>"Jahr: " &amp; TEXT(EDATE('Projektkostenkalkulation EP'!$B$8,22),"JJJJ")</f>
        <v>Jahr: 2025</v>
      </c>
      <c r="EM243" s="417"/>
      <c r="EN243" s="422"/>
      <c r="EO243" s="410" t="str">
        <f>"Kurzbezeichnung des FuE-Projekts: "&amp;'Projektkostenkalkulation EP'!$F$4</f>
        <v>Kurzbezeichnung des FuE-Projekts: Beispielprojekt</v>
      </c>
      <c r="EP243" s="411"/>
      <c r="EQ243" s="411"/>
      <c r="ER243" s="411"/>
      <c r="ES243" s="411"/>
      <c r="ET243" s="411"/>
      <c r="EU243" s="411"/>
      <c r="EV243" s="411"/>
      <c r="EW243" s="411"/>
      <c r="EX243" s="411"/>
      <c r="EY243" s="411"/>
      <c r="EZ243" s="411"/>
      <c r="FA243" s="411"/>
      <c r="FB243" s="411"/>
      <c r="FC243" s="411"/>
      <c r="FD243" s="411"/>
      <c r="FE243" s="411"/>
      <c r="FF243" s="411"/>
      <c r="FG243" s="412"/>
      <c r="FH243" s="416" t="str">
        <f>"Vorname: " &amp; LEFT( 'Projektkostenkalkulation EP'!$A30, SEARCH(" ",'Projektkostenkalkulation EP'!$A30))</f>
        <v xml:space="preserve">Vorname: Vorname </v>
      </c>
      <c r="FI243" s="417"/>
      <c r="FJ243" s="417"/>
      <c r="FK243" s="417"/>
      <c r="FL243" s="417"/>
      <c r="FM243" s="417"/>
      <c r="FN243" s="417"/>
      <c r="FO243" s="417"/>
      <c r="FP243" s="417"/>
      <c r="FQ243" s="417"/>
      <c r="FR243" s="417"/>
      <c r="FS243" s="417"/>
      <c r="FT243" s="417"/>
      <c r="FU243" s="418"/>
      <c r="FV243" s="416" t="str">
        <f>"Jahr: " &amp; TEXT(EDATE('Projektkostenkalkulation EP'!$B$8,22),"JJJJ")</f>
        <v>Jahr: 2025</v>
      </c>
      <c r="FW243" s="417"/>
      <c r="FX243" s="422"/>
      <c r="FY243" s="410" t="str">
        <f>"Kurzbezeichnung des FuE-Projekts: "&amp;'Projektkostenkalkulation EP'!$F$4</f>
        <v>Kurzbezeichnung des FuE-Projekts: Beispielprojekt</v>
      </c>
      <c r="FZ243" s="411"/>
      <c r="GA243" s="411"/>
      <c r="GB243" s="411"/>
      <c r="GC243" s="411"/>
      <c r="GD243" s="411"/>
      <c r="GE243" s="411"/>
      <c r="GF243" s="411"/>
      <c r="GG243" s="411"/>
      <c r="GH243" s="411"/>
      <c r="GI243" s="411"/>
      <c r="GJ243" s="411"/>
      <c r="GK243" s="411"/>
      <c r="GL243" s="411"/>
      <c r="GM243" s="411"/>
      <c r="GN243" s="411"/>
      <c r="GO243" s="411"/>
      <c r="GP243" s="411"/>
      <c r="GQ243" s="412"/>
      <c r="GR243" s="416" t="str">
        <f>"Vorname: " &amp; LEFT( 'Projektkostenkalkulation EP'!$A31, SEARCH(" ",'Projektkostenkalkulation EP'!$A31))</f>
        <v xml:space="preserve">Vorname: Vorname </v>
      </c>
      <c r="GS243" s="417"/>
      <c r="GT243" s="417"/>
      <c r="GU243" s="417"/>
      <c r="GV243" s="417"/>
      <c r="GW243" s="417"/>
      <c r="GX243" s="417"/>
      <c r="GY243" s="417"/>
      <c r="GZ243" s="417"/>
      <c r="HA243" s="417"/>
      <c r="HB243" s="417"/>
      <c r="HC243" s="417"/>
      <c r="HD243" s="417"/>
      <c r="HE243" s="418"/>
      <c r="HF243" s="416" t="str">
        <f>"Jahr: " &amp; TEXT(EDATE('Projektkostenkalkulation EP'!$B$8,22),"JJJJ")</f>
        <v>Jahr: 2025</v>
      </c>
      <c r="HG243" s="417"/>
      <c r="HH243" s="422"/>
    </row>
    <row r="244" spans="1:216" ht="15.75" customHeight="1" thickBot="1" x14ac:dyDescent="0.25">
      <c r="A244" s="413"/>
      <c r="B244" s="414"/>
      <c r="C244" s="414"/>
      <c r="D244" s="414"/>
      <c r="E244" s="414"/>
      <c r="F244" s="414"/>
      <c r="G244" s="414"/>
      <c r="H244" s="414"/>
      <c r="I244" s="414"/>
      <c r="J244" s="414"/>
      <c r="K244" s="414"/>
      <c r="L244" s="414"/>
      <c r="M244" s="414"/>
      <c r="N244" s="414"/>
      <c r="O244" s="414"/>
      <c r="P244" s="414"/>
      <c r="Q244" s="414"/>
      <c r="R244" s="414"/>
      <c r="S244" s="415"/>
      <c r="T244" s="419"/>
      <c r="U244" s="420"/>
      <c r="V244" s="420"/>
      <c r="W244" s="420"/>
      <c r="X244" s="420"/>
      <c r="Y244" s="420"/>
      <c r="Z244" s="420"/>
      <c r="AA244" s="420"/>
      <c r="AB244" s="420"/>
      <c r="AC244" s="420"/>
      <c r="AD244" s="420"/>
      <c r="AE244" s="420"/>
      <c r="AF244" s="420"/>
      <c r="AG244" s="421"/>
      <c r="AH244" s="419"/>
      <c r="AI244" s="420"/>
      <c r="AJ244" s="423"/>
      <c r="AK244" s="413"/>
      <c r="AL244" s="414"/>
      <c r="AM244" s="414"/>
      <c r="AN244" s="414"/>
      <c r="AO244" s="414"/>
      <c r="AP244" s="414"/>
      <c r="AQ244" s="414"/>
      <c r="AR244" s="414"/>
      <c r="AS244" s="414"/>
      <c r="AT244" s="414"/>
      <c r="AU244" s="414"/>
      <c r="AV244" s="414"/>
      <c r="AW244" s="414"/>
      <c r="AX244" s="414"/>
      <c r="AY244" s="414"/>
      <c r="AZ244" s="414"/>
      <c r="BA244" s="414"/>
      <c r="BB244" s="414"/>
      <c r="BC244" s="415"/>
      <c r="BD244" s="419"/>
      <c r="BE244" s="420"/>
      <c r="BF244" s="420"/>
      <c r="BG244" s="420"/>
      <c r="BH244" s="420"/>
      <c r="BI244" s="420"/>
      <c r="BJ244" s="420"/>
      <c r="BK244" s="420"/>
      <c r="BL244" s="420"/>
      <c r="BM244" s="420"/>
      <c r="BN244" s="420"/>
      <c r="BO244" s="420"/>
      <c r="BP244" s="420"/>
      <c r="BQ244" s="421"/>
      <c r="BR244" s="419"/>
      <c r="BS244" s="420"/>
      <c r="BT244" s="423"/>
      <c r="BU244" s="413"/>
      <c r="BV244" s="414"/>
      <c r="BW244" s="414"/>
      <c r="BX244" s="414"/>
      <c r="BY244" s="414"/>
      <c r="BZ244" s="414"/>
      <c r="CA244" s="414"/>
      <c r="CB244" s="414"/>
      <c r="CC244" s="414"/>
      <c r="CD244" s="414"/>
      <c r="CE244" s="414"/>
      <c r="CF244" s="414"/>
      <c r="CG244" s="414"/>
      <c r="CH244" s="414"/>
      <c r="CI244" s="414"/>
      <c r="CJ244" s="414"/>
      <c r="CK244" s="414"/>
      <c r="CL244" s="414"/>
      <c r="CM244" s="415"/>
      <c r="CN244" s="419"/>
      <c r="CO244" s="420"/>
      <c r="CP244" s="420"/>
      <c r="CQ244" s="420"/>
      <c r="CR244" s="420"/>
      <c r="CS244" s="420"/>
      <c r="CT244" s="420"/>
      <c r="CU244" s="420"/>
      <c r="CV244" s="420"/>
      <c r="CW244" s="420"/>
      <c r="CX244" s="420"/>
      <c r="CY244" s="420"/>
      <c r="CZ244" s="420"/>
      <c r="DA244" s="421"/>
      <c r="DB244" s="419"/>
      <c r="DC244" s="420"/>
      <c r="DD244" s="423"/>
      <c r="DE244" s="413"/>
      <c r="DF244" s="414"/>
      <c r="DG244" s="414"/>
      <c r="DH244" s="414"/>
      <c r="DI244" s="414"/>
      <c r="DJ244" s="414"/>
      <c r="DK244" s="414"/>
      <c r="DL244" s="414"/>
      <c r="DM244" s="414"/>
      <c r="DN244" s="414"/>
      <c r="DO244" s="414"/>
      <c r="DP244" s="414"/>
      <c r="DQ244" s="414"/>
      <c r="DR244" s="414"/>
      <c r="DS244" s="414"/>
      <c r="DT244" s="414"/>
      <c r="DU244" s="414"/>
      <c r="DV244" s="414"/>
      <c r="DW244" s="415"/>
      <c r="DX244" s="419"/>
      <c r="DY244" s="420"/>
      <c r="DZ244" s="420"/>
      <c r="EA244" s="420"/>
      <c r="EB244" s="420"/>
      <c r="EC244" s="420"/>
      <c r="ED244" s="420"/>
      <c r="EE244" s="420"/>
      <c r="EF244" s="420"/>
      <c r="EG244" s="420"/>
      <c r="EH244" s="420"/>
      <c r="EI244" s="420"/>
      <c r="EJ244" s="420"/>
      <c r="EK244" s="421"/>
      <c r="EL244" s="419"/>
      <c r="EM244" s="420"/>
      <c r="EN244" s="423"/>
      <c r="EO244" s="413"/>
      <c r="EP244" s="414"/>
      <c r="EQ244" s="414"/>
      <c r="ER244" s="414"/>
      <c r="ES244" s="414"/>
      <c r="ET244" s="414"/>
      <c r="EU244" s="414"/>
      <c r="EV244" s="414"/>
      <c r="EW244" s="414"/>
      <c r="EX244" s="414"/>
      <c r="EY244" s="414"/>
      <c r="EZ244" s="414"/>
      <c r="FA244" s="414"/>
      <c r="FB244" s="414"/>
      <c r="FC244" s="414"/>
      <c r="FD244" s="414"/>
      <c r="FE244" s="414"/>
      <c r="FF244" s="414"/>
      <c r="FG244" s="415"/>
      <c r="FH244" s="419"/>
      <c r="FI244" s="420"/>
      <c r="FJ244" s="420"/>
      <c r="FK244" s="420"/>
      <c r="FL244" s="420"/>
      <c r="FM244" s="420"/>
      <c r="FN244" s="420"/>
      <c r="FO244" s="420"/>
      <c r="FP244" s="420"/>
      <c r="FQ244" s="420"/>
      <c r="FR244" s="420"/>
      <c r="FS244" s="420"/>
      <c r="FT244" s="420"/>
      <c r="FU244" s="421"/>
      <c r="FV244" s="419"/>
      <c r="FW244" s="420"/>
      <c r="FX244" s="423"/>
      <c r="FY244" s="413"/>
      <c r="FZ244" s="414"/>
      <c r="GA244" s="414"/>
      <c r="GB244" s="414"/>
      <c r="GC244" s="414"/>
      <c r="GD244" s="414"/>
      <c r="GE244" s="414"/>
      <c r="GF244" s="414"/>
      <c r="GG244" s="414"/>
      <c r="GH244" s="414"/>
      <c r="GI244" s="414"/>
      <c r="GJ244" s="414"/>
      <c r="GK244" s="414"/>
      <c r="GL244" s="414"/>
      <c r="GM244" s="414"/>
      <c r="GN244" s="414"/>
      <c r="GO244" s="414"/>
      <c r="GP244" s="414"/>
      <c r="GQ244" s="415"/>
      <c r="GR244" s="419"/>
      <c r="GS244" s="420"/>
      <c r="GT244" s="420"/>
      <c r="GU244" s="420"/>
      <c r="GV244" s="420"/>
      <c r="GW244" s="420"/>
      <c r="GX244" s="420"/>
      <c r="GY244" s="420"/>
      <c r="GZ244" s="420"/>
      <c r="HA244" s="420"/>
      <c r="HB244" s="420"/>
      <c r="HC244" s="420"/>
      <c r="HD244" s="420"/>
      <c r="HE244" s="421"/>
      <c r="HF244" s="419"/>
      <c r="HG244" s="420"/>
      <c r="HH244" s="423"/>
    </row>
    <row r="245" spans="1:216" ht="14.25" customHeight="1" x14ac:dyDescent="0.2">
      <c r="A245" s="424" t="s">
        <v>59</v>
      </c>
      <c r="B245" s="427" t="s">
        <v>60</v>
      </c>
      <c r="C245" s="430" t="s">
        <v>61</v>
      </c>
      <c r="D245" s="431"/>
      <c r="E245" s="431"/>
      <c r="F245" s="431"/>
      <c r="G245" s="431"/>
      <c r="H245" s="431"/>
      <c r="I245" s="431"/>
      <c r="J245" s="431"/>
      <c r="K245" s="431"/>
      <c r="L245" s="431"/>
      <c r="M245" s="431"/>
      <c r="N245" s="431"/>
      <c r="O245" s="431"/>
      <c r="P245" s="431"/>
      <c r="Q245" s="431"/>
      <c r="R245" s="431"/>
      <c r="S245" s="431"/>
      <c r="T245" s="431"/>
      <c r="U245" s="431"/>
      <c r="V245" s="431"/>
      <c r="W245" s="431"/>
      <c r="X245" s="431"/>
      <c r="Y245" s="431"/>
      <c r="Z245" s="431"/>
      <c r="AA245" s="431"/>
      <c r="AB245" s="431"/>
      <c r="AC245" s="431"/>
      <c r="AD245" s="431"/>
      <c r="AE245" s="431"/>
      <c r="AF245" s="431"/>
      <c r="AG245" s="431"/>
      <c r="AH245" s="431"/>
      <c r="AI245" s="432"/>
      <c r="AJ245" s="433" t="s">
        <v>62</v>
      </c>
      <c r="AK245" s="424" t="s">
        <v>59</v>
      </c>
      <c r="AL245" s="427" t="s">
        <v>60</v>
      </c>
      <c r="AM245" s="430" t="s">
        <v>61</v>
      </c>
      <c r="AN245" s="431"/>
      <c r="AO245" s="431"/>
      <c r="AP245" s="431"/>
      <c r="AQ245" s="431"/>
      <c r="AR245" s="431"/>
      <c r="AS245" s="431"/>
      <c r="AT245" s="431"/>
      <c r="AU245" s="431"/>
      <c r="AV245" s="431"/>
      <c r="AW245" s="431"/>
      <c r="AX245" s="431"/>
      <c r="AY245" s="431"/>
      <c r="AZ245" s="431"/>
      <c r="BA245" s="431"/>
      <c r="BB245" s="431"/>
      <c r="BC245" s="431"/>
      <c r="BD245" s="431"/>
      <c r="BE245" s="431"/>
      <c r="BF245" s="431"/>
      <c r="BG245" s="431"/>
      <c r="BH245" s="431"/>
      <c r="BI245" s="431"/>
      <c r="BJ245" s="431"/>
      <c r="BK245" s="431"/>
      <c r="BL245" s="431"/>
      <c r="BM245" s="431"/>
      <c r="BN245" s="431"/>
      <c r="BO245" s="431"/>
      <c r="BP245" s="431"/>
      <c r="BQ245" s="431"/>
      <c r="BR245" s="431"/>
      <c r="BS245" s="432"/>
      <c r="BT245" s="433" t="s">
        <v>62</v>
      </c>
      <c r="BU245" s="424" t="s">
        <v>59</v>
      </c>
      <c r="BV245" s="427" t="s">
        <v>60</v>
      </c>
      <c r="BW245" s="430" t="s">
        <v>61</v>
      </c>
      <c r="BX245" s="431"/>
      <c r="BY245" s="431"/>
      <c r="BZ245" s="431"/>
      <c r="CA245" s="431"/>
      <c r="CB245" s="431"/>
      <c r="CC245" s="431"/>
      <c r="CD245" s="431"/>
      <c r="CE245" s="431"/>
      <c r="CF245" s="431"/>
      <c r="CG245" s="431"/>
      <c r="CH245" s="431"/>
      <c r="CI245" s="431"/>
      <c r="CJ245" s="431"/>
      <c r="CK245" s="431"/>
      <c r="CL245" s="431"/>
      <c r="CM245" s="431"/>
      <c r="CN245" s="431"/>
      <c r="CO245" s="431"/>
      <c r="CP245" s="431"/>
      <c r="CQ245" s="431"/>
      <c r="CR245" s="431"/>
      <c r="CS245" s="431"/>
      <c r="CT245" s="431"/>
      <c r="CU245" s="431"/>
      <c r="CV245" s="431"/>
      <c r="CW245" s="431"/>
      <c r="CX245" s="431"/>
      <c r="CY245" s="431"/>
      <c r="CZ245" s="431"/>
      <c r="DA245" s="431"/>
      <c r="DB245" s="431"/>
      <c r="DC245" s="432"/>
      <c r="DD245" s="433" t="s">
        <v>62</v>
      </c>
      <c r="DE245" s="424" t="s">
        <v>59</v>
      </c>
      <c r="DF245" s="427" t="s">
        <v>60</v>
      </c>
      <c r="DG245" s="430" t="s">
        <v>61</v>
      </c>
      <c r="DH245" s="431"/>
      <c r="DI245" s="431"/>
      <c r="DJ245" s="431"/>
      <c r="DK245" s="431"/>
      <c r="DL245" s="431"/>
      <c r="DM245" s="431"/>
      <c r="DN245" s="431"/>
      <c r="DO245" s="431"/>
      <c r="DP245" s="431"/>
      <c r="DQ245" s="431"/>
      <c r="DR245" s="431"/>
      <c r="DS245" s="431"/>
      <c r="DT245" s="431"/>
      <c r="DU245" s="431"/>
      <c r="DV245" s="431"/>
      <c r="DW245" s="431"/>
      <c r="DX245" s="431"/>
      <c r="DY245" s="431"/>
      <c r="DZ245" s="431"/>
      <c r="EA245" s="431"/>
      <c r="EB245" s="431"/>
      <c r="EC245" s="431"/>
      <c r="ED245" s="431"/>
      <c r="EE245" s="431"/>
      <c r="EF245" s="431"/>
      <c r="EG245" s="431"/>
      <c r="EH245" s="431"/>
      <c r="EI245" s="431"/>
      <c r="EJ245" s="431"/>
      <c r="EK245" s="431"/>
      <c r="EL245" s="431"/>
      <c r="EM245" s="432"/>
      <c r="EN245" s="433" t="s">
        <v>62</v>
      </c>
      <c r="EO245" s="424" t="s">
        <v>59</v>
      </c>
      <c r="EP245" s="427" t="s">
        <v>60</v>
      </c>
      <c r="EQ245" s="430" t="s">
        <v>61</v>
      </c>
      <c r="ER245" s="431"/>
      <c r="ES245" s="431"/>
      <c r="ET245" s="431"/>
      <c r="EU245" s="431"/>
      <c r="EV245" s="431"/>
      <c r="EW245" s="431"/>
      <c r="EX245" s="431"/>
      <c r="EY245" s="431"/>
      <c r="EZ245" s="431"/>
      <c r="FA245" s="431"/>
      <c r="FB245" s="431"/>
      <c r="FC245" s="431"/>
      <c r="FD245" s="431"/>
      <c r="FE245" s="431"/>
      <c r="FF245" s="431"/>
      <c r="FG245" s="431"/>
      <c r="FH245" s="431"/>
      <c r="FI245" s="431"/>
      <c r="FJ245" s="431"/>
      <c r="FK245" s="431"/>
      <c r="FL245" s="431"/>
      <c r="FM245" s="431"/>
      <c r="FN245" s="431"/>
      <c r="FO245" s="431"/>
      <c r="FP245" s="431"/>
      <c r="FQ245" s="431"/>
      <c r="FR245" s="431"/>
      <c r="FS245" s="431"/>
      <c r="FT245" s="431"/>
      <c r="FU245" s="431"/>
      <c r="FV245" s="431"/>
      <c r="FW245" s="432"/>
      <c r="FX245" s="433" t="s">
        <v>62</v>
      </c>
      <c r="FY245" s="424" t="s">
        <v>59</v>
      </c>
      <c r="FZ245" s="427" t="s">
        <v>60</v>
      </c>
      <c r="GA245" s="430" t="s">
        <v>61</v>
      </c>
      <c r="GB245" s="431"/>
      <c r="GC245" s="431"/>
      <c r="GD245" s="431"/>
      <c r="GE245" s="431"/>
      <c r="GF245" s="431"/>
      <c r="GG245" s="431"/>
      <c r="GH245" s="431"/>
      <c r="GI245" s="431"/>
      <c r="GJ245" s="431"/>
      <c r="GK245" s="431"/>
      <c r="GL245" s="431"/>
      <c r="GM245" s="431"/>
      <c r="GN245" s="431"/>
      <c r="GO245" s="431"/>
      <c r="GP245" s="431"/>
      <c r="GQ245" s="431"/>
      <c r="GR245" s="431"/>
      <c r="GS245" s="431"/>
      <c r="GT245" s="431"/>
      <c r="GU245" s="431"/>
      <c r="GV245" s="431"/>
      <c r="GW245" s="431"/>
      <c r="GX245" s="431"/>
      <c r="GY245" s="431"/>
      <c r="GZ245" s="431"/>
      <c r="HA245" s="431"/>
      <c r="HB245" s="431"/>
      <c r="HC245" s="431"/>
      <c r="HD245" s="431"/>
      <c r="HE245" s="431"/>
      <c r="HF245" s="431"/>
      <c r="HG245" s="432"/>
      <c r="HH245" s="433" t="s">
        <v>62</v>
      </c>
    </row>
    <row r="246" spans="1:216" x14ac:dyDescent="0.2">
      <c r="A246" s="425"/>
      <c r="B246" s="428"/>
      <c r="C246" s="436" t="s">
        <v>63</v>
      </c>
      <c r="D246" s="437"/>
      <c r="E246" s="437"/>
      <c r="F246" s="437"/>
      <c r="G246" s="437"/>
      <c r="H246" s="437"/>
      <c r="I246" s="437"/>
      <c r="J246" s="437"/>
      <c r="K246" s="437"/>
      <c r="L246" s="437"/>
      <c r="M246" s="437"/>
      <c r="N246" s="437"/>
      <c r="O246" s="437"/>
      <c r="P246" s="437"/>
      <c r="Q246" s="437"/>
      <c r="R246" s="437"/>
      <c r="S246" s="437"/>
      <c r="T246" s="437"/>
      <c r="U246" s="437"/>
      <c r="V246" s="437"/>
      <c r="W246" s="437"/>
      <c r="X246" s="437"/>
      <c r="Y246" s="437"/>
      <c r="Z246" s="437"/>
      <c r="AA246" s="437"/>
      <c r="AB246" s="437"/>
      <c r="AC246" s="437"/>
      <c r="AD246" s="437"/>
      <c r="AE246" s="437"/>
      <c r="AF246" s="437"/>
      <c r="AG246" s="438"/>
      <c r="AH246" s="439" t="s">
        <v>64</v>
      </c>
      <c r="AI246" s="440"/>
      <c r="AJ246" s="434"/>
      <c r="AK246" s="425"/>
      <c r="AL246" s="428"/>
      <c r="AM246" s="436" t="s">
        <v>63</v>
      </c>
      <c r="AN246" s="437"/>
      <c r="AO246" s="437"/>
      <c r="AP246" s="437"/>
      <c r="AQ246" s="437"/>
      <c r="AR246" s="437"/>
      <c r="AS246" s="437"/>
      <c r="AT246" s="437"/>
      <c r="AU246" s="437"/>
      <c r="AV246" s="437"/>
      <c r="AW246" s="437"/>
      <c r="AX246" s="437"/>
      <c r="AY246" s="437"/>
      <c r="AZ246" s="437"/>
      <c r="BA246" s="437"/>
      <c r="BB246" s="437"/>
      <c r="BC246" s="437"/>
      <c r="BD246" s="437"/>
      <c r="BE246" s="437"/>
      <c r="BF246" s="437"/>
      <c r="BG246" s="437"/>
      <c r="BH246" s="437"/>
      <c r="BI246" s="437"/>
      <c r="BJ246" s="437"/>
      <c r="BK246" s="437"/>
      <c r="BL246" s="437"/>
      <c r="BM246" s="437"/>
      <c r="BN246" s="437"/>
      <c r="BO246" s="437"/>
      <c r="BP246" s="437"/>
      <c r="BQ246" s="438"/>
      <c r="BR246" s="439" t="s">
        <v>64</v>
      </c>
      <c r="BS246" s="440"/>
      <c r="BT246" s="434"/>
      <c r="BU246" s="425"/>
      <c r="BV246" s="428"/>
      <c r="BW246" s="436" t="s">
        <v>63</v>
      </c>
      <c r="BX246" s="437"/>
      <c r="BY246" s="437"/>
      <c r="BZ246" s="437"/>
      <c r="CA246" s="437"/>
      <c r="CB246" s="437"/>
      <c r="CC246" s="437"/>
      <c r="CD246" s="437"/>
      <c r="CE246" s="437"/>
      <c r="CF246" s="437"/>
      <c r="CG246" s="437"/>
      <c r="CH246" s="437"/>
      <c r="CI246" s="437"/>
      <c r="CJ246" s="437"/>
      <c r="CK246" s="437"/>
      <c r="CL246" s="437"/>
      <c r="CM246" s="437"/>
      <c r="CN246" s="437"/>
      <c r="CO246" s="437"/>
      <c r="CP246" s="437"/>
      <c r="CQ246" s="437"/>
      <c r="CR246" s="437"/>
      <c r="CS246" s="437"/>
      <c r="CT246" s="437"/>
      <c r="CU246" s="437"/>
      <c r="CV246" s="437"/>
      <c r="CW246" s="437"/>
      <c r="CX246" s="437"/>
      <c r="CY246" s="437"/>
      <c r="CZ246" s="437"/>
      <c r="DA246" s="438"/>
      <c r="DB246" s="439" t="s">
        <v>64</v>
      </c>
      <c r="DC246" s="440"/>
      <c r="DD246" s="434"/>
      <c r="DE246" s="425"/>
      <c r="DF246" s="428"/>
      <c r="DG246" s="436" t="s">
        <v>63</v>
      </c>
      <c r="DH246" s="437"/>
      <c r="DI246" s="437"/>
      <c r="DJ246" s="437"/>
      <c r="DK246" s="437"/>
      <c r="DL246" s="437"/>
      <c r="DM246" s="437"/>
      <c r="DN246" s="437"/>
      <c r="DO246" s="437"/>
      <c r="DP246" s="437"/>
      <c r="DQ246" s="437"/>
      <c r="DR246" s="437"/>
      <c r="DS246" s="437"/>
      <c r="DT246" s="437"/>
      <c r="DU246" s="437"/>
      <c r="DV246" s="437"/>
      <c r="DW246" s="437"/>
      <c r="DX246" s="437"/>
      <c r="DY246" s="437"/>
      <c r="DZ246" s="437"/>
      <c r="EA246" s="437"/>
      <c r="EB246" s="437"/>
      <c r="EC246" s="437"/>
      <c r="ED246" s="437"/>
      <c r="EE246" s="437"/>
      <c r="EF246" s="437"/>
      <c r="EG246" s="437"/>
      <c r="EH246" s="437"/>
      <c r="EI246" s="437"/>
      <c r="EJ246" s="437"/>
      <c r="EK246" s="438"/>
      <c r="EL246" s="439" t="s">
        <v>64</v>
      </c>
      <c r="EM246" s="440"/>
      <c r="EN246" s="434"/>
      <c r="EO246" s="425"/>
      <c r="EP246" s="428"/>
      <c r="EQ246" s="436" t="s">
        <v>63</v>
      </c>
      <c r="ER246" s="437"/>
      <c r="ES246" s="437"/>
      <c r="ET246" s="437"/>
      <c r="EU246" s="437"/>
      <c r="EV246" s="437"/>
      <c r="EW246" s="437"/>
      <c r="EX246" s="437"/>
      <c r="EY246" s="437"/>
      <c r="EZ246" s="437"/>
      <c r="FA246" s="437"/>
      <c r="FB246" s="437"/>
      <c r="FC246" s="437"/>
      <c r="FD246" s="437"/>
      <c r="FE246" s="437"/>
      <c r="FF246" s="437"/>
      <c r="FG246" s="437"/>
      <c r="FH246" s="437"/>
      <c r="FI246" s="437"/>
      <c r="FJ246" s="437"/>
      <c r="FK246" s="437"/>
      <c r="FL246" s="437"/>
      <c r="FM246" s="437"/>
      <c r="FN246" s="437"/>
      <c r="FO246" s="437"/>
      <c r="FP246" s="437"/>
      <c r="FQ246" s="437"/>
      <c r="FR246" s="437"/>
      <c r="FS246" s="437"/>
      <c r="FT246" s="437"/>
      <c r="FU246" s="438"/>
      <c r="FV246" s="439" t="s">
        <v>64</v>
      </c>
      <c r="FW246" s="440"/>
      <c r="FX246" s="434"/>
      <c r="FY246" s="425"/>
      <c r="FZ246" s="428"/>
      <c r="GA246" s="436" t="s">
        <v>63</v>
      </c>
      <c r="GB246" s="437"/>
      <c r="GC246" s="437"/>
      <c r="GD246" s="437"/>
      <c r="GE246" s="437"/>
      <c r="GF246" s="437"/>
      <c r="GG246" s="437"/>
      <c r="GH246" s="437"/>
      <c r="GI246" s="437"/>
      <c r="GJ246" s="437"/>
      <c r="GK246" s="437"/>
      <c r="GL246" s="437"/>
      <c r="GM246" s="437"/>
      <c r="GN246" s="437"/>
      <c r="GO246" s="437"/>
      <c r="GP246" s="437"/>
      <c r="GQ246" s="437"/>
      <c r="GR246" s="437"/>
      <c r="GS246" s="437"/>
      <c r="GT246" s="437"/>
      <c r="GU246" s="437"/>
      <c r="GV246" s="437"/>
      <c r="GW246" s="437"/>
      <c r="GX246" s="437"/>
      <c r="GY246" s="437"/>
      <c r="GZ246" s="437"/>
      <c r="HA246" s="437"/>
      <c r="HB246" s="437"/>
      <c r="HC246" s="437"/>
      <c r="HD246" s="437"/>
      <c r="HE246" s="438"/>
      <c r="HF246" s="439" t="s">
        <v>64</v>
      </c>
      <c r="HG246" s="440"/>
      <c r="HH246" s="434"/>
    </row>
    <row r="247" spans="1:216" ht="34.5" thickBot="1" x14ac:dyDescent="0.25">
      <c r="A247" s="425"/>
      <c r="B247" s="428"/>
      <c r="C247" s="223">
        <v>1</v>
      </c>
      <c r="D247" s="223">
        <v>2</v>
      </c>
      <c r="E247" s="223">
        <v>3</v>
      </c>
      <c r="F247" s="223">
        <v>4</v>
      </c>
      <c r="G247" s="223">
        <v>5</v>
      </c>
      <c r="H247" s="223">
        <v>6</v>
      </c>
      <c r="I247" s="223">
        <v>7</v>
      </c>
      <c r="J247" s="223">
        <v>8</v>
      </c>
      <c r="K247" s="223">
        <v>9</v>
      </c>
      <c r="L247" s="223">
        <v>10</v>
      </c>
      <c r="M247" s="223">
        <v>11</v>
      </c>
      <c r="N247" s="223">
        <v>12</v>
      </c>
      <c r="O247" s="223">
        <v>13</v>
      </c>
      <c r="P247" s="223">
        <v>14</v>
      </c>
      <c r="Q247" s="223">
        <v>15</v>
      </c>
      <c r="R247" s="223">
        <v>16</v>
      </c>
      <c r="S247" s="223">
        <v>17</v>
      </c>
      <c r="T247" s="223">
        <v>18</v>
      </c>
      <c r="U247" s="223">
        <v>19</v>
      </c>
      <c r="V247" s="223">
        <v>20</v>
      </c>
      <c r="W247" s="223">
        <v>21</v>
      </c>
      <c r="X247" s="223">
        <v>22</v>
      </c>
      <c r="Y247" s="223">
        <v>23</v>
      </c>
      <c r="Z247" s="223">
        <v>24</v>
      </c>
      <c r="AA247" s="223">
        <v>25</v>
      </c>
      <c r="AB247" s="223">
        <v>26</v>
      </c>
      <c r="AC247" s="223">
        <v>27</v>
      </c>
      <c r="AD247" s="223">
        <v>28</v>
      </c>
      <c r="AE247" s="223">
        <v>29</v>
      </c>
      <c r="AF247" s="223">
        <v>30</v>
      </c>
      <c r="AG247" s="223">
        <v>31</v>
      </c>
      <c r="AH247" s="224" t="s">
        <v>65</v>
      </c>
      <c r="AI247" s="225" t="s">
        <v>66</v>
      </c>
      <c r="AJ247" s="435"/>
      <c r="AK247" s="426"/>
      <c r="AL247" s="429"/>
      <c r="AM247" s="223">
        <v>1</v>
      </c>
      <c r="AN247" s="223">
        <v>2</v>
      </c>
      <c r="AO247" s="223">
        <v>3</v>
      </c>
      <c r="AP247" s="223">
        <v>4</v>
      </c>
      <c r="AQ247" s="223">
        <v>5</v>
      </c>
      <c r="AR247" s="223">
        <v>6</v>
      </c>
      <c r="AS247" s="223">
        <v>7</v>
      </c>
      <c r="AT247" s="223">
        <v>8</v>
      </c>
      <c r="AU247" s="223">
        <v>9</v>
      </c>
      <c r="AV247" s="223">
        <v>10</v>
      </c>
      <c r="AW247" s="223">
        <v>11</v>
      </c>
      <c r="AX247" s="223">
        <v>12</v>
      </c>
      <c r="AY247" s="223">
        <v>13</v>
      </c>
      <c r="AZ247" s="223">
        <v>14</v>
      </c>
      <c r="BA247" s="223">
        <v>15</v>
      </c>
      <c r="BB247" s="223">
        <v>16</v>
      </c>
      <c r="BC247" s="223">
        <v>17</v>
      </c>
      <c r="BD247" s="223">
        <v>18</v>
      </c>
      <c r="BE247" s="223">
        <v>19</v>
      </c>
      <c r="BF247" s="223">
        <v>20</v>
      </c>
      <c r="BG247" s="223">
        <v>21</v>
      </c>
      <c r="BH247" s="223">
        <v>22</v>
      </c>
      <c r="BI247" s="223">
        <v>23</v>
      </c>
      <c r="BJ247" s="223">
        <v>24</v>
      </c>
      <c r="BK247" s="223">
        <v>25</v>
      </c>
      <c r="BL247" s="223">
        <v>26</v>
      </c>
      <c r="BM247" s="223">
        <v>27</v>
      </c>
      <c r="BN247" s="223">
        <v>28</v>
      </c>
      <c r="BO247" s="223">
        <v>29</v>
      </c>
      <c r="BP247" s="223">
        <v>30</v>
      </c>
      <c r="BQ247" s="223">
        <v>31</v>
      </c>
      <c r="BR247" s="224" t="s">
        <v>65</v>
      </c>
      <c r="BS247" s="225" t="s">
        <v>66</v>
      </c>
      <c r="BT247" s="435"/>
      <c r="BU247" s="426"/>
      <c r="BV247" s="429"/>
      <c r="BW247" s="223">
        <v>1</v>
      </c>
      <c r="BX247" s="223">
        <v>2</v>
      </c>
      <c r="BY247" s="223">
        <v>3</v>
      </c>
      <c r="BZ247" s="223">
        <v>4</v>
      </c>
      <c r="CA247" s="223">
        <v>5</v>
      </c>
      <c r="CB247" s="223">
        <v>6</v>
      </c>
      <c r="CC247" s="223">
        <v>7</v>
      </c>
      <c r="CD247" s="223">
        <v>8</v>
      </c>
      <c r="CE247" s="223">
        <v>9</v>
      </c>
      <c r="CF247" s="223">
        <v>10</v>
      </c>
      <c r="CG247" s="223">
        <v>11</v>
      </c>
      <c r="CH247" s="223">
        <v>12</v>
      </c>
      <c r="CI247" s="223">
        <v>13</v>
      </c>
      <c r="CJ247" s="223">
        <v>14</v>
      </c>
      <c r="CK247" s="223">
        <v>15</v>
      </c>
      <c r="CL247" s="223">
        <v>16</v>
      </c>
      <c r="CM247" s="223">
        <v>17</v>
      </c>
      <c r="CN247" s="223">
        <v>18</v>
      </c>
      <c r="CO247" s="223">
        <v>19</v>
      </c>
      <c r="CP247" s="223">
        <v>20</v>
      </c>
      <c r="CQ247" s="223">
        <v>21</v>
      </c>
      <c r="CR247" s="223">
        <v>22</v>
      </c>
      <c r="CS247" s="223">
        <v>23</v>
      </c>
      <c r="CT247" s="223">
        <v>24</v>
      </c>
      <c r="CU247" s="223">
        <v>25</v>
      </c>
      <c r="CV247" s="223">
        <v>26</v>
      </c>
      <c r="CW247" s="223">
        <v>27</v>
      </c>
      <c r="CX247" s="223">
        <v>28</v>
      </c>
      <c r="CY247" s="223">
        <v>29</v>
      </c>
      <c r="CZ247" s="223">
        <v>30</v>
      </c>
      <c r="DA247" s="223">
        <v>31</v>
      </c>
      <c r="DB247" s="224" t="s">
        <v>65</v>
      </c>
      <c r="DC247" s="225" t="s">
        <v>66</v>
      </c>
      <c r="DD247" s="435"/>
      <c r="DE247" s="426"/>
      <c r="DF247" s="429"/>
      <c r="DG247" s="223">
        <v>1</v>
      </c>
      <c r="DH247" s="223">
        <v>2</v>
      </c>
      <c r="DI247" s="223">
        <v>3</v>
      </c>
      <c r="DJ247" s="223">
        <v>4</v>
      </c>
      <c r="DK247" s="223">
        <v>5</v>
      </c>
      <c r="DL247" s="223">
        <v>6</v>
      </c>
      <c r="DM247" s="223">
        <v>7</v>
      </c>
      <c r="DN247" s="223">
        <v>8</v>
      </c>
      <c r="DO247" s="223">
        <v>9</v>
      </c>
      <c r="DP247" s="223">
        <v>10</v>
      </c>
      <c r="DQ247" s="223">
        <v>11</v>
      </c>
      <c r="DR247" s="223">
        <v>12</v>
      </c>
      <c r="DS247" s="223">
        <v>13</v>
      </c>
      <c r="DT247" s="223">
        <v>14</v>
      </c>
      <c r="DU247" s="223">
        <v>15</v>
      </c>
      <c r="DV247" s="223">
        <v>16</v>
      </c>
      <c r="DW247" s="223">
        <v>17</v>
      </c>
      <c r="DX247" s="223">
        <v>18</v>
      </c>
      <c r="DY247" s="223">
        <v>19</v>
      </c>
      <c r="DZ247" s="223">
        <v>20</v>
      </c>
      <c r="EA247" s="223">
        <v>21</v>
      </c>
      <c r="EB247" s="223">
        <v>22</v>
      </c>
      <c r="EC247" s="223">
        <v>23</v>
      </c>
      <c r="ED247" s="223">
        <v>24</v>
      </c>
      <c r="EE247" s="223">
        <v>25</v>
      </c>
      <c r="EF247" s="223">
        <v>26</v>
      </c>
      <c r="EG247" s="223">
        <v>27</v>
      </c>
      <c r="EH247" s="223">
        <v>28</v>
      </c>
      <c r="EI247" s="223">
        <v>29</v>
      </c>
      <c r="EJ247" s="223">
        <v>30</v>
      </c>
      <c r="EK247" s="223">
        <v>31</v>
      </c>
      <c r="EL247" s="224" t="s">
        <v>65</v>
      </c>
      <c r="EM247" s="225" t="s">
        <v>66</v>
      </c>
      <c r="EN247" s="435"/>
      <c r="EO247" s="426"/>
      <c r="EP247" s="429"/>
      <c r="EQ247" s="223">
        <v>1</v>
      </c>
      <c r="ER247" s="223">
        <v>2</v>
      </c>
      <c r="ES247" s="223">
        <v>3</v>
      </c>
      <c r="ET247" s="223">
        <v>4</v>
      </c>
      <c r="EU247" s="223">
        <v>5</v>
      </c>
      <c r="EV247" s="223">
        <v>6</v>
      </c>
      <c r="EW247" s="223">
        <v>7</v>
      </c>
      <c r="EX247" s="223">
        <v>8</v>
      </c>
      <c r="EY247" s="223">
        <v>9</v>
      </c>
      <c r="EZ247" s="223">
        <v>10</v>
      </c>
      <c r="FA247" s="223">
        <v>11</v>
      </c>
      <c r="FB247" s="223">
        <v>12</v>
      </c>
      <c r="FC247" s="223">
        <v>13</v>
      </c>
      <c r="FD247" s="223">
        <v>14</v>
      </c>
      <c r="FE247" s="223">
        <v>15</v>
      </c>
      <c r="FF247" s="223">
        <v>16</v>
      </c>
      <c r="FG247" s="223">
        <v>17</v>
      </c>
      <c r="FH247" s="223">
        <v>18</v>
      </c>
      <c r="FI247" s="223">
        <v>19</v>
      </c>
      <c r="FJ247" s="223">
        <v>20</v>
      </c>
      <c r="FK247" s="223">
        <v>21</v>
      </c>
      <c r="FL247" s="223">
        <v>22</v>
      </c>
      <c r="FM247" s="223">
        <v>23</v>
      </c>
      <c r="FN247" s="223">
        <v>24</v>
      </c>
      <c r="FO247" s="223">
        <v>25</v>
      </c>
      <c r="FP247" s="223">
        <v>26</v>
      </c>
      <c r="FQ247" s="223">
        <v>27</v>
      </c>
      <c r="FR247" s="223">
        <v>28</v>
      </c>
      <c r="FS247" s="223">
        <v>29</v>
      </c>
      <c r="FT247" s="223">
        <v>30</v>
      </c>
      <c r="FU247" s="223">
        <v>31</v>
      </c>
      <c r="FV247" s="224" t="s">
        <v>65</v>
      </c>
      <c r="FW247" s="225" t="s">
        <v>66</v>
      </c>
      <c r="FX247" s="435"/>
      <c r="FY247" s="426"/>
      <c r="FZ247" s="429"/>
      <c r="GA247" s="223">
        <v>1</v>
      </c>
      <c r="GB247" s="223">
        <v>2</v>
      </c>
      <c r="GC247" s="223">
        <v>3</v>
      </c>
      <c r="GD247" s="223">
        <v>4</v>
      </c>
      <c r="GE247" s="223">
        <v>5</v>
      </c>
      <c r="GF247" s="223">
        <v>6</v>
      </c>
      <c r="GG247" s="223">
        <v>7</v>
      </c>
      <c r="GH247" s="223">
        <v>8</v>
      </c>
      <c r="GI247" s="223">
        <v>9</v>
      </c>
      <c r="GJ247" s="223">
        <v>10</v>
      </c>
      <c r="GK247" s="223">
        <v>11</v>
      </c>
      <c r="GL247" s="223">
        <v>12</v>
      </c>
      <c r="GM247" s="223">
        <v>13</v>
      </c>
      <c r="GN247" s="223">
        <v>14</v>
      </c>
      <c r="GO247" s="223">
        <v>15</v>
      </c>
      <c r="GP247" s="223">
        <v>16</v>
      </c>
      <c r="GQ247" s="223">
        <v>17</v>
      </c>
      <c r="GR247" s="223">
        <v>18</v>
      </c>
      <c r="GS247" s="223">
        <v>19</v>
      </c>
      <c r="GT247" s="223">
        <v>20</v>
      </c>
      <c r="GU247" s="223">
        <v>21</v>
      </c>
      <c r="GV247" s="223">
        <v>22</v>
      </c>
      <c r="GW247" s="223">
        <v>23</v>
      </c>
      <c r="GX247" s="223">
        <v>24</v>
      </c>
      <c r="GY247" s="223">
        <v>25</v>
      </c>
      <c r="GZ247" s="223">
        <v>26</v>
      </c>
      <c r="HA247" s="223">
        <v>27</v>
      </c>
      <c r="HB247" s="223">
        <v>28</v>
      </c>
      <c r="HC247" s="223">
        <v>29</v>
      </c>
      <c r="HD247" s="223">
        <v>30</v>
      </c>
      <c r="HE247" s="223">
        <v>31</v>
      </c>
      <c r="HF247" s="224" t="s">
        <v>65</v>
      </c>
      <c r="HG247" s="225" t="s">
        <v>66</v>
      </c>
      <c r="HH247" s="435"/>
    </row>
    <row r="248" spans="1:216" ht="21" customHeight="1" x14ac:dyDescent="0.2">
      <c r="A248" s="405" t="str">
        <f>TEXT(EDATE('Projektkostenkalkulation EP'!$B$8,21),"MMMM")</f>
        <v>Oktober</v>
      </c>
      <c r="B248" s="226"/>
      <c r="C248" s="227" t="str">
        <f>IF(
            OR(
                     TEXT(EDATE('Projektkostenkalkulation EP'!$B$8,21),"TTT") = "Sa",
                     TEXT(EDATE('Projektkostenkalkulation EP'!$B$8,21),"TTT") = "So",
                     IF(ISNA(VLOOKUP(EDATE('Projektkostenkalkulation EP'!$B$8,21),Datenquellen!$F$7:$H$45,3,FALSE))," ",VLOOKUP(EDATE('Projektkostenkalkulation EP'!$B$8,21),Datenquellen!$F$7:$H$45,3,FALSE))="X"
                            ),
                    "X",
                    ""
            )</f>
        <v/>
      </c>
      <c r="D248" s="227" t="str">
        <f xml:space="preserve"> IF(TEXT((EDATE('Projektkostenkalkulation EP'!$B$8,21)+C$9),"MM")=TEXT((EDATE('Projektkostenkalkulation EP'!$B$8,21)+(C$9-1)),"MM"),
             IF(
                        OR(
                                    TEXT((EDATE('Projektkostenkalkulation EP'!$B$8,21)+C$9),"TTT") = "Sa",
                                    TEXT((EDATE('Projektkostenkalkulation EP'!$B$8,21)+C$9),"TTT") = "So",
                                    IF(ISNA(VLOOKUP(EDATE('Projektkostenkalkulation EP'!$B$8,21)+C$9,Datenquellen!$F$7:$H$45,3,FALSE))," ",VLOOKUP(EDATE('Projektkostenkalkulation EP'!$B$8,21)+C$9,Datenquellen!$F$7:$H$45,3,FALSE))="X"
                                    ),
                          "X",
                          ""
                          ),
               "X"
            )</f>
        <v/>
      </c>
      <c r="E248" s="227" t="str">
        <f xml:space="preserve"> IF(TEXT((EDATE('Projektkostenkalkulation EP'!$B$8,21)+D$9),"MM")=TEXT((EDATE('Projektkostenkalkulation EP'!$B$8,21)+(D$9-1)),"MM"),
             IF(
                        OR(
                                    TEXT((EDATE('Projektkostenkalkulation EP'!$B$8,21)+D$9),"TTT") = "Sa",
                                    TEXT((EDATE('Projektkostenkalkulation EP'!$B$8,21)+D$9),"TTT") = "So",
                                    IF(ISNA(VLOOKUP(EDATE('Projektkostenkalkulation EP'!$B$8,21)+D$9,Datenquellen!$F$7:$H$45,3,FALSE))," ",VLOOKUP(EDATE('Projektkostenkalkulation EP'!$B$8,21)+D$9,Datenquellen!$F$7:$H$45,3,FALSE))="X"
                                    ),
                          "X",
                          ""
                          ),
               "X"
            )</f>
        <v>X</v>
      </c>
      <c r="F248" s="227" t="str">
        <f xml:space="preserve"> IF(TEXT((EDATE('Projektkostenkalkulation EP'!$B$8,21)+E$9),"MM")=TEXT((EDATE('Projektkostenkalkulation EP'!$B$8,21)+(E$9-1)),"MM"),
             IF(
                        OR(
                                    TEXT((EDATE('Projektkostenkalkulation EP'!$B$8,21)+E$9),"TTT") = "Sa",
                                    TEXT((EDATE('Projektkostenkalkulation EP'!$B$8,21)+E$9),"TTT") = "So",
                                    IF(ISNA(VLOOKUP(EDATE('Projektkostenkalkulation EP'!$B$8,21)+E$9,Datenquellen!$F$7:$H$45,3,FALSE))," ",VLOOKUP(EDATE('Projektkostenkalkulation EP'!$B$8,21)+E$9,Datenquellen!$F$7:$H$45,3,FALSE))="X"
                                    ),
                          "X",
                          ""
                          ),
               "X"
            )</f>
        <v>X</v>
      </c>
      <c r="G248" s="227" t="str">
        <f xml:space="preserve"> IF(TEXT((EDATE('Projektkostenkalkulation EP'!$B$8,21)+F$9),"MM")=TEXT((EDATE('Projektkostenkalkulation EP'!$B$8,21)+(F$9-1)),"MM"),
             IF(
                        OR(
                                    TEXT((EDATE('Projektkostenkalkulation EP'!$B$8,21)+F$9),"TTT") = "Sa",
                                    TEXT((EDATE('Projektkostenkalkulation EP'!$B$8,21)+F$9),"TTT") = "So",
                                    IF(ISNA(VLOOKUP(EDATE('Projektkostenkalkulation EP'!$B$8,21)+F$9,Datenquellen!$F$7:$H$45,3,FALSE))," ",VLOOKUP(EDATE('Projektkostenkalkulation EP'!$B$8,21)+F$9,Datenquellen!$F$7:$H$45,3,FALSE))="X"
                                    ),
                          "X",
                          ""
                          ),
               "X"
            )</f>
        <v>X</v>
      </c>
      <c r="H248" s="227" t="str">
        <f xml:space="preserve"> IF(TEXT((EDATE('Projektkostenkalkulation EP'!$B$8,21)+G$9),"MM")=TEXT((EDATE('Projektkostenkalkulation EP'!$B$8,21)+(G$9-1)),"MM"),
             IF(
                        OR(
                                    TEXT((EDATE('Projektkostenkalkulation EP'!$B$8,21)+G$9),"TTT") = "Sa",
                                    TEXT((EDATE('Projektkostenkalkulation EP'!$B$8,21)+G$9),"TTT") = "So",
                                    IF(ISNA(VLOOKUP(EDATE('Projektkostenkalkulation EP'!$B$8,21)+G$9,Datenquellen!$F$7:$H$45,3,FALSE))," ",VLOOKUP(EDATE('Projektkostenkalkulation EP'!$B$8,21)+G$9,Datenquellen!$F$7:$H$45,3,FALSE))="X"
                                    ),
                          "X",
                          ""
                          ),
               "X"
            )</f>
        <v/>
      </c>
      <c r="I248" s="227" t="str">
        <f xml:space="preserve"> IF(TEXT((EDATE('Projektkostenkalkulation EP'!$B$8,21)+H$9),"MM")=TEXT((EDATE('Projektkostenkalkulation EP'!$B$8,21)+(H$9-1)),"MM"),
             IF(
                        OR(
                                    TEXT((EDATE('Projektkostenkalkulation EP'!$B$8,21)+H$9),"TTT") = "Sa",
                                    TEXT((EDATE('Projektkostenkalkulation EP'!$B$8,21)+H$9),"TTT") = "So",
                                    IF(ISNA(VLOOKUP(EDATE('Projektkostenkalkulation EP'!$B$8,21)+H$9,Datenquellen!$F$7:$H$45,3,FALSE))," ",VLOOKUP(EDATE('Projektkostenkalkulation EP'!$B$8,21)+H$9,Datenquellen!$F$7:$H$45,3,FALSE))="X"
                                    ),
                          "X",
                          ""
                          ),
               "X"
            )</f>
        <v/>
      </c>
      <c r="J248" s="227" t="str">
        <f xml:space="preserve"> IF(TEXT((EDATE('Projektkostenkalkulation EP'!$B$8,21)+I$9),"MM")=TEXT((EDATE('Projektkostenkalkulation EP'!$B$8,21)+(I$9-1)),"MM"),
             IF(
                        OR(
                                    TEXT((EDATE('Projektkostenkalkulation EP'!$B$8,21)+I$9),"TTT") = "Sa",
                                    TEXT((EDATE('Projektkostenkalkulation EP'!$B$8,21)+I$9),"TTT") = "So",
                                    IF(ISNA(VLOOKUP(EDATE('Projektkostenkalkulation EP'!$B$8,21)+I$9,Datenquellen!$F$7:$H$45,3,FALSE))," ",VLOOKUP(EDATE('Projektkostenkalkulation EP'!$B$8,21)+I$9,Datenquellen!$F$7:$H$45,3,FALSE))="X"
                                    ),
                          "X",
                          ""
                          ),
               "X"
            )</f>
        <v/>
      </c>
      <c r="K248" s="227" t="str">
        <f xml:space="preserve"> IF(TEXT((EDATE('Projektkostenkalkulation EP'!$B$8,21)+J$9),"MM")=TEXT((EDATE('Projektkostenkalkulation EP'!$B$8,21)+(J$9-1)),"MM"),
             IF(
                        OR(
                                    TEXT((EDATE('Projektkostenkalkulation EP'!$B$8,21)+J$9),"TTT") = "Sa",
                                    TEXT((EDATE('Projektkostenkalkulation EP'!$B$8,21)+J$9),"TTT") = "So",
                                    IF(ISNA(VLOOKUP(EDATE('Projektkostenkalkulation EP'!$B$8,21)+J$9,Datenquellen!$F$7:$H$45,3,FALSE))," ",VLOOKUP(EDATE('Projektkostenkalkulation EP'!$B$8,21)+J$9,Datenquellen!$F$7:$H$45,3,FALSE))="X"
                                    ),
                          "X",
                          ""
                          ),
               "X"
            )</f>
        <v/>
      </c>
      <c r="L248" s="227" t="str">
        <f xml:space="preserve"> IF(TEXT((EDATE('Projektkostenkalkulation EP'!$B$8,21)+K$9),"MM")=TEXT((EDATE('Projektkostenkalkulation EP'!$B$8,21)+(K$9-1)),"MM"),
             IF(
                        OR(
                                    TEXT((EDATE('Projektkostenkalkulation EP'!$B$8,21)+K$9),"TTT") = "Sa",
                                    TEXT((EDATE('Projektkostenkalkulation EP'!$B$8,21)+K$9),"TTT") = "So",
                                    IF(ISNA(VLOOKUP(EDATE('Projektkostenkalkulation EP'!$B$8,21)+K$9,Datenquellen!$F$7:$H$45,3,FALSE))," ",VLOOKUP(EDATE('Projektkostenkalkulation EP'!$B$8,21)+K$9,Datenquellen!$F$7:$H$45,3,FALSE))="X"
                                    ),
                          "X",
                          ""
                          ),
               "X"
            )</f>
        <v/>
      </c>
      <c r="M248" s="227" t="str">
        <f xml:space="preserve"> IF(TEXT((EDATE('Projektkostenkalkulation EP'!$B$8,21)+L$9),"MM")=TEXT((EDATE('Projektkostenkalkulation EP'!$B$8,21)+(L$9-1)),"MM"),
             IF(
                        OR(
                                    TEXT((EDATE('Projektkostenkalkulation EP'!$B$8,21)+L$9),"TTT") = "Sa",
                                    TEXT((EDATE('Projektkostenkalkulation EP'!$B$8,21)+L$9),"TTT") = "So",
                                    IF(ISNA(VLOOKUP(EDATE('Projektkostenkalkulation EP'!$B$8,21)+L$9,Datenquellen!$F$7:$H$45,3,FALSE))," ",VLOOKUP(EDATE('Projektkostenkalkulation EP'!$B$8,21)+L$9,Datenquellen!$F$7:$H$45,3,FALSE))="X"
                                    ),
                          "X",
                          ""
                          ),
               "X"
            )</f>
        <v>X</v>
      </c>
      <c r="N248" s="227" t="str">
        <f xml:space="preserve"> IF(TEXT((EDATE('Projektkostenkalkulation EP'!$B$8,21)+M$9),"MM")=TEXT((EDATE('Projektkostenkalkulation EP'!$B$8,21)+(M$9-1)),"MM"),
             IF(
                        OR(
                                    TEXT((EDATE('Projektkostenkalkulation EP'!$B$8,21)+M$9),"TTT") = "Sa",
                                    TEXT((EDATE('Projektkostenkalkulation EP'!$B$8,21)+M$9),"TTT") = "So",
                                    IF(ISNA(VLOOKUP(EDATE('Projektkostenkalkulation EP'!$B$8,21)+M$9,Datenquellen!$F$7:$H$45,3,FALSE))," ",VLOOKUP(EDATE('Projektkostenkalkulation EP'!$B$8,21)+M$9,Datenquellen!$F$7:$H$45,3,FALSE))="X"
                                    ),
                          "X",
                          ""
                          ),
               "X"
            )</f>
        <v>X</v>
      </c>
      <c r="O248" s="227" t="str">
        <f xml:space="preserve"> IF(TEXT((EDATE('Projektkostenkalkulation EP'!$B$8,21)+N$9),"MM")=TEXT((EDATE('Projektkostenkalkulation EP'!$B$8,21)+(N$9-1)),"MM"),
             IF(
                        OR(
                                    TEXT((EDATE('Projektkostenkalkulation EP'!$B$8,21)+N$9),"TTT") = "Sa",
                                    TEXT((EDATE('Projektkostenkalkulation EP'!$B$8,21)+N$9),"TTT") = "So",
                                    IF(ISNA(VLOOKUP(EDATE('Projektkostenkalkulation EP'!$B$8,21)+N$9,Datenquellen!$F$7:$H$45,3,FALSE))," ",VLOOKUP(EDATE('Projektkostenkalkulation EP'!$B$8,21)+N$9,Datenquellen!$F$7:$H$45,3,FALSE))="X"
                                    ),
                          "X",
                          ""
                          ),
               "X"
            )</f>
        <v/>
      </c>
      <c r="P248" s="227" t="str">
        <f xml:space="preserve"> IF(TEXT((EDATE('Projektkostenkalkulation EP'!$B$8,21)+O$9),"MM")=TEXT((EDATE('Projektkostenkalkulation EP'!$B$8,21)+(O$9-1)),"MM"),
             IF(
                        OR(
                                    TEXT((EDATE('Projektkostenkalkulation EP'!$B$8,21)+O$9),"TTT") = "Sa",
                                    TEXT((EDATE('Projektkostenkalkulation EP'!$B$8,21)+O$9),"TTT") = "So",
                                    IF(ISNA(VLOOKUP(EDATE('Projektkostenkalkulation EP'!$B$8,21)+O$9,Datenquellen!$F$7:$H$45,3,FALSE))," ",VLOOKUP(EDATE('Projektkostenkalkulation EP'!$B$8,21)+O$9,Datenquellen!$F$7:$H$45,3,FALSE))="X"
                                    ),
                          "X",
                          ""
                          ),
               "X"
            )</f>
        <v/>
      </c>
      <c r="Q248" s="227" t="str">
        <f xml:space="preserve"> IF(TEXT((EDATE('Projektkostenkalkulation EP'!$B$8,21)+P$9),"MM")=TEXT((EDATE('Projektkostenkalkulation EP'!$B$8,21)+(P$9-1)),"MM"),
             IF(
                        OR(
                                    TEXT((EDATE('Projektkostenkalkulation EP'!$B$8,21)+P$9),"TTT") = "Sa",
                                    TEXT((EDATE('Projektkostenkalkulation EP'!$B$8,21)+P$9),"TTT") = "So",
                                    IF(ISNA(VLOOKUP(EDATE('Projektkostenkalkulation EP'!$B$8,21)+P$9,Datenquellen!$F$7:$H$45,3,FALSE))," ",VLOOKUP(EDATE('Projektkostenkalkulation EP'!$B$8,21)+P$9,Datenquellen!$F$7:$H$45,3,FALSE))="X"
                                    ),
                          "X",
                          ""
                          ),
               "X"
            )</f>
        <v/>
      </c>
      <c r="R248" s="227" t="str">
        <f xml:space="preserve"> IF(TEXT((EDATE('Projektkostenkalkulation EP'!$B$8,21)+Q$9),"MM")=TEXT((EDATE('Projektkostenkalkulation EP'!$B$8,21)+(Q$9-1)),"MM"),
             IF(
                        OR(
                                    TEXT((EDATE('Projektkostenkalkulation EP'!$B$8,21)+Q$9),"TTT") = "Sa",
                                    TEXT((EDATE('Projektkostenkalkulation EP'!$B$8,21)+Q$9),"TTT") = "So",
                                    IF(ISNA(VLOOKUP(EDATE('Projektkostenkalkulation EP'!$B$8,21)+Q$9,Datenquellen!$F$7:$H$45,3,FALSE))," ",VLOOKUP(EDATE('Projektkostenkalkulation EP'!$B$8,21)+Q$9,Datenquellen!$F$7:$H$45,3,FALSE))="X"
                                    ),
                          "X",
                          ""
                          ),
               "X"
            )</f>
        <v/>
      </c>
      <c r="S248" s="227" t="str">
        <f xml:space="preserve"> IF(TEXT((EDATE('Projektkostenkalkulation EP'!$B$8,21)+R$9),"MM")=TEXT((EDATE('Projektkostenkalkulation EP'!$B$8,21)+(R$9-1)),"MM"),
             IF(
                        OR(
                                    TEXT((EDATE('Projektkostenkalkulation EP'!$B$8,21)+R$9),"TTT") = "Sa",
                                    TEXT((EDATE('Projektkostenkalkulation EP'!$B$8,21)+R$9),"TTT") = "So",
                                    IF(ISNA(VLOOKUP(EDATE('Projektkostenkalkulation EP'!$B$8,21)+R$9,Datenquellen!$F$7:$H$45,3,FALSE))," ",VLOOKUP(EDATE('Projektkostenkalkulation EP'!$B$8,21)+R$9,Datenquellen!$F$7:$H$45,3,FALSE))="X"
                                    ),
                          "X",
                          ""
                          ),
               "X"
            )</f>
        <v/>
      </c>
      <c r="T248" s="227" t="str">
        <f xml:space="preserve"> IF(TEXT((EDATE('Projektkostenkalkulation EP'!$B$8,21)+S$9),"MM")=TEXT((EDATE('Projektkostenkalkulation EP'!$B$8,21)+(S$9-1)),"MM"),
             IF(
                        OR(
                                    TEXT((EDATE('Projektkostenkalkulation EP'!$B$8,21)+S$9),"TTT") = "Sa",
                                    TEXT((EDATE('Projektkostenkalkulation EP'!$B$8,21)+S$9),"TTT") = "So",
                                    IF(ISNA(VLOOKUP(EDATE('Projektkostenkalkulation EP'!$B$8,21)+S$9,Datenquellen!$F$7:$H$45,3,FALSE))," ",VLOOKUP(EDATE('Projektkostenkalkulation EP'!$B$8,21)+S$9,Datenquellen!$F$7:$H$45,3,FALSE))="X"
                                    ),
                          "X",
                          ""
                          ),
               "X"
            )</f>
        <v>X</v>
      </c>
      <c r="U248" s="227" t="str">
        <f xml:space="preserve"> IF(TEXT((EDATE('Projektkostenkalkulation EP'!$B$8,21)+T$9),"MM")=TEXT((EDATE('Projektkostenkalkulation EP'!$B$8,21)+(T$9-1)),"MM"),
             IF(
                        OR(
                                    TEXT((EDATE('Projektkostenkalkulation EP'!$B$8,21)+T$9),"TTT") = "Sa",
                                    TEXT((EDATE('Projektkostenkalkulation EP'!$B$8,21)+T$9),"TTT") = "So",
                                    IF(ISNA(VLOOKUP(EDATE('Projektkostenkalkulation EP'!$B$8,21)+T$9,Datenquellen!$F$7:$H$45,3,FALSE))," ",VLOOKUP(EDATE('Projektkostenkalkulation EP'!$B$8,21)+T$9,Datenquellen!$F$7:$H$45,3,FALSE))="X"
                                    ),
                          "X",
                          ""
                          ),
               "X"
            )</f>
        <v>X</v>
      </c>
      <c r="V248" s="227" t="str">
        <f xml:space="preserve"> IF(TEXT((EDATE('Projektkostenkalkulation EP'!$B$8,21)+U$9),"MM")=TEXT((EDATE('Projektkostenkalkulation EP'!$B$8,21)+(U$9-1)),"MM"),
             IF(
                        OR(
                                    TEXT((EDATE('Projektkostenkalkulation EP'!$B$8,21)+U$9),"TTT") = "Sa",
                                    TEXT((EDATE('Projektkostenkalkulation EP'!$B$8,21)+U$9),"TTT") = "So",
                                    IF(ISNA(VLOOKUP(EDATE('Projektkostenkalkulation EP'!$B$8,21)+U$9,Datenquellen!$F$7:$H$45,3,FALSE))," ",VLOOKUP(EDATE('Projektkostenkalkulation EP'!$B$8,21)+U$9,Datenquellen!$F$7:$H$45,3,FALSE))="X"
                                    ),
                          "X",
                          ""
                          ),
               "X"
            )</f>
        <v/>
      </c>
      <c r="W248" s="227" t="str">
        <f xml:space="preserve"> IF(TEXT((EDATE('Projektkostenkalkulation EP'!$B$8,21)+V$9),"MM")=TEXT((EDATE('Projektkostenkalkulation EP'!$B$8,21)+(V$9-1)),"MM"),
             IF(
                        OR(
                                    TEXT((EDATE('Projektkostenkalkulation EP'!$B$8,21)+V$9),"TTT") = "Sa",
                                    TEXT((EDATE('Projektkostenkalkulation EP'!$B$8,21)+V$9),"TTT") = "So",
                                    IF(ISNA(VLOOKUP(EDATE('Projektkostenkalkulation EP'!$B$8,21)+V$9,Datenquellen!$F$7:$H$45,3,FALSE))," ",VLOOKUP(EDATE('Projektkostenkalkulation EP'!$B$8,21)+V$9,Datenquellen!$F$7:$H$45,3,FALSE))="X"
                                    ),
                          "X",
                          ""
                          ),
               "X"
            )</f>
        <v/>
      </c>
      <c r="X248" s="227" t="str">
        <f xml:space="preserve"> IF(TEXT((EDATE('Projektkostenkalkulation EP'!$B$8,21)+W$9),"MM")=TEXT((EDATE('Projektkostenkalkulation EP'!$B$8,21)+(W$9-1)),"MM"),
             IF(
                        OR(
                                    TEXT((EDATE('Projektkostenkalkulation EP'!$B$8,21)+W$9),"TTT") = "Sa",
                                    TEXT((EDATE('Projektkostenkalkulation EP'!$B$8,21)+W$9),"TTT") = "So",
                                    IF(ISNA(VLOOKUP(EDATE('Projektkostenkalkulation EP'!$B$8,21)+W$9,Datenquellen!$F$7:$H$45,3,FALSE))," ",VLOOKUP(EDATE('Projektkostenkalkulation EP'!$B$8,21)+W$9,Datenquellen!$F$7:$H$45,3,FALSE))="X"
                                    ),
                          "X",
                          ""
                          ),
               "X"
            )</f>
        <v/>
      </c>
      <c r="Y248" s="227" t="str">
        <f xml:space="preserve"> IF(TEXT((EDATE('Projektkostenkalkulation EP'!$B$8,21)+X$9),"MM")=TEXT((EDATE('Projektkostenkalkulation EP'!$B$8,21)+(X$9-1)),"MM"),
             IF(
                        OR(
                                    TEXT((EDATE('Projektkostenkalkulation EP'!$B$8,21)+X$9),"TTT") = "Sa",
                                    TEXT((EDATE('Projektkostenkalkulation EP'!$B$8,21)+X$9),"TTT") = "So",
                                    IF(ISNA(VLOOKUP(EDATE('Projektkostenkalkulation EP'!$B$8,21)+X$9,Datenquellen!$F$7:$H$45,3,FALSE))," ",VLOOKUP(EDATE('Projektkostenkalkulation EP'!$B$8,21)+X$9,Datenquellen!$F$7:$H$45,3,FALSE))="X"
                                    ),
                          "X",
                          ""
                          ),
               "X"
            )</f>
        <v/>
      </c>
      <c r="Z248" s="227" t="str">
        <f xml:space="preserve"> IF(TEXT((EDATE('Projektkostenkalkulation EP'!$B$8,21)+Y$9),"MM")=TEXT((EDATE('Projektkostenkalkulation EP'!$B$8,21)+(Y$9-1)),"MM"),
             IF(
                        OR(
                                    TEXT((EDATE('Projektkostenkalkulation EP'!$B$8,21)+Y$9),"TTT") = "Sa",
                                    TEXT((EDATE('Projektkostenkalkulation EP'!$B$8,21)+Y$9),"TTT") = "So",
                                    IF(ISNA(VLOOKUP(EDATE('Projektkostenkalkulation EP'!$B$8,21)+Y$9,Datenquellen!$F$7:$H$45,3,FALSE))," ",VLOOKUP(EDATE('Projektkostenkalkulation EP'!$B$8,21)+Y$9,Datenquellen!$F$7:$H$45,3,FALSE))="X"
                                    ),
                          "X",
                          ""
                          ),
               "X"
            )</f>
        <v/>
      </c>
      <c r="AA248" s="227" t="str">
        <f xml:space="preserve"> IF(TEXT((EDATE('Projektkostenkalkulation EP'!$B$8,21)+Z$9),"MM")=TEXT((EDATE('Projektkostenkalkulation EP'!$B$8,21)+(Z$9-1)),"MM"),
             IF(
                        OR(
                                    TEXT((EDATE('Projektkostenkalkulation EP'!$B$8,21)+Z$9),"TTT") = "Sa",
                                    TEXT((EDATE('Projektkostenkalkulation EP'!$B$8,21)+Z$9),"TTT") = "So",
                                    IF(ISNA(VLOOKUP(EDATE('Projektkostenkalkulation EP'!$B$8,21)+Z$9,Datenquellen!$F$7:$H$45,3,FALSE))," ",VLOOKUP(EDATE('Projektkostenkalkulation EP'!$B$8,21)+Z$9,Datenquellen!$F$7:$H$45,3,FALSE))="X"
                                    ),
                          "X",
                          ""
                          ),
               "X"
            )</f>
        <v>X</v>
      </c>
      <c r="AB248" s="227" t="str">
        <f xml:space="preserve"> IF(TEXT((EDATE('Projektkostenkalkulation EP'!$B$8,21)+AA$9),"MM")=TEXT((EDATE('Projektkostenkalkulation EP'!$B$8,21)+(AA$9-1)),"MM"),
             IF(
                        OR(
                                    TEXT((EDATE('Projektkostenkalkulation EP'!$B$8,21)+AA$9),"TTT") = "Sa",
                                    TEXT((EDATE('Projektkostenkalkulation EP'!$B$8,21)+AA$9),"TTT") = "So",
                                    IF(ISNA(VLOOKUP(EDATE('Projektkostenkalkulation EP'!$B$8,21)+AA$9,Datenquellen!$F$7:$H$45,3,FALSE))," ",VLOOKUP(EDATE('Projektkostenkalkulation EP'!$B$8,21)+AA$9,Datenquellen!$F$7:$H$45,3,FALSE))="X"
                                    ),
                          "X",
                          ""
                          ),
               "X"
            )</f>
        <v>X</v>
      </c>
      <c r="AC248" s="227" t="str">
        <f xml:space="preserve"> IF(TEXT((EDATE('Projektkostenkalkulation EP'!$B$8,21)+AB$9),"MM")=TEXT((EDATE('Projektkostenkalkulation EP'!$B$8,21)+(AB$9-1)),"MM"),
             IF(
                        OR(
                                    TEXT((EDATE('Projektkostenkalkulation EP'!$B$8,21)+AB$9),"TTT") = "Sa",
                                    TEXT((EDATE('Projektkostenkalkulation EP'!$B$8,21)+AB$9),"TTT") = "So",
                                    IF(ISNA(VLOOKUP(EDATE('Projektkostenkalkulation EP'!$B$8,21)+AB$9,Datenquellen!$F$7:$H$45,3,FALSE))," ",VLOOKUP(EDATE('Projektkostenkalkulation EP'!$B$8,21)+AB$9,Datenquellen!$F$7:$H$45,3,FALSE))="X"
                                    ),
                          "X",
                          ""
                          ),
               "X"
            )</f>
        <v/>
      </c>
      <c r="AD248" s="227" t="str">
        <f xml:space="preserve"> IF(TEXT((EDATE('Projektkostenkalkulation EP'!$B$8,21)+AC$9),"MM")=TEXT((EDATE('Projektkostenkalkulation EP'!$B$8,21)+(AC$9-1)),"MM"),
             IF(
                        OR(
                                    TEXT((EDATE('Projektkostenkalkulation EP'!$B$8,21)+AC$9),"TTT") = "Sa",
                                    TEXT((EDATE('Projektkostenkalkulation EP'!$B$8,21)+AC$9),"TTT") = "So",
                                    IF(ISNA(VLOOKUP(EDATE('Projektkostenkalkulation EP'!$B$8,21)+AC$9,Datenquellen!$F$7:$H$45,3,FALSE))," ",VLOOKUP(EDATE('Projektkostenkalkulation EP'!$B$8,21)+AC$9,Datenquellen!$F$7:$H$45,3,FALSE))="X"
                                    ),
                          "X",
                          ""
                          ),
               "X"
            )</f>
        <v/>
      </c>
      <c r="AE248" s="227" t="str">
        <f xml:space="preserve"> IF(TEXT((EDATE('Projektkostenkalkulation EP'!$B$8,21)+AD$9),"MM")=TEXT((EDATE('Projektkostenkalkulation EP'!$B$8,21)+(AD$9-1)),"MM"),
             IF(
                        OR(
                                    TEXT((EDATE('Projektkostenkalkulation EP'!$B$8,21)+AD$9),"TTT") = "Sa",
                                    TEXT((EDATE('Projektkostenkalkulation EP'!$B$8,21)+AD$9),"TTT") = "So",
                                    IF(ISNA(VLOOKUP(EDATE('Projektkostenkalkulation EP'!$B$8,21)+AD$9,Datenquellen!$F$7:$H$45,3,FALSE))," ",VLOOKUP(EDATE('Projektkostenkalkulation EP'!$B$8,21)+AD$9,Datenquellen!$F$7:$H$45,3,FALSE))="X"
                                    ),
                          "X",
                          ""
                          ),
               "X"
            )</f>
        <v/>
      </c>
      <c r="AF248" s="227" t="str">
        <f xml:space="preserve"> IF(TEXT((EDATE('Projektkostenkalkulation EP'!$B$8,21)+AE$9),"MM")=TEXT((EDATE('Projektkostenkalkulation EP'!$B$8,21)+(AE$9-1)),"MM"),
             IF(
                        OR(
                                    TEXT((EDATE('Projektkostenkalkulation EP'!$B$8,21)+AE$9),"TTT") = "Sa",
                                    TEXT((EDATE('Projektkostenkalkulation EP'!$B$8,21)+AE$9),"TTT") = "So",
                                    IF(ISNA(VLOOKUP(EDATE('Projektkostenkalkulation EP'!$B$8,21)+AE$9,Datenquellen!$F$7:$H$45,3,FALSE))," ",VLOOKUP(EDATE('Projektkostenkalkulation EP'!$B$8,21)+AE$9,Datenquellen!$F$7:$H$45,3,FALSE))="X"
                                    ),
                          "X",
                          ""
                          ),
               "X"
            )</f>
        <v/>
      </c>
      <c r="AG248" s="228" t="str">
        <f xml:space="preserve"> IF(TEXT((EDATE('Projektkostenkalkulation EP'!$B$8,21)+AF$9),"MM")=TEXT((EDATE('Projektkostenkalkulation EP'!$B$8,21)+(AF$9-1)),"MM"),
             IF(
                        OR(
                                    TEXT((EDATE('Projektkostenkalkulation EP'!$B$8,21)+AF$9),"TTT") = "Sa",
                                    TEXT((EDATE('Projektkostenkalkulation EP'!$B$8,21)+AF$9),"TTT") = "So",
                                    IF(ISNA(VLOOKUP(EDATE('Projektkostenkalkulation EP'!$B$8,21)+AF$9,Datenquellen!$F$7:$H$45,3,FALSE))," ",VLOOKUP(EDATE('Projektkostenkalkulation EP'!$B$8,21)+AF$9,Datenquellen!$F$7:$H$45,3,FALSE))="X"
                                    ),
                          "X",
                          ""
                          ),
               "X"
            )</f>
        <v/>
      </c>
      <c r="AH248" s="229"/>
      <c r="AI248" s="230"/>
      <c r="AJ248" s="408"/>
      <c r="AK248" s="405" t="str">
        <f>TEXT(EDATE('Projektkostenkalkulation EP'!$B$8,21),"MMMM")</f>
        <v>Oktober</v>
      </c>
      <c r="AL248" s="226"/>
      <c r="AM248" s="227" t="str">
        <f>IF(
            OR(
                     TEXT(EDATE('Projektkostenkalkulation EP'!$B$8,21),"TTT") = "Sa",
                     TEXT(EDATE('Projektkostenkalkulation EP'!$B$8,21),"TTT") = "So",
                     IF(ISNA(VLOOKUP(EDATE('Projektkostenkalkulation EP'!$B$8,21),Datenquellen!$F$7:$H$45,3,FALSE))," ",VLOOKUP(EDATE('Projektkostenkalkulation EP'!$B$8,21),Datenquellen!$F$7:$H$45,3,FALSE))="X"
                            ),
                    "X",
                    ""
            )</f>
        <v/>
      </c>
      <c r="AN248" s="227" t="str">
        <f xml:space="preserve"> IF(TEXT((EDATE('Projektkostenkalkulation EP'!$B$8,21)+AM$9),"MM")=TEXT((EDATE('Projektkostenkalkulation EP'!$B$8,21)+(AM$9-1)),"MM"),
             IF(
                        OR(
                                    TEXT((EDATE('Projektkostenkalkulation EP'!$B$8,21)+AM$9),"TTT") = "Sa",
                                    TEXT((EDATE('Projektkostenkalkulation EP'!$B$8,21)+AM$9),"TTT") = "So",
                                    IF(ISNA(VLOOKUP(EDATE('Projektkostenkalkulation EP'!$B$8,21)+AM$9,Datenquellen!$F$7:$H$45,3,FALSE))," ",VLOOKUP(EDATE('Projektkostenkalkulation EP'!$B$8,21)+AM$9,Datenquellen!$F$7:$H$45,3,FALSE))="X"
                                    ),
                          "X",
                          ""
                          ),
               "X"
            )</f>
        <v/>
      </c>
      <c r="AO248" s="227" t="str">
        <f xml:space="preserve"> IF(TEXT((EDATE('Projektkostenkalkulation EP'!$B$8,21)+AN$9),"MM")=TEXT((EDATE('Projektkostenkalkulation EP'!$B$8,21)+(AN$9-1)),"MM"),
             IF(
                        OR(
                                    TEXT((EDATE('Projektkostenkalkulation EP'!$B$8,21)+AN$9),"TTT") = "Sa",
                                    TEXT((EDATE('Projektkostenkalkulation EP'!$B$8,21)+AN$9),"TTT") = "So",
                                    IF(ISNA(VLOOKUP(EDATE('Projektkostenkalkulation EP'!$B$8,21)+AN$9,Datenquellen!$F$7:$H$45,3,FALSE))," ",VLOOKUP(EDATE('Projektkostenkalkulation EP'!$B$8,21)+AN$9,Datenquellen!$F$7:$H$45,3,FALSE))="X"
                                    ),
                          "X",
                          ""
                          ),
               "X"
            )</f>
        <v>X</v>
      </c>
      <c r="AP248" s="227" t="str">
        <f xml:space="preserve"> IF(TEXT((EDATE('Projektkostenkalkulation EP'!$B$8,21)+AO$9),"MM")=TEXT((EDATE('Projektkostenkalkulation EP'!$B$8,21)+(AO$9-1)),"MM"),
             IF(
                        OR(
                                    TEXT((EDATE('Projektkostenkalkulation EP'!$B$8,21)+AO$9),"TTT") = "Sa",
                                    TEXT((EDATE('Projektkostenkalkulation EP'!$B$8,21)+AO$9),"TTT") = "So",
                                    IF(ISNA(VLOOKUP(EDATE('Projektkostenkalkulation EP'!$B$8,21)+AO$9,Datenquellen!$F$7:$H$45,3,FALSE))," ",VLOOKUP(EDATE('Projektkostenkalkulation EP'!$B$8,21)+AO$9,Datenquellen!$F$7:$H$45,3,FALSE))="X"
                                    ),
                          "X",
                          ""
                          ),
               "X"
            )</f>
        <v>X</v>
      </c>
      <c r="AQ248" s="227" t="str">
        <f xml:space="preserve"> IF(TEXT((EDATE('Projektkostenkalkulation EP'!$B$8,21)+AP$9),"MM")=TEXT((EDATE('Projektkostenkalkulation EP'!$B$8,21)+(AP$9-1)),"MM"),
             IF(
                        OR(
                                    TEXT((EDATE('Projektkostenkalkulation EP'!$B$8,21)+AP$9),"TTT") = "Sa",
                                    TEXT((EDATE('Projektkostenkalkulation EP'!$B$8,21)+AP$9),"TTT") = "So",
                                    IF(ISNA(VLOOKUP(EDATE('Projektkostenkalkulation EP'!$B$8,21)+AP$9,Datenquellen!$F$7:$H$45,3,FALSE))," ",VLOOKUP(EDATE('Projektkostenkalkulation EP'!$B$8,21)+AP$9,Datenquellen!$F$7:$H$45,3,FALSE))="X"
                                    ),
                          "X",
                          ""
                          ),
               "X"
            )</f>
        <v>X</v>
      </c>
      <c r="AR248" s="227" t="str">
        <f xml:space="preserve"> IF(TEXT((EDATE('Projektkostenkalkulation EP'!$B$8,21)+AQ$9),"MM")=TEXT((EDATE('Projektkostenkalkulation EP'!$B$8,21)+(AQ$9-1)),"MM"),
             IF(
                        OR(
                                    TEXT((EDATE('Projektkostenkalkulation EP'!$B$8,21)+AQ$9),"TTT") = "Sa",
                                    TEXT((EDATE('Projektkostenkalkulation EP'!$B$8,21)+AQ$9),"TTT") = "So",
                                    IF(ISNA(VLOOKUP(EDATE('Projektkostenkalkulation EP'!$B$8,21)+AQ$9,Datenquellen!$F$7:$H$45,3,FALSE))," ",VLOOKUP(EDATE('Projektkostenkalkulation EP'!$B$8,21)+AQ$9,Datenquellen!$F$7:$H$45,3,FALSE))="X"
                                    ),
                          "X",
                          ""
                          ),
               "X"
            )</f>
        <v/>
      </c>
      <c r="AS248" s="227" t="str">
        <f xml:space="preserve"> IF(TEXT((EDATE('Projektkostenkalkulation EP'!$B$8,21)+AR$9),"MM")=TEXT((EDATE('Projektkostenkalkulation EP'!$B$8,21)+(AR$9-1)),"MM"),
             IF(
                        OR(
                                    TEXT((EDATE('Projektkostenkalkulation EP'!$B$8,21)+AR$9),"TTT") = "Sa",
                                    TEXT((EDATE('Projektkostenkalkulation EP'!$B$8,21)+AR$9),"TTT") = "So",
                                    IF(ISNA(VLOOKUP(EDATE('Projektkostenkalkulation EP'!$B$8,21)+AR$9,Datenquellen!$F$7:$H$45,3,FALSE))," ",VLOOKUP(EDATE('Projektkostenkalkulation EP'!$B$8,21)+AR$9,Datenquellen!$F$7:$H$45,3,FALSE))="X"
                                    ),
                          "X",
                          ""
                          ),
               "X"
            )</f>
        <v/>
      </c>
      <c r="AT248" s="227" t="str">
        <f xml:space="preserve"> IF(TEXT((EDATE('Projektkostenkalkulation EP'!$B$8,21)+AS$9),"MM")=TEXT((EDATE('Projektkostenkalkulation EP'!$B$8,21)+(AS$9-1)),"MM"),
             IF(
                        OR(
                                    TEXT((EDATE('Projektkostenkalkulation EP'!$B$8,21)+AS$9),"TTT") = "Sa",
                                    TEXT((EDATE('Projektkostenkalkulation EP'!$B$8,21)+AS$9),"TTT") = "So",
                                    IF(ISNA(VLOOKUP(EDATE('Projektkostenkalkulation EP'!$B$8,21)+AS$9,Datenquellen!$F$7:$H$45,3,FALSE))," ",VLOOKUP(EDATE('Projektkostenkalkulation EP'!$B$8,21)+AS$9,Datenquellen!$F$7:$H$45,3,FALSE))="X"
                                    ),
                          "X",
                          ""
                          ),
               "X"
            )</f>
        <v/>
      </c>
      <c r="AU248" s="227" t="str">
        <f xml:space="preserve"> IF(TEXT((EDATE('Projektkostenkalkulation EP'!$B$8,21)+AT$9),"MM")=TEXT((EDATE('Projektkostenkalkulation EP'!$B$8,21)+(AT$9-1)),"MM"),
             IF(
                        OR(
                                    TEXT((EDATE('Projektkostenkalkulation EP'!$B$8,21)+AT$9),"TTT") = "Sa",
                                    TEXT((EDATE('Projektkostenkalkulation EP'!$B$8,21)+AT$9),"TTT") = "So",
                                    IF(ISNA(VLOOKUP(EDATE('Projektkostenkalkulation EP'!$B$8,21)+AT$9,Datenquellen!$F$7:$H$45,3,FALSE))," ",VLOOKUP(EDATE('Projektkostenkalkulation EP'!$B$8,21)+AT$9,Datenquellen!$F$7:$H$45,3,FALSE))="X"
                                    ),
                          "X",
                          ""
                          ),
               "X"
            )</f>
        <v/>
      </c>
      <c r="AV248" s="227" t="str">
        <f xml:space="preserve"> IF(TEXT((EDATE('Projektkostenkalkulation EP'!$B$8,21)+AU$9),"MM")=TEXT((EDATE('Projektkostenkalkulation EP'!$B$8,21)+(AU$9-1)),"MM"),
             IF(
                        OR(
                                    TEXT((EDATE('Projektkostenkalkulation EP'!$B$8,21)+AU$9),"TTT") = "Sa",
                                    TEXT((EDATE('Projektkostenkalkulation EP'!$B$8,21)+AU$9),"TTT") = "So",
                                    IF(ISNA(VLOOKUP(EDATE('Projektkostenkalkulation EP'!$B$8,21)+AU$9,Datenquellen!$F$7:$H$45,3,FALSE))," ",VLOOKUP(EDATE('Projektkostenkalkulation EP'!$B$8,21)+AU$9,Datenquellen!$F$7:$H$45,3,FALSE))="X"
                                    ),
                          "X",
                          ""
                          ),
               "X"
            )</f>
        <v/>
      </c>
      <c r="AW248" s="227" t="str">
        <f xml:space="preserve"> IF(TEXT((EDATE('Projektkostenkalkulation EP'!$B$8,21)+AV$9),"MM")=TEXT((EDATE('Projektkostenkalkulation EP'!$B$8,21)+(AV$9-1)),"MM"),
             IF(
                        OR(
                                    TEXT((EDATE('Projektkostenkalkulation EP'!$B$8,21)+AV$9),"TTT") = "Sa",
                                    TEXT((EDATE('Projektkostenkalkulation EP'!$B$8,21)+AV$9),"TTT") = "So",
                                    IF(ISNA(VLOOKUP(EDATE('Projektkostenkalkulation EP'!$B$8,21)+AV$9,Datenquellen!$F$7:$H$45,3,FALSE))," ",VLOOKUP(EDATE('Projektkostenkalkulation EP'!$B$8,21)+AV$9,Datenquellen!$F$7:$H$45,3,FALSE))="X"
                                    ),
                          "X",
                          ""
                          ),
               "X"
            )</f>
        <v>X</v>
      </c>
      <c r="AX248" s="227" t="str">
        <f xml:space="preserve"> IF(TEXT((EDATE('Projektkostenkalkulation EP'!$B$8,21)+AW$9),"MM")=TEXT((EDATE('Projektkostenkalkulation EP'!$B$8,21)+(AW$9-1)),"MM"),
             IF(
                        OR(
                                    TEXT((EDATE('Projektkostenkalkulation EP'!$B$8,21)+AW$9),"TTT") = "Sa",
                                    TEXT((EDATE('Projektkostenkalkulation EP'!$B$8,21)+AW$9),"TTT") = "So",
                                    IF(ISNA(VLOOKUP(EDATE('Projektkostenkalkulation EP'!$B$8,21)+AW$9,Datenquellen!$F$7:$H$45,3,FALSE))," ",VLOOKUP(EDATE('Projektkostenkalkulation EP'!$B$8,21)+AW$9,Datenquellen!$F$7:$H$45,3,FALSE))="X"
                                    ),
                          "X",
                          ""
                          ),
               "X"
            )</f>
        <v>X</v>
      </c>
      <c r="AY248" s="227" t="str">
        <f xml:space="preserve"> IF(TEXT((EDATE('Projektkostenkalkulation EP'!$B$8,21)+AX$9),"MM")=TEXT((EDATE('Projektkostenkalkulation EP'!$B$8,21)+(AX$9-1)),"MM"),
             IF(
                        OR(
                                    TEXT((EDATE('Projektkostenkalkulation EP'!$B$8,21)+AX$9),"TTT") = "Sa",
                                    TEXT((EDATE('Projektkostenkalkulation EP'!$B$8,21)+AX$9),"TTT") = "So",
                                    IF(ISNA(VLOOKUP(EDATE('Projektkostenkalkulation EP'!$B$8,21)+AX$9,Datenquellen!$F$7:$H$45,3,FALSE))," ",VLOOKUP(EDATE('Projektkostenkalkulation EP'!$B$8,21)+AX$9,Datenquellen!$F$7:$H$45,3,FALSE))="X"
                                    ),
                          "X",
                          ""
                          ),
               "X"
            )</f>
        <v/>
      </c>
      <c r="AZ248" s="227" t="str">
        <f xml:space="preserve"> IF(TEXT((EDATE('Projektkostenkalkulation EP'!$B$8,21)+AY$9),"MM")=TEXT((EDATE('Projektkostenkalkulation EP'!$B$8,21)+(AY$9-1)),"MM"),
             IF(
                        OR(
                                    TEXT((EDATE('Projektkostenkalkulation EP'!$B$8,21)+AY$9),"TTT") = "Sa",
                                    TEXT((EDATE('Projektkostenkalkulation EP'!$B$8,21)+AY$9),"TTT") = "So",
                                    IF(ISNA(VLOOKUP(EDATE('Projektkostenkalkulation EP'!$B$8,21)+AY$9,Datenquellen!$F$7:$H$45,3,FALSE))," ",VLOOKUP(EDATE('Projektkostenkalkulation EP'!$B$8,21)+AY$9,Datenquellen!$F$7:$H$45,3,FALSE))="X"
                                    ),
                          "X",
                          ""
                          ),
               "X"
            )</f>
        <v/>
      </c>
      <c r="BA248" s="227" t="str">
        <f xml:space="preserve"> IF(TEXT((EDATE('Projektkostenkalkulation EP'!$B$8,21)+AZ$9),"MM")=TEXT((EDATE('Projektkostenkalkulation EP'!$B$8,21)+(AZ$9-1)),"MM"),
             IF(
                        OR(
                                    TEXT((EDATE('Projektkostenkalkulation EP'!$B$8,21)+AZ$9),"TTT") = "Sa",
                                    TEXT((EDATE('Projektkostenkalkulation EP'!$B$8,21)+AZ$9),"TTT") = "So",
                                    IF(ISNA(VLOOKUP(EDATE('Projektkostenkalkulation EP'!$B$8,21)+AZ$9,Datenquellen!$F$7:$H$45,3,FALSE))," ",VLOOKUP(EDATE('Projektkostenkalkulation EP'!$B$8,21)+AZ$9,Datenquellen!$F$7:$H$45,3,FALSE))="X"
                                    ),
                          "X",
                          ""
                          ),
               "X"
            )</f>
        <v/>
      </c>
      <c r="BB248" s="227" t="str">
        <f xml:space="preserve"> IF(TEXT((EDATE('Projektkostenkalkulation EP'!$B$8,21)+BA$9),"MM")=TEXT((EDATE('Projektkostenkalkulation EP'!$B$8,21)+(BA$9-1)),"MM"),
             IF(
                        OR(
                                    TEXT((EDATE('Projektkostenkalkulation EP'!$B$8,21)+BA$9),"TTT") = "Sa",
                                    TEXT((EDATE('Projektkostenkalkulation EP'!$B$8,21)+BA$9),"TTT") = "So",
                                    IF(ISNA(VLOOKUP(EDATE('Projektkostenkalkulation EP'!$B$8,21)+BA$9,Datenquellen!$F$7:$H$45,3,FALSE))," ",VLOOKUP(EDATE('Projektkostenkalkulation EP'!$B$8,21)+BA$9,Datenquellen!$F$7:$H$45,3,FALSE))="X"
                                    ),
                          "X",
                          ""
                          ),
               "X"
            )</f>
        <v/>
      </c>
      <c r="BC248" s="227" t="str">
        <f xml:space="preserve"> IF(TEXT((EDATE('Projektkostenkalkulation EP'!$B$8,21)+BB$9),"MM")=TEXT((EDATE('Projektkostenkalkulation EP'!$B$8,21)+(BB$9-1)),"MM"),
             IF(
                        OR(
                                    TEXT((EDATE('Projektkostenkalkulation EP'!$B$8,21)+BB$9),"TTT") = "Sa",
                                    TEXT((EDATE('Projektkostenkalkulation EP'!$B$8,21)+BB$9),"TTT") = "So",
                                    IF(ISNA(VLOOKUP(EDATE('Projektkostenkalkulation EP'!$B$8,21)+BB$9,Datenquellen!$F$7:$H$45,3,FALSE))," ",VLOOKUP(EDATE('Projektkostenkalkulation EP'!$B$8,21)+BB$9,Datenquellen!$F$7:$H$45,3,FALSE))="X"
                                    ),
                          "X",
                          ""
                          ),
               "X"
            )</f>
        <v/>
      </c>
      <c r="BD248" s="227" t="str">
        <f xml:space="preserve"> IF(TEXT((EDATE('Projektkostenkalkulation EP'!$B$8,21)+BC$9),"MM")=TEXT((EDATE('Projektkostenkalkulation EP'!$B$8,21)+(BC$9-1)),"MM"),
             IF(
                        OR(
                                    TEXT((EDATE('Projektkostenkalkulation EP'!$B$8,21)+BC$9),"TTT") = "Sa",
                                    TEXT((EDATE('Projektkostenkalkulation EP'!$B$8,21)+BC$9),"TTT") = "So",
                                    IF(ISNA(VLOOKUP(EDATE('Projektkostenkalkulation EP'!$B$8,21)+BC$9,Datenquellen!$F$7:$H$45,3,FALSE))," ",VLOOKUP(EDATE('Projektkostenkalkulation EP'!$B$8,21)+BC$9,Datenquellen!$F$7:$H$45,3,FALSE))="X"
                                    ),
                          "X",
                          ""
                          ),
               "X"
            )</f>
        <v>X</v>
      </c>
      <c r="BE248" s="227" t="str">
        <f xml:space="preserve"> IF(TEXT((EDATE('Projektkostenkalkulation EP'!$B$8,21)+BD$9),"MM")=TEXT((EDATE('Projektkostenkalkulation EP'!$B$8,21)+(BD$9-1)),"MM"),
             IF(
                        OR(
                                    TEXT((EDATE('Projektkostenkalkulation EP'!$B$8,21)+BD$9),"TTT") = "Sa",
                                    TEXT((EDATE('Projektkostenkalkulation EP'!$B$8,21)+BD$9),"TTT") = "So",
                                    IF(ISNA(VLOOKUP(EDATE('Projektkostenkalkulation EP'!$B$8,21)+BD$9,Datenquellen!$F$7:$H$45,3,FALSE))," ",VLOOKUP(EDATE('Projektkostenkalkulation EP'!$B$8,21)+BD$9,Datenquellen!$F$7:$H$45,3,FALSE))="X"
                                    ),
                          "X",
                          ""
                          ),
               "X"
            )</f>
        <v>X</v>
      </c>
      <c r="BF248" s="227" t="str">
        <f xml:space="preserve"> IF(TEXT((EDATE('Projektkostenkalkulation EP'!$B$8,21)+BE$9),"MM")=TEXT((EDATE('Projektkostenkalkulation EP'!$B$8,21)+(BE$9-1)),"MM"),
             IF(
                        OR(
                                    TEXT((EDATE('Projektkostenkalkulation EP'!$B$8,21)+BE$9),"TTT") = "Sa",
                                    TEXT((EDATE('Projektkostenkalkulation EP'!$B$8,21)+BE$9),"TTT") = "So",
                                    IF(ISNA(VLOOKUP(EDATE('Projektkostenkalkulation EP'!$B$8,21)+BE$9,Datenquellen!$F$7:$H$45,3,FALSE))," ",VLOOKUP(EDATE('Projektkostenkalkulation EP'!$B$8,21)+BE$9,Datenquellen!$F$7:$H$45,3,FALSE))="X"
                                    ),
                          "X",
                          ""
                          ),
               "X"
            )</f>
        <v/>
      </c>
      <c r="BG248" s="227" t="str">
        <f xml:space="preserve"> IF(TEXT((EDATE('Projektkostenkalkulation EP'!$B$8,21)+BF$9),"MM")=TEXT((EDATE('Projektkostenkalkulation EP'!$B$8,21)+(BF$9-1)),"MM"),
             IF(
                        OR(
                                    TEXT((EDATE('Projektkostenkalkulation EP'!$B$8,21)+BF$9),"TTT") = "Sa",
                                    TEXT((EDATE('Projektkostenkalkulation EP'!$B$8,21)+BF$9),"TTT") = "So",
                                    IF(ISNA(VLOOKUP(EDATE('Projektkostenkalkulation EP'!$B$8,21)+BF$9,Datenquellen!$F$7:$H$45,3,FALSE))," ",VLOOKUP(EDATE('Projektkostenkalkulation EP'!$B$8,21)+BF$9,Datenquellen!$F$7:$H$45,3,FALSE))="X"
                                    ),
                          "X",
                          ""
                          ),
               "X"
            )</f>
        <v/>
      </c>
      <c r="BH248" s="227" t="str">
        <f xml:space="preserve"> IF(TEXT((EDATE('Projektkostenkalkulation EP'!$B$8,21)+BG$9),"MM")=TEXT((EDATE('Projektkostenkalkulation EP'!$B$8,21)+(BG$9-1)),"MM"),
             IF(
                        OR(
                                    TEXT((EDATE('Projektkostenkalkulation EP'!$B$8,21)+BG$9),"TTT") = "Sa",
                                    TEXT((EDATE('Projektkostenkalkulation EP'!$B$8,21)+BG$9),"TTT") = "So",
                                    IF(ISNA(VLOOKUP(EDATE('Projektkostenkalkulation EP'!$B$8,21)+BG$9,Datenquellen!$F$7:$H$45,3,FALSE))," ",VLOOKUP(EDATE('Projektkostenkalkulation EP'!$B$8,21)+BG$9,Datenquellen!$F$7:$H$45,3,FALSE))="X"
                                    ),
                          "X",
                          ""
                          ),
               "X"
            )</f>
        <v/>
      </c>
      <c r="BI248" s="227" t="str">
        <f xml:space="preserve"> IF(TEXT((EDATE('Projektkostenkalkulation EP'!$B$8,21)+BH$9),"MM")=TEXT((EDATE('Projektkostenkalkulation EP'!$B$8,21)+(BH$9-1)),"MM"),
             IF(
                        OR(
                                    TEXT((EDATE('Projektkostenkalkulation EP'!$B$8,21)+BH$9),"TTT") = "Sa",
                                    TEXT((EDATE('Projektkostenkalkulation EP'!$B$8,21)+BH$9),"TTT") = "So",
                                    IF(ISNA(VLOOKUP(EDATE('Projektkostenkalkulation EP'!$B$8,21)+BH$9,Datenquellen!$F$7:$H$45,3,FALSE))," ",VLOOKUP(EDATE('Projektkostenkalkulation EP'!$B$8,21)+BH$9,Datenquellen!$F$7:$H$45,3,FALSE))="X"
                                    ),
                          "X",
                          ""
                          ),
               "X"
            )</f>
        <v/>
      </c>
      <c r="BJ248" s="227" t="str">
        <f xml:space="preserve"> IF(TEXT((EDATE('Projektkostenkalkulation EP'!$B$8,21)+BI$9),"MM")=TEXT((EDATE('Projektkostenkalkulation EP'!$B$8,21)+(BI$9-1)),"MM"),
             IF(
                        OR(
                                    TEXT((EDATE('Projektkostenkalkulation EP'!$B$8,21)+BI$9),"TTT") = "Sa",
                                    TEXT((EDATE('Projektkostenkalkulation EP'!$B$8,21)+BI$9),"TTT") = "So",
                                    IF(ISNA(VLOOKUP(EDATE('Projektkostenkalkulation EP'!$B$8,21)+BI$9,Datenquellen!$F$7:$H$45,3,FALSE))," ",VLOOKUP(EDATE('Projektkostenkalkulation EP'!$B$8,21)+BI$9,Datenquellen!$F$7:$H$45,3,FALSE))="X"
                                    ),
                          "X",
                          ""
                          ),
               "X"
            )</f>
        <v/>
      </c>
      <c r="BK248" s="227" t="str">
        <f xml:space="preserve"> IF(TEXT((EDATE('Projektkostenkalkulation EP'!$B$8,21)+BJ$9),"MM")=TEXT((EDATE('Projektkostenkalkulation EP'!$B$8,21)+(BJ$9-1)),"MM"),
             IF(
                        OR(
                                    TEXT((EDATE('Projektkostenkalkulation EP'!$B$8,21)+BJ$9),"TTT") = "Sa",
                                    TEXT((EDATE('Projektkostenkalkulation EP'!$B$8,21)+BJ$9),"TTT") = "So",
                                    IF(ISNA(VLOOKUP(EDATE('Projektkostenkalkulation EP'!$B$8,21)+BJ$9,Datenquellen!$F$7:$H$45,3,FALSE))," ",VLOOKUP(EDATE('Projektkostenkalkulation EP'!$B$8,21)+BJ$9,Datenquellen!$F$7:$H$45,3,FALSE))="X"
                                    ),
                          "X",
                          ""
                          ),
               "X"
            )</f>
        <v>X</v>
      </c>
      <c r="BL248" s="227" t="str">
        <f xml:space="preserve"> IF(TEXT((EDATE('Projektkostenkalkulation EP'!$B$8,21)+BK$9),"MM")=TEXT((EDATE('Projektkostenkalkulation EP'!$B$8,21)+(BK$9-1)),"MM"),
             IF(
                        OR(
                                    TEXT((EDATE('Projektkostenkalkulation EP'!$B$8,21)+BK$9),"TTT") = "Sa",
                                    TEXT((EDATE('Projektkostenkalkulation EP'!$B$8,21)+BK$9),"TTT") = "So",
                                    IF(ISNA(VLOOKUP(EDATE('Projektkostenkalkulation EP'!$B$8,21)+BK$9,Datenquellen!$F$7:$H$45,3,FALSE))," ",VLOOKUP(EDATE('Projektkostenkalkulation EP'!$B$8,21)+BK$9,Datenquellen!$F$7:$H$45,3,FALSE))="X"
                                    ),
                          "X",
                          ""
                          ),
               "X"
            )</f>
        <v>X</v>
      </c>
      <c r="BM248" s="227" t="str">
        <f xml:space="preserve"> IF(TEXT((EDATE('Projektkostenkalkulation EP'!$B$8,21)+BL$9),"MM")=TEXT((EDATE('Projektkostenkalkulation EP'!$B$8,21)+(BL$9-1)),"MM"),
             IF(
                        OR(
                                    TEXT((EDATE('Projektkostenkalkulation EP'!$B$8,21)+BL$9),"TTT") = "Sa",
                                    TEXT((EDATE('Projektkostenkalkulation EP'!$B$8,21)+BL$9),"TTT") = "So",
                                    IF(ISNA(VLOOKUP(EDATE('Projektkostenkalkulation EP'!$B$8,21)+BL$9,Datenquellen!$F$7:$H$45,3,FALSE))," ",VLOOKUP(EDATE('Projektkostenkalkulation EP'!$B$8,21)+BL$9,Datenquellen!$F$7:$H$45,3,FALSE))="X"
                                    ),
                          "X",
                          ""
                          ),
               "X"
            )</f>
        <v/>
      </c>
      <c r="BN248" s="227" t="str">
        <f xml:space="preserve"> IF(TEXT((EDATE('Projektkostenkalkulation EP'!$B$8,21)+BM$9),"MM")=TEXT((EDATE('Projektkostenkalkulation EP'!$B$8,21)+(BM$9-1)),"MM"),
             IF(
                        OR(
                                    TEXT((EDATE('Projektkostenkalkulation EP'!$B$8,21)+BM$9),"TTT") = "Sa",
                                    TEXT((EDATE('Projektkostenkalkulation EP'!$B$8,21)+BM$9),"TTT") = "So",
                                    IF(ISNA(VLOOKUP(EDATE('Projektkostenkalkulation EP'!$B$8,21)+BM$9,Datenquellen!$F$7:$H$45,3,FALSE))," ",VLOOKUP(EDATE('Projektkostenkalkulation EP'!$B$8,21)+BM$9,Datenquellen!$F$7:$H$45,3,FALSE))="X"
                                    ),
                          "X",
                          ""
                          ),
               "X"
            )</f>
        <v/>
      </c>
      <c r="BO248" s="227" t="str">
        <f xml:space="preserve"> IF(TEXT((EDATE('Projektkostenkalkulation EP'!$B$8,21)+BN$9),"MM")=TEXT((EDATE('Projektkostenkalkulation EP'!$B$8,21)+(BN$9-1)),"MM"),
             IF(
                        OR(
                                    TEXT((EDATE('Projektkostenkalkulation EP'!$B$8,21)+BN$9),"TTT") = "Sa",
                                    TEXT((EDATE('Projektkostenkalkulation EP'!$B$8,21)+BN$9),"TTT") = "So",
                                    IF(ISNA(VLOOKUP(EDATE('Projektkostenkalkulation EP'!$B$8,21)+BN$9,Datenquellen!$F$7:$H$45,3,FALSE))," ",VLOOKUP(EDATE('Projektkostenkalkulation EP'!$B$8,21)+BN$9,Datenquellen!$F$7:$H$45,3,FALSE))="X"
                                    ),
                          "X",
                          ""
                          ),
               "X"
            )</f>
        <v/>
      </c>
      <c r="BP248" s="227" t="str">
        <f xml:space="preserve"> IF(TEXT((EDATE('Projektkostenkalkulation EP'!$B$8,21)+BO$9),"MM")=TEXT((EDATE('Projektkostenkalkulation EP'!$B$8,21)+(BO$9-1)),"MM"),
             IF(
                        OR(
                                    TEXT((EDATE('Projektkostenkalkulation EP'!$B$8,21)+BO$9),"TTT") = "Sa",
                                    TEXT((EDATE('Projektkostenkalkulation EP'!$B$8,21)+BO$9),"TTT") = "So",
                                    IF(ISNA(VLOOKUP(EDATE('Projektkostenkalkulation EP'!$B$8,21)+BO$9,Datenquellen!$F$7:$H$45,3,FALSE))," ",VLOOKUP(EDATE('Projektkostenkalkulation EP'!$B$8,21)+BO$9,Datenquellen!$F$7:$H$45,3,FALSE))="X"
                                    ),
                          "X",
                          ""
                          ),
               "X"
            )</f>
        <v/>
      </c>
      <c r="BQ248" s="228" t="str">
        <f xml:space="preserve"> IF(TEXT((EDATE('Projektkostenkalkulation EP'!$B$8,21)+BP$9),"MM")=TEXT((EDATE('Projektkostenkalkulation EP'!$B$8,21)+(BP$9-1)),"MM"),
             IF(
                        OR(
                                    TEXT((EDATE('Projektkostenkalkulation EP'!$B$8,21)+BP$9),"TTT") = "Sa",
                                    TEXT((EDATE('Projektkostenkalkulation EP'!$B$8,21)+BP$9),"TTT") = "So",
                                    IF(ISNA(VLOOKUP(EDATE('Projektkostenkalkulation EP'!$B$8,21)+BP$9,Datenquellen!$F$7:$H$45,3,FALSE))," ",VLOOKUP(EDATE('Projektkostenkalkulation EP'!$B$8,21)+BP$9,Datenquellen!$F$7:$H$45,3,FALSE))="X"
                                    ),
                          "X",
                          ""
                          ),
               "X"
            )</f>
        <v/>
      </c>
      <c r="BR248" s="229"/>
      <c r="BS248" s="230"/>
      <c r="BT248" s="408"/>
      <c r="BU248" s="405" t="str">
        <f>TEXT(EDATE('Projektkostenkalkulation EP'!$B$8,21),"MMMM")</f>
        <v>Oktober</v>
      </c>
      <c r="BV248" s="226"/>
      <c r="BW248" s="227" t="str">
        <f>IF(
            OR(
                     TEXT(EDATE('Projektkostenkalkulation EP'!$B$8,21),"TTT") = "Sa",
                     TEXT(EDATE('Projektkostenkalkulation EP'!$B$8,21),"TTT") = "So",
                     IF(ISNA(VLOOKUP(EDATE('Projektkostenkalkulation EP'!$B$8,21),Datenquellen!$F$7:$H$45,3,FALSE))," ",VLOOKUP(EDATE('Projektkostenkalkulation EP'!$B$8,21),Datenquellen!$F$7:$H$45,3,FALSE))="X"
                            ),
                    "X",
                    ""
            )</f>
        <v/>
      </c>
      <c r="BX248" s="227" t="str">
        <f xml:space="preserve"> IF(TEXT((EDATE('Projektkostenkalkulation EP'!$B$8,21)+BW$9),"MM")=TEXT((EDATE('Projektkostenkalkulation EP'!$B$8,21)+(BW$9-1)),"MM"),
             IF(
                        OR(
                                    TEXT((EDATE('Projektkostenkalkulation EP'!$B$8,21)+BW$9),"TTT") = "Sa",
                                    TEXT((EDATE('Projektkostenkalkulation EP'!$B$8,21)+BW$9),"TTT") = "So",
                                    IF(ISNA(VLOOKUP(EDATE('Projektkostenkalkulation EP'!$B$8,21)+BW$9,Datenquellen!$F$7:$H$45,3,FALSE))," ",VLOOKUP(EDATE('Projektkostenkalkulation EP'!$B$8,21)+BW$9,Datenquellen!$F$7:$H$45,3,FALSE))="X"
                                    ),
                          "X",
                          ""
                          ),
               "X"
            )</f>
        <v/>
      </c>
      <c r="BY248" s="227" t="str">
        <f xml:space="preserve"> IF(TEXT((EDATE('Projektkostenkalkulation EP'!$B$8,21)+BX$9),"MM")=TEXT((EDATE('Projektkostenkalkulation EP'!$B$8,21)+(BX$9-1)),"MM"),
             IF(
                        OR(
                                    TEXT((EDATE('Projektkostenkalkulation EP'!$B$8,21)+BX$9),"TTT") = "Sa",
                                    TEXT((EDATE('Projektkostenkalkulation EP'!$B$8,21)+BX$9),"TTT") = "So",
                                    IF(ISNA(VLOOKUP(EDATE('Projektkostenkalkulation EP'!$B$8,21)+BX$9,Datenquellen!$F$7:$H$45,3,FALSE))," ",VLOOKUP(EDATE('Projektkostenkalkulation EP'!$B$8,21)+BX$9,Datenquellen!$F$7:$H$45,3,FALSE))="X"
                                    ),
                          "X",
                          ""
                          ),
               "X"
            )</f>
        <v>X</v>
      </c>
      <c r="BZ248" s="227" t="str">
        <f xml:space="preserve"> IF(TEXT((EDATE('Projektkostenkalkulation EP'!$B$8,21)+BY$9),"MM")=TEXT((EDATE('Projektkostenkalkulation EP'!$B$8,21)+(BY$9-1)),"MM"),
             IF(
                        OR(
                                    TEXT((EDATE('Projektkostenkalkulation EP'!$B$8,21)+BY$9),"TTT") = "Sa",
                                    TEXT((EDATE('Projektkostenkalkulation EP'!$B$8,21)+BY$9),"TTT") = "So",
                                    IF(ISNA(VLOOKUP(EDATE('Projektkostenkalkulation EP'!$B$8,21)+BY$9,Datenquellen!$F$7:$H$45,3,FALSE))," ",VLOOKUP(EDATE('Projektkostenkalkulation EP'!$B$8,21)+BY$9,Datenquellen!$F$7:$H$45,3,FALSE))="X"
                                    ),
                          "X",
                          ""
                          ),
               "X"
            )</f>
        <v>X</v>
      </c>
      <c r="CA248" s="227" t="str">
        <f xml:space="preserve"> IF(TEXT((EDATE('Projektkostenkalkulation EP'!$B$8,21)+BZ$9),"MM")=TEXT((EDATE('Projektkostenkalkulation EP'!$B$8,21)+(BZ$9-1)),"MM"),
             IF(
                        OR(
                                    TEXT((EDATE('Projektkostenkalkulation EP'!$B$8,21)+BZ$9),"TTT") = "Sa",
                                    TEXT((EDATE('Projektkostenkalkulation EP'!$B$8,21)+BZ$9),"TTT") = "So",
                                    IF(ISNA(VLOOKUP(EDATE('Projektkostenkalkulation EP'!$B$8,21)+BZ$9,Datenquellen!$F$7:$H$45,3,FALSE))," ",VLOOKUP(EDATE('Projektkostenkalkulation EP'!$B$8,21)+BZ$9,Datenquellen!$F$7:$H$45,3,FALSE))="X"
                                    ),
                          "X",
                          ""
                          ),
               "X"
            )</f>
        <v>X</v>
      </c>
      <c r="CB248" s="227" t="str">
        <f xml:space="preserve"> IF(TEXT((EDATE('Projektkostenkalkulation EP'!$B$8,21)+CA$9),"MM")=TEXT((EDATE('Projektkostenkalkulation EP'!$B$8,21)+(CA$9-1)),"MM"),
             IF(
                        OR(
                                    TEXT((EDATE('Projektkostenkalkulation EP'!$B$8,21)+CA$9),"TTT") = "Sa",
                                    TEXT((EDATE('Projektkostenkalkulation EP'!$B$8,21)+CA$9),"TTT") = "So",
                                    IF(ISNA(VLOOKUP(EDATE('Projektkostenkalkulation EP'!$B$8,21)+CA$9,Datenquellen!$F$7:$H$45,3,FALSE))," ",VLOOKUP(EDATE('Projektkostenkalkulation EP'!$B$8,21)+CA$9,Datenquellen!$F$7:$H$45,3,FALSE))="X"
                                    ),
                          "X",
                          ""
                          ),
               "X"
            )</f>
        <v/>
      </c>
      <c r="CC248" s="227" t="str">
        <f xml:space="preserve"> IF(TEXT((EDATE('Projektkostenkalkulation EP'!$B$8,21)+CB$9),"MM")=TEXT((EDATE('Projektkostenkalkulation EP'!$B$8,21)+(CB$9-1)),"MM"),
             IF(
                        OR(
                                    TEXT((EDATE('Projektkostenkalkulation EP'!$B$8,21)+CB$9),"TTT") = "Sa",
                                    TEXT((EDATE('Projektkostenkalkulation EP'!$B$8,21)+CB$9),"TTT") = "So",
                                    IF(ISNA(VLOOKUP(EDATE('Projektkostenkalkulation EP'!$B$8,21)+CB$9,Datenquellen!$F$7:$H$45,3,FALSE))," ",VLOOKUP(EDATE('Projektkostenkalkulation EP'!$B$8,21)+CB$9,Datenquellen!$F$7:$H$45,3,FALSE))="X"
                                    ),
                          "X",
                          ""
                          ),
               "X"
            )</f>
        <v/>
      </c>
      <c r="CD248" s="227" t="str">
        <f xml:space="preserve"> IF(TEXT((EDATE('Projektkostenkalkulation EP'!$B$8,21)+CC$9),"MM")=TEXT((EDATE('Projektkostenkalkulation EP'!$B$8,21)+(CC$9-1)),"MM"),
             IF(
                        OR(
                                    TEXT((EDATE('Projektkostenkalkulation EP'!$B$8,21)+CC$9),"TTT") = "Sa",
                                    TEXT((EDATE('Projektkostenkalkulation EP'!$B$8,21)+CC$9),"TTT") = "So",
                                    IF(ISNA(VLOOKUP(EDATE('Projektkostenkalkulation EP'!$B$8,21)+CC$9,Datenquellen!$F$7:$H$45,3,FALSE))," ",VLOOKUP(EDATE('Projektkostenkalkulation EP'!$B$8,21)+CC$9,Datenquellen!$F$7:$H$45,3,FALSE))="X"
                                    ),
                          "X",
                          ""
                          ),
               "X"
            )</f>
        <v/>
      </c>
      <c r="CE248" s="227" t="str">
        <f xml:space="preserve"> IF(TEXT((EDATE('Projektkostenkalkulation EP'!$B$8,21)+CD$9),"MM")=TEXT((EDATE('Projektkostenkalkulation EP'!$B$8,21)+(CD$9-1)),"MM"),
             IF(
                        OR(
                                    TEXT((EDATE('Projektkostenkalkulation EP'!$B$8,21)+CD$9),"TTT") = "Sa",
                                    TEXT((EDATE('Projektkostenkalkulation EP'!$B$8,21)+CD$9),"TTT") = "So",
                                    IF(ISNA(VLOOKUP(EDATE('Projektkostenkalkulation EP'!$B$8,21)+CD$9,Datenquellen!$F$7:$H$45,3,FALSE))," ",VLOOKUP(EDATE('Projektkostenkalkulation EP'!$B$8,21)+CD$9,Datenquellen!$F$7:$H$45,3,FALSE))="X"
                                    ),
                          "X",
                          ""
                          ),
               "X"
            )</f>
        <v/>
      </c>
      <c r="CF248" s="227" t="str">
        <f xml:space="preserve"> IF(TEXT((EDATE('Projektkostenkalkulation EP'!$B$8,21)+CE$9),"MM")=TEXT((EDATE('Projektkostenkalkulation EP'!$B$8,21)+(CE$9-1)),"MM"),
             IF(
                        OR(
                                    TEXT((EDATE('Projektkostenkalkulation EP'!$B$8,21)+CE$9),"TTT") = "Sa",
                                    TEXT((EDATE('Projektkostenkalkulation EP'!$B$8,21)+CE$9),"TTT") = "So",
                                    IF(ISNA(VLOOKUP(EDATE('Projektkostenkalkulation EP'!$B$8,21)+CE$9,Datenquellen!$F$7:$H$45,3,FALSE))," ",VLOOKUP(EDATE('Projektkostenkalkulation EP'!$B$8,21)+CE$9,Datenquellen!$F$7:$H$45,3,FALSE))="X"
                                    ),
                          "X",
                          ""
                          ),
               "X"
            )</f>
        <v/>
      </c>
      <c r="CG248" s="227" t="str">
        <f xml:space="preserve"> IF(TEXT((EDATE('Projektkostenkalkulation EP'!$B$8,21)+CF$9),"MM")=TEXT((EDATE('Projektkostenkalkulation EP'!$B$8,21)+(CF$9-1)),"MM"),
             IF(
                        OR(
                                    TEXT((EDATE('Projektkostenkalkulation EP'!$B$8,21)+CF$9),"TTT") = "Sa",
                                    TEXT((EDATE('Projektkostenkalkulation EP'!$B$8,21)+CF$9),"TTT") = "So",
                                    IF(ISNA(VLOOKUP(EDATE('Projektkostenkalkulation EP'!$B$8,21)+CF$9,Datenquellen!$F$7:$H$45,3,FALSE))," ",VLOOKUP(EDATE('Projektkostenkalkulation EP'!$B$8,21)+CF$9,Datenquellen!$F$7:$H$45,3,FALSE))="X"
                                    ),
                          "X",
                          ""
                          ),
               "X"
            )</f>
        <v>X</v>
      </c>
      <c r="CH248" s="227" t="str">
        <f xml:space="preserve"> IF(TEXT((EDATE('Projektkostenkalkulation EP'!$B$8,21)+CG$9),"MM")=TEXT((EDATE('Projektkostenkalkulation EP'!$B$8,21)+(CG$9-1)),"MM"),
             IF(
                        OR(
                                    TEXT((EDATE('Projektkostenkalkulation EP'!$B$8,21)+CG$9),"TTT") = "Sa",
                                    TEXT((EDATE('Projektkostenkalkulation EP'!$B$8,21)+CG$9),"TTT") = "So",
                                    IF(ISNA(VLOOKUP(EDATE('Projektkostenkalkulation EP'!$B$8,21)+CG$9,Datenquellen!$F$7:$H$45,3,FALSE))," ",VLOOKUP(EDATE('Projektkostenkalkulation EP'!$B$8,21)+CG$9,Datenquellen!$F$7:$H$45,3,FALSE))="X"
                                    ),
                          "X",
                          ""
                          ),
               "X"
            )</f>
        <v>X</v>
      </c>
      <c r="CI248" s="227" t="str">
        <f xml:space="preserve"> IF(TEXT((EDATE('Projektkostenkalkulation EP'!$B$8,21)+CH$9),"MM")=TEXT((EDATE('Projektkostenkalkulation EP'!$B$8,21)+(CH$9-1)),"MM"),
             IF(
                        OR(
                                    TEXT((EDATE('Projektkostenkalkulation EP'!$B$8,21)+CH$9),"TTT") = "Sa",
                                    TEXT((EDATE('Projektkostenkalkulation EP'!$B$8,21)+CH$9),"TTT") = "So",
                                    IF(ISNA(VLOOKUP(EDATE('Projektkostenkalkulation EP'!$B$8,21)+CH$9,Datenquellen!$F$7:$H$45,3,FALSE))," ",VLOOKUP(EDATE('Projektkostenkalkulation EP'!$B$8,21)+CH$9,Datenquellen!$F$7:$H$45,3,FALSE))="X"
                                    ),
                          "X",
                          ""
                          ),
               "X"
            )</f>
        <v/>
      </c>
      <c r="CJ248" s="227" t="str">
        <f xml:space="preserve"> IF(TEXT((EDATE('Projektkostenkalkulation EP'!$B$8,21)+CI$9),"MM")=TEXT((EDATE('Projektkostenkalkulation EP'!$B$8,21)+(CI$9-1)),"MM"),
             IF(
                        OR(
                                    TEXT((EDATE('Projektkostenkalkulation EP'!$B$8,21)+CI$9),"TTT") = "Sa",
                                    TEXT((EDATE('Projektkostenkalkulation EP'!$B$8,21)+CI$9),"TTT") = "So",
                                    IF(ISNA(VLOOKUP(EDATE('Projektkostenkalkulation EP'!$B$8,21)+CI$9,Datenquellen!$F$7:$H$45,3,FALSE))," ",VLOOKUP(EDATE('Projektkostenkalkulation EP'!$B$8,21)+CI$9,Datenquellen!$F$7:$H$45,3,FALSE))="X"
                                    ),
                          "X",
                          ""
                          ),
               "X"
            )</f>
        <v/>
      </c>
      <c r="CK248" s="227" t="str">
        <f xml:space="preserve"> IF(TEXT((EDATE('Projektkostenkalkulation EP'!$B$8,21)+CJ$9),"MM")=TEXT((EDATE('Projektkostenkalkulation EP'!$B$8,21)+(CJ$9-1)),"MM"),
             IF(
                        OR(
                                    TEXT((EDATE('Projektkostenkalkulation EP'!$B$8,21)+CJ$9),"TTT") = "Sa",
                                    TEXT((EDATE('Projektkostenkalkulation EP'!$B$8,21)+CJ$9),"TTT") = "So",
                                    IF(ISNA(VLOOKUP(EDATE('Projektkostenkalkulation EP'!$B$8,21)+CJ$9,Datenquellen!$F$7:$H$45,3,FALSE))," ",VLOOKUP(EDATE('Projektkostenkalkulation EP'!$B$8,21)+CJ$9,Datenquellen!$F$7:$H$45,3,FALSE))="X"
                                    ),
                          "X",
                          ""
                          ),
               "X"
            )</f>
        <v/>
      </c>
      <c r="CL248" s="227" t="str">
        <f xml:space="preserve"> IF(TEXT((EDATE('Projektkostenkalkulation EP'!$B$8,21)+CK$9),"MM")=TEXT((EDATE('Projektkostenkalkulation EP'!$B$8,21)+(CK$9-1)),"MM"),
             IF(
                        OR(
                                    TEXT((EDATE('Projektkostenkalkulation EP'!$B$8,21)+CK$9),"TTT") = "Sa",
                                    TEXT((EDATE('Projektkostenkalkulation EP'!$B$8,21)+CK$9),"TTT") = "So",
                                    IF(ISNA(VLOOKUP(EDATE('Projektkostenkalkulation EP'!$B$8,21)+CK$9,Datenquellen!$F$7:$H$45,3,FALSE))," ",VLOOKUP(EDATE('Projektkostenkalkulation EP'!$B$8,21)+CK$9,Datenquellen!$F$7:$H$45,3,FALSE))="X"
                                    ),
                          "X",
                          ""
                          ),
               "X"
            )</f>
        <v/>
      </c>
      <c r="CM248" s="227" t="str">
        <f xml:space="preserve"> IF(TEXT((EDATE('Projektkostenkalkulation EP'!$B$8,21)+CL$9),"MM")=TEXT((EDATE('Projektkostenkalkulation EP'!$B$8,21)+(CL$9-1)),"MM"),
             IF(
                        OR(
                                    TEXT((EDATE('Projektkostenkalkulation EP'!$B$8,21)+CL$9),"TTT") = "Sa",
                                    TEXT((EDATE('Projektkostenkalkulation EP'!$B$8,21)+CL$9),"TTT") = "So",
                                    IF(ISNA(VLOOKUP(EDATE('Projektkostenkalkulation EP'!$B$8,21)+CL$9,Datenquellen!$F$7:$H$45,3,FALSE))," ",VLOOKUP(EDATE('Projektkostenkalkulation EP'!$B$8,21)+CL$9,Datenquellen!$F$7:$H$45,3,FALSE))="X"
                                    ),
                          "X",
                          ""
                          ),
               "X"
            )</f>
        <v/>
      </c>
      <c r="CN248" s="227" t="str">
        <f xml:space="preserve"> IF(TEXT((EDATE('Projektkostenkalkulation EP'!$B$8,21)+CM$9),"MM")=TEXT((EDATE('Projektkostenkalkulation EP'!$B$8,21)+(CM$9-1)),"MM"),
             IF(
                        OR(
                                    TEXT((EDATE('Projektkostenkalkulation EP'!$B$8,21)+CM$9),"TTT") = "Sa",
                                    TEXT((EDATE('Projektkostenkalkulation EP'!$B$8,21)+CM$9),"TTT") = "So",
                                    IF(ISNA(VLOOKUP(EDATE('Projektkostenkalkulation EP'!$B$8,21)+CM$9,Datenquellen!$F$7:$H$45,3,FALSE))," ",VLOOKUP(EDATE('Projektkostenkalkulation EP'!$B$8,21)+CM$9,Datenquellen!$F$7:$H$45,3,FALSE))="X"
                                    ),
                          "X",
                          ""
                          ),
               "X"
            )</f>
        <v>X</v>
      </c>
      <c r="CO248" s="227" t="str">
        <f xml:space="preserve"> IF(TEXT((EDATE('Projektkostenkalkulation EP'!$B$8,21)+CN$9),"MM")=TEXT((EDATE('Projektkostenkalkulation EP'!$B$8,21)+(CN$9-1)),"MM"),
             IF(
                        OR(
                                    TEXT((EDATE('Projektkostenkalkulation EP'!$B$8,21)+CN$9),"TTT") = "Sa",
                                    TEXT((EDATE('Projektkostenkalkulation EP'!$B$8,21)+CN$9),"TTT") = "So",
                                    IF(ISNA(VLOOKUP(EDATE('Projektkostenkalkulation EP'!$B$8,21)+CN$9,Datenquellen!$F$7:$H$45,3,FALSE))," ",VLOOKUP(EDATE('Projektkostenkalkulation EP'!$B$8,21)+CN$9,Datenquellen!$F$7:$H$45,3,FALSE))="X"
                                    ),
                          "X",
                          ""
                          ),
               "X"
            )</f>
        <v>X</v>
      </c>
      <c r="CP248" s="227" t="str">
        <f xml:space="preserve"> IF(TEXT((EDATE('Projektkostenkalkulation EP'!$B$8,21)+CO$9),"MM")=TEXT((EDATE('Projektkostenkalkulation EP'!$B$8,21)+(CO$9-1)),"MM"),
             IF(
                        OR(
                                    TEXT((EDATE('Projektkostenkalkulation EP'!$B$8,21)+CO$9),"TTT") = "Sa",
                                    TEXT((EDATE('Projektkostenkalkulation EP'!$B$8,21)+CO$9),"TTT") = "So",
                                    IF(ISNA(VLOOKUP(EDATE('Projektkostenkalkulation EP'!$B$8,21)+CO$9,Datenquellen!$F$7:$H$45,3,FALSE))," ",VLOOKUP(EDATE('Projektkostenkalkulation EP'!$B$8,21)+CO$9,Datenquellen!$F$7:$H$45,3,FALSE))="X"
                                    ),
                          "X",
                          ""
                          ),
               "X"
            )</f>
        <v/>
      </c>
      <c r="CQ248" s="227" t="str">
        <f xml:space="preserve"> IF(TEXT((EDATE('Projektkostenkalkulation EP'!$B$8,21)+CP$9),"MM")=TEXT((EDATE('Projektkostenkalkulation EP'!$B$8,21)+(CP$9-1)),"MM"),
             IF(
                        OR(
                                    TEXT((EDATE('Projektkostenkalkulation EP'!$B$8,21)+CP$9),"TTT") = "Sa",
                                    TEXT((EDATE('Projektkostenkalkulation EP'!$B$8,21)+CP$9),"TTT") = "So",
                                    IF(ISNA(VLOOKUP(EDATE('Projektkostenkalkulation EP'!$B$8,21)+CP$9,Datenquellen!$F$7:$H$45,3,FALSE))," ",VLOOKUP(EDATE('Projektkostenkalkulation EP'!$B$8,21)+CP$9,Datenquellen!$F$7:$H$45,3,FALSE))="X"
                                    ),
                          "X",
                          ""
                          ),
               "X"
            )</f>
        <v/>
      </c>
      <c r="CR248" s="227" t="str">
        <f xml:space="preserve"> IF(TEXT((EDATE('Projektkostenkalkulation EP'!$B$8,21)+CQ$9),"MM")=TEXT((EDATE('Projektkostenkalkulation EP'!$B$8,21)+(CQ$9-1)),"MM"),
             IF(
                        OR(
                                    TEXT((EDATE('Projektkostenkalkulation EP'!$B$8,21)+CQ$9),"TTT") = "Sa",
                                    TEXT((EDATE('Projektkostenkalkulation EP'!$B$8,21)+CQ$9),"TTT") = "So",
                                    IF(ISNA(VLOOKUP(EDATE('Projektkostenkalkulation EP'!$B$8,21)+CQ$9,Datenquellen!$F$7:$H$45,3,FALSE))," ",VLOOKUP(EDATE('Projektkostenkalkulation EP'!$B$8,21)+CQ$9,Datenquellen!$F$7:$H$45,3,FALSE))="X"
                                    ),
                          "X",
                          ""
                          ),
               "X"
            )</f>
        <v/>
      </c>
      <c r="CS248" s="227" t="str">
        <f xml:space="preserve"> IF(TEXT((EDATE('Projektkostenkalkulation EP'!$B$8,21)+CR$9),"MM")=TEXT((EDATE('Projektkostenkalkulation EP'!$B$8,21)+(CR$9-1)),"MM"),
             IF(
                        OR(
                                    TEXT((EDATE('Projektkostenkalkulation EP'!$B$8,21)+CR$9),"TTT") = "Sa",
                                    TEXT((EDATE('Projektkostenkalkulation EP'!$B$8,21)+CR$9),"TTT") = "So",
                                    IF(ISNA(VLOOKUP(EDATE('Projektkostenkalkulation EP'!$B$8,21)+CR$9,Datenquellen!$F$7:$H$45,3,FALSE))," ",VLOOKUP(EDATE('Projektkostenkalkulation EP'!$B$8,21)+CR$9,Datenquellen!$F$7:$H$45,3,FALSE))="X"
                                    ),
                          "X",
                          ""
                          ),
               "X"
            )</f>
        <v/>
      </c>
      <c r="CT248" s="227" t="str">
        <f xml:space="preserve"> IF(TEXT((EDATE('Projektkostenkalkulation EP'!$B$8,21)+CS$9),"MM")=TEXT((EDATE('Projektkostenkalkulation EP'!$B$8,21)+(CS$9-1)),"MM"),
             IF(
                        OR(
                                    TEXT((EDATE('Projektkostenkalkulation EP'!$B$8,21)+CS$9),"TTT") = "Sa",
                                    TEXT((EDATE('Projektkostenkalkulation EP'!$B$8,21)+CS$9),"TTT") = "So",
                                    IF(ISNA(VLOOKUP(EDATE('Projektkostenkalkulation EP'!$B$8,21)+CS$9,Datenquellen!$F$7:$H$45,3,FALSE))," ",VLOOKUP(EDATE('Projektkostenkalkulation EP'!$B$8,21)+CS$9,Datenquellen!$F$7:$H$45,3,FALSE))="X"
                                    ),
                          "X",
                          ""
                          ),
               "X"
            )</f>
        <v/>
      </c>
      <c r="CU248" s="227" t="str">
        <f xml:space="preserve"> IF(TEXT((EDATE('Projektkostenkalkulation EP'!$B$8,21)+CT$9),"MM")=TEXT((EDATE('Projektkostenkalkulation EP'!$B$8,21)+(CT$9-1)),"MM"),
             IF(
                        OR(
                                    TEXT((EDATE('Projektkostenkalkulation EP'!$B$8,21)+CT$9),"TTT") = "Sa",
                                    TEXT((EDATE('Projektkostenkalkulation EP'!$B$8,21)+CT$9),"TTT") = "So",
                                    IF(ISNA(VLOOKUP(EDATE('Projektkostenkalkulation EP'!$B$8,21)+CT$9,Datenquellen!$F$7:$H$45,3,FALSE))," ",VLOOKUP(EDATE('Projektkostenkalkulation EP'!$B$8,21)+CT$9,Datenquellen!$F$7:$H$45,3,FALSE))="X"
                                    ),
                          "X",
                          ""
                          ),
               "X"
            )</f>
        <v>X</v>
      </c>
      <c r="CV248" s="227" t="str">
        <f xml:space="preserve"> IF(TEXT((EDATE('Projektkostenkalkulation EP'!$B$8,21)+CU$9),"MM")=TEXT((EDATE('Projektkostenkalkulation EP'!$B$8,21)+(CU$9-1)),"MM"),
             IF(
                        OR(
                                    TEXT((EDATE('Projektkostenkalkulation EP'!$B$8,21)+CU$9),"TTT") = "Sa",
                                    TEXT((EDATE('Projektkostenkalkulation EP'!$B$8,21)+CU$9),"TTT") = "So",
                                    IF(ISNA(VLOOKUP(EDATE('Projektkostenkalkulation EP'!$B$8,21)+CU$9,Datenquellen!$F$7:$H$45,3,FALSE))," ",VLOOKUP(EDATE('Projektkostenkalkulation EP'!$B$8,21)+CU$9,Datenquellen!$F$7:$H$45,3,FALSE))="X"
                                    ),
                          "X",
                          ""
                          ),
               "X"
            )</f>
        <v>X</v>
      </c>
      <c r="CW248" s="227" t="str">
        <f xml:space="preserve"> IF(TEXT((EDATE('Projektkostenkalkulation EP'!$B$8,21)+CV$9),"MM")=TEXT((EDATE('Projektkostenkalkulation EP'!$B$8,21)+(CV$9-1)),"MM"),
             IF(
                        OR(
                                    TEXT((EDATE('Projektkostenkalkulation EP'!$B$8,21)+CV$9),"TTT") = "Sa",
                                    TEXT((EDATE('Projektkostenkalkulation EP'!$B$8,21)+CV$9),"TTT") = "So",
                                    IF(ISNA(VLOOKUP(EDATE('Projektkostenkalkulation EP'!$B$8,21)+CV$9,Datenquellen!$F$7:$H$45,3,FALSE))," ",VLOOKUP(EDATE('Projektkostenkalkulation EP'!$B$8,21)+CV$9,Datenquellen!$F$7:$H$45,3,FALSE))="X"
                                    ),
                          "X",
                          ""
                          ),
               "X"
            )</f>
        <v/>
      </c>
      <c r="CX248" s="227" t="str">
        <f xml:space="preserve"> IF(TEXT((EDATE('Projektkostenkalkulation EP'!$B$8,21)+CW$9),"MM")=TEXT((EDATE('Projektkostenkalkulation EP'!$B$8,21)+(CW$9-1)),"MM"),
             IF(
                        OR(
                                    TEXT((EDATE('Projektkostenkalkulation EP'!$B$8,21)+CW$9),"TTT") = "Sa",
                                    TEXT((EDATE('Projektkostenkalkulation EP'!$B$8,21)+CW$9),"TTT") = "So",
                                    IF(ISNA(VLOOKUP(EDATE('Projektkostenkalkulation EP'!$B$8,21)+CW$9,Datenquellen!$F$7:$H$45,3,FALSE))," ",VLOOKUP(EDATE('Projektkostenkalkulation EP'!$B$8,21)+CW$9,Datenquellen!$F$7:$H$45,3,FALSE))="X"
                                    ),
                          "X",
                          ""
                          ),
               "X"
            )</f>
        <v/>
      </c>
      <c r="CY248" s="227" t="str">
        <f xml:space="preserve"> IF(TEXT((EDATE('Projektkostenkalkulation EP'!$B$8,21)+CX$9),"MM")=TEXT((EDATE('Projektkostenkalkulation EP'!$B$8,21)+(CX$9-1)),"MM"),
             IF(
                        OR(
                                    TEXT((EDATE('Projektkostenkalkulation EP'!$B$8,21)+CX$9),"TTT") = "Sa",
                                    TEXT((EDATE('Projektkostenkalkulation EP'!$B$8,21)+CX$9),"TTT") = "So",
                                    IF(ISNA(VLOOKUP(EDATE('Projektkostenkalkulation EP'!$B$8,21)+CX$9,Datenquellen!$F$7:$H$45,3,FALSE))," ",VLOOKUP(EDATE('Projektkostenkalkulation EP'!$B$8,21)+CX$9,Datenquellen!$F$7:$H$45,3,FALSE))="X"
                                    ),
                          "X",
                          ""
                          ),
               "X"
            )</f>
        <v/>
      </c>
      <c r="CZ248" s="227" t="str">
        <f xml:space="preserve"> IF(TEXT((EDATE('Projektkostenkalkulation EP'!$B$8,21)+CY$9),"MM")=TEXT((EDATE('Projektkostenkalkulation EP'!$B$8,21)+(CY$9-1)),"MM"),
             IF(
                        OR(
                                    TEXT((EDATE('Projektkostenkalkulation EP'!$B$8,21)+CY$9),"TTT") = "Sa",
                                    TEXT((EDATE('Projektkostenkalkulation EP'!$B$8,21)+CY$9),"TTT") = "So",
                                    IF(ISNA(VLOOKUP(EDATE('Projektkostenkalkulation EP'!$B$8,21)+CY$9,Datenquellen!$F$7:$H$45,3,FALSE))," ",VLOOKUP(EDATE('Projektkostenkalkulation EP'!$B$8,21)+CY$9,Datenquellen!$F$7:$H$45,3,FALSE))="X"
                                    ),
                          "X",
                          ""
                          ),
               "X"
            )</f>
        <v/>
      </c>
      <c r="DA248" s="228" t="str">
        <f xml:space="preserve"> IF(TEXT((EDATE('Projektkostenkalkulation EP'!$B$8,21)+CZ$9),"MM")=TEXT((EDATE('Projektkostenkalkulation EP'!$B$8,21)+(CZ$9-1)),"MM"),
             IF(
                        OR(
                                    TEXT((EDATE('Projektkostenkalkulation EP'!$B$8,21)+CZ$9),"TTT") = "Sa",
                                    TEXT((EDATE('Projektkostenkalkulation EP'!$B$8,21)+CZ$9),"TTT") = "So",
                                    IF(ISNA(VLOOKUP(EDATE('Projektkostenkalkulation EP'!$B$8,21)+CZ$9,Datenquellen!$F$7:$H$45,3,FALSE))," ",VLOOKUP(EDATE('Projektkostenkalkulation EP'!$B$8,21)+CZ$9,Datenquellen!$F$7:$H$45,3,FALSE))="X"
                                    ),
                          "X",
                          ""
                          ),
               "X"
            )</f>
        <v/>
      </c>
      <c r="DB248" s="229"/>
      <c r="DC248" s="230"/>
      <c r="DD248" s="408"/>
      <c r="DE248" s="405" t="str">
        <f>TEXT(EDATE('Projektkostenkalkulation EP'!$B$8,21),"MMMM")</f>
        <v>Oktober</v>
      </c>
      <c r="DF248" s="226"/>
      <c r="DG248" s="227" t="str">
        <f>IF(
            OR(
                     TEXT(EDATE('Projektkostenkalkulation EP'!$B$8,21),"TTT") = "Sa",
                     TEXT(EDATE('Projektkostenkalkulation EP'!$B$8,21),"TTT") = "So",
                     IF(ISNA(VLOOKUP(EDATE('Projektkostenkalkulation EP'!$B$8,21),Datenquellen!$F$7:$H$45,3,FALSE))," ",VLOOKUP(EDATE('Projektkostenkalkulation EP'!$B$8,21),Datenquellen!$F$7:$H$45,3,FALSE))="X"
                            ),
                    "X",
                    ""
            )</f>
        <v/>
      </c>
      <c r="DH248" s="227" t="str">
        <f xml:space="preserve"> IF(TEXT((EDATE('Projektkostenkalkulation EP'!$B$8,21)+DG$9),"MM")=TEXT((EDATE('Projektkostenkalkulation EP'!$B$8,21)+(DG$9-1)),"MM"),
             IF(
                        OR(
                                    TEXT((EDATE('Projektkostenkalkulation EP'!$B$8,21)+DG$9),"TTT") = "Sa",
                                    TEXT((EDATE('Projektkostenkalkulation EP'!$B$8,21)+DG$9),"TTT") = "So",
                                    IF(ISNA(VLOOKUP(EDATE('Projektkostenkalkulation EP'!$B$8,21)+DG$9,Datenquellen!$F$7:$H$45,3,FALSE))," ",VLOOKUP(EDATE('Projektkostenkalkulation EP'!$B$8,21)+DG$9,Datenquellen!$F$7:$H$45,3,FALSE))="X"
                                    ),
                          "X",
                          ""
                          ),
               "X"
            )</f>
        <v/>
      </c>
      <c r="DI248" s="227" t="str">
        <f xml:space="preserve"> IF(TEXT((EDATE('Projektkostenkalkulation EP'!$B$8,21)+DH$9),"MM")=TEXT((EDATE('Projektkostenkalkulation EP'!$B$8,21)+(DH$9-1)),"MM"),
             IF(
                        OR(
                                    TEXT((EDATE('Projektkostenkalkulation EP'!$B$8,21)+DH$9),"TTT") = "Sa",
                                    TEXT((EDATE('Projektkostenkalkulation EP'!$B$8,21)+DH$9),"TTT") = "So",
                                    IF(ISNA(VLOOKUP(EDATE('Projektkostenkalkulation EP'!$B$8,21)+DH$9,Datenquellen!$F$7:$H$45,3,FALSE))," ",VLOOKUP(EDATE('Projektkostenkalkulation EP'!$B$8,21)+DH$9,Datenquellen!$F$7:$H$45,3,FALSE))="X"
                                    ),
                          "X",
                          ""
                          ),
               "X"
            )</f>
        <v>X</v>
      </c>
      <c r="DJ248" s="227" t="str">
        <f xml:space="preserve"> IF(TEXT((EDATE('Projektkostenkalkulation EP'!$B$8,21)+DI$9),"MM")=TEXT((EDATE('Projektkostenkalkulation EP'!$B$8,21)+(DI$9-1)),"MM"),
             IF(
                        OR(
                                    TEXT((EDATE('Projektkostenkalkulation EP'!$B$8,21)+DI$9),"TTT") = "Sa",
                                    TEXT((EDATE('Projektkostenkalkulation EP'!$B$8,21)+DI$9),"TTT") = "So",
                                    IF(ISNA(VLOOKUP(EDATE('Projektkostenkalkulation EP'!$B$8,21)+DI$9,Datenquellen!$F$7:$H$45,3,FALSE))," ",VLOOKUP(EDATE('Projektkostenkalkulation EP'!$B$8,21)+DI$9,Datenquellen!$F$7:$H$45,3,FALSE))="X"
                                    ),
                          "X",
                          ""
                          ),
               "X"
            )</f>
        <v>X</v>
      </c>
      <c r="DK248" s="227" t="str">
        <f xml:space="preserve"> IF(TEXT((EDATE('Projektkostenkalkulation EP'!$B$8,21)+DJ$9),"MM")=TEXT((EDATE('Projektkostenkalkulation EP'!$B$8,21)+(DJ$9-1)),"MM"),
             IF(
                        OR(
                                    TEXT((EDATE('Projektkostenkalkulation EP'!$B$8,21)+DJ$9),"TTT") = "Sa",
                                    TEXT((EDATE('Projektkostenkalkulation EP'!$B$8,21)+DJ$9),"TTT") = "So",
                                    IF(ISNA(VLOOKUP(EDATE('Projektkostenkalkulation EP'!$B$8,21)+DJ$9,Datenquellen!$F$7:$H$45,3,FALSE))," ",VLOOKUP(EDATE('Projektkostenkalkulation EP'!$B$8,21)+DJ$9,Datenquellen!$F$7:$H$45,3,FALSE))="X"
                                    ),
                          "X",
                          ""
                          ),
               "X"
            )</f>
        <v>X</v>
      </c>
      <c r="DL248" s="227" t="str">
        <f xml:space="preserve"> IF(TEXT((EDATE('Projektkostenkalkulation EP'!$B$8,21)+DK$9),"MM")=TEXT((EDATE('Projektkostenkalkulation EP'!$B$8,21)+(DK$9-1)),"MM"),
             IF(
                        OR(
                                    TEXT((EDATE('Projektkostenkalkulation EP'!$B$8,21)+DK$9),"TTT") = "Sa",
                                    TEXT((EDATE('Projektkostenkalkulation EP'!$B$8,21)+DK$9),"TTT") = "So",
                                    IF(ISNA(VLOOKUP(EDATE('Projektkostenkalkulation EP'!$B$8,21)+DK$9,Datenquellen!$F$7:$H$45,3,FALSE))," ",VLOOKUP(EDATE('Projektkostenkalkulation EP'!$B$8,21)+DK$9,Datenquellen!$F$7:$H$45,3,FALSE))="X"
                                    ),
                          "X",
                          ""
                          ),
               "X"
            )</f>
        <v/>
      </c>
      <c r="DM248" s="227" t="str">
        <f xml:space="preserve"> IF(TEXT((EDATE('Projektkostenkalkulation EP'!$B$8,21)+DL$9),"MM")=TEXT((EDATE('Projektkostenkalkulation EP'!$B$8,21)+(DL$9-1)),"MM"),
             IF(
                        OR(
                                    TEXT((EDATE('Projektkostenkalkulation EP'!$B$8,21)+DL$9),"TTT") = "Sa",
                                    TEXT((EDATE('Projektkostenkalkulation EP'!$B$8,21)+DL$9),"TTT") = "So",
                                    IF(ISNA(VLOOKUP(EDATE('Projektkostenkalkulation EP'!$B$8,21)+DL$9,Datenquellen!$F$7:$H$45,3,FALSE))," ",VLOOKUP(EDATE('Projektkostenkalkulation EP'!$B$8,21)+DL$9,Datenquellen!$F$7:$H$45,3,FALSE))="X"
                                    ),
                          "X",
                          ""
                          ),
               "X"
            )</f>
        <v/>
      </c>
      <c r="DN248" s="227" t="str">
        <f xml:space="preserve"> IF(TEXT((EDATE('Projektkostenkalkulation EP'!$B$8,21)+DM$9),"MM")=TEXT((EDATE('Projektkostenkalkulation EP'!$B$8,21)+(DM$9-1)),"MM"),
             IF(
                        OR(
                                    TEXT((EDATE('Projektkostenkalkulation EP'!$B$8,21)+DM$9),"TTT") = "Sa",
                                    TEXT((EDATE('Projektkostenkalkulation EP'!$B$8,21)+DM$9),"TTT") = "So",
                                    IF(ISNA(VLOOKUP(EDATE('Projektkostenkalkulation EP'!$B$8,21)+DM$9,Datenquellen!$F$7:$H$45,3,FALSE))," ",VLOOKUP(EDATE('Projektkostenkalkulation EP'!$B$8,21)+DM$9,Datenquellen!$F$7:$H$45,3,FALSE))="X"
                                    ),
                          "X",
                          ""
                          ),
               "X"
            )</f>
        <v/>
      </c>
      <c r="DO248" s="227" t="str">
        <f xml:space="preserve"> IF(TEXT((EDATE('Projektkostenkalkulation EP'!$B$8,21)+DN$9),"MM")=TEXT((EDATE('Projektkostenkalkulation EP'!$B$8,21)+(DN$9-1)),"MM"),
             IF(
                        OR(
                                    TEXT((EDATE('Projektkostenkalkulation EP'!$B$8,21)+DN$9),"TTT") = "Sa",
                                    TEXT((EDATE('Projektkostenkalkulation EP'!$B$8,21)+DN$9),"TTT") = "So",
                                    IF(ISNA(VLOOKUP(EDATE('Projektkostenkalkulation EP'!$B$8,21)+DN$9,Datenquellen!$F$7:$H$45,3,FALSE))," ",VLOOKUP(EDATE('Projektkostenkalkulation EP'!$B$8,21)+DN$9,Datenquellen!$F$7:$H$45,3,FALSE))="X"
                                    ),
                          "X",
                          ""
                          ),
               "X"
            )</f>
        <v/>
      </c>
      <c r="DP248" s="227" t="str">
        <f xml:space="preserve"> IF(TEXT((EDATE('Projektkostenkalkulation EP'!$B$8,21)+DO$9),"MM")=TEXT((EDATE('Projektkostenkalkulation EP'!$B$8,21)+(DO$9-1)),"MM"),
             IF(
                        OR(
                                    TEXT((EDATE('Projektkostenkalkulation EP'!$B$8,21)+DO$9),"TTT") = "Sa",
                                    TEXT((EDATE('Projektkostenkalkulation EP'!$B$8,21)+DO$9),"TTT") = "So",
                                    IF(ISNA(VLOOKUP(EDATE('Projektkostenkalkulation EP'!$B$8,21)+DO$9,Datenquellen!$F$7:$H$45,3,FALSE))," ",VLOOKUP(EDATE('Projektkostenkalkulation EP'!$B$8,21)+DO$9,Datenquellen!$F$7:$H$45,3,FALSE))="X"
                                    ),
                          "X",
                          ""
                          ),
               "X"
            )</f>
        <v/>
      </c>
      <c r="DQ248" s="227" t="str">
        <f xml:space="preserve"> IF(TEXT((EDATE('Projektkostenkalkulation EP'!$B$8,21)+DP$9),"MM")=TEXT((EDATE('Projektkostenkalkulation EP'!$B$8,21)+(DP$9-1)),"MM"),
             IF(
                        OR(
                                    TEXT((EDATE('Projektkostenkalkulation EP'!$B$8,21)+DP$9),"TTT") = "Sa",
                                    TEXT((EDATE('Projektkostenkalkulation EP'!$B$8,21)+DP$9),"TTT") = "So",
                                    IF(ISNA(VLOOKUP(EDATE('Projektkostenkalkulation EP'!$B$8,21)+DP$9,Datenquellen!$F$7:$H$45,3,FALSE))," ",VLOOKUP(EDATE('Projektkostenkalkulation EP'!$B$8,21)+DP$9,Datenquellen!$F$7:$H$45,3,FALSE))="X"
                                    ),
                          "X",
                          ""
                          ),
               "X"
            )</f>
        <v>X</v>
      </c>
      <c r="DR248" s="227" t="str">
        <f xml:space="preserve"> IF(TEXT((EDATE('Projektkostenkalkulation EP'!$B$8,21)+DQ$9),"MM")=TEXT((EDATE('Projektkostenkalkulation EP'!$B$8,21)+(DQ$9-1)),"MM"),
             IF(
                        OR(
                                    TEXT((EDATE('Projektkostenkalkulation EP'!$B$8,21)+DQ$9),"TTT") = "Sa",
                                    TEXT((EDATE('Projektkostenkalkulation EP'!$B$8,21)+DQ$9),"TTT") = "So",
                                    IF(ISNA(VLOOKUP(EDATE('Projektkostenkalkulation EP'!$B$8,21)+DQ$9,Datenquellen!$F$7:$H$45,3,FALSE))," ",VLOOKUP(EDATE('Projektkostenkalkulation EP'!$B$8,21)+DQ$9,Datenquellen!$F$7:$H$45,3,FALSE))="X"
                                    ),
                          "X",
                          ""
                          ),
               "X"
            )</f>
        <v>X</v>
      </c>
      <c r="DS248" s="227" t="str">
        <f xml:space="preserve"> IF(TEXT((EDATE('Projektkostenkalkulation EP'!$B$8,21)+DR$9),"MM")=TEXT((EDATE('Projektkostenkalkulation EP'!$B$8,21)+(DR$9-1)),"MM"),
             IF(
                        OR(
                                    TEXT((EDATE('Projektkostenkalkulation EP'!$B$8,21)+DR$9),"TTT") = "Sa",
                                    TEXT((EDATE('Projektkostenkalkulation EP'!$B$8,21)+DR$9),"TTT") = "So",
                                    IF(ISNA(VLOOKUP(EDATE('Projektkostenkalkulation EP'!$B$8,21)+DR$9,Datenquellen!$F$7:$H$45,3,FALSE))," ",VLOOKUP(EDATE('Projektkostenkalkulation EP'!$B$8,21)+DR$9,Datenquellen!$F$7:$H$45,3,FALSE))="X"
                                    ),
                          "X",
                          ""
                          ),
               "X"
            )</f>
        <v/>
      </c>
      <c r="DT248" s="227" t="str">
        <f xml:space="preserve"> IF(TEXT((EDATE('Projektkostenkalkulation EP'!$B$8,21)+DS$9),"MM")=TEXT((EDATE('Projektkostenkalkulation EP'!$B$8,21)+(DS$9-1)),"MM"),
             IF(
                        OR(
                                    TEXT((EDATE('Projektkostenkalkulation EP'!$B$8,21)+DS$9),"TTT") = "Sa",
                                    TEXT((EDATE('Projektkostenkalkulation EP'!$B$8,21)+DS$9),"TTT") = "So",
                                    IF(ISNA(VLOOKUP(EDATE('Projektkostenkalkulation EP'!$B$8,21)+DS$9,Datenquellen!$F$7:$H$45,3,FALSE))," ",VLOOKUP(EDATE('Projektkostenkalkulation EP'!$B$8,21)+DS$9,Datenquellen!$F$7:$H$45,3,FALSE))="X"
                                    ),
                          "X",
                          ""
                          ),
               "X"
            )</f>
        <v/>
      </c>
      <c r="DU248" s="227" t="str">
        <f xml:space="preserve"> IF(TEXT((EDATE('Projektkostenkalkulation EP'!$B$8,21)+DT$9),"MM")=TEXT((EDATE('Projektkostenkalkulation EP'!$B$8,21)+(DT$9-1)),"MM"),
             IF(
                        OR(
                                    TEXT((EDATE('Projektkostenkalkulation EP'!$B$8,21)+DT$9),"TTT") = "Sa",
                                    TEXT((EDATE('Projektkostenkalkulation EP'!$B$8,21)+DT$9),"TTT") = "So",
                                    IF(ISNA(VLOOKUP(EDATE('Projektkostenkalkulation EP'!$B$8,21)+DT$9,Datenquellen!$F$7:$H$45,3,FALSE))," ",VLOOKUP(EDATE('Projektkostenkalkulation EP'!$B$8,21)+DT$9,Datenquellen!$F$7:$H$45,3,FALSE))="X"
                                    ),
                          "X",
                          ""
                          ),
               "X"
            )</f>
        <v/>
      </c>
      <c r="DV248" s="227" t="str">
        <f xml:space="preserve"> IF(TEXT((EDATE('Projektkostenkalkulation EP'!$B$8,21)+DU$9),"MM")=TEXT((EDATE('Projektkostenkalkulation EP'!$B$8,21)+(DU$9-1)),"MM"),
             IF(
                        OR(
                                    TEXT((EDATE('Projektkostenkalkulation EP'!$B$8,21)+DU$9),"TTT") = "Sa",
                                    TEXT((EDATE('Projektkostenkalkulation EP'!$B$8,21)+DU$9),"TTT") = "So",
                                    IF(ISNA(VLOOKUP(EDATE('Projektkostenkalkulation EP'!$B$8,21)+DU$9,Datenquellen!$F$7:$H$45,3,FALSE))," ",VLOOKUP(EDATE('Projektkostenkalkulation EP'!$B$8,21)+DU$9,Datenquellen!$F$7:$H$45,3,FALSE))="X"
                                    ),
                          "X",
                          ""
                          ),
               "X"
            )</f>
        <v/>
      </c>
      <c r="DW248" s="227" t="str">
        <f xml:space="preserve"> IF(TEXT((EDATE('Projektkostenkalkulation EP'!$B$8,21)+DV$9),"MM")=TEXT((EDATE('Projektkostenkalkulation EP'!$B$8,21)+(DV$9-1)),"MM"),
             IF(
                        OR(
                                    TEXT((EDATE('Projektkostenkalkulation EP'!$B$8,21)+DV$9),"TTT") = "Sa",
                                    TEXT((EDATE('Projektkostenkalkulation EP'!$B$8,21)+DV$9),"TTT") = "So",
                                    IF(ISNA(VLOOKUP(EDATE('Projektkostenkalkulation EP'!$B$8,21)+DV$9,Datenquellen!$F$7:$H$45,3,FALSE))," ",VLOOKUP(EDATE('Projektkostenkalkulation EP'!$B$8,21)+DV$9,Datenquellen!$F$7:$H$45,3,FALSE))="X"
                                    ),
                          "X",
                          ""
                          ),
               "X"
            )</f>
        <v/>
      </c>
      <c r="DX248" s="227" t="str">
        <f xml:space="preserve"> IF(TEXT((EDATE('Projektkostenkalkulation EP'!$B$8,21)+DW$9),"MM")=TEXT((EDATE('Projektkostenkalkulation EP'!$B$8,21)+(DW$9-1)),"MM"),
             IF(
                        OR(
                                    TEXT((EDATE('Projektkostenkalkulation EP'!$B$8,21)+DW$9),"TTT") = "Sa",
                                    TEXT((EDATE('Projektkostenkalkulation EP'!$B$8,21)+DW$9),"TTT") = "So",
                                    IF(ISNA(VLOOKUP(EDATE('Projektkostenkalkulation EP'!$B$8,21)+DW$9,Datenquellen!$F$7:$H$45,3,FALSE))," ",VLOOKUP(EDATE('Projektkostenkalkulation EP'!$B$8,21)+DW$9,Datenquellen!$F$7:$H$45,3,FALSE))="X"
                                    ),
                          "X",
                          ""
                          ),
               "X"
            )</f>
        <v>X</v>
      </c>
      <c r="DY248" s="227" t="str">
        <f xml:space="preserve"> IF(TEXT((EDATE('Projektkostenkalkulation EP'!$B$8,21)+DX$9),"MM")=TEXT((EDATE('Projektkostenkalkulation EP'!$B$8,21)+(DX$9-1)),"MM"),
             IF(
                        OR(
                                    TEXT((EDATE('Projektkostenkalkulation EP'!$B$8,21)+DX$9),"TTT") = "Sa",
                                    TEXT((EDATE('Projektkostenkalkulation EP'!$B$8,21)+DX$9),"TTT") = "So",
                                    IF(ISNA(VLOOKUP(EDATE('Projektkostenkalkulation EP'!$B$8,21)+DX$9,Datenquellen!$F$7:$H$45,3,FALSE))," ",VLOOKUP(EDATE('Projektkostenkalkulation EP'!$B$8,21)+DX$9,Datenquellen!$F$7:$H$45,3,FALSE))="X"
                                    ),
                          "X",
                          ""
                          ),
               "X"
            )</f>
        <v>X</v>
      </c>
      <c r="DZ248" s="227" t="str">
        <f xml:space="preserve"> IF(TEXT((EDATE('Projektkostenkalkulation EP'!$B$8,21)+DY$9),"MM")=TEXT((EDATE('Projektkostenkalkulation EP'!$B$8,21)+(DY$9-1)),"MM"),
             IF(
                        OR(
                                    TEXT((EDATE('Projektkostenkalkulation EP'!$B$8,21)+DY$9),"TTT") = "Sa",
                                    TEXT((EDATE('Projektkostenkalkulation EP'!$B$8,21)+DY$9),"TTT") = "So",
                                    IF(ISNA(VLOOKUP(EDATE('Projektkostenkalkulation EP'!$B$8,21)+DY$9,Datenquellen!$F$7:$H$45,3,FALSE))," ",VLOOKUP(EDATE('Projektkostenkalkulation EP'!$B$8,21)+DY$9,Datenquellen!$F$7:$H$45,3,FALSE))="X"
                                    ),
                          "X",
                          ""
                          ),
               "X"
            )</f>
        <v/>
      </c>
      <c r="EA248" s="227" t="str">
        <f xml:space="preserve"> IF(TEXT((EDATE('Projektkostenkalkulation EP'!$B$8,21)+DZ$9),"MM")=TEXT((EDATE('Projektkostenkalkulation EP'!$B$8,21)+(DZ$9-1)),"MM"),
             IF(
                        OR(
                                    TEXT((EDATE('Projektkostenkalkulation EP'!$B$8,21)+DZ$9),"TTT") = "Sa",
                                    TEXT((EDATE('Projektkostenkalkulation EP'!$B$8,21)+DZ$9),"TTT") = "So",
                                    IF(ISNA(VLOOKUP(EDATE('Projektkostenkalkulation EP'!$B$8,21)+DZ$9,Datenquellen!$F$7:$H$45,3,FALSE))," ",VLOOKUP(EDATE('Projektkostenkalkulation EP'!$B$8,21)+DZ$9,Datenquellen!$F$7:$H$45,3,FALSE))="X"
                                    ),
                          "X",
                          ""
                          ),
               "X"
            )</f>
        <v/>
      </c>
      <c r="EB248" s="227" t="str">
        <f xml:space="preserve"> IF(TEXT((EDATE('Projektkostenkalkulation EP'!$B$8,21)+EA$9),"MM")=TEXT((EDATE('Projektkostenkalkulation EP'!$B$8,21)+(EA$9-1)),"MM"),
             IF(
                        OR(
                                    TEXT((EDATE('Projektkostenkalkulation EP'!$B$8,21)+EA$9),"TTT") = "Sa",
                                    TEXT((EDATE('Projektkostenkalkulation EP'!$B$8,21)+EA$9),"TTT") = "So",
                                    IF(ISNA(VLOOKUP(EDATE('Projektkostenkalkulation EP'!$B$8,21)+EA$9,Datenquellen!$F$7:$H$45,3,FALSE))," ",VLOOKUP(EDATE('Projektkostenkalkulation EP'!$B$8,21)+EA$9,Datenquellen!$F$7:$H$45,3,FALSE))="X"
                                    ),
                          "X",
                          ""
                          ),
               "X"
            )</f>
        <v/>
      </c>
      <c r="EC248" s="227" t="str">
        <f xml:space="preserve"> IF(TEXT((EDATE('Projektkostenkalkulation EP'!$B$8,21)+EB$9),"MM")=TEXT((EDATE('Projektkostenkalkulation EP'!$B$8,21)+(EB$9-1)),"MM"),
             IF(
                        OR(
                                    TEXT((EDATE('Projektkostenkalkulation EP'!$B$8,21)+EB$9),"TTT") = "Sa",
                                    TEXT((EDATE('Projektkostenkalkulation EP'!$B$8,21)+EB$9),"TTT") = "So",
                                    IF(ISNA(VLOOKUP(EDATE('Projektkostenkalkulation EP'!$B$8,21)+EB$9,Datenquellen!$F$7:$H$45,3,FALSE))," ",VLOOKUP(EDATE('Projektkostenkalkulation EP'!$B$8,21)+EB$9,Datenquellen!$F$7:$H$45,3,FALSE))="X"
                                    ),
                          "X",
                          ""
                          ),
               "X"
            )</f>
        <v/>
      </c>
      <c r="ED248" s="227" t="str">
        <f xml:space="preserve"> IF(TEXT((EDATE('Projektkostenkalkulation EP'!$B$8,21)+EC$9),"MM")=TEXT((EDATE('Projektkostenkalkulation EP'!$B$8,21)+(EC$9-1)),"MM"),
             IF(
                        OR(
                                    TEXT((EDATE('Projektkostenkalkulation EP'!$B$8,21)+EC$9),"TTT") = "Sa",
                                    TEXT((EDATE('Projektkostenkalkulation EP'!$B$8,21)+EC$9),"TTT") = "So",
                                    IF(ISNA(VLOOKUP(EDATE('Projektkostenkalkulation EP'!$B$8,21)+EC$9,Datenquellen!$F$7:$H$45,3,FALSE))," ",VLOOKUP(EDATE('Projektkostenkalkulation EP'!$B$8,21)+EC$9,Datenquellen!$F$7:$H$45,3,FALSE))="X"
                                    ),
                          "X",
                          ""
                          ),
               "X"
            )</f>
        <v/>
      </c>
      <c r="EE248" s="227" t="str">
        <f xml:space="preserve"> IF(TEXT((EDATE('Projektkostenkalkulation EP'!$B$8,21)+ED$9),"MM")=TEXT((EDATE('Projektkostenkalkulation EP'!$B$8,21)+(ED$9-1)),"MM"),
             IF(
                        OR(
                                    TEXT((EDATE('Projektkostenkalkulation EP'!$B$8,21)+ED$9),"TTT") = "Sa",
                                    TEXT((EDATE('Projektkostenkalkulation EP'!$B$8,21)+ED$9),"TTT") = "So",
                                    IF(ISNA(VLOOKUP(EDATE('Projektkostenkalkulation EP'!$B$8,21)+ED$9,Datenquellen!$F$7:$H$45,3,FALSE))," ",VLOOKUP(EDATE('Projektkostenkalkulation EP'!$B$8,21)+ED$9,Datenquellen!$F$7:$H$45,3,FALSE))="X"
                                    ),
                          "X",
                          ""
                          ),
               "X"
            )</f>
        <v>X</v>
      </c>
      <c r="EF248" s="227" t="str">
        <f xml:space="preserve"> IF(TEXT((EDATE('Projektkostenkalkulation EP'!$B$8,21)+EE$9),"MM")=TEXT((EDATE('Projektkostenkalkulation EP'!$B$8,21)+(EE$9-1)),"MM"),
             IF(
                        OR(
                                    TEXT((EDATE('Projektkostenkalkulation EP'!$B$8,21)+EE$9),"TTT") = "Sa",
                                    TEXT((EDATE('Projektkostenkalkulation EP'!$B$8,21)+EE$9),"TTT") = "So",
                                    IF(ISNA(VLOOKUP(EDATE('Projektkostenkalkulation EP'!$B$8,21)+EE$9,Datenquellen!$F$7:$H$45,3,FALSE))," ",VLOOKUP(EDATE('Projektkostenkalkulation EP'!$B$8,21)+EE$9,Datenquellen!$F$7:$H$45,3,FALSE))="X"
                                    ),
                          "X",
                          ""
                          ),
               "X"
            )</f>
        <v>X</v>
      </c>
      <c r="EG248" s="227" t="str">
        <f xml:space="preserve"> IF(TEXT((EDATE('Projektkostenkalkulation EP'!$B$8,21)+EF$9),"MM")=TEXT((EDATE('Projektkostenkalkulation EP'!$B$8,21)+(EF$9-1)),"MM"),
             IF(
                        OR(
                                    TEXT((EDATE('Projektkostenkalkulation EP'!$B$8,21)+EF$9),"TTT") = "Sa",
                                    TEXT((EDATE('Projektkostenkalkulation EP'!$B$8,21)+EF$9),"TTT") = "So",
                                    IF(ISNA(VLOOKUP(EDATE('Projektkostenkalkulation EP'!$B$8,21)+EF$9,Datenquellen!$F$7:$H$45,3,FALSE))," ",VLOOKUP(EDATE('Projektkostenkalkulation EP'!$B$8,21)+EF$9,Datenquellen!$F$7:$H$45,3,FALSE))="X"
                                    ),
                          "X",
                          ""
                          ),
               "X"
            )</f>
        <v/>
      </c>
      <c r="EH248" s="227" t="str">
        <f xml:space="preserve"> IF(TEXT((EDATE('Projektkostenkalkulation EP'!$B$8,21)+EG$9),"MM")=TEXT((EDATE('Projektkostenkalkulation EP'!$B$8,21)+(EG$9-1)),"MM"),
             IF(
                        OR(
                                    TEXT((EDATE('Projektkostenkalkulation EP'!$B$8,21)+EG$9),"TTT") = "Sa",
                                    TEXT((EDATE('Projektkostenkalkulation EP'!$B$8,21)+EG$9),"TTT") = "So",
                                    IF(ISNA(VLOOKUP(EDATE('Projektkostenkalkulation EP'!$B$8,21)+EG$9,Datenquellen!$F$7:$H$45,3,FALSE))," ",VLOOKUP(EDATE('Projektkostenkalkulation EP'!$B$8,21)+EG$9,Datenquellen!$F$7:$H$45,3,FALSE))="X"
                                    ),
                          "X",
                          ""
                          ),
               "X"
            )</f>
        <v/>
      </c>
      <c r="EI248" s="227" t="str">
        <f xml:space="preserve"> IF(TEXT((EDATE('Projektkostenkalkulation EP'!$B$8,21)+EH$9),"MM")=TEXT((EDATE('Projektkostenkalkulation EP'!$B$8,21)+(EH$9-1)),"MM"),
             IF(
                        OR(
                                    TEXT((EDATE('Projektkostenkalkulation EP'!$B$8,21)+EH$9),"TTT") = "Sa",
                                    TEXT((EDATE('Projektkostenkalkulation EP'!$B$8,21)+EH$9),"TTT") = "So",
                                    IF(ISNA(VLOOKUP(EDATE('Projektkostenkalkulation EP'!$B$8,21)+EH$9,Datenquellen!$F$7:$H$45,3,FALSE))," ",VLOOKUP(EDATE('Projektkostenkalkulation EP'!$B$8,21)+EH$9,Datenquellen!$F$7:$H$45,3,FALSE))="X"
                                    ),
                          "X",
                          ""
                          ),
               "X"
            )</f>
        <v/>
      </c>
      <c r="EJ248" s="227" t="str">
        <f xml:space="preserve"> IF(TEXT((EDATE('Projektkostenkalkulation EP'!$B$8,21)+EI$9),"MM")=TEXT((EDATE('Projektkostenkalkulation EP'!$B$8,21)+(EI$9-1)),"MM"),
             IF(
                        OR(
                                    TEXT((EDATE('Projektkostenkalkulation EP'!$B$8,21)+EI$9),"TTT") = "Sa",
                                    TEXT((EDATE('Projektkostenkalkulation EP'!$B$8,21)+EI$9),"TTT") = "So",
                                    IF(ISNA(VLOOKUP(EDATE('Projektkostenkalkulation EP'!$B$8,21)+EI$9,Datenquellen!$F$7:$H$45,3,FALSE))," ",VLOOKUP(EDATE('Projektkostenkalkulation EP'!$B$8,21)+EI$9,Datenquellen!$F$7:$H$45,3,FALSE))="X"
                                    ),
                          "X",
                          ""
                          ),
               "X"
            )</f>
        <v/>
      </c>
      <c r="EK248" s="228" t="str">
        <f xml:space="preserve"> IF(TEXT((EDATE('Projektkostenkalkulation EP'!$B$8,21)+EJ$9),"MM")=TEXT((EDATE('Projektkostenkalkulation EP'!$B$8,21)+(EJ$9-1)),"MM"),
             IF(
                        OR(
                                    TEXT((EDATE('Projektkostenkalkulation EP'!$B$8,21)+EJ$9),"TTT") = "Sa",
                                    TEXT((EDATE('Projektkostenkalkulation EP'!$B$8,21)+EJ$9),"TTT") = "So",
                                    IF(ISNA(VLOOKUP(EDATE('Projektkostenkalkulation EP'!$B$8,21)+EJ$9,Datenquellen!$F$7:$H$45,3,FALSE))," ",VLOOKUP(EDATE('Projektkostenkalkulation EP'!$B$8,21)+EJ$9,Datenquellen!$F$7:$H$45,3,FALSE))="X"
                                    ),
                          "X",
                          ""
                          ),
               "X"
            )</f>
        <v/>
      </c>
      <c r="EL248" s="229"/>
      <c r="EM248" s="230"/>
      <c r="EN248" s="408"/>
      <c r="EO248" s="405" t="str">
        <f>TEXT(EDATE('Projektkostenkalkulation EP'!$B$8,21),"MMMM")</f>
        <v>Oktober</v>
      </c>
      <c r="EP248" s="226"/>
      <c r="EQ248" s="227" t="str">
        <f>IF(
            OR(
                     TEXT(EDATE('Projektkostenkalkulation EP'!$B$8,21),"TTT") = "Sa",
                     TEXT(EDATE('Projektkostenkalkulation EP'!$B$8,21),"TTT") = "So",
                     IF(ISNA(VLOOKUP(EDATE('Projektkostenkalkulation EP'!$B$8,21),Datenquellen!$F$7:$H$45,3,FALSE))," ",VLOOKUP(EDATE('Projektkostenkalkulation EP'!$B$8,21),Datenquellen!$F$7:$H$45,3,FALSE))="X"
                            ),
                    "X",
                    ""
            )</f>
        <v/>
      </c>
      <c r="ER248" s="227" t="str">
        <f xml:space="preserve"> IF(TEXT((EDATE('Projektkostenkalkulation EP'!$B$8,21)+EQ$9),"MM")=TEXT((EDATE('Projektkostenkalkulation EP'!$B$8,21)+(EQ$9-1)),"MM"),
             IF(
                        OR(
                                    TEXT((EDATE('Projektkostenkalkulation EP'!$B$8,21)+EQ$9),"TTT") = "Sa",
                                    TEXT((EDATE('Projektkostenkalkulation EP'!$B$8,21)+EQ$9),"TTT") = "So",
                                    IF(ISNA(VLOOKUP(EDATE('Projektkostenkalkulation EP'!$B$8,21)+EQ$9,Datenquellen!$F$7:$H$45,3,FALSE))," ",VLOOKUP(EDATE('Projektkostenkalkulation EP'!$B$8,21)+EQ$9,Datenquellen!$F$7:$H$45,3,FALSE))="X"
                                    ),
                          "X",
                          ""
                          ),
               "X"
            )</f>
        <v/>
      </c>
      <c r="ES248" s="227" t="str">
        <f xml:space="preserve"> IF(TEXT((EDATE('Projektkostenkalkulation EP'!$B$8,21)+ER$9),"MM")=TEXT((EDATE('Projektkostenkalkulation EP'!$B$8,21)+(ER$9-1)),"MM"),
             IF(
                        OR(
                                    TEXT((EDATE('Projektkostenkalkulation EP'!$B$8,21)+ER$9),"TTT") = "Sa",
                                    TEXT((EDATE('Projektkostenkalkulation EP'!$B$8,21)+ER$9),"TTT") = "So",
                                    IF(ISNA(VLOOKUP(EDATE('Projektkostenkalkulation EP'!$B$8,21)+ER$9,Datenquellen!$F$7:$H$45,3,FALSE))," ",VLOOKUP(EDATE('Projektkostenkalkulation EP'!$B$8,21)+ER$9,Datenquellen!$F$7:$H$45,3,FALSE))="X"
                                    ),
                          "X",
                          ""
                          ),
               "X"
            )</f>
        <v>X</v>
      </c>
      <c r="ET248" s="227" t="str">
        <f xml:space="preserve"> IF(TEXT((EDATE('Projektkostenkalkulation EP'!$B$8,21)+ES$9),"MM")=TEXT((EDATE('Projektkostenkalkulation EP'!$B$8,21)+(ES$9-1)),"MM"),
             IF(
                        OR(
                                    TEXT((EDATE('Projektkostenkalkulation EP'!$B$8,21)+ES$9),"TTT") = "Sa",
                                    TEXT((EDATE('Projektkostenkalkulation EP'!$B$8,21)+ES$9),"TTT") = "So",
                                    IF(ISNA(VLOOKUP(EDATE('Projektkostenkalkulation EP'!$B$8,21)+ES$9,Datenquellen!$F$7:$H$45,3,FALSE))," ",VLOOKUP(EDATE('Projektkostenkalkulation EP'!$B$8,21)+ES$9,Datenquellen!$F$7:$H$45,3,FALSE))="X"
                                    ),
                          "X",
                          ""
                          ),
               "X"
            )</f>
        <v>X</v>
      </c>
      <c r="EU248" s="227" t="str">
        <f xml:space="preserve"> IF(TEXT((EDATE('Projektkostenkalkulation EP'!$B$8,21)+ET$9),"MM")=TEXT((EDATE('Projektkostenkalkulation EP'!$B$8,21)+(ET$9-1)),"MM"),
             IF(
                        OR(
                                    TEXT((EDATE('Projektkostenkalkulation EP'!$B$8,21)+ET$9),"TTT") = "Sa",
                                    TEXT((EDATE('Projektkostenkalkulation EP'!$B$8,21)+ET$9),"TTT") = "So",
                                    IF(ISNA(VLOOKUP(EDATE('Projektkostenkalkulation EP'!$B$8,21)+ET$9,Datenquellen!$F$7:$H$45,3,FALSE))," ",VLOOKUP(EDATE('Projektkostenkalkulation EP'!$B$8,21)+ET$9,Datenquellen!$F$7:$H$45,3,FALSE))="X"
                                    ),
                          "X",
                          ""
                          ),
               "X"
            )</f>
        <v>X</v>
      </c>
      <c r="EV248" s="227" t="str">
        <f xml:space="preserve"> IF(TEXT((EDATE('Projektkostenkalkulation EP'!$B$8,21)+EU$9),"MM")=TEXT((EDATE('Projektkostenkalkulation EP'!$B$8,21)+(EU$9-1)),"MM"),
             IF(
                        OR(
                                    TEXT((EDATE('Projektkostenkalkulation EP'!$B$8,21)+EU$9),"TTT") = "Sa",
                                    TEXT((EDATE('Projektkostenkalkulation EP'!$B$8,21)+EU$9),"TTT") = "So",
                                    IF(ISNA(VLOOKUP(EDATE('Projektkostenkalkulation EP'!$B$8,21)+EU$9,Datenquellen!$F$7:$H$45,3,FALSE))," ",VLOOKUP(EDATE('Projektkostenkalkulation EP'!$B$8,21)+EU$9,Datenquellen!$F$7:$H$45,3,FALSE))="X"
                                    ),
                          "X",
                          ""
                          ),
               "X"
            )</f>
        <v/>
      </c>
      <c r="EW248" s="227" t="str">
        <f xml:space="preserve"> IF(TEXT((EDATE('Projektkostenkalkulation EP'!$B$8,21)+EV$9),"MM")=TEXT((EDATE('Projektkostenkalkulation EP'!$B$8,21)+(EV$9-1)),"MM"),
             IF(
                        OR(
                                    TEXT((EDATE('Projektkostenkalkulation EP'!$B$8,21)+EV$9),"TTT") = "Sa",
                                    TEXT((EDATE('Projektkostenkalkulation EP'!$B$8,21)+EV$9),"TTT") = "So",
                                    IF(ISNA(VLOOKUP(EDATE('Projektkostenkalkulation EP'!$B$8,21)+EV$9,Datenquellen!$F$7:$H$45,3,FALSE))," ",VLOOKUP(EDATE('Projektkostenkalkulation EP'!$B$8,21)+EV$9,Datenquellen!$F$7:$H$45,3,FALSE))="X"
                                    ),
                          "X",
                          ""
                          ),
               "X"
            )</f>
        <v/>
      </c>
      <c r="EX248" s="227" t="str">
        <f xml:space="preserve"> IF(TEXT((EDATE('Projektkostenkalkulation EP'!$B$8,21)+EW$9),"MM")=TEXT((EDATE('Projektkostenkalkulation EP'!$B$8,21)+(EW$9-1)),"MM"),
             IF(
                        OR(
                                    TEXT((EDATE('Projektkostenkalkulation EP'!$B$8,21)+EW$9),"TTT") = "Sa",
                                    TEXT((EDATE('Projektkostenkalkulation EP'!$B$8,21)+EW$9),"TTT") = "So",
                                    IF(ISNA(VLOOKUP(EDATE('Projektkostenkalkulation EP'!$B$8,21)+EW$9,Datenquellen!$F$7:$H$45,3,FALSE))," ",VLOOKUP(EDATE('Projektkostenkalkulation EP'!$B$8,21)+EW$9,Datenquellen!$F$7:$H$45,3,FALSE))="X"
                                    ),
                          "X",
                          ""
                          ),
               "X"
            )</f>
        <v/>
      </c>
      <c r="EY248" s="227" t="str">
        <f xml:space="preserve"> IF(TEXT((EDATE('Projektkostenkalkulation EP'!$B$8,21)+EX$9),"MM")=TEXT((EDATE('Projektkostenkalkulation EP'!$B$8,21)+(EX$9-1)),"MM"),
             IF(
                        OR(
                                    TEXT((EDATE('Projektkostenkalkulation EP'!$B$8,21)+EX$9),"TTT") = "Sa",
                                    TEXT((EDATE('Projektkostenkalkulation EP'!$B$8,21)+EX$9),"TTT") = "So",
                                    IF(ISNA(VLOOKUP(EDATE('Projektkostenkalkulation EP'!$B$8,21)+EX$9,Datenquellen!$F$7:$H$45,3,FALSE))," ",VLOOKUP(EDATE('Projektkostenkalkulation EP'!$B$8,21)+EX$9,Datenquellen!$F$7:$H$45,3,FALSE))="X"
                                    ),
                          "X",
                          ""
                          ),
               "X"
            )</f>
        <v/>
      </c>
      <c r="EZ248" s="227" t="str">
        <f xml:space="preserve"> IF(TEXT((EDATE('Projektkostenkalkulation EP'!$B$8,21)+EY$9),"MM")=TEXT((EDATE('Projektkostenkalkulation EP'!$B$8,21)+(EY$9-1)),"MM"),
             IF(
                        OR(
                                    TEXT((EDATE('Projektkostenkalkulation EP'!$B$8,21)+EY$9),"TTT") = "Sa",
                                    TEXT((EDATE('Projektkostenkalkulation EP'!$B$8,21)+EY$9),"TTT") = "So",
                                    IF(ISNA(VLOOKUP(EDATE('Projektkostenkalkulation EP'!$B$8,21)+EY$9,Datenquellen!$F$7:$H$45,3,FALSE))," ",VLOOKUP(EDATE('Projektkostenkalkulation EP'!$B$8,21)+EY$9,Datenquellen!$F$7:$H$45,3,FALSE))="X"
                                    ),
                          "X",
                          ""
                          ),
               "X"
            )</f>
        <v/>
      </c>
      <c r="FA248" s="227" t="str">
        <f xml:space="preserve"> IF(TEXT((EDATE('Projektkostenkalkulation EP'!$B$8,21)+EZ$9),"MM")=TEXT((EDATE('Projektkostenkalkulation EP'!$B$8,21)+(EZ$9-1)),"MM"),
             IF(
                        OR(
                                    TEXT((EDATE('Projektkostenkalkulation EP'!$B$8,21)+EZ$9),"TTT") = "Sa",
                                    TEXT((EDATE('Projektkostenkalkulation EP'!$B$8,21)+EZ$9),"TTT") = "So",
                                    IF(ISNA(VLOOKUP(EDATE('Projektkostenkalkulation EP'!$B$8,21)+EZ$9,Datenquellen!$F$7:$H$45,3,FALSE))," ",VLOOKUP(EDATE('Projektkostenkalkulation EP'!$B$8,21)+EZ$9,Datenquellen!$F$7:$H$45,3,FALSE))="X"
                                    ),
                          "X",
                          ""
                          ),
               "X"
            )</f>
        <v>X</v>
      </c>
      <c r="FB248" s="227" t="str">
        <f xml:space="preserve"> IF(TEXT((EDATE('Projektkostenkalkulation EP'!$B$8,21)+FA$9),"MM")=TEXT((EDATE('Projektkostenkalkulation EP'!$B$8,21)+(FA$9-1)),"MM"),
             IF(
                        OR(
                                    TEXT((EDATE('Projektkostenkalkulation EP'!$B$8,21)+FA$9),"TTT") = "Sa",
                                    TEXT((EDATE('Projektkostenkalkulation EP'!$B$8,21)+FA$9),"TTT") = "So",
                                    IF(ISNA(VLOOKUP(EDATE('Projektkostenkalkulation EP'!$B$8,21)+FA$9,Datenquellen!$F$7:$H$45,3,FALSE))," ",VLOOKUP(EDATE('Projektkostenkalkulation EP'!$B$8,21)+FA$9,Datenquellen!$F$7:$H$45,3,FALSE))="X"
                                    ),
                          "X",
                          ""
                          ),
               "X"
            )</f>
        <v>X</v>
      </c>
      <c r="FC248" s="227" t="str">
        <f xml:space="preserve"> IF(TEXT((EDATE('Projektkostenkalkulation EP'!$B$8,21)+FB$9),"MM")=TEXT((EDATE('Projektkostenkalkulation EP'!$B$8,21)+(FB$9-1)),"MM"),
             IF(
                        OR(
                                    TEXT((EDATE('Projektkostenkalkulation EP'!$B$8,21)+FB$9),"TTT") = "Sa",
                                    TEXT((EDATE('Projektkostenkalkulation EP'!$B$8,21)+FB$9),"TTT") = "So",
                                    IF(ISNA(VLOOKUP(EDATE('Projektkostenkalkulation EP'!$B$8,21)+FB$9,Datenquellen!$F$7:$H$45,3,FALSE))," ",VLOOKUP(EDATE('Projektkostenkalkulation EP'!$B$8,21)+FB$9,Datenquellen!$F$7:$H$45,3,FALSE))="X"
                                    ),
                          "X",
                          ""
                          ),
               "X"
            )</f>
        <v/>
      </c>
      <c r="FD248" s="227" t="str">
        <f xml:space="preserve"> IF(TEXT((EDATE('Projektkostenkalkulation EP'!$B$8,21)+FC$9),"MM")=TEXT((EDATE('Projektkostenkalkulation EP'!$B$8,21)+(FC$9-1)),"MM"),
             IF(
                        OR(
                                    TEXT((EDATE('Projektkostenkalkulation EP'!$B$8,21)+FC$9),"TTT") = "Sa",
                                    TEXT((EDATE('Projektkostenkalkulation EP'!$B$8,21)+FC$9),"TTT") = "So",
                                    IF(ISNA(VLOOKUP(EDATE('Projektkostenkalkulation EP'!$B$8,21)+FC$9,Datenquellen!$F$7:$H$45,3,FALSE))," ",VLOOKUP(EDATE('Projektkostenkalkulation EP'!$B$8,21)+FC$9,Datenquellen!$F$7:$H$45,3,FALSE))="X"
                                    ),
                          "X",
                          ""
                          ),
               "X"
            )</f>
        <v/>
      </c>
      <c r="FE248" s="227" t="str">
        <f xml:space="preserve"> IF(TEXT((EDATE('Projektkostenkalkulation EP'!$B$8,21)+FD$9),"MM")=TEXT((EDATE('Projektkostenkalkulation EP'!$B$8,21)+(FD$9-1)),"MM"),
             IF(
                        OR(
                                    TEXT((EDATE('Projektkostenkalkulation EP'!$B$8,21)+FD$9),"TTT") = "Sa",
                                    TEXT((EDATE('Projektkostenkalkulation EP'!$B$8,21)+FD$9),"TTT") = "So",
                                    IF(ISNA(VLOOKUP(EDATE('Projektkostenkalkulation EP'!$B$8,21)+FD$9,Datenquellen!$F$7:$H$45,3,FALSE))," ",VLOOKUP(EDATE('Projektkostenkalkulation EP'!$B$8,21)+FD$9,Datenquellen!$F$7:$H$45,3,FALSE))="X"
                                    ),
                          "X",
                          ""
                          ),
               "X"
            )</f>
        <v/>
      </c>
      <c r="FF248" s="227" t="str">
        <f xml:space="preserve"> IF(TEXT((EDATE('Projektkostenkalkulation EP'!$B$8,21)+FE$9),"MM")=TEXT((EDATE('Projektkostenkalkulation EP'!$B$8,21)+(FE$9-1)),"MM"),
             IF(
                        OR(
                                    TEXT((EDATE('Projektkostenkalkulation EP'!$B$8,21)+FE$9),"TTT") = "Sa",
                                    TEXT((EDATE('Projektkostenkalkulation EP'!$B$8,21)+FE$9),"TTT") = "So",
                                    IF(ISNA(VLOOKUP(EDATE('Projektkostenkalkulation EP'!$B$8,21)+FE$9,Datenquellen!$F$7:$H$45,3,FALSE))," ",VLOOKUP(EDATE('Projektkostenkalkulation EP'!$B$8,21)+FE$9,Datenquellen!$F$7:$H$45,3,FALSE))="X"
                                    ),
                          "X",
                          ""
                          ),
               "X"
            )</f>
        <v/>
      </c>
      <c r="FG248" s="227" t="str">
        <f xml:space="preserve"> IF(TEXT((EDATE('Projektkostenkalkulation EP'!$B$8,21)+FF$9),"MM")=TEXT((EDATE('Projektkostenkalkulation EP'!$B$8,21)+(FF$9-1)),"MM"),
             IF(
                        OR(
                                    TEXT((EDATE('Projektkostenkalkulation EP'!$B$8,21)+FF$9),"TTT") = "Sa",
                                    TEXT((EDATE('Projektkostenkalkulation EP'!$B$8,21)+FF$9),"TTT") = "So",
                                    IF(ISNA(VLOOKUP(EDATE('Projektkostenkalkulation EP'!$B$8,21)+FF$9,Datenquellen!$F$7:$H$45,3,FALSE))," ",VLOOKUP(EDATE('Projektkostenkalkulation EP'!$B$8,21)+FF$9,Datenquellen!$F$7:$H$45,3,FALSE))="X"
                                    ),
                          "X",
                          ""
                          ),
               "X"
            )</f>
        <v/>
      </c>
      <c r="FH248" s="227" t="str">
        <f xml:space="preserve"> IF(TEXT((EDATE('Projektkostenkalkulation EP'!$B$8,21)+FG$9),"MM")=TEXT((EDATE('Projektkostenkalkulation EP'!$B$8,21)+(FG$9-1)),"MM"),
             IF(
                        OR(
                                    TEXT((EDATE('Projektkostenkalkulation EP'!$B$8,21)+FG$9),"TTT") = "Sa",
                                    TEXT((EDATE('Projektkostenkalkulation EP'!$B$8,21)+FG$9),"TTT") = "So",
                                    IF(ISNA(VLOOKUP(EDATE('Projektkostenkalkulation EP'!$B$8,21)+FG$9,Datenquellen!$F$7:$H$45,3,FALSE))," ",VLOOKUP(EDATE('Projektkostenkalkulation EP'!$B$8,21)+FG$9,Datenquellen!$F$7:$H$45,3,FALSE))="X"
                                    ),
                          "X",
                          ""
                          ),
               "X"
            )</f>
        <v>X</v>
      </c>
      <c r="FI248" s="227" t="str">
        <f xml:space="preserve"> IF(TEXT((EDATE('Projektkostenkalkulation EP'!$B$8,21)+FH$9),"MM")=TEXT((EDATE('Projektkostenkalkulation EP'!$B$8,21)+(FH$9-1)),"MM"),
             IF(
                        OR(
                                    TEXT((EDATE('Projektkostenkalkulation EP'!$B$8,21)+FH$9),"TTT") = "Sa",
                                    TEXT((EDATE('Projektkostenkalkulation EP'!$B$8,21)+FH$9),"TTT") = "So",
                                    IF(ISNA(VLOOKUP(EDATE('Projektkostenkalkulation EP'!$B$8,21)+FH$9,Datenquellen!$F$7:$H$45,3,FALSE))," ",VLOOKUP(EDATE('Projektkostenkalkulation EP'!$B$8,21)+FH$9,Datenquellen!$F$7:$H$45,3,FALSE))="X"
                                    ),
                          "X",
                          ""
                          ),
               "X"
            )</f>
        <v>X</v>
      </c>
      <c r="FJ248" s="227" t="str">
        <f xml:space="preserve"> IF(TEXT((EDATE('Projektkostenkalkulation EP'!$B$8,21)+FI$9),"MM")=TEXT((EDATE('Projektkostenkalkulation EP'!$B$8,21)+(FI$9-1)),"MM"),
             IF(
                        OR(
                                    TEXT((EDATE('Projektkostenkalkulation EP'!$B$8,21)+FI$9),"TTT") = "Sa",
                                    TEXT((EDATE('Projektkostenkalkulation EP'!$B$8,21)+FI$9),"TTT") = "So",
                                    IF(ISNA(VLOOKUP(EDATE('Projektkostenkalkulation EP'!$B$8,21)+FI$9,Datenquellen!$F$7:$H$45,3,FALSE))," ",VLOOKUP(EDATE('Projektkostenkalkulation EP'!$B$8,21)+FI$9,Datenquellen!$F$7:$H$45,3,FALSE))="X"
                                    ),
                          "X",
                          ""
                          ),
               "X"
            )</f>
        <v/>
      </c>
      <c r="FK248" s="227" t="str">
        <f xml:space="preserve"> IF(TEXT((EDATE('Projektkostenkalkulation EP'!$B$8,21)+FJ$9),"MM")=TEXT((EDATE('Projektkostenkalkulation EP'!$B$8,21)+(FJ$9-1)),"MM"),
             IF(
                        OR(
                                    TEXT((EDATE('Projektkostenkalkulation EP'!$B$8,21)+FJ$9),"TTT") = "Sa",
                                    TEXT((EDATE('Projektkostenkalkulation EP'!$B$8,21)+FJ$9),"TTT") = "So",
                                    IF(ISNA(VLOOKUP(EDATE('Projektkostenkalkulation EP'!$B$8,21)+FJ$9,Datenquellen!$F$7:$H$45,3,FALSE))," ",VLOOKUP(EDATE('Projektkostenkalkulation EP'!$B$8,21)+FJ$9,Datenquellen!$F$7:$H$45,3,FALSE))="X"
                                    ),
                          "X",
                          ""
                          ),
               "X"
            )</f>
        <v/>
      </c>
      <c r="FL248" s="227" t="str">
        <f xml:space="preserve"> IF(TEXT((EDATE('Projektkostenkalkulation EP'!$B$8,21)+FK$9),"MM")=TEXT((EDATE('Projektkostenkalkulation EP'!$B$8,21)+(FK$9-1)),"MM"),
             IF(
                        OR(
                                    TEXT((EDATE('Projektkostenkalkulation EP'!$B$8,21)+FK$9),"TTT") = "Sa",
                                    TEXT((EDATE('Projektkostenkalkulation EP'!$B$8,21)+FK$9),"TTT") = "So",
                                    IF(ISNA(VLOOKUP(EDATE('Projektkostenkalkulation EP'!$B$8,21)+FK$9,Datenquellen!$F$7:$H$45,3,FALSE))," ",VLOOKUP(EDATE('Projektkostenkalkulation EP'!$B$8,21)+FK$9,Datenquellen!$F$7:$H$45,3,FALSE))="X"
                                    ),
                          "X",
                          ""
                          ),
               "X"
            )</f>
        <v/>
      </c>
      <c r="FM248" s="227" t="str">
        <f xml:space="preserve"> IF(TEXT((EDATE('Projektkostenkalkulation EP'!$B$8,21)+FL$9),"MM")=TEXT((EDATE('Projektkostenkalkulation EP'!$B$8,21)+(FL$9-1)),"MM"),
             IF(
                        OR(
                                    TEXT((EDATE('Projektkostenkalkulation EP'!$B$8,21)+FL$9),"TTT") = "Sa",
                                    TEXT((EDATE('Projektkostenkalkulation EP'!$B$8,21)+FL$9),"TTT") = "So",
                                    IF(ISNA(VLOOKUP(EDATE('Projektkostenkalkulation EP'!$B$8,21)+FL$9,Datenquellen!$F$7:$H$45,3,FALSE))," ",VLOOKUP(EDATE('Projektkostenkalkulation EP'!$B$8,21)+FL$9,Datenquellen!$F$7:$H$45,3,FALSE))="X"
                                    ),
                          "X",
                          ""
                          ),
               "X"
            )</f>
        <v/>
      </c>
      <c r="FN248" s="227" t="str">
        <f xml:space="preserve"> IF(TEXT((EDATE('Projektkostenkalkulation EP'!$B$8,21)+FM$9),"MM")=TEXT((EDATE('Projektkostenkalkulation EP'!$B$8,21)+(FM$9-1)),"MM"),
             IF(
                        OR(
                                    TEXT((EDATE('Projektkostenkalkulation EP'!$B$8,21)+FM$9),"TTT") = "Sa",
                                    TEXT((EDATE('Projektkostenkalkulation EP'!$B$8,21)+FM$9),"TTT") = "So",
                                    IF(ISNA(VLOOKUP(EDATE('Projektkostenkalkulation EP'!$B$8,21)+FM$9,Datenquellen!$F$7:$H$45,3,FALSE))," ",VLOOKUP(EDATE('Projektkostenkalkulation EP'!$B$8,21)+FM$9,Datenquellen!$F$7:$H$45,3,FALSE))="X"
                                    ),
                          "X",
                          ""
                          ),
               "X"
            )</f>
        <v/>
      </c>
      <c r="FO248" s="227" t="str">
        <f xml:space="preserve"> IF(TEXT((EDATE('Projektkostenkalkulation EP'!$B$8,21)+FN$9),"MM")=TEXT((EDATE('Projektkostenkalkulation EP'!$B$8,21)+(FN$9-1)),"MM"),
             IF(
                        OR(
                                    TEXT((EDATE('Projektkostenkalkulation EP'!$B$8,21)+FN$9),"TTT") = "Sa",
                                    TEXT((EDATE('Projektkostenkalkulation EP'!$B$8,21)+FN$9),"TTT") = "So",
                                    IF(ISNA(VLOOKUP(EDATE('Projektkostenkalkulation EP'!$B$8,21)+FN$9,Datenquellen!$F$7:$H$45,3,FALSE))," ",VLOOKUP(EDATE('Projektkostenkalkulation EP'!$B$8,21)+FN$9,Datenquellen!$F$7:$H$45,3,FALSE))="X"
                                    ),
                          "X",
                          ""
                          ),
               "X"
            )</f>
        <v>X</v>
      </c>
      <c r="FP248" s="227" t="str">
        <f xml:space="preserve"> IF(TEXT((EDATE('Projektkostenkalkulation EP'!$B$8,21)+FO$9),"MM")=TEXT((EDATE('Projektkostenkalkulation EP'!$B$8,21)+(FO$9-1)),"MM"),
             IF(
                        OR(
                                    TEXT((EDATE('Projektkostenkalkulation EP'!$B$8,21)+FO$9),"TTT") = "Sa",
                                    TEXT((EDATE('Projektkostenkalkulation EP'!$B$8,21)+FO$9),"TTT") = "So",
                                    IF(ISNA(VLOOKUP(EDATE('Projektkostenkalkulation EP'!$B$8,21)+FO$9,Datenquellen!$F$7:$H$45,3,FALSE))," ",VLOOKUP(EDATE('Projektkostenkalkulation EP'!$B$8,21)+FO$9,Datenquellen!$F$7:$H$45,3,FALSE))="X"
                                    ),
                          "X",
                          ""
                          ),
               "X"
            )</f>
        <v>X</v>
      </c>
      <c r="FQ248" s="227" t="str">
        <f xml:space="preserve"> IF(TEXT((EDATE('Projektkostenkalkulation EP'!$B$8,21)+FP$9),"MM")=TEXT((EDATE('Projektkostenkalkulation EP'!$B$8,21)+(FP$9-1)),"MM"),
             IF(
                        OR(
                                    TEXT((EDATE('Projektkostenkalkulation EP'!$B$8,21)+FP$9),"TTT") = "Sa",
                                    TEXT((EDATE('Projektkostenkalkulation EP'!$B$8,21)+FP$9),"TTT") = "So",
                                    IF(ISNA(VLOOKUP(EDATE('Projektkostenkalkulation EP'!$B$8,21)+FP$9,Datenquellen!$F$7:$H$45,3,FALSE))," ",VLOOKUP(EDATE('Projektkostenkalkulation EP'!$B$8,21)+FP$9,Datenquellen!$F$7:$H$45,3,FALSE))="X"
                                    ),
                          "X",
                          ""
                          ),
               "X"
            )</f>
        <v/>
      </c>
      <c r="FR248" s="227" t="str">
        <f xml:space="preserve"> IF(TEXT((EDATE('Projektkostenkalkulation EP'!$B$8,21)+FQ$9),"MM")=TEXT((EDATE('Projektkostenkalkulation EP'!$B$8,21)+(FQ$9-1)),"MM"),
             IF(
                        OR(
                                    TEXT((EDATE('Projektkostenkalkulation EP'!$B$8,21)+FQ$9),"TTT") = "Sa",
                                    TEXT((EDATE('Projektkostenkalkulation EP'!$B$8,21)+FQ$9),"TTT") = "So",
                                    IF(ISNA(VLOOKUP(EDATE('Projektkostenkalkulation EP'!$B$8,21)+FQ$9,Datenquellen!$F$7:$H$45,3,FALSE))," ",VLOOKUP(EDATE('Projektkostenkalkulation EP'!$B$8,21)+FQ$9,Datenquellen!$F$7:$H$45,3,FALSE))="X"
                                    ),
                          "X",
                          ""
                          ),
               "X"
            )</f>
        <v/>
      </c>
      <c r="FS248" s="227" t="str">
        <f xml:space="preserve"> IF(TEXT((EDATE('Projektkostenkalkulation EP'!$B$8,21)+FR$9),"MM")=TEXT((EDATE('Projektkostenkalkulation EP'!$B$8,21)+(FR$9-1)),"MM"),
             IF(
                        OR(
                                    TEXT((EDATE('Projektkostenkalkulation EP'!$B$8,21)+FR$9),"TTT") = "Sa",
                                    TEXT((EDATE('Projektkostenkalkulation EP'!$B$8,21)+FR$9),"TTT") = "So",
                                    IF(ISNA(VLOOKUP(EDATE('Projektkostenkalkulation EP'!$B$8,21)+FR$9,Datenquellen!$F$7:$H$45,3,FALSE))," ",VLOOKUP(EDATE('Projektkostenkalkulation EP'!$B$8,21)+FR$9,Datenquellen!$F$7:$H$45,3,FALSE))="X"
                                    ),
                          "X",
                          ""
                          ),
               "X"
            )</f>
        <v/>
      </c>
      <c r="FT248" s="227" t="str">
        <f xml:space="preserve"> IF(TEXT((EDATE('Projektkostenkalkulation EP'!$B$8,21)+FS$9),"MM")=TEXT((EDATE('Projektkostenkalkulation EP'!$B$8,21)+(FS$9-1)),"MM"),
             IF(
                        OR(
                                    TEXT((EDATE('Projektkostenkalkulation EP'!$B$8,21)+FS$9),"TTT") = "Sa",
                                    TEXT((EDATE('Projektkostenkalkulation EP'!$B$8,21)+FS$9),"TTT") = "So",
                                    IF(ISNA(VLOOKUP(EDATE('Projektkostenkalkulation EP'!$B$8,21)+FS$9,Datenquellen!$F$7:$H$45,3,FALSE))," ",VLOOKUP(EDATE('Projektkostenkalkulation EP'!$B$8,21)+FS$9,Datenquellen!$F$7:$H$45,3,FALSE))="X"
                                    ),
                          "X",
                          ""
                          ),
               "X"
            )</f>
        <v/>
      </c>
      <c r="FU248" s="228" t="str">
        <f xml:space="preserve"> IF(TEXT((EDATE('Projektkostenkalkulation EP'!$B$8,21)+FT$9),"MM")=TEXT((EDATE('Projektkostenkalkulation EP'!$B$8,21)+(FT$9-1)),"MM"),
             IF(
                        OR(
                                    TEXT((EDATE('Projektkostenkalkulation EP'!$B$8,21)+FT$9),"TTT") = "Sa",
                                    TEXT((EDATE('Projektkostenkalkulation EP'!$B$8,21)+FT$9),"TTT") = "So",
                                    IF(ISNA(VLOOKUP(EDATE('Projektkostenkalkulation EP'!$B$8,21)+FT$9,Datenquellen!$F$7:$H$45,3,FALSE))," ",VLOOKUP(EDATE('Projektkostenkalkulation EP'!$B$8,21)+FT$9,Datenquellen!$F$7:$H$45,3,FALSE))="X"
                                    ),
                          "X",
                          ""
                          ),
               "X"
            )</f>
        <v/>
      </c>
      <c r="FV248" s="229"/>
      <c r="FW248" s="230"/>
      <c r="FX248" s="408"/>
      <c r="FY248" s="405" t="str">
        <f>TEXT(EDATE('Projektkostenkalkulation EP'!$B$8,21),"MMMM")</f>
        <v>Oktober</v>
      </c>
      <c r="FZ248" s="226"/>
      <c r="GA248" s="227" t="str">
        <f>IF(
            OR(
                     TEXT(EDATE('Projektkostenkalkulation EP'!$B$8,21),"TTT") = "Sa",
                     TEXT(EDATE('Projektkostenkalkulation EP'!$B$8,21),"TTT") = "So",
                     IF(ISNA(VLOOKUP(EDATE('Projektkostenkalkulation EP'!$B$8,21),Datenquellen!$F$7:$H$45,3,FALSE))," ",VLOOKUP(EDATE('Projektkostenkalkulation EP'!$B$8,21),Datenquellen!$F$7:$H$45,3,FALSE))="X"
                            ),
                    "X",
                    ""
            )</f>
        <v/>
      </c>
      <c r="GB248" s="227" t="str">
        <f xml:space="preserve"> IF(TEXT((EDATE('Projektkostenkalkulation EP'!$B$8,21)+GA$9),"MM")=TEXT((EDATE('Projektkostenkalkulation EP'!$B$8,21)+(GA$9-1)),"MM"),
             IF(
                        OR(
                                    TEXT((EDATE('Projektkostenkalkulation EP'!$B$8,21)+GA$9),"TTT") = "Sa",
                                    TEXT((EDATE('Projektkostenkalkulation EP'!$B$8,21)+GA$9),"TTT") = "So",
                                    IF(ISNA(VLOOKUP(EDATE('Projektkostenkalkulation EP'!$B$8,21)+GA$9,Datenquellen!$F$7:$H$45,3,FALSE))," ",VLOOKUP(EDATE('Projektkostenkalkulation EP'!$B$8,21)+GA$9,Datenquellen!$F$7:$H$45,3,FALSE))="X"
                                    ),
                          "X",
                          ""
                          ),
               "X"
            )</f>
        <v/>
      </c>
      <c r="GC248" s="227" t="str">
        <f xml:space="preserve"> IF(TEXT((EDATE('Projektkostenkalkulation EP'!$B$8,21)+GB$9),"MM")=TEXT((EDATE('Projektkostenkalkulation EP'!$B$8,21)+(GB$9-1)),"MM"),
             IF(
                        OR(
                                    TEXT((EDATE('Projektkostenkalkulation EP'!$B$8,21)+GB$9),"TTT") = "Sa",
                                    TEXT((EDATE('Projektkostenkalkulation EP'!$B$8,21)+GB$9),"TTT") = "So",
                                    IF(ISNA(VLOOKUP(EDATE('Projektkostenkalkulation EP'!$B$8,21)+GB$9,Datenquellen!$F$7:$H$45,3,FALSE))," ",VLOOKUP(EDATE('Projektkostenkalkulation EP'!$B$8,21)+GB$9,Datenquellen!$F$7:$H$45,3,FALSE))="X"
                                    ),
                          "X",
                          ""
                          ),
               "X"
            )</f>
        <v>X</v>
      </c>
      <c r="GD248" s="227" t="str">
        <f xml:space="preserve"> IF(TEXT((EDATE('Projektkostenkalkulation EP'!$B$8,21)+GC$9),"MM")=TEXT((EDATE('Projektkostenkalkulation EP'!$B$8,21)+(GC$9-1)),"MM"),
             IF(
                        OR(
                                    TEXT((EDATE('Projektkostenkalkulation EP'!$B$8,21)+GC$9),"TTT") = "Sa",
                                    TEXT((EDATE('Projektkostenkalkulation EP'!$B$8,21)+GC$9),"TTT") = "So",
                                    IF(ISNA(VLOOKUP(EDATE('Projektkostenkalkulation EP'!$B$8,21)+GC$9,Datenquellen!$F$7:$H$45,3,FALSE))," ",VLOOKUP(EDATE('Projektkostenkalkulation EP'!$B$8,21)+GC$9,Datenquellen!$F$7:$H$45,3,FALSE))="X"
                                    ),
                          "X",
                          ""
                          ),
               "X"
            )</f>
        <v>X</v>
      </c>
      <c r="GE248" s="227" t="str">
        <f xml:space="preserve"> IF(TEXT((EDATE('Projektkostenkalkulation EP'!$B$8,21)+GD$9),"MM")=TEXT((EDATE('Projektkostenkalkulation EP'!$B$8,21)+(GD$9-1)),"MM"),
             IF(
                        OR(
                                    TEXT((EDATE('Projektkostenkalkulation EP'!$B$8,21)+GD$9),"TTT") = "Sa",
                                    TEXT((EDATE('Projektkostenkalkulation EP'!$B$8,21)+GD$9),"TTT") = "So",
                                    IF(ISNA(VLOOKUP(EDATE('Projektkostenkalkulation EP'!$B$8,21)+GD$9,Datenquellen!$F$7:$H$45,3,FALSE))," ",VLOOKUP(EDATE('Projektkostenkalkulation EP'!$B$8,21)+GD$9,Datenquellen!$F$7:$H$45,3,FALSE))="X"
                                    ),
                          "X",
                          ""
                          ),
               "X"
            )</f>
        <v>X</v>
      </c>
      <c r="GF248" s="227" t="str">
        <f xml:space="preserve"> IF(TEXT((EDATE('Projektkostenkalkulation EP'!$B$8,21)+GE$9),"MM")=TEXT((EDATE('Projektkostenkalkulation EP'!$B$8,21)+(GE$9-1)),"MM"),
             IF(
                        OR(
                                    TEXT((EDATE('Projektkostenkalkulation EP'!$B$8,21)+GE$9),"TTT") = "Sa",
                                    TEXT((EDATE('Projektkostenkalkulation EP'!$B$8,21)+GE$9),"TTT") = "So",
                                    IF(ISNA(VLOOKUP(EDATE('Projektkostenkalkulation EP'!$B$8,21)+GE$9,Datenquellen!$F$7:$H$45,3,FALSE))," ",VLOOKUP(EDATE('Projektkostenkalkulation EP'!$B$8,21)+GE$9,Datenquellen!$F$7:$H$45,3,FALSE))="X"
                                    ),
                          "X",
                          ""
                          ),
               "X"
            )</f>
        <v/>
      </c>
      <c r="GG248" s="227" t="str">
        <f xml:space="preserve"> IF(TEXT((EDATE('Projektkostenkalkulation EP'!$B$8,21)+GF$9),"MM")=TEXT((EDATE('Projektkostenkalkulation EP'!$B$8,21)+(GF$9-1)),"MM"),
             IF(
                        OR(
                                    TEXT((EDATE('Projektkostenkalkulation EP'!$B$8,21)+GF$9),"TTT") = "Sa",
                                    TEXT((EDATE('Projektkostenkalkulation EP'!$B$8,21)+GF$9),"TTT") = "So",
                                    IF(ISNA(VLOOKUP(EDATE('Projektkostenkalkulation EP'!$B$8,21)+GF$9,Datenquellen!$F$7:$H$45,3,FALSE))," ",VLOOKUP(EDATE('Projektkostenkalkulation EP'!$B$8,21)+GF$9,Datenquellen!$F$7:$H$45,3,FALSE))="X"
                                    ),
                          "X",
                          ""
                          ),
               "X"
            )</f>
        <v/>
      </c>
      <c r="GH248" s="227" t="str">
        <f xml:space="preserve"> IF(TEXT((EDATE('Projektkostenkalkulation EP'!$B$8,21)+GG$9),"MM")=TEXT((EDATE('Projektkostenkalkulation EP'!$B$8,21)+(GG$9-1)),"MM"),
             IF(
                        OR(
                                    TEXT((EDATE('Projektkostenkalkulation EP'!$B$8,21)+GG$9),"TTT") = "Sa",
                                    TEXT((EDATE('Projektkostenkalkulation EP'!$B$8,21)+GG$9),"TTT") = "So",
                                    IF(ISNA(VLOOKUP(EDATE('Projektkostenkalkulation EP'!$B$8,21)+GG$9,Datenquellen!$F$7:$H$45,3,FALSE))," ",VLOOKUP(EDATE('Projektkostenkalkulation EP'!$B$8,21)+GG$9,Datenquellen!$F$7:$H$45,3,FALSE))="X"
                                    ),
                          "X",
                          ""
                          ),
               "X"
            )</f>
        <v/>
      </c>
      <c r="GI248" s="227" t="str">
        <f xml:space="preserve"> IF(TEXT((EDATE('Projektkostenkalkulation EP'!$B$8,21)+GH$9),"MM")=TEXT((EDATE('Projektkostenkalkulation EP'!$B$8,21)+(GH$9-1)),"MM"),
             IF(
                        OR(
                                    TEXT((EDATE('Projektkostenkalkulation EP'!$B$8,21)+GH$9),"TTT") = "Sa",
                                    TEXT((EDATE('Projektkostenkalkulation EP'!$B$8,21)+GH$9),"TTT") = "So",
                                    IF(ISNA(VLOOKUP(EDATE('Projektkostenkalkulation EP'!$B$8,21)+GH$9,Datenquellen!$F$7:$H$45,3,FALSE))," ",VLOOKUP(EDATE('Projektkostenkalkulation EP'!$B$8,21)+GH$9,Datenquellen!$F$7:$H$45,3,FALSE))="X"
                                    ),
                          "X",
                          ""
                          ),
               "X"
            )</f>
        <v/>
      </c>
      <c r="GJ248" s="227" t="str">
        <f xml:space="preserve"> IF(TEXT((EDATE('Projektkostenkalkulation EP'!$B$8,21)+GI$9),"MM")=TEXT((EDATE('Projektkostenkalkulation EP'!$B$8,21)+(GI$9-1)),"MM"),
             IF(
                        OR(
                                    TEXT((EDATE('Projektkostenkalkulation EP'!$B$8,21)+GI$9),"TTT") = "Sa",
                                    TEXT((EDATE('Projektkostenkalkulation EP'!$B$8,21)+GI$9),"TTT") = "So",
                                    IF(ISNA(VLOOKUP(EDATE('Projektkostenkalkulation EP'!$B$8,21)+GI$9,Datenquellen!$F$7:$H$45,3,FALSE))," ",VLOOKUP(EDATE('Projektkostenkalkulation EP'!$B$8,21)+GI$9,Datenquellen!$F$7:$H$45,3,FALSE))="X"
                                    ),
                          "X",
                          ""
                          ),
               "X"
            )</f>
        <v/>
      </c>
      <c r="GK248" s="227" t="str">
        <f xml:space="preserve"> IF(TEXT((EDATE('Projektkostenkalkulation EP'!$B$8,21)+GJ$9),"MM")=TEXT((EDATE('Projektkostenkalkulation EP'!$B$8,21)+(GJ$9-1)),"MM"),
             IF(
                        OR(
                                    TEXT((EDATE('Projektkostenkalkulation EP'!$B$8,21)+GJ$9),"TTT") = "Sa",
                                    TEXT((EDATE('Projektkostenkalkulation EP'!$B$8,21)+GJ$9),"TTT") = "So",
                                    IF(ISNA(VLOOKUP(EDATE('Projektkostenkalkulation EP'!$B$8,21)+GJ$9,Datenquellen!$F$7:$H$45,3,FALSE))," ",VLOOKUP(EDATE('Projektkostenkalkulation EP'!$B$8,21)+GJ$9,Datenquellen!$F$7:$H$45,3,FALSE))="X"
                                    ),
                          "X",
                          ""
                          ),
               "X"
            )</f>
        <v>X</v>
      </c>
      <c r="GL248" s="227" t="str">
        <f xml:space="preserve"> IF(TEXT((EDATE('Projektkostenkalkulation EP'!$B$8,21)+GK$9),"MM")=TEXT((EDATE('Projektkostenkalkulation EP'!$B$8,21)+(GK$9-1)),"MM"),
             IF(
                        OR(
                                    TEXT((EDATE('Projektkostenkalkulation EP'!$B$8,21)+GK$9),"TTT") = "Sa",
                                    TEXT((EDATE('Projektkostenkalkulation EP'!$B$8,21)+GK$9),"TTT") = "So",
                                    IF(ISNA(VLOOKUP(EDATE('Projektkostenkalkulation EP'!$B$8,21)+GK$9,Datenquellen!$F$7:$H$45,3,FALSE))," ",VLOOKUP(EDATE('Projektkostenkalkulation EP'!$B$8,21)+GK$9,Datenquellen!$F$7:$H$45,3,FALSE))="X"
                                    ),
                          "X",
                          ""
                          ),
               "X"
            )</f>
        <v>X</v>
      </c>
      <c r="GM248" s="227" t="str">
        <f xml:space="preserve"> IF(TEXT((EDATE('Projektkostenkalkulation EP'!$B$8,21)+GL$9),"MM")=TEXT((EDATE('Projektkostenkalkulation EP'!$B$8,21)+(GL$9-1)),"MM"),
             IF(
                        OR(
                                    TEXT((EDATE('Projektkostenkalkulation EP'!$B$8,21)+GL$9),"TTT") = "Sa",
                                    TEXT((EDATE('Projektkostenkalkulation EP'!$B$8,21)+GL$9),"TTT") = "So",
                                    IF(ISNA(VLOOKUP(EDATE('Projektkostenkalkulation EP'!$B$8,21)+GL$9,Datenquellen!$F$7:$H$45,3,FALSE))," ",VLOOKUP(EDATE('Projektkostenkalkulation EP'!$B$8,21)+GL$9,Datenquellen!$F$7:$H$45,3,FALSE))="X"
                                    ),
                          "X",
                          ""
                          ),
               "X"
            )</f>
        <v/>
      </c>
      <c r="GN248" s="227" t="str">
        <f xml:space="preserve"> IF(TEXT((EDATE('Projektkostenkalkulation EP'!$B$8,21)+GM$9),"MM")=TEXT((EDATE('Projektkostenkalkulation EP'!$B$8,21)+(GM$9-1)),"MM"),
             IF(
                        OR(
                                    TEXT((EDATE('Projektkostenkalkulation EP'!$B$8,21)+GM$9),"TTT") = "Sa",
                                    TEXT((EDATE('Projektkostenkalkulation EP'!$B$8,21)+GM$9),"TTT") = "So",
                                    IF(ISNA(VLOOKUP(EDATE('Projektkostenkalkulation EP'!$B$8,21)+GM$9,Datenquellen!$F$7:$H$45,3,FALSE))," ",VLOOKUP(EDATE('Projektkostenkalkulation EP'!$B$8,21)+GM$9,Datenquellen!$F$7:$H$45,3,FALSE))="X"
                                    ),
                          "X",
                          ""
                          ),
               "X"
            )</f>
        <v/>
      </c>
      <c r="GO248" s="227" t="str">
        <f xml:space="preserve"> IF(TEXT((EDATE('Projektkostenkalkulation EP'!$B$8,21)+GN$9),"MM")=TEXT((EDATE('Projektkostenkalkulation EP'!$B$8,21)+(GN$9-1)),"MM"),
             IF(
                        OR(
                                    TEXT((EDATE('Projektkostenkalkulation EP'!$B$8,21)+GN$9),"TTT") = "Sa",
                                    TEXT((EDATE('Projektkostenkalkulation EP'!$B$8,21)+GN$9),"TTT") = "So",
                                    IF(ISNA(VLOOKUP(EDATE('Projektkostenkalkulation EP'!$B$8,21)+GN$9,Datenquellen!$F$7:$H$45,3,FALSE))," ",VLOOKUP(EDATE('Projektkostenkalkulation EP'!$B$8,21)+GN$9,Datenquellen!$F$7:$H$45,3,FALSE))="X"
                                    ),
                          "X",
                          ""
                          ),
               "X"
            )</f>
        <v/>
      </c>
      <c r="GP248" s="227" t="str">
        <f xml:space="preserve"> IF(TEXT((EDATE('Projektkostenkalkulation EP'!$B$8,21)+GO$9),"MM")=TEXT((EDATE('Projektkostenkalkulation EP'!$B$8,21)+(GO$9-1)),"MM"),
             IF(
                        OR(
                                    TEXT((EDATE('Projektkostenkalkulation EP'!$B$8,21)+GO$9),"TTT") = "Sa",
                                    TEXT((EDATE('Projektkostenkalkulation EP'!$B$8,21)+GO$9),"TTT") = "So",
                                    IF(ISNA(VLOOKUP(EDATE('Projektkostenkalkulation EP'!$B$8,21)+GO$9,Datenquellen!$F$7:$H$45,3,FALSE))," ",VLOOKUP(EDATE('Projektkostenkalkulation EP'!$B$8,21)+GO$9,Datenquellen!$F$7:$H$45,3,FALSE))="X"
                                    ),
                          "X",
                          ""
                          ),
               "X"
            )</f>
        <v/>
      </c>
      <c r="GQ248" s="227" t="str">
        <f xml:space="preserve"> IF(TEXT((EDATE('Projektkostenkalkulation EP'!$B$8,21)+GP$9),"MM")=TEXT((EDATE('Projektkostenkalkulation EP'!$B$8,21)+(GP$9-1)),"MM"),
             IF(
                        OR(
                                    TEXT((EDATE('Projektkostenkalkulation EP'!$B$8,21)+GP$9),"TTT") = "Sa",
                                    TEXT((EDATE('Projektkostenkalkulation EP'!$B$8,21)+GP$9),"TTT") = "So",
                                    IF(ISNA(VLOOKUP(EDATE('Projektkostenkalkulation EP'!$B$8,21)+GP$9,Datenquellen!$F$7:$H$45,3,FALSE))," ",VLOOKUP(EDATE('Projektkostenkalkulation EP'!$B$8,21)+GP$9,Datenquellen!$F$7:$H$45,3,FALSE))="X"
                                    ),
                          "X",
                          ""
                          ),
               "X"
            )</f>
        <v/>
      </c>
      <c r="GR248" s="227" t="str">
        <f xml:space="preserve"> IF(TEXT((EDATE('Projektkostenkalkulation EP'!$B$8,21)+GQ$9),"MM")=TEXT((EDATE('Projektkostenkalkulation EP'!$B$8,21)+(GQ$9-1)),"MM"),
             IF(
                        OR(
                                    TEXT((EDATE('Projektkostenkalkulation EP'!$B$8,21)+GQ$9),"TTT") = "Sa",
                                    TEXT((EDATE('Projektkostenkalkulation EP'!$B$8,21)+GQ$9),"TTT") = "So",
                                    IF(ISNA(VLOOKUP(EDATE('Projektkostenkalkulation EP'!$B$8,21)+GQ$9,Datenquellen!$F$7:$H$45,3,FALSE))," ",VLOOKUP(EDATE('Projektkostenkalkulation EP'!$B$8,21)+GQ$9,Datenquellen!$F$7:$H$45,3,FALSE))="X"
                                    ),
                          "X",
                          ""
                          ),
               "X"
            )</f>
        <v>X</v>
      </c>
      <c r="GS248" s="227" t="str">
        <f xml:space="preserve"> IF(TEXT((EDATE('Projektkostenkalkulation EP'!$B$8,21)+GR$9),"MM")=TEXT((EDATE('Projektkostenkalkulation EP'!$B$8,21)+(GR$9-1)),"MM"),
             IF(
                        OR(
                                    TEXT((EDATE('Projektkostenkalkulation EP'!$B$8,21)+GR$9),"TTT") = "Sa",
                                    TEXT((EDATE('Projektkostenkalkulation EP'!$B$8,21)+GR$9),"TTT") = "So",
                                    IF(ISNA(VLOOKUP(EDATE('Projektkostenkalkulation EP'!$B$8,21)+GR$9,Datenquellen!$F$7:$H$45,3,FALSE))," ",VLOOKUP(EDATE('Projektkostenkalkulation EP'!$B$8,21)+GR$9,Datenquellen!$F$7:$H$45,3,FALSE))="X"
                                    ),
                          "X",
                          ""
                          ),
               "X"
            )</f>
        <v>X</v>
      </c>
      <c r="GT248" s="227" t="str">
        <f xml:space="preserve"> IF(TEXT((EDATE('Projektkostenkalkulation EP'!$B$8,21)+GS$9),"MM")=TEXT((EDATE('Projektkostenkalkulation EP'!$B$8,21)+(GS$9-1)),"MM"),
             IF(
                        OR(
                                    TEXT((EDATE('Projektkostenkalkulation EP'!$B$8,21)+GS$9),"TTT") = "Sa",
                                    TEXT((EDATE('Projektkostenkalkulation EP'!$B$8,21)+GS$9),"TTT") = "So",
                                    IF(ISNA(VLOOKUP(EDATE('Projektkostenkalkulation EP'!$B$8,21)+GS$9,Datenquellen!$F$7:$H$45,3,FALSE))," ",VLOOKUP(EDATE('Projektkostenkalkulation EP'!$B$8,21)+GS$9,Datenquellen!$F$7:$H$45,3,FALSE))="X"
                                    ),
                          "X",
                          ""
                          ),
               "X"
            )</f>
        <v/>
      </c>
      <c r="GU248" s="227" t="str">
        <f xml:space="preserve"> IF(TEXT((EDATE('Projektkostenkalkulation EP'!$B$8,21)+GT$9),"MM")=TEXT((EDATE('Projektkostenkalkulation EP'!$B$8,21)+(GT$9-1)),"MM"),
             IF(
                        OR(
                                    TEXT((EDATE('Projektkostenkalkulation EP'!$B$8,21)+GT$9),"TTT") = "Sa",
                                    TEXT((EDATE('Projektkostenkalkulation EP'!$B$8,21)+GT$9),"TTT") = "So",
                                    IF(ISNA(VLOOKUP(EDATE('Projektkostenkalkulation EP'!$B$8,21)+GT$9,Datenquellen!$F$7:$H$45,3,FALSE))," ",VLOOKUP(EDATE('Projektkostenkalkulation EP'!$B$8,21)+GT$9,Datenquellen!$F$7:$H$45,3,FALSE))="X"
                                    ),
                          "X",
                          ""
                          ),
               "X"
            )</f>
        <v/>
      </c>
      <c r="GV248" s="227" t="str">
        <f xml:space="preserve"> IF(TEXT((EDATE('Projektkostenkalkulation EP'!$B$8,21)+GU$9),"MM")=TEXT((EDATE('Projektkostenkalkulation EP'!$B$8,21)+(GU$9-1)),"MM"),
             IF(
                        OR(
                                    TEXT((EDATE('Projektkostenkalkulation EP'!$B$8,21)+GU$9),"TTT") = "Sa",
                                    TEXT((EDATE('Projektkostenkalkulation EP'!$B$8,21)+GU$9),"TTT") = "So",
                                    IF(ISNA(VLOOKUP(EDATE('Projektkostenkalkulation EP'!$B$8,21)+GU$9,Datenquellen!$F$7:$H$45,3,FALSE))," ",VLOOKUP(EDATE('Projektkostenkalkulation EP'!$B$8,21)+GU$9,Datenquellen!$F$7:$H$45,3,FALSE))="X"
                                    ),
                          "X",
                          ""
                          ),
               "X"
            )</f>
        <v/>
      </c>
      <c r="GW248" s="227" t="str">
        <f xml:space="preserve"> IF(TEXT((EDATE('Projektkostenkalkulation EP'!$B$8,21)+GV$9),"MM")=TEXT((EDATE('Projektkostenkalkulation EP'!$B$8,21)+(GV$9-1)),"MM"),
             IF(
                        OR(
                                    TEXT((EDATE('Projektkostenkalkulation EP'!$B$8,21)+GV$9),"TTT") = "Sa",
                                    TEXT((EDATE('Projektkostenkalkulation EP'!$B$8,21)+GV$9),"TTT") = "So",
                                    IF(ISNA(VLOOKUP(EDATE('Projektkostenkalkulation EP'!$B$8,21)+GV$9,Datenquellen!$F$7:$H$45,3,FALSE))," ",VLOOKUP(EDATE('Projektkostenkalkulation EP'!$B$8,21)+GV$9,Datenquellen!$F$7:$H$45,3,FALSE))="X"
                                    ),
                          "X",
                          ""
                          ),
               "X"
            )</f>
        <v/>
      </c>
      <c r="GX248" s="227" t="str">
        <f xml:space="preserve"> IF(TEXT((EDATE('Projektkostenkalkulation EP'!$B$8,21)+GW$9),"MM")=TEXT((EDATE('Projektkostenkalkulation EP'!$B$8,21)+(GW$9-1)),"MM"),
             IF(
                        OR(
                                    TEXT((EDATE('Projektkostenkalkulation EP'!$B$8,21)+GW$9),"TTT") = "Sa",
                                    TEXT((EDATE('Projektkostenkalkulation EP'!$B$8,21)+GW$9),"TTT") = "So",
                                    IF(ISNA(VLOOKUP(EDATE('Projektkostenkalkulation EP'!$B$8,21)+GW$9,Datenquellen!$F$7:$H$45,3,FALSE))," ",VLOOKUP(EDATE('Projektkostenkalkulation EP'!$B$8,21)+GW$9,Datenquellen!$F$7:$H$45,3,FALSE))="X"
                                    ),
                          "X",
                          ""
                          ),
               "X"
            )</f>
        <v/>
      </c>
      <c r="GY248" s="227" t="str">
        <f xml:space="preserve"> IF(TEXT((EDATE('Projektkostenkalkulation EP'!$B$8,21)+GX$9),"MM")=TEXT((EDATE('Projektkostenkalkulation EP'!$B$8,21)+(GX$9-1)),"MM"),
             IF(
                        OR(
                                    TEXT((EDATE('Projektkostenkalkulation EP'!$B$8,21)+GX$9),"TTT") = "Sa",
                                    TEXT((EDATE('Projektkostenkalkulation EP'!$B$8,21)+GX$9),"TTT") = "So",
                                    IF(ISNA(VLOOKUP(EDATE('Projektkostenkalkulation EP'!$B$8,21)+GX$9,Datenquellen!$F$7:$H$45,3,FALSE))," ",VLOOKUP(EDATE('Projektkostenkalkulation EP'!$B$8,21)+GX$9,Datenquellen!$F$7:$H$45,3,FALSE))="X"
                                    ),
                          "X",
                          ""
                          ),
               "X"
            )</f>
        <v>X</v>
      </c>
      <c r="GZ248" s="227" t="str">
        <f xml:space="preserve"> IF(TEXT((EDATE('Projektkostenkalkulation EP'!$B$8,21)+GY$9),"MM")=TEXT((EDATE('Projektkostenkalkulation EP'!$B$8,21)+(GY$9-1)),"MM"),
             IF(
                        OR(
                                    TEXT((EDATE('Projektkostenkalkulation EP'!$B$8,21)+GY$9),"TTT") = "Sa",
                                    TEXT((EDATE('Projektkostenkalkulation EP'!$B$8,21)+GY$9),"TTT") = "So",
                                    IF(ISNA(VLOOKUP(EDATE('Projektkostenkalkulation EP'!$B$8,21)+GY$9,Datenquellen!$F$7:$H$45,3,FALSE))," ",VLOOKUP(EDATE('Projektkostenkalkulation EP'!$B$8,21)+GY$9,Datenquellen!$F$7:$H$45,3,FALSE))="X"
                                    ),
                          "X",
                          ""
                          ),
               "X"
            )</f>
        <v>X</v>
      </c>
      <c r="HA248" s="227" t="str">
        <f xml:space="preserve"> IF(TEXT((EDATE('Projektkostenkalkulation EP'!$B$8,21)+GZ$9),"MM")=TEXT((EDATE('Projektkostenkalkulation EP'!$B$8,21)+(GZ$9-1)),"MM"),
             IF(
                        OR(
                                    TEXT((EDATE('Projektkostenkalkulation EP'!$B$8,21)+GZ$9),"TTT") = "Sa",
                                    TEXT((EDATE('Projektkostenkalkulation EP'!$B$8,21)+GZ$9),"TTT") = "So",
                                    IF(ISNA(VLOOKUP(EDATE('Projektkostenkalkulation EP'!$B$8,21)+GZ$9,Datenquellen!$F$7:$H$45,3,FALSE))," ",VLOOKUP(EDATE('Projektkostenkalkulation EP'!$B$8,21)+GZ$9,Datenquellen!$F$7:$H$45,3,FALSE))="X"
                                    ),
                          "X",
                          ""
                          ),
               "X"
            )</f>
        <v/>
      </c>
      <c r="HB248" s="227" t="str">
        <f xml:space="preserve"> IF(TEXT((EDATE('Projektkostenkalkulation EP'!$B$8,21)+HA$9),"MM")=TEXT((EDATE('Projektkostenkalkulation EP'!$B$8,21)+(HA$9-1)),"MM"),
             IF(
                        OR(
                                    TEXT((EDATE('Projektkostenkalkulation EP'!$B$8,21)+HA$9),"TTT") = "Sa",
                                    TEXT((EDATE('Projektkostenkalkulation EP'!$B$8,21)+HA$9),"TTT") = "So",
                                    IF(ISNA(VLOOKUP(EDATE('Projektkostenkalkulation EP'!$B$8,21)+HA$9,Datenquellen!$F$7:$H$45,3,FALSE))," ",VLOOKUP(EDATE('Projektkostenkalkulation EP'!$B$8,21)+HA$9,Datenquellen!$F$7:$H$45,3,FALSE))="X"
                                    ),
                          "X",
                          ""
                          ),
               "X"
            )</f>
        <v/>
      </c>
      <c r="HC248" s="227" t="str">
        <f xml:space="preserve"> IF(TEXT((EDATE('Projektkostenkalkulation EP'!$B$8,21)+HB$9),"MM")=TEXT((EDATE('Projektkostenkalkulation EP'!$B$8,21)+(HB$9-1)),"MM"),
             IF(
                        OR(
                                    TEXT((EDATE('Projektkostenkalkulation EP'!$B$8,21)+HB$9),"TTT") = "Sa",
                                    TEXT((EDATE('Projektkostenkalkulation EP'!$B$8,21)+HB$9),"TTT") = "So",
                                    IF(ISNA(VLOOKUP(EDATE('Projektkostenkalkulation EP'!$B$8,21)+HB$9,Datenquellen!$F$7:$H$45,3,FALSE))," ",VLOOKUP(EDATE('Projektkostenkalkulation EP'!$B$8,21)+HB$9,Datenquellen!$F$7:$H$45,3,FALSE))="X"
                                    ),
                          "X",
                          ""
                          ),
               "X"
            )</f>
        <v/>
      </c>
      <c r="HD248" s="227" t="str">
        <f xml:space="preserve"> IF(TEXT((EDATE('Projektkostenkalkulation EP'!$B$8,21)+HC$9),"MM")=TEXT((EDATE('Projektkostenkalkulation EP'!$B$8,21)+(HC$9-1)),"MM"),
             IF(
                        OR(
                                    TEXT((EDATE('Projektkostenkalkulation EP'!$B$8,21)+HC$9),"TTT") = "Sa",
                                    TEXT((EDATE('Projektkostenkalkulation EP'!$B$8,21)+HC$9),"TTT") = "So",
                                    IF(ISNA(VLOOKUP(EDATE('Projektkostenkalkulation EP'!$B$8,21)+HC$9,Datenquellen!$F$7:$H$45,3,FALSE))," ",VLOOKUP(EDATE('Projektkostenkalkulation EP'!$B$8,21)+HC$9,Datenquellen!$F$7:$H$45,3,FALSE))="X"
                                    ),
                          "X",
                          ""
                          ),
               "X"
            )</f>
        <v/>
      </c>
      <c r="HE248" s="228" t="str">
        <f xml:space="preserve"> IF(TEXT((EDATE('Projektkostenkalkulation EP'!$B$8,21)+HD$9),"MM")=TEXT((EDATE('Projektkostenkalkulation EP'!$B$8,21)+(HD$9-1)),"MM"),
             IF(
                        OR(
                                    TEXT((EDATE('Projektkostenkalkulation EP'!$B$8,21)+HD$9),"TTT") = "Sa",
                                    TEXT((EDATE('Projektkostenkalkulation EP'!$B$8,21)+HD$9),"TTT") = "So",
                                    IF(ISNA(VLOOKUP(EDATE('Projektkostenkalkulation EP'!$B$8,21)+HD$9,Datenquellen!$F$7:$H$45,3,FALSE))," ",VLOOKUP(EDATE('Projektkostenkalkulation EP'!$B$8,21)+HD$9,Datenquellen!$F$7:$H$45,3,FALSE))="X"
                                    ),
                          "X",
                          ""
                          ),
               "X"
            )</f>
        <v/>
      </c>
      <c r="HF248" s="229"/>
      <c r="HG248" s="230"/>
      <c r="HH248" s="408"/>
    </row>
    <row r="249" spans="1:216" ht="21" customHeight="1" x14ac:dyDescent="0.2">
      <c r="A249" s="406"/>
      <c r="B249" s="231"/>
      <c r="C249" s="232" t="str">
        <f>IF(
            OR(
                     TEXT(EDATE('Projektkostenkalkulation EP'!$B$8,21),"TTT") = "Sa",
                     TEXT(EDATE('Projektkostenkalkulation EP'!$B$8,21),"TTT") = "So",
                     IF(ISNA(VLOOKUP(EDATE('Projektkostenkalkulation EP'!$B$8,21),Datenquellen!$F$7:$H$45,3,FALSE))," ",VLOOKUP(EDATE('Projektkostenkalkulation EP'!$B$8,21),Datenquellen!$F$7:$H$45,3,FALSE))="X"
                            ),
                    "X",
                    ""
            )</f>
        <v/>
      </c>
      <c r="D249" s="232" t="str">
        <f xml:space="preserve"> IF(TEXT((EDATE('Projektkostenkalkulation EP'!$B$8,21)+C$9),"MM")=TEXT((EDATE('Projektkostenkalkulation EP'!$B$8,21)+(C$9-1)),"MM"),
             IF(
                        OR(
                                    TEXT((EDATE('Projektkostenkalkulation EP'!$B$8,21)+C$9),"TTT") = "Sa",
                                    TEXT((EDATE('Projektkostenkalkulation EP'!$B$8,21)+C$9),"TTT") = "So",
                                    IF(ISNA(VLOOKUP(EDATE('Projektkostenkalkulation EP'!$B$8,21)+C$9,Datenquellen!$F$7:$H$45,3,FALSE))," ",VLOOKUP(EDATE('Projektkostenkalkulation EP'!$B$8,21)+C$9,Datenquellen!$F$7:$H$45,3,FALSE))="X"
                                    ),
                          "X",
                          ""
                          ),
               "X"
            )</f>
        <v/>
      </c>
      <c r="E249" s="232" t="str">
        <f xml:space="preserve"> IF(TEXT((EDATE('Projektkostenkalkulation EP'!$B$8,21)+D$9),"MM")=TEXT((EDATE('Projektkostenkalkulation EP'!$B$8,21)+(D$9-1)),"MM"),
             IF(
                        OR(
                                    TEXT((EDATE('Projektkostenkalkulation EP'!$B$8,21)+D$9),"TTT") = "Sa",
                                    TEXT((EDATE('Projektkostenkalkulation EP'!$B$8,21)+D$9),"TTT") = "So",
                                    IF(ISNA(VLOOKUP(EDATE('Projektkostenkalkulation EP'!$B$8,21)+D$9,Datenquellen!$F$7:$H$45,3,FALSE))," ",VLOOKUP(EDATE('Projektkostenkalkulation EP'!$B$8,21)+D$9,Datenquellen!$F$7:$H$45,3,FALSE))="X"
                                    ),
                          "X",
                          ""
                          ),
               "X"
            )</f>
        <v>X</v>
      </c>
      <c r="F249" s="232" t="str">
        <f xml:space="preserve"> IF(TEXT((EDATE('Projektkostenkalkulation EP'!$B$8,21)+E$9),"MM")=TEXT((EDATE('Projektkostenkalkulation EP'!$B$8,21)+(E$9-1)),"MM"),
             IF(
                        OR(
                                    TEXT((EDATE('Projektkostenkalkulation EP'!$B$8,21)+E$9),"TTT") = "Sa",
                                    TEXT((EDATE('Projektkostenkalkulation EP'!$B$8,21)+E$9),"TTT") = "So",
                                    IF(ISNA(VLOOKUP(EDATE('Projektkostenkalkulation EP'!$B$8,21)+E$9,Datenquellen!$F$7:$H$45,3,FALSE))," ",VLOOKUP(EDATE('Projektkostenkalkulation EP'!$B$8,21)+E$9,Datenquellen!$F$7:$H$45,3,FALSE))="X"
                                    ),
                          "X",
                          ""
                          ),
               "X"
            )</f>
        <v>X</v>
      </c>
      <c r="G249" s="232" t="str">
        <f xml:space="preserve"> IF(TEXT((EDATE('Projektkostenkalkulation EP'!$B$8,21)+F$9),"MM")=TEXT((EDATE('Projektkostenkalkulation EP'!$B$8,21)+(F$9-1)),"MM"),
             IF(
                        OR(
                                    TEXT((EDATE('Projektkostenkalkulation EP'!$B$8,21)+F$9),"TTT") = "Sa",
                                    TEXT((EDATE('Projektkostenkalkulation EP'!$B$8,21)+F$9),"TTT") = "So",
                                    IF(ISNA(VLOOKUP(EDATE('Projektkostenkalkulation EP'!$B$8,21)+F$9,Datenquellen!$F$7:$H$45,3,FALSE))," ",VLOOKUP(EDATE('Projektkostenkalkulation EP'!$B$8,21)+F$9,Datenquellen!$F$7:$H$45,3,FALSE))="X"
                                    ),
                          "X",
                          ""
                          ),
               "X"
            )</f>
        <v>X</v>
      </c>
      <c r="H249" s="232" t="str">
        <f xml:space="preserve"> IF(TEXT((EDATE('Projektkostenkalkulation EP'!$B$8,21)+G$9),"MM")=TEXT((EDATE('Projektkostenkalkulation EP'!$B$8,21)+(G$9-1)),"MM"),
             IF(
                        OR(
                                    TEXT((EDATE('Projektkostenkalkulation EP'!$B$8,21)+G$9),"TTT") = "Sa",
                                    TEXT((EDATE('Projektkostenkalkulation EP'!$B$8,21)+G$9),"TTT") = "So",
                                    IF(ISNA(VLOOKUP(EDATE('Projektkostenkalkulation EP'!$B$8,21)+G$9,Datenquellen!$F$7:$H$45,3,FALSE))," ",VLOOKUP(EDATE('Projektkostenkalkulation EP'!$B$8,21)+G$9,Datenquellen!$F$7:$H$45,3,FALSE))="X"
                                    ),
                          "X",
                          ""
                          ),
               "X"
            )</f>
        <v/>
      </c>
      <c r="I249" s="232" t="str">
        <f xml:space="preserve"> IF(TEXT((EDATE('Projektkostenkalkulation EP'!$B$8,21)+H$9),"MM")=TEXT((EDATE('Projektkostenkalkulation EP'!$B$8,21)+(H$9-1)),"MM"),
             IF(
                        OR(
                                    TEXT((EDATE('Projektkostenkalkulation EP'!$B$8,21)+H$9),"TTT") = "Sa",
                                    TEXT((EDATE('Projektkostenkalkulation EP'!$B$8,21)+H$9),"TTT") = "So",
                                    IF(ISNA(VLOOKUP(EDATE('Projektkostenkalkulation EP'!$B$8,21)+H$9,Datenquellen!$F$7:$H$45,3,FALSE))," ",VLOOKUP(EDATE('Projektkostenkalkulation EP'!$B$8,21)+H$9,Datenquellen!$F$7:$H$45,3,FALSE))="X"
                                    ),
                          "X",
                          ""
                          ),
               "X"
            )</f>
        <v/>
      </c>
      <c r="J249" s="232" t="str">
        <f xml:space="preserve"> IF(TEXT((EDATE('Projektkostenkalkulation EP'!$B$8,21)+I$9),"MM")=TEXT((EDATE('Projektkostenkalkulation EP'!$B$8,21)+(I$9-1)),"MM"),
             IF(
                        OR(
                                    TEXT((EDATE('Projektkostenkalkulation EP'!$B$8,21)+I$9),"TTT") = "Sa",
                                    TEXT((EDATE('Projektkostenkalkulation EP'!$B$8,21)+I$9),"TTT") = "So",
                                    IF(ISNA(VLOOKUP(EDATE('Projektkostenkalkulation EP'!$B$8,21)+I$9,Datenquellen!$F$7:$H$45,3,FALSE))," ",VLOOKUP(EDATE('Projektkostenkalkulation EP'!$B$8,21)+I$9,Datenquellen!$F$7:$H$45,3,FALSE))="X"
                                    ),
                          "X",
                          ""
                          ),
               "X"
            )</f>
        <v/>
      </c>
      <c r="K249" s="232" t="str">
        <f xml:space="preserve"> IF(TEXT((EDATE('Projektkostenkalkulation EP'!$B$8,21)+J$9),"MM")=TEXT((EDATE('Projektkostenkalkulation EP'!$B$8,21)+(J$9-1)),"MM"),
             IF(
                        OR(
                                    TEXT((EDATE('Projektkostenkalkulation EP'!$B$8,21)+J$9),"TTT") = "Sa",
                                    TEXT((EDATE('Projektkostenkalkulation EP'!$B$8,21)+J$9),"TTT") = "So",
                                    IF(ISNA(VLOOKUP(EDATE('Projektkostenkalkulation EP'!$B$8,21)+J$9,Datenquellen!$F$7:$H$45,3,FALSE))," ",VLOOKUP(EDATE('Projektkostenkalkulation EP'!$B$8,21)+J$9,Datenquellen!$F$7:$H$45,3,FALSE))="X"
                                    ),
                          "X",
                          ""
                          ),
               "X"
            )</f>
        <v/>
      </c>
      <c r="L249" s="232" t="str">
        <f xml:space="preserve"> IF(TEXT((EDATE('Projektkostenkalkulation EP'!$B$8,21)+K$9),"MM")=TEXT((EDATE('Projektkostenkalkulation EP'!$B$8,21)+(K$9-1)),"MM"),
             IF(
                        OR(
                                    TEXT((EDATE('Projektkostenkalkulation EP'!$B$8,21)+K$9),"TTT") = "Sa",
                                    TEXT((EDATE('Projektkostenkalkulation EP'!$B$8,21)+K$9),"TTT") = "So",
                                    IF(ISNA(VLOOKUP(EDATE('Projektkostenkalkulation EP'!$B$8,21)+K$9,Datenquellen!$F$7:$H$45,3,FALSE))," ",VLOOKUP(EDATE('Projektkostenkalkulation EP'!$B$8,21)+K$9,Datenquellen!$F$7:$H$45,3,FALSE))="X"
                                    ),
                          "X",
                          ""
                          ),
               "X"
            )</f>
        <v/>
      </c>
      <c r="M249" s="232" t="str">
        <f xml:space="preserve"> IF(TEXT((EDATE('Projektkostenkalkulation EP'!$B$8,21)+L$9),"MM")=TEXT((EDATE('Projektkostenkalkulation EP'!$B$8,21)+(L$9-1)),"MM"),
             IF(
                        OR(
                                    TEXT((EDATE('Projektkostenkalkulation EP'!$B$8,21)+L$9),"TTT") = "Sa",
                                    TEXT((EDATE('Projektkostenkalkulation EP'!$B$8,21)+L$9),"TTT") = "So",
                                    IF(ISNA(VLOOKUP(EDATE('Projektkostenkalkulation EP'!$B$8,21)+L$9,Datenquellen!$F$7:$H$45,3,FALSE))," ",VLOOKUP(EDATE('Projektkostenkalkulation EP'!$B$8,21)+L$9,Datenquellen!$F$7:$H$45,3,FALSE))="X"
                                    ),
                          "X",
                          ""
                          ),
               "X"
            )</f>
        <v>X</v>
      </c>
      <c r="N249" s="232" t="str">
        <f xml:space="preserve"> IF(TEXT((EDATE('Projektkostenkalkulation EP'!$B$8,21)+M$9),"MM")=TEXT((EDATE('Projektkostenkalkulation EP'!$B$8,21)+(M$9-1)),"MM"),
             IF(
                        OR(
                                    TEXT((EDATE('Projektkostenkalkulation EP'!$B$8,21)+M$9),"TTT") = "Sa",
                                    TEXT((EDATE('Projektkostenkalkulation EP'!$B$8,21)+M$9),"TTT") = "So",
                                    IF(ISNA(VLOOKUP(EDATE('Projektkostenkalkulation EP'!$B$8,21)+M$9,Datenquellen!$F$7:$H$45,3,FALSE))," ",VLOOKUP(EDATE('Projektkostenkalkulation EP'!$B$8,21)+M$9,Datenquellen!$F$7:$H$45,3,FALSE))="X"
                                    ),
                          "X",
                          ""
                          ),
               "X"
            )</f>
        <v>X</v>
      </c>
      <c r="O249" s="232" t="str">
        <f xml:space="preserve"> IF(TEXT((EDATE('Projektkostenkalkulation EP'!$B$8,21)+N$9),"MM")=TEXT((EDATE('Projektkostenkalkulation EP'!$B$8,21)+(N$9-1)),"MM"),
             IF(
                        OR(
                                    TEXT((EDATE('Projektkostenkalkulation EP'!$B$8,21)+N$9),"TTT") = "Sa",
                                    TEXT((EDATE('Projektkostenkalkulation EP'!$B$8,21)+N$9),"TTT") = "So",
                                    IF(ISNA(VLOOKUP(EDATE('Projektkostenkalkulation EP'!$B$8,21)+N$9,Datenquellen!$F$7:$H$45,3,FALSE))," ",VLOOKUP(EDATE('Projektkostenkalkulation EP'!$B$8,21)+N$9,Datenquellen!$F$7:$H$45,3,FALSE))="X"
                                    ),
                          "X",
                          ""
                          ),
               "X"
            )</f>
        <v/>
      </c>
      <c r="P249" s="232" t="str">
        <f xml:space="preserve"> IF(TEXT((EDATE('Projektkostenkalkulation EP'!$B$8,21)+O$9),"MM")=TEXT((EDATE('Projektkostenkalkulation EP'!$B$8,21)+(O$9-1)),"MM"),
             IF(
                        OR(
                                    TEXT((EDATE('Projektkostenkalkulation EP'!$B$8,21)+O$9),"TTT") = "Sa",
                                    TEXT((EDATE('Projektkostenkalkulation EP'!$B$8,21)+O$9),"TTT") = "So",
                                    IF(ISNA(VLOOKUP(EDATE('Projektkostenkalkulation EP'!$B$8,21)+O$9,Datenquellen!$F$7:$H$45,3,FALSE))," ",VLOOKUP(EDATE('Projektkostenkalkulation EP'!$B$8,21)+O$9,Datenquellen!$F$7:$H$45,3,FALSE))="X"
                                    ),
                          "X",
                          ""
                          ),
               "X"
            )</f>
        <v/>
      </c>
      <c r="Q249" s="232" t="str">
        <f xml:space="preserve"> IF(TEXT((EDATE('Projektkostenkalkulation EP'!$B$8,21)+P$9),"MM")=TEXT((EDATE('Projektkostenkalkulation EP'!$B$8,21)+(P$9-1)),"MM"),
             IF(
                        OR(
                                    TEXT((EDATE('Projektkostenkalkulation EP'!$B$8,21)+P$9),"TTT") = "Sa",
                                    TEXT((EDATE('Projektkostenkalkulation EP'!$B$8,21)+P$9),"TTT") = "So",
                                    IF(ISNA(VLOOKUP(EDATE('Projektkostenkalkulation EP'!$B$8,21)+P$9,Datenquellen!$F$7:$H$45,3,FALSE))," ",VLOOKUP(EDATE('Projektkostenkalkulation EP'!$B$8,21)+P$9,Datenquellen!$F$7:$H$45,3,FALSE))="X"
                                    ),
                          "X",
                          ""
                          ),
               "X"
            )</f>
        <v/>
      </c>
      <c r="R249" s="232" t="str">
        <f xml:space="preserve"> IF(TEXT((EDATE('Projektkostenkalkulation EP'!$B$8,21)+Q$9),"MM")=TEXT((EDATE('Projektkostenkalkulation EP'!$B$8,21)+(Q$9-1)),"MM"),
             IF(
                        OR(
                                    TEXT((EDATE('Projektkostenkalkulation EP'!$B$8,21)+Q$9),"TTT") = "Sa",
                                    TEXT((EDATE('Projektkostenkalkulation EP'!$B$8,21)+Q$9),"TTT") = "So",
                                    IF(ISNA(VLOOKUP(EDATE('Projektkostenkalkulation EP'!$B$8,21)+Q$9,Datenquellen!$F$7:$H$45,3,FALSE))," ",VLOOKUP(EDATE('Projektkostenkalkulation EP'!$B$8,21)+Q$9,Datenquellen!$F$7:$H$45,3,FALSE))="X"
                                    ),
                          "X",
                          ""
                          ),
               "X"
            )</f>
        <v/>
      </c>
      <c r="S249" s="232" t="str">
        <f xml:space="preserve"> IF(TEXT((EDATE('Projektkostenkalkulation EP'!$B$8,21)+R$9),"MM")=TEXT((EDATE('Projektkostenkalkulation EP'!$B$8,21)+(R$9-1)),"MM"),
             IF(
                        OR(
                                    TEXT((EDATE('Projektkostenkalkulation EP'!$B$8,21)+R$9),"TTT") = "Sa",
                                    TEXT((EDATE('Projektkostenkalkulation EP'!$B$8,21)+R$9),"TTT") = "So",
                                    IF(ISNA(VLOOKUP(EDATE('Projektkostenkalkulation EP'!$B$8,21)+R$9,Datenquellen!$F$7:$H$45,3,FALSE))," ",VLOOKUP(EDATE('Projektkostenkalkulation EP'!$B$8,21)+R$9,Datenquellen!$F$7:$H$45,3,FALSE))="X"
                                    ),
                          "X",
                          ""
                          ),
               "X"
            )</f>
        <v/>
      </c>
      <c r="T249" s="232" t="str">
        <f xml:space="preserve"> IF(TEXT((EDATE('Projektkostenkalkulation EP'!$B$8,21)+S$9),"MM")=TEXT((EDATE('Projektkostenkalkulation EP'!$B$8,21)+(S$9-1)),"MM"),
             IF(
                        OR(
                                    TEXT((EDATE('Projektkostenkalkulation EP'!$B$8,21)+S$9),"TTT") = "Sa",
                                    TEXT((EDATE('Projektkostenkalkulation EP'!$B$8,21)+S$9),"TTT") = "So",
                                    IF(ISNA(VLOOKUP(EDATE('Projektkostenkalkulation EP'!$B$8,21)+S$9,Datenquellen!$F$7:$H$45,3,FALSE))," ",VLOOKUP(EDATE('Projektkostenkalkulation EP'!$B$8,21)+S$9,Datenquellen!$F$7:$H$45,3,FALSE))="X"
                                    ),
                          "X",
                          ""
                          ),
               "X"
            )</f>
        <v>X</v>
      </c>
      <c r="U249" s="232" t="str">
        <f xml:space="preserve"> IF(TEXT((EDATE('Projektkostenkalkulation EP'!$B$8,21)+T$9),"MM")=TEXT((EDATE('Projektkostenkalkulation EP'!$B$8,21)+(T$9-1)),"MM"),
             IF(
                        OR(
                                    TEXT((EDATE('Projektkostenkalkulation EP'!$B$8,21)+T$9),"TTT") = "Sa",
                                    TEXT((EDATE('Projektkostenkalkulation EP'!$B$8,21)+T$9),"TTT") = "So",
                                    IF(ISNA(VLOOKUP(EDATE('Projektkostenkalkulation EP'!$B$8,21)+T$9,Datenquellen!$F$7:$H$45,3,FALSE))," ",VLOOKUP(EDATE('Projektkostenkalkulation EP'!$B$8,21)+T$9,Datenquellen!$F$7:$H$45,3,FALSE))="X"
                                    ),
                          "X",
                          ""
                          ),
               "X"
            )</f>
        <v>X</v>
      </c>
      <c r="V249" s="232" t="str">
        <f xml:space="preserve"> IF(TEXT((EDATE('Projektkostenkalkulation EP'!$B$8,21)+U$9),"MM")=TEXT((EDATE('Projektkostenkalkulation EP'!$B$8,21)+(U$9-1)),"MM"),
             IF(
                        OR(
                                    TEXT((EDATE('Projektkostenkalkulation EP'!$B$8,21)+U$9),"TTT") = "Sa",
                                    TEXT((EDATE('Projektkostenkalkulation EP'!$B$8,21)+U$9),"TTT") = "So",
                                    IF(ISNA(VLOOKUP(EDATE('Projektkostenkalkulation EP'!$B$8,21)+U$9,Datenquellen!$F$7:$H$45,3,FALSE))," ",VLOOKUP(EDATE('Projektkostenkalkulation EP'!$B$8,21)+U$9,Datenquellen!$F$7:$H$45,3,FALSE))="X"
                                    ),
                          "X",
                          ""
                          ),
               "X"
            )</f>
        <v/>
      </c>
      <c r="W249" s="232" t="str">
        <f xml:space="preserve"> IF(TEXT((EDATE('Projektkostenkalkulation EP'!$B$8,21)+V$9),"MM")=TEXT((EDATE('Projektkostenkalkulation EP'!$B$8,21)+(V$9-1)),"MM"),
             IF(
                        OR(
                                    TEXT((EDATE('Projektkostenkalkulation EP'!$B$8,21)+V$9),"TTT") = "Sa",
                                    TEXT((EDATE('Projektkostenkalkulation EP'!$B$8,21)+V$9),"TTT") = "So",
                                    IF(ISNA(VLOOKUP(EDATE('Projektkostenkalkulation EP'!$B$8,21)+V$9,Datenquellen!$F$7:$H$45,3,FALSE))," ",VLOOKUP(EDATE('Projektkostenkalkulation EP'!$B$8,21)+V$9,Datenquellen!$F$7:$H$45,3,FALSE))="X"
                                    ),
                          "X",
                          ""
                          ),
               "X"
            )</f>
        <v/>
      </c>
      <c r="X249" s="232" t="str">
        <f xml:space="preserve"> IF(TEXT((EDATE('Projektkostenkalkulation EP'!$B$8,21)+W$9),"MM")=TEXT((EDATE('Projektkostenkalkulation EP'!$B$8,21)+(W$9-1)),"MM"),
             IF(
                        OR(
                                    TEXT((EDATE('Projektkostenkalkulation EP'!$B$8,21)+W$9),"TTT") = "Sa",
                                    TEXT((EDATE('Projektkostenkalkulation EP'!$B$8,21)+W$9),"TTT") = "So",
                                    IF(ISNA(VLOOKUP(EDATE('Projektkostenkalkulation EP'!$B$8,21)+W$9,Datenquellen!$F$7:$H$45,3,FALSE))," ",VLOOKUP(EDATE('Projektkostenkalkulation EP'!$B$8,21)+W$9,Datenquellen!$F$7:$H$45,3,FALSE))="X"
                                    ),
                          "X",
                          ""
                          ),
               "X"
            )</f>
        <v/>
      </c>
      <c r="Y249" s="232" t="str">
        <f xml:space="preserve"> IF(TEXT((EDATE('Projektkostenkalkulation EP'!$B$8,21)+X$9),"MM")=TEXT((EDATE('Projektkostenkalkulation EP'!$B$8,21)+(X$9-1)),"MM"),
             IF(
                        OR(
                                    TEXT((EDATE('Projektkostenkalkulation EP'!$B$8,21)+X$9),"TTT") = "Sa",
                                    TEXT((EDATE('Projektkostenkalkulation EP'!$B$8,21)+X$9),"TTT") = "So",
                                    IF(ISNA(VLOOKUP(EDATE('Projektkostenkalkulation EP'!$B$8,21)+X$9,Datenquellen!$F$7:$H$45,3,FALSE))," ",VLOOKUP(EDATE('Projektkostenkalkulation EP'!$B$8,21)+X$9,Datenquellen!$F$7:$H$45,3,FALSE))="X"
                                    ),
                          "X",
                          ""
                          ),
               "X"
            )</f>
        <v/>
      </c>
      <c r="Z249" s="232" t="str">
        <f xml:space="preserve"> IF(TEXT((EDATE('Projektkostenkalkulation EP'!$B$8,21)+Y$9),"MM")=TEXT((EDATE('Projektkostenkalkulation EP'!$B$8,21)+(Y$9-1)),"MM"),
             IF(
                        OR(
                                    TEXT((EDATE('Projektkostenkalkulation EP'!$B$8,21)+Y$9),"TTT") = "Sa",
                                    TEXT((EDATE('Projektkostenkalkulation EP'!$B$8,21)+Y$9),"TTT") = "So",
                                    IF(ISNA(VLOOKUP(EDATE('Projektkostenkalkulation EP'!$B$8,21)+Y$9,Datenquellen!$F$7:$H$45,3,FALSE))," ",VLOOKUP(EDATE('Projektkostenkalkulation EP'!$B$8,21)+Y$9,Datenquellen!$F$7:$H$45,3,FALSE))="X"
                                    ),
                          "X",
                          ""
                          ),
               "X"
            )</f>
        <v/>
      </c>
      <c r="AA249" s="232" t="str">
        <f xml:space="preserve"> IF(TEXT((EDATE('Projektkostenkalkulation EP'!$B$8,21)+Z$9),"MM")=TEXT((EDATE('Projektkostenkalkulation EP'!$B$8,21)+(Z$9-1)),"MM"),
             IF(
                        OR(
                                    TEXT((EDATE('Projektkostenkalkulation EP'!$B$8,21)+Z$9),"TTT") = "Sa",
                                    TEXT((EDATE('Projektkostenkalkulation EP'!$B$8,21)+Z$9),"TTT") = "So",
                                    IF(ISNA(VLOOKUP(EDATE('Projektkostenkalkulation EP'!$B$8,21)+Z$9,Datenquellen!$F$7:$H$45,3,FALSE))," ",VLOOKUP(EDATE('Projektkostenkalkulation EP'!$B$8,21)+Z$9,Datenquellen!$F$7:$H$45,3,FALSE))="X"
                                    ),
                          "X",
                          ""
                          ),
               "X"
            )</f>
        <v>X</v>
      </c>
      <c r="AB249" s="232" t="str">
        <f xml:space="preserve"> IF(TEXT((EDATE('Projektkostenkalkulation EP'!$B$8,21)+AA$9),"MM")=TEXT((EDATE('Projektkostenkalkulation EP'!$B$8,21)+(AA$9-1)),"MM"),
             IF(
                        OR(
                                    TEXT((EDATE('Projektkostenkalkulation EP'!$B$8,21)+AA$9),"TTT") = "Sa",
                                    TEXT((EDATE('Projektkostenkalkulation EP'!$B$8,21)+AA$9),"TTT") = "So",
                                    IF(ISNA(VLOOKUP(EDATE('Projektkostenkalkulation EP'!$B$8,21)+AA$9,Datenquellen!$F$7:$H$45,3,FALSE))," ",VLOOKUP(EDATE('Projektkostenkalkulation EP'!$B$8,21)+AA$9,Datenquellen!$F$7:$H$45,3,FALSE))="X"
                                    ),
                          "X",
                          ""
                          ),
               "X"
            )</f>
        <v>X</v>
      </c>
      <c r="AC249" s="232" t="str">
        <f xml:space="preserve"> IF(TEXT((EDATE('Projektkostenkalkulation EP'!$B$8,21)+AB$9),"MM")=TEXT((EDATE('Projektkostenkalkulation EP'!$B$8,21)+(AB$9-1)),"MM"),
             IF(
                        OR(
                                    TEXT((EDATE('Projektkostenkalkulation EP'!$B$8,21)+AB$9),"TTT") = "Sa",
                                    TEXT((EDATE('Projektkostenkalkulation EP'!$B$8,21)+AB$9),"TTT") = "So",
                                    IF(ISNA(VLOOKUP(EDATE('Projektkostenkalkulation EP'!$B$8,21)+AB$9,Datenquellen!$F$7:$H$45,3,FALSE))," ",VLOOKUP(EDATE('Projektkostenkalkulation EP'!$B$8,21)+AB$9,Datenquellen!$F$7:$H$45,3,FALSE))="X"
                                    ),
                          "X",
                          ""
                          ),
               "X"
            )</f>
        <v/>
      </c>
      <c r="AD249" s="232" t="str">
        <f xml:space="preserve"> IF(TEXT((EDATE('Projektkostenkalkulation EP'!$B$8,21)+AC$9),"MM")=TEXT((EDATE('Projektkostenkalkulation EP'!$B$8,21)+(AC$9-1)),"MM"),
             IF(
                        OR(
                                    TEXT((EDATE('Projektkostenkalkulation EP'!$B$8,21)+AC$9),"TTT") = "Sa",
                                    TEXT((EDATE('Projektkostenkalkulation EP'!$B$8,21)+AC$9),"TTT") = "So",
                                    IF(ISNA(VLOOKUP(EDATE('Projektkostenkalkulation EP'!$B$8,21)+AC$9,Datenquellen!$F$7:$H$45,3,FALSE))," ",VLOOKUP(EDATE('Projektkostenkalkulation EP'!$B$8,21)+AC$9,Datenquellen!$F$7:$H$45,3,FALSE))="X"
                                    ),
                          "X",
                          ""
                          ),
               "X"
            )</f>
        <v/>
      </c>
      <c r="AE249" s="232" t="str">
        <f xml:space="preserve"> IF(TEXT((EDATE('Projektkostenkalkulation EP'!$B$8,21)+AD$9),"MM")=TEXT((EDATE('Projektkostenkalkulation EP'!$B$8,21)+(AD$9-1)),"MM"),
             IF(
                        OR(
                                    TEXT((EDATE('Projektkostenkalkulation EP'!$B$8,21)+AD$9),"TTT") = "Sa",
                                    TEXT((EDATE('Projektkostenkalkulation EP'!$B$8,21)+AD$9),"TTT") = "So",
                                    IF(ISNA(VLOOKUP(EDATE('Projektkostenkalkulation EP'!$B$8,21)+AD$9,Datenquellen!$F$7:$H$45,3,FALSE))," ",VLOOKUP(EDATE('Projektkostenkalkulation EP'!$B$8,21)+AD$9,Datenquellen!$F$7:$H$45,3,FALSE))="X"
                                    ),
                          "X",
                          ""
                          ),
               "X"
            )</f>
        <v/>
      </c>
      <c r="AF249" s="232" t="str">
        <f xml:space="preserve"> IF(TEXT((EDATE('Projektkostenkalkulation EP'!$B$8,21)+AE$9),"MM")=TEXT((EDATE('Projektkostenkalkulation EP'!$B$8,21)+(AE$9-1)),"MM"),
             IF(
                        OR(
                                    TEXT((EDATE('Projektkostenkalkulation EP'!$B$8,21)+AE$9),"TTT") = "Sa",
                                    TEXT((EDATE('Projektkostenkalkulation EP'!$B$8,21)+AE$9),"TTT") = "So",
                                    IF(ISNA(VLOOKUP(EDATE('Projektkostenkalkulation EP'!$B$8,21)+AE$9,Datenquellen!$F$7:$H$45,3,FALSE))," ",VLOOKUP(EDATE('Projektkostenkalkulation EP'!$B$8,21)+AE$9,Datenquellen!$F$7:$H$45,3,FALSE))="X"
                                    ),
                          "X",
                          ""
                          ),
               "X"
            )</f>
        <v/>
      </c>
      <c r="AG249" s="233" t="str">
        <f xml:space="preserve"> IF(TEXT((EDATE('Projektkostenkalkulation EP'!$B$8,21)+AF$9),"MM")=TEXT((EDATE('Projektkostenkalkulation EP'!$B$8,21)+(AF$9-1)),"MM"),
             IF(
                        OR(
                                    TEXT((EDATE('Projektkostenkalkulation EP'!$B$8,21)+AF$9),"TTT") = "Sa",
                                    TEXT((EDATE('Projektkostenkalkulation EP'!$B$8,21)+AF$9),"TTT") = "So",
                                    IF(ISNA(VLOOKUP(EDATE('Projektkostenkalkulation EP'!$B$8,21)+AF$9,Datenquellen!$F$7:$H$45,3,FALSE))," ",VLOOKUP(EDATE('Projektkostenkalkulation EP'!$B$8,21)+AF$9,Datenquellen!$F$7:$H$45,3,FALSE))="X"
                                    ),
                          "X",
                          ""
                          ),
               "X"
            )</f>
        <v/>
      </c>
      <c r="AH249" s="234"/>
      <c r="AI249" s="235"/>
      <c r="AJ249" s="409"/>
      <c r="AK249" s="406"/>
      <c r="AL249" s="231"/>
      <c r="AM249" s="232" t="str">
        <f>IF(
            OR(
                     TEXT(EDATE('Projektkostenkalkulation EP'!$B$8,21),"TTT") = "Sa",
                     TEXT(EDATE('Projektkostenkalkulation EP'!$B$8,21),"TTT") = "So",
                     IF(ISNA(VLOOKUP(EDATE('Projektkostenkalkulation EP'!$B$8,21),Datenquellen!$F$7:$H$45,3,FALSE))," ",VLOOKUP(EDATE('Projektkostenkalkulation EP'!$B$8,21),Datenquellen!$F$7:$H$45,3,FALSE))="X"
                            ),
                    "X",
                    ""
            )</f>
        <v/>
      </c>
      <c r="AN249" s="232" t="str">
        <f xml:space="preserve"> IF(TEXT((EDATE('Projektkostenkalkulation EP'!$B$8,21)+AM$9),"MM")=TEXT((EDATE('Projektkostenkalkulation EP'!$B$8,21)+(AM$9-1)),"MM"),
             IF(
                        OR(
                                    TEXT((EDATE('Projektkostenkalkulation EP'!$B$8,21)+AM$9),"TTT") = "Sa",
                                    TEXT((EDATE('Projektkostenkalkulation EP'!$B$8,21)+AM$9),"TTT") = "So",
                                    IF(ISNA(VLOOKUP(EDATE('Projektkostenkalkulation EP'!$B$8,21)+AM$9,Datenquellen!$F$7:$H$45,3,FALSE))," ",VLOOKUP(EDATE('Projektkostenkalkulation EP'!$B$8,21)+AM$9,Datenquellen!$F$7:$H$45,3,FALSE))="X"
                                    ),
                          "X",
                          ""
                          ),
               "X"
            )</f>
        <v/>
      </c>
      <c r="AO249" s="232" t="str">
        <f xml:space="preserve"> IF(TEXT((EDATE('Projektkostenkalkulation EP'!$B$8,21)+AN$9),"MM")=TEXT((EDATE('Projektkostenkalkulation EP'!$B$8,21)+(AN$9-1)),"MM"),
             IF(
                        OR(
                                    TEXT((EDATE('Projektkostenkalkulation EP'!$B$8,21)+AN$9),"TTT") = "Sa",
                                    TEXT((EDATE('Projektkostenkalkulation EP'!$B$8,21)+AN$9),"TTT") = "So",
                                    IF(ISNA(VLOOKUP(EDATE('Projektkostenkalkulation EP'!$B$8,21)+AN$9,Datenquellen!$F$7:$H$45,3,FALSE))," ",VLOOKUP(EDATE('Projektkostenkalkulation EP'!$B$8,21)+AN$9,Datenquellen!$F$7:$H$45,3,FALSE))="X"
                                    ),
                          "X",
                          ""
                          ),
               "X"
            )</f>
        <v>X</v>
      </c>
      <c r="AP249" s="232" t="str">
        <f xml:space="preserve"> IF(TEXT((EDATE('Projektkostenkalkulation EP'!$B$8,21)+AO$9),"MM")=TEXT((EDATE('Projektkostenkalkulation EP'!$B$8,21)+(AO$9-1)),"MM"),
             IF(
                        OR(
                                    TEXT((EDATE('Projektkostenkalkulation EP'!$B$8,21)+AO$9),"TTT") = "Sa",
                                    TEXT((EDATE('Projektkostenkalkulation EP'!$B$8,21)+AO$9),"TTT") = "So",
                                    IF(ISNA(VLOOKUP(EDATE('Projektkostenkalkulation EP'!$B$8,21)+AO$9,Datenquellen!$F$7:$H$45,3,FALSE))," ",VLOOKUP(EDATE('Projektkostenkalkulation EP'!$B$8,21)+AO$9,Datenquellen!$F$7:$H$45,3,FALSE))="X"
                                    ),
                          "X",
                          ""
                          ),
               "X"
            )</f>
        <v>X</v>
      </c>
      <c r="AQ249" s="232" t="str">
        <f xml:space="preserve"> IF(TEXT((EDATE('Projektkostenkalkulation EP'!$B$8,21)+AP$9),"MM")=TEXT((EDATE('Projektkostenkalkulation EP'!$B$8,21)+(AP$9-1)),"MM"),
             IF(
                        OR(
                                    TEXT((EDATE('Projektkostenkalkulation EP'!$B$8,21)+AP$9),"TTT") = "Sa",
                                    TEXT((EDATE('Projektkostenkalkulation EP'!$B$8,21)+AP$9),"TTT") = "So",
                                    IF(ISNA(VLOOKUP(EDATE('Projektkostenkalkulation EP'!$B$8,21)+AP$9,Datenquellen!$F$7:$H$45,3,FALSE))," ",VLOOKUP(EDATE('Projektkostenkalkulation EP'!$B$8,21)+AP$9,Datenquellen!$F$7:$H$45,3,FALSE))="X"
                                    ),
                          "X",
                          ""
                          ),
               "X"
            )</f>
        <v>X</v>
      </c>
      <c r="AR249" s="232" t="str">
        <f xml:space="preserve"> IF(TEXT((EDATE('Projektkostenkalkulation EP'!$B$8,21)+AQ$9),"MM")=TEXT((EDATE('Projektkostenkalkulation EP'!$B$8,21)+(AQ$9-1)),"MM"),
             IF(
                        OR(
                                    TEXT((EDATE('Projektkostenkalkulation EP'!$B$8,21)+AQ$9),"TTT") = "Sa",
                                    TEXT((EDATE('Projektkostenkalkulation EP'!$B$8,21)+AQ$9),"TTT") = "So",
                                    IF(ISNA(VLOOKUP(EDATE('Projektkostenkalkulation EP'!$B$8,21)+AQ$9,Datenquellen!$F$7:$H$45,3,FALSE))," ",VLOOKUP(EDATE('Projektkostenkalkulation EP'!$B$8,21)+AQ$9,Datenquellen!$F$7:$H$45,3,FALSE))="X"
                                    ),
                          "X",
                          ""
                          ),
               "X"
            )</f>
        <v/>
      </c>
      <c r="AS249" s="232" t="str">
        <f xml:space="preserve"> IF(TEXT((EDATE('Projektkostenkalkulation EP'!$B$8,21)+AR$9),"MM")=TEXT((EDATE('Projektkostenkalkulation EP'!$B$8,21)+(AR$9-1)),"MM"),
             IF(
                        OR(
                                    TEXT((EDATE('Projektkostenkalkulation EP'!$B$8,21)+AR$9),"TTT") = "Sa",
                                    TEXT((EDATE('Projektkostenkalkulation EP'!$B$8,21)+AR$9),"TTT") = "So",
                                    IF(ISNA(VLOOKUP(EDATE('Projektkostenkalkulation EP'!$B$8,21)+AR$9,Datenquellen!$F$7:$H$45,3,FALSE))," ",VLOOKUP(EDATE('Projektkostenkalkulation EP'!$B$8,21)+AR$9,Datenquellen!$F$7:$H$45,3,FALSE))="X"
                                    ),
                          "X",
                          ""
                          ),
               "X"
            )</f>
        <v/>
      </c>
      <c r="AT249" s="232" t="str">
        <f xml:space="preserve"> IF(TEXT((EDATE('Projektkostenkalkulation EP'!$B$8,21)+AS$9),"MM")=TEXT((EDATE('Projektkostenkalkulation EP'!$B$8,21)+(AS$9-1)),"MM"),
             IF(
                        OR(
                                    TEXT((EDATE('Projektkostenkalkulation EP'!$B$8,21)+AS$9),"TTT") = "Sa",
                                    TEXT((EDATE('Projektkostenkalkulation EP'!$B$8,21)+AS$9),"TTT") = "So",
                                    IF(ISNA(VLOOKUP(EDATE('Projektkostenkalkulation EP'!$B$8,21)+AS$9,Datenquellen!$F$7:$H$45,3,FALSE))," ",VLOOKUP(EDATE('Projektkostenkalkulation EP'!$B$8,21)+AS$9,Datenquellen!$F$7:$H$45,3,FALSE))="X"
                                    ),
                          "X",
                          ""
                          ),
               "X"
            )</f>
        <v/>
      </c>
      <c r="AU249" s="232" t="str">
        <f xml:space="preserve"> IF(TEXT((EDATE('Projektkostenkalkulation EP'!$B$8,21)+AT$9),"MM")=TEXT((EDATE('Projektkostenkalkulation EP'!$B$8,21)+(AT$9-1)),"MM"),
             IF(
                        OR(
                                    TEXT((EDATE('Projektkostenkalkulation EP'!$B$8,21)+AT$9),"TTT") = "Sa",
                                    TEXT((EDATE('Projektkostenkalkulation EP'!$B$8,21)+AT$9),"TTT") = "So",
                                    IF(ISNA(VLOOKUP(EDATE('Projektkostenkalkulation EP'!$B$8,21)+AT$9,Datenquellen!$F$7:$H$45,3,FALSE))," ",VLOOKUP(EDATE('Projektkostenkalkulation EP'!$B$8,21)+AT$9,Datenquellen!$F$7:$H$45,3,FALSE))="X"
                                    ),
                          "X",
                          ""
                          ),
               "X"
            )</f>
        <v/>
      </c>
      <c r="AV249" s="232" t="str">
        <f xml:space="preserve"> IF(TEXT((EDATE('Projektkostenkalkulation EP'!$B$8,21)+AU$9),"MM")=TEXT((EDATE('Projektkostenkalkulation EP'!$B$8,21)+(AU$9-1)),"MM"),
             IF(
                        OR(
                                    TEXT((EDATE('Projektkostenkalkulation EP'!$B$8,21)+AU$9),"TTT") = "Sa",
                                    TEXT((EDATE('Projektkostenkalkulation EP'!$B$8,21)+AU$9),"TTT") = "So",
                                    IF(ISNA(VLOOKUP(EDATE('Projektkostenkalkulation EP'!$B$8,21)+AU$9,Datenquellen!$F$7:$H$45,3,FALSE))," ",VLOOKUP(EDATE('Projektkostenkalkulation EP'!$B$8,21)+AU$9,Datenquellen!$F$7:$H$45,3,FALSE))="X"
                                    ),
                          "X",
                          ""
                          ),
               "X"
            )</f>
        <v/>
      </c>
      <c r="AW249" s="232" t="str">
        <f xml:space="preserve"> IF(TEXT((EDATE('Projektkostenkalkulation EP'!$B$8,21)+AV$9),"MM")=TEXT((EDATE('Projektkostenkalkulation EP'!$B$8,21)+(AV$9-1)),"MM"),
             IF(
                        OR(
                                    TEXT((EDATE('Projektkostenkalkulation EP'!$B$8,21)+AV$9),"TTT") = "Sa",
                                    TEXT((EDATE('Projektkostenkalkulation EP'!$B$8,21)+AV$9),"TTT") = "So",
                                    IF(ISNA(VLOOKUP(EDATE('Projektkostenkalkulation EP'!$B$8,21)+AV$9,Datenquellen!$F$7:$H$45,3,FALSE))," ",VLOOKUP(EDATE('Projektkostenkalkulation EP'!$B$8,21)+AV$9,Datenquellen!$F$7:$H$45,3,FALSE))="X"
                                    ),
                          "X",
                          ""
                          ),
               "X"
            )</f>
        <v>X</v>
      </c>
      <c r="AX249" s="232" t="str">
        <f xml:space="preserve"> IF(TEXT((EDATE('Projektkostenkalkulation EP'!$B$8,21)+AW$9),"MM")=TEXT((EDATE('Projektkostenkalkulation EP'!$B$8,21)+(AW$9-1)),"MM"),
             IF(
                        OR(
                                    TEXT((EDATE('Projektkostenkalkulation EP'!$B$8,21)+AW$9),"TTT") = "Sa",
                                    TEXT((EDATE('Projektkostenkalkulation EP'!$B$8,21)+AW$9),"TTT") = "So",
                                    IF(ISNA(VLOOKUP(EDATE('Projektkostenkalkulation EP'!$B$8,21)+AW$9,Datenquellen!$F$7:$H$45,3,FALSE))," ",VLOOKUP(EDATE('Projektkostenkalkulation EP'!$B$8,21)+AW$9,Datenquellen!$F$7:$H$45,3,FALSE))="X"
                                    ),
                          "X",
                          ""
                          ),
               "X"
            )</f>
        <v>X</v>
      </c>
      <c r="AY249" s="232" t="str">
        <f xml:space="preserve"> IF(TEXT((EDATE('Projektkostenkalkulation EP'!$B$8,21)+AX$9),"MM")=TEXT((EDATE('Projektkostenkalkulation EP'!$B$8,21)+(AX$9-1)),"MM"),
             IF(
                        OR(
                                    TEXT((EDATE('Projektkostenkalkulation EP'!$B$8,21)+AX$9),"TTT") = "Sa",
                                    TEXT((EDATE('Projektkostenkalkulation EP'!$B$8,21)+AX$9),"TTT") = "So",
                                    IF(ISNA(VLOOKUP(EDATE('Projektkostenkalkulation EP'!$B$8,21)+AX$9,Datenquellen!$F$7:$H$45,3,FALSE))," ",VLOOKUP(EDATE('Projektkostenkalkulation EP'!$B$8,21)+AX$9,Datenquellen!$F$7:$H$45,3,FALSE))="X"
                                    ),
                          "X",
                          ""
                          ),
               "X"
            )</f>
        <v/>
      </c>
      <c r="AZ249" s="232" t="str">
        <f xml:space="preserve"> IF(TEXT((EDATE('Projektkostenkalkulation EP'!$B$8,21)+AY$9),"MM")=TEXT((EDATE('Projektkostenkalkulation EP'!$B$8,21)+(AY$9-1)),"MM"),
             IF(
                        OR(
                                    TEXT((EDATE('Projektkostenkalkulation EP'!$B$8,21)+AY$9),"TTT") = "Sa",
                                    TEXT((EDATE('Projektkostenkalkulation EP'!$B$8,21)+AY$9),"TTT") = "So",
                                    IF(ISNA(VLOOKUP(EDATE('Projektkostenkalkulation EP'!$B$8,21)+AY$9,Datenquellen!$F$7:$H$45,3,FALSE))," ",VLOOKUP(EDATE('Projektkostenkalkulation EP'!$B$8,21)+AY$9,Datenquellen!$F$7:$H$45,3,FALSE))="X"
                                    ),
                          "X",
                          ""
                          ),
               "X"
            )</f>
        <v/>
      </c>
      <c r="BA249" s="232" t="str">
        <f xml:space="preserve"> IF(TEXT((EDATE('Projektkostenkalkulation EP'!$B$8,21)+AZ$9),"MM")=TEXT((EDATE('Projektkostenkalkulation EP'!$B$8,21)+(AZ$9-1)),"MM"),
             IF(
                        OR(
                                    TEXT((EDATE('Projektkostenkalkulation EP'!$B$8,21)+AZ$9),"TTT") = "Sa",
                                    TEXT((EDATE('Projektkostenkalkulation EP'!$B$8,21)+AZ$9),"TTT") = "So",
                                    IF(ISNA(VLOOKUP(EDATE('Projektkostenkalkulation EP'!$B$8,21)+AZ$9,Datenquellen!$F$7:$H$45,3,FALSE))," ",VLOOKUP(EDATE('Projektkostenkalkulation EP'!$B$8,21)+AZ$9,Datenquellen!$F$7:$H$45,3,FALSE))="X"
                                    ),
                          "X",
                          ""
                          ),
               "X"
            )</f>
        <v/>
      </c>
      <c r="BB249" s="232" t="str">
        <f xml:space="preserve"> IF(TEXT((EDATE('Projektkostenkalkulation EP'!$B$8,21)+BA$9),"MM")=TEXT((EDATE('Projektkostenkalkulation EP'!$B$8,21)+(BA$9-1)),"MM"),
             IF(
                        OR(
                                    TEXT((EDATE('Projektkostenkalkulation EP'!$B$8,21)+BA$9),"TTT") = "Sa",
                                    TEXT((EDATE('Projektkostenkalkulation EP'!$B$8,21)+BA$9),"TTT") = "So",
                                    IF(ISNA(VLOOKUP(EDATE('Projektkostenkalkulation EP'!$B$8,21)+BA$9,Datenquellen!$F$7:$H$45,3,FALSE))," ",VLOOKUP(EDATE('Projektkostenkalkulation EP'!$B$8,21)+BA$9,Datenquellen!$F$7:$H$45,3,FALSE))="X"
                                    ),
                          "X",
                          ""
                          ),
               "X"
            )</f>
        <v/>
      </c>
      <c r="BC249" s="232" t="str">
        <f xml:space="preserve"> IF(TEXT((EDATE('Projektkostenkalkulation EP'!$B$8,21)+BB$9),"MM")=TEXT((EDATE('Projektkostenkalkulation EP'!$B$8,21)+(BB$9-1)),"MM"),
             IF(
                        OR(
                                    TEXT((EDATE('Projektkostenkalkulation EP'!$B$8,21)+BB$9),"TTT") = "Sa",
                                    TEXT((EDATE('Projektkostenkalkulation EP'!$B$8,21)+BB$9),"TTT") = "So",
                                    IF(ISNA(VLOOKUP(EDATE('Projektkostenkalkulation EP'!$B$8,21)+BB$9,Datenquellen!$F$7:$H$45,3,FALSE))," ",VLOOKUP(EDATE('Projektkostenkalkulation EP'!$B$8,21)+BB$9,Datenquellen!$F$7:$H$45,3,FALSE))="X"
                                    ),
                          "X",
                          ""
                          ),
               "X"
            )</f>
        <v/>
      </c>
      <c r="BD249" s="232" t="str">
        <f xml:space="preserve"> IF(TEXT((EDATE('Projektkostenkalkulation EP'!$B$8,21)+BC$9),"MM")=TEXT((EDATE('Projektkostenkalkulation EP'!$B$8,21)+(BC$9-1)),"MM"),
             IF(
                        OR(
                                    TEXT((EDATE('Projektkostenkalkulation EP'!$B$8,21)+BC$9),"TTT") = "Sa",
                                    TEXT((EDATE('Projektkostenkalkulation EP'!$B$8,21)+BC$9),"TTT") = "So",
                                    IF(ISNA(VLOOKUP(EDATE('Projektkostenkalkulation EP'!$B$8,21)+BC$9,Datenquellen!$F$7:$H$45,3,FALSE))," ",VLOOKUP(EDATE('Projektkostenkalkulation EP'!$B$8,21)+BC$9,Datenquellen!$F$7:$H$45,3,FALSE))="X"
                                    ),
                          "X",
                          ""
                          ),
               "X"
            )</f>
        <v>X</v>
      </c>
      <c r="BE249" s="232" t="str">
        <f xml:space="preserve"> IF(TEXT((EDATE('Projektkostenkalkulation EP'!$B$8,21)+BD$9),"MM")=TEXT((EDATE('Projektkostenkalkulation EP'!$B$8,21)+(BD$9-1)),"MM"),
             IF(
                        OR(
                                    TEXT((EDATE('Projektkostenkalkulation EP'!$B$8,21)+BD$9),"TTT") = "Sa",
                                    TEXT((EDATE('Projektkostenkalkulation EP'!$B$8,21)+BD$9),"TTT") = "So",
                                    IF(ISNA(VLOOKUP(EDATE('Projektkostenkalkulation EP'!$B$8,21)+BD$9,Datenquellen!$F$7:$H$45,3,FALSE))," ",VLOOKUP(EDATE('Projektkostenkalkulation EP'!$B$8,21)+BD$9,Datenquellen!$F$7:$H$45,3,FALSE))="X"
                                    ),
                          "X",
                          ""
                          ),
               "X"
            )</f>
        <v>X</v>
      </c>
      <c r="BF249" s="232" t="str">
        <f xml:space="preserve"> IF(TEXT((EDATE('Projektkostenkalkulation EP'!$B$8,21)+BE$9),"MM")=TEXT((EDATE('Projektkostenkalkulation EP'!$B$8,21)+(BE$9-1)),"MM"),
             IF(
                        OR(
                                    TEXT((EDATE('Projektkostenkalkulation EP'!$B$8,21)+BE$9),"TTT") = "Sa",
                                    TEXT((EDATE('Projektkostenkalkulation EP'!$B$8,21)+BE$9),"TTT") = "So",
                                    IF(ISNA(VLOOKUP(EDATE('Projektkostenkalkulation EP'!$B$8,21)+BE$9,Datenquellen!$F$7:$H$45,3,FALSE))," ",VLOOKUP(EDATE('Projektkostenkalkulation EP'!$B$8,21)+BE$9,Datenquellen!$F$7:$H$45,3,FALSE))="X"
                                    ),
                          "X",
                          ""
                          ),
               "X"
            )</f>
        <v/>
      </c>
      <c r="BG249" s="232" t="str">
        <f xml:space="preserve"> IF(TEXT((EDATE('Projektkostenkalkulation EP'!$B$8,21)+BF$9),"MM")=TEXT((EDATE('Projektkostenkalkulation EP'!$B$8,21)+(BF$9-1)),"MM"),
             IF(
                        OR(
                                    TEXT((EDATE('Projektkostenkalkulation EP'!$B$8,21)+BF$9),"TTT") = "Sa",
                                    TEXT((EDATE('Projektkostenkalkulation EP'!$B$8,21)+BF$9),"TTT") = "So",
                                    IF(ISNA(VLOOKUP(EDATE('Projektkostenkalkulation EP'!$B$8,21)+BF$9,Datenquellen!$F$7:$H$45,3,FALSE))," ",VLOOKUP(EDATE('Projektkostenkalkulation EP'!$B$8,21)+BF$9,Datenquellen!$F$7:$H$45,3,FALSE))="X"
                                    ),
                          "X",
                          ""
                          ),
               "X"
            )</f>
        <v/>
      </c>
      <c r="BH249" s="232" t="str">
        <f xml:space="preserve"> IF(TEXT((EDATE('Projektkostenkalkulation EP'!$B$8,21)+BG$9),"MM")=TEXT((EDATE('Projektkostenkalkulation EP'!$B$8,21)+(BG$9-1)),"MM"),
             IF(
                        OR(
                                    TEXT((EDATE('Projektkostenkalkulation EP'!$B$8,21)+BG$9),"TTT") = "Sa",
                                    TEXT((EDATE('Projektkostenkalkulation EP'!$B$8,21)+BG$9),"TTT") = "So",
                                    IF(ISNA(VLOOKUP(EDATE('Projektkostenkalkulation EP'!$B$8,21)+BG$9,Datenquellen!$F$7:$H$45,3,FALSE))," ",VLOOKUP(EDATE('Projektkostenkalkulation EP'!$B$8,21)+BG$9,Datenquellen!$F$7:$H$45,3,FALSE))="X"
                                    ),
                          "X",
                          ""
                          ),
               "X"
            )</f>
        <v/>
      </c>
      <c r="BI249" s="232" t="str">
        <f xml:space="preserve"> IF(TEXT((EDATE('Projektkostenkalkulation EP'!$B$8,21)+BH$9),"MM")=TEXT((EDATE('Projektkostenkalkulation EP'!$B$8,21)+(BH$9-1)),"MM"),
             IF(
                        OR(
                                    TEXT((EDATE('Projektkostenkalkulation EP'!$B$8,21)+BH$9),"TTT") = "Sa",
                                    TEXT((EDATE('Projektkostenkalkulation EP'!$B$8,21)+BH$9),"TTT") = "So",
                                    IF(ISNA(VLOOKUP(EDATE('Projektkostenkalkulation EP'!$B$8,21)+BH$9,Datenquellen!$F$7:$H$45,3,FALSE))," ",VLOOKUP(EDATE('Projektkostenkalkulation EP'!$B$8,21)+BH$9,Datenquellen!$F$7:$H$45,3,FALSE))="X"
                                    ),
                          "X",
                          ""
                          ),
               "X"
            )</f>
        <v/>
      </c>
      <c r="BJ249" s="232" t="str">
        <f xml:space="preserve"> IF(TEXT((EDATE('Projektkostenkalkulation EP'!$B$8,21)+BI$9),"MM")=TEXT((EDATE('Projektkostenkalkulation EP'!$B$8,21)+(BI$9-1)),"MM"),
             IF(
                        OR(
                                    TEXT((EDATE('Projektkostenkalkulation EP'!$B$8,21)+BI$9),"TTT") = "Sa",
                                    TEXT((EDATE('Projektkostenkalkulation EP'!$B$8,21)+BI$9),"TTT") = "So",
                                    IF(ISNA(VLOOKUP(EDATE('Projektkostenkalkulation EP'!$B$8,21)+BI$9,Datenquellen!$F$7:$H$45,3,FALSE))," ",VLOOKUP(EDATE('Projektkostenkalkulation EP'!$B$8,21)+BI$9,Datenquellen!$F$7:$H$45,3,FALSE))="X"
                                    ),
                          "X",
                          ""
                          ),
               "X"
            )</f>
        <v/>
      </c>
      <c r="BK249" s="232" t="str">
        <f xml:space="preserve"> IF(TEXT((EDATE('Projektkostenkalkulation EP'!$B$8,21)+BJ$9),"MM")=TEXT((EDATE('Projektkostenkalkulation EP'!$B$8,21)+(BJ$9-1)),"MM"),
             IF(
                        OR(
                                    TEXT((EDATE('Projektkostenkalkulation EP'!$B$8,21)+BJ$9),"TTT") = "Sa",
                                    TEXT((EDATE('Projektkostenkalkulation EP'!$B$8,21)+BJ$9),"TTT") = "So",
                                    IF(ISNA(VLOOKUP(EDATE('Projektkostenkalkulation EP'!$B$8,21)+BJ$9,Datenquellen!$F$7:$H$45,3,FALSE))," ",VLOOKUP(EDATE('Projektkostenkalkulation EP'!$B$8,21)+BJ$9,Datenquellen!$F$7:$H$45,3,FALSE))="X"
                                    ),
                          "X",
                          ""
                          ),
               "X"
            )</f>
        <v>X</v>
      </c>
      <c r="BL249" s="232" t="str">
        <f xml:space="preserve"> IF(TEXT((EDATE('Projektkostenkalkulation EP'!$B$8,21)+BK$9),"MM")=TEXT((EDATE('Projektkostenkalkulation EP'!$B$8,21)+(BK$9-1)),"MM"),
             IF(
                        OR(
                                    TEXT((EDATE('Projektkostenkalkulation EP'!$B$8,21)+BK$9),"TTT") = "Sa",
                                    TEXT((EDATE('Projektkostenkalkulation EP'!$B$8,21)+BK$9),"TTT") = "So",
                                    IF(ISNA(VLOOKUP(EDATE('Projektkostenkalkulation EP'!$B$8,21)+BK$9,Datenquellen!$F$7:$H$45,3,FALSE))," ",VLOOKUP(EDATE('Projektkostenkalkulation EP'!$B$8,21)+BK$9,Datenquellen!$F$7:$H$45,3,FALSE))="X"
                                    ),
                          "X",
                          ""
                          ),
               "X"
            )</f>
        <v>X</v>
      </c>
      <c r="BM249" s="232" t="str">
        <f xml:space="preserve"> IF(TEXT((EDATE('Projektkostenkalkulation EP'!$B$8,21)+BL$9),"MM")=TEXT((EDATE('Projektkostenkalkulation EP'!$B$8,21)+(BL$9-1)),"MM"),
             IF(
                        OR(
                                    TEXT((EDATE('Projektkostenkalkulation EP'!$B$8,21)+BL$9),"TTT") = "Sa",
                                    TEXT((EDATE('Projektkostenkalkulation EP'!$B$8,21)+BL$9),"TTT") = "So",
                                    IF(ISNA(VLOOKUP(EDATE('Projektkostenkalkulation EP'!$B$8,21)+BL$9,Datenquellen!$F$7:$H$45,3,FALSE))," ",VLOOKUP(EDATE('Projektkostenkalkulation EP'!$B$8,21)+BL$9,Datenquellen!$F$7:$H$45,3,FALSE))="X"
                                    ),
                          "X",
                          ""
                          ),
               "X"
            )</f>
        <v/>
      </c>
      <c r="BN249" s="232" t="str">
        <f xml:space="preserve"> IF(TEXT((EDATE('Projektkostenkalkulation EP'!$B$8,21)+BM$9),"MM")=TEXT((EDATE('Projektkostenkalkulation EP'!$B$8,21)+(BM$9-1)),"MM"),
             IF(
                        OR(
                                    TEXT((EDATE('Projektkostenkalkulation EP'!$B$8,21)+BM$9),"TTT") = "Sa",
                                    TEXT((EDATE('Projektkostenkalkulation EP'!$B$8,21)+BM$9),"TTT") = "So",
                                    IF(ISNA(VLOOKUP(EDATE('Projektkostenkalkulation EP'!$B$8,21)+BM$9,Datenquellen!$F$7:$H$45,3,FALSE))," ",VLOOKUP(EDATE('Projektkostenkalkulation EP'!$B$8,21)+BM$9,Datenquellen!$F$7:$H$45,3,FALSE))="X"
                                    ),
                          "X",
                          ""
                          ),
               "X"
            )</f>
        <v/>
      </c>
      <c r="BO249" s="232" t="str">
        <f xml:space="preserve"> IF(TEXT((EDATE('Projektkostenkalkulation EP'!$B$8,21)+BN$9),"MM")=TEXT((EDATE('Projektkostenkalkulation EP'!$B$8,21)+(BN$9-1)),"MM"),
             IF(
                        OR(
                                    TEXT((EDATE('Projektkostenkalkulation EP'!$B$8,21)+BN$9),"TTT") = "Sa",
                                    TEXT((EDATE('Projektkostenkalkulation EP'!$B$8,21)+BN$9),"TTT") = "So",
                                    IF(ISNA(VLOOKUP(EDATE('Projektkostenkalkulation EP'!$B$8,21)+BN$9,Datenquellen!$F$7:$H$45,3,FALSE))," ",VLOOKUP(EDATE('Projektkostenkalkulation EP'!$B$8,21)+BN$9,Datenquellen!$F$7:$H$45,3,FALSE))="X"
                                    ),
                          "X",
                          ""
                          ),
               "X"
            )</f>
        <v/>
      </c>
      <c r="BP249" s="232" t="str">
        <f xml:space="preserve"> IF(TEXT((EDATE('Projektkostenkalkulation EP'!$B$8,21)+BO$9),"MM")=TEXT((EDATE('Projektkostenkalkulation EP'!$B$8,21)+(BO$9-1)),"MM"),
             IF(
                        OR(
                                    TEXT((EDATE('Projektkostenkalkulation EP'!$B$8,21)+BO$9),"TTT") = "Sa",
                                    TEXT((EDATE('Projektkostenkalkulation EP'!$B$8,21)+BO$9),"TTT") = "So",
                                    IF(ISNA(VLOOKUP(EDATE('Projektkostenkalkulation EP'!$B$8,21)+BO$9,Datenquellen!$F$7:$H$45,3,FALSE))," ",VLOOKUP(EDATE('Projektkostenkalkulation EP'!$B$8,21)+BO$9,Datenquellen!$F$7:$H$45,3,FALSE))="X"
                                    ),
                          "X",
                          ""
                          ),
               "X"
            )</f>
        <v/>
      </c>
      <c r="BQ249" s="233" t="str">
        <f xml:space="preserve"> IF(TEXT((EDATE('Projektkostenkalkulation EP'!$B$8,21)+BP$9),"MM")=TEXT((EDATE('Projektkostenkalkulation EP'!$B$8,21)+(BP$9-1)),"MM"),
             IF(
                        OR(
                                    TEXT((EDATE('Projektkostenkalkulation EP'!$B$8,21)+BP$9),"TTT") = "Sa",
                                    TEXT((EDATE('Projektkostenkalkulation EP'!$B$8,21)+BP$9),"TTT") = "So",
                                    IF(ISNA(VLOOKUP(EDATE('Projektkostenkalkulation EP'!$B$8,21)+BP$9,Datenquellen!$F$7:$H$45,3,FALSE))," ",VLOOKUP(EDATE('Projektkostenkalkulation EP'!$B$8,21)+BP$9,Datenquellen!$F$7:$H$45,3,FALSE))="X"
                                    ),
                          "X",
                          ""
                          ),
               "X"
            )</f>
        <v/>
      </c>
      <c r="BR249" s="234"/>
      <c r="BS249" s="235"/>
      <c r="BT249" s="409"/>
      <c r="BU249" s="406"/>
      <c r="BV249" s="231"/>
      <c r="BW249" s="232" t="str">
        <f>IF(
            OR(
                     TEXT(EDATE('Projektkostenkalkulation EP'!$B$8,21),"TTT") = "Sa",
                     TEXT(EDATE('Projektkostenkalkulation EP'!$B$8,21),"TTT") = "So",
                     IF(ISNA(VLOOKUP(EDATE('Projektkostenkalkulation EP'!$B$8,21),Datenquellen!$F$7:$H$45,3,FALSE))," ",VLOOKUP(EDATE('Projektkostenkalkulation EP'!$B$8,21),Datenquellen!$F$7:$H$45,3,FALSE))="X"
                            ),
                    "X",
                    ""
            )</f>
        <v/>
      </c>
      <c r="BX249" s="232" t="str">
        <f xml:space="preserve"> IF(TEXT((EDATE('Projektkostenkalkulation EP'!$B$8,21)+BW$9),"MM")=TEXT((EDATE('Projektkostenkalkulation EP'!$B$8,21)+(BW$9-1)),"MM"),
             IF(
                        OR(
                                    TEXT((EDATE('Projektkostenkalkulation EP'!$B$8,21)+BW$9),"TTT") = "Sa",
                                    TEXT((EDATE('Projektkostenkalkulation EP'!$B$8,21)+BW$9),"TTT") = "So",
                                    IF(ISNA(VLOOKUP(EDATE('Projektkostenkalkulation EP'!$B$8,21)+BW$9,Datenquellen!$F$7:$H$45,3,FALSE))," ",VLOOKUP(EDATE('Projektkostenkalkulation EP'!$B$8,21)+BW$9,Datenquellen!$F$7:$H$45,3,FALSE))="X"
                                    ),
                          "X",
                          ""
                          ),
               "X"
            )</f>
        <v/>
      </c>
      <c r="BY249" s="232" t="str">
        <f xml:space="preserve"> IF(TEXT((EDATE('Projektkostenkalkulation EP'!$B$8,21)+BX$9),"MM")=TEXT((EDATE('Projektkostenkalkulation EP'!$B$8,21)+(BX$9-1)),"MM"),
             IF(
                        OR(
                                    TEXT((EDATE('Projektkostenkalkulation EP'!$B$8,21)+BX$9),"TTT") = "Sa",
                                    TEXT((EDATE('Projektkostenkalkulation EP'!$B$8,21)+BX$9),"TTT") = "So",
                                    IF(ISNA(VLOOKUP(EDATE('Projektkostenkalkulation EP'!$B$8,21)+BX$9,Datenquellen!$F$7:$H$45,3,FALSE))," ",VLOOKUP(EDATE('Projektkostenkalkulation EP'!$B$8,21)+BX$9,Datenquellen!$F$7:$H$45,3,FALSE))="X"
                                    ),
                          "X",
                          ""
                          ),
               "X"
            )</f>
        <v>X</v>
      </c>
      <c r="BZ249" s="232" t="str">
        <f xml:space="preserve"> IF(TEXT((EDATE('Projektkostenkalkulation EP'!$B$8,21)+BY$9),"MM")=TEXT((EDATE('Projektkostenkalkulation EP'!$B$8,21)+(BY$9-1)),"MM"),
             IF(
                        OR(
                                    TEXT((EDATE('Projektkostenkalkulation EP'!$B$8,21)+BY$9),"TTT") = "Sa",
                                    TEXT((EDATE('Projektkostenkalkulation EP'!$B$8,21)+BY$9),"TTT") = "So",
                                    IF(ISNA(VLOOKUP(EDATE('Projektkostenkalkulation EP'!$B$8,21)+BY$9,Datenquellen!$F$7:$H$45,3,FALSE))," ",VLOOKUP(EDATE('Projektkostenkalkulation EP'!$B$8,21)+BY$9,Datenquellen!$F$7:$H$45,3,FALSE))="X"
                                    ),
                          "X",
                          ""
                          ),
               "X"
            )</f>
        <v>X</v>
      </c>
      <c r="CA249" s="232" t="str">
        <f xml:space="preserve"> IF(TEXT((EDATE('Projektkostenkalkulation EP'!$B$8,21)+BZ$9),"MM")=TEXT((EDATE('Projektkostenkalkulation EP'!$B$8,21)+(BZ$9-1)),"MM"),
             IF(
                        OR(
                                    TEXT((EDATE('Projektkostenkalkulation EP'!$B$8,21)+BZ$9),"TTT") = "Sa",
                                    TEXT((EDATE('Projektkostenkalkulation EP'!$B$8,21)+BZ$9),"TTT") = "So",
                                    IF(ISNA(VLOOKUP(EDATE('Projektkostenkalkulation EP'!$B$8,21)+BZ$9,Datenquellen!$F$7:$H$45,3,FALSE))," ",VLOOKUP(EDATE('Projektkostenkalkulation EP'!$B$8,21)+BZ$9,Datenquellen!$F$7:$H$45,3,FALSE))="X"
                                    ),
                          "X",
                          ""
                          ),
               "X"
            )</f>
        <v>X</v>
      </c>
      <c r="CB249" s="232" t="str">
        <f xml:space="preserve"> IF(TEXT((EDATE('Projektkostenkalkulation EP'!$B$8,21)+CA$9),"MM")=TEXT((EDATE('Projektkostenkalkulation EP'!$B$8,21)+(CA$9-1)),"MM"),
             IF(
                        OR(
                                    TEXT((EDATE('Projektkostenkalkulation EP'!$B$8,21)+CA$9),"TTT") = "Sa",
                                    TEXT((EDATE('Projektkostenkalkulation EP'!$B$8,21)+CA$9),"TTT") = "So",
                                    IF(ISNA(VLOOKUP(EDATE('Projektkostenkalkulation EP'!$B$8,21)+CA$9,Datenquellen!$F$7:$H$45,3,FALSE))," ",VLOOKUP(EDATE('Projektkostenkalkulation EP'!$B$8,21)+CA$9,Datenquellen!$F$7:$H$45,3,FALSE))="X"
                                    ),
                          "X",
                          ""
                          ),
               "X"
            )</f>
        <v/>
      </c>
      <c r="CC249" s="232" t="str">
        <f xml:space="preserve"> IF(TEXT((EDATE('Projektkostenkalkulation EP'!$B$8,21)+CB$9),"MM")=TEXT((EDATE('Projektkostenkalkulation EP'!$B$8,21)+(CB$9-1)),"MM"),
             IF(
                        OR(
                                    TEXT((EDATE('Projektkostenkalkulation EP'!$B$8,21)+CB$9),"TTT") = "Sa",
                                    TEXT((EDATE('Projektkostenkalkulation EP'!$B$8,21)+CB$9),"TTT") = "So",
                                    IF(ISNA(VLOOKUP(EDATE('Projektkostenkalkulation EP'!$B$8,21)+CB$9,Datenquellen!$F$7:$H$45,3,FALSE))," ",VLOOKUP(EDATE('Projektkostenkalkulation EP'!$B$8,21)+CB$9,Datenquellen!$F$7:$H$45,3,FALSE))="X"
                                    ),
                          "X",
                          ""
                          ),
               "X"
            )</f>
        <v/>
      </c>
      <c r="CD249" s="232" t="str">
        <f xml:space="preserve"> IF(TEXT((EDATE('Projektkostenkalkulation EP'!$B$8,21)+CC$9),"MM")=TEXT((EDATE('Projektkostenkalkulation EP'!$B$8,21)+(CC$9-1)),"MM"),
             IF(
                        OR(
                                    TEXT((EDATE('Projektkostenkalkulation EP'!$B$8,21)+CC$9),"TTT") = "Sa",
                                    TEXT((EDATE('Projektkostenkalkulation EP'!$B$8,21)+CC$9),"TTT") = "So",
                                    IF(ISNA(VLOOKUP(EDATE('Projektkostenkalkulation EP'!$B$8,21)+CC$9,Datenquellen!$F$7:$H$45,3,FALSE))," ",VLOOKUP(EDATE('Projektkostenkalkulation EP'!$B$8,21)+CC$9,Datenquellen!$F$7:$H$45,3,FALSE))="X"
                                    ),
                          "X",
                          ""
                          ),
               "X"
            )</f>
        <v/>
      </c>
      <c r="CE249" s="232" t="str">
        <f xml:space="preserve"> IF(TEXT((EDATE('Projektkostenkalkulation EP'!$B$8,21)+CD$9),"MM")=TEXT((EDATE('Projektkostenkalkulation EP'!$B$8,21)+(CD$9-1)),"MM"),
             IF(
                        OR(
                                    TEXT((EDATE('Projektkostenkalkulation EP'!$B$8,21)+CD$9),"TTT") = "Sa",
                                    TEXT((EDATE('Projektkostenkalkulation EP'!$B$8,21)+CD$9),"TTT") = "So",
                                    IF(ISNA(VLOOKUP(EDATE('Projektkostenkalkulation EP'!$B$8,21)+CD$9,Datenquellen!$F$7:$H$45,3,FALSE))," ",VLOOKUP(EDATE('Projektkostenkalkulation EP'!$B$8,21)+CD$9,Datenquellen!$F$7:$H$45,3,FALSE))="X"
                                    ),
                          "X",
                          ""
                          ),
               "X"
            )</f>
        <v/>
      </c>
      <c r="CF249" s="232" t="str">
        <f xml:space="preserve"> IF(TEXT((EDATE('Projektkostenkalkulation EP'!$B$8,21)+CE$9),"MM")=TEXT((EDATE('Projektkostenkalkulation EP'!$B$8,21)+(CE$9-1)),"MM"),
             IF(
                        OR(
                                    TEXT((EDATE('Projektkostenkalkulation EP'!$B$8,21)+CE$9),"TTT") = "Sa",
                                    TEXT((EDATE('Projektkostenkalkulation EP'!$B$8,21)+CE$9),"TTT") = "So",
                                    IF(ISNA(VLOOKUP(EDATE('Projektkostenkalkulation EP'!$B$8,21)+CE$9,Datenquellen!$F$7:$H$45,3,FALSE))," ",VLOOKUP(EDATE('Projektkostenkalkulation EP'!$B$8,21)+CE$9,Datenquellen!$F$7:$H$45,3,FALSE))="X"
                                    ),
                          "X",
                          ""
                          ),
               "X"
            )</f>
        <v/>
      </c>
      <c r="CG249" s="232" t="str">
        <f xml:space="preserve"> IF(TEXT((EDATE('Projektkostenkalkulation EP'!$B$8,21)+CF$9),"MM")=TEXT((EDATE('Projektkostenkalkulation EP'!$B$8,21)+(CF$9-1)),"MM"),
             IF(
                        OR(
                                    TEXT((EDATE('Projektkostenkalkulation EP'!$B$8,21)+CF$9),"TTT") = "Sa",
                                    TEXT((EDATE('Projektkostenkalkulation EP'!$B$8,21)+CF$9),"TTT") = "So",
                                    IF(ISNA(VLOOKUP(EDATE('Projektkostenkalkulation EP'!$B$8,21)+CF$9,Datenquellen!$F$7:$H$45,3,FALSE))," ",VLOOKUP(EDATE('Projektkostenkalkulation EP'!$B$8,21)+CF$9,Datenquellen!$F$7:$H$45,3,FALSE))="X"
                                    ),
                          "X",
                          ""
                          ),
               "X"
            )</f>
        <v>X</v>
      </c>
      <c r="CH249" s="232" t="str">
        <f xml:space="preserve"> IF(TEXT((EDATE('Projektkostenkalkulation EP'!$B$8,21)+CG$9),"MM")=TEXT((EDATE('Projektkostenkalkulation EP'!$B$8,21)+(CG$9-1)),"MM"),
             IF(
                        OR(
                                    TEXT((EDATE('Projektkostenkalkulation EP'!$B$8,21)+CG$9),"TTT") = "Sa",
                                    TEXT((EDATE('Projektkostenkalkulation EP'!$B$8,21)+CG$9),"TTT") = "So",
                                    IF(ISNA(VLOOKUP(EDATE('Projektkostenkalkulation EP'!$B$8,21)+CG$9,Datenquellen!$F$7:$H$45,3,FALSE))," ",VLOOKUP(EDATE('Projektkostenkalkulation EP'!$B$8,21)+CG$9,Datenquellen!$F$7:$H$45,3,FALSE))="X"
                                    ),
                          "X",
                          ""
                          ),
               "X"
            )</f>
        <v>X</v>
      </c>
      <c r="CI249" s="232" t="str">
        <f xml:space="preserve"> IF(TEXT((EDATE('Projektkostenkalkulation EP'!$B$8,21)+CH$9),"MM")=TEXT((EDATE('Projektkostenkalkulation EP'!$B$8,21)+(CH$9-1)),"MM"),
             IF(
                        OR(
                                    TEXT((EDATE('Projektkostenkalkulation EP'!$B$8,21)+CH$9),"TTT") = "Sa",
                                    TEXT((EDATE('Projektkostenkalkulation EP'!$B$8,21)+CH$9),"TTT") = "So",
                                    IF(ISNA(VLOOKUP(EDATE('Projektkostenkalkulation EP'!$B$8,21)+CH$9,Datenquellen!$F$7:$H$45,3,FALSE))," ",VLOOKUP(EDATE('Projektkostenkalkulation EP'!$B$8,21)+CH$9,Datenquellen!$F$7:$H$45,3,FALSE))="X"
                                    ),
                          "X",
                          ""
                          ),
               "X"
            )</f>
        <v/>
      </c>
      <c r="CJ249" s="232" t="str">
        <f xml:space="preserve"> IF(TEXT((EDATE('Projektkostenkalkulation EP'!$B$8,21)+CI$9),"MM")=TEXT((EDATE('Projektkostenkalkulation EP'!$B$8,21)+(CI$9-1)),"MM"),
             IF(
                        OR(
                                    TEXT((EDATE('Projektkostenkalkulation EP'!$B$8,21)+CI$9),"TTT") = "Sa",
                                    TEXT((EDATE('Projektkostenkalkulation EP'!$B$8,21)+CI$9),"TTT") = "So",
                                    IF(ISNA(VLOOKUP(EDATE('Projektkostenkalkulation EP'!$B$8,21)+CI$9,Datenquellen!$F$7:$H$45,3,FALSE))," ",VLOOKUP(EDATE('Projektkostenkalkulation EP'!$B$8,21)+CI$9,Datenquellen!$F$7:$H$45,3,FALSE))="X"
                                    ),
                          "X",
                          ""
                          ),
               "X"
            )</f>
        <v/>
      </c>
      <c r="CK249" s="232" t="str">
        <f xml:space="preserve"> IF(TEXT((EDATE('Projektkostenkalkulation EP'!$B$8,21)+CJ$9),"MM")=TEXT((EDATE('Projektkostenkalkulation EP'!$B$8,21)+(CJ$9-1)),"MM"),
             IF(
                        OR(
                                    TEXT((EDATE('Projektkostenkalkulation EP'!$B$8,21)+CJ$9),"TTT") = "Sa",
                                    TEXT((EDATE('Projektkostenkalkulation EP'!$B$8,21)+CJ$9),"TTT") = "So",
                                    IF(ISNA(VLOOKUP(EDATE('Projektkostenkalkulation EP'!$B$8,21)+CJ$9,Datenquellen!$F$7:$H$45,3,FALSE))," ",VLOOKUP(EDATE('Projektkostenkalkulation EP'!$B$8,21)+CJ$9,Datenquellen!$F$7:$H$45,3,FALSE))="X"
                                    ),
                          "X",
                          ""
                          ),
               "X"
            )</f>
        <v/>
      </c>
      <c r="CL249" s="232" t="str">
        <f xml:space="preserve"> IF(TEXT((EDATE('Projektkostenkalkulation EP'!$B$8,21)+CK$9),"MM")=TEXT((EDATE('Projektkostenkalkulation EP'!$B$8,21)+(CK$9-1)),"MM"),
             IF(
                        OR(
                                    TEXT((EDATE('Projektkostenkalkulation EP'!$B$8,21)+CK$9),"TTT") = "Sa",
                                    TEXT((EDATE('Projektkostenkalkulation EP'!$B$8,21)+CK$9),"TTT") = "So",
                                    IF(ISNA(VLOOKUP(EDATE('Projektkostenkalkulation EP'!$B$8,21)+CK$9,Datenquellen!$F$7:$H$45,3,FALSE))," ",VLOOKUP(EDATE('Projektkostenkalkulation EP'!$B$8,21)+CK$9,Datenquellen!$F$7:$H$45,3,FALSE))="X"
                                    ),
                          "X",
                          ""
                          ),
               "X"
            )</f>
        <v/>
      </c>
      <c r="CM249" s="232" t="str">
        <f xml:space="preserve"> IF(TEXT((EDATE('Projektkostenkalkulation EP'!$B$8,21)+CL$9),"MM")=TEXT((EDATE('Projektkostenkalkulation EP'!$B$8,21)+(CL$9-1)),"MM"),
             IF(
                        OR(
                                    TEXT((EDATE('Projektkostenkalkulation EP'!$B$8,21)+CL$9),"TTT") = "Sa",
                                    TEXT((EDATE('Projektkostenkalkulation EP'!$B$8,21)+CL$9),"TTT") = "So",
                                    IF(ISNA(VLOOKUP(EDATE('Projektkostenkalkulation EP'!$B$8,21)+CL$9,Datenquellen!$F$7:$H$45,3,FALSE))," ",VLOOKUP(EDATE('Projektkostenkalkulation EP'!$B$8,21)+CL$9,Datenquellen!$F$7:$H$45,3,FALSE))="X"
                                    ),
                          "X",
                          ""
                          ),
               "X"
            )</f>
        <v/>
      </c>
      <c r="CN249" s="232" t="str">
        <f xml:space="preserve"> IF(TEXT((EDATE('Projektkostenkalkulation EP'!$B$8,21)+CM$9),"MM")=TEXT((EDATE('Projektkostenkalkulation EP'!$B$8,21)+(CM$9-1)),"MM"),
             IF(
                        OR(
                                    TEXT((EDATE('Projektkostenkalkulation EP'!$B$8,21)+CM$9),"TTT") = "Sa",
                                    TEXT((EDATE('Projektkostenkalkulation EP'!$B$8,21)+CM$9),"TTT") = "So",
                                    IF(ISNA(VLOOKUP(EDATE('Projektkostenkalkulation EP'!$B$8,21)+CM$9,Datenquellen!$F$7:$H$45,3,FALSE))," ",VLOOKUP(EDATE('Projektkostenkalkulation EP'!$B$8,21)+CM$9,Datenquellen!$F$7:$H$45,3,FALSE))="X"
                                    ),
                          "X",
                          ""
                          ),
               "X"
            )</f>
        <v>X</v>
      </c>
      <c r="CO249" s="232" t="str">
        <f xml:space="preserve"> IF(TEXT((EDATE('Projektkostenkalkulation EP'!$B$8,21)+CN$9),"MM")=TEXT((EDATE('Projektkostenkalkulation EP'!$B$8,21)+(CN$9-1)),"MM"),
             IF(
                        OR(
                                    TEXT((EDATE('Projektkostenkalkulation EP'!$B$8,21)+CN$9),"TTT") = "Sa",
                                    TEXT((EDATE('Projektkostenkalkulation EP'!$B$8,21)+CN$9),"TTT") = "So",
                                    IF(ISNA(VLOOKUP(EDATE('Projektkostenkalkulation EP'!$B$8,21)+CN$9,Datenquellen!$F$7:$H$45,3,FALSE))," ",VLOOKUP(EDATE('Projektkostenkalkulation EP'!$B$8,21)+CN$9,Datenquellen!$F$7:$H$45,3,FALSE))="X"
                                    ),
                          "X",
                          ""
                          ),
               "X"
            )</f>
        <v>X</v>
      </c>
      <c r="CP249" s="232" t="str">
        <f xml:space="preserve"> IF(TEXT((EDATE('Projektkostenkalkulation EP'!$B$8,21)+CO$9),"MM")=TEXT((EDATE('Projektkostenkalkulation EP'!$B$8,21)+(CO$9-1)),"MM"),
             IF(
                        OR(
                                    TEXT((EDATE('Projektkostenkalkulation EP'!$B$8,21)+CO$9),"TTT") = "Sa",
                                    TEXT((EDATE('Projektkostenkalkulation EP'!$B$8,21)+CO$9),"TTT") = "So",
                                    IF(ISNA(VLOOKUP(EDATE('Projektkostenkalkulation EP'!$B$8,21)+CO$9,Datenquellen!$F$7:$H$45,3,FALSE))," ",VLOOKUP(EDATE('Projektkostenkalkulation EP'!$B$8,21)+CO$9,Datenquellen!$F$7:$H$45,3,FALSE))="X"
                                    ),
                          "X",
                          ""
                          ),
               "X"
            )</f>
        <v/>
      </c>
      <c r="CQ249" s="232" t="str">
        <f xml:space="preserve"> IF(TEXT((EDATE('Projektkostenkalkulation EP'!$B$8,21)+CP$9),"MM")=TEXT((EDATE('Projektkostenkalkulation EP'!$B$8,21)+(CP$9-1)),"MM"),
             IF(
                        OR(
                                    TEXT((EDATE('Projektkostenkalkulation EP'!$B$8,21)+CP$9),"TTT") = "Sa",
                                    TEXT((EDATE('Projektkostenkalkulation EP'!$B$8,21)+CP$9),"TTT") = "So",
                                    IF(ISNA(VLOOKUP(EDATE('Projektkostenkalkulation EP'!$B$8,21)+CP$9,Datenquellen!$F$7:$H$45,3,FALSE))," ",VLOOKUP(EDATE('Projektkostenkalkulation EP'!$B$8,21)+CP$9,Datenquellen!$F$7:$H$45,3,FALSE))="X"
                                    ),
                          "X",
                          ""
                          ),
               "X"
            )</f>
        <v/>
      </c>
      <c r="CR249" s="232" t="str">
        <f xml:space="preserve"> IF(TEXT((EDATE('Projektkostenkalkulation EP'!$B$8,21)+CQ$9),"MM")=TEXT((EDATE('Projektkostenkalkulation EP'!$B$8,21)+(CQ$9-1)),"MM"),
             IF(
                        OR(
                                    TEXT((EDATE('Projektkostenkalkulation EP'!$B$8,21)+CQ$9),"TTT") = "Sa",
                                    TEXT((EDATE('Projektkostenkalkulation EP'!$B$8,21)+CQ$9),"TTT") = "So",
                                    IF(ISNA(VLOOKUP(EDATE('Projektkostenkalkulation EP'!$B$8,21)+CQ$9,Datenquellen!$F$7:$H$45,3,FALSE))," ",VLOOKUP(EDATE('Projektkostenkalkulation EP'!$B$8,21)+CQ$9,Datenquellen!$F$7:$H$45,3,FALSE))="X"
                                    ),
                          "X",
                          ""
                          ),
               "X"
            )</f>
        <v/>
      </c>
      <c r="CS249" s="232" t="str">
        <f xml:space="preserve"> IF(TEXT((EDATE('Projektkostenkalkulation EP'!$B$8,21)+CR$9),"MM")=TEXT((EDATE('Projektkostenkalkulation EP'!$B$8,21)+(CR$9-1)),"MM"),
             IF(
                        OR(
                                    TEXT((EDATE('Projektkostenkalkulation EP'!$B$8,21)+CR$9),"TTT") = "Sa",
                                    TEXT((EDATE('Projektkostenkalkulation EP'!$B$8,21)+CR$9),"TTT") = "So",
                                    IF(ISNA(VLOOKUP(EDATE('Projektkostenkalkulation EP'!$B$8,21)+CR$9,Datenquellen!$F$7:$H$45,3,FALSE))," ",VLOOKUP(EDATE('Projektkostenkalkulation EP'!$B$8,21)+CR$9,Datenquellen!$F$7:$H$45,3,FALSE))="X"
                                    ),
                          "X",
                          ""
                          ),
               "X"
            )</f>
        <v/>
      </c>
      <c r="CT249" s="232" t="str">
        <f xml:space="preserve"> IF(TEXT((EDATE('Projektkostenkalkulation EP'!$B$8,21)+CS$9),"MM")=TEXT((EDATE('Projektkostenkalkulation EP'!$B$8,21)+(CS$9-1)),"MM"),
             IF(
                        OR(
                                    TEXT((EDATE('Projektkostenkalkulation EP'!$B$8,21)+CS$9),"TTT") = "Sa",
                                    TEXT((EDATE('Projektkostenkalkulation EP'!$B$8,21)+CS$9),"TTT") = "So",
                                    IF(ISNA(VLOOKUP(EDATE('Projektkostenkalkulation EP'!$B$8,21)+CS$9,Datenquellen!$F$7:$H$45,3,FALSE))," ",VLOOKUP(EDATE('Projektkostenkalkulation EP'!$B$8,21)+CS$9,Datenquellen!$F$7:$H$45,3,FALSE))="X"
                                    ),
                          "X",
                          ""
                          ),
               "X"
            )</f>
        <v/>
      </c>
      <c r="CU249" s="232" t="str">
        <f xml:space="preserve"> IF(TEXT((EDATE('Projektkostenkalkulation EP'!$B$8,21)+CT$9),"MM")=TEXT((EDATE('Projektkostenkalkulation EP'!$B$8,21)+(CT$9-1)),"MM"),
             IF(
                        OR(
                                    TEXT((EDATE('Projektkostenkalkulation EP'!$B$8,21)+CT$9),"TTT") = "Sa",
                                    TEXT((EDATE('Projektkostenkalkulation EP'!$B$8,21)+CT$9),"TTT") = "So",
                                    IF(ISNA(VLOOKUP(EDATE('Projektkostenkalkulation EP'!$B$8,21)+CT$9,Datenquellen!$F$7:$H$45,3,FALSE))," ",VLOOKUP(EDATE('Projektkostenkalkulation EP'!$B$8,21)+CT$9,Datenquellen!$F$7:$H$45,3,FALSE))="X"
                                    ),
                          "X",
                          ""
                          ),
               "X"
            )</f>
        <v>X</v>
      </c>
      <c r="CV249" s="232" t="str">
        <f xml:space="preserve"> IF(TEXT((EDATE('Projektkostenkalkulation EP'!$B$8,21)+CU$9),"MM")=TEXT((EDATE('Projektkostenkalkulation EP'!$B$8,21)+(CU$9-1)),"MM"),
             IF(
                        OR(
                                    TEXT((EDATE('Projektkostenkalkulation EP'!$B$8,21)+CU$9),"TTT") = "Sa",
                                    TEXT((EDATE('Projektkostenkalkulation EP'!$B$8,21)+CU$9),"TTT") = "So",
                                    IF(ISNA(VLOOKUP(EDATE('Projektkostenkalkulation EP'!$B$8,21)+CU$9,Datenquellen!$F$7:$H$45,3,FALSE))," ",VLOOKUP(EDATE('Projektkostenkalkulation EP'!$B$8,21)+CU$9,Datenquellen!$F$7:$H$45,3,FALSE))="X"
                                    ),
                          "X",
                          ""
                          ),
               "X"
            )</f>
        <v>X</v>
      </c>
      <c r="CW249" s="232" t="str">
        <f xml:space="preserve"> IF(TEXT((EDATE('Projektkostenkalkulation EP'!$B$8,21)+CV$9),"MM")=TEXT((EDATE('Projektkostenkalkulation EP'!$B$8,21)+(CV$9-1)),"MM"),
             IF(
                        OR(
                                    TEXT((EDATE('Projektkostenkalkulation EP'!$B$8,21)+CV$9),"TTT") = "Sa",
                                    TEXT((EDATE('Projektkostenkalkulation EP'!$B$8,21)+CV$9),"TTT") = "So",
                                    IF(ISNA(VLOOKUP(EDATE('Projektkostenkalkulation EP'!$B$8,21)+CV$9,Datenquellen!$F$7:$H$45,3,FALSE))," ",VLOOKUP(EDATE('Projektkostenkalkulation EP'!$B$8,21)+CV$9,Datenquellen!$F$7:$H$45,3,FALSE))="X"
                                    ),
                          "X",
                          ""
                          ),
               "X"
            )</f>
        <v/>
      </c>
      <c r="CX249" s="232" t="str">
        <f xml:space="preserve"> IF(TEXT((EDATE('Projektkostenkalkulation EP'!$B$8,21)+CW$9),"MM")=TEXT((EDATE('Projektkostenkalkulation EP'!$B$8,21)+(CW$9-1)),"MM"),
             IF(
                        OR(
                                    TEXT((EDATE('Projektkostenkalkulation EP'!$B$8,21)+CW$9),"TTT") = "Sa",
                                    TEXT((EDATE('Projektkostenkalkulation EP'!$B$8,21)+CW$9),"TTT") = "So",
                                    IF(ISNA(VLOOKUP(EDATE('Projektkostenkalkulation EP'!$B$8,21)+CW$9,Datenquellen!$F$7:$H$45,3,FALSE))," ",VLOOKUP(EDATE('Projektkostenkalkulation EP'!$B$8,21)+CW$9,Datenquellen!$F$7:$H$45,3,FALSE))="X"
                                    ),
                          "X",
                          ""
                          ),
               "X"
            )</f>
        <v/>
      </c>
      <c r="CY249" s="232" t="str">
        <f xml:space="preserve"> IF(TEXT((EDATE('Projektkostenkalkulation EP'!$B$8,21)+CX$9),"MM")=TEXT((EDATE('Projektkostenkalkulation EP'!$B$8,21)+(CX$9-1)),"MM"),
             IF(
                        OR(
                                    TEXT((EDATE('Projektkostenkalkulation EP'!$B$8,21)+CX$9),"TTT") = "Sa",
                                    TEXT((EDATE('Projektkostenkalkulation EP'!$B$8,21)+CX$9),"TTT") = "So",
                                    IF(ISNA(VLOOKUP(EDATE('Projektkostenkalkulation EP'!$B$8,21)+CX$9,Datenquellen!$F$7:$H$45,3,FALSE))," ",VLOOKUP(EDATE('Projektkostenkalkulation EP'!$B$8,21)+CX$9,Datenquellen!$F$7:$H$45,3,FALSE))="X"
                                    ),
                          "X",
                          ""
                          ),
               "X"
            )</f>
        <v/>
      </c>
      <c r="CZ249" s="232" t="str">
        <f xml:space="preserve"> IF(TEXT((EDATE('Projektkostenkalkulation EP'!$B$8,21)+CY$9),"MM")=TEXT((EDATE('Projektkostenkalkulation EP'!$B$8,21)+(CY$9-1)),"MM"),
             IF(
                        OR(
                                    TEXT((EDATE('Projektkostenkalkulation EP'!$B$8,21)+CY$9),"TTT") = "Sa",
                                    TEXT((EDATE('Projektkostenkalkulation EP'!$B$8,21)+CY$9),"TTT") = "So",
                                    IF(ISNA(VLOOKUP(EDATE('Projektkostenkalkulation EP'!$B$8,21)+CY$9,Datenquellen!$F$7:$H$45,3,FALSE))," ",VLOOKUP(EDATE('Projektkostenkalkulation EP'!$B$8,21)+CY$9,Datenquellen!$F$7:$H$45,3,FALSE))="X"
                                    ),
                          "X",
                          ""
                          ),
               "X"
            )</f>
        <v/>
      </c>
      <c r="DA249" s="233" t="str">
        <f xml:space="preserve"> IF(TEXT((EDATE('Projektkostenkalkulation EP'!$B$8,21)+CZ$9),"MM")=TEXT((EDATE('Projektkostenkalkulation EP'!$B$8,21)+(CZ$9-1)),"MM"),
             IF(
                        OR(
                                    TEXT((EDATE('Projektkostenkalkulation EP'!$B$8,21)+CZ$9),"TTT") = "Sa",
                                    TEXT((EDATE('Projektkostenkalkulation EP'!$B$8,21)+CZ$9),"TTT") = "So",
                                    IF(ISNA(VLOOKUP(EDATE('Projektkostenkalkulation EP'!$B$8,21)+CZ$9,Datenquellen!$F$7:$H$45,3,FALSE))," ",VLOOKUP(EDATE('Projektkostenkalkulation EP'!$B$8,21)+CZ$9,Datenquellen!$F$7:$H$45,3,FALSE))="X"
                                    ),
                          "X",
                          ""
                          ),
               "X"
            )</f>
        <v/>
      </c>
      <c r="DB249" s="234"/>
      <c r="DC249" s="235"/>
      <c r="DD249" s="409"/>
      <c r="DE249" s="406"/>
      <c r="DF249" s="231"/>
      <c r="DG249" s="232" t="str">
        <f>IF(
            OR(
                     TEXT(EDATE('Projektkostenkalkulation EP'!$B$8,21),"TTT") = "Sa",
                     TEXT(EDATE('Projektkostenkalkulation EP'!$B$8,21),"TTT") = "So",
                     IF(ISNA(VLOOKUP(EDATE('Projektkostenkalkulation EP'!$B$8,21),Datenquellen!$F$7:$H$45,3,FALSE))," ",VLOOKUP(EDATE('Projektkostenkalkulation EP'!$B$8,21),Datenquellen!$F$7:$H$45,3,FALSE))="X"
                            ),
                    "X",
                    ""
            )</f>
        <v/>
      </c>
      <c r="DH249" s="232" t="str">
        <f xml:space="preserve"> IF(TEXT((EDATE('Projektkostenkalkulation EP'!$B$8,21)+DG$9),"MM")=TEXT((EDATE('Projektkostenkalkulation EP'!$B$8,21)+(DG$9-1)),"MM"),
             IF(
                        OR(
                                    TEXT((EDATE('Projektkostenkalkulation EP'!$B$8,21)+DG$9),"TTT") = "Sa",
                                    TEXT((EDATE('Projektkostenkalkulation EP'!$B$8,21)+DG$9),"TTT") = "So",
                                    IF(ISNA(VLOOKUP(EDATE('Projektkostenkalkulation EP'!$B$8,21)+DG$9,Datenquellen!$F$7:$H$45,3,FALSE))," ",VLOOKUP(EDATE('Projektkostenkalkulation EP'!$B$8,21)+DG$9,Datenquellen!$F$7:$H$45,3,FALSE))="X"
                                    ),
                          "X",
                          ""
                          ),
               "X"
            )</f>
        <v/>
      </c>
      <c r="DI249" s="232" t="str">
        <f xml:space="preserve"> IF(TEXT((EDATE('Projektkostenkalkulation EP'!$B$8,21)+DH$9),"MM")=TEXT((EDATE('Projektkostenkalkulation EP'!$B$8,21)+(DH$9-1)),"MM"),
             IF(
                        OR(
                                    TEXT((EDATE('Projektkostenkalkulation EP'!$B$8,21)+DH$9),"TTT") = "Sa",
                                    TEXT((EDATE('Projektkostenkalkulation EP'!$B$8,21)+DH$9),"TTT") = "So",
                                    IF(ISNA(VLOOKUP(EDATE('Projektkostenkalkulation EP'!$B$8,21)+DH$9,Datenquellen!$F$7:$H$45,3,FALSE))," ",VLOOKUP(EDATE('Projektkostenkalkulation EP'!$B$8,21)+DH$9,Datenquellen!$F$7:$H$45,3,FALSE))="X"
                                    ),
                          "X",
                          ""
                          ),
               "X"
            )</f>
        <v>X</v>
      </c>
      <c r="DJ249" s="232" t="str">
        <f xml:space="preserve"> IF(TEXT((EDATE('Projektkostenkalkulation EP'!$B$8,21)+DI$9),"MM")=TEXT((EDATE('Projektkostenkalkulation EP'!$B$8,21)+(DI$9-1)),"MM"),
             IF(
                        OR(
                                    TEXT((EDATE('Projektkostenkalkulation EP'!$B$8,21)+DI$9),"TTT") = "Sa",
                                    TEXT((EDATE('Projektkostenkalkulation EP'!$B$8,21)+DI$9),"TTT") = "So",
                                    IF(ISNA(VLOOKUP(EDATE('Projektkostenkalkulation EP'!$B$8,21)+DI$9,Datenquellen!$F$7:$H$45,3,FALSE))," ",VLOOKUP(EDATE('Projektkostenkalkulation EP'!$B$8,21)+DI$9,Datenquellen!$F$7:$H$45,3,FALSE))="X"
                                    ),
                          "X",
                          ""
                          ),
               "X"
            )</f>
        <v>X</v>
      </c>
      <c r="DK249" s="232" t="str">
        <f xml:space="preserve"> IF(TEXT((EDATE('Projektkostenkalkulation EP'!$B$8,21)+DJ$9),"MM")=TEXT((EDATE('Projektkostenkalkulation EP'!$B$8,21)+(DJ$9-1)),"MM"),
             IF(
                        OR(
                                    TEXT((EDATE('Projektkostenkalkulation EP'!$B$8,21)+DJ$9),"TTT") = "Sa",
                                    TEXT((EDATE('Projektkostenkalkulation EP'!$B$8,21)+DJ$9),"TTT") = "So",
                                    IF(ISNA(VLOOKUP(EDATE('Projektkostenkalkulation EP'!$B$8,21)+DJ$9,Datenquellen!$F$7:$H$45,3,FALSE))," ",VLOOKUP(EDATE('Projektkostenkalkulation EP'!$B$8,21)+DJ$9,Datenquellen!$F$7:$H$45,3,FALSE))="X"
                                    ),
                          "X",
                          ""
                          ),
               "X"
            )</f>
        <v>X</v>
      </c>
      <c r="DL249" s="232" t="str">
        <f xml:space="preserve"> IF(TEXT((EDATE('Projektkostenkalkulation EP'!$B$8,21)+DK$9),"MM")=TEXT((EDATE('Projektkostenkalkulation EP'!$B$8,21)+(DK$9-1)),"MM"),
             IF(
                        OR(
                                    TEXT((EDATE('Projektkostenkalkulation EP'!$B$8,21)+DK$9),"TTT") = "Sa",
                                    TEXT((EDATE('Projektkostenkalkulation EP'!$B$8,21)+DK$9),"TTT") = "So",
                                    IF(ISNA(VLOOKUP(EDATE('Projektkostenkalkulation EP'!$B$8,21)+DK$9,Datenquellen!$F$7:$H$45,3,FALSE))," ",VLOOKUP(EDATE('Projektkostenkalkulation EP'!$B$8,21)+DK$9,Datenquellen!$F$7:$H$45,3,FALSE))="X"
                                    ),
                          "X",
                          ""
                          ),
               "X"
            )</f>
        <v/>
      </c>
      <c r="DM249" s="232" t="str">
        <f xml:space="preserve"> IF(TEXT((EDATE('Projektkostenkalkulation EP'!$B$8,21)+DL$9),"MM")=TEXT((EDATE('Projektkostenkalkulation EP'!$B$8,21)+(DL$9-1)),"MM"),
             IF(
                        OR(
                                    TEXT((EDATE('Projektkostenkalkulation EP'!$B$8,21)+DL$9),"TTT") = "Sa",
                                    TEXT((EDATE('Projektkostenkalkulation EP'!$B$8,21)+DL$9),"TTT") = "So",
                                    IF(ISNA(VLOOKUP(EDATE('Projektkostenkalkulation EP'!$B$8,21)+DL$9,Datenquellen!$F$7:$H$45,3,FALSE))," ",VLOOKUP(EDATE('Projektkostenkalkulation EP'!$B$8,21)+DL$9,Datenquellen!$F$7:$H$45,3,FALSE))="X"
                                    ),
                          "X",
                          ""
                          ),
               "X"
            )</f>
        <v/>
      </c>
      <c r="DN249" s="232" t="str">
        <f xml:space="preserve"> IF(TEXT((EDATE('Projektkostenkalkulation EP'!$B$8,21)+DM$9),"MM")=TEXT((EDATE('Projektkostenkalkulation EP'!$B$8,21)+(DM$9-1)),"MM"),
             IF(
                        OR(
                                    TEXT((EDATE('Projektkostenkalkulation EP'!$B$8,21)+DM$9),"TTT") = "Sa",
                                    TEXT((EDATE('Projektkostenkalkulation EP'!$B$8,21)+DM$9),"TTT") = "So",
                                    IF(ISNA(VLOOKUP(EDATE('Projektkostenkalkulation EP'!$B$8,21)+DM$9,Datenquellen!$F$7:$H$45,3,FALSE))," ",VLOOKUP(EDATE('Projektkostenkalkulation EP'!$B$8,21)+DM$9,Datenquellen!$F$7:$H$45,3,FALSE))="X"
                                    ),
                          "X",
                          ""
                          ),
               "X"
            )</f>
        <v/>
      </c>
      <c r="DO249" s="232" t="str">
        <f xml:space="preserve"> IF(TEXT((EDATE('Projektkostenkalkulation EP'!$B$8,21)+DN$9),"MM")=TEXT((EDATE('Projektkostenkalkulation EP'!$B$8,21)+(DN$9-1)),"MM"),
             IF(
                        OR(
                                    TEXT((EDATE('Projektkostenkalkulation EP'!$B$8,21)+DN$9),"TTT") = "Sa",
                                    TEXT((EDATE('Projektkostenkalkulation EP'!$B$8,21)+DN$9),"TTT") = "So",
                                    IF(ISNA(VLOOKUP(EDATE('Projektkostenkalkulation EP'!$B$8,21)+DN$9,Datenquellen!$F$7:$H$45,3,FALSE))," ",VLOOKUP(EDATE('Projektkostenkalkulation EP'!$B$8,21)+DN$9,Datenquellen!$F$7:$H$45,3,FALSE))="X"
                                    ),
                          "X",
                          ""
                          ),
               "X"
            )</f>
        <v/>
      </c>
      <c r="DP249" s="232" t="str">
        <f xml:space="preserve"> IF(TEXT((EDATE('Projektkostenkalkulation EP'!$B$8,21)+DO$9),"MM")=TEXT((EDATE('Projektkostenkalkulation EP'!$B$8,21)+(DO$9-1)),"MM"),
             IF(
                        OR(
                                    TEXT((EDATE('Projektkostenkalkulation EP'!$B$8,21)+DO$9),"TTT") = "Sa",
                                    TEXT((EDATE('Projektkostenkalkulation EP'!$B$8,21)+DO$9),"TTT") = "So",
                                    IF(ISNA(VLOOKUP(EDATE('Projektkostenkalkulation EP'!$B$8,21)+DO$9,Datenquellen!$F$7:$H$45,3,FALSE))," ",VLOOKUP(EDATE('Projektkostenkalkulation EP'!$B$8,21)+DO$9,Datenquellen!$F$7:$H$45,3,FALSE))="X"
                                    ),
                          "X",
                          ""
                          ),
               "X"
            )</f>
        <v/>
      </c>
      <c r="DQ249" s="232" t="str">
        <f xml:space="preserve"> IF(TEXT((EDATE('Projektkostenkalkulation EP'!$B$8,21)+DP$9),"MM")=TEXT((EDATE('Projektkostenkalkulation EP'!$B$8,21)+(DP$9-1)),"MM"),
             IF(
                        OR(
                                    TEXT((EDATE('Projektkostenkalkulation EP'!$B$8,21)+DP$9),"TTT") = "Sa",
                                    TEXT((EDATE('Projektkostenkalkulation EP'!$B$8,21)+DP$9),"TTT") = "So",
                                    IF(ISNA(VLOOKUP(EDATE('Projektkostenkalkulation EP'!$B$8,21)+DP$9,Datenquellen!$F$7:$H$45,3,FALSE))," ",VLOOKUP(EDATE('Projektkostenkalkulation EP'!$B$8,21)+DP$9,Datenquellen!$F$7:$H$45,3,FALSE))="X"
                                    ),
                          "X",
                          ""
                          ),
               "X"
            )</f>
        <v>X</v>
      </c>
      <c r="DR249" s="232" t="str">
        <f xml:space="preserve"> IF(TEXT((EDATE('Projektkostenkalkulation EP'!$B$8,21)+DQ$9),"MM")=TEXT((EDATE('Projektkostenkalkulation EP'!$B$8,21)+(DQ$9-1)),"MM"),
             IF(
                        OR(
                                    TEXT((EDATE('Projektkostenkalkulation EP'!$B$8,21)+DQ$9),"TTT") = "Sa",
                                    TEXT((EDATE('Projektkostenkalkulation EP'!$B$8,21)+DQ$9),"TTT") = "So",
                                    IF(ISNA(VLOOKUP(EDATE('Projektkostenkalkulation EP'!$B$8,21)+DQ$9,Datenquellen!$F$7:$H$45,3,FALSE))," ",VLOOKUP(EDATE('Projektkostenkalkulation EP'!$B$8,21)+DQ$9,Datenquellen!$F$7:$H$45,3,FALSE))="X"
                                    ),
                          "X",
                          ""
                          ),
               "X"
            )</f>
        <v>X</v>
      </c>
      <c r="DS249" s="232" t="str">
        <f xml:space="preserve"> IF(TEXT((EDATE('Projektkostenkalkulation EP'!$B$8,21)+DR$9),"MM")=TEXT((EDATE('Projektkostenkalkulation EP'!$B$8,21)+(DR$9-1)),"MM"),
             IF(
                        OR(
                                    TEXT((EDATE('Projektkostenkalkulation EP'!$B$8,21)+DR$9),"TTT") = "Sa",
                                    TEXT((EDATE('Projektkostenkalkulation EP'!$B$8,21)+DR$9),"TTT") = "So",
                                    IF(ISNA(VLOOKUP(EDATE('Projektkostenkalkulation EP'!$B$8,21)+DR$9,Datenquellen!$F$7:$H$45,3,FALSE))," ",VLOOKUP(EDATE('Projektkostenkalkulation EP'!$B$8,21)+DR$9,Datenquellen!$F$7:$H$45,3,FALSE))="X"
                                    ),
                          "X",
                          ""
                          ),
               "X"
            )</f>
        <v/>
      </c>
      <c r="DT249" s="232" t="str">
        <f xml:space="preserve"> IF(TEXT((EDATE('Projektkostenkalkulation EP'!$B$8,21)+DS$9),"MM")=TEXT((EDATE('Projektkostenkalkulation EP'!$B$8,21)+(DS$9-1)),"MM"),
             IF(
                        OR(
                                    TEXT((EDATE('Projektkostenkalkulation EP'!$B$8,21)+DS$9),"TTT") = "Sa",
                                    TEXT((EDATE('Projektkostenkalkulation EP'!$B$8,21)+DS$9),"TTT") = "So",
                                    IF(ISNA(VLOOKUP(EDATE('Projektkostenkalkulation EP'!$B$8,21)+DS$9,Datenquellen!$F$7:$H$45,3,FALSE))," ",VLOOKUP(EDATE('Projektkostenkalkulation EP'!$B$8,21)+DS$9,Datenquellen!$F$7:$H$45,3,FALSE))="X"
                                    ),
                          "X",
                          ""
                          ),
               "X"
            )</f>
        <v/>
      </c>
      <c r="DU249" s="232" t="str">
        <f xml:space="preserve"> IF(TEXT((EDATE('Projektkostenkalkulation EP'!$B$8,21)+DT$9),"MM")=TEXT((EDATE('Projektkostenkalkulation EP'!$B$8,21)+(DT$9-1)),"MM"),
             IF(
                        OR(
                                    TEXT((EDATE('Projektkostenkalkulation EP'!$B$8,21)+DT$9),"TTT") = "Sa",
                                    TEXT((EDATE('Projektkostenkalkulation EP'!$B$8,21)+DT$9),"TTT") = "So",
                                    IF(ISNA(VLOOKUP(EDATE('Projektkostenkalkulation EP'!$B$8,21)+DT$9,Datenquellen!$F$7:$H$45,3,FALSE))," ",VLOOKUP(EDATE('Projektkostenkalkulation EP'!$B$8,21)+DT$9,Datenquellen!$F$7:$H$45,3,FALSE))="X"
                                    ),
                          "X",
                          ""
                          ),
               "X"
            )</f>
        <v/>
      </c>
      <c r="DV249" s="232" t="str">
        <f xml:space="preserve"> IF(TEXT((EDATE('Projektkostenkalkulation EP'!$B$8,21)+DU$9),"MM")=TEXT((EDATE('Projektkostenkalkulation EP'!$B$8,21)+(DU$9-1)),"MM"),
             IF(
                        OR(
                                    TEXT((EDATE('Projektkostenkalkulation EP'!$B$8,21)+DU$9),"TTT") = "Sa",
                                    TEXT((EDATE('Projektkostenkalkulation EP'!$B$8,21)+DU$9),"TTT") = "So",
                                    IF(ISNA(VLOOKUP(EDATE('Projektkostenkalkulation EP'!$B$8,21)+DU$9,Datenquellen!$F$7:$H$45,3,FALSE))," ",VLOOKUP(EDATE('Projektkostenkalkulation EP'!$B$8,21)+DU$9,Datenquellen!$F$7:$H$45,3,FALSE))="X"
                                    ),
                          "X",
                          ""
                          ),
               "X"
            )</f>
        <v/>
      </c>
      <c r="DW249" s="232" t="str">
        <f xml:space="preserve"> IF(TEXT((EDATE('Projektkostenkalkulation EP'!$B$8,21)+DV$9),"MM")=TEXT((EDATE('Projektkostenkalkulation EP'!$B$8,21)+(DV$9-1)),"MM"),
             IF(
                        OR(
                                    TEXT((EDATE('Projektkostenkalkulation EP'!$B$8,21)+DV$9),"TTT") = "Sa",
                                    TEXT((EDATE('Projektkostenkalkulation EP'!$B$8,21)+DV$9),"TTT") = "So",
                                    IF(ISNA(VLOOKUP(EDATE('Projektkostenkalkulation EP'!$B$8,21)+DV$9,Datenquellen!$F$7:$H$45,3,FALSE))," ",VLOOKUP(EDATE('Projektkostenkalkulation EP'!$B$8,21)+DV$9,Datenquellen!$F$7:$H$45,3,FALSE))="X"
                                    ),
                          "X",
                          ""
                          ),
               "X"
            )</f>
        <v/>
      </c>
      <c r="DX249" s="232" t="str">
        <f xml:space="preserve"> IF(TEXT((EDATE('Projektkostenkalkulation EP'!$B$8,21)+DW$9),"MM")=TEXT((EDATE('Projektkostenkalkulation EP'!$B$8,21)+(DW$9-1)),"MM"),
             IF(
                        OR(
                                    TEXT((EDATE('Projektkostenkalkulation EP'!$B$8,21)+DW$9),"TTT") = "Sa",
                                    TEXT((EDATE('Projektkostenkalkulation EP'!$B$8,21)+DW$9),"TTT") = "So",
                                    IF(ISNA(VLOOKUP(EDATE('Projektkostenkalkulation EP'!$B$8,21)+DW$9,Datenquellen!$F$7:$H$45,3,FALSE))," ",VLOOKUP(EDATE('Projektkostenkalkulation EP'!$B$8,21)+DW$9,Datenquellen!$F$7:$H$45,3,FALSE))="X"
                                    ),
                          "X",
                          ""
                          ),
               "X"
            )</f>
        <v>X</v>
      </c>
      <c r="DY249" s="232" t="str">
        <f xml:space="preserve"> IF(TEXT((EDATE('Projektkostenkalkulation EP'!$B$8,21)+DX$9),"MM")=TEXT((EDATE('Projektkostenkalkulation EP'!$B$8,21)+(DX$9-1)),"MM"),
             IF(
                        OR(
                                    TEXT((EDATE('Projektkostenkalkulation EP'!$B$8,21)+DX$9),"TTT") = "Sa",
                                    TEXT((EDATE('Projektkostenkalkulation EP'!$B$8,21)+DX$9),"TTT") = "So",
                                    IF(ISNA(VLOOKUP(EDATE('Projektkostenkalkulation EP'!$B$8,21)+DX$9,Datenquellen!$F$7:$H$45,3,FALSE))," ",VLOOKUP(EDATE('Projektkostenkalkulation EP'!$B$8,21)+DX$9,Datenquellen!$F$7:$H$45,3,FALSE))="X"
                                    ),
                          "X",
                          ""
                          ),
               "X"
            )</f>
        <v>X</v>
      </c>
      <c r="DZ249" s="232" t="str">
        <f xml:space="preserve"> IF(TEXT((EDATE('Projektkostenkalkulation EP'!$B$8,21)+DY$9),"MM")=TEXT((EDATE('Projektkostenkalkulation EP'!$B$8,21)+(DY$9-1)),"MM"),
             IF(
                        OR(
                                    TEXT((EDATE('Projektkostenkalkulation EP'!$B$8,21)+DY$9),"TTT") = "Sa",
                                    TEXT((EDATE('Projektkostenkalkulation EP'!$B$8,21)+DY$9),"TTT") = "So",
                                    IF(ISNA(VLOOKUP(EDATE('Projektkostenkalkulation EP'!$B$8,21)+DY$9,Datenquellen!$F$7:$H$45,3,FALSE))," ",VLOOKUP(EDATE('Projektkostenkalkulation EP'!$B$8,21)+DY$9,Datenquellen!$F$7:$H$45,3,FALSE))="X"
                                    ),
                          "X",
                          ""
                          ),
               "X"
            )</f>
        <v/>
      </c>
      <c r="EA249" s="232" t="str">
        <f xml:space="preserve"> IF(TEXT((EDATE('Projektkostenkalkulation EP'!$B$8,21)+DZ$9),"MM")=TEXT((EDATE('Projektkostenkalkulation EP'!$B$8,21)+(DZ$9-1)),"MM"),
             IF(
                        OR(
                                    TEXT((EDATE('Projektkostenkalkulation EP'!$B$8,21)+DZ$9),"TTT") = "Sa",
                                    TEXT((EDATE('Projektkostenkalkulation EP'!$B$8,21)+DZ$9),"TTT") = "So",
                                    IF(ISNA(VLOOKUP(EDATE('Projektkostenkalkulation EP'!$B$8,21)+DZ$9,Datenquellen!$F$7:$H$45,3,FALSE))," ",VLOOKUP(EDATE('Projektkostenkalkulation EP'!$B$8,21)+DZ$9,Datenquellen!$F$7:$H$45,3,FALSE))="X"
                                    ),
                          "X",
                          ""
                          ),
               "X"
            )</f>
        <v/>
      </c>
      <c r="EB249" s="232" t="str">
        <f xml:space="preserve"> IF(TEXT((EDATE('Projektkostenkalkulation EP'!$B$8,21)+EA$9),"MM")=TEXT((EDATE('Projektkostenkalkulation EP'!$B$8,21)+(EA$9-1)),"MM"),
             IF(
                        OR(
                                    TEXT((EDATE('Projektkostenkalkulation EP'!$B$8,21)+EA$9),"TTT") = "Sa",
                                    TEXT((EDATE('Projektkostenkalkulation EP'!$B$8,21)+EA$9),"TTT") = "So",
                                    IF(ISNA(VLOOKUP(EDATE('Projektkostenkalkulation EP'!$B$8,21)+EA$9,Datenquellen!$F$7:$H$45,3,FALSE))," ",VLOOKUP(EDATE('Projektkostenkalkulation EP'!$B$8,21)+EA$9,Datenquellen!$F$7:$H$45,3,FALSE))="X"
                                    ),
                          "X",
                          ""
                          ),
               "X"
            )</f>
        <v/>
      </c>
      <c r="EC249" s="232" t="str">
        <f xml:space="preserve"> IF(TEXT((EDATE('Projektkostenkalkulation EP'!$B$8,21)+EB$9),"MM")=TEXT((EDATE('Projektkostenkalkulation EP'!$B$8,21)+(EB$9-1)),"MM"),
             IF(
                        OR(
                                    TEXT((EDATE('Projektkostenkalkulation EP'!$B$8,21)+EB$9),"TTT") = "Sa",
                                    TEXT((EDATE('Projektkostenkalkulation EP'!$B$8,21)+EB$9),"TTT") = "So",
                                    IF(ISNA(VLOOKUP(EDATE('Projektkostenkalkulation EP'!$B$8,21)+EB$9,Datenquellen!$F$7:$H$45,3,FALSE))," ",VLOOKUP(EDATE('Projektkostenkalkulation EP'!$B$8,21)+EB$9,Datenquellen!$F$7:$H$45,3,FALSE))="X"
                                    ),
                          "X",
                          ""
                          ),
               "X"
            )</f>
        <v/>
      </c>
      <c r="ED249" s="232" t="str">
        <f xml:space="preserve"> IF(TEXT((EDATE('Projektkostenkalkulation EP'!$B$8,21)+EC$9),"MM")=TEXT((EDATE('Projektkostenkalkulation EP'!$B$8,21)+(EC$9-1)),"MM"),
             IF(
                        OR(
                                    TEXT((EDATE('Projektkostenkalkulation EP'!$B$8,21)+EC$9),"TTT") = "Sa",
                                    TEXT((EDATE('Projektkostenkalkulation EP'!$B$8,21)+EC$9),"TTT") = "So",
                                    IF(ISNA(VLOOKUP(EDATE('Projektkostenkalkulation EP'!$B$8,21)+EC$9,Datenquellen!$F$7:$H$45,3,FALSE))," ",VLOOKUP(EDATE('Projektkostenkalkulation EP'!$B$8,21)+EC$9,Datenquellen!$F$7:$H$45,3,FALSE))="X"
                                    ),
                          "X",
                          ""
                          ),
               "X"
            )</f>
        <v/>
      </c>
      <c r="EE249" s="232" t="str">
        <f xml:space="preserve"> IF(TEXT((EDATE('Projektkostenkalkulation EP'!$B$8,21)+ED$9),"MM")=TEXT((EDATE('Projektkostenkalkulation EP'!$B$8,21)+(ED$9-1)),"MM"),
             IF(
                        OR(
                                    TEXT((EDATE('Projektkostenkalkulation EP'!$B$8,21)+ED$9),"TTT") = "Sa",
                                    TEXT((EDATE('Projektkostenkalkulation EP'!$B$8,21)+ED$9),"TTT") = "So",
                                    IF(ISNA(VLOOKUP(EDATE('Projektkostenkalkulation EP'!$B$8,21)+ED$9,Datenquellen!$F$7:$H$45,3,FALSE))," ",VLOOKUP(EDATE('Projektkostenkalkulation EP'!$B$8,21)+ED$9,Datenquellen!$F$7:$H$45,3,FALSE))="X"
                                    ),
                          "X",
                          ""
                          ),
               "X"
            )</f>
        <v>X</v>
      </c>
      <c r="EF249" s="232" t="str">
        <f xml:space="preserve"> IF(TEXT((EDATE('Projektkostenkalkulation EP'!$B$8,21)+EE$9),"MM")=TEXT((EDATE('Projektkostenkalkulation EP'!$B$8,21)+(EE$9-1)),"MM"),
             IF(
                        OR(
                                    TEXT((EDATE('Projektkostenkalkulation EP'!$B$8,21)+EE$9),"TTT") = "Sa",
                                    TEXT((EDATE('Projektkostenkalkulation EP'!$B$8,21)+EE$9),"TTT") = "So",
                                    IF(ISNA(VLOOKUP(EDATE('Projektkostenkalkulation EP'!$B$8,21)+EE$9,Datenquellen!$F$7:$H$45,3,FALSE))," ",VLOOKUP(EDATE('Projektkostenkalkulation EP'!$B$8,21)+EE$9,Datenquellen!$F$7:$H$45,3,FALSE))="X"
                                    ),
                          "X",
                          ""
                          ),
               "X"
            )</f>
        <v>X</v>
      </c>
      <c r="EG249" s="232" t="str">
        <f xml:space="preserve"> IF(TEXT((EDATE('Projektkostenkalkulation EP'!$B$8,21)+EF$9),"MM")=TEXT((EDATE('Projektkostenkalkulation EP'!$B$8,21)+(EF$9-1)),"MM"),
             IF(
                        OR(
                                    TEXT((EDATE('Projektkostenkalkulation EP'!$B$8,21)+EF$9),"TTT") = "Sa",
                                    TEXT((EDATE('Projektkostenkalkulation EP'!$B$8,21)+EF$9),"TTT") = "So",
                                    IF(ISNA(VLOOKUP(EDATE('Projektkostenkalkulation EP'!$B$8,21)+EF$9,Datenquellen!$F$7:$H$45,3,FALSE))," ",VLOOKUP(EDATE('Projektkostenkalkulation EP'!$B$8,21)+EF$9,Datenquellen!$F$7:$H$45,3,FALSE))="X"
                                    ),
                          "X",
                          ""
                          ),
               "X"
            )</f>
        <v/>
      </c>
      <c r="EH249" s="232" t="str">
        <f xml:space="preserve"> IF(TEXT((EDATE('Projektkostenkalkulation EP'!$B$8,21)+EG$9),"MM")=TEXT((EDATE('Projektkostenkalkulation EP'!$B$8,21)+(EG$9-1)),"MM"),
             IF(
                        OR(
                                    TEXT((EDATE('Projektkostenkalkulation EP'!$B$8,21)+EG$9),"TTT") = "Sa",
                                    TEXT((EDATE('Projektkostenkalkulation EP'!$B$8,21)+EG$9),"TTT") = "So",
                                    IF(ISNA(VLOOKUP(EDATE('Projektkostenkalkulation EP'!$B$8,21)+EG$9,Datenquellen!$F$7:$H$45,3,FALSE))," ",VLOOKUP(EDATE('Projektkostenkalkulation EP'!$B$8,21)+EG$9,Datenquellen!$F$7:$H$45,3,FALSE))="X"
                                    ),
                          "X",
                          ""
                          ),
               "X"
            )</f>
        <v/>
      </c>
      <c r="EI249" s="232" t="str">
        <f xml:space="preserve"> IF(TEXT((EDATE('Projektkostenkalkulation EP'!$B$8,21)+EH$9),"MM")=TEXT((EDATE('Projektkostenkalkulation EP'!$B$8,21)+(EH$9-1)),"MM"),
             IF(
                        OR(
                                    TEXT((EDATE('Projektkostenkalkulation EP'!$B$8,21)+EH$9),"TTT") = "Sa",
                                    TEXT((EDATE('Projektkostenkalkulation EP'!$B$8,21)+EH$9),"TTT") = "So",
                                    IF(ISNA(VLOOKUP(EDATE('Projektkostenkalkulation EP'!$B$8,21)+EH$9,Datenquellen!$F$7:$H$45,3,FALSE))," ",VLOOKUP(EDATE('Projektkostenkalkulation EP'!$B$8,21)+EH$9,Datenquellen!$F$7:$H$45,3,FALSE))="X"
                                    ),
                          "X",
                          ""
                          ),
               "X"
            )</f>
        <v/>
      </c>
      <c r="EJ249" s="232" t="str">
        <f xml:space="preserve"> IF(TEXT((EDATE('Projektkostenkalkulation EP'!$B$8,21)+EI$9),"MM")=TEXT((EDATE('Projektkostenkalkulation EP'!$B$8,21)+(EI$9-1)),"MM"),
             IF(
                        OR(
                                    TEXT((EDATE('Projektkostenkalkulation EP'!$B$8,21)+EI$9),"TTT") = "Sa",
                                    TEXT((EDATE('Projektkostenkalkulation EP'!$B$8,21)+EI$9),"TTT") = "So",
                                    IF(ISNA(VLOOKUP(EDATE('Projektkostenkalkulation EP'!$B$8,21)+EI$9,Datenquellen!$F$7:$H$45,3,FALSE))," ",VLOOKUP(EDATE('Projektkostenkalkulation EP'!$B$8,21)+EI$9,Datenquellen!$F$7:$H$45,3,FALSE))="X"
                                    ),
                          "X",
                          ""
                          ),
               "X"
            )</f>
        <v/>
      </c>
      <c r="EK249" s="233" t="str">
        <f xml:space="preserve"> IF(TEXT((EDATE('Projektkostenkalkulation EP'!$B$8,21)+EJ$9),"MM")=TEXT((EDATE('Projektkostenkalkulation EP'!$B$8,21)+(EJ$9-1)),"MM"),
             IF(
                        OR(
                                    TEXT((EDATE('Projektkostenkalkulation EP'!$B$8,21)+EJ$9),"TTT") = "Sa",
                                    TEXT((EDATE('Projektkostenkalkulation EP'!$B$8,21)+EJ$9),"TTT") = "So",
                                    IF(ISNA(VLOOKUP(EDATE('Projektkostenkalkulation EP'!$B$8,21)+EJ$9,Datenquellen!$F$7:$H$45,3,FALSE))," ",VLOOKUP(EDATE('Projektkostenkalkulation EP'!$B$8,21)+EJ$9,Datenquellen!$F$7:$H$45,3,FALSE))="X"
                                    ),
                          "X",
                          ""
                          ),
               "X"
            )</f>
        <v/>
      </c>
      <c r="EL249" s="234"/>
      <c r="EM249" s="235"/>
      <c r="EN249" s="409"/>
      <c r="EO249" s="406"/>
      <c r="EP249" s="231"/>
      <c r="EQ249" s="232" t="str">
        <f>IF(
            OR(
                     TEXT(EDATE('Projektkostenkalkulation EP'!$B$8,21),"TTT") = "Sa",
                     TEXT(EDATE('Projektkostenkalkulation EP'!$B$8,21),"TTT") = "So",
                     IF(ISNA(VLOOKUP(EDATE('Projektkostenkalkulation EP'!$B$8,21),Datenquellen!$F$7:$H$45,3,FALSE))," ",VLOOKUP(EDATE('Projektkostenkalkulation EP'!$B$8,21),Datenquellen!$F$7:$H$45,3,FALSE))="X"
                            ),
                    "X",
                    ""
            )</f>
        <v/>
      </c>
      <c r="ER249" s="232" t="str">
        <f xml:space="preserve"> IF(TEXT((EDATE('Projektkostenkalkulation EP'!$B$8,21)+EQ$9),"MM")=TEXT((EDATE('Projektkostenkalkulation EP'!$B$8,21)+(EQ$9-1)),"MM"),
             IF(
                        OR(
                                    TEXT((EDATE('Projektkostenkalkulation EP'!$B$8,21)+EQ$9),"TTT") = "Sa",
                                    TEXT((EDATE('Projektkostenkalkulation EP'!$B$8,21)+EQ$9),"TTT") = "So",
                                    IF(ISNA(VLOOKUP(EDATE('Projektkostenkalkulation EP'!$B$8,21)+EQ$9,Datenquellen!$F$7:$H$45,3,FALSE))," ",VLOOKUP(EDATE('Projektkostenkalkulation EP'!$B$8,21)+EQ$9,Datenquellen!$F$7:$H$45,3,FALSE))="X"
                                    ),
                          "X",
                          ""
                          ),
               "X"
            )</f>
        <v/>
      </c>
      <c r="ES249" s="232" t="str">
        <f xml:space="preserve"> IF(TEXT((EDATE('Projektkostenkalkulation EP'!$B$8,21)+ER$9),"MM")=TEXT((EDATE('Projektkostenkalkulation EP'!$B$8,21)+(ER$9-1)),"MM"),
             IF(
                        OR(
                                    TEXT((EDATE('Projektkostenkalkulation EP'!$B$8,21)+ER$9),"TTT") = "Sa",
                                    TEXT((EDATE('Projektkostenkalkulation EP'!$B$8,21)+ER$9),"TTT") = "So",
                                    IF(ISNA(VLOOKUP(EDATE('Projektkostenkalkulation EP'!$B$8,21)+ER$9,Datenquellen!$F$7:$H$45,3,FALSE))," ",VLOOKUP(EDATE('Projektkostenkalkulation EP'!$B$8,21)+ER$9,Datenquellen!$F$7:$H$45,3,FALSE))="X"
                                    ),
                          "X",
                          ""
                          ),
               "X"
            )</f>
        <v>X</v>
      </c>
      <c r="ET249" s="232" t="str">
        <f xml:space="preserve"> IF(TEXT((EDATE('Projektkostenkalkulation EP'!$B$8,21)+ES$9),"MM")=TEXT((EDATE('Projektkostenkalkulation EP'!$B$8,21)+(ES$9-1)),"MM"),
             IF(
                        OR(
                                    TEXT((EDATE('Projektkostenkalkulation EP'!$B$8,21)+ES$9),"TTT") = "Sa",
                                    TEXT((EDATE('Projektkostenkalkulation EP'!$B$8,21)+ES$9),"TTT") = "So",
                                    IF(ISNA(VLOOKUP(EDATE('Projektkostenkalkulation EP'!$B$8,21)+ES$9,Datenquellen!$F$7:$H$45,3,FALSE))," ",VLOOKUP(EDATE('Projektkostenkalkulation EP'!$B$8,21)+ES$9,Datenquellen!$F$7:$H$45,3,FALSE))="X"
                                    ),
                          "X",
                          ""
                          ),
               "X"
            )</f>
        <v>X</v>
      </c>
      <c r="EU249" s="232" t="str">
        <f xml:space="preserve"> IF(TEXT((EDATE('Projektkostenkalkulation EP'!$B$8,21)+ET$9),"MM")=TEXT((EDATE('Projektkostenkalkulation EP'!$B$8,21)+(ET$9-1)),"MM"),
             IF(
                        OR(
                                    TEXT((EDATE('Projektkostenkalkulation EP'!$B$8,21)+ET$9),"TTT") = "Sa",
                                    TEXT((EDATE('Projektkostenkalkulation EP'!$B$8,21)+ET$9),"TTT") = "So",
                                    IF(ISNA(VLOOKUP(EDATE('Projektkostenkalkulation EP'!$B$8,21)+ET$9,Datenquellen!$F$7:$H$45,3,FALSE))," ",VLOOKUP(EDATE('Projektkostenkalkulation EP'!$B$8,21)+ET$9,Datenquellen!$F$7:$H$45,3,FALSE))="X"
                                    ),
                          "X",
                          ""
                          ),
               "X"
            )</f>
        <v>X</v>
      </c>
      <c r="EV249" s="232" t="str">
        <f xml:space="preserve"> IF(TEXT((EDATE('Projektkostenkalkulation EP'!$B$8,21)+EU$9),"MM")=TEXT((EDATE('Projektkostenkalkulation EP'!$B$8,21)+(EU$9-1)),"MM"),
             IF(
                        OR(
                                    TEXT((EDATE('Projektkostenkalkulation EP'!$B$8,21)+EU$9),"TTT") = "Sa",
                                    TEXT((EDATE('Projektkostenkalkulation EP'!$B$8,21)+EU$9),"TTT") = "So",
                                    IF(ISNA(VLOOKUP(EDATE('Projektkostenkalkulation EP'!$B$8,21)+EU$9,Datenquellen!$F$7:$H$45,3,FALSE))," ",VLOOKUP(EDATE('Projektkostenkalkulation EP'!$B$8,21)+EU$9,Datenquellen!$F$7:$H$45,3,FALSE))="X"
                                    ),
                          "X",
                          ""
                          ),
               "X"
            )</f>
        <v/>
      </c>
      <c r="EW249" s="232" t="str">
        <f xml:space="preserve"> IF(TEXT((EDATE('Projektkostenkalkulation EP'!$B$8,21)+EV$9),"MM")=TEXT((EDATE('Projektkostenkalkulation EP'!$B$8,21)+(EV$9-1)),"MM"),
             IF(
                        OR(
                                    TEXT((EDATE('Projektkostenkalkulation EP'!$B$8,21)+EV$9),"TTT") = "Sa",
                                    TEXT((EDATE('Projektkostenkalkulation EP'!$B$8,21)+EV$9),"TTT") = "So",
                                    IF(ISNA(VLOOKUP(EDATE('Projektkostenkalkulation EP'!$B$8,21)+EV$9,Datenquellen!$F$7:$H$45,3,FALSE))," ",VLOOKUP(EDATE('Projektkostenkalkulation EP'!$B$8,21)+EV$9,Datenquellen!$F$7:$H$45,3,FALSE))="X"
                                    ),
                          "X",
                          ""
                          ),
               "X"
            )</f>
        <v/>
      </c>
      <c r="EX249" s="232" t="str">
        <f xml:space="preserve"> IF(TEXT((EDATE('Projektkostenkalkulation EP'!$B$8,21)+EW$9),"MM")=TEXT((EDATE('Projektkostenkalkulation EP'!$B$8,21)+(EW$9-1)),"MM"),
             IF(
                        OR(
                                    TEXT((EDATE('Projektkostenkalkulation EP'!$B$8,21)+EW$9),"TTT") = "Sa",
                                    TEXT((EDATE('Projektkostenkalkulation EP'!$B$8,21)+EW$9),"TTT") = "So",
                                    IF(ISNA(VLOOKUP(EDATE('Projektkostenkalkulation EP'!$B$8,21)+EW$9,Datenquellen!$F$7:$H$45,3,FALSE))," ",VLOOKUP(EDATE('Projektkostenkalkulation EP'!$B$8,21)+EW$9,Datenquellen!$F$7:$H$45,3,FALSE))="X"
                                    ),
                          "X",
                          ""
                          ),
               "X"
            )</f>
        <v/>
      </c>
      <c r="EY249" s="232" t="str">
        <f xml:space="preserve"> IF(TEXT((EDATE('Projektkostenkalkulation EP'!$B$8,21)+EX$9),"MM")=TEXT((EDATE('Projektkostenkalkulation EP'!$B$8,21)+(EX$9-1)),"MM"),
             IF(
                        OR(
                                    TEXT((EDATE('Projektkostenkalkulation EP'!$B$8,21)+EX$9),"TTT") = "Sa",
                                    TEXT((EDATE('Projektkostenkalkulation EP'!$B$8,21)+EX$9),"TTT") = "So",
                                    IF(ISNA(VLOOKUP(EDATE('Projektkostenkalkulation EP'!$B$8,21)+EX$9,Datenquellen!$F$7:$H$45,3,FALSE))," ",VLOOKUP(EDATE('Projektkostenkalkulation EP'!$B$8,21)+EX$9,Datenquellen!$F$7:$H$45,3,FALSE))="X"
                                    ),
                          "X",
                          ""
                          ),
               "X"
            )</f>
        <v/>
      </c>
      <c r="EZ249" s="232" t="str">
        <f xml:space="preserve"> IF(TEXT((EDATE('Projektkostenkalkulation EP'!$B$8,21)+EY$9),"MM")=TEXT((EDATE('Projektkostenkalkulation EP'!$B$8,21)+(EY$9-1)),"MM"),
             IF(
                        OR(
                                    TEXT((EDATE('Projektkostenkalkulation EP'!$B$8,21)+EY$9),"TTT") = "Sa",
                                    TEXT((EDATE('Projektkostenkalkulation EP'!$B$8,21)+EY$9),"TTT") = "So",
                                    IF(ISNA(VLOOKUP(EDATE('Projektkostenkalkulation EP'!$B$8,21)+EY$9,Datenquellen!$F$7:$H$45,3,FALSE))," ",VLOOKUP(EDATE('Projektkostenkalkulation EP'!$B$8,21)+EY$9,Datenquellen!$F$7:$H$45,3,FALSE))="X"
                                    ),
                          "X",
                          ""
                          ),
               "X"
            )</f>
        <v/>
      </c>
      <c r="FA249" s="232" t="str">
        <f xml:space="preserve"> IF(TEXT((EDATE('Projektkostenkalkulation EP'!$B$8,21)+EZ$9),"MM")=TEXT((EDATE('Projektkostenkalkulation EP'!$B$8,21)+(EZ$9-1)),"MM"),
             IF(
                        OR(
                                    TEXT((EDATE('Projektkostenkalkulation EP'!$B$8,21)+EZ$9),"TTT") = "Sa",
                                    TEXT((EDATE('Projektkostenkalkulation EP'!$B$8,21)+EZ$9),"TTT") = "So",
                                    IF(ISNA(VLOOKUP(EDATE('Projektkostenkalkulation EP'!$B$8,21)+EZ$9,Datenquellen!$F$7:$H$45,3,FALSE))," ",VLOOKUP(EDATE('Projektkostenkalkulation EP'!$B$8,21)+EZ$9,Datenquellen!$F$7:$H$45,3,FALSE))="X"
                                    ),
                          "X",
                          ""
                          ),
               "X"
            )</f>
        <v>X</v>
      </c>
      <c r="FB249" s="232" t="str">
        <f xml:space="preserve"> IF(TEXT((EDATE('Projektkostenkalkulation EP'!$B$8,21)+FA$9),"MM")=TEXT((EDATE('Projektkostenkalkulation EP'!$B$8,21)+(FA$9-1)),"MM"),
             IF(
                        OR(
                                    TEXT((EDATE('Projektkostenkalkulation EP'!$B$8,21)+FA$9),"TTT") = "Sa",
                                    TEXT((EDATE('Projektkostenkalkulation EP'!$B$8,21)+FA$9),"TTT") = "So",
                                    IF(ISNA(VLOOKUP(EDATE('Projektkostenkalkulation EP'!$B$8,21)+FA$9,Datenquellen!$F$7:$H$45,3,FALSE))," ",VLOOKUP(EDATE('Projektkostenkalkulation EP'!$B$8,21)+FA$9,Datenquellen!$F$7:$H$45,3,FALSE))="X"
                                    ),
                          "X",
                          ""
                          ),
               "X"
            )</f>
        <v>X</v>
      </c>
      <c r="FC249" s="232" t="str">
        <f xml:space="preserve"> IF(TEXT((EDATE('Projektkostenkalkulation EP'!$B$8,21)+FB$9),"MM")=TEXT((EDATE('Projektkostenkalkulation EP'!$B$8,21)+(FB$9-1)),"MM"),
             IF(
                        OR(
                                    TEXT((EDATE('Projektkostenkalkulation EP'!$B$8,21)+FB$9),"TTT") = "Sa",
                                    TEXT((EDATE('Projektkostenkalkulation EP'!$B$8,21)+FB$9),"TTT") = "So",
                                    IF(ISNA(VLOOKUP(EDATE('Projektkostenkalkulation EP'!$B$8,21)+FB$9,Datenquellen!$F$7:$H$45,3,FALSE))," ",VLOOKUP(EDATE('Projektkostenkalkulation EP'!$B$8,21)+FB$9,Datenquellen!$F$7:$H$45,3,FALSE))="X"
                                    ),
                          "X",
                          ""
                          ),
               "X"
            )</f>
        <v/>
      </c>
      <c r="FD249" s="232" t="str">
        <f xml:space="preserve"> IF(TEXT((EDATE('Projektkostenkalkulation EP'!$B$8,21)+FC$9),"MM")=TEXT((EDATE('Projektkostenkalkulation EP'!$B$8,21)+(FC$9-1)),"MM"),
             IF(
                        OR(
                                    TEXT((EDATE('Projektkostenkalkulation EP'!$B$8,21)+FC$9),"TTT") = "Sa",
                                    TEXT((EDATE('Projektkostenkalkulation EP'!$B$8,21)+FC$9),"TTT") = "So",
                                    IF(ISNA(VLOOKUP(EDATE('Projektkostenkalkulation EP'!$B$8,21)+FC$9,Datenquellen!$F$7:$H$45,3,FALSE))," ",VLOOKUP(EDATE('Projektkostenkalkulation EP'!$B$8,21)+FC$9,Datenquellen!$F$7:$H$45,3,FALSE))="X"
                                    ),
                          "X",
                          ""
                          ),
               "X"
            )</f>
        <v/>
      </c>
      <c r="FE249" s="232" t="str">
        <f xml:space="preserve"> IF(TEXT((EDATE('Projektkostenkalkulation EP'!$B$8,21)+FD$9),"MM")=TEXT((EDATE('Projektkostenkalkulation EP'!$B$8,21)+(FD$9-1)),"MM"),
             IF(
                        OR(
                                    TEXT((EDATE('Projektkostenkalkulation EP'!$B$8,21)+FD$9),"TTT") = "Sa",
                                    TEXT((EDATE('Projektkostenkalkulation EP'!$B$8,21)+FD$9),"TTT") = "So",
                                    IF(ISNA(VLOOKUP(EDATE('Projektkostenkalkulation EP'!$B$8,21)+FD$9,Datenquellen!$F$7:$H$45,3,FALSE))," ",VLOOKUP(EDATE('Projektkostenkalkulation EP'!$B$8,21)+FD$9,Datenquellen!$F$7:$H$45,3,FALSE))="X"
                                    ),
                          "X",
                          ""
                          ),
               "X"
            )</f>
        <v/>
      </c>
      <c r="FF249" s="232" t="str">
        <f xml:space="preserve"> IF(TEXT((EDATE('Projektkostenkalkulation EP'!$B$8,21)+FE$9),"MM")=TEXT((EDATE('Projektkostenkalkulation EP'!$B$8,21)+(FE$9-1)),"MM"),
             IF(
                        OR(
                                    TEXT((EDATE('Projektkostenkalkulation EP'!$B$8,21)+FE$9),"TTT") = "Sa",
                                    TEXT((EDATE('Projektkostenkalkulation EP'!$B$8,21)+FE$9),"TTT") = "So",
                                    IF(ISNA(VLOOKUP(EDATE('Projektkostenkalkulation EP'!$B$8,21)+FE$9,Datenquellen!$F$7:$H$45,3,FALSE))," ",VLOOKUP(EDATE('Projektkostenkalkulation EP'!$B$8,21)+FE$9,Datenquellen!$F$7:$H$45,3,FALSE))="X"
                                    ),
                          "X",
                          ""
                          ),
               "X"
            )</f>
        <v/>
      </c>
      <c r="FG249" s="232" t="str">
        <f xml:space="preserve"> IF(TEXT((EDATE('Projektkostenkalkulation EP'!$B$8,21)+FF$9),"MM")=TEXT((EDATE('Projektkostenkalkulation EP'!$B$8,21)+(FF$9-1)),"MM"),
             IF(
                        OR(
                                    TEXT((EDATE('Projektkostenkalkulation EP'!$B$8,21)+FF$9),"TTT") = "Sa",
                                    TEXT((EDATE('Projektkostenkalkulation EP'!$B$8,21)+FF$9),"TTT") = "So",
                                    IF(ISNA(VLOOKUP(EDATE('Projektkostenkalkulation EP'!$B$8,21)+FF$9,Datenquellen!$F$7:$H$45,3,FALSE))," ",VLOOKUP(EDATE('Projektkostenkalkulation EP'!$B$8,21)+FF$9,Datenquellen!$F$7:$H$45,3,FALSE))="X"
                                    ),
                          "X",
                          ""
                          ),
               "X"
            )</f>
        <v/>
      </c>
      <c r="FH249" s="232" t="str">
        <f xml:space="preserve"> IF(TEXT((EDATE('Projektkostenkalkulation EP'!$B$8,21)+FG$9),"MM")=TEXT((EDATE('Projektkostenkalkulation EP'!$B$8,21)+(FG$9-1)),"MM"),
             IF(
                        OR(
                                    TEXT((EDATE('Projektkostenkalkulation EP'!$B$8,21)+FG$9),"TTT") = "Sa",
                                    TEXT((EDATE('Projektkostenkalkulation EP'!$B$8,21)+FG$9),"TTT") = "So",
                                    IF(ISNA(VLOOKUP(EDATE('Projektkostenkalkulation EP'!$B$8,21)+FG$9,Datenquellen!$F$7:$H$45,3,FALSE))," ",VLOOKUP(EDATE('Projektkostenkalkulation EP'!$B$8,21)+FG$9,Datenquellen!$F$7:$H$45,3,FALSE))="X"
                                    ),
                          "X",
                          ""
                          ),
               "X"
            )</f>
        <v>X</v>
      </c>
      <c r="FI249" s="232" t="str">
        <f xml:space="preserve"> IF(TEXT((EDATE('Projektkostenkalkulation EP'!$B$8,21)+FH$9),"MM")=TEXT((EDATE('Projektkostenkalkulation EP'!$B$8,21)+(FH$9-1)),"MM"),
             IF(
                        OR(
                                    TEXT((EDATE('Projektkostenkalkulation EP'!$B$8,21)+FH$9),"TTT") = "Sa",
                                    TEXT((EDATE('Projektkostenkalkulation EP'!$B$8,21)+FH$9),"TTT") = "So",
                                    IF(ISNA(VLOOKUP(EDATE('Projektkostenkalkulation EP'!$B$8,21)+FH$9,Datenquellen!$F$7:$H$45,3,FALSE))," ",VLOOKUP(EDATE('Projektkostenkalkulation EP'!$B$8,21)+FH$9,Datenquellen!$F$7:$H$45,3,FALSE))="X"
                                    ),
                          "X",
                          ""
                          ),
               "X"
            )</f>
        <v>X</v>
      </c>
      <c r="FJ249" s="232" t="str">
        <f xml:space="preserve"> IF(TEXT((EDATE('Projektkostenkalkulation EP'!$B$8,21)+FI$9),"MM")=TEXT((EDATE('Projektkostenkalkulation EP'!$B$8,21)+(FI$9-1)),"MM"),
             IF(
                        OR(
                                    TEXT((EDATE('Projektkostenkalkulation EP'!$B$8,21)+FI$9),"TTT") = "Sa",
                                    TEXT((EDATE('Projektkostenkalkulation EP'!$B$8,21)+FI$9),"TTT") = "So",
                                    IF(ISNA(VLOOKUP(EDATE('Projektkostenkalkulation EP'!$B$8,21)+FI$9,Datenquellen!$F$7:$H$45,3,FALSE))," ",VLOOKUP(EDATE('Projektkostenkalkulation EP'!$B$8,21)+FI$9,Datenquellen!$F$7:$H$45,3,FALSE))="X"
                                    ),
                          "X",
                          ""
                          ),
               "X"
            )</f>
        <v/>
      </c>
      <c r="FK249" s="232" t="str">
        <f xml:space="preserve"> IF(TEXT((EDATE('Projektkostenkalkulation EP'!$B$8,21)+FJ$9),"MM")=TEXT((EDATE('Projektkostenkalkulation EP'!$B$8,21)+(FJ$9-1)),"MM"),
             IF(
                        OR(
                                    TEXT((EDATE('Projektkostenkalkulation EP'!$B$8,21)+FJ$9),"TTT") = "Sa",
                                    TEXT((EDATE('Projektkostenkalkulation EP'!$B$8,21)+FJ$9),"TTT") = "So",
                                    IF(ISNA(VLOOKUP(EDATE('Projektkostenkalkulation EP'!$B$8,21)+FJ$9,Datenquellen!$F$7:$H$45,3,FALSE))," ",VLOOKUP(EDATE('Projektkostenkalkulation EP'!$B$8,21)+FJ$9,Datenquellen!$F$7:$H$45,3,FALSE))="X"
                                    ),
                          "X",
                          ""
                          ),
               "X"
            )</f>
        <v/>
      </c>
      <c r="FL249" s="232" t="str">
        <f xml:space="preserve"> IF(TEXT((EDATE('Projektkostenkalkulation EP'!$B$8,21)+FK$9),"MM")=TEXT((EDATE('Projektkostenkalkulation EP'!$B$8,21)+(FK$9-1)),"MM"),
             IF(
                        OR(
                                    TEXT((EDATE('Projektkostenkalkulation EP'!$B$8,21)+FK$9),"TTT") = "Sa",
                                    TEXT((EDATE('Projektkostenkalkulation EP'!$B$8,21)+FK$9),"TTT") = "So",
                                    IF(ISNA(VLOOKUP(EDATE('Projektkostenkalkulation EP'!$B$8,21)+FK$9,Datenquellen!$F$7:$H$45,3,FALSE))," ",VLOOKUP(EDATE('Projektkostenkalkulation EP'!$B$8,21)+FK$9,Datenquellen!$F$7:$H$45,3,FALSE))="X"
                                    ),
                          "X",
                          ""
                          ),
               "X"
            )</f>
        <v/>
      </c>
      <c r="FM249" s="232" t="str">
        <f xml:space="preserve"> IF(TEXT((EDATE('Projektkostenkalkulation EP'!$B$8,21)+FL$9),"MM")=TEXT((EDATE('Projektkostenkalkulation EP'!$B$8,21)+(FL$9-1)),"MM"),
             IF(
                        OR(
                                    TEXT((EDATE('Projektkostenkalkulation EP'!$B$8,21)+FL$9),"TTT") = "Sa",
                                    TEXT((EDATE('Projektkostenkalkulation EP'!$B$8,21)+FL$9),"TTT") = "So",
                                    IF(ISNA(VLOOKUP(EDATE('Projektkostenkalkulation EP'!$B$8,21)+FL$9,Datenquellen!$F$7:$H$45,3,FALSE))," ",VLOOKUP(EDATE('Projektkostenkalkulation EP'!$B$8,21)+FL$9,Datenquellen!$F$7:$H$45,3,FALSE))="X"
                                    ),
                          "X",
                          ""
                          ),
               "X"
            )</f>
        <v/>
      </c>
      <c r="FN249" s="232" t="str">
        <f xml:space="preserve"> IF(TEXT((EDATE('Projektkostenkalkulation EP'!$B$8,21)+FM$9),"MM")=TEXT((EDATE('Projektkostenkalkulation EP'!$B$8,21)+(FM$9-1)),"MM"),
             IF(
                        OR(
                                    TEXT((EDATE('Projektkostenkalkulation EP'!$B$8,21)+FM$9),"TTT") = "Sa",
                                    TEXT((EDATE('Projektkostenkalkulation EP'!$B$8,21)+FM$9),"TTT") = "So",
                                    IF(ISNA(VLOOKUP(EDATE('Projektkostenkalkulation EP'!$B$8,21)+FM$9,Datenquellen!$F$7:$H$45,3,FALSE))," ",VLOOKUP(EDATE('Projektkostenkalkulation EP'!$B$8,21)+FM$9,Datenquellen!$F$7:$H$45,3,FALSE))="X"
                                    ),
                          "X",
                          ""
                          ),
               "X"
            )</f>
        <v/>
      </c>
      <c r="FO249" s="232" t="str">
        <f xml:space="preserve"> IF(TEXT((EDATE('Projektkostenkalkulation EP'!$B$8,21)+FN$9),"MM")=TEXT((EDATE('Projektkostenkalkulation EP'!$B$8,21)+(FN$9-1)),"MM"),
             IF(
                        OR(
                                    TEXT((EDATE('Projektkostenkalkulation EP'!$B$8,21)+FN$9),"TTT") = "Sa",
                                    TEXT((EDATE('Projektkostenkalkulation EP'!$B$8,21)+FN$9),"TTT") = "So",
                                    IF(ISNA(VLOOKUP(EDATE('Projektkostenkalkulation EP'!$B$8,21)+FN$9,Datenquellen!$F$7:$H$45,3,FALSE))," ",VLOOKUP(EDATE('Projektkostenkalkulation EP'!$B$8,21)+FN$9,Datenquellen!$F$7:$H$45,3,FALSE))="X"
                                    ),
                          "X",
                          ""
                          ),
               "X"
            )</f>
        <v>X</v>
      </c>
      <c r="FP249" s="232" t="str">
        <f xml:space="preserve"> IF(TEXT((EDATE('Projektkostenkalkulation EP'!$B$8,21)+FO$9),"MM")=TEXT((EDATE('Projektkostenkalkulation EP'!$B$8,21)+(FO$9-1)),"MM"),
             IF(
                        OR(
                                    TEXT((EDATE('Projektkostenkalkulation EP'!$B$8,21)+FO$9),"TTT") = "Sa",
                                    TEXT((EDATE('Projektkostenkalkulation EP'!$B$8,21)+FO$9),"TTT") = "So",
                                    IF(ISNA(VLOOKUP(EDATE('Projektkostenkalkulation EP'!$B$8,21)+FO$9,Datenquellen!$F$7:$H$45,3,FALSE))," ",VLOOKUP(EDATE('Projektkostenkalkulation EP'!$B$8,21)+FO$9,Datenquellen!$F$7:$H$45,3,FALSE))="X"
                                    ),
                          "X",
                          ""
                          ),
               "X"
            )</f>
        <v>X</v>
      </c>
      <c r="FQ249" s="232" t="str">
        <f xml:space="preserve"> IF(TEXT((EDATE('Projektkostenkalkulation EP'!$B$8,21)+FP$9),"MM")=TEXT((EDATE('Projektkostenkalkulation EP'!$B$8,21)+(FP$9-1)),"MM"),
             IF(
                        OR(
                                    TEXT((EDATE('Projektkostenkalkulation EP'!$B$8,21)+FP$9),"TTT") = "Sa",
                                    TEXT((EDATE('Projektkostenkalkulation EP'!$B$8,21)+FP$9),"TTT") = "So",
                                    IF(ISNA(VLOOKUP(EDATE('Projektkostenkalkulation EP'!$B$8,21)+FP$9,Datenquellen!$F$7:$H$45,3,FALSE))," ",VLOOKUP(EDATE('Projektkostenkalkulation EP'!$B$8,21)+FP$9,Datenquellen!$F$7:$H$45,3,FALSE))="X"
                                    ),
                          "X",
                          ""
                          ),
               "X"
            )</f>
        <v/>
      </c>
      <c r="FR249" s="232" t="str">
        <f xml:space="preserve"> IF(TEXT((EDATE('Projektkostenkalkulation EP'!$B$8,21)+FQ$9),"MM")=TEXT((EDATE('Projektkostenkalkulation EP'!$B$8,21)+(FQ$9-1)),"MM"),
             IF(
                        OR(
                                    TEXT((EDATE('Projektkostenkalkulation EP'!$B$8,21)+FQ$9),"TTT") = "Sa",
                                    TEXT((EDATE('Projektkostenkalkulation EP'!$B$8,21)+FQ$9),"TTT") = "So",
                                    IF(ISNA(VLOOKUP(EDATE('Projektkostenkalkulation EP'!$B$8,21)+FQ$9,Datenquellen!$F$7:$H$45,3,FALSE))," ",VLOOKUP(EDATE('Projektkostenkalkulation EP'!$B$8,21)+FQ$9,Datenquellen!$F$7:$H$45,3,FALSE))="X"
                                    ),
                          "X",
                          ""
                          ),
               "X"
            )</f>
        <v/>
      </c>
      <c r="FS249" s="232" t="str">
        <f xml:space="preserve"> IF(TEXT((EDATE('Projektkostenkalkulation EP'!$B$8,21)+FR$9),"MM")=TEXT((EDATE('Projektkostenkalkulation EP'!$B$8,21)+(FR$9-1)),"MM"),
             IF(
                        OR(
                                    TEXT((EDATE('Projektkostenkalkulation EP'!$B$8,21)+FR$9),"TTT") = "Sa",
                                    TEXT((EDATE('Projektkostenkalkulation EP'!$B$8,21)+FR$9),"TTT") = "So",
                                    IF(ISNA(VLOOKUP(EDATE('Projektkostenkalkulation EP'!$B$8,21)+FR$9,Datenquellen!$F$7:$H$45,3,FALSE))," ",VLOOKUP(EDATE('Projektkostenkalkulation EP'!$B$8,21)+FR$9,Datenquellen!$F$7:$H$45,3,FALSE))="X"
                                    ),
                          "X",
                          ""
                          ),
               "X"
            )</f>
        <v/>
      </c>
      <c r="FT249" s="232" t="str">
        <f xml:space="preserve"> IF(TEXT((EDATE('Projektkostenkalkulation EP'!$B$8,21)+FS$9),"MM")=TEXT((EDATE('Projektkostenkalkulation EP'!$B$8,21)+(FS$9-1)),"MM"),
             IF(
                        OR(
                                    TEXT((EDATE('Projektkostenkalkulation EP'!$B$8,21)+FS$9),"TTT") = "Sa",
                                    TEXT((EDATE('Projektkostenkalkulation EP'!$B$8,21)+FS$9),"TTT") = "So",
                                    IF(ISNA(VLOOKUP(EDATE('Projektkostenkalkulation EP'!$B$8,21)+FS$9,Datenquellen!$F$7:$H$45,3,FALSE))," ",VLOOKUP(EDATE('Projektkostenkalkulation EP'!$B$8,21)+FS$9,Datenquellen!$F$7:$H$45,3,FALSE))="X"
                                    ),
                          "X",
                          ""
                          ),
               "X"
            )</f>
        <v/>
      </c>
      <c r="FU249" s="233" t="str">
        <f xml:space="preserve"> IF(TEXT((EDATE('Projektkostenkalkulation EP'!$B$8,21)+FT$9),"MM")=TEXT((EDATE('Projektkostenkalkulation EP'!$B$8,21)+(FT$9-1)),"MM"),
             IF(
                        OR(
                                    TEXT((EDATE('Projektkostenkalkulation EP'!$B$8,21)+FT$9),"TTT") = "Sa",
                                    TEXT((EDATE('Projektkostenkalkulation EP'!$B$8,21)+FT$9),"TTT") = "So",
                                    IF(ISNA(VLOOKUP(EDATE('Projektkostenkalkulation EP'!$B$8,21)+FT$9,Datenquellen!$F$7:$H$45,3,FALSE))," ",VLOOKUP(EDATE('Projektkostenkalkulation EP'!$B$8,21)+FT$9,Datenquellen!$F$7:$H$45,3,FALSE))="X"
                                    ),
                          "X",
                          ""
                          ),
               "X"
            )</f>
        <v/>
      </c>
      <c r="FV249" s="234"/>
      <c r="FW249" s="235"/>
      <c r="FX249" s="409"/>
      <c r="FY249" s="406"/>
      <c r="FZ249" s="231"/>
      <c r="GA249" s="232" t="str">
        <f>IF(
            OR(
                     TEXT(EDATE('Projektkostenkalkulation EP'!$B$8,21),"TTT") = "Sa",
                     TEXT(EDATE('Projektkostenkalkulation EP'!$B$8,21),"TTT") = "So",
                     IF(ISNA(VLOOKUP(EDATE('Projektkostenkalkulation EP'!$B$8,21),Datenquellen!$F$7:$H$45,3,FALSE))," ",VLOOKUP(EDATE('Projektkostenkalkulation EP'!$B$8,21),Datenquellen!$F$7:$H$45,3,FALSE))="X"
                            ),
                    "X",
                    ""
            )</f>
        <v/>
      </c>
      <c r="GB249" s="232" t="str">
        <f xml:space="preserve"> IF(TEXT((EDATE('Projektkostenkalkulation EP'!$B$8,21)+GA$9),"MM")=TEXT((EDATE('Projektkostenkalkulation EP'!$B$8,21)+(GA$9-1)),"MM"),
             IF(
                        OR(
                                    TEXT((EDATE('Projektkostenkalkulation EP'!$B$8,21)+GA$9),"TTT") = "Sa",
                                    TEXT((EDATE('Projektkostenkalkulation EP'!$B$8,21)+GA$9),"TTT") = "So",
                                    IF(ISNA(VLOOKUP(EDATE('Projektkostenkalkulation EP'!$B$8,21)+GA$9,Datenquellen!$F$7:$H$45,3,FALSE))," ",VLOOKUP(EDATE('Projektkostenkalkulation EP'!$B$8,21)+GA$9,Datenquellen!$F$7:$H$45,3,FALSE))="X"
                                    ),
                          "X",
                          ""
                          ),
               "X"
            )</f>
        <v/>
      </c>
      <c r="GC249" s="232" t="str">
        <f xml:space="preserve"> IF(TEXT((EDATE('Projektkostenkalkulation EP'!$B$8,21)+GB$9),"MM")=TEXT((EDATE('Projektkostenkalkulation EP'!$B$8,21)+(GB$9-1)),"MM"),
             IF(
                        OR(
                                    TEXT((EDATE('Projektkostenkalkulation EP'!$B$8,21)+GB$9),"TTT") = "Sa",
                                    TEXT((EDATE('Projektkostenkalkulation EP'!$B$8,21)+GB$9),"TTT") = "So",
                                    IF(ISNA(VLOOKUP(EDATE('Projektkostenkalkulation EP'!$B$8,21)+GB$9,Datenquellen!$F$7:$H$45,3,FALSE))," ",VLOOKUP(EDATE('Projektkostenkalkulation EP'!$B$8,21)+GB$9,Datenquellen!$F$7:$H$45,3,FALSE))="X"
                                    ),
                          "X",
                          ""
                          ),
               "X"
            )</f>
        <v>X</v>
      </c>
      <c r="GD249" s="232" t="str">
        <f xml:space="preserve"> IF(TEXT((EDATE('Projektkostenkalkulation EP'!$B$8,21)+GC$9),"MM")=TEXT((EDATE('Projektkostenkalkulation EP'!$B$8,21)+(GC$9-1)),"MM"),
             IF(
                        OR(
                                    TEXT((EDATE('Projektkostenkalkulation EP'!$B$8,21)+GC$9),"TTT") = "Sa",
                                    TEXT((EDATE('Projektkostenkalkulation EP'!$B$8,21)+GC$9),"TTT") = "So",
                                    IF(ISNA(VLOOKUP(EDATE('Projektkostenkalkulation EP'!$B$8,21)+GC$9,Datenquellen!$F$7:$H$45,3,FALSE))," ",VLOOKUP(EDATE('Projektkostenkalkulation EP'!$B$8,21)+GC$9,Datenquellen!$F$7:$H$45,3,FALSE))="X"
                                    ),
                          "X",
                          ""
                          ),
               "X"
            )</f>
        <v>X</v>
      </c>
      <c r="GE249" s="232" t="str">
        <f xml:space="preserve"> IF(TEXT((EDATE('Projektkostenkalkulation EP'!$B$8,21)+GD$9),"MM")=TEXT((EDATE('Projektkostenkalkulation EP'!$B$8,21)+(GD$9-1)),"MM"),
             IF(
                        OR(
                                    TEXT((EDATE('Projektkostenkalkulation EP'!$B$8,21)+GD$9),"TTT") = "Sa",
                                    TEXT((EDATE('Projektkostenkalkulation EP'!$B$8,21)+GD$9),"TTT") = "So",
                                    IF(ISNA(VLOOKUP(EDATE('Projektkostenkalkulation EP'!$B$8,21)+GD$9,Datenquellen!$F$7:$H$45,3,FALSE))," ",VLOOKUP(EDATE('Projektkostenkalkulation EP'!$B$8,21)+GD$9,Datenquellen!$F$7:$H$45,3,FALSE))="X"
                                    ),
                          "X",
                          ""
                          ),
               "X"
            )</f>
        <v>X</v>
      </c>
      <c r="GF249" s="232" t="str">
        <f xml:space="preserve"> IF(TEXT((EDATE('Projektkostenkalkulation EP'!$B$8,21)+GE$9),"MM")=TEXT((EDATE('Projektkostenkalkulation EP'!$B$8,21)+(GE$9-1)),"MM"),
             IF(
                        OR(
                                    TEXT((EDATE('Projektkostenkalkulation EP'!$B$8,21)+GE$9),"TTT") = "Sa",
                                    TEXT((EDATE('Projektkostenkalkulation EP'!$B$8,21)+GE$9),"TTT") = "So",
                                    IF(ISNA(VLOOKUP(EDATE('Projektkostenkalkulation EP'!$B$8,21)+GE$9,Datenquellen!$F$7:$H$45,3,FALSE))," ",VLOOKUP(EDATE('Projektkostenkalkulation EP'!$B$8,21)+GE$9,Datenquellen!$F$7:$H$45,3,FALSE))="X"
                                    ),
                          "X",
                          ""
                          ),
               "X"
            )</f>
        <v/>
      </c>
      <c r="GG249" s="232" t="str">
        <f xml:space="preserve"> IF(TEXT((EDATE('Projektkostenkalkulation EP'!$B$8,21)+GF$9),"MM")=TEXT((EDATE('Projektkostenkalkulation EP'!$B$8,21)+(GF$9-1)),"MM"),
             IF(
                        OR(
                                    TEXT((EDATE('Projektkostenkalkulation EP'!$B$8,21)+GF$9),"TTT") = "Sa",
                                    TEXT((EDATE('Projektkostenkalkulation EP'!$B$8,21)+GF$9),"TTT") = "So",
                                    IF(ISNA(VLOOKUP(EDATE('Projektkostenkalkulation EP'!$B$8,21)+GF$9,Datenquellen!$F$7:$H$45,3,FALSE))," ",VLOOKUP(EDATE('Projektkostenkalkulation EP'!$B$8,21)+GF$9,Datenquellen!$F$7:$H$45,3,FALSE))="X"
                                    ),
                          "X",
                          ""
                          ),
               "X"
            )</f>
        <v/>
      </c>
      <c r="GH249" s="232" t="str">
        <f xml:space="preserve"> IF(TEXT((EDATE('Projektkostenkalkulation EP'!$B$8,21)+GG$9),"MM")=TEXT((EDATE('Projektkostenkalkulation EP'!$B$8,21)+(GG$9-1)),"MM"),
             IF(
                        OR(
                                    TEXT((EDATE('Projektkostenkalkulation EP'!$B$8,21)+GG$9),"TTT") = "Sa",
                                    TEXT((EDATE('Projektkostenkalkulation EP'!$B$8,21)+GG$9),"TTT") = "So",
                                    IF(ISNA(VLOOKUP(EDATE('Projektkostenkalkulation EP'!$B$8,21)+GG$9,Datenquellen!$F$7:$H$45,3,FALSE))," ",VLOOKUP(EDATE('Projektkostenkalkulation EP'!$B$8,21)+GG$9,Datenquellen!$F$7:$H$45,3,FALSE))="X"
                                    ),
                          "X",
                          ""
                          ),
               "X"
            )</f>
        <v/>
      </c>
      <c r="GI249" s="232" t="str">
        <f xml:space="preserve"> IF(TEXT((EDATE('Projektkostenkalkulation EP'!$B$8,21)+GH$9),"MM")=TEXT((EDATE('Projektkostenkalkulation EP'!$B$8,21)+(GH$9-1)),"MM"),
             IF(
                        OR(
                                    TEXT((EDATE('Projektkostenkalkulation EP'!$B$8,21)+GH$9),"TTT") = "Sa",
                                    TEXT((EDATE('Projektkostenkalkulation EP'!$B$8,21)+GH$9),"TTT") = "So",
                                    IF(ISNA(VLOOKUP(EDATE('Projektkostenkalkulation EP'!$B$8,21)+GH$9,Datenquellen!$F$7:$H$45,3,FALSE))," ",VLOOKUP(EDATE('Projektkostenkalkulation EP'!$B$8,21)+GH$9,Datenquellen!$F$7:$H$45,3,FALSE))="X"
                                    ),
                          "X",
                          ""
                          ),
               "X"
            )</f>
        <v/>
      </c>
      <c r="GJ249" s="232" t="str">
        <f xml:space="preserve"> IF(TEXT((EDATE('Projektkostenkalkulation EP'!$B$8,21)+GI$9),"MM")=TEXT((EDATE('Projektkostenkalkulation EP'!$B$8,21)+(GI$9-1)),"MM"),
             IF(
                        OR(
                                    TEXT((EDATE('Projektkostenkalkulation EP'!$B$8,21)+GI$9),"TTT") = "Sa",
                                    TEXT((EDATE('Projektkostenkalkulation EP'!$B$8,21)+GI$9),"TTT") = "So",
                                    IF(ISNA(VLOOKUP(EDATE('Projektkostenkalkulation EP'!$B$8,21)+GI$9,Datenquellen!$F$7:$H$45,3,FALSE))," ",VLOOKUP(EDATE('Projektkostenkalkulation EP'!$B$8,21)+GI$9,Datenquellen!$F$7:$H$45,3,FALSE))="X"
                                    ),
                          "X",
                          ""
                          ),
               "X"
            )</f>
        <v/>
      </c>
      <c r="GK249" s="232" t="str">
        <f xml:space="preserve"> IF(TEXT((EDATE('Projektkostenkalkulation EP'!$B$8,21)+GJ$9),"MM")=TEXT((EDATE('Projektkostenkalkulation EP'!$B$8,21)+(GJ$9-1)),"MM"),
             IF(
                        OR(
                                    TEXT((EDATE('Projektkostenkalkulation EP'!$B$8,21)+GJ$9),"TTT") = "Sa",
                                    TEXT((EDATE('Projektkostenkalkulation EP'!$B$8,21)+GJ$9),"TTT") = "So",
                                    IF(ISNA(VLOOKUP(EDATE('Projektkostenkalkulation EP'!$B$8,21)+GJ$9,Datenquellen!$F$7:$H$45,3,FALSE))," ",VLOOKUP(EDATE('Projektkostenkalkulation EP'!$B$8,21)+GJ$9,Datenquellen!$F$7:$H$45,3,FALSE))="X"
                                    ),
                          "X",
                          ""
                          ),
               "X"
            )</f>
        <v>X</v>
      </c>
      <c r="GL249" s="232" t="str">
        <f xml:space="preserve"> IF(TEXT((EDATE('Projektkostenkalkulation EP'!$B$8,21)+GK$9),"MM")=TEXT((EDATE('Projektkostenkalkulation EP'!$B$8,21)+(GK$9-1)),"MM"),
             IF(
                        OR(
                                    TEXT((EDATE('Projektkostenkalkulation EP'!$B$8,21)+GK$9),"TTT") = "Sa",
                                    TEXT((EDATE('Projektkostenkalkulation EP'!$B$8,21)+GK$9),"TTT") = "So",
                                    IF(ISNA(VLOOKUP(EDATE('Projektkostenkalkulation EP'!$B$8,21)+GK$9,Datenquellen!$F$7:$H$45,3,FALSE))," ",VLOOKUP(EDATE('Projektkostenkalkulation EP'!$B$8,21)+GK$9,Datenquellen!$F$7:$H$45,3,FALSE))="X"
                                    ),
                          "X",
                          ""
                          ),
               "X"
            )</f>
        <v>X</v>
      </c>
      <c r="GM249" s="232" t="str">
        <f xml:space="preserve"> IF(TEXT((EDATE('Projektkostenkalkulation EP'!$B$8,21)+GL$9),"MM")=TEXT((EDATE('Projektkostenkalkulation EP'!$B$8,21)+(GL$9-1)),"MM"),
             IF(
                        OR(
                                    TEXT((EDATE('Projektkostenkalkulation EP'!$B$8,21)+GL$9),"TTT") = "Sa",
                                    TEXT((EDATE('Projektkostenkalkulation EP'!$B$8,21)+GL$9),"TTT") = "So",
                                    IF(ISNA(VLOOKUP(EDATE('Projektkostenkalkulation EP'!$B$8,21)+GL$9,Datenquellen!$F$7:$H$45,3,FALSE))," ",VLOOKUP(EDATE('Projektkostenkalkulation EP'!$B$8,21)+GL$9,Datenquellen!$F$7:$H$45,3,FALSE))="X"
                                    ),
                          "X",
                          ""
                          ),
               "X"
            )</f>
        <v/>
      </c>
      <c r="GN249" s="232" t="str">
        <f xml:space="preserve"> IF(TEXT((EDATE('Projektkostenkalkulation EP'!$B$8,21)+GM$9),"MM")=TEXT((EDATE('Projektkostenkalkulation EP'!$B$8,21)+(GM$9-1)),"MM"),
             IF(
                        OR(
                                    TEXT((EDATE('Projektkostenkalkulation EP'!$B$8,21)+GM$9),"TTT") = "Sa",
                                    TEXT((EDATE('Projektkostenkalkulation EP'!$B$8,21)+GM$9),"TTT") = "So",
                                    IF(ISNA(VLOOKUP(EDATE('Projektkostenkalkulation EP'!$B$8,21)+GM$9,Datenquellen!$F$7:$H$45,3,FALSE))," ",VLOOKUP(EDATE('Projektkostenkalkulation EP'!$B$8,21)+GM$9,Datenquellen!$F$7:$H$45,3,FALSE))="X"
                                    ),
                          "X",
                          ""
                          ),
               "X"
            )</f>
        <v/>
      </c>
      <c r="GO249" s="232" t="str">
        <f xml:space="preserve"> IF(TEXT((EDATE('Projektkostenkalkulation EP'!$B$8,21)+GN$9),"MM")=TEXT((EDATE('Projektkostenkalkulation EP'!$B$8,21)+(GN$9-1)),"MM"),
             IF(
                        OR(
                                    TEXT((EDATE('Projektkostenkalkulation EP'!$B$8,21)+GN$9),"TTT") = "Sa",
                                    TEXT((EDATE('Projektkostenkalkulation EP'!$B$8,21)+GN$9),"TTT") = "So",
                                    IF(ISNA(VLOOKUP(EDATE('Projektkostenkalkulation EP'!$B$8,21)+GN$9,Datenquellen!$F$7:$H$45,3,FALSE))," ",VLOOKUP(EDATE('Projektkostenkalkulation EP'!$B$8,21)+GN$9,Datenquellen!$F$7:$H$45,3,FALSE))="X"
                                    ),
                          "X",
                          ""
                          ),
               "X"
            )</f>
        <v/>
      </c>
      <c r="GP249" s="232" t="str">
        <f xml:space="preserve"> IF(TEXT((EDATE('Projektkostenkalkulation EP'!$B$8,21)+GO$9),"MM")=TEXT((EDATE('Projektkostenkalkulation EP'!$B$8,21)+(GO$9-1)),"MM"),
             IF(
                        OR(
                                    TEXT((EDATE('Projektkostenkalkulation EP'!$B$8,21)+GO$9),"TTT") = "Sa",
                                    TEXT((EDATE('Projektkostenkalkulation EP'!$B$8,21)+GO$9),"TTT") = "So",
                                    IF(ISNA(VLOOKUP(EDATE('Projektkostenkalkulation EP'!$B$8,21)+GO$9,Datenquellen!$F$7:$H$45,3,FALSE))," ",VLOOKUP(EDATE('Projektkostenkalkulation EP'!$B$8,21)+GO$9,Datenquellen!$F$7:$H$45,3,FALSE))="X"
                                    ),
                          "X",
                          ""
                          ),
               "X"
            )</f>
        <v/>
      </c>
      <c r="GQ249" s="232" t="str">
        <f xml:space="preserve"> IF(TEXT((EDATE('Projektkostenkalkulation EP'!$B$8,21)+GP$9),"MM")=TEXT((EDATE('Projektkostenkalkulation EP'!$B$8,21)+(GP$9-1)),"MM"),
             IF(
                        OR(
                                    TEXT((EDATE('Projektkostenkalkulation EP'!$B$8,21)+GP$9),"TTT") = "Sa",
                                    TEXT((EDATE('Projektkostenkalkulation EP'!$B$8,21)+GP$9),"TTT") = "So",
                                    IF(ISNA(VLOOKUP(EDATE('Projektkostenkalkulation EP'!$B$8,21)+GP$9,Datenquellen!$F$7:$H$45,3,FALSE))," ",VLOOKUP(EDATE('Projektkostenkalkulation EP'!$B$8,21)+GP$9,Datenquellen!$F$7:$H$45,3,FALSE))="X"
                                    ),
                          "X",
                          ""
                          ),
               "X"
            )</f>
        <v/>
      </c>
      <c r="GR249" s="232" t="str">
        <f xml:space="preserve"> IF(TEXT((EDATE('Projektkostenkalkulation EP'!$B$8,21)+GQ$9),"MM")=TEXT((EDATE('Projektkostenkalkulation EP'!$B$8,21)+(GQ$9-1)),"MM"),
             IF(
                        OR(
                                    TEXT((EDATE('Projektkostenkalkulation EP'!$B$8,21)+GQ$9),"TTT") = "Sa",
                                    TEXT((EDATE('Projektkostenkalkulation EP'!$B$8,21)+GQ$9),"TTT") = "So",
                                    IF(ISNA(VLOOKUP(EDATE('Projektkostenkalkulation EP'!$B$8,21)+GQ$9,Datenquellen!$F$7:$H$45,3,FALSE))," ",VLOOKUP(EDATE('Projektkostenkalkulation EP'!$B$8,21)+GQ$9,Datenquellen!$F$7:$H$45,3,FALSE))="X"
                                    ),
                          "X",
                          ""
                          ),
               "X"
            )</f>
        <v>X</v>
      </c>
      <c r="GS249" s="232" t="str">
        <f xml:space="preserve"> IF(TEXT((EDATE('Projektkostenkalkulation EP'!$B$8,21)+GR$9),"MM")=TEXT((EDATE('Projektkostenkalkulation EP'!$B$8,21)+(GR$9-1)),"MM"),
             IF(
                        OR(
                                    TEXT((EDATE('Projektkostenkalkulation EP'!$B$8,21)+GR$9),"TTT") = "Sa",
                                    TEXT((EDATE('Projektkostenkalkulation EP'!$B$8,21)+GR$9),"TTT") = "So",
                                    IF(ISNA(VLOOKUP(EDATE('Projektkostenkalkulation EP'!$B$8,21)+GR$9,Datenquellen!$F$7:$H$45,3,FALSE))," ",VLOOKUP(EDATE('Projektkostenkalkulation EP'!$B$8,21)+GR$9,Datenquellen!$F$7:$H$45,3,FALSE))="X"
                                    ),
                          "X",
                          ""
                          ),
               "X"
            )</f>
        <v>X</v>
      </c>
      <c r="GT249" s="232" t="str">
        <f xml:space="preserve"> IF(TEXT((EDATE('Projektkostenkalkulation EP'!$B$8,21)+GS$9),"MM")=TEXT((EDATE('Projektkostenkalkulation EP'!$B$8,21)+(GS$9-1)),"MM"),
             IF(
                        OR(
                                    TEXT((EDATE('Projektkostenkalkulation EP'!$B$8,21)+GS$9),"TTT") = "Sa",
                                    TEXT((EDATE('Projektkostenkalkulation EP'!$B$8,21)+GS$9),"TTT") = "So",
                                    IF(ISNA(VLOOKUP(EDATE('Projektkostenkalkulation EP'!$B$8,21)+GS$9,Datenquellen!$F$7:$H$45,3,FALSE))," ",VLOOKUP(EDATE('Projektkostenkalkulation EP'!$B$8,21)+GS$9,Datenquellen!$F$7:$H$45,3,FALSE))="X"
                                    ),
                          "X",
                          ""
                          ),
               "X"
            )</f>
        <v/>
      </c>
      <c r="GU249" s="232" t="str">
        <f xml:space="preserve"> IF(TEXT((EDATE('Projektkostenkalkulation EP'!$B$8,21)+GT$9),"MM")=TEXT((EDATE('Projektkostenkalkulation EP'!$B$8,21)+(GT$9-1)),"MM"),
             IF(
                        OR(
                                    TEXT((EDATE('Projektkostenkalkulation EP'!$B$8,21)+GT$9),"TTT") = "Sa",
                                    TEXT((EDATE('Projektkostenkalkulation EP'!$B$8,21)+GT$9),"TTT") = "So",
                                    IF(ISNA(VLOOKUP(EDATE('Projektkostenkalkulation EP'!$B$8,21)+GT$9,Datenquellen!$F$7:$H$45,3,FALSE))," ",VLOOKUP(EDATE('Projektkostenkalkulation EP'!$B$8,21)+GT$9,Datenquellen!$F$7:$H$45,3,FALSE))="X"
                                    ),
                          "X",
                          ""
                          ),
               "X"
            )</f>
        <v/>
      </c>
      <c r="GV249" s="232" t="str">
        <f xml:space="preserve"> IF(TEXT((EDATE('Projektkostenkalkulation EP'!$B$8,21)+GU$9),"MM")=TEXT((EDATE('Projektkostenkalkulation EP'!$B$8,21)+(GU$9-1)),"MM"),
             IF(
                        OR(
                                    TEXT((EDATE('Projektkostenkalkulation EP'!$B$8,21)+GU$9),"TTT") = "Sa",
                                    TEXT((EDATE('Projektkostenkalkulation EP'!$B$8,21)+GU$9),"TTT") = "So",
                                    IF(ISNA(VLOOKUP(EDATE('Projektkostenkalkulation EP'!$B$8,21)+GU$9,Datenquellen!$F$7:$H$45,3,FALSE))," ",VLOOKUP(EDATE('Projektkostenkalkulation EP'!$B$8,21)+GU$9,Datenquellen!$F$7:$H$45,3,FALSE))="X"
                                    ),
                          "X",
                          ""
                          ),
               "X"
            )</f>
        <v/>
      </c>
      <c r="GW249" s="232" t="str">
        <f xml:space="preserve"> IF(TEXT((EDATE('Projektkostenkalkulation EP'!$B$8,21)+GV$9),"MM")=TEXT((EDATE('Projektkostenkalkulation EP'!$B$8,21)+(GV$9-1)),"MM"),
             IF(
                        OR(
                                    TEXT((EDATE('Projektkostenkalkulation EP'!$B$8,21)+GV$9),"TTT") = "Sa",
                                    TEXT((EDATE('Projektkostenkalkulation EP'!$B$8,21)+GV$9),"TTT") = "So",
                                    IF(ISNA(VLOOKUP(EDATE('Projektkostenkalkulation EP'!$B$8,21)+GV$9,Datenquellen!$F$7:$H$45,3,FALSE))," ",VLOOKUP(EDATE('Projektkostenkalkulation EP'!$B$8,21)+GV$9,Datenquellen!$F$7:$H$45,3,FALSE))="X"
                                    ),
                          "X",
                          ""
                          ),
               "X"
            )</f>
        <v/>
      </c>
      <c r="GX249" s="232" t="str">
        <f xml:space="preserve"> IF(TEXT((EDATE('Projektkostenkalkulation EP'!$B$8,21)+GW$9),"MM")=TEXT((EDATE('Projektkostenkalkulation EP'!$B$8,21)+(GW$9-1)),"MM"),
             IF(
                        OR(
                                    TEXT((EDATE('Projektkostenkalkulation EP'!$B$8,21)+GW$9),"TTT") = "Sa",
                                    TEXT((EDATE('Projektkostenkalkulation EP'!$B$8,21)+GW$9),"TTT") = "So",
                                    IF(ISNA(VLOOKUP(EDATE('Projektkostenkalkulation EP'!$B$8,21)+GW$9,Datenquellen!$F$7:$H$45,3,FALSE))," ",VLOOKUP(EDATE('Projektkostenkalkulation EP'!$B$8,21)+GW$9,Datenquellen!$F$7:$H$45,3,FALSE))="X"
                                    ),
                          "X",
                          ""
                          ),
               "X"
            )</f>
        <v/>
      </c>
      <c r="GY249" s="232" t="str">
        <f xml:space="preserve"> IF(TEXT((EDATE('Projektkostenkalkulation EP'!$B$8,21)+GX$9),"MM")=TEXT((EDATE('Projektkostenkalkulation EP'!$B$8,21)+(GX$9-1)),"MM"),
             IF(
                        OR(
                                    TEXT((EDATE('Projektkostenkalkulation EP'!$B$8,21)+GX$9),"TTT") = "Sa",
                                    TEXT((EDATE('Projektkostenkalkulation EP'!$B$8,21)+GX$9),"TTT") = "So",
                                    IF(ISNA(VLOOKUP(EDATE('Projektkostenkalkulation EP'!$B$8,21)+GX$9,Datenquellen!$F$7:$H$45,3,FALSE))," ",VLOOKUP(EDATE('Projektkostenkalkulation EP'!$B$8,21)+GX$9,Datenquellen!$F$7:$H$45,3,FALSE))="X"
                                    ),
                          "X",
                          ""
                          ),
               "X"
            )</f>
        <v>X</v>
      </c>
      <c r="GZ249" s="232" t="str">
        <f xml:space="preserve"> IF(TEXT((EDATE('Projektkostenkalkulation EP'!$B$8,21)+GY$9),"MM")=TEXT((EDATE('Projektkostenkalkulation EP'!$B$8,21)+(GY$9-1)),"MM"),
             IF(
                        OR(
                                    TEXT((EDATE('Projektkostenkalkulation EP'!$B$8,21)+GY$9),"TTT") = "Sa",
                                    TEXT((EDATE('Projektkostenkalkulation EP'!$B$8,21)+GY$9),"TTT") = "So",
                                    IF(ISNA(VLOOKUP(EDATE('Projektkostenkalkulation EP'!$B$8,21)+GY$9,Datenquellen!$F$7:$H$45,3,FALSE))," ",VLOOKUP(EDATE('Projektkostenkalkulation EP'!$B$8,21)+GY$9,Datenquellen!$F$7:$H$45,3,FALSE))="X"
                                    ),
                          "X",
                          ""
                          ),
               "X"
            )</f>
        <v>X</v>
      </c>
      <c r="HA249" s="232" t="str">
        <f xml:space="preserve"> IF(TEXT((EDATE('Projektkostenkalkulation EP'!$B$8,21)+GZ$9),"MM")=TEXT((EDATE('Projektkostenkalkulation EP'!$B$8,21)+(GZ$9-1)),"MM"),
             IF(
                        OR(
                                    TEXT((EDATE('Projektkostenkalkulation EP'!$B$8,21)+GZ$9),"TTT") = "Sa",
                                    TEXT((EDATE('Projektkostenkalkulation EP'!$B$8,21)+GZ$9),"TTT") = "So",
                                    IF(ISNA(VLOOKUP(EDATE('Projektkostenkalkulation EP'!$B$8,21)+GZ$9,Datenquellen!$F$7:$H$45,3,FALSE))," ",VLOOKUP(EDATE('Projektkostenkalkulation EP'!$B$8,21)+GZ$9,Datenquellen!$F$7:$H$45,3,FALSE))="X"
                                    ),
                          "X",
                          ""
                          ),
               "X"
            )</f>
        <v/>
      </c>
      <c r="HB249" s="232" t="str">
        <f xml:space="preserve"> IF(TEXT((EDATE('Projektkostenkalkulation EP'!$B$8,21)+HA$9),"MM")=TEXT((EDATE('Projektkostenkalkulation EP'!$B$8,21)+(HA$9-1)),"MM"),
             IF(
                        OR(
                                    TEXT((EDATE('Projektkostenkalkulation EP'!$B$8,21)+HA$9),"TTT") = "Sa",
                                    TEXT((EDATE('Projektkostenkalkulation EP'!$B$8,21)+HA$9),"TTT") = "So",
                                    IF(ISNA(VLOOKUP(EDATE('Projektkostenkalkulation EP'!$B$8,21)+HA$9,Datenquellen!$F$7:$H$45,3,FALSE))," ",VLOOKUP(EDATE('Projektkostenkalkulation EP'!$B$8,21)+HA$9,Datenquellen!$F$7:$H$45,3,FALSE))="X"
                                    ),
                          "X",
                          ""
                          ),
               "X"
            )</f>
        <v/>
      </c>
      <c r="HC249" s="232" t="str">
        <f xml:space="preserve"> IF(TEXT((EDATE('Projektkostenkalkulation EP'!$B$8,21)+HB$9),"MM")=TEXT((EDATE('Projektkostenkalkulation EP'!$B$8,21)+(HB$9-1)),"MM"),
             IF(
                        OR(
                                    TEXT((EDATE('Projektkostenkalkulation EP'!$B$8,21)+HB$9),"TTT") = "Sa",
                                    TEXT((EDATE('Projektkostenkalkulation EP'!$B$8,21)+HB$9),"TTT") = "So",
                                    IF(ISNA(VLOOKUP(EDATE('Projektkostenkalkulation EP'!$B$8,21)+HB$9,Datenquellen!$F$7:$H$45,3,FALSE))," ",VLOOKUP(EDATE('Projektkostenkalkulation EP'!$B$8,21)+HB$9,Datenquellen!$F$7:$H$45,3,FALSE))="X"
                                    ),
                          "X",
                          ""
                          ),
               "X"
            )</f>
        <v/>
      </c>
      <c r="HD249" s="232" t="str">
        <f xml:space="preserve"> IF(TEXT((EDATE('Projektkostenkalkulation EP'!$B$8,21)+HC$9),"MM")=TEXT((EDATE('Projektkostenkalkulation EP'!$B$8,21)+(HC$9-1)),"MM"),
             IF(
                        OR(
                                    TEXT((EDATE('Projektkostenkalkulation EP'!$B$8,21)+HC$9),"TTT") = "Sa",
                                    TEXT((EDATE('Projektkostenkalkulation EP'!$B$8,21)+HC$9),"TTT") = "So",
                                    IF(ISNA(VLOOKUP(EDATE('Projektkostenkalkulation EP'!$B$8,21)+HC$9,Datenquellen!$F$7:$H$45,3,FALSE))," ",VLOOKUP(EDATE('Projektkostenkalkulation EP'!$B$8,21)+HC$9,Datenquellen!$F$7:$H$45,3,FALSE))="X"
                                    ),
                          "X",
                          ""
                          ),
               "X"
            )</f>
        <v/>
      </c>
      <c r="HE249" s="233" t="str">
        <f xml:space="preserve"> IF(TEXT((EDATE('Projektkostenkalkulation EP'!$B$8,21)+HD$9),"MM")=TEXT((EDATE('Projektkostenkalkulation EP'!$B$8,21)+(HD$9-1)),"MM"),
             IF(
                        OR(
                                    TEXT((EDATE('Projektkostenkalkulation EP'!$B$8,21)+HD$9),"TTT") = "Sa",
                                    TEXT((EDATE('Projektkostenkalkulation EP'!$B$8,21)+HD$9),"TTT") = "So",
                                    IF(ISNA(VLOOKUP(EDATE('Projektkostenkalkulation EP'!$B$8,21)+HD$9,Datenquellen!$F$7:$H$45,3,FALSE))," ",VLOOKUP(EDATE('Projektkostenkalkulation EP'!$B$8,21)+HD$9,Datenquellen!$F$7:$H$45,3,FALSE))="X"
                                    ),
                          "X",
                          ""
                          ),
               "X"
            )</f>
        <v/>
      </c>
      <c r="HF249" s="234"/>
      <c r="HG249" s="235"/>
      <c r="HH249" s="409"/>
    </row>
    <row r="250" spans="1:216" ht="21" customHeight="1" thickBot="1" x14ac:dyDescent="0.25">
      <c r="A250" s="407"/>
      <c r="B250" s="236"/>
      <c r="C250" s="237" t="str">
        <f>IF(
            OR(
                     TEXT(EDATE('Projektkostenkalkulation EP'!$B$8,21),"TTT") = "Sa",
                     TEXT(EDATE('Projektkostenkalkulation EP'!$B$8,21),"TTT") = "So",
                     IF(ISNA(VLOOKUP(EDATE('Projektkostenkalkulation EP'!$B$8,21),Datenquellen!$F$7:$H$45,3,FALSE))," ",VLOOKUP(EDATE('Projektkostenkalkulation EP'!$B$8,21),Datenquellen!$F$7:$H$45,3,FALSE))="X"
                            ),
                    "X",
                    ""
            )</f>
        <v/>
      </c>
      <c r="D250" s="237" t="str">
        <f xml:space="preserve"> IF(TEXT((EDATE('Projektkostenkalkulation EP'!$B$8,21)+C$9),"MM")=TEXT((EDATE('Projektkostenkalkulation EP'!$B$8,21)+(C$9-1)),"MM"),
             IF(
                        OR(
                                    TEXT((EDATE('Projektkostenkalkulation EP'!$B$8,21)+C$9),"TTT") = "Sa",
                                    TEXT((EDATE('Projektkostenkalkulation EP'!$B$8,21)+C$9),"TTT") = "So",
                                    IF(ISNA(VLOOKUP(EDATE('Projektkostenkalkulation EP'!$B$8,21)+C$9,Datenquellen!$F$7:$H$45,3,FALSE))," ",VLOOKUP(EDATE('Projektkostenkalkulation EP'!$B$8,21)+C$9,Datenquellen!$F$7:$H$45,3,FALSE))="X"
                                    ),
                          "X",
                          ""
                          ),
               "X"
            )</f>
        <v/>
      </c>
      <c r="E250" s="237" t="str">
        <f xml:space="preserve"> IF(TEXT((EDATE('Projektkostenkalkulation EP'!$B$8,21)+D$9),"MM")=TEXT((EDATE('Projektkostenkalkulation EP'!$B$8,21)+(D$9-1)),"MM"),
             IF(
                        OR(
                                    TEXT((EDATE('Projektkostenkalkulation EP'!$B$8,21)+D$9),"TTT") = "Sa",
                                    TEXT((EDATE('Projektkostenkalkulation EP'!$B$8,21)+D$9),"TTT") = "So",
                                    IF(ISNA(VLOOKUP(EDATE('Projektkostenkalkulation EP'!$B$8,21)+D$9,Datenquellen!$F$7:$H$45,3,FALSE))," ",VLOOKUP(EDATE('Projektkostenkalkulation EP'!$B$8,21)+D$9,Datenquellen!$F$7:$H$45,3,FALSE))="X"
                                    ),
                          "X",
                          ""
                          ),
               "X"
            )</f>
        <v>X</v>
      </c>
      <c r="F250" s="237" t="str">
        <f xml:space="preserve"> IF(TEXT((EDATE('Projektkostenkalkulation EP'!$B$8,21)+E$9),"MM")=TEXT((EDATE('Projektkostenkalkulation EP'!$B$8,21)+(E$9-1)),"MM"),
             IF(
                        OR(
                                    TEXT((EDATE('Projektkostenkalkulation EP'!$B$8,21)+E$9),"TTT") = "Sa",
                                    TEXT((EDATE('Projektkostenkalkulation EP'!$B$8,21)+E$9),"TTT") = "So",
                                    IF(ISNA(VLOOKUP(EDATE('Projektkostenkalkulation EP'!$B$8,21)+E$9,Datenquellen!$F$7:$H$45,3,FALSE))," ",VLOOKUP(EDATE('Projektkostenkalkulation EP'!$B$8,21)+E$9,Datenquellen!$F$7:$H$45,3,FALSE))="X"
                                    ),
                          "X",
                          ""
                          ),
               "X"
            )</f>
        <v>X</v>
      </c>
      <c r="G250" s="237" t="str">
        <f xml:space="preserve"> IF(TEXT((EDATE('Projektkostenkalkulation EP'!$B$8,21)+F$9),"MM")=TEXT((EDATE('Projektkostenkalkulation EP'!$B$8,21)+(F$9-1)),"MM"),
             IF(
                        OR(
                                    TEXT((EDATE('Projektkostenkalkulation EP'!$B$8,21)+F$9),"TTT") = "Sa",
                                    TEXT((EDATE('Projektkostenkalkulation EP'!$B$8,21)+F$9),"TTT") = "So",
                                    IF(ISNA(VLOOKUP(EDATE('Projektkostenkalkulation EP'!$B$8,21)+F$9,Datenquellen!$F$7:$H$45,3,FALSE))," ",VLOOKUP(EDATE('Projektkostenkalkulation EP'!$B$8,21)+F$9,Datenquellen!$F$7:$H$45,3,FALSE))="X"
                                    ),
                          "X",
                          ""
                          ),
               "X"
            )</f>
        <v>X</v>
      </c>
      <c r="H250" s="237" t="str">
        <f xml:space="preserve"> IF(TEXT((EDATE('Projektkostenkalkulation EP'!$B$8,21)+G$9),"MM")=TEXT((EDATE('Projektkostenkalkulation EP'!$B$8,21)+(G$9-1)),"MM"),
             IF(
                        OR(
                                    TEXT((EDATE('Projektkostenkalkulation EP'!$B$8,21)+G$9),"TTT") = "Sa",
                                    TEXT((EDATE('Projektkostenkalkulation EP'!$B$8,21)+G$9),"TTT") = "So",
                                    IF(ISNA(VLOOKUP(EDATE('Projektkostenkalkulation EP'!$B$8,21)+G$9,Datenquellen!$F$7:$H$45,3,FALSE))," ",VLOOKUP(EDATE('Projektkostenkalkulation EP'!$B$8,21)+G$9,Datenquellen!$F$7:$H$45,3,FALSE))="X"
                                    ),
                          "X",
                          ""
                          ),
               "X"
            )</f>
        <v/>
      </c>
      <c r="I250" s="237" t="str">
        <f xml:space="preserve"> IF(TEXT((EDATE('Projektkostenkalkulation EP'!$B$8,21)+H$9),"MM")=TEXT((EDATE('Projektkostenkalkulation EP'!$B$8,21)+(H$9-1)),"MM"),
             IF(
                        OR(
                                    TEXT((EDATE('Projektkostenkalkulation EP'!$B$8,21)+H$9),"TTT") = "Sa",
                                    TEXT((EDATE('Projektkostenkalkulation EP'!$B$8,21)+H$9),"TTT") = "So",
                                    IF(ISNA(VLOOKUP(EDATE('Projektkostenkalkulation EP'!$B$8,21)+H$9,Datenquellen!$F$7:$H$45,3,FALSE))," ",VLOOKUP(EDATE('Projektkostenkalkulation EP'!$B$8,21)+H$9,Datenquellen!$F$7:$H$45,3,FALSE))="X"
                                    ),
                          "X",
                          ""
                          ),
               "X"
            )</f>
        <v/>
      </c>
      <c r="J250" s="237" t="str">
        <f xml:space="preserve"> IF(TEXT((EDATE('Projektkostenkalkulation EP'!$B$8,21)+I$9),"MM")=TEXT((EDATE('Projektkostenkalkulation EP'!$B$8,21)+(I$9-1)),"MM"),
             IF(
                        OR(
                                    TEXT((EDATE('Projektkostenkalkulation EP'!$B$8,21)+I$9),"TTT") = "Sa",
                                    TEXT((EDATE('Projektkostenkalkulation EP'!$B$8,21)+I$9),"TTT") = "So",
                                    IF(ISNA(VLOOKUP(EDATE('Projektkostenkalkulation EP'!$B$8,21)+I$9,Datenquellen!$F$7:$H$45,3,FALSE))," ",VLOOKUP(EDATE('Projektkostenkalkulation EP'!$B$8,21)+I$9,Datenquellen!$F$7:$H$45,3,FALSE))="X"
                                    ),
                          "X",
                          ""
                          ),
               "X"
            )</f>
        <v/>
      </c>
      <c r="K250" s="237" t="str">
        <f xml:space="preserve"> IF(TEXT((EDATE('Projektkostenkalkulation EP'!$B$8,21)+J$9),"MM")=TEXT((EDATE('Projektkostenkalkulation EP'!$B$8,21)+(J$9-1)),"MM"),
             IF(
                        OR(
                                    TEXT((EDATE('Projektkostenkalkulation EP'!$B$8,21)+J$9),"TTT") = "Sa",
                                    TEXT((EDATE('Projektkostenkalkulation EP'!$B$8,21)+J$9),"TTT") = "So",
                                    IF(ISNA(VLOOKUP(EDATE('Projektkostenkalkulation EP'!$B$8,21)+J$9,Datenquellen!$F$7:$H$45,3,FALSE))," ",VLOOKUP(EDATE('Projektkostenkalkulation EP'!$B$8,21)+J$9,Datenquellen!$F$7:$H$45,3,FALSE))="X"
                                    ),
                          "X",
                          ""
                          ),
               "X"
            )</f>
        <v/>
      </c>
      <c r="L250" s="237" t="str">
        <f xml:space="preserve"> IF(TEXT((EDATE('Projektkostenkalkulation EP'!$B$8,21)+K$9),"MM")=TEXT((EDATE('Projektkostenkalkulation EP'!$B$8,21)+(K$9-1)),"MM"),
             IF(
                        OR(
                                    TEXT((EDATE('Projektkostenkalkulation EP'!$B$8,21)+K$9),"TTT") = "Sa",
                                    TEXT((EDATE('Projektkostenkalkulation EP'!$B$8,21)+K$9),"TTT") = "So",
                                    IF(ISNA(VLOOKUP(EDATE('Projektkostenkalkulation EP'!$B$8,21)+K$9,Datenquellen!$F$7:$H$45,3,FALSE))," ",VLOOKUP(EDATE('Projektkostenkalkulation EP'!$B$8,21)+K$9,Datenquellen!$F$7:$H$45,3,FALSE))="X"
                                    ),
                          "X",
                          ""
                          ),
               "X"
            )</f>
        <v/>
      </c>
      <c r="M250" s="237" t="str">
        <f xml:space="preserve"> IF(TEXT((EDATE('Projektkostenkalkulation EP'!$B$8,21)+L$9),"MM")=TEXT((EDATE('Projektkostenkalkulation EP'!$B$8,21)+(L$9-1)),"MM"),
             IF(
                        OR(
                                    TEXT((EDATE('Projektkostenkalkulation EP'!$B$8,21)+L$9),"TTT") = "Sa",
                                    TEXT((EDATE('Projektkostenkalkulation EP'!$B$8,21)+L$9),"TTT") = "So",
                                    IF(ISNA(VLOOKUP(EDATE('Projektkostenkalkulation EP'!$B$8,21)+L$9,Datenquellen!$F$7:$H$45,3,FALSE))," ",VLOOKUP(EDATE('Projektkostenkalkulation EP'!$B$8,21)+L$9,Datenquellen!$F$7:$H$45,3,FALSE))="X"
                                    ),
                          "X",
                          ""
                          ),
               "X"
            )</f>
        <v>X</v>
      </c>
      <c r="N250" s="237" t="str">
        <f xml:space="preserve"> IF(TEXT((EDATE('Projektkostenkalkulation EP'!$B$8,21)+M$9),"MM")=TEXT((EDATE('Projektkostenkalkulation EP'!$B$8,21)+(M$9-1)),"MM"),
             IF(
                        OR(
                                    TEXT((EDATE('Projektkostenkalkulation EP'!$B$8,21)+M$9),"TTT") = "Sa",
                                    TEXT((EDATE('Projektkostenkalkulation EP'!$B$8,21)+M$9),"TTT") = "So",
                                    IF(ISNA(VLOOKUP(EDATE('Projektkostenkalkulation EP'!$B$8,21)+M$9,Datenquellen!$F$7:$H$45,3,FALSE))," ",VLOOKUP(EDATE('Projektkostenkalkulation EP'!$B$8,21)+M$9,Datenquellen!$F$7:$H$45,3,FALSE))="X"
                                    ),
                          "X",
                          ""
                          ),
               "X"
            )</f>
        <v>X</v>
      </c>
      <c r="O250" s="237" t="str">
        <f xml:space="preserve"> IF(TEXT((EDATE('Projektkostenkalkulation EP'!$B$8,21)+N$9),"MM")=TEXT((EDATE('Projektkostenkalkulation EP'!$B$8,21)+(N$9-1)),"MM"),
             IF(
                        OR(
                                    TEXT((EDATE('Projektkostenkalkulation EP'!$B$8,21)+N$9),"TTT") = "Sa",
                                    TEXT((EDATE('Projektkostenkalkulation EP'!$B$8,21)+N$9),"TTT") = "So",
                                    IF(ISNA(VLOOKUP(EDATE('Projektkostenkalkulation EP'!$B$8,21)+N$9,Datenquellen!$F$7:$H$45,3,FALSE))," ",VLOOKUP(EDATE('Projektkostenkalkulation EP'!$B$8,21)+N$9,Datenquellen!$F$7:$H$45,3,FALSE))="X"
                                    ),
                          "X",
                          ""
                          ),
               "X"
            )</f>
        <v/>
      </c>
      <c r="P250" s="237" t="str">
        <f xml:space="preserve"> IF(TEXT((EDATE('Projektkostenkalkulation EP'!$B$8,21)+O$9),"MM")=TEXT((EDATE('Projektkostenkalkulation EP'!$B$8,21)+(O$9-1)),"MM"),
             IF(
                        OR(
                                    TEXT((EDATE('Projektkostenkalkulation EP'!$B$8,21)+O$9),"TTT") = "Sa",
                                    TEXT((EDATE('Projektkostenkalkulation EP'!$B$8,21)+O$9),"TTT") = "So",
                                    IF(ISNA(VLOOKUP(EDATE('Projektkostenkalkulation EP'!$B$8,21)+O$9,Datenquellen!$F$7:$H$45,3,FALSE))," ",VLOOKUP(EDATE('Projektkostenkalkulation EP'!$B$8,21)+O$9,Datenquellen!$F$7:$H$45,3,FALSE))="X"
                                    ),
                          "X",
                          ""
                          ),
               "X"
            )</f>
        <v/>
      </c>
      <c r="Q250" s="237" t="str">
        <f xml:space="preserve"> IF(TEXT((EDATE('Projektkostenkalkulation EP'!$B$8,21)+P$9),"MM")=TEXT((EDATE('Projektkostenkalkulation EP'!$B$8,21)+(P$9-1)),"MM"),
             IF(
                        OR(
                                    TEXT((EDATE('Projektkostenkalkulation EP'!$B$8,21)+P$9),"TTT") = "Sa",
                                    TEXT((EDATE('Projektkostenkalkulation EP'!$B$8,21)+P$9),"TTT") = "So",
                                    IF(ISNA(VLOOKUP(EDATE('Projektkostenkalkulation EP'!$B$8,21)+P$9,Datenquellen!$F$7:$H$45,3,FALSE))," ",VLOOKUP(EDATE('Projektkostenkalkulation EP'!$B$8,21)+P$9,Datenquellen!$F$7:$H$45,3,FALSE))="X"
                                    ),
                          "X",
                          ""
                          ),
               "X"
            )</f>
        <v/>
      </c>
      <c r="R250" s="237" t="str">
        <f xml:space="preserve"> IF(TEXT((EDATE('Projektkostenkalkulation EP'!$B$8,21)+Q$9),"MM")=TEXT((EDATE('Projektkostenkalkulation EP'!$B$8,21)+(Q$9-1)),"MM"),
             IF(
                        OR(
                                    TEXT((EDATE('Projektkostenkalkulation EP'!$B$8,21)+Q$9),"TTT") = "Sa",
                                    TEXT((EDATE('Projektkostenkalkulation EP'!$B$8,21)+Q$9),"TTT") = "So",
                                    IF(ISNA(VLOOKUP(EDATE('Projektkostenkalkulation EP'!$B$8,21)+Q$9,Datenquellen!$F$7:$H$45,3,FALSE))," ",VLOOKUP(EDATE('Projektkostenkalkulation EP'!$B$8,21)+Q$9,Datenquellen!$F$7:$H$45,3,FALSE))="X"
                                    ),
                          "X",
                          ""
                          ),
               "X"
            )</f>
        <v/>
      </c>
      <c r="S250" s="237" t="str">
        <f xml:space="preserve"> IF(TEXT((EDATE('Projektkostenkalkulation EP'!$B$8,21)+R$9),"MM")=TEXT((EDATE('Projektkostenkalkulation EP'!$B$8,21)+(R$9-1)),"MM"),
             IF(
                        OR(
                                    TEXT((EDATE('Projektkostenkalkulation EP'!$B$8,21)+R$9),"TTT") = "Sa",
                                    TEXT((EDATE('Projektkostenkalkulation EP'!$B$8,21)+R$9),"TTT") = "So",
                                    IF(ISNA(VLOOKUP(EDATE('Projektkostenkalkulation EP'!$B$8,21)+R$9,Datenquellen!$F$7:$H$45,3,FALSE))," ",VLOOKUP(EDATE('Projektkostenkalkulation EP'!$B$8,21)+R$9,Datenquellen!$F$7:$H$45,3,FALSE))="X"
                                    ),
                          "X",
                          ""
                          ),
               "X"
            )</f>
        <v/>
      </c>
      <c r="T250" s="237" t="str">
        <f xml:space="preserve"> IF(TEXT((EDATE('Projektkostenkalkulation EP'!$B$8,21)+S$9),"MM")=TEXT((EDATE('Projektkostenkalkulation EP'!$B$8,21)+(S$9-1)),"MM"),
             IF(
                        OR(
                                    TEXT((EDATE('Projektkostenkalkulation EP'!$B$8,21)+S$9),"TTT") = "Sa",
                                    TEXT((EDATE('Projektkostenkalkulation EP'!$B$8,21)+S$9),"TTT") = "So",
                                    IF(ISNA(VLOOKUP(EDATE('Projektkostenkalkulation EP'!$B$8,21)+S$9,Datenquellen!$F$7:$H$45,3,FALSE))," ",VLOOKUP(EDATE('Projektkostenkalkulation EP'!$B$8,21)+S$9,Datenquellen!$F$7:$H$45,3,FALSE))="X"
                                    ),
                          "X",
                          ""
                          ),
               "X"
            )</f>
        <v>X</v>
      </c>
      <c r="U250" s="237" t="str">
        <f xml:space="preserve"> IF(TEXT((EDATE('Projektkostenkalkulation EP'!$B$8,21)+T$9),"MM")=TEXT((EDATE('Projektkostenkalkulation EP'!$B$8,21)+(T$9-1)),"MM"),
             IF(
                        OR(
                                    TEXT((EDATE('Projektkostenkalkulation EP'!$B$8,21)+T$9),"TTT") = "Sa",
                                    TEXT((EDATE('Projektkostenkalkulation EP'!$B$8,21)+T$9),"TTT") = "So",
                                    IF(ISNA(VLOOKUP(EDATE('Projektkostenkalkulation EP'!$B$8,21)+T$9,Datenquellen!$F$7:$H$45,3,FALSE))," ",VLOOKUP(EDATE('Projektkostenkalkulation EP'!$B$8,21)+T$9,Datenquellen!$F$7:$H$45,3,FALSE))="X"
                                    ),
                          "X",
                          ""
                          ),
               "X"
            )</f>
        <v>X</v>
      </c>
      <c r="V250" s="237" t="str">
        <f xml:space="preserve"> IF(TEXT((EDATE('Projektkostenkalkulation EP'!$B$8,21)+U$9),"MM")=TEXT((EDATE('Projektkostenkalkulation EP'!$B$8,21)+(U$9-1)),"MM"),
             IF(
                        OR(
                                    TEXT((EDATE('Projektkostenkalkulation EP'!$B$8,21)+U$9),"TTT") = "Sa",
                                    TEXT((EDATE('Projektkostenkalkulation EP'!$B$8,21)+U$9),"TTT") = "So",
                                    IF(ISNA(VLOOKUP(EDATE('Projektkostenkalkulation EP'!$B$8,21)+U$9,Datenquellen!$F$7:$H$45,3,FALSE))," ",VLOOKUP(EDATE('Projektkostenkalkulation EP'!$B$8,21)+U$9,Datenquellen!$F$7:$H$45,3,FALSE))="X"
                                    ),
                          "X",
                          ""
                          ),
               "X"
            )</f>
        <v/>
      </c>
      <c r="W250" s="237" t="str">
        <f xml:space="preserve"> IF(TEXT((EDATE('Projektkostenkalkulation EP'!$B$8,21)+V$9),"MM")=TEXT((EDATE('Projektkostenkalkulation EP'!$B$8,21)+(V$9-1)),"MM"),
             IF(
                        OR(
                                    TEXT((EDATE('Projektkostenkalkulation EP'!$B$8,21)+V$9),"TTT") = "Sa",
                                    TEXT((EDATE('Projektkostenkalkulation EP'!$B$8,21)+V$9),"TTT") = "So",
                                    IF(ISNA(VLOOKUP(EDATE('Projektkostenkalkulation EP'!$B$8,21)+V$9,Datenquellen!$F$7:$H$45,3,FALSE))," ",VLOOKUP(EDATE('Projektkostenkalkulation EP'!$B$8,21)+V$9,Datenquellen!$F$7:$H$45,3,FALSE))="X"
                                    ),
                          "X",
                          ""
                          ),
               "X"
            )</f>
        <v/>
      </c>
      <c r="X250" s="237" t="str">
        <f xml:space="preserve"> IF(TEXT((EDATE('Projektkostenkalkulation EP'!$B$8,21)+W$9),"MM")=TEXT((EDATE('Projektkostenkalkulation EP'!$B$8,21)+(W$9-1)),"MM"),
             IF(
                        OR(
                                    TEXT((EDATE('Projektkostenkalkulation EP'!$B$8,21)+W$9),"TTT") = "Sa",
                                    TEXT((EDATE('Projektkostenkalkulation EP'!$B$8,21)+W$9),"TTT") = "So",
                                    IF(ISNA(VLOOKUP(EDATE('Projektkostenkalkulation EP'!$B$8,21)+W$9,Datenquellen!$F$7:$H$45,3,FALSE))," ",VLOOKUP(EDATE('Projektkostenkalkulation EP'!$B$8,21)+W$9,Datenquellen!$F$7:$H$45,3,FALSE))="X"
                                    ),
                          "X",
                          ""
                          ),
               "X"
            )</f>
        <v/>
      </c>
      <c r="Y250" s="237" t="str">
        <f xml:space="preserve"> IF(TEXT((EDATE('Projektkostenkalkulation EP'!$B$8,21)+X$9),"MM")=TEXT((EDATE('Projektkostenkalkulation EP'!$B$8,21)+(X$9-1)),"MM"),
             IF(
                        OR(
                                    TEXT((EDATE('Projektkostenkalkulation EP'!$B$8,21)+X$9),"TTT") = "Sa",
                                    TEXT((EDATE('Projektkostenkalkulation EP'!$B$8,21)+X$9),"TTT") = "So",
                                    IF(ISNA(VLOOKUP(EDATE('Projektkostenkalkulation EP'!$B$8,21)+X$9,Datenquellen!$F$7:$H$45,3,FALSE))," ",VLOOKUP(EDATE('Projektkostenkalkulation EP'!$B$8,21)+X$9,Datenquellen!$F$7:$H$45,3,FALSE))="X"
                                    ),
                          "X",
                          ""
                          ),
               "X"
            )</f>
        <v/>
      </c>
      <c r="Z250" s="237" t="str">
        <f xml:space="preserve"> IF(TEXT((EDATE('Projektkostenkalkulation EP'!$B$8,21)+Y$9),"MM")=TEXT((EDATE('Projektkostenkalkulation EP'!$B$8,21)+(Y$9-1)),"MM"),
             IF(
                        OR(
                                    TEXT((EDATE('Projektkostenkalkulation EP'!$B$8,21)+Y$9),"TTT") = "Sa",
                                    TEXT((EDATE('Projektkostenkalkulation EP'!$B$8,21)+Y$9),"TTT") = "So",
                                    IF(ISNA(VLOOKUP(EDATE('Projektkostenkalkulation EP'!$B$8,21)+Y$9,Datenquellen!$F$7:$H$45,3,FALSE))," ",VLOOKUP(EDATE('Projektkostenkalkulation EP'!$B$8,21)+Y$9,Datenquellen!$F$7:$H$45,3,FALSE))="X"
                                    ),
                          "X",
                          ""
                          ),
               "X"
            )</f>
        <v/>
      </c>
      <c r="AA250" s="237" t="str">
        <f xml:space="preserve"> IF(TEXT((EDATE('Projektkostenkalkulation EP'!$B$8,21)+Z$9),"MM")=TEXT((EDATE('Projektkostenkalkulation EP'!$B$8,21)+(Z$9-1)),"MM"),
             IF(
                        OR(
                                    TEXT((EDATE('Projektkostenkalkulation EP'!$B$8,21)+Z$9),"TTT") = "Sa",
                                    TEXT((EDATE('Projektkostenkalkulation EP'!$B$8,21)+Z$9),"TTT") = "So",
                                    IF(ISNA(VLOOKUP(EDATE('Projektkostenkalkulation EP'!$B$8,21)+Z$9,Datenquellen!$F$7:$H$45,3,FALSE))," ",VLOOKUP(EDATE('Projektkostenkalkulation EP'!$B$8,21)+Z$9,Datenquellen!$F$7:$H$45,3,FALSE))="X"
                                    ),
                          "X",
                          ""
                          ),
               "X"
            )</f>
        <v>X</v>
      </c>
      <c r="AB250" s="237" t="str">
        <f xml:space="preserve"> IF(TEXT((EDATE('Projektkostenkalkulation EP'!$B$8,21)+AA$9),"MM")=TEXT((EDATE('Projektkostenkalkulation EP'!$B$8,21)+(AA$9-1)),"MM"),
             IF(
                        OR(
                                    TEXT((EDATE('Projektkostenkalkulation EP'!$B$8,21)+AA$9),"TTT") = "Sa",
                                    TEXT((EDATE('Projektkostenkalkulation EP'!$B$8,21)+AA$9),"TTT") = "So",
                                    IF(ISNA(VLOOKUP(EDATE('Projektkostenkalkulation EP'!$B$8,21)+AA$9,Datenquellen!$F$7:$H$45,3,FALSE))," ",VLOOKUP(EDATE('Projektkostenkalkulation EP'!$B$8,21)+AA$9,Datenquellen!$F$7:$H$45,3,FALSE))="X"
                                    ),
                          "X",
                          ""
                          ),
               "X"
            )</f>
        <v>X</v>
      </c>
      <c r="AC250" s="237" t="str">
        <f xml:space="preserve"> IF(TEXT((EDATE('Projektkostenkalkulation EP'!$B$8,21)+AB$9),"MM")=TEXT((EDATE('Projektkostenkalkulation EP'!$B$8,21)+(AB$9-1)),"MM"),
             IF(
                        OR(
                                    TEXT((EDATE('Projektkostenkalkulation EP'!$B$8,21)+AB$9),"TTT") = "Sa",
                                    TEXT((EDATE('Projektkostenkalkulation EP'!$B$8,21)+AB$9),"TTT") = "So",
                                    IF(ISNA(VLOOKUP(EDATE('Projektkostenkalkulation EP'!$B$8,21)+AB$9,Datenquellen!$F$7:$H$45,3,FALSE))," ",VLOOKUP(EDATE('Projektkostenkalkulation EP'!$B$8,21)+AB$9,Datenquellen!$F$7:$H$45,3,FALSE))="X"
                                    ),
                          "X",
                          ""
                          ),
               "X"
            )</f>
        <v/>
      </c>
      <c r="AD250" s="237" t="str">
        <f xml:space="preserve"> IF(TEXT((EDATE('Projektkostenkalkulation EP'!$B$8,21)+AC$9),"MM")=TEXT((EDATE('Projektkostenkalkulation EP'!$B$8,21)+(AC$9-1)),"MM"),
             IF(
                        OR(
                                    TEXT((EDATE('Projektkostenkalkulation EP'!$B$8,21)+AC$9),"TTT") = "Sa",
                                    TEXT((EDATE('Projektkostenkalkulation EP'!$B$8,21)+AC$9),"TTT") = "So",
                                    IF(ISNA(VLOOKUP(EDATE('Projektkostenkalkulation EP'!$B$8,21)+AC$9,Datenquellen!$F$7:$H$45,3,FALSE))," ",VLOOKUP(EDATE('Projektkostenkalkulation EP'!$B$8,21)+AC$9,Datenquellen!$F$7:$H$45,3,FALSE))="X"
                                    ),
                          "X",
                          ""
                          ),
               "X"
            )</f>
        <v/>
      </c>
      <c r="AE250" s="237" t="str">
        <f xml:space="preserve"> IF(TEXT((EDATE('Projektkostenkalkulation EP'!$B$8,21)+AD$9),"MM")=TEXT((EDATE('Projektkostenkalkulation EP'!$B$8,21)+(AD$9-1)),"MM"),
             IF(
                        OR(
                                    TEXT((EDATE('Projektkostenkalkulation EP'!$B$8,21)+AD$9),"TTT") = "Sa",
                                    TEXT((EDATE('Projektkostenkalkulation EP'!$B$8,21)+AD$9),"TTT") = "So",
                                    IF(ISNA(VLOOKUP(EDATE('Projektkostenkalkulation EP'!$B$8,21)+AD$9,Datenquellen!$F$7:$H$45,3,FALSE))," ",VLOOKUP(EDATE('Projektkostenkalkulation EP'!$B$8,21)+AD$9,Datenquellen!$F$7:$H$45,3,FALSE))="X"
                                    ),
                          "X",
                          ""
                          ),
               "X"
            )</f>
        <v/>
      </c>
      <c r="AF250" s="237" t="str">
        <f xml:space="preserve"> IF(TEXT((EDATE('Projektkostenkalkulation EP'!$B$8,21)+AE$9),"MM")=TEXT((EDATE('Projektkostenkalkulation EP'!$B$8,21)+(AE$9-1)),"MM"),
             IF(
                        OR(
                                    TEXT((EDATE('Projektkostenkalkulation EP'!$B$8,21)+AE$9),"TTT") = "Sa",
                                    TEXT((EDATE('Projektkostenkalkulation EP'!$B$8,21)+AE$9),"TTT") = "So",
                                    IF(ISNA(VLOOKUP(EDATE('Projektkostenkalkulation EP'!$B$8,21)+AE$9,Datenquellen!$F$7:$H$45,3,FALSE))," ",VLOOKUP(EDATE('Projektkostenkalkulation EP'!$B$8,21)+AE$9,Datenquellen!$F$7:$H$45,3,FALSE))="X"
                                    ),
                          "X",
                          ""
                          ),
               "X"
            )</f>
        <v/>
      </c>
      <c r="AG250" s="238" t="str">
        <f xml:space="preserve"> IF(TEXT((EDATE('Projektkostenkalkulation EP'!$B$8,21)+AF$9),"MM")=TEXT((EDATE('Projektkostenkalkulation EP'!$B$8,21)+(AF$9-1)),"MM"),
             IF(
                        OR(
                                    TEXT((EDATE('Projektkostenkalkulation EP'!$B$8,21)+AF$9),"TTT") = "Sa",
                                    TEXT((EDATE('Projektkostenkalkulation EP'!$B$8,21)+AF$9),"TTT") = "So",
                                    IF(ISNA(VLOOKUP(EDATE('Projektkostenkalkulation EP'!$B$8,21)+AF$9,Datenquellen!$F$7:$H$45,3,FALSE))," ",VLOOKUP(EDATE('Projektkostenkalkulation EP'!$B$8,21)+AF$9,Datenquellen!$F$7:$H$45,3,FALSE))="X"
                                    ),
                          "X",
                          ""
                          ),
               "X"
            )</f>
        <v/>
      </c>
      <c r="AH250" s="239"/>
      <c r="AI250" s="240"/>
      <c r="AJ250" s="241" t="s">
        <v>67</v>
      </c>
      <c r="AK250" s="407"/>
      <c r="AL250" s="236"/>
      <c r="AM250" s="237" t="str">
        <f>IF(
            OR(
                     TEXT(EDATE('Projektkostenkalkulation EP'!$B$8,21),"TTT") = "Sa",
                     TEXT(EDATE('Projektkostenkalkulation EP'!$B$8,21),"TTT") = "So",
                     IF(ISNA(VLOOKUP(EDATE('Projektkostenkalkulation EP'!$B$8,21),Datenquellen!$F$7:$H$45,3,FALSE))," ",VLOOKUP(EDATE('Projektkostenkalkulation EP'!$B$8,21),Datenquellen!$F$7:$H$45,3,FALSE))="X"
                            ),
                    "X",
                    ""
            )</f>
        <v/>
      </c>
      <c r="AN250" s="237" t="str">
        <f xml:space="preserve"> IF(TEXT((EDATE('Projektkostenkalkulation EP'!$B$8,21)+AM$9),"MM")=TEXT((EDATE('Projektkostenkalkulation EP'!$B$8,21)+(AM$9-1)),"MM"),
             IF(
                        OR(
                                    TEXT((EDATE('Projektkostenkalkulation EP'!$B$8,21)+AM$9),"TTT") = "Sa",
                                    TEXT((EDATE('Projektkostenkalkulation EP'!$B$8,21)+AM$9),"TTT") = "So",
                                    IF(ISNA(VLOOKUP(EDATE('Projektkostenkalkulation EP'!$B$8,21)+AM$9,Datenquellen!$F$7:$H$45,3,FALSE))," ",VLOOKUP(EDATE('Projektkostenkalkulation EP'!$B$8,21)+AM$9,Datenquellen!$F$7:$H$45,3,FALSE))="X"
                                    ),
                          "X",
                          ""
                          ),
               "X"
            )</f>
        <v/>
      </c>
      <c r="AO250" s="237" t="str">
        <f xml:space="preserve"> IF(TEXT((EDATE('Projektkostenkalkulation EP'!$B$8,21)+AN$9),"MM")=TEXT((EDATE('Projektkostenkalkulation EP'!$B$8,21)+(AN$9-1)),"MM"),
             IF(
                        OR(
                                    TEXT((EDATE('Projektkostenkalkulation EP'!$B$8,21)+AN$9),"TTT") = "Sa",
                                    TEXT((EDATE('Projektkostenkalkulation EP'!$B$8,21)+AN$9),"TTT") = "So",
                                    IF(ISNA(VLOOKUP(EDATE('Projektkostenkalkulation EP'!$B$8,21)+AN$9,Datenquellen!$F$7:$H$45,3,FALSE))," ",VLOOKUP(EDATE('Projektkostenkalkulation EP'!$B$8,21)+AN$9,Datenquellen!$F$7:$H$45,3,FALSE))="X"
                                    ),
                          "X",
                          ""
                          ),
               "X"
            )</f>
        <v>X</v>
      </c>
      <c r="AP250" s="237" t="str">
        <f xml:space="preserve"> IF(TEXT((EDATE('Projektkostenkalkulation EP'!$B$8,21)+AO$9),"MM")=TEXT((EDATE('Projektkostenkalkulation EP'!$B$8,21)+(AO$9-1)),"MM"),
             IF(
                        OR(
                                    TEXT((EDATE('Projektkostenkalkulation EP'!$B$8,21)+AO$9),"TTT") = "Sa",
                                    TEXT((EDATE('Projektkostenkalkulation EP'!$B$8,21)+AO$9),"TTT") = "So",
                                    IF(ISNA(VLOOKUP(EDATE('Projektkostenkalkulation EP'!$B$8,21)+AO$9,Datenquellen!$F$7:$H$45,3,FALSE))," ",VLOOKUP(EDATE('Projektkostenkalkulation EP'!$B$8,21)+AO$9,Datenquellen!$F$7:$H$45,3,FALSE))="X"
                                    ),
                          "X",
                          ""
                          ),
               "X"
            )</f>
        <v>X</v>
      </c>
      <c r="AQ250" s="237" t="str">
        <f xml:space="preserve"> IF(TEXT((EDATE('Projektkostenkalkulation EP'!$B$8,21)+AP$9),"MM")=TEXT((EDATE('Projektkostenkalkulation EP'!$B$8,21)+(AP$9-1)),"MM"),
             IF(
                        OR(
                                    TEXT((EDATE('Projektkostenkalkulation EP'!$B$8,21)+AP$9),"TTT") = "Sa",
                                    TEXT((EDATE('Projektkostenkalkulation EP'!$B$8,21)+AP$9),"TTT") = "So",
                                    IF(ISNA(VLOOKUP(EDATE('Projektkostenkalkulation EP'!$B$8,21)+AP$9,Datenquellen!$F$7:$H$45,3,FALSE))," ",VLOOKUP(EDATE('Projektkostenkalkulation EP'!$B$8,21)+AP$9,Datenquellen!$F$7:$H$45,3,FALSE))="X"
                                    ),
                          "X",
                          ""
                          ),
               "X"
            )</f>
        <v>X</v>
      </c>
      <c r="AR250" s="237" t="str">
        <f xml:space="preserve"> IF(TEXT((EDATE('Projektkostenkalkulation EP'!$B$8,21)+AQ$9),"MM")=TEXT((EDATE('Projektkostenkalkulation EP'!$B$8,21)+(AQ$9-1)),"MM"),
             IF(
                        OR(
                                    TEXT((EDATE('Projektkostenkalkulation EP'!$B$8,21)+AQ$9),"TTT") = "Sa",
                                    TEXT((EDATE('Projektkostenkalkulation EP'!$B$8,21)+AQ$9),"TTT") = "So",
                                    IF(ISNA(VLOOKUP(EDATE('Projektkostenkalkulation EP'!$B$8,21)+AQ$9,Datenquellen!$F$7:$H$45,3,FALSE))," ",VLOOKUP(EDATE('Projektkostenkalkulation EP'!$B$8,21)+AQ$9,Datenquellen!$F$7:$H$45,3,FALSE))="X"
                                    ),
                          "X",
                          ""
                          ),
               "X"
            )</f>
        <v/>
      </c>
      <c r="AS250" s="237" t="str">
        <f xml:space="preserve"> IF(TEXT((EDATE('Projektkostenkalkulation EP'!$B$8,21)+AR$9),"MM")=TEXT((EDATE('Projektkostenkalkulation EP'!$B$8,21)+(AR$9-1)),"MM"),
             IF(
                        OR(
                                    TEXT((EDATE('Projektkostenkalkulation EP'!$B$8,21)+AR$9),"TTT") = "Sa",
                                    TEXT((EDATE('Projektkostenkalkulation EP'!$B$8,21)+AR$9),"TTT") = "So",
                                    IF(ISNA(VLOOKUP(EDATE('Projektkostenkalkulation EP'!$B$8,21)+AR$9,Datenquellen!$F$7:$H$45,3,FALSE))," ",VLOOKUP(EDATE('Projektkostenkalkulation EP'!$B$8,21)+AR$9,Datenquellen!$F$7:$H$45,3,FALSE))="X"
                                    ),
                          "X",
                          ""
                          ),
               "X"
            )</f>
        <v/>
      </c>
      <c r="AT250" s="237" t="str">
        <f xml:space="preserve"> IF(TEXT((EDATE('Projektkostenkalkulation EP'!$B$8,21)+AS$9),"MM")=TEXT((EDATE('Projektkostenkalkulation EP'!$B$8,21)+(AS$9-1)),"MM"),
             IF(
                        OR(
                                    TEXT((EDATE('Projektkostenkalkulation EP'!$B$8,21)+AS$9),"TTT") = "Sa",
                                    TEXT((EDATE('Projektkostenkalkulation EP'!$B$8,21)+AS$9),"TTT") = "So",
                                    IF(ISNA(VLOOKUP(EDATE('Projektkostenkalkulation EP'!$B$8,21)+AS$9,Datenquellen!$F$7:$H$45,3,FALSE))," ",VLOOKUP(EDATE('Projektkostenkalkulation EP'!$B$8,21)+AS$9,Datenquellen!$F$7:$H$45,3,FALSE))="X"
                                    ),
                          "X",
                          ""
                          ),
               "X"
            )</f>
        <v/>
      </c>
      <c r="AU250" s="237" t="str">
        <f xml:space="preserve"> IF(TEXT((EDATE('Projektkostenkalkulation EP'!$B$8,21)+AT$9),"MM")=TEXT((EDATE('Projektkostenkalkulation EP'!$B$8,21)+(AT$9-1)),"MM"),
             IF(
                        OR(
                                    TEXT((EDATE('Projektkostenkalkulation EP'!$B$8,21)+AT$9),"TTT") = "Sa",
                                    TEXT((EDATE('Projektkostenkalkulation EP'!$B$8,21)+AT$9),"TTT") = "So",
                                    IF(ISNA(VLOOKUP(EDATE('Projektkostenkalkulation EP'!$B$8,21)+AT$9,Datenquellen!$F$7:$H$45,3,FALSE))," ",VLOOKUP(EDATE('Projektkostenkalkulation EP'!$B$8,21)+AT$9,Datenquellen!$F$7:$H$45,3,FALSE))="X"
                                    ),
                          "X",
                          ""
                          ),
               "X"
            )</f>
        <v/>
      </c>
      <c r="AV250" s="237" t="str">
        <f xml:space="preserve"> IF(TEXT((EDATE('Projektkostenkalkulation EP'!$B$8,21)+AU$9),"MM")=TEXT((EDATE('Projektkostenkalkulation EP'!$B$8,21)+(AU$9-1)),"MM"),
             IF(
                        OR(
                                    TEXT((EDATE('Projektkostenkalkulation EP'!$B$8,21)+AU$9),"TTT") = "Sa",
                                    TEXT((EDATE('Projektkostenkalkulation EP'!$B$8,21)+AU$9),"TTT") = "So",
                                    IF(ISNA(VLOOKUP(EDATE('Projektkostenkalkulation EP'!$B$8,21)+AU$9,Datenquellen!$F$7:$H$45,3,FALSE))," ",VLOOKUP(EDATE('Projektkostenkalkulation EP'!$B$8,21)+AU$9,Datenquellen!$F$7:$H$45,3,FALSE))="X"
                                    ),
                          "X",
                          ""
                          ),
               "X"
            )</f>
        <v/>
      </c>
      <c r="AW250" s="237" t="str">
        <f xml:space="preserve"> IF(TEXT((EDATE('Projektkostenkalkulation EP'!$B$8,21)+AV$9),"MM")=TEXT((EDATE('Projektkostenkalkulation EP'!$B$8,21)+(AV$9-1)),"MM"),
             IF(
                        OR(
                                    TEXT((EDATE('Projektkostenkalkulation EP'!$B$8,21)+AV$9),"TTT") = "Sa",
                                    TEXT((EDATE('Projektkostenkalkulation EP'!$B$8,21)+AV$9),"TTT") = "So",
                                    IF(ISNA(VLOOKUP(EDATE('Projektkostenkalkulation EP'!$B$8,21)+AV$9,Datenquellen!$F$7:$H$45,3,FALSE))," ",VLOOKUP(EDATE('Projektkostenkalkulation EP'!$B$8,21)+AV$9,Datenquellen!$F$7:$H$45,3,FALSE))="X"
                                    ),
                          "X",
                          ""
                          ),
               "X"
            )</f>
        <v>X</v>
      </c>
      <c r="AX250" s="237" t="str">
        <f xml:space="preserve"> IF(TEXT((EDATE('Projektkostenkalkulation EP'!$B$8,21)+AW$9),"MM")=TEXT((EDATE('Projektkostenkalkulation EP'!$B$8,21)+(AW$9-1)),"MM"),
             IF(
                        OR(
                                    TEXT((EDATE('Projektkostenkalkulation EP'!$B$8,21)+AW$9),"TTT") = "Sa",
                                    TEXT((EDATE('Projektkostenkalkulation EP'!$B$8,21)+AW$9),"TTT") = "So",
                                    IF(ISNA(VLOOKUP(EDATE('Projektkostenkalkulation EP'!$B$8,21)+AW$9,Datenquellen!$F$7:$H$45,3,FALSE))," ",VLOOKUP(EDATE('Projektkostenkalkulation EP'!$B$8,21)+AW$9,Datenquellen!$F$7:$H$45,3,FALSE))="X"
                                    ),
                          "X",
                          ""
                          ),
               "X"
            )</f>
        <v>X</v>
      </c>
      <c r="AY250" s="237" t="str">
        <f xml:space="preserve"> IF(TEXT((EDATE('Projektkostenkalkulation EP'!$B$8,21)+AX$9),"MM")=TEXT((EDATE('Projektkostenkalkulation EP'!$B$8,21)+(AX$9-1)),"MM"),
             IF(
                        OR(
                                    TEXT((EDATE('Projektkostenkalkulation EP'!$B$8,21)+AX$9),"TTT") = "Sa",
                                    TEXT((EDATE('Projektkostenkalkulation EP'!$B$8,21)+AX$9),"TTT") = "So",
                                    IF(ISNA(VLOOKUP(EDATE('Projektkostenkalkulation EP'!$B$8,21)+AX$9,Datenquellen!$F$7:$H$45,3,FALSE))," ",VLOOKUP(EDATE('Projektkostenkalkulation EP'!$B$8,21)+AX$9,Datenquellen!$F$7:$H$45,3,FALSE))="X"
                                    ),
                          "X",
                          ""
                          ),
               "X"
            )</f>
        <v/>
      </c>
      <c r="AZ250" s="237" t="str">
        <f xml:space="preserve"> IF(TEXT((EDATE('Projektkostenkalkulation EP'!$B$8,21)+AY$9),"MM")=TEXT((EDATE('Projektkostenkalkulation EP'!$B$8,21)+(AY$9-1)),"MM"),
             IF(
                        OR(
                                    TEXT((EDATE('Projektkostenkalkulation EP'!$B$8,21)+AY$9),"TTT") = "Sa",
                                    TEXT((EDATE('Projektkostenkalkulation EP'!$B$8,21)+AY$9),"TTT") = "So",
                                    IF(ISNA(VLOOKUP(EDATE('Projektkostenkalkulation EP'!$B$8,21)+AY$9,Datenquellen!$F$7:$H$45,3,FALSE))," ",VLOOKUP(EDATE('Projektkostenkalkulation EP'!$B$8,21)+AY$9,Datenquellen!$F$7:$H$45,3,FALSE))="X"
                                    ),
                          "X",
                          ""
                          ),
               "X"
            )</f>
        <v/>
      </c>
      <c r="BA250" s="237" t="str">
        <f xml:space="preserve"> IF(TEXT((EDATE('Projektkostenkalkulation EP'!$B$8,21)+AZ$9),"MM")=TEXT((EDATE('Projektkostenkalkulation EP'!$B$8,21)+(AZ$9-1)),"MM"),
             IF(
                        OR(
                                    TEXT((EDATE('Projektkostenkalkulation EP'!$B$8,21)+AZ$9),"TTT") = "Sa",
                                    TEXT((EDATE('Projektkostenkalkulation EP'!$B$8,21)+AZ$9),"TTT") = "So",
                                    IF(ISNA(VLOOKUP(EDATE('Projektkostenkalkulation EP'!$B$8,21)+AZ$9,Datenquellen!$F$7:$H$45,3,FALSE))," ",VLOOKUP(EDATE('Projektkostenkalkulation EP'!$B$8,21)+AZ$9,Datenquellen!$F$7:$H$45,3,FALSE))="X"
                                    ),
                          "X",
                          ""
                          ),
               "X"
            )</f>
        <v/>
      </c>
      <c r="BB250" s="237" t="str">
        <f xml:space="preserve"> IF(TEXT((EDATE('Projektkostenkalkulation EP'!$B$8,21)+BA$9),"MM")=TEXT((EDATE('Projektkostenkalkulation EP'!$B$8,21)+(BA$9-1)),"MM"),
             IF(
                        OR(
                                    TEXT((EDATE('Projektkostenkalkulation EP'!$B$8,21)+BA$9),"TTT") = "Sa",
                                    TEXT((EDATE('Projektkostenkalkulation EP'!$B$8,21)+BA$9),"TTT") = "So",
                                    IF(ISNA(VLOOKUP(EDATE('Projektkostenkalkulation EP'!$B$8,21)+BA$9,Datenquellen!$F$7:$H$45,3,FALSE))," ",VLOOKUP(EDATE('Projektkostenkalkulation EP'!$B$8,21)+BA$9,Datenquellen!$F$7:$H$45,3,FALSE))="X"
                                    ),
                          "X",
                          ""
                          ),
               "X"
            )</f>
        <v/>
      </c>
      <c r="BC250" s="237" t="str">
        <f xml:space="preserve"> IF(TEXT((EDATE('Projektkostenkalkulation EP'!$B$8,21)+BB$9),"MM")=TEXT((EDATE('Projektkostenkalkulation EP'!$B$8,21)+(BB$9-1)),"MM"),
             IF(
                        OR(
                                    TEXT((EDATE('Projektkostenkalkulation EP'!$B$8,21)+BB$9),"TTT") = "Sa",
                                    TEXT((EDATE('Projektkostenkalkulation EP'!$B$8,21)+BB$9),"TTT") = "So",
                                    IF(ISNA(VLOOKUP(EDATE('Projektkostenkalkulation EP'!$B$8,21)+BB$9,Datenquellen!$F$7:$H$45,3,FALSE))," ",VLOOKUP(EDATE('Projektkostenkalkulation EP'!$B$8,21)+BB$9,Datenquellen!$F$7:$H$45,3,FALSE))="X"
                                    ),
                          "X",
                          ""
                          ),
               "X"
            )</f>
        <v/>
      </c>
      <c r="BD250" s="237" t="str">
        <f xml:space="preserve"> IF(TEXT((EDATE('Projektkostenkalkulation EP'!$B$8,21)+BC$9),"MM")=TEXT((EDATE('Projektkostenkalkulation EP'!$B$8,21)+(BC$9-1)),"MM"),
             IF(
                        OR(
                                    TEXT((EDATE('Projektkostenkalkulation EP'!$B$8,21)+BC$9),"TTT") = "Sa",
                                    TEXT((EDATE('Projektkostenkalkulation EP'!$B$8,21)+BC$9),"TTT") = "So",
                                    IF(ISNA(VLOOKUP(EDATE('Projektkostenkalkulation EP'!$B$8,21)+BC$9,Datenquellen!$F$7:$H$45,3,FALSE))," ",VLOOKUP(EDATE('Projektkostenkalkulation EP'!$B$8,21)+BC$9,Datenquellen!$F$7:$H$45,3,FALSE))="X"
                                    ),
                          "X",
                          ""
                          ),
               "X"
            )</f>
        <v>X</v>
      </c>
      <c r="BE250" s="237" t="str">
        <f xml:space="preserve"> IF(TEXT((EDATE('Projektkostenkalkulation EP'!$B$8,21)+BD$9),"MM")=TEXT((EDATE('Projektkostenkalkulation EP'!$B$8,21)+(BD$9-1)),"MM"),
             IF(
                        OR(
                                    TEXT((EDATE('Projektkostenkalkulation EP'!$B$8,21)+BD$9),"TTT") = "Sa",
                                    TEXT((EDATE('Projektkostenkalkulation EP'!$B$8,21)+BD$9),"TTT") = "So",
                                    IF(ISNA(VLOOKUP(EDATE('Projektkostenkalkulation EP'!$B$8,21)+BD$9,Datenquellen!$F$7:$H$45,3,FALSE))," ",VLOOKUP(EDATE('Projektkostenkalkulation EP'!$B$8,21)+BD$9,Datenquellen!$F$7:$H$45,3,FALSE))="X"
                                    ),
                          "X",
                          ""
                          ),
               "X"
            )</f>
        <v>X</v>
      </c>
      <c r="BF250" s="237" t="str">
        <f xml:space="preserve"> IF(TEXT((EDATE('Projektkostenkalkulation EP'!$B$8,21)+BE$9),"MM")=TEXT((EDATE('Projektkostenkalkulation EP'!$B$8,21)+(BE$9-1)),"MM"),
             IF(
                        OR(
                                    TEXT((EDATE('Projektkostenkalkulation EP'!$B$8,21)+BE$9),"TTT") = "Sa",
                                    TEXT((EDATE('Projektkostenkalkulation EP'!$B$8,21)+BE$9),"TTT") = "So",
                                    IF(ISNA(VLOOKUP(EDATE('Projektkostenkalkulation EP'!$B$8,21)+BE$9,Datenquellen!$F$7:$H$45,3,FALSE))," ",VLOOKUP(EDATE('Projektkostenkalkulation EP'!$B$8,21)+BE$9,Datenquellen!$F$7:$H$45,3,FALSE))="X"
                                    ),
                          "X",
                          ""
                          ),
               "X"
            )</f>
        <v/>
      </c>
      <c r="BG250" s="237" t="str">
        <f xml:space="preserve"> IF(TEXT((EDATE('Projektkostenkalkulation EP'!$B$8,21)+BF$9),"MM")=TEXT((EDATE('Projektkostenkalkulation EP'!$B$8,21)+(BF$9-1)),"MM"),
             IF(
                        OR(
                                    TEXT((EDATE('Projektkostenkalkulation EP'!$B$8,21)+BF$9),"TTT") = "Sa",
                                    TEXT((EDATE('Projektkostenkalkulation EP'!$B$8,21)+BF$9),"TTT") = "So",
                                    IF(ISNA(VLOOKUP(EDATE('Projektkostenkalkulation EP'!$B$8,21)+BF$9,Datenquellen!$F$7:$H$45,3,FALSE))," ",VLOOKUP(EDATE('Projektkostenkalkulation EP'!$B$8,21)+BF$9,Datenquellen!$F$7:$H$45,3,FALSE))="X"
                                    ),
                          "X",
                          ""
                          ),
               "X"
            )</f>
        <v/>
      </c>
      <c r="BH250" s="237" t="str">
        <f xml:space="preserve"> IF(TEXT((EDATE('Projektkostenkalkulation EP'!$B$8,21)+BG$9),"MM")=TEXT((EDATE('Projektkostenkalkulation EP'!$B$8,21)+(BG$9-1)),"MM"),
             IF(
                        OR(
                                    TEXT((EDATE('Projektkostenkalkulation EP'!$B$8,21)+BG$9),"TTT") = "Sa",
                                    TEXT((EDATE('Projektkostenkalkulation EP'!$B$8,21)+BG$9),"TTT") = "So",
                                    IF(ISNA(VLOOKUP(EDATE('Projektkostenkalkulation EP'!$B$8,21)+BG$9,Datenquellen!$F$7:$H$45,3,FALSE))," ",VLOOKUP(EDATE('Projektkostenkalkulation EP'!$B$8,21)+BG$9,Datenquellen!$F$7:$H$45,3,FALSE))="X"
                                    ),
                          "X",
                          ""
                          ),
               "X"
            )</f>
        <v/>
      </c>
      <c r="BI250" s="237" t="str">
        <f xml:space="preserve"> IF(TEXT((EDATE('Projektkostenkalkulation EP'!$B$8,21)+BH$9),"MM")=TEXT((EDATE('Projektkostenkalkulation EP'!$B$8,21)+(BH$9-1)),"MM"),
             IF(
                        OR(
                                    TEXT((EDATE('Projektkostenkalkulation EP'!$B$8,21)+BH$9),"TTT") = "Sa",
                                    TEXT((EDATE('Projektkostenkalkulation EP'!$B$8,21)+BH$9),"TTT") = "So",
                                    IF(ISNA(VLOOKUP(EDATE('Projektkostenkalkulation EP'!$B$8,21)+BH$9,Datenquellen!$F$7:$H$45,3,FALSE))," ",VLOOKUP(EDATE('Projektkostenkalkulation EP'!$B$8,21)+BH$9,Datenquellen!$F$7:$H$45,3,FALSE))="X"
                                    ),
                          "X",
                          ""
                          ),
               "X"
            )</f>
        <v/>
      </c>
      <c r="BJ250" s="237" t="str">
        <f xml:space="preserve"> IF(TEXT((EDATE('Projektkostenkalkulation EP'!$B$8,21)+BI$9),"MM")=TEXT((EDATE('Projektkostenkalkulation EP'!$B$8,21)+(BI$9-1)),"MM"),
             IF(
                        OR(
                                    TEXT((EDATE('Projektkostenkalkulation EP'!$B$8,21)+BI$9),"TTT") = "Sa",
                                    TEXT((EDATE('Projektkostenkalkulation EP'!$B$8,21)+BI$9),"TTT") = "So",
                                    IF(ISNA(VLOOKUP(EDATE('Projektkostenkalkulation EP'!$B$8,21)+BI$9,Datenquellen!$F$7:$H$45,3,FALSE))," ",VLOOKUP(EDATE('Projektkostenkalkulation EP'!$B$8,21)+BI$9,Datenquellen!$F$7:$H$45,3,FALSE))="X"
                                    ),
                          "X",
                          ""
                          ),
               "X"
            )</f>
        <v/>
      </c>
      <c r="BK250" s="237" t="str">
        <f xml:space="preserve"> IF(TEXT((EDATE('Projektkostenkalkulation EP'!$B$8,21)+BJ$9),"MM")=TEXT((EDATE('Projektkostenkalkulation EP'!$B$8,21)+(BJ$9-1)),"MM"),
             IF(
                        OR(
                                    TEXT((EDATE('Projektkostenkalkulation EP'!$B$8,21)+BJ$9),"TTT") = "Sa",
                                    TEXT((EDATE('Projektkostenkalkulation EP'!$B$8,21)+BJ$9),"TTT") = "So",
                                    IF(ISNA(VLOOKUP(EDATE('Projektkostenkalkulation EP'!$B$8,21)+BJ$9,Datenquellen!$F$7:$H$45,3,FALSE))," ",VLOOKUP(EDATE('Projektkostenkalkulation EP'!$B$8,21)+BJ$9,Datenquellen!$F$7:$H$45,3,FALSE))="X"
                                    ),
                          "X",
                          ""
                          ),
               "X"
            )</f>
        <v>X</v>
      </c>
      <c r="BL250" s="237" t="str">
        <f xml:space="preserve"> IF(TEXT((EDATE('Projektkostenkalkulation EP'!$B$8,21)+BK$9),"MM")=TEXT((EDATE('Projektkostenkalkulation EP'!$B$8,21)+(BK$9-1)),"MM"),
             IF(
                        OR(
                                    TEXT((EDATE('Projektkostenkalkulation EP'!$B$8,21)+BK$9),"TTT") = "Sa",
                                    TEXT((EDATE('Projektkostenkalkulation EP'!$B$8,21)+BK$9),"TTT") = "So",
                                    IF(ISNA(VLOOKUP(EDATE('Projektkostenkalkulation EP'!$B$8,21)+BK$9,Datenquellen!$F$7:$H$45,3,FALSE))," ",VLOOKUP(EDATE('Projektkostenkalkulation EP'!$B$8,21)+BK$9,Datenquellen!$F$7:$H$45,3,FALSE))="X"
                                    ),
                          "X",
                          ""
                          ),
               "X"
            )</f>
        <v>X</v>
      </c>
      <c r="BM250" s="237" t="str">
        <f xml:space="preserve"> IF(TEXT((EDATE('Projektkostenkalkulation EP'!$B$8,21)+BL$9),"MM")=TEXT((EDATE('Projektkostenkalkulation EP'!$B$8,21)+(BL$9-1)),"MM"),
             IF(
                        OR(
                                    TEXT((EDATE('Projektkostenkalkulation EP'!$B$8,21)+BL$9),"TTT") = "Sa",
                                    TEXT((EDATE('Projektkostenkalkulation EP'!$B$8,21)+BL$9),"TTT") = "So",
                                    IF(ISNA(VLOOKUP(EDATE('Projektkostenkalkulation EP'!$B$8,21)+BL$9,Datenquellen!$F$7:$H$45,3,FALSE))," ",VLOOKUP(EDATE('Projektkostenkalkulation EP'!$B$8,21)+BL$9,Datenquellen!$F$7:$H$45,3,FALSE))="X"
                                    ),
                          "X",
                          ""
                          ),
               "X"
            )</f>
        <v/>
      </c>
      <c r="BN250" s="237" t="str">
        <f xml:space="preserve"> IF(TEXT((EDATE('Projektkostenkalkulation EP'!$B$8,21)+BM$9),"MM")=TEXT((EDATE('Projektkostenkalkulation EP'!$B$8,21)+(BM$9-1)),"MM"),
             IF(
                        OR(
                                    TEXT((EDATE('Projektkostenkalkulation EP'!$B$8,21)+BM$9),"TTT") = "Sa",
                                    TEXT((EDATE('Projektkostenkalkulation EP'!$B$8,21)+BM$9),"TTT") = "So",
                                    IF(ISNA(VLOOKUP(EDATE('Projektkostenkalkulation EP'!$B$8,21)+BM$9,Datenquellen!$F$7:$H$45,3,FALSE))," ",VLOOKUP(EDATE('Projektkostenkalkulation EP'!$B$8,21)+BM$9,Datenquellen!$F$7:$H$45,3,FALSE))="X"
                                    ),
                          "X",
                          ""
                          ),
               "X"
            )</f>
        <v/>
      </c>
      <c r="BO250" s="237" t="str">
        <f xml:space="preserve"> IF(TEXT((EDATE('Projektkostenkalkulation EP'!$B$8,21)+BN$9),"MM")=TEXT((EDATE('Projektkostenkalkulation EP'!$B$8,21)+(BN$9-1)),"MM"),
             IF(
                        OR(
                                    TEXT((EDATE('Projektkostenkalkulation EP'!$B$8,21)+BN$9),"TTT") = "Sa",
                                    TEXT((EDATE('Projektkostenkalkulation EP'!$B$8,21)+BN$9),"TTT") = "So",
                                    IF(ISNA(VLOOKUP(EDATE('Projektkostenkalkulation EP'!$B$8,21)+BN$9,Datenquellen!$F$7:$H$45,3,FALSE))," ",VLOOKUP(EDATE('Projektkostenkalkulation EP'!$B$8,21)+BN$9,Datenquellen!$F$7:$H$45,3,FALSE))="X"
                                    ),
                          "X",
                          ""
                          ),
               "X"
            )</f>
        <v/>
      </c>
      <c r="BP250" s="237" t="str">
        <f xml:space="preserve"> IF(TEXT((EDATE('Projektkostenkalkulation EP'!$B$8,21)+BO$9),"MM")=TEXT((EDATE('Projektkostenkalkulation EP'!$B$8,21)+(BO$9-1)),"MM"),
             IF(
                        OR(
                                    TEXT((EDATE('Projektkostenkalkulation EP'!$B$8,21)+BO$9),"TTT") = "Sa",
                                    TEXT((EDATE('Projektkostenkalkulation EP'!$B$8,21)+BO$9),"TTT") = "So",
                                    IF(ISNA(VLOOKUP(EDATE('Projektkostenkalkulation EP'!$B$8,21)+BO$9,Datenquellen!$F$7:$H$45,3,FALSE))," ",VLOOKUP(EDATE('Projektkostenkalkulation EP'!$B$8,21)+BO$9,Datenquellen!$F$7:$H$45,3,FALSE))="X"
                                    ),
                          "X",
                          ""
                          ),
               "X"
            )</f>
        <v/>
      </c>
      <c r="BQ250" s="238" t="str">
        <f xml:space="preserve"> IF(TEXT((EDATE('Projektkostenkalkulation EP'!$B$8,21)+BP$9),"MM")=TEXT((EDATE('Projektkostenkalkulation EP'!$B$8,21)+(BP$9-1)),"MM"),
             IF(
                        OR(
                                    TEXT((EDATE('Projektkostenkalkulation EP'!$B$8,21)+BP$9),"TTT") = "Sa",
                                    TEXT((EDATE('Projektkostenkalkulation EP'!$B$8,21)+BP$9),"TTT") = "So",
                                    IF(ISNA(VLOOKUP(EDATE('Projektkostenkalkulation EP'!$B$8,21)+BP$9,Datenquellen!$F$7:$H$45,3,FALSE))," ",VLOOKUP(EDATE('Projektkostenkalkulation EP'!$B$8,21)+BP$9,Datenquellen!$F$7:$H$45,3,FALSE))="X"
                                    ),
                          "X",
                          ""
                          ),
               "X"
            )</f>
        <v/>
      </c>
      <c r="BR250" s="239"/>
      <c r="BS250" s="240"/>
      <c r="BT250" s="241" t="s">
        <v>67</v>
      </c>
      <c r="BU250" s="407"/>
      <c r="BV250" s="236"/>
      <c r="BW250" s="237" t="str">
        <f>IF(
            OR(
                     TEXT(EDATE('Projektkostenkalkulation EP'!$B$8,21),"TTT") = "Sa",
                     TEXT(EDATE('Projektkostenkalkulation EP'!$B$8,21),"TTT") = "So",
                     IF(ISNA(VLOOKUP(EDATE('Projektkostenkalkulation EP'!$B$8,21),Datenquellen!$F$7:$H$45,3,FALSE))," ",VLOOKUP(EDATE('Projektkostenkalkulation EP'!$B$8,21),Datenquellen!$F$7:$H$45,3,FALSE))="X"
                            ),
                    "X",
                    ""
            )</f>
        <v/>
      </c>
      <c r="BX250" s="237" t="str">
        <f xml:space="preserve"> IF(TEXT((EDATE('Projektkostenkalkulation EP'!$B$8,21)+BW$9),"MM")=TEXT((EDATE('Projektkostenkalkulation EP'!$B$8,21)+(BW$9-1)),"MM"),
             IF(
                        OR(
                                    TEXT((EDATE('Projektkostenkalkulation EP'!$B$8,21)+BW$9),"TTT") = "Sa",
                                    TEXT((EDATE('Projektkostenkalkulation EP'!$B$8,21)+BW$9),"TTT") = "So",
                                    IF(ISNA(VLOOKUP(EDATE('Projektkostenkalkulation EP'!$B$8,21)+BW$9,Datenquellen!$F$7:$H$45,3,FALSE))," ",VLOOKUP(EDATE('Projektkostenkalkulation EP'!$B$8,21)+BW$9,Datenquellen!$F$7:$H$45,3,FALSE))="X"
                                    ),
                          "X",
                          ""
                          ),
               "X"
            )</f>
        <v/>
      </c>
      <c r="BY250" s="237" t="str">
        <f xml:space="preserve"> IF(TEXT((EDATE('Projektkostenkalkulation EP'!$B$8,21)+BX$9),"MM")=TEXT((EDATE('Projektkostenkalkulation EP'!$B$8,21)+(BX$9-1)),"MM"),
             IF(
                        OR(
                                    TEXT((EDATE('Projektkostenkalkulation EP'!$B$8,21)+BX$9),"TTT") = "Sa",
                                    TEXT((EDATE('Projektkostenkalkulation EP'!$B$8,21)+BX$9),"TTT") = "So",
                                    IF(ISNA(VLOOKUP(EDATE('Projektkostenkalkulation EP'!$B$8,21)+BX$9,Datenquellen!$F$7:$H$45,3,FALSE))," ",VLOOKUP(EDATE('Projektkostenkalkulation EP'!$B$8,21)+BX$9,Datenquellen!$F$7:$H$45,3,FALSE))="X"
                                    ),
                          "X",
                          ""
                          ),
               "X"
            )</f>
        <v>X</v>
      </c>
      <c r="BZ250" s="237" t="str">
        <f xml:space="preserve"> IF(TEXT((EDATE('Projektkostenkalkulation EP'!$B$8,21)+BY$9),"MM")=TEXT((EDATE('Projektkostenkalkulation EP'!$B$8,21)+(BY$9-1)),"MM"),
             IF(
                        OR(
                                    TEXT((EDATE('Projektkostenkalkulation EP'!$B$8,21)+BY$9),"TTT") = "Sa",
                                    TEXT((EDATE('Projektkostenkalkulation EP'!$B$8,21)+BY$9),"TTT") = "So",
                                    IF(ISNA(VLOOKUP(EDATE('Projektkostenkalkulation EP'!$B$8,21)+BY$9,Datenquellen!$F$7:$H$45,3,FALSE))," ",VLOOKUP(EDATE('Projektkostenkalkulation EP'!$B$8,21)+BY$9,Datenquellen!$F$7:$H$45,3,FALSE))="X"
                                    ),
                          "X",
                          ""
                          ),
               "X"
            )</f>
        <v>X</v>
      </c>
      <c r="CA250" s="237" t="str">
        <f xml:space="preserve"> IF(TEXT((EDATE('Projektkostenkalkulation EP'!$B$8,21)+BZ$9),"MM")=TEXT((EDATE('Projektkostenkalkulation EP'!$B$8,21)+(BZ$9-1)),"MM"),
             IF(
                        OR(
                                    TEXT((EDATE('Projektkostenkalkulation EP'!$B$8,21)+BZ$9),"TTT") = "Sa",
                                    TEXT((EDATE('Projektkostenkalkulation EP'!$B$8,21)+BZ$9),"TTT") = "So",
                                    IF(ISNA(VLOOKUP(EDATE('Projektkostenkalkulation EP'!$B$8,21)+BZ$9,Datenquellen!$F$7:$H$45,3,FALSE))," ",VLOOKUP(EDATE('Projektkostenkalkulation EP'!$B$8,21)+BZ$9,Datenquellen!$F$7:$H$45,3,FALSE))="X"
                                    ),
                          "X",
                          ""
                          ),
               "X"
            )</f>
        <v>X</v>
      </c>
      <c r="CB250" s="237" t="str">
        <f xml:space="preserve"> IF(TEXT((EDATE('Projektkostenkalkulation EP'!$B$8,21)+CA$9),"MM")=TEXT((EDATE('Projektkostenkalkulation EP'!$B$8,21)+(CA$9-1)),"MM"),
             IF(
                        OR(
                                    TEXT((EDATE('Projektkostenkalkulation EP'!$B$8,21)+CA$9),"TTT") = "Sa",
                                    TEXT((EDATE('Projektkostenkalkulation EP'!$B$8,21)+CA$9),"TTT") = "So",
                                    IF(ISNA(VLOOKUP(EDATE('Projektkostenkalkulation EP'!$B$8,21)+CA$9,Datenquellen!$F$7:$H$45,3,FALSE))," ",VLOOKUP(EDATE('Projektkostenkalkulation EP'!$B$8,21)+CA$9,Datenquellen!$F$7:$H$45,3,FALSE))="X"
                                    ),
                          "X",
                          ""
                          ),
               "X"
            )</f>
        <v/>
      </c>
      <c r="CC250" s="237" t="str">
        <f xml:space="preserve"> IF(TEXT((EDATE('Projektkostenkalkulation EP'!$B$8,21)+CB$9),"MM")=TEXT((EDATE('Projektkostenkalkulation EP'!$B$8,21)+(CB$9-1)),"MM"),
             IF(
                        OR(
                                    TEXT((EDATE('Projektkostenkalkulation EP'!$B$8,21)+CB$9),"TTT") = "Sa",
                                    TEXT((EDATE('Projektkostenkalkulation EP'!$B$8,21)+CB$9),"TTT") = "So",
                                    IF(ISNA(VLOOKUP(EDATE('Projektkostenkalkulation EP'!$B$8,21)+CB$9,Datenquellen!$F$7:$H$45,3,FALSE))," ",VLOOKUP(EDATE('Projektkostenkalkulation EP'!$B$8,21)+CB$9,Datenquellen!$F$7:$H$45,3,FALSE))="X"
                                    ),
                          "X",
                          ""
                          ),
               "X"
            )</f>
        <v/>
      </c>
      <c r="CD250" s="237" t="str">
        <f xml:space="preserve"> IF(TEXT((EDATE('Projektkostenkalkulation EP'!$B$8,21)+CC$9),"MM")=TEXT((EDATE('Projektkostenkalkulation EP'!$B$8,21)+(CC$9-1)),"MM"),
             IF(
                        OR(
                                    TEXT((EDATE('Projektkostenkalkulation EP'!$B$8,21)+CC$9),"TTT") = "Sa",
                                    TEXT((EDATE('Projektkostenkalkulation EP'!$B$8,21)+CC$9),"TTT") = "So",
                                    IF(ISNA(VLOOKUP(EDATE('Projektkostenkalkulation EP'!$B$8,21)+CC$9,Datenquellen!$F$7:$H$45,3,FALSE))," ",VLOOKUP(EDATE('Projektkostenkalkulation EP'!$B$8,21)+CC$9,Datenquellen!$F$7:$H$45,3,FALSE))="X"
                                    ),
                          "X",
                          ""
                          ),
               "X"
            )</f>
        <v/>
      </c>
      <c r="CE250" s="237" t="str">
        <f xml:space="preserve"> IF(TEXT((EDATE('Projektkostenkalkulation EP'!$B$8,21)+CD$9),"MM")=TEXT((EDATE('Projektkostenkalkulation EP'!$B$8,21)+(CD$9-1)),"MM"),
             IF(
                        OR(
                                    TEXT((EDATE('Projektkostenkalkulation EP'!$B$8,21)+CD$9),"TTT") = "Sa",
                                    TEXT((EDATE('Projektkostenkalkulation EP'!$B$8,21)+CD$9),"TTT") = "So",
                                    IF(ISNA(VLOOKUP(EDATE('Projektkostenkalkulation EP'!$B$8,21)+CD$9,Datenquellen!$F$7:$H$45,3,FALSE))," ",VLOOKUP(EDATE('Projektkostenkalkulation EP'!$B$8,21)+CD$9,Datenquellen!$F$7:$H$45,3,FALSE))="X"
                                    ),
                          "X",
                          ""
                          ),
               "X"
            )</f>
        <v/>
      </c>
      <c r="CF250" s="237" t="str">
        <f xml:space="preserve"> IF(TEXT((EDATE('Projektkostenkalkulation EP'!$B$8,21)+CE$9),"MM")=TEXT((EDATE('Projektkostenkalkulation EP'!$B$8,21)+(CE$9-1)),"MM"),
             IF(
                        OR(
                                    TEXT((EDATE('Projektkostenkalkulation EP'!$B$8,21)+CE$9),"TTT") = "Sa",
                                    TEXT((EDATE('Projektkostenkalkulation EP'!$B$8,21)+CE$9),"TTT") = "So",
                                    IF(ISNA(VLOOKUP(EDATE('Projektkostenkalkulation EP'!$B$8,21)+CE$9,Datenquellen!$F$7:$H$45,3,FALSE))," ",VLOOKUP(EDATE('Projektkostenkalkulation EP'!$B$8,21)+CE$9,Datenquellen!$F$7:$H$45,3,FALSE))="X"
                                    ),
                          "X",
                          ""
                          ),
               "X"
            )</f>
        <v/>
      </c>
      <c r="CG250" s="237" t="str">
        <f xml:space="preserve"> IF(TEXT((EDATE('Projektkostenkalkulation EP'!$B$8,21)+CF$9),"MM")=TEXT((EDATE('Projektkostenkalkulation EP'!$B$8,21)+(CF$9-1)),"MM"),
             IF(
                        OR(
                                    TEXT((EDATE('Projektkostenkalkulation EP'!$B$8,21)+CF$9),"TTT") = "Sa",
                                    TEXT((EDATE('Projektkostenkalkulation EP'!$B$8,21)+CF$9),"TTT") = "So",
                                    IF(ISNA(VLOOKUP(EDATE('Projektkostenkalkulation EP'!$B$8,21)+CF$9,Datenquellen!$F$7:$H$45,3,FALSE))," ",VLOOKUP(EDATE('Projektkostenkalkulation EP'!$B$8,21)+CF$9,Datenquellen!$F$7:$H$45,3,FALSE))="X"
                                    ),
                          "X",
                          ""
                          ),
               "X"
            )</f>
        <v>X</v>
      </c>
      <c r="CH250" s="237" t="str">
        <f xml:space="preserve"> IF(TEXT((EDATE('Projektkostenkalkulation EP'!$B$8,21)+CG$9),"MM")=TEXT((EDATE('Projektkostenkalkulation EP'!$B$8,21)+(CG$9-1)),"MM"),
             IF(
                        OR(
                                    TEXT((EDATE('Projektkostenkalkulation EP'!$B$8,21)+CG$9),"TTT") = "Sa",
                                    TEXT((EDATE('Projektkostenkalkulation EP'!$B$8,21)+CG$9),"TTT") = "So",
                                    IF(ISNA(VLOOKUP(EDATE('Projektkostenkalkulation EP'!$B$8,21)+CG$9,Datenquellen!$F$7:$H$45,3,FALSE))," ",VLOOKUP(EDATE('Projektkostenkalkulation EP'!$B$8,21)+CG$9,Datenquellen!$F$7:$H$45,3,FALSE))="X"
                                    ),
                          "X",
                          ""
                          ),
               "X"
            )</f>
        <v>X</v>
      </c>
      <c r="CI250" s="237" t="str">
        <f xml:space="preserve"> IF(TEXT((EDATE('Projektkostenkalkulation EP'!$B$8,21)+CH$9),"MM")=TEXT((EDATE('Projektkostenkalkulation EP'!$B$8,21)+(CH$9-1)),"MM"),
             IF(
                        OR(
                                    TEXT((EDATE('Projektkostenkalkulation EP'!$B$8,21)+CH$9),"TTT") = "Sa",
                                    TEXT((EDATE('Projektkostenkalkulation EP'!$B$8,21)+CH$9),"TTT") = "So",
                                    IF(ISNA(VLOOKUP(EDATE('Projektkostenkalkulation EP'!$B$8,21)+CH$9,Datenquellen!$F$7:$H$45,3,FALSE))," ",VLOOKUP(EDATE('Projektkostenkalkulation EP'!$B$8,21)+CH$9,Datenquellen!$F$7:$H$45,3,FALSE))="X"
                                    ),
                          "X",
                          ""
                          ),
               "X"
            )</f>
        <v/>
      </c>
      <c r="CJ250" s="237" t="str">
        <f xml:space="preserve"> IF(TEXT((EDATE('Projektkostenkalkulation EP'!$B$8,21)+CI$9),"MM")=TEXT((EDATE('Projektkostenkalkulation EP'!$B$8,21)+(CI$9-1)),"MM"),
             IF(
                        OR(
                                    TEXT((EDATE('Projektkostenkalkulation EP'!$B$8,21)+CI$9),"TTT") = "Sa",
                                    TEXT((EDATE('Projektkostenkalkulation EP'!$B$8,21)+CI$9),"TTT") = "So",
                                    IF(ISNA(VLOOKUP(EDATE('Projektkostenkalkulation EP'!$B$8,21)+CI$9,Datenquellen!$F$7:$H$45,3,FALSE))," ",VLOOKUP(EDATE('Projektkostenkalkulation EP'!$B$8,21)+CI$9,Datenquellen!$F$7:$H$45,3,FALSE))="X"
                                    ),
                          "X",
                          ""
                          ),
               "X"
            )</f>
        <v/>
      </c>
      <c r="CK250" s="237" t="str">
        <f xml:space="preserve"> IF(TEXT((EDATE('Projektkostenkalkulation EP'!$B$8,21)+CJ$9),"MM")=TEXT((EDATE('Projektkostenkalkulation EP'!$B$8,21)+(CJ$9-1)),"MM"),
             IF(
                        OR(
                                    TEXT((EDATE('Projektkostenkalkulation EP'!$B$8,21)+CJ$9),"TTT") = "Sa",
                                    TEXT((EDATE('Projektkostenkalkulation EP'!$B$8,21)+CJ$9),"TTT") = "So",
                                    IF(ISNA(VLOOKUP(EDATE('Projektkostenkalkulation EP'!$B$8,21)+CJ$9,Datenquellen!$F$7:$H$45,3,FALSE))," ",VLOOKUP(EDATE('Projektkostenkalkulation EP'!$B$8,21)+CJ$9,Datenquellen!$F$7:$H$45,3,FALSE))="X"
                                    ),
                          "X",
                          ""
                          ),
               "X"
            )</f>
        <v/>
      </c>
      <c r="CL250" s="237" t="str">
        <f xml:space="preserve"> IF(TEXT((EDATE('Projektkostenkalkulation EP'!$B$8,21)+CK$9),"MM")=TEXT((EDATE('Projektkostenkalkulation EP'!$B$8,21)+(CK$9-1)),"MM"),
             IF(
                        OR(
                                    TEXT((EDATE('Projektkostenkalkulation EP'!$B$8,21)+CK$9),"TTT") = "Sa",
                                    TEXT((EDATE('Projektkostenkalkulation EP'!$B$8,21)+CK$9),"TTT") = "So",
                                    IF(ISNA(VLOOKUP(EDATE('Projektkostenkalkulation EP'!$B$8,21)+CK$9,Datenquellen!$F$7:$H$45,3,FALSE))," ",VLOOKUP(EDATE('Projektkostenkalkulation EP'!$B$8,21)+CK$9,Datenquellen!$F$7:$H$45,3,FALSE))="X"
                                    ),
                          "X",
                          ""
                          ),
               "X"
            )</f>
        <v/>
      </c>
      <c r="CM250" s="237" t="str">
        <f xml:space="preserve"> IF(TEXT((EDATE('Projektkostenkalkulation EP'!$B$8,21)+CL$9),"MM")=TEXT((EDATE('Projektkostenkalkulation EP'!$B$8,21)+(CL$9-1)),"MM"),
             IF(
                        OR(
                                    TEXT((EDATE('Projektkostenkalkulation EP'!$B$8,21)+CL$9),"TTT") = "Sa",
                                    TEXT((EDATE('Projektkostenkalkulation EP'!$B$8,21)+CL$9),"TTT") = "So",
                                    IF(ISNA(VLOOKUP(EDATE('Projektkostenkalkulation EP'!$B$8,21)+CL$9,Datenquellen!$F$7:$H$45,3,FALSE))," ",VLOOKUP(EDATE('Projektkostenkalkulation EP'!$B$8,21)+CL$9,Datenquellen!$F$7:$H$45,3,FALSE))="X"
                                    ),
                          "X",
                          ""
                          ),
               "X"
            )</f>
        <v/>
      </c>
      <c r="CN250" s="237" t="str">
        <f xml:space="preserve"> IF(TEXT((EDATE('Projektkostenkalkulation EP'!$B$8,21)+CM$9),"MM")=TEXT((EDATE('Projektkostenkalkulation EP'!$B$8,21)+(CM$9-1)),"MM"),
             IF(
                        OR(
                                    TEXT((EDATE('Projektkostenkalkulation EP'!$B$8,21)+CM$9),"TTT") = "Sa",
                                    TEXT((EDATE('Projektkostenkalkulation EP'!$B$8,21)+CM$9),"TTT") = "So",
                                    IF(ISNA(VLOOKUP(EDATE('Projektkostenkalkulation EP'!$B$8,21)+CM$9,Datenquellen!$F$7:$H$45,3,FALSE))," ",VLOOKUP(EDATE('Projektkostenkalkulation EP'!$B$8,21)+CM$9,Datenquellen!$F$7:$H$45,3,FALSE))="X"
                                    ),
                          "X",
                          ""
                          ),
               "X"
            )</f>
        <v>X</v>
      </c>
      <c r="CO250" s="237" t="str">
        <f xml:space="preserve"> IF(TEXT((EDATE('Projektkostenkalkulation EP'!$B$8,21)+CN$9),"MM")=TEXT((EDATE('Projektkostenkalkulation EP'!$B$8,21)+(CN$9-1)),"MM"),
             IF(
                        OR(
                                    TEXT((EDATE('Projektkostenkalkulation EP'!$B$8,21)+CN$9),"TTT") = "Sa",
                                    TEXT((EDATE('Projektkostenkalkulation EP'!$B$8,21)+CN$9),"TTT") = "So",
                                    IF(ISNA(VLOOKUP(EDATE('Projektkostenkalkulation EP'!$B$8,21)+CN$9,Datenquellen!$F$7:$H$45,3,FALSE))," ",VLOOKUP(EDATE('Projektkostenkalkulation EP'!$B$8,21)+CN$9,Datenquellen!$F$7:$H$45,3,FALSE))="X"
                                    ),
                          "X",
                          ""
                          ),
               "X"
            )</f>
        <v>X</v>
      </c>
      <c r="CP250" s="237" t="str">
        <f xml:space="preserve"> IF(TEXT((EDATE('Projektkostenkalkulation EP'!$B$8,21)+CO$9),"MM")=TEXT((EDATE('Projektkostenkalkulation EP'!$B$8,21)+(CO$9-1)),"MM"),
             IF(
                        OR(
                                    TEXT((EDATE('Projektkostenkalkulation EP'!$B$8,21)+CO$9),"TTT") = "Sa",
                                    TEXT((EDATE('Projektkostenkalkulation EP'!$B$8,21)+CO$9),"TTT") = "So",
                                    IF(ISNA(VLOOKUP(EDATE('Projektkostenkalkulation EP'!$B$8,21)+CO$9,Datenquellen!$F$7:$H$45,3,FALSE))," ",VLOOKUP(EDATE('Projektkostenkalkulation EP'!$B$8,21)+CO$9,Datenquellen!$F$7:$H$45,3,FALSE))="X"
                                    ),
                          "X",
                          ""
                          ),
               "X"
            )</f>
        <v/>
      </c>
      <c r="CQ250" s="237" t="str">
        <f xml:space="preserve"> IF(TEXT((EDATE('Projektkostenkalkulation EP'!$B$8,21)+CP$9),"MM")=TEXT((EDATE('Projektkostenkalkulation EP'!$B$8,21)+(CP$9-1)),"MM"),
             IF(
                        OR(
                                    TEXT((EDATE('Projektkostenkalkulation EP'!$B$8,21)+CP$9),"TTT") = "Sa",
                                    TEXT((EDATE('Projektkostenkalkulation EP'!$B$8,21)+CP$9),"TTT") = "So",
                                    IF(ISNA(VLOOKUP(EDATE('Projektkostenkalkulation EP'!$B$8,21)+CP$9,Datenquellen!$F$7:$H$45,3,FALSE))," ",VLOOKUP(EDATE('Projektkostenkalkulation EP'!$B$8,21)+CP$9,Datenquellen!$F$7:$H$45,3,FALSE))="X"
                                    ),
                          "X",
                          ""
                          ),
               "X"
            )</f>
        <v/>
      </c>
      <c r="CR250" s="237" t="str">
        <f xml:space="preserve"> IF(TEXT((EDATE('Projektkostenkalkulation EP'!$B$8,21)+CQ$9),"MM")=TEXT((EDATE('Projektkostenkalkulation EP'!$B$8,21)+(CQ$9-1)),"MM"),
             IF(
                        OR(
                                    TEXT((EDATE('Projektkostenkalkulation EP'!$B$8,21)+CQ$9),"TTT") = "Sa",
                                    TEXT((EDATE('Projektkostenkalkulation EP'!$B$8,21)+CQ$9),"TTT") = "So",
                                    IF(ISNA(VLOOKUP(EDATE('Projektkostenkalkulation EP'!$B$8,21)+CQ$9,Datenquellen!$F$7:$H$45,3,FALSE))," ",VLOOKUP(EDATE('Projektkostenkalkulation EP'!$B$8,21)+CQ$9,Datenquellen!$F$7:$H$45,3,FALSE))="X"
                                    ),
                          "X",
                          ""
                          ),
               "X"
            )</f>
        <v/>
      </c>
      <c r="CS250" s="237" t="str">
        <f xml:space="preserve"> IF(TEXT((EDATE('Projektkostenkalkulation EP'!$B$8,21)+CR$9),"MM")=TEXT((EDATE('Projektkostenkalkulation EP'!$B$8,21)+(CR$9-1)),"MM"),
             IF(
                        OR(
                                    TEXT((EDATE('Projektkostenkalkulation EP'!$B$8,21)+CR$9),"TTT") = "Sa",
                                    TEXT((EDATE('Projektkostenkalkulation EP'!$B$8,21)+CR$9),"TTT") = "So",
                                    IF(ISNA(VLOOKUP(EDATE('Projektkostenkalkulation EP'!$B$8,21)+CR$9,Datenquellen!$F$7:$H$45,3,FALSE))," ",VLOOKUP(EDATE('Projektkostenkalkulation EP'!$B$8,21)+CR$9,Datenquellen!$F$7:$H$45,3,FALSE))="X"
                                    ),
                          "X",
                          ""
                          ),
               "X"
            )</f>
        <v/>
      </c>
      <c r="CT250" s="237" t="str">
        <f xml:space="preserve"> IF(TEXT((EDATE('Projektkostenkalkulation EP'!$B$8,21)+CS$9),"MM")=TEXT((EDATE('Projektkostenkalkulation EP'!$B$8,21)+(CS$9-1)),"MM"),
             IF(
                        OR(
                                    TEXT((EDATE('Projektkostenkalkulation EP'!$B$8,21)+CS$9),"TTT") = "Sa",
                                    TEXT((EDATE('Projektkostenkalkulation EP'!$B$8,21)+CS$9),"TTT") = "So",
                                    IF(ISNA(VLOOKUP(EDATE('Projektkostenkalkulation EP'!$B$8,21)+CS$9,Datenquellen!$F$7:$H$45,3,FALSE))," ",VLOOKUP(EDATE('Projektkostenkalkulation EP'!$B$8,21)+CS$9,Datenquellen!$F$7:$H$45,3,FALSE))="X"
                                    ),
                          "X",
                          ""
                          ),
               "X"
            )</f>
        <v/>
      </c>
      <c r="CU250" s="237" t="str">
        <f xml:space="preserve"> IF(TEXT((EDATE('Projektkostenkalkulation EP'!$B$8,21)+CT$9),"MM")=TEXT((EDATE('Projektkostenkalkulation EP'!$B$8,21)+(CT$9-1)),"MM"),
             IF(
                        OR(
                                    TEXT((EDATE('Projektkostenkalkulation EP'!$B$8,21)+CT$9),"TTT") = "Sa",
                                    TEXT((EDATE('Projektkostenkalkulation EP'!$B$8,21)+CT$9),"TTT") = "So",
                                    IF(ISNA(VLOOKUP(EDATE('Projektkostenkalkulation EP'!$B$8,21)+CT$9,Datenquellen!$F$7:$H$45,3,FALSE))," ",VLOOKUP(EDATE('Projektkostenkalkulation EP'!$B$8,21)+CT$9,Datenquellen!$F$7:$H$45,3,FALSE))="X"
                                    ),
                          "X",
                          ""
                          ),
               "X"
            )</f>
        <v>X</v>
      </c>
      <c r="CV250" s="237" t="str">
        <f xml:space="preserve"> IF(TEXT((EDATE('Projektkostenkalkulation EP'!$B$8,21)+CU$9),"MM")=TEXT((EDATE('Projektkostenkalkulation EP'!$B$8,21)+(CU$9-1)),"MM"),
             IF(
                        OR(
                                    TEXT((EDATE('Projektkostenkalkulation EP'!$B$8,21)+CU$9),"TTT") = "Sa",
                                    TEXT((EDATE('Projektkostenkalkulation EP'!$B$8,21)+CU$9),"TTT") = "So",
                                    IF(ISNA(VLOOKUP(EDATE('Projektkostenkalkulation EP'!$B$8,21)+CU$9,Datenquellen!$F$7:$H$45,3,FALSE))," ",VLOOKUP(EDATE('Projektkostenkalkulation EP'!$B$8,21)+CU$9,Datenquellen!$F$7:$H$45,3,FALSE))="X"
                                    ),
                          "X",
                          ""
                          ),
               "X"
            )</f>
        <v>X</v>
      </c>
      <c r="CW250" s="237" t="str">
        <f xml:space="preserve"> IF(TEXT((EDATE('Projektkostenkalkulation EP'!$B$8,21)+CV$9),"MM")=TEXT((EDATE('Projektkostenkalkulation EP'!$B$8,21)+(CV$9-1)),"MM"),
             IF(
                        OR(
                                    TEXT((EDATE('Projektkostenkalkulation EP'!$B$8,21)+CV$9),"TTT") = "Sa",
                                    TEXT((EDATE('Projektkostenkalkulation EP'!$B$8,21)+CV$9),"TTT") = "So",
                                    IF(ISNA(VLOOKUP(EDATE('Projektkostenkalkulation EP'!$B$8,21)+CV$9,Datenquellen!$F$7:$H$45,3,FALSE))," ",VLOOKUP(EDATE('Projektkostenkalkulation EP'!$B$8,21)+CV$9,Datenquellen!$F$7:$H$45,3,FALSE))="X"
                                    ),
                          "X",
                          ""
                          ),
               "X"
            )</f>
        <v/>
      </c>
      <c r="CX250" s="237" t="str">
        <f xml:space="preserve"> IF(TEXT((EDATE('Projektkostenkalkulation EP'!$B$8,21)+CW$9),"MM")=TEXT((EDATE('Projektkostenkalkulation EP'!$B$8,21)+(CW$9-1)),"MM"),
             IF(
                        OR(
                                    TEXT((EDATE('Projektkostenkalkulation EP'!$B$8,21)+CW$9),"TTT") = "Sa",
                                    TEXT((EDATE('Projektkostenkalkulation EP'!$B$8,21)+CW$9),"TTT") = "So",
                                    IF(ISNA(VLOOKUP(EDATE('Projektkostenkalkulation EP'!$B$8,21)+CW$9,Datenquellen!$F$7:$H$45,3,FALSE))," ",VLOOKUP(EDATE('Projektkostenkalkulation EP'!$B$8,21)+CW$9,Datenquellen!$F$7:$H$45,3,FALSE))="X"
                                    ),
                          "X",
                          ""
                          ),
               "X"
            )</f>
        <v/>
      </c>
      <c r="CY250" s="237" t="str">
        <f xml:space="preserve"> IF(TEXT((EDATE('Projektkostenkalkulation EP'!$B$8,21)+CX$9),"MM")=TEXT((EDATE('Projektkostenkalkulation EP'!$B$8,21)+(CX$9-1)),"MM"),
             IF(
                        OR(
                                    TEXT((EDATE('Projektkostenkalkulation EP'!$B$8,21)+CX$9),"TTT") = "Sa",
                                    TEXT((EDATE('Projektkostenkalkulation EP'!$B$8,21)+CX$9),"TTT") = "So",
                                    IF(ISNA(VLOOKUP(EDATE('Projektkostenkalkulation EP'!$B$8,21)+CX$9,Datenquellen!$F$7:$H$45,3,FALSE))," ",VLOOKUP(EDATE('Projektkostenkalkulation EP'!$B$8,21)+CX$9,Datenquellen!$F$7:$H$45,3,FALSE))="X"
                                    ),
                          "X",
                          ""
                          ),
               "X"
            )</f>
        <v/>
      </c>
      <c r="CZ250" s="237" t="str">
        <f xml:space="preserve"> IF(TEXT((EDATE('Projektkostenkalkulation EP'!$B$8,21)+CY$9),"MM")=TEXT((EDATE('Projektkostenkalkulation EP'!$B$8,21)+(CY$9-1)),"MM"),
             IF(
                        OR(
                                    TEXT((EDATE('Projektkostenkalkulation EP'!$B$8,21)+CY$9),"TTT") = "Sa",
                                    TEXT((EDATE('Projektkostenkalkulation EP'!$B$8,21)+CY$9),"TTT") = "So",
                                    IF(ISNA(VLOOKUP(EDATE('Projektkostenkalkulation EP'!$B$8,21)+CY$9,Datenquellen!$F$7:$H$45,3,FALSE))," ",VLOOKUP(EDATE('Projektkostenkalkulation EP'!$B$8,21)+CY$9,Datenquellen!$F$7:$H$45,3,FALSE))="X"
                                    ),
                          "X",
                          ""
                          ),
               "X"
            )</f>
        <v/>
      </c>
      <c r="DA250" s="238" t="str">
        <f xml:space="preserve"> IF(TEXT((EDATE('Projektkostenkalkulation EP'!$B$8,21)+CZ$9),"MM")=TEXT((EDATE('Projektkostenkalkulation EP'!$B$8,21)+(CZ$9-1)),"MM"),
             IF(
                        OR(
                                    TEXT((EDATE('Projektkostenkalkulation EP'!$B$8,21)+CZ$9),"TTT") = "Sa",
                                    TEXT((EDATE('Projektkostenkalkulation EP'!$B$8,21)+CZ$9),"TTT") = "So",
                                    IF(ISNA(VLOOKUP(EDATE('Projektkostenkalkulation EP'!$B$8,21)+CZ$9,Datenquellen!$F$7:$H$45,3,FALSE))," ",VLOOKUP(EDATE('Projektkostenkalkulation EP'!$B$8,21)+CZ$9,Datenquellen!$F$7:$H$45,3,FALSE))="X"
                                    ),
                          "X",
                          ""
                          ),
               "X"
            )</f>
        <v/>
      </c>
      <c r="DB250" s="239"/>
      <c r="DC250" s="240"/>
      <c r="DD250" s="241" t="s">
        <v>67</v>
      </c>
      <c r="DE250" s="407"/>
      <c r="DF250" s="236"/>
      <c r="DG250" s="237" t="str">
        <f>IF(
            OR(
                     TEXT(EDATE('Projektkostenkalkulation EP'!$B$8,21),"TTT") = "Sa",
                     TEXT(EDATE('Projektkostenkalkulation EP'!$B$8,21),"TTT") = "So",
                     IF(ISNA(VLOOKUP(EDATE('Projektkostenkalkulation EP'!$B$8,21),Datenquellen!$F$7:$H$45,3,FALSE))," ",VLOOKUP(EDATE('Projektkostenkalkulation EP'!$B$8,21),Datenquellen!$F$7:$H$45,3,FALSE))="X"
                            ),
                    "X",
                    ""
            )</f>
        <v/>
      </c>
      <c r="DH250" s="237" t="str">
        <f xml:space="preserve"> IF(TEXT((EDATE('Projektkostenkalkulation EP'!$B$8,21)+DG$9),"MM")=TEXT((EDATE('Projektkostenkalkulation EP'!$B$8,21)+(DG$9-1)),"MM"),
             IF(
                        OR(
                                    TEXT((EDATE('Projektkostenkalkulation EP'!$B$8,21)+DG$9),"TTT") = "Sa",
                                    TEXT((EDATE('Projektkostenkalkulation EP'!$B$8,21)+DG$9),"TTT") = "So",
                                    IF(ISNA(VLOOKUP(EDATE('Projektkostenkalkulation EP'!$B$8,21)+DG$9,Datenquellen!$F$7:$H$45,3,FALSE))," ",VLOOKUP(EDATE('Projektkostenkalkulation EP'!$B$8,21)+DG$9,Datenquellen!$F$7:$H$45,3,FALSE))="X"
                                    ),
                          "X",
                          ""
                          ),
               "X"
            )</f>
        <v/>
      </c>
      <c r="DI250" s="237" t="str">
        <f xml:space="preserve"> IF(TEXT((EDATE('Projektkostenkalkulation EP'!$B$8,21)+DH$9),"MM")=TEXT((EDATE('Projektkostenkalkulation EP'!$B$8,21)+(DH$9-1)),"MM"),
             IF(
                        OR(
                                    TEXT((EDATE('Projektkostenkalkulation EP'!$B$8,21)+DH$9),"TTT") = "Sa",
                                    TEXT((EDATE('Projektkostenkalkulation EP'!$B$8,21)+DH$9),"TTT") = "So",
                                    IF(ISNA(VLOOKUP(EDATE('Projektkostenkalkulation EP'!$B$8,21)+DH$9,Datenquellen!$F$7:$H$45,3,FALSE))," ",VLOOKUP(EDATE('Projektkostenkalkulation EP'!$B$8,21)+DH$9,Datenquellen!$F$7:$H$45,3,FALSE))="X"
                                    ),
                          "X",
                          ""
                          ),
               "X"
            )</f>
        <v>X</v>
      </c>
      <c r="DJ250" s="237" t="str">
        <f xml:space="preserve"> IF(TEXT((EDATE('Projektkostenkalkulation EP'!$B$8,21)+DI$9),"MM")=TEXT((EDATE('Projektkostenkalkulation EP'!$B$8,21)+(DI$9-1)),"MM"),
             IF(
                        OR(
                                    TEXT((EDATE('Projektkostenkalkulation EP'!$B$8,21)+DI$9),"TTT") = "Sa",
                                    TEXT((EDATE('Projektkostenkalkulation EP'!$B$8,21)+DI$9),"TTT") = "So",
                                    IF(ISNA(VLOOKUP(EDATE('Projektkostenkalkulation EP'!$B$8,21)+DI$9,Datenquellen!$F$7:$H$45,3,FALSE))," ",VLOOKUP(EDATE('Projektkostenkalkulation EP'!$B$8,21)+DI$9,Datenquellen!$F$7:$H$45,3,FALSE))="X"
                                    ),
                          "X",
                          ""
                          ),
               "X"
            )</f>
        <v>X</v>
      </c>
      <c r="DK250" s="237" t="str">
        <f xml:space="preserve"> IF(TEXT((EDATE('Projektkostenkalkulation EP'!$B$8,21)+DJ$9),"MM")=TEXT((EDATE('Projektkostenkalkulation EP'!$B$8,21)+(DJ$9-1)),"MM"),
             IF(
                        OR(
                                    TEXT((EDATE('Projektkostenkalkulation EP'!$B$8,21)+DJ$9),"TTT") = "Sa",
                                    TEXT((EDATE('Projektkostenkalkulation EP'!$B$8,21)+DJ$9),"TTT") = "So",
                                    IF(ISNA(VLOOKUP(EDATE('Projektkostenkalkulation EP'!$B$8,21)+DJ$9,Datenquellen!$F$7:$H$45,3,FALSE))," ",VLOOKUP(EDATE('Projektkostenkalkulation EP'!$B$8,21)+DJ$9,Datenquellen!$F$7:$H$45,3,FALSE))="X"
                                    ),
                          "X",
                          ""
                          ),
               "X"
            )</f>
        <v>X</v>
      </c>
      <c r="DL250" s="237" t="str">
        <f xml:space="preserve"> IF(TEXT((EDATE('Projektkostenkalkulation EP'!$B$8,21)+DK$9),"MM")=TEXT((EDATE('Projektkostenkalkulation EP'!$B$8,21)+(DK$9-1)),"MM"),
             IF(
                        OR(
                                    TEXT((EDATE('Projektkostenkalkulation EP'!$B$8,21)+DK$9),"TTT") = "Sa",
                                    TEXT((EDATE('Projektkostenkalkulation EP'!$B$8,21)+DK$9),"TTT") = "So",
                                    IF(ISNA(VLOOKUP(EDATE('Projektkostenkalkulation EP'!$B$8,21)+DK$9,Datenquellen!$F$7:$H$45,3,FALSE))," ",VLOOKUP(EDATE('Projektkostenkalkulation EP'!$B$8,21)+DK$9,Datenquellen!$F$7:$H$45,3,FALSE))="X"
                                    ),
                          "X",
                          ""
                          ),
               "X"
            )</f>
        <v/>
      </c>
      <c r="DM250" s="237" t="str">
        <f xml:space="preserve"> IF(TEXT((EDATE('Projektkostenkalkulation EP'!$B$8,21)+DL$9),"MM")=TEXT((EDATE('Projektkostenkalkulation EP'!$B$8,21)+(DL$9-1)),"MM"),
             IF(
                        OR(
                                    TEXT((EDATE('Projektkostenkalkulation EP'!$B$8,21)+DL$9),"TTT") = "Sa",
                                    TEXT((EDATE('Projektkostenkalkulation EP'!$B$8,21)+DL$9),"TTT") = "So",
                                    IF(ISNA(VLOOKUP(EDATE('Projektkostenkalkulation EP'!$B$8,21)+DL$9,Datenquellen!$F$7:$H$45,3,FALSE))," ",VLOOKUP(EDATE('Projektkostenkalkulation EP'!$B$8,21)+DL$9,Datenquellen!$F$7:$H$45,3,FALSE))="X"
                                    ),
                          "X",
                          ""
                          ),
               "X"
            )</f>
        <v/>
      </c>
      <c r="DN250" s="237" t="str">
        <f xml:space="preserve"> IF(TEXT((EDATE('Projektkostenkalkulation EP'!$B$8,21)+DM$9),"MM")=TEXT((EDATE('Projektkostenkalkulation EP'!$B$8,21)+(DM$9-1)),"MM"),
             IF(
                        OR(
                                    TEXT((EDATE('Projektkostenkalkulation EP'!$B$8,21)+DM$9),"TTT") = "Sa",
                                    TEXT((EDATE('Projektkostenkalkulation EP'!$B$8,21)+DM$9),"TTT") = "So",
                                    IF(ISNA(VLOOKUP(EDATE('Projektkostenkalkulation EP'!$B$8,21)+DM$9,Datenquellen!$F$7:$H$45,3,FALSE))," ",VLOOKUP(EDATE('Projektkostenkalkulation EP'!$B$8,21)+DM$9,Datenquellen!$F$7:$H$45,3,FALSE))="X"
                                    ),
                          "X",
                          ""
                          ),
               "X"
            )</f>
        <v/>
      </c>
      <c r="DO250" s="237" t="str">
        <f xml:space="preserve"> IF(TEXT((EDATE('Projektkostenkalkulation EP'!$B$8,21)+DN$9),"MM")=TEXT((EDATE('Projektkostenkalkulation EP'!$B$8,21)+(DN$9-1)),"MM"),
             IF(
                        OR(
                                    TEXT((EDATE('Projektkostenkalkulation EP'!$B$8,21)+DN$9),"TTT") = "Sa",
                                    TEXT((EDATE('Projektkostenkalkulation EP'!$B$8,21)+DN$9),"TTT") = "So",
                                    IF(ISNA(VLOOKUP(EDATE('Projektkostenkalkulation EP'!$B$8,21)+DN$9,Datenquellen!$F$7:$H$45,3,FALSE))," ",VLOOKUP(EDATE('Projektkostenkalkulation EP'!$B$8,21)+DN$9,Datenquellen!$F$7:$H$45,3,FALSE))="X"
                                    ),
                          "X",
                          ""
                          ),
               "X"
            )</f>
        <v/>
      </c>
      <c r="DP250" s="237" t="str">
        <f xml:space="preserve"> IF(TEXT((EDATE('Projektkostenkalkulation EP'!$B$8,21)+DO$9),"MM")=TEXT((EDATE('Projektkostenkalkulation EP'!$B$8,21)+(DO$9-1)),"MM"),
             IF(
                        OR(
                                    TEXT((EDATE('Projektkostenkalkulation EP'!$B$8,21)+DO$9),"TTT") = "Sa",
                                    TEXT((EDATE('Projektkostenkalkulation EP'!$B$8,21)+DO$9),"TTT") = "So",
                                    IF(ISNA(VLOOKUP(EDATE('Projektkostenkalkulation EP'!$B$8,21)+DO$9,Datenquellen!$F$7:$H$45,3,FALSE))," ",VLOOKUP(EDATE('Projektkostenkalkulation EP'!$B$8,21)+DO$9,Datenquellen!$F$7:$H$45,3,FALSE))="X"
                                    ),
                          "X",
                          ""
                          ),
               "X"
            )</f>
        <v/>
      </c>
      <c r="DQ250" s="237" t="str">
        <f xml:space="preserve"> IF(TEXT((EDATE('Projektkostenkalkulation EP'!$B$8,21)+DP$9),"MM")=TEXT((EDATE('Projektkostenkalkulation EP'!$B$8,21)+(DP$9-1)),"MM"),
             IF(
                        OR(
                                    TEXT((EDATE('Projektkostenkalkulation EP'!$B$8,21)+DP$9),"TTT") = "Sa",
                                    TEXT((EDATE('Projektkostenkalkulation EP'!$B$8,21)+DP$9),"TTT") = "So",
                                    IF(ISNA(VLOOKUP(EDATE('Projektkostenkalkulation EP'!$B$8,21)+DP$9,Datenquellen!$F$7:$H$45,3,FALSE))," ",VLOOKUP(EDATE('Projektkostenkalkulation EP'!$B$8,21)+DP$9,Datenquellen!$F$7:$H$45,3,FALSE))="X"
                                    ),
                          "X",
                          ""
                          ),
               "X"
            )</f>
        <v>X</v>
      </c>
      <c r="DR250" s="237" t="str">
        <f xml:space="preserve"> IF(TEXT((EDATE('Projektkostenkalkulation EP'!$B$8,21)+DQ$9),"MM")=TEXT((EDATE('Projektkostenkalkulation EP'!$B$8,21)+(DQ$9-1)),"MM"),
             IF(
                        OR(
                                    TEXT((EDATE('Projektkostenkalkulation EP'!$B$8,21)+DQ$9),"TTT") = "Sa",
                                    TEXT((EDATE('Projektkostenkalkulation EP'!$B$8,21)+DQ$9),"TTT") = "So",
                                    IF(ISNA(VLOOKUP(EDATE('Projektkostenkalkulation EP'!$B$8,21)+DQ$9,Datenquellen!$F$7:$H$45,3,FALSE))," ",VLOOKUP(EDATE('Projektkostenkalkulation EP'!$B$8,21)+DQ$9,Datenquellen!$F$7:$H$45,3,FALSE))="X"
                                    ),
                          "X",
                          ""
                          ),
               "X"
            )</f>
        <v>X</v>
      </c>
      <c r="DS250" s="237" t="str">
        <f xml:space="preserve"> IF(TEXT((EDATE('Projektkostenkalkulation EP'!$B$8,21)+DR$9),"MM")=TEXT((EDATE('Projektkostenkalkulation EP'!$B$8,21)+(DR$9-1)),"MM"),
             IF(
                        OR(
                                    TEXT((EDATE('Projektkostenkalkulation EP'!$B$8,21)+DR$9),"TTT") = "Sa",
                                    TEXT((EDATE('Projektkostenkalkulation EP'!$B$8,21)+DR$9),"TTT") = "So",
                                    IF(ISNA(VLOOKUP(EDATE('Projektkostenkalkulation EP'!$B$8,21)+DR$9,Datenquellen!$F$7:$H$45,3,FALSE))," ",VLOOKUP(EDATE('Projektkostenkalkulation EP'!$B$8,21)+DR$9,Datenquellen!$F$7:$H$45,3,FALSE))="X"
                                    ),
                          "X",
                          ""
                          ),
               "X"
            )</f>
        <v/>
      </c>
      <c r="DT250" s="237" t="str">
        <f xml:space="preserve"> IF(TEXT((EDATE('Projektkostenkalkulation EP'!$B$8,21)+DS$9),"MM")=TEXT((EDATE('Projektkostenkalkulation EP'!$B$8,21)+(DS$9-1)),"MM"),
             IF(
                        OR(
                                    TEXT((EDATE('Projektkostenkalkulation EP'!$B$8,21)+DS$9),"TTT") = "Sa",
                                    TEXT((EDATE('Projektkostenkalkulation EP'!$B$8,21)+DS$9),"TTT") = "So",
                                    IF(ISNA(VLOOKUP(EDATE('Projektkostenkalkulation EP'!$B$8,21)+DS$9,Datenquellen!$F$7:$H$45,3,FALSE))," ",VLOOKUP(EDATE('Projektkostenkalkulation EP'!$B$8,21)+DS$9,Datenquellen!$F$7:$H$45,3,FALSE))="X"
                                    ),
                          "X",
                          ""
                          ),
               "X"
            )</f>
        <v/>
      </c>
      <c r="DU250" s="237" t="str">
        <f xml:space="preserve"> IF(TEXT((EDATE('Projektkostenkalkulation EP'!$B$8,21)+DT$9),"MM")=TEXT((EDATE('Projektkostenkalkulation EP'!$B$8,21)+(DT$9-1)),"MM"),
             IF(
                        OR(
                                    TEXT((EDATE('Projektkostenkalkulation EP'!$B$8,21)+DT$9),"TTT") = "Sa",
                                    TEXT((EDATE('Projektkostenkalkulation EP'!$B$8,21)+DT$9),"TTT") = "So",
                                    IF(ISNA(VLOOKUP(EDATE('Projektkostenkalkulation EP'!$B$8,21)+DT$9,Datenquellen!$F$7:$H$45,3,FALSE))," ",VLOOKUP(EDATE('Projektkostenkalkulation EP'!$B$8,21)+DT$9,Datenquellen!$F$7:$H$45,3,FALSE))="X"
                                    ),
                          "X",
                          ""
                          ),
               "X"
            )</f>
        <v/>
      </c>
      <c r="DV250" s="237" t="str">
        <f xml:space="preserve"> IF(TEXT((EDATE('Projektkostenkalkulation EP'!$B$8,21)+DU$9),"MM")=TEXT((EDATE('Projektkostenkalkulation EP'!$B$8,21)+(DU$9-1)),"MM"),
             IF(
                        OR(
                                    TEXT((EDATE('Projektkostenkalkulation EP'!$B$8,21)+DU$9),"TTT") = "Sa",
                                    TEXT((EDATE('Projektkostenkalkulation EP'!$B$8,21)+DU$9),"TTT") = "So",
                                    IF(ISNA(VLOOKUP(EDATE('Projektkostenkalkulation EP'!$B$8,21)+DU$9,Datenquellen!$F$7:$H$45,3,FALSE))," ",VLOOKUP(EDATE('Projektkostenkalkulation EP'!$B$8,21)+DU$9,Datenquellen!$F$7:$H$45,3,FALSE))="X"
                                    ),
                          "X",
                          ""
                          ),
               "X"
            )</f>
        <v/>
      </c>
      <c r="DW250" s="237" t="str">
        <f xml:space="preserve"> IF(TEXT((EDATE('Projektkostenkalkulation EP'!$B$8,21)+DV$9),"MM")=TEXT((EDATE('Projektkostenkalkulation EP'!$B$8,21)+(DV$9-1)),"MM"),
             IF(
                        OR(
                                    TEXT((EDATE('Projektkostenkalkulation EP'!$B$8,21)+DV$9),"TTT") = "Sa",
                                    TEXT((EDATE('Projektkostenkalkulation EP'!$B$8,21)+DV$9),"TTT") = "So",
                                    IF(ISNA(VLOOKUP(EDATE('Projektkostenkalkulation EP'!$B$8,21)+DV$9,Datenquellen!$F$7:$H$45,3,FALSE))," ",VLOOKUP(EDATE('Projektkostenkalkulation EP'!$B$8,21)+DV$9,Datenquellen!$F$7:$H$45,3,FALSE))="X"
                                    ),
                          "X",
                          ""
                          ),
               "X"
            )</f>
        <v/>
      </c>
      <c r="DX250" s="237" t="str">
        <f xml:space="preserve"> IF(TEXT((EDATE('Projektkostenkalkulation EP'!$B$8,21)+DW$9),"MM")=TEXT((EDATE('Projektkostenkalkulation EP'!$B$8,21)+(DW$9-1)),"MM"),
             IF(
                        OR(
                                    TEXT((EDATE('Projektkostenkalkulation EP'!$B$8,21)+DW$9),"TTT") = "Sa",
                                    TEXT((EDATE('Projektkostenkalkulation EP'!$B$8,21)+DW$9),"TTT") = "So",
                                    IF(ISNA(VLOOKUP(EDATE('Projektkostenkalkulation EP'!$B$8,21)+DW$9,Datenquellen!$F$7:$H$45,3,FALSE))," ",VLOOKUP(EDATE('Projektkostenkalkulation EP'!$B$8,21)+DW$9,Datenquellen!$F$7:$H$45,3,FALSE))="X"
                                    ),
                          "X",
                          ""
                          ),
               "X"
            )</f>
        <v>X</v>
      </c>
      <c r="DY250" s="237" t="str">
        <f xml:space="preserve"> IF(TEXT((EDATE('Projektkostenkalkulation EP'!$B$8,21)+DX$9),"MM")=TEXT((EDATE('Projektkostenkalkulation EP'!$B$8,21)+(DX$9-1)),"MM"),
             IF(
                        OR(
                                    TEXT((EDATE('Projektkostenkalkulation EP'!$B$8,21)+DX$9),"TTT") = "Sa",
                                    TEXT((EDATE('Projektkostenkalkulation EP'!$B$8,21)+DX$9),"TTT") = "So",
                                    IF(ISNA(VLOOKUP(EDATE('Projektkostenkalkulation EP'!$B$8,21)+DX$9,Datenquellen!$F$7:$H$45,3,FALSE))," ",VLOOKUP(EDATE('Projektkostenkalkulation EP'!$B$8,21)+DX$9,Datenquellen!$F$7:$H$45,3,FALSE))="X"
                                    ),
                          "X",
                          ""
                          ),
               "X"
            )</f>
        <v>X</v>
      </c>
      <c r="DZ250" s="237" t="str">
        <f xml:space="preserve"> IF(TEXT((EDATE('Projektkostenkalkulation EP'!$B$8,21)+DY$9),"MM")=TEXT((EDATE('Projektkostenkalkulation EP'!$B$8,21)+(DY$9-1)),"MM"),
             IF(
                        OR(
                                    TEXT((EDATE('Projektkostenkalkulation EP'!$B$8,21)+DY$9),"TTT") = "Sa",
                                    TEXT((EDATE('Projektkostenkalkulation EP'!$B$8,21)+DY$9),"TTT") = "So",
                                    IF(ISNA(VLOOKUP(EDATE('Projektkostenkalkulation EP'!$B$8,21)+DY$9,Datenquellen!$F$7:$H$45,3,FALSE))," ",VLOOKUP(EDATE('Projektkostenkalkulation EP'!$B$8,21)+DY$9,Datenquellen!$F$7:$H$45,3,FALSE))="X"
                                    ),
                          "X",
                          ""
                          ),
               "X"
            )</f>
        <v/>
      </c>
      <c r="EA250" s="237" t="str">
        <f xml:space="preserve"> IF(TEXT((EDATE('Projektkostenkalkulation EP'!$B$8,21)+DZ$9),"MM")=TEXT((EDATE('Projektkostenkalkulation EP'!$B$8,21)+(DZ$9-1)),"MM"),
             IF(
                        OR(
                                    TEXT((EDATE('Projektkostenkalkulation EP'!$B$8,21)+DZ$9),"TTT") = "Sa",
                                    TEXT((EDATE('Projektkostenkalkulation EP'!$B$8,21)+DZ$9),"TTT") = "So",
                                    IF(ISNA(VLOOKUP(EDATE('Projektkostenkalkulation EP'!$B$8,21)+DZ$9,Datenquellen!$F$7:$H$45,3,FALSE))," ",VLOOKUP(EDATE('Projektkostenkalkulation EP'!$B$8,21)+DZ$9,Datenquellen!$F$7:$H$45,3,FALSE))="X"
                                    ),
                          "X",
                          ""
                          ),
               "X"
            )</f>
        <v/>
      </c>
      <c r="EB250" s="237" t="str">
        <f xml:space="preserve"> IF(TEXT((EDATE('Projektkostenkalkulation EP'!$B$8,21)+EA$9),"MM")=TEXT((EDATE('Projektkostenkalkulation EP'!$B$8,21)+(EA$9-1)),"MM"),
             IF(
                        OR(
                                    TEXT((EDATE('Projektkostenkalkulation EP'!$B$8,21)+EA$9),"TTT") = "Sa",
                                    TEXT((EDATE('Projektkostenkalkulation EP'!$B$8,21)+EA$9),"TTT") = "So",
                                    IF(ISNA(VLOOKUP(EDATE('Projektkostenkalkulation EP'!$B$8,21)+EA$9,Datenquellen!$F$7:$H$45,3,FALSE))," ",VLOOKUP(EDATE('Projektkostenkalkulation EP'!$B$8,21)+EA$9,Datenquellen!$F$7:$H$45,3,FALSE))="X"
                                    ),
                          "X",
                          ""
                          ),
               "X"
            )</f>
        <v/>
      </c>
      <c r="EC250" s="237" t="str">
        <f xml:space="preserve"> IF(TEXT((EDATE('Projektkostenkalkulation EP'!$B$8,21)+EB$9),"MM")=TEXT((EDATE('Projektkostenkalkulation EP'!$B$8,21)+(EB$9-1)),"MM"),
             IF(
                        OR(
                                    TEXT((EDATE('Projektkostenkalkulation EP'!$B$8,21)+EB$9),"TTT") = "Sa",
                                    TEXT((EDATE('Projektkostenkalkulation EP'!$B$8,21)+EB$9),"TTT") = "So",
                                    IF(ISNA(VLOOKUP(EDATE('Projektkostenkalkulation EP'!$B$8,21)+EB$9,Datenquellen!$F$7:$H$45,3,FALSE))," ",VLOOKUP(EDATE('Projektkostenkalkulation EP'!$B$8,21)+EB$9,Datenquellen!$F$7:$H$45,3,FALSE))="X"
                                    ),
                          "X",
                          ""
                          ),
               "X"
            )</f>
        <v/>
      </c>
      <c r="ED250" s="237" t="str">
        <f xml:space="preserve"> IF(TEXT((EDATE('Projektkostenkalkulation EP'!$B$8,21)+EC$9),"MM")=TEXT((EDATE('Projektkostenkalkulation EP'!$B$8,21)+(EC$9-1)),"MM"),
             IF(
                        OR(
                                    TEXT((EDATE('Projektkostenkalkulation EP'!$B$8,21)+EC$9),"TTT") = "Sa",
                                    TEXT((EDATE('Projektkostenkalkulation EP'!$B$8,21)+EC$9),"TTT") = "So",
                                    IF(ISNA(VLOOKUP(EDATE('Projektkostenkalkulation EP'!$B$8,21)+EC$9,Datenquellen!$F$7:$H$45,3,FALSE))," ",VLOOKUP(EDATE('Projektkostenkalkulation EP'!$B$8,21)+EC$9,Datenquellen!$F$7:$H$45,3,FALSE))="X"
                                    ),
                          "X",
                          ""
                          ),
               "X"
            )</f>
        <v/>
      </c>
      <c r="EE250" s="237" t="str">
        <f xml:space="preserve"> IF(TEXT((EDATE('Projektkostenkalkulation EP'!$B$8,21)+ED$9),"MM")=TEXT((EDATE('Projektkostenkalkulation EP'!$B$8,21)+(ED$9-1)),"MM"),
             IF(
                        OR(
                                    TEXT((EDATE('Projektkostenkalkulation EP'!$B$8,21)+ED$9),"TTT") = "Sa",
                                    TEXT((EDATE('Projektkostenkalkulation EP'!$B$8,21)+ED$9),"TTT") = "So",
                                    IF(ISNA(VLOOKUP(EDATE('Projektkostenkalkulation EP'!$B$8,21)+ED$9,Datenquellen!$F$7:$H$45,3,FALSE))," ",VLOOKUP(EDATE('Projektkostenkalkulation EP'!$B$8,21)+ED$9,Datenquellen!$F$7:$H$45,3,FALSE))="X"
                                    ),
                          "X",
                          ""
                          ),
               "X"
            )</f>
        <v>X</v>
      </c>
      <c r="EF250" s="237" t="str">
        <f xml:space="preserve"> IF(TEXT((EDATE('Projektkostenkalkulation EP'!$B$8,21)+EE$9),"MM")=TEXT((EDATE('Projektkostenkalkulation EP'!$B$8,21)+(EE$9-1)),"MM"),
             IF(
                        OR(
                                    TEXT((EDATE('Projektkostenkalkulation EP'!$B$8,21)+EE$9),"TTT") = "Sa",
                                    TEXT((EDATE('Projektkostenkalkulation EP'!$B$8,21)+EE$9),"TTT") = "So",
                                    IF(ISNA(VLOOKUP(EDATE('Projektkostenkalkulation EP'!$B$8,21)+EE$9,Datenquellen!$F$7:$H$45,3,FALSE))," ",VLOOKUP(EDATE('Projektkostenkalkulation EP'!$B$8,21)+EE$9,Datenquellen!$F$7:$H$45,3,FALSE))="X"
                                    ),
                          "X",
                          ""
                          ),
               "X"
            )</f>
        <v>X</v>
      </c>
      <c r="EG250" s="237" t="str">
        <f xml:space="preserve"> IF(TEXT((EDATE('Projektkostenkalkulation EP'!$B$8,21)+EF$9),"MM")=TEXT((EDATE('Projektkostenkalkulation EP'!$B$8,21)+(EF$9-1)),"MM"),
             IF(
                        OR(
                                    TEXT((EDATE('Projektkostenkalkulation EP'!$B$8,21)+EF$9),"TTT") = "Sa",
                                    TEXT((EDATE('Projektkostenkalkulation EP'!$B$8,21)+EF$9),"TTT") = "So",
                                    IF(ISNA(VLOOKUP(EDATE('Projektkostenkalkulation EP'!$B$8,21)+EF$9,Datenquellen!$F$7:$H$45,3,FALSE))," ",VLOOKUP(EDATE('Projektkostenkalkulation EP'!$B$8,21)+EF$9,Datenquellen!$F$7:$H$45,3,FALSE))="X"
                                    ),
                          "X",
                          ""
                          ),
               "X"
            )</f>
        <v/>
      </c>
      <c r="EH250" s="237" t="str">
        <f xml:space="preserve"> IF(TEXT((EDATE('Projektkostenkalkulation EP'!$B$8,21)+EG$9),"MM")=TEXT((EDATE('Projektkostenkalkulation EP'!$B$8,21)+(EG$9-1)),"MM"),
             IF(
                        OR(
                                    TEXT((EDATE('Projektkostenkalkulation EP'!$B$8,21)+EG$9),"TTT") = "Sa",
                                    TEXT((EDATE('Projektkostenkalkulation EP'!$B$8,21)+EG$9),"TTT") = "So",
                                    IF(ISNA(VLOOKUP(EDATE('Projektkostenkalkulation EP'!$B$8,21)+EG$9,Datenquellen!$F$7:$H$45,3,FALSE))," ",VLOOKUP(EDATE('Projektkostenkalkulation EP'!$B$8,21)+EG$9,Datenquellen!$F$7:$H$45,3,FALSE))="X"
                                    ),
                          "X",
                          ""
                          ),
               "X"
            )</f>
        <v/>
      </c>
      <c r="EI250" s="237" t="str">
        <f xml:space="preserve"> IF(TEXT((EDATE('Projektkostenkalkulation EP'!$B$8,21)+EH$9),"MM")=TEXT((EDATE('Projektkostenkalkulation EP'!$B$8,21)+(EH$9-1)),"MM"),
             IF(
                        OR(
                                    TEXT((EDATE('Projektkostenkalkulation EP'!$B$8,21)+EH$9),"TTT") = "Sa",
                                    TEXT((EDATE('Projektkostenkalkulation EP'!$B$8,21)+EH$9),"TTT") = "So",
                                    IF(ISNA(VLOOKUP(EDATE('Projektkostenkalkulation EP'!$B$8,21)+EH$9,Datenquellen!$F$7:$H$45,3,FALSE))," ",VLOOKUP(EDATE('Projektkostenkalkulation EP'!$B$8,21)+EH$9,Datenquellen!$F$7:$H$45,3,FALSE))="X"
                                    ),
                          "X",
                          ""
                          ),
               "X"
            )</f>
        <v/>
      </c>
      <c r="EJ250" s="237" t="str">
        <f xml:space="preserve"> IF(TEXT((EDATE('Projektkostenkalkulation EP'!$B$8,21)+EI$9),"MM")=TEXT((EDATE('Projektkostenkalkulation EP'!$B$8,21)+(EI$9-1)),"MM"),
             IF(
                        OR(
                                    TEXT((EDATE('Projektkostenkalkulation EP'!$B$8,21)+EI$9),"TTT") = "Sa",
                                    TEXT((EDATE('Projektkostenkalkulation EP'!$B$8,21)+EI$9),"TTT") = "So",
                                    IF(ISNA(VLOOKUP(EDATE('Projektkostenkalkulation EP'!$B$8,21)+EI$9,Datenquellen!$F$7:$H$45,3,FALSE))," ",VLOOKUP(EDATE('Projektkostenkalkulation EP'!$B$8,21)+EI$9,Datenquellen!$F$7:$H$45,3,FALSE))="X"
                                    ),
                          "X",
                          ""
                          ),
               "X"
            )</f>
        <v/>
      </c>
      <c r="EK250" s="238" t="str">
        <f xml:space="preserve"> IF(TEXT((EDATE('Projektkostenkalkulation EP'!$B$8,21)+EJ$9),"MM")=TEXT((EDATE('Projektkostenkalkulation EP'!$B$8,21)+(EJ$9-1)),"MM"),
             IF(
                        OR(
                                    TEXT((EDATE('Projektkostenkalkulation EP'!$B$8,21)+EJ$9),"TTT") = "Sa",
                                    TEXT((EDATE('Projektkostenkalkulation EP'!$B$8,21)+EJ$9),"TTT") = "So",
                                    IF(ISNA(VLOOKUP(EDATE('Projektkostenkalkulation EP'!$B$8,21)+EJ$9,Datenquellen!$F$7:$H$45,3,FALSE))," ",VLOOKUP(EDATE('Projektkostenkalkulation EP'!$B$8,21)+EJ$9,Datenquellen!$F$7:$H$45,3,FALSE))="X"
                                    ),
                          "X",
                          ""
                          ),
               "X"
            )</f>
        <v/>
      </c>
      <c r="EL250" s="239"/>
      <c r="EM250" s="240"/>
      <c r="EN250" s="241" t="s">
        <v>67</v>
      </c>
      <c r="EO250" s="407"/>
      <c r="EP250" s="236"/>
      <c r="EQ250" s="237" t="str">
        <f>IF(
            OR(
                     TEXT(EDATE('Projektkostenkalkulation EP'!$B$8,21),"TTT") = "Sa",
                     TEXT(EDATE('Projektkostenkalkulation EP'!$B$8,21),"TTT") = "So",
                     IF(ISNA(VLOOKUP(EDATE('Projektkostenkalkulation EP'!$B$8,21),Datenquellen!$F$7:$H$45,3,FALSE))," ",VLOOKUP(EDATE('Projektkostenkalkulation EP'!$B$8,21),Datenquellen!$F$7:$H$45,3,FALSE))="X"
                            ),
                    "X",
                    ""
            )</f>
        <v/>
      </c>
      <c r="ER250" s="237" t="str">
        <f xml:space="preserve"> IF(TEXT((EDATE('Projektkostenkalkulation EP'!$B$8,21)+EQ$9),"MM")=TEXT((EDATE('Projektkostenkalkulation EP'!$B$8,21)+(EQ$9-1)),"MM"),
             IF(
                        OR(
                                    TEXT((EDATE('Projektkostenkalkulation EP'!$B$8,21)+EQ$9),"TTT") = "Sa",
                                    TEXT((EDATE('Projektkostenkalkulation EP'!$B$8,21)+EQ$9),"TTT") = "So",
                                    IF(ISNA(VLOOKUP(EDATE('Projektkostenkalkulation EP'!$B$8,21)+EQ$9,Datenquellen!$F$7:$H$45,3,FALSE))," ",VLOOKUP(EDATE('Projektkostenkalkulation EP'!$B$8,21)+EQ$9,Datenquellen!$F$7:$H$45,3,FALSE))="X"
                                    ),
                          "X",
                          ""
                          ),
               "X"
            )</f>
        <v/>
      </c>
      <c r="ES250" s="237" t="str">
        <f xml:space="preserve"> IF(TEXT((EDATE('Projektkostenkalkulation EP'!$B$8,21)+ER$9),"MM")=TEXT((EDATE('Projektkostenkalkulation EP'!$B$8,21)+(ER$9-1)),"MM"),
             IF(
                        OR(
                                    TEXT((EDATE('Projektkostenkalkulation EP'!$B$8,21)+ER$9),"TTT") = "Sa",
                                    TEXT((EDATE('Projektkostenkalkulation EP'!$B$8,21)+ER$9),"TTT") = "So",
                                    IF(ISNA(VLOOKUP(EDATE('Projektkostenkalkulation EP'!$B$8,21)+ER$9,Datenquellen!$F$7:$H$45,3,FALSE))," ",VLOOKUP(EDATE('Projektkostenkalkulation EP'!$B$8,21)+ER$9,Datenquellen!$F$7:$H$45,3,FALSE))="X"
                                    ),
                          "X",
                          ""
                          ),
               "X"
            )</f>
        <v>X</v>
      </c>
      <c r="ET250" s="237" t="str">
        <f xml:space="preserve"> IF(TEXT((EDATE('Projektkostenkalkulation EP'!$B$8,21)+ES$9),"MM")=TEXT((EDATE('Projektkostenkalkulation EP'!$B$8,21)+(ES$9-1)),"MM"),
             IF(
                        OR(
                                    TEXT((EDATE('Projektkostenkalkulation EP'!$B$8,21)+ES$9),"TTT") = "Sa",
                                    TEXT((EDATE('Projektkostenkalkulation EP'!$B$8,21)+ES$9),"TTT") = "So",
                                    IF(ISNA(VLOOKUP(EDATE('Projektkostenkalkulation EP'!$B$8,21)+ES$9,Datenquellen!$F$7:$H$45,3,FALSE))," ",VLOOKUP(EDATE('Projektkostenkalkulation EP'!$B$8,21)+ES$9,Datenquellen!$F$7:$H$45,3,FALSE))="X"
                                    ),
                          "X",
                          ""
                          ),
               "X"
            )</f>
        <v>X</v>
      </c>
      <c r="EU250" s="237" t="str">
        <f xml:space="preserve"> IF(TEXT((EDATE('Projektkostenkalkulation EP'!$B$8,21)+ET$9),"MM")=TEXT((EDATE('Projektkostenkalkulation EP'!$B$8,21)+(ET$9-1)),"MM"),
             IF(
                        OR(
                                    TEXT((EDATE('Projektkostenkalkulation EP'!$B$8,21)+ET$9),"TTT") = "Sa",
                                    TEXT((EDATE('Projektkostenkalkulation EP'!$B$8,21)+ET$9),"TTT") = "So",
                                    IF(ISNA(VLOOKUP(EDATE('Projektkostenkalkulation EP'!$B$8,21)+ET$9,Datenquellen!$F$7:$H$45,3,FALSE))," ",VLOOKUP(EDATE('Projektkostenkalkulation EP'!$B$8,21)+ET$9,Datenquellen!$F$7:$H$45,3,FALSE))="X"
                                    ),
                          "X",
                          ""
                          ),
               "X"
            )</f>
        <v>X</v>
      </c>
      <c r="EV250" s="237" t="str">
        <f xml:space="preserve"> IF(TEXT((EDATE('Projektkostenkalkulation EP'!$B$8,21)+EU$9),"MM")=TEXT((EDATE('Projektkostenkalkulation EP'!$B$8,21)+(EU$9-1)),"MM"),
             IF(
                        OR(
                                    TEXT((EDATE('Projektkostenkalkulation EP'!$B$8,21)+EU$9),"TTT") = "Sa",
                                    TEXT((EDATE('Projektkostenkalkulation EP'!$B$8,21)+EU$9),"TTT") = "So",
                                    IF(ISNA(VLOOKUP(EDATE('Projektkostenkalkulation EP'!$B$8,21)+EU$9,Datenquellen!$F$7:$H$45,3,FALSE))," ",VLOOKUP(EDATE('Projektkostenkalkulation EP'!$B$8,21)+EU$9,Datenquellen!$F$7:$H$45,3,FALSE))="X"
                                    ),
                          "X",
                          ""
                          ),
               "X"
            )</f>
        <v/>
      </c>
      <c r="EW250" s="237" t="str">
        <f xml:space="preserve"> IF(TEXT((EDATE('Projektkostenkalkulation EP'!$B$8,21)+EV$9),"MM")=TEXT((EDATE('Projektkostenkalkulation EP'!$B$8,21)+(EV$9-1)),"MM"),
             IF(
                        OR(
                                    TEXT((EDATE('Projektkostenkalkulation EP'!$B$8,21)+EV$9),"TTT") = "Sa",
                                    TEXT((EDATE('Projektkostenkalkulation EP'!$B$8,21)+EV$9),"TTT") = "So",
                                    IF(ISNA(VLOOKUP(EDATE('Projektkostenkalkulation EP'!$B$8,21)+EV$9,Datenquellen!$F$7:$H$45,3,FALSE))," ",VLOOKUP(EDATE('Projektkostenkalkulation EP'!$B$8,21)+EV$9,Datenquellen!$F$7:$H$45,3,FALSE))="X"
                                    ),
                          "X",
                          ""
                          ),
               "X"
            )</f>
        <v/>
      </c>
      <c r="EX250" s="237" t="str">
        <f xml:space="preserve"> IF(TEXT((EDATE('Projektkostenkalkulation EP'!$B$8,21)+EW$9),"MM")=TEXT((EDATE('Projektkostenkalkulation EP'!$B$8,21)+(EW$9-1)),"MM"),
             IF(
                        OR(
                                    TEXT((EDATE('Projektkostenkalkulation EP'!$B$8,21)+EW$9),"TTT") = "Sa",
                                    TEXT((EDATE('Projektkostenkalkulation EP'!$B$8,21)+EW$9),"TTT") = "So",
                                    IF(ISNA(VLOOKUP(EDATE('Projektkostenkalkulation EP'!$B$8,21)+EW$9,Datenquellen!$F$7:$H$45,3,FALSE))," ",VLOOKUP(EDATE('Projektkostenkalkulation EP'!$B$8,21)+EW$9,Datenquellen!$F$7:$H$45,3,FALSE))="X"
                                    ),
                          "X",
                          ""
                          ),
               "X"
            )</f>
        <v/>
      </c>
      <c r="EY250" s="237" t="str">
        <f xml:space="preserve"> IF(TEXT((EDATE('Projektkostenkalkulation EP'!$B$8,21)+EX$9),"MM")=TEXT((EDATE('Projektkostenkalkulation EP'!$B$8,21)+(EX$9-1)),"MM"),
             IF(
                        OR(
                                    TEXT((EDATE('Projektkostenkalkulation EP'!$B$8,21)+EX$9),"TTT") = "Sa",
                                    TEXT((EDATE('Projektkostenkalkulation EP'!$B$8,21)+EX$9),"TTT") = "So",
                                    IF(ISNA(VLOOKUP(EDATE('Projektkostenkalkulation EP'!$B$8,21)+EX$9,Datenquellen!$F$7:$H$45,3,FALSE))," ",VLOOKUP(EDATE('Projektkostenkalkulation EP'!$B$8,21)+EX$9,Datenquellen!$F$7:$H$45,3,FALSE))="X"
                                    ),
                          "X",
                          ""
                          ),
               "X"
            )</f>
        <v/>
      </c>
      <c r="EZ250" s="237" t="str">
        <f xml:space="preserve"> IF(TEXT((EDATE('Projektkostenkalkulation EP'!$B$8,21)+EY$9),"MM")=TEXT((EDATE('Projektkostenkalkulation EP'!$B$8,21)+(EY$9-1)),"MM"),
             IF(
                        OR(
                                    TEXT((EDATE('Projektkostenkalkulation EP'!$B$8,21)+EY$9),"TTT") = "Sa",
                                    TEXT((EDATE('Projektkostenkalkulation EP'!$B$8,21)+EY$9),"TTT") = "So",
                                    IF(ISNA(VLOOKUP(EDATE('Projektkostenkalkulation EP'!$B$8,21)+EY$9,Datenquellen!$F$7:$H$45,3,FALSE))," ",VLOOKUP(EDATE('Projektkostenkalkulation EP'!$B$8,21)+EY$9,Datenquellen!$F$7:$H$45,3,FALSE))="X"
                                    ),
                          "X",
                          ""
                          ),
               "X"
            )</f>
        <v/>
      </c>
      <c r="FA250" s="237" t="str">
        <f xml:space="preserve"> IF(TEXT((EDATE('Projektkostenkalkulation EP'!$B$8,21)+EZ$9),"MM")=TEXT((EDATE('Projektkostenkalkulation EP'!$B$8,21)+(EZ$9-1)),"MM"),
             IF(
                        OR(
                                    TEXT((EDATE('Projektkostenkalkulation EP'!$B$8,21)+EZ$9),"TTT") = "Sa",
                                    TEXT((EDATE('Projektkostenkalkulation EP'!$B$8,21)+EZ$9),"TTT") = "So",
                                    IF(ISNA(VLOOKUP(EDATE('Projektkostenkalkulation EP'!$B$8,21)+EZ$9,Datenquellen!$F$7:$H$45,3,FALSE))," ",VLOOKUP(EDATE('Projektkostenkalkulation EP'!$B$8,21)+EZ$9,Datenquellen!$F$7:$H$45,3,FALSE))="X"
                                    ),
                          "X",
                          ""
                          ),
               "X"
            )</f>
        <v>X</v>
      </c>
      <c r="FB250" s="237" t="str">
        <f xml:space="preserve"> IF(TEXT((EDATE('Projektkostenkalkulation EP'!$B$8,21)+FA$9),"MM")=TEXT((EDATE('Projektkostenkalkulation EP'!$B$8,21)+(FA$9-1)),"MM"),
             IF(
                        OR(
                                    TEXT((EDATE('Projektkostenkalkulation EP'!$B$8,21)+FA$9),"TTT") = "Sa",
                                    TEXT((EDATE('Projektkostenkalkulation EP'!$B$8,21)+FA$9),"TTT") = "So",
                                    IF(ISNA(VLOOKUP(EDATE('Projektkostenkalkulation EP'!$B$8,21)+FA$9,Datenquellen!$F$7:$H$45,3,FALSE))," ",VLOOKUP(EDATE('Projektkostenkalkulation EP'!$B$8,21)+FA$9,Datenquellen!$F$7:$H$45,3,FALSE))="X"
                                    ),
                          "X",
                          ""
                          ),
               "X"
            )</f>
        <v>X</v>
      </c>
      <c r="FC250" s="237" t="str">
        <f xml:space="preserve"> IF(TEXT((EDATE('Projektkostenkalkulation EP'!$B$8,21)+FB$9),"MM")=TEXT((EDATE('Projektkostenkalkulation EP'!$B$8,21)+(FB$9-1)),"MM"),
             IF(
                        OR(
                                    TEXT((EDATE('Projektkostenkalkulation EP'!$B$8,21)+FB$9),"TTT") = "Sa",
                                    TEXT((EDATE('Projektkostenkalkulation EP'!$B$8,21)+FB$9),"TTT") = "So",
                                    IF(ISNA(VLOOKUP(EDATE('Projektkostenkalkulation EP'!$B$8,21)+FB$9,Datenquellen!$F$7:$H$45,3,FALSE))," ",VLOOKUP(EDATE('Projektkostenkalkulation EP'!$B$8,21)+FB$9,Datenquellen!$F$7:$H$45,3,FALSE))="X"
                                    ),
                          "X",
                          ""
                          ),
               "X"
            )</f>
        <v/>
      </c>
      <c r="FD250" s="237" t="str">
        <f xml:space="preserve"> IF(TEXT((EDATE('Projektkostenkalkulation EP'!$B$8,21)+FC$9),"MM")=TEXT((EDATE('Projektkostenkalkulation EP'!$B$8,21)+(FC$9-1)),"MM"),
             IF(
                        OR(
                                    TEXT((EDATE('Projektkostenkalkulation EP'!$B$8,21)+FC$9),"TTT") = "Sa",
                                    TEXT((EDATE('Projektkostenkalkulation EP'!$B$8,21)+FC$9),"TTT") = "So",
                                    IF(ISNA(VLOOKUP(EDATE('Projektkostenkalkulation EP'!$B$8,21)+FC$9,Datenquellen!$F$7:$H$45,3,FALSE))," ",VLOOKUP(EDATE('Projektkostenkalkulation EP'!$B$8,21)+FC$9,Datenquellen!$F$7:$H$45,3,FALSE))="X"
                                    ),
                          "X",
                          ""
                          ),
               "X"
            )</f>
        <v/>
      </c>
      <c r="FE250" s="237" t="str">
        <f xml:space="preserve"> IF(TEXT((EDATE('Projektkostenkalkulation EP'!$B$8,21)+FD$9),"MM")=TEXT((EDATE('Projektkostenkalkulation EP'!$B$8,21)+(FD$9-1)),"MM"),
             IF(
                        OR(
                                    TEXT((EDATE('Projektkostenkalkulation EP'!$B$8,21)+FD$9),"TTT") = "Sa",
                                    TEXT((EDATE('Projektkostenkalkulation EP'!$B$8,21)+FD$9),"TTT") = "So",
                                    IF(ISNA(VLOOKUP(EDATE('Projektkostenkalkulation EP'!$B$8,21)+FD$9,Datenquellen!$F$7:$H$45,3,FALSE))," ",VLOOKUP(EDATE('Projektkostenkalkulation EP'!$B$8,21)+FD$9,Datenquellen!$F$7:$H$45,3,FALSE))="X"
                                    ),
                          "X",
                          ""
                          ),
               "X"
            )</f>
        <v/>
      </c>
      <c r="FF250" s="237" t="str">
        <f xml:space="preserve"> IF(TEXT((EDATE('Projektkostenkalkulation EP'!$B$8,21)+FE$9),"MM")=TEXT((EDATE('Projektkostenkalkulation EP'!$B$8,21)+(FE$9-1)),"MM"),
             IF(
                        OR(
                                    TEXT((EDATE('Projektkostenkalkulation EP'!$B$8,21)+FE$9),"TTT") = "Sa",
                                    TEXT((EDATE('Projektkostenkalkulation EP'!$B$8,21)+FE$9),"TTT") = "So",
                                    IF(ISNA(VLOOKUP(EDATE('Projektkostenkalkulation EP'!$B$8,21)+FE$9,Datenquellen!$F$7:$H$45,3,FALSE))," ",VLOOKUP(EDATE('Projektkostenkalkulation EP'!$B$8,21)+FE$9,Datenquellen!$F$7:$H$45,3,FALSE))="X"
                                    ),
                          "X",
                          ""
                          ),
               "X"
            )</f>
        <v/>
      </c>
      <c r="FG250" s="237" t="str">
        <f xml:space="preserve"> IF(TEXT((EDATE('Projektkostenkalkulation EP'!$B$8,21)+FF$9),"MM")=TEXT((EDATE('Projektkostenkalkulation EP'!$B$8,21)+(FF$9-1)),"MM"),
             IF(
                        OR(
                                    TEXT((EDATE('Projektkostenkalkulation EP'!$B$8,21)+FF$9),"TTT") = "Sa",
                                    TEXT((EDATE('Projektkostenkalkulation EP'!$B$8,21)+FF$9),"TTT") = "So",
                                    IF(ISNA(VLOOKUP(EDATE('Projektkostenkalkulation EP'!$B$8,21)+FF$9,Datenquellen!$F$7:$H$45,3,FALSE))," ",VLOOKUP(EDATE('Projektkostenkalkulation EP'!$B$8,21)+FF$9,Datenquellen!$F$7:$H$45,3,FALSE))="X"
                                    ),
                          "X",
                          ""
                          ),
               "X"
            )</f>
        <v/>
      </c>
      <c r="FH250" s="237" t="str">
        <f xml:space="preserve"> IF(TEXT((EDATE('Projektkostenkalkulation EP'!$B$8,21)+FG$9),"MM")=TEXT((EDATE('Projektkostenkalkulation EP'!$B$8,21)+(FG$9-1)),"MM"),
             IF(
                        OR(
                                    TEXT((EDATE('Projektkostenkalkulation EP'!$B$8,21)+FG$9),"TTT") = "Sa",
                                    TEXT((EDATE('Projektkostenkalkulation EP'!$B$8,21)+FG$9),"TTT") = "So",
                                    IF(ISNA(VLOOKUP(EDATE('Projektkostenkalkulation EP'!$B$8,21)+FG$9,Datenquellen!$F$7:$H$45,3,FALSE))," ",VLOOKUP(EDATE('Projektkostenkalkulation EP'!$B$8,21)+FG$9,Datenquellen!$F$7:$H$45,3,FALSE))="X"
                                    ),
                          "X",
                          ""
                          ),
               "X"
            )</f>
        <v>X</v>
      </c>
      <c r="FI250" s="237" t="str">
        <f xml:space="preserve"> IF(TEXT((EDATE('Projektkostenkalkulation EP'!$B$8,21)+FH$9),"MM")=TEXT((EDATE('Projektkostenkalkulation EP'!$B$8,21)+(FH$9-1)),"MM"),
             IF(
                        OR(
                                    TEXT((EDATE('Projektkostenkalkulation EP'!$B$8,21)+FH$9),"TTT") = "Sa",
                                    TEXT((EDATE('Projektkostenkalkulation EP'!$B$8,21)+FH$9),"TTT") = "So",
                                    IF(ISNA(VLOOKUP(EDATE('Projektkostenkalkulation EP'!$B$8,21)+FH$9,Datenquellen!$F$7:$H$45,3,FALSE))," ",VLOOKUP(EDATE('Projektkostenkalkulation EP'!$B$8,21)+FH$9,Datenquellen!$F$7:$H$45,3,FALSE))="X"
                                    ),
                          "X",
                          ""
                          ),
               "X"
            )</f>
        <v>X</v>
      </c>
      <c r="FJ250" s="237" t="str">
        <f xml:space="preserve"> IF(TEXT((EDATE('Projektkostenkalkulation EP'!$B$8,21)+FI$9),"MM")=TEXT((EDATE('Projektkostenkalkulation EP'!$B$8,21)+(FI$9-1)),"MM"),
             IF(
                        OR(
                                    TEXT((EDATE('Projektkostenkalkulation EP'!$B$8,21)+FI$9),"TTT") = "Sa",
                                    TEXT((EDATE('Projektkostenkalkulation EP'!$B$8,21)+FI$9),"TTT") = "So",
                                    IF(ISNA(VLOOKUP(EDATE('Projektkostenkalkulation EP'!$B$8,21)+FI$9,Datenquellen!$F$7:$H$45,3,FALSE))," ",VLOOKUP(EDATE('Projektkostenkalkulation EP'!$B$8,21)+FI$9,Datenquellen!$F$7:$H$45,3,FALSE))="X"
                                    ),
                          "X",
                          ""
                          ),
               "X"
            )</f>
        <v/>
      </c>
      <c r="FK250" s="237" t="str">
        <f xml:space="preserve"> IF(TEXT((EDATE('Projektkostenkalkulation EP'!$B$8,21)+FJ$9),"MM")=TEXT((EDATE('Projektkostenkalkulation EP'!$B$8,21)+(FJ$9-1)),"MM"),
             IF(
                        OR(
                                    TEXT((EDATE('Projektkostenkalkulation EP'!$B$8,21)+FJ$9),"TTT") = "Sa",
                                    TEXT((EDATE('Projektkostenkalkulation EP'!$B$8,21)+FJ$9),"TTT") = "So",
                                    IF(ISNA(VLOOKUP(EDATE('Projektkostenkalkulation EP'!$B$8,21)+FJ$9,Datenquellen!$F$7:$H$45,3,FALSE))," ",VLOOKUP(EDATE('Projektkostenkalkulation EP'!$B$8,21)+FJ$9,Datenquellen!$F$7:$H$45,3,FALSE))="X"
                                    ),
                          "X",
                          ""
                          ),
               "X"
            )</f>
        <v/>
      </c>
      <c r="FL250" s="237" t="str">
        <f xml:space="preserve"> IF(TEXT((EDATE('Projektkostenkalkulation EP'!$B$8,21)+FK$9),"MM")=TEXT((EDATE('Projektkostenkalkulation EP'!$B$8,21)+(FK$9-1)),"MM"),
             IF(
                        OR(
                                    TEXT((EDATE('Projektkostenkalkulation EP'!$B$8,21)+FK$9),"TTT") = "Sa",
                                    TEXT((EDATE('Projektkostenkalkulation EP'!$B$8,21)+FK$9),"TTT") = "So",
                                    IF(ISNA(VLOOKUP(EDATE('Projektkostenkalkulation EP'!$B$8,21)+FK$9,Datenquellen!$F$7:$H$45,3,FALSE))," ",VLOOKUP(EDATE('Projektkostenkalkulation EP'!$B$8,21)+FK$9,Datenquellen!$F$7:$H$45,3,FALSE))="X"
                                    ),
                          "X",
                          ""
                          ),
               "X"
            )</f>
        <v/>
      </c>
      <c r="FM250" s="237" t="str">
        <f xml:space="preserve"> IF(TEXT((EDATE('Projektkostenkalkulation EP'!$B$8,21)+FL$9),"MM")=TEXT((EDATE('Projektkostenkalkulation EP'!$B$8,21)+(FL$9-1)),"MM"),
             IF(
                        OR(
                                    TEXT((EDATE('Projektkostenkalkulation EP'!$B$8,21)+FL$9),"TTT") = "Sa",
                                    TEXT((EDATE('Projektkostenkalkulation EP'!$B$8,21)+FL$9),"TTT") = "So",
                                    IF(ISNA(VLOOKUP(EDATE('Projektkostenkalkulation EP'!$B$8,21)+FL$9,Datenquellen!$F$7:$H$45,3,FALSE))," ",VLOOKUP(EDATE('Projektkostenkalkulation EP'!$B$8,21)+FL$9,Datenquellen!$F$7:$H$45,3,FALSE))="X"
                                    ),
                          "X",
                          ""
                          ),
               "X"
            )</f>
        <v/>
      </c>
      <c r="FN250" s="237" t="str">
        <f xml:space="preserve"> IF(TEXT((EDATE('Projektkostenkalkulation EP'!$B$8,21)+FM$9),"MM")=TEXT((EDATE('Projektkostenkalkulation EP'!$B$8,21)+(FM$9-1)),"MM"),
             IF(
                        OR(
                                    TEXT((EDATE('Projektkostenkalkulation EP'!$B$8,21)+FM$9),"TTT") = "Sa",
                                    TEXT((EDATE('Projektkostenkalkulation EP'!$B$8,21)+FM$9),"TTT") = "So",
                                    IF(ISNA(VLOOKUP(EDATE('Projektkostenkalkulation EP'!$B$8,21)+FM$9,Datenquellen!$F$7:$H$45,3,FALSE))," ",VLOOKUP(EDATE('Projektkostenkalkulation EP'!$B$8,21)+FM$9,Datenquellen!$F$7:$H$45,3,FALSE))="X"
                                    ),
                          "X",
                          ""
                          ),
               "X"
            )</f>
        <v/>
      </c>
      <c r="FO250" s="237" t="str">
        <f xml:space="preserve"> IF(TEXT((EDATE('Projektkostenkalkulation EP'!$B$8,21)+FN$9),"MM")=TEXT((EDATE('Projektkostenkalkulation EP'!$B$8,21)+(FN$9-1)),"MM"),
             IF(
                        OR(
                                    TEXT((EDATE('Projektkostenkalkulation EP'!$B$8,21)+FN$9),"TTT") = "Sa",
                                    TEXT((EDATE('Projektkostenkalkulation EP'!$B$8,21)+FN$9),"TTT") = "So",
                                    IF(ISNA(VLOOKUP(EDATE('Projektkostenkalkulation EP'!$B$8,21)+FN$9,Datenquellen!$F$7:$H$45,3,FALSE))," ",VLOOKUP(EDATE('Projektkostenkalkulation EP'!$B$8,21)+FN$9,Datenquellen!$F$7:$H$45,3,FALSE))="X"
                                    ),
                          "X",
                          ""
                          ),
               "X"
            )</f>
        <v>X</v>
      </c>
      <c r="FP250" s="237" t="str">
        <f xml:space="preserve"> IF(TEXT((EDATE('Projektkostenkalkulation EP'!$B$8,21)+FO$9),"MM")=TEXT((EDATE('Projektkostenkalkulation EP'!$B$8,21)+(FO$9-1)),"MM"),
             IF(
                        OR(
                                    TEXT((EDATE('Projektkostenkalkulation EP'!$B$8,21)+FO$9),"TTT") = "Sa",
                                    TEXT((EDATE('Projektkostenkalkulation EP'!$B$8,21)+FO$9),"TTT") = "So",
                                    IF(ISNA(VLOOKUP(EDATE('Projektkostenkalkulation EP'!$B$8,21)+FO$9,Datenquellen!$F$7:$H$45,3,FALSE))," ",VLOOKUP(EDATE('Projektkostenkalkulation EP'!$B$8,21)+FO$9,Datenquellen!$F$7:$H$45,3,FALSE))="X"
                                    ),
                          "X",
                          ""
                          ),
               "X"
            )</f>
        <v>X</v>
      </c>
      <c r="FQ250" s="237" t="str">
        <f xml:space="preserve"> IF(TEXT((EDATE('Projektkostenkalkulation EP'!$B$8,21)+FP$9),"MM")=TEXT((EDATE('Projektkostenkalkulation EP'!$B$8,21)+(FP$9-1)),"MM"),
             IF(
                        OR(
                                    TEXT((EDATE('Projektkostenkalkulation EP'!$B$8,21)+FP$9),"TTT") = "Sa",
                                    TEXT((EDATE('Projektkostenkalkulation EP'!$B$8,21)+FP$9),"TTT") = "So",
                                    IF(ISNA(VLOOKUP(EDATE('Projektkostenkalkulation EP'!$B$8,21)+FP$9,Datenquellen!$F$7:$H$45,3,FALSE))," ",VLOOKUP(EDATE('Projektkostenkalkulation EP'!$B$8,21)+FP$9,Datenquellen!$F$7:$H$45,3,FALSE))="X"
                                    ),
                          "X",
                          ""
                          ),
               "X"
            )</f>
        <v/>
      </c>
      <c r="FR250" s="237" t="str">
        <f xml:space="preserve"> IF(TEXT((EDATE('Projektkostenkalkulation EP'!$B$8,21)+FQ$9),"MM")=TEXT((EDATE('Projektkostenkalkulation EP'!$B$8,21)+(FQ$9-1)),"MM"),
             IF(
                        OR(
                                    TEXT((EDATE('Projektkostenkalkulation EP'!$B$8,21)+FQ$9),"TTT") = "Sa",
                                    TEXT((EDATE('Projektkostenkalkulation EP'!$B$8,21)+FQ$9),"TTT") = "So",
                                    IF(ISNA(VLOOKUP(EDATE('Projektkostenkalkulation EP'!$B$8,21)+FQ$9,Datenquellen!$F$7:$H$45,3,FALSE))," ",VLOOKUP(EDATE('Projektkostenkalkulation EP'!$B$8,21)+FQ$9,Datenquellen!$F$7:$H$45,3,FALSE))="X"
                                    ),
                          "X",
                          ""
                          ),
               "X"
            )</f>
        <v/>
      </c>
      <c r="FS250" s="237" t="str">
        <f xml:space="preserve"> IF(TEXT((EDATE('Projektkostenkalkulation EP'!$B$8,21)+FR$9),"MM")=TEXT((EDATE('Projektkostenkalkulation EP'!$B$8,21)+(FR$9-1)),"MM"),
             IF(
                        OR(
                                    TEXT((EDATE('Projektkostenkalkulation EP'!$B$8,21)+FR$9),"TTT") = "Sa",
                                    TEXT((EDATE('Projektkostenkalkulation EP'!$B$8,21)+FR$9),"TTT") = "So",
                                    IF(ISNA(VLOOKUP(EDATE('Projektkostenkalkulation EP'!$B$8,21)+FR$9,Datenquellen!$F$7:$H$45,3,FALSE))," ",VLOOKUP(EDATE('Projektkostenkalkulation EP'!$B$8,21)+FR$9,Datenquellen!$F$7:$H$45,3,FALSE))="X"
                                    ),
                          "X",
                          ""
                          ),
               "X"
            )</f>
        <v/>
      </c>
      <c r="FT250" s="237" t="str">
        <f xml:space="preserve"> IF(TEXT((EDATE('Projektkostenkalkulation EP'!$B$8,21)+FS$9),"MM")=TEXT((EDATE('Projektkostenkalkulation EP'!$B$8,21)+(FS$9-1)),"MM"),
             IF(
                        OR(
                                    TEXT((EDATE('Projektkostenkalkulation EP'!$B$8,21)+FS$9),"TTT") = "Sa",
                                    TEXT((EDATE('Projektkostenkalkulation EP'!$B$8,21)+FS$9),"TTT") = "So",
                                    IF(ISNA(VLOOKUP(EDATE('Projektkostenkalkulation EP'!$B$8,21)+FS$9,Datenquellen!$F$7:$H$45,3,FALSE))," ",VLOOKUP(EDATE('Projektkostenkalkulation EP'!$B$8,21)+FS$9,Datenquellen!$F$7:$H$45,3,FALSE))="X"
                                    ),
                          "X",
                          ""
                          ),
               "X"
            )</f>
        <v/>
      </c>
      <c r="FU250" s="238" t="str">
        <f xml:space="preserve"> IF(TEXT((EDATE('Projektkostenkalkulation EP'!$B$8,21)+FT$9),"MM")=TEXT((EDATE('Projektkostenkalkulation EP'!$B$8,21)+(FT$9-1)),"MM"),
             IF(
                        OR(
                                    TEXT((EDATE('Projektkostenkalkulation EP'!$B$8,21)+FT$9),"TTT") = "Sa",
                                    TEXT((EDATE('Projektkostenkalkulation EP'!$B$8,21)+FT$9),"TTT") = "So",
                                    IF(ISNA(VLOOKUP(EDATE('Projektkostenkalkulation EP'!$B$8,21)+FT$9,Datenquellen!$F$7:$H$45,3,FALSE))," ",VLOOKUP(EDATE('Projektkostenkalkulation EP'!$B$8,21)+FT$9,Datenquellen!$F$7:$H$45,3,FALSE))="X"
                                    ),
                          "X",
                          ""
                          ),
               "X"
            )</f>
        <v/>
      </c>
      <c r="FV250" s="239"/>
      <c r="FW250" s="240"/>
      <c r="FX250" s="241" t="s">
        <v>67</v>
      </c>
      <c r="FY250" s="407"/>
      <c r="FZ250" s="236"/>
      <c r="GA250" s="237" t="str">
        <f>IF(
            OR(
                     TEXT(EDATE('Projektkostenkalkulation EP'!$B$8,21),"TTT") = "Sa",
                     TEXT(EDATE('Projektkostenkalkulation EP'!$B$8,21),"TTT") = "So",
                     IF(ISNA(VLOOKUP(EDATE('Projektkostenkalkulation EP'!$B$8,21),Datenquellen!$F$7:$H$45,3,FALSE))," ",VLOOKUP(EDATE('Projektkostenkalkulation EP'!$B$8,21),Datenquellen!$F$7:$H$45,3,FALSE))="X"
                            ),
                    "X",
                    ""
            )</f>
        <v/>
      </c>
      <c r="GB250" s="237" t="str">
        <f xml:space="preserve"> IF(TEXT((EDATE('Projektkostenkalkulation EP'!$B$8,21)+GA$9),"MM")=TEXT((EDATE('Projektkostenkalkulation EP'!$B$8,21)+(GA$9-1)),"MM"),
             IF(
                        OR(
                                    TEXT((EDATE('Projektkostenkalkulation EP'!$B$8,21)+GA$9),"TTT") = "Sa",
                                    TEXT((EDATE('Projektkostenkalkulation EP'!$B$8,21)+GA$9),"TTT") = "So",
                                    IF(ISNA(VLOOKUP(EDATE('Projektkostenkalkulation EP'!$B$8,21)+GA$9,Datenquellen!$F$7:$H$45,3,FALSE))," ",VLOOKUP(EDATE('Projektkostenkalkulation EP'!$B$8,21)+GA$9,Datenquellen!$F$7:$H$45,3,FALSE))="X"
                                    ),
                          "X",
                          ""
                          ),
               "X"
            )</f>
        <v/>
      </c>
      <c r="GC250" s="237" t="str">
        <f xml:space="preserve"> IF(TEXT((EDATE('Projektkostenkalkulation EP'!$B$8,21)+GB$9),"MM")=TEXT((EDATE('Projektkostenkalkulation EP'!$B$8,21)+(GB$9-1)),"MM"),
             IF(
                        OR(
                                    TEXT((EDATE('Projektkostenkalkulation EP'!$B$8,21)+GB$9),"TTT") = "Sa",
                                    TEXT((EDATE('Projektkostenkalkulation EP'!$B$8,21)+GB$9),"TTT") = "So",
                                    IF(ISNA(VLOOKUP(EDATE('Projektkostenkalkulation EP'!$B$8,21)+GB$9,Datenquellen!$F$7:$H$45,3,FALSE))," ",VLOOKUP(EDATE('Projektkostenkalkulation EP'!$B$8,21)+GB$9,Datenquellen!$F$7:$H$45,3,FALSE))="X"
                                    ),
                          "X",
                          ""
                          ),
               "X"
            )</f>
        <v>X</v>
      </c>
      <c r="GD250" s="237" t="str">
        <f xml:space="preserve"> IF(TEXT((EDATE('Projektkostenkalkulation EP'!$B$8,21)+GC$9),"MM")=TEXT((EDATE('Projektkostenkalkulation EP'!$B$8,21)+(GC$9-1)),"MM"),
             IF(
                        OR(
                                    TEXT((EDATE('Projektkostenkalkulation EP'!$B$8,21)+GC$9),"TTT") = "Sa",
                                    TEXT((EDATE('Projektkostenkalkulation EP'!$B$8,21)+GC$9),"TTT") = "So",
                                    IF(ISNA(VLOOKUP(EDATE('Projektkostenkalkulation EP'!$B$8,21)+GC$9,Datenquellen!$F$7:$H$45,3,FALSE))," ",VLOOKUP(EDATE('Projektkostenkalkulation EP'!$B$8,21)+GC$9,Datenquellen!$F$7:$H$45,3,FALSE))="X"
                                    ),
                          "X",
                          ""
                          ),
               "X"
            )</f>
        <v>X</v>
      </c>
      <c r="GE250" s="237" t="str">
        <f xml:space="preserve"> IF(TEXT((EDATE('Projektkostenkalkulation EP'!$B$8,21)+GD$9),"MM")=TEXT((EDATE('Projektkostenkalkulation EP'!$B$8,21)+(GD$9-1)),"MM"),
             IF(
                        OR(
                                    TEXT((EDATE('Projektkostenkalkulation EP'!$B$8,21)+GD$9),"TTT") = "Sa",
                                    TEXT((EDATE('Projektkostenkalkulation EP'!$B$8,21)+GD$9),"TTT") = "So",
                                    IF(ISNA(VLOOKUP(EDATE('Projektkostenkalkulation EP'!$B$8,21)+GD$9,Datenquellen!$F$7:$H$45,3,FALSE))," ",VLOOKUP(EDATE('Projektkostenkalkulation EP'!$B$8,21)+GD$9,Datenquellen!$F$7:$H$45,3,FALSE))="X"
                                    ),
                          "X",
                          ""
                          ),
               "X"
            )</f>
        <v>X</v>
      </c>
      <c r="GF250" s="237" t="str">
        <f xml:space="preserve"> IF(TEXT((EDATE('Projektkostenkalkulation EP'!$B$8,21)+GE$9),"MM")=TEXT((EDATE('Projektkostenkalkulation EP'!$B$8,21)+(GE$9-1)),"MM"),
             IF(
                        OR(
                                    TEXT((EDATE('Projektkostenkalkulation EP'!$B$8,21)+GE$9),"TTT") = "Sa",
                                    TEXT((EDATE('Projektkostenkalkulation EP'!$B$8,21)+GE$9),"TTT") = "So",
                                    IF(ISNA(VLOOKUP(EDATE('Projektkostenkalkulation EP'!$B$8,21)+GE$9,Datenquellen!$F$7:$H$45,3,FALSE))," ",VLOOKUP(EDATE('Projektkostenkalkulation EP'!$B$8,21)+GE$9,Datenquellen!$F$7:$H$45,3,FALSE))="X"
                                    ),
                          "X",
                          ""
                          ),
               "X"
            )</f>
        <v/>
      </c>
      <c r="GG250" s="237" t="str">
        <f xml:space="preserve"> IF(TEXT((EDATE('Projektkostenkalkulation EP'!$B$8,21)+GF$9),"MM")=TEXT((EDATE('Projektkostenkalkulation EP'!$B$8,21)+(GF$9-1)),"MM"),
             IF(
                        OR(
                                    TEXT((EDATE('Projektkostenkalkulation EP'!$B$8,21)+GF$9),"TTT") = "Sa",
                                    TEXT((EDATE('Projektkostenkalkulation EP'!$B$8,21)+GF$9),"TTT") = "So",
                                    IF(ISNA(VLOOKUP(EDATE('Projektkostenkalkulation EP'!$B$8,21)+GF$9,Datenquellen!$F$7:$H$45,3,FALSE))," ",VLOOKUP(EDATE('Projektkostenkalkulation EP'!$B$8,21)+GF$9,Datenquellen!$F$7:$H$45,3,FALSE))="X"
                                    ),
                          "X",
                          ""
                          ),
               "X"
            )</f>
        <v/>
      </c>
      <c r="GH250" s="237" t="str">
        <f xml:space="preserve"> IF(TEXT((EDATE('Projektkostenkalkulation EP'!$B$8,21)+GG$9),"MM")=TEXT((EDATE('Projektkostenkalkulation EP'!$B$8,21)+(GG$9-1)),"MM"),
             IF(
                        OR(
                                    TEXT((EDATE('Projektkostenkalkulation EP'!$B$8,21)+GG$9),"TTT") = "Sa",
                                    TEXT((EDATE('Projektkostenkalkulation EP'!$B$8,21)+GG$9),"TTT") = "So",
                                    IF(ISNA(VLOOKUP(EDATE('Projektkostenkalkulation EP'!$B$8,21)+GG$9,Datenquellen!$F$7:$H$45,3,FALSE))," ",VLOOKUP(EDATE('Projektkostenkalkulation EP'!$B$8,21)+GG$9,Datenquellen!$F$7:$H$45,3,FALSE))="X"
                                    ),
                          "X",
                          ""
                          ),
               "X"
            )</f>
        <v/>
      </c>
      <c r="GI250" s="237" t="str">
        <f xml:space="preserve"> IF(TEXT((EDATE('Projektkostenkalkulation EP'!$B$8,21)+GH$9),"MM")=TEXT((EDATE('Projektkostenkalkulation EP'!$B$8,21)+(GH$9-1)),"MM"),
             IF(
                        OR(
                                    TEXT((EDATE('Projektkostenkalkulation EP'!$B$8,21)+GH$9),"TTT") = "Sa",
                                    TEXT((EDATE('Projektkostenkalkulation EP'!$B$8,21)+GH$9),"TTT") = "So",
                                    IF(ISNA(VLOOKUP(EDATE('Projektkostenkalkulation EP'!$B$8,21)+GH$9,Datenquellen!$F$7:$H$45,3,FALSE))," ",VLOOKUP(EDATE('Projektkostenkalkulation EP'!$B$8,21)+GH$9,Datenquellen!$F$7:$H$45,3,FALSE))="X"
                                    ),
                          "X",
                          ""
                          ),
               "X"
            )</f>
        <v/>
      </c>
      <c r="GJ250" s="237" t="str">
        <f xml:space="preserve"> IF(TEXT((EDATE('Projektkostenkalkulation EP'!$B$8,21)+GI$9),"MM")=TEXT((EDATE('Projektkostenkalkulation EP'!$B$8,21)+(GI$9-1)),"MM"),
             IF(
                        OR(
                                    TEXT((EDATE('Projektkostenkalkulation EP'!$B$8,21)+GI$9),"TTT") = "Sa",
                                    TEXT((EDATE('Projektkostenkalkulation EP'!$B$8,21)+GI$9),"TTT") = "So",
                                    IF(ISNA(VLOOKUP(EDATE('Projektkostenkalkulation EP'!$B$8,21)+GI$9,Datenquellen!$F$7:$H$45,3,FALSE))," ",VLOOKUP(EDATE('Projektkostenkalkulation EP'!$B$8,21)+GI$9,Datenquellen!$F$7:$H$45,3,FALSE))="X"
                                    ),
                          "X",
                          ""
                          ),
               "X"
            )</f>
        <v/>
      </c>
      <c r="GK250" s="237" t="str">
        <f xml:space="preserve"> IF(TEXT((EDATE('Projektkostenkalkulation EP'!$B$8,21)+GJ$9),"MM")=TEXT((EDATE('Projektkostenkalkulation EP'!$B$8,21)+(GJ$9-1)),"MM"),
             IF(
                        OR(
                                    TEXT((EDATE('Projektkostenkalkulation EP'!$B$8,21)+GJ$9),"TTT") = "Sa",
                                    TEXT((EDATE('Projektkostenkalkulation EP'!$B$8,21)+GJ$9),"TTT") = "So",
                                    IF(ISNA(VLOOKUP(EDATE('Projektkostenkalkulation EP'!$B$8,21)+GJ$9,Datenquellen!$F$7:$H$45,3,FALSE))," ",VLOOKUP(EDATE('Projektkostenkalkulation EP'!$B$8,21)+GJ$9,Datenquellen!$F$7:$H$45,3,FALSE))="X"
                                    ),
                          "X",
                          ""
                          ),
               "X"
            )</f>
        <v>X</v>
      </c>
      <c r="GL250" s="237" t="str">
        <f xml:space="preserve"> IF(TEXT((EDATE('Projektkostenkalkulation EP'!$B$8,21)+GK$9),"MM")=TEXT((EDATE('Projektkostenkalkulation EP'!$B$8,21)+(GK$9-1)),"MM"),
             IF(
                        OR(
                                    TEXT((EDATE('Projektkostenkalkulation EP'!$B$8,21)+GK$9),"TTT") = "Sa",
                                    TEXT((EDATE('Projektkostenkalkulation EP'!$B$8,21)+GK$9),"TTT") = "So",
                                    IF(ISNA(VLOOKUP(EDATE('Projektkostenkalkulation EP'!$B$8,21)+GK$9,Datenquellen!$F$7:$H$45,3,FALSE))," ",VLOOKUP(EDATE('Projektkostenkalkulation EP'!$B$8,21)+GK$9,Datenquellen!$F$7:$H$45,3,FALSE))="X"
                                    ),
                          "X",
                          ""
                          ),
               "X"
            )</f>
        <v>X</v>
      </c>
      <c r="GM250" s="237" t="str">
        <f xml:space="preserve"> IF(TEXT((EDATE('Projektkostenkalkulation EP'!$B$8,21)+GL$9),"MM")=TEXT((EDATE('Projektkostenkalkulation EP'!$B$8,21)+(GL$9-1)),"MM"),
             IF(
                        OR(
                                    TEXT((EDATE('Projektkostenkalkulation EP'!$B$8,21)+GL$9),"TTT") = "Sa",
                                    TEXT((EDATE('Projektkostenkalkulation EP'!$B$8,21)+GL$9),"TTT") = "So",
                                    IF(ISNA(VLOOKUP(EDATE('Projektkostenkalkulation EP'!$B$8,21)+GL$9,Datenquellen!$F$7:$H$45,3,FALSE))," ",VLOOKUP(EDATE('Projektkostenkalkulation EP'!$B$8,21)+GL$9,Datenquellen!$F$7:$H$45,3,FALSE))="X"
                                    ),
                          "X",
                          ""
                          ),
               "X"
            )</f>
        <v/>
      </c>
      <c r="GN250" s="237" t="str">
        <f xml:space="preserve"> IF(TEXT((EDATE('Projektkostenkalkulation EP'!$B$8,21)+GM$9),"MM")=TEXT((EDATE('Projektkostenkalkulation EP'!$B$8,21)+(GM$9-1)),"MM"),
             IF(
                        OR(
                                    TEXT((EDATE('Projektkostenkalkulation EP'!$B$8,21)+GM$9),"TTT") = "Sa",
                                    TEXT((EDATE('Projektkostenkalkulation EP'!$B$8,21)+GM$9),"TTT") = "So",
                                    IF(ISNA(VLOOKUP(EDATE('Projektkostenkalkulation EP'!$B$8,21)+GM$9,Datenquellen!$F$7:$H$45,3,FALSE))," ",VLOOKUP(EDATE('Projektkostenkalkulation EP'!$B$8,21)+GM$9,Datenquellen!$F$7:$H$45,3,FALSE))="X"
                                    ),
                          "X",
                          ""
                          ),
               "X"
            )</f>
        <v/>
      </c>
      <c r="GO250" s="237" t="str">
        <f xml:space="preserve"> IF(TEXT((EDATE('Projektkostenkalkulation EP'!$B$8,21)+GN$9),"MM")=TEXT((EDATE('Projektkostenkalkulation EP'!$B$8,21)+(GN$9-1)),"MM"),
             IF(
                        OR(
                                    TEXT((EDATE('Projektkostenkalkulation EP'!$B$8,21)+GN$9),"TTT") = "Sa",
                                    TEXT((EDATE('Projektkostenkalkulation EP'!$B$8,21)+GN$9),"TTT") = "So",
                                    IF(ISNA(VLOOKUP(EDATE('Projektkostenkalkulation EP'!$B$8,21)+GN$9,Datenquellen!$F$7:$H$45,3,FALSE))," ",VLOOKUP(EDATE('Projektkostenkalkulation EP'!$B$8,21)+GN$9,Datenquellen!$F$7:$H$45,3,FALSE))="X"
                                    ),
                          "X",
                          ""
                          ),
               "X"
            )</f>
        <v/>
      </c>
      <c r="GP250" s="237" t="str">
        <f xml:space="preserve"> IF(TEXT((EDATE('Projektkostenkalkulation EP'!$B$8,21)+GO$9),"MM")=TEXT((EDATE('Projektkostenkalkulation EP'!$B$8,21)+(GO$9-1)),"MM"),
             IF(
                        OR(
                                    TEXT((EDATE('Projektkostenkalkulation EP'!$B$8,21)+GO$9),"TTT") = "Sa",
                                    TEXT((EDATE('Projektkostenkalkulation EP'!$B$8,21)+GO$9),"TTT") = "So",
                                    IF(ISNA(VLOOKUP(EDATE('Projektkostenkalkulation EP'!$B$8,21)+GO$9,Datenquellen!$F$7:$H$45,3,FALSE))," ",VLOOKUP(EDATE('Projektkostenkalkulation EP'!$B$8,21)+GO$9,Datenquellen!$F$7:$H$45,3,FALSE))="X"
                                    ),
                          "X",
                          ""
                          ),
               "X"
            )</f>
        <v/>
      </c>
      <c r="GQ250" s="237" t="str">
        <f xml:space="preserve"> IF(TEXT((EDATE('Projektkostenkalkulation EP'!$B$8,21)+GP$9),"MM")=TEXT((EDATE('Projektkostenkalkulation EP'!$B$8,21)+(GP$9-1)),"MM"),
             IF(
                        OR(
                                    TEXT((EDATE('Projektkostenkalkulation EP'!$B$8,21)+GP$9),"TTT") = "Sa",
                                    TEXT((EDATE('Projektkostenkalkulation EP'!$B$8,21)+GP$9),"TTT") = "So",
                                    IF(ISNA(VLOOKUP(EDATE('Projektkostenkalkulation EP'!$B$8,21)+GP$9,Datenquellen!$F$7:$H$45,3,FALSE))," ",VLOOKUP(EDATE('Projektkostenkalkulation EP'!$B$8,21)+GP$9,Datenquellen!$F$7:$H$45,3,FALSE))="X"
                                    ),
                          "X",
                          ""
                          ),
               "X"
            )</f>
        <v/>
      </c>
      <c r="GR250" s="237" t="str">
        <f xml:space="preserve"> IF(TEXT((EDATE('Projektkostenkalkulation EP'!$B$8,21)+GQ$9),"MM")=TEXT((EDATE('Projektkostenkalkulation EP'!$B$8,21)+(GQ$9-1)),"MM"),
             IF(
                        OR(
                                    TEXT((EDATE('Projektkostenkalkulation EP'!$B$8,21)+GQ$9),"TTT") = "Sa",
                                    TEXT((EDATE('Projektkostenkalkulation EP'!$B$8,21)+GQ$9),"TTT") = "So",
                                    IF(ISNA(VLOOKUP(EDATE('Projektkostenkalkulation EP'!$B$8,21)+GQ$9,Datenquellen!$F$7:$H$45,3,FALSE))," ",VLOOKUP(EDATE('Projektkostenkalkulation EP'!$B$8,21)+GQ$9,Datenquellen!$F$7:$H$45,3,FALSE))="X"
                                    ),
                          "X",
                          ""
                          ),
               "X"
            )</f>
        <v>X</v>
      </c>
      <c r="GS250" s="237" t="str">
        <f xml:space="preserve"> IF(TEXT((EDATE('Projektkostenkalkulation EP'!$B$8,21)+GR$9),"MM")=TEXT((EDATE('Projektkostenkalkulation EP'!$B$8,21)+(GR$9-1)),"MM"),
             IF(
                        OR(
                                    TEXT((EDATE('Projektkostenkalkulation EP'!$B$8,21)+GR$9),"TTT") = "Sa",
                                    TEXT((EDATE('Projektkostenkalkulation EP'!$B$8,21)+GR$9),"TTT") = "So",
                                    IF(ISNA(VLOOKUP(EDATE('Projektkostenkalkulation EP'!$B$8,21)+GR$9,Datenquellen!$F$7:$H$45,3,FALSE))," ",VLOOKUP(EDATE('Projektkostenkalkulation EP'!$B$8,21)+GR$9,Datenquellen!$F$7:$H$45,3,FALSE))="X"
                                    ),
                          "X",
                          ""
                          ),
               "X"
            )</f>
        <v>X</v>
      </c>
      <c r="GT250" s="237" t="str">
        <f xml:space="preserve"> IF(TEXT((EDATE('Projektkostenkalkulation EP'!$B$8,21)+GS$9),"MM")=TEXT((EDATE('Projektkostenkalkulation EP'!$B$8,21)+(GS$9-1)),"MM"),
             IF(
                        OR(
                                    TEXT((EDATE('Projektkostenkalkulation EP'!$B$8,21)+GS$9),"TTT") = "Sa",
                                    TEXT((EDATE('Projektkostenkalkulation EP'!$B$8,21)+GS$9),"TTT") = "So",
                                    IF(ISNA(VLOOKUP(EDATE('Projektkostenkalkulation EP'!$B$8,21)+GS$9,Datenquellen!$F$7:$H$45,3,FALSE))," ",VLOOKUP(EDATE('Projektkostenkalkulation EP'!$B$8,21)+GS$9,Datenquellen!$F$7:$H$45,3,FALSE))="X"
                                    ),
                          "X",
                          ""
                          ),
               "X"
            )</f>
        <v/>
      </c>
      <c r="GU250" s="237" t="str">
        <f xml:space="preserve"> IF(TEXT((EDATE('Projektkostenkalkulation EP'!$B$8,21)+GT$9),"MM")=TEXT((EDATE('Projektkostenkalkulation EP'!$B$8,21)+(GT$9-1)),"MM"),
             IF(
                        OR(
                                    TEXT((EDATE('Projektkostenkalkulation EP'!$B$8,21)+GT$9),"TTT") = "Sa",
                                    TEXT((EDATE('Projektkostenkalkulation EP'!$B$8,21)+GT$9),"TTT") = "So",
                                    IF(ISNA(VLOOKUP(EDATE('Projektkostenkalkulation EP'!$B$8,21)+GT$9,Datenquellen!$F$7:$H$45,3,FALSE))," ",VLOOKUP(EDATE('Projektkostenkalkulation EP'!$B$8,21)+GT$9,Datenquellen!$F$7:$H$45,3,FALSE))="X"
                                    ),
                          "X",
                          ""
                          ),
               "X"
            )</f>
        <v/>
      </c>
      <c r="GV250" s="237" t="str">
        <f xml:space="preserve"> IF(TEXT((EDATE('Projektkostenkalkulation EP'!$B$8,21)+GU$9),"MM")=TEXT((EDATE('Projektkostenkalkulation EP'!$B$8,21)+(GU$9-1)),"MM"),
             IF(
                        OR(
                                    TEXT((EDATE('Projektkostenkalkulation EP'!$B$8,21)+GU$9),"TTT") = "Sa",
                                    TEXT((EDATE('Projektkostenkalkulation EP'!$B$8,21)+GU$9),"TTT") = "So",
                                    IF(ISNA(VLOOKUP(EDATE('Projektkostenkalkulation EP'!$B$8,21)+GU$9,Datenquellen!$F$7:$H$45,3,FALSE))," ",VLOOKUP(EDATE('Projektkostenkalkulation EP'!$B$8,21)+GU$9,Datenquellen!$F$7:$H$45,3,FALSE))="X"
                                    ),
                          "X",
                          ""
                          ),
               "X"
            )</f>
        <v/>
      </c>
      <c r="GW250" s="237" t="str">
        <f xml:space="preserve"> IF(TEXT((EDATE('Projektkostenkalkulation EP'!$B$8,21)+GV$9),"MM")=TEXT((EDATE('Projektkostenkalkulation EP'!$B$8,21)+(GV$9-1)),"MM"),
             IF(
                        OR(
                                    TEXT((EDATE('Projektkostenkalkulation EP'!$B$8,21)+GV$9),"TTT") = "Sa",
                                    TEXT((EDATE('Projektkostenkalkulation EP'!$B$8,21)+GV$9),"TTT") = "So",
                                    IF(ISNA(VLOOKUP(EDATE('Projektkostenkalkulation EP'!$B$8,21)+GV$9,Datenquellen!$F$7:$H$45,3,FALSE))," ",VLOOKUP(EDATE('Projektkostenkalkulation EP'!$B$8,21)+GV$9,Datenquellen!$F$7:$H$45,3,FALSE))="X"
                                    ),
                          "X",
                          ""
                          ),
               "X"
            )</f>
        <v/>
      </c>
      <c r="GX250" s="237" t="str">
        <f xml:space="preserve"> IF(TEXT((EDATE('Projektkostenkalkulation EP'!$B$8,21)+GW$9),"MM")=TEXT((EDATE('Projektkostenkalkulation EP'!$B$8,21)+(GW$9-1)),"MM"),
             IF(
                        OR(
                                    TEXT((EDATE('Projektkostenkalkulation EP'!$B$8,21)+GW$9),"TTT") = "Sa",
                                    TEXT((EDATE('Projektkostenkalkulation EP'!$B$8,21)+GW$9),"TTT") = "So",
                                    IF(ISNA(VLOOKUP(EDATE('Projektkostenkalkulation EP'!$B$8,21)+GW$9,Datenquellen!$F$7:$H$45,3,FALSE))," ",VLOOKUP(EDATE('Projektkostenkalkulation EP'!$B$8,21)+GW$9,Datenquellen!$F$7:$H$45,3,FALSE))="X"
                                    ),
                          "X",
                          ""
                          ),
               "X"
            )</f>
        <v/>
      </c>
      <c r="GY250" s="237" t="str">
        <f xml:space="preserve"> IF(TEXT((EDATE('Projektkostenkalkulation EP'!$B$8,21)+GX$9),"MM")=TEXT((EDATE('Projektkostenkalkulation EP'!$B$8,21)+(GX$9-1)),"MM"),
             IF(
                        OR(
                                    TEXT((EDATE('Projektkostenkalkulation EP'!$B$8,21)+GX$9),"TTT") = "Sa",
                                    TEXT((EDATE('Projektkostenkalkulation EP'!$B$8,21)+GX$9),"TTT") = "So",
                                    IF(ISNA(VLOOKUP(EDATE('Projektkostenkalkulation EP'!$B$8,21)+GX$9,Datenquellen!$F$7:$H$45,3,FALSE))," ",VLOOKUP(EDATE('Projektkostenkalkulation EP'!$B$8,21)+GX$9,Datenquellen!$F$7:$H$45,3,FALSE))="X"
                                    ),
                          "X",
                          ""
                          ),
               "X"
            )</f>
        <v>X</v>
      </c>
      <c r="GZ250" s="237" t="str">
        <f xml:space="preserve"> IF(TEXT((EDATE('Projektkostenkalkulation EP'!$B$8,21)+GY$9),"MM")=TEXT((EDATE('Projektkostenkalkulation EP'!$B$8,21)+(GY$9-1)),"MM"),
             IF(
                        OR(
                                    TEXT((EDATE('Projektkostenkalkulation EP'!$B$8,21)+GY$9),"TTT") = "Sa",
                                    TEXT((EDATE('Projektkostenkalkulation EP'!$B$8,21)+GY$9),"TTT") = "So",
                                    IF(ISNA(VLOOKUP(EDATE('Projektkostenkalkulation EP'!$B$8,21)+GY$9,Datenquellen!$F$7:$H$45,3,FALSE))," ",VLOOKUP(EDATE('Projektkostenkalkulation EP'!$B$8,21)+GY$9,Datenquellen!$F$7:$H$45,3,FALSE))="X"
                                    ),
                          "X",
                          ""
                          ),
               "X"
            )</f>
        <v>X</v>
      </c>
      <c r="HA250" s="237" t="str">
        <f xml:space="preserve"> IF(TEXT((EDATE('Projektkostenkalkulation EP'!$B$8,21)+GZ$9),"MM")=TEXT((EDATE('Projektkostenkalkulation EP'!$B$8,21)+(GZ$9-1)),"MM"),
             IF(
                        OR(
                                    TEXT((EDATE('Projektkostenkalkulation EP'!$B$8,21)+GZ$9),"TTT") = "Sa",
                                    TEXT((EDATE('Projektkostenkalkulation EP'!$B$8,21)+GZ$9),"TTT") = "So",
                                    IF(ISNA(VLOOKUP(EDATE('Projektkostenkalkulation EP'!$B$8,21)+GZ$9,Datenquellen!$F$7:$H$45,3,FALSE))," ",VLOOKUP(EDATE('Projektkostenkalkulation EP'!$B$8,21)+GZ$9,Datenquellen!$F$7:$H$45,3,FALSE))="X"
                                    ),
                          "X",
                          ""
                          ),
               "X"
            )</f>
        <v/>
      </c>
      <c r="HB250" s="237" t="str">
        <f xml:space="preserve"> IF(TEXT((EDATE('Projektkostenkalkulation EP'!$B$8,21)+HA$9),"MM")=TEXT((EDATE('Projektkostenkalkulation EP'!$B$8,21)+(HA$9-1)),"MM"),
             IF(
                        OR(
                                    TEXT((EDATE('Projektkostenkalkulation EP'!$B$8,21)+HA$9),"TTT") = "Sa",
                                    TEXT((EDATE('Projektkostenkalkulation EP'!$B$8,21)+HA$9),"TTT") = "So",
                                    IF(ISNA(VLOOKUP(EDATE('Projektkostenkalkulation EP'!$B$8,21)+HA$9,Datenquellen!$F$7:$H$45,3,FALSE))," ",VLOOKUP(EDATE('Projektkostenkalkulation EP'!$B$8,21)+HA$9,Datenquellen!$F$7:$H$45,3,FALSE))="X"
                                    ),
                          "X",
                          ""
                          ),
               "X"
            )</f>
        <v/>
      </c>
      <c r="HC250" s="237" t="str">
        <f xml:space="preserve"> IF(TEXT((EDATE('Projektkostenkalkulation EP'!$B$8,21)+HB$9),"MM")=TEXT((EDATE('Projektkostenkalkulation EP'!$B$8,21)+(HB$9-1)),"MM"),
             IF(
                        OR(
                                    TEXT((EDATE('Projektkostenkalkulation EP'!$B$8,21)+HB$9),"TTT") = "Sa",
                                    TEXT((EDATE('Projektkostenkalkulation EP'!$B$8,21)+HB$9),"TTT") = "So",
                                    IF(ISNA(VLOOKUP(EDATE('Projektkostenkalkulation EP'!$B$8,21)+HB$9,Datenquellen!$F$7:$H$45,3,FALSE))," ",VLOOKUP(EDATE('Projektkostenkalkulation EP'!$B$8,21)+HB$9,Datenquellen!$F$7:$H$45,3,FALSE))="X"
                                    ),
                          "X",
                          ""
                          ),
               "X"
            )</f>
        <v/>
      </c>
      <c r="HD250" s="237" t="str">
        <f xml:space="preserve"> IF(TEXT((EDATE('Projektkostenkalkulation EP'!$B$8,21)+HC$9),"MM")=TEXT((EDATE('Projektkostenkalkulation EP'!$B$8,21)+(HC$9-1)),"MM"),
             IF(
                        OR(
                                    TEXT((EDATE('Projektkostenkalkulation EP'!$B$8,21)+HC$9),"TTT") = "Sa",
                                    TEXT((EDATE('Projektkostenkalkulation EP'!$B$8,21)+HC$9),"TTT") = "So",
                                    IF(ISNA(VLOOKUP(EDATE('Projektkostenkalkulation EP'!$B$8,21)+HC$9,Datenquellen!$F$7:$H$45,3,FALSE))," ",VLOOKUP(EDATE('Projektkostenkalkulation EP'!$B$8,21)+HC$9,Datenquellen!$F$7:$H$45,3,FALSE))="X"
                                    ),
                          "X",
                          ""
                          ),
               "X"
            )</f>
        <v/>
      </c>
      <c r="HE250" s="238" t="str">
        <f xml:space="preserve"> IF(TEXT((EDATE('Projektkostenkalkulation EP'!$B$8,21)+HD$9),"MM")=TEXT((EDATE('Projektkostenkalkulation EP'!$B$8,21)+(HD$9-1)),"MM"),
             IF(
                        OR(
                                    TEXT((EDATE('Projektkostenkalkulation EP'!$B$8,21)+HD$9),"TTT") = "Sa",
                                    TEXT((EDATE('Projektkostenkalkulation EP'!$B$8,21)+HD$9),"TTT") = "So",
                                    IF(ISNA(VLOOKUP(EDATE('Projektkostenkalkulation EP'!$B$8,21)+HD$9,Datenquellen!$F$7:$H$45,3,FALSE))," ",VLOOKUP(EDATE('Projektkostenkalkulation EP'!$B$8,21)+HD$9,Datenquellen!$F$7:$H$45,3,FALSE))="X"
                                    ),
                          "X",
                          ""
                          ),
               "X"
            )</f>
        <v/>
      </c>
      <c r="HF250" s="239"/>
      <c r="HG250" s="240"/>
      <c r="HH250" s="241" t="s">
        <v>67</v>
      </c>
    </row>
    <row r="251" spans="1:216" ht="21" customHeight="1" x14ac:dyDescent="0.2">
      <c r="A251" s="406" t="str">
        <f>TEXT(EDATE('Projektkostenkalkulation EP'!$B$8,22),"MMMM")</f>
        <v>November</v>
      </c>
      <c r="B251" s="263"/>
      <c r="C251" s="264" t="str">
        <f>IF(
            OR(
                     TEXT(EDATE('Projektkostenkalkulation EP'!$B$8,22),"TTT") = "Sa",
                     TEXT(EDATE('Projektkostenkalkulation EP'!$B$8,22),"TTT") = "So",
                     IF(ISNA(VLOOKUP(EDATE('Projektkostenkalkulation EP'!$B$8,22),Datenquellen!$F$7:$H$45,3,FALSE))," ",VLOOKUP(EDATE('Projektkostenkalkulation EP'!$B$8,22),Datenquellen!$F$7:$H$45,3,FALSE))="X"
                            ),
                    "X",
                    ""
            )</f>
        <v>X</v>
      </c>
      <c r="D251" s="264" t="str">
        <f xml:space="preserve"> IF(TEXT((EDATE('Projektkostenkalkulation EP'!$B$8,22)+C$9),"MM")=TEXT((EDATE('Projektkostenkalkulation EP'!$B$8,22)+(C$9-1)),"MM"),
             IF(
                        OR(
                                    TEXT((EDATE('Projektkostenkalkulation EP'!$B$8,22)+C$9),"TTT") = "Sa",
                                    TEXT((EDATE('Projektkostenkalkulation EP'!$B$8,22)+C$9),"TTT") = "So",
                                    IF(ISNA(VLOOKUP(EDATE('Projektkostenkalkulation EP'!$B$8,22)+C$9,Datenquellen!$F$7:$H$45,3,FALSE))," ",VLOOKUP(EDATE('Projektkostenkalkulation EP'!$B$8,22)+C$9,Datenquellen!$F$7:$H$45,3,FALSE))="X"
                                    ),
                          "X",
                          ""
                          ),
               "X"
            )</f>
        <v>X</v>
      </c>
      <c r="E251" s="264" t="str">
        <f xml:space="preserve"> IF(TEXT((EDATE('Projektkostenkalkulation EP'!$B$8,22)+D$9),"MM")=TEXT((EDATE('Projektkostenkalkulation EP'!$B$8,22)+(D$9-1)),"MM"),
             IF(
                        OR(
                                    TEXT((EDATE('Projektkostenkalkulation EP'!$B$8,22)+D$9),"TTT") = "Sa",
                                    TEXT((EDATE('Projektkostenkalkulation EP'!$B$8,22)+D$9),"TTT") = "So",
                                    IF(ISNA(VLOOKUP(EDATE('Projektkostenkalkulation EP'!$B$8,22)+D$9,Datenquellen!$F$7:$H$45,3,FALSE))," ",VLOOKUP(EDATE('Projektkostenkalkulation EP'!$B$8,22)+D$9,Datenquellen!$F$7:$H$45,3,FALSE))="X"
                                    ),
                          "X",
                          ""
                          ),
               "X"
            )</f>
        <v/>
      </c>
      <c r="F251" s="264" t="str">
        <f xml:space="preserve"> IF(TEXT((EDATE('Projektkostenkalkulation EP'!$B$8,22)+E$9),"MM")=TEXT((EDATE('Projektkostenkalkulation EP'!$B$8,22)+(E$9-1)),"MM"),
             IF(
                        OR(
                                    TEXT((EDATE('Projektkostenkalkulation EP'!$B$8,22)+E$9),"TTT") = "Sa",
                                    TEXT((EDATE('Projektkostenkalkulation EP'!$B$8,22)+E$9),"TTT") = "So",
                                    IF(ISNA(VLOOKUP(EDATE('Projektkostenkalkulation EP'!$B$8,22)+E$9,Datenquellen!$F$7:$H$45,3,FALSE))," ",VLOOKUP(EDATE('Projektkostenkalkulation EP'!$B$8,22)+E$9,Datenquellen!$F$7:$H$45,3,FALSE))="X"
                                    ),
                          "X",
                          ""
                          ),
               "X"
            )</f>
        <v/>
      </c>
      <c r="G251" s="264" t="str">
        <f xml:space="preserve"> IF(TEXT((EDATE('Projektkostenkalkulation EP'!$B$8,22)+F$9),"MM")=TEXT((EDATE('Projektkostenkalkulation EP'!$B$8,22)+(F$9-1)),"MM"),
             IF(
                        OR(
                                    TEXT((EDATE('Projektkostenkalkulation EP'!$B$8,22)+F$9),"TTT") = "Sa",
                                    TEXT((EDATE('Projektkostenkalkulation EP'!$B$8,22)+F$9),"TTT") = "So",
                                    IF(ISNA(VLOOKUP(EDATE('Projektkostenkalkulation EP'!$B$8,22)+F$9,Datenquellen!$F$7:$H$45,3,FALSE))," ",VLOOKUP(EDATE('Projektkostenkalkulation EP'!$B$8,22)+F$9,Datenquellen!$F$7:$H$45,3,FALSE))="X"
                                    ),
                          "X",
                          ""
                          ),
               "X"
            )</f>
        <v/>
      </c>
      <c r="H251" s="264" t="str">
        <f xml:space="preserve"> IF(TEXT((EDATE('Projektkostenkalkulation EP'!$B$8,22)+G$9),"MM")=TEXT((EDATE('Projektkostenkalkulation EP'!$B$8,22)+(G$9-1)),"MM"),
             IF(
                        OR(
                                    TEXT((EDATE('Projektkostenkalkulation EP'!$B$8,22)+G$9),"TTT") = "Sa",
                                    TEXT((EDATE('Projektkostenkalkulation EP'!$B$8,22)+G$9),"TTT") = "So",
                                    IF(ISNA(VLOOKUP(EDATE('Projektkostenkalkulation EP'!$B$8,22)+G$9,Datenquellen!$F$7:$H$45,3,FALSE))," ",VLOOKUP(EDATE('Projektkostenkalkulation EP'!$B$8,22)+G$9,Datenquellen!$F$7:$H$45,3,FALSE))="X"
                                    ),
                          "X",
                          ""
                          ),
               "X"
            )</f>
        <v/>
      </c>
      <c r="I251" s="264" t="str">
        <f xml:space="preserve"> IF(TEXT((EDATE('Projektkostenkalkulation EP'!$B$8,22)+H$9),"MM")=TEXT((EDATE('Projektkostenkalkulation EP'!$B$8,22)+(H$9-1)),"MM"),
             IF(
                        OR(
                                    TEXT((EDATE('Projektkostenkalkulation EP'!$B$8,22)+H$9),"TTT") = "Sa",
                                    TEXT((EDATE('Projektkostenkalkulation EP'!$B$8,22)+H$9),"TTT") = "So",
                                    IF(ISNA(VLOOKUP(EDATE('Projektkostenkalkulation EP'!$B$8,22)+H$9,Datenquellen!$F$7:$H$45,3,FALSE))," ",VLOOKUP(EDATE('Projektkostenkalkulation EP'!$B$8,22)+H$9,Datenquellen!$F$7:$H$45,3,FALSE))="X"
                                    ),
                          "X",
                          ""
                          ),
               "X"
            )</f>
        <v/>
      </c>
      <c r="J251" s="264" t="str">
        <f xml:space="preserve"> IF(TEXT((EDATE('Projektkostenkalkulation EP'!$B$8,22)+I$9),"MM")=TEXT((EDATE('Projektkostenkalkulation EP'!$B$8,22)+(I$9-1)),"MM"),
             IF(
                        OR(
                                    TEXT((EDATE('Projektkostenkalkulation EP'!$B$8,22)+I$9),"TTT") = "Sa",
                                    TEXT((EDATE('Projektkostenkalkulation EP'!$B$8,22)+I$9),"TTT") = "So",
                                    IF(ISNA(VLOOKUP(EDATE('Projektkostenkalkulation EP'!$B$8,22)+I$9,Datenquellen!$F$7:$H$45,3,FALSE))," ",VLOOKUP(EDATE('Projektkostenkalkulation EP'!$B$8,22)+I$9,Datenquellen!$F$7:$H$45,3,FALSE))="X"
                                    ),
                          "X",
                          ""
                          ),
               "X"
            )</f>
        <v>X</v>
      </c>
      <c r="K251" s="264" t="str">
        <f xml:space="preserve"> IF(TEXT((EDATE('Projektkostenkalkulation EP'!$B$8,22)+J$9),"MM")=TEXT((EDATE('Projektkostenkalkulation EP'!$B$8,22)+(J$9-1)),"MM"),
             IF(
                        OR(
                                    TEXT((EDATE('Projektkostenkalkulation EP'!$B$8,22)+J$9),"TTT") = "Sa",
                                    TEXT((EDATE('Projektkostenkalkulation EP'!$B$8,22)+J$9),"TTT") = "So",
                                    IF(ISNA(VLOOKUP(EDATE('Projektkostenkalkulation EP'!$B$8,22)+J$9,Datenquellen!$F$7:$H$45,3,FALSE))," ",VLOOKUP(EDATE('Projektkostenkalkulation EP'!$B$8,22)+J$9,Datenquellen!$F$7:$H$45,3,FALSE))="X"
                                    ),
                          "X",
                          ""
                          ),
               "X"
            )</f>
        <v>X</v>
      </c>
      <c r="L251" s="264" t="str">
        <f xml:space="preserve"> IF(TEXT((EDATE('Projektkostenkalkulation EP'!$B$8,22)+K$9),"MM")=TEXT((EDATE('Projektkostenkalkulation EP'!$B$8,22)+(K$9-1)),"MM"),
             IF(
                        OR(
                                    TEXT((EDATE('Projektkostenkalkulation EP'!$B$8,22)+K$9),"TTT") = "Sa",
                                    TEXT((EDATE('Projektkostenkalkulation EP'!$B$8,22)+K$9),"TTT") = "So",
                                    IF(ISNA(VLOOKUP(EDATE('Projektkostenkalkulation EP'!$B$8,22)+K$9,Datenquellen!$F$7:$H$45,3,FALSE))," ",VLOOKUP(EDATE('Projektkostenkalkulation EP'!$B$8,22)+K$9,Datenquellen!$F$7:$H$45,3,FALSE))="X"
                                    ),
                          "X",
                          ""
                          ),
               "X"
            )</f>
        <v/>
      </c>
      <c r="M251" s="264" t="str">
        <f xml:space="preserve"> IF(TEXT((EDATE('Projektkostenkalkulation EP'!$B$8,22)+L$9),"MM")=TEXT((EDATE('Projektkostenkalkulation EP'!$B$8,22)+(L$9-1)),"MM"),
             IF(
                        OR(
                                    TEXT((EDATE('Projektkostenkalkulation EP'!$B$8,22)+L$9),"TTT") = "Sa",
                                    TEXT((EDATE('Projektkostenkalkulation EP'!$B$8,22)+L$9),"TTT") = "So",
                                    IF(ISNA(VLOOKUP(EDATE('Projektkostenkalkulation EP'!$B$8,22)+L$9,Datenquellen!$F$7:$H$45,3,FALSE))," ",VLOOKUP(EDATE('Projektkostenkalkulation EP'!$B$8,22)+L$9,Datenquellen!$F$7:$H$45,3,FALSE))="X"
                                    ),
                          "X",
                          ""
                          ),
               "X"
            )</f>
        <v/>
      </c>
      <c r="N251" s="264" t="str">
        <f xml:space="preserve"> IF(TEXT((EDATE('Projektkostenkalkulation EP'!$B$8,22)+M$9),"MM")=TEXT((EDATE('Projektkostenkalkulation EP'!$B$8,22)+(M$9-1)),"MM"),
             IF(
                        OR(
                                    TEXT((EDATE('Projektkostenkalkulation EP'!$B$8,22)+M$9),"TTT") = "Sa",
                                    TEXT((EDATE('Projektkostenkalkulation EP'!$B$8,22)+M$9),"TTT") = "So",
                                    IF(ISNA(VLOOKUP(EDATE('Projektkostenkalkulation EP'!$B$8,22)+M$9,Datenquellen!$F$7:$H$45,3,FALSE))," ",VLOOKUP(EDATE('Projektkostenkalkulation EP'!$B$8,22)+M$9,Datenquellen!$F$7:$H$45,3,FALSE))="X"
                                    ),
                          "X",
                          ""
                          ),
               "X"
            )</f>
        <v/>
      </c>
      <c r="O251" s="264" t="str">
        <f xml:space="preserve"> IF(TEXT((EDATE('Projektkostenkalkulation EP'!$B$8,22)+N$9),"MM")=TEXT((EDATE('Projektkostenkalkulation EP'!$B$8,22)+(N$9-1)),"MM"),
             IF(
                        OR(
                                    TEXT((EDATE('Projektkostenkalkulation EP'!$B$8,22)+N$9),"TTT") = "Sa",
                                    TEXT((EDATE('Projektkostenkalkulation EP'!$B$8,22)+N$9),"TTT") = "So",
                                    IF(ISNA(VLOOKUP(EDATE('Projektkostenkalkulation EP'!$B$8,22)+N$9,Datenquellen!$F$7:$H$45,3,FALSE))," ",VLOOKUP(EDATE('Projektkostenkalkulation EP'!$B$8,22)+N$9,Datenquellen!$F$7:$H$45,3,FALSE))="X"
                                    ),
                          "X",
                          ""
                          ),
               "X"
            )</f>
        <v/>
      </c>
      <c r="P251" s="264" t="str">
        <f xml:space="preserve"> IF(TEXT((EDATE('Projektkostenkalkulation EP'!$B$8,22)+O$9),"MM")=TEXT((EDATE('Projektkostenkalkulation EP'!$B$8,22)+(O$9-1)),"MM"),
             IF(
                        OR(
                                    TEXT((EDATE('Projektkostenkalkulation EP'!$B$8,22)+O$9),"TTT") = "Sa",
                                    TEXT((EDATE('Projektkostenkalkulation EP'!$B$8,22)+O$9),"TTT") = "So",
                                    IF(ISNA(VLOOKUP(EDATE('Projektkostenkalkulation EP'!$B$8,22)+O$9,Datenquellen!$F$7:$H$45,3,FALSE))," ",VLOOKUP(EDATE('Projektkostenkalkulation EP'!$B$8,22)+O$9,Datenquellen!$F$7:$H$45,3,FALSE))="X"
                                    ),
                          "X",
                          ""
                          ),
               "X"
            )</f>
        <v/>
      </c>
      <c r="Q251" s="264" t="str">
        <f xml:space="preserve"> IF(TEXT((EDATE('Projektkostenkalkulation EP'!$B$8,22)+P$9),"MM")=TEXT((EDATE('Projektkostenkalkulation EP'!$B$8,22)+(P$9-1)),"MM"),
             IF(
                        OR(
                                    TEXT((EDATE('Projektkostenkalkulation EP'!$B$8,22)+P$9),"TTT") = "Sa",
                                    TEXT((EDATE('Projektkostenkalkulation EP'!$B$8,22)+P$9),"TTT") = "So",
                                    IF(ISNA(VLOOKUP(EDATE('Projektkostenkalkulation EP'!$B$8,22)+P$9,Datenquellen!$F$7:$H$45,3,FALSE))," ",VLOOKUP(EDATE('Projektkostenkalkulation EP'!$B$8,22)+P$9,Datenquellen!$F$7:$H$45,3,FALSE))="X"
                                    ),
                          "X",
                          ""
                          ),
               "X"
            )</f>
        <v>X</v>
      </c>
      <c r="R251" s="264" t="str">
        <f xml:space="preserve"> IF(TEXT((EDATE('Projektkostenkalkulation EP'!$B$8,22)+Q$9),"MM")=TEXT((EDATE('Projektkostenkalkulation EP'!$B$8,22)+(Q$9-1)),"MM"),
             IF(
                        OR(
                                    TEXT((EDATE('Projektkostenkalkulation EP'!$B$8,22)+Q$9),"TTT") = "Sa",
                                    TEXT((EDATE('Projektkostenkalkulation EP'!$B$8,22)+Q$9),"TTT") = "So",
                                    IF(ISNA(VLOOKUP(EDATE('Projektkostenkalkulation EP'!$B$8,22)+Q$9,Datenquellen!$F$7:$H$45,3,FALSE))," ",VLOOKUP(EDATE('Projektkostenkalkulation EP'!$B$8,22)+Q$9,Datenquellen!$F$7:$H$45,3,FALSE))="X"
                                    ),
                          "X",
                          ""
                          ),
               "X"
            )</f>
        <v>X</v>
      </c>
      <c r="S251" s="264" t="str">
        <f xml:space="preserve"> IF(TEXT((EDATE('Projektkostenkalkulation EP'!$B$8,22)+R$9),"MM")=TEXT((EDATE('Projektkostenkalkulation EP'!$B$8,22)+(R$9-1)),"MM"),
             IF(
                        OR(
                                    TEXT((EDATE('Projektkostenkalkulation EP'!$B$8,22)+R$9),"TTT") = "Sa",
                                    TEXT((EDATE('Projektkostenkalkulation EP'!$B$8,22)+R$9),"TTT") = "So",
                                    IF(ISNA(VLOOKUP(EDATE('Projektkostenkalkulation EP'!$B$8,22)+R$9,Datenquellen!$F$7:$H$45,3,FALSE))," ",VLOOKUP(EDATE('Projektkostenkalkulation EP'!$B$8,22)+R$9,Datenquellen!$F$7:$H$45,3,FALSE))="X"
                                    ),
                          "X",
                          ""
                          ),
               "X"
            )</f>
        <v/>
      </c>
      <c r="T251" s="264" t="str">
        <f xml:space="preserve"> IF(TEXT((EDATE('Projektkostenkalkulation EP'!$B$8,22)+S$9),"MM")=TEXT((EDATE('Projektkostenkalkulation EP'!$B$8,22)+(S$9-1)),"MM"),
             IF(
                        OR(
                                    TEXT((EDATE('Projektkostenkalkulation EP'!$B$8,22)+S$9),"TTT") = "Sa",
                                    TEXT((EDATE('Projektkostenkalkulation EP'!$B$8,22)+S$9),"TTT") = "So",
                                    IF(ISNA(VLOOKUP(EDATE('Projektkostenkalkulation EP'!$B$8,22)+S$9,Datenquellen!$F$7:$H$45,3,FALSE))," ",VLOOKUP(EDATE('Projektkostenkalkulation EP'!$B$8,22)+S$9,Datenquellen!$F$7:$H$45,3,FALSE))="X"
                                    ),
                          "X",
                          ""
                          ),
               "X"
            )</f>
        <v/>
      </c>
      <c r="U251" s="264" t="str">
        <f xml:space="preserve"> IF(TEXT((EDATE('Projektkostenkalkulation EP'!$B$8,22)+T$9),"MM")=TEXT((EDATE('Projektkostenkalkulation EP'!$B$8,22)+(T$9-1)),"MM"),
             IF(
                        OR(
                                    TEXT((EDATE('Projektkostenkalkulation EP'!$B$8,22)+T$9),"TTT") = "Sa",
                                    TEXT((EDATE('Projektkostenkalkulation EP'!$B$8,22)+T$9),"TTT") = "So",
                                    IF(ISNA(VLOOKUP(EDATE('Projektkostenkalkulation EP'!$B$8,22)+T$9,Datenquellen!$F$7:$H$45,3,FALSE))," ",VLOOKUP(EDATE('Projektkostenkalkulation EP'!$B$8,22)+T$9,Datenquellen!$F$7:$H$45,3,FALSE))="X"
                                    ),
                          "X",
                          ""
                          ),
               "X"
            )</f>
        <v/>
      </c>
      <c r="V251" s="264" t="str">
        <f xml:space="preserve"> IF(TEXT((EDATE('Projektkostenkalkulation EP'!$B$8,22)+U$9),"MM")=TEXT((EDATE('Projektkostenkalkulation EP'!$B$8,22)+(U$9-1)),"MM"),
             IF(
                        OR(
                                    TEXT((EDATE('Projektkostenkalkulation EP'!$B$8,22)+U$9),"TTT") = "Sa",
                                    TEXT((EDATE('Projektkostenkalkulation EP'!$B$8,22)+U$9),"TTT") = "So",
                                    IF(ISNA(VLOOKUP(EDATE('Projektkostenkalkulation EP'!$B$8,22)+U$9,Datenquellen!$F$7:$H$45,3,FALSE))," ",VLOOKUP(EDATE('Projektkostenkalkulation EP'!$B$8,22)+U$9,Datenquellen!$F$7:$H$45,3,FALSE))="X"
                                    ),
                          "X",
                          ""
                          ),
               "X"
            )</f>
        <v/>
      </c>
      <c r="W251" s="264" t="str">
        <f xml:space="preserve"> IF(TEXT((EDATE('Projektkostenkalkulation EP'!$B$8,22)+V$9),"MM")=TEXT((EDATE('Projektkostenkalkulation EP'!$B$8,22)+(V$9-1)),"MM"),
             IF(
                        OR(
                                    TEXT((EDATE('Projektkostenkalkulation EP'!$B$8,22)+V$9),"TTT") = "Sa",
                                    TEXT((EDATE('Projektkostenkalkulation EP'!$B$8,22)+V$9),"TTT") = "So",
                                    IF(ISNA(VLOOKUP(EDATE('Projektkostenkalkulation EP'!$B$8,22)+V$9,Datenquellen!$F$7:$H$45,3,FALSE))," ",VLOOKUP(EDATE('Projektkostenkalkulation EP'!$B$8,22)+V$9,Datenquellen!$F$7:$H$45,3,FALSE))="X"
                                    ),
                          "X",
                          ""
                          ),
               "X"
            )</f>
        <v/>
      </c>
      <c r="X251" s="264" t="str">
        <f xml:space="preserve"> IF(TEXT((EDATE('Projektkostenkalkulation EP'!$B$8,22)+W$9),"MM")=TEXT((EDATE('Projektkostenkalkulation EP'!$B$8,22)+(W$9-1)),"MM"),
             IF(
                        OR(
                                    TEXT((EDATE('Projektkostenkalkulation EP'!$B$8,22)+W$9),"TTT") = "Sa",
                                    TEXT((EDATE('Projektkostenkalkulation EP'!$B$8,22)+W$9),"TTT") = "So",
                                    IF(ISNA(VLOOKUP(EDATE('Projektkostenkalkulation EP'!$B$8,22)+W$9,Datenquellen!$F$7:$H$45,3,FALSE))," ",VLOOKUP(EDATE('Projektkostenkalkulation EP'!$B$8,22)+W$9,Datenquellen!$F$7:$H$45,3,FALSE))="X"
                                    ),
                          "X",
                          ""
                          ),
               "X"
            )</f>
        <v>X</v>
      </c>
      <c r="Y251" s="264" t="str">
        <f xml:space="preserve"> IF(TEXT((EDATE('Projektkostenkalkulation EP'!$B$8,22)+X$9),"MM")=TEXT((EDATE('Projektkostenkalkulation EP'!$B$8,22)+(X$9-1)),"MM"),
             IF(
                        OR(
                                    TEXT((EDATE('Projektkostenkalkulation EP'!$B$8,22)+X$9),"TTT") = "Sa",
                                    TEXT((EDATE('Projektkostenkalkulation EP'!$B$8,22)+X$9),"TTT") = "So",
                                    IF(ISNA(VLOOKUP(EDATE('Projektkostenkalkulation EP'!$B$8,22)+X$9,Datenquellen!$F$7:$H$45,3,FALSE))," ",VLOOKUP(EDATE('Projektkostenkalkulation EP'!$B$8,22)+X$9,Datenquellen!$F$7:$H$45,3,FALSE))="X"
                                    ),
                          "X",
                          ""
                          ),
               "X"
            )</f>
        <v>X</v>
      </c>
      <c r="Z251" s="264" t="str">
        <f xml:space="preserve"> IF(TEXT((EDATE('Projektkostenkalkulation EP'!$B$8,22)+Y$9),"MM")=TEXT((EDATE('Projektkostenkalkulation EP'!$B$8,22)+(Y$9-1)),"MM"),
             IF(
                        OR(
                                    TEXT((EDATE('Projektkostenkalkulation EP'!$B$8,22)+Y$9),"TTT") = "Sa",
                                    TEXT((EDATE('Projektkostenkalkulation EP'!$B$8,22)+Y$9),"TTT") = "So",
                                    IF(ISNA(VLOOKUP(EDATE('Projektkostenkalkulation EP'!$B$8,22)+Y$9,Datenquellen!$F$7:$H$45,3,FALSE))," ",VLOOKUP(EDATE('Projektkostenkalkulation EP'!$B$8,22)+Y$9,Datenquellen!$F$7:$H$45,3,FALSE))="X"
                                    ),
                          "X",
                          ""
                          ),
               "X"
            )</f>
        <v/>
      </c>
      <c r="AA251" s="264" t="str">
        <f xml:space="preserve"> IF(TEXT((EDATE('Projektkostenkalkulation EP'!$B$8,22)+Z$9),"MM")=TEXT((EDATE('Projektkostenkalkulation EP'!$B$8,22)+(Z$9-1)),"MM"),
             IF(
                        OR(
                                    TEXT((EDATE('Projektkostenkalkulation EP'!$B$8,22)+Z$9),"TTT") = "Sa",
                                    TEXT((EDATE('Projektkostenkalkulation EP'!$B$8,22)+Z$9),"TTT") = "So",
                                    IF(ISNA(VLOOKUP(EDATE('Projektkostenkalkulation EP'!$B$8,22)+Z$9,Datenquellen!$F$7:$H$45,3,FALSE))," ",VLOOKUP(EDATE('Projektkostenkalkulation EP'!$B$8,22)+Z$9,Datenquellen!$F$7:$H$45,3,FALSE))="X"
                                    ),
                          "X",
                          ""
                          ),
               "X"
            )</f>
        <v/>
      </c>
      <c r="AB251" s="264" t="str">
        <f xml:space="preserve"> IF(TEXT((EDATE('Projektkostenkalkulation EP'!$B$8,22)+AA$9),"MM")=TEXT((EDATE('Projektkostenkalkulation EP'!$B$8,22)+(AA$9-1)),"MM"),
             IF(
                        OR(
                                    TEXT((EDATE('Projektkostenkalkulation EP'!$B$8,22)+AA$9),"TTT") = "Sa",
                                    TEXT((EDATE('Projektkostenkalkulation EP'!$B$8,22)+AA$9),"TTT") = "So",
                                    IF(ISNA(VLOOKUP(EDATE('Projektkostenkalkulation EP'!$B$8,22)+AA$9,Datenquellen!$F$7:$H$45,3,FALSE))," ",VLOOKUP(EDATE('Projektkostenkalkulation EP'!$B$8,22)+AA$9,Datenquellen!$F$7:$H$45,3,FALSE))="X"
                                    ),
                          "X",
                          ""
                          ),
               "X"
            )</f>
        <v/>
      </c>
      <c r="AC251" s="264" t="str">
        <f xml:space="preserve"> IF(TEXT((EDATE('Projektkostenkalkulation EP'!$B$8,22)+AB$9),"MM")=TEXT((EDATE('Projektkostenkalkulation EP'!$B$8,22)+(AB$9-1)),"MM"),
             IF(
                        OR(
                                    TEXT((EDATE('Projektkostenkalkulation EP'!$B$8,22)+AB$9),"TTT") = "Sa",
                                    TEXT((EDATE('Projektkostenkalkulation EP'!$B$8,22)+AB$9),"TTT") = "So",
                                    IF(ISNA(VLOOKUP(EDATE('Projektkostenkalkulation EP'!$B$8,22)+AB$9,Datenquellen!$F$7:$H$45,3,FALSE))," ",VLOOKUP(EDATE('Projektkostenkalkulation EP'!$B$8,22)+AB$9,Datenquellen!$F$7:$H$45,3,FALSE))="X"
                                    ),
                          "X",
                          ""
                          ),
               "X"
            )</f>
        <v/>
      </c>
      <c r="AD251" s="264" t="str">
        <f xml:space="preserve"> IF(TEXT((EDATE('Projektkostenkalkulation EP'!$B$8,22)+AC$9),"MM")=TEXT((EDATE('Projektkostenkalkulation EP'!$B$8,22)+(AC$9-1)),"MM"),
             IF(
                        OR(
                                    TEXT((EDATE('Projektkostenkalkulation EP'!$B$8,22)+AC$9),"TTT") = "Sa",
                                    TEXT((EDATE('Projektkostenkalkulation EP'!$B$8,22)+AC$9),"TTT") = "So",
                                    IF(ISNA(VLOOKUP(EDATE('Projektkostenkalkulation EP'!$B$8,22)+AC$9,Datenquellen!$F$7:$H$45,3,FALSE))," ",VLOOKUP(EDATE('Projektkostenkalkulation EP'!$B$8,22)+AC$9,Datenquellen!$F$7:$H$45,3,FALSE))="X"
                                    ),
                          "X",
                          ""
                          ),
               "X"
            )</f>
        <v/>
      </c>
      <c r="AE251" s="264" t="str">
        <f xml:space="preserve"> IF(TEXT((EDATE('Projektkostenkalkulation EP'!$B$8,22)+AD$9),"MM")=TEXT((EDATE('Projektkostenkalkulation EP'!$B$8,22)+(AD$9-1)),"MM"),
             IF(
                        OR(
                                    TEXT((EDATE('Projektkostenkalkulation EP'!$B$8,22)+AD$9),"TTT") = "Sa",
                                    TEXT((EDATE('Projektkostenkalkulation EP'!$B$8,22)+AD$9),"TTT") = "So",
                                    IF(ISNA(VLOOKUP(EDATE('Projektkostenkalkulation EP'!$B$8,22)+AD$9,Datenquellen!$F$7:$H$45,3,FALSE))," ",VLOOKUP(EDATE('Projektkostenkalkulation EP'!$B$8,22)+AD$9,Datenquellen!$F$7:$H$45,3,FALSE))="X"
                                    ),
                          "X",
                          ""
                          ),
               "X"
            )</f>
        <v>X</v>
      </c>
      <c r="AF251" s="264" t="str">
        <f xml:space="preserve"> IF(TEXT((EDATE('Projektkostenkalkulation EP'!$B$8,22)+AE$9),"MM")=TEXT((EDATE('Projektkostenkalkulation EP'!$B$8,22)+(AE$9-1)),"MM"),
             IF(
                        OR(
                                    TEXT((EDATE('Projektkostenkalkulation EP'!$B$8,22)+AE$9),"TTT") = "Sa",
                                    TEXT((EDATE('Projektkostenkalkulation EP'!$B$8,22)+AE$9),"TTT") = "So",
                                    IF(ISNA(VLOOKUP(EDATE('Projektkostenkalkulation EP'!$B$8,22)+AE$9,Datenquellen!$F$7:$H$45,3,FALSE))," ",VLOOKUP(EDATE('Projektkostenkalkulation EP'!$B$8,22)+AE$9,Datenquellen!$F$7:$H$45,3,FALSE))="X"
                                    ),
                          "X",
                          ""
                          ),
               "X"
            )</f>
        <v>X</v>
      </c>
      <c r="AG251" s="264" t="str">
        <f xml:space="preserve"> IF(TEXT((EDATE('Projektkostenkalkulation EP'!$B$8,22)+AF$9),"MM")=TEXT((EDATE('Projektkostenkalkulation EP'!$B$8,22)+(AF$9-1)),"MM"),
             IF(
                        OR(
                                    TEXT((EDATE('Projektkostenkalkulation EP'!$B$8,22)+AF$9),"TTT") = "Sa",
                                    TEXT((EDATE('Projektkostenkalkulation EP'!$B$8,22)+AF$9),"TTT") = "So",
                                    IF(ISNA(VLOOKUP(EDATE('Projektkostenkalkulation EP'!$B$8,22)+AF$9,Datenquellen!$F$7:$H$45,3,FALSE))," ",VLOOKUP(EDATE('Projektkostenkalkulation EP'!$B$8,22)+AF$9,Datenquellen!$F$7:$H$45,3,FALSE))="X"
                                    ),
                          "X",
                          ""
                          ),
               "X"
            )</f>
        <v>X</v>
      </c>
      <c r="AH251" s="229"/>
      <c r="AI251" s="230"/>
      <c r="AJ251" s="408"/>
      <c r="AK251" s="405" t="str">
        <f>TEXT(EDATE('Projektkostenkalkulation EP'!$B$8,22),"MMMM")</f>
        <v>November</v>
      </c>
      <c r="AL251" s="226"/>
      <c r="AM251" s="227" t="str">
        <f>IF(
            OR(
                     TEXT(EDATE('Projektkostenkalkulation EP'!$B$8,22),"TTT") = "Sa",
                     TEXT(EDATE('Projektkostenkalkulation EP'!$B$8,22),"TTT") = "So",
                     IF(ISNA(VLOOKUP(EDATE('Projektkostenkalkulation EP'!$B$8,22),Datenquellen!$F$7:$H$45,3,FALSE))," ",VLOOKUP(EDATE('Projektkostenkalkulation EP'!$B$8,22),Datenquellen!$F$7:$H$45,3,FALSE))="X"
                            ),
                    "X",
                    ""
            )</f>
        <v>X</v>
      </c>
      <c r="AN251" s="227" t="str">
        <f xml:space="preserve"> IF(TEXT((EDATE('Projektkostenkalkulation EP'!$B$8,22)+AM$9),"MM")=TEXT((EDATE('Projektkostenkalkulation EP'!$B$8,22)+(AM$9-1)),"MM"),
             IF(
                        OR(
                                    TEXT((EDATE('Projektkostenkalkulation EP'!$B$8,22)+AM$9),"TTT") = "Sa",
                                    TEXT((EDATE('Projektkostenkalkulation EP'!$B$8,22)+AM$9),"TTT") = "So",
                                    IF(ISNA(VLOOKUP(EDATE('Projektkostenkalkulation EP'!$B$8,22)+AM$9,Datenquellen!$F$7:$H$45,3,FALSE))," ",VLOOKUP(EDATE('Projektkostenkalkulation EP'!$B$8,22)+AM$9,Datenquellen!$F$7:$H$45,3,FALSE))="X"
                                    ),
                          "X",
                          ""
                          ),
               "X"
            )</f>
        <v>X</v>
      </c>
      <c r="AO251" s="227" t="str">
        <f xml:space="preserve"> IF(TEXT((EDATE('Projektkostenkalkulation EP'!$B$8,22)+AN$9),"MM")=TEXT((EDATE('Projektkostenkalkulation EP'!$B$8,22)+(AN$9-1)),"MM"),
             IF(
                        OR(
                                    TEXT((EDATE('Projektkostenkalkulation EP'!$B$8,22)+AN$9),"TTT") = "Sa",
                                    TEXT((EDATE('Projektkostenkalkulation EP'!$B$8,22)+AN$9),"TTT") = "So",
                                    IF(ISNA(VLOOKUP(EDATE('Projektkostenkalkulation EP'!$B$8,22)+AN$9,Datenquellen!$F$7:$H$45,3,FALSE))," ",VLOOKUP(EDATE('Projektkostenkalkulation EP'!$B$8,22)+AN$9,Datenquellen!$F$7:$H$45,3,FALSE))="X"
                                    ),
                          "X",
                          ""
                          ),
               "X"
            )</f>
        <v/>
      </c>
      <c r="AP251" s="227" t="str">
        <f xml:space="preserve"> IF(TEXT((EDATE('Projektkostenkalkulation EP'!$B$8,22)+AO$9),"MM")=TEXT((EDATE('Projektkostenkalkulation EP'!$B$8,22)+(AO$9-1)),"MM"),
             IF(
                        OR(
                                    TEXT((EDATE('Projektkostenkalkulation EP'!$B$8,22)+AO$9),"TTT") = "Sa",
                                    TEXT((EDATE('Projektkostenkalkulation EP'!$B$8,22)+AO$9),"TTT") = "So",
                                    IF(ISNA(VLOOKUP(EDATE('Projektkostenkalkulation EP'!$B$8,22)+AO$9,Datenquellen!$F$7:$H$45,3,FALSE))," ",VLOOKUP(EDATE('Projektkostenkalkulation EP'!$B$8,22)+AO$9,Datenquellen!$F$7:$H$45,3,FALSE))="X"
                                    ),
                          "X",
                          ""
                          ),
               "X"
            )</f>
        <v/>
      </c>
      <c r="AQ251" s="227" t="str">
        <f xml:space="preserve"> IF(TEXT((EDATE('Projektkostenkalkulation EP'!$B$8,22)+AP$9),"MM")=TEXT((EDATE('Projektkostenkalkulation EP'!$B$8,22)+(AP$9-1)),"MM"),
             IF(
                        OR(
                                    TEXT((EDATE('Projektkostenkalkulation EP'!$B$8,22)+AP$9),"TTT") = "Sa",
                                    TEXT((EDATE('Projektkostenkalkulation EP'!$B$8,22)+AP$9),"TTT") = "So",
                                    IF(ISNA(VLOOKUP(EDATE('Projektkostenkalkulation EP'!$B$8,22)+AP$9,Datenquellen!$F$7:$H$45,3,FALSE))," ",VLOOKUP(EDATE('Projektkostenkalkulation EP'!$B$8,22)+AP$9,Datenquellen!$F$7:$H$45,3,FALSE))="X"
                                    ),
                          "X",
                          ""
                          ),
               "X"
            )</f>
        <v/>
      </c>
      <c r="AR251" s="227" t="str">
        <f xml:space="preserve"> IF(TEXT((EDATE('Projektkostenkalkulation EP'!$B$8,22)+AQ$9),"MM")=TEXT((EDATE('Projektkostenkalkulation EP'!$B$8,22)+(AQ$9-1)),"MM"),
             IF(
                        OR(
                                    TEXT((EDATE('Projektkostenkalkulation EP'!$B$8,22)+AQ$9),"TTT") = "Sa",
                                    TEXT((EDATE('Projektkostenkalkulation EP'!$B$8,22)+AQ$9),"TTT") = "So",
                                    IF(ISNA(VLOOKUP(EDATE('Projektkostenkalkulation EP'!$B$8,22)+AQ$9,Datenquellen!$F$7:$H$45,3,FALSE))," ",VLOOKUP(EDATE('Projektkostenkalkulation EP'!$B$8,22)+AQ$9,Datenquellen!$F$7:$H$45,3,FALSE))="X"
                                    ),
                          "X",
                          ""
                          ),
               "X"
            )</f>
        <v/>
      </c>
      <c r="AS251" s="227" t="str">
        <f xml:space="preserve"> IF(TEXT((EDATE('Projektkostenkalkulation EP'!$B$8,22)+AR$9),"MM")=TEXT((EDATE('Projektkostenkalkulation EP'!$B$8,22)+(AR$9-1)),"MM"),
             IF(
                        OR(
                                    TEXT((EDATE('Projektkostenkalkulation EP'!$B$8,22)+AR$9),"TTT") = "Sa",
                                    TEXT((EDATE('Projektkostenkalkulation EP'!$B$8,22)+AR$9),"TTT") = "So",
                                    IF(ISNA(VLOOKUP(EDATE('Projektkostenkalkulation EP'!$B$8,22)+AR$9,Datenquellen!$F$7:$H$45,3,FALSE))," ",VLOOKUP(EDATE('Projektkostenkalkulation EP'!$B$8,22)+AR$9,Datenquellen!$F$7:$H$45,3,FALSE))="X"
                                    ),
                          "X",
                          ""
                          ),
               "X"
            )</f>
        <v/>
      </c>
      <c r="AT251" s="227" t="str">
        <f xml:space="preserve"> IF(TEXT((EDATE('Projektkostenkalkulation EP'!$B$8,22)+AS$9),"MM")=TEXT((EDATE('Projektkostenkalkulation EP'!$B$8,22)+(AS$9-1)),"MM"),
             IF(
                        OR(
                                    TEXT((EDATE('Projektkostenkalkulation EP'!$B$8,22)+AS$9),"TTT") = "Sa",
                                    TEXT((EDATE('Projektkostenkalkulation EP'!$B$8,22)+AS$9),"TTT") = "So",
                                    IF(ISNA(VLOOKUP(EDATE('Projektkostenkalkulation EP'!$B$8,22)+AS$9,Datenquellen!$F$7:$H$45,3,FALSE))," ",VLOOKUP(EDATE('Projektkostenkalkulation EP'!$B$8,22)+AS$9,Datenquellen!$F$7:$H$45,3,FALSE))="X"
                                    ),
                          "X",
                          ""
                          ),
               "X"
            )</f>
        <v>X</v>
      </c>
      <c r="AU251" s="227" t="str">
        <f xml:space="preserve"> IF(TEXT((EDATE('Projektkostenkalkulation EP'!$B$8,22)+AT$9),"MM")=TEXT((EDATE('Projektkostenkalkulation EP'!$B$8,22)+(AT$9-1)),"MM"),
             IF(
                        OR(
                                    TEXT((EDATE('Projektkostenkalkulation EP'!$B$8,22)+AT$9),"TTT") = "Sa",
                                    TEXT((EDATE('Projektkostenkalkulation EP'!$B$8,22)+AT$9),"TTT") = "So",
                                    IF(ISNA(VLOOKUP(EDATE('Projektkostenkalkulation EP'!$B$8,22)+AT$9,Datenquellen!$F$7:$H$45,3,FALSE))," ",VLOOKUP(EDATE('Projektkostenkalkulation EP'!$B$8,22)+AT$9,Datenquellen!$F$7:$H$45,3,FALSE))="X"
                                    ),
                          "X",
                          ""
                          ),
               "X"
            )</f>
        <v>X</v>
      </c>
      <c r="AV251" s="227" t="str">
        <f xml:space="preserve"> IF(TEXT((EDATE('Projektkostenkalkulation EP'!$B$8,22)+AU$9),"MM")=TEXT((EDATE('Projektkostenkalkulation EP'!$B$8,22)+(AU$9-1)),"MM"),
             IF(
                        OR(
                                    TEXT((EDATE('Projektkostenkalkulation EP'!$B$8,22)+AU$9),"TTT") = "Sa",
                                    TEXT((EDATE('Projektkostenkalkulation EP'!$B$8,22)+AU$9),"TTT") = "So",
                                    IF(ISNA(VLOOKUP(EDATE('Projektkostenkalkulation EP'!$B$8,22)+AU$9,Datenquellen!$F$7:$H$45,3,FALSE))," ",VLOOKUP(EDATE('Projektkostenkalkulation EP'!$B$8,22)+AU$9,Datenquellen!$F$7:$H$45,3,FALSE))="X"
                                    ),
                          "X",
                          ""
                          ),
               "X"
            )</f>
        <v/>
      </c>
      <c r="AW251" s="227" t="str">
        <f xml:space="preserve"> IF(TEXT((EDATE('Projektkostenkalkulation EP'!$B$8,22)+AV$9),"MM")=TEXT((EDATE('Projektkostenkalkulation EP'!$B$8,22)+(AV$9-1)),"MM"),
             IF(
                        OR(
                                    TEXT((EDATE('Projektkostenkalkulation EP'!$B$8,22)+AV$9),"TTT") = "Sa",
                                    TEXT((EDATE('Projektkostenkalkulation EP'!$B$8,22)+AV$9),"TTT") = "So",
                                    IF(ISNA(VLOOKUP(EDATE('Projektkostenkalkulation EP'!$B$8,22)+AV$9,Datenquellen!$F$7:$H$45,3,FALSE))," ",VLOOKUP(EDATE('Projektkostenkalkulation EP'!$B$8,22)+AV$9,Datenquellen!$F$7:$H$45,3,FALSE))="X"
                                    ),
                          "X",
                          ""
                          ),
               "X"
            )</f>
        <v/>
      </c>
      <c r="AX251" s="227" t="str">
        <f xml:space="preserve"> IF(TEXT((EDATE('Projektkostenkalkulation EP'!$B$8,22)+AW$9),"MM")=TEXT((EDATE('Projektkostenkalkulation EP'!$B$8,22)+(AW$9-1)),"MM"),
             IF(
                        OR(
                                    TEXT((EDATE('Projektkostenkalkulation EP'!$B$8,22)+AW$9),"TTT") = "Sa",
                                    TEXT((EDATE('Projektkostenkalkulation EP'!$B$8,22)+AW$9),"TTT") = "So",
                                    IF(ISNA(VLOOKUP(EDATE('Projektkostenkalkulation EP'!$B$8,22)+AW$9,Datenquellen!$F$7:$H$45,3,FALSE))," ",VLOOKUP(EDATE('Projektkostenkalkulation EP'!$B$8,22)+AW$9,Datenquellen!$F$7:$H$45,3,FALSE))="X"
                                    ),
                          "X",
                          ""
                          ),
               "X"
            )</f>
        <v/>
      </c>
      <c r="AY251" s="227" t="str">
        <f xml:space="preserve"> IF(TEXT((EDATE('Projektkostenkalkulation EP'!$B$8,22)+AX$9),"MM")=TEXT((EDATE('Projektkostenkalkulation EP'!$B$8,22)+(AX$9-1)),"MM"),
             IF(
                        OR(
                                    TEXT((EDATE('Projektkostenkalkulation EP'!$B$8,22)+AX$9),"TTT") = "Sa",
                                    TEXT((EDATE('Projektkostenkalkulation EP'!$B$8,22)+AX$9),"TTT") = "So",
                                    IF(ISNA(VLOOKUP(EDATE('Projektkostenkalkulation EP'!$B$8,22)+AX$9,Datenquellen!$F$7:$H$45,3,FALSE))," ",VLOOKUP(EDATE('Projektkostenkalkulation EP'!$B$8,22)+AX$9,Datenquellen!$F$7:$H$45,3,FALSE))="X"
                                    ),
                          "X",
                          ""
                          ),
               "X"
            )</f>
        <v/>
      </c>
      <c r="AZ251" s="227" t="str">
        <f xml:space="preserve"> IF(TEXT((EDATE('Projektkostenkalkulation EP'!$B$8,22)+AY$9),"MM")=TEXT((EDATE('Projektkostenkalkulation EP'!$B$8,22)+(AY$9-1)),"MM"),
             IF(
                        OR(
                                    TEXT((EDATE('Projektkostenkalkulation EP'!$B$8,22)+AY$9),"TTT") = "Sa",
                                    TEXT((EDATE('Projektkostenkalkulation EP'!$B$8,22)+AY$9),"TTT") = "So",
                                    IF(ISNA(VLOOKUP(EDATE('Projektkostenkalkulation EP'!$B$8,22)+AY$9,Datenquellen!$F$7:$H$45,3,FALSE))," ",VLOOKUP(EDATE('Projektkostenkalkulation EP'!$B$8,22)+AY$9,Datenquellen!$F$7:$H$45,3,FALSE))="X"
                                    ),
                          "X",
                          ""
                          ),
               "X"
            )</f>
        <v/>
      </c>
      <c r="BA251" s="227" t="str">
        <f xml:space="preserve"> IF(TEXT((EDATE('Projektkostenkalkulation EP'!$B$8,22)+AZ$9),"MM")=TEXT((EDATE('Projektkostenkalkulation EP'!$B$8,22)+(AZ$9-1)),"MM"),
             IF(
                        OR(
                                    TEXT((EDATE('Projektkostenkalkulation EP'!$B$8,22)+AZ$9),"TTT") = "Sa",
                                    TEXT((EDATE('Projektkostenkalkulation EP'!$B$8,22)+AZ$9),"TTT") = "So",
                                    IF(ISNA(VLOOKUP(EDATE('Projektkostenkalkulation EP'!$B$8,22)+AZ$9,Datenquellen!$F$7:$H$45,3,FALSE))," ",VLOOKUP(EDATE('Projektkostenkalkulation EP'!$B$8,22)+AZ$9,Datenquellen!$F$7:$H$45,3,FALSE))="X"
                                    ),
                          "X",
                          ""
                          ),
               "X"
            )</f>
        <v>X</v>
      </c>
      <c r="BB251" s="227" t="str">
        <f xml:space="preserve"> IF(TEXT((EDATE('Projektkostenkalkulation EP'!$B$8,22)+BA$9),"MM")=TEXT((EDATE('Projektkostenkalkulation EP'!$B$8,22)+(BA$9-1)),"MM"),
             IF(
                        OR(
                                    TEXT((EDATE('Projektkostenkalkulation EP'!$B$8,22)+BA$9),"TTT") = "Sa",
                                    TEXT((EDATE('Projektkostenkalkulation EP'!$B$8,22)+BA$9),"TTT") = "So",
                                    IF(ISNA(VLOOKUP(EDATE('Projektkostenkalkulation EP'!$B$8,22)+BA$9,Datenquellen!$F$7:$H$45,3,FALSE))," ",VLOOKUP(EDATE('Projektkostenkalkulation EP'!$B$8,22)+BA$9,Datenquellen!$F$7:$H$45,3,FALSE))="X"
                                    ),
                          "X",
                          ""
                          ),
               "X"
            )</f>
        <v>X</v>
      </c>
      <c r="BC251" s="227" t="str">
        <f xml:space="preserve"> IF(TEXT((EDATE('Projektkostenkalkulation EP'!$B$8,22)+BB$9),"MM")=TEXT((EDATE('Projektkostenkalkulation EP'!$B$8,22)+(BB$9-1)),"MM"),
             IF(
                        OR(
                                    TEXT((EDATE('Projektkostenkalkulation EP'!$B$8,22)+BB$9),"TTT") = "Sa",
                                    TEXT((EDATE('Projektkostenkalkulation EP'!$B$8,22)+BB$9),"TTT") = "So",
                                    IF(ISNA(VLOOKUP(EDATE('Projektkostenkalkulation EP'!$B$8,22)+BB$9,Datenquellen!$F$7:$H$45,3,FALSE))," ",VLOOKUP(EDATE('Projektkostenkalkulation EP'!$B$8,22)+BB$9,Datenquellen!$F$7:$H$45,3,FALSE))="X"
                                    ),
                          "X",
                          ""
                          ),
               "X"
            )</f>
        <v/>
      </c>
      <c r="BD251" s="227" t="str">
        <f xml:space="preserve"> IF(TEXT((EDATE('Projektkostenkalkulation EP'!$B$8,22)+BC$9),"MM")=TEXT((EDATE('Projektkostenkalkulation EP'!$B$8,22)+(BC$9-1)),"MM"),
             IF(
                        OR(
                                    TEXT((EDATE('Projektkostenkalkulation EP'!$B$8,22)+BC$9),"TTT") = "Sa",
                                    TEXT((EDATE('Projektkostenkalkulation EP'!$B$8,22)+BC$9),"TTT") = "So",
                                    IF(ISNA(VLOOKUP(EDATE('Projektkostenkalkulation EP'!$B$8,22)+BC$9,Datenquellen!$F$7:$H$45,3,FALSE))," ",VLOOKUP(EDATE('Projektkostenkalkulation EP'!$B$8,22)+BC$9,Datenquellen!$F$7:$H$45,3,FALSE))="X"
                                    ),
                          "X",
                          ""
                          ),
               "X"
            )</f>
        <v/>
      </c>
      <c r="BE251" s="227" t="str">
        <f xml:space="preserve"> IF(TEXT((EDATE('Projektkostenkalkulation EP'!$B$8,22)+BD$9),"MM")=TEXT((EDATE('Projektkostenkalkulation EP'!$B$8,22)+(BD$9-1)),"MM"),
             IF(
                        OR(
                                    TEXT((EDATE('Projektkostenkalkulation EP'!$B$8,22)+BD$9),"TTT") = "Sa",
                                    TEXT((EDATE('Projektkostenkalkulation EP'!$B$8,22)+BD$9),"TTT") = "So",
                                    IF(ISNA(VLOOKUP(EDATE('Projektkostenkalkulation EP'!$B$8,22)+BD$9,Datenquellen!$F$7:$H$45,3,FALSE))," ",VLOOKUP(EDATE('Projektkostenkalkulation EP'!$B$8,22)+BD$9,Datenquellen!$F$7:$H$45,3,FALSE))="X"
                                    ),
                          "X",
                          ""
                          ),
               "X"
            )</f>
        <v/>
      </c>
      <c r="BF251" s="227" t="str">
        <f xml:space="preserve"> IF(TEXT((EDATE('Projektkostenkalkulation EP'!$B$8,22)+BE$9),"MM")=TEXT((EDATE('Projektkostenkalkulation EP'!$B$8,22)+(BE$9-1)),"MM"),
             IF(
                        OR(
                                    TEXT((EDATE('Projektkostenkalkulation EP'!$B$8,22)+BE$9),"TTT") = "Sa",
                                    TEXT((EDATE('Projektkostenkalkulation EP'!$B$8,22)+BE$9),"TTT") = "So",
                                    IF(ISNA(VLOOKUP(EDATE('Projektkostenkalkulation EP'!$B$8,22)+BE$9,Datenquellen!$F$7:$H$45,3,FALSE))," ",VLOOKUP(EDATE('Projektkostenkalkulation EP'!$B$8,22)+BE$9,Datenquellen!$F$7:$H$45,3,FALSE))="X"
                                    ),
                          "X",
                          ""
                          ),
               "X"
            )</f>
        <v/>
      </c>
      <c r="BG251" s="227" t="str">
        <f xml:space="preserve"> IF(TEXT((EDATE('Projektkostenkalkulation EP'!$B$8,22)+BF$9),"MM")=TEXT((EDATE('Projektkostenkalkulation EP'!$B$8,22)+(BF$9-1)),"MM"),
             IF(
                        OR(
                                    TEXT((EDATE('Projektkostenkalkulation EP'!$B$8,22)+BF$9),"TTT") = "Sa",
                                    TEXT((EDATE('Projektkostenkalkulation EP'!$B$8,22)+BF$9),"TTT") = "So",
                                    IF(ISNA(VLOOKUP(EDATE('Projektkostenkalkulation EP'!$B$8,22)+BF$9,Datenquellen!$F$7:$H$45,3,FALSE))," ",VLOOKUP(EDATE('Projektkostenkalkulation EP'!$B$8,22)+BF$9,Datenquellen!$F$7:$H$45,3,FALSE))="X"
                                    ),
                          "X",
                          ""
                          ),
               "X"
            )</f>
        <v/>
      </c>
      <c r="BH251" s="227" t="str">
        <f xml:space="preserve"> IF(TEXT((EDATE('Projektkostenkalkulation EP'!$B$8,22)+BG$9),"MM")=TEXT((EDATE('Projektkostenkalkulation EP'!$B$8,22)+(BG$9-1)),"MM"),
             IF(
                        OR(
                                    TEXT((EDATE('Projektkostenkalkulation EP'!$B$8,22)+BG$9),"TTT") = "Sa",
                                    TEXT((EDATE('Projektkostenkalkulation EP'!$B$8,22)+BG$9),"TTT") = "So",
                                    IF(ISNA(VLOOKUP(EDATE('Projektkostenkalkulation EP'!$B$8,22)+BG$9,Datenquellen!$F$7:$H$45,3,FALSE))," ",VLOOKUP(EDATE('Projektkostenkalkulation EP'!$B$8,22)+BG$9,Datenquellen!$F$7:$H$45,3,FALSE))="X"
                                    ),
                          "X",
                          ""
                          ),
               "X"
            )</f>
        <v>X</v>
      </c>
      <c r="BI251" s="227" t="str">
        <f xml:space="preserve"> IF(TEXT((EDATE('Projektkostenkalkulation EP'!$B$8,22)+BH$9),"MM")=TEXT((EDATE('Projektkostenkalkulation EP'!$B$8,22)+(BH$9-1)),"MM"),
             IF(
                        OR(
                                    TEXT((EDATE('Projektkostenkalkulation EP'!$B$8,22)+BH$9),"TTT") = "Sa",
                                    TEXT((EDATE('Projektkostenkalkulation EP'!$B$8,22)+BH$9),"TTT") = "So",
                                    IF(ISNA(VLOOKUP(EDATE('Projektkostenkalkulation EP'!$B$8,22)+BH$9,Datenquellen!$F$7:$H$45,3,FALSE))," ",VLOOKUP(EDATE('Projektkostenkalkulation EP'!$B$8,22)+BH$9,Datenquellen!$F$7:$H$45,3,FALSE))="X"
                                    ),
                          "X",
                          ""
                          ),
               "X"
            )</f>
        <v>X</v>
      </c>
      <c r="BJ251" s="227" t="str">
        <f xml:space="preserve"> IF(TEXT((EDATE('Projektkostenkalkulation EP'!$B$8,22)+BI$9),"MM")=TEXT((EDATE('Projektkostenkalkulation EP'!$B$8,22)+(BI$9-1)),"MM"),
             IF(
                        OR(
                                    TEXT((EDATE('Projektkostenkalkulation EP'!$B$8,22)+BI$9),"TTT") = "Sa",
                                    TEXT((EDATE('Projektkostenkalkulation EP'!$B$8,22)+BI$9),"TTT") = "So",
                                    IF(ISNA(VLOOKUP(EDATE('Projektkostenkalkulation EP'!$B$8,22)+BI$9,Datenquellen!$F$7:$H$45,3,FALSE))," ",VLOOKUP(EDATE('Projektkostenkalkulation EP'!$B$8,22)+BI$9,Datenquellen!$F$7:$H$45,3,FALSE))="X"
                                    ),
                          "X",
                          ""
                          ),
               "X"
            )</f>
        <v/>
      </c>
      <c r="BK251" s="227" t="str">
        <f xml:space="preserve"> IF(TEXT((EDATE('Projektkostenkalkulation EP'!$B$8,22)+BJ$9),"MM")=TEXT((EDATE('Projektkostenkalkulation EP'!$B$8,22)+(BJ$9-1)),"MM"),
             IF(
                        OR(
                                    TEXT((EDATE('Projektkostenkalkulation EP'!$B$8,22)+BJ$9),"TTT") = "Sa",
                                    TEXT((EDATE('Projektkostenkalkulation EP'!$B$8,22)+BJ$9),"TTT") = "So",
                                    IF(ISNA(VLOOKUP(EDATE('Projektkostenkalkulation EP'!$B$8,22)+BJ$9,Datenquellen!$F$7:$H$45,3,FALSE))," ",VLOOKUP(EDATE('Projektkostenkalkulation EP'!$B$8,22)+BJ$9,Datenquellen!$F$7:$H$45,3,FALSE))="X"
                                    ),
                          "X",
                          ""
                          ),
               "X"
            )</f>
        <v/>
      </c>
      <c r="BL251" s="227" t="str">
        <f xml:space="preserve"> IF(TEXT((EDATE('Projektkostenkalkulation EP'!$B$8,22)+BK$9),"MM")=TEXT((EDATE('Projektkostenkalkulation EP'!$B$8,22)+(BK$9-1)),"MM"),
             IF(
                        OR(
                                    TEXT((EDATE('Projektkostenkalkulation EP'!$B$8,22)+BK$9),"TTT") = "Sa",
                                    TEXT((EDATE('Projektkostenkalkulation EP'!$B$8,22)+BK$9),"TTT") = "So",
                                    IF(ISNA(VLOOKUP(EDATE('Projektkostenkalkulation EP'!$B$8,22)+BK$9,Datenquellen!$F$7:$H$45,3,FALSE))," ",VLOOKUP(EDATE('Projektkostenkalkulation EP'!$B$8,22)+BK$9,Datenquellen!$F$7:$H$45,3,FALSE))="X"
                                    ),
                          "X",
                          ""
                          ),
               "X"
            )</f>
        <v/>
      </c>
      <c r="BM251" s="227" t="str">
        <f xml:space="preserve"> IF(TEXT((EDATE('Projektkostenkalkulation EP'!$B$8,22)+BL$9),"MM")=TEXT((EDATE('Projektkostenkalkulation EP'!$B$8,22)+(BL$9-1)),"MM"),
             IF(
                        OR(
                                    TEXT((EDATE('Projektkostenkalkulation EP'!$B$8,22)+BL$9),"TTT") = "Sa",
                                    TEXT((EDATE('Projektkostenkalkulation EP'!$B$8,22)+BL$9),"TTT") = "So",
                                    IF(ISNA(VLOOKUP(EDATE('Projektkostenkalkulation EP'!$B$8,22)+BL$9,Datenquellen!$F$7:$H$45,3,FALSE))," ",VLOOKUP(EDATE('Projektkostenkalkulation EP'!$B$8,22)+BL$9,Datenquellen!$F$7:$H$45,3,FALSE))="X"
                                    ),
                          "X",
                          ""
                          ),
               "X"
            )</f>
        <v/>
      </c>
      <c r="BN251" s="227" t="str">
        <f xml:space="preserve"> IF(TEXT((EDATE('Projektkostenkalkulation EP'!$B$8,22)+BM$9),"MM")=TEXT((EDATE('Projektkostenkalkulation EP'!$B$8,22)+(BM$9-1)),"MM"),
             IF(
                        OR(
                                    TEXT((EDATE('Projektkostenkalkulation EP'!$B$8,22)+BM$9),"TTT") = "Sa",
                                    TEXT((EDATE('Projektkostenkalkulation EP'!$B$8,22)+BM$9),"TTT") = "So",
                                    IF(ISNA(VLOOKUP(EDATE('Projektkostenkalkulation EP'!$B$8,22)+BM$9,Datenquellen!$F$7:$H$45,3,FALSE))," ",VLOOKUP(EDATE('Projektkostenkalkulation EP'!$B$8,22)+BM$9,Datenquellen!$F$7:$H$45,3,FALSE))="X"
                                    ),
                          "X",
                          ""
                          ),
               "X"
            )</f>
        <v/>
      </c>
      <c r="BO251" s="227" t="str">
        <f xml:space="preserve"> IF(TEXT((EDATE('Projektkostenkalkulation EP'!$B$8,22)+BN$9),"MM")=TEXT((EDATE('Projektkostenkalkulation EP'!$B$8,22)+(BN$9-1)),"MM"),
             IF(
                        OR(
                                    TEXT((EDATE('Projektkostenkalkulation EP'!$B$8,22)+BN$9),"TTT") = "Sa",
                                    TEXT((EDATE('Projektkostenkalkulation EP'!$B$8,22)+BN$9),"TTT") = "So",
                                    IF(ISNA(VLOOKUP(EDATE('Projektkostenkalkulation EP'!$B$8,22)+BN$9,Datenquellen!$F$7:$H$45,3,FALSE))," ",VLOOKUP(EDATE('Projektkostenkalkulation EP'!$B$8,22)+BN$9,Datenquellen!$F$7:$H$45,3,FALSE))="X"
                                    ),
                          "X",
                          ""
                          ),
               "X"
            )</f>
        <v>X</v>
      </c>
      <c r="BP251" s="227" t="str">
        <f xml:space="preserve"> IF(TEXT((EDATE('Projektkostenkalkulation EP'!$B$8,22)+BO$9),"MM")=TEXT((EDATE('Projektkostenkalkulation EP'!$B$8,22)+(BO$9-1)),"MM"),
             IF(
                        OR(
                                    TEXT((EDATE('Projektkostenkalkulation EP'!$B$8,22)+BO$9),"TTT") = "Sa",
                                    TEXT((EDATE('Projektkostenkalkulation EP'!$B$8,22)+BO$9),"TTT") = "So",
                                    IF(ISNA(VLOOKUP(EDATE('Projektkostenkalkulation EP'!$B$8,22)+BO$9,Datenquellen!$F$7:$H$45,3,FALSE))," ",VLOOKUP(EDATE('Projektkostenkalkulation EP'!$B$8,22)+BO$9,Datenquellen!$F$7:$H$45,3,FALSE))="X"
                                    ),
                          "X",
                          ""
                          ),
               "X"
            )</f>
        <v>X</v>
      </c>
      <c r="BQ251" s="228" t="str">
        <f xml:space="preserve"> IF(TEXT((EDATE('Projektkostenkalkulation EP'!$B$8,22)+BP$9),"MM")=TEXT((EDATE('Projektkostenkalkulation EP'!$B$8,22)+(BP$9-1)),"MM"),
             IF(
                        OR(
                                    TEXT((EDATE('Projektkostenkalkulation EP'!$B$8,22)+BP$9),"TTT") = "Sa",
                                    TEXT((EDATE('Projektkostenkalkulation EP'!$B$8,22)+BP$9),"TTT") = "So",
                                    IF(ISNA(VLOOKUP(EDATE('Projektkostenkalkulation EP'!$B$8,22)+BP$9,Datenquellen!$F$7:$H$45,3,FALSE))," ",VLOOKUP(EDATE('Projektkostenkalkulation EP'!$B$8,22)+BP$9,Datenquellen!$F$7:$H$45,3,FALSE))="X"
                                    ),
                          "X",
                          ""
                          ),
               "X"
            )</f>
        <v>X</v>
      </c>
      <c r="BR251" s="229"/>
      <c r="BS251" s="230"/>
      <c r="BT251" s="408"/>
      <c r="BU251" s="405" t="str">
        <f>TEXT(EDATE('Projektkostenkalkulation EP'!$B$8,22),"MMMM")</f>
        <v>November</v>
      </c>
      <c r="BV251" s="226"/>
      <c r="BW251" s="227" t="str">
        <f>IF(
            OR(
                     TEXT(EDATE('Projektkostenkalkulation EP'!$B$8,22),"TTT") = "Sa",
                     TEXT(EDATE('Projektkostenkalkulation EP'!$B$8,22),"TTT") = "So",
                     IF(ISNA(VLOOKUP(EDATE('Projektkostenkalkulation EP'!$B$8,22),Datenquellen!$F$7:$H$45,3,FALSE))," ",VLOOKUP(EDATE('Projektkostenkalkulation EP'!$B$8,22),Datenquellen!$F$7:$H$45,3,FALSE))="X"
                            ),
                    "X",
                    ""
            )</f>
        <v>X</v>
      </c>
      <c r="BX251" s="227" t="str">
        <f xml:space="preserve"> IF(TEXT((EDATE('Projektkostenkalkulation EP'!$B$8,22)+BW$9),"MM")=TEXT((EDATE('Projektkostenkalkulation EP'!$B$8,22)+(BW$9-1)),"MM"),
             IF(
                        OR(
                                    TEXT((EDATE('Projektkostenkalkulation EP'!$B$8,22)+BW$9),"TTT") = "Sa",
                                    TEXT((EDATE('Projektkostenkalkulation EP'!$B$8,22)+BW$9),"TTT") = "So",
                                    IF(ISNA(VLOOKUP(EDATE('Projektkostenkalkulation EP'!$B$8,22)+BW$9,Datenquellen!$F$7:$H$45,3,FALSE))," ",VLOOKUP(EDATE('Projektkostenkalkulation EP'!$B$8,22)+BW$9,Datenquellen!$F$7:$H$45,3,FALSE))="X"
                                    ),
                          "X",
                          ""
                          ),
               "X"
            )</f>
        <v>X</v>
      </c>
      <c r="BY251" s="227" t="str">
        <f xml:space="preserve"> IF(TEXT((EDATE('Projektkostenkalkulation EP'!$B$8,22)+BX$9),"MM")=TEXT((EDATE('Projektkostenkalkulation EP'!$B$8,22)+(BX$9-1)),"MM"),
             IF(
                        OR(
                                    TEXT((EDATE('Projektkostenkalkulation EP'!$B$8,22)+BX$9),"TTT") = "Sa",
                                    TEXT((EDATE('Projektkostenkalkulation EP'!$B$8,22)+BX$9),"TTT") = "So",
                                    IF(ISNA(VLOOKUP(EDATE('Projektkostenkalkulation EP'!$B$8,22)+BX$9,Datenquellen!$F$7:$H$45,3,FALSE))," ",VLOOKUP(EDATE('Projektkostenkalkulation EP'!$B$8,22)+BX$9,Datenquellen!$F$7:$H$45,3,FALSE))="X"
                                    ),
                          "X",
                          ""
                          ),
               "X"
            )</f>
        <v/>
      </c>
      <c r="BZ251" s="227" t="str">
        <f xml:space="preserve"> IF(TEXT((EDATE('Projektkostenkalkulation EP'!$B$8,22)+BY$9),"MM")=TEXT((EDATE('Projektkostenkalkulation EP'!$B$8,22)+(BY$9-1)),"MM"),
             IF(
                        OR(
                                    TEXT((EDATE('Projektkostenkalkulation EP'!$B$8,22)+BY$9),"TTT") = "Sa",
                                    TEXT((EDATE('Projektkostenkalkulation EP'!$B$8,22)+BY$9),"TTT") = "So",
                                    IF(ISNA(VLOOKUP(EDATE('Projektkostenkalkulation EP'!$B$8,22)+BY$9,Datenquellen!$F$7:$H$45,3,FALSE))," ",VLOOKUP(EDATE('Projektkostenkalkulation EP'!$B$8,22)+BY$9,Datenquellen!$F$7:$H$45,3,FALSE))="X"
                                    ),
                          "X",
                          ""
                          ),
               "X"
            )</f>
        <v/>
      </c>
      <c r="CA251" s="227" t="str">
        <f xml:space="preserve"> IF(TEXT((EDATE('Projektkostenkalkulation EP'!$B$8,22)+BZ$9),"MM")=TEXT((EDATE('Projektkostenkalkulation EP'!$B$8,22)+(BZ$9-1)),"MM"),
             IF(
                        OR(
                                    TEXT((EDATE('Projektkostenkalkulation EP'!$B$8,22)+BZ$9),"TTT") = "Sa",
                                    TEXT((EDATE('Projektkostenkalkulation EP'!$B$8,22)+BZ$9),"TTT") = "So",
                                    IF(ISNA(VLOOKUP(EDATE('Projektkostenkalkulation EP'!$B$8,22)+BZ$9,Datenquellen!$F$7:$H$45,3,FALSE))," ",VLOOKUP(EDATE('Projektkostenkalkulation EP'!$B$8,22)+BZ$9,Datenquellen!$F$7:$H$45,3,FALSE))="X"
                                    ),
                          "X",
                          ""
                          ),
               "X"
            )</f>
        <v/>
      </c>
      <c r="CB251" s="227" t="str">
        <f xml:space="preserve"> IF(TEXT((EDATE('Projektkostenkalkulation EP'!$B$8,22)+CA$9),"MM")=TEXT((EDATE('Projektkostenkalkulation EP'!$B$8,22)+(CA$9-1)),"MM"),
             IF(
                        OR(
                                    TEXT((EDATE('Projektkostenkalkulation EP'!$B$8,22)+CA$9),"TTT") = "Sa",
                                    TEXT((EDATE('Projektkostenkalkulation EP'!$B$8,22)+CA$9),"TTT") = "So",
                                    IF(ISNA(VLOOKUP(EDATE('Projektkostenkalkulation EP'!$B$8,22)+CA$9,Datenquellen!$F$7:$H$45,3,FALSE))," ",VLOOKUP(EDATE('Projektkostenkalkulation EP'!$B$8,22)+CA$9,Datenquellen!$F$7:$H$45,3,FALSE))="X"
                                    ),
                          "X",
                          ""
                          ),
               "X"
            )</f>
        <v/>
      </c>
      <c r="CC251" s="227" t="str">
        <f xml:space="preserve"> IF(TEXT((EDATE('Projektkostenkalkulation EP'!$B$8,22)+CB$9),"MM")=TEXT((EDATE('Projektkostenkalkulation EP'!$B$8,22)+(CB$9-1)),"MM"),
             IF(
                        OR(
                                    TEXT((EDATE('Projektkostenkalkulation EP'!$B$8,22)+CB$9),"TTT") = "Sa",
                                    TEXT((EDATE('Projektkostenkalkulation EP'!$B$8,22)+CB$9),"TTT") = "So",
                                    IF(ISNA(VLOOKUP(EDATE('Projektkostenkalkulation EP'!$B$8,22)+CB$9,Datenquellen!$F$7:$H$45,3,FALSE))," ",VLOOKUP(EDATE('Projektkostenkalkulation EP'!$B$8,22)+CB$9,Datenquellen!$F$7:$H$45,3,FALSE))="X"
                                    ),
                          "X",
                          ""
                          ),
               "X"
            )</f>
        <v/>
      </c>
      <c r="CD251" s="227" t="str">
        <f xml:space="preserve"> IF(TEXT((EDATE('Projektkostenkalkulation EP'!$B$8,22)+CC$9),"MM")=TEXT((EDATE('Projektkostenkalkulation EP'!$B$8,22)+(CC$9-1)),"MM"),
             IF(
                        OR(
                                    TEXT((EDATE('Projektkostenkalkulation EP'!$B$8,22)+CC$9),"TTT") = "Sa",
                                    TEXT((EDATE('Projektkostenkalkulation EP'!$B$8,22)+CC$9),"TTT") = "So",
                                    IF(ISNA(VLOOKUP(EDATE('Projektkostenkalkulation EP'!$B$8,22)+CC$9,Datenquellen!$F$7:$H$45,3,FALSE))," ",VLOOKUP(EDATE('Projektkostenkalkulation EP'!$B$8,22)+CC$9,Datenquellen!$F$7:$H$45,3,FALSE))="X"
                                    ),
                          "X",
                          ""
                          ),
               "X"
            )</f>
        <v>X</v>
      </c>
      <c r="CE251" s="227" t="str">
        <f xml:space="preserve"> IF(TEXT((EDATE('Projektkostenkalkulation EP'!$B$8,22)+CD$9),"MM")=TEXT((EDATE('Projektkostenkalkulation EP'!$B$8,22)+(CD$9-1)),"MM"),
             IF(
                        OR(
                                    TEXT((EDATE('Projektkostenkalkulation EP'!$B$8,22)+CD$9),"TTT") = "Sa",
                                    TEXT((EDATE('Projektkostenkalkulation EP'!$B$8,22)+CD$9),"TTT") = "So",
                                    IF(ISNA(VLOOKUP(EDATE('Projektkostenkalkulation EP'!$B$8,22)+CD$9,Datenquellen!$F$7:$H$45,3,FALSE))," ",VLOOKUP(EDATE('Projektkostenkalkulation EP'!$B$8,22)+CD$9,Datenquellen!$F$7:$H$45,3,FALSE))="X"
                                    ),
                          "X",
                          ""
                          ),
               "X"
            )</f>
        <v>X</v>
      </c>
      <c r="CF251" s="227" t="str">
        <f xml:space="preserve"> IF(TEXT((EDATE('Projektkostenkalkulation EP'!$B$8,22)+CE$9),"MM")=TEXT((EDATE('Projektkostenkalkulation EP'!$B$8,22)+(CE$9-1)),"MM"),
             IF(
                        OR(
                                    TEXT((EDATE('Projektkostenkalkulation EP'!$B$8,22)+CE$9),"TTT") = "Sa",
                                    TEXT((EDATE('Projektkostenkalkulation EP'!$B$8,22)+CE$9),"TTT") = "So",
                                    IF(ISNA(VLOOKUP(EDATE('Projektkostenkalkulation EP'!$B$8,22)+CE$9,Datenquellen!$F$7:$H$45,3,FALSE))," ",VLOOKUP(EDATE('Projektkostenkalkulation EP'!$B$8,22)+CE$9,Datenquellen!$F$7:$H$45,3,FALSE))="X"
                                    ),
                          "X",
                          ""
                          ),
               "X"
            )</f>
        <v/>
      </c>
      <c r="CG251" s="227" t="str">
        <f xml:space="preserve"> IF(TEXT((EDATE('Projektkostenkalkulation EP'!$B$8,22)+CF$9),"MM")=TEXT((EDATE('Projektkostenkalkulation EP'!$B$8,22)+(CF$9-1)),"MM"),
             IF(
                        OR(
                                    TEXT((EDATE('Projektkostenkalkulation EP'!$B$8,22)+CF$9),"TTT") = "Sa",
                                    TEXT((EDATE('Projektkostenkalkulation EP'!$B$8,22)+CF$9),"TTT") = "So",
                                    IF(ISNA(VLOOKUP(EDATE('Projektkostenkalkulation EP'!$B$8,22)+CF$9,Datenquellen!$F$7:$H$45,3,FALSE))," ",VLOOKUP(EDATE('Projektkostenkalkulation EP'!$B$8,22)+CF$9,Datenquellen!$F$7:$H$45,3,FALSE))="X"
                                    ),
                          "X",
                          ""
                          ),
               "X"
            )</f>
        <v/>
      </c>
      <c r="CH251" s="227" t="str">
        <f xml:space="preserve"> IF(TEXT((EDATE('Projektkostenkalkulation EP'!$B$8,22)+CG$9),"MM")=TEXT((EDATE('Projektkostenkalkulation EP'!$B$8,22)+(CG$9-1)),"MM"),
             IF(
                        OR(
                                    TEXT((EDATE('Projektkostenkalkulation EP'!$B$8,22)+CG$9),"TTT") = "Sa",
                                    TEXT((EDATE('Projektkostenkalkulation EP'!$B$8,22)+CG$9),"TTT") = "So",
                                    IF(ISNA(VLOOKUP(EDATE('Projektkostenkalkulation EP'!$B$8,22)+CG$9,Datenquellen!$F$7:$H$45,3,FALSE))," ",VLOOKUP(EDATE('Projektkostenkalkulation EP'!$B$8,22)+CG$9,Datenquellen!$F$7:$H$45,3,FALSE))="X"
                                    ),
                          "X",
                          ""
                          ),
               "X"
            )</f>
        <v/>
      </c>
      <c r="CI251" s="227" t="str">
        <f xml:space="preserve"> IF(TEXT((EDATE('Projektkostenkalkulation EP'!$B$8,22)+CH$9),"MM")=TEXT((EDATE('Projektkostenkalkulation EP'!$B$8,22)+(CH$9-1)),"MM"),
             IF(
                        OR(
                                    TEXT((EDATE('Projektkostenkalkulation EP'!$B$8,22)+CH$9),"TTT") = "Sa",
                                    TEXT((EDATE('Projektkostenkalkulation EP'!$B$8,22)+CH$9),"TTT") = "So",
                                    IF(ISNA(VLOOKUP(EDATE('Projektkostenkalkulation EP'!$B$8,22)+CH$9,Datenquellen!$F$7:$H$45,3,FALSE))," ",VLOOKUP(EDATE('Projektkostenkalkulation EP'!$B$8,22)+CH$9,Datenquellen!$F$7:$H$45,3,FALSE))="X"
                                    ),
                          "X",
                          ""
                          ),
               "X"
            )</f>
        <v/>
      </c>
      <c r="CJ251" s="227" t="str">
        <f xml:space="preserve"> IF(TEXT((EDATE('Projektkostenkalkulation EP'!$B$8,22)+CI$9),"MM")=TEXT((EDATE('Projektkostenkalkulation EP'!$B$8,22)+(CI$9-1)),"MM"),
             IF(
                        OR(
                                    TEXT((EDATE('Projektkostenkalkulation EP'!$B$8,22)+CI$9),"TTT") = "Sa",
                                    TEXT((EDATE('Projektkostenkalkulation EP'!$B$8,22)+CI$9),"TTT") = "So",
                                    IF(ISNA(VLOOKUP(EDATE('Projektkostenkalkulation EP'!$B$8,22)+CI$9,Datenquellen!$F$7:$H$45,3,FALSE))," ",VLOOKUP(EDATE('Projektkostenkalkulation EP'!$B$8,22)+CI$9,Datenquellen!$F$7:$H$45,3,FALSE))="X"
                                    ),
                          "X",
                          ""
                          ),
               "X"
            )</f>
        <v/>
      </c>
      <c r="CK251" s="227" t="str">
        <f xml:space="preserve"> IF(TEXT((EDATE('Projektkostenkalkulation EP'!$B$8,22)+CJ$9),"MM")=TEXT((EDATE('Projektkostenkalkulation EP'!$B$8,22)+(CJ$9-1)),"MM"),
             IF(
                        OR(
                                    TEXT((EDATE('Projektkostenkalkulation EP'!$B$8,22)+CJ$9),"TTT") = "Sa",
                                    TEXT((EDATE('Projektkostenkalkulation EP'!$B$8,22)+CJ$9),"TTT") = "So",
                                    IF(ISNA(VLOOKUP(EDATE('Projektkostenkalkulation EP'!$B$8,22)+CJ$9,Datenquellen!$F$7:$H$45,3,FALSE))," ",VLOOKUP(EDATE('Projektkostenkalkulation EP'!$B$8,22)+CJ$9,Datenquellen!$F$7:$H$45,3,FALSE))="X"
                                    ),
                          "X",
                          ""
                          ),
               "X"
            )</f>
        <v>X</v>
      </c>
      <c r="CL251" s="227" t="str">
        <f xml:space="preserve"> IF(TEXT((EDATE('Projektkostenkalkulation EP'!$B$8,22)+CK$9),"MM")=TEXT((EDATE('Projektkostenkalkulation EP'!$B$8,22)+(CK$9-1)),"MM"),
             IF(
                        OR(
                                    TEXT((EDATE('Projektkostenkalkulation EP'!$B$8,22)+CK$9),"TTT") = "Sa",
                                    TEXT((EDATE('Projektkostenkalkulation EP'!$B$8,22)+CK$9),"TTT") = "So",
                                    IF(ISNA(VLOOKUP(EDATE('Projektkostenkalkulation EP'!$B$8,22)+CK$9,Datenquellen!$F$7:$H$45,3,FALSE))," ",VLOOKUP(EDATE('Projektkostenkalkulation EP'!$B$8,22)+CK$9,Datenquellen!$F$7:$H$45,3,FALSE))="X"
                                    ),
                          "X",
                          ""
                          ),
               "X"
            )</f>
        <v>X</v>
      </c>
      <c r="CM251" s="227" t="str">
        <f xml:space="preserve"> IF(TEXT((EDATE('Projektkostenkalkulation EP'!$B$8,22)+CL$9),"MM")=TEXT((EDATE('Projektkostenkalkulation EP'!$B$8,22)+(CL$9-1)),"MM"),
             IF(
                        OR(
                                    TEXT((EDATE('Projektkostenkalkulation EP'!$B$8,22)+CL$9),"TTT") = "Sa",
                                    TEXT((EDATE('Projektkostenkalkulation EP'!$B$8,22)+CL$9),"TTT") = "So",
                                    IF(ISNA(VLOOKUP(EDATE('Projektkostenkalkulation EP'!$B$8,22)+CL$9,Datenquellen!$F$7:$H$45,3,FALSE))," ",VLOOKUP(EDATE('Projektkostenkalkulation EP'!$B$8,22)+CL$9,Datenquellen!$F$7:$H$45,3,FALSE))="X"
                                    ),
                          "X",
                          ""
                          ),
               "X"
            )</f>
        <v/>
      </c>
      <c r="CN251" s="227" t="str">
        <f xml:space="preserve"> IF(TEXT((EDATE('Projektkostenkalkulation EP'!$B$8,22)+CM$9),"MM")=TEXT((EDATE('Projektkostenkalkulation EP'!$B$8,22)+(CM$9-1)),"MM"),
             IF(
                        OR(
                                    TEXT((EDATE('Projektkostenkalkulation EP'!$B$8,22)+CM$9),"TTT") = "Sa",
                                    TEXT((EDATE('Projektkostenkalkulation EP'!$B$8,22)+CM$9),"TTT") = "So",
                                    IF(ISNA(VLOOKUP(EDATE('Projektkostenkalkulation EP'!$B$8,22)+CM$9,Datenquellen!$F$7:$H$45,3,FALSE))," ",VLOOKUP(EDATE('Projektkostenkalkulation EP'!$B$8,22)+CM$9,Datenquellen!$F$7:$H$45,3,FALSE))="X"
                                    ),
                          "X",
                          ""
                          ),
               "X"
            )</f>
        <v/>
      </c>
      <c r="CO251" s="227" t="str">
        <f xml:space="preserve"> IF(TEXT((EDATE('Projektkostenkalkulation EP'!$B$8,22)+CN$9),"MM")=TEXT((EDATE('Projektkostenkalkulation EP'!$B$8,22)+(CN$9-1)),"MM"),
             IF(
                        OR(
                                    TEXT((EDATE('Projektkostenkalkulation EP'!$B$8,22)+CN$9),"TTT") = "Sa",
                                    TEXT((EDATE('Projektkostenkalkulation EP'!$B$8,22)+CN$9),"TTT") = "So",
                                    IF(ISNA(VLOOKUP(EDATE('Projektkostenkalkulation EP'!$B$8,22)+CN$9,Datenquellen!$F$7:$H$45,3,FALSE))," ",VLOOKUP(EDATE('Projektkostenkalkulation EP'!$B$8,22)+CN$9,Datenquellen!$F$7:$H$45,3,FALSE))="X"
                                    ),
                          "X",
                          ""
                          ),
               "X"
            )</f>
        <v/>
      </c>
      <c r="CP251" s="227" t="str">
        <f xml:space="preserve"> IF(TEXT((EDATE('Projektkostenkalkulation EP'!$B$8,22)+CO$9),"MM")=TEXT((EDATE('Projektkostenkalkulation EP'!$B$8,22)+(CO$9-1)),"MM"),
             IF(
                        OR(
                                    TEXT((EDATE('Projektkostenkalkulation EP'!$B$8,22)+CO$9),"TTT") = "Sa",
                                    TEXT((EDATE('Projektkostenkalkulation EP'!$B$8,22)+CO$9),"TTT") = "So",
                                    IF(ISNA(VLOOKUP(EDATE('Projektkostenkalkulation EP'!$B$8,22)+CO$9,Datenquellen!$F$7:$H$45,3,FALSE))," ",VLOOKUP(EDATE('Projektkostenkalkulation EP'!$B$8,22)+CO$9,Datenquellen!$F$7:$H$45,3,FALSE))="X"
                                    ),
                          "X",
                          ""
                          ),
               "X"
            )</f>
        <v/>
      </c>
      <c r="CQ251" s="227" t="str">
        <f xml:space="preserve"> IF(TEXT((EDATE('Projektkostenkalkulation EP'!$B$8,22)+CP$9),"MM")=TEXT((EDATE('Projektkostenkalkulation EP'!$B$8,22)+(CP$9-1)),"MM"),
             IF(
                        OR(
                                    TEXT((EDATE('Projektkostenkalkulation EP'!$B$8,22)+CP$9),"TTT") = "Sa",
                                    TEXT((EDATE('Projektkostenkalkulation EP'!$B$8,22)+CP$9),"TTT") = "So",
                                    IF(ISNA(VLOOKUP(EDATE('Projektkostenkalkulation EP'!$B$8,22)+CP$9,Datenquellen!$F$7:$H$45,3,FALSE))," ",VLOOKUP(EDATE('Projektkostenkalkulation EP'!$B$8,22)+CP$9,Datenquellen!$F$7:$H$45,3,FALSE))="X"
                                    ),
                          "X",
                          ""
                          ),
               "X"
            )</f>
        <v/>
      </c>
      <c r="CR251" s="227" t="str">
        <f xml:space="preserve"> IF(TEXT((EDATE('Projektkostenkalkulation EP'!$B$8,22)+CQ$9),"MM")=TEXT((EDATE('Projektkostenkalkulation EP'!$B$8,22)+(CQ$9-1)),"MM"),
             IF(
                        OR(
                                    TEXT((EDATE('Projektkostenkalkulation EP'!$B$8,22)+CQ$9),"TTT") = "Sa",
                                    TEXT((EDATE('Projektkostenkalkulation EP'!$B$8,22)+CQ$9),"TTT") = "So",
                                    IF(ISNA(VLOOKUP(EDATE('Projektkostenkalkulation EP'!$B$8,22)+CQ$9,Datenquellen!$F$7:$H$45,3,FALSE))," ",VLOOKUP(EDATE('Projektkostenkalkulation EP'!$B$8,22)+CQ$9,Datenquellen!$F$7:$H$45,3,FALSE))="X"
                                    ),
                          "X",
                          ""
                          ),
               "X"
            )</f>
        <v>X</v>
      </c>
      <c r="CS251" s="227" t="str">
        <f xml:space="preserve"> IF(TEXT((EDATE('Projektkostenkalkulation EP'!$B$8,22)+CR$9),"MM")=TEXT((EDATE('Projektkostenkalkulation EP'!$B$8,22)+(CR$9-1)),"MM"),
             IF(
                        OR(
                                    TEXT((EDATE('Projektkostenkalkulation EP'!$B$8,22)+CR$9),"TTT") = "Sa",
                                    TEXT((EDATE('Projektkostenkalkulation EP'!$B$8,22)+CR$9),"TTT") = "So",
                                    IF(ISNA(VLOOKUP(EDATE('Projektkostenkalkulation EP'!$B$8,22)+CR$9,Datenquellen!$F$7:$H$45,3,FALSE))," ",VLOOKUP(EDATE('Projektkostenkalkulation EP'!$B$8,22)+CR$9,Datenquellen!$F$7:$H$45,3,FALSE))="X"
                                    ),
                          "X",
                          ""
                          ),
               "X"
            )</f>
        <v>X</v>
      </c>
      <c r="CT251" s="227" t="str">
        <f xml:space="preserve"> IF(TEXT((EDATE('Projektkostenkalkulation EP'!$B$8,22)+CS$9),"MM")=TEXT((EDATE('Projektkostenkalkulation EP'!$B$8,22)+(CS$9-1)),"MM"),
             IF(
                        OR(
                                    TEXT((EDATE('Projektkostenkalkulation EP'!$B$8,22)+CS$9),"TTT") = "Sa",
                                    TEXT((EDATE('Projektkostenkalkulation EP'!$B$8,22)+CS$9),"TTT") = "So",
                                    IF(ISNA(VLOOKUP(EDATE('Projektkostenkalkulation EP'!$B$8,22)+CS$9,Datenquellen!$F$7:$H$45,3,FALSE))," ",VLOOKUP(EDATE('Projektkostenkalkulation EP'!$B$8,22)+CS$9,Datenquellen!$F$7:$H$45,3,FALSE))="X"
                                    ),
                          "X",
                          ""
                          ),
               "X"
            )</f>
        <v/>
      </c>
      <c r="CU251" s="227" t="str">
        <f xml:space="preserve"> IF(TEXT((EDATE('Projektkostenkalkulation EP'!$B$8,22)+CT$9),"MM")=TEXT((EDATE('Projektkostenkalkulation EP'!$B$8,22)+(CT$9-1)),"MM"),
             IF(
                        OR(
                                    TEXT((EDATE('Projektkostenkalkulation EP'!$B$8,22)+CT$9),"TTT") = "Sa",
                                    TEXT((EDATE('Projektkostenkalkulation EP'!$B$8,22)+CT$9),"TTT") = "So",
                                    IF(ISNA(VLOOKUP(EDATE('Projektkostenkalkulation EP'!$B$8,22)+CT$9,Datenquellen!$F$7:$H$45,3,FALSE))," ",VLOOKUP(EDATE('Projektkostenkalkulation EP'!$B$8,22)+CT$9,Datenquellen!$F$7:$H$45,3,FALSE))="X"
                                    ),
                          "X",
                          ""
                          ),
               "X"
            )</f>
        <v/>
      </c>
      <c r="CV251" s="227" t="str">
        <f xml:space="preserve"> IF(TEXT((EDATE('Projektkostenkalkulation EP'!$B$8,22)+CU$9),"MM")=TEXT((EDATE('Projektkostenkalkulation EP'!$B$8,22)+(CU$9-1)),"MM"),
             IF(
                        OR(
                                    TEXT((EDATE('Projektkostenkalkulation EP'!$B$8,22)+CU$9),"TTT") = "Sa",
                                    TEXT((EDATE('Projektkostenkalkulation EP'!$B$8,22)+CU$9),"TTT") = "So",
                                    IF(ISNA(VLOOKUP(EDATE('Projektkostenkalkulation EP'!$B$8,22)+CU$9,Datenquellen!$F$7:$H$45,3,FALSE))," ",VLOOKUP(EDATE('Projektkostenkalkulation EP'!$B$8,22)+CU$9,Datenquellen!$F$7:$H$45,3,FALSE))="X"
                                    ),
                          "X",
                          ""
                          ),
               "X"
            )</f>
        <v/>
      </c>
      <c r="CW251" s="227" t="str">
        <f xml:space="preserve"> IF(TEXT((EDATE('Projektkostenkalkulation EP'!$B$8,22)+CV$9),"MM")=TEXT((EDATE('Projektkostenkalkulation EP'!$B$8,22)+(CV$9-1)),"MM"),
             IF(
                        OR(
                                    TEXT((EDATE('Projektkostenkalkulation EP'!$B$8,22)+CV$9),"TTT") = "Sa",
                                    TEXT((EDATE('Projektkostenkalkulation EP'!$B$8,22)+CV$9),"TTT") = "So",
                                    IF(ISNA(VLOOKUP(EDATE('Projektkostenkalkulation EP'!$B$8,22)+CV$9,Datenquellen!$F$7:$H$45,3,FALSE))," ",VLOOKUP(EDATE('Projektkostenkalkulation EP'!$B$8,22)+CV$9,Datenquellen!$F$7:$H$45,3,FALSE))="X"
                                    ),
                          "X",
                          ""
                          ),
               "X"
            )</f>
        <v/>
      </c>
      <c r="CX251" s="227" t="str">
        <f xml:space="preserve"> IF(TEXT((EDATE('Projektkostenkalkulation EP'!$B$8,22)+CW$9),"MM")=TEXT((EDATE('Projektkostenkalkulation EP'!$B$8,22)+(CW$9-1)),"MM"),
             IF(
                        OR(
                                    TEXT((EDATE('Projektkostenkalkulation EP'!$B$8,22)+CW$9),"TTT") = "Sa",
                                    TEXT((EDATE('Projektkostenkalkulation EP'!$B$8,22)+CW$9),"TTT") = "So",
                                    IF(ISNA(VLOOKUP(EDATE('Projektkostenkalkulation EP'!$B$8,22)+CW$9,Datenquellen!$F$7:$H$45,3,FALSE))," ",VLOOKUP(EDATE('Projektkostenkalkulation EP'!$B$8,22)+CW$9,Datenquellen!$F$7:$H$45,3,FALSE))="X"
                                    ),
                          "X",
                          ""
                          ),
               "X"
            )</f>
        <v/>
      </c>
      <c r="CY251" s="227" t="str">
        <f xml:space="preserve"> IF(TEXT((EDATE('Projektkostenkalkulation EP'!$B$8,22)+CX$9),"MM")=TEXT((EDATE('Projektkostenkalkulation EP'!$B$8,22)+(CX$9-1)),"MM"),
             IF(
                        OR(
                                    TEXT((EDATE('Projektkostenkalkulation EP'!$B$8,22)+CX$9),"TTT") = "Sa",
                                    TEXT((EDATE('Projektkostenkalkulation EP'!$B$8,22)+CX$9),"TTT") = "So",
                                    IF(ISNA(VLOOKUP(EDATE('Projektkostenkalkulation EP'!$B$8,22)+CX$9,Datenquellen!$F$7:$H$45,3,FALSE))," ",VLOOKUP(EDATE('Projektkostenkalkulation EP'!$B$8,22)+CX$9,Datenquellen!$F$7:$H$45,3,FALSE))="X"
                                    ),
                          "X",
                          ""
                          ),
               "X"
            )</f>
        <v>X</v>
      </c>
      <c r="CZ251" s="227" t="str">
        <f xml:space="preserve"> IF(TEXT((EDATE('Projektkostenkalkulation EP'!$B$8,22)+CY$9),"MM")=TEXT((EDATE('Projektkostenkalkulation EP'!$B$8,22)+(CY$9-1)),"MM"),
             IF(
                        OR(
                                    TEXT((EDATE('Projektkostenkalkulation EP'!$B$8,22)+CY$9),"TTT") = "Sa",
                                    TEXT((EDATE('Projektkostenkalkulation EP'!$B$8,22)+CY$9),"TTT") = "So",
                                    IF(ISNA(VLOOKUP(EDATE('Projektkostenkalkulation EP'!$B$8,22)+CY$9,Datenquellen!$F$7:$H$45,3,FALSE))," ",VLOOKUP(EDATE('Projektkostenkalkulation EP'!$B$8,22)+CY$9,Datenquellen!$F$7:$H$45,3,FALSE))="X"
                                    ),
                          "X",
                          ""
                          ),
               "X"
            )</f>
        <v>X</v>
      </c>
      <c r="DA251" s="228" t="str">
        <f xml:space="preserve"> IF(TEXT((EDATE('Projektkostenkalkulation EP'!$B$8,22)+CZ$9),"MM")=TEXT((EDATE('Projektkostenkalkulation EP'!$B$8,22)+(CZ$9-1)),"MM"),
             IF(
                        OR(
                                    TEXT((EDATE('Projektkostenkalkulation EP'!$B$8,22)+CZ$9),"TTT") = "Sa",
                                    TEXT((EDATE('Projektkostenkalkulation EP'!$B$8,22)+CZ$9),"TTT") = "So",
                                    IF(ISNA(VLOOKUP(EDATE('Projektkostenkalkulation EP'!$B$8,22)+CZ$9,Datenquellen!$F$7:$H$45,3,FALSE))," ",VLOOKUP(EDATE('Projektkostenkalkulation EP'!$B$8,22)+CZ$9,Datenquellen!$F$7:$H$45,3,FALSE))="X"
                                    ),
                          "X",
                          ""
                          ),
               "X"
            )</f>
        <v>X</v>
      </c>
      <c r="DB251" s="229"/>
      <c r="DC251" s="230"/>
      <c r="DD251" s="408"/>
      <c r="DE251" s="405" t="str">
        <f>TEXT(EDATE('Projektkostenkalkulation EP'!$B$8,22),"MMMM")</f>
        <v>November</v>
      </c>
      <c r="DF251" s="226"/>
      <c r="DG251" s="227" t="str">
        <f>IF(
            OR(
                     TEXT(EDATE('Projektkostenkalkulation EP'!$B$8,22),"TTT") = "Sa",
                     TEXT(EDATE('Projektkostenkalkulation EP'!$B$8,22),"TTT") = "So",
                     IF(ISNA(VLOOKUP(EDATE('Projektkostenkalkulation EP'!$B$8,22),Datenquellen!$F$7:$H$45,3,FALSE))," ",VLOOKUP(EDATE('Projektkostenkalkulation EP'!$B$8,22),Datenquellen!$F$7:$H$45,3,FALSE))="X"
                            ),
                    "X",
                    ""
            )</f>
        <v>X</v>
      </c>
      <c r="DH251" s="227" t="str">
        <f xml:space="preserve"> IF(TEXT((EDATE('Projektkostenkalkulation EP'!$B$8,22)+DG$9),"MM")=TEXT((EDATE('Projektkostenkalkulation EP'!$B$8,22)+(DG$9-1)),"MM"),
             IF(
                        OR(
                                    TEXT((EDATE('Projektkostenkalkulation EP'!$B$8,22)+DG$9),"TTT") = "Sa",
                                    TEXT((EDATE('Projektkostenkalkulation EP'!$B$8,22)+DG$9),"TTT") = "So",
                                    IF(ISNA(VLOOKUP(EDATE('Projektkostenkalkulation EP'!$B$8,22)+DG$9,Datenquellen!$F$7:$H$45,3,FALSE))," ",VLOOKUP(EDATE('Projektkostenkalkulation EP'!$B$8,22)+DG$9,Datenquellen!$F$7:$H$45,3,FALSE))="X"
                                    ),
                          "X",
                          ""
                          ),
               "X"
            )</f>
        <v>X</v>
      </c>
      <c r="DI251" s="227" t="str">
        <f xml:space="preserve"> IF(TEXT((EDATE('Projektkostenkalkulation EP'!$B$8,22)+DH$9),"MM")=TEXT((EDATE('Projektkostenkalkulation EP'!$B$8,22)+(DH$9-1)),"MM"),
             IF(
                        OR(
                                    TEXT((EDATE('Projektkostenkalkulation EP'!$B$8,22)+DH$9),"TTT") = "Sa",
                                    TEXT((EDATE('Projektkostenkalkulation EP'!$B$8,22)+DH$9),"TTT") = "So",
                                    IF(ISNA(VLOOKUP(EDATE('Projektkostenkalkulation EP'!$B$8,22)+DH$9,Datenquellen!$F$7:$H$45,3,FALSE))," ",VLOOKUP(EDATE('Projektkostenkalkulation EP'!$B$8,22)+DH$9,Datenquellen!$F$7:$H$45,3,FALSE))="X"
                                    ),
                          "X",
                          ""
                          ),
               "X"
            )</f>
        <v/>
      </c>
      <c r="DJ251" s="227" t="str">
        <f xml:space="preserve"> IF(TEXT((EDATE('Projektkostenkalkulation EP'!$B$8,22)+DI$9),"MM")=TEXT((EDATE('Projektkostenkalkulation EP'!$B$8,22)+(DI$9-1)),"MM"),
             IF(
                        OR(
                                    TEXT((EDATE('Projektkostenkalkulation EP'!$B$8,22)+DI$9),"TTT") = "Sa",
                                    TEXT((EDATE('Projektkostenkalkulation EP'!$B$8,22)+DI$9),"TTT") = "So",
                                    IF(ISNA(VLOOKUP(EDATE('Projektkostenkalkulation EP'!$B$8,22)+DI$9,Datenquellen!$F$7:$H$45,3,FALSE))," ",VLOOKUP(EDATE('Projektkostenkalkulation EP'!$B$8,22)+DI$9,Datenquellen!$F$7:$H$45,3,FALSE))="X"
                                    ),
                          "X",
                          ""
                          ),
               "X"
            )</f>
        <v/>
      </c>
      <c r="DK251" s="227" t="str">
        <f xml:space="preserve"> IF(TEXT((EDATE('Projektkostenkalkulation EP'!$B$8,22)+DJ$9),"MM")=TEXT((EDATE('Projektkostenkalkulation EP'!$B$8,22)+(DJ$9-1)),"MM"),
             IF(
                        OR(
                                    TEXT((EDATE('Projektkostenkalkulation EP'!$B$8,22)+DJ$9),"TTT") = "Sa",
                                    TEXT((EDATE('Projektkostenkalkulation EP'!$B$8,22)+DJ$9),"TTT") = "So",
                                    IF(ISNA(VLOOKUP(EDATE('Projektkostenkalkulation EP'!$B$8,22)+DJ$9,Datenquellen!$F$7:$H$45,3,FALSE))," ",VLOOKUP(EDATE('Projektkostenkalkulation EP'!$B$8,22)+DJ$9,Datenquellen!$F$7:$H$45,3,FALSE))="X"
                                    ),
                          "X",
                          ""
                          ),
               "X"
            )</f>
        <v/>
      </c>
      <c r="DL251" s="227" t="str">
        <f xml:space="preserve"> IF(TEXT((EDATE('Projektkostenkalkulation EP'!$B$8,22)+DK$9),"MM")=TEXT((EDATE('Projektkostenkalkulation EP'!$B$8,22)+(DK$9-1)),"MM"),
             IF(
                        OR(
                                    TEXT((EDATE('Projektkostenkalkulation EP'!$B$8,22)+DK$9),"TTT") = "Sa",
                                    TEXT((EDATE('Projektkostenkalkulation EP'!$B$8,22)+DK$9),"TTT") = "So",
                                    IF(ISNA(VLOOKUP(EDATE('Projektkostenkalkulation EP'!$B$8,22)+DK$9,Datenquellen!$F$7:$H$45,3,FALSE))," ",VLOOKUP(EDATE('Projektkostenkalkulation EP'!$B$8,22)+DK$9,Datenquellen!$F$7:$H$45,3,FALSE))="X"
                                    ),
                          "X",
                          ""
                          ),
               "X"
            )</f>
        <v/>
      </c>
      <c r="DM251" s="227" t="str">
        <f xml:space="preserve"> IF(TEXT((EDATE('Projektkostenkalkulation EP'!$B$8,22)+DL$9),"MM")=TEXT((EDATE('Projektkostenkalkulation EP'!$B$8,22)+(DL$9-1)),"MM"),
             IF(
                        OR(
                                    TEXT((EDATE('Projektkostenkalkulation EP'!$B$8,22)+DL$9),"TTT") = "Sa",
                                    TEXT((EDATE('Projektkostenkalkulation EP'!$B$8,22)+DL$9),"TTT") = "So",
                                    IF(ISNA(VLOOKUP(EDATE('Projektkostenkalkulation EP'!$B$8,22)+DL$9,Datenquellen!$F$7:$H$45,3,FALSE))," ",VLOOKUP(EDATE('Projektkostenkalkulation EP'!$B$8,22)+DL$9,Datenquellen!$F$7:$H$45,3,FALSE))="X"
                                    ),
                          "X",
                          ""
                          ),
               "X"
            )</f>
        <v/>
      </c>
      <c r="DN251" s="227" t="str">
        <f xml:space="preserve"> IF(TEXT((EDATE('Projektkostenkalkulation EP'!$B$8,22)+DM$9),"MM")=TEXT((EDATE('Projektkostenkalkulation EP'!$B$8,22)+(DM$9-1)),"MM"),
             IF(
                        OR(
                                    TEXT((EDATE('Projektkostenkalkulation EP'!$B$8,22)+DM$9),"TTT") = "Sa",
                                    TEXT((EDATE('Projektkostenkalkulation EP'!$B$8,22)+DM$9),"TTT") = "So",
                                    IF(ISNA(VLOOKUP(EDATE('Projektkostenkalkulation EP'!$B$8,22)+DM$9,Datenquellen!$F$7:$H$45,3,FALSE))," ",VLOOKUP(EDATE('Projektkostenkalkulation EP'!$B$8,22)+DM$9,Datenquellen!$F$7:$H$45,3,FALSE))="X"
                                    ),
                          "X",
                          ""
                          ),
               "X"
            )</f>
        <v>X</v>
      </c>
      <c r="DO251" s="227" t="str">
        <f xml:space="preserve"> IF(TEXT((EDATE('Projektkostenkalkulation EP'!$B$8,22)+DN$9),"MM")=TEXT((EDATE('Projektkostenkalkulation EP'!$B$8,22)+(DN$9-1)),"MM"),
             IF(
                        OR(
                                    TEXT((EDATE('Projektkostenkalkulation EP'!$B$8,22)+DN$9),"TTT") = "Sa",
                                    TEXT((EDATE('Projektkostenkalkulation EP'!$B$8,22)+DN$9),"TTT") = "So",
                                    IF(ISNA(VLOOKUP(EDATE('Projektkostenkalkulation EP'!$B$8,22)+DN$9,Datenquellen!$F$7:$H$45,3,FALSE))," ",VLOOKUP(EDATE('Projektkostenkalkulation EP'!$B$8,22)+DN$9,Datenquellen!$F$7:$H$45,3,FALSE))="X"
                                    ),
                          "X",
                          ""
                          ),
               "X"
            )</f>
        <v>X</v>
      </c>
      <c r="DP251" s="227" t="str">
        <f xml:space="preserve"> IF(TEXT((EDATE('Projektkostenkalkulation EP'!$B$8,22)+DO$9),"MM")=TEXT((EDATE('Projektkostenkalkulation EP'!$B$8,22)+(DO$9-1)),"MM"),
             IF(
                        OR(
                                    TEXT((EDATE('Projektkostenkalkulation EP'!$B$8,22)+DO$9),"TTT") = "Sa",
                                    TEXT((EDATE('Projektkostenkalkulation EP'!$B$8,22)+DO$9),"TTT") = "So",
                                    IF(ISNA(VLOOKUP(EDATE('Projektkostenkalkulation EP'!$B$8,22)+DO$9,Datenquellen!$F$7:$H$45,3,FALSE))," ",VLOOKUP(EDATE('Projektkostenkalkulation EP'!$B$8,22)+DO$9,Datenquellen!$F$7:$H$45,3,FALSE))="X"
                                    ),
                          "X",
                          ""
                          ),
               "X"
            )</f>
        <v/>
      </c>
      <c r="DQ251" s="227" t="str">
        <f xml:space="preserve"> IF(TEXT((EDATE('Projektkostenkalkulation EP'!$B$8,22)+DP$9),"MM")=TEXT((EDATE('Projektkostenkalkulation EP'!$B$8,22)+(DP$9-1)),"MM"),
             IF(
                        OR(
                                    TEXT((EDATE('Projektkostenkalkulation EP'!$B$8,22)+DP$9),"TTT") = "Sa",
                                    TEXT((EDATE('Projektkostenkalkulation EP'!$B$8,22)+DP$9),"TTT") = "So",
                                    IF(ISNA(VLOOKUP(EDATE('Projektkostenkalkulation EP'!$B$8,22)+DP$9,Datenquellen!$F$7:$H$45,3,FALSE))," ",VLOOKUP(EDATE('Projektkostenkalkulation EP'!$B$8,22)+DP$9,Datenquellen!$F$7:$H$45,3,FALSE))="X"
                                    ),
                          "X",
                          ""
                          ),
               "X"
            )</f>
        <v/>
      </c>
      <c r="DR251" s="227" t="str">
        <f xml:space="preserve"> IF(TEXT((EDATE('Projektkostenkalkulation EP'!$B$8,22)+DQ$9),"MM")=TEXT((EDATE('Projektkostenkalkulation EP'!$B$8,22)+(DQ$9-1)),"MM"),
             IF(
                        OR(
                                    TEXT((EDATE('Projektkostenkalkulation EP'!$B$8,22)+DQ$9),"TTT") = "Sa",
                                    TEXT((EDATE('Projektkostenkalkulation EP'!$B$8,22)+DQ$9),"TTT") = "So",
                                    IF(ISNA(VLOOKUP(EDATE('Projektkostenkalkulation EP'!$B$8,22)+DQ$9,Datenquellen!$F$7:$H$45,3,FALSE))," ",VLOOKUP(EDATE('Projektkostenkalkulation EP'!$B$8,22)+DQ$9,Datenquellen!$F$7:$H$45,3,FALSE))="X"
                                    ),
                          "X",
                          ""
                          ),
               "X"
            )</f>
        <v/>
      </c>
      <c r="DS251" s="227" t="str">
        <f xml:space="preserve"> IF(TEXT((EDATE('Projektkostenkalkulation EP'!$B$8,22)+DR$9),"MM")=TEXT((EDATE('Projektkostenkalkulation EP'!$B$8,22)+(DR$9-1)),"MM"),
             IF(
                        OR(
                                    TEXT((EDATE('Projektkostenkalkulation EP'!$B$8,22)+DR$9),"TTT") = "Sa",
                                    TEXT((EDATE('Projektkostenkalkulation EP'!$B$8,22)+DR$9),"TTT") = "So",
                                    IF(ISNA(VLOOKUP(EDATE('Projektkostenkalkulation EP'!$B$8,22)+DR$9,Datenquellen!$F$7:$H$45,3,FALSE))," ",VLOOKUP(EDATE('Projektkostenkalkulation EP'!$B$8,22)+DR$9,Datenquellen!$F$7:$H$45,3,FALSE))="X"
                                    ),
                          "X",
                          ""
                          ),
               "X"
            )</f>
        <v/>
      </c>
      <c r="DT251" s="227" t="str">
        <f xml:space="preserve"> IF(TEXT((EDATE('Projektkostenkalkulation EP'!$B$8,22)+DS$9),"MM")=TEXT((EDATE('Projektkostenkalkulation EP'!$B$8,22)+(DS$9-1)),"MM"),
             IF(
                        OR(
                                    TEXT((EDATE('Projektkostenkalkulation EP'!$B$8,22)+DS$9),"TTT") = "Sa",
                                    TEXT((EDATE('Projektkostenkalkulation EP'!$B$8,22)+DS$9),"TTT") = "So",
                                    IF(ISNA(VLOOKUP(EDATE('Projektkostenkalkulation EP'!$B$8,22)+DS$9,Datenquellen!$F$7:$H$45,3,FALSE))," ",VLOOKUP(EDATE('Projektkostenkalkulation EP'!$B$8,22)+DS$9,Datenquellen!$F$7:$H$45,3,FALSE))="X"
                                    ),
                          "X",
                          ""
                          ),
               "X"
            )</f>
        <v/>
      </c>
      <c r="DU251" s="227" t="str">
        <f xml:space="preserve"> IF(TEXT((EDATE('Projektkostenkalkulation EP'!$B$8,22)+DT$9),"MM")=TEXT((EDATE('Projektkostenkalkulation EP'!$B$8,22)+(DT$9-1)),"MM"),
             IF(
                        OR(
                                    TEXT((EDATE('Projektkostenkalkulation EP'!$B$8,22)+DT$9),"TTT") = "Sa",
                                    TEXT((EDATE('Projektkostenkalkulation EP'!$B$8,22)+DT$9),"TTT") = "So",
                                    IF(ISNA(VLOOKUP(EDATE('Projektkostenkalkulation EP'!$B$8,22)+DT$9,Datenquellen!$F$7:$H$45,3,FALSE))," ",VLOOKUP(EDATE('Projektkostenkalkulation EP'!$B$8,22)+DT$9,Datenquellen!$F$7:$H$45,3,FALSE))="X"
                                    ),
                          "X",
                          ""
                          ),
               "X"
            )</f>
        <v>X</v>
      </c>
      <c r="DV251" s="227" t="str">
        <f xml:space="preserve"> IF(TEXT((EDATE('Projektkostenkalkulation EP'!$B$8,22)+DU$9),"MM")=TEXT((EDATE('Projektkostenkalkulation EP'!$B$8,22)+(DU$9-1)),"MM"),
             IF(
                        OR(
                                    TEXT((EDATE('Projektkostenkalkulation EP'!$B$8,22)+DU$9),"TTT") = "Sa",
                                    TEXT((EDATE('Projektkostenkalkulation EP'!$B$8,22)+DU$9),"TTT") = "So",
                                    IF(ISNA(VLOOKUP(EDATE('Projektkostenkalkulation EP'!$B$8,22)+DU$9,Datenquellen!$F$7:$H$45,3,FALSE))," ",VLOOKUP(EDATE('Projektkostenkalkulation EP'!$B$8,22)+DU$9,Datenquellen!$F$7:$H$45,3,FALSE))="X"
                                    ),
                          "X",
                          ""
                          ),
               "X"
            )</f>
        <v>X</v>
      </c>
      <c r="DW251" s="227" t="str">
        <f xml:space="preserve"> IF(TEXT((EDATE('Projektkostenkalkulation EP'!$B$8,22)+DV$9),"MM")=TEXT((EDATE('Projektkostenkalkulation EP'!$B$8,22)+(DV$9-1)),"MM"),
             IF(
                        OR(
                                    TEXT((EDATE('Projektkostenkalkulation EP'!$B$8,22)+DV$9),"TTT") = "Sa",
                                    TEXT((EDATE('Projektkostenkalkulation EP'!$B$8,22)+DV$9),"TTT") = "So",
                                    IF(ISNA(VLOOKUP(EDATE('Projektkostenkalkulation EP'!$B$8,22)+DV$9,Datenquellen!$F$7:$H$45,3,FALSE))," ",VLOOKUP(EDATE('Projektkostenkalkulation EP'!$B$8,22)+DV$9,Datenquellen!$F$7:$H$45,3,FALSE))="X"
                                    ),
                          "X",
                          ""
                          ),
               "X"
            )</f>
        <v/>
      </c>
      <c r="DX251" s="227" t="str">
        <f xml:space="preserve"> IF(TEXT((EDATE('Projektkostenkalkulation EP'!$B$8,22)+DW$9),"MM")=TEXT((EDATE('Projektkostenkalkulation EP'!$B$8,22)+(DW$9-1)),"MM"),
             IF(
                        OR(
                                    TEXT((EDATE('Projektkostenkalkulation EP'!$B$8,22)+DW$9),"TTT") = "Sa",
                                    TEXT((EDATE('Projektkostenkalkulation EP'!$B$8,22)+DW$9),"TTT") = "So",
                                    IF(ISNA(VLOOKUP(EDATE('Projektkostenkalkulation EP'!$B$8,22)+DW$9,Datenquellen!$F$7:$H$45,3,FALSE))," ",VLOOKUP(EDATE('Projektkostenkalkulation EP'!$B$8,22)+DW$9,Datenquellen!$F$7:$H$45,3,FALSE))="X"
                                    ),
                          "X",
                          ""
                          ),
               "X"
            )</f>
        <v/>
      </c>
      <c r="DY251" s="227" t="str">
        <f xml:space="preserve"> IF(TEXT((EDATE('Projektkostenkalkulation EP'!$B$8,22)+DX$9),"MM")=TEXT((EDATE('Projektkostenkalkulation EP'!$B$8,22)+(DX$9-1)),"MM"),
             IF(
                        OR(
                                    TEXT((EDATE('Projektkostenkalkulation EP'!$B$8,22)+DX$9),"TTT") = "Sa",
                                    TEXT((EDATE('Projektkostenkalkulation EP'!$B$8,22)+DX$9),"TTT") = "So",
                                    IF(ISNA(VLOOKUP(EDATE('Projektkostenkalkulation EP'!$B$8,22)+DX$9,Datenquellen!$F$7:$H$45,3,FALSE))," ",VLOOKUP(EDATE('Projektkostenkalkulation EP'!$B$8,22)+DX$9,Datenquellen!$F$7:$H$45,3,FALSE))="X"
                                    ),
                          "X",
                          ""
                          ),
               "X"
            )</f>
        <v/>
      </c>
      <c r="DZ251" s="227" t="str">
        <f xml:space="preserve"> IF(TEXT((EDATE('Projektkostenkalkulation EP'!$B$8,22)+DY$9),"MM")=TEXT((EDATE('Projektkostenkalkulation EP'!$B$8,22)+(DY$9-1)),"MM"),
             IF(
                        OR(
                                    TEXT((EDATE('Projektkostenkalkulation EP'!$B$8,22)+DY$9),"TTT") = "Sa",
                                    TEXT((EDATE('Projektkostenkalkulation EP'!$B$8,22)+DY$9),"TTT") = "So",
                                    IF(ISNA(VLOOKUP(EDATE('Projektkostenkalkulation EP'!$B$8,22)+DY$9,Datenquellen!$F$7:$H$45,3,FALSE))," ",VLOOKUP(EDATE('Projektkostenkalkulation EP'!$B$8,22)+DY$9,Datenquellen!$F$7:$H$45,3,FALSE))="X"
                                    ),
                          "X",
                          ""
                          ),
               "X"
            )</f>
        <v/>
      </c>
      <c r="EA251" s="227" t="str">
        <f xml:space="preserve"> IF(TEXT((EDATE('Projektkostenkalkulation EP'!$B$8,22)+DZ$9),"MM")=TEXT((EDATE('Projektkostenkalkulation EP'!$B$8,22)+(DZ$9-1)),"MM"),
             IF(
                        OR(
                                    TEXT((EDATE('Projektkostenkalkulation EP'!$B$8,22)+DZ$9),"TTT") = "Sa",
                                    TEXT((EDATE('Projektkostenkalkulation EP'!$B$8,22)+DZ$9),"TTT") = "So",
                                    IF(ISNA(VLOOKUP(EDATE('Projektkostenkalkulation EP'!$B$8,22)+DZ$9,Datenquellen!$F$7:$H$45,3,FALSE))," ",VLOOKUP(EDATE('Projektkostenkalkulation EP'!$B$8,22)+DZ$9,Datenquellen!$F$7:$H$45,3,FALSE))="X"
                                    ),
                          "X",
                          ""
                          ),
               "X"
            )</f>
        <v/>
      </c>
      <c r="EB251" s="227" t="str">
        <f xml:space="preserve"> IF(TEXT((EDATE('Projektkostenkalkulation EP'!$B$8,22)+EA$9),"MM")=TEXT((EDATE('Projektkostenkalkulation EP'!$B$8,22)+(EA$9-1)),"MM"),
             IF(
                        OR(
                                    TEXT((EDATE('Projektkostenkalkulation EP'!$B$8,22)+EA$9),"TTT") = "Sa",
                                    TEXT((EDATE('Projektkostenkalkulation EP'!$B$8,22)+EA$9),"TTT") = "So",
                                    IF(ISNA(VLOOKUP(EDATE('Projektkostenkalkulation EP'!$B$8,22)+EA$9,Datenquellen!$F$7:$H$45,3,FALSE))," ",VLOOKUP(EDATE('Projektkostenkalkulation EP'!$B$8,22)+EA$9,Datenquellen!$F$7:$H$45,3,FALSE))="X"
                                    ),
                          "X",
                          ""
                          ),
               "X"
            )</f>
        <v>X</v>
      </c>
      <c r="EC251" s="227" t="str">
        <f xml:space="preserve"> IF(TEXT((EDATE('Projektkostenkalkulation EP'!$B$8,22)+EB$9),"MM")=TEXT((EDATE('Projektkostenkalkulation EP'!$B$8,22)+(EB$9-1)),"MM"),
             IF(
                        OR(
                                    TEXT((EDATE('Projektkostenkalkulation EP'!$B$8,22)+EB$9),"TTT") = "Sa",
                                    TEXT((EDATE('Projektkostenkalkulation EP'!$B$8,22)+EB$9),"TTT") = "So",
                                    IF(ISNA(VLOOKUP(EDATE('Projektkostenkalkulation EP'!$B$8,22)+EB$9,Datenquellen!$F$7:$H$45,3,FALSE))," ",VLOOKUP(EDATE('Projektkostenkalkulation EP'!$B$8,22)+EB$9,Datenquellen!$F$7:$H$45,3,FALSE))="X"
                                    ),
                          "X",
                          ""
                          ),
               "X"
            )</f>
        <v>X</v>
      </c>
      <c r="ED251" s="227" t="str">
        <f xml:space="preserve"> IF(TEXT((EDATE('Projektkostenkalkulation EP'!$B$8,22)+EC$9),"MM")=TEXT((EDATE('Projektkostenkalkulation EP'!$B$8,22)+(EC$9-1)),"MM"),
             IF(
                        OR(
                                    TEXT((EDATE('Projektkostenkalkulation EP'!$B$8,22)+EC$9),"TTT") = "Sa",
                                    TEXT((EDATE('Projektkostenkalkulation EP'!$B$8,22)+EC$9),"TTT") = "So",
                                    IF(ISNA(VLOOKUP(EDATE('Projektkostenkalkulation EP'!$B$8,22)+EC$9,Datenquellen!$F$7:$H$45,3,FALSE))," ",VLOOKUP(EDATE('Projektkostenkalkulation EP'!$B$8,22)+EC$9,Datenquellen!$F$7:$H$45,3,FALSE))="X"
                                    ),
                          "X",
                          ""
                          ),
               "X"
            )</f>
        <v/>
      </c>
      <c r="EE251" s="227" t="str">
        <f xml:space="preserve"> IF(TEXT((EDATE('Projektkostenkalkulation EP'!$B$8,22)+ED$9),"MM")=TEXT((EDATE('Projektkostenkalkulation EP'!$B$8,22)+(ED$9-1)),"MM"),
             IF(
                        OR(
                                    TEXT((EDATE('Projektkostenkalkulation EP'!$B$8,22)+ED$9),"TTT") = "Sa",
                                    TEXT((EDATE('Projektkostenkalkulation EP'!$B$8,22)+ED$9),"TTT") = "So",
                                    IF(ISNA(VLOOKUP(EDATE('Projektkostenkalkulation EP'!$B$8,22)+ED$9,Datenquellen!$F$7:$H$45,3,FALSE))," ",VLOOKUP(EDATE('Projektkostenkalkulation EP'!$B$8,22)+ED$9,Datenquellen!$F$7:$H$45,3,FALSE))="X"
                                    ),
                          "X",
                          ""
                          ),
               "X"
            )</f>
        <v/>
      </c>
      <c r="EF251" s="227" t="str">
        <f xml:space="preserve"> IF(TEXT((EDATE('Projektkostenkalkulation EP'!$B$8,22)+EE$9),"MM")=TEXT((EDATE('Projektkostenkalkulation EP'!$B$8,22)+(EE$9-1)),"MM"),
             IF(
                        OR(
                                    TEXT((EDATE('Projektkostenkalkulation EP'!$B$8,22)+EE$9),"TTT") = "Sa",
                                    TEXT((EDATE('Projektkostenkalkulation EP'!$B$8,22)+EE$9),"TTT") = "So",
                                    IF(ISNA(VLOOKUP(EDATE('Projektkostenkalkulation EP'!$B$8,22)+EE$9,Datenquellen!$F$7:$H$45,3,FALSE))," ",VLOOKUP(EDATE('Projektkostenkalkulation EP'!$B$8,22)+EE$9,Datenquellen!$F$7:$H$45,3,FALSE))="X"
                                    ),
                          "X",
                          ""
                          ),
               "X"
            )</f>
        <v/>
      </c>
      <c r="EG251" s="227" t="str">
        <f xml:space="preserve"> IF(TEXT((EDATE('Projektkostenkalkulation EP'!$B$8,22)+EF$9),"MM")=TEXT((EDATE('Projektkostenkalkulation EP'!$B$8,22)+(EF$9-1)),"MM"),
             IF(
                        OR(
                                    TEXT((EDATE('Projektkostenkalkulation EP'!$B$8,22)+EF$9),"TTT") = "Sa",
                                    TEXT((EDATE('Projektkostenkalkulation EP'!$B$8,22)+EF$9),"TTT") = "So",
                                    IF(ISNA(VLOOKUP(EDATE('Projektkostenkalkulation EP'!$B$8,22)+EF$9,Datenquellen!$F$7:$H$45,3,FALSE))," ",VLOOKUP(EDATE('Projektkostenkalkulation EP'!$B$8,22)+EF$9,Datenquellen!$F$7:$H$45,3,FALSE))="X"
                                    ),
                          "X",
                          ""
                          ),
               "X"
            )</f>
        <v/>
      </c>
      <c r="EH251" s="227" t="str">
        <f xml:space="preserve"> IF(TEXT((EDATE('Projektkostenkalkulation EP'!$B$8,22)+EG$9),"MM")=TEXT((EDATE('Projektkostenkalkulation EP'!$B$8,22)+(EG$9-1)),"MM"),
             IF(
                        OR(
                                    TEXT((EDATE('Projektkostenkalkulation EP'!$B$8,22)+EG$9),"TTT") = "Sa",
                                    TEXT((EDATE('Projektkostenkalkulation EP'!$B$8,22)+EG$9),"TTT") = "So",
                                    IF(ISNA(VLOOKUP(EDATE('Projektkostenkalkulation EP'!$B$8,22)+EG$9,Datenquellen!$F$7:$H$45,3,FALSE))," ",VLOOKUP(EDATE('Projektkostenkalkulation EP'!$B$8,22)+EG$9,Datenquellen!$F$7:$H$45,3,FALSE))="X"
                                    ),
                          "X",
                          ""
                          ),
               "X"
            )</f>
        <v/>
      </c>
      <c r="EI251" s="227" t="str">
        <f xml:space="preserve"> IF(TEXT((EDATE('Projektkostenkalkulation EP'!$B$8,22)+EH$9),"MM")=TEXT((EDATE('Projektkostenkalkulation EP'!$B$8,22)+(EH$9-1)),"MM"),
             IF(
                        OR(
                                    TEXT((EDATE('Projektkostenkalkulation EP'!$B$8,22)+EH$9),"TTT") = "Sa",
                                    TEXT((EDATE('Projektkostenkalkulation EP'!$B$8,22)+EH$9),"TTT") = "So",
                                    IF(ISNA(VLOOKUP(EDATE('Projektkostenkalkulation EP'!$B$8,22)+EH$9,Datenquellen!$F$7:$H$45,3,FALSE))," ",VLOOKUP(EDATE('Projektkostenkalkulation EP'!$B$8,22)+EH$9,Datenquellen!$F$7:$H$45,3,FALSE))="X"
                                    ),
                          "X",
                          ""
                          ),
               "X"
            )</f>
        <v>X</v>
      </c>
      <c r="EJ251" s="227" t="str">
        <f xml:space="preserve"> IF(TEXT((EDATE('Projektkostenkalkulation EP'!$B$8,22)+EI$9),"MM")=TEXT((EDATE('Projektkostenkalkulation EP'!$B$8,22)+(EI$9-1)),"MM"),
             IF(
                        OR(
                                    TEXT((EDATE('Projektkostenkalkulation EP'!$B$8,22)+EI$9),"TTT") = "Sa",
                                    TEXT((EDATE('Projektkostenkalkulation EP'!$B$8,22)+EI$9),"TTT") = "So",
                                    IF(ISNA(VLOOKUP(EDATE('Projektkostenkalkulation EP'!$B$8,22)+EI$9,Datenquellen!$F$7:$H$45,3,FALSE))," ",VLOOKUP(EDATE('Projektkostenkalkulation EP'!$B$8,22)+EI$9,Datenquellen!$F$7:$H$45,3,FALSE))="X"
                                    ),
                          "X",
                          ""
                          ),
               "X"
            )</f>
        <v>X</v>
      </c>
      <c r="EK251" s="228" t="str">
        <f xml:space="preserve"> IF(TEXT((EDATE('Projektkostenkalkulation EP'!$B$8,22)+EJ$9),"MM")=TEXT((EDATE('Projektkostenkalkulation EP'!$B$8,22)+(EJ$9-1)),"MM"),
             IF(
                        OR(
                                    TEXT((EDATE('Projektkostenkalkulation EP'!$B$8,22)+EJ$9),"TTT") = "Sa",
                                    TEXT((EDATE('Projektkostenkalkulation EP'!$B$8,22)+EJ$9),"TTT") = "So",
                                    IF(ISNA(VLOOKUP(EDATE('Projektkostenkalkulation EP'!$B$8,22)+EJ$9,Datenquellen!$F$7:$H$45,3,FALSE))," ",VLOOKUP(EDATE('Projektkostenkalkulation EP'!$B$8,22)+EJ$9,Datenquellen!$F$7:$H$45,3,FALSE))="X"
                                    ),
                          "X",
                          ""
                          ),
               "X"
            )</f>
        <v>X</v>
      </c>
      <c r="EL251" s="229"/>
      <c r="EM251" s="230"/>
      <c r="EN251" s="408"/>
      <c r="EO251" s="405" t="str">
        <f>TEXT(EDATE('Projektkostenkalkulation EP'!$B$8,22),"MMMM")</f>
        <v>November</v>
      </c>
      <c r="EP251" s="226"/>
      <c r="EQ251" s="227" t="str">
        <f>IF(
            OR(
                     TEXT(EDATE('Projektkostenkalkulation EP'!$B$8,22),"TTT") = "Sa",
                     TEXT(EDATE('Projektkostenkalkulation EP'!$B$8,22),"TTT") = "So",
                     IF(ISNA(VLOOKUP(EDATE('Projektkostenkalkulation EP'!$B$8,22),Datenquellen!$F$7:$H$45,3,FALSE))," ",VLOOKUP(EDATE('Projektkostenkalkulation EP'!$B$8,22),Datenquellen!$F$7:$H$45,3,FALSE))="X"
                            ),
                    "X",
                    ""
            )</f>
        <v>X</v>
      </c>
      <c r="ER251" s="227" t="str">
        <f xml:space="preserve"> IF(TEXT((EDATE('Projektkostenkalkulation EP'!$B$8,22)+EQ$9),"MM")=TEXT((EDATE('Projektkostenkalkulation EP'!$B$8,22)+(EQ$9-1)),"MM"),
             IF(
                        OR(
                                    TEXT((EDATE('Projektkostenkalkulation EP'!$B$8,22)+EQ$9),"TTT") = "Sa",
                                    TEXT((EDATE('Projektkostenkalkulation EP'!$B$8,22)+EQ$9),"TTT") = "So",
                                    IF(ISNA(VLOOKUP(EDATE('Projektkostenkalkulation EP'!$B$8,22)+EQ$9,Datenquellen!$F$7:$H$45,3,FALSE))," ",VLOOKUP(EDATE('Projektkostenkalkulation EP'!$B$8,22)+EQ$9,Datenquellen!$F$7:$H$45,3,FALSE))="X"
                                    ),
                          "X",
                          ""
                          ),
               "X"
            )</f>
        <v>X</v>
      </c>
      <c r="ES251" s="227" t="str">
        <f xml:space="preserve"> IF(TEXT((EDATE('Projektkostenkalkulation EP'!$B$8,22)+ER$9),"MM")=TEXT((EDATE('Projektkostenkalkulation EP'!$B$8,22)+(ER$9-1)),"MM"),
             IF(
                        OR(
                                    TEXT((EDATE('Projektkostenkalkulation EP'!$B$8,22)+ER$9),"TTT") = "Sa",
                                    TEXT((EDATE('Projektkostenkalkulation EP'!$B$8,22)+ER$9),"TTT") = "So",
                                    IF(ISNA(VLOOKUP(EDATE('Projektkostenkalkulation EP'!$B$8,22)+ER$9,Datenquellen!$F$7:$H$45,3,FALSE))," ",VLOOKUP(EDATE('Projektkostenkalkulation EP'!$B$8,22)+ER$9,Datenquellen!$F$7:$H$45,3,FALSE))="X"
                                    ),
                          "X",
                          ""
                          ),
               "X"
            )</f>
        <v/>
      </c>
      <c r="ET251" s="227" t="str">
        <f xml:space="preserve"> IF(TEXT((EDATE('Projektkostenkalkulation EP'!$B$8,22)+ES$9),"MM")=TEXT((EDATE('Projektkostenkalkulation EP'!$B$8,22)+(ES$9-1)),"MM"),
             IF(
                        OR(
                                    TEXT((EDATE('Projektkostenkalkulation EP'!$B$8,22)+ES$9),"TTT") = "Sa",
                                    TEXT((EDATE('Projektkostenkalkulation EP'!$B$8,22)+ES$9),"TTT") = "So",
                                    IF(ISNA(VLOOKUP(EDATE('Projektkostenkalkulation EP'!$B$8,22)+ES$9,Datenquellen!$F$7:$H$45,3,FALSE))," ",VLOOKUP(EDATE('Projektkostenkalkulation EP'!$B$8,22)+ES$9,Datenquellen!$F$7:$H$45,3,FALSE))="X"
                                    ),
                          "X",
                          ""
                          ),
               "X"
            )</f>
        <v/>
      </c>
      <c r="EU251" s="227" t="str">
        <f xml:space="preserve"> IF(TEXT((EDATE('Projektkostenkalkulation EP'!$B$8,22)+ET$9),"MM")=TEXT((EDATE('Projektkostenkalkulation EP'!$B$8,22)+(ET$9-1)),"MM"),
             IF(
                        OR(
                                    TEXT((EDATE('Projektkostenkalkulation EP'!$B$8,22)+ET$9),"TTT") = "Sa",
                                    TEXT((EDATE('Projektkostenkalkulation EP'!$B$8,22)+ET$9),"TTT") = "So",
                                    IF(ISNA(VLOOKUP(EDATE('Projektkostenkalkulation EP'!$B$8,22)+ET$9,Datenquellen!$F$7:$H$45,3,FALSE))," ",VLOOKUP(EDATE('Projektkostenkalkulation EP'!$B$8,22)+ET$9,Datenquellen!$F$7:$H$45,3,FALSE))="X"
                                    ),
                          "X",
                          ""
                          ),
               "X"
            )</f>
        <v/>
      </c>
      <c r="EV251" s="227" t="str">
        <f xml:space="preserve"> IF(TEXT((EDATE('Projektkostenkalkulation EP'!$B$8,22)+EU$9),"MM")=TEXT((EDATE('Projektkostenkalkulation EP'!$B$8,22)+(EU$9-1)),"MM"),
             IF(
                        OR(
                                    TEXT((EDATE('Projektkostenkalkulation EP'!$B$8,22)+EU$9),"TTT") = "Sa",
                                    TEXT((EDATE('Projektkostenkalkulation EP'!$B$8,22)+EU$9),"TTT") = "So",
                                    IF(ISNA(VLOOKUP(EDATE('Projektkostenkalkulation EP'!$B$8,22)+EU$9,Datenquellen!$F$7:$H$45,3,FALSE))," ",VLOOKUP(EDATE('Projektkostenkalkulation EP'!$B$8,22)+EU$9,Datenquellen!$F$7:$H$45,3,FALSE))="X"
                                    ),
                          "X",
                          ""
                          ),
               "X"
            )</f>
        <v/>
      </c>
      <c r="EW251" s="227" t="str">
        <f xml:space="preserve"> IF(TEXT((EDATE('Projektkostenkalkulation EP'!$B$8,22)+EV$9),"MM")=TEXT((EDATE('Projektkostenkalkulation EP'!$B$8,22)+(EV$9-1)),"MM"),
             IF(
                        OR(
                                    TEXT((EDATE('Projektkostenkalkulation EP'!$B$8,22)+EV$9),"TTT") = "Sa",
                                    TEXT((EDATE('Projektkostenkalkulation EP'!$B$8,22)+EV$9),"TTT") = "So",
                                    IF(ISNA(VLOOKUP(EDATE('Projektkostenkalkulation EP'!$B$8,22)+EV$9,Datenquellen!$F$7:$H$45,3,FALSE))," ",VLOOKUP(EDATE('Projektkostenkalkulation EP'!$B$8,22)+EV$9,Datenquellen!$F$7:$H$45,3,FALSE))="X"
                                    ),
                          "X",
                          ""
                          ),
               "X"
            )</f>
        <v/>
      </c>
      <c r="EX251" s="227" t="str">
        <f xml:space="preserve"> IF(TEXT((EDATE('Projektkostenkalkulation EP'!$B$8,22)+EW$9),"MM")=TEXT((EDATE('Projektkostenkalkulation EP'!$B$8,22)+(EW$9-1)),"MM"),
             IF(
                        OR(
                                    TEXT((EDATE('Projektkostenkalkulation EP'!$B$8,22)+EW$9),"TTT") = "Sa",
                                    TEXT((EDATE('Projektkostenkalkulation EP'!$B$8,22)+EW$9),"TTT") = "So",
                                    IF(ISNA(VLOOKUP(EDATE('Projektkostenkalkulation EP'!$B$8,22)+EW$9,Datenquellen!$F$7:$H$45,3,FALSE))," ",VLOOKUP(EDATE('Projektkostenkalkulation EP'!$B$8,22)+EW$9,Datenquellen!$F$7:$H$45,3,FALSE))="X"
                                    ),
                          "X",
                          ""
                          ),
               "X"
            )</f>
        <v>X</v>
      </c>
      <c r="EY251" s="227" t="str">
        <f xml:space="preserve"> IF(TEXT((EDATE('Projektkostenkalkulation EP'!$B$8,22)+EX$9),"MM")=TEXT((EDATE('Projektkostenkalkulation EP'!$B$8,22)+(EX$9-1)),"MM"),
             IF(
                        OR(
                                    TEXT((EDATE('Projektkostenkalkulation EP'!$B$8,22)+EX$9),"TTT") = "Sa",
                                    TEXT((EDATE('Projektkostenkalkulation EP'!$B$8,22)+EX$9),"TTT") = "So",
                                    IF(ISNA(VLOOKUP(EDATE('Projektkostenkalkulation EP'!$B$8,22)+EX$9,Datenquellen!$F$7:$H$45,3,FALSE))," ",VLOOKUP(EDATE('Projektkostenkalkulation EP'!$B$8,22)+EX$9,Datenquellen!$F$7:$H$45,3,FALSE))="X"
                                    ),
                          "X",
                          ""
                          ),
               "X"
            )</f>
        <v>X</v>
      </c>
      <c r="EZ251" s="227" t="str">
        <f xml:space="preserve"> IF(TEXT((EDATE('Projektkostenkalkulation EP'!$B$8,22)+EY$9),"MM")=TEXT((EDATE('Projektkostenkalkulation EP'!$B$8,22)+(EY$9-1)),"MM"),
             IF(
                        OR(
                                    TEXT((EDATE('Projektkostenkalkulation EP'!$B$8,22)+EY$9),"TTT") = "Sa",
                                    TEXT((EDATE('Projektkostenkalkulation EP'!$B$8,22)+EY$9),"TTT") = "So",
                                    IF(ISNA(VLOOKUP(EDATE('Projektkostenkalkulation EP'!$B$8,22)+EY$9,Datenquellen!$F$7:$H$45,3,FALSE))," ",VLOOKUP(EDATE('Projektkostenkalkulation EP'!$B$8,22)+EY$9,Datenquellen!$F$7:$H$45,3,FALSE))="X"
                                    ),
                          "X",
                          ""
                          ),
               "X"
            )</f>
        <v/>
      </c>
      <c r="FA251" s="227" t="str">
        <f xml:space="preserve"> IF(TEXT((EDATE('Projektkostenkalkulation EP'!$B$8,22)+EZ$9),"MM")=TEXT((EDATE('Projektkostenkalkulation EP'!$B$8,22)+(EZ$9-1)),"MM"),
             IF(
                        OR(
                                    TEXT((EDATE('Projektkostenkalkulation EP'!$B$8,22)+EZ$9),"TTT") = "Sa",
                                    TEXT((EDATE('Projektkostenkalkulation EP'!$B$8,22)+EZ$9),"TTT") = "So",
                                    IF(ISNA(VLOOKUP(EDATE('Projektkostenkalkulation EP'!$B$8,22)+EZ$9,Datenquellen!$F$7:$H$45,3,FALSE))," ",VLOOKUP(EDATE('Projektkostenkalkulation EP'!$B$8,22)+EZ$9,Datenquellen!$F$7:$H$45,3,FALSE))="X"
                                    ),
                          "X",
                          ""
                          ),
               "X"
            )</f>
        <v/>
      </c>
      <c r="FB251" s="227" t="str">
        <f xml:space="preserve"> IF(TEXT((EDATE('Projektkostenkalkulation EP'!$B$8,22)+FA$9),"MM")=TEXT((EDATE('Projektkostenkalkulation EP'!$B$8,22)+(FA$9-1)),"MM"),
             IF(
                        OR(
                                    TEXT((EDATE('Projektkostenkalkulation EP'!$B$8,22)+FA$9),"TTT") = "Sa",
                                    TEXT((EDATE('Projektkostenkalkulation EP'!$B$8,22)+FA$9),"TTT") = "So",
                                    IF(ISNA(VLOOKUP(EDATE('Projektkostenkalkulation EP'!$B$8,22)+FA$9,Datenquellen!$F$7:$H$45,3,FALSE))," ",VLOOKUP(EDATE('Projektkostenkalkulation EP'!$B$8,22)+FA$9,Datenquellen!$F$7:$H$45,3,FALSE))="X"
                                    ),
                          "X",
                          ""
                          ),
               "X"
            )</f>
        <v/>
      </c>
      <c r="FC251" s="227" t="str">
        <f xml:space="preserve"> IF(TEXT((EDATE('Projektkostenkalkulation EP'!$B$8,22)+FB$9),"MM")=TEXT((EDATE('Projektkostenkalkulation EP'!$B$8,22)+(FB$9-1)),"MM"),
             IF(
                        OR(
                                    TEXT((EDATE('Projektkostenkalkulation EP'!$B$8,22)+FB$9),"TTT") = "Sa",
                                    TEXT((EDATE('Projektkostenkalkulation EP'!$B$8,22)+FB$9),"TTT") = "So",
                                    IF(ISNA(VLOOKUP(EDATE('Projektkostenkalkulation EP'!$B$8,22)+FB$9,Datenquellen!$F$7:$H$45,3,FALSE))," ",VLOOKUP(EDATE('Projektkostenkalkulation EP'!$B$8,22)+FB$9,Datenquellen!$F$7:$H$45,3,FALSE))="X"
                                    ),
                          "X",
                          ""
                          ),
               "X"
            )</f>
        <v/>
      </c>
      <c r="FD251" s="227" t="str">
        <f xml:space="preserve"> IF(TEXT((EDATE('Projektkostenkalkulation EP'!$B$8,22)+FC$9),"MM")=TEXT((EDATE('Projektkostenkalkulation EP'!$B$8,22)+(FC$9-1)),"MM"),
             IF(
                        OR(
                                    TEXT((EDATE('Projektkostenkalkulation EP'!$B$8,22)+FC$9),"TTT") = "Sa",
                                    TEXT((EDATE('Projektkostenkalkulation EP'!$B$8,22)+FC$9),"TTT") = "So",
                                    IF(ISNA(VLOOKUP(EDATE('Projektkostenkalkulation EP'!$B$8,22)+FC$9,Datenquellen!$F$7:$H$45,3,FALSE))," ",VLOOKUP(EDATE('Projektkostenkalkulation EP'!$B$8,22)+FC$9,Datenquellen!$F$7:$H$45,3,FALSE))="X"
                                    ),
                          "X",
                          ""
                          ),
               "X"
            )</f>
        <v/>
      </c>
      <c r="FE251" s="227" t="str">
        <f xml:space="preserve"> IF(TEXT((EDATE('Projektkostenkalkulation EP'!$B$8,22)+FD$9),"MM")=TEXT((EDATE('Projektkostenkalkulation EP'!$B$8,22)+(FD$9-1)),"MM"),
             IF(
                        OR(
                                    TEXT((EDATE('Projektkostenkalkulation EP'!$B$8,22)+FD$9),"TTT") = "Sa",
                                    TEXT((EDATE('Projektkostenkalkulation EP'!$B$8,22)+FD$9),"TTT") = "So",
                                    IF(ISNA(VLOOKUP(EDATE('Projektkostenkalkulation EP'!$B$8,22)+FD$9,Datenquellen!$F$7:$H$45,3,FALSE))," ",VLOOKUP(EDATE('Projektkostenkalkulation EP'!$B$8,22)+FD$9,Datenquellen!$F$7:$H$45,3,FALSE))="X"
                                    ),
                          "X",
                          ""
                          ),
               "X"
            )</f>
        <v>X</v>
      </c>
      <c r="FF251" s="227" t="str">
        <f xml:space="preserve"> IF(TEXT((EDATE('Projektkostenkalkulation EP'!$B$8,22)+FE$9),"MM")=TEXT((EDATE('Projektkostenkalkulation EP'!$B$8,22)+(FE$9-1)),"MM"),
             IF(
                        OR(
                                    TEXT((EDATE('Projektkostenkalkulation EP'!$B$8,22)+FE$9),"TTT") = "Sa",
                                    TEXT((EDATE('Projektkostenkalkulation EP'!$B$8,22)+FE$9),"TTT") = "So",
                                    IF(ISNA(VLOOKUP(EDATE('Projektkostenkalkulation EP'!$B$8,22)+FE$9,Datenquellen!$F$7:$H$45,3,FALSE))," ",VLOOKUP(EDATE('Projektkostenkalkulation EP'!$B$8,22)+FE$9,Datenquellen!$F$7:$H$45,3,FALSE))="X"
                                    ),
                          "X",
                          ""
                          ),
               "X"
            )</f>
        <v>X</v>
      </c>
      <c r="FG251" s="227" t="str">
        <f xml:space="preserve"> IF(TEXT((EDATE('Projektkostenkalkulation EP'!$B$8,22)+FF$9),"MM")=TEXT((EDATE('Projektkostenkalkulation EP'!$B$8,22)+(FF$9-1)),"MM"),
             IF(
                        OR(
                                    TEXT((EDATE('Projektkostenkalkulation EP'!$B$8,22)+FF$9),"TTT") = "Sa",
                                    TEXT((EDATE('Projektkostenkalkulation EP'!$B$8,22)+FF$9),"TTT") = "So",
                                    IF(ISNA(VLOOKUP(EDATE('Projektkostenkalkulation EP'!$B$8,22)+FF$9,Datenquellen!$F$7:$H$45,3,FALSE))," ",VLOOKUP(EDATE('Projektkostenkalkulation EP'!$B$8,22)+FF$9,Datenquellen!$F$7:$H$45,3,FALSE))="X"
                                    ),
                          "X",
                          ""
                          ),
               "X"
            )</f>
        <v/>
      </c>
      <c r="FH251" s="227" t="str">
        <f xml:space="preserve"> IF(TEXT((EDATE('Projektkostenkalkulation EP'!$B$8,22)+FG$9),"MM")=TEXT((EDATE('Projektkostenkalkulation EP'!$B$8,22)+(FG$9-1)),"MM"),
             IF(
                        OR(
                                    TEXT((EDATE('Projektkostenkalkulation EP'!$B$8,22)+FG$9),"TTT") = "Sa",
                                    TEXT((EDATE('Projektkostenkalkulation EP'!$B$8,22)+FG$9),"TTT") = "So",
                                    IF(ISNA(VLOOKUP(EDATE('Projektkostenkalkulation EP'!$B$8,22)+FG$9,Datenquellen!$F$7:$H$45,3,FALSE))," ",VLOOKUP(EDATE('Projektkostenkalkulation EP'!$B$8,22)+FG$9,Datenquellen!$F$7:$H$45,3,FALSE))="X"
                                    ),
                          "X",
                          ""
                          ),
               "X"
            )</f>
        <v/>
      </c>
      <c r="FI251" s="227" t="str">
        <f xml:space="preserve"> IF(TEXT((EDATE('Projektkostenkalkulation EP'!$B$8,22)+FH$9),"MM")=TEXT((EDATE('Projektkostenkalkulation EP'!$B$8,22)+(FH$9-1)),"MM"),
             IF(
                        OR(
                                    TEXT((EDATE('Projektkostenkalkulation EP'!$B$8,22)+FH$9),"TTT") = "Sa",
                                    TEXT((EDATE('Projektkostenkalkulation EP'!$B$8,22)+FH$9),"TTT") = "So",
                                    IF(ISNA(VLOOKUP(EDATE('Projektkostenkalkulation EP'!$B$8,22)+FH$9,Datenquellen!$F$7:$H$45,3,FALSE))," ",VLOOKUP(EDATE('Projektkostenkalkulation EP'!$B$8,22)+FH$9,Datenquellen!$F$7:$H$45,3,FALSE))="X"
                                    ),
                          "X",
                          ""
                          ),
               "X"
            )</f>
        <v/>
      </c>
      <c r="FJ251" s="227" t="str">
        <f xml:space="preserve"> IF(TEXT((EDATE('Projektkostenkalkulation EP'!$B$8,22)+FI$9),"MM")=TEXT((EDATE('Projektkostenkalkulation EP'!$B$8,22)+(FI$9-1)),"MM"),
             IF(
                        OR(
                                    TEXT((EDATE('Projektkostenkalkulation EP'!$B$8,22)+FI$9),"TTT") = "Sa",
                                    TEXT((EDATE('Projektkostenkalkulation EP'!$B$8,22)+FI$9),"TTT") = "So",
                                    IF(ISNA(VLOOKUP(EDATE('Projektkostenkalkulation EP'!$B$8,22)+FI$9,Datenquellen!$F$7:$H$45,3,FALSE))," ",VLOOKUP(EDATE('Projektkostenkalkulation EP'!$B$8,22)+FI$9,Datenquellen!$F$7:$H$45,3,FALSE))="X"
                                    ),
                          "X",
                          ""
                          ),
               "X"
            )</f>
        <v/>
      </c>
      <c r="FK251" s="227" t="str">
        <f xml:space="preserve"> IF(TEXT((EDATE('Projektkostenkalkulation EP'!$B$8,22)+FJ$9),"MM")=TEXT((EDATE('Projektkostenkalkulation EP'!$B$8,22)+(FJ$9-1)),"MM"),
             IF(
                        OR(
                                    TEXT((EDATE('Projektkostenkalkulation EP'!$B$8,22)+FJ$9),"TTT") = "Sa",
                                    TEXT((EDATE('Projektkostenkalkulation EP'!$B$8,22)+FJ$9),"TTT") = "So",
                                    IF(ISNA(VLOOKUP(EDATE('Projektkostenkalkulation EP'!$B$8,22)+FJ$9,Datenquellen!$F$7:$H$45,3,FALSE))," ",VLOOKUP(EDATE('Projektkostenkalkulation EP'!$B$8,22)+FJ$9,Datenquellen!$F$7:$H$45,3,FALSE))="X"
                                    ),
                          "X",
                          ""
                          ),
               "X"
            )</f>
        <v/>
      </c>
      <c r="FL251" s="227" t="str">
        <f xml:space="preserve"> IF(TEXT((EDATE('Projektkostenkalkulation EP'!$B$8,22)+FK$9),"MM")=TEXT((EDATE('Projektkostenkalkulation EP'!$B$8,22)+(FK$9-1)),"MM"),
             IF(
                        OR(
                                    TEXT((EDATE('Projektkostenkalkulation EP'!$B$8,22)+FK$9),"TTT") = "Sa",
                                    TEXT((EDATE('Projektkostenkalkulation EP'!$B$8,22)+FK$9),"TTT") = "So",
                                    IF(ISNA(VLOOKUP(EDATE('Projektkostenkalkulation EP'!$B$8,22)+FK$9,Datenquellen!$F$7:$H$45,3,FALSE))," ",VLOOKUP(EDATE('Projektkostenkalkulation EP'!$B$8,22)+FK$9,Datenquellen!$F$7:$H$45,3,FALSE))="X"
                                    ),
                          "X",
                          ""
                          ),
               "X"
            )</f>
        <v>X</v>
      </c>
      <c r="FM251" s="227" t="str">
        <f xml:space="preserve"> IF(TEXT((EDATE('Projektkostenkalkulation EP'!$B$8,22)+FL$9),"MM")=TEXT((EDATE('Projektkostenkalkulation EP'!$B$8,22)+(FL$9-1)),"MM"),
             IF(
                        OR(
                                    TEXT((EDATE('Projektkostenkalkulation EP'!$B$8,22)+FL$9),"TTT") = "Sa",
                                    TEXT((EDATE('Projektkostenkalkulation EP'!$B$8,22)+FL$9),"TTT") = "So",
                                    IF(ISNA(VLOOKUP(EDATE('Projektkostenkalkulation EP'!$B$8,22)+FL$9,Datenquellen!$F$7:$H$45,3,FALSE))," ",VLOOKUP(EDATE('Projektkostenkalkulation EP'!$B$8,22)+FL$9,Datenquellen!$F$7:$H$45,3,FALSE))="X"
                                    ),
                          "X",
                          ""
                          ),
               "X"
            )</f>
        <v>X</v>
      </c>
      <c r="FN251" s="227" t="str">
        <f xml:space="preserve"> IF(TEXT((EDATE('Projektkostenkalkulation EP'!$B$8,22)+FM$9),"MM")=TEXT((EDATE('Projektkostenkalkulation EP'!$B$8,22)+(FM$9-1)),"MM"),
             IF(
                        OR(
                                    TEXT((EDATE('Projektkostenkalkulation EP'!$B$8,22)+FM$9),"TTT") = "Sa",
                                    TEXT((EDATE('Projektkostenkalkulation EP'!$B$8,22)+FM$9),"TTT") = "So",
                                    IF(ISNA(VLOOKUP(EDATE('Projektkostenkalkulation EP'!$B$8,22)+FM$9,Datenquellen!$F$7:$H$45,3,FALSE))," ",VLOOKUP(EDATE('Projektkostenkalkulation EP'!$B$8,22)+FM$9,Datenquellen!$F$7:$H$45,3,FALSE))="X"
                                    ),
                          "X",
                          ""
                          ),
               "X"
            )</f>
        <v/>
      </c>
      <c r="FO251" s="227" t="str">
        <f xml:space="preserve"> IF(TEXT((EDATE('Projektkostenkalkulation EP'!$B$8,22)+FN$9),"MM")=TEXT((EDATE('Projektkostenkalkulation EP'!$B$8,22)+(FN$9-1)),"MM"),
             IF(
                        OR(
                                    TEXT((EDATE('Projektkostenkalkulation EP'!$B$8,22)+FN$9),"TTT") = "Sa",
                                    TEXT((EDATE('Projektkostenkalkulation EP'!$B$8,22)+FN$9),"TTT") = "So",
                                    IF(ISNA(VLOOKUP(EDATE('Projektkostenkalkulation EP'!$B$8,22)+FN$9,Datenquellen!$F$7:$H$45,3,FALSE))," ",VLOOKUP(EDATE('Projektkostenkalkulation EP'!$B$8,22)+FN$9,Datenquellen!$F$7:$H$45,3,FALSE))="X"
                                    ),
                          "X",
                          ""
                          ),
               "X"
            )</f>
        <v/>
      </c>
      <c r="FP251" s="227" t="str">
        <f xml:space="preserve"> IF(TEXT((EDATE('Projektkostenkalkulation EP'!$B$8,22)+FO$9),"MM")=TEXT((EDATE('Projektkostenkalkulation EP'!$B$8,22)+(FO$9-1)),"MM"),
             IF(
                        OR(
                                    TEXT((EDATE('Projektkostenkalkulation EP'!$B$8,22)+FO$9),"TTT") = "Sa",
                                    TEXT((EDATE('Projektkostenkalkulation EP'!$B$8,22)+FO$9),"TTT") = "So",
                                    IF(ISNA(VLOOKUP(EDATE('Projektkostenkalkulation EP'!$B$8,22)+FO$9,Datenquellen!$F$7:$H$45,3,FALSE))," ",VLOOKUP(EDATE('Projektkostenkalkulation EP'!$B$8,22)+FO$9,Datenquellen!$F$7:$H$45,3,FALSE))="X"
                                    ),
                          "X",
                          ""
                          ),
               "X"
            )</f>
        <v/>
      </c>
      <c r="FQ251" s="227" t="str">
        <f xml:space="preserve"> IF(TEXT((EDATE('Projektkostenkalkulation EP'!$B$8,22)+FP$9),"MM")=TEXT((EDATE('Projektkostenkalkulation EP'!$B$8,22)+(FP$9-1)),"MM"),
             IF(
                        OR(
                                    TEXT((EDATE('Projektkostenkalkulation EP'!$B$8,22)+FP$9),"TTT") = "Sa",
                                    TEXT((EDATE('Projektkostenkalkulation EP'!$B$8,22)+FP$9),"TTT") = "So",
                                    IF(ISNA(VLOOKUP(EDATE('Projektkostenkalkulation EP'!$B$8,22)+FP$9,Datenquellen!$F$7:$H$45,3,FALSE))," ",VLOOKUP(EDATE('Projektkostenkalkulation EP'!$B$8,22)+FP$9,Datenquellen!$F$7:$H$45,3,FALSE))="X"
                                    ),
                          "X",
                          ""
                          ),
               "X"
            )</f>
        <v/>
      </c>
      <c r="FR251" s="227" t="str">
        <f xml:space="preserve"> IF(TEXT((EDATE('Projektkostenkalkulation EP'!$B$8,22)+FQ$9),"MM")=TEXT((EDATE('Projektkostenkalkulation EP'!$B$8,22)+(FQ$9-1)),"MM"),
             IF(
                        OR(
                                    TEXT((EDATE('Projektkostenkalkulation EP'!$B$8,22)+FQ$9),"TTT") = "Sa",
                                    TEXT((EDATE('Projektkostenkalkulation EP'!$B$8,22)+FQ$9),"TTT") = "So",
                                    IF(ISNA(VLOOKUP(EDATE('Projektkostenkalkulation EP'!$B$8,22)+FQ$9,Datenquellen!$F$7:$H$45,3,FALSE))," ",VLOOKUP(EDATE('Projektkostenkalkulation EP'!$B$8,22)+FQ$9,Datenquellen!$F$7:$H$45,3,FALSE))="X"
                                    ),
                          "X",
                          ""
                          ),
               "X"
            )</f>
        <v/>
      </c>
      <c r="FS251" s="227" t="str">
        <f xml:space="preserve"> IF(TEXT((EDATE('Projektkostenkalkulation EP'!$B$8,22)+FR$9),"MM")=TEXT((EDATE('Projektkostenkalkulation EP'!$B$8,22)+(FR$9-1)),"MM"),
             IF(
                        OR(
                                    TEXT((EDATE('Projektkostenkalkulation EP'!$B$8,22)+FR$9),"TTT") = "Sa",
                                    TEXT((EDATE('Projektkostenkalkulation EP'!$B$8,22)+FR$9),"TTT") = "So",
                                    IF(ISNA(VLOOKUP(EDATE('Projektkostenkalkulation EP'!$B$8,22)+FR$9,Datenquellen!$F$7:$H$45,3,FALSE))," ",VLOOKUP(EDATE('Projektkostenkalkulation EP'!$B$8,22)+FR$9,Datenquellen!$F$7:$H$45,3,FALSE))="X"
                                    ),
                          "X",
                          ""
                          ),
               "X"
            )</f>
        <v>X</v>
      </c>
      <c r="FT251" s="227" t="str">
        <f xml:space="preserve"> IF(TEXT((EDATE('Projektkostenkalkulation EP'!$B$8,22)+FS$9),"MM")=TEXT((EDATE('Projektkostenkalkulation EP'!$B$8,22)+(FS$9-1)),"MM"),
             IF(
                        OR(
                                    TEXT((EDATE('Projektkostenkalkulation EP'!$B$8,22)+FS$9),"TTT") = "Sa",
                                    TEXT((EDATE('Projektkostenkalkulation EP'!$B$8,22)+FS$9),"TTT") = "So",
                                    IF(ISNA(VLOOKUP(EDATE('Projektkostenkalkulation EP'!$B$8,22)+FS$9,Datenquellen!$F$7:$H$45,3,FALSE))," ",VLOOKUP(EDATE('Projektkostenkalkulation EP'!$B$8,22)+FS$9,Datenquellen!$F$7:$H$45,3,FALSE))="X"
                                    ),
                          "X",
                          ""
                          ),
               "X"
            )</f>
        <v>X</v>
      </c>
      <c r="FU251" s="228" t="str">
        <f xml:space="preserve"> IF(TEXT((EDATE('Projektkostenkalkulation EP'!$B$8,22)+FT$9),"MM")=TEXT((EDATE('Projektkostenkalkulation EP'!$B$8,22)+(FT$9-1)),"MM"),
             IF(
                        OR(
                                    TEXT((EDATE('Projektkostenkalkulation EP'!$B$8,22)+FT$9),"TTT") = "Sa",
                                    TEXT((EDATE('Projektkostenkalkulation EP'!$B$8,22)+FT$9),"TTT") = "So",
                                    IF(ISNA(VLOOKUP(EDATE('Projektkostenkalkulation EP'!$B$8,22)+FT$9,Datenquellen!$F$7:$H$45,3,FALSE))," ",VLOOKUP(EDATE('Projektkostenkalkulation EP'!$B$8,22)+FT$9,Datenquellen!$F$7:$H$45,3,FALSE))="X"
                                    ),
                          "X",
                          ""
                          ),
               "X"
            )</f>
        <v>X</v>
      </c>
      <c r="FV251" s="229"/>
      <c r="FW251" s="230"/>
      <c r="FX251" s="408"/>
      <c r="FY251" s="405" t="str">
        <f>TEXT(EDATE('Projektkostenkalkulation EP'!$B$8,22),"MMMM")</f>
        <v>November</v>
      </c>
      <c r="FZ251" s="226"/>
      <c r="GA251" s="227" t="str">
        <f>IF(
            OR(
                     TEXT(EDATE('Projektkostenkalkulation EP'!$B$8,22),"TTT") = "Sa",
                     TEXT(EDATE('Projektkostenkalkulation EP'!$B$8,22),"TTT") = "So",
                     IF(ISNA(VLOOKUP(EDATE('Projektkostenkalkulation EP'!$B$8,22),Datenquellen!$F$7:$H$45,3,FALSE))," ",VLOOKUP(EDATE('Projektkostenkalkulation EP'!$B$8,22),Datenquellen!$F$7:$H$45,3,FALSE))="X"
                            ),
                    "X",
                    ""
            )</f>
        <v>X</v>
      </c>
      <c r="GB251" s="227" t="str">
        <f xml:space="preserve"> IF(TEXT((EDATE('Projektkostenkalkulation EP'!$B$8,22)+GA$9),"MM")=TEXT((EDATE('Projektkostenkalkulation EP'!$B$8,22)+(GA$9-1)),"MM"),
             IF(
                        OR(
                                    TEXT((EDATE('Projektkostenkalkulation EP'!$B$8,22)+GA$9),"TTT") = "Sa",
                                    TEXT((EDATE('Projektkostenkalkulation EP'!$B$8,22)+GA$9),"TTT") = "So",
                                    IF(ISNA(VLOOKUP(EDATE('Projektkostenkalkulation EP'!$B$8,22)+GA$9,Datenquellen!$F$7:$H$45,3,FALSE))," ",VLOOKUP(EDATE('Projektkostenkalkulation EP'!$B$8,22)+GA$9,Datenquellen!$F$7:$H$45,3,FALSE))="X"
                                    ),
                          "X",
                          ""
                          ),
               "X"
            )</f>
        <v>X</v>
      </c>
      <c r="GC251" s="227" t="str">
        <f xml:space="preserve"> IF(TEXT((EDATE('Projektkostenkalkulation EP'!$B$8,22)+GB$9),"MM")=TEXT((EDATE('Projektkostenkalkulation EP'!$B$8,22)+(GB$9-1)),"MM"),
             IF(
                        OR(
                                    TEXT((EDATE('Projektkostenkalkulation EP'!$B$8,22)+GB$9),"TTT") = "Sa",
                                    TEXT((EDATE('Projektkostenkalkulation EP'!$B$8,22)+GB$9),"TTT") = "So",
                                    IF(ISNA(VLOOKUP(EDATE('Projektkostenkalkulation EP'!$B$8,22)+GB$9,Datenquellen!$F$7:$H$45,3,FALSE))," ",VLOOKUP(EDATE('Projektkostenkalkulation EP'!$B$8,22)+GB$9,Datenquellen!$F$7:$H$45,3,FALSE))="X"
                                    ),
                          "X",
                          ""
                          ),
               "X"
            )</f>
        <v/>
      </c>
      <c r="GD251" s="227" t="str">
        <f xml:space="preserve"> IF(TEXT((EDATE('Projektkostenkalkulation EP'!$B$8,22)+GC$9),"MM")=TEXT((EDATE('Projektkostenkalkulation EP'!$B$8,22)+(GC$9-1)),"MM"),
             IF(
                        OR(
                                    TEXT((EDATE('Projektkostenkalkulation EP'!$B$8,22)+GC$9),"TTT") = "Sa",
                                    TEXT((EDATE('Projektkostenkalkulation EP'!$B$8,22)+GC$9),"TTT") = "So",
                                    IF(ISNA(VLOOKUP(EDATE('Projektkostenkalkulation EP'!$B$8,22)+GC$9,Datenquellen!$F$7:$H$45,3,FALSE))," ",VLOOKUP(EDATE('Projektkostenkalkulation EP'!$B$8,22)+GC$9,Datenquellen!$F$7:$H$45,3,FALSE))="X"
                                    ),
                          "X",
                          ""
                          ),
               "X"
            )</f>
        <v/>
      </c>
      <c r="GE251" s="227" t="str">
        <f xml:space="preserve"> IF(TEXT((EDATE('Projektkostenkalkulation EP'!$B$8,22)+GD$9),"MM")=TEXT((EDATE('Projektkostenkalkulation EP'!$B$8,22)+(GD$9-1)),"MM"),
             IF(
                        OR(
                                    TEXT((EDATE('Projektkostenkalkulation EP'!$B$8,22)+GD$9),"TTT") = "Sa",
                                    TEXT((EDATE('Projektkostenkalkulation EP'!$B$8,22)+GD$9),"TTT") = "So",
                                    IF(ISNA(VLOOKUP(EDATE('Projektkostenkalkulation EP'!$B$8,22)+GD$9,Datenquellen!$F$7:$H$45,3,FALSE))," ",VLOOKUP(EDATE('Projektkostenkalkulation EP'!$B$8,22)+GD$9,Datenquellen!$F$7:$H$45,3,FALSE))="X"
                                    ),
                          "X",
                          ""
                          ),
               "X"
            )</f>
        <v/>
      </c>
      <c r="GF251" s="227" t="str">
        <f xml:space="preserve"> IF(TEXT((EDATE('Projektkostenkalkulation EP'!$B$8,22)+GE$9),"MM")=TEXT((EDATE('Projektkostenkalkulation EP'!$B$8,22)+(GE$9-1)),"MM"),
             IF(
                        OR(
                                    TEXT((EDATE('Projektkostenkalkulation EP'!$B$8,22)+GE$9),"TTT") = "Sa",
                                    TEXT((EDATE('Projektkostenkalkulation EP'!$B$8,22)+GE$9),"TTT") = "So",
                                    IF(ISNA(VLOOKUP(EDATE('Projektkostenkalkulation EP'!$B$8,22)+GE$9,Datenquellen!$F$7:$H$45,3,FALSE))," ",VLOOKUP(EDATE('Projektkostenkalkulation EP'!$B$8,22)+GE$9,Datenquellen!$F$7:$H$45,3,FALSE))="X"
                                    ),
                          "X",
                          ""
                          ),
               "X"
            )</f>
        <v/>
      </c>
      <c r="GG251" s="227" t="str">
        <f xml:space="preserve"> IF(TEXT((EDATE('Projektkostenkalkulation EP'!$B$8,22)+GF$9),"MM")=TEXT((EDATE('Projektkostenkalkulation EP'!$B$8,22)+(GF$9-1)),"MM"),
             IF(
                        OR(
                                    TEXT((EDATE('Projektkostenkalkulation EP'!$B$8,22)+GF$9),"TTT") = "Sa",
                                    TEXT((EDATE('Projektkostenkalkulation EP'!$B$8,22)+GF$9),"TTT") = "So",
                                    IF(ISNA(VLOOKUP(EDATE('Projektkostenkalkulation EP'!$B$8,22)+GF$9,Datenquellen!$F$7:$H$45,3,FALSE))," ",VLOOKUP(EDATE('Projektkostenkalkulation EP'!$B$8,22)+GF$9,Datenquellen!$F$7:$H$45,3,FALSE))="X"
                                    ),
                          "X",
                          ""
                          ),
               "X"
            )</f>
        <v/>
      </c>
      <c r="GH251" s="227" t="str">
        <f xml:space="preserve"> IF(TEXT((EDATE('Projektkostenkalkulation EP'!$B$8,22)+GG$9),"MM")=TEXT((EDATE('Projektkostenkalkulation EP'!$B$8,22)+(GG$9-1)),"MM"),
             IF(
                        OR(
                                    TEXT((EDATE('Projektkostenkalkulation EP'!$B$8,22)+GG$9),"TTT") = "Sa",
                                    TEXT((EDATE('Projektkostenkalkulation EP'!$B$8,22)+GG$9),"TTT") = "So",
                                    IF(ISNA(VLOOKUP(EDATE('Projektkostenkalkulation EP'!$B$8,22)+GG$9,Datenquellen!$F$7:$H$45,3,FALSE))," ",VLOOKUP(EDATE('Projektkostenkalkulation EP'!$B$8,22)+GG$9,Datenquellen!$F$7:$H$45,3,FALSE))="X"
                                    ),
                          "X",
                          ""
                          ),
               "X"
            )</f>
        <v>X</v>
      </c>
      <c r="GI251" s="227" t="str">
        <f xml:space="preserve"> IF(TEXT((EDATE('Projektkostenkalkulation EP'!$B$8,22)+GH$9),"MM")=TEXT((EDATE('Projektkostenkalkulation EP'!$B$8,22)+(GH$9-1)),"MM"),
             IF(
                        OR(
                                    TEXT((EDATE('Projektkostenkalkulation EP'!$B$8,22)+GH$9),"TTT") = "Sa",
                                    TEXT((EDATE('Projektkostenkalkulation EP'!$B$8,22)+GH$9),"TTT") = "So",
                                    IF(ISNA(VLOOKUP(EDATE('Projektkostenkalkulation EP'!$B$8,22)+GH$9,Datenquellen!$F$7:$H$45,3,FALSE))," ",VLOOKUP(EDATE('Projektkostenkalkulation EP'!$B$8,22)+GH$9,Datenquellen!$F$7:$H$45,3,FALSE))="X"
                                    ),
                          "X",
                          ""
                          ),
               "X"
            )</f>
        <v>X</v>
      </c>
      <c r="GJ251" s="227" t="str">
        <f xml:space="preserve"> IF(TEXT((EDATE('Projektkostenkalkulation EP'!$B$8,22)+GI$9),"MM")=TEXT((EDATE('Projektkostenkalkulation EP'!$B$8,22)+(GI$9-1)),"MM"),
             IF(
                        OR(
                                    TEXT((EDATE('Projektkostenkalkulation EP'!$B$8,22)+GI$9),"TTT") = "Sa",
                                    TEXT((EDATE('Projektkostenkalkulation EP'!$B$8,22)+GI$9),"TTT") = "So",
                                    IF(ISNA(VLOOKUP(EDATE('Projektkostenkalkulation EP'!$B$8,22)+GI$9,Datenquellen!$F$7:$H$45,3,FALSE))," ",VLOOKUP(EDATE('Projektkostenkalkulation EP'!$B$8,22)+GI$9,Datenquellen!$F$7:$H$45,3,FALSE))="X"
                                    ),
                          "X",
                          ""
                          ),
               "X"
            )</f>
        <v/>
      </c>
      <c r="GK251" s="227" t="str">
        <f xml:space="preserve"> IF(TEXT((EDATE('Projektkostenkalkulation EP'!$B$8,22)+GJ$9),"MM")=TEXT((EDATE('Projektkostenkalkulation EP'!$B$8,22)+(GJ$9-1)),"MM"),
             IF(
                        OR(
                                    TEXT((EDATE('Projektkostenkalkulation EP'!$B$8,22)+GJ$9),"TTT") = "Sa",
                                    TEXT((EDATE('Projektkostenkalkulation EP'!$B$8,22)+GJ$9),"TTT") = "So",
                                    IF(ISNA(VLOOKUP(EDATE('Projektkostenkalkulation EP'!$B$8,22)+GJ$9,Datenquellen!$F$7:$H$45,3,FALSE))," ",VLOOKUP(EDATE('Projektkostenkalkulation EP'!$B$8,22)+GJ$9,Datenquellen!$F$7:$H$45,3,FALSE))="X"
                                    ),
                          "X",
                          ""
                          ),
               "X"
            )</f>
        <v/>
      </c>
      <c r="GL251" s="227" t="str">
        <f xml:space="preserve"> IF(TEXT((EDATE('Projektkostenkalkulation EP'!$B$8,22)+GK$9),"MM")=TEXT((EDATE('Projektkostenkalkulation EP'!$B$8,22)+(GK$9-1)),"MM"),
             IF(
                        OR(
                                    TEXT((EDATE('Projektkostenkalkulation EP'!$B$8,22)+GK$9),"TTT") = "Sa",
                                    TEXT((EDATE('Projektkostenkalkulation EP'!$B$8,22)+GK$9),"TTT") = "So",
                                    IF(ISNA(VLOOKUP(EDATE('Projektkostenkalkulation EP'!$B$8,22)+GK$9,Datenquellen!$F$7:$H$45,3,FALSE))," ",VLOOKUP(EDATE('Projektkostenkalkulation EP'!$B$8,22)+GK$9,Datenquellen!$F$7:$H$45,3,FALSE))="X"
                                    ),
                          "X",
                          ""
                          ),
               "X"
            )</f>
        <v/>
      </c>
      <c r="GM251" s="227" t="str">
        <f xml:space="preserve"> IF(TEXT((EDATE('Projektkostenkalkulation EP'!$B$8,22)+GL$9),"MM")=TEXT((EDATE('Projektkostenkalkulation EP'!$B$8,22)+(GL$9-1)),"MM"),
             IF(
                        OR(
                                    TEXT((EDATE('Projektkostenkalkulation EP'!$B$8,22)+GL$9),"TTT") = "Sa",
                                    TEXT((EDATE('Projektkostenkalkulation EP'!$B$8,22)+GL$9),"TTT") = "So",
                                    IF(ISNA(VLOOKUP(EDATE('Projektkostenkalkulation EP'!$B$8,22)+GL$9,Datenquellen!$F$7:$H$45,3,FALSE))," ",VLOOKUP(EDATE('Projektkostenkalkulation EP'!$B$8,22)+GL$9,Datenquellen!$F$7:$H$45,3,FALSE))="X"
                                    ),
                          "X",
                          ""
                          ),
               "X"
            )</f>
        <v/>
      </c>
      <c r="GN251" s="227" t="str">
        <f xml:space="preserve"> IF(TEXT((EDATE('Projektkostenkalkulation EP'!$B$8,22)+GM$9),"MM")=TEXT((EDATE('Projektkostenkalkulation EP'!$B$8,22)+(GM$9-1)),"MM"),
             IF(
                        OR(
                                    TEXT((EDATE('Projektkostenkalkulation EP'!$B$8,22)+GM$9),"TTT") = "Sa",
                                    TEXT((EDATE('Projektkostenkalkulation EP'!$B$8,22)+GM$9),"TTT") = "So",
                                    IF(ISNA(VLOOKUP(EDATE('Projektkostenkalkulation EP'!$B$8,22)+GM$9,Datenquellen!$F$7:$H$45,3,FALSE))," ",VLOOKUP(EDATE('Projektkostenkalkulation EP'!$B$8,22)+GM$9,Datenquellen!$F$7:$H$45,3,FALSE))="X"
                                    ),
                          "X",
                          ""
                          ),
               "X"
            )</f>
        <v/>
      </c>
      <c r="GO251" s="227" t="str">
        <f xml:space="preserve"> IF(TEXT((EDATE('Projektkostenkalkulation EP'!$B$8,22)+GN$9),"MM")=TEXT((EDATE('Projektkostenkalkulation EP'!$B$8,22)+(GN$9-1)),"MM"),
             IF(
                        OR(
                                    TEXT((EDATE('Projektkostenkalkulation EP'!$B$8,22)+GN$9),"TTT") = "Sa",
                                    TEXT((EDATE('Projektkostenkalkulation EP'!$B$8,22)+GN$9),"TTT") = "So",
                                    IF(ISNA(VLOOKUP(EDATE('Projektkostenkalkulation EP'!$B$8,22)+GN$9,Datenquellen!$F$7:$H$45,3,FALSE))," ",VLOOKUP(EDATE('Projektkostenkalkulation EP'!$B$8,22)+GN$9,Datenquellen!$F$7:$H$45,3,FALSE))="X"
                                    ),
                          "X",
                          ""
                          ),
               "X"
            )</f>
        <v>X</v>
      </c>
      <c r="GP251" s="227" t="str">
        <f xml:space="preserve"> IF(TEXT((EDATE('Projektkostenkalkulation EP'!$B$8,22)+GO$9),"MM")=TEXT((EDATE('Projektkostenkalkulation EP'!$B$8,22)+(GO$9-1)),"MM"),
             IF(
                        OR(
                                    TEXT((EDATE('Projektkostenkalkulation EP'!$B$8,22)+GO$9),"TTT") = "Sa",
                                    TEXT((EDATE('Projektkostenkalkulation EP'!$B$8,22)+GO$9),"TTT") = "So",
                                    IF(ISNA(VLOOKUP(EDATE('Projektkostenkalkulation EP'!$B$8,22)+GO$9,Datenquellen!$F$7:$H$45,3,FALSE))," ",VLOOKUP(EDATE('Projektkostenkalkulation EP'!$B$8,22)+GO$9,Datenquellen!$F$7:$H$45,3,FALSE))="X"
                                    ),
                          "X",
                          ""
                          ),
               "X"
            )</f>
        <v>X</v>
      </c>
      <c r="GQ251" s="227" t="str">
        <f xml:space="preserve"> IF(TEXT((EDATE('Projektkostenkalkulation EP'!$B$8,22)+GP$9),"MM")=TEXT((EDATE('Projektkostenkalkulation EP'!$B$8,22)+(GP$9-1)),"MM"),
             IF(
                        OR(
                                    TEXT((EDATE('Projektkostenkalkulation EP'!$B$8,22)+GP$9),"TTT") = "Sa",
                                    TEXT((EDATE('Projektkostenkalkulation EP'!$B$8,22)+GP$9),"TTT") = "So",
                                    IF(ISNA(VLOOKUP(EDATE('Projektkostenkalkulation EP'!$B$8,22)+GP$9,Datenquellen!$F$7:$H$45,3,FALSE))," ",VLOOKUP(EDATE('Projektkostenkalkulation EP'!$B$8,22)+GP$9,Datenquellen!$F$7:$H$45,3,FALSE))="X"
                                    ),
                          "X",
                          ""
                          ),
               "X"
            )</f>
        <v/>
      </c>
      <c r="GR251" s="227" t="str">
        <f xml:space="preserve"> IF(TEXT((EDATE('Projektkostenkalkulation EP'!$B$8,22)+GQ$9),"MM")=TEXT((EDATE('Projektkostenkalkulation EP'!$B$8,22)+(GQ$9-1)),"MM"),
             IF(
                        OR(
                                    TEXT((EDATE('Projektkostenkalkulation EP'!$B$8,22)+GQ$9),"TTT") = "Sa",
                                    TEXT((EDATE('Projektkostenkalkulation EP'!$B$8,22)+GQ$9),"TTT") = "So",
                                    IF(ISNA(VLOOKUP(EDATE('Projektkostenkalkulation EP'!$B$8,22)+GQ$9,Datenquellen!$F$7:$H$45,3,FALSE))," ",VLOOKUP(EDATE('Projektkostenkalkulation EP'!$B$8,22)+GQ$9,Datenquellen!$F$7:$H$45,3,FALSE))="X"
                                    ),
                          "X",
                          ""
                          ),
               "X"
            )</f>
        <v/>
      </c>
      <c r="GS251" s="227" t="str">
        <f xml:space="preserve"> IF(TEXT((EDATE('Projektkostenkalkulation EP'!$B$8,22)+GR$9),"MM")=TEXT((EDATE('Projektkostenkalkulation EP'!$B$8,22)+(GR$9-1)),"MM"),
             IF(
                        OR(
                                    TEXT((EDATE('Projektkostenkalkulation EP'!$B$8,22)+GR$9),"TTT") = "Sa",
                                    TEXT((EDATE('Projektkostenkalkulation EP'!$B$8,22)+GR$9),"TTT") = "So",
                                    IF(ISNA(VLOOKUP(EDATE('Projektkostenkalkulation EP'!$B$8,22)+GR$9,Datenquellen!$F$7:$H$45,3,FALSE))," ",VLOOKUP(EDATE('Projektkostenkalkulation EP'!$B$8,22)+GR$9,Datenquellen!$F$7:$H$45,3,FALSE))="X"
                                    ),
                          "X",
                          ""
                          ),
               "X"
            )</f>
        <v/>
      </c>
      <c r="GT251" s="227" t="str">
        <f xml:space="preserve"> IF(TEXT((EDATE('Projektkostenkalkulation EP'!$B$8,22)+GS$9),"MM")=TEXT((EDATE('Projektkostenkalkulation EP'!$B$8,22)+(GS$9-1)),"MM"),
             IF(
                        OR(
                                    TEXT((EDATE('Projektkostenkalkulation EP'!$B$8,22)+GS$9),"TTT") = "Sa",
                                    TEXT((EDATE('Projektkostenkalkulation EP'!$B$8,22)+GS$9),"TTT") = "So",
                                    IF(ISNA(VLOOKUP(EDATE('Projektkostenkalkulation EP'!$B$8,22)+GS$9,Datenquellen!$F$7:$H$45,3,FALSE))," ",VLOOKUP(EDATE('Projektkostenkalkulation EP'!$B$8,22)+GS$9,Datenquellen!$F$7:$H$45,3,FALSE))="X"
                                    ),
                          "X",
                          ""
                          ),
               "X"
            )</f>
        <v/>
      </c>
      <c r="GU251" s="227" t="str">
        <f xml:space="preserve"> IF(TEXT((EDATE('Projektkostenkalkulation EP'!$B$8,22)+GT$9),"MM")=TEXT((EDATE('Projektkostenkalkulation EP'!$B$8,22)+(GT$9-1)),"MM"),
             IF(
                        OR(
                                    TEXT((EDATE('Projektkostenkalkulation EP'!$B$8,22)+GT$9),"TTT") = "Sa",
                                    TEXT((EDATE('Projektkostenkalkulation EP'!$B$8,22)+GT$9),"TTT") = "So",
                                    IF(ISNA(VLOOKUP(EDATE('Projektkostenkalkulation EP'!$B$8,22)+GT$9,Datenquellen!$F$7:$H$45,3,FALSE))," ",VLOOKUP(EDATE('Projektkostenkalkulation EP'!$B$8,22)+GT$9,Datenquellen!$F$7:$H$45,3,FALSE))="X"
                                    ),
                          "X",
                          ""
                          ),
               "X"
            )</f>
        <v/>
      </c>
      <c r="GV251" s="227" t="str">
        <f xml:space="preserve"> IF(TEXT((EDATE('Projektkostenkalkulation EP'!$B$8,22)+GU$9),"MM")=TEXT((EDATE('Projektkostenkalkulation EP'!$B$8,22)+(GU$9-1)),"MM"),
             IF(
                        OR(
                                    TEXT((EDATE('Projektkostenkalkulation EP'!$B$8,22)+GU$9),"TTT") = "Sa",
                                    TEXT((EDATE('Projektkostenkalkulation EP'!$B$8,22)+GU$9),"TTT") = "So",
                                    IF(ISNA(VLOOKUP(EDATE('Projektkostenkalkulation EP'!$B$8,22)+GU$9,Datenquellen!$F$7:$H$45,3,FALSE))," ",VLOOKUP(EDATE('Projektkostenkalkulation EP'!$B$8,22)+GU$9,Datenquellen!$F$7:$H$45,3,FALSE))="X"
                                    ),
                          "X",
                          ""
                          ),
               "X"
            )</f>
        <v>X</v>
      </c>
      <c r="GW251" s="227" t="str">
        <f xml:space="preserve"> IF(TEXT((EDATE('Projektkostenkalkulation EP'!$B$8,22)+GV$9),"MM")=TEXT((EDATE('Projektkostenkalkulation EP'!$B$8,22)+(GV$9-1)),"MM"),
             IF(
                        OR(
                                    TEXT((EDATE('Projektkostenkalkulation EP'!$B$8,22)+GV$9),"TTT") = "Sa",
                                    TEXT((EDATE('Projektkostenkalkulation EP'!$B$8,22)+GV$9),"TTT") = "So",
                                    IF(ISNA(VLOOKUP(EDATE('Projektkostenkalkulation EP'!$B$8,22)+GV$9,Datenquellen!$F$7:$H$45,3,FALSE))," ",VLOOKUP(EDATE('Projektkostenkalkulation EP'!$B$8,22)+GV$9,Datenquellen!$F$7:$H$45,3,FALSE))="X"
                                    ),
                          "X",
                          ""
                          ),
               "X"
            )</f>
        <v>X</v>
      </c>
      <c r="GX251" s="227" t="str">
        <f xml:space="preserve"> IF(TEXT((EDATE('Projektkostenkalkulation EP'!$B$8,22)+GW$9),"MM")=TEXT((EDATE('Projektkostenkalkulation EP'!$B$8,22)+(GW$9-1)),"MM"),
             IF(
                        OR(
                                    TEXT((EDATE('Projektkostenkalkulation EP'!$B$8,22)+GW$9),"TTT") = "Sa",
                                    TEXT((EDATE('Projektkostenkalkulation EP'!$B$8,22)+GW$9),"TTT") = "So",
                                    IF(ISNA(VLOOKUP(EDATE('Projektkostenkalkulation EP'!$B$8,22)+GW$9,Datenquellen!$F$7:$H$45,3,FALSE))," ",VLOOKUP(EDATE('Projektkostenkalkulation EP'!$B$8,22)+GW$9,Datenquellen!$F$7:$H$45,3,FALSE))="X"
                                    ),
                          "X",
                          ""
                          ),
               "X"
            )</f>
        <v/>
      </c>
      <c r="GY251" s="227" t="str">
        <f xml:space="preserve"> IF(TEXT((EDATE('Projektkostenkalkulation EP'!$B$8,22)+GX$9),"MM")=TEXT((EDATE('Projektkostenkalkulation EP'!$B$8,22)+(GX$9-1)),"MM"),
             IF(
                        OR(
                                    TEXT((EDATE('Projektkostenkalkulation EP'!$B$8,22)+GX$9),"TTT") = "Sa",
                                    TEXT((EDATE('Projektkostenkalkulation EP'!$B$8,22)+GX$9),"TTT") = "So",
                                    IF(ISNA(VLOOKUP(EDATE('Projektkostenkalkulation EP'!$B$8,22)+GX$9,Datenquellen!$F$7:$H$45,3,FALSE))," ",VLOOKUP(EDATE('Projektkostenkalkulation EP'!$B$8,22)+GX$9,Datenquellen!$F$7:$H$45,3,FALSE))="X"
                                    ),
                          "X",
                          ""
                          ),
               "X"
            )</f>
        <v/>
      </c>
      <c r="GZ251" s="227" t="str">
        <f xml:space="preserve"> IF(TEXT((EDATE('Projektkostenkalkulation EP'!$B$8,22)+GY$9),"MM")=TEXT((EDATE('Projektkostenkalkulation EP'!$B$8,22)+(GY$9-1)),"MM"),
             IF(
                        OR(
                                    TEXT((EDATE('Projektkostenkalkulation EP'!$B$8,22)+GY$9),"TTT") = "Sa",
                                    TEXT((EDATE('Projektkostenkalkulation EP'!$B$8,22)+GY$9),"TTT") = "So",
                                    IF(ISNA(VLOOKUP(EDATE('Projektkostenkalkulation EP'!$B$8,22)+GY$9,Datenquellen!$F$7:$H$45,3,FALSE))," ",VLOOKUP(EDATE('Projektkostenkalkulation EP'!$B$8,22)+GY$9,Datenquellen!$F$7:$H$45,3,FALSE))="X"
                                    ),
                          "X",
                          ""
                          ),
               "X"
            )</f>
        <v/>
      </c>
      <c r="HA251" s="227" t="str">
        <f xml:space="preserve"> IF(TEXT((EDATE('Projektkostenkalkulation EP'!$B$8,22)+GZ$9),"MM")=TEXT((EDATE('Projektkostenkalkulation EP'!$B$8,22)+(GZ$9-1)),"MM"),
             IF(
                        OR(
                                    TEXT((EDATE('Projektkostenkalkulation EP'!$B$8,22)+GZ$9),"TTT") = "Sa",
                                    TEXT((EDATE('Projektkostenkalkulation EP'!$B$8,22)+GZ$9),"TTT") = "So",
                                    IF(ISNA(VLOOKUP(EDATE('Projektkostenkalkulation EP'!$B$8,22)+GZ$9,Datenquellen!$F$7:$H$45,3,FALSE))," ",VLOOKUP(EDATE('Projektkostenkalkulation EP'!$B$8,22)+GZ$9,Datenquellen!$F$7:$H$45,3,FALSE))="X"
                                    ),
                          "X",
                          ""
                          ),
               "X"
            )</f>
        <v/>
      </c>
      <c r="HB251" s="227" t="str">
        <f xml:space="preserve"> IF(TEXT((EDATE('Projektkostenkalkulation EP'!$B$8,22)+HA$9),"MM")=TEXT((EDATE('Projektkostenkalkulation EP'!$B$8,22)+(HA$9-1)),"MM"),
             IF(
                        OR(
                                    TEXT((EDATE('Projektkostenkalkulation EP'!$B$8,22)+HA$9),"TTT") = "Sa",
                                    TEXT((EDATE('Projektkostenkalkulation EP'!$B$8,22)+HA$9),"TTT") = "So",
                                    IF(ISNA(VLOOKUP(EDATE('Projektkostenkalkulation EP'!$B$8,22)+HA$9,Datenquellen!$F$7:$H$45,3,FALSE))," ",VLOOKUP(EDATE('Projektkostenkalkulation EP'!$B$8,22)+HA$9,Datenquellen!$F$7:$H$45,3,FALSE))="X"
                                    ),
                          "X",
                          ""
                          ),
               "X"
            )</f>
        <v/>
      </c>
      <c r="HC251" s="227" t="str">
        <f xml:space="preserve"> IF(TEXT((EDATE('Projektkostenkalkulation EP'!$B$8,22)+HB$9),"MM")=TEXT((EDATE('Projektkostenkalkulation EP'!$B$8,22)+(HB$9-1)),"MM"),
             IF(
                        OR(
                                    TEXT((EDATE('Projektkostenkalkulation EP'!$B$8,22)+HB$9),"TTT") = "Sa",
                                    TEXT((EDATE('Projektkostenkalkulation EP'!$B$8,22)+HB$9),"TTT") = "So",
                                    IF(ISNA(VLOOKUP(EDATE('Projektkostenkalkulation EP'!$B$8,22)+HB$9,Datenquellen!$F$7:$H$45,3,FALSE))," ",VLOOKUP(EDATE('Projektkostenkalkulation EP'!$B$8,22)+HB$9,Datenquellen!$F$7:$H$45,3,FALSE))="X"
                                    ),
                          "X",
                          ""
                          ),
               "X"
            )</f>
        <v>X</v>
      </c>
      <c r="HD251" s="227" t="str">
        <f xml:space="preserve"> IF(TEXT((EDATE('Projektkostenkalkulation EP'!$B$8,22)+HC$9),"MM")=TEXT((EDATE('Projektkostenkalkulation EP'!$B$8,22)+(HC$9-1)),"MM"),
             IF(
                        OR(
                                    TEXT((EDATE('Projektkostenkalkulation EP'!$B$8,22)+HC$9),"TTT") = "Sa",
                                    TEXT((EDATE('Projektkostenkalkulation EP'!$B$8,22)+HC$9),"TTT") = "So",
                                    IF(ISNA(VLOOKUP(EDATE('Projektkostenkalkulation EP'!$B$8,22)+HC$9,Datenquellen!$F$7:$H$45,3,FALSE))," ",VLOOKUP(EDATE('Projektkostenkalkulation EP'!$B$8,22)+HC$9,Datenquellen!$F$7:$H$45,3,FALSE))="X"
                                    ),
                          "X",
                          ""
                          ),
               "X"
            )</f>
        <v>X</v>
      </c>
      <c r="HE251" s="228" t="str">
        <f xml:space="preserve"> IF(TEXT((EDATE('Projektkostenkalkulation EP'!$B$8,22)+HD$9),"MM")=TEXT((EDATE('Projektkostenkalkulation EP'!$B$8,22)+(HD$9-1)),"MM"),
             IF(
                        OR(
                                    TEXT((EDATE('Projektkostenkalkulation EP'!$B$8,22)+HD$9),"TTT") = "Sa",
                                    TEXT((EDATE('Projektkostenkalkulation EP'!$B$8,22)+HD$9),"TTT") = "So",
                                    IF(ISNA(VLOOKUP(EDATE('Projektkostenkalkulation EP'!$B$8,22)+HD$9,Datenquellen!$F$7:$H$45,3,FALSE))," ",VLOOKUP(EDATE('Projektkostenkalkulation EP'!$B$8,22)+HD$9,Datenquellen!$F$7:$H$45,3,FALSE))="X"
                                    ),
                          "X",
                          ""
                          ),
               "X"
            )</f>
        <v>X</v>
      </c>
      <c r="HF251" s="229"/>
      <c r="HG251" s="230"/>
      <c r="HH251" s="408"/>
    </row>
    <row r="252" spans="1:216" ht="21" customHeight="1" x14ac:dyDescent="0.2">
      <c r="A252" s="406"/>
      <c r="B252" s="231"/>
      <c r="C252" s="232" t="str">
        <f>IF(
            OR(
                     TEXT(EDATE('Projektkostenkalkulation EP'!$B$8,22),"TTT") = "Sa",
                     TEXT(EDATE('Projektkostenkalkulation EP'!$B$8,22),"TTT") = "So",
                     IF(ISNA(VLOOKUP(EDATE('Projektkostenkalkulation EP'!$B$8,22),Datenquellen!$F$7:$H$45,3,FALSE))," ",VLOOKUP(EDATE('Projektkostenkalkulation EP'!$B$8,22),Datenquellen!$F$7:$H$45,3,FALSE))="X"
                            ),
                    "X",
                    ""
            )</f>
        <v>X</v>
      </c>
      <c r="D252" s="232" t="str">
        <f xml:space="preserve"> IF(TEXT((EDATE('Projektkostenkalkulation EP'!$B$8,22)+C$9),"MM")=TEXT((EDATE('Projektkostenkalkulation EP'!$B$8,22)+(C$9-1)),"MM"),
             IF(
                        OR(
                                    TEXT((EDATE('Projektkostenkalkulation EP'!$B$8,22)+C$9),"TTT") = "Sa",
                                    TEXT((EDATE('Projektkostenkalkulation EP'!$B$8,22)+C$9),"TTT") = "So",
                                    IF(ISNA(VLOOKUP(EDATE('Projektkostenkalkulation EP'!$B$8,22)+C$9,Datenquellen!$F$7:$H$45,3,FALSE))," ",VLOOKUP(EDATE('Projektkostenkalkulation EP'!$B$8,22)+C$9,Datenquellen!$F$7:$H$45,3,FALSE))="X"
                                    ),
                          "X",
                          ""
                          ),
               "X"
            )</f>
        <v>X</v>
      </c>
      <c r="E252" s="232" t="str">
        <f xml:space="preserve"> IF(TEXT((EDATE('Projektkostenkalkulation EP'!$B$8,22)+D$9),"MM")=TEXT((EDATE('Projektkostenkalkulation EP'!$B$8,22)+(D$9-1)),"MM"),
             IF(
                        OR(
                                    TEXT((EDATE('Projektkostenkalkulation EP'!$B$8,22)+D$9),"TTT") = "Sa",
                                    TEXT((EDATE('Projektkostenkalkulation EP'!$B$8,22)+D$9),"TTT") = "So",
                                    IF(ISNA(VLOOKUP(EDATE('Projektkostenkalkulation EP'!$B$8,22)+D$9,Datenquellen!$F$7:$H$45,3,FALSE))," ",VLOOKUP(EDATE('Projektkostenkalkulation EP'!$B$8,22)+D$9,Datenquellen!$F$7:$H$45,3,FALSE))="X"
                                    ),
                          "X",
                          ""
                          ),
               "X"
            )</f>
        <v/>
      </c>
      <c r="F252" s="232" t="str">
        <f xml:space="preserve"> IF(TEXT((EDATE('Projektkostenkalkulation EP'!$B$8,22)+E$9),"MM")=TEXT((EDATE('Projektkostenkalkulation EP'!$B$8,22)+(E$9-1)),"MM"),
             IF(
                        OR(
                                    TEXT((EDATE('Projektkostenkalkulation EP'!$B$8,22)+E$9),"TTT") = "Sa",
                                    TEXT((EDATE('Projektkostenkalkulation EP'!$B$8,22)+E$9),"TTT") = "So",
                                    IF(ISNA(VLOOKUP(EDATE('Projektkostenkalkulation EP'!$B$8,22)+E$9,Datenquellen!$F$7:$H$45,3,FALSE))," ",VLOOKUP(EDATE('Projektkostenkalkulation EP'!$B$8,22)+E$9,Datenquellen!$F$7:$H$45,3,FALSE))="X"
                                    ),
                          "X",
                          ""
                          ),
               "X"
            )</f>
        <v/>
      </c>
      <c r="G252" s="232" t="str">
        <f xml:space="preserve"> IF(TEXT((EDATE('Projektkostenkalkulation EP'!$B$8,22)+F$9),"MM")=TEXT((EDATE('Projektkostenkalkulation EP'!$B$8,22)+(F$9-1)),"MM"),
             IF(
                        OR(
                                    TEXT((EDATE('Projektkostenkalkulation EP'!$B$8,22)+F$9),"TTT") = "Sa",
                                    TEXT((EDATE('Projektkostenkalkulation EP'!$B$8,22)+F$9),"TTT") = "So",
                                    IF(ISNA(VLOOKUP(EDATE('Projektkostenkalkulation EP'!$B$8,22)+F$9,Datenquellen!$F$7:$H$45,3,FALSE))," ",VLOOKUP(EDATE('Projektkostenkalkulation EP'!$B$8,22)+F$9,Datenquellen!$F$7:$H$45,3,FALSE))="X"
                                    ),
                          "X",
                          ""
                          ),
               "X"
            )</f>
        <v/>
      </c>
      <c r="H252" s="232" t="str">
        <f xml:space="preserve"> IF(TEXT((EDATE('Projektkostenkalkulation EP'!$B$8,22)+G$9),"MM")=TEXT((EDATE('Projektkostenkalkulation EP'!$B$8,22)+(G$9-1)),"MM"),
             IF(
                        OR(
                                    TEXT((EDATE('Projektkostenkalkulation EP'!$B$8,22)+G$9),"TTT") = "Sa",
                                    TEXT((EDATE('Projektkostenkalkulation EP'!$B$8,22)+G$9),"TTT") = "So",
                                    IF(ISNA(VLOOKUP(EDATE('Projektkostenkalkulation EP'!$B$8,22)+G$9,Datenquellen!$F$7:$H$45,3,FALSE))," ",VLOOKUP(EDATE('Projektkostenkalkulation EP'!$B$8,22)+G$9,Datenquellen!$F$7:$H$45,3,FALSE))="X"
                                    ),
                          "X",
                          ""
                          ),
               "X"
            )</f>
        <v/>
      </c>
      <c r="I252" s="232" t="str">
        <f xml:space="preserve"> IF(TEXT((EDATE('Projektkostenkalkulation EP'!$B$8,22)+H$9),"MM")=TEXT((EDATE('Projektkostenkalkulation EP'!$B$8,22)+(H$9-1)),"MM"),
             IF(
                        OR(
                                    TEXT((EDATE('Projektkostenkalkulation EP'!$B$8,22)+H$9),"TTT") = "Sa",
                                    TEXT((EDATE('Projektkostenkalkulation EP'!$B$8,22)+H$9),"TTT") = "So",
                                    IF(ISNA(VLOOKUP(EDATE('Projektkostenkalkulation EP'!$B$8,22)+H$9,Datenquellen!$F$7:$H$45,3,FALSE))," ",VLOOKUP(EDATE('Projektkostenkalkulation EP'!$B$8,22)+H$9,Datenquellen!$F$7:$H$45,3,FALSE))="X"
                                    ),
                          "X",
                          ""
                          ),
               "X"
            )</f>
        <v/>
      </c>
      <c r="J252" s="232" t="str">
        <f xml:space="preserve"> IF(TEXT((EDATE('Projektkostenkalkulation EP'!$B$8,22)+I$9),"MM")=TEXT((EDATE('Projektkostenkalkulation EP'!$B$8,22)+(I$9-1)),"MM"),
             IF(
                        OR(
                                    TEXT((EDATE('Projektkostenkalkulation EP'!$B$8,22)+I$9),"TTT") = "Sa",
                                    TEXT((EDATE('Projektkostenkalkulation EP'!$B$8,22)+I$9),"TTT") = "So",
                                    IF(ISNA(VLOOKUP(EDATE('Projektkostenkalkulation EP'!$B$8,22)+I$9,Datenquellen!$F$7:$H$45,3,FALSE))," ",VLOOKUP(EDATE('Projektkostenkalkulation EP'!$B$8,22)+I$9,Datenquellen!$F$7:$H$45,3,FALSE))="X"
                                    ),
                          "X",
                          ""
                          ),
               "X"
            )</f>
        <v>X</v>
      </c>
      <c r="K252" s="232" t="str">
        <f xml:space="preserve"> IF(TEXT((EDATE('Projektkostenkalkulation EP'!$B$8,22)+J$9),"MM")=TEXT((EDATE('Projektkostenkalkulation EP'!$B$8,22)+(J$9-1)),"MM"),
             IF(
                        OR(
                                    TEXT((EDATE('Projektkostenkalkulation EP'!$B$8,22)+J$9),"TTT") = "Sa",
                                    TEXT((EDATE('Projektkostenkalkulation EP'!$B$8,22)+J$9),"TTT") = "So",
                                    IF(ISNA(VLOOKUP(EDATE('Projektkostenkalkulation EP'!$B$8,22)+J$9,Datenquellen!$F$7:$H$45,3,FALSE))," ",VLOOKUP(EDATE('Projektkostenkalkulation EP'!$B$8,22)+J$9,Datenquellen!$F$7:$H$45,3,FALSE))="X"
                                    ),
                          "X",
                          ""
                          ),
               "X"
            )</f>
        <v>X</v>
      </c>
      <c r="L252" s="232" t="str">
        <f xml:space="preserve"> IF(TEXT((EDATE('Projektkostenkalkulation EP'!$B$8,22)+K$9),"MM")=TEXT((EDATE('Projektkostenkalkulation EP'!$B$8,22)+(K$9-1)),"MM"),
             IF(
                        OR(
                                    TEXT((EDATE('Projektkostenkalkulation EP'!$B$8,22)+K$9),"TTT") = "Sa",
                                    TEXT((EDATE('Projektkostenkalkulation EP'!$B$8,22)+K$9),"TTT") = "So",
                                    IF(ISNA(VLOOKUP(EDATE('Projektkostenkalkulation EP'!$B$8,22)+K$9,Datenquellen!$F$7:$H$45,3,FALSE))," ",VLOOKUP(EDATE('Projektkostenkalkulation EP'!$B$8,22)+K$9,Datenquellen!$F$7:$H$45,3,FALSE))="X"
                                    ),
                          "X",
                          ""
                          ),
               "X"
            )</f>
        <v/>
      </c>
      <c r="M252" s="232" t="str">
        <f xml:space="preserve"> IF(TEXT((EDATE('Projektkostenkalkulation EP'!$B$8,22)+L$9),"MM")=TEXT((EDATE('Projektkostenkalkulation EP'!$B$8,22)+(L$9-1)),"MM"),
             IF(
                        OR(
                                    TEXT((EDATE('Projektkostenkalkulation EP'!$B$8,22)+L$9),"TTT") = "Sa",
                                    TEXT((EDATE('Projektkostenkalkulation EP'!$B$8,22)+L$9),"TTT") = "So",
                                    IF(ISNA(VLOOKUP(EDATE('Projektkostenkalkulation EP'!$B$8,22)+L$9,Datenquellen!$F$7:$H$45,3,FALSE))," ",VLOOKUP(EDATE('Projektkostenkalkulation EP'!$B$8,22)+L$9,Datenquellen!$F$7:$H$45,3,FALSE))="X"
                                    ),
                          "X",
                          ""
                          ),
               "X"
            )</f>
        <v/>
      </c>
      <c r="N252" s="232" t="str">
        <f xml:space="preserve"> IF(TEXT((EDATE('Projektkostenkalkulation EP'!$B$8,22)+M$9),"MM")=TEXT((EDATE('Projektkostenkalkulation EP'!$B$8,22)+(M$9-1)),"MM"),
             IF(
                        OR(
                                    TEXT((EDATE('Projektkostenkalkulation EP'!$B$8,22)+M$9),"TTT") = "Sa",
                                    TEXT((EDATE('Projektkostenkalkulation EP'!$B$8,22)+M$9),"TTT") = "So",
                                    IF(ISNA(VLOOKUP(EDATE('Projektkostenkalkulation EP'!$B$8,22)+M$9,Datenquellen!$F$7:$H$45,3,FALSE))," ",VLOOKUP(EDATE('Projektkostenkalkulation EP'!$B$8,22)+M$9,Datenquellen!$F$7:$H$45,3,FALSE))="X"
                                    ),
                          "X",
                          ""
                          ),
               "X"
            )</f>
        <v/>
      </c>
      <c r="O252" s="232" t="str">
        <f xml:space="preserve"> IF(TEXT((EDATE('Projektkostenkalkulation EP'!$B$8,22)+N$9),"MM")=TEXT((EDATE('Projektkostenkalkulation EP'!$B$8,22)+(N$9-1)),"MM"),
             IF(
                        OR(
                                    TEXT((EDATE('Projektkostenkalkulation EP'!$B$8,22)+N$9),"TTT") = "Sa",
                                    TEXT((EDATE('Projektkostenkalkulation EP'!$B$8,22)+N$9),"TTT") = "So",
                                    IF(ISNA(VLOOKUP(EDATE('Projektkostenkalkulation EP'!$B$8,22)+N$9,Datenquellen!$F$7:$H$45,3,FALSE))," ",VLOOKUP(EDATE('Projektkostenkalkulation EP'!$B$8,22)+N$9,Datenquellen!$F$7:$H$45,3,FALSE))="X"
                                    ),
                          "X",
                          ""
                          ),
               "X"
            )</f>
        <v/>
      </c>
      <c r="P252" s="232" t="str">
        <f xml:space="preserve"> IF(TEXT((EDATE('Projektkostenkalkulation EP'!$B$8,22)+O$9),"MM")=TEXT((EDATE('Projektkostenkalkulation EP'!$B$8,22)+(O$9-1)),"MM"),
             IF(
                        OR(
                                    TEXT((EDATE('Projektkostenkalkulation EP'!$B$8,22)+O$9),"TTT") = "Sa",
                                    TEXT((EDATE('Projektkostenkalkulation EP'!$B$8,22)+O$9),"TTT") = "So",
                                    IF(ISNA(VLOOKUP(EDATE('Projektkostenkalkulation EP'!$B$8,22)+O$9,Datenquellen!$F$7:$H$45,3,FALSE))," ",VLOOKUP(EDATE('Projektkostenkalkulation EP'!$B$8,22)+O$9,Datenquellen!$F$7:$H$45,3,FALSE))="X"
                                    ),
                          "X",
                          ""
                          ),
               "X"
            )</f>
        <v/>
      </c>
      <c r="Q252" s="232" t="str">
        <f xml:space="preserve"> IF(TEXT((EDATE('Projektkostenkalkulation EP'!$B$8,22)+P$9),"MM")=TEXT((EDATE('Projektkostenkalkulation EP'!$B$8,22)+(P$9-1)),"MM"),
             IF(
                        OR(
                                    TEXT((EDATE('Projektkostenkalkulation EP'!$B$8,22)+P$9),"TTT") = "Sa",
                                    TEXT((EDATE('Projektkostenkalkulation EP'!$B$8,22)+P$9),"TTT") = "So",
                                    IF(ISNA(VLOOKUP(EDATE('Projektkostenkalkulation EP'!$B$8,22)+P$9,Datenquellen!$F$7:$H$45,3,FALSE))," ",VLOOKUP(EDATE('Projektkostenkalkulation EP'!$B$8,22)+P$9,Datenquellen!$F$7:$H$45,3,FALSE))="X"
                                    ),
                          "X",
                          ""
                          ),
               "X"
            )</f>
        <v>X</v>
      </c>
      <c r="R252" s="232" t="str">
        <f xml:space="preserve"> IF(TEXT((EDATE('Projektkostenkalkulation EP'!$B$8,22)+Q$9),"MM")=TEXT((EDATE('Projektkostenkalkulation EP'!$B$8,22)+(Q$9-1)),"MM"),
             IF(
                        OR(
                                    TEXT((EDATE('Projektkostenkalkulation EP'!$B$8,22)+Q$9),"TTT") = "Sa",
                                    TEXT((EDATE('Projektkostenkalkulation EP'!$B$8,22)+Q$9),"TTT") = "So",
                                    IF(ISNA(VLOOKUP(EDATE('Projektkostenkalkulation EP'!$B$8,22)+Q$9,Datenquellen!$F$7:$H$45,3,FALSE))," ",VLOOKUP(EDATE('Projektkostenkalkulation EP'!$B$8,22)+Q$9,Datenquellen!$F$7:$H$45,3,FALSE))="X"
                                    ),
                          "X",
                          ""
                          ),
               "X"
            )</f>
        <v>X</v>
      </c>
      <c r="S252" s="232" t="str">
        <f xml:space="preserve"> IF(TEXT((EDATE('Projektkostenkalkulation EP'!$B$8,22)+R$9),"MM")=TEXT((EDATE('Projektkostenkalkulation EP'!$B$8,22)+(R$9-1)),"MM"),
             IF(
                        OR(
                                    TEXT((EDATE('Projektkostenkalkulation EP'!$B$8,22)+R$9),"TTT") = "Sa",
                                    TEXT((EDATE('Projektkostenkalkulation EP'!$B$8,22)+R$9),"TTT") = "So",
                                    IF(ISNA(VLOOKUP(EDATE('Projektkostenkalkulation EP'!$B$8,22)+R$9,Datenquellen!$F$7:$H$45,3,FALSE))," ",VLOOKUP(EDATE('Projektkostenkalkulation EP'!$B$8,22)+R$9,Datenquellen!$F$7:$H$45,3,FALSE))="X"
                                    ),
                          "X",
                          ""
                          ),
               "X"
            )</f>
        <v/>
      </c>
      <c r="T252" s="232" t="str">
        <f xml:space="preserve"> IF(TEXT((EDATE('Projektkostenkalkulation EP'!$B$8,22)+S$9),"MM")=TEXT((EDATE('Projektkostenkalkulation EP'!$B$8,22)+(S$9-1)),"MM"),
             IF(
                        OR(
                                    TEXT((EDATE('Projektkostenkalkulation EP'!$B$8,22)+S$9),"TTT") = "Sa",
                                    TEXT((EDATE('Projektkostenkalkulation EP'!$B$8,22)+S$9),"TTT") = "So",
                                    IF(ISNA(VLOOKUP(EDATE('Projektkostenkalkulation EP'!$B$8,22)+S$9,Datenquellen!$F$7:$H$45,3,FALSE))," ",VLOOKUP(EDATE('Projektkostenkalkulation EP'!$B$8,22)+S$9,Datenquellen!$F$7:$H$45,3,FALSE))="X"
                                    ),
                          "X",
                          ""
                          ),
               "X"
            )</f>
        <v/>
      </c>
      <c r="U252" s="232" t="str">
        <f xml:space="preserve"> IF(TEXT((EDATE('Projektkostenkalkulation EP'!$B$8,22)+T$9),"MM")=TEXT((EDATE('Projektkostenkalkulation EP'!$B$8,22)+(T$9-1)),"MM"),
             IF(
                        OR(
                                    TEXT((EDATE('Projektkostenkalkulation EP'!$B$8,22)+T$9),"TTT") = "Sa",
                                    TEXT((EDATE('Projektkostenkalkulation EP'!$B$8,22)+T$9),"TTT") = "So",
                                    IF(ISNA(VLOOKUP(EDATE('Projektkostenkalkulation EP'!$B$8,22)+T$9,Datenquellen!$F$7:$H$45,3,FALSE))," ",VLOOKUP(EDATE('Projektkostenkalkulation EP'!$B$8,22)+T$9,Datenquellen!$F$7:$H$45,3,FALSE))="X"
                                    ),
                          "X",
                          ""
                          ),
               "X"
            )</f>
        <v/>
      </c>
      <c r="V252" s="232" t="str">
        <f xml:space="preserve"> IF(TEXT((EDATE('Projektkostenkalkulation EP'!$B$8,22)+U$9),"MM")=TEXT((EDATE('Projektkostenkalkulation EP'!$B$8,22)+(U$9-1)),"MM"),
             IF(
                        OR(
                                    TEXT((EDATE('Projektkostenkalkulation EP'!$B$8,22)+U$9),"TTT") = "Sa",
                                    TEXT((EDATE('Projektkostenkalkulation EP'!$B$8,22)+U$9),"TTT") = "So",
                                    IF(ISNA(VLOOKUP(EDATE('Projektkostenkalkulation EP'!$B$8,22)+U$9,Datenquellen!$F$7:$H$45,3,FALSE))," ",VLOOKUP(EDATE('Projektkostenkalkulation EP'!$B$8,22)+U$9,Datenquellen!$F$7:$H$45,3,FALSE))="X"
                                    ),
                          "X",
                          ""
                          ),
               "X"
            )</f>
        <v/>
      </c>
      <c r="W252" s="232" t="str">
        <f xml:space="preserve"> IF(TEXT((EDATE('Projektkostenkalkulation EP'!$B$8,22)+V$9),"MM")=TEXT((EDATE('Projektkostenkalkulation EP'!$B$8,22)+(V$9-1)),"MM"),
             IF(
                        OR(
                                    TEXT((EDATE('Projektkostenkalkulation EP'!$B$8,22)+V$9),"TTT") = "Sa",
                                    TEXT((EDATE('Projektkostenkalkulation EP'!$B$8,22)+V$9),"TTT") = "So",
                                    IF(ISNA(VLOOKUP(EDATE('Projektkostenkalkulation EP'!$B$8,22)+V$9,Datenquellen!$F$7:$H$45,3,FALSE))," ",VLOOKUP(EDATE('Projektkostenkalkulation EP'!$B$8,22)+V$9,Datenquellen!$F$7:$H$45,3,FALSE))="X"
                                    ),
                          "X",
                          ""
                          ),
               "X"
            )</f>
        <v/>
      </c>
      <c r="X252" s="232" t="str">
        <f xml:space="preserve"> IF(TEXT((EDATE('Projektkostenkalkulation EP'!$B$8,22)+W$9),"MM")=TEXT((EDATE('Projektkostenkalkulation EP'!$B$8,22)+(W$9-1)),"MM"),
             IF(
                        OR(
                                    TEXT((EDATE('Projektkostenkalkulation EP'!$B$8,22)+W$9),"TTT") = "Sa",
                                    TEXT((EDATE('Projektkostenkalkulation EP'!$B$8,22)+W$9),"TTT") = "So",
                                    IF(ISNA(VLOOKUP(EDATE('Projektkostenkalkulation EP'!$B$8,22)+W$9,Datenquellen!$F$7:$H$45,3,FALSE))," ",VLOOKUP(EDATE('Projektkostenkalkulation EP'!$B$8,22)+W$9,Datenquellen!$F$7:$H$45,3,FALSE))="X"
                                    ),
                          "X",
                          ""
                          ),
               "X"
            )</f>
        <v>X</v>
      </c>
      <c r="Y252" s="232" t="str">
        <f xml:space="preserve"> IF(TEXT((EDATE('Projektkostenkalkulation EP'!$B$8,22)+X$9),"MM")=TEXT((EDATE('Projektkostenkalkulation EP'!$B$8,22)+(X$9-1)),"MM"),
             IF(
                        OR(
                                    TEXT((EDATE('Projektkostenkalkulation EP'!$B$8,22)+X$9),"TTT") = "Sa",
                                    TEXT((EDATE('Projektkostenkalkulation EP'!$B$8,22)+X$9),"TTT") = "So",
                                    IF(ISNA(VLOOKUP(EDATE('Projektkostenkalkulation EP'!$B$8,22)+X$9,Datenquellen!$F$7:$H$45,3,FALSE))," ",VLOOKUP(EDATE('Projektkostenkalkulation EP'!$B$8,22)+X$9,Datenquellen!$F$7:$H$45,3,FALSE))="X"
                                    ),
                          "X",
                          ""
                          ),
               "X"
            )</f>
        <v>X</v>
      </c>
      <c r="Z252" s="232" t="str">
        <f xml:space="preserve"> IF(TEXT((EDATE('Projektkostenkalkulation EP'!$B$8,22)+Y$9),"MM")=TEXT((EDATE('Projektkostenkalkulation EP'!$B$8,22)+(Y$9-1)),"MM"),
             IF(
                        OR(
                                    TEXT((EDATE('Projektkostenkalkulation EP'!$B$8,22)+Y$9),"TTT") = "Sa",
                                    TEXT((EDATE('Projektkostenkalkulation EP'!$B$8,22)+Y$9),"TTT") = "So",
                                    IF(ISNA(VLOOKUP(EDATE('Projektkostenkalkulation EP'!$B$8,22)+Y$9,Datenquellen!$F$7:$H$45,3,FALSE))," ",VLOOKUP(EDATE('Projektkostenkalkulation EP'!$B$8,22)+Y$9,Datenquellen!$F$7:$H$45,3,FALSE))="X"
                                    ),
                          "X",
                          ""
                          ),
               "X"
            )</f>
        <v/>
      </c>
      <c r="AA252" s="232" t="str">
        <f xml:space="preserve"> IF(TEXT((EDATE('Projektkostenkalkulation EP'!$B$8,22)+Z$9),"MM")=TEXT((EDATE('Projektkostenkalkulation EP'!$B$8,22)+(Z$9-1)),"MM"),
             IF(
                        OR(
                                    TEXT((EDATE('Projektkostenkalkulation EP'!$B$8,22)+Z$9),"TTT") = "Sa",
                                    TEXT((EDATE('Projektkostenkalkulation EP'!$B$8,22)+Z$9),"TTT") = "So",
                                    IF(ISNA(VLOOKUP(EDATE('Projektkostenkalkulation EP'!$B$8,22)+Z$9,Datenquellen!$F$7:$H$45,3,FALSE))," ",VLOOKUP(EDATE('Projektkostenkalkulation EP'!$B$8,22)+Z$9,Datenquellen!$F$7:$H$45,3,FALSE))="X"
                                    ),
                          "X",
                          ""
                          ),
               "X"
            )</f>
        <v/>
      </c>
      <c r="AB252" s="232" t="str">
        <f xml:space="preserve"> IF(TEXT((EDATE('Projektkostenkalkulation EP'!$B$8,22)+AA$9),"MM")=TEXT((EDATE('Projektkostenkalkulation EP'!$B$8,22)+(AA$9-1)),"MM"),
             IF(
                        OR(
                                    TEXT((EDATE('Projektkostenkalkulation EP'!$B$8,22)+AA$9),"TTT") = "Sa",
                                    TEXT((EDATE('Projektkostenkalkulation EP'!$B$8,22)+AA$9),"TTT") = "So",
                                    IF(ISNA(VLOOKUP(EDATE('Projektkostenkalkulation EP'!$B$8,22)+AA$9,Datenquellen!$F$7:$H$45,3,FALSE))," ",VLOOKUP(EDATE('Projektkostenkalkulation EP'!$B$8,22)+AA$9,Datenquellen!$F$7:$H$45,3,FALSE))="X"
                                    ),
                          "X",
                          ""
                          ),
               "X"
            )</f>
        <v/>
      </c>
      <c r="AC252" s="232" t="str">
        <f xml:space="preserve"> IF(TEXT((EDATE('Projektkostenkalkulation EP'!$B$8,22)+AB$9),"MM")=TEXT((EDATE('Projektkostenkalkulation EP'!$B$8,22)+(AB$9-1)),"MM"),
             IF(
                        OR(
                                    TEXT((EDATE('Projektkostenkalkulation EP'!$B$8,22)+AB$9),"TTT") = "Sa",
                                    TEXT((EDATE('Projektkostenkalkulation EP'!$B$8,22)+AB$9),"TTT") = "So",
                                    IF(ISNA(VLOOKUP(EDATE('Projektkostenkalkulation EP'!$B$8,22)+AB$9,Datenquellen!$F$7:$H$45,3,FALSE))," ",VLOOKUP(EDATE('Projektkostenkalkulation EP'!$B$8,22)+AB$9,Datenquellen!$F$7:$H$45,3,FALSE))="X"
                                    ),
                          "X",
                          ""
                          ),
               "X"
            )</f>
        <v/>
      </c>
      <c r="AD252" s="232" t="str">
        <f xml:space="preserve"> IF(TEXT((EDATE('Projektkostenkalkulation EP'!$B$8,22)+AC$9),"MM")=TEXT((EDATE('Projektkostenkalkulation EP'!$B$8,22)+(AC$9-1)),"MM"),
             IF(
                        OR(
                                    TEXT((EDATE('Projektkostenkalkulation EP'!$B$8,22)+AC$9),"TTT") = "Sa",
                                    TEXT((EDATE('Projektkostenkalkulation EP'!$B$8,22)+AC$9),"TTT") = "So",
                                    IF(ISNA(VLOOKUP(EDATE('Projektkostenkalkulation EP'!$B$8,22)+AC$9,Datenquellen!$F$7:$H$45,3,FALSE))," ",VLOOKUP(EDATE('Projektkostenkalkulation EP'!$B$8,22)+AC$9,Datenquellen!$F$7:$H$45,3,FALSE))="X"
                                    ),
                          "X",
                          ""
                          ),
               "X"
            )</f>
        <v/>
      </c>
      <c r="AE252" s="232" t="str">
        <f xml:space="preserve"> IF(TEXT((EDATE('Projektkostenkalkulation EP'!$B$8,22)+AD$9),"MM")=TEXT((EDATE('Projektkostenkalkulation EP'!$B$8,22)+(AD$9-1)),"MM"),
             IF(
                        OR(
                                    TEXT((EDATE('Projektkostenkalkulation EP'!$B$8,22)+AD$9),"TTT") = "Sa",
                                    TEXT((EDATE('Projektkostenkalkulation EP'!$B$8,22)+AD$9),"TTT") = "So",
                                    IF(ISNA(VLOOKUP(EDATE('Projektkostenkalkulation EP'!$B$8,22)+AD$9,Datenquellen!$F$7:$H$45,3,FALSE))," ",VLOOKUP(EDATE('Projektkostenkalkulation EP'!$B$8,22)+AD$9,Datenquellen!$F$7:$H$45,3,FALSE))="X"
                                    ),
                          "X",
                          ""
                          ),
               "X"
            )</f>
        <v>X</v>
      </c>
      <c r="AF252" s="232" t="str">
        <f xml:space="preserve"> IF(TEXT((EDATE('Projektkostenkalkulation EP'!$B$8,22)+AE$9),"MM")=TEXT((EDATE('Projektkostenkalkulation EP'!$B$8,22)+(AE$9-1)),"MM"),
             IF(
                        OR(
                                    TEXT((EDATE('Projektkostenkalkulation EP'!$B$8,22)+AE$9),"TTT") = "Sa",
                                    TEXT((EDATE('Projektkostenkalkulation EP'!$B$8,22)+AE$9),"TTT") = "So",
                                    IF(ISNA(VLOOKUP(EDATE('Projektkostenkalkulation EP'!$B$8,22)+AE$9,Datenquellen!$F$7:$H$45,3,FALSE))," ",VLOOKUP(EDATE('Projektkostenkalkulation EP'!$B$8,22)+AE$9,Datenquellen!$F$7:$H$45,3,FALSE))="X"
                                    ),
                          "X",
                          ""
                          ),
               "X"
            )</f>
        <v>X</v>
      </c>
      <c r="AG252" s="232" t="str">
        <f xml:space="preserve"> IF(TEXT((EDATE('Projektkostenkalkulation EP'!$B$8,22)+AF$9),"MM")=TEXT((EDATE('Projektkostenkalkulation EP'!$B$8,22)+(AF$9-1)),"MM"),
             IF(
                        OR(
                                    TEXT((EDATE('Projektkostenkalkulation EP'!$B$8,22)+AF$9),"TTT") = "Sa",
                                    TEXT((EDATE('Projektkostenkalkulation EP'!$B$8,22)+AF$9),"TTT") = "So",
                                    IF(ISNA(VLOOKUP(EDATE('Projektkostenkalkulation EP'!$B$8,22)+AF$9,Datenquellen!$F$7:$H$45,3,FALSE))," ",VLOOKUP(EDATE('Projektkostenkalkulation EP'!$B$8,22)+AF$9,Datenquellen!$F$7:$H$45,3,FALSE))="X"
                                    ),
                          "X",
                          ""
                          ),
               "X"
            )</f>
        <v>X</v>
      </c>
      <c r="AH252" s="234"/>
      <c r="AI252" s="235"/>
      <c r="AJ252" s="409"/>
      <c r="AK252" s="406"/>
      <c r="AL252" s="231"/>
      <c r="AM252" s="232" t="str">
        <f>IF(
            OR(
                     TEXT(EDATE('Projektkostenkalkulation EP'!$B$8,22),"TTT") = "Sa",
                     TEXT(EDATE('Projektkostenkalkulation EP'!$B$8,22),"TTT") = "So",
                     IF(ISNA(VLOOKUP(EDATE('Projektkostenkalkulation EP'!$B$8,22),Datenquellen!$F$7:$H$45,3,FALSE))," ",VLOOKUP(EDATE('Projektkostenkalkulation EP'!$B$8,22),Datenquellen!$F$7:$H$45,3,FALSE))="X"
                            ),
                    "X",
                    ""
            )</f>
        <v>X</v>
      </c>
      <c r="AN252" s="232" t="str">
        <f xml:space="preserve"> IF(TEXT((EDATE('Projektkostenkalkulation EP'!$B$8,22)+AM$9),"MM")=TEXT((EDATE('Projektkostenkalkulation EP'!$B$8,22)+(AM$9-1)),"MM"),
             IF(
                        OR(
                                    TEXT((EDATE('Projektkostenkalkulation EP'!$B$8,22)+AM$9),"TTT") = "Sa",
                                    TEXT((EDATE('Projektkostenkalkulation EP'!$B$8,22)+AM$9),"TTT") = "So",
                                    IF(ISNA(VLOOKUP(EDATE('Projektkostenkalkulation EP'!$B$8,22)+AM$9,Datenquellen!$F$7:$H$45,3,FALSE))," ",VLOOKUP(EDATE('Projektkostenkalkulation EP'!$B$8,22)+AM$9,Datenquellen!$F$7:$H$45,3,FALSE))="X"
                                    ),
                          "X",
                          ""
                          ),
               "X"
            )</f>
        <v>X</v>
      </c>
      <c r="AO252" s="232" t="str">
        <f xml:space="preserve"> IF(TEXT((EDATE('Projektkostenkalkulation EP'!$B$8,22)+AN$9),"MM")=TEXT((EDATE('Projektkostenkalkulation EP'!$B$8,22)+(AN$9-1)),"MM"),
             IF(
                        OR(
                                    TEXT((EDATE('Projektkostenkalkulation EP'!$B$8,22)+AN$9),"TTT") = "Sa",
                                    TEXT((EDATE('Projektkostenkalkulation EP'!$B$8,22)+AN$9),"TTT") = "So",
                                    IF(ISNA(VLOOKUP(EDATE('Projektkostenkalkulation EP'!$B$8,22)+AN$9,Datenquellen!$F$7:$H$45,3,FALSE))," ",VLOOKUP(EDATE('Projektkostenkalkulation EP'!$B$8,22)+AN$9,Datenquellen!$F$7:$H$45,3,FALSE))="X"
                                    ),
                          "X",
                          ""
                          ),
               "X"
            )</f>
        <v/>
      </c>
      <c r="AP252" s="232" t="str">
        <f xml:space="preserve"> IF(TEXT((EDATE('Projektkostenkalkulation EP'!$B$8,22)+AO$9),"MM")=TEXT((EDATE('Projektkostenkalkulation EP'!$B$8,22)+(AO$9-1)),"MM"),
             IF(
                        OR(
                                    TEXT((EDATE('Projektkostenkalkulation EP'!$B$8,22)+AO$9),"TTT") = "Sa",
                                    TEXT((EDATE('Projektkostenkalkulation EP'!$B$8,22)+AO$9),"TTT") = "So",
                                    IF(ISNA(VLOOKUP(EDATE('Projektkostenkalkulation EP'!$B$8,22)+AO$9,Datenquellen!$F$7:$H$45,3,FALSE))," ",VLOOKUP(EDATE('Projektkostenkalkulation EP'!$B$8,22)+AO$9,Datenquellen!$F$7:$H$45,3,FALSE))="X"
                                    ),
                          "X",
                          ""
                          ),
               "X"
            )</f>
        <v/>
      </c>
      <c r="AQ252" s="232" t="str">
        <f xml:space="preserve"> IF(TEXT((EDATE('Projektkostenkalkulation EP'!$B$8,22)+AP$9),"MM")=TEXT((EDATE('Projektkostenkalkulation EP'!$B$8,22)+(AP$9-1)),"MM"),
             IF(
                        OR(
                                    TEXT((EDATE('Projektkostenkalkulation EP'!$B$8,22)+AP$9),"TTT") = "Sa",
                                    TEXT((EDATE('Projektkostenkalkulation EP'!$B$8,22)+AP$9),"TTT") = "So",
                                    IF(ISNA(VLOOKUP(EDATE('Projektkostenkalkulation EP'!$B$8,22)+AP$9,Datenquellen!$F$7:$H$45,3,FALSE))," ",VLOOKUP(EDATE('Projektkostenkalkulation EP'!$B$8,22)+AP$9,Datenquellen!$F$7:$H$45,3,FALSE))="X"
                                    ),
                          "X",
                          ""
                          ),
               "X"
            )</f>
        <v/>
      </c>
      <c r="AR252" s="232" t="str">
        <f xml:space="preserve"> IF(TEXT((EDATE('Projektkostenkalkulation EP'!$B$8,22)+AQ$9),"MM")=TEXT((EDATE('Projektkostenkalkulation EP'!$B$8,22)+(AQ$9-1)),"MM"),
             IF(
                        OR(
                                    TEXT((EDATE('Projektkostenkalkulation EP'!$B$8,22)+AQ$9),"TTT") = "Sa",
                                    TEXT((EDATE('Projektkostenkalkulation EP'!$B$8,22)+AQ$9),"TTT") = "So",
                                    IF(ISNA(VLOOKUP(EDATE('Projektkostenkalkulation EP'!$B$8,22)+AQ$9,Datenquellen!$F$7:$H$45,3,FALSE))," ",VLOOKUP(EDATE('Projektkostenkalkulation EP'!$B$8,22)+AQ$9,Datenquellen!$F$7:$H$45,3,FALSE))="X"
                                    ),
                          "X",
                          ""
                          ),
               "X"
            )</f>
        <v/>
      </c>
      <c r="AS252" s="232" t="str">
        <f xml:space="preserve"> IF(TEXT((EDATE('Projektkostenkalkulation EP'!$B$8,22)+AR$9),"MM")=TEXT((EDATE('Projektkostenkalkulation EP'!$B$8,22)+(AR$9-1)),"MM"),
             IF(
                        OR(
                                    TEXT((EDATE('Projektkostenkalkulation EP'!$B$8,22)+AR$9),"TTT") = "Sa",
                                    TEXT((EDATE('Projektkostenkalkulation EP'!$B$8,22)+AR$9),"TTT") = "So",
                                    IF(ISNA(VLOOKUP(EDATE('Projektkostenkalkulation EP'!$B$8,22)+AR$9,Datenquellen!$F$7:$H$45,3,FALSE))," ",VLOOKUP(EDATE('Projektkostenkalkulation EP'!$B$8,22)+AR$9,Datenquellen!$F$7:$H$45,3,FALSE))="X"
                                    ),
                          "X",
                          ""
                          ),
               "X"
            )</f>
        <v/>
      </c>
      <c r="AT252" s="232" t="str">
        <f xml:space="preserve"> IF(TEXT((EDATE('Projektkostenkalkulation EP'!$B$8,22)+AS$9),"MM")=TEXT((EDATE('Projektkostenkalkulation EP'!$B$8,22)+(AS$9-1)),"MM"),
             IF(
                        OR(
                                    TEXT((EDATE('Projektkostenkalkulation EP'!$B$8,22)+AS$9),"TTT") = "Sa",
                                    TEXT((EDATE('Projektkostenkalkulation EP'!$B$8,22)+AS$9),"TTT") = "So",
                                    IF(ISNA(VLOOKUP(EDATE('Projektkostenkalkulation EP'!$B$8,22)+AS$9,Datenquellen!$F$7:$H$45,3,FALSE))," ",VLOOKUP(EDATE('Projektkostenkalkulation EP'!$B$8,22)+AS$9,Datenquellen!$F$7:$H$45,3,FALSE))="X"
                                    ),
                          "X",
                          ""
                          ),
               "X"
            )</f>
        <v>X</v>
      </c>
      <c r="AU252" s="232" t="str">
        <f xml:space="preserve"> IF(TEXT((EDATE('Projektkostenkalkulation EP'!$B$8,22)+AT$9),"MM")=TEXT((EDATE('Projektkostenkalkulation EP'!$B$8,22)+(AT$9-1)),"MM"),
             IF(
                        OR(
                                    TEXT((EDATE('Projektkostenkalkulation EP'!$B$8,22)+AT$9),"TTT") = "Sa",
                                    TEXT((EDATE('Projektkostenkalkulation EP'!$B$8,22)+AT$9),"TTT") = "So",
                                    IF(ISNA(VLOOKUP(EDATE('Projektkostenkalkulation EP'!$B$8,22)+AT$9,Datenquellen!$F$7:$H$45,3,FALSE))," ",VLOOKUP(EDATE('Projektkostenkalkulation EP'!$B$8,22)+AT$9,Datenquellen!$F$7:$H$45,3,FALSE))="X"
                                    ),
                          "X",
                          ""
                          ),
               "X"
            )</f>
        <v>X</v>
      </c>
      <c r="AV252" s="232" t="str">
        <f xml:space="preserve"> IF(TEXT((EDATE('Projektkostenkalkulation EP'!$B$8,22)+AU$9),"MM")=TEXT((EDATE('Projektkostenkalkulation EP'!$B$8,22)+(AU$9-1)),"MM"),
             IF(
                        OR(
                                    TEXT((EDATE('Projektkostenkalkulation EP'!$B$8,22)+AU$9),"TTT") = "Sa",
                                    TEXT((EDATE('Projektkostenkalkulation EP'!$B$8,22)+AU$9),"TTT") = "So",
                                    IF(ISNA(VLOOKUP(EDATE('Projektkostenkalkulation EP'!$B$8,22)+AU$9,Datenquellen!$F$7:$H$45,3,FALSE))," ",VLOOKUP(EDATE('Projektkostenkalkulation EP'!$B$8,22)+AU$9,Datenquellen!$F$7:$H$45,3,FALSE))="X"
                                    ),
                          "X",
                          ""
                          ),
               "X"
            )</f>
        <v/>
      </c>
      <c r="AW252" s="232" t="str">
        <f xml:space="preserve"> IF(TEXT((EDATE('Projektkostenkalkulation EP'!$B$8,22)+AV$9),"MM")=TEXT((EDATE('Projektkostenkalkulation EP'!$B$8,22)+(AV$9-1)),"MM"),
             IF(
                        OR(
                                    TEXT((EDATE('Projektkostenkalkulation EP'!$B$8,22)+AV$9),"TTT") = "Sa",
                                    TEXT((EDATE('Projektkostenkalkulation EP'!$B$8,22)+AV$9),"TTT") = "So",
                                    IF(ISNA(VLOOKUP(EDATE('Projektkostenkalkulation EP'!$B$8,22)+AV$9,Datenquellen!$F$7:$H$45,3,FALSE))," ",VLOOKUP(EDATE('Projektkostenkalkulation EP'!$B$8,22)+AV$9,Datenquellen!$F$7:$H$45,3,FALSE))="X"
                                    ),
                          "X",
                          ""
                          ),
               "X"
            )</f>
        <v/>
      </c>
      <c r="AX252" s="232" t="str">
        <f xml:space="preserve"> IF(TEXT((EDATE('Projektkostenkalkulation EP'!$B$8,22)+AW$9),"MM")=TEXT((EDATE('Projektkostenkalkulation EP'!$B$8,22)+(AW$9-1)),"MM"),
             IF(
                        OR(
                                    TEXT((EDATE('Projektkostenkalkulation EP'!$B$8,22)+AW$9),"TTT") = "Sa",
                                    TEXT((EDATE('Projektkostenkalkulation EP'!$B$8,22)+AW$9),"TTT") = "So",
                                    IF(ISNA(VLOOKUP(EDATE('Projektkostenkalkulation EP'!$B$8,22)+AW$9,Datenquellen!$F$7:$H$45,3,FALSE))," ",VLOOKUP(EDATE('Projektkostenkalkulation EP'!$B$8,22)+AW$9,Datenquellen!$F$7:$H$45,3,FALSE))="X"
                                    ),
                          "X",
                          ""
                          ),
               "X"
            )</f>
        <v/>
      </c>
      <c r="AY252" s="232" t="str">
        <f xml:space="preserve"> IF(TEXT((EDATE('Projektkostenkalkulation EP'!$B$8,22)+AX$9),"MM")=TEXT((EDATE('Projektkostenkalkulation EP'!$B$8,22)+(AX$9-1)),"MM"),
             IF(
                        OR(
                                    TEXT((EDATE('Projektkostenkalkulation EP'!$B$8,22)+AX$9),"TTT") = "Sa",
                                    TEXT((EDATE('Projektkostenkalkulation EP'!$B$8,22)+AX$9),"TTT") = "So",
                                    IF(ISNA(VLOOKUP(EDATE('Projektkostenkalkulation EP'!$B$8,22)+AX$9,Datenquellen!$F$7:$H$45,3,FALSE))," ",VLOOKUP(EDATE('Projektkostenkalkulation EP'!$B$8,22)+AX$9,Datenquellen!$F$7:$H$45,3,FALSE))="X"
                                    ),
                          "X",
                          ""
                          ),
               "X"
            )</f>
        <v/>
      </c>
      <c r="AZ252" s="232" t="str">
        <f xml:space="preserve"> IF(TEXT((EDATE('Projektkostenkalkulation EP'!$B$8,22)+AY$9),"MM")=TEXT((EDATE('Projektkostenkalkulation EP'!$B$8,22)+(AY$9-1)),"MM"),
             IF(
                        OR(
                                    TEXT((EDATE('Projektkostenkalkulation EP'!$B$8,22)+AY$9),"TTT") = "Sa",
                                    TEXT((EDATE('Projektkostenkalkulation EP'!$B$8,22)+AY$9),"TTT") = "So",
                                    IF(ISNA(VLOOKUP(EDATE('Projektkostenkalkulation EP'!$B$8,22)+AY$9,Datenquellen!$F$7:$H$45,3,FALSE))," ",VLOOKUP(EDATE('Projektkostenkalkulation EP'!$B$8,22)+AY$9,Datenquellen!$F$7:$H$45,3,FALSE))="X"
                                    ),
                          "X",
                          ""
                          ),
               "X"
            )</f>
        <v/>
      </c>
      <c r="BA252" s="232" t="str">
        <f xml:space="preserve"> IF(TEXT((EDATE('Projektkostenkalkulation EP'!$B$8,22)+AZ$9),"MM")=TEXT((EDATE('Projektkostenkalkulation EP'!$B$8,22)+(AZ$9-1)),"MM"),
             IF(
                        OR(
                                    TEXT((EDATE('Projektkostenkalkulation EP'!$B$8,22)+AZ$9),"TTT") = "Sa",
                                    TEXT((EDATE('Projektkostenkalkulation EP'!$B$8,22)+AZ$9),"TTT") = "So",
                                    IF(ISNA(VLOOKUP(EDATE('Projektkostenkalkulation EP'!$B$8,22)+AZ$9,Datenquellen!$F$7:$H$45,3,FALSE))," ",VLOOKUP(EDATE('Projektkostenkalkulation EP'!$B$8,22)+AZ$9,Datenquellen!$F$7:$H$45,3,FALSE))="X"
                                    ),
                          "X",
                          ""
                          ),
               "X"
            )</f>
        <v>X</v>
      </c>
      <c r="BB252" s="232" t="str">
        <f xml:space="preserve"> IF(TEXT((EDATE('Projektkostenkalkulation EP'!$B$8,22)+BA$9),"MM")=TEXT((EDATE('Projektkostenkalkulation EP'!$B$8,22)+(BA$9-1)),"MM"),
             IF(
                        OR(
                                    TEXT((EDATE('Projektkostenkalkulation EP'!$B$8,22)+BA$9),"TTT") = "Sa",
                                    TEXT((EDATE('Projektkostenkalkulation EP'!$B$8,22)+BA$9),"TTT") = "So",
                                    IF(ISNA(VLOOKUP(EDATE('Projektkostenkalkulation EP'!$B$8,22)+BA$9,Datenquellen!$F$7:$H$45,3,FALSE))," ",VLOOKUP(EDATE('Projektkostenkalkulation EP'!$B$8,22)+BA$9,Datenquellen!$F$7:$H$45,3,FALSE))="X"
                                    ),
                          "X",
                          ""
                          ),
               "X"
            )</f>
        <v>X</v>
      </c>
      <c r="BC252" s="232" t="str">
        <f xml:space="preserve"> IF(TEXT((EDATE('Projektkostenkalkulation EP'!$B$8,22)+BB$9),"MM")=TEXT((EDATE('Projektkostenkalkulation EP'!$B$8,22)+(BB$9-1)),"MM"),
             IF(
                        OR(
                                    TEXT((EDATE('Projektkostenkalkulation EP'!$B$8,22)+BB$9),"TTT") = "Sa",
                                    TEXT((EDATE('Projektkostenkalkulation EP'!$B$8,22)+BB$9),"TTT") = "So",
                                    IF(ISNA(VLOOKUP(EDATE('Projektkostenkalkulation EP'!$B$8,22)+BB$9,Datenquellen!$F$7:$H$45,3,FALSE))," ",VLOOKUP(EDATE('Projektkostenkalkulation EP'!$B$8,22)+BB$9,Datenquellen!$F$7:$H$45,3,FALSE))="X"
                                    ),
                          "X",
                          ""
                          ),
               "X"
            )</f>
        <v/>
      </c>
      <c r="BD252" s="232" t="str">
        <f xml:space="preserve"> IF(TEXT((EDATE('Projektkostenkalkulation EP'!$B$8,22)+BC$9),"MM")=TEXT((EDATE('Projektkostenkalkulation EP'!$B$8,22)+(BC$9-1)),"MM"),
             IF(
                        OR(
                                    TEXT((EDATE('Projektkostenkalkulation EP'!$B$8,22)+BC$9),"TTT") = "Sa",
                                    TEXT((EDATE('Projektkostenkalkulation EP'!$B$8,22)+BC$9),"TTT") = "So",
                                    IF(ISNA(VLOOKUP(EDATE('Projektkostenkalkulation EP'!$B$8,22)+BC$9,Datenquellen!$F$7:$H$45,3,FALSE))," ",VLOOKUP(EDATE('Projektkostenkalkulation EP'!$B$8,22)+BC$9,Datenquellen!$F$7:$H$45,3,FALSE))="X"
                                    ),
                          "X",
                          ""
                          ),
               "X"
            )</f>
        <v/>
      </c>
      <c r="BE252" s="232" t="str">
        <f xml:space="preserve"> IF(TEXT((EDATE('Projektkostenkalkulation EP'!$B$8,22)+BD$9),"MM")=TEXT((EDATE('Projektkostenkalkulation EP'!$B$8,22)+(BD$9-1)),"MM"),
             IF(
                        OR(
                                    TEXT((EDATE('Projektkostenkalkulation EP'!$B$8,22)+BD$9),"TTT") = "Sa",
                                    TEXT((EDATE('Projektkostenkalkulation EP'!$B$8,22)+BD$9),"TTT") = "So",
                                    IF(ISNA(VLOOKUP(EDATE('Projektkostenkalkulation EP'!$B$8,22)+BD$9,Datenquellen!$F$7:$H$45,3,FALSE))," ",VLOOKUP(EDATE('Projektkostenkalkulation EP'!$B$8,22)+BD$9,Datenquellen!$F$7:$H$45,3,FALSE))="X"
                                    ),
                          "X",
                          ""
                          ),
               "X"
            )</f>
        <v/>
      </c>
      <c r="BF252" s="232" t="str">
        <f xml:space="preserve"> IF(TEXT((EDATE('Projektkostenkalkulation EP'!$B$8,22)+BE$9),"MM")=TEXT((EDATE('Projektkostenkalkulation EP'!$B$8,22)+(BE$9-1)),"MM"),
             IF(
                        OR(
                                    TEXT((EDATE('Projektkostenkalkulation EP'!$B$8,22)+BE$9),"TTT") = "Sa",
                                    TEXT((EDATE('Projektkostenkalkulation EP'!$B$8,22)+BE$9),"TTT") = "So",
                                    IF(ISNA(VLOOKUP(EDATE('Projektkostenkalkulation EP'!$B$8,22)+BE$9,Datenquellen!$F$7:$H$45,3,FALSE))," ",VLOOKUP(EDATE('Projektkostenkalkulation EP'!$B$8,22)+BE$9,Datenquellen!$F$7:$H$45,3,FALSE))="X"
                                    ),
                          "X",
                          ""
                          ),
               "X"
            )</f>
        <v/>
      </c>
      <c r="BG252" s="232" t="str">
        <f xml:space="preserve"> IF(TEXT((EDATE('Projektkostenkalkulation EP'!$B$8,22)+BF$9),"MM")=TEXT((EDATE('Projektkostenkalkulation EP'!$B$8,22)+(BF$9-1)),"MM"),
             IF(
                        OR(
                                    TEXT((EDATE('Projektkostenkalkulation EP'!$B$8,22)+BF$9),"TTT") = "Sa",
                                    TEXT((EDATE('Projektkostenkalkulation EP'!$B$8,22)+BF$9),"TTT") = "So",
                                    IF(ISNA(VLOOKUP(EDATE('Projektkostenkalkulation EP'!$B$8,22)+BF$9,Datenquellen!$F$7:$H$45,3,FALSE))," ",VLOOKUP(EDATE('Projektkostenkalkulation EP'!$B$8,22)+BF$9,Datenquellen!$F$7:$H$45,3,FALSE))="X"
                                    ),
                          "X",
                          ""
                          ),
               "X"
            )</f>
        <v/>
      </c>
      <c r="BH252" s="232" t="str">
        <f xml:space="preserve"> IF(TEXT((EDATE('Projektkostenkalkulation EP'!$B$8,22)+BG$9),"MM")=TEXT((EDATE('Projektkostenkalkulation EP'!$B$8,22)+(BG$9-1)),"MM"),
             IF(
                        OR(
                                    TEXT((EDATE('Projektkostenkalkulation EP'!$B$8,22)+BG$9),"TTT") = "Sa",
                                    TEXT((EDATE('Projektkostenkalkulation EP'!$B$8,22)+BG$9),"TTT") = "So",
                                    IF(ISNA(VLOOKUP(EDATE('Projektkostenkalkulation EP'!$B$8,22)+BG$9,Datenquellen!$F$7:$H$45,3,FALSE))," ",VLOOKUP(EDATE('Projektkostenkalkulation EP'!$B$8,22)+BG$9,Datenquellen!$F$7:$H$45,3,FALSE))="X"
                                    ),
                          "X",
                          ""
                          ),
               "X"
            )</f>
        <v>X</v>
      </c>
      <c r="BI252" s="232" t="str">
        <f xml:space="preserve"> IF(TEXT((EDATE('Projektkostenkalkulation EP'!$B$8,22)+BH$9),"MM")=TEXT((EDATE('Projektkostenkalkulation EP'!$B$8,22)+(BH$9-1)),"MM"),
             IF(
                        OR(
                                    TEXT((EDATE('Projektkostenkalkulation EP'!$B$8,22)+BH$9),"TTT") = "Sa",
                                    TEXT((EDATE('Projektkostenkalkulation EP'!$B$8,22)+BH$9),"TTT") = "So",
                                    IF(ISNA(VLOOKUP(EDATE('Projektkostenkalkulation EP'!$B$8,22)+BH$9,Datenquellen!$F$7:$H$45,3,FALSE))," ",VLOOKUP(EDATE('Projektkostenkalkulation EP'!$B$8,22)+BH$9,Datenquellen!$F$7:$H$45,3,FALSE))="X"
                                    ),
                          "X",
                          ""
                          ),
               "X"
            )</f>
        <v>X</v>
      </c>
      <c r="BJ252" s="232" t="str">
        <f xml:space="preserve"> IF(TEXT((EDATE('Projektkostenkalkulation EP'!$B$8,22)+BI$9),"MM")=TEXT((EDATE('Projektkostenkalkulation EP'!$B$8,22)+(BI$9-1)),"MM"),
             IF(
                        OR(
                                    TEXT((EDATE('Projektkostenkalkulation EP'!$B$8,22)+BI$9),"TTT") = "Sa",
                                    TEXT((EDATE('Projektkostenkalkulation EP'!$B$8,22)+BI$9),"TTT") = "So",
                                    IF(ISNA(VLOOKUP(EDATE('Projektkostenkalkulation EP'!$B$8,22)+BI$9,Datenquellen!$F$7:$H$45,3,FALSE))," ",VLOOKUP(EDATE('Projektkostenkalkulation EP'!$B$8,22)+BI$9,Datenquellen!$F$7:$H$45,3,FALSE))="X"
                                    ),
                          "X",
                          ""
                          ),
               "X"
            )</f>
        <v/>
      </c>
      <c r="BK252" s="232" t="str">
        <f xml:space="preserve"> IF(TEXT((EDATE('Projektkostenkalkulation EP'!$B$8,22)+BJ$9),"MM")=TEXT((EDATE('Projektkostenkalkulation EP'!$B$8,22)+(BJ$9-1)),"MM"),
             IF(
                        OR(
                                    TEXT((EDATE('Projektkostenkalkulation EP'!$B$8,22)+BJ$9),"TTT") = "Sa",
                                    TEXT((EDATE('Projektkostenkalkulation EP'!$B$8,22)+BJ$9),"TTT") = "So",
                                    IF(ISNA(VLOOKUP(EDATE('Projektkostenkalkulation EP'!$B$8,22)+BJ$9,Datenquellen!$F$7:$H$45,3,FALSE))," ",VLOOKUP(EDATE('Projektkostenkalkulation EP'!$B$8,22)+BJ$9,Datenquellen!$F$7:$H$45,3,FALSE))="X"
                                    ),
                          "X",
                          ""
                          ),
               "X"
            )</f>
        <v/>
      </c>
      <c r="BL252" s="232" t="str">
        <f xml:space="preserve"> IF(TEXT((EDATE('Projektkostenkalkulation EP'!$B$8,22)+BK$9),"MM")=TEXT((EDATE('Projektkostenkalkulation EP'!$B$8,22)+(BK$9-1)),"MM"),
             IF(
                        OR(
                                    TEXT((EDATE('Projektkostenkalkulation EP'!$B$8,22)+BK$9),"TTT") = "Sa",
                                    TEXT((EDATE('Projektkostenkalkulation EP'!$B$8,22)+BK$9),"TTT") = "So",
                                    IF(ISNA(VLOOKUP(EDATE('Projektkostenkalkulation EP'!$B$8,22)+BK$9,Datenquellen!$F$7:$H$45,3,FALSE))," ",VLOOKUP(EDATE('Projektkostenkalkulation EP'!$B$8,22)+BK$9,Datenquellen!$F$7:$H$45,3,FALSE))="X"
                                    ),
                          "X",
                          ""
                          ),
               "X"
            )</f>
        <v/>
      </c>
      <c r="BM252" s="232" t="str">
        <f xml:space="preserve"> IF(TEXT((EDATE('Projektkostenkalkulation EP'!$B$8,22)+BL$9),"MM")=TEXT((EDATE('Projektkostenkalkulation EP'!$B$8,22)+(BL$9-1)),"MM"),
             IF(
                        OR(
                                    TEXT((EDATE('Projektkostenkalkulation EP'!$B$8,22)+BL$9),"TTT") = "Sa",
                                    TEXT((EDATE('Projektkostenkalkulation EP'!$B$8,22)+BL$9),"TTT") = "So",
                                    IF(ISNA(VLOOKUP(EDATE('Projektkostenkalkulation EP'!$B$8,22)+BL$9,Datenquellen!$F$7:$H$45,3,FALSE))," ",VLOOKUP(EDATE('Projektkostenkalkulation EP'!$B$8,22)+BL$9,Datenquellen!$F$7:$H$45,3,FALSE))="X"
                                    ),
                          "X",
                          ""
                          ),
               "X"
            )</f>
        <v/>
      </c>
      <c r="BN252" s="232" t="str">
        <f xml:space="preserve"> IF(TEXT((EDATE('Projektkostenkalkulation EP'!$B$8,22)+BM$9),"MM")=TEXT((EDATE('Projektkostenkalkulation EP'!$B$8,22)+(BM$9-1)),"MM"),
             IF(
                        OR(
                                    TEXT((EDATE('Projektkostenkalkulation EP'!$B$8,22)+BM$9),"TTT") = "Sa",
                                    TEXT((EDATE('Projektkostenkalkulation EP'!$B$8,22)+BM$9),"TTT") = "So",
                                    IF(ISNA(VLOOKUP(EDATE('Projektkostenkalkulation EP'!$B$8,22)+BM$9,Datenquellen!$F$7:$H$45,3,FALSE))," ",VLOOKUP(EDATE('Projektkostenkalkulation EP'!$B$8,22)+BM$9,Datenquellen!$F$7:$H$45,3,FALSE))="X"
                                    ),
                          "X",
                          ""
                          ),
               "X"
            )</f>
        <v/>
      </c>
      <c r="BO252" s="232" t="str">
        <f xml:space="preserve"> IF(TEXT((EDATE('Projektkostenkalkulation EP'!$B$8,22)+BN$9),"MM")=TEXT((EDATE('Projektkostenkalkulation EP'!$B$8,22)+(BN$9-1)),"MM"),
             IF(
                        OR(
                                    TEXT((EDATE('Projektkostenkalkulation EP'!$B$8,22)+BN$9),"TTT") = "Sa",
                                    TEXT((EDATE('Projektkostenkalkulation EP'!$B$8,22)+BN$9),"TTT") = "So",
                                    IF(ISNA(VLOOKUP(EDATE('Projektkostenkalkulation EP'!$B$8,22)+BN$9,Datenquellen!$F$7:$H$45,3,FALSE))," ",VLOOKUP(EDATE('Projektkostenkalkulation EP'!$B$8,22)+BN$9,Datenquellen!$F$7:$H$45,3,FALSE))="X"
                                    ),
                          "X",
                          ""
                          ),
               "X"
            )</f>
        <v>X</v>
      </c>
      <c r="BP252" s="232" t="str">
        <f xml:space="preserve"> IF(TEXT((EDATE('Projektkostenkalkulation EP'!$B$8,22)+BO$9),"MM")=TEXT((EDATE('Projektkostenkalkulation EP'!$B$8,22)+(BO$9-1)),"MM"),
             IF(
                        OR(
                                    TEXT((EDATE('Projektkostenkalkulation EP'!$B$8,22)+BO$9),"TTT") = "Sa",
                                    TEXT((EDATE('Projektkostenkalkulation EP'!$B$8,22)+BO$9),"TTT") = "So",
                                    IF(ISNA(VLOOKUP(EDATE('Projektkostenkalkulation EP'!$B$8,22)+BO$9,Datenquellen!$F$7:$H$45,3,FALSE))," ",VLOOKUP(EDATE('Projektkostenkalkulation EP'!$B$8,22)+BO$9,Datenquellen!$F$7:$H$45,3,FALSE))="X"
                                    ),
                          "X",
                          ""
                          ),
               "X"
            )</f>
        <v>X</v>
      </c>
      <c r="BQ252" s="233" t="str">
        <f xml:space="preserve"> IF(TEXT((EDATE('Projektkostenkalkulation EP'!$B$8,22)+BP$9),"MM")=TEXT((EDATE('Projektkostenkalkulation EP'!$B$8,22)+(BP$9-1)),"MM"),
             IF(
                        OR(
                                    TEXT((EDATE('Projektkostenkalkulation EP'!$B$8,22)+BP$9),"TTT") = "Sa",
                                    TEXT((EDATE('Projektkostenkalkulation EP'!$B$8,22)+BP$9),"TTT") = "So",
                                    IF(ISNA(VLOOKUP(EDATE('Projektkostenkalkulation EP'!$B$8,22)+BP$9,Datenquellen!$F$7:$H$45,3,FALSE))," ",VLOOKUP(EDATE('Projektkostenkalkulation EP'!$B$8,22)+BP$9,Datenquellen!$F$7:$H$45,3,FALSE))="X"
                                    ),
                          "X",
                          ""
                          ),
               "X"
            )</f>
        <v>X</v>
      </c>
      <c r="BR252" s="234"/>
      <c r="BS252" s="235"/>
      <c r="BT252" s="409"/>
      <c r="BU252" s="406"/>
      <c r="BV252" s="231"/>
      <c r="BW252" s="232" t="str">
        <f>IF(
            OR(
                     TEXT(EDATE('Projektkostenkalkulation EP'!$B$8,22),"TTT") = "Sa",
                     TEXT(EDATE('Projektkostenkalkulation EP'!$B$8,22),"TTT") = "So",
                     IF(ISNA(VLOOKUP(EDATE('Projektkostenkalkulation EP'!$B$8,22),Datenquellen!$F$7:$H$45,3,FALSE))," ",VLOOKUP(EDATE('Projektkostenkalkulation EP'!$B$8,22),Datenquellen!$F$7:$H$45,3,FALSE))="X"
                            ),
                    "X",
                    ""
            )</f>
        <v>X</v>
      </c>
      <c r="BX252" s="232" t="str">
        <f xml:space="preserve"> IF(TEXT((EDATE('Projektkostenkalkulation EP'!$B$8,22)+BW$9),"MM")=TEXT((EDATE('Projektkostenkalkulation EP'!$B$8,22)+(BW$9-1)),"MM"),
             IF(
                        OR(
                                    TEXT((EDATE('Projektkostenkalkulation EP'!$B$8,22)+BW$9),"TTT") = "Sa",
                                    TEXT((EDATE('Projektkostenkalkulation EP'!$B$8,22)+BW$9),"TTT") = "So",
                                    IF(ISNA(VLOOKUP(EDATE('Projektkostenkalkulation EP'!$B$8,22)+BW$9,Datenquellen!$F$7:$H$45,3,FALSE))," ",VLOOKUP(EDATE('Projektkostenkalkulation EP'!$B$8,22)+BW$9,Datenquellen!$F$7:$H$45,3,FALSE))="X"
                                    ),
                          "X",
                          ""
                          ),
               "X"
            )</f>
        <v>X</v>
      </c>
      <c r="BY252" s="232" t="str">
        <f xml:space="preserve"> IF(TEXT((EDATE('Projektkostenkalkulation EP'!$B$8,22)+BX$9),"MM")=TEXT((EDATE('Projektkostenkalkulation EP'!$B$8,22)+(BX$9-1)),"MM"),
             IF(
                        OR(
                                    TEXT((EDATE('Projektkostenkalkulation EP'!$B$8,22)+BX$9),"TTT") = "Sa",
                                    TEXT((EDATE('Projektkostenkalkulation EP'!$B$8,22)+BX$9),"TTT") = "So",
                                    IF(ISNA(VLOOKUP(EDATE('Projektkostenkalkulation EP'!$B$8,22)+BX$9,Datenquellen!$F$7:$H$45,3,FALSE))," ",VLOOKUP(EDATE('Projektkostenkalkulation EP'!$B$8,22)+BX$9,Datenquellen!$F$7:$H$45,3,FALSE))="X"
                                    ),
                          "X",
                          ""
                          ),
               "X"
            )</f>
        <v/>
      </c>
      <c r="BZ252" s="232" t="str">
        <f xml:space="preserve"> IF(TEXT((EDATE('Projektkostenkalkulation EP'!$B$8,22)+BY$9),"MM")=TEXT((EDATE('Projektkostenkalkulation EP'!$B$8,22)+(BY$9-1)),"MM"),
             IF(
                        OR(
                                    TEXT((EDATE('Projektkostenkalkulation EP'!$B$8,22)+BY$9),"TTT") = "Sa",
                                    TEXT((EDATE('Projektkostenkalkulation EP'!$B$8,22)+BY$9),"TTT") = "So",
                                    IF(ISNA(VLOOKUP(EDATE('Projektkostenkalkulation EP'!$B$8,22)+BY$9,Datenquellen!$F$7:$H$45,3,FALSE))," ",VLOOKUP(EDATE('Projektkostenkalkulation EP'!$B$8,22)+BY$9,Datenquellen!$F$7:$H$45,3,FALSE))="X"
                                    ),
                          "X",
                          ""
                          ),
               "X"
            )</f>
        <v/>
      </c>
      <c r="CA252" s="232" t="str">
        <f xml:space="preserve"> IF(TEXT((EDATE('Projektkostenkalkulation EP'!$B$8,22)+BZ$9),"MM")=TEXT((EDATE('Projektkostenkalkulation EP'!$B$8,22)+(BZ$9-1)),"MM"),
             IF(
                        OR(
                                    TEXT((EDATE('Projektkostenkalkulation EP'!$B$8,22)+BZ$9),"TTT") = "Sa",
                                    TEXT((EDATE('Projektkostenkalkulation EP'!$B$8,22)+BZ$9),"TTT") = "So",
                                    IF(ISNA(VLOOKUP(EDATE('Projektkostenkalkulation EP'!$B$8,22)+BZ$9,Datenquellen!$F$7:$H$45,3,FALSE))," ",VLOOKUP(EDATE('Projektkostenkalkulation EP'!$B$8,22)+BZ$9,Datenquellen!$F$7:$H$45,3,FALSE))="X"
                                    ),
                          "X",
                          ""
                          ),
               "X"
            )</f>
        <v/>
      </c>
      <c r="CB252" s="232" t="str">
        <f xml:space="preserve"> IF(TEXT((EDATE('Projektkostenkalkulation EP'!$B$8,22)+CA$9),"MM")=TEXT((EDATE('Projektkostenkalkulation EP'!$B$8,22)+(CA$9-1)),"MM"),
             IF(
                        OR(
                                    TEXT((EDATE('Projektkostenkalkulation EP'!$B$8,22)+CA$9),"TTT") = "Sa",
                                    TEXT((EDATE('Projektkostenkalkulation EP'!$B$8,22)+CA$9),"TTT") = "So",
                                    IF(ISNA(VLOOKUP(EDATE('Projektkostenkalkulation EP'!$B$8,22)+CA$9,Datenquellen!$F$7:$H$45,3,FALSE))," ",VLOOKUP(EDATE('Projektkostenkalkulation EP'!$B$8,22)+CA$9,Datenquellen!$F$7:$H$45,3,FALSE))="X"
                                    ),
                          "X",
                          ""
                          ),
               "X"
            )</f>
        <v/>
      </c>
      <c r="CC252" s="232" t="str">
        <f xml:space="preserve"> IF(TEXT((EDATE('Projektkostenkalkulation EP'!$B$8,22)+CB$9),"MM")=TEXT((EDATE('Projektkostenkalkulation EP'!$B$8,22)+(CB$9-1)),"MM"),
             IF(
                        OR(
                                    TEXT((EDATE('Projektkostenkalkulation EP'!$B$8,22)+CB$9),"TTT") = "Sa",
                                    TEXT((EDATE('Projektkostenkalkulation EP'!$B$8,22)+CB$9),"TTT") = "So",
                                    IF(ISNA(VLOOKUP(EDATE('Projektkostenkalkulation EP'!$B$8,22)+CB$9,Datenquellen!$F$7:$H$45,3,FALSE))," ",VLOOKUP(EDATE('Projektkostenkalkulation EP'!$B$8,22)+CB$9,Datenquellen!$F$7:$H$45,3,FALSE))="X"
                                    ),
                          "X",
                          ""
                          ),
               "X"
            )</f>
        <v/>
      </c>
      <c r="CD252" s="232" t="str">
        <f xml:space="preserve"> IF(TEXT((EDATE('Projektkostenkalkulation EP'!$B$8,22)+CC$9),"MM")=TEXT((EDATE('Projektkostenkalkulation EP'!$B$8,22)+(CC$9-1)),"MM"),
             IF(
                        OR(
                                    TEXT((EDATE('Projektkostenkalkulation EP'!$B$8,22)+CC$9),"TTT") = "Sa",
                                    TEXT((EDATE('Projektkostenkalkulation EP'!$B$8,22)+CC$9),"TTT") = "So",
                                    IF(ISNA(VLOOKUP(EDATE('Projektkostenkalkulation EP'!$B$8,22)+CC$9,Datenquellen!$F$7:$H$45,3,FALSE))," ",VLOOKUP(EDATE('Projektkostenkalkulation EP'!$B$8,22)+CC$9,Datenquellen!$F$7:$H$45,3,FALSE))="X"
                                    ),
                          "X",
                          ""
                          ),
               "X"
            )</f>
        <v>X</v>
      </c>
      <c r="CE252" s="232" t="str">
        <f xml:space="preserve"> IF(TEXT((EDATE('Projektkostenkalkulation EP'!$B$8,22)+CD$9),"MM")=TEXT((EDATE('Projektkostenkalkulation EP'!$B$8,22)+(CD$9-1)),"MM"),
             IF(
                        OR(
                                    TEXT((EDATE('Projektkostenkalkulation EP'!$B$8,22)+CD$9),"TTT") = "Sa",
                                    TEXT((EDATE('Projektkostenkalkulation EP'!$B$8,22)+CD$9),"TTT") = "So",
                                    IF(ISNA(VLOOKUP(EDATE('Projektkostenkalkulation EP'!$B$8,22)+CD$9,Datenquellen!$F$7:$H$45,3,FALSE))," ",VLOOKUP(EDATE('Projektkostenkalkulation EP'!$B$8,22)+CD$9,Datenquellen!$F$7:$H$45,3,FALSE))="X"
                                    ),
                          "X",
                          ""
                          ),
               "X"
            )</f>
        <v>X</v>
      </c>
      <c r="CF252" s="232" t="str">
        <f xml:space="preserve"> IF(TEXT((EDATE('Projektkostenkalkulation EP'!$B$8,22)+CE$9),"MM")=TEXT((EDATE('Projektkostenkalkulation EP'!$B$8,22)+(CE$9-1)),"MM"),
             IF(
                        OR(
                                    TEXT((EDATE('Projektkostenkalkulation EP'!$B$8,22)+CE$9),"TTT") = "Sa",
                                    TEXT((EDATE('Projektkostenkalkulation EP'!$B$8,22)+CE$9),"TTT") = "So",
                                    IF(ISNA(VLOOKUP(EDATE('Projektkostenkalkulation EP'!$B$8,22)+CE$9,Datenquellen!$F$7:$H$45,3,FALSE))," ",VLOOKUP(EDATE('Projektkostenkalkulation EP'!$B$8,22)+CE$9,Datenquellen!$F$7:$H$45,3,FALSE))="X"
                                    ),
                          "X",
                          ""
                          ),
               "X"
            )</f>
        <v/>
      </c>
      <c r="CG252" s="232" t="str">
        <f xml:space="preserve"> IF(TEXT((EDATE('Projektkostenkalkulation EP'!$B$8,22)+CF$9),"MM")=TEXT((EDATE('Projektkostenkalkulation EP'!$B$8,22)+(CF$9-1)),"MM"),
             IF(
                        OR(
                                    TEXT((EDATE('Projektkostenkalkulation EP'!$B$8,22)+CF$9),"TTT") = "Sa",
                                    TEXT((EDATE('Projektkostenkalkulation EP'!$B$8,22)+CF$9),"TTT") = "So",
                                    IF(ISNA(VLOOKUP(EDATE('Projektkostenkalkulation EP'!$B$8,22)+CF$9,Datenquellen!$F$7:$H$45,3,FALSE))," ",VLOOKUP(EDATE('Projektkostenkalkulation EP'!$B$8,22)+CF$9,Datenquellen!$F$7:$H$45,3,FALSE))="X"
                                    ),
                          "X",
                          ""
                          ),
               "X"
            )</f>
        <v/>
      </c>
      <c r="CH252" s="232" t="str">
        <f xml:space="preserve"> IF(TEXT((EDATE('Projektkostenkalkulation EP'!$B$8,22)+CG$9),"MM")=TEXT((EDATE('Projektkostenkalkulation EP'!$B$8,22)+(CG$9-1)),"MM"),
             IF(
                        OR(
                                    TEXT((EDATE('Projektkostenkalkulation EP'!$B$8,22)+CG$9),"TTT") = "Sa",
                                    TEXT((EDATE('Projektkostenkalkulation EP'!$B$8,22)+CG$9),"TTT") = "So",
                                    IF(ISNA(VLOOKUP(EDATE('Projektkostenkalkulation EP'!$B$8,22)+CG$9,Datenquellen!$F$7:$H$45,3,FALSE))," ",VLOOKUP(EDATE('Projektkostenkalkulation EP'!$B$8,22)+CG$9,Datenquellen!$F$7:$H$45,3,FALSE))="X"
                                    ),
                          "X",
                          ""
                          ),
               "X"
            )</f>
        <v/>
      </c>
      <c r="CI252" s="232" t="str">
        <f xml:space="preserve"> IF(TEXT((EDATE('Projektkostenkalkulation EP'!$B$8,22)+CH$9),"MM")=TEXT((EDATE('Projektkostenkalkulation EP'!$B$8,22)+(CH$9-1)),"MM"),
             IF(
                        OR(
                                    TEXT((EDATE('Projektkostenkalkulation EP'!$B$8,22)+CH$9),"TTT") = "Sa",
                                    TEXT((EDATE('Projektkostenkalkulation EP'!$B$8,22)+CH$9),"TTT") = "So",
                                    IF(ISNA(VLOOKUP(EDATE('Projektkostenkalkulation EP'!$B$8,22)+CH$9,Datenquellen!$F$7:$H$45,3,FALSE))," ",VLOOKUP(EDATE('Projektkostenkalkulation EP'!$B$8,22)+CH$9,Datenquellen!$F$7:$H$45,3,FALSE))="X"
                                    ),
                          "X",
                          ""
                          ),
               "X"
            )</f>
        <v/>
      </c>
      <c r="CJ252" s="232" t="str">
        <f xml:space="preserve"> IF(TEXT((EDATE('Projektkostenkalkulation EP'!$B$8,22)+CI$9),"MM")=TEXT((EDATE('Projektkostenkalkulation EP'!$B$8,22)+(CI$9-1)),"MM"),
             IF(
                        OR(
                                    TEXT((EDATE('Projektkostenkalkulation EP'!$B$8,22)+CI$9),"TTT") = "Sa",
                                    TEXT((EDATE('Projektkostenkalkulation EP'!$B$8,22)+CI$9),"TTT") = "So",
                                    IF(ISNA(VLOOKUP(EDATE('Projektkostenkalkulation EP'!$B$8,22)+CI$9,Datenquellen!$F$7:$H$45,3,FALSE))," ",VLOOKUP(EDATE('Projektkostenkalkulation EP'!$B$8,22)+CI$9,Datenquellen!$F$7:$H$45,3,FALSE))="X"
                                    ),
                          "X",
                          ""
                          ),
               "X"
            )</f>
        <v/>
      </c>
      <c r="CK252" s="232" t="str">
        <f xml:space="preserve"> IF(TEXT((EDATE('Projektkostenkalkulation EP'!$B$8,22)+CJ$9),"MM")=TEXT((EDATE('Projektkostenkalkulation EP'!$B$8,22)+(CJ$9-1)),"MM"),
             IF(
                        OR(
                                    TEXT((EDATE('Projektkostenkalkulation EP'!$B$8,22)+CJ$9),"TTT") = "Sa",
                                    TEXT((EDATE('Projektkostenkalkulation EP'!$B$8,22)+CJ$9),"TTT") = "So",
                                    IF(ISNA(VLOOKUP(EDATE('Projektkostenkalkulation EP'!$B$8,22)+CJ$9,Datenquellen!$F$7:$H$45,3,FALSE))," ",VLOOKUP(EDATE('Projektkostenkalkulation EP'!$B$8,22)+CJ$9,Datenquellen!$F$7:$H$45,3,FALSE))="X"
                                    ),
                          "X",
                          ""
                          ),
               "X"
            )</f>
        <v>X</v>
      </c>
      <c r="CL252" s="232" t="str">
        <f xml:space="preserve"> IF(TEXT((EDATE('Projektkostenkalkulation EP'!$B$8,22)+CK$9),"MM")=TEXT((EDATE('Projektkostenkalkulation EP'!$B$8,22)+(CK$9-1)),"MM"),
             IF(
                        OR(
                                    TEXT((EDATE('Projektkostenkalkulation EP'!$B$8,22)+CK$9),"TTT") = "Sa",
                                    TEXT((EDATE('Projektkostenkalkulation EP'!$B$8,22)+CK$9),"TTT") = "So",
                                    IF(ISNA(VLOOKUP(EDATE('Projektkostenkalkulation EP'!$B$8,22)+CK$9,Datenquellen!$F$7:$H$45,3,FALSE))," ",VLOOKUP(EDATE('Projektkostenkalkulation EP'!$B$8,22)+CK$9,Datenquellen!$F$7:$H$45,3,FALSE))="X"
                                    ),
                          "X",
                          ""
                          ),
               "X"
            )</f>
        <v>X</v>
      </c>
      <c r="CM252" s="232" t="str">
        <f xml:space="preserve"> IF(TEXT((EDATE('Projektkostenkalkulation EP'!$B$8,22)+CL$9),"MM")=TEXT((EDATE('Projektkostenkalkulation EP'!$B$8,22)+(CL$9-1)),"MM"),
             IF(
                        OR(
                                    TEXT((EDATE('Projektkostenkalkulation EP'!$B$8,22)+CL$9),"TTT") = "Sa",
                                    TEXT((EDATE('Projektkostenkalkulation EP'!$B$8,22)+CL$9),"TTT") = "So",
                                    IF(ISNA(VLOOKUP(EDATE('Projektkostenkalkulation EP'!$B$8,22)+CL$9,Datenquellen!$F$7:$H$45,3,FALSE))," ",VLOOKUP(EDATE('Projektkostenkalkulation EP'!$B$8,22)+CL$9,Datenquellen!$F$7:$H$45,3,FALSE))="X"
                                    ),
                          "X",
                          ""
                          ),
               "X"
            )</f>
        <v/>
      </c>
      <c r="CN252" s="232" t="str">
        <f xml:space="preserve"> IF(TEXT((EDATE('Projektkostenkalkulation EP'!$B$8,22)+CM$9),"MM")=TEXT((EDATE('Projektkostenkalkulation EP'!$B$8,22)+(CM$9-1)),"MM"),
             IF(
                        OR(
                                    TEXT((EDATE('Projektkostenkalkulation EP'!$B$8,22)+CM$9),"TTT") = "Sa",
                                    TEXT((EDATE('Projektkostenkalkulation EP'!$B$8,22)+CM$9),"TTT") = "So",
                                    IF(ISNA(VLOOKUP(EDATE('Projektkostenkalkulation EP'!$B$8,22)+CM$9,Datenquellen!$F$7:$H$45,3,FALSE))," ",VLOOKUP(EDATE('Projektkostenkalkulation EP'!$B$8,22)+CM$9,Datenquellen!$F$7:$H$45,3,FALSE))="X"
                                    ),
                          "X",
                          ""
                          ),
               "X"
            )</f>
        <v/>
      </c>
      <c r="CO252" s="232" t="str">
        <f xml:space="preserve"> IF(TEXT((EDATE('Projektkostenkalkulation EP'!$B$8,22)+CN$9),"MM")=TEXT((EDATE('Projektkostenkalkulation EP'!$B$8,22)+(CN$9-1)),"MM"),
             IF(
                        OR(
                                    TEXT((EDATE('Projektkostenkalkulation EP'!$B$8,22)+CN$9),"TTT") = "Sa",
                                    TEXT((EDATE('Projektkostenkalkulation EP'!$B$8,22)+CN$9),"TTT") = "So",
                                    IF(ISNA(VLOOKUP(EDATE('Projektkostenkalkulation EP'!$B$8,22)+CN$9,Datenquellen!$F$7:$H$45,3,FALSE))," ",VLOOKUP(EDATE('Projektkostenkalkulation EP'!$B$8,22)+CN$9,Datenquellen!$F$7:$H$45,3,FALSE))="X"
                                    ),
                          "X",
                          ""
                          ),
               "X"
            )</f>
        <v/>
      </c>
      <c r="CP252" s="232" t="str">
        <f xml:space="preserve"> IF(TEXT((EDATE('Projektkostenkalkulation EP'!$B$8,22)+CO$9),"MM")=TEXT((EDATE('Projektkostenkalkulation EP'!$B$8,22)+(CO$9-1)),"MM"),
             IF(
                        OR(
                                    TEXT((EDATE('Projektkostenkalkulation EP'!$B$8,22)+CO$9),"TTT") = "Sa",
                                    TEXT((EDATE('Projektkostenkalkulation EP'!$B$8,22)+CO$9),"TTT") = "So",
                                    IF(ISNA(VLOOKUP(EDATE('Projektkostenkalkulation EP'!$B$8,22)+CO$9,Datenquellen!$F$7:$H$45,3,FALSE))," ",VLOOKUP(EDATE('Projektkostenkalkulation EP'!$B$8,22)+CO$9,Datenquellen!$F$7:$H$45,3,FALSE))="X"
                                    ),
                          "X",
                          ""
                          ),
               "X"
            )</f>
        <v/>
      </c>
      <c r="CQ252" s="232" t="str">
        <f xml:space="preserve"> IF(TEXT((EDATE('Projektkostenkalkulation EP'!$B$8,22)+CP$9),"MM")=TEXT((EDATE('Projektkostenkalkulation EP'!$B$8,22)+(CP$9-1)),"MM"),
             IF(
                        OR(
                                    TEXT((EDATE('Projektkostenkalkulation EP'!$B$8,22)+CP$9),"TTT") = "Sa",
                                    TEXT((EDATE('Projektkostenkalkulation EP'!$B$8,22)+CP$9),"TTT") = "So",
                                    IF(ISNA(VLOOKUP(EDATE('Projektkostenkalkulation EP'!$B$8,22)+CP$9,Datenquellen!$F$7:$H$45,3,FALSE))," ",VLOOKUP(EDATE('Projektkostenkalkulation EP'!$B$8,22)+CP$9,Datenquellen!$F$7:$H$45,3,FALSE))="X"
                                    ),
                          "X",
                          ""
                          ),
               "X"
            )</f>
        <v/>
      </c>
      <c r="CR252" s="232" t="str">
        <f xml:space="preserve"> IF(TEXT((EDATE('Projektkostenkalkulation EP'!$B$8,22)+CQ$9),"MM")=TEXT((EDATE('Projektkostenkalkulation EP'!$B$8,22)+(CQ$9-1)),"MM"),
             IF(
                        OR(
                                    TEXT((EDATE('Projektkostenkalkulation EP'!$B$8,22)+CQ$9),"TTT") = "Sa",
                                    TEXT((EDATE('Projektkostenkalkulation EP'!$B$8,22)+CQ$9),"TTT") = "So",
                                    IF(ISNA(VLOOKUP(EDATE('Projektkostenkalkulation EP'!$B$8,22)+CQ$9,Datenquellen!$F$7:$H$45,3,FALSE))," ",VLOOKUP(EDATE('Projektkostenkalkulation EP'!$B$8,22)+CQ$9,Datenquellen!$F$7:$H$45,3,FALSE))="X"
                                    ),
                          "X",
                          ""
                          ),
               "X"
            )</f>
        <v>X</v>
      </c>
      <c r="CS252" s="232" t="str">
        <f xml:space="preserve"> IF(TEXT((EDATE('Projektkostenkalkulation EP'!$B$8,22)+CR$9),"MM")=TEXT((EDATE('Projektkostenkalkulation EP'!$B$8,22)+(CR$9-1)),"MM"),
             IF(
                        OR(
                                    TEXT((EDATE('Projektkostenkalkulation EP'!$B$8,22)+CR$9),"TTT") = "Sa",
                                    TEXT((EDATE('Projektkostenkalkulation EP'!$B$8,22)+CR$9),"TTT") = "So",
                                    IF(ISNA(VLOOKUP(EDATE('Projektkostenkalkulation EP'!$B$8,22)+CR$9,Datenquellen!$F$7:$H$45,3,FALSE))," ",VLOOKUP(EDATE('Projektkostenkalkulation EP'!$B$8,22)+CR$9,Datenquellen!$F$7:$H$45,3,FALSE))="X"
                                    ),
                          "X",
                          ""
                          ),
               "X"
            )</f>
        <v>X</v>
      </c>
      <c r="CT252" s="232" t="str">
        <f xml:space="preserve"> IF(TEXT((EDATE('Projektkostenkalkulation EP'!$B$8,22)+CS$9),"MM")=TEXT((EDATE('Projektkostenkalkulation EP'!$B$8,22)+(CS$9-1)),"MM"),
             IF(
                        OR(
                                    TEXT((EDATE('Projektkostenkalkulation EP'!$B$8,22)+CS$9),"TTT") = "Sa",
                                    TEXT((EDATE('Projektkostenkalkulation EP'!$B$8,22)+CS$9),"TTT") = "So",
                                    IF(ISNA(VLOOKUP(EDATE('Projektkostenkalkulation EP'!$B$8,22)+CS$9,Datenquellen!$F$7:$H$45,3,FALSE))," ",VLOOKUP(EDATE('Projektkostenkalkulation EP'!$B$8,22)+CS$9,Datenquellen!$F$7:$H$45,3,FALSE))="X"
                                    ),
                          "X",
                          ""
                          ),
               "X"
            )</f>
        <v/>
      </c>
      <c r="CU252" s="232" t="str">
        <f xml:space="preserve"> IF(TEXT((EDATE('Projektkostenkalkulation EP'!$B$8,22)+CT$9),"MM")=TEXT((EDATE('Projektkostenkalkulation EP'!$B$8,22)+(CT$9-1)),"MM"),
             IF(
                        OR(
                                    TEXT((EDATE('Projektkostenkalkulation EP'!$B$8,22)+CT$9),"TTT") = "Sa",
                                    TEXT((EDATE('Projektkostenkalkulation EP'!$B$8,22)+CT$9),"TTT") = "So",
                                    IF(ISNA(VLOOKUP(EDATE('Projektkostenkalkulation EP'!$B$8,22)+CT$9,Datenquellen!$F$7:$H$45,3,FALSE))," ",VLOOKUP(EDATE('Projektkostenkalkulation EP'!$B$8,22)+CT$9,Datenquellen!$F$7:$H$45,3,FALSE))="X"
                                    ),
                          "X",
                          ""
                          ),
               "X"
            )</f>
        <v/>
      </c>
      <c r="CV252" s="232" t="str">
        <f xml:space="preserve"> IF(TEXT((EDATE('Projektkostenkalkulation EP'!$B$8,22)+CU$9),"MM")=TEXT((EDATE('Projektkostenkalkulation EP'!$B$8,22)+(CU$9-1)),"MM"),
             IF(
                        OR(
                                    TEXT((EDATE('Projektkostenkalkulation EP'!$B$8,22)+CU$9),"TTT") = "Sa",
                                    TEXT((EDATE('Projektkostenkalkulation EP'!$B$8,22)+CU$9),"TTT") = "So",
                                    IF(ISNA(VLOOKUP(EDATE('Projektkostenkalkulation EP'!$B$8,22)+CU$9,Datenquellen!$F$7:$H$45,3,FALSE))," ",VLOOKUP(EDATE('Projektkostenkalkulation EP'!$B$8,22)+CU$9,Datenquellen!$F$7:$H$45,3,FALSE))="X"
                                    ),
                          "X",
                          ""
                          ),
               "X"
            )</f>
        <v/>
      </c>
      <c r="CW252" s="232" t="str">
        <f xml:space="preserve"> IF(TEXT((EDATE('Projektkostenkalkulation EP'!$B$8,22)+CV$9),"MM")=TEXT((EDATE('Projektkostenkalkulation EP'!$B$8,22)+(CV$9-1)),"MM"),
             IF(
                        OR(
                                    TEXT((EDATE('Projektkostenkalkulation EP'!$B$8,22)+CV$9),"TTT") = "Sa",
                                    TEXT((EDATE('Projektkostenkalkulation EP'!$B$8,22)+CV$9),"TTT") = "So",
                                    IF(ISNA(VLOOKUP(EDATE('Projektkostenkalkulation EP'!$B$8,22)+CV$9,Datenquellen!$F$7:$H$45,3,FALSE))," ",VLOOKUP(EDATE('Projektkostenkalkulation EP'!$B$8,22)+CV$9,Datenquellen!$F$7:$H$45,3,FALSE))="X"
                                    ),
                          "X",
                          ""
                          ),
               "X"
            )</f>
        <v/>
      </c>
      <c r="CX252" s="232" t="str">
        <f xml:space="preserve"> IF(TEXT((EDATE('Projektkostenkalkulation EP'!$B$8,22)+CW$9),"MM")=TEXT((EDATE('Projektkostenkalkulation EP'!$B$8,22)+(CW$9-1)),"MM"),
             IF(
                        OR(
                                    TEXT((EDATE('Projektkostenkalkulation EP'!$B$8,22)+CW$9),"TTT") = "Sa",
                                    TEXT((EDATE('Projektkostenkalkulation EP'!$B$8,22)+CW$9),"TTT") = "So",
                                    IF(ISNA(VLOOKUP(EDATE('Projektkostenkalkulation EP'!$B$8,22)+CW$9,Datenquellen!$F$7:$H$45,3,FALSE))," ",VLOOKUP(EDATE('Projektkostenkalkulation EP'!$B$8,22)+CW$9,Datenquellen!$F$7:$H$45,3,FALSE))="X"
                                    ),
                          "X",
                          ""
                          ),
               "X"
            )</f>
        <v/>
      </c>
      <c r="CY252" s="232" t="str">
        <f xml:space="preserve"> IF(TEXT((EDATE('Projektkostenkalkulation EP'!$B$8,22)+CX$9),"MM")=TEXT((EDATE('Projektkostenkalkulation EP'!$B$8,22)+(CX$9-1)),"MM"),
             IF(
                        OR(
                                    TEXT((EDATE('Projektkostenkalkulation EP'!$B$8,22)+CX$9),"TTT") = "Sa",
                                    TEXT((EDATE('Projektkostenkalkulation EP'!$B$8,22)+CX$9),"TTT") = "So",
                                    IF(ISNA(VLOOKUP(EDATE('Projektkostenkalkulation EP'!$B$8,22)+CX$9,Datenquellen!$F$7:$H$45,3,FALSE))," ",VLOOKUP(EDATE('Projektkostenkalkulation EP'!$B$8,22)+CX$9,Datenquellen!$F$7:$H$45,3,FALSE))="X"
                                    ),
                          "X",
                          ""
                          ),
               "X"
            )</f>
        <v>X</v>
      </c>
      <c r="CZ252" s="232" t="str">
        <f xml:space="preserve"> IF(TEXT((EDATE('Projektkostenkalkulation EP'!$B$8,22)+CY$9),"MM")=TEXT((EDATE('Projektkostenkalkulation EP'!$B$8,22)+(CY$9-1)),"MM"),
             IF(
                        OR(
                                    TEXT((EDATE('Projektkostenkalkulation EP'!$B$8,22)+CY$9),"TTT") = "Sa",
                                    TEXT((EDATE('Projektkostenkalkulation EP'!$B$8,22)+CY$9),"TTT") = "So",
                                    IF(ISNA(VLOOKUP(EDATE('Projektkostenkalkulation EP'!$B$8,22)+CY$9,Datenquellen!$F$7:$H$45,3,FALSE))," ",VLOOKUP(EDATE('Projektkostenkalkulation EP'!$B$8,22)+CY$9,Datenquellen!$F$7:$H$45,3,FALSE))="X"
                                    ),
                          "X",
                          ""
                          ),
               "X"
            )</f>
        <v>X</v>
      </c>
      <c r="DA252" s="233" t="str">
        <f xml:space="preserve"> IF(TEXT((EDATE('Projektkostenkalkulation EP'!$B$8,22)+CZ$9),"MM")=TEXT((EDATE('Projektkostenkalkulation EP'!$B$8,22)+(CZ$9-1)),"MM"),
             IF(
                        OR(
                                    TEXT((EDATE('Projektkostenkalkulation EP'!$B$8,22)+CZ$9),"TTT") = "Sa",
                                    TEXT((EDATE('Projektkostenkalkulation EP'!$B$8,22)+CZ$9),"TTT") = "So",
                                    IF(ISNA(VLOOKUP(EDATE('Projektkostenkalkulation EP'!$B$8,22)+CZ$9,Datenquellen!$F$7:$H$45,3,FALSE))," ",VLOOKUP(EDATE('Projektkostenkalkulation EP'!$B$8,22)+CZ$9,Datenquellen!$F$7:$H$45,3,FALSE))="X"
                                    ),
                          "X",
                          ""
                          ),
               "X"
            )</f>
        <v>X</v>
      </c>
      <c r="DB252" s="234"/>
      <c r="DC252" s="235"/>
      <c r="DD252" s="409"/>
      <c r="DE252" s="406"/>
      <c r="DF252" s="231"/>
      <c r="DG252" s="232" t="str">
        <f>IF(
            OR(
                     TEXT(EDATE('Projektkostenkalkulation EP'!$B$8,22),"TTT") = "Sa",
                     TEXT(EDATE('Projektkostenkalkulation EP'!$B$8,22),"TTT") = "So",
                     IF(ISNA(VLOOKUP(EDATE('Projektkostenkalkulation EP'!$B$8,22),Datenquellen!$F$7:$H$45,3,FALSE))," ",VLOOKUP(EDATE('Projektkostenkalkulation EP'!$B$8,22),Datenquellen!$F$7:$H$45,3,FALSE))="X"
                            ),
                    "X",
                    ""
            )</f>
        <v>X</v>
      </c>
      <c r="DH252" s="232" t="str">
        <f xml:space="preserve"> IF(TEXT((EDATE('Projektkostenkalkulation EP'!$B$8,22)+DG$9),"MM")=TEXT((EDATE('Projektkostenkalkulation EP'!$B$8,22)+(DG$9-1)),"MM"),
             IF(
                        OR(
                                    TEXT((EDATE('Projektkostenkalkulation EP'!$B$8,22)+DG$9),"TTT") = "Sa",
                                    TEXT((EDATE('Projektkostenkalkulation EP'!$B$8,22)+DG$9),"TTT") = "So",
                                    IF(ISNA(VLOOKUP(EDATE('Projektkostenkalkulation EP'!$B$8,22)+DG$9,Datenquellen!$F$7:$H$45,3,FALSE))," ",VLOOKUP(EDATE('Projektkostenkalkulation EP'!$B$8,22)+DG$9,Datenquellen!$F$7:$H$45,3,FALSE))="X"
                                    ),
                          "X",
                          ""
                          ),
               "X"
            )</f>
        <v>X</v>
      </c>
      <c r="DI252" s="232" t="str">
        <f xml:space="preserve"> IF(TEXT((EDATE('Projektkostenkalkulation EP'!$B$8,22)+DH$9),"MM")=TEXT((EDATE('Projektkostenkalkulation EP'!$B$8,22)+(DH$9-1)),"MM"),
             IF(
                        OR(
                                    TEXT((EDATE('Projektkostenkalkulation EP'!$B$8,22)+DH$9),"TTT") = "Sa",
                                    TEXT((EDATE('Projektkostenkalkulation EP'!$B$8,22)+DH$9),"TTT") = "So",
                                    IF(ISNA(VLOOKUP(EDATE('Projektkostenkalkulation EP'!$B$8,22)+DH$9,Datenquellen!$F$7:$H$45,3,FALSE))," ",VLOOKUP(EDATE('Projektkostenkalkulation EP'!$B$8,22)+DH$9,Datenquellen!$F$7:$H$45,3,FALSE))="X"
                                    ),
                          "X",
                          ""
                          ),
               "X"
            )</f>
        <v/>
      </c>
      <c r="DJ252" s="232" t="str">
        <f xml:space="preserve"> IF(TEXT((EDATE('Projektkostenkalkulation EP'!$B$8,22)+DI$9),"MM")=TEXT((EDATE('Projektkostenkalkulation EP'!$B$8,22)+(DI$9-1)),"MM"),
             IF(
                        OR(
                                    TEXT((EDATE('Projektkostenkalkulation EP'!$B$8,22)+DI$9),"TTT") = "Sa",
                                    TEXT((EDATE('Projektkostenkalkulation EP'!$B$8,22)+DI$9),"TTT") = "So",
                                    IF(ISNA(VLOOKUP(EDATE('Projektkostenkalkulation EP'!$B$8,22)+DI$9,Datenquellen!$F$7:$H$45,3,FALSE))," ",VLOOKUP(EDATE('Projektkostenkalkulation EP'!$B$8,22)+DI$9,Datenquellen!$F$7:$H$45,3,FALSE))="X"
                                    ),
                          "X",
                          ""
                          ),
               "X"
            )</f>
        <v/>
      </c>
      <c r="DK252" s="232" t="str">
        <f xml:space="preserve"> IF(TEXT((EDATE('Projektkostenkalkulation EP'!$B$8,22)+DJ$9),"MM")=TEXT((EDATE('Projektkostenkalkulation EP'!$B$8,22)+(DJ$9-1)),"MM"),
             IF(
                        OR(
                                    TEXT((EDATE('Projektkostenkalkulation EP'!$B$8,22)+DJ$9),"TTT") = "Sa",
                                    TEXT((EDATE('Projektkostenkalkulation EP'!$B$8,22)+DJ$9),"TTT") = "So",
                                    IF(ISNA(VLOOKUP(EDATE('Projektkostenkalkulation EP'!$B$8,22)+DJ$9,Datenquellen!$F$7:$H$45,3,FALSE))," ",VLOOKUP(EDATE('Projektkostenkalkulation EP'!$B$8,22)+DJ$9,Datenquellen!$F$7:$H$45,3,FALSE))="X"
                                    ),
                          "X",
                          ""
                          ),
               "X"
            )</f>
        <v/>
      </c>
      <c r="DL252" s="232" t="str">
        <f xml:space="preserve"> IF(TEXT((EDATE('Projektkostenkalkulation EP'!$B$8,22)+DK$9),"MM")=TEXT((EDATE('Projektkostenkalkulation EP'!$B$8,22)+(DK$9-1)),"MM"),
             IF(
                        OR(
                                    TEXT((EDATE('Projektkostenkalkulation EP'!$B$8,22)+DK$9),"TTT") = "Sa",
                                    TEXT((EDATE('Projektkostenkalkulation EP'!$B$8,22)+DK$9),"TTT") = "So",
                                    IF(ISNA(VLOOKUP(EDATE('Projektkostenkalkulation EP'!$B$8,22)+DK$9,Datenquellen!$F$7:$H$45,3,FALSE))," ",VLOOKUP(EDATE('Projektkostenkalkulation EP'!$B$8,22)+DK$9,Datenquellen!$F$7:$H$45,3,FALSE))="X"
                                    ),
                          "X",
                          ""
                          ),
               "X"
            )</f>
        <v/>
      </c>
      <c r="DM252" s="232" t="str">
        <f xml:space="preserve"> IF(TEXT((EDATE('Projektkostenkalkulation EP'!$B$8,22)+DL$9),"MM")=TEXT((EDATE('Projektkostenkalkulation EP'!$B$8,22)+(DL$9-1)),"MM"),
             IF(
                        OR(
                                    TEXT((EDATE('Projektkostenkalkulation EP'!$B$8,22)+DL$9),"TTT") = "Sa",
                                    TEXT((EDATE('Projektkostenkalkulation EP'!$B$8,22)+DL$9),"TTT") = "So",
                                    IF(ISNA(VLOOKUP(EDATE('Projektkostenkalkulation EP'!$B$8,22)+DL$9,Datenquellen!$F$7:$H$45,3,FALSE))," ",VLOOKUP(EDATE('Projektkostenkalkulation EP'!$B$8,22)+DL$9,Datenquellen!$F$7:$H$45,3,FALSE))="X"
                                    ),
                          "X",
                          ""
                          ),
               "X"
            )</f>
        <v/>
      </c>
      <c r="DN252" s="232" t="str">
        <f xml:space="preserve"> IF(TEXT((EDATE('Projektkostenkalkulation EP'!$B$8,22)+DM$9),"MM")=TEXT((EDATE('Projektkostenkalkulation EP'!$B$8,22)+(DM$9-1)),"MM"),
             IF(
                        OR(
                                    TEXT((EDATE('Projektkostenkalkulation EP'!$B$8,22)+DM$9),"TTT") = "Sa",
                                    TEXT((EDATE('Projektkostenkalkulation EP'!$B$8,22)+DM$9),"TTT") = "So",
                                    IF(ISNA(VLOOKUP(EDATE('Projektkostenkalkulation EP'!$B$8,22)+DM$9,Datenquellen!$F$7:$H$45,3,FALSE))," ",VLOOKUP(EDATE('Projektkostenkalkulation EP'!$B$8,22)+DM$9,Datenquellen!$F$7:$H$45,3,FALSE))="X"
                                    ),
                          "X",
                          ""
                          ),
               "X"
            )</f>
        <v>X</v>
      </c>
      <c r="DO252" s="232" t="str">
        <f xml:space="preserve"> IF(TEXT((EDATE('Projektkostenkalkulation EP'!$B$8,22)+DN$9),"MM")=TEXT((EDATE('Projektkostenkalkulation EP'!$B$8,22)+(DN$9-1)),"MM"),
             IF(
                        OR(
                                    TEXT((EDATE('Projektkostenkalkulation EP'!$B$8,22)+DN$9),"TTT") = "Sa",
                                    TEXT((EDATE('Projektkostenkalkulation EP'!$B$8,22)+DN$9),"TTT") = "So",
                                    IF(ISNA(VLOOKUP(EDATE('Projektkostenkalkulation EP'!$B$8,22)+DN$9,Datenquellen!$F$7:$H$45,3,FALSE))," ",VLOOKUP(EDATE('Projektkostenkalkulation EP'!$B$8,22)+DN$9,Datenquellen!$F$7:$H$45,3,FALSE))="X"
                                    ),
                          "X",
                          ""
                          ),
               "X"
            )</f>
        <v>X</v>
      </c>
      <c r="DP252" s="232" t="str">
        <f xml:space="preserve"> IF(TEXT((EDATE('Projektkostenkalkulation EP'!$B$8,22)+DO$9),"MM")=TEXT((EDATE('Projektkostenkalkulation EP'!$B$8,22)+(DO$9-1)),"MM"),
             IF(
                        OR(
                                    TEXT((EDATE('Projektkostenkalkulation EP'!$B$8,22)+DO$9),"TTT") = "Sa",
                                    TEXT((EDATE('Projektkostenkalkulation EP'!$B$8,22)+DO$9),"TTT") = "So",
                                    IF(ISNA(VLOOKUP(EDATE('Projektkostenkalkulation EP'!$B$8,22)+DO$9,Datenquellen!$F$7:$H$45,3,FALSE))," ",VLOOKUP(EDATE('Projektkostenkalkulation EP'!$B$8,22)+DO$9,Datenquellen!$F$7:$H$45,3,FALSE))="X"
                                    ),
                          "X",
                          ""
                          ),
               "X"
            )</f>
        <v/>
      </c>
      <c r="DQ252" s="232" t="str">
        <f xml:space="preserve"> IF(TEXT((EDATE('Projektkostenkalkulation EP'!$B$8,22)+DP$9),"MM")=TEXT((EDATE('Projektkostenkalkulation EP'!$B$8,22)+(DP$9-1)),"MM"),
             IF(
                        OR(
                                    TEXT((EDATE('Projektkostenkalkulation EP'!$B$8,22)+DP$9),"TTT") = "Sa",
                                    TEXT((EDATE('Projektkostenkalkulation EP'!$B$8,22)+DP$9),"TTT") = "So",
                                    IF(ISNA(VLOOKUP(EDATE('Projektkostenkalkulation EP'!$B$8,22)+DP$9,Datenquellen!$F$7:$H$45,3,FALSE))," ",VLOOKUP(EDATE('Projektkostenkalkulation EP'!$B$8,22)+DP$9,Datenquellen!$F$7:$H$45,3,FALSE))="X"
                                    ),
                          "X",
                          ""
                          ),
               "X"
            )</f>
        <v/>
      </c>
      <c r="DR252" s="232" t="str">
        <f xml:space="preserve"> IF(TEXT((EDATE('Projektkostenkalkulation EP'!$B$8,22)+DQ$9),"MM")=TEXT((EDATE('Projektkostenkalkulation EP'!$B$8,22)+(DQ$9-1)),"MM"),
             IF(
                        OR(
                                    TEXT((EDATE('Projektkostenkalkulation EP'!$B$8,22)+DQ$9),"TTT") = "Sa",
                                    TEXT((EDATE('Projektkostenkalkulation EP'!$B$8,22)+DQ$9),"TTT") = "So",
                                    IF(ISNA(VLOOKUP(EDATE('Projektkostenkalkulation EP'!$B$8,22)+DQ$9,Datenquellen!$F$7:$H$45,3,FALSE))," ",VLOOKUP(EDATE('Projektkostenkalkulation EP'!$B$8,22)+DQ$9,Datenquellen!$F$7:$H$45,3,FALSE))="X"
                                    ),
                          "X",
                          ""
                          ),
               "X"
            )</f>
        <v/>
      </c>
      <c r="DS252" s="232" t="str">
        <f xml:space="preserve"> IF(TEXT((EDATE('Projektkostenkalkulation EP'!$B$8,22)+DR$9),"MM")=TEXT((EDATE('Projektkostenkalkulation EP'!$B$8,22)+(DR$9-1)),"MM"),
             IF(
                        OR(
                                    TEXT((EDATE('Projektkostenkalkulation EP'!$B$8,22)+DR$9),"TTT") = "Sa",
                                    TEXT((EDATE('Projektkostenkalkulation EP'!$B$8,22)+DR$9),"TTT") = "So",
                                    IF(ISNA(VLOOKUP(EDATE('Projektkostenkalkulation EP'!$B$8,22)+DR$9,Datenquellen!$F$7:$H$45,3,FALSE))," ",VLOOKUP(EDATE('Projektkostenkalkulation EP'!$B$8,22)+DR$9,Datenquellen!$F$7:$H$45,3,FALSE))="X"
                                    ),
                          "X",
                          ""
                          ),
               "X"
            )</f>
        <v/>
      </c>
      <c r="DT252" s="232" t="str">
        <f xml:space="preserve"> IF(TEXT((EDATE('Projektkostenkalkulation EP'!$B$8,22)+DS$9),"MM")=TEXT((EDATE('Projektkostenkalkulation EP'!$B$8,22)+(DS$9-1)),"MM"),
             IF(
                        OR(
                                    TEXT((EDATE('Projektkostenkalkulation EP'!$B$8,22)+DS$9),"TTT") = "Sa",
                                    TEXT((EDATE('Projektkostenkalkulation EP'!$B$8,22)+DS$9),"TTT") = "So",
                                    IF(ISNA(VLOOKUP(EDATE('Projektkostenkalkulation EP'!$B$8,22)+DS$9,Datenquellen!$F$7:$H$45,3,FALSE))," ",VLOOKUP(EDATE('Projektkostenkalkulation EP'!$B$8,22)+DS$9,Datenquellen!$F$7:$H$45,3,FALSE))="X"
                                    ),
                          "X",
                          ""
                          ),
               "X"
            )</f>
        <v/>
      </c>
      <c r="DU252" s="232" t="str">
        <f xml:space="preserve"> IF(TEXT((EDATE('Projektkostenkalkulation EP'!$B$8,22)+DT$9),"MM")=TEXT((EDATE('Projektkostenkalkulation EP'!$B$8,22)+(DT$9-1)),"MM"),
             IF(
                        OR(
                                    TEXT((EDATE('Projektkostenkalkulation EP'!$B$8,22)+DT$9),"TTT") = "Sa",
                                    TEXT((EDATE('Projektkostenkalkulation EP'!$B$8,22)+DT$9),"TTT") = "So",
                                    IF(ISNA(VLOOKUP(EDATE('Projektkostenkalkulation EP'!$B$8,22)+DT$9,Datenquellen!$F$7:$H$45,3,FALSE))," ",VLOOKUP(EDATE('Projektkostenkalkulation EP'!$B$8,22)+DT$9,Datenquellen!$F$7:$H$45,3,FALSE))="X"
                                    ),
                          "X",
                          ""
                          ),
               "X"
            )</f>
        <v>X</v>
      </c>
      <c r="DV252" s="232" t="str">
        <f xml:space="preserve"> IF(TEXT((EDATE('Projektkostenkalkulation EP'!$B$8,22)+DU$9),"MM")=TEXT((EDATE('Projektkostenkalkulation EP'!$B$8,22)+(DU$9-1)),"MM"),
             IF(
                        OR(
                                    TEXT((EDATE('Projektkostenkalkulation EP'!$B$8,22)+DU$9),"TTT") = "Sa",
                                    TEXT((EDATE('Projektkostenkalkulation EP'!$B$8,22)+DU$9),"TTT") = "So",
                                    IF(ISNA(VLOOKUP(EDATE('Projektkostenkalkulation EP'!$B$8,22)+DU$9,Datenquellen!$F$7:$H$45,3,FALSE))," ",VLOOKUP(EDATE('Projektkostenkalkulation EP'!$B$8,22)+DU$9,Datenquellen!$F$7:$H$45,3,FALSE))="X"
                                    ),
                          "X",
                          ""
                          ),
               "X"
            )</f>
        <v>X</v>
      </c>
      <c r="DW252" s="232" t="str">
        <f xml:space="preserve"> IF(TEXT((EDATE('Projektkostenkalkulation EP'!$B$8,22)+DV$9),"MM")=TEXT((EDATE('Projektkostenkalkulation EP'!$B$8,22)+(DV$9-1)),"MM"),
             IF(
                        OR(
                                    TEXT((EDATE('Projektkostenkalkulation EP'!$B$8,22)+DV$9),"TTT") = "Sa",
                                    TEXT((EDATE('Projektkostenkalkulation EP'!$B$8,22)+DV$9),"TTT") = "So",
                                    IF(ISNA(VLOOKUP(EDATE('Projektkostenkalkulation EP'!$B$8,22)+DV$9,Datenquellen!$F$7:$H$45,3,FALSE))," ",VLOOKUP(EDATE('Projektkostenkalkulation EP'!$B$8,22)+DV$9,Datenquellen!$F$7:$H$45,3,FALSE))="X"
                                    ),
                          "X",
                          ""
                          ),
               "X"
            )</f>
        <v/>
      </c>
      <c r="DX252" s="232" t="str">
        <f xml:space="preserve"> IF(TEXT((EDATE('Projektkostenkalkulation EP'!$B$8,22)+DW$9),"MM")=TEXT((EDATE('Projektkostenkalkulation EP'!$B$8,22)+(DW$9-1)),"MM"),
             IF(
                        OR(
                                    TEXT((EDATE('Projektkostenkalkulation EP'!$B$8,22)+DW$9),"TTT") = "Sa",
                                    TEXT((EDATE('Projektkostenkalkulation EP'!$B$8,22)+DW$9),"TTT") = "So",
                                    IF(ISNA(VLOOKUP(EDATE('Projektkostenkalkulation EP'!$B$8,22)+DW$9,Datenquellen!$F$7:$H$45,3,FALSE))," ",VLOOKUP(EDATE('Projektkostenkalkulation EP'!$B$8,22)+DW$9,Datenquellen!$F$7:$H$45,3,FALSE))="X"
                                    ),
                          "X",
                          ""
                          ),
               "X"
            )</f>
        <v/>
      </c>
      <c r="DY252" s="232" t="str">
        <f xml:space="preserve"> IF(TEXT((EDATE('Projektkostenkalkulation EP'!$B$8,22)+DX$9),"MM")=TEXT((EDATE('Projektkostenkalkulation EP'!$B$8,22)+(DX$9-1)),"MM"),
             IF(
                        OR(
                                    TEXT((EDATE('Projektkostenkalkulation EP'!$B$8,22)+DX$9),"TTT") = "Sa",
                                    TEXT((EDATE('Projektkostenkalkulation EP'!$B$8,22)+DX$9),"TTT") = "So",
                                    IF(ISNA(VLOOKUP(EDATE('Projektkostenkalkulation EP'!$B$8,22)+DX$9,Datenquellen!$F$7:$H$45,3,FALSE))," ",VLOOKUP(EDATE('Projektkostenkalkulation EP'!$B$8,22)+DX$9,Datenquellen!$F$7:$H$45,3,FALSE))="X"
                                    ),
                          "X",
                          ""
                          ),
               "X"
            )</f>
        <v/>
      </c>
      <c r="DZ252" s="232" t="str">
        <f xml:space="preserve"> IF(TEXT((EDATE('Projektkostenkalkulation EP'!$B$8,22)+DY$9),"MM")=TEXT((EDATE('Projektkostenkalkulation EP'!$B$8,22)+(DY$9-1)),"MM"),
             IF(
                        OR(
                                    TEXT((EDATE('Projektkostenkalkulation EP'!$B$8,22)+DY$9),"TTT") = "Sa",
                                    TEXT((EDATE('Projektkostenkalkulation EP'!$B$8,22)+DY$9),"TTT") = "So",
                                    IF(ISNA(VLOOKUP(EDATE('Projektkostenkalkulation EP'!$B$8,22)+DY$9,Datenquellen!$F$7:$H$45,3,FALSE))," ",VLOOKUP(EDATE('Projektkostenkalkulation EP'!$B$8,22)+DY$9,Datenquellen!$F$7:$H$45,3,FALSE))="X"
                                    ),
                          "X",
                          ""
                          ),
               "X"
            )</f>
        <v/>
      </c>
      <c r="EA252" s="232" t="str">
        <f xml:space="preserve"> IF(TEXT((EDATE('Projektkostenkalkulation EP'!$B$8,22)+DZ$9),"MM")=TEXT((EDATE('Projektkostenkalkulation EP'!$B$8,22)+(DZ$9-1)),"MM"),
             IF(
                        OR(
                                    TEXT((EDATE('Projektkostenkalkulation EP'!$B$8,22)+DZ$9),"TTT") = "Sa",
                                    TEXT((EDATE('Projektkostenkalkulation EP'!$B$8,22)+DZ$9),"TTT") = "So",
                                    IF(ISNA(VLOOKUP(EDATE('Projektkostenkalkulation EP'!$B$8,22)+DZ$9,Datenquellen!$F$7:$H$45,3,FALSE))," ",VLOOKUP(EDATE('Projektkostenkalkulation EP'!$B$8,22)+DZ$9,Datenquellen!$F$7:$H$45,3,FALSE))="X"
                                    ),
                          "X",
                          ""
                          ),
               "X"
            )</f>
        <v/>
      </c>
      <c r="EB252" s="232" t="str">
        <f xml:space="preserve"> IF(TEXT((EDATE('Projektkostenkalkulation EP'!$B$8,22)+EA$9),"MM")=TEXT((EDATE('Projektkostenkalkulation EP'!$B$8,22)+(EA$9-1)),"MM"),
             IF(
                        OR(
                                    TEXT((EDATE('Projektkostenkalkulation EP'!$B$8,22)+EA$9),"TTT") = "Sa",
                                    TEXT((EDATE('Projektkostenkalkulation EP'!$B$8,22)+EA$9),"TTT") = "So",
                                    IF(ISNA(VLOOKUP(EDATE('Projektkostenkalkulation EP'!$B$8,22)+EA$9,Datenquellen!$F$7:$H$45,3,FALSE))," ",VLOOKUP(EDATE('Projektkostenkalkulation EP'!$B$8,22)+EA$9,Datenquellen!$F$7:$H$45,3,FALSE))="X"
                                    ),
                          "X",
                          ""
                          ),
               "X"
            )</f>
        <v>X</v>
      </c>
      <c r="EC252" s="232" t="str">
        <f xml:space="preserve"> IF(TEXT((EDATE('Projektkostenkalkulation EP'!$B$8,22)+EB$9),"MM")=TEXT((EDATE('Projektkostenkalkulation EP'!$B$8,22)+(EB$9-1)),"MM"),
             IF(
                        OR(
                                    TEXT((EDATE('Projektkostenkalkulation EP'!$B$8,22)+EB$9),"TTT") = "Sa",
                                    TEXT((EDATE('Projektkostenkalkulation EP'!$B$8,22)+EB$9),"TTT") = "So",
                                    IF(ISNA(VLOOKUP(EDATE('Projektkostenkalkulation EP'!$B$8,22)+EB$9,Datenquellen!$F$7:$H$45,3,FALSE))," ",VLOOKUP(EDATE('Projektkostenkalkulation EP'!$B$8,22)+EB$9,Datenquellen!$F$7:$H$45,3,FALSE))="X"
                                    ),
                          "X",
                          ""
                          ),
               "X"
            )</f>
        <v>X</v>
      </c>
      <c r="ED252" s="232" t="str">
        <f xml:space="preserve"> IF(TEXT((EDATE('Projektkostenkalkulation EP'!$B$8,22)+EC$9),"MM")=TEXT((EDATE('Projektkostenkalkulation EP'!$B$8,22)+(EC$9-1)),"MM"),
             IF(
                        OR(
                                    TEXT((EDATE('Projektkostenkalkulation EP'!$B$8,22)+EC$9),"TTT") = "Sa",
                                    TEXT((EDATE('Projektkostenkalkulation EP'!$B$8,22)+EC$9),"TTT") = "So",
                                    IF(ISNA(VLOOKUP(EDATE('Projektkostenkalkulation EP'!$B$8,22)+EC$9,Datenquellen!$F$7:$H$45,3,FALSE))," ",VLOOKUP(EDATE('Projektkostenkalkulation EP'!$B$8,22)+EC$9,Datenquellen!$F$7:$H$45,3,FALSE))="X"
                                    ),
                          "X",
                          ""
                          ),
               "X"
            )</f>
        <v/>
      </c>
      <c r="EE252" s="232" t="str">
        <f xml:space="preserve"> IF(TEXT((EDATE('Projektkostenkalkulation EP'!$B$8,22)+ED$9),"MM")=TEXT((EDATE('Projektkostenkalkulation EP'!$B$8,22)+(ED$9-1)),"MM"),
             IF(
                        OR(
                                    TEXT((EDATE('Projektkostenkalkulation EP'!$B$8,22)+ED$9),"TTT") = "Sa",
                                    TEXT((EDATE('Projektkostenkalkulation EP'!$B$8,22)+ED$9),"TTT") = "So",
                                    IF(ISNA(VLOOKUP(EDATE('Projektkostenkalkulation EP'!$B$8,22)+ED$9,Datenquellen!$F$7:$H$45,3,FALSE))," ",VLOOKUP(EDATE('Projektkostenkalkulation EP'!$B$8,22)+ED$9,Datenquellen!$F$7:$H$45,3,FALSE))="X"
                                    ),
                          "X",
                          ""
                          ),
               "X"
            )</f>
        <v/>
      </c>
      <c r="EF252" s="232" t="str">
        <f xml:space="preserve"> IF(TEXT((EDATE('Projektkostenkalkulation EP'!$B$8,22)+EE$9),"MM")=TEXT((EDATE('Projektkostenkalkulation EP'!$B$8,22)+(EE$9-1)),"MM"),
             IF(
                        OR(
                                    TEXT((EDATE('Projektkostenkalkulation EP'!$B$8,22)+EE$9),"TTT") = "Sa",
                                    TEXT((EDATE('Projektkostenkalkulation EP'!$B$8,22)+EE$9),"TTT") = "So",
                                    IF(ISNA(VLOOKUP(EDATE('Projektkostenkalkulation EP'!$B$8,22)+EE$9,Datenquellen!$F$7:$H$45,3,FALSE))," ",VLOOKUP(EDATE('Projektkostenkalkulation EP'!$B$8,22)+EE$9,Datenquellen!$F$7:$H$45,3,FALSE))="X"
                                    ),
                          "X",
                          ""
                          ),
               "X"
            )</f>
        <v/>
      </c>
      <c r="EG252" s="232" t="str">
        <f xml:space="preserve"> IF(TEXT((EDATE('Projektkostenkalkulation EP'!$B$8,22)+EF$9),"MM")=TEXT((EDATE('Projektkostenkalkulation EP'!$B$8,22)+(EF$9-1)),"MM"),
             IF(
                        OR(
                                    TEXT((EDATE('Projektkostenkalkulation EP'!$B$8,22)+EF$9),"TTT") = "Sa",
                                    TEXT((EDATE('Projektkostenkalkulation EP'!$B$8,22)+EF$9),"TTT") = "So",
                                    IF(ISNA(VLOOKUP(EDATE('Projektkostenkalkulation EP'!$B$8,22)+EF$9,Datenquellen!$F$7:$H$45,3,FALSE))," ",VLOOKUP(EDATE('Projektkostenkalkulation EP'!$B$8,22)+EF$9,Datenquellen!$F$7:$H$45,3,FALSE))="X"
                                    ),
                          "X",
                          ""
                          ),
               "X"
            )</f>
        <v/>
      </c>
      <c r="EH252" s="232" t="str">
        <f xml:space="preserve"> IF(TEXT((EDATE('Projektkostenkalkulation EP'!$B$8,22)+EG$9),"MM")=TEXT((EDATE('Projektkostenkalkulation EP'!$B$8,22)+(EG$9-1)),"MM"),
             IF(
                        OR(
                                    TEXT((EDATE('Projektkostenkalkulation EP'!$B$8,22)+EG$9),"TTT") = "Sa",
                                    TEXT((EDATE('Projektkostenkalkulation EP'!$B$8,22)+EG$9),"TTT") = "So",
                                    IF(ISNA(VLOOKUP(EDATE('Projektkostenkalkulation EP'!$B$8,22)+EG$9,Datenquellen!$F$7:$H$45,3,FALSE))," ",VLOOKUP(EDATE('Projektkostenkalkulation EP'!$B$8,22)+EG$9,Datenquellen!$F$7:$H$45,3,FALSE))="X"
                                    ),
                          "X",
                          ""
                          ),
               "X"
            )</f>
        <v/>
      </c>
      <c r="EI252" s="232" t="str">
        <f xml:space="preserve"> IF(TEXT((EDATE('Projektkostenkalkulation EP'!$B$8,22)+EH$9),"MM")=TEXT((EDATE('Projektkostenkalkulation EP'!$B$8,22)+(EH$9-1)),"MM"),
             IF(
                        OR(
                                    TEXT((EDATE('Projektkostenkalkulation EP'!$B$8,22)+EH$9),"TTT") = "Sa",
                                    TEXT((EDATE('Projektkostenkalkulation EP'!$B$8,22)+EH$9),"TTT") = "So",
                                    IF(ISNA(VLOOKUP(EDATE('Projektkostenkalkulation EP'!$B$8,22)+EH$9,Datenquellen!$F$7:$H$45,3,FALSE))," ",VLOOKUP(EDATE('Projektkostenkalkulation EP'!$B$8,22)+EH$9,Datenquellen!$F$7:$H$45,3,FALSE))="X"
                                    ),
                          "X",
                          ""
                          ),
               "X"
            )</f>
        <v>X</v>
      </c>
      <c r="EJ252" s="232" t="str">
        <f xml:space="preserve"> IF(TEXT((EDATE('Projektkostenkalkulation EP'!$B$8,22)+EI$9),"MM")=TEXT((EDATE('Projektkostenkalkulation EP'!$B$8,22)+(EI$9-1)),"MM"),
             IF(
                        OR(
                                    TEXT((EDATE('Projektkostenkalkulation EP'!$B$8,22)+EI$9),"TTT") = "Sa",
                                    TEXT((EDATE('Projektkostenkalkulation EP'!$B$8,22)+EI$9),"TTT") = "So",
                                    IF(ISNA(VLOOKUP(EDATE('Projektkostenkalkulation EP'!$B$8,22)+EI$9,Datenquellen!$F$7:$H$45,3,FALSE))," ",VLOOKUP(EDATE('Projektkostenkalkulation EP'!$B$8,22)+EI$9,Datenquellen!$F$7:$H$45,3,FALSE))="X"
                                    ),
                          "X",
                          ""
                          ),
               "X"
            )</f>
        <v>X</v>
      </c>
      <c r="EK252" s="233" t="str">
        <f xml:space="preserve"> IF(TEXT((EDATE('Projektkostenkalkulation EP'!$B$8,22)+EJ$9),"MM")=TEXT((EDATE('Projektkostenkalkulation EP'!$B$8,22)+(EJ$9-1)),"MM"),
             IF(
                        OR(
                                    TEXT((EDATE('Projektkostenkalkulation EP'!$B$8,22)+EJ$9),"TTT") = "Sa",
                                    TEXT((EDATE('Projektkostenkalkulation EP'!$B$8,22)+EJ$9),"TTT") = "So",
                                    IF(ISNA(VLOOKUP(EDATE('Projektkostenkalkulation EP'!$B$8,22)+EJ$9,Datenquellen!$F$7:$H$45,3,FALSE))," ",VLOOKUP(EDATE('Projektkostenkalkulation EP'!$B$8,22)+EJ$9,Datenquellen!$F$7:$H$45,3,FALSE))="X"
                                    ),
                          "X",
                          ""
                          ),
               "X"
            )</f>
        <v>X</v>
      </c>
      <c r="EL252" s="234"/>
      <c r="EM252" s="235"/>
      <c r="EN252" s="409"/>
      <c r="EO252" s="406"/>
      <c r="EP252" s="231"/>
      <c r="EQ252" s="232" t="str">
        <f>IF(
            OR(
                     TEXT(EDATE('Projektkostenkalkulation EP'!$B$8,22),"TTT") = "Sa",
                     TEXT(EDATE('Projektkostenkalkulation EP'!$B$8,22),"TTT") = "So",
                     IF(ISNA(VLOOKUP(EDATE('Projektkostenkalkulation EP'!$B$8,22),Datenquellen!$F$7:$H$45,3,FALSE))," ",VLOOKUP(EDATE('Projektkostenkalkulation EP'!$B$8,22),Datenquellen!$F$7:$H$45,3,FALSE))="X"
                            ),
                    "X",
                    ""
            )</f>
        <v>X</v>
      </c>
      <c r="ER252" s="232" t="str">
        <f xml:space="preserve"> IF(TEXT((EDATE('Projektkostenkalkulation EP'!$B$8,22)+EQ$9),"MM")=TEXT((EDATE('Projektkostenkalkulation EP'!$B$8,22)+(EQ$9-1)),"MM"),
             IF(
                        OR(
                                    TEXT((EDATE('Projektkostenkalkulation EP'!$B$8,22)+EQ$9),"TTT") = "Sa",
                                    TEXT((EDATE('Projektkostenkalkulation EP'!$B$8,22)+EQ$9),"TTT") = "So",
                                    IF(ISNA(VLOOKUP(EDATE('Projektkostenkalkulation EP'!$B$8,22)+EQ$9,Datenquellen!$F$7:$H$45,3,FALSE))," ",VLOOKUP(EDATE('Projektkostenkalkulation EP'!$B$8,22)+EQ$9,Datenquellen!$F$7:$H$45,3,FALSE))="X"
                                    ),
                          "X",
                          ""
                          ),
               "X"
            )</f>
        <v>X</v>
      </c>
      <c r="ES252" s="232" t="str">
        <f xml:space="preserve"> IF(TEXT((EDATE('Projektkostenkalkulation EP'!$B$8,22)+ER$9),"MM")=TEXT((EDATE('Projektkostenkalkulation EP'!$B$8,22)+(ER$9-1)),"MM"),
             IF(
                        OR(
                                    TEXT((EDATE('Projektkostenkalkulation EP'!$B$8,22)+ER$9),"TTT") = "Sa",
                                    TEXT((EDATE('Projektkostenkalkulation EP'!$B$8,22)+ER$9),"TTT") = "So",
                                    IF(ISNA(VLOOKUP(EDATE('Projektkostenkalkulation EP'!$B$8,22)+ER$9,Datenquellen!$F$7:$H$45,3,FALSE))," ",VLOOKUP(EDATE('Projektkostenkalkulation EP'!$B$8,22)+ER$9,Datenquellen!$F$7:$H$45,3,FALSE))="X"
                                    ),
                          "X",
                          ""
                          ),
               "X"
            )</f>
        <v/>
      </c>
      <c r="ET252" s="232" t="str">
        <f xml:space="preserve"> IF(TEXT((EDATE('Projektkostenkalkulation EP'!$B$8,22)+ES$9),"MM")=TEXT((EDATE('Projektkostenkalkulation EP'!$B$8,22)+(ES$9-1)),"MM"),
             IF(
                        OR(
                                    TEXT((EDATE('Projektkostenkalkulation EP'!$B$8,22)+ES$9),"TTT") = "Sa",
                                    TEXT((EDATE('Projektkostenkalkulation EP'!$B$8,22)+ES$9),"TTT") = "So",
                                    IF(ISNA(VLOOKUP(EDATE('Projektkostenkalkulation EP'!$B$8,22)+ES$9,Datenquellen!$F$7:$H$45,3,FALSE))," ",VLOOKUP(EDATE('Projektkostenkalkulation EP'!$B$8,22)+ES$9,Datenquellen!$F$7:$H$45,3,FALSE))="X"
                                    ),
                          "X",
                          ""
                          ),
               "X"
            )</f>
        <v/>
      </c>
      <c r="EU252" s="232" t="str">
        <f xml:space="preserve"> IF(TEXT((EDATE('Projektkostenkalkulation EP'!$B$8,22)+ET$9),"MM")=TEXT((EDATE('Projektkostenkalkulation EP'!$B$8,22)+(ET$9-1)),"MM"),
             IF(
                        OR(
                                    TEXT((EDATE('Projektkostenkalkulation EP'!$B$8,22)+ET$9),"TTT") = "Sa",
                                    TEXT((EDATE('Projektkostenkalkulation EP'!$B$8,22)+ET$9),"TTT") = "So",
                                    IF(ISNA(VLOOKUP(EDATE('Projektkostenkalkulation EP'!$B$8,22)+ET$9,Datenquellen!$F$7:$H$45,3,FALSE))," ",VLOOKUP(EDATE('Projektkostenkalkulation EP'!$B$8,22)+ET$9,Datenquellen!$F$7:$H$45,3,FALSE))="X"
                                    ),
                          "X",
                          ""
                          ),
               "X"
            )</f>
        <v/>
      </c>
      <c r="EV252" s="232" t="str">
        <f xml:space="preserve"> IF(TEXT((EDATE('Projektkostenkalkulation EP'!$B$8,22)+EU$9),"MM")=TEXT((EDATE('Projektkostenkalkulation EP'!$B$8,22)+(EU$9-1)),"MM"),
             IF(
                        OR(
                                    TEXT((EDATE('Projektkostenkalkulation EP'!$B$8,22)+EU$9),"TTT") = "Sa",
                                    TEXT((EDATE('Projektkostenkalkulation EP'!$B$8,22)+EU$9),"TTT") = "So",
                                    IF(ISNA(VLOOKUP(EDATE('Projektkostenkalkulation EP'!$B$8,22)+EU$9,Datenquellen!$F$7:$H$45,3,FALSE))," ",VLOOKUP(EDATE('Projektkostenkalkulation EP'!$B$8,22)+EU$9,Datenquellen!$F$7:$H$45,3,FALSE))="X"
                                    ),
                          "X",
                          ""
                          ),
               "X"
            )</f>
        <v/>
      </c>
      <c r="EW252" s="232" t="str">
        <f xml:space="preserve"> IF(TEXT((EDATE('Projektkostenkalkulation EP'!$B$8,22)+EV$9),"MM")=TEXT((EDATE('Projektkostenkalkulation EP'!$B$8,22)+(EV$9-1)),"MM"),
             IF(
                        OR(
                                    TEXT((EDATE('Projektkostenkalkulation EP'!$B$8,22)+EV$9),"TTT") = "Sa",
                                    TEXT((EDATE('Projektkostenkalkulation EP'!$B$8,22)+EV$9),"TTT") = "So",
                                    IF(ISNA(VLOOKUP(EDATE('Projektkostenkalkulation EP'!$B$8,22)+EV$9,Datenquellen!$F$7:$H$45,3,FALSE))," ",VLOOKUP(EDATE('Projektkostenkalkulation EP'!$B$8,22)+EV$9,Datenquellen!$F$7:$H$45,3,FALSE))="X"
                                    ),
                          "X",
                          ""
                          ),
               "X"
            )</f>
        <v/>
      </c>
      <c r="EX252" s="232" t="str">
        <f xml:space="preserve"> IF(TEXT((EDATE('Projektkostenkalkulation EP'!$B$8,22)+EW$9),"MM")=TEXT((EDATE('Projektkostenkalkulation EP'!$B$8,22)+(EW$9-1)),"MM"),
             IF(
                        OR(
                                    TEXT((EDATE('Projektkostenkalkulation EP'!$B$8,22)+EW$9),"TTT") = "Sa",
                                    TEXT((EDATE('Projektkostenkalkulation EP'!$B$8,22)+EW$9),"TTT") = "So",
                                    IF(ISNA(VLOOKUP(EDATE('Projektkostenkalkulation EP'!$B$8,22)+EW$9,Datenquellen!$F$7:$H$45,3,FALSE))," ",VLOOKUP(EDATE('Projektkostenkalkulation EP'!$B$8,22)+EW$9,Datenquellen!$F$7:$H$45,3,FALSE))="X"
                                    ),
                          "X",
                          ""
                          ),
               "X"
            )</f>
        <v>X</v>
      </c>
      <c r="EY252" s="232" t="str">
        <f xml:space="preserve"> IF(TEXT((EDATE('Projektkostenkalkulation EP'!$B$8,22)+EX$9),"MM")=TEXT((EDATE('Projektkostenkalkulation EP'!$B$8,22)+(EX$9-1)),"MM"),
             IF(
                        OR(
                                    TEXT((EDATE('Projektkostenkalkulation EP'!$B$8,22)+EX$9),"TTT") = "Sa",
                                    TEXT((EDATE('Projektkostenkalkulation EP'!$B$8,22)+EX$9),"TTT") = "So",
                                    IF(ISNA(VLOOKUP(EDATE('Projektkostenkalkulation EP'!$B$8,22)+EX$9,Datenquellen!$F$7:$H$45,3,FALSE))," ",VLOOKUP(EDATE('Projektkostenkalkulation EP'!$B$8,22)+EX$9,Datenquellen!$F$7:$H$45,3,FALSE))="X"
                                    ),
                          "X",
                          ""
                          ),
               "X"
            )</f>
        <v>X</v>
      </c>
      <c r="EZ252" s="232" t="str">
        <f xml:space="preserve"> IF(TEXT((EDATE('Projektkostenkalkulation EP'!$B$8,22)+EY$9),"MM")=TEXT((EDATE('Projektkostenkalkulation EP'!$B$8,22)+(EY$9-1)),"MM"),
             IF(
                        OR(
                                    TEXT((EDATE('Projektkostenkalkulation EP'!$B$8,22)+EY$9),"TTT") = "Sa",
                                    TEXT((EDATE('Projektkostenkalkulation EP'!$B$8,22)+EY$9),"TTT") = "So",
                                    IF(ISNA(VLOOKUP(EDATE('Projektkostenkalkulation EP'!$B$8,22)+EY$9,Datenquellen!$F$7:$H$45,3,FALSE))," ",VLOOKUP(EDATE('Projektkostenkalkulation EP'!$B$8,22)+EY$9,Datenquellen!$F$7:$H$45,3,FALSE))="X"
                                    ),
                          "X",
                          ""
                          ),
               "X"
            )</f>
        <v/>
      </c>
      <c r="FA252" s="232" t="str">
        <f xml:space="preserve"> IF(TEXT((EDATE('Projektkostenkalkulation EP'!$B$8,22)+EZ$9),"MM")=TEXT((EDATE('Projektkostenkalkulation EP'!$B$8,22)+(EZ$9-1)),"MM"),
             IF(
                        OR(
                                    TEXT((EDATE('Projektkostenkalkulation EP'!$B$8,22)+EZ$9),"TTT") = "Sa",
                                    TEXT((EDATE('Projektkostenkalkulation EP'!$B$8,22)+EZ$9),"TTT") = "So",
                                    IF(ISNA(VLOOKUP(EDATE('Projektkostenkalkulation EP'!$B$8,22)+EZ$9,Datenquellen!$F$7:$H$45,3,FALSE))," ",VLOOKUP(EDATE('Projektkostenkalkulation EP'!$B$8,22)+EZ$9,Datenquellen!$F$7:$H$45,3,FALSE))="X"
                                    ),
                          "X",
                          ""
                          ),
               "X"
            )</f>
        <v/>
      </c>
      <c r="FB252" s="232" t="str">
        <f xml:space="preserve"> IF(TEXT((EDATE('Projektkostenkalkulation EP'!$B$8,22)+FA$9),"MM")=TEXT((EDATE('Projektkostenkalkulation EP'!$B$8,22)+(FA$9-1)),"MM"),
             IF(
                        OR(
                                    TEXT((EDATE('Projektkostenkalkulation EP'!$B$8,22)+FA$9),"TTT") = "Sa",
                                    TEXT((EDATE('Projektkostenkalkulation EP'!$B$8,22)+FA$9),"TTT") = "So",
                                    IF(ISNA(VLOOKUP(EDATE('Projektkostenkalkulation EP'!$B$8,22)+FA$9,Datenquellen!$F$7:$H$45,3,FALSE))," ",VLOOKUP(EDATE('Projektkostenkalkulation EP'!$B$8,22)+FA$9,Datenquellen!$F$7:$H$45,3,FALSE))="X"
                                    ),
                          "X",
                          ""
                          ),
               "X"
            )</f>
        <v/>
      </c>
      <c r="FC252" s="232" t="str">
        <f xml:space="preserve"> IF(TEXT((EDATE('Projektkostenkalkulation EP'!$B$8,22)+FB$9),"MM")=TEXT((EDATE('Projektkostenkalkulation EP'!$B$8,22)+(FB$9-1)),"MM"),
             IF(
                        OR(
                                    TEXT((EDATE('Projektkostenkalkulation EP'!$B$8,22)+FB$9),"TTT") = "Sa",
                                    TEXT((EDATE('Projektkostenkalkulation EP'!$B$8,22)+FB$9),"TTT") = "So",
                                    IF(ISNA(VLOOKUP(EDATE('Projektkostenkalkulation EP'!$B$8,22)+FB$9,Datenquellen!$F$7:$H$45,3,FALSE))," ",VLOOKUP(EDATE('Projektkostenkalkulation EP'!$B$8,22)+FB$9,Datenquellen!$F$7:$H$45,3,FALSE))="X"
                                    ),
                          "X",
                          ""
                          ),
               "X"
            )</f>
        <v/>
      </c>
      <c r="FD252" s="232" t="str">
        <f xml:space="preserve"> IF(TEXT((EDATE('Projektkostenkalkulation EP'!$B$8,22)+FC$9),"MM")=TEXT((EDATE('Projektkostenkalkulation EP'!$B$8,22)+(FC$9-1)),"MM"),
             IF(
                        OR(
                                    TEXT((EDATE('Projektkostenkalkulation EP'!$B$8,22)+FC$9),"TTT") = "Sa",
                                    TEXT((EDATE('Projektkostenkalkulation EP'!$B$8,22)+FC$9),"TTT") = "So",
                                    IF(ISNA(VLOOKUP(EDATE('Projektkostenkalkulation EP'!$B$8,22)+FC$9,Datenquellen!$F$7:$H$45,3,FALSE))," ",VLOOKUP(EDATE('Projektkostenkalkulation EP'!$B$8,22)+FC$9,Datenquellen!$F$7:$H$45,3,FALSE))="X"
                                    ),
                          "X",
                          ""
                          ),
               "X"
            )</f>
        <v/>
      </c>
      <c r="FE252" s="232" t="str">
        <f xml:space="preserve"> IF(TEXT((EDATE('Projektkostenkalkulation EP'!$B$8,22)+FD$9),"MM")=TEXT((EDATE('Projektkostenkalkulation EP'!$B$8,22)+(FD$9-1)),"MM"),
             IF(
                        OR(
                                    TEXT((EDATE('Projektkostenkalkulation EP'!$B$8,22)+FD$9),"TTT") = "Sa",
                                    TEXT((EDATE('Projektkostenkalkulation EP'!$B$8,22)+FD$9),"TTT") = "So",
                                    IF(ISNA(VLOOKUP(EDATE('Projektkostenkalkulation EP'!$B$8,22)+FD$9,Datenquellen!$F$7:$H$45,3,FALSE))," ",VLOOKUP(EDATE('Projektkostenkalkulation EP'!$B$8,22)+FD$9,Datenquellen!$F$7:$H$45,3,FALSE))="X"
                                    ),
                          "X",
                          ""
                          ),
               "X"
            )</f>
        <v>X</v>
      </c>
      <c r="FF252" s="232" t="str">
        <f xml:space="preserve"> IF(TEXT((EDATE('Projektkostenkalkulation EP'!$B$8,22)+FE$9),"MM")=TEXT((EDATE('Projektkostenkalkulation EP'!$B$8,22)+(FE$9-1)),"MM"),
             IF(
                        OR(
                                    TEXT((EDATE('Projektkostenkalkulation EP'!$B$8,22)+FE$9),"TTT") = "Sa",
                                    TEXT((EDATE('Projektkostenkalkulation EP'!$B$8,22)+FE$9),"TTT") = "So",
                                    IF(ISNA(VLOOKUP(EDATE('Projektkostenkalkulation EP'!$B$8,22)+FE$9,Datenquellen!$F$7:$H$45,3,FALSE))," ",VLOOKUP(EDATE('Projektkostenkalkulation EP'!$B$8,22)+FE$9,Datenquellen!$F$7:$H$45,3,FALSE))="X"
                                    ),
                          "X",
                          ""
                          ),
               "X"
            )</f>
        <v>X</v>
      </c>
      <c r="FG252" s="232" t="str">
        <f xml:space="preserve"> IF(TEXT((EDATE('Projektkostenkalkulation EP'!$B$8,22)+FF$9),"MM")=TEXT((EDATE('Projektkostenkalkulation EP'!$B$8,22)+(FF$9-1)),"MM"),
             IF(
                        OR(
                                    TEXT((EDATE('Projektkostenkalkulation EP'!$B$8,22)+FF$9),"TTT") = "Sa",
                                    TEXT((EDATE('Projektkostenkalkulation EP'!$B$8,22)+FF$9),"TTT") = "So",
                                    IF(ISNA(VLOOKUP(EDATE('Projektkostenkalkulation EP'!$B$8,22)+FF$9,Datenquellen!$F$7:$H$45,3,FALSE))," ",VLOOKUP(EDATE('Projektkostenkalkulation EP'!$B$8,22)+FF$9,Datenquellen!$F$7:$H$45,3,FALSE))="X"
                                    ),
                          "X",
                          ""
                          ),
               "X"
            )</f>
        <v/>
      </c>
      <c r="FH252" s="232" t="str">
        <f xml:space="preserve"> IF(TEXT((EDATE('Projektkostenkalkulation EP'!$B$8,22)+FG$9),"MM")=TEXT((EDATE('Projektkostenkalkulation EP'!$B$8,22)+(FG$9-1)),"MM"),
             IF(
                        OR(
                                    TEXT((EDATE('Projektkostenkalkulation EP'!$B$8,22)+FG$9),"TTT") = "Sa",
                                    TEXT((EDATE('Projektkostenkalkulation EP'!$B$8,22)+FG$9),"TTT") = "So",
                                    IF(ISNA(VLOOKUP(EDATE('Projektkostenkalkulation EP'!$B$8,22)+FG$9,Datenquellen!$F$7:$H$45,3,FALSE))," ",VLOOKUP(EDATE('Projektkostenkalkulation EP'!$B$8,22)+FG$9,Datenquellen!$F$7:$H$45,3,FALSE))="X"
                                    ),
                          "X",
                          ""
                          ),
               "X"
            )</f>
        <v/>
      </c>
      <c r="FI252" s="232" t="str">
        <f xml:space="preserve"> IF(TEXT((EDATE('Projektkostenkalkulation EP'!$B$8,22)+FH$9),"MM")=TEXT((EDATE('Projektkostenkalkulation EP'!$B$8,22)+(FH$9-1)),"MM"),
             IF(
                        OR(
                                    TEXT((EDATE('Projektkostenkalkulation EP'!$B$8,22)+FH$9),"TTT") = "Sa",
                                    TEXT((EDATE('Projektkostenkalkulation EP'!$B$8,22)+FH$9),"TTT") = "So",
                                    IF(ISNA(VLOOKUP(EDATE('Projektkostenkalkulation EP'!$B$8,22)+FH$9,Datenquellen!$F$7:$H$45,3,FALSE))," ",VLOOKUP(EDATE('Projektkostenkalkulation EP'!$B$8,22)+FH$9,Datenquellen!$F$7:$H$45,3,FALSE))="X"
                                    ),
                          "X",
                          ""
                          ),
               "X"
            )</f>
        <v/>
      </c>
      <c r="FJ252" s="232" t="str">
        <f xml:space="preserve"> IF(TEXT((EDATE('Projektkostenkalkulation EP'!$B$8,22)+FI$9),"MM")=TEXT((EDATE('Projektkostenkalkulation EP'!$B$8,22)+(FI$9-1)),"MM"),
             IF(
                        OR(
                                    TEXT((EDATE('Projektkostenkalkulation EP'!$B$8,22)+FI$9),"TTT") = "Sa",
                                    TEXT((EDATE('Projektkostenkalkulation EP'!$B$8,22)+FI$9),"TTT") = "So",
                                    IF(ISNA(VLOOKUP(EDATE('Projektkostenkalkulation EP'!$B$8,22)+FI$9,Datenquellen!$F$7:$H$45,3,FALSE))," ",VLOOKUP(EDATE('Projektkostenkalkulation EP'!$B$8,22)+FI$9,Datenquellen!$F$7:$H$45,3,FALSE))="X"
                                    ),
                          "X",
                          ""
                          ),
               "X"
            )</f>
        <v/>
      </c>
      <c r="FK252" s="232" t="str">
        <f xml:space="preserve"> IF(TEXT((EDATE('Projektkostenkalkulation EP'!$B$8,22)+FJ$9),"MM")=TEXT((EDATE('Projektkostenkalkulation EP'!$B$8,22)+(FJ$9-1)),"MM"),
             IF(
                        OR(
                                    TEXT((EDATE('Projektkostenkalkulation EP'!$B$8,22)+FJ$9),"TTT") = "Sa",
                                    TEXT((EDATE('Projektkostenkalkulation EP'!$B$8,22)+FJ$9),"TTT") = "So",
                                    IF(ISNA(VLOOKUP(EDATE('Projektkostenkalkulation EP'!$B$8,22)+FJ$9,Datenquellen!$F$7:$H$45,3,FALSE))," ",VLOOKUP(EDATE('Projektkostenkalkulation EP'!$B$8,22)+FJ$9,Datenquellen!$F$7:$H$45,3,FALSE))="X"
                                    ),
                          "X",
                          ""
                          ),
               "X"
            )</f>
        <v/>
      </c>
      <c r="FL252" s="232" t="str">
        <f xml:space="preserve"> IF(TEXT((EDATE('Projektkostenkalkulation EP'!$B$8,22)+FK$9),"MM")=TEXT((EDATE('Projektkostenkalkulation EP'!$B$8,22)+(FK$9-1)),"MM"),
             IF(
                        OR(
                                    TEXT((EDATE('Projektkostenkalkulation EP'!$B$8,22)+FK$9),"TTT") = "Sa",
                                    TEXT((EDATE('Projektkostenkalkulation EP'!$B$8,22)+FK$9),"TTT") = "So",
                                    IF(ISNA(VLOOKUP(EDATE('Projektkostenkalkulation EP'!$B$8,22)+FK$9,Datenquellen!$F$7:$H$45,3,FALSE))," ",VLOOKUP(EDATE('Projektkostenkalkulation EP'!$B$8,22)+FK$9,Datenquellen!$F$7:$H$45,3,FALSE))="X"
                                    ),
                          "X",
                          ""
                          ),
               "X"
            )</f>
        <v>X</v>
      </c>
      <c r="FM252" s="232" t="str">
        <f xml:space="preserve"> IF(TEXT((EDATE('Projektkostenkalkulation EP'!$B$8,22)+FL$9),"MM")=TEXT((EDATE('Projektkostenkalkulation EP'!$B$8,22)+(FL$9-1)),"MM"),
             IF(
                        OR(
                                    TEXT((EDATE('Projektkostenkalkulation EP'!$B$8,22)+FL$9),"TTT") = "Sa",
                                    TEXT((EDATE('Projektkostenkalkulation EP'!$B$8,22)+FL$9),"TTT") = "So",
                                    IF(ISNA(VLOOKUP(EDATE('Projektkostenkalkulation EP'!$B$8,22)+FL$9,Datenquellen!$F$7:$H$45,3,FALSE))," ",VLOOKUP(EDATE('Projektkostenkalkulation EP'!$B$8,22)+FL$9,Datenquellen!$F$7:$H$45,3,FALSE))="X"
                                    ),
                          "X",
                          ""
                          ),
               "X"
            )</f>
        <v>X</v>
      </c>
      <c r="FN252" s="232" t="str">
        <f xml:space="preserve"> IF(TEXT((EDATE('Projektkostenkalkulation EP'!$B$8,22)+FM$9),"MM")=TEXT((EDATE('Projektkostenkalkulation EP'!$B$8,22)+(FM$9-1)),"MM"),
             IF(
                        OR(
                                    TEXT((EDATE('Projektkostenkalkulation EP'!$B$8,22)+FM$9),"TTT") = "Sa",
                                    TEXT((EDATE('Projektkostenkalkulation EP'!$B$8,22)+FM$9),"TTT") = "So",
                                    IF(ISNA(VLOOKUP(EDATE('Projektkostenkalkulation EP'!$B$8,22)+FM$9,Datenquellen!$F$7:$H$45,3,FALSE))," ",VLOOKUP(EDATE('Projektkostenkalkulation EP'!$B$8,22)+FM$9,Datenquellen!$F$7:$H$45,3,FALSE))="X"
                                    ),
                          "X",
                          ""
                          ),
               "X"
            )</f>
        <v/>
      </c>
      <c r="FO252" s="232" t="str">
        <f xml:space="preserve"> IF(TEXT((EDATE('Projektkostenkalkulation EP'!$B$8,22)+FN$9),"MM")=TEXT((EDATE('Projektkostenkalkulation EP'!$B$8,22)+(FN$9-1)),"MM"),
             IF(
                        OR(
                                    TEXT((EDATE('Projektkostenkalkulation EP'!$B$8,22)+FN$9),"TTT") = "Sa",
                                    TEXT((EDATE('Projektkostenkalkulation EP'!$B$8,22)+FN$9),"TTT") = "So",
                                    IF(ISNA(VLOOKUP(EDATE('Projektkostenkalkulation EP'!$B$8,22)+FN$9,Datenquellen!$F$7:$H$45,3,FALSE))," ",VLOOKUP(EDATE('Projektkostenkalkulation EP'!$B$8,22)+FN$9,Datenquellen!$F$7:$H$45,3,FALSE))="X"
                                    ),
                          "X",
                          ""
                          ),
               "X"
            )</f>
        <v/>
      </c>
      <c r="FP252" s="232" t="str">
        <f xml:space="preserve"> IF(TEXT((EDATE('Projektkostenkalkulation EP'!$B$8,22)+FO$9),"MM")=TEXT((EDATE('Projektkostenkalkulation EP'!$B$8,22)+(FO$9-1)),"MM"),
             IF(
                        OR(
                                    TEXT((EDATE('Projektkostenkalkulation EP'!$B$8,22)+FO$9),"TTT") = "Sa",
                                    TEXT((EDATE('Projektkostenkalkulation EP'!$B$8,22)+FO$9),"TTT") = "So",
                                    IF(ISNA(VLOOKUP(EDATE('Projektkostenkalkulation EP'!$B$8,22)+FO$9,Datenquellen!$F$7:$H$45,3,FALSE))," ",VLOOKUP(EDATE('Projektkostenkalkulation EP'!$B$8,22)+FO$9,Datenquellen!$F$7:$H$45,3,FALSE))="X"
                                    ),
                          "X",
                          ""
                          ),
               "X"
            )</f>
        <v/>
      </c>
      <c r="FQ252" s="232" t="str">
        <f xml:space="preserve"> IF(TEXT((EDATE('Projektkostenkalkulation EP'!$B$8,22)+FP$9),"MM")=TEXT((EDATE('Projektkostenkalkulation EP'!$B$8,22)+(FP$9-1)),"MM"),
             IF(
                        OR(
                                    TEXT((EDATE('Projektkostenkalkulation EP'!$B$8,22)+FP$9),"TTT") = "Sa",
                                    TEXT((EDATE('Projektkostenkalkulation EP'!$B$8,22)+FP$9),"TTT") = "So",
                                    IF(ISNA(VLOOKUP(EDATE('Projektkostenkalkulation EP'!$B$8,22)+FP$9,Datenquellen!$F$7:$H$45,3,FALSE))," ",VLOOKUP(EDATE('Projektkostenkalkulation EP'!$B$8,22)+FP$9,Datenquellen!$F$7:$H$45,3,FALSE))="X"
                                    ),
                          "X",
                          ""
                          ),
               "X"
            )</f>
        <v/>
      </c>
      <c r="FR252" s="232" t="str">
        <f xml:space="preserve"> IF(TEXT((EDATE('Projektkostenkalkulation EP'!$B$8,22)+FQ$9),"MM")=TEXT((EDATE('Projektkostenkalkulation EP'!$B$8,22)+(FQ$9-1)),"MM"),
             IF(
                        OR(
                                    TEXT((EDATE('Projektkostenkalkulation EP'!$B$8,22)+FQ$9),"TTT") = "Sa",
                                    TEXT((EDATE('Projektkostenkalkulation EP'!$B$8,22)+FQ$9),"TTT") = "So",
                                    IF(ISNA(VLOOKUP(EDATE('Projektkostenkalkulation EP'!$B$8,22)+FQ$9,Datenquellen!$F$7:$H$45,3,FALSE))," ",VLOOKUP(EDATE('Projektkostenkalkulation EP'!$B$8,22)+FQ$9,Datenquellen!$F$7:$H$45,3,FALSE))="X"
                                    ),
                          "X",
                          ""
                          ),
               "X"
            )</f>
        <v/>
      </c>
      <c r="FS252" s="232" t="str">
        <f xml:space="preserve"> IF(TEXT((EDATE('Projektkostenkalkulation EP'!$B$8,22)+FR$9),"MM")=TEXT((EDATE('Projektkostenkalkulation EP'!$B$8,22)+(FR$9-1)),"MM"),
             IF(
                        OR(
                                    TEXT((EDATE('Projektkostenkalkulation EP'!$B$8,22)+FR$9),"TTT") = "Sa",
                                    TEXT((EDATE('Projektkostenkalkulation EP'!$B$8,22)+FR$9),"TTT") = "So",
                                    IF(ISNA(VLOOKUP(EDATE('Projektkostenkalkulation EP'!$B$8,22)+FR$9,Datenquellen!$F$7:$H$45,3,FALSE))," ",VLOOKUP(EDATE('Projektkostenkalkulation EP'!$B$8,22)+FR$9,Datenquellen!$F$7:$H$45,3,FALSE))="X"
                                    ),
                          "X",
                          ""
                          ),
               "X"
            )</f>
        <v>X</v>
      </c>
      <c r="FT252" s="232" t="str">
        <f xml:space="preserve"> IF(TEXT((EDATE('Projektkostenkalkulation EP'!$B$8,22)+FS$9),"MM")=TEXT((EDATE('Projektkostenkalkulation EP'!$B$8,22)+(FS$9-1)),"MM"),
             IF(
                        OR(
                                    TEXT((EDATE('Projektkostenkalkulation EP'!$B$8,22)+FS$9),"TTT") = "Sa",
                                    TEXT((EDATE('Projektkostenkalkulation EP'!$B$8,22)+FS$9),"TTT") = "So",
                                    IF(ISNA(VLOOKUP(EDATE('Projektkostenkalkulation EP'!$B$8,22)+FS$9,Datenquellen!$F$7:$H$45,3,FALSE))," ",VLOOKUP(EDATE('Projektkostenkalkulation EP'!$B$8,22)+FS$9,Datenquellen!$F$7:$H$45,3,FALSE))="X"
                                    ),
                          "X",
                          ""
                          ),
               "X"
            )</f>
        <v>X</v>
      </c>
      <c r="FU252" s="233" t="str">
        <f xml:space="preserve"> IF(TEXT((EDATE('Projektkostenkalkulation EP'!$B$8,22)+FT$9),"MM")=TEXT((EDATE('Projektkostenkalkulation EP'!$B$8,22)+(FT$9-1)),"MM"),
             IF(
                        OR(
                                    TEXT((EDATE('Projektkostenkalkulation EP'!$B$8,22)+FT$9),"TTT") = "Sa",
                                    TEXT((EDATE('Projektkostenkalkulation EP'!$B$8,22)+FT$9),"TTT") = "So",
                                    IF(ISNA(VLOOKUP(EDATE('Projektkostenkalkulation EP'!$B$8,22)+FT$9,Datenquellen!$F$7:$H$45,3,FALSE))," ",VLOOKUP(EDATE('Projektkostenkalkulation EP'!$B$8,22)+FT$9,Datenquellen!$F$7:$H$45,3,FALSE))="X"
                                    ),
                          "X",
                          ""
                          ),
               "X"
            )</f>
        <v>X</v>
      </c>
      <c r="FV252" s="234"/>
      <c r="FW252" s="235"/>
      <c r="FX252" s="409"/>
      <c r="FY252" s="406"/>
      <c r="FZ252" s="231"/>
      <c r="GA252" s="232" t="str">
        <f>IF(
            OR(
                     TEXT(EDATE('Projektkostenkalkulation EP'!$B$8,22),"TTT") = "Sa",
                     TEXT(EDATE('Projektkostenkalkulation EP'!$B$8,22),"TTT") = "So",
                     IF(ISNA(VLOOKUP(EDATE('Projektkostenkalkulation EP'!$B$8,22),Datenquellen!$F$7:$H$45,3,FALSE))," ",VLOOKUP(EDATE('Projektkostenkalkulation EP'!$B$8,22),Datenquellen!$F$7:$H$45,3,FALSE))="X"
                            ),
                    "X",
                    ""
            )</f>
        <v>X</v>
      </c>
      <c r="GB252" s="232" t="str">
        <f xml:space="preserve"> IF(TEXT((EDATE('Projektkostenkalkulation EP'!$B$8,22)+GA$9),"MM")=TEXT((EDATE('Projektkostenkalkulation EP'!$B$8,22)+(GA$9-1)),"MM"),
             IF(
                        OR(
                                    TEXT((EDATE('Projektkostenkalkulation EP'!$B$8,22)+GA$9),"TTT") = "Sa",
                                    TEXT((EDATE('Projektkostenkalkulation EP'!$B$8,22)+GA$9),"TTT") = "So",
                                    IF(ISNA(VLOOKUP(EDATE('Projektkostenkalkulation EP'!$B$8,22)+GA$9,Datenquellen!$F$7:$H$45,3,FALSE))," ",VLOOKUP(EDATE('Projektkostenkalkulation EP'!$B$8,22)+GA$9,Datenquellen!$F$7:$H$45,3,FALSE))="X"
                                    ),
                          "X",
                          ""
                          ),
               "X"
            )</f>
        <v>X</v>
      </c>
      <c r="GC252" s="232" t="str">
        <f xml:space="preserve"> IF(TEXT((EDATE('Projektkostenkalkulation EP'!$B$8,22)+GB$9),"MM")=TEXT((EDATE('Projektkostenkalkulation EP'!$B$8,22)+(GB$9-1)),"MM"),
             IF(
                        OR(
                                    TEXT((EDATE('Projektkostenkalkulation EP'!$B$8,22)+GB$9),"TTT") = "Sa",
                                    TEXT((EDATE('Projektkostenkalkulation EP'!$B$8,22)+GB$9),"TTT") = "So",
                                    IF(ISNA(VLOOKUP(EDATE('Projektkostenkalkulation EP'!$B$8,22)+GB$9,Datenquellen!$F$7:$H$45,3,FALSE))," ",VLOOKUP(EDATE('Projektkostenkalkulation EP'!$B$8,22)+GB$9,Datenquellen!$F$7:$H$45,3,FALSE))="X"
                                    ),
                          "X",
                          ""
                          ),
               "X"
            )</f>
        <v/>
      </c>
      <c r="GD252" s="232" t="str">
        <f xml:space="preserve"> IF(TEXT((EDATE('Projektkostenkalkulation EP'!$B$8,22)+GC$9),"MM")=TEXT((EDATE('Projektkostenkalkulation EP'!$B$8,22)+(GC$9-1)),"MM"),
             IF(
                        OR(
                                    TEXT((EDATE('Projektkostenkalkulation EP'!$B$8,22)+GC$9),"TTT") = "Sa",
                                    TEXT((EDATE('Projektkostenkalkulation EP'!$B$8,22)+GC$9),"TTT") = "So",
                                    IF(ISNA(VLOOKUP(EDATE('Projektkostenkalkulation EP'!$B$8,22)+GC$9,Datenquellen!$F$7:$H$45,3,FALSE))," ",VLOOKUP(EDATE('Projektkostenkalkulation EP'!$B$8,22)+GC$9,Datenquellen!$F$7:$H$45,3,FALSE))="X"
                                    ),
                          "X",
                          ""
                          ),
               "X"
            )</f>
        <v/>
      </c>
      <c r="GE252" s="232" t="str">
        <f xml:space="preserve"> IF(TEXT((EDATE('Projektkostenkalkulation EP'!$B$8,22)+GD$9),"MM")=TEXT((EDATE('Projektkostenkalkulation EP'!$B$8,22)+(GD$9-1)),"MM"),
             IF(
                        OR(
                                    TEXT((EDATE('Projektkostenkalkulation EP'!$B$8,22)+GD$9),"TTT") = "Sa",
                                    TEXT((EDATE('Projektkostenkalkulation EP'!$B$8,22)+GD$9),"TTT") = "So",
                                    IF(ISNA(VLOOKUP(EDATE('Projektkostenkalkulation EP'!$B$8,22)+GD$9,Datenquellen!$F$7:$H$45,3,FALSE))," ",VLOOKUP(EDATE('Projektkostenkalkulation EP'!$B$8,22)+GD$9,Datenquellen!$F$7:$H$45,3,FALSE))="X"
                                    ),
                          "X",
                          ""
                          ),
               "X"
            )</f>
        <v/>
      </c>
      <c r="GF252" s="232" t="str">
        <f xml:space="preserve"> IF(TEXT((EDATE('Projektkostenkalkulation EP'!$B$8,22)+GE$9),"MM")=TEXT((EDATE('Projektkostenkalkulation EP'!$B$8,22)+(GE$9-1)),"MM"),
             IF(
                        OR(
                                    TEXT((EDATE('Projektkostenkalkulation EP'!$B$8,22)+GE$9),"TTT") = "Sa",
                                    TEXT((EDATE('Projektkostenkalkulation EP'!$B$8,22)+GE$9),"TTT") = "So",
                                    IF(ISNA(VLOOKUP(EDATE('Projektkostenkalkulation EP'!$B$8,22)+GE$9,Datenquellen!$F$7:$H$45,3,FALSE))," ",VLOOKUP(EDATE('Projektkostenkalkulation EP'!$B$8,22)+GE$9,Datenquellen!$F$7:$H$45,3,FALSE))="X"
                                    ),
                          "X",
                          ""
                          ),
               "X"
            )</f>
        <v/>
      </c>
      <c r="GG252" s="232" t="str">
        <f xml:space="preserve"> IF(TEXT((EDATE('Projektkostenkalkulation EP'!$B$8,22)+GF$9),"MM")=TEXT((EDATE('Projektkostenkalkulation EP'!$B$8,22)+(GF$9-1)),"MM"),
             IF(
                        OR(
                                    TEXT((EDATE('Projektkostenkalkulation EP'!$B$8,22)+GF$9),"TTT") = "Sa",
                                    TEXT((EDATE('Projektkostenkalkulation EP'!$B$8,22)+GF$9),"TTT") = "So",
                                    IF(ISNA(VLOOKUP(EDATE('Projektkostenkalkulation EP'!$B$8,22)+GF$9,Datenquellen!$F$7:$H$45,3,FALSE))," ",VLOOKUP(EDATE('Projektkostenkalkulation EP'!$B$8,22)+GF$9,Datenquellen!$F$7:$H$45,3,FALSE))="X"
                                    ),
                          "X",
                          ""
                          ),
               "X"
            )</f>
        <v/>
      </c>
      <c r="GH252" s="232" t="str">
        <f xml:space="preserve"> IF(TEXT((EDATE('Projektkostenkalkulation EP'!$B$8,22)+GG$9),"MM")=TEXT((EDATE('Projektkostenkalkulation EP'!$B$8,22)+(GG$9-1)),"MM"),
             IF(
                        OR(
                                    TEXT((EDATE('Projektkostenkalkulation EP'!$B$8,22)+GG$9),"TTT") = "Sa",
                                    TEXT((EDATE('Projektkostenkalkulation EP'!$B$8,22)+GG$9),"TTT") = "So",
                                    IF(ISNA(VLOOKUP(EDATE('Projektkostenkalkulation EP'!$B$8,22)+GG$9,Datenquellen!$F$7:$H$45,3,FALSE))," ",VLOOKUP(EDATE('Projektkostenkalkulation EP'!$B$8,22)+GG$9,Datenquellen!$F$7:$H$45,3,FALSE))="X"
                                    ),
                          "X",
                          ""
                          ),
               "X"
            )</f>
        <v>X</v>
      </c>
      <c r="GI252" s="232" t="str">
        <f xml:space="preserve"> IF(TEXT((EDATE('Projektkostenkalkulation EP'!$B$8,22)+GH$9),"MM")=TEXT((EDATE('Projektkostenkalkulation EP'!$B$8,22)+(GH$9-1)),"MM"),
             IF(
                        OR(
                                    TEXT((EDATE('Projektkostenkalkulation EP'!$B$8,22)+GH$9),"TTT") = "Sa",
                                    TEXT((EDATE('Projektkostenkalkulation EP'!$B$8,22)+GH$9),"TTT") = "So",
                                    IF(ISNA(VLOOKUP(EDATE('Projektkostenkalkulation EP'!$B$8,22)+GH$9,Datenquellen!$F$7:$H$45,3,FALSE))," ",VLOOKUP(EDATE('Projektkostenkalkulation EP'!$B$8,22)+GH$9,Datenquellen!$F$7:$H$45,3,FALSE))="X"
                                    ),
                          "X",
                          ""
                          ),
               "X"
            )</f>
        <v>X</v>
      </c>
      <c r="GJ252" s="232" t="str">
        <f xml:space="preserve"> IF(TEXT((EDATE('Projektkostenkalkulation EP'!$B$8,22)+GI$9),"MM")=TEXT((EDATE('Projektkostenkalkulation EP'!$B$8,22)+(GI$9-1)),"MM"),
             IF(
                        OR(
                                    TEXT((EDATE('Projektkostenkalkulation EP'!$B$8,22)+GI$9),"TTT") = "Sa",
                                    TEXT((EDATE('Projektkostenkalkulation EP'!$B$8,22)+GI$9),"TTT") = "So",
                                    IF(ISNA(VLOOKUP(EDATE('Projektkostenkalkulation EP'!$B$8,22)+GI$9,Datenquellen!$F$7:$H$45,3,FALSE))," ",VLOOKUP(EDATE('Projektkostenkalkulation EP'!$B$8,22)+GI$9,Datenquellen!$F$7:$H$45,3,FALSE))="X"
                                    ),
                          "X",
                          ""
                          ),
               "X"
            )</f>
        <v/>
      </c>
      <c r="GK252" s="232" t="str">
        <f xml:space="preserve"> IF(TEXT((EDATE('Projektkostenkalkulation EP'!$B$8,22)+GJ$9),"MM")=TEXT((EDATE('Projektkostenkalkulation EP'!$B$8,22)+(GJ$9-1)),"MM"),
             IF(
                        OR(
                                    TEXT((EDATE('Projektkostenkalkulation EP'!$B$8,22)+GJ$9),"TTT") = "Sa",
                                    TEXT((EDATE('Projektkostenkalkulation EP'!$B$8,22)+GJ$9),"TTT") = "So",
                                    IF(ISNA(VLOOKUP(EDATE('Projektkostenkalkulation EP'!$B$8,22)+GJ$9,Datenquellen!$F$7:$H$45,3,FALSE))," ",VLOOKUP(EDATE('Projektkostenkalkulation EP'!$B$8,22)+GJ$9,Datenquellen!$F$7:$H$45,3,FALSE))="X"
                                    ),
                          "X",
                          ""
                          ),
               "X"
            )</f>
        <v/>
      </c>
      <c r="GL252" s="232" t="str">
        <f xml:space="preserve"> IF(TEXT((EDATE('Projektkostenkalkulation EP'!$B$8,22)+GK$9),"MM")=TEXT((EDATE('Projektkostenkalkulation EP'!$B$8,22)+(GK$9-1)),"MM"),
             IF(
                        OR(
                                    TEXT((EDATE('Projektkostenkalkulation EP'!$B$8,22)+GK$9),"TTT") = "Sa",
                                    TEXT((EDATE('Projektkostenkalkulation EP'!$B$8,22)+GK$9),"TTT") = "So",
                                    IF(ISNA(VLOOKUP(EDATE('Projektkostenkalkulation EP'!$B$8,22)+GK$9,Datenquellen!$F$7:$H$45,3,FALSE))," ",VLOOKUP(EDATE('Projektkostenkalkulation EP'!$B$8,22)+GK$9,Datenquellen!$F$7:$H$45,3,FALSE))="X"
                                    ),
                          "X",
                          ""
                          ),
               "X"
            )</f>
        <v/>
      </c>
      <c r="GM252" s="232" t="str">
        <f xml:space="preserve"> IF(TEXT((EDATE('Projektkostenkalkulation EP'!$B$8,22)+GL$9),"MM")=TEXT((EDATE('Projektkostenkalkulation EP'!$B$8,22)+(GL$9-1)),"MM"),
             IF(
                        OR(
                                    TEXT((EDATE('Projektkostenkalkulation EP'!$B$8,22)+GL$9),"TTT") = "Sa",
                                    TEXT((EDATE('Projektkostenkalkulation EP'!$B$8,22)+GL$9),"TTT") = "So",
                                    IF(ISNA(VLOOKUP(EDATE('Projektkostenkalkulation EP'!$B$8,22)+GL$9,Datenquellen!$F$7:$H$45,3,FALSE))," ",VLOOKUP(EDATE('Projektkostenkalkulation EP'!$B$8,22)+GL$9,Datenquellen!$F$7:$H$45,3,FALSE))="X"
                                    ),
                          "X",
                          ""
                          ),
               "X"
            )</f>
        <v/>
      </c>
      <c r="GN252" s="232" t="str">
        <f xml:space="preserve"> IF(TEXT((EDATE('Projektkostenkalkulation EP'!$B$8,22)+GM$9),"MM")=TEXT((EDATE('Projektkostenkalkulation EP'!$B$8,22)+(GM$9-1)),"MM"),
             IF(
                        OR(
                                    TEXT((EDATE('Projektkostenkalkulation EP'!$B$8,22)+GM$9),"TTT") = "Sa",
                                    TEXT((EDATE('Projektkostenkalkulation EP'!$B$8,22)+GM$9),"TTT") = "So",
                                    IF(ISNA(VLOOKUP(EDATE('Projektkostenkalkulation EP'!$B$8,22)+GM$9,Datenquellen!$F$7:$H$45,3,FALSE))," ",VLOOKUP(EDATE('Projektkostenkalkulation EP'!$B$8,22)+GM$9,Datenquellen!$F$7:$H$45,3,FALSE))="X"
                                    ),
                          "X",
                          ""
                          ),
               "X"
            )</f>
        <v/>
      </c>
      <c r="GO252" s="232" t="str">
        <f xml:space="preserve"> IF(TEXT((EDATE('Projektkostenkalkulation EP'!$B$8,22)+GN$9),"MM")=TEXT((EDATE('Projektkostenkalkulation EP'!$B$8,22)+(GN$9-1)),"MM"),
             IF(
                        OR(
                                    TEXT((EDATE('Projektkostenkalkulation EP'!$B$8,22)+GN$9),"TTT") = "Sa",
                                    TEXT((EDATE('Projektkostenkalkulation EP'!$B$8,22)+GN$9),"TTT") = "So",
                                    IF(ISNA(VLOOKUP(EDATE('Projektkostenkalkulation EP'!$B$8,22)+GN$9,Datenquellen!$F$7:$H$45,3,FALSE))," ",VLOOKUP(EDATE('Projektkostenkalkulation EP'!$B$8,22)+GN$9,Datenquellen!$F$7:$H$45,3,FALSE))="X"
                                    ),
                          "X",
                          ""
                          ),
               "X"
            )</f>
        <v>X</v>
      </c>
      <c r="GP252" s="232" t="str">
        <f xml:space="preserve"> IF(TEXT((EDATE('Projektkostenkalkulation EP'!$B$8,22)+GO$9),"MM")=TEXT((EDATE('Projektkostenkalkulation EP'!$B$8,22)+(GO$9-1)),"MM"),
             IF(
                        OR(
                                    TEXT((EDATE('Projektkostenkalkulation EP'!$B$8,22)+GO$9),"TTT") = "Sa",
                                    TEXT((EDATE('Projektkostenkalkulation EP'!$B$8,22)+GO$9),"TTT") = "So",
                                    IF(ISNA(VLOOKUP(EDATE('Projektkostenkalkulation EP'!$B$8,22)+GO$9,Datenquellen!$F$7:$H$45,3,FALSE))," ",VLOOKUP(EDATE('Projektkostenkalkulation EP'!$B$8,22)+GO$9,Datenquellen!$F$7:$H$45,3,FALSE))="X"
                                    ),
                          "X",
                          ""
                          ),
               "X"
            )</f>
        <v>X</v>
      </c>
      <c r="GQ252" s="232" t="str">
        <f xml:space="preserve"> IF(TEXT((EDATE('Projektkostenkalkulation EP'!$B$8,22)+GP$9),"MM")=TEXT((EDATE('Projektkostenkalkulation EP'!$B$8,22)+(GP$9-1)),"MM"),
             IF(
                        OR(
                                    TEXT((EDATE('Projektkostenkalkulation EP'!$B$8,22)+GP$9),"TTT") = "Sa",
                                    TEXT((EDATE('Projektkostenkalkulation EP'!$B$8,22)+GP$9),"TTT") = "So",
                                    IF(ISNA(VLOOKUP(EDATE('Projektkostenkalkulation EP'!$B$8,22)+GP$9,Datenquellen!$F$7:$H$45,3,FALSE))," ",VLOOKUP(EDATE('Projektkostenkalkulation EP'!$B$8,22)+GP$9,Datenquellen!$F$7:$H$45,3,FALSE))="X"
                                    ),
                          "X",
                          ""
                          ),
               "X"
            )</f>
        <v/>
      </c>
      <c r="GR252" s="232" t="str">
        <f xml:space="preserve"> IF(TEXT((EDATE('Projektkostenkalkulation EP'!$B$8,22)+GQ$9),"MM")=TEXT((EDATE('Projektkostenkalkulation EP'!$B$8,22)+(GQ$9-1)),"MM"),
             IF(
                        OR(
                                    TEXT((EDATE('Projektkostenkalkulation EP'!$B$8,22)+GQ$9),"TTT") = "Sa",
                                    TEXT((EDATE('Projektkostenkalkulation EP'!$B$8,22)+GQ$9),"TTT") = "So",
                                    IF(ISNA(VLOOKUP(EDATE('Projektkostenkalkulation EP'!$B$8,22)+GQ$9,Datenquellen!$F$7:$H$45,3,FALSE))," ",VLOOKUP(EDATE('Projektkostenkalkulation EP'!$B$8,22)+GQ$9,Datenquellen!$F$7:$H$45,3,FALSE))="X"
                                    ),
                          "X",
                          ""
                          ),
               "X"
            )</f>
        <v/>
      </c>
      <c r="GS252" s="232" t="str">
        <f xml:space="preserve"> IF(TEXT((EDATE('Projektkostenkalkulation EP'!$B$8,22)+GR$9),"MM")=TEXT((EDATE('Projektkostenkalkulation EP'!$B$8,22)+(GR$9-1)),"MM"),
             IF(
                        OR(
                                    TEXT((EDATE('Projektkostenkalkulation EP'!$B$8,22)+GR$9),"TTT") = "Sa",
                                    TEXT((EDATE('Projektkostenkalkulation EP'!$B$8,22)+GR$9),"TTT") = "So",
                                    IF(ISNA(VLOOKUP(EDATE('Projektkostenkalkulation EP'!$B$8,22)+GR$9,Datenquellen!$F$7:$H$45,3,FALSE))," ",VLOOKUP(EDATE('Projektkostenkalkulation EP'!$B$8,22)+GR$9,Datenquellen!$F$7:$H$45,3,FALSE))="X"
                                    ),
                          "X",
                          ""
                          ),
               "X"
            )</f>
        <v/>
      </c>
      <c r="GT252" s="232" t="str">
        <f xml:space="preserve"> IF(TEXT((EDATE('Projektkostenkalkulation EP'!$B$8,22)+GS$9),"MM")=TEXT((EDATE('Projektkostenkalkulation EP'!$B$8,22)+(GS$9-1)),"MM"),
             IF(
                        OR(
                                    TEXT((EDATE('Projektkostenkalkulation EP'!$B$8,22)+GS$9),"TTT") = "Sa",
                                    TEXT((EDATE('Projektkostenkalkulation EP'!$B$8,22)+GS$9),"TTT") = "So",
                                    IF(ISNA(VLOOKUP(EDATE('Projektkostenkalkulation EP'!$B$8,22)+GS$9,Datenquellen!$F$7:$H$45,3,FALSE))," ",VLOOKUP(EDATE('Projektkostenkalkulation EP'!$B$8,22)+GS$9,Datenquellen!$F$7:$H$45,3,FALSE))="X"
                                    ),
                          "X",
                          ""
                          ),
               "X"
            )</f>
        <v/>
      </c>
      <c r="GU252" s="232" t="str">
        <f xml:space="preserve"> IF(TEXT((EDATE('Projektkostenkalkulation EP'!$B$8,22)+GT$9),"MM")=TEXT((EDATE('Projektkostenkalkulation EP'!$B$8,22)+(GT$9-1)),"MM"),
             IF(
                        OR(
                                    TEXT((EDATE('Projektkostenkalkulation EP'!$B$8,22)+GT$9),"TTT") = "Sa",
                                    TEXT((EDATE('Projektkostenkalkulation EP'!$B$8,22)+GT$9),"TTT") = "So",
                                    IF(ISNA(VLOOKUP(EDATE('Projektkostenkalkulation EP'!$B$8,22)+GT$9,Datenquellen!$F$7:$H$45,3,FALSE))," ",VLOOKUP(EDATE('Projektkostenkalkulation EP'!$B$8,22)+GT$9,Datenquellen!$F$7:$H$45,3,FALSE))="X"
                                    ),
                          "X",
                          ""
                          ),
               "X"
            )</f>
        <v/>
      </c>
      <c r="GV252" s="232" t="str">
        <f xml:space="preserve"> IF(TEXT((EDATE('Projektkostenkalkulation EP'!$B$8,22)+GU$9),"MM")=TEXT((EDATE('Projektkostenkalkulation EP'!$B$8,22)+(GU$9-1)),"MM"),
             IF(
                        OR(
                                    TEXT((EDATE('Projektkostenkalkulation EP'!$B$8,22)+GU$9),"TTT") = "Sa",
                                    TEXT((EDATE('Projektkostenkalkulation EP'!$B$8,22)+GU$9),"TTT") = "So",
                                    IF(ISNA(VLOOKUP(EDATE('Projektkostenkalkulation EP'!$B$8,22)+GU$9,Datenquellen!$F$7:$H$45,3,FALSE))," ",VLOOKUP(EDATE('Projektkostenkalkulation EP'!$B$8,22)+GU$9,Datenquellen!$F$7:$H$45,3,FALSE))="X"
                                    ),
                          "X",
                          ""
                          ),
               "X"
            )</f>
        <v>X</v>
      </c>
      <c r="GW252" s="232" t="str">
        <f xml:space="preserve"> IF(TEXT((EDATE('Projektkostenkalkulation EP'!$B$8,22)+GV$9),"MM")=TEXT((EDATE('Projektkostenkalkulation EP'!$B$8,22)+(GV$9-1)),"MM"),
             IF(
                        OR(
                                    TEXT((EDATE('Projektkostenkalkulation EP'!$B$8,22)+GV$9),"TTT") = "Sa",
                                    TEXT((EDATE('Projektkostenkalkulation EP'!$B$8,22)+GV$9),"TTT") = "So",
                                    IF(ISNA(VLOOKUP(EDATE('Projektkostenkalkulation EP'!$B$8,22)+GV$9,Datenquellen!$F$7:$H$45,3,FALSE))," ",VLOOKUP(EDATE('Projektkostenkalkulation EP'!$B$8,22)+GV$9,Datenquellen!$F$7:$H$45,3,FALSE))="X"
                                    ),
                          "X",
                          ""
                          ),
               "X"
            )</f>
        <v>X</v>
      </c>
      <c r="GX252" s="232" t="str">
        <f xml:space="preserve"> IF(TEXT((EDATE('Projektkostenkalkulation EP'!$B$8,22)+GW$9),"MM")=TEXT((EDATE('Projektkostenkalkulation EP'!$B$8,22)+(GW$9-1)),"MM"),
             IF(
                        OR(
                                    TEXT((EDATE('Projektkostenkalkulation EP'!$B$8,22)+GW$9),"TTT") = "Sa",
                                    TEXT((EDATE('Projektkostenkalkulation EP'!$B$8,22)+GW$9),"TTT") = "So",
                                    IF(ISNA(VLOOKUP(EDATE('Projektkostenkalkulation EP'!$B$8,22)+GW$9,Datenquellen!$F$7:$H$45,3,FALSE))," ",VLOOKUP(EDATE('Projektkostenkalkulation EP'!$B$8,22)+GW$9,Datenquellen!$F$7:$H$45,3,FALSE))="X"
                                    ),
                          "X",
                          ""
                          ),
               "X"
            )</f>
        <v/>
      </c>
      <c r="GY252" s="232" t="str">
        <f xml:space="preserve"> IF(TEXT((EDATE('Projektkostenkalkulation EP'!$B$8,22)+GX$9),"MM")=TEXT((EDATE('Projektkostenkalkulation EP'!$B$8,22)+(GX$9-1)),"MM"),
             IF(
                        OR(
                                    TEXT((EDATE('Projektkostenkalkulation EP'!$B$8,22)+GX$9),"TTT") = "Sa",
                                    TEXT((EDATE('Projektkostenkalkulation EP'!$B$8,22)+GX$9),"TTT") = "So",
                                    IF(ISNA(VLOOKUP(EDATE('Projektkostenkalkulation EP'!$B$8,22)+GX$9,Datenquellen!$F$7:$H$45,3,FALSE))," ",VLOOKUP(EDATE('Projektkostenkalkulation EP'!$B$8,22)+GX$9,Datenquellen!$F$7:$H$45,3,FALSE))="X"
                                    ),
                          "X",
                          ""
                          ),
               "X"
            )</f>
        <v/>
      </c>
      <c r="GZ252" s="232" t="str">
        <f xml:space="preserve"> IF(TEXT((EDATE('Projektkostenkalkulation EP'!$B$8,22)+GY$9),"MM")=TEXT((EDATE('Projektkostenkalkulation EP'!$B$8,22)+(GY$9-1)),"MM"),
             IF(
                        OR(
                                    TEXT((EDATE('Projektkostenkalkulation EP'!$B$8,22)+GY$9),"TTT") = "Sa",
                                    TEXT((EDATE('Projektkostenkalkulation EP'!$B$8,22)+GY$9),"TTT") = "So",
                                    IF(ISNA(VLOOKUP(EDATE('Projektkostenkalkulation EP'!$B$8,22)+GY$9,Datenquellen!$F$7:$H$45,3,FALSE))," ",VLOOKUP(EDATE('Projektkostenkalkulation EP'!$B$8,22)+GY$9,Datenquellen!$F$7:$H$45,3,FALSE))="X"
                                    ),
                          "X",
                          ""
                          ),
               "X"
            )</f>
        <v/>
      </c>
      <c r="HA252" s="232" t="str">
        <f xml:space="preserve"> IF(TEXT((EDATE('Projektkostenkalkulation EP'!$B$8,22)+GZ$9),"MM")=TEXT((EDATE('Projektkostenkalkulation EP'!$B$8,22)+(GZ$9-1)),"MM"),
             IF(
                        OR(
                                    TEXT((EDATE('Projektkostenkalkulation EP'!$B$8,22)+GZ$9),"TTT") = "Sa",
                                    TEXT((EDATE('Projektkostenkalkulation EP'!$B$8,22)+GZ$9),"TTT") = "So",
                                    IF(ISNA(VLOOKUP(EDATE('Projektkostenkalkulation EP'!$B$8,22)+GZ$9,Datenquellen!$F$7:$H$45,3,FALSE))," ",VLOOKUP(EDATE('Projektkostenkalkulation EP'!$B$8,22)+GZ$9,Datenquellen!$F$7:$H$45,3,FALSE))="X"
                                    ),
                          "X",
                          ""
                          ),
               "X"
            )</f>
        <v/>
      </c>
      <c r="HB252" s="232" t="str">
        <f xml:space="preserve"> IF(TEXT((EDATE('Projektkostenkalkulation EP'!$B$8,22)+HA$9),"MM")=TEXT((EDATE('Projektkostenkalkulation EP'!$B$8,22)+(HA$9-1)),"MM"),
             IF(
                        OR(
                                    TEXT((EDATE('Projektkostenkalkulation EP'!$B$8,22)+HA$9),"TTT") = "Sa",
                                    TEXT((EDATE('Projektkostenkalkulation EP'!$B$8,22)+HA$9),"TTT") = "So",
                                    IF(ISNA(VLOOKUP(EDATE('Projektkostenkalkulation EP'!$B$8,22)+HA$9,Datenquellen!$F$7:$H$45,3,FALSE))," ",VLOOKUP(EDATE('Projektkostenkalkulation EP'!$B$8,22)+HA$9,Datenquellen!$F$7:$H$45,3,FALSE))="X"
                                    ),
                          "X",
                          ""
                          ),
               "X"
            )</f>
        <v/>
      </c>
      <c r="HC252" s="232" t="str">
        <f xml:space="preserve"> IF(TEXT((EDATE('Projektkostenkalkulation EP'!$B$8,22)+HB$9),"MM")=TEXT((EDATE('Projektkostenkalkulation EP'!$B$8,22)+(HB$9-1)),"MM"),
             IF(
                        OR(
                                    TEXT((EDATE('Projektkostenkalkulation EP'!$B$8,22)+HB$9),"TTT") = "Sa",
                                    TEXT((EDATE('Projektkostenkalkulation EP'!$B$8,22)+HB$9),"TTT") = "So",
                                    IF(ISNA(VLOOKUP(EDATE('Projektkostenkalkulation EP'!$B$8,22)+HB$9,Datenquellen!$F$7:$H$45,3,FALSE))," ",VLOOKUP(EDATE('Projektkostenkalkulation EP'!$B$8,22)+HB$9,Datenquellen!$F$7:$H$45,3,FALSE))="X"
                                    ),
                          "X",
                          ""
                          ),
               "X"
            )</f>
        <v>X</v>
      </c>
      <c r="HD252" s="232" t="str">
        <f xml:space="preserve"> IF(TEXT((EDATE('Projektkostenkalkulation EP'!$B$8,22)+HC$9),"MM")=TEXT((EDATE('Projektkostenkalkulation EP'!$B$8,22)+(HC$9-1)),"MM"),
             IF(
                        OR(
                                    TEXT((EDATE('Projektkostenkalkulation EP'!$B$8,22)+HC$9),"TTT") = "Sa",
                                    TEXT((EDATE('Projektkostenkalkulation EP'!$B$8,22)+HC$9),"TTT") = "So",
                                    IF(ISNA(VLOOKUP(EDATE('Projektkostenkalkulation EP'!$B$8,22)+HC$9,Datenquellen!$F$7:$H$45,3,FALSE))," ",VLOOKUP(EDATE('Projektkostenkalkulation EP'!$B$8,22)+HC$9,Datenquellen!$F$7:$H$45,3,FALSE))="X"
                                    ),
                          "X",
                          ""
                          ),
               "X"
            )</f>
        <v>X</v>
      </c>
      <c r="HE252" s="233" t="str">
        <f xml:space="preserve"> IF(TEXT((EDATE('Projektkostenkalkulation EP'!$B$8,22)+HD$9),"MM")=TEXT((EDATE('Projektkostenkalkulation EP'!$B$8,22)+(HD$9-1)),"MM"),
             IF(
                        OR(
                                    TEXT((EDATE('Projektkostenkalkulation EP'!$B$8,22)+HD$9),"TTT") = "Sa",
                                    TEXT((EDATE('Projektkostenkalkulation EP'!$B$8,22)+HD$9),"TTT") = "So",
                                    IF(ISNA(VLOOKUP(EDATE('Projektkostenkalkulation EP'!$B$8,22)+HD$9,Datenquellen!$F$7:$H$45,3,FALSE))," ",VLOOKUP(EDATE('Projektkostenkalkulation EP'!$B$8,22)+HD$9,Datenquellen!$F$7:$H$45,3,FALSE))="X"
                                    ),
                          "X",
                          ""
                          ),
               "X"
            )</f>
        <v>X</v>
      </c>
      <c r="HF252" s="234"/>
      <c r="HG252" s="235"/>
      <c r="HH252" s="409"/>
    </row>
    <row r="253" spans="1:216" ht="21" customHeight="1" thickBot="1" x14ac:dyDescent="0.25">
      <c r="A253" s="406"/>
      <c r="B253" s="259"/>
      <c r="C253" s="260" t="str">
        <f>IF(
            OR(
                     TEXT(EDATE('Projektkostenkalkulation EP'!$B$8,22),"TTT") = "Sa",
                     TEXT(EDATE('Projektkostenkalkulation EP'!$B$8,22),"TTT") = "So",
                     IF(ISNA(VLOOKUP(EDATE('Projektkostenkalkulation EP'!$B$8,22),Datenquellen!$F$7:$H$45,3,FALSE))," ",VLOOKUP(EDATE('Projektkostenkalkulation EP'!$B$8,22),Datenquellen!$F$7:$H$45,3,FALSE))="X"
                            ),
                    "X",
                    ""
            )</f>
        <v>X</v>
      </c>
      <c r="D253" s="260" t="str">
        <f xml:space="preserve"> IF(TEXT((EDATE('Projektkostenkalkulation EP'!$B$8,22)+C$9),"MM")=TEXT((EDATE('Projektkostenkalkulation EP'!$B$8,22)+(C$9-1)),"MM"),
             IF(
                        OR(
                                    TEXT((EDATE('Projektkostenkalkulation EP'!$B$8,22)+C$9),"TTT") = "Sa",
                                    TEXT((EDATE('Projektkostenkalkulation EP'!$B$8,22)+C$9),"TTT") = "So",
                                    IF(ISNA(VLOOKUP(EDATE('Projektkostenkalkulation EP'!$B$8,22)+C$9,Datenquellen!$F$7:$H$45,3,FALSE))," ",VLOOKUP(EDATE('Projektkostenkalkulation EP'!$B$8,22)+C$9,Datenquellen!$F$7:$H$45,3,FALSE))="X"
                                    ),
                          "X",
                          ""
                          ),
               "X"
            )</f>
        <v>X</v>
      </c>
      <c r="E253" s="260" t="str">
        <f xml:space="preserve"> IF(TEXT((EDATE('Projektkostenkalkulation EP'!$B$8,22)+D$9),"MM")=TEXT((EDATE('Projektkostenkalkulation EP'!$B$8,22)+(D$9-1)),"MM"),
             IF(
                        OR(
                                    TEXT((EDATE('Projektkostenkalkulation EP'!$B$8,22)+D$9),"TTT") = "Sa",
                                    TEXT((EDATE('Projektkostenkalkulation EP'!$B$8,22)+D$9),"TTT") = "So",
                                    IF(ISNA(VLOOKUP(EDATE('Projektkostenkalkulation EP'!$B$8,22)+D$9,Datenquellen!$F$7:$H$45,3,FALSE))," ",VLOOKUP(EDATE('Projektkostenkalkulation EP'!$B$8,22)+D$9,Datenquellen!$F$7:$H$45,3,FALSE))="X"
                                    ),
                          "X",
                          ""
                          ),
               "X"
            )</f>
        <v/>
      </c>
      <c r="F253" s="260" t="str">
        <f xml:space="preserve"> IF(TEXT((EDATE('Projektkostenkalkulation EP'!$B$8,22)+E$9),"MM")=TEXT((EDATE('Projektkostenkalkulation EP'!$B$8,22)+(E$9-1)),"MM"),
             IF(
                        OR(
                                    TEXT((EDATE('Projektkostenkalkulation EP'!$B$8,22)+E$9),"TTT") = "Sa",
                                    TEXT((EDATE('Projektkostenkalkulation EP'!$B$8,22)+E$9),"TTT") = "So",
                                    IF(ISNA(VLOOKUP(EDATE('Projektkostenkalkulation EP'!$B$8,22)+E$9,Datenquellen!$F$7:$H$45,3,FALSE))," ",VLOOKUP(EDATE('Projektkostenkalkulation EP'!$B$8,22)+E$9,Datenquellen!$F$7:$H$45,3,FALSE))="X"
                                    ),
                          "X",
                          ""
                          ),
               "X"
            )</f>
        <v/>
      </c>
      <c r="G253" s="260" t="str">
        <f xml:space="preserve"> IF(TEXT((EDATE('Projektkostenkalkulation EP'!$B$8,22)+F$9),"MM")=TEXT((EDATE('Projektkostenkalkulation EP'!$B$8,22)+(F$9-1)),"MM"),
             IF(
                        OR(
                                    TEXT((EDATE('Projektkostenkalkulation EP'!$B$8,22)+F$9),"TTT") = "Sa",
                                    TEXT((EDATE('Projektkostenkalkulation EP'!$B$8,22)+F$9),"TTT") = "So",
                                    IF(ISNA(VLOOKUP(EDATE('Projektkostenkalkulation EP'!$B$8,22)+F$9,Datenquellen!$F$7:$H$45,3,FALSE))," ",VLOOKUP(EDATE('Projektkostenkalkulation EP'!$B$8,22)+F$9,Datenquellen!$F$7:$H$45,3,FALSE))="X"
                                    ),
                          "X",
                          ""
                          ),
               "X"
            )</f>
        <v/>
      </c>
      <c r="H253" s="260" t="str">
        <f xml:space="preserve"> IF(TEXT((EDATE('Projektkostenkalkulation EP'!$B$8,22)+G$9),"MM")=TEXT((EDATE('Projektkostenkalkulation EP'!$B$8,22)+(G$9-1)),"MM"),
             IF(
                        OR(
                                    TEXT((EDATE('Projektkostenkalkulation EP'!$B$8,22)+G$9),"TTT") = "Sa",
                                    TEXT((EDATE('Projektkostenkalkulation EP'!$B$8,22)+G$9),"TTT") = "So",
                                    IF(ISNA(VLOOKUP(EDATE('Projektkostenkalkulation EP'!$B$8,22)+G$9,Datenquellen!$F$7:$H$45,3,FALSE))," ",VLOOKUP(EDATE('Projektkostenkalkulation EP'!$B$8,22)+G$9,Datenquellen!$F$7:$H$45,3,FALSE))="X"
                                    ),
                          "X",
                          ""
                          ),
               "X"
            )</f>
        <v/>
      </c>
      <c r="I253" s="260" t="str">
        <f xml:space="preserve"> IF(TEXT((EDATE('Projektkostenkalkulation EP'!$B$8,22)+H$9),"MM")=TEXT((EDATE('Projektkostenkalkulation EP'!$B$8,22)+(H$9-1)),"MM"),
             IF(
                        OR(
                                    TEXT((EDATE('Projektkostenkalkulation EP'!$B$8,22)+H$9),"TTT") = "Sa",
                                    TEXT((EDATE('Projektkostenkalkulation EP'!$B$8,22)+H$9),"TTT") = "So",
                                    IF(ISNA(VLOOKUP(EDATE('Projektkostenkalkulation EP'!$B$8,22)+H$9,Datenquellen!$F$7:$H$45,3,FALSE))," ",VLOOKUP(EDATE('Projektkostenkalkulation EP'!$B$8,22)+H$9,Datenquellen!$F$7:$H$45,3,FALSE))="X"
                                    ),
                          "X",
                          ""
                          ),
               "X"
            )</f>
        <v/>
      </c>
      <c r="J253" s="260" t="str">
        <f xml:space="preserve"> IF(TEXT((EDATE('Projektkostenkalkulation EP'!$B$8,22)+I$9),"MM")=TEXT((EDATE('Projektkostenkalkulation EP'!$B$8,22)+(I$9-1)),"MM"),
             IF(
                        OR(
                                    TEXT((EDATE('Projektkostenkalkulation EP'!$B$8,22)+I$9),"TTT") = "Sa",
                                    TEXT((EDATE('Projektkostenkalkulation EP'!$B$8,22)+I$9),"TTT") = "So",
                                    IF(ISNA(VLOOKUP(EDATE('Projektkostenkalkulation EP'!$B$8,22)+I$9,Datenquellen!$F$7:$H$45,3,FALSE))," ",VLOOKUP(EDATE('Projektkostenkalkulation EP'!$B$8,22)+I$9,Datenquellen!$F$7:$H$45,3,FALSE))="X"
                                    ),
                          "X",
                          ""
                          ),
               "X"
            )</f>
        <v>X</v>
      </c>
      <c r="K253" s="260" t="str">
        <f xml:space="preserve"> IF(TEXT((EDATE('Projektkostenkalkulation EP'!$B$8,22)+J$9),"MM")=TEXT((EDATE('Projektkostenkalkulation EP'!$B$8,22)+(J$9-1)),"MM"),
             IF(
                        OR(
                                    TEXT((EDATE('Projektkostenkalkulation EP'!$B$8,22)+J$9),"TTT") = "Sa",
                                    TEXT((EDATE('Projektkostenkalkulation EP'!$B$8,22)+J$9),"TTT") = "So",
                                    IF(ISNA(VLOOKUP(EDATE('Projektkostenkalkulation EP'!$B$8,22)+J$9,Datenquellen!$F$7:$H$45,3,FALSE))," ",VLOOKUP(EDATE('Projektkostenkalkulation EP'!$B$8,22)+J$9,Datenquellen!$F$7:$H$45,3,FALSE))="X"
                                    ),
                          "X",
                          ""
                          ),
               "X"
            )</f>
        <v>X</v>
      </c>
      <c r="L253" s="260" t="str">
        <f xml:space="preserve"> IF(TEXT((EDATE('Projektkostenkalkulation EP'!$B$8,22)+K$9),"MM")=TEXT((EDATE('Projektkostenkalkulation EP'!$B$8,22)+(K$9-1)),"MM"),
             IF(
                        OR(
                                    TEXT((EDATE('Projektkostenkalkulation EP'!$B$8,22)+K$9),"TTT") = "Sa",
                                    TEXT((EDATE('Projektkostenkalkulation EP'!$B$8,22)+K$9),"TTT") = "So",
                                    IF(ISNA(VLOOKUP(EDATE('Projektkostenkalkulation EP'!$B$8,22)+K$9,Datenquellen!$F$7:$H$45,3,FALSE))," ",VLOOKUP(EDATE('Projektkostenkalkulation EP'!$B$8,22)+K$9,Datenquellen!$F$7:$H$45,3,FALSE))="X"
                                    ),
                          "X",
                          ""
                          ),
               "X"
            )</f>
        <v/>
      </c>
      <c r="M253" s="260" t="str">
        <f xml:space="preserve"> IF(TEXT((EDATE('Projektkostenkalkulation EP'!$B$8,22)+L$9),"MM")=TEXT((EDATE('Projektkostenkalkulation EP'!$B$8,22)+(L$9-1)),"MM"),
             IF(
                        OR(
                                    TEXT((EDATE('Projektkostenkalkulation EP'!$B$8,22)+L$9),"TTT") = "Sa",
                                    TEXT((EDATE('Projektkostenkalkulation EP'!$B$8,22)+L$9),"TTT") = "So",
                                    IF(ISNA(VLOOKUP(EDATE('Projektkostenkalkulation EP'!$B$8,22)+L$9,Datenquellen!$F$7:$H$45,3,FALSE))," ",VLOOKUP(EDATE('Projektkostenkalkulation EP'!$B$8,22)+L$9,Datenquellen!$F$7:$H$45,3,FALSE))="X"
                                    ),
                          "X",
                          ""
                          ),
               "X"
            )</f>
        <v/>
      </c>
      <c r="N253" s="260" t="str">
        <f xml:space="preserve"> IF(TEXT((EDATE('Projektkostenkalkulation EP'!$B$8,22)+M$9),"MM")=TEXT((EDATE('Projektkostenkalkulation EP'!$B$8,22)+(M$9-1)),"MM"),
             IF(
                        OR(
                                    TEXT((EDATE('Projektkostenkalkulation EP'!$B$8,22)+M$9),"TTT") = "Sa",
                                    TEXT((EDATE('Projektkostenkalkulation EP'!$B$8,22)+M$9),"TTT") = "So",
                                    IF(ISNA(VLOOKUP(EDATE('Projektkostenkalkulation EP'!$B$8,22)+M$9,Datenquellen!$F$7:$H$45,3,FALSE))," ",VLOOKUP(EDATE('Projektkostenkalkulation EP'!$B$8,22)+M$9,Datenquellen!$F$7:$H$45,3,FALSE))="X"
                                    ),
                          "X",
                          ""
                          ),
               "X"
            )</f>
        <v/>
      </c>
      <c r="O253" s="260" t="str">
        <f xml:space="preserve"> IF(TEXT((EDATE('Projektkostenkalkulation EP'!$B$8,22)+N$9),"MM")=TEXT((EDATE('Projektkostenkalkulation EP'!$B$8,22)+(N$9-1)),"MM"),
             IF(
                        OR(
                                    TEXT((EDATE('Projektkostenkalkulation EP'!$B$8,22)+N$9),"TTT") = "Sa",
                                    TEXT((EDATE('Projektkostenkalkulation EP'!$B$8,22)+N$9),"TTT") = "So",
                                    IF(ISNA(VLOOKUP(EDATE('Projektkostenkalkulation EP'!$B$8,22)+N$9,Datenquellen!$F$7:$H$45,3,FALSE))," ",VLOOKUP(EDATE('Projektkostenkalkulation EP'!$B$8,22)+N$9,Datenquellen!$F$7:$H$45,3,FALSE))="X"
                                    ),
                          "X",
                          ""
                          ),
               "X"
            )</f>
        <v/>
      </c>
      <c r="P253" s="260" t="str">
        <f xml:space="preserve"> IF(TEXT((EDATE('Projektkostenkalkulation EP'!$B$8,22)+O$9),"MM")=TEXT((EDATE('Projektkostenkalkulation EP'!$B$8,22)+(O$9-1)),"MM"),
             IF(
                        OR(
                                    TEXT((EDATE('Projektkostenkalkulation EP'!$B$8,22)+O$9),"TTT") = "Sa",
                                    TEXT((EDATE('Projektkostenkalkulation EP'!$B$8,22)+O$9),"TTT") = "So",
                                    IF(ISNA(VLOOKUP(EDATE('Projektkostenkalkulation EP'!$B$8,22)+O$9,Datenquellen!$F$7:$H$45,3,FALSE))," ",VLOOKUP(EDATE('Projektkostenkalkulation EP'!$B$8,22)+O$9,Datenquellen!$F$7:$H$45,3,FALSE))="X"
                                    ),
                          "X",
                          ""
                          ),
               "X"
            )</f>
        <v/>
      </c>
      <c r="Q253" s="260" t="str">
        <f xml:space="preserve"> IF(TEXT((EDATE('Projektkostenkalkulation EP'!$B$8,22)+P$9),"MM")=TEXT((EDATE('Projektkostenkalkulation EP'!$B$8,22)+(P$9-1)),"MM"),
             IF(
                        OR(
                                    TEXT((EDATE('Projektkostenkalkulation EP'!$B$8,22)+P$9),"TTT") = "Sa",
                                    TEXT((EDATE('Projektkostenkalkulation EP'!$B$8,22)+P$9),"TTT") = "So",
                                    IF(ISNA(VLOOKUP(EDATE('Projektkostenkalkulation EP'!$B$8,22)+P$9,Datenquellen!$F$7:$H$45,3,FALSE))," ",VLOOKUP(EDATE('Projektkostenkalkulation EP'!$B$8,22)+P$9,Datenquellen!$F$7:$H$45,3,FALSE))="X"
                                    ),
                          "X",
                          ""
                          ),
               "X"
            )</f>
        <v>X</v>
      </c>
      <c r="R253" s="260" t="str">
        <f xml:space="preserve"> IF(TEXT((EDATE('Projektkostenkalkulation EP'!$B$8,22)+Q$9),"MM")=TEXT((EDATE('Projektkostenkalkulation EP'!$B$8,22)+(Q$9-1)),"MM"),
             IF(
                        OR(
                                    TEXT((EDATE('Projektkostenkalkulation EP'!$B$8,22)+Q$9),"TTT") = "Sa",
                                    TEXT((EDATE('Projektkostenkalkulation EP'!$B$8,22)+Q$9),"TTT") = "So",
                                    IF(ISNA(VLOOKUP(EDATE('Projektkostenkalkulation EP'!$B$8,22)+Q$9,Datenquellen!$F$7:$H$45,3,FALSE))," ",VLOOKUP(EDATE('Projektkostenkalkulation EP'!$B$8,22)+Q$9,Datenquellen!$F$7:$H$45,3,FALSE))="X"
                                    ),
                          "X",
                          ""
                          ),
               "X"
            )</f>
        <v>X</v>
      </c>
      <c r="S253" s="260" t="str">
        <f xml:space="preserve"> IF(TEXT((EDATE('Projektkostenkalkulation EP'!$B$8,22)+R$9),"MM")=TEXT((EDATE('Projektkostenkalkulation EP'!$B$8,22)+(R$9-1)),"MM"),
             IF(
                        OR(
                                    TEXT((EDATE('Projektkostenkalkulation EP'!$B$8,22)+R$9),"TTT") = "Sa",
                                    TEXT((EDATE('Projektkostenkalkulation EP'!$B$8,22)+R$9),"TTT") = "So",
                                    IF(ISNA(VLOOKUP(EDATE('Projektkostenkalkulation EP'!$B$8,22)+R$9,Datenquellen!$F$7:$H$45,3,FALSE))," ",VLOOKUP(EDATE('Projektkostenkalkulation EP'!$B$8,22)+R$9,Datenquellen!$F$7:$H$45,3,FALSE))="X"
                                    ),
                          "X",
                          ""
                          ),
               "X"
            )</f>
        <v/>
      </c>
      <c r="T253" s="260" t="str">
        <f xml:space="preserve"> IF(TEXT((EDATE('Projektkostenkalkulation EP'!$B$8,22)+S$9),"MM")=TEXT((EDATE('Projektkostenkalkulation EP'!$B$8,22)+(S$9-1)),"MM"),
             IF(
                        OR(
                                    TEXT((EDATE('Projektkostenkalkulation EP'!$B$8,22)+S$9),"TTT") = "Sa",
                                    TEXT((EDATE('Projektkostenkalkulation EP'!$B$8,22)+S$9),"TTT") = "So",
                                    IF(ISNA(VLOOKUP(EDATE('Projektkostenkalkulation EP'!$B$8,22)+S$9,Datenquellen!$F$7:$H$45,3,FALSE))," ",VLOOKUP(EDATE('Projektkostenkalkulation EP'!$B$8,22)+S$9,Datenquellen!$F$7:$H$45,3,FALSE))="X"
                                    ),
                          "X",
                          ""
                          ),
               "X"
            )</f>
        <v/>
      </c>
      <c r="U253" s="260" t="str">
        <f xml:space="preserve"> IF(TEXT((EDATE('Projektkostenkalkulation EP'!$B$8,22)+T$9),"MM")=TEXT((EDATE('Projektkostenkalkulation EP'!$B$8,22)+(T$9-1)),"MM"),
             IF(
                        OR(
                                    TEXT((EDATE('Projektkostenkalkulation EP'!$B$8,22)+T$9),"TTT") = "Sa",
                                    TEXT((EDATE('Projektkostenkalkulation EP'!$B$8,22)+T$9),"TTT") = "So",
                                    IF(ISNA(VLOOKUP(EDATE('Projektkostenkalkulation EP'!$B$8,22)+T$9,Datenquellen!$F$7:$H$45,3,FALSE))," ",VLOOKUP(EDATE('Projektkostenkalkulation EP'!$B$8,22)+T$9,Datenquellen!$F$7:$H$45,3,FALSE))="X"
                                    ),
                          "X",
                          ""
                          ),
               "X"
            )</f>
        <v/>
      </c>
      <c r="V253" s="260" t="str">
        <f xml:space="preserve"> IF(TEXT((EDATE('Projektkostenkalkulation EP'!$B$8,22)+U$9),"MM")=TEXT((EDATE('Projektkostenkalkulation EP'!$B$8,22)+(U$9-1)),"MM"),
             IF(
                        OR(
                                    TEXT((EDATE('Projektkostenkalkulation EP'!$B$8,22)+U$9),"TTT") = "Sa",
                                    TEXT((EDATE('Projektkostenkalkulation EP'!$B$8,22)+U$9),"TTT") = "So",
                                    IF(ISNA(VLOOKUP(EDATE('Projektkostenkalkulation EP'!$B$8,22)+U$9,Datenquellen!$F$7:$H$45,3,FALSE))," ",VLOOKUP(EDATE('Projektkostenkalkulation EP'!$B$8,22)+U$9,Datenquellen!$F$7:$H$45,3,FALSE))="X"
                                    ),
                          "X",
                          ""
                          ),
               "X"
            )</f>
        <v/>
      </c>
      <c r="W253" s="260" t="str">
        <f xml:space="preserve"> IF(TEXT((EDATE('Projektkostenkalkulation EP'!$B$8,22)+V$9),"MM")=TEXT((EDATE('Projektkostenkalkulation EP'!$B$8,22)+(V$9-1)),"MM"),
             IF(
                        OR(
                                    TEXT((EDATE('Projektkostenkalkulation EP'!$B$8,22)+V$9),"TTT") = "Sa",
                                    TEXT((EDATE('Projektkostenkalkulation EP'!$B$8,22)+V$9),"TTT") = "So",
                                    IF(ISNA(VLOOKUP(EDATE('Projektkostenkalkulation EP'!$B$8,22)+V$9,Datenquellen!$F$7:$H$45,3,FALSE))," ",VLOOKUP(EDATE('Projektkostenkalkulation EP'!$B$8,22)+V$9,Datenquellen!$F$7:$H$45,3,FALSE))="X"
                                    ),
                          "X",
                          ""
                          ),
               "X"
            )</f>
        <v/>
      </c>
      <c r="X253" s="260" t="str">
        <f xml:space="preserve"> IF(TEXT((EDATE('Projektkostenkalkulation EP'!$B$8,22)+W$9),"MM")=TEXT((EDATE('Projektkostenkalkulation EP'!$B$8,22)+(W$9-1)),"MM"),
             IF(
                        OR(
                                    TEXT((EDATE('Projektkostenkalkulation EP'!$B$8,22)+W$9),"TTT") = "Sa",
                                    TEXT((EDATE('Projektkostenkalkulation EP'!$B$8,22)+W$9),"TTT") = "So",
                                    IF(ISNA(VLOOKUP(EDATE('Projektkostenkalkulation EP'!$B$8,22)+W$9,Datenquellen!$F$7:$H$45,3,FALSE))," ",VLOOKUP(EDATE('Projektkostenkalkulation EP'!$B$8,22)+W$9,Datenquellen!$F$7:$H$45,3,FALSE))="X"
                                    ),
                          "X",
                          ""
                          ),
               "X"
            )</f>
        <v>X</v>
      </c>
      <c r="Y253" s="260" t="str">
        <f xml:space="preserve"> IF(TEXT((EDATE('Projektkostenkalkulation EP'!$B$8,22)+X$9),"MM")=TEXT((EDATE('Projektkostenkalkulation EP'!$B$8,22)+(X$9-1)),"MM"),
             IF(
                        OR(
                                    TEXT((EDATE('Projektkostenkalkulation EP'!$B$8,22)+X$9),"TTT") = "Sa",
                                    TEXT((EDATE('Projektkostenkalkulation EP'!$B$8,22)+X$9),"TTT") = "So",
                                    IF(ISNA(VLOOKUP(EDATE('Projektkostenkalkulation EP'!$B$8,22)+X$9,Datenquellen!$F$7:$H$45,3,FALSE))," ",VLOOKUP(EDATE('Projektkostenkalkulation EP'!$B$8,22)+X$9,Datenquellen!$F$7:$H$45,3,FALSE))="X"
                                    ),
                          "X",
                          ""
                          ),
               "X"
            )</f>
        <v>X</v>
      </c>
      <c r="Z253" s="260" t="str">
        <f xml:space="preserve"> IF(TEXT((EDATE('Projektkostenkalkulation EP'!$B$8,22)+Y$9),"MM")=TEXT((EDATE('Projektkostenkalkulation EP'!$B$8,22)+(Y$9-1)),"MM"),
             IF(
                        OR(
                                    TEXT((EDATE('Projektkostenkalkulation EP'!$B$8,22)+Y$9),"TTT") = "Sa",
                                    TEXT((EDATE('Projektkostenkalkulation EP'!$B$8,22)+Y$9),"TTT") = "So",
                                    IF(ISNA(VLOOKUP(EDATE('Projektkostenkalkulation EP'!$B$8,22)+Y$9,Datenquellen!$F$7:$H$45,3,FALSE))," ",VLOOKUP(EDATE('Projektkostenkalkulation EP'!$B$8,22)+Y$9,Datenquellen!$F$7:$H$45,3,FALSE))="X"
                                    ),
                          "X",
                          ""
                          ),
               "X"
            )</f>
        <v/>
      </c>
      <c r="AA253" s="260" t="str">
        <f xml:space="preserve"> IF(TEXT((EDATE('Projektkostenkalkulation EP'!$B$8,22)+Z$9),"MM")=TEXT((EDATE('Projektkostenkalkulation EP'!$B$8,22)+(Z$9-1)),"MM"),
             IF(
                        OR(
                                    TEXT((EDATE('Projektkostenkalkulation EP'!$B$8,22)+Z$9),"TTT") = "Sa",
                                    TEXT((EDATE('Projektkostenkalkulation EP'!$B$8,22)+Z$9),"TTT") = "So",
                                    IF(ISNA(VLOOKUP(EDATE('Projektkostenkalkulation EP'!$B$8,22)+Z$9,Datenquellen!$F$7:$H$45,3,FALSE))," ",VLOOKUP(EDATE('Projektkostenkalkulation EP'!$B$8,22)+Z$9,Datenquellen!$F$7:$H$45,3,FALSE))="X"
                                    ),
                          "X",
                          ""
                          ),
               "X"
            )</f>
        <v/>
      </c>
      <c r="AB253" s="260" t="str">
        <f xml:space="preserve"> IF(TEXT((EDATE('Projektkostenkalkulation EP'!$B$8,22)+AA$9),"MM")=TEXT((EDATE('Projektkostenkalkulation EP'!$B$8,22)+(AA$9-1)),"MM"),
             IF(
                        OR(
                                    TEXT((EDATE('Projektkostenkalkulation EP'!$B$8,22)+AA$9),"TTT") = "Sa",
                                    TEXT((EDATE('Projektkostenkalkulation EP'!$B$8,22)+AA$9),"TTT") = "So",
                                    IF(ISNA(VLOOKUP(EDATE('Projektkostenkalkulation EP'!$B$8,22)+AA$9,Datenquellen!$F$7:$H$45,3,FALSE))," ",VLOOKUP(EDATE('Projektkostenkalkulation EP'!$B$8,22)+AA$9,Datenquellen!$F$7:$H$45,3,FALSE))="X"
                                    ),
                          "X",
                          ""
                          ),
               "X"
            )</f>
        <v/>
      </c>
      <c r="AC253" s="260" t="str">
        <f xml:space="preserve"> IF(TEXT((EDATE('Projektkostenkalkulation EP'!$B$8,22)+AB$9),"MM")=TEXT((EDATE('Projektkostenkalkulation EP'!$B$8,22)+(AB$9-1)),"MM"),
             IF(
                        OR(
                                    TEXT((EDATE('Projektkostenkalkulation EP'!$B$8,22)+AB$9),"TTT") = "Sa",
                                    TEXT((EDATE('Projektkostenkalkulation EP'!$B$8,22)+AB$9),"TTT") = "So",
                                    IF(ISNA(VLOOKUP(EDATE('Projektkostenkalkulation EP'!$B$8,22)+AB$9,Datenquellen!$F$7:$H$45,3,FALSE))," ",VLOOKUP(EDATE('Projektkostenkalkulation EP'!$B$8,22)+AB$9,Datenquellen!$F$7:$H$45,3,FALSE))="X"
                                    ),
                          "X",
                          ""
                          ),
               "X"
            )</f>
        <v/>
      </c>
      <c r="AD253" s="260" t="str">
        <f xml:space="preserve"> IF(TEXT((EDATE('Projektkostenkalkulation EP'!$B$8,22)+AC$9),"MM")=TEXT((EDATE('Projektkostenkalkulation EP'!$B$8,22)+(AC$9-1)),"MM"),
             IF(
                        OR(
                                    TEXT((EDATE('Projektkostenkalkulation EP'!$B$8,22)+AC$9),"TTT") = "Sa",
                                    TEXT((EDATE('Projektkostenkalkulation EP'!$B$8,22)+AC$9),"TTT") = "So",
                                    IF(ISNA(VLOOKUP(EDATE('Projektkostenkalkulation EP'!$B$8,22)+AC$9,Datenquellen!$F$7:$H$45,3,FALSE))," ",VLOOKUP(EDATE('Projektkostenkalkulation EP'!$B$8,22)+AC$9,Datenquellen!$F$7:$H$45,3,FALSE))="X"
                                    ),
                          "X",
                          ""
                          ),
               "X"
            )</f>
        <v/>
      </c>
      <c r="AE253" s="260" t="str">
        <f xml:space="preserve"> IF(TEXT((EDATE('Projektkostenkalkulation EP'!$B$8,22)+AD$9),"MM")=TEXT((EDATE('Projektkostenkalkulation EP'!$B$8,22)+(AD$9-1)),"MM"),
             IF(
                        OR(
                                    TEXT((EDATE('Projektkostenkalkulation EP'!$B$8,22)+AD$9),"TTT") = "Sa",
                                    TEXT((EDATE('Projektkostenkalkulation EP'!$B$8,22)+AD$9),"TTT") = "So",
                                    IF(ISNA(VLOOKUP(EDATE('Projektkostenkalkulation EP'!$B$8,22)+AD$9,Datenquellen!$F$7:$H$45,3,FALSE))," ",VLOOKUP(EDATE('Projektkostenkalkulation EP'!$B$8,22)+AD$9,Datenquellen!$F$7:$H$45,3,FALSE))="X"
                                    ),
                          "X",
                          ""
                          ),
               "X"
            )</f>
        <v>X</v>
      </c>
      <c r="AF253" s="260" t="str">
        <f xml:space="preserve"> IF(TEXT((EDATE('Projektkostenkalkulation EP'!$B$8,22)+AE$9),"MM")=TEXT((EDATE('Projektkostenkalkulation EP'!$B$8,22)+(AE$9-1)),"MM"),
             IF(
                        OR(
                                    TEXT((EDATE('Projektkostenkalkulation EP'!$B$8,22)+AE$9),"TTT") = "Sa",
                                    TEXT((EDATE('Projektkostenkalkulation EP'!$B$8,22)+AE$9),"TTT") = "So",
                                    IF(ISNA(VLOOKUP(EDATE('Projektkostenkalkulation EP'!$B$8,22)+AE$9,Datenquellen!$F$7:$H$45,3,FALSE))," ",VLOOKUP(EDATE('Projektkostenkalkulation EP'!$B$8,22)+AE$9,Datenquellen!$F$7:$H$45,3,FALSE))="X"
                                    ),
                          "X",
                          ""
                          ),
               "X"
            )</f>
        <v>X</v>
      </c>
      <c r="AG253" s="260" t="str">
        <f xml:space="preserve"> IF(TEXT((EDATE('Projektkostenkalkulation EP'!$B$8,22)+AF$9),"MM")=TEXT((EDATE('Projektkostenkalkulation EP'!$B$8,22)+(AF$9-1)),"MM"),
             IF(
                        OR(
                                    TEXT((EDATE('Projektkostenkalkulation EP'!$B$8,22)+AF$9),"TTT") = "Sa",
                                    TEXT((EDATE('Projektkostenkalkulation EP'!$B$8,22)+AF$9),"TTT") = "So",
                                    IF(ISNA(VLOOKUP(EDATE('Projektkostenkalkulation EP'!$B$8,22)+AF$9,Datenquellen!$F$7:$H$45,3,FALSE))," ",VLOOKUP(EDATE('Projektkostenkalkulation EP'!$B$8,22)+AF$9,Datenquellen!$F$7:$H$45,3,FALSE))="X"
                                    ),
                          "X",
                          ""
                          ),
               "X"
            )</f>
        <v>X</v>
      </c>
      <c r="AH253" s="239"/>
      <c r="AI253" s="240"/>
      <c r="AJ253" s="241" t="s">
        <v>67</v>
      </c>
      <c r="AK253" s="407"/>
      <c r="AL253" s="236"/>
      <c r="AM253" s="237" t="str">
        <f>IF(
            OR(
                     TEXT(EDATE('Projektkostenkalkulation EP'!$B$8,22),"TTT") = "Sa",
                     TEXT(EDATE('Projektkostenkalkulation EP'!$B$8,22),"TTT") = "So",
                     IF(ISNA(VLOOKUP(EDATE('Projektkostenkalkulation EP'!$B$8,22),Datenquellen!$F$7:$H$45,3,FALSE))," ",VLOOKUP(EDATE('Projektkostenkalkulation EP'!$B$8,22),Datenquellen!$F$7:$H$45,3,FALSE))="X"
                            ),
                    "X",
                    ""
            )</f>
        <v>X</v>
      </c>
      <c r="AN253" s="237" t="str">
        <f xml:space="preserve"> IF(TEXT((EDATE('Projektkostenkalkulation EP'!$B$8,22)+AM$9),"MM")=TEXT((EDATE('Projektkostenkalkulation EP'!$B$8,22)+(AM$9-1)),"MM"),
             IF(
                        OR(
                                    TEXT((EDATE('Projektkostenkalkulation EP'!$B$8,22)+AM$9),"TTT") = "Sa",
                                    TEXT((EDATE('Projektkostenkalkulation EP'!$B$8,22)+AM$9),"TTT") = "So",
                                    IF(ISNA(VLOOKUP(EDATE('Projektkostenkalkulation EP'!$B$8,22)+AM$9,Datenquellen!$F$7:$H$45,3,FALSE))," ",VLOOKUP(EDATE('Projektkostenkalkulation EP'!$B$8,22)+AM$9,Datenquellen!$F$7:$H$45,3,FALSE))="X"
                                    ),
                          "X",
                          ""
                          ),
               "X"
            )</f>
        <v>X</v>
      </c>
      <c r="AO253" s="237" t="str">
        <f xml:space="preserve"> IF(TEXT((EDATE('Projektkostenkalkulation EP'!$B$8,22)+AN$9),"MM")=TEXT((EDATE('Projektkostenkalkulation EP'!$B$8,22)+(AN$9-1)),"MM"),
             IF(
                        OR(
                                    TEXT((EDATE('Projektkostenkalkulation EP'!$B$8,22)+AN$9),"TTT") = "Sa",
                                    TEXT((EDATE('Projektkostenkalkulation EP'!$B$8,22)+AN$9),"TTT") = "So",
                                    IF(ISNA(VLOOKUP(EDATE('Projektkostenkalkulation EP'!$B$8,22)+AN$9,Datenquellen!$F$7:$H$45,3,FALSE))," ",VLOOKUP(EDATE('Projektkostenkalkulation EP'!$B$8,22)+AN$9,Datenquellen!$F$7:$H$45,3,FALSE))="X"
                                    ),
                          "X",
                          ""
                          ),
               "X"
            )</f>
        <v/>
      </c>
      <c r="AP253" s="237" t="str">
        <f xml:space="preserve"> IF(TEXT((EDATE('Projektkostenkalkulation EP'!$B$8,22)+AO$9),"MM")=TEXT((EDATE('Projektkostenkalkulation EP'!$B$8,22)+(AO$9-1)),"MM"),
             IF(
                        OR(
                                    TEXT((EDATE('Projektkostenkalkulation EP'!$B$8,22)+AO$9),"TTT") = "Sa",
                                    TEXT((EDATE('Projektkostenkalkulation EP'!$B$8,22)+AO$9),"TTT") = "So",
                                    IF(ISNA(VLOOKUP(EDATE('Projektkostenkalkulation EP'!$B$8,22)+AO$9,Datenquellen!$F$7:$H$45,3,FALSE))," ",VLOOKUP(EDATE('Projektkostenkalkulation EP'!$B$8,22)+AO$9,Datenquellen!$F$7:$H$45,3,FALSE))="X"
                                    ),
                          "X",
                          ""
                          ),
               "X"
            )</f>
        <v/>
      </c>
      <c r="AQ253" s="237" t="str">
        <f xml:space="preserve"> IF(TEXT((EDATE('Projektkostenkalkulation EP'!$B$8,22)+AP$9),"MM")=TEXT((EDATE('Projektkostenkalkulation EP'!$B$8,22)+(AP$9-1)),"MM"),
             IF(
                        OR(
                                    TEXT((EDATE('Projektkostenkalkulation EP'!$B$8,22)+AP$9),"TTT") = "Sa",
                                    TEXT((EDATE('Projektkostenkalkulation EP'!$B$8,22)+AP$9),"TTT") = "So",
                                    IF(ISNA(VLOOKUP(EDATE('Projektkostenkalkulation EP'!$B$8,22)+AP$9,Datenquellen!$F$7:$H$45,3,FALSE))," ",VLOOKUP(EDATE('Projektkostenkalkulation EP'!$B$8,22)+AP$9,Datenquellen!$F$7:$H$45,3,FALSE))="X"
                                    ),
                          "X",
                          ""
                          ),
               "X"
            )</f>
        <v/>
      </c>
      <c r="AR253" s="237" t="str">
        <f xml:space="preserve"> IF(TEXT((EDATE('Projektkostenkalkulation EP'!$B$8,22)+AQ$9),"MM")=TEXT((EDATE('Projektkostenkalkulation EP'!$B$8,22)+(AQ$9-1)),"MM"),
             IF(
                        OR(
                                    TEXT((EDATE('Projektkostenkalkulation EP'!$B$8,22)+AQ$9),"TTT") = "Sa",
                                    TEXT((EDATE('Projektkostenkalkulation EP'!$B$8,22)+AQ$9),"TTT") = "So",
                                    IF(ISNA(VLOOKUP(EDATE('Projektkostenkalkulation EP'!$B$8,22)+AQ$9,Datenquellen!$F$7:$H$45,3,FALSE))," ",VLOOKUP(EDATE('Projektkostenkalkulation EP'!$B$8,22)+AQ$9,Datenquellen!$F$7:$H$45,3,FALSE))="X"
                                    ),
                          "X",
                          ""
                          ),
               "X"
            )</f>
        <v/>
      </c>
      <c r="AS253" s="237" t="str">
        <f xml:space="preserve"> IF(TEXT((EDATE('Projektkostenkalkulation EP'!$B$8,22)+AR$9),"MM")=TEXT((EDATE('Projektkostenkalkulation EP'!$B$8,22)+(AR$9-1)),"MM"),
             IF(
                        OR(
                                    TEXT((EDATE('Projektkostenkalkulation EP'!$B$8,22)+AR$9),"TTT") = "Sa",
                                    TEXT((EDATE('Projektkostenkalkulation EP'!$B$8,22)+AR$9),"TTT") = "So",
                                    IF(ISNA(VLOOKUP(EDATE('Projektkostenkalkulation EP'!$B$8,22)+AR$9,Datenquellen!$F$7:$H$45,3,FALSE))," ",VLOOKUP(EDATE('Projektkostenkalkulation EP'!$B$8,22)+AR$9,Datenquellen!$F$7:$H$45,3,FALSE))="X"
                                    ),
                          "X",
                          ""
                          ),
               "X"
            )</f>
        <v/>
      </c>
      <c r="AT253" s="237" t="str">
        <f xml:space="preserve"> IF(TEXT((EDATE('Projektkostenkalkulation EP'!$B$8,22)+AS$9),"MM")=TEXT((EDATE('Projektkostenkalkulation EP'!$B$8,22)+(AS$9-1)),"MM"),
             IF(
                        OR(
                                    TEXT((EDATE('Projektkostenkalkulation EP'!$B$8,22)+AS$9),"TTT") = "Sa",
                                    TEXT((EDATE('Projektkostenkalkulation EP'!$B$8,22)+AS$9),"TTT") = "So",
                                    IF(ISNA(VLOOKUP(EDATE('Projektkostenkalkulation EP'!$B$8,22)+AS$9,Datenquellen!$F$7:$H$45,3,FALSE))," ",VLOOKUP(EDATE('Projektkostenkalkulation EP'!$B$8,22)+AS$9,Datenquellen!$F$7:$H$45,3,FALSE))="X"
                                    ),
                          "X",
                          ""
                          ),
               "X"
            )</f>
        <v>X</v>
      </c>
      <c r="AU253" s="237" t="str">
        <f xml:space="preserve"> IF(TEXT((EDATE('Projektkostenkalkulation EP'!$B$8,22)+AT$9),"MM")=TEXT((EDATE('Projektkostenkalkulation EP'!$B$8,22)+(AT$9-1)),"MM"),
             IF(
                        OR(
                                    TEXT((EDATE('Projektkostenkalkulation EP'!$B$8,22)+AT$9),"TTT") = "Sa",
                                    TEXT((EDATE('Projektkostenkalkulation EP'!$B$8,22)+AT$9),"TTT") = "So",
                                    IF(ISNA(VLOOKUP(EDATE('Projektkostenkalkulation EP'!$B$8,22)+AT$9,Datenquellen!$F$7:$H$45,3,FALSE))," ",VLOOKUP(EDATE('Projektkostenkalkulation EP'!$B$8,22)+AT$9,Datenquellen!$F$7:$H$45,3,FALSE))="X"
                                    ),
                          "X",
                          ""
                          ),
               "X"
            )</f>
        <v>X</v>
      </c>
      <c r="AV253" s="237" t="str">
        <f xml:space="preserve"> IF(TEXT((EDATE('Projektkostenkalkulation EP'!$B$8,22)+AU$9),"MM")=TEXT((EDATE('Projektkostenkalkulation EP'!$B$8,22)+(AU$9-1)),"MM"),
             IF(
                        OR(
                                    TEXT((EDATE('Projektkostenkalkulation EP'!$B$8,22)+AU$9),"TTT") = "Sa",
                                    TEXT((EDATE('Projektkostenkalkulation EP'!$B$8,22)+AU$9),"TTT") = "So",
                                    IF(ISNA(VLOOKUP(EDATE('Projektkostenkalkulation EP'!$B$8,22)+AU$9,Datenquellen!$F$7:$H$45,3,FALSE))," ",VLOOKUP(EDATE('Projektkostenkalkulation EP'!$B$8,22)+AU$9,Datenquellen!$F$7:$H$45,3,FALSE))="X"
                                    ),
                          "X",
                          ""
                          ),
               "X"
            )</f>
        <v/>
      </c>
      <c r="AW253" s="237" t="str">
        <f xml:space="preserve"> IF(TEXT((EDATE('Projektkostenkalkulation EP'!$B$8,22)+AV$9),"MM")=TEXT((EDATE('Projektkostenkalkulation EP'!$B$8,22)+(AV$9-1)),"MM"),
             IF(
                        OR(
                                    TEXT((EDATE('Projektkostenkalkulation EP'!$B$8,22)+AV$9),"TTT") = "Sa",
                                    TEXT((EDATE('Projektkostenkalkulation EP'!$B$8,22)+AV$9),"TTT") = "So",
                                    IF(ISNA(VLOOKUP(EDATE('Projektkostenkalkulation EP'!$B$8,22)+AV$9,Datenquellen!$F$7:$H$45,3,FALSE))," ",VLOOKUP(EDATE('Projektkostenkalkulation EP'!$B$8,22)+AV$9,Datenquellen!$F$7:$H$45,3,FALSE))="X"
                                    ),
                          "X",
                          ""
                          ),
               "X"
            )</f>
        <v/>
      </c>
      <c r="AX253" s="237" t="str">
        <f xml:space="preserve"> IF(TEXT((EDATE('Projektkostenkalkulation EP'!$B$8,22)+AW$9),"MM")=TEXT((EDATE('Projektkostenkalkulation EP'!$B$8,22)+(AW$9-1)),"MM"),
             IF(
                        OR(
                                    TEXT((EDATE('Projektkostenkalkulation EP'!$B$8,22)+AW$9),"TTT") = "Sa",
                                    TEXT((EDATE('Projektkostenkalkulation EP'!$B$8,22)+AW$9),"TTT") = "So",
                                    IF(ISNA(VLOOKUP(EDATE('Projektkostenkalkulation EP'!$B$8,22)+AW$9,Datenquellen!$F$7:$H$45,3,FALSE))," ",VLOOKUP(EDATE('Projektkostenkalkulation EP'!$B$8,22)+AW$9,Datenquellen!$F$7:$H$45,3,FALSE))="X"
                                    ),
                          "X",
                          ""
                          ),
               "X"
            )</f>
        <v/>
      </c>
      <c r="AY253" s="237" t="str">
        <f xml:space="preserve"> IF(TEXT((EDATE('Projektkostenkalkulation EP'!$B$8,22)+AX$9),"MM")=TEXT((EDATE('Projektkostenkalkulation EP'!$B$8,22)+(AX$9-1)),"MM"),
             IF(
                        OR(
                                    TEXT((EDATE('Projektkostenkalkulation EP'!$B$8,22)+AX$9),"TTT") = "Sa",
                                    TEXT((EDATE('Projektkostenkalkulation EP'!$B$8,22)+AX$9),"TTT") = "So",
                                    IF(ISNA(VLOOKUP(EDATE('Projektkostenkalkulation EP'!$B$8,22)+AX$9,Datenquellen!$F$7:$H$45,3,FALSE))," ",VLOOKUP(EDATE('Projektkostenkalkulation EP'!$B$8,22)+AX$9,Datenquellen!$F$7:$H$45,3,FALSE))="X"
                                    ),
                          "X",
                          ""
                          ),
               "X"
            )</f>
        <v/>
      </c>
      <c r="AZ253" s="237" t="str">
        <f xml:space="preserve"> IF(TEXT((EDATE('Projektkostenkalkulation EP'!$B$8,22)+AY$9),"MM")=TEXT((EDATE('Projektkostenkalkulation EP'!$B$8,22)+(AY$9-1)),"MM"),
             IF(
                        OR(
                                    TEXT((EDATE('Projektkostenkalkulation EP'!$B$8,22)+AY$9),"TTT") = "Sa",
                                    TEXT((EDATE('Projektkostenkalkulation EP'!$B$8,22)+AY$9),"TTT") = "So",
                                    IF(ISNA(VLOOKUP(EDATE('Projektkostenkalkulation EP'!$B$8,22)+AY$9,Datenquellen!$F$7:$H$45,3,FALSE))," ",VLOOKUP(EDATE('Projektkostenkalkulation EP'!$B$8,22)+AY$9,Datenquellen!$F$7:$H$45,3,FALSE))="X"
                                    ),
                          "X",
                          ""
                          ),
               "X"
            )</f>
        <v/>
      </c>
      <c r="BA253" s="237" t="str">
        <f xml:space="preserve"> IF(TEXT((EDATE('Projektkostenkalkulation EP'!$B$8,22)+AZ$9),"MM")=TEXT((EDATE('Projektkostenkalkulation EP'!$B$8,22)+(AZ$9-1)),"MM"),
             IF(
                        OR(
                                    TEXT((EDATE('Projektkostenkalkulation EP'!$B$8,22)+AZ$9),"TTT") = "Sa",
                                    TEXT((EDATE('Projektkostenkalkulation EP'!$B$8,22)+AZ$9),"TTT") = "So",
                                    IF(ISNA(VLOOKUP(EDATE('Projektkostenkalkulation EP'!$B$8,22)+AZ$9,Datenquellen!$F$7:$H$45,3,FALSE))," ",VLOOKUP(EDATE('Projektkostenkalkulation EP'!$B$8,22)+AZ$9,Datenquellen!$F$7:$H$45,3,FALSE))="X"
                                    ),
                          "X",
                          ""
                          ),
               "X"
            )</f>
        <v>X</v>
      </c>
      <c r="BB253" s="237" t="str">
        <f xml:space="preserve"> IF(TEXT((EDATE('Projektkostenkalkulation EP'!$B$8,22)+BA$9),"MM")=TEXT((EDATE('Projektkostenkalkulation EP'!$B$8,22)+(BA$9-1)),"MM"),
             IF(
                        OR(
                                    TEXT((EDATE('Projektkostenkalkulation EP'!$B$8,22)+BA$9),"TTT") = "Sa",
                                    TEXT((EDATE('Projektkostenkalkulation EP'!$B$8,22)+BA$9),"TTT") = "So",
                                    IF(ISNA(VLOOKUP(EDATE('Projektkostenkalkulation EP'!$B$8,22)+BA$9,Datenquellen!$F$7:$H$45,3,FALSE))," ",VLOOKUP(EDATE('Projektkostenkalkulation EP'!$B$8,22)+BA$9,Datenquellen!$F$7:$H$45,3,FALSE))="X"
                                    ),
                          "X",
                          ""
                          ),
               "X"
            )</f>
        <v>X</v>
      </c>
      <c r="BC253" s="237" t="str">
        <f xml:space="preserve"> IF(TEXT((EDATE('Projektkostenkalkulation EP'!$B$8,22)+BB$9),"MM")=TEXT((EDATE('Projektkostenkalkulation EP'!$B$8,22)+(BB$9-1)),"MM"),
             IF(
                        OR(
                                    TEXT((EDATE('Projektkostenkalkulation EP'!$B$8,22)+BB$9),"TTT") = "Sa",
                                    TEXT((EDATE('Projektkostenkalkulation EP'!$B$8,22)+BB$9),"TTT") = "So",
                                    IF(ISNA(VLOOKUP(EDATE('Projektkostenkalkulation EP'!$B$8,22)+BB$9,Datenquellen!$F$7:$H$45,3,FALSE))," ",VLOOKUP(EDATE('Projektkostenkalkulation EP'!$B$8,22)+BB$9,Datenquellen!$F$7:$H$45,3,FALSE))="X"
                                    ),
                          "X",
                          ""
                          ),
               "X"
            )</f>
        <v/>
      </c>
      <c r="BD253" s="237" t="str">
        <f xml:space="preserve"> IF(TEXT((EDATE('Projektkostenkalkulation EP'!$B$8,22)+BC$9),"MM")=TEXT((EDATE('Projektkostenkalkulation EP'!$B$8,22)+(BC$9-1)),"MM"),
             IF(
                        OR(
                                    TEXT((EDATE('Projektkostenkalkulation EP'!$B$8,22)+BC$9),"TTT") = "Sa",
                                    TEXT((EDATE('Projektkostenkalkulation EP'!$B$8,22)+BC$9),"TTT") = "So",
                                    IF(ISNA(VLOOKUP(EDATE('Projektkostenkalkulation EP'!$B$8,22)+BC$9,Datenquellen!$F$7:$H$45,3,FALSE))," ",VLOOKUP(EDATE('Projektkostenkalkulation EP'!$B$8,22)+BC$9,Datenquellen!$F$7:$H$45,3,FALSE))="X"
                                    ),
                          "X",
                          ""
                          ),
               "X"
            )</f>
        <v/>
      </c>
      <c r="BE253" s="237" t="str">
        <f xml:space="preserve"> IF(TEXT((EDATE('Projektkostenkalkulation EP'!$B$8,22)+BD$9),"MM")=TEXT((EDATE('Projektkostenkalkulation EP'!$B$8,22)+(BD$9-1)),"MM"),
             IF(
                        OR(
                                    TEXT((EDATE('Projektkostenkalkulation EP'!$B$8,22)+BD$9),"TTT") = "Sa",
                                    TEXT((EDATE('Projektkostenkalkulation EP'!$B$8,22)+BD$9),"TTT") = "So",
                                    IF(ISNA(VLOOKUP(EDATE('Projektkostenkalkulation EP'!$B$8,22)+BD$9,Datenquellen!$F$7:$H$45,3,FALSE))," ",VLOOKUP(EDATE('Projektkostenkalkulation EP'!$B$8,22)+BD$9,Datenquellen!$F$7:$H$45,3,FALSE))="X"
                                    ),
                          "X",
                          ""
                          ),
               "X"
            )</f>
        <v/>
      </c>
      <c r="BF253" s="237" t="str">
        <f xml:space="preserve"> IF(TEXT((EDATE('Projektkostenkalkulation EP'!$B$8,22)+BE$9),"MM")=TEXT((EDATE('Projektkostenkalkulation EP'!$B$8,22)+(BE$9-1)),"MM"),
             IF(
                        OR(
                                    TEXT((EDATE('Projektkostenkalkulation EP'!$B$8,22)+BE$9),"TTT") = "Sa",
                                    TEXT((EDATE('Projektkostenkalkulation EP'!$B$8,22)+BE$9),"TTT") = "So",
                                    IF(ISNA(VLOOKUP(EDATE('Projektkostenkalkulation EP'!$B$8,22)+BE$9,Datenquellen!$F$7:$H$45,3,FALSE))," ",VLOOKUP(EDATE('Projektkostenkalkulation EP'!$B$8,22)+BE$9,Datenquellen!$F$7:$H$45,3,FALSE))="X"
                                    ),
                          "X",
                          ""
                          ),
               "X"
            )</f>
        <v/>
      </c>
      <c r="BG253" s="237" t="str">
        <f xml:space="preserve"> IF(TEXT((EDATE('Projektkostenkalkulation EP'!$B$8,22)+BF$9),"MM")=TEXT((EDATE('Projektkostenkalkulation EP'!$B$8,22)+(BF$9-1)),"MM"),
             IF(
                        OR(
                                    TEXT((EDATE('Projektkostenkalkulation EP'!$B$8,22)+BF$9),"TTT") = "Sa",
                                    TEXT((EDATE('Projektkostenkalkulation EP'!$B$8,22)+BF$9),"TTT") = "So",
                                    IF(ISNA(VLOOKUP(EDATE('Projektkostenkalkulation EP'!$B$8,22)+BF$9,Datenquellen!$F$7:$H$45,3,FALSE))," ",VLOOKUP(EDATE('Projektkostenkalkulation EP'!$B$8,22)+BF$9,Datenquellen!$F$7:$H$45,3,FALSE))="X"
                                    ),
                          "X",
                          ""
                          ),
               "X"
            )</f>
        <v/>
      </c>
      <c r="BH253" s="237" t="str">
        <f xml:space="preserve"> IF(TEXT((EDATE('Projektkostenkalkulation EP'!$B$8,22)+BG$9),"MM")=TEXT((EDATE('Projektkostenkalkulation EP'!$B$8,22)+(BG$9-1)),"MM"),
             IF(
                        OR(
                                    TEXT((EDATE('Projektkostenkalkulation EP'!$B$8,22)+BG$9),"TTT") = "Sa",
                                    TEXT((EDATE('Projektkostenkalkulation EP'!$B$8,22)+BG$9),"TTT") = "So",
                                    IF(ISNA(VLOOKUP(EDATE('Projektkostenkalkulation EP'!$B$8,22)+BG$9,Datenquellen!$F$7:$H$45,3,FALSE))," ",VLOOKUP(EDATE('Projektkostenkalkulation EP'!$B$8,22)+BG$9,Datenquellen!$F$7:$H$45,3,FALSE))="X"
                                    ),
                          "X",
                          ""
                          ),
               "X"
            )</f>
        <v>X</v>
      </c>
      <c r="BI253" s="237" t="str">
        <f xml:space="preserve"> IF(TEXT((EDATE('Projektkostenkalkulation EP'!$B$8,22)+BH$9),"MM")=TEXT((EDATE('Projektkostenkalkulation EP'!$B$8,22)+(BH$9-1)),"MM"),
             IF(
                        OR(
                                    TEXT((EDATE('Projektkostenkalkulation EP'!$B$8,22)+BH$9),"TTT") = "Sa",
                                    TEXT((EDATE('Projektkostenkalkulation EP'!$B$8,22)+BH$9),"TTT") = "So",
                                    IF(ISNA(VLOOKUP(EDATE('Projektkostenkalkulation EP'!$B$8,22)+BH$9,Datenquellen!$F$7:$H$45,3,FALSE))," ",VLOOKUP(EDATE('Projektkostenkalkulation EP'!$B$8,22)+BH$9,Datenquellen!$F$7:$H$45,3,FALSE))="X"
                                    ),
                          "X",
                          ""
                          ),
               "X"
            )</f>
        <v>X</v>
      </c>
      <c r="BJ253" s="237" t="str">
        <f xml:space="preserve"> IF(TEXT((EDATE('Projektkostenkalkulation EP'!$B$8,22)+BI$9),"MM")=TEXT((EDATE('Projektkostenkalkulation EP'!$B$8,22)+(BI$9-1)),"MM"),
             IF(
                        OR(
                                    TEXT((EDATE('Projektkostenkalkulation EP'!$B$8,22)+BI$9),"TTT") = "Sa",
                                    TEXT((EDATE('Projektkostenkalkulation EP'!$B$8,22)+BI$9),"TTT") = "So",
                                    IF(ISNA(VLOOKUP(EDATE('Projektkostenkalkulation EP'!$B$8,22)+BI$9,Datenquellen!$F$7:$H$45,3,FALSE))," ",VLOOKUP(EDATE('Projektkostenkalkulation EP'!$B$8,22)+BI$9,Datenquellen!$F$7:$H$45,3,FALSE))="X"
                                    ),
                          "X",
                          ""
                          ),
               "X"
            )</f>
        <v/>
      </c>
      <c r="BK253" s="237" t="str">
        <f xml:space="preserve"> IF(TEXT((EDATE('Projektkostenkalkulation EP'!$B$8,22)+BJ$9),"MM")=TEXT((EDATE('Projektkostenkalkulation EP'!$B$8,22)+(BJ$9-1)),"MM"),
             IF(
                        OR(
                                    TEXT((EDATE('Projektkostenkalkulation EP'!$B$8,22)+BJ$9),"TTT") = "Sa",
                                    TEXT((EDATE('Projektkostenkalkulation EP'!$B$8,22)+BJ$9),"TTT") = "So",
                                    IF(ISNA(VLOOKUP(EDATE('Projektkostenkalkulation EP'!$B$8,22)+BJ$9,Datenquellen!$F$7:$H$45,3,FALSE))," ",VLOOKUP(EDATE('Projektkostenkalkulation EP'!$B$8,22)+BJ$9,Datenquellen!$F$7:$H$45,3,FALSE))="X"
                                    ),
                          "X",
                          ""
                          ),
               "X"
            )</f>
        <v/>
      </c>
      <c r="BL253" s="237" t="str">
        <f xml:space="preserve"> IF(TEXT((EDATE('Projektkostenkalkulation EP'!$B$8,22)+BK$9),"MM")=TEXT((EDATE('Projektkostenkalkulation EP'!$B$8,22)+(BK$9-1)),"MM"),
             IF(
                        OR(
                                    TEXT((EDATE('Projektkostenkalkulation EP'!$B$8,22)+BK$9),"TTT") = "Sa",
                                    TEXT((EDATE('Projektkostenkalkulation EP'!$B$8,22)+BK$9),"TTT") = "So",
                                    IF(ISNA(VLOOKUP(EDATE('Projektkostenkalkulation EP'!$B$8,22)+BK$9,Datenquellen!$F$7:$H$45,3,FALSE))," ",VLOOKUP(EDATE('Projektkostenkalkulation EP'!$B$8,22)+BK$9,Datenquellen!$F$7:$H$45,3,FALSE))="X"
                                    ),
                          "X",
                          ""
                          ),
               "X"
            )</f>
        <v/>
      </c>
      <c r="BM253" s="237" t="str">
        <f xml:space="preserve"> IF(TEXT((EDATE('Projektkostenkalkulation EP'!$B$8,22)+BL$9),"MM")=TEXT((EDATE('Projektkostenkalkulation EP'!$B$8,22)+(BL$9-1)),"MM"),
             IF(
                        OR(
                                    TEXT((EDATE('Projektkostenkalkulation EP'!$B$8,22)+BL$9),"TTT") = "Sa",
                                    TEXT((EDATE('Projektkostenkalkulation EP'!$B$8,22)+BL$9),"TTT") = "So",
                                    IF(ISNA(VLOOKUP(EDATE('Projektkostenkalkulation EP'!$B$8,22)+BL$9,Datenquellen!$F$7:$H$45,3,FALSE))," ",VLOOKUP(EDATE('Projektkostenkalkulation EP'!$B$8,22)+BL$9,Datenquellen!$F$7:$H$45,3,FALSE))="X"
                                    ),
                          "X",
                          ""
                          ),
               "X"
            )</f>
        <v/>
      </c>
      <c r="BN253" s="237" t="str">
        <f xml:space="preserve"> IF(TEXT((EDATE('Projektkostenkalkulation EP'!$B$8,22)+BM$9),"MM")=TEXT((EDATE('Projektkostenkalkulation EP'!$B$8,22)+(BM$9-1)),"MM"),
             IF(
                        OR(
                                    TEXT((EDATE('Projektkostenkalkulation EP'!$B$8,22)+BM$9),"TTT") = "Sa",
                                    TEXT((EDATE('Projektkostenkalkulation EP'!$B$8,22)+BM$9),"TTT") = "So",
                                    IF(ISNA(VLOOKUP(EDATE('Projektkostenkalkulation EP'!$B$8,22)+BM$9,Datenquellen!$F$7:$H$45,3,FALSE))," ",VLOOKUP(EDATE('Projektkostenkalkulation EP'!$B$8,22)+BM$9,Datenquellen!$F$7:$H$45,3,FALSE))="X"
                                    ),
                          "X",
                          ""
                          ),
               "X"
            )</f>
        <v/>
      </c>
      <c r="BO253" s="237" t="str">
        <f xml:space="preserve"> IF(TEXT((EDATE('Projektkostenkalkulation EP'!$B$8,22)+BN$9),"MM")=TEXT((EDATE('Projektkostenkalkulation EP'!$B$8,22)+(BN$9-1)),"MM"),
             IF(
                        OR(
                                    TEXT((EDATE('Projektkostenkalkulation EP'!$B$8,22)+BN$9),"TTT") = "Sa",
                                    TEXT((EDATE('Projektkostenkalkulation EP'!$B$8,22)+BN$9),"TTT") = "So",
                                    IF(ISNA(VLOOKUP(EDATE('Projektkostenkalkulation EP'!$B$8,22)+BN$9,Datenquellen!$F$7:$H$45,3,FALSE))," ",VLOOKUP(EDATE('Projektkostenkalkulation EP'!$B$8,22)+BN$9,Datenquellen!$F$7:$H$45,3,FALSE))="X"
                                    ),
                          "X",
                          ""
                          ),
               "X"
            )</f>
        <v>X</v>
      </c>
      <c r="BP253" s="237" t="str">
        <f xml:space="preserve"> IF(TEXT((EDATE('Projektkostenkalkulation EP'!$B$8,22)+BO$9),"MM")=TEXT((EDATE('Projektkostenkalkulation EP'!$B$8,22)+(BO$9-1)),"MM"),
             IF(
                        OR(
                                    TEXT((EDATE('Projektkostenkalkulation EP'!$B$8,22)+BO$9),"TTT") = "Sa",
                                    TEXT((EDATE('Projektkostenkalkulation EP'!$B$8,22)+BO$9),"TTT") = "So",
                                    IF(ISNA(VLOOKUP(EDATE('Projektkostenkalkulation EP'!$B$8,22)+BO$9,Datenquellen!$F$7:$H$45,3,FALSE))," ",VLOOKUP(EDATE('Projektkostenkalkulation EP'!$B$8,22)+BO$9,Datenquellen!$F$7:$H$45,3,FALSE))="X"
                                    ),
                          "X",
                          ""
                          ),
               "X"
            )</f>
        <v>X</v>
      </c>
      <c r="BQ253" s="238" t="str">
        <f xml:space="preserve"> IF(TEXT((EDATE('Projektkostenkalkulation EP'!$B$8,22)+BP$9),"MM")=TEXT((EDATE('Projektkostenkalkulation EP'!$B$8,22)+(BP$9-1)),"MM"),
             IF(
                        OR(
                                    TEXT((EDATE('Projektkostenkalkulation EP'!$B$8,22)+BP$9),"TTT") = "Sa",
                                    TEXT((EDATE('Projektkostenkalkulation EP'!$B$8,22)+BP$9),"TTT") = "So",
                                    IF(ISNA(VLOOKUP(EDATE('Projektkostenkalkulation EP'!$B$8,22)+BP$9,Datenquellen!$F$7:$H$45,3,FALSE))," ",VLOOKUP(EDATE('Projektkostenkalkulation EP'!$B$8,22)+BP$9,Datenquellen!$F$7:$H$45,3,FALSE))="X"
                                    ),
                          "X",
                          ""
                          ),
               "X"
            )</f>
        <v>X</v>
      </c>
      <c r="BR253" s="239"/>
      <c r="BS253" s="240"/>
      <c r="BT253" s="241" t="s">
        <v>67</v>
      </c>
      <c r="BU253" s="407"/>
      <c r="BV253" s="236"/>
      <c r="BW253" s="237" t="str">
        <f>IF(
            OR(
                     TEXT(EDATE('Projektkostenkalkulation EP'!$B$8,22),"TTT") = "Sa",
                     TEXT(EDATE('Projektkostenkalkulation EP'!$B$8,22),"TTT") = "So",
                     IF(ISNA(VLOOKUP(EDATE('Projektkostenkalkulation EP'!$B$8,22),Datenquellen!$F$7:$H$45,3,FALSE))," ",VLOOKUP(EDATE('Projektkostenkalkulation EP'!$B$8,22),Datenquellen!$F$7:$H$45,3,FALSE))="X"
                            ),
                    "X",
                    ""
            )</f>
        <v>X</v>
      </c>
      <c r="BX253" s="237" t="str">
        <f xml:space="preserve"> IF(TEXT((EDATE('Projektkostenkalkulation EP'!$B$8,22)+BW$9),"MM")=TEXT((EDATE('Projektkostenkalkulation EP'!$B$8,22)+(BW$9-1)),"MM"),
             IF(
                        OR(
                                    TEXT((EDATE('Projektkostenkalkulation EP'!$B$8,22)+BW$9),"TTT") = "Sa",
                                    TEXT((EDATE('Projektkostenkalkulation EP'!$B$8,22)+BW$9),"TTT") = "So",
                                    IF(ISNA(VLOOKUP(EDATE('Projektkostenkalkulation EP'!$B$8,22)+BW$9,Datenquellen!$F$7:$H$45,3,FALSE))," ",VLOOKUP(EDATE('Projektkostenkalkulation EP'!$B$8,22)+BW$9,Datenquellen!$F$7:$H$45,3,FALSE))="X"
                                    ),
                          "X",
                          ""
                          ),
               "X"
            )</f>
        <v>X</v>
      </c>
      <c r="BY253" s="237" t="str">
        <f xml:space="preserve"> IF(TEXT((EDATE('Projektkostenkalkulation EP'!$B$8,22)+BX$9),"MM")=TEXT((EDATE('Projektkostenkalkulation EP'!$B$8,22)+(BX$9-1)),"MM"),
             IF(
                        OR(
                                    TEXT((EDATE('Projektkostenkalkulation EP'!$B$8,22)+BX$9),"TTT") = "Sa",
                                    TEXT((EDATE('Projektkostenkalkulation EP'!$B$8,22)+BX$9),"TTT") = "So",
                                    IF(ISNA(VLOOKUP(EDATE('Projektkostenkalkulation EP'!$B$8,22)+BX$9,Datenquellen!$F$7:$H$45,3,FALSE))," ",VLOOKUP(EDATE('Projektkostenkalkulation EP'!$B$8,22)+BX$9,Datenquellen!$F$7:$H$45,3,FALSE))="X"
                                    ),
                          "X",
                          ""
                          ),
               "X"
            )</f>
        <v/>
      </c>
      <c r="BZ253" s="237" t="str">
        <f xml:space="preserve"> IF(TEXT((EDATE('Projektkostenkalkulation EP'!$B$8,22)+BY$9),"MM")=TEXT((EDATE('Projektkostenkalkulation EP'!$B$8,22)+(BY$9-1)),"MM"),
             IF(
                        OR(
                                    TEXT((EDATE('Projektkostenkalkulation EP'!$B$8,22)+BY$9),"TTT") = "Sa",
                                    TEXT((EDATE('Projektkostenkalkulation EP'!$B$8,22)+BY$9),"TTT") = "So",
                                    IF(ISNA(VLOOKUP(EDATE('Projektkostenkalkulation EP'!$B$8,22)+BY$9,Datenquellen!$F$7:$H$45,3,FALSE))," ",VLOOKUP(EDATE('Projektkostenkalkulation EP'!$B$8,22)+BY$9,Datenquellen!$F$7:$H$45,3,FALSE))="X"
                                    ),
                          "X",
                          ""
                          ),
               "X"
            )</f>
        <v/>
      </c>
      <c r="CA253" s="237" t="str">
        <f xml:space="preserve"> IF(TEXT((EDATE('Projektkostenkalkulation EP'!$B$8,22)+BZ$9),"MM")=TEXT((EDATE('Projektkostenkalkulation EP'!$B$8,22)+(BZ$9-1)),"MM"),
             IF(
                        OR(
                                    TEXT((EDATE('Projektkostenkalkulation EP'!$B$8,22)+BZ$9),"TTT") = "Sa",
                                    TEXT((EDATE('Projektkostenkalkulation EP'!$B$8,22)+BZ$9),"TTT") = "So",
                                    IF(ISNA(VLOOKUP(EDATE('Projektkostenkalkulation EP'!$B$8,22)+BZ$9,Datenquellen!$F$7:$H$45,3,FALSE))," ",VLOOKUP(EDATE('Projektkostenkalkulation EP'!$B$8,22)+BZ$9,Datenquellen!$F$7:$H$45,3,FALSE))="X"
                                    ),
                          "X",
                          ""
                          ),
               "X"
            )</f>
        <v/>
      </c>
      <c r="CB253" s="237" t="str">
        <f xml:space="preserve"> IF(TEXT((EDATE('Projektkostenkalkulation EP'!$B$8,22)+CA$9),"MM")=TEXT((EDATE('Projektkostenkalkulation EP'!$B$8,22)+(CA$9-1)),"MM"),
             IF(
                        OR(
                                    TEXT((EDATE('Projektkostenkalkulation EP'!$B$8,22)+CA$9),"TTT") = "Sa",
                                    TEXT((EDATE('Projektkostenkalkulation EP'!$B$8,22)+CA$9),"TTT") = "So",
                                    IF(ISNA(VLOOKUP(EDATE('Projektkostenkalkulation EP'!$B$8,22)+CA$9,Datenquellen!$F$7:$H$45,3,FALSE))," ",VLOOKUP(EDATE('Projektkostenkalkulation EP'!$B$8,22)+CA$9,Datenquellen!$F$7:$H$45,3,FALSE))="X"
                                    ),
                          "X",
                          ""
                          ),
               "X"
            )</f>
        <v/>
      </c>
      <c r="CC253" s="237" t="str">
        <f xml:space="preserve"> IF(TEXT((EDATE('Projektkostenkalkulation EP'!$B$8,22)+CB$9),"MM")=TEXT((EDATE('Projektkostenkalkulation EP'!$B$8,22)+(CB$9-1)),"MM"),
             IF(
                        OR(
                                    TEXT((EDATE('Projektkostenkalkulation EP'!$B$8,22)+CB$9),"TTT") = "Sa",
                                    TEXT((EDATE('Projektkostenkalkulation EP'!$B$8,22)+CB$9),"TTT") = "So",
                                    IF(ISNA(VLOOKUP(EDATE('Projektkostenkalkulation EP'!$B$8,22)+CB$9,Datenquellen!$F$7:$H$45,3,FALSE))," ",VLOOKUP(EDATE('Projektkostenkalkulation EP'!$B$8,22)+CB$9,Datenquellen!$F$7:$H$45,3,FALSE))="X"
                                    ),
                          "X",
                          ""
                          ),
               "X"
            )</f>
        <v/>
      </c>
      <c r="CD253" s="237" t="str">
        <f xml:space="preserve"> IF(TEXT((EDATE('Projektkostenkalkulation EP'!$B$8,22)+CC$9),"MM")=TEXT((EDATE('Projektkostenkalkulation EP'!$B$8,22)+(CC$9-1)),"MM"),
             IF(
                        OR(
                                    TEXT((EDATE('Projektkostenkalkulation EP'!$B$8,22)+CC$9),"TTT") = "Sa",
                                    TEXT((EDATE('Projektkostenkalkulation EP'!$B$8,22)+CC$9),"TTT") = "So",
                                    IF(ISNA(VLOOKUP(EDATE('Projektkostenkalkulation EP'!$B$8,22)+CC$9,Datenquellen!$F$7:$H$45,3,FALSE))," ",VLOOKUP(EDATE('Projektkostenkalkulation EP'!$B$8,22)+CC$9,Datenquellen!$F$7:$H$45,3,FALSE))="X"
                                    ),
                          "X",
                          ""
                          ),
               "X"
            )</f>
        <v>X</v>
      </c>
      <c r="CE253" s="237" t="str">
        <f xml:space="preserve"> IF(TEXT((EDATE('Projektkostenkalkulation EP'!$B$8,22)+CD$9),"MM")=TEXT((EDATE('Projektkostenkalkulation EP'!$B$8,22)+(CD$9-1)),"MM"),
             IF(
                        OR(
                                    TEXT((EDATE('Projektkostenkalkulation EP'!$B$8,22)+CD$9),"TTT") = "Sa",
                                    TEXT((EDATE('Projektkostenkalkulation EP'!$B$8,22)+CD$9),"TTT") = "So",
                                    IF(ISNA(VLOOKUP(EDATE('Projektkostenkalkulation EP'!$B$8,22)+CD$9,Datenquellen!$F$7:$H$45,3,FALSE))," ",VLOOKUP(EDATE('Projektkostenkalkulation EP'!$B$8,22)+CD$9,Datenquellen!$F$7:$H$45,3,FALSE))="X"
                                    ),
                          "X",
                          ""
                          ),
               "X"
            )</f>
        <v>X</v>
      </c>
      <c r="CF253" s="237" t="str">
        <f xml:space="preserve"> IF(TEXT((EDATE('Projektkostenkalkulation EP'!$B$8,22)+CE$9),"MM")=TEXT((EDATE('Projektkostenkalkulation EP'!$B$8,22)+(CE$9-1)),"MM"),
             IF(
                        OR(
                                    TEXT((EDATE('Projektkostenkalkulation EP'!$B$8,22)+CE$9),"TTT") = "Sa",
                                    TEXT((EDATE('Projektkostenkalkulation EP'!$B$8,22)+CE$9),"TTT") = "So",
                                    IF(ISNA(VLOOKUP(EDATE('Projektkostenkalkulation EP'!$B$8,22)+CE$9,Datenquellen!$F$7:$H$45,3,FALSE))," ",VLOOKUP(EDATE('Projektkostenkalkulation EP'!$B$8,22)+CE$9,Datenquellen!$F$7:$H$45,3,FALSE))="X"
                                    ),
                          "X",
                          ""
                          ),
               "X"
            )</f>
        <v/>
      </c>
      <c r="CG253" s="237" t="str">
        <f xml:space="preserve"> IF(TEXT((EDATE('Projektkostenkalkulation EP'!$B$8,22)+CF$9),"MM")=TEXT((EDATE('Projektkostenkalkulation EP'!$B$8,22)+(CF$9-1)),"MM"),
             IF(
                        OR(
                                    TEXT((EDATE('Projektkostenkalkulation EP'!$B$8,22)+CF$9),"TTT") = "Sa",
                                    TEXT((EDATE('Projektkostenkalkulation EP'!$B$8,22)+CF$9),"TTT") = "So",
                                    IF(ISNA(VLOOKUP(EDATE('Projektkostenkalkulation EP'!$B$8,22)+CF$9,Datenquellen!$F$7:$H$45,3,FALSE))," ",VLOOKUP(EDATE('Projektkostenkalkulation EP'!$B$8,22)+CF$9,Datenquellen!$F$7:$H$45,3,FALSE))="X"
                                    ),
                          "X",
                          ""
                          ),
               "X"
            )</f>
        <v/>
      </c>
      <c r="CH253" s="237" t="str">
        <f xml:space="preserve"> IF(TEXT((EDATE('Projektkostenkalkulation EP'!$B$8,22)+CG$9),"MM")=TEXT((EDATE('Projektkostenkalkulation EP'!$B$8,22)+(CG$9-1)),"MM"),
             IF(
                        OR(
                                    TEXT((EDATE('Projektkostenkalkulation EP'!$B$8,22)+CG$9),"TTT") = "Sa",
                                    TEXT((EDATE('Projektkostenkalkulation EP'!$B$8,22)+CG$9),"TTT") = "So",
                                    IF(ISNA(VLOOKUP(EDATE('Projektkostenkalkulation EP'!$B$8,22)+CG$9,Datenquellen!$F$7:$H$45,3,FALSE))," ",VLOOKUP(EDATE('Projektkostenkalkulation EP'!$B$8,22)+CG$9,Datenquellen!$F$7:$H$45,3,FALSE))="X"
                                    ),
                          "X",
                          ""
                          ),
               "X"
            )</f>
        <v/>
      </c>
      <c r="CI253" s="237" t="str">
        <f xml:space="preserve"> IF(TEXT((EDATE('Projektkostenkalkulation EP'!$B$8,22)+CH$9),"MM")=TEXT((EDATE('Projektkostenkalkulation EP'!$B$8,22)+(CH$9-1)),"MM"),
             IF(
                        OR(
                                    TEXT((EDATE('Projektkostenkalkulation EP'!$B$8,22)+CH$9),"TTT") = "Sa",
                                    TEXT((EDATE('Projektkostenkalkulation EP'!$B$8,22)+CH$9),"TTT") = "So",
                                    IF(ISNA(VLOOKUP(EDATE('Projektkostenkalkulation EP'!$B$8,22)+CH$9,Datenquellen!$F$7:$H$45,3,FALSE))," ",VLOOKUP(EDATE('Projektkostenkalkulation EP'!$B$8,22)+CH$9,Datenquellen!$F$7:$H$45,3,FALSE))="X"
                                    ),
                          "X",
                          ""
                          ),
               "X"
            )</f>
        <v/>
      </c>
      <c r="CJ253" s="237" t="str">
        <f xml:space="preserve"> IF(TEXT((EDATE('Projektkostenkalkulation EP'!$B$8,22)+CI$9),"MM")=TEXT((EDATE('Projektkostenkalkulation EP'!$B$8,22)+(CI$9-1)),"MM"),
             IF(
                        OR(
                                    TEXT((EDATE('Projektkostenkalkulation EP'!$B$8,22)+CI$9),"TTT") = "Sa",
                                    TEXT((EDATE('Projektkostenkalkulation EP'!$B$8,22)+CI$9),"TTT") = "So",
                                    IF(ISNA(VLOOKUP(EDATE('Projektkostenkalkulation EP'!$B$8,22)+CI$9,Datenquellen!$F$7:$H$45,3,FALSE))," ",VLOOKUP(EDATE('Projektkostenkalkulation EP'!$B$8,22)+CI$9,Datenquellen!$F$7:$H$45,3,FALSE))="X"
                                    ),
                          "X",
                          ""
                          ),
               "X"
            )</f>
        <v/>
      </c>
      <c r="CK253" s="237" t="str">
        <f xml:space="preserve"> IF(TEXT((EDATE('Projektkostenkalkulation EP'!$B$8,22)+CJ$9),"MM")=TEXT((EDATE('Projektkostenkalkulation EP'!$B$8,22)+(CJ$9-1)),"MM"),
             IF(
                        OR(
                                    TEXT((EDATE('Projektkostenkalkulation EP'!$B$8,22)+CJ$9),"TTT") = "Sa",
                                    TEXT((EDATE('Projektkostenkalkulation EP'!$B$8,22)+CJ$9),"TTT") = "So",
                                    IF(ISNA(VLOOKUP(EDATE('Projektkostenkalkulation EP'!$B$8,22)+CJ$9,Datenquellen!$F$7:$H$45,3,FALSE))," ",VLOOKUP(EDATE('Projektkostenkalkulation EP'!$B$8,22)+CJ$9,Datenquellen!$F$7:$H$45,3,FALSE))="X"
                                    ),
                          "X",
                          ""
                          ),
               "X"
            )</f>
        <v>X</v>
      </c>
      <c r="CL253" s="237" t="str">
        <f xml:space="preserve"> IF(TEXT((EDATE('Projektkostenkalkulation EP'!$B$8,22)+CK$9),"MM")=TEXT((EDATE('Projektkostenkalkulation EP'!$B$8,22)+(CK$9-1)),"MM"),
             IF(
                        OR(
                                    TEXT((EDATE('Projektkostenkalkulation EP'!$B$8,22)+CK$9),"TTT") = "Sa",
                                    TEXT((EDATE('Projektkostenkalkulation EP'!$B$8,22)+CK$9),"TTT") = "So",
                                    IF(ISNA(VLOOKUP(EDATE('Projektkostenkalkulation EP'!$B$8,22)+CK$9,Datenquellen!$F$7:$H$45,3,FALSE))," ",VLOOKUP(EDATE('Projektkostenkalkulation EP'!$B$8,22)+CK$9,Datenquellen!$F$7:$H$45,3,FALSE))="X"
                                    ),
                          "X",
                          ""
                          ),
               "X"
            )</f>
        <v>X</v>
      </c>
      <c r="CM253" s="237" t="str">
        <f xml:space="preserve"> IF(TEXT((EDATE('Projektkostenkalkulation EP'!$B$8,22)+CL$9),"MM")=TEXT((EDATE('Projektkostenkalkulation EP'!$B$8,22)+(CL$9-1)),"MM"),
             IF(
                        OR(
                                    TEXT((EDATE('Projektkostenkalkulation EP'!$B$8,22)+CL$9),"TTT") = "Sa",
                                    TEXT((EDATE('Projektkostenkalkulation EP'!$B$8,22)+CL$9),"TTT") = "So",
                                    IF(ISNA(VLOOKUP(EDATE('Projektkostenkalkulation EP'!$B$8,22)+CL$9,Datenquellen!$F$7:$H$45,3,FALSE))," ",VLOOKUP(EDATE('Projektkostenkalkulation EP'!$B$8,22)+CL$9,Datenquellen!$F$7:$H$45,3,FALSE))="X"
                                    ),
                          "X",
                          ""
                          ),
               "X"
            )</f>
        <v/>
      </c>
      <c r="CN253" s="237" t="str">
        <f xml:space="preserve"> IF(TEXT((EDATE('Projektkostenkalkulation EP'!$B$8,22)+CM$9),"MM")=TEXT((EDATE('Projektkostenkalkulation EP'!$B$8,22)+(CM$9-1)),"MM"),
             IF(
                        OR(
                                    TEXT((EDATE('Projektkostenkalkulation EP'!$B$8,22)+CM$9),"TTT") = "Sa",
                                    TEXT((EDATE('Projektkostenkalkulation EP'!$B$8,22)+CM$9),"TTT") = "So",
                                    IF(ISNA(VLOOKUP(EDATE('Projektkostenkalkulation EP'!$B$8,22)+CM$9,Datenquellen!$F$7:$H$45,3,FALSE))," ",VLOOKUP(EDATE('Projektkostenkalkulation EP'!$B$8,22)+CM$9,Datenquellen!$F$7:$H$45,3,FALSE))="X"
                                    ),
                          "X",
                          ""
                          ),
               "X"
            )</f>
        <v/>
      </c>
      <c r="CO253" s="237" t="str">
        <f xml:space="preserve"> IF(TEXT((EDATE('Projektkostenkalkulation EP'!$B$8,22)+CN$9),"MM")=TEXT((EDATE('Projektkostenkalkulation EP'!$B$8,22)+(CN$9-1)),"MM"),
             IF(
                        OR(
                                    TEXT((EDATE('Projektkostenkalkulation EP'!$B$8,22)+CN$9),"TTT") = "Sa",
                                    TEXT((EDATE('Projektkostenkalkulation EP'!$B$8,22)+CN$9),"TTT") = "So",
                                    IF(ISNA(VLOOKUP(EDATE('Projektkostenkalkulation EP'!$B$8,22)+CN$9,Datenquellen!$F$7:$H$45,3,FALSE))," ",VLOOKUP(EDATE('Projektkostenkalkulation EP'!$B$8,22)+CN$9,Datenquellen!$F$7:$H$45,3,FALSE))="X"
                                    ),
                          "X",
                          ""
                          ),
               "X"
            )</f>
        <v/>
      </c>
      <c r="CP253" s="237" t="str">
        <f xml:space="preserve"> IF(TEXT((EDATE('Projektkostenkalkulation EP'!$B$8,22)+CO$9),"MM")=TEXT((EDATE('Projektkostenkalkulation EP'!$B$8,22)+(CO$9-1)),"MM"),
             IF(
                        OR(
                                    TEXT((EDATE('Projektkostenkalkulation EP'!$B$8,22)+CO$9),"TTT") = "Sa",
                                    TEXT((EDATE('Projektkostenkalkulation EP'!$B$8,22)+CO$9),"TTT") = "So",
                                    IF(ISNA(VLOOKUP(EDATE('Projektkostenkalkulation EP'!$B$8,22)+CO$9,Datenquellen!$F$7:$H$45,3,FALSE))," ",VLOOKUP(EDATE('Projektkostenkalkulation EP'!$B$8,22)+CO$9,Datenquellen!$F$7:$H$45,3,FALSE))="X"
                                    ),
                          "X",
                          ""
                          ),
               "X"
            )</f>
        <v/>
      </c>
      <c r="CQ253" s="237" t="str">
        <f xml:space="preserve"> IF(TEXT((EDATE('Projektkostenkalkulation EP'!$B$8,22)+CP$9),"MM")=TEXT((EDATE('Projektkostenkalkulation EP'!$B$8,22)+(CP$9-1)),"MM"),
             IF(
                        OR(
                                    TEXT((EDATE('Projektkostenkalkulation EP'!$B$8,22)+CP$9),"TTT") = "Sa",
                                    TEXT((EDATE('Projektkostenkalkulation EP'!$B$8,22)+CP$9),"TTT") = "So",
                                    IF(ISNA(VLOOKUP(EDATE('Projektkostenkalkulation EP'!$B$8,22)+CP$9,Datenquellen!$F$7:$H$45,3,FALSE))," ",VLOOKUP(EDATE('Projektkostenkalkulation EP'!$B$8,22)+CP$9,Datenquellen!$F$7:$H$45,3,FALSE))="X"
                                    ),
                          "X",
                          ""
                          ),
               "X"
            )</f>
        <v/>
      </c>
      <c r="CR253" s="237" t="str">
        <f xml:space="preserve"> IF(TEXT((EDATE('Projektkostenkalkulation EP'!$B$8,22)+CQ$9),"MM")=TEXT((EDATE('Projektkostenkalkulation EP'!$B$8,22)+(CQ$9-1)),"MM"),
             IF(
                        OR(
                                    TEXT((EDATE('Projektkostenkalkulation EP'!$B$8,22)+CQ$9),"TTT") = "Sa",
                                    TEXT((EDATE('Projektkostenkalkulation EP'!$B$8,22)+CQ$9),"TTT") = "So",
                                    IF(ISNA(VLOOKUP(EDATE('Projektkostenkalkulation EP'!$B$8,22)+CQ$9,Datenquellen!$F$7:$H$45,3,FALSE))," ",VLOOKUP(EDATE('Projektkostenkalkulation EP'!$B$8,22)+CQ$9,Datenquellen!$F$7:$H$45,3,FALSE))="X"
                                    ),
                          "X",
                          ""
                          ),
               "X"
            )</f>
        <v>X</v>
      </c>
      <c r="CS253" s="237" t="str">
        <f xml:space="preserve"> IF(TEXT((EDATE('Projektkostenkalkulation EP'!$B$8,22)+CR$9),"MM")=TEXT((EDATE('Projektkostenkalkulation EP'!$B$8,22)+(CR$9-1)),"MM"),
             IF(
                        OR(
                                    TEXT((EDATE('Projektkostenkalkulation EP'!$B$8,22)+CR$9),"TTT") = "Sa",
                                    TEXT((EDATE('Projektkostenkalkulation EP'!$B$8,22)+CR$9),"TTT") = "So",
                                    IF(ISNA(VLOOKUP(EDATE('Projektkostenkalkulation EP'!$B$8,22)+CR$9,Datenquellen!$F$7:$H$45,3,FALSE))," ",VLOOKUP(EDATE('Projektkostenkalkulation EP'!$B$8,22)+CR$9,Datenquellen!$F$7:$H$45,3,FALSE))="X"
                                    ),
                          "X",
                          ""
                          ),
               "X"
            )</f>
        <v>X</v>
      </c>
      <c r="CT253" s="237" t="str">
        <f xml:space="preserve"> IF(TEXT((EDATE('Projektkostenkalkulation EP'!$B$8,22)+CS$9),"MM")=TEXT((EDATE('Projektkostenkalkulation EP'!$B$8,22)+(CS$9-1)),"MM"),
             IF(
                        OR(
                                    TEXT((EDATE('Projektkostenkalkulation EP'!$B$8,22)+CS$9),"TTT") = "Sa",
                                    TEXT((EDATE('Projektkostenkalkulation EP'!$B$8,22)+CS$9),"TTT") = "So",
                                    IF(ISNA(VLOOKUP(EDATE('Projektkostenkalkulation EP'!$B$8,22)+CS$9,Datenquellen!$F$7:$H$45,3,FALSE))," ",VLOOKUP(EDATE('Projektkostenkalkulation EP'!$B$8,22)+CS$9,Datenquellen!$F$7:$H$45,3,FALSE))="X"
                                    ),
                          "X",
                          ""
                          ),
               "X"
            )</f>
        <v/>
      </c>
      <c r="CU253" s="237" t="str">
        <f xml:space="preserve"> IF(TEXT((EDATE('Projektkostenkalkulation EP'!$B$8,22)+CT$9),"MM")=TEXT((EDATE('Projektkostenkalkulation EP'!$B$8,22)+(CT$9-1)),"MM"),
             IF(
                        OR(
                                    TEXT((EDATE('Projektkostenkalkulation EP'!$B$8,22)+CT$9),"TTT") = "Sa",
                                    TEXT((EDATE('Projektkostenkalkulation EP'!$B$8,22)+CT$9),"TTT") = "So",
                                    IF(ISNA(VLOOKUP(EDATE('Projektkostenkalkulation EP'!$B$8,22)+CT$9,Datenquellen!$F$7:$H$45,3,FALSE))," ",VLOOKUP(EDATE('Projektkostenkalkulation EP'!$B$8,22)+CT$9,Datenquellen!$F$7:$H$45,3,FALSE))="X"
                                    ),
                          "X",
                          ""
                          ),
               "X"
            )</f>
        <v/>
      </c>
      <c r="CV253" s="237" t="str">
        <f xml:space="preserve"> IF(TEXT((EDATE('Projektkostenkalkulation EP'!$B$8,22)+CU$9),"MM")=TEXT((EDATE('Projektkostenkalkulation EP'!$B$8,22)+(CU$9-1)),"MM"),
             IF(
                        OR(
                                    TEXT((EDATE('Projektkostenkalkulation EP'!$B$8,22)+CU$9),"TTT") = "Sa",
                                    TEXT((EDATE('Projektkostenkalkulation EP'!$B$8,22)+CU$9),"TTT") = "So",
                                    IF(ISNA(VLOOKUP(EDATE('Projektkostenkalkulation EP'!$B$8,22)+CU$9,Datenquellen!$F$7:$H$45,3,FALSE))," ",VLOOKUP(EDATE('Projektkostenkalkulation EP'!$B$8,22)+CU$9,Datenquellen!$F$7:$H$45,3,FALSE))="X"
                                    ),
                          "X",
                          ""
                          ),
               "X"
            )</f>
        <v/>
      </c>
      <c r="CW253" s="237" t="str">
        <f xml:space="preserve"> IF(TEXT((EDATE('Projektkostenkalkulation EP'!$B$8,22)+CV$9),"MM")=TEXT((EDATE('Projektkostenkalkulation EP'!$B$8,22)+(CV$9-1)),"MM"),
             IF(
                        OR(
                                    TEXT((EDATE('Projektkostenkalkulation EP'!$B$8,22)+CV$9),"TTT") = "Sa",
                                    TEXT((EDATE('Projektkostenkalkulation EP'!$B$8,22)+CV$9),"TTT") = "So",
                                    IF(ISNA(VLOOKUP(EDATE('Projektkostenkalkulation EP'!$B$8,22)+CV$9,Datenquellen!$F$7:$H$45,3,FALSE))," ",VLOOKUP(EDATE('Projektkostenkalkulation EP'!$B$8,22)+CV$9,Datenquellen!$F$7:$H$45,3,FALSE))="X"
                                    ),
                          "X",
                          ""
                          ),
               "X"
            )</f>
        <v/>
      </c>
      <c r="CX253" s="237" t="str">
        <f xml:space="preserve"> IF(TEXT((EDATE('Projektkostenkalkulation EP'!$B$8,22)+CW$9),"MM")=TEXT((EDATE('Projektkostenkalkulation EP'!$B$8,22)+(CW$9-1)),"MM"),
             IF(
                        OR(
                                    TEXT((EDATE('Projektkostenkalkulation EP'!$B$8,22)+CW$9),"TTT") = "Sa",
                                    TEXT((EDATE('Projektkostenkalkulation EP'!$B$8,22)+CW$9),"TTT") = "So",
                                    IF(ISNA(VLOOKUP(EDATE('Projektkostenkalkulation EP'!$B$8,22)+CW$9,Datenquellen!$F$7:$H$45,3,FALSE))," ",VLOOKUP(EDATE('Projektkostenkalkulation EP'!$B$8,22)+CW$9,Datenquellen!$F$7:$H$45,3,FALSE))="X"
                                    ),
                          "X",
                          ""
                          ),
               "X"
            )</f>
        <v/>
      </c>
      <c r="CY253" s="237" t="str">
        <f xml:space="preserve"> IF(TEXT((EDATE('Projektkostenkalkulation EP'!$B$8,22)+CX$9),"MM")=TEXT((EDATE('Projektkostenkalkulation EP'!$B$8,22)+(CX$9-1)),"MM"),
             IF(
                        OR(
                                    TEXT((EDATE('Projektkostenkalkulation EP'!$B$8,22)+CX$9),"TTT") = "Sa",
                                    TEXT((EDATE('Projektkostenkalkulation EP'!$B$8,22)+CX$9),"TTT") = "So",
                                    IF(ISNA(VLOOKUP(EDATE('Projektkostenkalkulation EP'!$B$8,22)+CX$9,Datenquellen!$F$7:$H$45,3,FALSE))," ",VLOOKUP(EDATE('Projektkostenkalkulation EP'!$B$8,22)+CX$9,Datenquellen!$F$7:$H$45,3,FALSE))="X"
                                    ),
                          "X",
                          ""
                          ),
               "X"
            )</f>
        <v>X</v>
      </c>
      <c r="CZ253" s="237" t="str">
        <f xml:space="preserve"> IF(TEXT((EDATE('Projektkostenkalkulation EP'!$B$8,22)+CY$9),"MM")=TEXT((EDATE('Projektkostenkalkulation EP'!$B$8,22)+(CY$9-1)),"MM"),
             IF(
                        OR(
                                    TEXT((EDATE('Projektkostenkalkulation EP'!$B$8,22)+CY$9),"TTT") = "Sa",
                                    TEXT((EDATE('Projektkostenkalkulation EP'!$B$8,22)+CY$9),"TTT") = "So",
                                    IF(ISNA(VLOOKUP(EDATE('Projektkostenkalkulation EP'!$B$8,22)+CY$9,Datenquellen!$F$7:$H$45,3,FALSE))," ",VLOOKUP(EDATE('Projektkostenkalkulation EP'!$B$8,22)+CY$9,Datenquellen!$F$7:$H$45,3,FALSE))="X"
                                    ),
                          "X",
                          ""
                          ),
               "X"
            )</f>
        <v>X</v>
      </c>
      <c r="DA253" s="238" t="str">
        <f xml:space="preserve"> IF(TEXT((EDATE('Projektkostenkalkulation EP'!$B$8,22)+CZ$9),"MM")=TEXT((EDATE('Projektkostenkalkulation EP'!$B$8,22)+(CZ$9-1)),"MM"),
             IF(
                        OR(
                                    TEXT((EDATE('Projektkostenkalkulation EP'!$B$8,22)+CZ$9),"TTT") = "Sa",
                                    TEXT((EDATE('Projektkostenkalkulation EP'!$B$8,22)+CZ$9),"TTT") = "So",
                                    IF(ISNA(VLOOKUP(EDATE('Projektkostenkalkulation EP'!$B$8,22)+CZ$9,Datenquellen!$F$7:$H$45,3,FALSE))," ",VLOOKUP(EDATE('Projektkostenkalkulation EP'!$B$8,22)+CZ$9,Datenquellen!$F$7:$H$45,3,FALSE))="X"
                                    ),
                          "X",
                          ""
                          ),
               "X"
            )</f>
        <v>X</v>
      </c>
      <c r="DB253" s="239"/>
      <c r="DC253" s="240"/>
      <c r="DD253" s="241" t="s">
        <v>67</v>
      </c>
      <c r="DE253" s="407"/>
      <c r="DF253" s="236"/>
      <c r="DG253" s="237" t="str">
        <f>IF(
            OR(
                     TEXT(EDATE('Projektkostenkalkulation EP'!$B$8,22),"TTT") = "Sa",
                     TEXT(EDATE('Projektkostenkalkulation EP'!$B$8,22),"TTT") = "So",
                     IF(ISNA(VLOOKUP(EDATE('Projektkostenkalkulation EP'!$B$8,22),Datenquellen!$F$7:$H$45,3,FALSE))," ",VLOOKUP(EDATE('Projektkostenkalkulation EP'!$B$8,22),Datenquellen!$F$7:$H$45,3,FALSE))="X"
                            ),
                    "X",
                    ""
            )</f>
        <v>X</v>
      </c>
      <c r="DH253" s="237" t="str">
        <f xml:space="preserve"> IF(TEXT((EDATE('Projektkostenkalkulation EP'!$B$8,22)+DG$9),"MM")=TEXT((EDATE('Projektkostenkalkulation EP'!$B$8,22)+(DG$9-1)),"MM"),
             IF(
                        OR(
                                    TEXT((EDATE('Projektkostenkalkulation EP'!$B$8,22)+DG$9),"TTT") = "Sa",
                                    TEXT((EDATE('Projektkostenkalkulation EP'!$B$8,22)+DG$9),"TTT") = "So",
                                    IF(ISNA(VLOOKUP(EDATE('Projektkostenkalkulation EP'!$B$8,22)+DG$9,Datenquellen!$F$7:$H$45,3,FALSE))," ",VLOOKUP(EDATE('Projektkostenkalkulation EP'!$B$8,22)+DG$9,Datenquellen!$F$7:$H$45,3,FALSE))="X"
                                    ),
                          "X",
                          ""
                          ),
               "X"
            )</f>
        <v>X</v>
      </c>
      <c r="DI253" s="237" t="str">
        <f xml:space="preserve"> IF(TEXT((EDATE('Projektkostenkalkulation EP'!$B$8,22)+DH$9),"MM")=TEXT((EDATE('Projektkostenkalkulation EP'!$B$8,22)+(DH$9-1)),"MM"),
             IF(
                        OR(
                                    TEXT((EDATE('Projektkostenkalkulation EP'!$B$8,22)+DH$9),"TTT") = "Sa",
                                    TEXT((EDATE('Projektkostenkalkulation EP'!$B$8,22)+DH$9),"TTT") = "So",
                                    IF(ISNA(VLOOKUP(EDATE('Projektkostenkalkulation EP'!$B$8,22)+DH$9,Datenquellen!$F$7:$H$45,3,FALSE))," ",VLOOKUP(EDATE('Projektkostenkalkulation EP'!$B$8,22)+DH$9,Datenquellen!$F$7:$H$45,3,FALSE))="X"
                                    ),
                          "X",
                          ""
                          ),
               "X"
            )</f>
        <v/>
      </c>
      <c r="DJ253" s="237" t="str">
        <f xml:space="preserve"> IF(TEXT((EDATE('Projektkostenkalkulation EP'!$B$8,22)+DI$9),"MM")=TEXT((EDATE('Projektkostenkalkulation EP'!$B$8,22)+(DI$9-1)),"MM"),
             IF(
                        OR(
                                    TEXT((EDATE('Projektkostenkalkulation EP'!$B$8,22)+DI$9),"TTT") = "Sa",
                                    TEXT((EDATE('Projektkostenkalkulation EP'!$B$8,22)+DI$9),"TTT") = "So",
                                    IF(ISNA(VLOOKUP(EDATE('Projektkostenkalkulation EP'!$B$8,22)+DI$9,Datenquellen!$F$7:$H$45,3,FALSE))," ",VLOOKUP(EDATE('Projektkostenkalkulation EP'!$B$8,22)+DI$9,Datenquellen!$F$7:$H$45,3,FALSE))="X"
                                    ),
                          "X",
                          ""
                          ),
               "X"
            )</f>
        <v/>
      </c>
      <c r="DK253" s="237" t="str">
        <f xml:space="preserve"> IF(TEXT((EDATE('Projektkostenkalkulation EP'!$B$8,22)+DJ$9),"MM")=TEXT((EDATE('Projektkostenkalkulation EP'!$B$8,22)+(DJ$9-1)),"MM"),
             IF(
                        OR(
                                    TEXT((EDATE('Projektkostenkalkulation EP'!$B$8,22)+DJ$9),"TTT") = "Sa",
                                    TEXT((EDATE('Projektkostenkalkulation EP'!$B$8,22)+DJ$9),"TTT") = "So",
                                    IF(ISNA(VLOOKUP(EDATE('Projektkostenkalkulation EP'!$B$8,22)+DJ$9,Datenquellen!$F$7:$H$45,3,FALSE))," ",VLOOKUP(EDATE('Projektkostenkalkulation EP'!$B$8,22)+DJ$9,Datenquellen!$F$7:$H$45,3,FALSE))="X"
                                    ),
                          "X",
                          ""
                          ),
               "X"
            )</f>
        <v/>
      </c>
      <c r="DL253" s="237" t="str">
        <f xml:space="preserve"> IF(TEXT((EDATE('Projektkostenkalkulation EP'!$B$8,22)+DK$9),"MM")=TEXT((EDATE('Projektkostenkalkulation EP'!$B$8,22)+(DK$9-1)),"MM"),
             IF(
                        OR(
                                    TEXT((EDATE('Projektkostenkalkulation EP'!$B$8,22)+DK$9),"TTT") = "Sa",
                                    TEXT((EDATE('Projektkostenkalkulation EP'!$B$8,22)+DK$9),"TTT") = "So",
                                    IF(ISNA(VLOOKUP(EDATE('Projektkostenkalkulation EP'!$B$8,22)+DK$9,Datenquellen!$F$7:$H$45,3,FALSE))," ",VLOOKUP(EDATE('Projektkostenkalkulation EP'!$B$8,22)+DK$9,Datenquellen!$F$7:$H$45,3,FALSE))="X"
                                    ),
                          "X",
                          ""
                          ),
               "X"
            )</f>
        <v/>
      </c>
      <c r="DM253" s="237" t="str">
        <f xml:space="preserve"> IF(TEXT((EDATE('Projektkostenkalkulation EP'!$B$8,22)+DL$9),"MM")=TEXT((EDATE('Projektkostenkalkulation EP'!$B$8,22)+(DL$9-1)),"MM"),
             IF(
                        OR(
                                    TEXT((EDATE('Projektkostenkalkulation EP'!$B$8,22)+DL$9),"TTT") = "Sa",
                                    TEXT((EDATE('Projektkostenkalkulation EP'!$B$8,22)+DL$9),"TTT") = "So",
                                    IF(ISNA(VLOOKUP(EDATE('Projektkostenkalkulation EP'!$B$8,22)+DL$9,Datenquellen!$F$7:$H$45,3,FALSE))," ",VLOOKUP(EDATE('Projektkostenkalkulation EP'!$B$8,22)+DL$9,Datenquellen!$F$7:$H$45,3,FALSE))="X"
                                    ),
                          "X",
                          ""
                          ),
               "X"
            )</f>
        <v/>
      </c>
      <c r="DN253" s="237" t="str">
        <f xml:space="preserve"> IF(TEXT((EDATE('Projektkostenkalkulation EP'!$B$8,22)+DM$9),"MM")=TEXT((EDATE('Projektkostenkalkulation EP'!$B$8,22)+(DM$9-1)),"MM"),
             IF(
                        OR(
                                    TEXT((EDATE('Projektkostenkalkulation EP'!$B$8,22)+DM$9),"TTT") = "Sa",
                                    TEXT((EDATE('Projektkostenkalkulation EP'!$B$8,22)+DM$9),"TTT") = "So",
                                    IF(ISNA(VLOOKUP(EDATE('Projektkostenkalkulation EP'!$B$8,22)+DM$9,Datenquellen!$F$7:$H$45,3,FALSE))," ",VLOOKUP(EDATE('Projektkostenkalkulation EP'!$B$8,22)+DM$9,Datenquellen!$F$7:$H$45,3,FALSE))="X"
                                    ),
                          "X",
                          ""
                          ),
               "X"
            )</f>
        <v>X</v>
      </c>
      <c r="DO253" s="237" t="str">
        <f xml:space="preserve"> IF(TEXT((EDATE('Projektkostenkalkulation EP'!$B$8,22)+DN$9),"MM")=TEXT((EDATE('Projektkostenkalkulation EP'!$B$8,22)+(DN$9-1)),"MM"),
             IF(
                        OR(
                                    TEXT((EDATE('Projektkostenkalkulation EP'!$B$8,22)+DN$9),"TTT") = "Sa",
                                    TEXT((EDATE('Projektkostenkalkulation EP'!$B$8,22)+DN$9),"TTT") = "So",
                                    IF(ISNA(VLOOKUP(EDATE('Projektkostenkalkulation EP'!$B$8,22)+DN$9,Datenquellen!$F$7:$H$45,3,FALSE))," ",VLOOKUP(EDATE('Projektkostenkalkulation EP'!$B$8,22)+DN$9,Datenquellen!$F$7:$H$45,3,FALSE))="X"
                                    ),
                          "X",
                          ""
                          ),
               "X"
            )</f>
        <v>X</v>
      </c>
      <c r="DP253" s="237" t="str">
        <f xml:space="preserve"> IF(TEXT((EDATE('Projektkostenkalkulation EP'!$B$8,22)+DO$9),"MM")=TEXT((EDATE('Projektkostenkalkulation EP'!$B$8,22)+(DO$9-1)),"MM"),
             IF(
                        OR(
                                    TEXT((EDATE('Projektkostenkalkulation EP'!$B$8,22)+DO$9),"TTT") = "Sa",
                                    TEXT((EDATE('Projektkostenkalkulation EP'!$B$8,22)+DO$9),"TTT") = "So",
                                    IF(ISNA(VLOOKUP(EDATE('Projektkostenkalkulation EP'!$B$8,22)+DO$9,Datenquellen!$F$7:$H$45,3,FALSE))," ",VLOOKUP(EDATE('Projektkostenkalkulation EP'!$B$8,22)+DO$9,Datenquellen!$F$7:$H$45,3,FALSE))="X"
                                    ),
                          "X",
                          ""
                          ),
               "X"
            )</f>
        <v/>
      </c>
      <c r="DQ253" s="237" t="str">
        <f xml:space="preserve"> IF(TEXT((EDATE('Projektkostenkalkulation EP'!$B$8,22)+DP$9),"MM")=TEXT((EDATE('Projektkostenkalkulation EP'!$B$8,22)+(DP$9-1)),"MM"),
             IF(
                        OR(
                                    TEXT((EDATE('Projektkostenkalkulation EP'!$B$8,22)+DP$9),"TTT") = "Sa",
                                    TEXT((EDATE('Projektkostenkalkulation EP'!$B$8,22)+DP$9),"TTT") = "So",
                                    IF(ISNA(VLOOKUP(EDATE('Projektkostenkalkulation EP'!$B$8,22)+DP$9,Datenquellen!$F$7:$H$45,3,FALSE))," ",VLOOKUP(EDATE('Projektkostenkalkulation EP'!$B$8,22)+DP$9,Datenquellen!$F$7:$H$45,3,FALSE))="X"
                                    ),
                          "X",
                          ""
                          ),
               "X"
            )</f>
        <v/>
      </c>
      <c r="DR253" s="237" t="str">
        <f xml:space="preserve"> IF(TEXT((EDATE('Projektkostenkalkulation EP'!$B$8,22)+DQ$9),"MM")=TEXT((EDATE('Projektkostenkalkulation EP'!$B$8,22)+(DQ$9-1)),"MM"),
             IF(
                        OR(
                                    TEXT((EDATE('Projektkostenkalkulation EP'!$B$8,22)+DQ$9),"TTT") = "Sa",
                                    TEXT((EDATE('Projektkostenkalkulation EP'!$B$8,22)+DQ$9),"TTT") = "So",
                                    IF(ISNA(VLOOKUP(EDATE('Projektkostenkalkulation EP'!$B$8,22)+DQ$9,Datenquellen!$F$7:$H$45,3,FALSE))," ",VLOOKUP(EDATE('Projektkostenkalkulation EP'!$B$8,22)+DQ$9,Datenquellen!$F$7:$H$45,3,FALSE))="X"
                                    ),
                          "X",
                          ""
                          ),
               "X"
            )</f>
        <v/>
      </c>
      <c r="DS253" s="237" t="str">
        <f xml:space="preserve"> IF(TEXT((EDATE('Projektkostenkalkulation EP'!$B$8,22)+DR$9),"MM")=TEXT((EDATE('Projektkostenkalkulation EP'!$B$8,22)+(DR$9-1)),"MM"),
             IF(
                        OR(
                                    TEXT((EDATE('Projektkostenkalkulation EP'!$B$8,22)+DR$9),"TTT") = "Sa",
                                    TEXT((EDATE('Projektkostenkalkulation EP'!$B$8,22)+DR$9),"TTT") = "So",
                                    IF(ISNA(VLOOKUP(EDATE('Projektkostenkalkulation EP'!$B$8,22)+DR$9,Datenquellen!$F$7:$H$45,3,FALSE))," ",VLOOKUP(EDATE('Projektkostenkalkulation EP'!$B$8,22)+DR$9,Datenquellen!$F$7:$H$45,3,FALSE))="X"
                                    ),
                          "X",
                          ""
                          ),
               "X"
            )</f>
        <v/>
      </c>
      <c r="DT253" s="237" t="str">
        <f xml:space="preserve"> IF(TEXT((EDATE('Projektkostenkalkulation EP'!$B$8,22)+DS$9),"MM")=TEXT((EDATE('Projektkostenkalkulation EP'!$B$8,22)+(DS$9-1)),"MM"),
             IF(
                        OR(
                                    TEXT((EDATE('Projektkostenkalkulation EP'!$B$8,22)+DS$9),"TTT") = "Sa",
                                    TEXT((EDATE('Projektkostenkalkulation EP'!$B$8,22)+DS$9),"TTT") = "So",
                                    IF(ISNA(VLOOKUP(EDATE('Projektkostenkalkulation EP'!$B$8,22)+DS$9,Datenquellen!$F$7:$H$45,3,FALSE))," ",VLOOKUP(EDATE('Projektkostenkalkulation EP'!$B$8,22)+DS$9,Datenquellen!$F$7:$H$45,3,FALSE))="X"
                                    ),
                          "X",
                          ""
                          ),
               "X"
            )</f>
        <v/>
      </c>
      <c r="DU253" s="237" t="str">
        <f xml:space="preserve"> IF(TEXT((EDATE('Projektkostenkalkulation EP'!$B$8,22)+DT$9),"MM")=TEXT((EDATE('Projektkostenkalkulation EP'!$B$8,22)+(DT$9-1)),"MM"),
             IF(
                        OR(
                                    TEXT((EDATE('Projektkostenkalkulation EP'!$B$8,22)+DT$9),"TTT") = "Sa",
                                    TEXT((EDATE('Projektkostenkalkulation EP'!$B$8,22)+DT$9),"TTT") = "So",
                                    IF(ISNA(VLOOKUP(EDATE('Projektkostenkalkulation EP'!$B$8,22)+DT$9,Datenquellen!$F$7:$H$45,3,FALSE))," ",VLOOKUP(EDATE('Projektkostenkalkulation EP'!$B$8,22)+DT$9,Datenquellen!$F$7:$H$45,3,FALSE))="X"
                                    ),
                          "X",
                          ""
                          ),
               "X"
            )</f>
        <v>X</v>
      </c>
      <c r="DV253" s="237" t="str">
        <f xml:space="preserve"> IF(TEXT((EDATE('Projektkostenkalkulation EP'!$B$8,22)+DU$9),"MM")=TEXT((EDATE('Projektkostenkalkulation EP'!$B$8,22)+(DU$9-1)),"MM"),
             IF(
                        OR(
                                    TEXT((EDATE('Projektkostenkalkulation EP'!$B$8,22)+DU$9),"TTT") = "Sa",
                                    TEXT((EDATE('Projektkostenkalkulation EP'!$B$8,22)+DU$9),"TTT") = "So",
                                    IF(ISNA(VLOOKUP(EDATE('Projektkostenkalkulation EP'!$B$8,22)+DU$9,Datenquellen!$F$7:$H$45,3,FALSE))," ",VLOOKUP(EDATE('Projektkostenkalkulation EP'!$B$8,22)+DU$9,Datenquellen!$F$7:$H$45,3,FALSE))="X"
                                    ),
                          "X",
                          ""
                          ),
               "X"
            )</f>
        <v>X</v>
      </c>
      <c r="DW253" s="237" t="str">
        <f xml:space="preserve"> IF(TEXT((EDATE('Projektkostenkalkulation EP'!$B$8,22)+DV$9),"MM")=TEXT((EDATE('Projektkostenkalkulation EP'!$B$8,22)+(DV$9-1)),"MM"),
             IF(
                        OR(
                                    TEXT((EDATE('Projektkostenkalkulation EP'!$B$8,22)+DV$9),"TTT") = "Sa",
                                    TEXT((EDATE('Projektkostenkalkulation EP'!$B$8,22)+DV$9),"TTT") = "So",
                                    IF(ISNA(VLOOKUP(EDATE('Projektkostenkalkulation EP'!$B$8,22)+DV$9,Datenquellen!$F$7:$H$45,3,FALSE))," ",VLOOKUP(EDATE('Projektkostenkalkulation EP'!$B$8,22)+DV$9,Datenquellen!$F$7:$H$45,3,FALSE))="X"
                                    ),
                          "X",
                          ""
                          ),
               "X"
            )</f>
        <v/>
      </c>
      <c r="DX253" s="237" t="str">
        <f xml:space="preserve"> IF(TEXT((EDATE('Projektkostenkalkulation EP'!$B$8,22)+DW$9),"MM")=TEXT((EDATE('Projektkostenkalkulation EP'!$B$8,22)+(DW$9-1)),"MM"),
             IF(
                        OR(
                                    TEXT((EDATE('Projektkostenkalkulation EP'!$B$8,22)+DW$9),"TTT") = "Sa",
                                    TEXT((EDATE('Projektkostenkalkulation EP'!$B$8,22)+DW$9),"TTT") = "So",
                                    IF(ISNA(VLOOKUP(EDATE('Projektkostenkalkulation EP'!$B$8,22)+DW$9,Datenquellen!$F$7:$H$45,3,FALSE))," ",VLOOKUP(EDATE('Projektkostenkalkulation EP'!$B$8,22)+DW$9,Datenquellen!$F$7:$H$45,3,FALSE))="X"
                                    ),
                          "X",
                          ""
                          ),
               "X"
            )</f>
        <v/>
      </c>
      <c r="DY253" s="237" t="str">
        <f xml:space="preserve"> IF(TEXT((EDATE('Projektkostenkalkulation EP'!$B$8,22)+DX$9),"MM")=TEXT((EDATE('Projektkostenkalkulation EP'!$B$8,22)+(DX$9-1)),"MM"),
             IF(
                        OR(
                                    TEXT((EDATE('Projektkostenkalkulation EP'!$B$8,22)+DX$9),"TTT") = "Sa",
                                    TEXT((EDATE('Projektkostenkalkulation EP'!$B$8,22)+DX$9),"TTT") = "So",
                                    IF(ISNA(VLOOKUP(EDATE('Projektkostenkalkulation EP'!$B$8,22)+DX$9,Datenquellen!$F$7:$H$45,3,FALSE))," ",VLOOKUP(EDATE('Projektkostenkalkulation EP'!$B$8,22)+DX$9,Datenquellen!$F$7:$H$45,3,FALSE))="X"
                                    ),
                          "X",
                          ""
                          ),
               "X"
            )</f>
        <v/>
      </c>
      <c r="DZ253" s="237" t="str">
        <f xml:space="preserve"> IF(TEXT((EDATE('Projektkostenkalkulation EP'!$B$8,22)+DY$9),"MM")=TEXT((EDATE('Projektkostenkalkulation EP'!$B$8,22)+(DY$9-1)),"MM"),
             IF(
                        OR(
                                    TEXT((EDATE('Projektkostenkalkulation EP'!$B$8,22)+DY$9),"TTT") = "Sa",
                                    TEXT((EDATE('Projektkostenkalkulation EP'!$B$8,22)+DY$9),"TTT") = "So",
                                    IF(ISNA(VLOOKUP(EDATE('Projektkostenkalkulation EP'!$B$8,22)+DY$9,Datenquellen!$F$7:$H$45,3,FALSE))," ",VLOOKUP(EDATE('Projektkostenkalkulation EP'!$B$8,22)+DY$9,Datenquellen!$F$7:$H$45,3,FALSE))="X"
                                    ),
                          "X",
                          ""
                          ),
               "X"
            )</f>
        <v/>
      </c>
      <c r="EA253" s="237" t="str">
        <f xml:space="preserve"> IF(TEXT((EDATE('Projektkostenkalkulation EP'!$B$8,22)+DZ$9),"MM")=TEXT((EDATE('Projektkostenkalkulation EP'!$B$8,22)+(DZ$9-1)),"MM"),
             IF(
                        OR(
                                    TEXT((EDATE('Projektkostenkalkulation EP'!$B$8,22)+DZ$9),"TTT") = "Sa",
                                    TEXT((EDATE('Projektkostenkalkulation EP'!$B$8,22)+DZ$9),"TTT") = "So",
                                    IF(ISNA(VLOOKUP(EDATE('Projektkostenkalkulation EP'!$B$8,22)+DZ$9,Datenquellen!$F$7:$H$45,3,FALSE))," ",VLOOKUP(EDATE('Projektkostenkalkulation EP'!$B$8,22)+DZ$9,Datenquellen!$F$7:$H$45,3,FALSE))="X"
                                    ),
                          "X",
                          ""
                          ),
               "X"
            )</f>
        <v/>
      </c>
      <c r="EB253" s="237" t="str">
        <f xml:space="preserve"> IF(TEXT((EDATE('Projektkostenkalkulation EP'!$B$8,22)+EA$9),"MM")=TEXT((EDATE('Projektkostenkalkulation EP'!$B$8,22)+(EA$9-1)),"MM"),
             IF(
                        OR(
                                    TEXT((EDATE('Projektkostenkalkulation EP'!$B$8,22)+EA$9),"TTT") = "Sa",
                                    TEXT((EDATE('Projektkostenkalkulation EP'!$B$8,22)+EA$9),"TTT") = "So",
                                    IF(ISNA(VLOOKUP(EDATE('Projektkostenkalkulation EP'!$B$8,22)+EA$9,Datenquellen!$F$7:$H$45,3,FALSE))," ",VLOOKUP(EDATE('Projektkostenkalkulation EP'!$B$8,22)+EA$9,Datenquellen!$F$7:$H$45,3,FALSE))="X"
                                    ),
                          "X",
                          ""
                          ),
               "X"
            )</f>
        <v>X</v>
      </c>
      <c r="EC253" s="237" t="str">
        <f xml:space="preserve"> IF(TEXT((EDATE('Projektkostenkalkulation EP'!$B$8,22)+EB$9),"MM")=TEXT((EDATE('Projektkostenkalkulation EP'!$B$8,22)+(EB$9-1)),"MM"),
             IF(
                        OR(
                                    TEXT((EDATE('Projektkostenkalkulation EP'!$B$8,22)+EB$9),"TTT") = "Sa",
                                    TEXT((EDATE('Projektkostenkalkulation EP'!$B$8,22)+EB$9),"TTT") = "So",
                                    IF(ISNA(VLOOKUP(EDATE('Projektkostenkalkulation EP'!$B$8,22)+EB$9,Datenquellen!$F$7:$H$45,3,FALSE))," ",VLOOKUP(EDATE('Projektkostenkalkulation EP'!$B$8,22)+EB$9,Datenquellen!$F$7:$H$45,3,FALSE))="X"
                                    ),
                          "X",
                          ""
                          ),
               "X"
            )</f>
        <v>X</v>
      </c>
      <c r="ED253" s="237" t="str">
        <f xml:space="preserve"> IF(TEXT((EDATE('Projektkostenkalkulation EP'!$B$8,22)+EC$9),"MM")=TEXT((EDATE('Projektkostenkalkulation EP'!$B$8,22)+(EC$9-1)),"MM"),
             IF(
                        OR(
                                    TEXT((EDATE('Projektkostenkalkulation EP'!$B$8,22)+EC$9),"TTT") = "Sa",
                                    TEXT((EDATE('Projektkostenkalkulation EP'!$B$8,22)+EC$9),"TTT") = "So",
                                    IF(ISNA(VLOOKUP(EDATE('Projektkostenkalkulation EP'!$B$8,22)+EC$9,Datenquellen!$F$7:$H$45,3,FALSE))," ",VLOOKUP(EDATE('Projektkostenkalkulation EP'!$B$8,22)+EC$9,Datenquellen!$F$7:$H$45,3,FALSE))="X"
                                    ),
                          "X",
                          ""
                          ),
               "X"
            )</f>
        <v/>
      </c>
      <c r="EE253" s="237" t="str">
        <f xml:space="preserve"> IF(TEXT((EDATE('Projektkostenkalkulation EP'!$B$8,22)+ED$9),"MM")=TEXT((EDATE('Projektkostenkalkulation EP'!$B$8,22)+(ED$9-1)),"MM"),
             IF(
                        OR(
                                    TEXT((EDATE('Projektkostenkalkulation EP'!$B$8,22)+ED$9),"TTT") = "Sa",
                                    TEXT((EDATE('Projektkostenkalkulation EP'!$B$8,22)+ED$9),"TTT") = "So",
                                    IF(ISNA(VLOOKUP(EDATE('Projektkostenkalkulation EP'!$B$8,22)+ED$9,Datenquellen!$F$7:$H$45,3,FALSE))," ",VLOOKUP(EDATE('Projektkostenkalkulation EP'!$B$8,22)+ED$9,Datenquellen!$F$7:$H$45,3,FALSE))="X"
                                    ),
                          "X",
                          ""
                          ),
               "X"
            )</f>
        <v/>
      </c>
      <c r="EF253" s="237" t="str">
        <f xml:space="preserve"> IF(TEXT((EDATE('Projektkostenkalkulation EP'!$B$8,22)+EE$9),"MM")=TEXT((EDATE('Projektkostenkalkulation EP'!$B$8,22)+(EE$9-1)),"MM"),
             IF(
                        OR(
                                    TEXT((EDATE('Projektkostenkalkulation EP'!$B$8,22)+EE$9),"TTT") = "Sa",
                                    TEXT((EDATE('Projektkostenkalkulation EP'!$B$8,22)+EE$9),"TTT") = "So",
                                    IF(ISNA(VLOOKUP(EDATE('Projektkostenkalkulation EP'!$B$8,22)+EE$9,Datenquellen!$F$7:$H$45,3,FALSE))," ",VLOOKUP(EDATE('Projektkostenkalkulation EP'!$B$8,22)+EE$9,Datenquellen!$F$7:$H$45,3,FALSE))="X"
                                    ),
                          "X",
                          ""
                          ),
               "X"
            )</f>
        <v/>
      </c>
      <c r="EG253" s="237" t="str">
        <f xml:space="preserve"> IF(TEXT((EDATE('Projektkostenkalkulation EP'!$B$8,22)+EF$9),"MM")=TEXT((EDATE('Projektkostenkalkulation EP'!$B$8,22)+(EF$9-1)),"MM"),
             IF(
                        OR(
                                    TEXT((EDATE('Projektkostenkalkulation EP'!$B$8,22)+EF$9),"TTT") = "Sa",
                                    TEXT((EDATE('Projektkostenkalkulation EP'!$B$8,22)+EF$9),"TTT") = "So",
                                    IF(ISNA(VLOOKUP(EDATE('Projektkostenkalkulation EP'!$B$8,22)+EF$9,Datenquellen!$F$7:$H$45,3,FALSE))," ",VLOOKUP(EDATE('Projektkostenkalkulation EP'!$B$8,22)+EF$9,Datenquellen!$F$7:$H$45,3,FALSE))="X"
                                    ),
                          "X",
                          ""
                          ),
               "X"
            )</f>
        <v/>
      </c>
      <c r="EH253" s="237" t="str">
        <f xml:space="preserve"> IF(TEXT((EDATE('Projektkostenkalkulation EP'!$B$8,22)+EG$9),"MM")=TEXT((EDATE('Projektkostenkalkulation EP'!$B$8,22)+(EG$9-1)),"MM"),
             IF(
                        OR(
                                    TEXT((EDATE('Projektkostenkalkulation EP'!$B$8,22)+EG$9),"TTT") = "Sa",
                                    TEXT((EDATE('Projektkostenkalkulation EP'!$B$8,22)+EG$9),"TTT") = "So",
                                    IF(ISNA(VLOOKUP(EDATE('Projektkostenkalkulation EP'!$B$8,22)+EG$9,Datenquellen!$F$7:$H$45,3,FALSE))," ",VLOOKUP(EDATE('Projektkostenkalkulation EP'!$B$8,22)+EG$9,Datenquellen!$F$7:$H$45,3,FALSE))="X"
                                    ),
                          "X",
                          ""
                          ),
               "X"
            )</f>
        <v/>
      </c>
      <c r="EI253" s="237" t="str">
        <f xml:space="preserve"> IF(TEXT((EDATE('Projektkostenkalkulation EP'!$B$8,22)+EH$9),"MM")=TEXT((EDATE('Projektkostenkalkulation EP'!$B$8,22)+(EH$9-1)),"MM"),
             IF(
                        OR(
                                    TEXT((EDATE('Projektkostenkalkulation EP'!$B$8,22)+EH$9),"TTT") = "Sa",
                                    TEXT((EDATE('Projektkostenkalkulation EP'!$B$8,22)+EH$9),"TTT") = "So",
                                    IF(ISNA(VLOOKUP(EDATE('Projektkostenkalkulation EP'!$B$8,22)+EH$9,Datenquellen!$F$7:$H$45,3,FALSE))," ",VLOOKUP(EDATE('Projektkostenkalkulation EP'!$B$8,22)+EH$9,Datenquellen!$F$7:$H$45,3,FALSE))="X"
                                    ),
                          "X",
                          ""
                          ),
               "X"
            )</f>
        <v>X</v>
      </c>
      <c r="EJ253" s="237" t="str">
        <f xml:space="preserve"> IF(TEXT((EDATE('Projektkostenkalkulation EP'!$B$8,22)+EI$9),"MM")=TEXT((EDATE('Projektkostenkalkulation EP'!$B$8,22)+(EI$9-1)),"MM"),
             IF(
                        OR(
                                    TEXT((EDATE('Projektkostenkalkulation EP'!$B$8,22)+EI$9),"TTT") = "Sa",
                                    TEXT((EDATE('Projektkostenkalkulation EP'!$B$8,22)+EI$9),"TTT") = "So",
                                    IF(ISNA(VLOOKUP(EDATE('Projektkostenkalkulation EP'!$B$8,22)+EI$9,Datenquellen!$F$7:$H$45,3,FALSE))," ",VLOOKUP(EDATE('Projektkostenkalkulation EP'!$B$8,22)+EI$9,Datenquellen!$F$7:$H$45,3,FALSE))="X"
                                    ),
                          "X",
                          ""
                          ),
               "X"
            )</f>
        <v>X</v>
      </c>
      <c r="EK253" s="238" t="str">
        <f xml:space="preserve"> IF(TEXT((EDATE('Projektkostenkalkulation EP'!$B$8,22)+EJ$9),"MM")=TEXT((EDATE('Projektkostenkalkulation EP'!$B$8,22)+(EJ$9-1)),"MM"),
             IF(
                        OR(
                                    TEXT((EDATE('Projektkostenkalkulation EP'!$B$8,22)+EJ$9),"TTT") = "Sa",
                                    TEXT((EDATE('Projektkostenkalkulation EP'!$B$8,22)+EJ$9),"TTT") = "So",
                                    IF(ISNA(VLOOKUP(EDATE('Projektkostenkalkulation EP'!$B$8,22)+EJ$9,Datenquellen!$F$7:$H$45,3,FALSE))," ",VLOOKUP(EDATE('Projektkostenkalkulation EP'!$B$8,22)+EJ$9,Datenquellen!$F$7:$H$45,3,FALSE))="X"
                                    ),
                          "X",
                          ""
                          ),
               "X"
            )</f>
        <v>X</v>
      </c>
      <c r="EL253" s="239"/>
      <c r="EM253" s="240"/>
      <c r="EN253" s="242" t="s">
        <v>67</v>
      </c>
      <c r="EO253" s="407"/>
      <c r="EP253" s="236"/>
      <c r="EQ253" s="237" t="str">
        <f>IF(
            OR(
                     TEXT(EDATE('Projektkostenkalkulation EP'!$B$8,22),"TTT") = "Sa",
                     TEXT(EDATE('Projektkostenkalkulation EP'!$B$8,22),"TTT") = "So",
                     IF(ISNA(VLOOKUP(EDATE('Projektkostenkalkulation EP'!$B$8,22),Datenquellen!$F$7:$H$45,3,FALSE))," ",VLOOKUP(EDATE('Projektkostenkalkulation EP'!$B$8,22),Datenquellen!$F$7:$H$45,3,FALSE))="X"
                            ),
                    "X",
                    ""
            )</f>
        <v>X</v>
      </c>
      <c r="ER253" s="237" t="str">
        <f xml:space="preserve"> IF(TEXT((EDATE('Projektkostenkalkulation EP'!$B$8,22)+EQ$9),"MM")=TEXT((EDATE('Projektkostenkalkulation EP'!$B$8,22)+(EQ$9-1)),"MM"),
             IF(
                        OR(
                                    TEXT((EDATE('Projektkostenkalkulation EP'!$B$8,22)+EQ$9),"TTT") = "Sa",
                                    TEXT((EDATE('Projektkostenkalkulation EP'!$B$8,22)+EQ$9),"TTT") = "So",
                                    IF(ISNA(VLOOKUP(EDATE('Projektkostenkalkulation EP'!$B$8,22)+EQ$9,Datenquellen!$F$7:$H$45,3,FALSE))," ",VLOOKUP(EDATE('Projektkostenkalkulation EP'!$B$8,22)+EQ$9,Datenquellen!$F$7:$H$45,3,FALSE))="X"
                                    ),
                          "X",
                          ""
                          ),
               "X"
            )</f>
        <v>X</v>
      </c>
      <c r="ES253" s="237" t="str">
        <f xml:space="preserve"> IF(TEXT((EDATE('Projektkostenkalkulation EP'!$B$8,22)+ER$9),"MM")=TEXT((EDATE('Projektkostenkalkulation EP'!$B$8,22)+(ER$9-1)),"MM"),
             IF(
                        OR(
                                    TEXT((EDATE('Projektkostenkalkulation EP'!$B$8,22)+ER$9),"TTT") = "Sa",
                                    TEXT((EDATE('Projektkostenkalkulation EP'!$B$8,22)+ER$9),"TTT") = "So",
                                    IF(ISNA(VLOOKUP(EDATE('Projektkostenkalkulation EP'!$B$8,22)+ER$9,Datenquellen!$F$7:$H$45,3,FALSE))," ",VLOOKUP(EDATE('Projektkostenkalkulation EP'!$B$8,22)+ER$9,Datenquellen!$F$7:$H$45,3,FALSE))="X"
                                    ),
                          "X",
                          ""
                          ),
               "X"
            )</f>
        <v/>
      </c>
      <c r="ET253" s="237" t="str">
        <f xml:space="preserve"> IF(TEXT((EDATE('Projektkostenkalkulation EP'!$B$8,22)+ES$9),"MM")=TEXT((EDATE('Projektkostenkalkulation EP'!$B$8,22)+(ES$9-1)),"MM"),
             IF(
                        OR(
                                    TEXT((EDATE('Projektkostenkalkulation EP'!$B$8,22)+ES$9),"TTT") = "Sa",
                                    TEXT((EDATE('Projektkostenkalkulation EP'!$B$8,22)+ES$9),"TTT") = "So",
                                    IF(ISNA(VLOOKUP(EDATE('Projektkostenkalkulation EP'!$B$8,22)+ES$9,Datenquellen!$F$7:$H$45,3,FALSE))," ",VLOOKUP(EDATE('Projektkostenkalkulation EP'!$B$8,22)+ES$9,Datenquellen!$F$7:$H$45,3,FALSE))="X"
                                    ),
                          "X",
                          ""
                          ),
               "X"
            )</f>
        <v/>
      </c>
      <c r="EU253" s="237" t="str">
        <f xml:space="preserve"> IF(TEXT((EDATE('Projektkostenkalkulation EP'!$B$8,22)+ET$9),"MM")=TEXT((EDATE('Projektkostenkalkulation EP'!$B$8,22)+(ET$9-1)),"MM"),
             IF(
                        OR(
                                    TEXT((EDATE('Projektkostenkalkulation EP'!$B$8,22)+ET$9),"TTT") = "Sa",
                                    TEXT((EDATE('Projektkostenkalkulation EP'!$B$8,22)+ET$9),"TTT") = "So",
                                    IF(ISNA(VLOOKUP(EDATE('Projektkostenkalkulation EP'!$B$8,22)+ET$9,Datenquellen!$F$7:$H$45,3,FALSE))," ",VLOOKUP(EDATE('Projektkostenkalkulation EP'!$B$8,22)+ET$9,Datenquellen!$F$7:$H$45,3,FALSE))="X"
                                    ),
                          "X",
                          ""
                          ),
               "X"
            )</f>
        <v/>
      </c>
      <c r="EV253" s="237" t="str">
        <f xml:space="preserve"> IF(TEXT((EDATE('Projektkostenkalkulation EP'!$B$8,22)+EU$9),"MM")=TEXT((EDATE('Projektkostenkalkulation EP'!$B$8,22)+(EU$9-1)),"MM"),
             IF(
                        OR(
                                    TEXT((EDATE('Projektkostenkalkulation EP'!$B$8,22)+EU$9),"TTT") = "Sa",
                                    TEXT((EDATE('Projektkostenkalkulation EP'!$B$8,22)+EU$9),"TTT") = "So",
                                    IF(ISNA(VLOOKUP(EDATE('Projektkostenkalkulation EP'!$B$8,22)+EU$9,Datenquellen!$F$7:$H$45,3,FALSE))," ",VLOOKUP(EDATE('Projektkostenkalkulation EP'!$B$8,22)+EU$9,Datenquellen!$F$7:$H$45,3,FALSE))="X"
                                    ),
                          "X",
                          ""
                          ),
               "X"
            )</f>
        <v/>
      </c>
      <c r="EW253" s="237" t="str">
        <f xml:space="preserve"> IF(TEXT((EDATE('Projektkostenkalkulation EP'!$B$8,22)+EV$9),"MM")=TEXT((EDATE('Projektkostenkalkulation EP'!$B$8,22)+(EV$9-1)),"MM"),
             IF(
                        OR(
                                    TEXT((EDATE('Projektkostenkalkulation EP'!$B$8,22)+EV$9),"TTT") = "Sa",
                                    TEXT((EDATE('Projektkostenkalkulation EP'!$B$8,22)+EV$9),"TTT") = "So",
                                    IF(ISNA(VLOOKUP(EDATE('Projektkostenkalkulation EP'!$B$8,22)+EV$9,Datenquellen!$F$7:$H$45,3,FALSE))," ",VLOOKUP(EDATE('Projektkostenkalkulation EP'!$B$8,22)+EV$9,Datenquellen!$F$7:$H$45,3,FALSE))="X"
                                    ),
                          "X",
                          ""
                          ),
               "X"
            )</f>
        <v/>
      </c>
      <c r="EX253" s="237" t="str">
        <f xml:space="preserve"> IF(TEXT((EDATE('Projektkostenkalkulation EP'!$B$8,22)+EW$9),"MM")=TEXT((EDATE('Projektkostenkalkulation EP'!$B$8,22)+(EW$9-1)),"MM"),
             IF(
                        OR(
                                    TEXT((EDATE('Projektkostenkalkulation EP'!$B$8,22)+EW$9),"TTT") = "Sa",
                                    TEXT((EDATE('Projektkostenkalkulation EP'!$B$8,22)+EW$9),"TTT") = "So",
                                    IF(ISNA(VLOOKUP(EDATE('Projektkostenkalkulation EP'!$B$8,22)+EW$9,Datenquellen!$F$7:$H$45,3,FALSE))," ",VLOOKUP(EDATE('Projektkostenkalkulation EP'!$B$8,22)+EW$9,Datenquellen!$F$7:$H$45,3,FALSE))="X"
                                    ),
                          "X",
                          ""
                          ),
               "X"
            )</f>
        <v>X</v>
      </c>
      <c r="EY253" s="237" t="str">
        <f xml:space="preserve"> IF(TEXT((EDATE('Projektkostenkalkulation EP'!$B$8,22)+EX$9),"MM")=TEXT((EDATE('Projektkostenkalkulation EP'!$B$8,22)+(EX$9-1)),"MM"),
             IF(
                        OR(
                                    TEXT((EDATE('Projektkostenkalkulation EP'!$B$8,22)+EX$9),"TTT") = "Sa",
                                    TEXT((EDATE('Projektkostenkalkulation EP'!$B$8,22)+EX$9),"TTT") = "So",
                                    IF(ISNA(VLOOKUP(EDATE('Projektkostenkalkulation EP'!$B$8,22)+EX$9,Datenquellen!$F$7:$H$45,3,FALSE))," ",VLOOKUP(EDATE('Projektkostenkalkulation EP'!$B$8,22)+EX$9,Datenquellen!$F$7:$H$45,3,FALSE))="X"
                                    ),
                          "X",
                          ""
                          ),
               "X"
            )</f>
        <v>X</v>
      </c>
      <c r="EZ253" s="237" t="str">
        <f xml:space="preserve"> IF(TEXT((EDATE('Projektkostenkalkulation EP'!$B$8,22)+EY$9),"MM")=TEXT((EDATE('Projektkostenkalkulation EP'!$B$8,22)+(EY$9-1)),"MM"),
             IF(
                        OR(
                                    TEXT((EDATE('Projektkostenkalkulation EP'!$B$8,22)+EY$9),"TTT") = "Sa",
                                    TEXT((EDATE('Projektkostenkalkulation EP'!$B$8,22)+EY$9),"TTT") = "So",
                                    IF(ISNA(VLOOKUP(EDATE('Projektkostenkalkulation EP'!$B$8,22)+EY$9,Datenquellen!$F$7:$H$45,3,FALSE))," ",VLOOKUP(EDATE('Projektkostenkalkulation EP'!$B$8,22)+EY$9,Datenquellen!$F$7:$H$45,3,FALSE))="X"
                                    ),
                          "X",
                          ""
                          ),
               "X"
            )</f>
        <v/>
      </c>
      <c r="FA253" s="237" t="str">
        <f xml:space="preserve"> IF(TEXT((EDATE('Projektkostenkalkulation EP'!$B$8,22)+EZ$9),"MM")=TEXT((EDATE('Projektkostenkalkulation EP'!$B$8,22)+(EZ$9-1)),"MM"),
             IF(
                        OR(
                                    TEXT((EDATE('Projektkostenkalkulation EP'!$B$8,22)+EZ$9),"TTT") = "Sa",
                                    TEXT((EDATE('Projektkostenkalkulation EP'!$B$8,22)+EZ$9),"TTT") = "So",
                                    IF(ISNA(VLOOKUP(EDATE('Projektkostenkalkulation EP'!$B$8,22)+EZ$9,Datenquellen!$F$7:$H$45,3,FALSE))," ",VLOOKUP(EDATE('Projektkostenkalkulation EP'!$B$8,22)+EZ$9,Datenquellen!$F$7:$H$45,3,FALSE))="X"
                                    ),
                          "X",
                          ""
                          ),
               "X"
            )</f>
        <v/>
      </c>
      <c r="FB253" s="237" t="str">
        <f xml:space="preserve"> IF(TEXT((EDATE('Projektkostenkalkulation EP'!$B$8,22)+FA$9),"MM")=TEXT((EDATE('Projektkostenkalkulation EP'!$B$8,22)+(FA$9-1)),"MM"),
             IF(
                        OR(
                                    TEXT((EDATE('Projektkostenkalkulation EP'!$B$8,22)+FA$9),"TTT") = "Sa",
                                    TEXT((EDATE('Projektkostenkalkulation EP'!$B$8,22)+FA$9),"TTT") = "So",
                                    IF(ISNA(VLOOKUP(EDATE('Projektkostenkalkulation EP'!$B$8,22)+FA$9,Datenquellen!$F$7:$H$45,3,FALSE))," ",VLOOKUP(EDATE('Projektkostenkalkulation EP'!$B$8,22)+FA$9,Datenquellen!$F$7:$H$45,3,FALSE))="X"
                                    ),
                          "X",
                          ""
                          ),
               "X"
            )</f>
        <v/>
      </c>
      <c r="FC253" s="237" t="str">
        <f xml:space="preserve"> IF(TEXT((EDATE('Projektkostenkalkulation EP'!$B$8,22)+FB$9),"MM")=TEXT((EDATE('Projektkostenkalkulation EP'!$B$8,22)+(FB$9-1)),"MM"),
             IF(
                        OR(
                                    TEXT((EDATE('Projektkostenkalkulation EP'!$B$8,22)+FB$9),"TTT") = "Sa",
                                    TEXT((EDATE('Projektkostenkalkulation EP'!$B$8,22)+FB$9),"TTT") = "So",
                                    IF(ISNA(VLOOKUP(EDATE('Projektkostenkalkulation EP'!$B$8,22)+FB$9,Datenquellen!$F$7:$H$45,3,FALSE))," ",VLOOKUP(EDATE('Projektkostenkalkulation EP'!$B$8,22)+FB$9,Datenquellen!$F$7:$H$45,3,FALSE))="X"
                                    ),
                          "X",
                          ""
                          ),
               "X"
            )</f>
        <v/>
      </c>
      <c r="FD253" s="237" t="str">
        <f xml:space="preserve"> IF(TEXT((EDATE('Projektkostenkalkulation EP'!$B$8,22)+FC$9),"MM")=TEXT((EDATE('Projektkostenkalkulation EP'!$B$8,22)+(FC$9-1)),"MM"),
             IF(
                        OR(
                                    TEXT((EDATE('Projektkostenkalkulation EP'!$B$8,22)+FC$9),"TTT") = "Sa",
                                    TEXT((EDATE('Projektkostenkalkulation EP'!$B$8,22)+FC$9),"TTT") = "So",
                                    IF(ISNA(VLOOKUP(EDATE('Projektkostenkalkulation EP'!$B$8,22)+FC$9,Datenquellen!$F$7:$H$45,3,FALSE))," ",VLOOKUP(EDATE('Projektkostenkalkulation EP'!$B$8,22)+FC$9,Datenquellen!$F$7:$H$45,3,FALSE))="X"
                                    ),
                          "X",
                          ""
                          ),
               "X"
            )</f>
        <v/>
      </c>
      <c r="FE253" s="237" t="str">
        <f xml:space="preserve"> IF(TEXT((EDATE('Projektkostenkalkulation EP'!$B$8,22)+FD$9),"MM")=TEXT((EDATE('Projektkostenkalkulation EP'!$B$8,22)+(FD$9-1)),"MM"),
             IF(
                        OR(
                                    TEXT((EDATE('Projektkostenkalkulation EP'!$B$8,22)+FD$9),"TTT") = "Sa",
                                    TEXT((EDATE('Projektkostenkalkulation EP'!$B$8,22)+FD$9),"TTT") = "So",
                                    IF(ISNA(VLOOKUP(EDATE('Projektkostenkalkulation EP'!$B$8,22)+FD$9,Datenquellen!$F$7:$H$45,3,FALSE))," ",VLOOKUP(EDATE('Projektkostenkalkulation EP'!$B$8,22)+FD$9,Datenquellen!$F$7:$H$45,3,FALSE))="X"
                                    ),
                          "X",
                          ""
                          ),
               "X"
            )</f>
        <v>X</v>
      </c>
      <c r="FF253" s="237" t="str">
        <f xml:space="preserve"> IF(TEXT((EDATE('Projektkostenkalkulation EP'!$B$8,22)+FE$9),"MM")=TEXT((EDATE('Projektkostenkalkulation EP'!$B$8,22)+(FE$9-1)),"MM"),
             IF(
                        OR(
                                    TEXT((EDATE('Projektkostenkalkulation EP'!$B$8,22)+FE$9),"TTT") = "Sa",
                                    TEXT((EDATE('Projektkostenkalkulation EP'!$B$8,22)+FE$9),"TTT") = "So",
                                    IF(ISNA(VLOOKUP(EDATE('Projektkostenkalkulation EP'!$B$8,22)+FE$9,Datenquellen!$F$7:$H$45,3,FALSE))," ",VLOOKUP(EDATE('Projektkostenkalkulation EP'!$B$8,22)+FE$9,Datenquellen!$F$7:$H$45,3,FALSE))="X"
                                    ),
                          "X",
                          ""
                          ),
               "X"
            )</f>
        <v>X</v>
      </c>
      <c r="FG253" s="237" t="str">
        <f xml:space="preserve"> IF(TEXT((EDATE('Projektkostenkalkulation EP'!$B$8,22)+FF$9),"MM")=TEXT((EDATE('Projektkostenkalkulation EP'!$B$8,22)+(FF$9-1)),"MM"),
             IF(
                        OR(
                                    TEXT((EDATE('Projektkostenkalkulation EP'!$B$8,22)+FF$9),"TTT") = "Sa",
                                    TEXT((EDATE('Projektkostenkalkulation EP'!$B$8,22)+FF$9),"TTT") = "So",
                                    IF(ISNA(VLOOKUP(EDATE('Projektkostenkalkulation EP'!$B$8,22)+FF$9,Datenquellen!$F$7:$H$45,3,FALSE))," ",VLOOKUP(EDATE('Projektkostenkalkulation EP'!$B$8,22)+FF$9,Datenquellen!$F$7:$H$45,3,FALSE))="X"
                                    ),
                          "X",
                          ""
                          ),
               "X"
            )</f>
        <v/>
      </c>
      <c r="FH253" s="237" t="str">
        <f xml:space="preserve"> IF(TEXT((EDATE('Projektkostenkalkulation EP'!$B$8,22)+FG$9),"MM")=TEXT((EDATE('Projektkostenkalkulation EP'!$B$8,22)+(FG$9-1)),"MM"),
             IF(
                        OR(
                                    TEXT((EDATE('Projektkostenkalkulation EP'!$B$8,22)+FG$9),"TTT") = "Sa",
                                    TEXT((EDATE('Projektkostenkalkulation EP'!$B$8,22)+FG$9),"TTT") = "So",
                                    IF(ISNA(VLOOKUP(EDATE('Projektkostenkalkulation EP'!$B$8,22)+FG$9,Datenquellen!$F$7:$H$45,3,FALSE))," ",VLOOKUP(EDATE('Projektkostenkalkulation EP'!$B$8,22)+FG$9,Datenquellen!$F$7:$H$45,3,FALSE))="X"
                                    ),
                          "X",
                          ""
                          ),
               "X"
            )</f>
        <v/>
      </c>
      <c r="FI253" s="237" t="str">
        <f xml:space="preserve"> IF(TEXT((EDATE('Projektkostenkalkulation EP'!$B$8,22)+FH$9),"MM")=TEXT((EDATE('Projektkostenkalkulation EP'!$B$8,22)+(FH$9-1)),"MM"),
             IF(
                        OR(
                                    TEXT((EDATE('Projektkostenkalkulation EP'!$B$8,22)+FH$9),"TTT") = "Sa",
                                    TEXT((EDATE('Projektkostenkalkulation EP'!$B$8,22)+FH$9),"TTT") = "So",
                                    IF(ISNA(VLOOKUP(EDATE('Projektkostenkalkulation EP'!$B$8,22)+FH$9,Datenquellen!$F$7:$H$45,3,FALSE))," ",VLOOKUP(EDATE('Projektkostenkalkulation EP'!$B$8,22)+FH$9,Datenquellen!$F$7:$H$45,3,FALSE))="X"
                                    ),
                          "X",
                          ""
                          ),
               "X"
            )</f>
        <v/>
      </c>
      <c r="FJ253" s="237" t="str">
        <f xml:space="preserve"> IF(TEXT((EDATE('Projektkostenkalkulation EP'!$B$8,22)+FI$9),"MM")=TEXT((EDATE('Projektkostenkalkulation EP'!$B$8,22)+(FI$9-1)),"MM"),
             IF(
                        OR(
                                    TEXT((EDATE('Projektkostenkalkulation EP'!$B$8,22)+FI$9),"TTT") = "Sa",
                                    TEXT((EDATE('Projektkostenkalkulation EP'!$B$8,22)+FI$9),"TTT") = "So",
                                    IF(ISNA(VLOOKUP(EDATE('Projektkostenkalkulation EP'!$B$8,22)+FI$9,Datenquellen!$F$7:$H$45,3,FALSE))," ",VLOOKUP(EDATE('Projektkostenkalkulation EP'!$B$8,22)+FI$9,Datenquellen!$F$7:$H$45,3,FALSE))="X"
                                    ),
                          "X",
                          ""
                          ),
               "X"
            )</f>
        <v/>
      </c>
      <c r="FK253" s="237" t="str">
        <f xml:space="preserve"> IF(TEXT((EDATE('Projektkostenkalkulation EP'!$B$8,22)+FJ$9),"MM")=TEXT((EDATE('Projektkostenkalkulation EP'!$B$8,22)+(FJ$9-1)),"MM"),
             IF(
                        OR(
                                    TEXT((EDATE('Projektkostenkalkulation EP'!$B$8,22)+FJ$9),"TTT") = "Sa",
                                    TEXT((EDATE('Projektkostenkalkulation EP'!$B$8,22)+FJ$9),"TTT") = "So",
                                    IF(ISNA(VLOOKUP(EDATE('Projektkostenkalkulation EP'!$B$8,22)+FJ$9,Datenquellen!$F$7:$H$45,3,FALSE))," ",VLOOKUP(EDATE('Projektkostenkalkulation EP'!$B$8,22)+FJ$9,Datenquellen!$F$7:$H$45,3,FALSE))="X"
                                    ),
                          "X",
                          ""
                          ),
               "X"
            )</f>
        <v/>
      </c>
      <c r="FL253" s="237" t="str">
        <f xml:space="preserve"> IF(TEXT((EDATE('Projektkostenkalkulation EP'!$B$8,22)+FK$9),"MM")=TEXT((EDATE('Projektkostenkalkulation EP'!$B$8,22)+(FK$9-1)),"MM"),
             IF(
                        OR(
                                    TEXT((EDATE('Projektkostenkalkulation EP'!$B$8,22)+FK$9),"TTT") = "Sa",
                                    TEXT((EDATE('Projektkostenkalkulation EP'!$B$8,22)+FK$9),"TTT") = "So",
                                    IF(ISNA(VLOOKUP(EDATE('Projektkostenkalkulation EP'!$B$8,22)+FK$9,Datenquellen!$F$7:$H$45,3,FALSE))," ",VLOOKUP(EDATE('Projektkostenkalkulation EP'!$B$8,22)+FK$9,Datenquellen!$F$7:$H$45,3,FALSE))="X"
                                    ),
                          "X",
                          ""
                          ),
               "X"
            )</f>
        <v>X</v>
      </c>
      <c r="FM253" s="237" t="str">
        <f xml:space="preserve"> IF(TEXT((EDATE('Projektkostenkalkulation EP'!$B$8,22)+FL$9),"MM")=TEXT((EDATE('Projektkostenkalkulation EP'!$B$8,22)+(FL$9-1)),"MM"),
             IF(
                        OR(
                                    TEXT((EDATE('Projektkostenkalkulation EP'!$B$8,22)+FL$9),"TTT") = "Sa",
                                    TEXT((EDATE('Projektkostenkalkulation EP'!$B$8,22)+FL$9),"TTT") = "So",
                                    IF(ISNA(VLOOKUP(EDATE('Projektkostenkalkulation EP'!$B$8,22)+FL$9,Datenquellen!$F$7:$H$45,3,FALSE))," ",VLOOKUP(EDATE('Projektkostenkalkulation EP'!$B$8,22)+FL$9,Datenquellen!$F$7:$H$45,3,FALSE))="X"
                                    ),
                          "X",
                          ""
                          ),
               "X"
            )</f>
        <v>X</v>
      </c>
      <c r="FN253" s="237" t="str">
        <f xml:space="preserve"> IF(TEXT((EDATE('Projektkostenkalkulation EP'!$B$8,22)+FM$9),"MM")=TEXT((EDATE('Projektkostenkalkulation EP'!$B$8,22)+(FM$9-1)),"MM"),
             IF(
                        OR(
                                    TEXT((EDATE('Projektkostenkalkulation EP'!$B$8,22)+FM$9),"TTT") = "Sa",
                                    TEXT((EDATE('Projektkostenkalkulation EP'!$B$8,22)+FM$9),"TTT") = "So",
                                    IF(ISNA(VLOOKUP(EDATE('Projektkostenkalkulation EP'!$B$8,22)+FM$9,Datenquellen!$F$7:$H$45,3,FALSE))," ",VLOOKUP(EDATE('Projektkostenkalkulation EP'!$B$8,22)+FM$9,Datenquellen!$F$7:$H$45,3,FALSE))="X"
                                    ),
                          "X",
                          ""
                          ),
               "X"
            )</f>
        <v/>
      </c>
      <c r="FO253" s="237" t="str">
        <f xml:space="preserve"> IF(TEXT((EDATE('Projektkostenkalkulation EP'!$B$8,22)+FN$9),"MM")=TEXT((EDATE('Projektkostenkalkulation EP'!$B$8,22)+(FN$9-1)),"MM"),
             IF(
                        OR(
                                    TEXT((EDATE('Projektkostenkalkulation EP'!$B$8,22)+FN$9),"TTT") = "Sa",
                                    TEXT((EDATE('Projektkostenkalkulation EP'!$B$8,22)+FN$9),"TTT") = "So",
                                    IF(ISNA(VLOOKUP(EDATE('Projektkostenkalkulation EP'!$B$8,22)+FN$9,Datenquellen!$F$7:$H$45,3,FALSE))," ",VLOOKUP(EDATE('Projektkostenkalkulation EP'!$B$8,22)+FN$9,Datenquellen!$F$7:$H$45,3,FALSE))="X"
                                    ),
                          "X",
                          ""
                          ),
               "X"
            )</f>
        <v/>
      </c>
      <c r="FP253" s="237" t="str">
        <f xml:space="preserve"> IF(TEXT((EDATE('Projektkostenkalkulation EP'!$B$8,22)+FO$9),"MM")=TEXT((EDATE('Projektkostenkalkulation EP'!$B$8,22)+(FO$9-1)),"MM"),
             IF(
                        OR(
                                    TEXT((EDATE('Projektkostenkalkulation EP'!$B$8,22)+FO$9),"TTT") = "Sa",
                                    TEXT((EDATE('Projektkostenkalkulation EP'!$B$8,22)+FO$9),"TTT") = "So",
                                    IF(ISNA(VLOOKUP(EDATE('Projektkostenkalkulation EP'!$B$8,22)+FO$9,Datenquellen!$F$7:$H$45,3,FALSE))," ",VLOOKUP(EDATE('Projektkostenkalkulation EP'!$B$8,22)+FO$9,Datenquellen!$F$7:$H$45,3,FALSE))="X"
                                    ),
                          "X",
                          ""
                          ),
               "X"
            )</f>
        <v/>
      </c>
      <c r="FQ253" s="237" t="str">
        <f xml:space="preserve"> IF(TEXT((EDATE('Projektkostenkalkulation EP'!$B$8,22)+FP$9),"MM")=TEXT((EDATE('Projektkostenkalkulation EP'!$B$8,22)+(FP$9-1)),"MM"),
             IF(
                        OR(
                                    TEXT((EDATE('Projektkostenkalkulation EP'!$B$8,22)+FP$9),"TTT") = "Sa",
                                    TEXT((EDATE('Projektkostenkalkulation EP'!$B$8,22)+FP$9),"TTT") = "So",
                                    IF(ISNA(VLOOKUP(EDATE('Projektkostenkalkulation EP'!$B$8,22)+FP$9,Datenquellen!$F$7:$H$45,3,FALSE))," ",VLOOKUP(EDATE('Projektkostenkalkulation EP'!$B$8,22)+FP$9,Datenquellen!$F$7:$H$45,3,FALSE))="X"
                                    ),
                          "X",
                          ""
                          ),
               "X"
            )</f>
        <v/>
      </c>
      <c r="FR253" s="237" t="str">
        <f xml:space="preserve"> IF(TEXT((EDATE('Projektkostenkalkulation EP'!$B$8,22)+FQ$9),"MM")=TEXT((EDATE('Projektkostenkalkulation EP'!$B$8,22)+(FQ$9-1)),"MM"),
             IF(
                        OR(
                                    TEXT((EDATE('Projektkostenkalkulation EP'!$B$8,22)+FQ$9),"TTT") = "Sa",
                                    TEXT((EDATE('Projektkostenkalkulation EP'!$B$8,22)+FQ$9),"TTT") = "So",
                                    IF(ISNA(VLOOKUP(EDATE('Projektkostenkalkulation EP'!$B$8,22)+FQ$9,Datenquellen!$F$7:$H$45,3,FALSE))," ",VLOOKUP(EDATE('Projektkostenkalkulation EP'!$B$8,22)+FQ$9,Datenquellen!$F$7:$H$45,3,FALSE))="X"
                                    ),
                          "X",
                          ""
                          ),
               "X"
            )</f>
        <v/>
      </c>
      <c r="FS253" s="237" t="str">
        <f xml:space="preserve"> IF(TEXT((EDATE('Projektkostenkalkulation EP'!$B$8,22)+FR$9),"MM")=TEXT((EDATE('Projektkostenkalkulation EP'!$B$8,22)+(FR$9-1)),"MM"),
             IF(
                        OR(
                                    TEXT((EDATE('Projektkostenkalkulation EP'!$B$8,22)+FR$9),"TTT") = "Sa",
                                    TEXT((EDATE('Projektkostenkalkulation EP'!$B$8,22)+FR$9),"TTT") = "So",
                                    IF(ISNA(VLOOKUP(EDATE('Projektkostenkalkulation EP'!$B$8,22)+FR$9,Datenquellen!$F$7:$H$45,3,FALSE))," ",VLOOKUP(EDATE('Projektkostenkalkulation EP'!$B$8,22)+FR$9,Datenquellen!$F$7:$H$45,3,FALSE))="X"
                                    ),
                          "X",
                          ""
                          ),
               "X"
            )</f>
        <v>X</v>
      </c>
      <c r="FT253" s="237" t="str">
        <f xml:space="preserve"> IF(TEXT((EDATE('Projektkostenkalkulation EP'!$B$8,22)+FS$9),"MM")=TEXT((EDATE('Projektkostenkalkulation EP'!$B$8,22)+(FS$9-1)),"MM"),
             IF(
                        OR(
                                    TEXT((EDATE('Projektkostenkalkulation EP'!$B$8,22)+FS$9),"TTT") = "Sa",
                                    TEXT((EDATE('Projektkostenkalkulation EP'!$B$8,22)+FS$9),"TTT") = "So",
                                    IF(ISNA(VLOOKUP(EDATE('Projektkostenkalkulation EP'!$B$8,22)+FS$9,Datenquellen!$F$7:$H$45,3,FALSE))," ",VLOOKUP(EDATE('Projektkostenkalkulation EP'!$B$8,22)+FS$9,Datenquellen!$F$7:$H$45,3,FALSE))="X"
                                    ),
                          "X",
                          ""
                          ),
               "X"
            )</f>
        <v>X</v>
      </c>
      <c r="FU253" s="238" t="str">
        <f xml:space="preserve"> IF(TEXT((EDATE('Projektkostenkalkulation EP'!$B$8,22)+FT$9),"MM")=TEXT((EDATE('Projektkostenkalkulation EP'!$B$8,22)+(FT$9-1)),"MM"),
             IF(
                        OR(
                                    TEXT((EDATE('Projektkostenkalkulation EP'!$B$8,22)+FT$9),"TTT") = "Sa",
                                    TEXT((EDATE('Projektkostenkalkulation EP'!$B$8,22)+FT$9),"TTT") = "So",
                                    IF(ISNA(VLOOKUP(EDATE('Projektkostenkalkulation EP'!$B$8,22)+FT$9,Datenquellen!$F$7:$H$45,3,FALSE))," ",VLOOKUP(EDATE('Projektkostenkalkulation EP'!$B$8,22)+FT$9,Datenquellen!$F$7:$H$45,3,FALSE))="X"
                                    ),
                          "X",
                          ""
                          ),
               "X"
            )</f>
        <v>X</v>
      </c>
      <c r="FV253" s="239"/>
      <c r="FW253" s="240"/>
      <c r="FX253" s="242" t="s">
        <v>67</v>
      </c>
      <c r="FY253" s="407"/>
      <c r="FZ253" s="236"/>
      <c r="GA253" s="237" t="str">
        <f>IF(
            OR(
                     TEXT(EDATE('Projektkostenkalkulation EP'!$B$8,22),"TTT") = "Sa",
                     TEXT(EDATE('Projektkostenkalkulation EP'!$B$8,22),"TTT") = "So",
                     IF(ISNA(VLOOKUP(EDATE('Projektkostenkalkulation EP'!$B$8,22),Datenquellen!$F$7:$H$45,3,FALSE))," ",VLOOKUP(EDATE('Projektkostenkalkulation EP'!$B$8,22),Datenquellen!$F$7:$H$45,3,FALSE))="X"
                            ),
                    "X",
                    ""
            )</f>
        <v>X</v>
      </c>
      <c r="GB253" s="237" t="str">
        <f xml:space="preserve"> IF(TEXT((EDATE('Projektkostenkalkulation EP'!$B$8,22)+GA$9),"MM")=TEXT((EDATE('Projektkostenkalkulation EP'!$B$8,22)+(GA$9-1)),"MM"),
             IF(
                        OR(
                                    TEXT((EDATE('Projektkostenkalkulation EP'!$B$8,22)+GA$9),"TTT") = "Sa",
                                    TEXT((EDATE('Projektkostenkalkulation EP'!$B$8,22)+GA$9),"TTT") = "So",
                                    IF(ISNA(VLOOKUP(EDATE('Projektkostenkalkulation EP'!$B$8,22)+GA$9,Datenquellen!$F$7:$H$45,3,FALSE))," ",VLOOKUP(EDATE('Projektkostenkalkulation EP'!$B$8,22)+GA$9,Datenquellen!$F$7:$H$45,3,FALSE))="X"
                                    ),
                          "X",
                          ""
                          ),
               "X"
            )</f>
        <v>X</v>
      </c>
      <c r="GC253" s="237" t="str">
        <f xml:space="preserve"> IF(TEXT((EDATE('Projektkostenkalkulation EP'!$B$8,22)+GB$9),"MM")=TEXT((EDATE('Projektkostenkalkulation EP'!$B$8,22)+(GB$9-1)),"MM"),
             IF(
                        OR(
                                    TEXT((EDATE('Projektkostenkalkulation EP'!$B$8,22)+GB$9),"TTT") = "Sa",
                                    TEXT((EDATE('Projektkostenkalkulation EP'!$B$8,22)+GB$9),"TTT") = "So",
                                    IF(ISNA(VLOOKUP(EDATE('Projektkostenkalkulation EP'!$B$8,22)+GB$9,Datenquellen!$F$7:$H$45,3,FALSE))," ",VLOOKUP(EDATE('Projektkostenkalkulation EP'!$B$8,22)+GB$9,Datenquellen!$F$7:$H$45,3,FALSE))="X"
                                    ),
                          "X",
                          ""
                          ),
               "X"
            )</f>
        <v/>
      </c>
      <c r="GD253" s="237" t="str">
        <f xml:space="preserve"> IF(TEXT((EDATE('Projektkostenkalkulation EP'!$B$8,22)+GC$9),"MM")=TEXT((EDATE('Projektkostenkalkulation EP'!$B$8,22)+(GC$9-1)),"MM"),
             IF(
                        OR(
                                    TEXT((EDATE('Projektkostenkalkulation EP'!$B$8,22)+GC$9),"TTT") = "Sa",
                                    TEXT((EDATE('Projektkostenkalkulation EP'!$B$8,22)+GC$9),"TTT") = "So",
                                    IF(ISNA(VLOOKUP(EDATE('Projektkostenkalkulation EP'!$B$8,22)+GC$9,Datenquellen!$F$7:$H$45,3,FALSE))," ",VLOOKUP(EDATE('Projektkostenkalkulation EP'!$B$8,22)+GC$9,Datenquellen!$F$7:$H$45,3,FALSE))="X"
                                    ),
                          "X",
                          ""
                          ),
               "X"
            )</f>
        <v/>
      </c>
      <c r="GE253" s="237" t="str">
        <f xml:space="preserve"> IF(TEXT((EDATE('Projektkostenkalkulation EP'!$B$8,22)+GD$9),"MM")=TEXT((EDATE('Projektkostenkalkulation EP'!$B$8,22)+(GD$9-1)),"MM"),
             IF(
                        OR(
                                    TEXT((EDATE('Projektkostenkalkulation EP'!$B$8,22)+GD$9),"TTT") = "Sa",
                                    TEXT((EDATE('Projektkostenkalkulation EP'!$B$8,22)+GD$9),"TTT") = "So",
                                    IF(ISNA(VLOOKUP(EDATE('Projektkostenkalkulation EP'!$B$8,22)+GD$9,Datenquellen!$F$7:$H$45,3,FALSE))," ",VLOOKUP(EDATE('Projektkostenkalkulation EP'!$B$8,22)+GD$9,Datenquellen!$F$7:$H$45,3,FALSE))="X"
                                    ),
                          "X",
                          ""
                          ),
               "X"
            )</f>
        <v/>
      </c>
      <c r="GF253" s="237" t="str">
        <f xml:space="preserve"> IF(TEXT((EDATE('Projektkostenkalkulation EP'!$B$8,22)+GE$9),"MM")=TEXT((EDATE('Projektkostenkalkulation EP'!$B$8,22)+(GE$9-1)),"MM"),
             IF(
                        OR(
                                    TEXT((EDATE('Projektkostenkalkulation EP'!$B$8,22)+GE$9),"TTT") = "Sa",
                                    TEXT((EDATE('Projektkostenkalkulation EP'!$B$8,22)+GE$9),"TTT") = "So",
                                    IF(ISNA(VLOOKUP(EDATE('Projektkostenkalkulation EP'!$B$8,22)+GE$9,Datenquellen!$F$7:$H$45,3,FALSE))," ",VLOOKUP(EDATE('Projektkostenkalkulation EP'!$B$8,22)+GE$9,Datenquellen!$F$7:$H$45,3,FALSE))="X"
                                    ),
                          "X",
                          ""
                          ),
               "X"
            )</f>
        <v/>
      </c>
      <c r="GG253" s="237" t="str">
        <f xml:space="preserve"> IF(TEXT((EDATE('Projektkostenkalkulation EP'!$B$8,22)+GF$9),"MM")=TEXT((EDATE('Projektkostenkalkulation EP'!$B$8,22)+(GF$9-1)),"MM"),
             IF(
                        OR(
                                    TEXT((EDATE('Projektkostenkalkulation EP'!$B$8,22)+GF$9),"TTT") = "Sa",
                                    TEXT((EDATE('Projektkostenkalkulation EP'!$B$8,22)+GF$9),"TTT") = "So",
                                    IF(ISNA(VLOOKUP(EDATE('Projektkostenkalkulation EP'!$B$8,22)+GF$9,Datenquellen!$F$7:$H$45,3,FALSE))," ",VLOOKUP(EDATE('Projektkostenkalkulation EP'!$B$8,22)+GF$9,Datenquellen!$F$7:$H$45,3,FALSE))="X"
                                    ),
                          "X",
                          ""
                          ),
               "X"
            )</f>
        <v/>
      </c>
      <c r="GH253" s="237" t="str">
        <f xml:space="preserve"> IF(TEXT((EDATE('Projektkostenkalkulation EP'!$B$8,22)+GG$9),"MM")=TEXT((EDATE('Projektkostenkalkulation EP'!$B$8,22)+(GG$9-1)),"MM"),
             IF(
                        OR(
                                    TEXT((EDATE('Projektkostenkalkulation EP'!$B$8,22)+GG$9),"TTT") = "Sa",
                                    TEXT((EDATE('Projektkostenkalkulation EP'!$B$8,22)+GG$9),"TTT") = "So",
                                    IF(ISNA(VLOOKUP(EDATE('Projektkostenkalkulation EP'!$B$8,22)+GG$9,Datenquellen!$F$7:$H$45,3,FALSE))," ",VLOOKUP(EDATE('Projektkostenkalkulation EP'!$B$8,22)+GG$9,Datenquellen!$F$7:$H$45,3,FALSE))="X"
                                    ),
                          "X",
                          ""
                          ),
               "X"
            )</f>
        <v>X</v>
      </c>
      <c r="GI253" s="237" t="str">
        <f xml:space="preserve"> IF(TEXT((EDATE('Projektkostenkalkulation EP'!$B$8,22)+GH$9),"MM")=TEXT((EDATE('Projektkostenkalkulation EP'!$B$8,22)+(GH$9-1)),"MM"),
             IF(
                        OR(
                                    TEXT((EDATE('Projektkostenkalkulation EP'!$B$8,22)+GH$9),"TTT") = "Sa",
                                    TEXT((EDATE('Projektkostenkalkulation EP'!$B$8,22)+GH$9),"TTT") = "So",
                                    IF(ISNA(VLOOKUP(EDATE('Projektkostenkalkulation EP'!$B$8,22)+GH$9,Datenquellen!$F$7:$H$45,3,FALSE))," ",VLOOKUP(EDATE('Projektkostenkalkulation EP'!$B$8,22)+GH$9,Datenquellen!$F$7:$H$45,3,FALSE))="X"
                                    ),
                          "X",
                          ""
                          ),
               "X"
            )</f>
        <v>X</v>
      </c>
      <c r="GJ253" s="237" t="str">
        <f xml:space="preserve"> IF(TEXT((EDATE('Projektkostenkalkulation EP'!$B$8,22)+GI$9),"MM")=TEXT((EDATE('Projektkostenkalkulation EP'!$B$8,22)+(GI$9-1)),"MM"),
             IF(
                        OR(
                                    TEXT((EDATE('Projektkostenkalkulation EP'!$B$8,22)+GI$9),"TTT") = "Sa",
                                    TEXT((EDATE('Projektkostenkalkulation EP'!$B$8,22)+GI$9),"TTT") = "So",
                                    IF(ISNA(VLOOKUP(EDATE('Projektkostenkalkulation EP'!$B$8,22)+GI$9,Datenquellen!$F$7:$H$45,3,FALSE))," ",VLOOKUP(EDATE('Projektkostenkalkulation EP'!$B$8,22)+GI$9,Datenquellen!$F$7:$H$45,3,FALSE))="X"
                                    ),
                          "X",
                          ""
                          ),
               "X"
            )</f>
        <v/>
      </c>
      <c r="GK253" s="237" t="str">
        <f xml:space="preserve"> IF(TEXT((EDATE('Projektkostenkalkulation EP'!$B$8,22)+GJ$9),"MM")=TEXT((EDATE('Projektkostenkalkulation EP'!$B$8,22)+(GJ$9-1)),"MM"),
             IF(
                        OR(
                                    TEXT((EDATE('Projektkostenkalkulation EP'!$B$8,22)+GJ$9),"TTT") = "Sa",
                                    TEXT((EDATE('Projektkostenkalkulation EP'!$B$8,22)+GJ$9),"TTT") = "So",
                                    IF(ISNA(VLOOKUP(EDATE('Projektkostenkalkulation EP'!$B$8,22)+GJ$9,Datenquellen!$F$7:$H$45,3,FALSE))," ",VLOOKUP(EDATE('Projektkostenkalkulation EP'!$B$8,22)+GJ$9,Datenquellen!$F$7:$H$45,3,FALSE))="X"
                                    ),
                          "X",
                          ""
                          ),
               "X"
            )</f>
        <v/>
      </c>
      <c r="GL253" s="237" t="str">
        <f xml:space="preserve"> IF(TEXT((EDATE('Projektkostenkalkulation EP'!$B$8,22)+GK$9),"MM")=TEXT((EDATE('Projektkostenkalkulation EP'!$B$8,22)+(GK$9-1)),"MM"),
             IF(
                        OR(
                                    TEXT((EDATE('Projektkostenkalkulation EP'!$B$8,22)+GK$9),"TTT") = "Sa",
                                    TEXT((EDATE('Projektkostenkalkulation EP'!$B$8,22)+GK$9),"TTT") = "So",
                                    IF(ISNA(VLOOKUP(EDATE('Projektkostenkalkulation EP'!$B$8,22)+GK$9,Datenquellen!$F$7:$H$45,3,FALSE))," ",VLOOKUP(EDATE('Projektkostenkalkulation EP'!$B$8,22)+GK$9,Datenquellen!$F$7:$H$45,3,FALSE))="X"
                                    ),
                          "X",
                          ""
                          ),
               "X"
            )</f>
        <v/>
      </c>
      <c r="GM253" s="237" t="str">
        <f xml:space="preserve"> IF(TEXT((EDATE('Projektkostenkalkulation EP'!$B$8,22)+GL$9),"MM")=TEXT((EDATE('Projektkostenkalkulation EP'!$B$8,22)+(GL$9-1)),"MM"),
             IF(
                        OR(
                                    TEXT((EDATE('Projektkostenkalkulation EP'!$B$8,22)+GL$9),"TTT") = "Sa",
                                    TEXT((EDATE('Projektkostenkalkulation EP'!$B$8,22)+GL$9),"TTT") = "So",
                                    IF(ISNA(VLOOKUP(EDATE('Projektkostenkalkulation EP'!$B$8,22)+GL$9,Datenquellen!$F$7:$H$45,3,FALSE))," ",VLOOKUP(EDATE('Projektkostenkalkulation EP'!$B$8,22)+GL$9,Datenquellen!$F$7:$H$45,3,FALSE))="X"
                                    ),
                          "X",
                          ""
                          ),
               "X"
            )</f>
        <v/>
      </c>
      <c r="GN253" s="237" t="str">
        <f xml:space="preserve"> IF(TEXT((EDATE('Projektkostenkalkulation EP'!$B$8,22)+GM$9),"MM")=TEXT((EDATE('Projektkostenkalkulation EP'!$B$8,22)+(GM$9-1)),"MM"),
             IF(
                        OR(
                                    TEXT((EDATE('Projektkostenkalkulation EP'!$B$8,22)+GM$9),"TTT") = "Sa",
                                    TEXT((EDATE('Projektkostenkalkulation EP'!$B$8,22)+GM$9),"TTT") = "So",
                                    IF(ISNA(VLOOKUP(EDATE('Projektkostenkalkulation EP'!$B$8,22)+GM$9,Datenquellen!$F$7:$H$45,3,FALSE))," ",VLOOKUP(EDATE('Projektkostenkalkulation EP'!$B$8,22)+GM$9,Datenquellen!$F$7:$H$45,3,FALSE))="X"
                                    ),
                          "X",
                          ""
                          ),
               "X"
            )</f>
        <v/>
      </c>
      <c r="GO253" s="237" t="str">
        <f xml:space="preserve"> IF(TEXT((EDATE('Projektkostenkalkulation EP'!$B$8,22)+GN$9),"MM")=TEXT((EDATE('Projektkostenkalkulation EP'!$B$8,22)+(GN$9-1)),"MM"),
             IF(
                        OR(
                                    TEXT((EDATE('Projektkostenkalkulation EP'!$B$8,22)+GN$9),"TTT") = "Sa",
                                    TEXT((EDATE('Projektkostenkalkulation EP'!$B$8,22)+GN$9),"TTT") = "So",
                                    IF(ISNA(VLOOKUP(EDATE('Projektkostenkalkulation EP'!$B$8,22)+GN$9,Datenquellen!$F$7:$H$45,3,FALSE))," ",VLOOKUP(EDATE('Projektkostenkalkulation EP'!$B$8,22)+GN$9,Datenquellen!$F$7:$H$45,3,FALSE))="X"
                                    ),
                          "X",
                          ""
                          ),
               "X"
            )</f>
        <v>X</v>
      </c>
      <c r="GP253" s="237" t="str">
        <f xml:space="preserve"> IF(TEXT((EDATE('Projektkostenkalkulation EP'!$B$8,22)+GO$9),"MM")=TEXT((EDATE('Projektkostenkalkulation EP'!$B$8,22)+(GO$9-1)),"MM"),
             IF(
                        OR(
                                    TEXT((EDATE('Projektkostenkalkulation EP'!$B$8,22)+GO$9),"TTT") = "Sa",
                                    TEXT((EDATE('Projektkostenkalkulation EP'!$B$8,22)+GO$9),"TTT") = "So",
                                    IF(ISNA(VLOOKUP(EDATE('Projektkostenkalkulation EP'!$B$8,22)+GO$9,Datenquellen!$F$7:$H$45,3,FALSE))," ",VLOOKUP(EDATE('Projektkostenkalkulation EP'!$B$8,22)+GO$9,Datenquellen!$F$7:$H$45,3,FALSE))="X"
                                    ),
                          "X",
                          ""
                          ),
               "X"
            )</f>
        <v>X</v>
      </c>
      <c r="GQ253" s="237" t="str">
        <f xml:space="preserve"> IF(TEXT((EDATE('Projektkostenkalkulation EP'!$B$8,22)+GP$9),"MM")=TEXT((EDATE('Projektkostenkalkulation EP'!$B$8,22)+(GP$9-1)),"MM"),
             IF(
                        OR(
                                    TEXT((EDATE('Projektkostenkalkulation EP'!$B$8,22)+GP$9),"TTT") = "Sa",
                                    TEXT((EDATE('Projektkostenkalkulation EP'!$B$8,22)+GP$9),"TTT") = "So",
                                    IF(ISNA(VLOOKUP(EDATE('Projektkostenkalkulation EP'!$B$8,22)+GP$9,Datenquellen!$F$7:$H$45,3,FALSE))," ",VLOOKUP(EDATE('Projektkostenkalkulation EP'!$B$8,22)+GP$9,Datenquellen!$F$7:$H$45,3,FALSE))="X"
                                    ),
                          "X",
                          ""
                          ),
               "X"
            )</f>
        <v/>
      </c>
      <c r="GR253" s="237" t="str">
        <f xml:space="preserve"> IF(TEXT((EDATE('Projektkostenkalkulation EP'!$B$8,22)+GQ$9),"MM")=TEXT((EDATE('Projektkostenkalkulation EP'!$B$8,22)+(GQ$9-1)),"MM"),
             IF(
                        OR(
                                    TEXT((EDATE('Projektkostenkalkulation EP'!$B$8,22)+GQ$9),"TTT") = "Sa",
                                    TEXT((EDATE('Projektkostenkalkulation EP'!$B$8,22)+GQ$9),"TTT") = "So",
                                    IF(ISNA(VLOOKUP(EDATE('Projektkostenkalkulation EP'!$B$8,22)+GQ$9,Datenquellen!$F$7:$H$45,3,FALSE))," ",VLOOKUP(EDATE('Projektkostenkalkulation EP'!$B$8,22)+GQ$9,Datenquellen!$F$7:$H$45,3,FALSE))="X"
                                    ),
                          "X",
                          ""
                          ),
               "X"
            )</f>
        <v/>
      </c>
      <c r="GS253" s="237" t="str">
        <f xml:space="preserve"> IF(TEXT((EDATE('Projektkostenkalkulation EP'!$B$8,22)+GR$9),"MM")=TEXT((EDATE('Projektkostenkalkulation EP'!$B$8,22)+(GR$9-1)),"MM"),
             IF(
                        OR(
                                    TEXT((EDATE('Projektkostenkalkulation EP'!$B$8,22)+GR$9),"TTT") = "Sa",
                                    TEXT((EDATE('Projektkostenkalkulation EP'!$B$8,22)+GR$9),"TTT") = "So",
                                    IF(ISNA(VLOOKUP(EDATE('Projektkostenkalkulation EP'!$B$8,22)+GR$9,Datenquellen!$F$7:$H$45,3,FALSE))," ",VLOOKUP(EDATE('Projektkostenkalkulation EP'!$B$8,22)+GR$9,Datenquellen!$F$7:$H$45,3,FALSE))="X"
                                    ),
                          "X",
                          ""
                          ),
               "X"
            )</f>
        <v/>
      </c>
      <c r="GT253" s="237" t="str">
        <f xml:space="preserve"> IF(TEXT((EDATE('Projektkostenkalkulation EP'!$B$8,22)+GS$9),"MM")=TEXT((EDATE('Projektkostenkalkulation EP'!$B$8,22)+(GS$9-1)),"MM"),
             IF(
                        OR(
                                    TEXT((EDATE('Projektkostenkalkulation EP'!$B$8,22)+GS$9),"TTT") = "Sa",
                                    TEXT((EDATE('Projektkostenkalkulation EP'!$B$8,22)+GS$9),"TTT") = "So",
                                    IF(ISNA(VLOOKUP(EDATE('Projektkostenkalkulation EP'!$B$8,22)+GS$9,Datenquellen!$F$7:$H$45,3,FALSE))," ",VLOOKUP(EDATE('Projektkostenkalkulation EP'!$B$8,22)+GS$9,Datenquellen!$F$7:$H$45,3,FALSE))="X"
                                    ),
                          "X",
                          ""
                          ),
               "X"
            )</f>
        <v/>
      </c>
      <c r="GU253" s="237" t="str">
        <f xml:space="preserve"> IF(TEXT((EDATE('Projektkostenkalkulation EP'!$B$8,22)+GT$9),"MM")=TEXT((EDATE('Projektkostenkalkulation EP'!$B$8,22)+(GT$9-1)),"MM"),
             IF(
                        OR(
                                    TEXT((EDATE('Projektkostenkalkulation EP'!$B$8,22)+GT$9),"TTT") = "Sa",
                                    TEXT((EDATE('Projektkostenkalkulation EP'!$B$8,22)+GT$9),"TTT") = "So",
                                    IF(ISNA(VLOOKUP(EDATE('Projektkostenkalkulation EP'!$B$8,22)+GT$9,Datenquellen!$F$7:$H$45,3,FALSE))," ",VLOOKUP(EDATE('Projektkostenkalkulation EP'!$B$8,22)+GT$9,Datenquellen!$F$7:$H$45,3,FALSE))="X"
                                    ),
                          "X",
                          ""
                          ),
               "X"
            )</f>
        <v/>
      </c>
      <c r="GV253" s="237" t="str">
        <f xml:space="preserve"> IF(TEXT((EDATE('Projektkostenkalkulation EP'!$B$8,22)+GU$9),"MM")=TEXT((EDATE('Projektkostenkalkulation EP'!$B$8,22)+(GU$9-1)),"MM"),
             IF(
                        OR(
                                    TEXT((EDATE('Projektkostenkalkulation EP'!$B$8,22)+GU$9),"TTT") = "Sa",
                                    TEXT((EDATE('Projektkostenkalkulation EP'!$B$8,22)+GU$9),"TTT") = "So",
                                    IF(ISNA(VLOOKUP(EDATE('Projektkostenkalkulation EP'!$B$8,22)+GU$9,Datenquellen!$F$7:$H$45,3,FALSE))," ",VLOOKUP(EDATE('Projektkostenkalkulation EP'!$B$8,22)+GU$9,Datenquellen!$F$7:$H$45,3,FALSE))="X"
                                    ),
                          "X",
                          ""
                          ),
               "X"
            )</f>
        <v>X</v>
      </c>
      <c r="GW253" s="237" t="str">
        <f xml:space="preserve"> IF(TEXT((EDATE('Projektkostenkalkulation EP'!$B$8,22)+GV$9),"MM")=TEXT((EDATE('Projektkostenkalkulation EP'!$B$8,22)+(GV$9-1)),"MM"),
             IF(
                        OR(
                                    TEXT((EDATE('Projektkostenkalkulation EP'!$B$8,22)+GV$9),"TTT") = "Sa",
                                    TEXT((EDATE('Projektkostenkalkulation EP'!$B$8,22)+GV$9),"TTT") = "So",
                                    IF(ISNA(VLOOKUP(EDATE('Projektkostenkalkulation EP'!$B$8,22)+GV$9,Datenquellen!$F$7:$H$45,3,FALSE))," ",VLOOKUP(EDATE('Projektkostenkalkulation EP'!$B$8,22)+GV$9,Datenquellen!$F$7:$H$45,3,FALSE))="X"
                                    ),
                          "X",
                          ""
                          ),
               "X"
            )</f>
        <v>X</v>
      </c>
      <c r="GX253" s="237" t="str">
        <f xml:space="preserve"> IF(TEXT((EDATE('Projektkostenkalkulation EP'!$B$8,22)+GW$9),"MM")=TEXT((EDATE('Projektkostenkalkulation EP'!$B$8,22)+(GW$9-1)),"MM"),
             IF(
                        OR(
                                    TEXT((EDATE('Projektkostenkalkulation EP'!$B$8,22)+GW$9),"TTT") = "Sa",
                                    TEXT((EDATE('Projektkostenkalkulation EP'!$B$8,22)+GW$9),"TTT") = "So",
                                    IF(ISNA(VLOOKUP(EDATE('Projektkostenkalkulation EP'!$B$8,22)+GW$9,Datenquellen!$F$7:$H$45,3,FALSE))," ",VLOOKUP(EDATE('Projektkostenkalkulation EP'!$B$8,22)+GW$9,Datenquellen!$F$7:$H$45,3,FALSE))="X"
                                    ),
                          "X",
                          ""
                          ),
               "X"
            )</f>
        <v/>
      </c>
      <c r="GY253" s="237" t="str">
        <f xml:space="preserve"> IF(TEXT((EDATE('Projektkostenkalkulation EP'!$B$8,22)+GX$9),"MM")=TEXT((EDATE('Projektkostenkalkulation EP'!$B$8,22)+(GX$9-1)),"MM"),
             IF(
                        OR(
                                    TEXT((EDATE('Projektkostenkalkulation EP'!$B$8,22)+GX$9),"TTT") = "Sa",
                                    TEXT((EDATE('Projektkostenkalkulation EP'!$B$8,22)+GX$9),"TTT") = "So",
                                    IF(ISNA(VLOOKUP(EDATE('Projektkostenkalkulation EP'!$B$8,22)+GX$9,Datenquellen!$F$7:$H$45,3,FALSE))," ",VLOOKUP(EDATE('Projektkostenkalkulation EP'!$B$8,22)+GX$9,Datenquellen!$F$7:$H$45,3,FALSE))="X"
                                    ),
                          "X",
                          ""
                          ),
               "X"
            )</f>
        <v/>
      </c>
      <c r="GZ253" s="237" t="str">
        <f xml:space="preserve"> IF(TEXT((EDATE('Projektkostenkalkulation EP'!$B$8,22)+GY$9),"MM")=TEXT((EDATE('Projektkostenkalkulation EP'!$B$8,22)+(GY$9-1)),"MM"),
             IF(
                        OR(
                                    TEXT((EDATE('Projektkostenkalkulation EP'!$B$8,22)+GY$9),"TTT") = "Sa",
                                    TEXT((EDATE('Projektkostenkalkulation EP'!$B$8,22)+GY$9),"TTT") = "So",
                                    IF(ISNA(VLOOKUP(EDATE('Projektkostenkalkulation EP'!$B$8,22)+GY$9,Datenquellen!$F$7:$H$45,3,FALSE))," ",VLOOKUP(EDATE('Projektkostenkalkulation EP'!$B$8,22)+GY$9,Datenquellen!$F$7:$H$45,3,FALSE))="X"
                                    ),
                          "X",
                          ""
                          ),
               "X"
            )</f>
        <v/>
      </c>
      <c r="HA253" s="237" t="str">
        <f xml:space="preserve"> IF(TEXT((EDATE('Projektkostenkalkulation EP'!$B$8,22)+GZ$9),"MM")=TEXT((EDATE('Projektkostenkalkulation EP'!$B$8,22)+(GZ$9-1)),"MM"),
             IF(
                        OR(
                                    TEXT((EDATE('Projektkostenkalkulation EP'!$B$8,22)+GZ$9),"TTT") = "Sa",
                                    TEXT((EDATE('Projektkostenkalkulation EP'!$B$8,22)+GZ$9),"TTT") = "So",
                                    IF(ISNA(VLOOKUP(EDATE('Projektkostenkalkulation EP'!$B$8,22)+GZ$9,Datenquellen!$F$7:$H$45,3,FALSE))," ",VLOOKUP(EDATE('Projektkostenkalkulation EP'!$B$8,22)+GZ$9,Datenquellen!$F$7:$H$45,3,FALSE))="X"
                                    ),
                          "X",
                          ""
                          ),
               "X"
            )</f>
        <v/>
      </c>
      <c r="HB253" s="237" t="str">
        <f xml:space="preserve"> IF(TEXT((EDATE('Projektkostenkalkulation EP'!$B$8,22)+HA$9),"MM")=TEXT((EDATE('Projektkostenkalkulation EP'!$B$8,22)+(HA$9-1)),"MM"),
             IF(
                        OR(
                                    TEXT((EDATE('Projektkostenkalkulation EP'!$B$8,22)+HA$9),"TTT") = "Sa",
                                    TEXT((EDATE('Projektkostenkalkulation EP'!$B$8,22)+HA$9),"TTT") = "So",
                                    IF(ISNA(VLOOKUP(EDATE('Projektkostenkalkulation EP'!$B$8,22)+HA$9,Datenquellen!$F$7:$H$45,3,FALSE))," ",VLOOKUP(EDATE('Projektkostenkalkulation EP'!$B$8,22)+HA$9,Datenquellen!$F$7:$H$45,3,FALSE))="X"
                                    ),
                          "X",
                          ""
                          ),
               "X"
            )</f>
        <v/>
      </c>
      <c r="HC253" s="237" t="str">
        <f xml:space="preserve"> IF(TEXT((EDATE('Projektkostenkalkulation EP'!$B$8,22)+HB$9),"MM")=TEXT((EDATE('Projektkostenkalkulation EP'!$B$8,22)+(HB$9-1)),"MM"),
             IF(
                        OR(
                                    TEXT((EDATE('Projektkostenkalkulation EP'!$B$8,22)+HB$9),"TTT") = "Sa",
                                    TEXT((EDATE('Projektkostenkalkulation EP'!$B$8,22)+HB$9),"TTT") = "So",
                                    IF(ISNA(VLOOKUP(EDATE('Projektkostenkalkulation EP'!$B$8,22)+HB$9,Datenquellen!$F$7:$H$45,3,FALSE))," ",VLOOKUP(EDATE('Projektkostenkalkulation EP'!$B$8,22)+HB$9,Datenquellen!$F$7:$H$45,3,FALSE))="X"
                                    ),
                          "X",
                          ""
                          ),
               "X"
            )</f>
        <v>X</v>
      </c>
      <c r="HD253" s="237" t="str">
        <f xml:space="preserve"> IF(TEXT((EDATE('Projektkostenkalkulation EP'!$B$8,22)+HC$9),"MM")=TEXT((EDATE('Projektkostenkalkulation EP'!$B$8,22)+(HC$9-1)),"MM"),
             IF(
                        OR(
                                    TEXT((EDATE('Projektkostenkalkulation EP'!$B$8,22)+HC$9),"TTT") = "Sa",
                                    TEXT((EDATE('Projektkostenkalkulation EP'!$B$8,22)+HC$9),"TTT") = "So",
                                    IF(ISNA(VLOOKUP(EDATE('Projektkostenkalkulation EP'!$B$8,22)+HC$9,Datenquellen!$F$7:$H$45,3,FALSE))," ",VLOOKUP(EDATE('Projektkostenkalkulation EP'!$B$8,22)+HC$9,Datenquellen!$F$7:$H$45,3,FALSE))="X"
                                    ),
                          "X",
                          ""
                          ),
               "X"
            )</f>
        <v>X</v>
      </c>
      <c r="HE253" s="238" t="str">
        <f xml:space="preserve"> IF(TEXT((EDATE('Projektkostenkalkulation EP'!$B$8,22)+HD$9),"MM")=TEXT((EDATE('Projektkostenkalkulation EP'!$B$8,22)+(HD$9-1)),"MM"),
             IF(
                        OR(
                                    TEXT((EDATE('Projektkostenkalkulation EP'!$B$8,22)+HD$9),"TTT") = "Sa",
                                    TEXT((EDATE('Projektkostenkalkulation EP'!$B$8,22)+HD$9),"TTT") = "So",
                                    IF(ISNA(VLOOKUP(EDATE('Projektkostenkalkulation EP'!$B$8,22)+HD$9,Datenquellen!$F$7:$H$45,3,FALSE))," ",VLOOKUP(EDATE('Projektkostenkalkulation EP'!$B$8,22)+HD$9,Datenquellen!$F$7:$H$45,3,FALSE))="X"
                                    ),
                          "X",
                          ""
                          ),
               "X"
            )</f>
        <v>X</v>
      </c>
      <c r="HF253" s="239"/>
      <c r="HG253" s="240"/>
      <c r="HH253" s="241" t="s">
        <v>67</v>
      </c>
    </row>
    <row r="254" spans="1:216" ht="21" customHeight="1" x14ac:dyDescent="0.2">
      <c r="A254" s="405" t="str">
        <f>TEXT(EDATE('Projektkostenkalkulation EP'!$B$8,23),"MMMM")</f>
        <v>Dezember</v>
      </c>
      <c r="B254" s="226"/>
      <c r="C254" s="227" t="str">
        <f>IF(
            OR(
                     TEXT(EDATE('Projektkostenkalkulation EP'!$B$8,23),"TTT") = "Sa",
                     TEXT(EDATE('Projektkostenkalkulation EP'!$B$8,23),"TTT") = "So",
                     IF(ISNA(VLOOKUP(EDATE('Projektkostenkalkulation EP'!$B$8,22),Datenquellen!$F$7:$H$45,3,FALSE))," ",VLOOKUP(EDATE('Projektkostenkalkulation EP'!$B$8,22),Datenquellen!$F$7:$H$45,3,FALSE))="X"
                            ),
                    "X",
                    ""
            )</f>
        <v>X</v>
      </c>
      <c r="D254" s="227" t="str">
        <f xml:space="preserve"> IF(TEXT((EDATE('Projektkostenkalkulation EP'!$B$8,23)+C$9),"MM")=TEXT((EDATE('Projektkostenkalkulation EP'!$B$8,23)+(C$9-1)),"MM"),
             IF(
                        OR(
                                    TEXT((EDATE('Projektkostenkalkulation EP'!$B$8,23)+C$9),"TTT") = "Sa",
                                    TEXT((EDATE('Projektkostenkalkulation EP'!$B$8,23)+C$9),"TTT") = "So",
                                    IF(ISNA(VLOOKUP(EDATE('Projektkostenkalkulation EP'!$B$8,23)+C$9,Datenquellen!$F$7:$H$45,3,FALSE))," ",VLOOKUP(EDATE('Projektkostenkalkulation EP'!$B$8,23)+C$9,Datenquellen!$F$7:$H$45,3,FALSE))="X"
                                    ),
                          "X",
                          ""
                          ),
               "X"
            )</f>
        <v/>
      </c>
      <c r="E254" s="227" t="str">
        <f xml:space="preserve"> IF(TEXT((EDATE('Projektkostenkalkulation EP'!$B$8,23)+D$9),"MM")=TEXT((EDATE('Projektkostenkalkulation EP'!$B$8,23)+(D$9-1)),"MM"),
             IF(
                        OR(
                                    TEXT((EDATE('Projektkostenkalkulation EP'!$B$8,23)+D$9),"TTT") = "Sa",
                                    TEXT((EDATE('Projektkostenkalkulation EP'!$B$8,23)+D$9),"TTT") = "So",
                                    IF(ISNA(VLOOKUP(EDATE('Projektkostenkalkulation EP'!$B$8,23)+D$9,Datenquellen!$F$7:$H$45,3,FALSE))," ",VLOOKUP(EDATE('Projektkostenkalkulation EP'!$B$8,23)+D$9,Datenquellen!$F$7:$H$45,3,FALSE))="X"
                                    ),
                          "X",
                          ""
                          ),
               "X"
            )</f>
        <v/>
      </c>
      <c r="F254" s="227" t="str">
        <f xml:space="preserve"> IF(TEXT((EDATE('Projektkostenkalkulation EP'!$B$8,23)+E$9),"MM")=TEXT((EDATE('Projektkostenkalkulation EP'!$B$8,23)+(E$9-1)),"MM"),
             IF(
                        OR(
                                    TEXT((EDATE('Projektkostenkalkulation EP'!$B$8,23)+E$9),"TTT") = "Sa",
                                    TEXT((EDATE('Projektkostenkalkulation EP'!$B$8,23)+E$9),"TTT") = "So",
                                    IF(ISNA(VLOOKUP(EDATE('Projektkostenkalkulation EP'!$B$8,23)+E$9,Datenquellen!$F$7:$H$45,3,FALSE))," ",VLOOKUP(EDATE('Projektkostenkalkulation EP'!$B$8,23)+E$9,Datenquellen!$F$7:$H$45,3,FALSE))="X"
                                    ),
                          "X",
                          ""
                          ),
               "X"
            )</f>
        <v/>
      </c>
      <c r="G254" s="227" t="str">
        <f xml:space="preserve"> IF(TEXT((EDATE('Projektkostenkalkulation EP'!$B$8,23)+F$9),"MM")=TEXT((EDATE('Projektkostenkalkulation EP'!$B$8,23)+(F$9-1)),"MM"),
             IF(
                        OR(
                                    TEXT((EDATE('Projektkostenkalkulation EP'!$B$8,23)+F$9),"TTT") = "Sa",
                                    TEXT((EDATE('Projektkostenkalkulation EP'!$B$8,23)+F$9),"TTT") = "So",
                                    IF(ISNA(VLOOKUP(EDATE('Projektkostenkalkulation EP'!$B$8,23)+F$9,Datenquellen!$F$7:$H$45,3,FALSE))," ",VLOOKUP(EDATE('Projektkostenkalkulation EP'!$B$8,23)+F$9,Datenquellen!$F$7:$H$45,3,FALSE))="X"
                                    ),
                          "X",
                          ""
                          ),
               "X"
            )</f>
        <v/>
      </c>
      <c r="H254" s="227" t="str">
        <f xml:space="preserve"> IF(TEXT((EDATE('Projektkostenkalkulation EP'!$B$8,23)+G$9),"MM")=TEXT((EDATE('Projektkostenkalkulation EP'!$B$8,23)+(G$9-1)),"MM"),
             IF(
                        OR(
                                    TEXT((EDATE('Projektkostenkalkulation EP'!$B$8,23)+G$9),"TTT") = "Sa",
                                    TEXT((EDATE('Projektkostenkalkulation EP'!$B$8,23)+G$9),"TTT") = "So",
                                    IF(ISNA(VLOOKUP(EDATE('Projektkostenkalkulation EP'!$B$8,23)+G$9,Datenquellen!$F$7:$H$45,3,FALSE))," ",VLOOKUP(EDATE('Projektkostenkalkulation EP'!$B$8,23)+G$9,Datenquellen!$F$7:$H$45,3,FALSE))="X"
                                    ),
                          "X",
                          ""
                          ),
               "X"
            )</f>
        <v>X</v>
      </c>
      <c r="I254" s="227" t="str">
        <f xml:space="preserve"> IF(TEXT((EDATE('Projektkostenkalkulation EP'!$B$8,23)+H$9),"MM")=TEXT((EDATE('Projektkostenkalkulation EP'!$B$8,23)+(H$9-1)),"MM"),
             IF(
                        OR(
                                    TEXT((EDATE('Projektkostenkalkulation EP'!$B$8,23)+H$9),"TTT") = "Sa",
                                    TEXT((EDATE('Projektkostenkalkulation EP'!$B$8,23)+H$9),"TTT") = "So",
                                    IF(ISNA(VLOOKUP(EDATE('Projektkostenkalkulation EP'!$B$8,23)+H$9,Datenquellen!$F$7:$H$45,3,FALSE))," ",VLOOKUP(EDATE('Projektkostenkalkulation EP'!$B$8,23)+H$9,Datenquellen!$F$7:$H$45,3,FALSE))="X"
                                    ),
                          "X",
                          ""
                          ),
               "X"
            )</f>
        <v>X</v>
      </c>
      <c r="J254" s="227" t="str">
        <f xml:space="preserve"> IF(TEXT((EDATE('Projektkostenkalkulation EP'!$B$8,23)+I$9),"MM")=TEXT((EDATE('Projektkostenkalkulation EP'!$B$8,23)+(I$9-1)),"MM"),
             IF(
                        OR(
                                    TEXT((EDATE('Projektkostenkalkulation EP'!$B$8,23)+I$9),"TTT") = "Sa",
                                    TEXT((EDATE('Projektkostenkalkulation EP'!$B$8,23)+I$9),"TTT") = "So",
                                    IF(ISNA(VLOOKUP(EDATE('Projektkostenkalkulation EP'!$B$8,23)+I$9,Datenquellen!$F$7:$H$45,3,FALSE))," ",VLOOKUP(EDATE('Projektkostenkalkulation EP'!$B$8,23)+I$9,Datenquellen!$F$7:$H$45,3,FALSE))="X"
                                    ),
                          "X",
                          ""
                          ),
               "X"
            )</f>
        <v/>
      </c>
      <c r="K254" s="227" t="str">
        <f xml:space="preserve"> IF(TEXT((EDATE('Projektkostenkalkulation EP'!$B$8,23)+J$9),"MM")=TEXT((EDATE('Projektkostenkalkulation EP'!$B$8,23)+(J$9-1)),"MM"),
             IF(
                        OR(
                                    TEXT((EDATE('Projektkostenkalkulation EP'!$B$8,23)+J$9),"TTT") = "Sa",
                                    TEXT((EDATE('Projektkostenkalkulation EP'!$B$8,23)+J$9),"TTT") = "So",
                                    IF(ISNA(VLOOKUP(EDATE('Projektkostenkalkulation EP'!$B$8,23)+J$9,Datenquellen!$F$7:$H$45,3,FALSE))," ",VLOOKUP(EDATE('Projektkostenkalkulation EP'!$B$8,23)+J$9,Datenquellen!$F$7:$H$45,3,FALSE))="X"
                                    ),
                          "X",
                          ""
                          ),
               "X"
            )</f>
        <v/>
      </c>
      <c r="L254" s="227" t="str">
        <f xml:space="preserve"> IF(TEXT((EDATE('Projektkostenkalkulation EP'!$B$8,23)+K$9),"MM")=TEXT((EDATE('Projektkostenkalkulation EP'!$B$8,23)+(K$9-1)),"MM"),
             IF(
                        OR(
                                    TEXT((EDATE('Projektkostenkalkulation EP'!$B$8,23)+K$9),"TTT") = "Sa",
                                    TEXT((EDATE('Projektkostenkalkulation EP'!$B$8,23)+K$9),"TTT") = "So",
                                    IF(ISNA(VLOOKUP(EDATE('Projektkostenkalkulation EP'!$B$8,23)+K$9,Datenquellen!$F$7:$H$45,3,FALSE))," ",VLOOKUP(EDATE('Projektkostenkalkulation EP'!$B$8,23)+K$9,Datenquellen!$F$7:$H$45,3,FALSE))="X"
                                    ),
                          "X",
                          ""
                          ),
               "X"
            )</f>
        <v/>
      </c>
      <c r="M254" s="227" t="str">
        <f xml:space="preserve"> IF(TEXT((EDATE('Projektkostenkalkulation EP'!$B$8,23)+L$9),"MM")=TEXT((EDATE('Projektkostenkalkulation EP'!$B$8,23)+(L$9-1)),"MM"),
             IF(
                        OR(
                                    TEXT((EDATE('Projektkostenkalkulation EP'!$B$8,23)+L$9),"TTT") = "Sa",
                                    TEXT((EDATE('Projektkostenkalkulation EP'!$B$8,23)+L$9),"TTT") = "So",
                                    IF(ISNA(VLOOKUP(EDATE('Projektkostenkalkulation EP'!$B$8,23)+L$9,Datenquellen!$F$7:$H$45,3,FALSE))," ",VLOOKUP(EDATE('Projektkostenkalkulation EP'!$B$8,23)+L$9,Datenquellen!$F$7:$H$45,3,FALSE))="X"
                                    ),
                          "X",
                          ""
                          ),
               "X"
            )</f>
        <v/>
      </c>
      <c r="N254" s="227" t="str">
        <f xml:space="preserve"> IF(TEXT((EDATE('Projektkostenkalkulation EP'!$B$8,23)+M$9),"MM")=TEXT((EDATE('Projektkostenkalkulation EP'!$B$8,23)+(M$9-1)),"MM"),
             IF(
                        OR(
                                    TEXT((EDATE('Projektkostenkalkulation EP'!$B$8,23)+M$9),"TTT") = "Sa",
                                    TEXT((EDATE('Projektkostenkalkulation EP'!$B$8,23)+M$9),"TTT") = "So",
                                    IF(ISNA(VLOOKUP(EDATE('Projektkostenkalkulation EP'!$B$8,23)+M$9,Datenquellen!$F$7:$H$45,3,FALSE))," ",VLOOKUP(EDATE('Projektkostenkalkulation EP'!$B$8,23)+M$9,Datenquellen!$F$7:$H$45,3,FALSE))="X"
                                    ),
                          "X",
                          ""
                          ),
               "X"
            )</f>
        <v/>
      </c>
      <c r="O254" s="227" t="str">
        <f xml:space="preserve"> IF(TEXT((EDATE('Projektkostenkalkulation EP'!$B$8,23)+N$9),"MM")=TEXT((EDATE('Projektkostenkalkulation EP'!$B$8,23)+(N$9-1)),"MM"),
             IF(
                        OR(
                                    TEXT((EDATE('Projektkostenkalkulation EP'!$B$8,23)+N$9),"TTT") = "Sa",
                                    TEXT((EDATE('Projektkostenkalkulation EP'!$B$8,23)+N$9),"TTT") = "So",
                                    IF(ISNA(VLOOKUP(EDATE('Projektkostenkalkulation EP'!$B$8,23)+N$9,Datenquellen!$F$7:$H$45,3,FALSE))," ",VLOOKUP(EDATE('Projektkostenkalkulation EP'!$B$8,23)+N$9,Datenquellen!$F$7:$H$45,3,FALSE))="X"
                                    ),
                          "X",
                          ""
                          ),
               "X"
            )</f>
        <v>X</v>
      </c>
      <c r="P254" s="227" t="str">
        <f xml:space="preserve"> IF(TEXT((EDATE('Projektkostenkalkulation EP'!$B$8,23)+O$9),"MM")=TEXT((EDATE('Projektkostenkalkulation EP'!$B$8,23)+(O$9-1)),"MM"),
             IF(
                        OR(
                                    TEXT((EDATE('Projektkostenkalkulation EP'!$B$8,23)+O$9),"TTT") = "Sa",
                                    TEXT((EDATE('Projektkostenkalkulation EP'!$B$8,23)+O$9),"TTT") = "So",
                                    IF(ISNA(VLOOKUP(EDATE('Projektkostenkalkulation EP'!$B$8,23)+O$9,Datenquellen!$F$7:$H$45,3,FALSE))," ",VLOOKUP(EDATE('Projektkostenkalkulation EP'!$B$8,23)+O$9,Datenquellen!$F$7:$H$45,3,FALSE))="X"
                                    ),
                          "X",
                          ""
                          ),
               "X"
            )</f>
        <v>X</v>
      </c>
      <c r="Q254" s="227" t="str">
        <f xml:space="preserve"> IF(TEXT((EDATE('Projektkostenkalkulation EP'!$B$8,23)+P$9),"MM")=TEXT((EDATE('Projektkostenkalkulation EP'!$B$8,23)+(P$9-1)),"MM"),
             IF(
                        OR(
                                    TEXT((EDATE('Projektkostenkalkulation EP'!$B$8,23)+P$9),"TTT") = "Sa",
                                    TEXT((EDATE('Projektkostenkalkulation EP'!$B$8,23)+P$9),"TTT") = "So",
                                    IF(ISNA(VLOOKUP(EDATE('Projektkostenkalkulation EP'!$B$8,23)+P$9,Datenquellen!$F$7:$H$45,3,FALSE))," ",VLOOKUP(EDATE('Projektkostenkalkulation EP'!$B$8,23)+P$9,Datenquellen!$F$7:$H$45,3,FALSE))="X"
                                    ),
                          "X",
                          ""
                          ),
               "X"
            )</f>
        <v/>
      </c>
      <c r="R254" s="227" t="str">
        <f xml:space="preserve"> IF(TEXT((EDATE('Projektkostenkalkulation EP'!$B$8,23)+Q$9),"MM")=TEXT((EDATE('Projektkostenkalkulation EP'!$B$8,23)+(Q$9-1)),"MM"),
             IF(
                        OR(
                                    TEXT((EDATE('Projektkostenkalkulation EP'!$B$8,23)+Q$9),"TTT") = "Sa",
                                    TEXT((EDATE('Projektkostenkalkulation EP'!$B$8,23)+Q$9),"TTT") = "So",
                                    IF(ISNA(VLOOKUP(EDATE('Projektkostenkalkulation EP'!$B$8,23)+Q$9,Datenquellen!$F$7:$H$45,3,FALSE))," ",VLOOKUP(EDATE('Projektkostenkalkulation EP'!$B$8,23)+Q$9,Datenquellen!$F$7:$H$45,3,FALSE))="X"
                                    ),
                          "X",
                          ""
                          ),
               "X"
            )</f>
        <v/>
      </c>
      <c r="S254" s="227" t="str">
        <f xml:space="preserve"> IF(TEXT((EDATE('Projektkostenkalkulation EP'!$B$8,23)+R$9),"MM")=TEXT((EDATE('Projektkostenkalkulation EP'!$B$8,23)+(R$9-1)),"MM"),
             IF(
                        OR(
                                    TEXT((EDATE('Projektkostenkalkulation EP'!$B$8,23)+R$9),"TTT") = "Sa",
                                    TEXT((EDATE('Projektkostenkalkulation EP'!$B$8,23)+R$9),"TTT") = "So",
                                    IF(ISNA(VLOOKUP(EDATE('Projektkostenkalkulation EP'!$B$8,23)+R$9,Datenquellen!$F$7:$H$45,3,FALSE))," ",VLOOKUP(EDATE('Projektkostenkalkulation EP'!$B$8,23)+R$9,Datenquellen!$F$7:$H$45,3,FALSE))="X"
                                    ),
                          "X",
                          ""
                          ),
               "X"
            )</f>
        <v/>
      </c>
      <c r="T254" s="227" t="str">
        <f xml:space="preserve"> IF(TEXT((EDATE('Projektkostenkalkulation EP'!$B$8,23)+S$9),"MM")=TEXT((EDATE('Projektkostenkalkulation EP'!$B$8,23)+(S$9-1)),"MM"),
             IF(
                        OR(
                                    TEXT((EDATE('Projektkostenkalkulation EP'!$B$8,23)+S$9),"TTT") = "Sa",
                                    TEXT((EDATE('Projektkostenkalkulation EP'!$B$8,23)+S$9),"TTT") = "So",
                                    IF(ISNA(VLOOKUP(EDATE('Projektkostenkalkulation EP'!$B$8,23)+S$9,Datenquellen!$F$7:$H$45,3,FALSE))," ",VLOOKUP(EDATE('Projektkostenkalkulation EP'!$B$8,23)+S$9,Datenquellen!$F$7:$H$45,3,FALSE))="X"
                                    ),
                          "X",
                          ""
                          ),
               "X"
            )</f>
        <v/>
      </c>
      <c r="U254" s="227" t="str">
        <f xml:space="preserve"> IF(TEXT((EDATE('Projektkostenkalkulation EP'!$B$8,23)+T$9),"MM")=TEXT((EDATE('Projektkostenkalkulation EP'!$B$8,23)+(T$9-1)),"MM"),
             IF(
                        OR(
                                    TEXT((EDATE('Projektkostenkalkulation EP'!$B$8,23)+T$9),"TTT") = "Sa",
                                    TEXT((EDATE('Projektkostenkalkulation EP'!$B$8,23)+T$9),"TTT") = "So",
                                    IF(ISNA(VLOOKUP(EDATE('Projektkostenkalkulation EP'!$B$8,23)+T$9,Datenquellen!$F$7:$H$45,3,FALSE))," ",VLOOKUP(EDATE('Projektkostenkalkulation EP'!$B$8,23)+T$9,Datenquellen!$F$7:$H$45,3,FALSE))="X"
                                    ),
                          "X",
                          ""
                          ),
               "X"
            )</f>
        <v/>
      </c>
      <c r="V254" s="227" t="str">
        <f xml:space="preserve"> IF(TEXT((EDATE('Projektkostenkalkulation EP'!$B$8,23)+U$9),"MM")=TEXT((EDATE('Projektkostenkalkulation EP'!$B$8,23)+(U$9-1)),"MM"),
             IF(
                        OR(
                                    TEXT((EDATE('Projektkostenkalkulation EP'!$B$8,23)+U$9),"TTT") = "Sa",
                                    TEXT((EDATE('Projektkostenkalkulation EP'!$B$8,23)+U$9),"TTT") = "So",
                                    IF(ISNA(VLOOKUP(EDATE('Projektkostenkalkulation EP'!$B$8,23)+U$9,Datenquellen!$F$7:$H$45,3,FALSE))," ",VLOOKUP(EDATE('Projektkostenkalkulation EP'!$B$8,23)+U$9,Datenquellen!$F$7:$H$45,3,FALSE))="X"
                                    ),
                          "X",
                          ""
                          ),
               "X"
            )</f>
        <v>X</v>
      </c>
      <c r="W254" s="227" t="str">
        <f xml:space="preserve"> IF(TEXT((EDATE('Projektkostenkalkulation EP'!$B$8,23)+V$9),"MM")=TEXT((EDATE('Projektkostenkalkulation EP'!$B$8,23)+(V$9-1)),"MM"),
             IF(
                        OR(
                                    TEXT((EDATE('Projektkostenkalkulation EP'!$B$8,23)+V$9),"TTT") = "Sa",
                                    TEXT((EDATE('Projektkostenkalkulation EP'!$B$8,23)+V$9),"TTT") = "So",
                                    IF(ISNA(VLOOKUP(EDATE('Projektkostenkalkulation EP'!$B$8,23)+V$9,Datenquellen!$F$7:$H$45,3,FALSE))," ",VLOOKUP(EDATE('Projektkostenkalkulation EP'!$B$8,23)+V$9,Datenquellen!$F$7:$H$45,3,FALSE))="X"
                                    ),
                          "X",
                          ""
                          ),
               "X"
            )</f>
        <v>X</v>
      </c>
      <c r="X254" s="227" t="str">
        <f xml:space="preserve"> IF(TEXT((EDATE('Projektkostenkalkulation EP'!$B$8,23)+W$9),"MM")=TEXT((EDATE('Projektkostenkalkulation EP'!$B$8,23)+(W$9-1)),"MM"),
             IF(
                        OR(
                                    TEXT((EDATE('Projektkostenkalkulation EP'!$B$8,23)+W$9),"TTT") = "Sa",
                                    TEXT((EDATE('Projektkostenkalkulation EP'!$B$8,23)+W$9),"TTT") = "So",
                                    IF(ISNA(VLOOKUP(EDATE('Projektkostenkalkulation EP'!$B$8,23)+W$9,Datenquellen!$F$7:$H$45,3,FALSE))," ",VLOOKUP(EDATE('Projektkostenkalkulation EP'!$B$8,23)+W$9,Datenquellen!$F$7:$H$45,3,FALSE))="X"
                                    ),
                          "X",
                          ""
                          ),
               "X"
            )</f>
        <v/>
      </c>
      <c r="Y254" s="227" t="str">
        <f xml:space="preserve"> IF(TEXT((EDATE('Projektkostenkalkulation EP'!$B$8,23)+X$9),"MM")=TEXT((EDATE('Projektkostenkalkulation EP'!$B$8,23)+(X$9-1)),"MM"),
             IF(
                        OR(
                                    TEXT((EDATE('Projektkostenkalkulation EP'!$B$8,23)+X$9),"TTT") = "Sa",
                                    TEXT((EDATE('Projektkostenkalkulation EP'!$B$8,23)+X$9),"TTT") = "So",
                                    IF(ISNA(VLOOKUP(EDATE('Projektkostenkalkulation EP'!$B$8,23)+X$9,Datenquellen!$F$7:$H$45,3,FALSE))," ",VLOOKUP(EDATE('Projektkostenkalkulation EP'!$B$8,23)+X$9,Datenquellen!$F$7:$H$45,3,FALSE))="X"
                                    ),
                          "X",
                          ""
                          ),
               "X"
            )</f>
        <v/>
      </c>
      <c r="Z254" s="227" t="str">
        <f xml:space="preserve"> IF(TEXT((EDATE('Projektkostenkalkulation EP'!$B$8,23)+Y$9),"MM")=TEXT((EDATE('Projektkostenkalkulation EP'!$B$8,23)+(Y$9-1)),"MM"),
             IF(
                        OR(
                                    TEXT((EDATE('Projektkostenkalkulation EP'!$B$8,23)+Y$9),"TTT") = "Sa",
                                    TEXT((EDATE('Projektkostenkalkulation EP'!$B$8,23)+Y$9),"TTT") = "So",
                                    IF(ISNA(VLOOKUP(EDATE('Projektkostenkalkulation EP'!$B$8,23)+Y$9,Datenquellen!$F$7:$H$45,3,FALSE))," ",VLOOKUP(EDATE('Projektkostenkalkulation EP'!$B$8,23)+Y$9,Datenquellen!$F$7:$H$45,3,FALSE))="X"
                                    ),
                          "X",
                          ""
                          ),
               "X"
            )</f>
        <v/>
      </c>
      <c r="AA254" s="227" t="str">
        <f xml:space="preserve"> IF(TEXT((EDATE('Projektkostenkalkulation EP'!$B$8,23)+Z$9),"MM")=TEXT((EDATE('Projektkostenkalkulation EP'!$B$8,23)+(Z$9-1)),"MM"),
             IF(
                        OR(
                                    TEXT((EDATE('Projektkostenkalkulation EP'!$B$8,23)+Z$9),"TTT") = "Sa",
                                    TEXT((EDATE('Projektkostenkalkulation EP'!$B$8,23)+Z$9),"TTT") = "So",
                                    IF(ISNA(VLOOKUP(EDATE('Projektkostenkalkulation EP'!$B$8,23)+Z$9,Datenquellen!$F$7:$H$45,3,FALSE))," ",VLOOKUP(EDATE('Projektkostenkalkulation EP'!$B$8,23)+Z$9,Datenquellen!$F$7:$H$45,3,FALSE))="X"
                                    ),
                          "X",
                          ""
                          ),
               "X"
            )</f>
        <v>X</v>
      </c>
      <c r="AB254" s="227" t="str">
        <f xml:space="preserve"> IF(TEXT((EDATE('Projektkostenkalkulation EP'!$B$8,23)+AA$9),"MM")=TEXT((EDATE('Projektkostenkalkulation EP'!$B$8,23)+(AA$9-1)),"MM"),
             IF(
                        OR(
                                    TEXT((EDATE('Projektkostenkalkulation EP'!$B$8,23)+AA$9),"TTT") = "Sa",
                                    TEXT((EDATE('Projektkostenkalkulation EP'!$B$8,23)+AA$9),"TTT") = "So",
                                    IF(ISNA(VLOOKUP(EDATE('Projektkostenkalkulation EP'!$B$8,23)+AA$9,Datenquellen!$F$7:$H$45,3,FALSE))," ",VLOOKUP(EDATE('Projektkostenkalkulation EP'!$B$8,23)+AA$9,Datenquellen!$F$7:$H$45,3,FALSE))="X"
                                    ),
                          "X",
                          ""
                          ),
               "X"
            )</f>
        <v>X</v>
      </c>
      <c r="AC254" s="227" t="str">
        <f xml:space="preserve"> IF(TEXT((EDATE('Projektkostenkalkulation EP'!$B$8,23)+AB$9),"MM")=TEXT((EDATE('Projektkostenkalkulation EP'!$B$8,23)+(AB$9-1)),"MM"),
             IF(
                        OR(
                                    TEXT((EDATE('Projektkostenkalkulation EP'!$B$8,23)+AB$9),"TTT") = "Sa",
                                    TEXT((EDATE('Projektkostenkalkulation EP'!$B$8,23)+AB$9),"TTT") = "So",
                                    IF(ISNA(VLOOKUP(EDATE('Projektkostenkalkulation EP'!$B$8,23)+AB$9,Datenquellen!$F$7:$H$45,3,FALSE))," ",VLOOKUP(EDATE('Projektkostenkalkulation EP'!$B$8,23)+AB$9,Datenquellen!$F$7:$H$45,3,FALSE))="X"
                                    ),
                          "X",
                          ""
                          ),
               "X"
            )</f>
        <v>X</v>
      </c>
      <c r="AD254" s="227" t="str">
        <f xml:space="preserve"> IF(TEXT((EDATE('Projektkostenkalkulation EP'!$B$8,23)+AC$9),"MM")=TEXT((EDATE('Projektkostenkalkulation EP'!$B$8,23)+(AC$9-1)),"MM"),
             IF(
                        OR(
                                    TEXT((EDATE('Projektkostenkalkulation EP'!$B$8,23)+AC$9),"TTT") = "Sa",
                                    TEXT((EDATE('Projektkostenkalkulation EP'!$B$8,23)+AC$9),"TTT") = "So",
                                    IF(ISNA(VLOOKUP(EDATE('Projektkostenkalkulation EP'!$B$8,23)+AC$9,Datenquellen!$F$7:$H$45,3,FALSE))," ",VLOOKUP(EDATE('Projektkostenkalkulation EP'!$B$8,23)+AC$9,Datenquellen!$F$7:$H$45,3,FALSE))="X"
                                    ),
                          "X",
                          ""
                          ),
               "X"
            )</f>
        <v>X</v>
      </c>
      <c r="AE254" s="227" t="str">
        <f xml:space="preserve"> IF(TEXT((EDATE('Projektkostenkalkulation EP'!$B$8,23)+AD$9),"MM")=TEXT((EDATE('Projektkostenkalkulation EP'!$B$8,23)+(AD$9-1)),"MM"),
             IF(
                        OR(
                                    TEXT((EDATE('Projektkostenkalkulation EP'!$B$8,23)+AD$9),"TTT") = "Sa",
                                    TEXT((EDATE('Projektkostenkalkulation EP'!$B$8,23)+AD$9),"TTT") = "So",
                                    IF(ISNA(VLOOKUP(EDATE('Projektkostenkalkulation EP'!$B$8,23)+AD$9,Datenquellen!$F$7:$H$45,3,FALSE))," ",VLOOKUP(EDATE('Projektkostenkalkulation EP'!$B$8,23)+AD$9,Datenquellen!$F$7:$H$45,3,FALSE))="X"
                                    ),
                          "X",
                          ""
                          ),
               "X"
            )</f>
        <v/>
      </c>
      <c r="AF254" s="227" t="str">
        <f xml:space="preserve"> IF(TEXT((EDATE('Projektkostenkalkulation EP'!$B$8,23)+AE$9),"MM")=TEXT((EDATE('Projektkostenkalkulation EP'!$B$8,23)+(AE$9-1)),"MM"),
             IF(
                        OR(
                                    TEXT((EDATE('Projektkostenkalkulation EP'!$B$8,23)+AE$9),"TTT") = "Sa",
                                    TEXT((EDATE('Projektkostenkalkulation EP'!$B$8,23)+AE$9),"TTT") = "So",
                                    IF(ISNA(VLOOKUP(EDATE('Projektkostenkalkulation EP'!$B$8,23)+AE$9,Datenquellen!$F$7:$H$45,3,FALSE))," ",VLOOKUP(EDATE('Projektkostenkalkulation EP'!$B$8,23)+AE$9,Datenquellen!$F$7:$H$45,3,FALSE))="X"
                                    ),
                          "X",
                          ""
                          ),
               "X"
            )</f>
        <v/>
      </c>
      <c r="AG254" s="228" t="str">
        <f xml:space="preserve"> IF(TEXT((EDATE('Projektkostenkalkulation EP'!$B$8,23)+AF$9),"MM")=TEXT((EDATE('Projektkostenkalkulation EP'!$B$8,23)+(AF$9-1)),"MM"),
             IF(
                        OR(
                                    TEXT((EDATE('Projektkostenkalkulation EP'!$B$8,23)+AF$9),"TTT") = "Sa",
                                    TEXT((EDATE('Projektkostenkalkulation EP'!$B$8,23)+AF$9),"TTT") = "So",
                                    IF(ISNA(VLOOKUP(EDATE('Projektkostenkalkulation EP'!$B$8,23)+AF$9,Datenquellen!$F$7:$H$45,3,FALSE))," ",VLOOKUP(EDATE('Projektkostenkalkulation EP'!$B$8,23)+AF$9,Datenquellen!$F$7:$H$45,3,FALSE))="X"
                                    ),
                          "X",
                          ""
                          ),
               "X"
            )</f>
        <v/>
      </c>
      <c r="AH254" s="229"/>
      <c r="AI254" s="230"/>
      <c r="AJ254" s="408"/>
      <c r="AK254" s="405" t="str">
        <f>TEXT(EDATE('Projektkostenkalkulation EP'!$B$8,23),"MMMM")</f>
        <v>Dezember</v>
      </c>
      <c r="AL254" s="226"/>
      <c r="AM254" s="227" t="str">
        <f>IF(
            OR(
                     TEXT(EDATE('Projektkostenkalkulation EP'!$B$8,23),"TTT") = "Sa",
                     TEXT(EDATE('Projektkostenkalkulation EP'!$B$8,23),"TTT") = "So",
                     IF(ISNA(VLOOKUP(EDATE('Projektkostenkalkulation EP'!$B$8,22),Datenquellen!$F$7:$H$45,3,FALSE))," ",VLOOKUP(EDATE('Projektkostenkalkulation EP'!$B$8,22),Datenquellen!$F$7:$H$45,3,FALSE))="X"
                            ),
                    "X",
                    ""
            )</f>
        <v>X</v>
      </c>
      <c r="AN254" s="227" t="str">
        <f xml:space="preserve"> IF(TEXT((EDATE('Projektkostenkalkulation EP'!$B$8,23)+AM$9),"MM")=TEXT((EDATE('Projektkostenkalkulation EP'!$B$8,23)+(AM$9-1)),"MM"),
             IF(
                        OR(
                                    TEXT((EDATE('Projektkostenkalkulation EP'!$B$8,23)+AM$9),"TTT") = "Sa",
                                    TEXT((EDATE('Projektkostenkalkulation EP'!$B$8,23)+AM$9),"TTT") = "So",
                                    IF(ISNA(VLOOKUP(EDATE('Projektkostenkalkulation EP'!$B$8,23)+AM$9,Datenquellen!$F$7:$H$45,3,FALSE))," ",VLOOKUP(EDATE('Projektkostenkalkulation EP'!$B$8,23)+AM$9,Datenquellen!$F$7:$H$45,3,FALSE))="X"
                                    ),
                          "X",
                          ""
                          ),
               "X"
            )</f>
        <v/>
      </c>
      <c r="AO254" s="227" t="str">
        <f xml:space="preserve"> IF(TEXT((EDATE('Projektkostenkalkulation EP'!$B$8,23)+AN$9),"MM")=TEXT((EDATE('Projektkostenkalkulation EP'!$B$8,23)+(AN$9-1)),"MM"),
             IF(
                        OR(
                                    TEXT((EDATE('Projektkostenkalkulation EP'!$B$8,23)+AN$9),"TTT") = "Sa",
                                    TEXT((EDATE('Projektkostenkalkulation EP'!$B$8,23)+AN$9),"TTT") = "So",
                                    IF(ISNA(VLOOKUP(EDATE('Projektkostenkalkulation EP'!$B$8,23)+AN$9,Datenquellen!$F$7:$H$45,3,FALSE))," ",VLOOKUP(EDATE('Projektkostenkalkulation EP'!$B$8,23)+AN$9,Datenquellen!$F$7:$H$45,3,FALSE))="X"
                                    ),
                          "X",
                          ""
                          ),
               "X"
            )</f>
        <v/>
      </c>
      <c r="AP254" s="227" t="str">
        <f xml:space="preserve"> IF(TEXT((EDATE('Projektkostenkalkulation EP'!$B$8,23)+AO$9),"MM")=TEXT((EDATE('Projektkostenkalkulation EP'!$B$8,23)+(AO$9-1)),"MM"),
             IF(
                        OR(
                                    TEXT((EDATE('Projektkostenkalkulation EP'!$B$8,23)+AO$9),"TTT") = "Sa",
                                    TEXT((EDATE('Projektkostenkalkulation EP'!$B$8,23)+AO$9),"TTT") = "So",
                                    IF(ISNA(VLOOKUP(EDATE('Projektkostenkalkulation EP'!$B$8,23)+AO$9,Datenquellen!$F$7:$H$45,3,FALSE))," ",VLOOKUP(EDATE('Projektkostenkalkulation EP'!$B$8,23)+AO$9,Datenquellen!$F$7:$H$45,3,FALSE))="X"
                                    ),
                          "X",
                          ""
                          ),
               "X"
            )</f>
        <v/>
      </c>
      <c r="AQ254" s="227" t="str">
        <f xml:space="preserve"> IF(TEXT((EDATE('Projektkostenkalkulation EP'!$B$8,23)+AP$9),"MM")=TEXT((EDATE('Projektkostenkalkulation EP'!$B$8,23)+(AP$9-1)),"MM"),
             IF(
                        OR(
                                    TEXT((EDATE('Projektkostenkalkulation EP'!$B$8,23)+AP$9),"TTT") = "Sa",
                                    TEXT((EDATE('Projektkostenkalkulation EP'!$B$8,23)+AP$9),"TTT") = "So",
                                    IF(ISNA(VLOOKUP(EDATE('Projektkostenkalkulation EP'!$B$8,23)+AP$9,Datenquellen!$F$7:$H$45,3,FALSE))," ",VLOOKUP(EDATE('Projektkostenkalkulation EP'!$B$8,23)+AP$9,Datenquellen!$F$7:$H$45,3,FALSE))="X"
                                    ),
                          "X",
                          ""
                          ),
               "X"
            )</f>
        <v/>
      </c>
      <c r="AR254" s="227" t="str">
        <f xml:space="preserve"> IF(TEXT((EDATE('Projektkostenkalkulation EP'!$B$8,23)+AQ$9),"MM")=TEXT((EDATE('Projektkostenkalkulation EP'!$B$8,23)+(AQ$9-1)),"MM"),
             IF(
                        OR(
                                    TEXT((EDATE('Projektkostenkalkulation EP'!$B$8,23)+AQ$9),"TTT") = "Sa",
                                    TEXT((EDATE('Projektkostenkalkulation EP'!$B$8,23)+AQ$9),"TTT") = "So",
                                    IF(ISNA(VLOOKUP(EDATE('Projektkostenkalkulation EP'!$B$8,23)+AQ$9,Datenquellen!$F$7:$H$45,3,FALSE))," ",VLOOKUP(EDATE('Projektkostenkalkulation EP'!$B$8,23)+AQ$9,Datenquellen!$F$7:$H$45,3,FALSE))="X"
                                    ),
                          "X",
                          ""
                          ),
               "X"
            )</f>
        <v>X</v>
      </c>
      <c r="AS254" s="227" t="str">
        <f xml:space="preserve"> IF(TEXT((EDATE('Projektkostenkalkulation EP'!$B$8,23)+AR$9),"MM")=TEXT((EDATE('Projektkostenkalkulation EP'!$B$8,23)+(AR$9-1)),"MM"),
             IF(
                        OR(
                                    TEXT((EDATE('Projektkostenkalkulation EP'!$B$8,23)+AR$9),"TTT") = "Sa",
                                    TEXT((EDATE('Projektkostenkalkulation EP'!$B$8,23)+AR$9),"TTT") = "So",
                                    IF(ISNA(VLOOKUP(EDATE('Projektkostenkalkulation EP'!$B$8,23)+AR$9,Datenquellen!$F$7:$H$45,3,FALSE))," ",VLOOKUP(EDATE('Projektkostenkalkulation EP'!$B$8,23)+AR$9,Datenquellen!$F$7:$H$45,3,FALSE))="X"
                                    ),
                          "X",
                          ""
                          ),
               "X"
            )</f>
        <v>X</v>
      </c>
      <c r="AT254" s="227" t="str">
        <f xml:space="preserve"> IF(TEXT((EDATE('Projektkostenkalkulation EP'!$B$8,23)+AS$9),"MM")=TEXT((EDATE('Projektkostenkalkulation EP'!$B$8,23)+(AS$9-1)),"MM"),
             IF(
                        OR(
                                    TEXT((EDATE('Projektkostenkalkulation EP'!$B$8,23)+AS$9),"TTT") = "Sa",
                                    TEXT((EDATE('Projektkostenkalkulation EP'!$B$8,23)+AS$9),"TTT") = "So",
                                    IF(ISNA(VLOOKUP(EDATE('Projektkostenkalkulation EP'!$B$8,23)+AS$9,Datenquellen!$F$7:$H$45,3,FALSE))," ",VLOOKUP(EDATE('Projektkostenkalkulation EP'!$B$8,23)+AS$9,Datenquellen!$F$7:$H$45,3,FALSE))="X"
                                    ),
                          "X",
                          ""
                          ),
               "X"
            )</f>
        <v/>
      </c>
      <c r="AU254" s="227" t="str">
        <f xml:space="preserve"> IF(TEXT((EDATE('Projektkostenkalkulation EP'!$B$8,23)+AT$9),"MM")=TEXT((EDATE('Projektkostenkalkulation EP'!$B$8,23)+(AT$9-1)),"MM"),
             IF(
                        OR(
                                    TEXT((EDATE('Projektkostenkalkulation EP'!$B$8,23)+AT$9),"TTT") = "Sa",
                                    TEXT((EDATE('Projektkostenkalkulation EP'!$B$8,23)+AT$9),"TTT") = "So",
                                    IF(ISNA(VLOOKUP(EDATE('Projektkostenkalkulation EP'!$B$8,23)+AT$9,Datenquellen!$F$7:$H$45,3,FALSE))," ",VLOOKUP(EDATE('Projektkostenkalkulation EP'!$B$8,23)+AT$9,Datenquellen!$F$7:$H$45,3,FALSE))="X"
                                    ),
                          "X",
                          ""
                          ),
               "X"
            )</f>
        <v/>
      </c>
      <c r="AV254" s="227" t="str">
        <f xml:space="preserve"> IF(TEXT((EDATE('Projektkostenkalkulation EP'!$B$8,23)+AU$9),"MM")=TEXT((EDATE('Projektkostenkalkulation EP'!$B$8,23)+(AU$9-1)),"MM"),
             IF(
                        OR(
                                    TEXT((EDATE('Projektkostenkalkulation EP'!$B$8,23)+AU$9),"TTT") = "Sa",
                                    TEXT((EDATE('Projektkostenkalkulation EP'!$B$8,23)+AU$9),"TTT") = "So",
                                    IF(ISNA(VLOOKUP(EDATE('Projektkostenkalkulation EP'!$B$8,23)+AU$9,Datenquellen!$F$7:$H$45,3,FALSE))," ",VLOOKUP(EDATE('Projektkostenkalkulation EP'!$B$8,23)+AU$9,Datenquellen!$F$7:$H$45,3,FALSE))="X"
                                    ),
                          "X",
                          ""
                          ),
               "X"
            )</f>
        <v/>
      </c>
      <c r="AW254" s="227" t="str">
        <f xml:space="preserve"> IF(TEXT((EDATE('Projektkostenkalkulation EP'!$B$8,23)+AV$9),"MM")=TEXT((EDATE('Projektkostenkalkulation EP'!$B$8,23)+(AV$9-1)),"MM"),
             IF(
                        OR(
                                    TEXT((EDATE('Projektkostenkalkulation EP'!$B$8,23)+AV$9),"TTT") = "Sa",
                                    TEXT((EDATE('Projektkostenkalkulation EP'!$B$8,23)+AV$9),"TTT") = "So",
                                    IF(ISNA(VLOOKUP(EDATE('Projektkostenkalkulation EP'!$B$8,23)+AV$9,Datenquellen!$F$7:$H$45,3,FALSE))," ",VLOOKUP(EDATE('Projektkostenkalkulation EP'!$B$8,23)+AV$9,Datenquellen!$F$7:$H$45,3,FALSE))="X"
                                    ),
                          "X",
                          ""
                          ),
               "X"
            )</f>
        <v/>
      </c>
      <c r="AX254" s="227" t="str">
        <f xml:space="preserve"> IF(TEXT((EDATE('Projektkostenkalkulation EP'!$B$8,23)+AW$9),"MM")=TEXT((EDATE('Projektkostenkalkulation EP'!$B$8,23)+(AW$9-1)),"MM"),
             IF(
                        OR(
                                    TEXT((EDATE('Projektkostenkalkulation EP'!$B$8,23)+AW$9),"TTT") = "Sa",
                                    TEXT((EDATE('Projektkostenkalkulation EP'!$B$8,23)+AW$9),"TTT") = "So",
                                    IF(ISNA(VLOOKUP(EDATE('Projektkostenkalkulation EP'!$B$8,23)+AW$9,Datenquellen!$F$7:$H$45,3,FALSE))," ",VLOOKUP(EDATE('Projektkostenkalkulation EP'!$B$8,23)+AW$9,Datenquellen!$F$7:$H$45,3,FALSE))="X"
                                    ),
                          "X",
                          ""
                          ),
               "X"
            )</f>
        <v/>
      </c>
      <c r="AY254" s="227" t="str">
        <f xml:space="preserve"> IF(TEXT((EDATE('Projektkostenkalkulation EP'!$B$8,23)+AX$9),"MM")=TEXT((EDATE('Projektkostenkalkulation EP'!$B$8,23)+(AX$9-1)),"MM"),
             IF(
                        OR(
                                    TEXT((EDATE('Projektkostenkalkulation EP'!$B$8,23)+AX$9),"TTT") = "Sa",
                                    TEXT((EDATE('Projektkostenkalkulation EP'!$B$8,23)+AX$9),"TTT") = "So",
                                    IF(ISNA(VLOOKUP(EDATE('Projektkostenkalkulation EP'!$B$8,23)+AX$9,Datenquellen!$F$7:$H$45,3,FALSE))," ",VLOOKUP(EDATE('Projektkostenkalkulation EP'!$B$8,23)+AX$9,Datenquellen!$F$7:$H$45,3,FALSE))="X"
                                    ),
                          "X",
                          ""
                          ),
               "X"
            )</f>
        <v>X</v>
      </c>
      <c r="AZ254" s="227" t="str">
        <f xml:space="preserve"> IF(TEXT((EDATE('Projektkostenkalkulation EP'!$B$8,23)+AY$9),"MM")=TEXT((EDATE('Projektkostenkalkulation EP'!$B$8,23)+(AY$9-1)),"MM"),
             IF(
                        OR(
                                    TEXT((EDATE('Projektkostenkalkulation EP'!$B$8,23)+AY$9),"TTT") = "Sa",
                                    TEXT((EDATE('Projektkostenkalkulation EP'!$B$8,23)+AY$9),"TTT") = "So",
                                    IF(ISNA(VLOOKUP(EDATE('Projektkostenkalkulation EP'!$B$8,23)+AY$9,Datenquellen!$F$7:$H$45,3,FALSE))," ",VLOOKUP(EDATE('Projektkostenkalkulation EP'!$B$8,23)+AY$9,Datenquellen!$F$7:$H$45,3,FALSE))="X"
                                    ),
                          "X",
                          ""
                          ),
               "X"
            )</f>
        <v>X</v>
      </c>
      <c r="BA254" s="227" t="str">
        <f xml:space="preserve"> IF(TEXT((EDATE('Projektkostenkalkulation EP'!$B$8,23)+AZ$9),"MM")=TEXT((EDATE('Projektkostenkalkulation EP'!$B$8,23)+(AZ$9-1)),"MM"),
             IF(
                        OR(
                                    TEXT((EDATE('Projektkostenkalkulation EP'!$B$8,23)+AZ$9),"TTT") = "Sa",
                                    TEXT((EDATE('Projektkostenkalkulation EP'!$B$8,23)+AZ$9),"TTT") = "So",
                                    IF(ISNA(VLOOKUP(EDATE('Projektkostenkalkulation EP'!$B$8,23)+AZ$9,Datenquellen!$F$7:$H$45,3,FALSE))," ",VLOOKUP(EDATE('Projektkostenkalkulation EP'!$B$8,23)+AZ$9,Datenquellen!$F$7:$H$45,3,FALSE))="X"
                                    ),
                          "X",
                          ""
                          ),
               "X"
            )</f>
        <v/>
      </c>
      <c r="BB254" s="227" t="str">
        <f xml:space="preserve"> IF(TEXT((EDATE('Projektkostenkalkulation EP'!$B$8,23)+BA$9),"MM")=TEXT((EDATE('Projektkostenkalkulation EP'!$B$8,23)+(BA$9-1)),"MM"),
             IF(
                        OR(
                                    TEXT((EDATE('Projektkostenkalkulation EP'!$B$8,23)+BA$9),"TTT") = "Sa",
                                    TEXT((EDATE('Projektkostenkalkulation EP'!$B$8,23)+BA$9),"TTT") = "So",
                                    IF(ISNA(VLOOKUP(EDATE('Projektkostenkalkulation EP'!$B$8,23)+BA$9,Datenquellen!$F$7:$H$45,3,FALSE))," ",VLOOKUP(EDATE('Projektkostenkalkulation EP'!$B$8,23)+BA$9,Datenquellen!$F$7:$H$45,3,FALSE))="X"
                                    ),
                          "X",
                          ""
                          ),
               "X"
            )</f>
        <v/>
      </c>
      <c r="BC254" s="227" t="str">
        <f xml:space="preserve"> IF(TEXT((EDATE('Projektkostenkalkulation EP'!$B$8,23)+BB$9),"MM")=TEXT((EDATE('Projektkostenkalkulation EP'!$B$8,23)+(BB$9-1)),"MM"),
             IF(
                        OR(
                                    TEXT((EDATE('Projektkostenkalkulation EP'!$B$8,23)+BB$9),"TTT") = "Sa",
                                    TEXT((EDATE('Projektkostenkalkulation EP'!$B$8,23)+BB$9),"TTT") = "So",
                                    IF(ISNA(VLOOKUP(EDATE('Projektkostenkalkulation EP'!$B$8,23)+BB$9,Datenquellen!$F$7:$H$45,3,FALSE))," ",VLOOKUP(EDATE('Projektkostenkalkulation EP'!$B$8,23)+BB$9,Datenquellen!$F$7:$H$45,3,FALSE))="X"
                                    ),
                          "X",
                          ""
                          ),
               "X"
            )</f>
        <v/>
      </c>
      <c r="BD254" s="227" t="str">
        <f xml:space="preserve"> IF(TEXT((EDATE('Projektkostenkalkulation EP'!$B$8,23)+BC$9),"MM")=TEXT((EDATE('Projektkostenkalkulation EP'!$B$8,23)+(BC$9-1)),"MM"),
             IF(
                        OR(
                                    TEXT((EDATE('Projektkostenkalkulation EP'!$B$8,23)+BC$9),"TTT") = "Sa",
                                    TEXT((EDATE('Projektkostenkalkulation EP'!$B$8,23)+BC$9),"TTT") = "So",
                                    IF(ISNA(VLOOKUP(EDATE('Projektkostenkalkulation EP'!$B$8,23)+BC$9,Datenquellen!$F$7:$H$45,3,FALSE))," ",VLOOKUP(EDATE('Projektkostenkalkulation EP'!$B$8,23)+BC$9,Datenquellen!$F$7:$H$45,3,FALSE))="X"
                                    ),
                          "X",
                          ""
                          ),
               "X"
            )</f>
        <v/>
      </c>
      <c r="BE254" s="227" t="str">
        <f xml:space="preserve"> IF(TEXT((EDATE('Projektkostenkalkulation EP'!$B$8,23)+BD$9),"MM")=TEXT((EDATE('Projektkostenkalkulation EP'!$B$8,23)+(BD$9-1)),"MM"),
             IF(
                        OR(
                                    TEXT((EDATE('Projektkostenkalkulation EP'!$B$8,23)+BD$9),"TTT") = "Sa",
                                    TEXT((EDATE('Projektkostenkalkulation EP'!$B$8,23)+BD$9),"TTT") = "So",
                                    IF(ISNA(VLOOKUP(EDATE('Projektkostenkalkulation EP'!$B$8,23)+BD$9,Datenquellen!$F$7:$H$45,3,FALSE))," ",VLOOKUP(EDATE('Projektkostenkalkulation EP'!$B$8,23)+BD$9,Datenquellen!$F$7:$H$45,3,FALSE))="X"
                                    ),
                          "X",
                          ""
                          ),
               "X"
            )</f>
        <v/>
      </c>
      <c r="BF254" s="227" t="str">
        <f xml:space="preserve"> IF(TEXT((EDATE('Projektkostenkalkulation EP'!$B$8,23)+BE$9),"MM")=TEXT((EDATE('Projektkostenkalkulation EP'!$B$8,23)+(BE$9-1)),"MM"),
             IF(
                        OR(
                                    TEXT((EDATE('Projektkostenkalkulation EP'!$B$8,23)+BE$9),"TTT") = "Sa",
                                    TEXT((EDATE('Projektkostenkalkulation EP'!$B$8,23)+BE$9),"TTT") = "So",
                                    IF(ISNA(VLOOKUP(EDATE('Projektkostenkalkulation EP'!$B$8,23)+BE$9,Datenquellen!$F$7:$H$45,3,FALSE))," ",VLOOKUP(EDATE('Projektkostenkalkulation EP'!$B$8,23)+BE$9,Datenquellen!$F$7:$H$45,3,FALSE))="X"
                                    ),
                          "X",
                          ""
                          ),
               "X"
            )</f>
        <v>X</v>
      </c>
      <c r="BG254" s="227" t="str">
        <f xml:space="preserve"> IF(TEXT((EDATE('Projektkostenkalkulation EP'!$B$8,23)+BF$9),"MM")=TEXT((EDATE('Projektkostenkalkulation EP'!$B$8,23)+(BF$9-1)),"MM"),
             IF(
                        OR(
                                    TEXT((EDATE('Projektkostenkalkulation EP'!$B$8,23)+BF$9),"TTT") = "Sa",
                                    TEXT((EDATE('Projektkostenkalkulation EP'!$B$8,23)+BF$9),"TTT") = "So",
                                    IF(ISNA(VLOOKUP(EDATE('Projektkostenkalkulation EP'!$B$8,23)+BF$9,Datenquellen!$F$7:$H$45,3,FALSE))," ",VLOOKUP(EDATE('Projektkostenkalkulation EP'!$B$8,23)+BF$9,Datenquellen!$F$7:$H$45,3,FALSE))="X"
                                    ),
                          "X",
                          ""
                          ),
               "X"
            )</f>
        <v>X</v>
      </c>
      <c r="BH254" s="227" t="str">
        <f xml:space="preserve"> IF(TEXT((EDATE('Projektkostenkalkulation EP'!$B$8,23)+BG$9),"MM")=TEXT((EDATE('Projektkostenkalkulation EP'!$B$8,23)+(BG$9-1)),"MM"),
             IF(
                        OR(
                                    TEXT((EDATE('Projektkostenkalkulation EP'!$B$8,23)+BG$9),"TTT") = "Sa",
                                    TEXT((EDATE('Projektkostenkalkulation EP'!$B$8,23)+BG$9),"TTT") = "So",
                                    IF(ISNA(VLOOKUP(EDATE('Projektkostenkalkulation EP'!$B$8,23)+BG$9,Datenquellen!$F$7:$H$45,3,FALSE))," ",VLOOKUP(EDATE('Projektkostenkalkulation EP'!$B$8,23)+BG$9,Datenquellen!$F$7:$H$45,3,FALSE))="X"
                                    ),
                          "X",
                          ""
                          ),
               "X"
            )</f>
        <v/>
      </c>
      <c r="BI254" s="227" t="str">
        <f xml:space="preserve"> IF(TEXT((EDATE('Projektkostenkalkulation EP'!$B$8,23)+BH$9),"MM")=TEXT((EDATE('Projektkostenkalkulation EP'!$B$8,23)+(BH$9-1)),"MM"),
             IF(
                        OR(
                                    TEXT((EDATE('Projektkostenkalkulation EP'!$B$8,23)+BH$9),"TTT") = "Sa",
                                    TEXT((EDATE('Projektkostenkalkulation EP'!$B$8,23)+BH$9),"TTT") = "So",
                                    IF(ISNA(VLOOKUP(EDATE('Projektkostenkalkulation EP'!$B$8,23)+BH$9,Datenquellen!$F$7:$H$45,3,FALSE))," ",VLOOKUP(EDATE('Projektkostenkalkulation EP'!$B$8,23)+BH$9,Datenquellen!$F$7:$H$45,3,FALSE))="X"
                                    ),
                          "X",
                          ""
                          ),
               "X"
            )</f>
        <v/>
      </c>
      <c r="BJ254" s="227" t="str">
        <f xml:space="preserve"> IF(TEXT((EDATE('Projektkostenkalkulation EP'!$B$8,23)+BI$9),"MM")=TEXT((EDATE('Projektkostenkalkulation EP'!$B$8,23)+(BI$9-1)),"MM"),
             IF(
                        OR(
                                    TEXT((EDATE('Projektkostenkalkulation EP'!$B$8,23)+BI$9),"TTT") = "Sa",
                                    TEXT((EDATE('Projektkostenkalkulation EP'!$B$8,23)+BI$9),"TTT") = "So",
                                    IF(ISNA(VLOOKUP(EDATE('Projektkostenkalkulation EP'!$B$8,23)+BI$9,Datenquellen!$F$7:$H$45,3,FALSE))," ",VLOOKUP(EDATE('Projektkostenkalkulation EP'!$B$8,23)+BI$9,Datenquellen!$F$7:$H$45,3,FALSE))="X"
                                    ),
                          "X",
                          ""
                          ),
               "X"
            )</f>
        <v/>
      </c>
      <c r="BK254" s="227" t="str">
        <f xml:space="preserve"> IF(TEXT((EDATE('Projektkostenkalkulation EP'!$B$8,23)+BJ$9),"MM")=TEXT((EDATE('Projektkostenkalkulation EP'!$B$8,23)+(BJ$9-1)),"MM"),
             IF(
                        OR(
                                    TEXT((EDATE('Projektkostenkalkulation EP'!$B$8,23)+BJ$9),"TTT") = "Sa",
                                    TEXT((EDATE('Projektkostenkalkulation EP'!$B$8,23)+BJ$9),"TTT") = "So",
                                    IF(ISNA(VLOOKUP(EDATE('Projektkostenkalkulation EP'!$B$8,23)+BJ$9,Datenquellen!$F$7:$H$45,3,FALSE))," ",VLOOKUP(EDATE('Projektkostenkalkulation EP'!$B$8,23)+BJ$9,Datenquellen!$F$7:$H$45,3,FALSE))="X"
                                    ),
                          "X",
                          ""
                          ),
               "X"
            )</f>
        <v>X</v>
      </c>
      <c r="BL254" s="227" t="str">
        <f xml:space="preserve"> IF(TEXT((EDATE('Projektkostenkalkulation EP'!$B$8,23)+BK$9),"MM")=TEXT((EDATE('Projektkostenkalkulation EP'!$B$8,23)+(BK$9-1)),"MM"),
             IF(
                        OR(
                                    TEXT((EDATE('Projektkostenkalkulation EP'!$B$8,23)+BK$9),"TTT") = "Sa",
                                    TEXT((EDATE('Projektkostenkalkulation EP'!$B$8,23)+BK$9),"TTT") = "So",
                                    IF(ISNA(VLOOKUP(EDATE('Projektkostenkalkulation EP'!$B$8,23)+BK$9,Datenquellen!$F$7:$H$45,3,FALSE))," ",VLOOKUP(EDATE('Projektkostenkalkulation EP'!$B$8,23)+BK$9,Datenquellen!$F$7:$H$45,3,FALSE))="X"
                                    ),
                          "X",
                          ""
                          ),
               "X"
            )</f>
        <v>X</v>
      </c>
      <c r="BM254" s="227" t="str">
        <f xml:space="preserve"> IF(TEXT((EDATE('Projektkostenkalkulation EP'!$B$8,23)+BL$9),"MM")=TEXT((EDATE('Projektkostenkalkulation EP'!$B$8,23)+(BL$9-1)),"MM"),
             IF(
                        OR(
                                    TEXT((EDATE('Projektkostenkalkulation EP'!$B$8,23)+BL$9),"TTT") = "Sa",
                                    TEXT((EDATE('Projektkostenkalkulation EP'!$B$8,23)+BL$9),"TTT") = "So",
                                    IF(ISNA(VLOOKUP(EDATE('Projektkostenkalkulation EP'!$B$8,23)+BL$9,Datenquellen!$F$7:$H$45,3,FALSE))," ",VLOOKUP(EDATE('Projektkostenkalkulation EP'!$B$8,23)+BL$9,Datenquellen!$F$7:$H$45,3,FALSE))="X"
                                    ),
                          "X",
                          ""
                          ),
               "X"
            )</f>
        <v>X</v>
      </c>
      <c r="BN254" s="227" t="str">
        <f xml:space="preserve"> IF(TEXT((EDATE('Projektkostenkalkulation EP'!$B$8,23)+BM$9),"MM")=TEXT((EDATE('Projektkostenkalkulation EP'!$B$8,23)+(BM$9-1)),"MM"),
             IF(
                        OR(
                                    TEXT((EDATE('Projektkostenkalkulation EP'!$B$8,23)+BM$9),"TTT") = "Sa",
                                    TEXT((EDATE('Projektkostenkalkulation EP'!$B$8,23)+BM$9),"TTT") = "So",
                                    IF(ISNA(VLOOKUP(EDATE('Projektkostenkalkulation EP'!$B$8,23)+BM$9,Datenquellen!$F$7:$H$45,3,FALSE))," ",VLOOKUP(EDATE('Projektkostenkalkulation EP'!$B$8,23)+BM$9,Datenquellen!$F$7:$H$45,3,FALSE))="X"
                                    ),
                          "X",
                          ""
                          ),
               "X"
            )</f>
        <v>X</v>
      </c>
      <c r="BO254" s="227" t="str">
        <f xml:space="preserve"> IF(TEXT((EDATE('Projektkostenkalkulation EP'!$B$8,23)+BN$9),"MM")=TEXT((EDATE('Projektkostenkalkulation EP'!$B$8,23)+(BN$9-1)),"MM"),
             IF(
                        OR(
                                    TEXT((EDATE('Projektkostenkalkulation EP'!$B$8,23)+BN$9),"TTT") = "Sa",
                                    TEXT((EDATE('Projektkostenkalkulation EP'!$B$8,23)+BN$9),"TTT") = "So",
                                    IF(ISNA(VLOOKUP(EDATE('Projektkostenkalkulation EP'!$B$8,23)+BN$9,Datenquellen!$F$7:$H$45,3,FALSE))," ",VLOOKUP(EDATE('Projektkostenkalkulation EP'!$B$8,23)+BN$9,Datenquellen!$F$7:$H$45,3,FALSE))="X"
                                    ),
                          "X",
                          ""
                          ),
               "X"
            )</f>
        <v/>
      </c>
      <c r="BP254" s="227" t="str">
        <f xml:space="preserve"> IF(TEXT((EDATE('Projektkostenkalkulation EP'!$B$8,23)+BO$9),"MM")=TEXT((EDATE('Projektkostenkalkulation EP'!$B$8,23)+(BO$9-1)),"MM"),
             IF(
                        OR(
                                    TEXT((EDATE('Projektkostenkalkulation EP'!$B$8,23)+BO$9),"TTT") = "Sa",
                                    TEXT((EDATE('Projektkostenkalkulation EP'!$B$8,23)+BO$9),"TTT") = "So",
                                    IF(ISNA(VLOOKUP(EDATE('Projektkostenkalkulation EP'!$B$8,23)+BO$9,Datenquellen!$F$7:$H$45,3,FALSE))," ",VLOOKUP(EDATE('Projektkostenkalkulation EP'!$B$8,23)+BO$9,Datenquellen!$F$7:$H$45,3,FALSE))="X"
                                    ),
                          "X",
                          ""
                          ),
               "X"
            )</f>
        <v/>
      </c>
      <c r="BQ254" s="228" t="str">
        <f xml:space="preserve"> IF(TEXT((EDATE('Projektkostenkalkulation EP'!$B$8,23)+BP$9),"MM")=TEXT((EDATE('Projektkostenkalkulation EP'!$B$8,23)+(BP$9-1)),"MM"),
             IF(
                        OR(
                                    TEXT((EDATE('Projektkostenkalkulation EP'!$B$8,23)+BP$9),"TTT") = "Sa",
                                    TEXT((EDATE('Projektkostenkalkulation EP'!$B$8,23)+BP$9),"TTT") = "So",
                                    IF(ISNA(VLOOKUP(EDATE('Projektkostenkalkulation EP'!$B$8,23)+BP$9,Datenquellen!$F$7:$H$45,3,FALSE))," ",VLOOKUP(EDATE('Projektkostenkalkulation EP'!$B$8,23)+BP$9,Datenquellen!$F$7:$H$45,3,FALSE))="X"
                                    ),
                          "X",
                          ""
                          ),
               "X"
            )</f>
        <v/>
      </c>
      <c r="BR254" s="229"/>
      <c r="BS254" s="230"/>
      <c r="BT254" s="408"/>
      <c r="BU254" s="405" t="str">
        <f>TEXT(EDATE('Projektkostenkalkulation EP'!$B$8,23),"MMMM")</f>
        <v>Dezember</v>
      </c>
      <c r="BV254" s="226"/>
      <c r="BW254" s="227" t="str">
        <f>IF(
            OR(
                     TEXT(EDATE('Projektkostenkalkulation EP'!$B$8,23),"TTT") = "Sa",
                     TEXT(EDATE('Projektkostenkalkulation EP'!$B$8,23),"TTT") = "So",
                     IF(ISNA(VLOOKUP(EDATE('Projektkostenkalkulation EP'!$B$8,22),Datenquellen!$F$7:$H$45,3,FALSE))," ",VLOOKUP(EDATE('Projektkostenkalkulation EP'!$B$8,22),Datenquellen!$F$7:$H$45,3,FALSE))="X"
                            ),
                    "X",
                    ""
            )</f>
        <v>X</v>
      </c>
      <c r="BX254" s="227" t="str">
        <f xml:space="preserve"> IF(TEXT((EDATE('Projektkostenkalkulation EP'!$B$8,23)+BW$9),"MM")=TEXT((EDATE('Projektkostenkalkulation EP'!$B$8,23)+(BW$9-1)),"MM"),
             IF(
                        OR(
                                    TEXT((EDATE('Projektkostenkalkulation EP'!$B$8,23)+BW$9),"TTT") = "Sa",
                                    TEXT((EDATE('Projektkostenkalkulation EP'!$B$8,23)+BW$9),"TTT") = "So",
                                    IF(ISNA(VLOOKUP(EDATE('Projektkostenkalkulation EP'!$B$8,23)+BW$9,Datenquellen!$F$7:$H$45,3,FALSE))," ",VLOOKUP(EDATE('Projektkostenkalkulation EP'!$B$8,23)+BW$9,Datenquellen!$F$7:$H$45,3,FALSE))="X"
                                    ),
                          "X",
                          ""
                          ),
               "X"
            )</f>
        <v/>
      </c>
      <c r="BY254" s="227" t="str">
        <f xml:space="preserve"> IF(TEXT((EDATE('Projektkostenkalkulation EP'!$B$8,23)+BX$9),"MM")=TEXT((EDATE('Projektkostenkalkulation EP'!$B$8,23)+(BX$9-1)),"MM"),
             IF(
                        OR(
                                    TEXT((EDATE('Projektkostenkalkulation EP'!$B$8,23)+BX$9),"TTT") = "Sa",
                                    TEXT((EDATE('Projektkostenkalkulation EP'!$B$8,23)+BX$9),"TTT") = "So",
                                    IF(ISNA(VLOOKUP(EDATE('Projektkostenkalkulation EP'!$B$8,23)+BX$9,Datenquellen!$F$7:$H$45,3,FALSE))," ",VLOOKUP(EDATE('Projektkostenkalkulation EP'!$B$8,23)+BX$9,Datenquellen!$F$7:$H$45,3,FALSE))="X"
                                    ),
                          "X",
                          ""
                          ),
               "X"
            )</f>
        <v/>
      </c>
      <c r="BZ254" s="227" t="str">
        <f xml:space="preserve"> IF(TEXT((EDATE('Projektkostenkalkulation EP'!$B$8,23)+BY$9),"MM")=TEXT((EDATE('Projektkostenkalkulation EP'!$B$8,23)+(BY$9-1)),"MM"),
             IF(
                        OR(
                                    TEXT((EDATE('Projektkostenkalkulation EP'!$B$8,23)+BY$9),"TTT") = "Sa",
                                    TEXT((EDATE('Projektkostenkalkulation EP'!$B$8,23)+BY$9),"TTT") = "So",
                                    IF(ISNA(VLOOKUP(EDATE('Projektkostenkalkulation EP'!$B$8,23)+BY$9,Datenquellen!$F$7:$H$45,3,FALSE))," ",VLOOKUP(EDATE('Projektkostenkalkulation EP'!$B$8,23)+BY$9,Datenquellen!$F$7:$H$45,3,FALSE))="X"
                                    ),
                          "X",
                          ""
                          ),
               "X"
            )</f>
        <v/>
      </c>
      <c r="CA254" s="227" t="str">
        <f xml:space="preserve"> IF(TEXT((EDATE('Projektkostenkalkulation EP'!$B$8,23)+BZ$9),"MM")=TEXT((EDATE('Projektkostenkalkulation EP'!$B$8,23)+(BZ$9-1)),"MM"),
             IF(
                        OR(
                                    TEXT((EDATE('Projektkostenkalkulation EP'!$B$8,23)+BZ$9),"TTT") = "Sa",
                                    TEXT((EDATE('Projektkostenkalkulation EP'!$B$8,23)+BZ$9),"TTT") = "So",
                                    IF(ISNA(VLOOKUP(EDATE('Projektkostenkalkulation EP'!$B$8,23)+BZ$9,Datenquellen!$F$7:$H$45,3,FALSE))," ",VLOOKUP(EDATE('Projektkostenkalkulation EP'!$B$8,23)+BZ$9,Datenquellen!$F$7:$H$45,3,FALSE))="X"
                                    ),
                          "X",
                          ""
                          ),
               "X"
            )</f>
        <v/>
      </c>
      <c r="CB254" s="227" t="str">
        <f xml:space="preserve"> IF(TEXT((EDATE('Projektkostenkalkulation EP'!$B$8,23)+CA$9),"MM")=TEXT((EDATE('Projektkostenkalkulation EP'!$B$8,23)+(CA$9-1)),"MM"),
             IF(
                        OR(
                                    TEXT((EDATE('Projektkostenkalkulation EP'!$B$8,23)+CA$9),"TTT") = "Sa",
                                    TEXT((EDATE('Projektkostenkalkulation EP'!$B$8,23)+CA$9),"TTT") = "So",
                                    IF(ISNA(VLOOKUP(EDATE('Projektkostenkalkulation EP'!$B$8,23)+CA$9,Datenquellen!$F$7:$H$45,3,FALSE))," ",VLOOKUP(EDATE('Projektkostenkalkulation EP'!$B$8,23)+CA$9,Datenquellen!$F$7:$H$45,3,FALSE))="X"
                                    ),
                          "X",
                          ""
                          ),
               "X"
            )</f>
        <v>X</v>
      </c>
      <c r="CC254" s="227" t="str">
        <f xml:space="preserve"> IF(TEXT((EDATE('Projektkostenkalkulation EP'!$B$8,23)+CB$9),"MM")=TEXT((EDATE('Projektkostenkalkulation EP'!$B$8,23)+(CB$9-1)),"MM"),
             IF(
                        OR(
                                    TEXT((EDATE('Projektkostenkalkulation EP'!$B$8,23)+CB$9),"TTT") = "Sa",
                                    TEXT((EDATE('Projektkostenkalkulation EP'!$B$8,23)+CB$9),"TTT") = "So",
                                    IF(ISNA(VLOOKUP(EDATE('Projektkostenkalkulation EP'!$B$8,23)+CB$9,Datenquellen!$F$7:$H$45,3,FALSE))," ",VLOOKUP(EDATE('Projektkostenkalkulation EP'!$B$8,23)+CB$9,Datenquellen!$F$7:$H$45,3,FALSE))="X"
                                    ),
                          "X",
                          ""
                          ),
               "X"
            )</f>
        <v>X</v>
      </c>
      <c r="CD254" s="227" t="str">
        <f xml:space="preserve"> IF(TEXT((EDATE('Projektkostenkalkulation EP'!$B$8,23)+CC$9),"MM")=TEXT((EDATE('Projektkostenkalkulation EP'!$B$8,23)+(CC$9-1)),"MM"),
             IF(
                        OR(
                                    TEXT((EDATE('Projektkostenkalkulation EP'!$B$8,23)+CC$9),"TTT") = "Sa",
                                    TEXT((EDATE('Projektkostenkalkulation EP'!$B$8,23)+CC$9),"TTT") = "So",
                                    IF(ISNA(VLOOKUP(EDATE('Projektkostenkalkulation EP'!$B$8,23)+CC$9,Datenquellen!$F$7:$H$45,3,FALSE))," ",VLOOKUP(EDATE('Projektkostenkalkulation EP'!$B$8,23)+CC$9,Datenquellen!$F$7:$H$45,3,FALSE))="X"
                                    ),
                          "X",
                          ""
                          ),
               "X"
            )</f>
        <v/>
      </c>
      <c r="CE254" s="227" t="str">
        <f xml:space="preserve"> IF(TEXT((EDATE('Projektkostenkalkulation EP'!$B$8,23)+CD$9),"MM")=TEXT((EDATE('Projektkostenkalkulation EP'!$B$8,23)+(CD$9-1)),"MM"),
             IF(
                        OR(
                                    TEXT((EDATE('Projektkostenkalkulation EP'!$B$8,23)+CD$9),"TTT") = "Sa",
                                    TEXT((EDATE('Projektkostenkalkulation EP'!$B$8,23)+CD$9),"TTT") = "So",
                                    IF(ISNA(VLOOKUP(EDATE('Projektkostenkalkulation EP'!$B$8,23)+CD$9,Datenquellen!$F$7:$H$45,3,FALSE))," ",VLOOKUP(EDATE('Projektkostenkalkulation EP'!$B$8,23)+CD$9,Datenquellen!$F$7:$H$45,3,FALSE))="X"
                                    ),
                          "X",
                          ""
                          ),
               "X"
            )</f>
        <v/>
      </c>
      <c r="CF254" s="227" t="str">
        <f xml:space="preserve"> IF(TEXT((EDATE('Projektkostenkalkulation EP'!$B$8,23)+CE$9),"MM")=TEXT((EDATE('Projektkostenkalkulation EP'!$B$8,23)+(CE$9-1)),"MM"),
             IF(
                        OR(
                                    TEXT((EDATE('Projektkostenkalkulation EP'!$B$8,23)+CE$9),"TTT") = "Sa",
                                    TEXT((EDATE('Projektkostenkalkulation EP'!$B$8,23)+CE$9),"TTT") = "So",
                                    IF(ISNA(VLOOKUP(EDATE('Projektkostenkalkulation EP'!$B$8,23)+CE$9,Datenquellen!$F$7:$H$45,3,FALSE))," ",VLOOKUP(EDATE('Projektkostenkalkulation EP'!$B$8,23)+CE$9,Datenquellen!$F$7:$H$45,3,FALSE))="X"
                                    ),
                          "X",
                          ""
                          ),
               "X"
            )</f>
        <v/>
      </c>
      <c r="CG254" s="227" t="str">
        <f xml:space="preserve"> IF(TEXT((EDATE('Projektkostenkalkulation EP'!$B$8,23)+CF$9),"MM")=TEXT((EDATE('Projektkostenkalkulation EP'!$B$8,23)+(CF$9-1)),"MM"),
             IF(
                        OR(
                                    TEXT((EDATE('Projektkostenkalkulation EP'!$B$8,23)+CF$9),"TTT") = "Sa",
                                    TEXT((EDATE('Projektkostenkalkulation EP'!$B$8,23)+CF$9),"TTT") = "So",
                                    IF(ISNA(VLOOKUP(EDATE('Projektkostenkalkulation EP'!$B$8,23)+CF$9,Datenquellen!$F$7:$H$45,3,FALSE))," ",VLOOKUP(EDATE('Projektkostenkalkulation EP'!$B$8,23)+CF$9,Datenquellen!$F$7:$H$45,3,FALSE))="X"
                                    ),
                          "X",
                          ""
                          ),
               "X"
            )</f>
        <v/>
      </c>
      <c r="CH254" s="227" t="str">
        <f xml:space="preserve"> IF(TEXT((EDATE('Projektkostenkalkulation EP'!$B$8,23)+CG$9),"MM")=TEXT((EDATE('Projektkostenkalkulation EP'!$B$8,23)+(CG$9-1)),"MM"),
             IF(
                        OR(
                                    TEXT((EDATE('Projektkostenkalkulation EP'!$B$8,23)+CG$9),"TTT") = "Sa",
                                    TEXT((EDATE('Projektkostenkalkulation EP'!$B$8,23)+CG$9),"TTT") = "So",
                                    IF(ISNA(VLOOKUP(EDATE('Projektkostenkalkulation EP'!$B$8,23)+CG$9,Datenquellen!$F$7:$H$45,3,FALSE))," ",VLOOKUP(EDATE('Projektkostenkalkulation EP'!$B$8,23)+CG$9,Datenquellen!$F$7:$H$45,3,FALSE))="X"
                                    ),
                          "X",
                          ""
                          ),
               "X"
            )</f>
        <v/>
      </c>
      <c r="CI254" s="227" t="str">
        <f xml:space="preserve"> IF(TEXT((EDATE('Projektkostenkalkulation EP'!$B$8,23)+CH$9),"MM")=TEXT((EDATE('Projektkostenkalkulation EP'!$B$8,23)+(CH$9-1)),"MM"),
             IF(
                        OR(
                                    TEXT((EDATE('Projektkostenkalkulation EP'!$B$8,23)+CH$9),"TTT") = "Sa",
                                    TEXT((EDATE('Projektkostenkalkulation EP'!$B$8,23)+CH$9),"TTT") = "So",
                                    IF(ISNA(VLOOKUP(EDATE('Projektkostenkalkulation EP'!$B$8,23)+CH$9,Datenquellen!$F$7:$H$45,3,FALSE))," ",VLOOKUP(EDATE('Projektkostenkalkulation EP'!$B$8,23)+CH$9,Datenquellen!$F$7:$H$45,3,FALSE))="X"
                                    ),
                          "X",
                          ""
                          ),
               "X"
            )</f>
        <v>X</v>
      </c>
      <c r="CJ254" s="227" t="str">
        <f xml:space="preserve"> IF(TEXT((EDATE('Projektkostenkalkulation EP'!$B$8,23)+CI$9),"MM")=TEXT((EDATE('Projektkostenkalkulation EP'!$B$8,23)+(CI$9-1)),"MM"),
             IF(
                        OR(
                                    TEXT((EDATE('Projektkostenkalkulation EP'!$B$8,23)+CI$9),"TTT") = "Sa",
                                    TEXT((EDATE('Projektkostenkalkulation EP'!$B$8,23)+CI$9),"TTT") = "So",
                                    IF(ISNA(VLOOKUP(EDATE('Projektkostenkalkulation EP'!$B$8,23)+CI$9,Datenquellen!$F$7:$H$45,3,FALSE))," ",VLOOKUP(EDATE('Projektkostenkalkulation EP'!$B$8,23)+CI$9,Datenquellen!$F$7:$H$45,3,FALSE))="X"
                                    ),
                          "X",
                          ""
                          ),
               "X"
            )</f>
        <v>X</v>
      </c>
      <c r="CK254" s="227" t="str">
        <f xml:space="preserve"> IF(TEXT((EDATE('Projektkostenkalkulation EP'!$B$8,23)+CJ$9),"MM")=TEXT((EDATE('Projektkostenkalkulation EP'!$B$8,23)+(CJ$9-1)),"MM"),
             IF(
                        OR(
                                    TEXT((EDATE('Projektkostenkalkulation EP'!$B$8,23)+CJ$9),"TTT") = "Sa",
                                    TEXT((EDATE('Projektkostenkalkulation EP'!$B$8,23)+CJ$9),"TTT") = "So",
                                    IF(ISNA(VLOOKUP(EDATE('Projektkostenkalkulation EP'!$B$8,23)+CJ$9,Datenquellen!$F$7:$H$45,3,FALSE))," ",VLOOKUP(EDATE('Projektkostenkalkulation EP'!$B$8,23)+CJ$9,Datenquellen!$F$7:$H$45,3,FALSE))="X"
                                    ),
                          "X",
                          ""
                          ),
               "X"
            )</f>
        <v/>
      </c>
      <c r="CL254" s="227" t="str">
        <f xml:space="preserve"> IF(TEXT((EDATE('Projektkostenkalkulation EP'!$B$8,23)+CK$9),"MM")=TEXT((EDATE('Projektkostenkalkulation EP'!$B$8,23)+(CK$9-1)),"MM"),
             IF(
                        OR(
                                    TEXT((EDATE('Projektkostenkalkulation EP'!$B$8,23)+CK$9),"TTT") = "Sa",
                                    TEXT((EDATE('Projektkostenkalkulation EP'!$B$8,23)+CK$9),"TTT") = "So",
                                    IF(ISNA(VLOOKUP(EDATE('Projektkostenkalkulation EP'!$B$8,23)+CK$9,Datenquellen!$F$7:$H$45,3,FALSE))," ",VLOOKUP(EDATE('Projektkostenkalkulation EP'!$B$8,23)+CK$9,Datenquellen!$F$7:$H$45,3,FALSE))="X"
                                    ),
                          "X",
                          ""
                          ),
               "X"
            )</f>
        <v/>
      </c>
      <c r="CM254" s="227" t="str">
        <f xml:space="preserve"> IF(TEXT((EDATE('Projektkostenkalkulation EP'!$B$8,23)+CL$9),"MM")=TEXT((EDATE('Projektkostenkalkulation EP'!$B$8,23)+(CL$9-1)),"MM"),
             IF(
                        OR(
                                    TEXT((EDATE('Projektkostenkalkulation EP'!$B$8,23)+CL$9),"TTT") = "Sa",
                                    TEXT((EDATE('Projektkostenkalkulation EP'!$B$8,23)+CL$9),"TTT") = "So",
                                    IF(ISNA(VLOOKUP(EDATE('Projektkostenkalkulation EP'!$B$8,23)+CL$9,Datenquellen!$F$7:$H$45,3,FALSE))," ",VLOOKUP(EDATE('Projektkostenkalkulation EP'!$B$8,23)+CL$9,Datenquellen!$F$7:$H$45,3,FALSE))="X"
                                    ),
                          "X",
                          ""
                          ),
               "X"
            )</f>
        <v/>
      </c>
      <c r="CN254" s="227" t="str">
        <f xml:space="preserve"> IF(TEXT((EDATE('Projektkostenkalkulation EP'!$B$8,23)+CM$9),"MM")=TEXT((EDATE('Projektkostenkalkulation EP'!$B$8,23)+(CM$9-1)),"MM"),
             IF(
                        OR(
                                    TEXT((EDATE('Projektkostenkalkulation EP'!$B$8,23)+CM$9),"TTT") = "Sa",
                                    TEXT((EDATE('Projektkostenkalkulation EP'!$B$8,23)+CM$9),"TTT") = "So",
                                    IF(ISNA(VLOOKUP(EDATE('Projektkostenkalkulation EP'!$B$8,23)+CM$9,Datenquellen!$F$7:$H$45,3,FALSE))," ",VLOOKUP(EDATE('Projektkostenkalkulation EP'!$B$8,23)+CM$9,Datenquellen!$F$7:$H$45,3,FALSE))="X"
                                    ),
                          "X",
                          ""
                          ),
               "X"
            )</f>
        <v/>
      </c>
      <c r="CO254" s="227" t="str">
        <f xml:space="preserve"> IF(TEXT((EDATE('Projektkostenkalkulation EP'!$B$8,23)+CN$9),"MM")=TEXT((EDATE('Projektkostenkalkulation EP'!$B$8,23)+(CN$9-1)),"MM"),
             IF(
                        OR(
                                    TEXT((EDATE('Projektkostenkalkulation EP'!$B$8,23)+CN$9),"TTT") = "Sa",
                                    TEXT((EDATE('Projektkostenkalkulation EP'!$B$8,23)+CN$9),"TTT") = "So",
                                    IF(ISNA(VLOOKUP(EDATE('Projektkostenkalkulation EP'!$B$8,23)+CN$9,Datenquellen!$F$7:$H$45,3,FALSE))," ",VLOOKUP(EDATE('Projektkostenkalkulation EP'!$B$8,23)+CN$9,Datenquellen!$F$7:$H$45,3,FALSE))="X"
                                    ),
                          "X",
                          ""
                          ),
               "X"
            )</f>
        <v/>
      </c>
      <c r="CP254" s="227" t="str">
        <f xml:space="preserve"> IF(TEXT((EDATE('Projektkostenkalkulation EP'!$B$8,23)+CO$9),"MM")=TEXT((EDATE('Projektkostenkalkulation EP'!$B$8,23)+(CO$9-1)),"MM"),
             IF(
                        OR(
                                    TEXT((EDATE('Projektkostenkalkulation EP'!$B$8,23)+CO$9),"TTT") = "Sa",
                                    TEXT((EDATE('Projektkostenkalkulation EP'!$B$8,23)+CO$9),"TTT") = "So",
                                    IF(ISNA(VLOOKUP(EDATE('Projektkostenkalkulation EP'!$B$8,23)+CO$9,Datenquellen!$F$7:$H$45,3,FALSE))," ",VLOOKUP(EDATE('Projektkostenkalkulation EP'!$B$8,23)+CO$9,Datenquellen!$F$7:$H$45,3,FALSE))="X"
                                    ),
                          "X",
                          ""
                          ),
               "X"
            )</f>
        <v>X</v>
      </c>
      <c r="CQ254" s="227" t="str">
        <f xml:space="preserve"> IF(TEXT((EDATE('Projektkostenkalkulation EP'!$B$8,23)+CP$9),"MM")=TEXT((EDATE('Projektkostenkalkulation EP'!$B$8,23)+(CP$9-1)),"MM"),
             IF(
                        OR(
                                    TEXT((EDATE('Projektkostenkalkulation EP'!$B$8,23)+CP$9),"TTT") = "Sa",
                                    TEXT((EDATE('Projektkostenkalkulation EP'!$B$8,23)+CP$9),"TTT") = "So",
                                    IF(ISNA(VLOOKUP(EDATE('Projektkostenkalkulation EP'!$B$8,23)+CP$9,Datenquellen!$F$7:$H$45,3,FALSE))," ",VLOOKUP(EDATE('Projektkostenkalkulation EP'!$B$8,23)+CP$9,Datenquellen!$F$7:$H$45,3,FALSE))="X"
                                    ),
                          "X",
                          ""
                          ),
               "X"
            )</f>
        <v>X</v>
      </c>
      <c r="CR254" s="227" t="str">
        <f xml:space="preserve"> IF(TEXT((EDATE('Projektkostenkalkulation EP'!$B$8,23)+CQ$9),"MM")=TEXT((EDATE('Projektkostenkalkulation EP'!$B$8,23)+(CQ$9-1)),"MM"),
             IF(
                        OR(
                                    TEXT((EDATE('Projektkostenkalkulation EP'!$B$8,23)+CQ$9),"TTT") = "Sa",
                                    TEXT((EDATE('Projektkostenkalkulation EP'!$B$8,23)+CQ$9),"TTT") = "So",
                                    IF(ISNA(VLOOKUP(EDATE('Projektkostenkalkulation EP'!$B$8,23)+CQ$9,Datenquellen!$F$7:$H$45,3,FALSE))," ",VLOOKUP(EDATE('Projektkostenkalkulation EP'!$B$8,23)+CQ$9,Datenquellen!$F$7:$H$45,3,FALSE))="X"
                                    ),
                          "X",
                          ""
                          ),
               "X"
            )</f>
        <v/>
      </c>
      <c r="CS254" s="227" t="str">
        <f xml:space="preserve"> IF(TEXT((EDATE('Projektkostenkalkulation EP'!$B$8,23)+CR$9),"MM")=TEXT((EDATE('Projektkostenkalkulation EP'!$B$8,23)+(CR$9-1)),"MM"),
             IF(
                        OR(
                                    TEXT((EDATE('Projektkostenkalkulation EP'!$B$8,23)+CR$9),"TTT") = "Sa",
                                    TEXT((EDATE('Projektkostenkalkulation EP'!$B$8,23)+CR$9),"TTT") = "So",
                                    IF(ISNA(VLOOKUP(EDATE('Projektkostenkalkulation EP'!$B$8,23)+CR$9,Datenquellen!$F$7:$H$45,3,FALSE))," ",VLOOKUP(EDATE('Projektkostenkalkulation EP'!$B$8,23)+CR$9,Datenquellen!$F$7:$H$45,3,FALSE))="X"
                                    ),
                          "X",
                          ""
                          ),
               "X"
            )</f>
        <v/>
      </c>
      <c r="CT254" s="227" t="str">
        <f xml:space="preserve"> IF(TEXT((EDATE('Projektkostenkalkulation EP'!$B$8,23)+CS$9),"MM")=TEXT((EDATE('Projektkostenkalkulation EP'!$B$8,23)+(CS$9-1)),"MM"),
             IF(
                        OR(
                                    TEXT((EDATE('Projektkostenkalkulation EP'!$B$8,23)+CS$9),"TTT") = "Sa",
                                    TEXT((EDATE('Projektkostenkalkulation EP'!$B$8,23)+CS$9),"TTT") = "So",
                                    IF(ISNA(VLOOKUP(EDATE('Projektkostenkalkulation EP'!$B$8,23)+CS$9,Datenquellen!$F$7:$H$45,3,FALSE))," ",VLOOKUP(EDATE('Projektkostenkalkulation EP'!$B$8,23)+CS$9,Datenquellen!$F$7:$H$45,3,FALSE))="X"
                                    ),
                          "X",
                          ""
                          ),
               "X"
            )</f>
        <v/>
      </c>
      <c r="CU254" s="227" t="str">
        <f xml:space="preserve"> IF(TEXT((EDATE('Projektkostenkalkulation EP'!$B$8,23)+CT$9),"MM")=TEXT((EDATE('Projektkostenkalkulation EP'!$B$8,23)+(CT$9-1)),"MM"),
             IF(
                        OR(
                                    TEXT((EDATE('Projektkostenkalkulation EP'!$B$8,23)+CT$9),"TTT") = "Sa",
                                    TEXT((EDATE('Projektkostenkalkulation EP'!$B$8,23)+CT$9),"TTT") = "So",
                                    IF(ISNA(VLOOKUP(EDATE('Projektkostenkalkulation EP'!$B$8,23)+CT$9,Datenquellen!$F$7:$H$45,3,FALSE))," ",VLOOKUP(EDATE('Projektkostenkalkulation EP'!$B$8,23)+CT$9,Datenquellen!$F$7:$H$45,3,FALSE))="X"
                                    ),
                          "X",
                          ""
                          ),
               "X"
            )</f>
        <v>X</v>
      </c>
      <c r="CV254" s="227" t="str">
        <f xml:space="preserve"> IF(TEXT((EDATE('Projektkostenkalkulation EP'!$B$8,23)+CU$9),"MM")=TEXT((EDATE('Projektkostenkalkulation EP'!$B$8,23)+(CU$9-1)),"MM"),
             IF(
                        OR(
                                    TEXT((EDATE('Projektkostenkalkulation EP'!$B$8,23)+CU$9),"TTT") = "Sa",
                                    TEXT((EDATE('Projektkostenkalkulation EP'!$B$8,23)+CU$9),"TTT") = "So",
                                    IF(ISNA(VLOOKUP(EDATE('Projektkostenkalkulation EP'!$B$8,23)+CU$9,Datenquellen!$F$7:$H$45,3,FALSE))," ",VLOOKUP(EDATE('Projektkostenkalkulation EP'!$B$8,23)+CU$9,Datenquellen!$F$7:$H$45,3,FALSE))="X"
                                    ),
                          "X",
                          ""
                          ),
               "X"
            )</f>
        <v>X</v>
      </c>
      <c r="CW254" s="227" t="str">
        <f xml:space="preserve"> IF(TEXT((EDATE('Projektkostenkalkulation EP'!$B$8,23)+CV$9),"MM")=TEXT((EDATE('Projektkostenkalkulation EP'!$B$8,23)+(CV$9-1)),"MM"),
             IF(
                        OR(
                                    TEXT((EDATE('Projektkostenkalkulation EP'!$B$8,23)+CV$9),"TTT") = "Sa",
                                    TEXT((EDATE('Projektkostenkalkulation EP'!$B$8,23)+CV$9),"TTT") = "So",
                                    IF(ISNA(VLOOKUP(EDATE('Projektkostenkalkulation EP'!$B$8,23)+CV$9,Datenquellen!$F$7:$H$45,3,FALSE))," ",VLOOKUP(EDATE('Projektkostenkalkulation EP'!$B$8,23)+CV$9,Datenquellen!$F$7:$H$45,3,FALSE))="X"
                                    ),
                          "X",
                          ""
                          ),
               "X"
            )</f>
        <v>X</v>
      </c>
      <c r="CX254" s="227" t="str">
        <f xml:space="preserve"> IF(TEXT((EDATE('Projektkostenkalkulation EP'!$B$8,23)+CW$9),"MM")=TEXT((EDATE('Projektkostenkalkulation EP'!$B$8,23)+(CW$9-1)),"MM"),
             IF(
                        OR(
                                    TEXT((EDATE('Projektkostenkalkulation EP'!$B$8,23)+CW$9),"TTT") = "Sa",
                                    TEXT((EDATE('Projektkostenkalkulation EP'!$B$8,23)+CW$9),"TTT") = "So",
                                    IF(ISNA(VLOOKUP(EDATE('Projektkostenkalkulation EP'!$B$8,23)+CW$9,Datenquellen!$F$7:$H$45,3,FALSE))," ",VLOOKUP(EDATE('Projektkostenkalkulation EP'!$B$8,23)+CW$9,Datenquellen!$F$7:$H$45,3,FALSE))="X"
                                    ),
                          "X",
                          ""
                          ),
               "X"
            )</f>
        <v>X</v>
      </c>
      <c r="CY254" s="227" t="str">
        <f xml:space="preserve"> IF(TEXT((EDATE('Projektkostenkalkulation EP'!$B$8,23)+CX$9),"MM")=TEXT((EDATE('Projektkostenkalkulation EP'!$B$8,23)+(CX$9-1)),"MM"),
             IF(
                        OR(
                                    TEXT((EDATE('Projektkostenkalkulation EP'!$B$8,23)+CX$9),"TTT") = "Sa",
                                    TEXT((EDATE('Projektkostenkalkulation EP'!$B$8,23)+CX$9),"TTT") = "So",
                                    IF(ISNA(VLOOKUP(EDATE('Projektkostenkalkulation EP'!$B$8,23)+CX$9,Datenquellen!$F$7:$H$45,3,FALSE))," ",VLOOKUP(EDATE('Projektkostenkalkulation EP'!$B$8,23)+CX$9,Datenquellen!$F$7:$H$45,3,FALSE))="X"
                                    ),
                          "X",
                          ""
                          ),
               "X"
            )</f>
        <v/>
      </c>
      <c r="CZ254" s="227" t="str">
        <f xml:space="preserve"> IF(TEXT((EDATE('Projektkostenkalkulation EP'!$B$8,23)+CY$9),"MM")=TEXT((EDATE('Projektkostenkalkulation EP'!$B$8,23)+(CY$9-1)),"MM"),
             IF(
                        OR(
                                    TEXT((EDATE('Projektkostenkalkulation EP'!$B$8,23)+CY$9),"TTT") = "Sa",
                                    TEXT((EDATE('Projektkostenkalkulation EP'!$B$8,23)+CY$9),"TTT") = "So",
                                    IF(ISNA(VLOOKUP(EDATE('Projektkostenkalkulation EP'!$B$8,23)+CY$9,Datenquellen!$F$7:$H$45,3,FALSE))," ",VLOOKUP(EDATE('Projektkostenkalkulation EP'!$B$8,23)+CY$9,Datenquellen!$F$7:$H$45,3,FALSE))="X"
                                    ),
                          "X",
                          ""
                          ),
               "X"
            )</f>
        <v/>
      </c>
      <c r="DA254" s="228" t="str">
        <f xml:space="preserve"> IF(TEXT((EDATE('Projektkostenkalkulation EP'!$B$8,23)+CZ$9),"MM")=TEXT((EDATE('Projektkostenkalkulation EP'!$B$8,23)+(CZ$9-1)),"MM"),
             IF(
                        OR(
                                    TEXT((EDATE('Projektkostenkalkulation EP'!$B$8,23)+CZ$9),"TTT") = "Sa",
                                    TEXT((EDATE('Projektkostenkalkulation EP'!$B$8,23)+CZ$9),"TTT") = "So",
                                    IF(ISNA(VLOOKUP(EDATE('Projektkostenkalkulation EP'!$B$8,23)+CZ$9,Datenquellen!$F$7:$H$45,3,FALSE))," ",VLOOKUP(EDATE('Projektkostenkalkulation EP'!$B$8,23)+CZ$9,Datenquellen!$F$7:$H$45,3,FALSE))="X"
                                    ),
                          "X",
                          ""
                          ),
               "X"
            )</f>
        <v/>
      </c>
      <c r="DB254" s="229"/>
      <c r="DC254" s="230"/>
      <c r="DD254" s="408"/>
      <c r="DE254" s="405" t="str">
        <f>TEXT(EDATE('Projektkostenkalkulation EP'!$B$8,23),"MMMM")</f>
        <v>Dezember</v>
      </c>
      <c r="DF254" s="226"/>
      <c r="DG254" s="227" t="str">
        <f>IF(
            OR(
                     TEXT(EDATE('Projektkostenkalkulation EP'!$B$8,23),"TTT") = "Sa",
                     TEXT(EDATE('Projektkostenkalkulation EP'!$B$8,23),"TTT") = "So",
                     IF(ISNA(VLOOKUP(EDATE('Projektkostenkalkulation EP'!$B$8,22),Datenquellen!$F$7:$H$45,3,FALSE))," ",VLOOKUP(EDATE('Projektkostenkalkulation EP'!$B$8,22),Datenquellen!$F$7:$H$45,3,FALSE))="X"
                            ),
                    "X",
                    ""
            )</f>
        <v>X</v>
      </c>
      <c r="DH254" s="227" t="str">
        <f xml:space="preserve"> IF(TEXT((EDATE('Projektkostenkalkulation EP'!$B$8,23)+DG$9),"MM")=TEXT((EDATE('Projektkostenkalkulation EP'!$B$8,23)+(DG$9-1)),"MM"),
             IF(
                        OR(
                                    TEXT((EDATE('Projektkostenkalkulation EP'!$B$8,23)+DG$9),"TTT") = "Sa",
                                    TEXT((EDATE('Projektkostenkalkulation EP'!$B$8,23)+DG$9),"TTT") = "So",
                                    IF(ISNA(VLOOKUP(EDATE('Projektkostenkalkulation EP'!$B$8,23)+DG$9,Datenquellen!$F$7:$H$45,3,FALSE))," ",VLOOKUP(EDATE('Projektkostenkalkulation EP'!$B$8,23)+DG$9,Datenquellen!$F$7:$H$45,3,FALSE))="X"
                                    ),
                          "X",
                          ""
                          ),
               "X"
            )</f>
        <v/>
      </c>
      <c r="DI254" s="227" t="str">
        <f xml:space="preserve"> IF(TEXT((EDATE('Projektkostenkalkulation EP'!$B$8,23)+DH$9),"MM")=TEXT((EDATE('Projektkostenkalkulation EP'!$B$8,23)+(DH$9-1)),"MM"),
             IF(
                        OR(
                                    TEXT((EDATE('Projektkostenkalkulation EP'!$B$8,23)+DH$9),"TTT") = "Sa",
                                    TEXT((EDATE('Projektkostenkalkulation EP'!$B$8,23)+DH$9),"TTT") = "So",
                                    IF(ISNA(VLOOKUP(EDATE('Projektkostenkalkulation EP'!$B$8,23)+DH$9,Datenquellen!$F$7:$H$45,3,FALSE))," ",VLOOKUP(EDATE('Projektkostenkalkulation EP'!$B$8,23)+DH$9,Datenquellen!$F$7:$H$45,3,FALSE))="X"
                                    ),
                          "X",
                          ""
                          ),
               "X"
            )</f>
        <v/>
      </c>
      <c r="DJ254" s="227" t="str">
        <f xml:space="preserve"> IF(TEXT((EDATE('Projektkostenkalkulation EP'!$B$8,23)+DI$9),"MM")=TEXT((EDATE('Projektkostenkalkulation EP'!$B$8,23)+(DI$9-1)),"MM"),
             IF(
                        OR(
                                    TEXT((EDATE('Projektkostenkalkulation EP'!$B$8,23)+DI$9),"TTT") = "Sa",
                                    TEXT((EDATE('Projektkostenkalkulation EP'!$B$8,23)+DI$9),"TTT") = "So",
                                    IF(ISNA(VLOOKUP(EDATE('Projektkostenkalkulation EP'!$B$8,23)+DI$9,Datenquellen!$F$7:$H$45,3,FALSE))," ",VLOOKUP(EDATE('Projektkostenkalkulation EP'!$B$8,23)+DI$9,Datenquellen!$F$7:$H$45,3,FALSE))="X"
                                    ),
                          "X",
                          ""
                          ),
               "X"
            )</f>
        <v/>
      </c>
      <c r="DK254" s="227" t="str">
        <f xml:space="preserve"> IF(TEXT((EDATE('Projektkostenkalkulation EP'!$B$8,23)+DJ$9),"MM")=TEXT((EDATE('Projektkostenkalkulation EP'!$B$8,23)+(DJ$9-1)),"MM"),
             IF(
                        OR(
                                    TEXT((EDATE('Projektkostenkalkulation EP'!$B$8,23)+DJ$9),"TTT") = "Sa",
                                    TEXT((EDATE('Projektkostenkalkulation EP'!$B$8,23)+DJ$9),"TTT") = "So",
                                    IF(ISNA(VLOOKUP(EDATE('Projektkostenkalkulation EP'!$B$8,23)+DJ$9,Datenquellen!$F$7:$H$45,3,FALSE))," ",VLOOKUP(EDATE('Projektkostenkalkulation EP'!$B$8,23)+DJ$9,Datenquellen!$F$7:$H$45,3,FALSE))="X"
                                    ),
                          "X",
                          ""
                          ),
               "X"
            )</f>
        <v/>
      </c>
      <c r="DL254" s="227" t="str">
        <f xml:space="preserve"> IF(TEXT((EDATE('Projektkostenkalkulation EP'!$B$8,23)+DK$9),"MM")=TEXT((EDATE('Projektkostenkalkulation EP'!$B$8,23)+(DK$9-1)),"MM"),
             IF(
                        OR(
                                    TEXT((EDATE('Projektkostenkalkulation EP'!$B$8,23)+DK$9),"TTT") = "Sa",
                                    TEXT((EDATE('Projektkostenkalkulation EP'!$B$8,23)+DK$9),"TTT") = "So",
                                    IF(ISNA(VLOOKUP(EDATE('Projektkostenkalkulation EP'!$B$8,23)+DK$9,Datenquellen!$F$7:$H$45,3,FALSE))," ",VLOOKUP(EDATE('Projektkostenkalkulation EP'!$B$8,23)+DK$9,Datenquellen!$F$7:$H$45,3,FALSE))="X"
                                    ),
                          "X",
                          ""
                          ),
               "X"
            )</f>
        <v>X</v>
      </c>
      <c r="DM254" s="227" t="str">
        <f xml:space="preserve"> IF(TEXT((EDATE('Projektkostenkalkulation EP'!$B$8,23)+DL$9),"MM")=TEXT((EDATE('Projektkostenkalkulation EP'!$B$8,23)+(DL$9-1)),"MM"),
             IF(
                        OR(
                                    TEXT((EDATE('Projektkostenkalkulation EP'!$B$8,23)+DL$9),"TTT") = "Sa",
                                    TEXT((EDATE('Projektkostenkalkulation EP'!$B$8,23)+DL$9),"TTT") = "So",
                                    IF(ISNA(VLOOKUP(EDATE('Projektkostenkalkulation EP'!$B$8,23)+DL$9,Datenquellen!$F$7:$H$45,3,FALSE))," ",VLOOKUP(EDATE('Projektkostenkalkulation EP'!$B$8,23)+DL$9,Datenquellen!$F$7:$H$45,3,FALSE))="X"
                                    ),
                          "X",
                          ""
                          ),
               "X"
            )</f>
        <v>X</v>
      </c>
      <c r="DN254" s="227" t="str">
        <f xml:space="preserve"> IF(TEXT((EDATE('Projektkostenkalkulation EP'!$B$8,23)+DM$9),"MM")=TEXT((EDATE('Projektkostenkalkulation EP'!$B$8,23)+(DM$9-1)),"MM"),
             IF(
                        OR(
                                    TEXT((EDATE('Projektkostenkalkulation EP'!$B$8,23)+DM$9),"TTT") = "Sa",
                                    TEXT((EDATE('Projektkostenkalkulation EP'!$B$8,23)+DM$9),"TTT") = "So",
                                    IF(ISNA(VLOOKUP(EDATE('Projektkostenkalkulation EP'!$B$8,23)+DM$9,Datenquellen!$F$7:$H$45,3,FALSE))," ",VLOOKUP(EDATE('Projektkostenkalkulation EP'!$B$8,23)+DM$9,Datenquellen!$F$7:$H$45,3,FALSE))="X"
                                    ),
                          "X",
                          ""
                          ),
               "X"
            )</f>
        <v/>
      </c>
      <c r="DO254" s="227" t="str">
        <f xml:space="preserve"> IF(TEXT((EDATE('Projektkostenkalkulation EP'!$B$8,23)+DN$9),"MM")=TEXT((EDATE('Projektkostenkalkulation EP'!$B$8,23)+(DN$9-1)),"MM"),
             IF(
                        OR(
                                    TEXT((EDATE('Projektkostenkalkulation EP'!$B$8,23)+DN$9),"TTT") = "Sa",
                                    TEXT((EDATE('Projektkostenkalkulation EP'!$B$8,23)+DN$9),"TTT") = "So",
                                    IF(ISNA(VLOOKUP(EDATE('Projektkostenkalkulation EP'!$B$8,23)+DN$9,Datenquellen!$F$7:$H$45,3,FALSE))," ",VLOOKUP(EDATE('Projektkostenkalkulation EP'!$B$8,23)+DN$9,Datenquellen!$F$7:$H$45,3,FALSE))="X"
                                    ),
                          "X",
                          ""
                          ),
               "X"
            )</f>
        <v/>
      </c>
      <c r="DP254" s="227" t="str">
        <f xml:space="preserve"> IF(TEXT((EDATE('Projektkostenkalkulation EP'!$B$8,23)+DO$9),"MM")=TEXT((EDATE('Projektkostenkalkulation EP'!$B$8,23)+(DO$9-1)),"MM"),
             IF(
                        OR(
                                    TEXT((EDATE('Projektkostenkalkulation EP'!$B$8,23)+DO$9),"TTT") = "Sa",
                                    TEXT((EDATE('Projektkostenkalkulation EP'!$B$8,23)+DO$9),"TTT") = "So",
                                    IF(ISNA(VLOOKUP(EDATE('Projektkostenkalkulation EP'!$B$8,23)+DO$9,Datenquellen!$F$7:$H$45,3,FALSE))," ",VLOOKUP(EDATE('Projektkostenkalkulation EP'!$B$8,23)+DO$9,Datenquellen!$F$7:$H$45,3,FALSE))="X"
                                    ),
                          "X",
                          ""
                          ),
               "X"
            )</f>
        <v/>
      </c>
      <c r="DQ254" s="227" t="str">
        <f xml:space="preserve"> IF(TEXT((EDATE('Projektkostenkalkulation EP'!$B$8,23)+DP$9),"MM")=TEXT((EDATE('Projektkostenkalkulation EP'!$B$8,23)+(DP$9-1)),"MM"),
             IF(
                        OR(
                                    TEXT((EDATE('Projektkostenkalkulation EP'!$B$8,23)+DP$9),"TTT") = "Sa",
                                    TEXT((EDATE('Projektkostenkalkulation EP'!$B$8,23)+DP$9),"TTT") = "So",
                                    IF(ISNA(VLOOKUP(EDATE('Projektkostenkalkulation EP'!$B$8,23)+DP$9,Datenquellen!$F$7:$H$45,3,FALSE))," ",VLOOKUP(EDATE('Projektkostenkalkulation EP'!$B$8,23)+DP$9,Datenquellen!$F$7:$H$45,3,FALSE))="X"
                                    ),
                          "X",
                          ""
                          ),
               "X"
            )</f>
        <v/>
      </c>
      <c r="DR254" s="227" t="str">
        <f xml:space="preserve"> IF(TEXT((EDATE('Projektkostenkalkulation EP'!$B$8,23)+DQ$9),"MM")=TEXT((EDATE('Projektkostenkalkulation EP'!$B$8,23)+(DQ$9-1)),"MM"),
             IF(
                        OR(
                                    TEXT((EDATE('Projektkostenkalkulation EP'!$B$8,23)+DQ$9),"TTT") = "Sa",
                                    TEXT((EDATE('Projektkostenkalkulation EP'!$B$8,23)+DQ$9),"TTT") = "So",
                                    IF(ISNA(VLOOKUP(EDATE('Projektkostenkalkulation EP'!$B$8,23)+DQ$9,Datenquellen!$F$7:$H$45,3,FALSE))," ",VLOOKUP(EDATE('Projektkostenkalkulation EP'!$B$8,23)+DQ$9,Datenquellen!$F$7:$H$45,3,FALSE))="X"
                                    ),
                          "X",
                          ""
                          ),
               "X"
            )</f>
        <v/>
      </c>
      <c r="DS254" s="227" t="str">
        <f xml:space="preserve"> IF(TEXT((EDATE('Projektkostenkalkulation EP'!$B$8,23)+DR$9),"MM")=TEXT((EDATE('Projektkostenkalkulation EP'!$B$8,23)+(DR$9-1)),"MM"),
             IF(
                        OR(
                                    TEXT((EDATE('Projektkostenkalkulation EP'!$B$8,23)+DR$9),"TTT") = "Sa",
                                    TEXT((EDATE('Projektkostenkalkulation EP'!$B$8,23)+DR$9),"TTT") = "So",
                                    IF(ISNA(VLOOKUP(EDATE('Projektkostenkalkulation EP'!$B$8,23)+DR$9,Datenquellen!$F$7:$H$45,3,FALSE))," ",VLOOKUP(EDATE('Projektkostenkalkulation EP'!$B$8,23)+DR$9,Datenquellen!$F$7:$H$45,3,FALSE))="X"
                                    ),
                          "X",
                          ""
                          ),
               "X"
            )</f>
        <v>X</v>
      </c>
      <c r="DT254" s="227" t="str">
        <f xml:space="preserve"> IF(TEXT((EDATE('Projektkostenkalkulation EP'!$B$8,23)+DS$9),"MM")=TEXT((EDATE('Projektkostenkalkulation EP'!$B$8,23)+(DS$9-1)),"MM"),
             IF(
                        OR(
                                    TEXT((EDATE('Projektkostenkalkulation EP'!$B$8,23)+DS$9),"TTT") = "Sa",
                                    TEXT((EDATE('Projektkostenkalkulation EP'!$B$8,23)+DS$9),"TTT") = "So",
                                    IF(ISNA(VLOOKUP(EDATE('Projektkostenkalkulation EP'!$B$8,23)+DS$9,Datenquellen!$F$7:$H$45,3,FALSE))," ",VLOOKUP(EDATE('Projektkostenkalkulation EP'!$B$8,23)+DS$9,Datenquellen!$F$7:$H$45,3,FALSE))="X"
                                    ),
                          "X",
                          ""
                          ),
               "X"
            )</f>
        <v>X</v>
      </c>
      <c r="DU254" s="227" t="str">
        <f xml:space="preserve"> IF(TEXT((EDATE('Projektkostenkalkulation EP'!$B$8,23)+DT$9),"MM")=TEXT((EDATE('Projektkostenkalkulation EP'!$B$8,23)+(DT$9-1)),"MM"),
             IF(
                        OR(
                                    TEXT((EDATE('Projektkostenkalkulation EP'!$B$8,23)+DT$9),"TTT") = "Sa",
                                    TEXT((EDATE('Projektkostenkalkulation EP'!$B$8,23)+DT$9),"TTT") = "So",
                                    IF(ISNA(VLOOKUP(EDATE('Projektkostenkalkulation EP'!$B$8,23)+DT$9,Datenquellen!$F$7:$H$45,3,FALSE))," ",VLOOKUP(EDATE('Projektkostenkalkulation EP'!$B$8,23)+DT$9,Datenquellen!$F$7:$H$45,3,FALSE))="X"
                                    ),
                          "X",
                          ""
                          ),
               "X"
            )</f>
        <v/>
      </c>
      <c r="DV254" s="227" t="str">
        <f xml:space="preserve"> IF(TEXT((EDATE('Projektkostenkalkulation EP'!$B$8,23)+DU$9),"MM")=TEXT((EDATE('Projektkostenkalkulation EP'!$B$8,23)+(DU$9-1)),"MM"),
             IF(
                        OR(
                                    TEXT((EDATE('Projektkostenkalkulation EP'!$B$8,23)+DU$9),"TTT") = "Sa",
                                    TEXT((EDATE('Projektkostenkalkulation EP'!$B$8,23)+DU$9),"TTT") = "So",
                                    IF(ISNA(VLOOKUP(EDATE('Projektkostenkalkulation EP'!$B$8,23)+DU$9,Datenquellen!$F$7:$H$45,3,FALSE))," ",VLOOKUP(EDATE('Projektkostenkalkulation EP'!$B$8,23)+DU$9,Datenquellen!$F$7:$H$45,3,FALSE))="X"
                                    ),
                          "X",
                          ""
                          ),
               "X"
            )</f>
        <v/>
      </c>
      <c r="DW254" s="227" t="str">
        <f xml:space="preserve"> IF(TEXT((EDATE('Projektkostenkalkulation EP'!$B$8,23)+DV$9),"MM")=TEXT((EDATE('Projektkostenkalkulation EP'!$B$8,23)+(DV$9-1)),"MM"),
             IF(
                        OR(
                                    TEXT((EDATE('Projektkostenkalkulation EP'!$B$8,23)+DV$9),"TTT") = "Sa",
                                    TEXT((EDATE('Projektkostenkalkulation EP'!$B$8,23)+DV$9),"TTT") = "So",
                                    IF(ISNA(VLOOKUP(EDATE('Projektkostenkalkulation EP'!$B$8,23)+DV$9,Datenquellen!$F$7:$H$45,3,FALSE))," ",VLOOKUP(EDATE('Projektkostenkalkulation EP'!$B$8,23)+DV$9,Datenquellen!$F$7:$H$45,3,FALSE))="X"
                                    ),
                          "X",
                          ""
                          ),
               "X"
            )</f>
        <v/>
      </c>
      <c r="DX254" s="227" t="str">
        <f xml:space="preserve"> IF(TEXT((EDATE('Projektkostenkalkulation EP'!$B$8,23)+DW$9),"MM")=TEXT((EDATE('Projektkostenkalkulation EP'!$B$8,23)+(DW$9-1)),"MM"),
             IF(
                        OR(
                                    TEXT((EDATE('Projektkostenkalkulation EP'!$B$8,23)+DW$9),"TTT") = "Sa",
                                    TEXT((EDATE('Projektkostenkalkulation EP'!$B$8,23)+DW$9),"TTT") = "So",
                                    IF(ISNA(VLOOKUP(EDATE('Projektkostenkalkulation EP'!$B$8,23)+DW$9,Datenquellen!$F$7:$H$45,3,FALSE))," ",VLOOKUP(EDATE('Projektkostenkalkulation EP'!$B$8,23)+DW$9,Datenquellen!$F$7:$H$45,3,FALSE))="X"
                                    ),
                          "X",
                          ""
                          ),
               "X"
            )</f>
        <v/>
      </c>
      <c r="DY254" s="227" t="str">
        <f xml:space="preserve"> IF(TEXT((EDATE('Projektkostenkalkulation EP'!$B$8,23)+DX$9),"MM")=TEXT((EDATE('Projektkostenkalkulation EP'!$B$8,23)+(DX$9-1)),"MM"),
             IF(
                        OR(
                                    TEXT((EDATE('Projektkostenkalkulation EP'!$B$8,23)+DX$9),"TTT") = "Sa",
                                    TEXT((EDATE('Projektkostenkalkulation EP'!$B$8,23)+DX$9),"TTT") = "So",
                                    IF(ISNA(VLOOKUP(EDATE('Projektkostenkalkulation EP'!$B$8,23)+DX$9,Datenquellen!$F$7:$H$45,3,FALSE))," ",VLOOKUP(EDATE('Projektkostenkalkulation EP'!$B$8,23)+DX$9,Datenquellen!$F$7:$H$45,3,FALSE))="X"
                                    ),
                          "X",
                          ""
                          ),
               "X"
            )</f>
        <v/>
      </c>
      <c r="DZ254" s="227" t="str">
        <f xml:space="preserve"> IF(TEXT((EDATE('Projektkostenkalkulation EP'!$B$8,23)+DY$9),"MM")=TEXT((EDATE('Projektkostenkalkulation EP'!$B$8,23)+(DY$9-1)),"MM"),
             IF(
                        OR(
                                    TEXT((EDATE('Projektkostenkalkulation EP'!$B$8,23)+DY$9),"TTT") = "Sa",
                                    TEXT((EDATE('Projektkostenkalkulation EP'!$B$8,23)+DY$9),"TTT") = "So",
                                    IF(ISNA(VLOOKUP(EDATE('Projektkostenkalkulation EP'!$B$8,23)+DY$9,Datenquellen!$F$7:$H$45,3,FALSE))," ",VLOOKUP(EDATE('Projektkostenkalkulation EP'!$B$8,23)+DY$9,Datenquellen!$F$7:$H$45,3,FALSE))="X"
                                    ),
                          "X",
                          ""
                          ),
               "X"
            )</f>
        <v>X</v>
      </c>
      <c r="EA254" s="227" t="str">
        <f xml:space="preserve"> IF(TEXT((EDATE('Projektkostenkalkulation EP'!$B$8,23)+DZ$9),"MM")=TEXT((EDATE('Projektkostenkalkulation EP'!$B$8,23)+(DZ$9-1)),"MM"),
             IF(
                        OR(
                                    TEXT((EDATE('Projektkostenkalkulation EP'!$B$8,23)+DZ$9),"TTT") = "Sa",
                                    TEXT((EDATE('Projektkostenkalkulation EP'!$B$8,23)+DZ$9),"TTT") = "So",
                                    IF(ISNA(VLOOKUP(EDATE('Projektkostenkalkulation EP'!$B$8,23)+DZ$9,Datenquellen!$F$7:$H$45,3,FALSE))," ",VLOOKUP(EDATE('Projektkostenkalkulation EP'!$B$8,23)+DZ$9,Datenquellen!$F$7:$H$45,3,FALSE))="X"
                                    ),
                          "X",
                          ""
                          ),
               "X"
            )</f>
        <v>X</v>
      </c>
      <c r="EB254" s="227" t="str">
        <f xml:space="preserve"> IF(TEXT((EDATE('Projektkostenkalkulation EP'!$B$8,23)+EA$9),"MM")=TEXT((EDATE('Projektkostenkalkulation EP'!$B$8,23)+(EA$9-1)),"MM"),
             IF(
                        OR(
                                    TEXT((EDATE('Projektkostenkalkulation EP'!$B$8,23)+EA$9),"TTT") = "Sa",
                                    TEXT((EDATE('Projektkostenkalkulation EP'!$B$8,23)+EA$9),"TTT") = "So",
                                    IF(ISNA(VLOOKUP(EDATE('Projektkostenkalkulation EP'!$B$8,23)+EA$9,Datenquellen!$F$7:$H$45,3,FALSE))," ",VLOOKUP(EDATE('Projektkostenkalkulation EP'!$B$8,23)+EA$9,Datenquellen!$F$7:$H$45,3,FALSE))="X"
                                    ),
                          "X",
                          ""
                          ),
               "X"
            )</f>
        <v/>
      </c>
      <c r="EC254" s="227" t="str">
        <f xml:space="preserve"> IF(TEXT((EDATE('Projektkostenkalkulation EP'!$B$8,23)+EB$9),"MM")=TEXT((EDATE('Projektkostenkalkulation EP'!$B$8,23)+(EB$9-1)),"MM"),
             IF(
                        OR(
                                    TEXT((EDATE('Projektkostenkalkulation EP'!$B$8,23)+EB$9),"TTT") = "Sa",
                                    TEXT((EDATE('Projektkostenkalkulation EP'!$B$8,23)+EB$9),"TTT") = "So",
                                    IF(ISNA(VLOOKUP(EDATE('Projektkostenkalkulation EP'!$B$8,23)+EB$9,Datenquellen!$F$7:$H$45,3,FALSE))," ",VLOOKUP(EDATE('Projektkostenkalkulation EP'!$B$8,23)+EB$9,Datenquellen!$F$7:$H$45,3,FALSE))="X"
                                    ),
                          "X",
                          ""
                          ),
               "X"
            )</f>
        <v/>
      </c>
      <c r="ED254" s="227" t="str">
        <f xml:space="preserve"> IF(TEXT((EDATE('Projektkostenkalkulation EP'!$B$8,23)+EC$9),"MM")=TEXT((EDATE('Projektkostenkalkulation EP'!$B$8,23)+(EC$9-1)),"MM"),
             IF(
                        OR(
                                    TEXT((EDATE('Projektkostenkalkulation EP'!$B$8,23)+EC$9),"TTT") = "Sa",
                                    TEXT((EDATE('Projektkostenkalkulation EP'!$B$8,23)+EC$9),"TTT") = "So",
                                    IF(ISNA(VLOOKUP(EDATE('Projektkostenkalkulation EP'!$B$8,23)+EC$9,Datenquellen!$F$7:$H$45,3,FALSE))," ",VLOOKUP(EDATE('Projektkostenkalkulation EP'!$B$8,23)+EC$9,Datenquellen!$F$7:$H$45,3,FALSE))="X"
                                    ),
                          "X",
                          ""
                          ),
               "X"
            )</f>
        <v/>
      </c>
      <c r="EE254" s="227" t="str">
        <f xml:space="preserve"> IF(TEXT((EDATE('Projektkostenkalkulation EP'!$B$8,23)+ED$9),"MM")=TEXT((EDATE('Projektkostenkalkulation EP'!$B$8,23)+(ED$9-1)),"MM"),
             IF(
                        OR(
                                    TEXT((EDATE('Projektkostenkalkulation EP'!$B$8,23)+ED$9),"TTT") = "Sa",
                                    TEXT((EDATE('Projektkostenkalkulation EP'!$B$8,23)+ED$9),"TTT") = "So",
                                    IF(ISNA(VLOOKUP(EDATE('Projektkostenkalkulation EP'!$B$8,23)+ED$9,Datenquellen!$F$7:$H$45,3,FALSE))," ",VLOOKUP(EDATE('Projektkostenkalkulation EP'!$B$8,23)+ED$9,Datenquellen!$F$7:$H$45,3,FALSE))="X"
                                    ),
                          "X",
                          ""
                          ),
               "X"
            )</f>
        <v>X</v>
      </c>
      <c r="EF254" s="227" t="str">
        <f xml:space="preserve"> IF(TEXT((EDATE('Projektkostenkalkulation EP'!$B$8,23)+EE$9),"MM")=TEXT((EDATE('Projektkostenkalkulation EP'!$B$8,23)+(EE$9-1)),"MM"),
             IF(
                        OR(
                                    TEXT((EDATE('Projektkostenkalkulation EP'!$B$8,23)+EE$9),"TTT") = "Sa",
                                    TEXT((EDATE('Projektkostenkalkulation EP'!$B$8,23)+EE$9),"TTT") = "So",
                                    IF(ISNA(VLOOKUP(EDATE('Projektkostenkalkulation EP'!$B$8,23)+EE$9,Datenquellen!$F$7:$H$45,3,FALSE))," ",VLOOKUP(EDATE('Projektkostenkalkulation EP'!$B$8,23)+EE$9,Datenquellen!$F$7:$H$45,3,FALSE))="X"
                                    ),
                          "X",
                          ""
                          ),
               "X"
            )</f>
        <v>X</v>
      </c>
      <c r="EG254" s="227" t="str">
        <f xml:space="preserve"> IF(TEXT((EDATE('Projektkostenkalkulation EP'!$B$8,23)+EF$9),"MM")=TEXT((EDATE('Projektkostenkalkulation EP'!$B$8,23)+(EF$9-1)),"MM"),
             IF(
                        OR(
                                    TEXT((EDATE('Projektkostenkalkulation EP'!$B$8,23)+EF$9),"TTT") = "Sa",
                                    TEXT((EDATE('Projektkostenkalkulation EP'!$B$8,23)+EF$9),"TTT") = "So",
                                    IF(ISNA(VLOOKUP(EDATE('Projektkostenkalkulation EP'!$B$8,23)+EF$9,Datenquellen!$F$7:$H$45,3,FALSE))," ",VLOOKUP(EDATE('Projektkostenkalkulation EP'!$B$8,23)+EF$9,Datenquellen!$F$7:$H$45,3,FALSE))="X"
                                    ),
                          "X",
                          ""
                          ),
               "X"
            )</f>
        <v>X</v>
      </c>
      <c r="EH254" s="227" t="str">
        <f xml:space="preserve"> IF(TEXT((EDATE('Projektkostenkalkulation EP'!$B$8,23)+EG$9),"MM")=TEXT((EDATE('Projektkostenkalkulation EP'!$B$8,23)+(EG$9-1)),"MM"),
             IF(
                        OR(
                                    TEXT((EDATE('Projektkostenkalkulation EP'!$B$8,23)+EG$9),"TTT") = "Sa",
                                    TEXT((EDATE('Projektkostenkalkulation EP'!$B$8,23)+EG$9),"TTT") = "So",
                                    IF(ISNA(VLOOKUP(EDATE('Projektkostenkalkulation EP'!$B$8,23)+EG$9,Datenquellen!$F$7:$H$45,3,FALSE))," ",VLOOKUP(EDATE('Projektkostenkalkulation EP'!$B$8,23)+EG$9,Datenquellen!$F$7:$H$45,3,FALSE))="X"
                                    ),
                          "X",
                          ""
                          ),
               "X"
            )</f>
        <v>X</v>
      </c>
      <c r="EI254" s="227" t="str">
        <f xml:space="preserve"> IF(TEXT((EDATE('Projektkostenkalkulation EP'!$B$8,23)+EH$9),"MM")=TEXT((EDATE('Projektkostenkalkulation EP'!$B$8,23)+(EH$9-1)),"MM"),
             IF(
                        OR(
                                    TEXT((EDATE('Projektkostenkalkulation EP'!$B$8,23)+EH$9),"TTT") = "Sa",
                                    TEXT((EDATE('Projektkostenkalkulation EP'!$B$8,23)+EH$9),"TTT") = "So",
                                    IF(ISNA(VLOOKUP(EDATE('Projektkostenkalkulation EP'!$B$8,23)+EH$9,Datenquellen!$F$7:$H$45,3,FALSE))," ",VLOOKUP(EDATE('Projektkostenkalkulation EP'!$B$8,23)+EH$9,Datenquellen!$F$7:$H$45,3,FALSE))="X"
                                    ),
                          "X",
                          ""
                          ),
               "X"
            )</f>
        <v/>
      </c>
      <c r="EJ254" s="227" t="str">
        <f xml:space="preserve"> IF(TEXT((EDATE('Projektkostenkalkulation EP'!$B$8,23)+EI$9),"MM")=TEXT((EDATE('Projektkostenkalkulation EP'!$B$8,23)+(EI$9-1)),"MM"),
             IF(
                        OR(
                                    TEXT((EDATE('Projektkostenkalkulation EP'!$B$8,23)+EI$9),"TTT") = "Sa",
                                    TEXT((EDATE('Projektkostenkalkulation EP'!$B$8,23)+EI$9),"TTT") = "So",
                                    IF(ISNA(VLOOKUP(EDATE('Projektkostenkalkulation EP'!$B$8,23)+EI$9,Datenquellen!$F$7:$H$45,3,FALSE))," ",VLOOKUP(EDATE('Projektkostenkalkulation EP'!$B$8,23)+EI$9,Datenquellen!$F$7:$H$45,3,FALSE))="X"
                                    ),
                          "X",
                          ""
                          ),
               "X"
            )</f>
        <v/>
      </c>
      <c r="EK254" s="228" t="str">
        <f xml:space="preserve"> IF(TEXT((EDATE('Projektkostenkalkulation EP'!$B$8,23)+EJ$9),"MM")=TEXT((EDATE('Projektkostenkalkulation EP'!$B$8,23)+(EJ$9-1)),"MM"),
             IF(
                        OR(
                                    TEXT((EDATE('Projektkostenkalkulation EP'!$B$8,23)+EJ$9),"TTT") = "Sa",
                                    TEXT((EDATE('Projektkostenkalkulation EP'!$B$8,23)+EJ$9),"TTT") = "So",
                                    IF(ISNA(VLOOKUP(EDATE('Projektkostenkalkulation EP'!$B$8,23)+EJ$9,Datenquellen!$F$7:$H$45,3,FALSE))," ",VLOOKUP(EDATE('Projektkostenkalkulation EP'!$B$8,23)+EJ$9,Datenquellen!$F$7:$H$45,3,FALSE))="X"
                                    ),
                          "X",
                          ""
                          ),
               "X"
            )</f>
        <v/>
      </c>
      <c r="EL254" s="229"/>
      <c r="EM254" s="230"/>
      <c r="EN254" s="408"/>
      <c r="EO254" s="405" t="str">
        <f>TEXT(EDATE('Projektkostenkalkulation EP'!$B$8,23),"MMMM")</f>
        <v>Dezember</v>
      </c>
      <c r="EP254" s="226"/>
      <c r="EQ254" s="227" t="str">
        <f>IF(
            OR(
                     TEXT(EDATE('Projektkostenkalkulation EP'!$B$8,23),"TTT") = "Sa",
                     TEXT(EDATE('Projektkostenkalkulation EP'!$B$8,23),"TTT") = "So",
                     IF(ISNA(VLOOKUP(EDATE('Projektkostenkalkulation EP'!$B$8,22),Datenquellen!$F$7:$H$45,3,FALSE))," ",VLOOKUP(EDATE('Projektkostenkalkulation EP'!$B$8,22),Datenquellen!$F$7:$H$45,3,FALSE))="X"
                            ),
                    "X",
                    ""
            )</f>
        <v>X</v>
      </c>
      <c r="ER254" s="227" t="str">
        <f xml:space="preserve"> IF(TEXT((EDATE('Projektkostenkalkulation EP'!$B$8,23)+EQ$9),"MM")=TEXT((EDATE('Projektkostenkalkulation EP'!$B$8,23)+(EQ$9-1)),"MM"),
             IF(
                        OR(
                                    TEXT((EDATE('Projektkostenkalkulation EP'!$B$8,23)+EQ$9),"TTT") = "Sa",
                                    TEXT((EDATE('Projektkostenkalkulation EP'!$B$8,23)+EQ$9),"TTT") = "So",
                                    IF(ISNA(VLOOKUP(EDATE('Projektkostenkalkulation EP'!$B$8,23)+EQ$9,Datenquellen!$F$7:$H$45,3,FALSE))," ",VLOOKUP(EDATE('Projektkostenkalkulation EP'!$B$8,23)+EQ$9,Datenquellen!$F$7:$H$45,3,FALSE))="X"
                                    ),
                          "X",
                          ""
                          ),
               "X"
            )</f>
        <v/>
      </c>
      <c r="ES254" s="227" t="str">
        <f xml:space="preserve"> IF(TEXT((EDATE('Projektkostenkalkulation EP'!$B$8,23)+ER$9),"MM")=TEXT((EDATE('Projektkostenkalkulation EP'!$B$8,23)+(ER$9-1)),"MM"),
             IF(
                        OR(
                                    TEXT((EDATE('Projektkostenkalkulation EP'!$B$8,23)+ER$9),"TTT") = "Sa",
                                    TEXT((EDATE('Projektkostenkalkulation EP'!$B$8,23)+ER$9),"TTT") = "So",
                                    IF(ISNA(VLOOKUP(EDATE('Projektkostenkalkulation EP'!$B$8,23)+ER$9,Datenquellen!$F$7:$H$45,3,FALSE))," ",VLOOKUP(EDATE('Projektkostenkalkulation EP'!$B$8,23)+ER$9,Datenquellen!$F$7:$H$45,3,FALSE))="X"
                                    ),
                          "X",
                          ""
                          ),
               "X"
            )</f>
        <v/>
      </c>
      <c r="ET254" s="227" t="str">
        <f xml:space="preserve"> IF(TEXT((EDATE('Projektkostenkalkulation EP'!$B$8,23)+ES$9),"MM")=TEXT((EDATE('Projektkostenkalkulation EP'!$B$8,23)+(ES$9-1)),"MM"),
             IF(
                        OR(
                                    TEXT((EDATE('Projektkostenkalkulation EP'!$B$8,23)+ES$9),"TTT") = "Sa",
                                    TEXT((EDATE('Projektkostenkalkulation EP'!$B$8,23)+ES$9),"TTT") = "So",
                                    IF(ISNA(VLOOKUP(EDATE('Projektkostenkalkulation EP'!$B$8,23)+ES$9,Datenquellen!$F$7:$H$45,3,FALSE))," ",VLOOKUP(EDATE('Projektkostenkalkulation EP'!$B$8,23)+ES$9,Datenquellen!$F$7:$H$45,3,FALSE))="X"
                                    ),
                          "X",
                          ""
                          ),
               "X"
            )</f>
        <v/>
      </c>
      <c r="EU254" s="227" t="str">
        <f xml:space="preserve"> IF(TEXT((EDATE('Projektkostenkalkulation EP'!$B$8,23)+ET$9),"MM")=TEXT((EDATE('Projektkostenkalkulation EP'!$B$8,23)+(ET$9-1)),"MM"),
             IF(
                        OR(
                                    TEXT((EDATE('Projektkostenkalkulation EP'!$B$8,23)+ET$9),"TTT") = "Sa",
                                    TEXT((EDATE('Projektkostenkalkulation EP'!$B$8,23)+ET$9),"TTT") = "So",
                                    IF(ISNA(VLOOKUP(EDATE('Projektkostenkalkulation EP'!$B$8,23)+ET$9,Datenquellen!$F$7:$H$45,3,FALSE))," ",VLOOKUP(EDATE('Projektkostenkalkulation EP'!$B$8,23)+ET$9,Datenquellen!$F$7:$H$45,3,FALSE))="X"
                                    ),
                          "X",
                          ""
                          ),
               "X"
            )</f>
        <v/>
      </c>
      <c r="EV254" s="227" t="str">
        <f xml:space="preserve"> IF(TEXT((EDATE('Projektkostenkalkulation EP'!$B$8,23)+EU$9),"MM")=TEXT((EDATE('Projektkostenkalkulation EP'!$B$8,23)+(EU$9-1)),"MM"),
             IF(
                        OR(
                                    TEXT((EDATE('Projektkostenkalkulation EP'!$B$8,23)+EU$9),"TTT") = "Sa",
                                    TEXT((EDATE('Projektkostenkalkulation EP'!$B$8,23)+EU$9),"TTT") = "So",
                                    IF(ISNA(VLOOKUP(EDATE('Projektkostenkalkulation EP'!$B$8,23)+EU$9,Datenquellen!$F$7:$H$45,3,FALSE))," ",VLOOKUP(EDATE('Projektkostenkalkulation EP'!$B$8,23)+EU$9,Datenquellen!$F$7:$H$45,3,FALSE))="X"
                                    ),
                          "X",
                          ""
                          ),
               "X"
            )</f>
        <v>X</v>
      </c>
      <c r="EW254" s="227" t="str">
        <f xml:space="preserve"> IF(TEXT((EDATE('Projektkostenkalkulation EP'!$B$8,23)+EV$9),"MM")=TEXT((EDATE('Projektkostenkalkulation EP'!$B$8,23)+(EV$9-1)),"MM"),
             IF(
                        OR(
                                    TEXT((EDATE('Projektkostenkalkulation EP'!$B$8,23)+EV$9),"TTT") = "Sa",
                                    TEXT((EDATE('Projektkostenkalkulation EP'!$B$8,23)+EV$9),"TTT") = "So",
                                    IF(ISNA(VLOOKUP(EDATE('Projektkostenkalkulation EP'!$B$8,23)+EV$9,Datenquellen!$F$7:$H$45,3,FALSE))," ",VLOOKUP(EDATE('Projektkostenkalkulation EP'!$B$8,23)+EV$9,Datenquellen!$F$7:$H$45,3,FALSE))="X"
                                    ),
                          "X",
                          ""
                          ),
               "X"
            )</f>
        <v>X</v>
      </c>
      <c r="EX254" s="227" t="str">
        <f xml:space="preserve"> IF(TEXT((EDATE('Projektkostenkalkulation EP'!$B$8,23)+EW$9),"MM")=TEXT((EDATE('Projektkostenkalkulation EP'!$B$8,23)+(EW$9-1)),"MM"),
             IF(
                        OR(
                                    TEXT((EDATE('Projektkostenkalkulation EP'!$B$8,23)+EW$9),"TTT") = "Sa",
                                    TEXT((EDATE('Projektkostenkalkulation EP'!$B$8,23)+EW$9),"TTT") = "So",
                                    IF(ISNA(VLOOKUP(EDATE('Projektkostenkalkulation EP'!$B$8,23)+EW$9,Datenquellen!$F$7:$H$45,3,FALSE))," ",VLOOKUP(EDATE('Projektkostenkalkulation EP'!$B$8,23)+EW$9,Datenquellen!$F$7:$H$45,3,FALSE))="X"
                                    ),
                          "X",
                          ""
                          ),
               "X"
            )</f>
        <v/>
      </c>
      <c r="EY254" s="227" t="str">
        <f xml:space="preserve"> IF(TEXT((EDATE('Projektkostenkalkulation EP'!$B$8,23)+EX$9),"MM")=TEXT((EDATE('Projektkostenkalkulation EP'!$B$8,23)+(EX$9-1)),"MM"),
             IF(
                        OR(
                                    TEXT((EDATE('Projektkostenkalkulation EP'!$B$8,23)+EX$9),"TTT") = "Sa",
                                    TEXT((EDATE('Projektkostenkalkulation EP'!$B$8,23)+EX$9),"TTT") = "So",
                                    IF(ISNA(VLOOKUP(EDATE('Projektkostenkalkulation EP'!$B$8,23)+EX$9,Datenquellen!$F$7:$H$45,3,FALSE))," ",VLOOKUP(EDATE('Projektkostenkalkulation EP'!$B$8,23)+EX$9,Datenquellen!$F$7:$H$45,3,FALSE))="X"
                                    ),
                          "X",
                          ""
                          ),
               "X"
            )</f>
        <v/>
      </c>
      <c r="EZ254" s="227" t="str">
        <f xml:space="preserve"> IF(TEXT((EDATE('Projektkostenkalkulation EP'!$B$8,23)+EY$9),"MM")=TEXT((EDATE('Projektkostenkalkulation EP'!$B$8,23)+(EY$9-1)),"MM"),
             IF(
                        OR(
                                    TEXT((EDATE('Projektkostenkalkulation EP'!$B$8,23)+EY$9),"TTT") = "Sa",
                                    TEXT((EDATE('Projektkostenkalkulation EP'!$B$8,23)+EY$9),"TTT") = "So",
                                    IF(ISNA(VLOOKUP(EDATE('Projektkostenkalkulation EP'!$B$8,23)+EY$9,Datenquellen!$F$7:$H$45,3,FALSE))," ",VLOOKUP(EDATE('Projektkostenkalkulation EP'!$B$8,23)+EY$9,Datenquellen!$F$7:$H$45,3,FALSE))="X"
                                    ),
                          "X",
                          ""
                          ),
               "X"
            )</f>
        <v/>
      </c>
      <c r="FA254" s="227" t="str">
        <f xml:space="preserve"> IF(TEXT((EDATE('Projektkostenkalkulation EP'!$B$8,23)+EZ$9),"MM")=TEXT((EDATE('Projektkostenkalkulation EP'!$B$8,23)+(EZ$9-1)),"MM"),
             IF(
                        OR(
                                    TEXT((EDATE('Projektkostenkalkulation EP'!$B$8,23)+EZ$9),"TTT") = "Sa",
                                    TEXT((EDATE('Projektkostenkalkulation EP'!$B$8,23)+EZ$9),"TTT") = "So",
                                    IF(ISNA(VLOOKUP(EDATE('Projektkostenkalkulation EP'!$B$8,23)+EZ$9,Datenquellen!$F$7:$H$45,3,FALSE))," ",VLOOKUP(EDATE('Projektkostenkalkulation EP'!$B$8,23)+EZ$9,Datenquellen!$F$7:$H$45,3,FALSE))="X"
                                    ),
                          "X",
                          ""
                          ),
               "X"
            )</f>
        <v/>
      </c>
      <c r="FB254" s="227" t="str">
        <f xml:space="preserve"> IF(TEXT((EDATE('Projektkostenkalkulation EP'!$B$8,23)+FA$9),"MM")=TEXT((EDATE('Projektkostenkalkulation EP'!$B$8,23)+(FA$9-1)),"MM"),
             IF(
                        OR(
                                    TEXT((EDATE('Projektkostenkalkulation EP'!$B$8,23)+FA$9),"TTT") = "Sa",
                                    TEXT((EDATE('Projektkostenkalkulation EP'!$B$8,23)+FA$9),"TTT") = "So",
                                    IF(ISNA(VLOOKUP(EDATE('Projektkostenkalkulation EP'!$B$8,23)+FA$9,Datenquellen!$F$7:$H$45,3,FALSE))," ",VLOOKUP(EDATE('Projektkostenkalkulation EP'!$B$8,23)+FA$9,Datenquellen!$F$7:$H$45,3,FALSE))="X"
                                    ),
                          "X",
                          ""
                          ),
               "X"
            )</f>
        <v/>
      </c>
      <c r="FC254" s="227" t="str">
        <f xml:space="preserve"> IF(TEXT((EDATE('Projektkostenkalkulation EP'!$B$8,23)+FB$9),"MM")=TEXT((EDATE('Projektkostenkalkulation EP'!$B$8,23)+(FB$9-1)),"MM"),
             IF(
                        OR(
                                    TEXT((EDATE('Projektkostenkalkulation EP'!$B$8,23)+FB$9),"TTT") = "Sa",
                                    TEXT((EDATE('Projektkostenkalkulation EP'!$B$8,23)+FB$9),"TTT") = "So",
                                    IF(ISNA(VLOOKUP(EDATE('Projektkostenkalkulation EP'!$B$8,23)+FB$9,Datenquellen!$F$7:$H$45,3,FALSE))," ",VLOOKUP(EDATE('Projektkostenkalkulation EP'!$B$8,23)+FB$9,Datenquellen!$F$7:$H$45,3,FALSE))="X"
                                    ),
                          "X",
                          ""
                          ),
               "X"
            )</f>
        <v>X</v>
      </c>
      <c r="FD254" s="227" t="str">
        <f xml:space="preserve"> IF(TEXT((EDATE('Projektkostenkalkulation EP'!$B$8,23)+FC$9),"MM")=TEXT((EDATE('Projektkostenkalkulation EP'!$B$8,23)+(FC$9-1)),"MM"),
             IF(
                        OR(
                                    TEXT((EDATE('Projektkostenkalkulation EP'!$B$8,23)+FC$9),"TTT") = "Sa",
                                    TEXT((EDATE('Projektkostenkalkulation EP'!$B$8,23)+FC$9),"TTT") = "So",
                                    IF(ISNA(VLOOKUP(EDATE('Projektkostenkalkulation EP'!$B$8,23)+FC$9,Datenquellen!$F$7:$H$45,3,FALSE))," ",VLOOKUP(EDATE('Projektkostenkalkulation EP'!$B$8,23)+FC$9,Datenquellen!$F$7:$H$45,3,FALSE))="X"
                                    ),
                          "X",
                          ""
                          ),
               "X"
            )</f>
        <v>X</v>
      </c>
      <c r="FE254" s="227" t="str">
        <f xml:space="preserve"> IF(TEXT((EDATE('Projektkostenkalkulation EP'!$B$8,23)+FD$9),"MM")=TEXT((EDATE('Projektkostenkalkulation EP'!$B$8,23)+(FD$9-1)),"MM"),
             IF(
                        OR(
                                    TEXT((EDATE('Projektkostenkalkulation EP'!$B$8,23)+FD$9),"TTT") = "Sa",
                                    TEXT((EDATE('Projektkostenkalkulation EP'!$B$8,23)+FD$9),"TTT") = "So",
                                    IF(ISNA(VLOOKUP(EDATE('Projektkostenkalkulation EP'!$B$8,23)+FD$9,Datenquellen!$F$7:$H$45,3,FALSE))," ",VLOOKUP(EDATE('Projektkostenkalkulation EP'!$B$8,23)+FD$9,Datenquellen!$F$7:$H$45,3,FALSE))="X"
                                    ),
                          "X",
                          ""
                          ),
               "X"
            )</f>
        <v/>
      </c>
      <c r="FF254" s="227" t="str">
        <f xml:space="preserve"> IF(TEXT((EDATE('Projektkostenkalkulation EP'!$B$8,23)+FE$9),"MM")=TEXT((EDATE('Projektkostenkalkulation EP'!$B$8,23)+(FE$9-1)),"MM"),
             IF(
                        OR(
                                    TEXT((EDATE('Projektkostenkalkulation EP'!$B$8,23)+FE$9),"TTT") = "Sa",
                                    TEXT((EDATE('Projektkostenkalkulation EP'!$B$8,23)+FE$9),"TTT") = "So",
                                    IF(ISNA(VLOOKUP(EDATE('Projektkostenkalkulation EP'!$B$8,23)+FE$9,Datenquellen!$F$7:$H$45,3,FALSE))," ",VLOOKUP(EDATE('Projektkostenkalkulation EP'!$B$8,23)+FE$9,Datenquellen!$F$7:$H$45,3,FALSE))="X"
                                    ),
                          "X",
                          ""
                          ),
               "X"
            )</f>
        <v/>
      </c>
      <c r="FG254" s="227" t="str">
        <f xml:space="preserve"> IF(TEXT((EDATE('Projektkostenkalkulation EP'!$B$8,23)+FF$9),"MM")=TEXT((EDATE('Projektkostenkalkulation EP'!$B$8,23)+(FF$9-1)),"MM"),
             IF(
                        OR(
                                    TEXT((EDATE('Projektkostenkalkulation EP'!$B$8,23)+FF$9),"TTT") = "Sa",
                                    TEXT((EDATE('Projektkostenkalkulation EP'!$B$8,23)+FF$9),"TTT") = "So",
                                    IF(ISNA(VLOOKUP(EDATE('Projektkostenkalkulation EP'!$B$8,23)+FF$9,Datenquellen!$F$7:$H$45,3,FALSE))," ",VLOOKUP(EDATE('Projektkostenkalkulation EP'!$B$8,23)+FF$9,Datenquellen!$F$7:$H$45,3,FALSE))="X"
                                    ),
                          "X",
                          ""
                          ),
               "X"
            )</f>
        <v/>
      </c>
      <c r="FH254" s="227" t="str">
        <f xml:space="preserve"> IF(TEXT((EDATE('Projektkostenkalkulation EP'!$B$8,23)+FG$9),"MM")=TEXT((EDATE('Projektkostenkalkulation EP'!$B$8,23)+(FG$9-1)),"MM"),
             IF(
                        OR(
                                    TEXT((EDATE('Projektkostenkalkulation EP'!$B$8,23)+FG$9),"TTT") = "Sa",
                                    TEXT((EDATE('Projektkostenkalkulation EP'!$B$8,23)+FG$9),"TTT") = "So",
                                    IF(ISNA(VLOOKUP(EDATE('Projektkostenkalkulation EP'!$B$8,23)+FG$9,Datenquellen!$F$7:$H$45,3,FALSE))," ",VLOOKUP(EDATE('Projektkostenkalkulation EP'!$B$8,23)+FG$9,Datenquellen!$F$7:$H$45,3,FALSE))="X"
                                    ),
                          "X",
                          ""
                          ),
               "X"
            )</f>
        <v/>
      </c>
      <c r="FI254" s="227" t="str">
        <f xml:space="preserve"> IF(TEXT((EDATE('Projektkostenkalkulation EP'!$B$8,23)+FH$9),"MM")=TEXT((EDATE('Projektkostenkalkulation EP'!$B$8,23)+(FH$9-1)),"MM"),
             IF(
                        OR(
                                    TEXT((EDATE('Projektkostenkalkulation EP'!$B$8,23)+FH$9),"TTT") = "Sa",
                                    TEXT((EDATE('Projektkostenkalkulation EP'!$B$8,23)+FH$9),"TTT") = "So",
                                    IF(ISNA(VLOOKUP(EDATE('Projektkostenkalkulation EP'!$B$8,23)+FH$9,Datenquellen!$F$7:$H$45,3,FALSE))," ",VLOOKUP(EDATE('Projektkostenkalkulation EP'!$B$8,23)+FH$9,Datenquellen!$F$7:$H$45,3,FALSE))="X"
                                    ),
                          "X",
                          ""
                          ),
               "X"
            )</f>
        <v/>
      </c>
      <c r="FJ254" s="227" t="str">
        <f xml:space="preserve"> IF(TEXT((EDATE('Projektkostenkalkulation EP'!$B$8,23)+FI$9),"MM")=TEXT((EDATE('Projektkostenkalkulation EP'!$B$8,23)+(FI$9-1)),"MM"),
             IF(
                        OR(
                                    TEXT((EDATE('Projektkostenkalkulation EP'!$B$8,23)+FI$9),"TTT") = "Sa",
                                    TEXT((EDATE('Projektkostenkalkulation EP'!$B$8,23)+FI$9),"TTT") = "So",
                                    IF(ISNA(VLOOKUP(EDATE('Projektkostenkalkulation EP'!$B$8,23)+FI$9,Datenquellen!$F$7:$H$45,3,FALSE))," ",VLOOKUP(EDATE('Projektkostenkalkulation EP'!$B$8,23)+FI$9,Datenquellen!$F$7:$H$45,3,FALSE))="X"
                                    ),
                          "X",
                          ""
                          ),
               "X"
            )</f>
        <v>X</v>
      </c>
      <c r="FK254" s="227" t="str">
        <f xml:space="preserve"> IF(TEXT((EDATE('Projektkostenkalkulation EP'!$B$8,23)+FJ$9),"MM")=TEXT((EDATE('Projektkostenkalkulation EP'!$B$8,23)+(FJ$9-1)),"MM"),
             IF(
                        OR(
                                    TEXT((EDATE('Projektkostenkalkulation EP'!$B$8,23)+FJ$9),"TTT") = "Sa",
                                    TEXT((EDATE('Projektkostenkalkulation EP'!$B$8,23)+FJ$9),"TTT") = "So",
                                    IF(ISNA(VLOOKUP(EDATE('Projektkostenkalkulation EP'!$B$8,23)+FJ$9,Datenquellen!$F$7:$H$45,3,FALSE))," ",VLOOKUP(EDATE('Projektkostenkalkulation EP'!$B$8,23)+FJ$9,Datenquellen!$F$7:$H$45,3,FALSE))="X"
                                    ),
                          "X",
                          ""
                          ),
               "X"
            )</f>
        <v>X</v>
      </c>
      <c r="FL254" s="227" t="str">
        <f xml:space="preserve"> IF(TEXT((EDATE('Projektkostenkalkulation EP'!$B$8,23)+FK$9),"MM")=TEXT((EDATE('Projektkostenkalkulation EP'!$B$8,23)+(FK$9-1)),"MM"),
             IF(
                        OR(
                                    TEXT((EDATE('Projektkostenkalkulation EP'!$B$8,23)+FK$9),"TTT") = "Sa",
                                    TEXT((EDATE('Projektkostenkalkulation EP'!$B$8,23)+FK$9),"TTT") = "So",
                                    IF(ISNA(VLOOKUP(EDATE('Projektkostenkalkulation EP'!$B$8,23)+FK$9,Datenquellen!$F$7:$H$45,3,FALSE))," ",VLOOKUP(EDATE('Projektkostenkalkulation EP'!$B$8,23)+FK$9,Datenquellen!$F$7:$H$45,3,FALSE))="X"
                                    ),
                          "X",
                          ""
                          ),
               "X"
            )</f>
        <v/>
      </c>
      <c r="FM254" s="227" t="str">
        <f xml:space="preserve"> IF(TEXT((EDATE('Projektkostenkalkulation EP'!$B$8,23)+FL$9),"MM")=TEXT((EDATE('Projektkostenkalkulation EP'!$B$8,23)+(FL$9-1)),"MM"),
             IF(
                        OR(
                                    TEXT((EDATE('Projektkostenkalkulation EP'!$B$8,23)+FL$9),"TTT") = "Sa",
                                    TEXT((EDATE('Projektkostenkalkulation EP'!$B$8,23)+FL$9),"TTT") = "So",
                                    IF(ISNA(VLOOKUP(EDATE('Projektkostenkalkulation EP'!$B$8,23)+FL$9,Datenquellen!$F$7:$H$45,3,FALSE))," ",VLOOKUP(EDATE('Projektkostenkalkulation EP'!$B$8,23)+FL$9,Datenquellen!$F$7:$H$45,3,FALSE))="X"
                                    ),
                          "X",
                          ""
                          ),
               "X"
            )</f>
        <v/>
      </c>
      <c r="FN254" s="227" t="str">
        <f xml:space="preserve"> IF(TEXT((EDATE('Projektkostenkalkulation EP'!$B$8,23)+FM$9),"MM")=TEXT((EDATE('Projektkostenkalkulation EP'!$B$8,23)+(FM$9-1)),"MM"),
             IF(
                        OR(
                                    TEXT((EDATE('Projektkostenkalkulation EP'!$B$8,23)+FM$9),"TTT") = "Sa",
                                    TEXT((EDATE('Projektkostenkalkulation EP'!$B$8,23)+FM$9),"TTT") = "So",
                                    IF(ISNA(VLOOKUP(EDATE('Projektkostenkalkulation EP'!$B$8,23)+FM$9,Datenquellen!$F$7:$H$45,3,FALSE))," ",VLOOKUP(EDATE('Projektkostenkalkulation EP'!$B$8,23)+FM$9,Datenquellen!$F$7:$H$45,3,FALSE))="X"
                                    ),
                          "X",
                          ""
                          ),
               "X"
            )</f>
        <v/>
      </c>
      <c r="FO254" s="227" t="str">
        <f xml:space="preserve"> IF(TEXT((EDATE('Projektkostenkalkulation EP'!$B$8,23)+FN$9),"MM")=TEXT((EDATE('Projektkostenkalkulation EP'!$B$8,23)+(FN$9-1)),"MM"),
             IF(
                        OR(
                                    TEXT((EDATE('Projektkostenkalkulation EP'!$B$8,23)+FN$9),"TTT") = "Sa",
                                    TEXT((EDATE('Projektkostenkalkulation EP'!$B$8,23)+FN$9),"TTT") = "So",
                                    IF(ISNA(VLOOKUP(EDATE('Projektkostenkalkulation EP'!$B$8,23)+FN$9,Datenquellen!$F$7:$H$45,3,FALSE))," ",VLOOKUP(EDATE('Projektkostenkalkulation EP'!$B$8,23)+FN$9,Datenquellen!$F$7:$H$45,3,FALSE))="X"
                                    ),
                          "X",
                          ""
                          ),
               "X"
            )</f>
        <v>X</v>
      </c>
      <c r="FP254" s="227" t="str">
        <f xml:space="preserve"> IF(TEXT((EDATE('Projektkostenkalkulation EP'!$B$8,23)+FO$9),"MM")=TEXT((EDATE('Projektkostenkalkulation EP'!$B$8,23)+(FO$9-1)),"MM"),
             IF(
                        OR(
                                    TEXT((EDATE('Projektkostenkalkulation EP'!$B$8,23)+FO$9),"TTT") = "Sa",
                                    TEXT((EDATE('Projektkostenkalkulation EP'!$B$8,23)+FO$9),"TTT") = "So",
                                    IF(ISNA(VLOOKUP(EDATE('Projektkostenkalkulation EP'!$B$8,23)+FO$9,Datenquellen!$F$7:$H$45,3,FALSE))," ",VLOOKUP(EDATE('Projektkostenkalkulation EP'!$B$8,23)+FO$9,Datenquellen!$F$7:$H$45,3,FALSE))="X"
                                    ),
                          "X",
                          ""
                          ),
               "X"
            )</f>
        <v>X</v>
      </c>
      <c r="FQ254" s="227" t="str">
        <f xml:space="preserve"> IF(TEXT((EDATE('Projektkostenkalkulation EP'!$B$8,23)+FP$9),"MM")=TEXT((EDATE('Projektkostenkalkulation EP'!$B$8,23)+(FP$9-1)),"MM"),
             IF(
                        OR(
                                    TEXT((EDATE('Projektkostenkalkulation EP'!$B$8,23)+FP$9),"TTT") = "Sa",
                                    TEXT((EDATE('Projektkostenkalkulation EP'!$B$8,23)+FP$9),"TTT") = "So",
                                    IF(ISNA(VLOOKUP(EDATE('Projektkostenkalkulation EP'!$B$8,23)+FP$9,Datenquellen!$F$7:$H$45,3,FALSE))," ",VLOOKUP(EDATE('Projektkostenkalkulation EP'!$B$8,23)+FP$9,Datenquellen!$F$7:$H$45,3,FALSE))="X"
                                    ),
                          "X",
                          ""
                          ),
               "X"
            )</f>
        <v>X</v>
      </c>
      <c r="FR254" s="227" t="str">
        <f xml:space="preserve"> IF(TEXT((EDATE('Projektkostenkalkulation EP'!$B$8,23)+FQ$9),"MM")=TEXT((EDATE('Projektkostenkalkulation EP'!$B$8,23)+(FQ$9-1)),"MM"),
             IF(
                        OR(
                                    TEXT((EDATE('Projektkostenkalkulation EP'!$B$8,23)+FQ$9),"TTT") = "Sa",
                                    TEXT((EDATE('Projektkostenkalkulation EP'!$B$8,23)+FQ$9),"TTT") = "So",
                                    IF(ISNA(VLOOKUP(EDATE('Projektkostenkalkulation EP'!$B$8,23)+FQ$9,Datenquellen!$F$7:$H$45,3,FALSE))," ",VLOOKUP(EDATE('Projektkostenkalkulation EP'!$B$8,23)+FQ$9,Datenquellen!$F$7:$H$45,3,FALSE))="X"
                                    ),
                          "X",
                          ""
                          ),
               "X"
            )</f>
        <v>X</v>
      </c>
      <c r="FS254" s="227" t="str">
        <f xml:space="preserve"> IF(TEXT((EDATE('Projektkostenkalkulation EP'!$B$8,23)+FR$9),"MM")=TEXT((EDATE('Projektkostenkalkulation EP'!$B$8,23)+(FR$9-1)),"MM"),
             IF(
                        OR(
                                    TEXT((EDATE('Projektkostenkalkulation EP'!$B$8,23)+FR$9),"TTT") = "Sa",
                                    TEXT((EDATE('Projektkostenkalkulation EP'!$B$8,23)+FR$9),"TTT") = "So",
                                    IF(ISNA(VLOOKUP(EDATE('Projektkostenkalkulation EP'!$B$8,23)+FR$9,Datenquellen!$F$7:$H$45,3,FALSE))," ",VLOOKUP(EDATE('Projektkostenkalkulation EP'!$B$8,23)+FR$9,Datenquellen!$F$7:$H$45,3,FALSE))="X"
                                    ),
                          "X",
                          ""
                          ),
               "X"
            )</f>
        <v/>
      </c>
      <c r="FT254" s="227" t="str">
        <f xml:space="preserve"> IF(TEXT((EDATE('Projektkostenkalkulation EP'!$B$8,23)+FS$9),"MM")=TEXT((EDATE('Projektkostenkalkulation EP'!$B$8,23)+(FS$9-1)),"MM"),
             IF(
                        OR(
                                    TEXT((EDATE('Projektkostenkalkulation EP'!$B$8,23)+FS$9),"TTT") = "Sa",
                                    TEXT((EDATE('Projektkostenkalkulation EP'!$B$8,23)+FS$9),"TTT") = "So",
                                    IF(ISNA(VLOOKUP(EDATE('Projektkostenkalkulation EP'!$B$8,23)+FS$9,Datenquellen!$F$7:$H$45,3,FALSE))," ",VLOOKUP(EDATE('Projektkostenkalkulation EP'!$B$8,23)+FS$9,Datenquellen!$F$7:$H$45,3,FALSE))="X"
                                    ),
                          "X",
                          ""
                          ),
               "X"
            )</f>
        <v/>
      </c>
      <c r="FU254" s="228" t="str">
        <f xml:space="preserve"> IF(TEXT((EDATE('Projektkostenkalkulation EP'!$B$8,23)+FT$9),"MM")=TEXT((EDATE('Projektkostenkalkulation EP'!$B$8,23)+(FT$9-1)),"MM"),
             IF(
                        OR(
                                    TEXT((EDATE('Projektkostenkalkulation EP'!$B$8,23)+FT$9),"TTT") = "Sa",
                                    TEXT((EDATE('Projektkostenkalkulation EP'!$B$8,23)+FT$9),"TTT") = "So",
                                    IF(ISNA(VLOOKUP(EDATE('Projektkostenkalkulation EP'!$B$8,23)+FT$9,Datenquellen!$F$7:$H$45,3,FALSE))," ",VLOOKUP(EDATE('Projektkostenkalkulation EP'!$B$8,23)+FT$9,Datenquellen!$F$7:$H$45,3,FALSE))="X"
                                    ),
                          "X",
                          ""
                          ),
               "X"
            )</f>
        <v/>
      </c>
      <c r="FV254" s="229"/>
      <c r="FW254" s="230"/>
      <c r="FX254" s="408"/>
      <c r="FY254" s="405" t="str">
        <f>TEXT(EDATE('Projektkostenkalkulation EP'!$B$8,23),"MMMM")</f>
        <v>Dezember</v>
      </c>
      <c r="FZ254" s="226"/>
      <c r="GA254" s="227" t="str">
        <f>IF(
            OR(
                     TEXT(EDATE('Projektkostenkalkulation EP'!$B$8,23),"TTT") = "Sa",
                     TEXT(EDATE('Projektkostenkalkulation EP'!$B$8,23),"TTT") = "So",
                     IF(ISNA(VLOOKUP(EDATE('Projektkostenkalkulation EP'!$B$8,22),Datenquellen!$F$7:$H$45,3,FALSE))," ",VLOOKUP(EDATE('Projektkostenkalkulation EP'!$B$8,22),Datenquellen!$F$7:$H$45,3,FALSE))="X"
                            ),
                    "X",
                    ""
            )</f>
        <v>X</v>
      </c>
      <c r="GB254" s="227" t="str">
        <f xml:space="preserve"> IF(TEXT((EDATE('Projektkostenkalkulation EP'!$B$8,23)+GA$9),"MM")=TEXT((EDATE('Projektkostenkalkulation EP'!$B$8,23)+(GA$9-1)),"MM"),
             IF(
                        OR(
                                    TEXT((EDATE('Projektkostenkalkulation EP'!$B$8,23)+GA$9),"TTT") = "Sa",
                                    TEXT((EDATE('Projektkostenkalkulation EP'!$B$8,23)+GA$9),"TTT") = "So",
                                    IF(ISNA(VLOOKUP(EDATE('Projektkostenkalkulation EP'!$B$8,23)+GA$9,Datenquellen!$F$7:$H$45,3,FALSE))," ",VLOOKUP(EDATE('Projektkostenkalkulation EP'!$B$8,23)+GA$9,Datenquellen!$F$7:$H$45,3,FALSE))="X"
                                    ),
                          "X",
                          ""
                          ),
               "X"
            )</f>
        <v/>
      </c>
      <c r="GC254" s="227" t="str">
        <f xml:space="preserve"> IF(TEXT((EDATE('Projektkostenkalkulation EP'!$B$8,23)+GB$9),"MM")=TEXT((EDATE('Projektkostenkalkulation EP'!$B$8,23)+(GB$9-1)),"MM"),
             IF(
                        OR(
                                    TEXT((EDATE('Projektkostenkalkulation EP'!$B$8,23)+GB$9),"TTT") = "Sa",
                                    TEXT((EDATE('Projektkostenkalkulation EP'!$B$8,23)+GB$9),"TTT") = "So",
                                    IF(ISNA(VLOOKUP(EDATE('Projektkostenkalkulation EP'!$B$8,23)+GB$9,Datenquellen!$F$7:$H$45,3,FALSE))," ",VLOOKUP(EDATE('Projektkostenkalkulation EP'!$B$8,23)+GB$9,Datenquellen!$F$7:$H$45,3,FALSE))="X"
                                    ),
                          "X",
                          ""
                          ),
               "X"
            )</f>
        <v/>
      </c>
      <c r="GD254" s="227" t="str">
        <f xml:space="preserve"> IF(TEXT((EDATE('Projektkostenkalkulation EP'!$B$8,23)+GC$9),"MM")=TEXT((EDATE('Projektkostenkalkulation EP'!$B$8,23)+(GC$9-1)),"MM"),
             IF(
                        OR(
                                    TEXT((EDATE('Projektkostenkalkulation EP'!$B$8,23)+GC$9),"TTT") = "Sa",
                                    TEXT((EDATE('Projektkostenkalkulation EP'!$B$8,23)+GC$9),"TTT") = "So",
                                    IF(ISNA(VLOOKUP(EDATE('Projektkostenkalkulation EP'!$B$8,23)+GC$9,Datenquellen!$F$7:$H$45,3,FALSE))," ",VLOOKUP(EDATE('Projektkostenkalkulation EP'!$B$8,23)+GC$9,Datenquellen!$F$7:$H$45,3,FALSE))="X"
                                    ),
                          "X",
                          ""
                          ),
               "X"
            )</f>
        <v/>
      </c>
      <c r="GE254" s="227" t="str">
        <f xml:space="preserve"> IF(TEXT((EDATE('Projektkostenkalkulation EP'!$B$8,23)+GD$9),"MM")=TEXT((EDATE('Projektkostenkalkulation EP'!$B$8,23)+(GD$9-1)),"MM"),
             IF(
                        OR(
                                    TEXT((EDATE('Projektkostenkalkulation EP'!$B$8,23)+GD$9),"TTT") = "Sa",
                                    TEXT((EDATE('Projektkostenkalkulation EP'!$B$8,23)+GD$9),"TTT") = "So",
                                    IF(ISNA(VLOOKUP(EDATE('Projektkostenkalkulation EP'!$B$8,23)+GD$9,Datenquellen!$F$7:$H$45,3,FALSE))," ",VLOOKUP(EDATE('Projektkostenkalkulation EP'!$B$8,23)+GD$9,Datenquellen!$F$7:$H$45,3,FALSE))="X"
                                    ),
                          "X",
                          ""
                          ),
               "X"
            )</f>
        <v/>
      </c>
      <c r="GF254" s="227" t="str">
        <f xml:space="preserve"> IF(TEXT((EDATE('Projektkostenkalkulation EP'!$B$8,23)+GE$9),"MM")=TEXT((EDATE('Projektkostenkalkulation EP'!$B$8,23)+(GE$9-1)),"MM"),
             IF(
                        OR(
                                    TEXT((EDATE('Projektkostenkalkulation EP'!$B$8,23)+GE$9),"TTT") = "Sa",
                                    TEXT((EDATE('Projektkostenkalkulation EP'!$B$8,23)+GE$9),"TTT") = "So",
                                    IF(ISNA(VLOOKUP(EDATE('Projektkostenkalkulation EP'!$B$8,23)+GE$9,Datenquellen!$F$7:$H$45,3,FALSE))," ",VLOOKUP(EDATE('Projektkostenkalkulation EP'!$B$8,23)+GE$9,Datenquellen!$F$7:$H$45,3,FALSE))="X"
                                    ),
                          "X",
                          ""
                          ),
               "X"
            )</f>
        <v>X</v>
      </c>
      <c r="GG254" s="227" t="str">
        <f xml:space="preserve"> IF(TEXT((EDATE('Projektkostenkalkulation EP'!$B$8,23)+GF$9),"MM")=TEXT((EDATE('Projektkostenkalkulation EP'!$B$8,23)+(GF$9-1)),"MM"),
             IF(
                        OR(
                                    TEXT((EDATE('Projektkostenkalkulation EP'!$B$8,23)+GF$9),"TTT") = "Sa",
                                    TEXT((EDATE('Projektkostenkalkulation EP'!$B$8,23)+GF$9),"TTT") = "So",
                                    IF(ISNA(VLOOKUP(EDATE('Projektkostenkalkulation EP'!$B$8,23)+GF$9,Datenquellen!$F$7:$H$45,3,FALSE))," ",VLOOKUP(EDATE('Projektkostenkalkulation EP'!$B$8,23)+GF$9,Datenquellen!$F$7:$H$45,3,FALSE))="X"
                                    ),
                          "X",
                          ""
                          ),
               "X"
            )</f>
        <v>X</v>
      </c>
      <c r="GH254" s="227" t="str">
        <f xml:space="preserve"> IF(TEXT((EDATE('Projektkostenkalkulation EP'!$B$8,23)+GG$9),"MM")=TEXT((EDATE('Projektkostenkalkulation EP'!$B$8,23)+(GG$9-1)),"MM"),
             IF(
                        OR(
                                    TEXT((EDATE('Projektkostenkalkulation EP'!$B$8,23)+GG$9),"TTT") = "Sa",
                                    TEXT((EDATE('Projektkostenkalkulation EP'!$B$8,23)+GG$9),"TTT") = "So",
                                    IF(ISNA(VLOOKUP(EDATE('Projektkostenkalkulation EP'!$B$8,23)+GG$9,Datenquellen!$F$7:$H$45,3,FALSE))," ",VLOOKUP(EDATE('Projektkostenkalkulation EP'!$B$8,23)+GG$9,Datenquellen!$F$7:$H$45,3,FALSE))="X"
                                    ),
                          "X",
                          ""
                          ),
               "X"
            )</f>
        <v/>
      </c>
      <c r="GI254" s="227" t="str">
        <f xml:space="preserve"> IF(TEXT((EDATE('Projektkostenkalkulation EP'!$B$8,23)+GH$9),"MM")=TEXT((EDATE('Projektkostenkalkulation EP'!$B$8,23)+(GH$9-1)),"MM"),
             IF(
                        OR(
                                    TEXT((EDATE('Projektkostenkalkulation EP'!$B$8,23)+GH$9),"TTT") = "Sa",
                                    TEXT((EDATE('Projektkostenkalkulation EP'!$B$8,23)+GH$9),"TTT") = "So",
                                    IF(ISNA(VLOOKUP(EDATE('Projektkostenkalkulation EP'!$B$8,23)+GH$9,Datenquellen!$F$7:$H$45,3,FALSE))," ",VLOOKUP(EDATE('Projektkostenkalkulation EP'!$B$8,23)+GH$9,Datenquellen!$F$7:$H$45,3,FALSE))="X"
                                    ),
                          "X",
                          ""
                          ),
               "X"
            )</f>
        <v/>
      </c>
      <c r="GJ254" s="227" t="str">
        <f xml:space="preserve"> IF(TEXT((EDATE('Projektkostenkalkulation EP'!$B$8,23)+GI$9),"MM")=TEXT((EDATE('Projektkostenkalkulation EP'!$B$8,23)+(GI$9-1)),"MM"),
             IF(
                        OR(
                                    TEXT((EDATE('Projektkostenkalkulation EP'!$B$8,23)+GI$9),"TTT") = "Sa",
                                    TEXT((EDATE('Projektkostenkalkulation EP'!$B$8,23)+GI$9),"TTT") = "So",
                                    IF(ISNA(VLOOKUP(EDATE('Projektkostenkalkulation EP'!$B$8,23)+GI$9,Datenquellen!$F$7:$H$45,3,FALSE))," ",VLOOKUP(EDATE('Projektkostenkalkulation EP'!$B$8,23)+GI$9,Datenquellen!$F$7:$H$45,3,FALSE))="X"
                                    ),
                          "X",
                          ""
                          ),
               "X"
            )</f>
        <v/>
      </c>
      <c r="GK254" s="227" t="str">
        <f xml:space="preserve"> IF(TEXT((EDATE('Projektkostenkalkulation EP'!$B$8,23)+GJ$9),"MM")=TEXT((EDATE('Projektkostenkalkulation EP'!$B$8,23)+(GJ$9-1)),"MM"),
             IF(
                        OR(
                                    TEXT((EDATE('Projektkostenkalkulation EP'!$B$8,23)+GJ$9),"TTT") = "Sa",
                                    TEXT((EDATE('Projektkostenkalkulation EP'!$B$8,23)+GJ$9),"TTT") = "So",
                                    IF(ISNA(VLOOKUP(EDATE('Projektkostenkalkulation EP'!$B$8,23)+GJ$9,Datenquellen!$F$7:$H$45,3,FALSE))," ",VLOOKUP(EDATE('Projektkostenkalkulation EP'!$B$8,23)+GJ$9,Datenquellen!$F$7:$H$45,3,FALSE))="X"
                                    ),
                          "X",
                          ""
                          ),
               "X"
            )</f>
        <v/>
      </c>
      <c r="GL254" s="227" t="str">
        <f xml:space="preserve"> IF(TEXT((EDATE('Projektkostenkalkulation EP'!$B$8,23)+GK$9),"MM")=TEXT((EDATE('Projektkostenkalkulation EP'!$B$8,23)+(GK$9-1)),"MM"),
             IF(
                        OR(
                                    TEXT((EDATE('Projektkostenkalkulation EP'!$B$8,23)+GK$9),"TTT") = "Sa",
                                    TEXT((EDATE('Projektkostenkalkulation EP'!$B$8,23)+GK$9),"TTT") = "So",
                                    IF(ISNA(VLOOKUP(EDATE('Projektkostenkalkulation EP'!$B$8,23)+GK$9,Datenquellen!$F$7:$H$45,3,FALSE))," ",VLOOKUP(EDATE('Projektkostenkalkulation EP'!$B$8,23)+GK$9,Datenquellen!$F$7:$H$45,3,FALSE))="X"
                                    ),
                          "X",
                          ""
                          ),
               "X"
            )</f>
        <v/>
      </c>
      <c r="GM254" s="227" t="str">
        <f xml:space="preserve"> IF(TEXT((EDATE('Projektkostenkalkulation EP'!$B$8,23)+GL$9),"MM")=TEXT((EDATE('Projektkostenkalkulation EP'!$B$8,23)+(GL$9-1)),"MM"),
             IF(
                        OR(
                                    TEXT((EDATE('Projektkostenkalkulation EP'!$B$8,23)+GL$9),"TTT") = "Sa",
                                    TEXT((EDATE('Projektkostenkalkulation EP'!$B$8,23)+GL$9),"TTT") = "So",
                                    IF(ISNA(VLOOKUP(EDATE('Projektkostenkalkulation EP'!$B$8,23)+GL$9,Datenquellen!$F$7:$H$45,3,FALSE))," ",VLOOKUP(EDATE('Projektkostenkalkulation EP'!$B$8,23)+GL$9,Datenquellen!$F$7:$H$45,3,FALSE))="X"
                                    ),
                          "X",
                          ""
                          ),
               "X"
            )</f>
        <v>X</v>
      </c>
      <c r="GN254" s="227" t="str">
        <f xml:space="preserve"> IF(TEXT((EDATE('Projektkostenkalkulation EP'!$B$8,23)+GM$9),"MM")=TEXT((EDATE('Projektkostenkalkulation EP'!$B$8,23)+(GM$9-1)),"MM"),
             IF(
                        OR(
                                    TEXT((EDATE('Projektkostenkalkulation EP'!$B$8,23)+GM$9),"TTT") = "Sa",
                                    TEXT((EDATE('Projektkostenkalkulation EP'!$B$8,23)+GM$9),"TTT") = "So",
                                    IF(ISNA(VLOOKUP(EDATE('Projektkostenkalkulation EP'!$B$8,23)+GM$9,Datenquellen!$F$7:$H$45,3,FALSE))," ",VLOOKUP(EDATE('Projektkostenkalkulation EP'!$B$8,23)+GM$9,Datenquellen!$F$7:$H$45,3,FALSE))="X"
                                    ),
                          "X",
                          ""
                          ),
               "X"
            )</f>
        <v>X</v>
      </c>
      <c r="GO254" s="227" t="str">
        <f xml:space="preserve"> IF(TEXT((EDATE('Projektkostenkalkulation EP'!$B$8,23)+GN$9),"MM")=TEXT((EDATE('Projektkostenkalkulation EP'!$B$8,23)+(GN$9-1)),"MM"),
             IF(
                        OR(
                                    TEXT((EDATE('Projektkostenkalkulation EP'!$B$8,23)+GN$9),"TTT") = "Sa",
                                    TEXT((EDATE('Projektkostenkalkulation EP'!$B$8,23)+GN$9),"TTT") = "So",
                                    IF(ISNA(VLOOKUP(EDATE('Projektkostenkalkulation EP'!$B$8,23)+GN$9,Datenquellen!$F$7:$H$45,3,FALSE))," ",VLOOKUP(EDATE('Projektkostenkalkulation EP'!$B$8,23)+GN$9,Datenquellen!$F$7:$H$45,3,FALSE))="X"
                                    ),
                          "X",
                          ""
                          ),
               "X"
            )</f>
        <v/>
      </c>
      <c r="GP254" s="227" t="str">
        <f xml:space="preserve"> IF(TEXT((EDATE('Projektkostenkalkulation EP'!$B$8,23)+GO$9),"MM")=TEXT((EDATE('Projektkostenkalkulation EP'!$B$8,23)+(GO$9-1)),"MM"),
             IF(
                        OR(
                                    TEXT((EDATE('Projektkostenkalkulation EP'!$B$8,23)+GO$9),"TTT") = "Sa",
                                    TEXT((EDATE('Projektkostenkalkulation EP'!$B$8,23)+GO$9),"TTT") = "So",
                                    IF(ISNA(VLOOKUP(EDATE('Projektkostenkalkulation EP'!$B$8,23)+GO$9,Datenquellen!$F$7:$H$45,3,FALSE))," ",VLOOKUP(EDATE('Projektkostenkalkulation EP'!$B$8,23)+GO$9,Datenquellen!$F$7:$H$45,3,FALSE))="X"
                                    ),
                          "X",
                          ""
                          ),
               "X"
            )</f>
        <v/>
      </c>
      <c r="GQ254" s="227" t="str">
        <f xml:space="preserve"> IF(TEXT((EDATE('Projektkostenkalkulation EP'!$B$8,23)+GP$9),"MM")=TEXT((EDATE('Projektkostenkalkulation EP'!$B$8,23)+(GP$9-1)),"MM"),
             IF(
                        OR(
                                    TEXT((EDATE('Projektkostenkalkulation EP'!$B$8,23)+GP$9),"TTT") = "Sa",
                                    TEXT((EDATE('Projektkostenkalkulation EP'!$B$8,23)+GP$9),"TTT") = "So",
                                    IF(ISNA(VLOOKUP(EDATE('Projektkostenkalkulation EP'!$B$8,23)+GP$9,Datenquellen!$F$7:$H$45,3,FALSE))," ",VLOOKUP(EDATE('Projektkostenkalkulation EP'!$B$8,23)+GP$9,Datenquellen!$F$7:$H$45,3,FALSE))="X"
                                    ),
                          "X",
                          ""
                          ),
               "X"
            )</f>
        <v/>
      </c>
      <c r="GR254" s="227" t="str">
        <f xml:space="preserve"> IF(TEXT((EDATE('Projektkostenkalkulation EP'!$B$8,23)+GQ$9),"MM")=TEXT((EDATE('Projektkostenkalkulation EP'!$B$8,23)+(GQ$9-1)),"MM"),
             IF(
                        OR(
                                    TEXT((EDATE('Projektkostenkalkulation EP'!$B$8,23)+GQ$9),"TTT") = "Sa",
                                    TEXT((EDATE('Projektkostenkalkulation EP'!$B$8,23)+GQ$9),"TTT") = "So",
                                    IF(ISNA(VLOOKUP(EDATE('Projektkostenkalkulation EP'!$B$8,23)+GQ$9,Datenquellen!$F$7:$H$45,3,FALSE))," ",VLOOKUP(EDATE('Projektkostenkalkulation EP'!$B$8,23)+GQ$9,Datenquellen!$F$7:$H$45,3,FALSE))="X"
                                    ),
                          "X",
                          ""
                          ),
               "X"
            )</f>
        <v/>
      </c>
      <c r="GS254" s="227" t="str">
        <f xml:space="preserve"> IF(TEXT((EDATE('Projektkostenkalkulation EP'!$B$8,23)+GR$9),"MM")=TEXT((EDATE('Projektkostenkalkulation EP'!$B$8,23)+(GR$9-1)),"MM"),
             IF(
                        OR(
                                    TEXT((EDATE('Projektkostenkalkulation EP'!$B$8,23)+GR$9),"TTT") = "Sa",
                                    TEXT((EDATE('Projektkostenkalkulation EP'!$B$8,23)+GR$9),"TTT") = "So",
                                    IF(ISNA(VLOOKUP(EDATE('Projektkostenkalkulation EP'!$B$8,23)+GR$9,Datenquellen!$F$7:$H$45,3,FALSE))," ",VLOOKUP(EDATE('Projektkostenkalkulation EP'!$B$8,23)+GR$9,Datenquellen!$F$7:$H$45,3,FALSE))="X"
                                    ),
                          "X",
                          ""
                          ),
               "X"
            )</f>
        <v/>
      </c>
      <c r="GT254" s="227" t="str">
        <f xml:space="preserve"> IF(TEXT((EDATE('Projektkostenkalkulation EP'!$B$8,23)+GS$9),"MM")=TEXT((EDATE('Projektkostenkalkulation EP'!$B$8,23)+(GS$9-1)),"MM"),
             IF(
                        OR(
                                    TEXT((EDATE('Projektkostenkalkulation EP'!$B$8,23)+GS$9),"TTT") = "Sa",
                                    TEXT((EDATE('Projektkostenkalkulation EP'!$B$8,23)+GS$9),"TTT") = "So",
                                    IF(ISNA(VLOOKUP(EDATE('Projektkostenkalkulation EP'!$B$8,23)+GS$9,Datenquellen!$F$7:$H$45,3,FALSE))," ",VLOOKUP(EDATE('Projektkostenkalkulation EP'!$B$8,23)+GS$9,Datenquellen!$F$7:$H$45,3,FALSE))="X"
                                    ),
                          "X",
                          ""
                          ),
               "X"
            )</f>
        <v>X</v>
      </c>
      <c r="GU254" s="227" t="str">
        <f xml:space="preserve"> IF(TEXT((EDATE('Projektkostenkalkulation EP'!$B$8,23)+GT$9),"MM")=TEXT((EDATE('Projektkostenkalkulation EP'!$B$8,23)+(GT$9-1)),"MM"),
             IF(
                        OR(
                                    TEXT((EDATE('Projektkostenkalkulation EP'!$B$8,23)+GT$9),"TTT") = "Sa",
                                    TEXT((EDATE('Projektkostenkalkulation EP'!$B$8,23)+GT$9),"TTT") = "So",
                                    IF(ISNA(VLOOKUP(EDATE('Projektkostenkalkulation EP'!$B$8,23)+GT$9,Datenquellen!$F$7:$H$45,3,FALSE))," ",VLOOKUP(EDATE('Projektkostenkalkulation EP'!$B$8,23)+GT$9,Datenquellen!$F$7:$H$45,3,FALSE))="X"
                                    ),
                          "X",
                          ""
                          ),
               "X"
            )</f>
        <v>X</v>
      </c>
      <c r="GV254" s="227" t="str">
        <f xml:space="preserve"> IF(TEXT((EDATE('Projektkostenkalkulation EP'!$B$8,23)+GU$9),"MM")=TEXT((EDATE('Projektkostenkalkulation EP'!$B$8,23)+(GU$9-1)),"MM"),
             IF(
                        OR(
                                    TEXT((EDATE('Projektkostenkalkulation EP'!$B$8,23)+GU$9),"TTT") = "Sa",
                                    TEXT((EDATE('Projektkostenkalkulation EP'!$B$8,23)+GU$9),"TTT") = "So",
                                    IF(ISNA(VLOOKUP(EDATE('Projektkostenkalkulation EP'!$B$8,23)+GU$9,Datenquellen!$F$7:$H$45,3,FALSE))," ",VLOOKUP(EDATE('Projektkostenkalkulation EP'!$B$8,23)+GU$9,Datenquellen!$F$7:$H$45,3,FALSE))="X"
                                    ),
                          "X",
                          ""
                          ),
               "X"
            )</f>
        <v/>
      </c>
      <c r="GW254" s="227" t="str">
        <f xml:space="preserve"> IF(TEXT((EDATE('Projektkostenkalkulation EP'!$B$8,23)+GV$9),"MM")=TEXT((EDATE('Projektkostenkalkulation EP'!$B$8,23)+(GV$9-1)),"MM"),
             IF(
                        OR(
                                    TEXT((EDATE('Projektkostenkalkulation EP'!$B$8,23)+GV$9),"TTT") = "Sa",
                                    TEXT((EDATE('Projektkostenkalkulation EP'!$B$8,23)+GV$9),"TTT") = "So",
                                    IF(ISNA(VLOOKUP(EDATE('Projektkostenkalkulation EP'!$B$8,23)+GV$9,Datenquellen!$F$7:$H$45,3,FALSE))," ",VLOOKUP(EDATE('Projektkostenkalkulation EP'!$B$8,23)+GV$9,Datenquellen!$F$7:$H$45,3,FALSE))="X"
                                    ),
                          "X",
                          ""
                          ),
               "X"
            )</f>
        <v/>
      </c>
      <c r="GX254" s="227" t="str">
        <f xml:space="preserve"> IF(TEXT((EDATE('Projektkostenkalkulation EP'!$B$8,23)+GW$9),"MM")=TEXT((EDATE('Projektkostenkalkulation EP'!$B$8,23)+(GW$9-1)),"MM"),
             IF(
                        OR(
                                    TEXT((EDATE('Projektkostenkalkulation EP'!$B$8,23)+GW$9),"TTT") = "Sa",
                                    TEXT((EDATE('Projektkostenkalkulation EP'!$B$8,23)+GW$9),"TTT") = "So",
                                    IF(ISNA(VLOOKUP(EDATE('Projektkostenkalkulation EP'!$B$8,23)+GW$9,Datenquellen!$F$7:$H$45,3,FALSE))," ",VLOOKUP(EDATE('Projektkostenkalkulation EP'!$B$8,23)+GW$9,Datenquellen!$F$7:$H$45,3,FALSE))="X"
                                    ),
                          "X",
                          ""
                          ),
               "X"
            )</f>
        <v/>
      </c>
      <c r="GY254" s="227" t="str">
        <f xml:space="preserve"> IF(TEXT((EDATE('Projektkostenkalkulation EP'!$B$8,23)+GX$9),"MM")=TEXT((EDATE('Projektkostenkalkulation EP'!$B$8,23)+(GX$9-1)),"MM"),
             IF(
                        OR(
                                    TEXT((EDATE('Projektkostenkalkulation EP'!$B$8,23)+GX$9),"TTT") = "Sa",
                                    TEXT((EDATE('Projektkostenkalkulation EP'!$B$8,23)+GX$9),"TTT") = "So",
                                    IF(ISNA(VLOOKUP(EDATE('Projektkostenkalkulation EP'!$B$8,23)+GX$9,Datenquellen!$F$7:$H$45,3,FALSE))," ",VLOOKUP(EDATE('Projektkostenkalkulation EP'!$B$8,23)+GX$9,Datenquellen!$F$7:$H$45,3,FALSE))="X"
                                    ),
                          "X",
                          ""
                          ),
               "X"
            )</f>
        <v>X</v>
      </c>
      <c r="GZ254" s="227" t="str">
        <f xml:space="preserve"> IF(TEXT((EDATE('Projektkostenkalkulation EP'!$B$8,23)+GY$9),"MM")=TEXT((EDATE('Projektkostenkalkulation EP'!$B$8,23)+(GY$9-1)),"MM"),
             IF(
                        OR(
                                    TEXT((EDATE('Projektkostenkalkulation EP'!$B$8,23)+GY$9),"TTT") = "Sa",
                                    TEXT((EDATE('Projektkostenkalkulation EP'!$B$8,23)+GY$9),"TTT") = "So",
                                    IF(ISNA(VLOOKUP(EDATE('Projektkostenkalkulation EP'!$B$8,23)+GY$9,Datenquellen!$F$7:$H$45,3,FALSE))," ",VLOOKUP(EDATE('Projektkostenkalkulation EP'!$B$8,23)+GY$9,Datenquellen!$F$7:$H$45,3,FALSE))="X"
                                    ),
                          "X",
                          ""
                          ),
               "X"
            )</f>
        <v>X</v>
      </c>
      <c r="HA254" s="227" t="str">
        <f xml:space="preserve"> IF(TEXT((EDATE('Projektkostenkalkulation EP'!$B$8,23)+GZ$9),"MM")=TEXT((EDATE('Projektkostenkalkulation EP'!$B$8,23)+(GZ$9-1)),"MM"),
             IF(
                        OR(
                                    TEXT((EDATE('Projektkostenkalkulation EP'!$B$8,23)+GZ$9),"TTT") = "Sa",
                                    TEXT((EDATE('Projektkostenkalkulation EP'!$B$8,23)+GZ$9),"TTT") = "So",
                                    IF(ISNA(VLOOKUP(EDATE('Projektkostenkalkulation EP'!$B$8,23)+GZ$9,Datenquellen!$F$7:$H$45,3,FALSE))," ",VLOOKUP(EDATE('Projektkostenkalkulation EP'!$B$8,23)+GZ$9,Datenquellen!$F$7:$H$45,3,FALSE))="X"
                                    ),
                          "X",
                          ""
                          ),
               "X"
            )</f>
        <v>X</v>
      </c>
      <c r="HB254" s="227" t="str">
        <f xml:space="preserve"> IF(TEXT((EDATE('Projektkostenkalkulation EP'!$B$8,23)+HA$9),"MM")=TEXT((EDATE('Projektkostenkalkulation EP'!$B$8,23)+(HA$9-1)),"MM"),
             IF(
                        OR(
                                    TEXT((EDATE('Projektkostenkalkulation EP'!$B$8,23)+HA$9),"TTT") = "Sa",
                                    TEXT((EDATE('Projektkostenkalkulation EP'!$B$8,23)+HA$9),"TTT") = "So",
                                    IF(ISNA(VLOOKUP(EDATE('Projektkostenkalkulation EP'!$B$8,23)+HA$9,Datenquellen!$F$7:$H$45,3,FALSE))," ",VLOOKUP(EDATE('Projektkostenkalkulation EP'!$B$8,23)+HA$9,Datenquellen!$F$7:$H$45,3,FALSE))="X"
                                    ),
                          "X",
                          ""
                          ),
               "X"
            )</f>
        <v>X</v>
      </c>
      <c r="HC254" s="227" t="str">
        <f xml:space="preserve"> IF(TEXT((EDATE('Projektkostenkalkulation EP'!$B$8,23)+HB$9),"MM")=TEXT((EDATE('Projektkostenkalkulation EP'!$B$8,23)+(HB$9-1)),"MM"),
             IF(
                        OR(
                                    TEXT((EDATE('Projektkostenkalkulation EP'!$B$8,23)+HB$9),"TTT") = "Sa",
                                    TEXT((EDATE('Projektkostenkalkulation EP'!$B$8,23)+HB$9),"TTT") = "So",
                                    IF(ISNA(VLOOKUP(EDATE('Projektkostenkalkulation EP'!$B$8,23)+HB$9,Datenquellen!$F$7:$H$45,3,FALSE))," ",VLOOKUP(EDATE('Projektkostenkalkulation EP'!$B$8,23)+HB$9,Datenquellen!$F$7:$H$45,3,FALSE))="X"
                                    ),
                          "X",
                          ""
                          ),
               "X"
            )</f>
        <v/>
      </c>
      <c r="HD254" s="227" t="str">
        <f xml:space="preserve"> IF(TEXT((EDATE('Projektkostenkalkulation EP'!$B$8,23)+HC$9),"MM")=TEXT((EDATE('Projektkostenkalkulation EP'!$B$8,23)+(HC$9-1)),"MM"),
             IF(
                        OR(
                                    TEXT((EDATE('Projektkostenkalkulation EP'!$B$8,23)+HC$9),"TTT") = "Sa",
                                    TEXT((EDATE('Projektkostenkalkulation EP'!$B$8,23)+HC$9),"TTT") = "So",
                                    IF(ISNA(VLOOKUP(EDATE('Projektkostenkalkulation EP'!$B$8,23)+HC$9,Datenquellen!$F$7:$H$45,3,FALSE))," ",VLOOKUP(EDATE('Projektkostenkalkulation EP'!$B$8,23)+HC$9,Datenquellen!$F$7:$H$45,3,FALSE))="X"
                                    ),
                          "X",
                          ""
                          ),
               "X"
            )</f>
        <v/>
      </c>
      <c r="HE254" s="228" t="str">
        <f xml:space="preserve"> IF(TEXT((EDATE('Projektkostenkalkulation EP'!$B$8,23)+HD$9),"MM")=TEXT((EDATE('Projektkostenkalkulation EP'!$B$8,23)+(HD$9-1)),"MM"),
             IF(
                        OR(
                                    TEXT((EDATE('Projektkostenkalkulation EP'!$B$8,23)+HD$9),"TTT") = "Sa",
                                    TEXT((EDATE('Projektkostenkalkulation EP'!$B$8,23)+HD$9),"TTT") = "So",
                                    IF(ISNA(VLOOKUP(EDATE('Projektkostenkalkulation EP'!$B$8,23)+HD$9,Datenquellen!$F$7:$H$45,3,FALSE))," ",VLOOKUP(EDATE('Projektkostenkalkulation EP'!$B$8,23)+HD$9,Datenquellen!$F$7:$H$45,3,FALSE))="X"
                                    ),
                          "X",
                          ""
                          ),
               "X"
            )</f>
        <v/>
      </c>
      <c r="HF254" s="229"/>
      <c r="HG254" s="230"/>
      <c r="HH254" s="408"/>
    </row>
    <row r="255" spans="1:216" ht="21" customHeight="1" x14ac:dyDescent="0.2">
      <c r="A255" s="406"/>
      <c r="B255" s="231"/>
      <c r="C255" s="232" t="str">
        <f>IF(
            OR(
                     TEXT(EDATE('Projektkostenkalkulation EP'!$B$8,23),"TTT") = "Sa",
                     TEXT(EDATE('Projektkostenkalkulation EP'!$B$8,23),"TTT") = "So",
                     IF(ISNA(VLOOKUP(EDATE('Projektkostenkalkulation EP'!$B$8,22),Datenquellen!$F$7:$H$45,3,FALSE))," ",VLOOKUP(EDATE('Projektkostenkalkulation EP'!$B$8,22),Datenquellen!$F$7:$H$45,3,FALSE))="X"
                            ),
                    "X",
                    ""
            )</f>
        <v>X</v>
      </c>
      <c r="D255" s="232" t="str">
        <f xml:space="preserve"> IF(TEXT((EDATE('Projektkostenkalkulation EP'!$B$8,23)+C$9),"MM")=TEXT((EDATE('Projektkostenkalkulation EP'!$B$8,23)+(C$9-1)),"MM"),
             IF(
                        OR(
                                    TEXT((EDATE('Projektkostenkalkulation EP'!$B$8,23)+C$9),"TTT") = "Sa",
                                    TEXT((EDATE('Projektkostenkalkulation EP'!$B$8,23)+C$9),"TTT") = "So",
                                    IF(ISNA(VLOOKUP(EDATE('Projektkostenkalkulation EP'!$B$8,23)+C$9,Datenquellen!$F$7:$H$45,3,FALSE))," ",VLOOKUP(EDATE('Projektkostenkalkulation EP'!$B$8,23)+C$9,Datenquellen!$F$7:$H$45,3,FALSE))="X"
                                    ),
                          "X",
                          ""
                          ),
               "X"
            )</f>
        <v/>
      </c>
      <c r="E255" s="232" t="str">
        <f xml:space="preserve"> IF(TEXT((EDATE('Projektkostenkalkulation EP'!$B$8,23)+D$9),"MM")=TEXT((EDATE('Projektkostenkalkulation EP'!$B$8,23)+(D$9-1)),"MM"),
             IF(
                        OR(
                                    TEXT((EDATE('Projektkostenkalkulation EP'!$B$8,23)+D$9),"TTT") = "Sa",
                                    TEXT((EDATE('Projektkostenkalkulation EP'!$B$8,23)+D$9),"TTT") = "So",
                                    IF(ISNA(VLOOKUP(EDATE('Projektkostenkalkulation EP'!$B$8,23)+D$9,Datenquellen!$F$7:$H$45,3,FALSE))," ",VLOOKUP(EDATE('Projektkostenkalkulation EP'!$B$8,23)+D$9,Datenquellen!$F$7:$H$45,3,FALSE))="X"
                                    ),
                          "X",
                          ""
                          ),
               "X"
            )</f>
        <v/>
      </c>
      <c r="F255" s="232" t="str">
        <f xml:space="preserve"> IF(TEXT((EDATE('Projektkostenkalkulation EP'!$B$8,23)+E$9),"MM")=TEXT((EDATE('Projektkostenkalkulation EP'!$B$8,23)+(E$9-1)),"MM"),
             IF(
                        OR(
                                    TEXT((EDATE('Projektkostenkalkulation EP'!$B$8,23)+E$9),"TTT") = "Sa",
                                    TEXT((EDATE('Projektkostenkalkulation EP'!$B$8,23)+E$9),"TTT") = "So",
                                    IF(ISNA(VLOOKUP(EDATE('Projektkostenkalkulation EP'!$B$8,23)+E$9,Datenquellen!$F$7:$H$45,3,FALSE))," ",VLOOKUP(EDATE('Projektkostenkalkulation EP'!$B$8,23)+E$9,Datenquellen!$F$7:$H$45,3,FALSE))="X"
                                    ),
                          "X",
                          ""
                          ),
               "X"
            )</f>
        <v/>
      </c>
      <c r="G255" s="232" t="str">
        <f xml:space="preserve"> IF(TEXT((EDATE('Projektkostenkalkulation EP'!$B$8,23)+F$9),"MM")=TEXT((EDATE('Projektkostenkalkulation EP'!$B$8,23)+(F$9-1)),"MM"),
             IF(
                        OR(
                                    TEXT((EDATE('Projektkostenkalkulation EP'!$B$8,23)+F$9),"TTT") = "Sa",
                                    TEXT((EDATE('Projektkostenkalkulation EP'!$B$8,23)+F$9),"TTT") = "So",
                                    IF(ISNA(VLOOKUP(EDATE('Projektkostenkalkulation EP'!$B$8,23)+F$9,Datenquellen!$F$7:$H$45,3,FALSE))," ",VLOOKUP(EDATE('Projektkostenkalkulation EP'!$B$8,23)+F$9,Datenquellen!$F$7:$H$45,3,FALSE))="X"
                                    ),
                          "X",
                          ""
                          ),
               "X"
            )</f>
        <v/>
      </c>
      <c r="H255" s="232" t="str">
        <f xml:space="preserve"> IF(TEXT((EDATE('Projektkostenkalkulation EP'!$B$8,23)+G$9),"MM")=TEXT((EDATE('Projektkostenkalkulation EP'!$B$8,23)+(G$9-1)),"MM"),
             IF(
                        OR(
                                    TEXT((EDATE('Projektkostenkalkulation EP'!$B$8,23)+G$9),"TTT") = "Sa",
                                    TEXT((EDATE('Projektkostenkalkulation EP'!$B$8,23)+G$9),"TTT") = "So",
                                    IF(ISNA(VLOOKUP(EDATE('Projektkostenkalkulation EP'!$B$8,23)+G$9,Datenquellen!$F$7:$H$45,3,FALSE))," ",VLOOKUP(EDATE('Projektkostenkalkulation EP'!$B$8,23)+G$9,Datenquellen!$F$7:$H$45,3,FALSE))="X"
                                    ),
                          "X",
                          ""
                          ),
               "X"
            )</f>
        <v>X</v>
      </c>
      <c r="I255" s="232" t="str">
        <f xml:space="preserve"> IF(TEXT((EDATE('Projektkostenkalkulation EP'!$B$8,23)+H$9),"MM")=TEXT((EDATE('Projektkostenkalkulation EP'!$B$8,23)+(H$9-1)),"MM"),
             IF(
                        OR(
                                    TEXT((EDATE('Projektkostenkalkulation EP'!$B$8,23)+H$9),"TTT") = "Sa",
                                    TEXT((EDATE('Projektkostenkalkulation EP'!$B$8,23)+H$9),"TTT") = "So",
                                    IF(ISNA(VLOOKUP(EDATE('Projektkostenkalkulation EP'!$B$8,23)+H$9,Datenquellen!$F$7:$H$45,3,FALSE))," ",VLOOKUP(EDATE('Projektkostenkalkulation EP'!$B$8,23)+H$9,Datenquellen!$F$7:$H$45,3,FALSE))="X"
                                    ),
                          "X",
                          ""
                          ),
               "X"
            )</f>
        <v>X</v>
      </c>
      <c r="J255" s="232" t="str">
        <f xml:space="preserve"> IF(TEXT((EDATE('Projektkostenkalkulation EP'!$B$8,23)+I$9),"MM")=TEXT((EDATE('Projektkostenkalkulation EP'!$B$8,23)+(I$9-1)),"MM"),
             IF(
                        OR(
                                    TEXT((EDATE('Projektkostenkalkulation EP'!$B$8,23)+I$9),"TTT") = "Sa",
                                    TEXT((EDATE('Projektkostenkalkulation EP'!$B$8,23)+I$9),"TTT") = "So",
                                    IF(ISNA(VLOOKUP(EDATE('Projektkostenkalkulation EP'!$B$8,23)+I$9,Datenquellen!$F$7:$H$45,3,FALSE))," ",VLOOKUP(EDATE('Projektkostenkalkulation EP'!$B$8,23)+I$9,Datenquellen!$F$7:$H$45,3,FALSE))="X"
                                    ),
                          "X",
                          ""
                          ),
               "X"
            )</f>
        <v/>
      </c>
      <c r="K255" s="232" t="str">
        <f xml:space="preserve"> IF(TEXT((EDATE('Projektkostenkalkulation EP'!$B$8,23)+J$9),"MM")=TEXT((EDATE('Projektkostenkalkulation EP'!$B$8,23)+(J$9-1)),"MM"),
             IF(
                        OR(
                                    TEXT((EDATE('Projektkostenkalkulation EP'!$B$8,23)+J$9),"TTT") = "Sa",
                                    TEXT((EDATE('Projektkostenkalkulation EP'!$B$8,23)+J$9),"TTT") = "So",
                                    IF(ISNA(VLOOKUP(EDATE('Projektkostenkalkulation EP'!$B$8,23)+J$9,Datenquellen!$F$7:$H$45,3,FALSE))," ",VLOOKUP(EDATE('Projektkostenkalkulation EP'!$B$8,23)+J$9,Datenquellen!$F$7:$H$45,3,FALSE))="X"
                                    ),
                          "X",
                          ""
                          ),
               "X"
            )</f>
        <v/>
      </c>
      <c r="L255" s="232" t="str">
        <f xml:space="preserve"> IF(TEXT((EDATE('Projektkostenkalkulation EP'!$B$8,23)+K$9),"MM")=TEXT((EDATE('Projektkostenkalkulation EP'!$B$8,23)+(K$9-1)),"MM"),
             IF(
                        OR(
                                    TEXT((EDATE('Projektkostenkalkulation EP'!$B$8,23)+K$9),"TTT") = "Sa",
                                    TEXT((EDATE('Projektkostenkalkulation EP'!$B$8,23)+K$9),"TTT") = "So",
                                    IF(ISNA(VLOOKUP(EDATE('Projektkostenkalkulation EP'!$B$8,23)+K$9,Datenquellen!$F$7:$H$45,3,FALSE))," ",VLOOKUP(EDATE('Projektkostenkalkulation EP'!$B$8,23)+K$9,Datenquellen!$F$7:$H$45,3,FALSE))="X"
                                    ),
                          "X",
                          ""
                          ),
               "X"
            )</f>
        <v/>
      </c>
      <c r="M255" s="232" t="str">
        <f xml:space="preserve"> IF(TEXT((EDATE('Projektkostenkalkulation EP'!$B$8,23)+L$9),"MM")=TEXT((EDATE('Projektkostenkalkulation EP'!$B$8,23)+(L$9-1)),"MM"),
             IF(
                        OR(
                                    TEXT((EDATE('Projektkostenkalkulation EP'!$B$8,23)+L$9),"TTT") = "Sa",
                                    TEXT((EDATE('Projektkostenkalkulation EP'!$B$8,23)+L$9),"TTT") = "So",
                                    IF(ISNA(VLOOKUP(EDATE('Projektkostenkalkulation EP'!$B$8,23)+L$9,Datenquellen!$F$7:$H$45,3,FALSE))," ",VLOOKUP(EDATE('Projektkostenkalkulation EP'!$B$8,23)+L$9,Datenquellen!$F$7:$H$45,3,FALSE))="X"
                                    ),
                          "X",
                          ""
                          ),
               "X"
            )</f>
        <v/>
      </c>
      <c r="N255" s="232" t="str">
        <f xml:space="preserve"> IF(TEXT((EDATE('Projektkostenkalkulation EP'!$B$8,23)+M$9),"MM")=TEXT((EDATE('Projektkostenkalkulation EP'!$B$8,23)+(M$9-1)),"MM"),
             IF(
                        OR(
                                    TEXT((EDATE('Projektkostenkalkulation EP'!$B$8,23)+M$9),"TTT") = "Sa",
                                    TEXT((EDATE('Projektkostenkalkulation EP'!$B$8,23)+M$9),"TTT") = "So",
                                    IF(ISNA(VLOOKUP(EDATE('Projektkostenkalkulation EP'!$B$8,23)+M$9,Datenquellen!$F$7:$H$45,3,FALSE))," ",VLOOKUP(EDATE('Projektkostenkalkulation EP'!$B$8,23)+M$9,Datenquellen!$F$7:$H$45,3,FALSE))="X"
                                    ),
                          "X",
                          ""
                          ),
               "X"
            )</f>
        <v/>
      </c>
      <c r="O255" s="232" t="str">
        <f xml:space="preserve"> IF(TEXT((EDATE('Projektkostenkalkulation EP'!$B$8,23)+N$9),"MM")=TEXT((EDATE('Projektkostenkalkulation EP'!$B$8,23)+(N$9-1)),"MM"),
             IF(
                        OR(
                                    TEXT((EDATE('Projektkostenkalkulation EP'!$B$8,23)+N$9),"TTT") = "Sa",
                                    TEXT((EDATE('Projektkostenkalkulation EP'!$B$8,23)+N$9),"TTT") = "So",
                                    IF(ISNA(VLOOKUP(EDATE('Projektkostenkalkulation EP'!$B$8,23)+N$9,Datenquellen!$F$7:$H$45,3,FALSE))," ",VLOOKUP(EDATE('Projektkostenkalkulation EP'!$B$8,23)+N$9,Datenquellen!$F$7:$H$45,3,FALSE))="X"
                                    ),
                          "X",
                          ""
                          ),
               "X"
            )</f>
        <v>X</v>
      </c>
      <c r="P255" s="232" t="str">
        <f xml:space="preserve"> IF(TEXT((EDATE('Projektkostenkalkulation EP'!$B$8,23)+O$9),"MM")=TEXT((EDATE('Projektkostenkalkulation EP'!$B$8,23)+(O$9-1)),"MM"),
             IF(
                        OR(
                                    TEXT((EDATE('Projektkostenkalkulation EP'!$B$8,23)+O$9),"TTT") = "Sa",
                                    TEXT((EDATE('Projektkostenkalkulation EP'!$B$8,23)+O$9),"TTT") = "So",
                                    IF(ISNA(VLOOKUP(EDATE('Projektkostenkalkulation EP'!$B$8,23)+O$9,Datenquellen!$F$7:$H$45,3,FALSE))," ",VLOOKUP(EDATE('Projektkostenkalkulation EP'!$B$8,23)+O$9,Datenquellen!$F$7:$H$45,3,FALSE))="X"
                                    ),
                          "X",
                          ""
                          ),
               "X"
            )</f>
        <v>X</v>
      </c>
      <c r="Q255" s="232" t="str">
        <f xml:space="preserve"> IF(TEXT((EDATE('Projektkostenkalkulation EP'!$B$8,23)+P$9),"MM")=TEXT((EDATE('Projektkostenkalkulation EP'!$B$8,23)+(P$9-1)),"MM"),
             IF(
                        OR(
                                    TEXT((EDATE('Projektkostenkalkulation EP'!$B$8,23)+P$9),"TTT") = "Sa",
                                    TEXT((EDATE('Projektkostenkalkulation EP'!$B$8,23)+P$9),"TTT") = "So",
                                    IF(ISNA(VLOOKUP(EDATE('Projektkostenkalkulation EP'!$B$8,23)+P$9,Datenquellen!$F$7:$H$45,3,FALSE))," ",VLOOKUP(EDATE('Projektkostenkalkulation EP'!$B$8,23)+P$9,Datenquellen!$F$7:$H$45,3,FALSE))="X"
                                    ),
                          "X",
                          ""
                          ),
               "X"
            )</f>
        <v/>
      </c>
      <c r="R255" s="232" t="str">
        <f xml:space="preserve"> IF(TEXT((EDATE('Projektkostenkalkulation EP'!$B$8,23)+Q$9),"MM")=TEXT((EDATE('Projektkostenkalkulation EP'!$B$8,23)+(Q$9-1)),"MM"),
             IF(
                        OR(
                                    TEXT((EDATE('Projektkostenkalkulation EP'!$B$8,23)+Q$9),"TTT") = "Sa",
                                    TEXT((EDATE('Projektkostenkalkulation EP'!$B$8,23)+Q$9),"TTT") = "So",
                                    IF(ISNA(VLOOKUP(EDATE('Projektkostenkalkulation EP'!$B$8,23)+Q$9,Datenquellen!$F$7:$H$45,3,FALSE))," ",VLOOKUP(EDATE('Projektkostenkalkulation EP'!$B$8,23)+Q$9,Datenquellen!$F$7:$H$45,3,FALSE))="X"
                                    ),
                          "X",
                          ""
                          ),
               "X"
            )</f>
        <v/>
      </c>
      <c r="S255" s="232" t="str">
        <f xml:space="preserve"> IF(TEXT((EDATE('Projektkostenkalkulation EP'!$B$8,23)+R$9),"MM")=TEXT((EDATE('Projektkostenkalkulation EP'!$B$8,23)+(R$9-1)),"MM"),
             IF(
                        OR(
                                    TEXT((EDATE('Projektkostenkalkulation EP'!$B$8,23)+R$9),"TTT") = "Sa",
                                    TEXT((EDATE('Projektkostenkalkulation EP'!$B$8,23)+R$9),"TTT") = "So",
                                    IF(ISNA(VLOOKUP(EDATE('Projektkostenkalkulation EP'!$B$8,23)+R$9,Datenquellen!$F$7:$H$45,3,FALSE))," ",VLOOKUP(EDATE('Projektkostenkalkulation EP'!$B$8,23)+R$9,Datenquellen!$F$7:$H$45,3,FALSE))="X"
                                    ),
                          "X",
                          ""
                          ),
               "X"
            )</f>
        <v/>
      </c>
      <c r="T255" s="232" t="str">
        <f xml:space="preserve"> IF(TEXT((EDATE('Projektkostenkalkulation EP'!$B$8,23)+S$9),"MM")=TEXT((EDATE('Projektkostenkalkulation EP'!$B$8,23)+(S$9-1)),"MM"),
             IF(
                        OR(
                                    TEXT((EDATE('Projektkostenkalkulation EP'!$B$8,23)+S$9),"TTT") = "Sa",
                                    TEXT((EDATE('Projektkostenkalkulation EP'!$B$8,23)+S$9),"TTT") = "So",
                                    IF(ISNA(VLOOKUP(EDATE('Projektkostenkalkulation EP'!$B$8,23)+S$9,Datenquellen!$F$7:$H$45,3,FALSE))," ",VLOOKUP(EDATE('Projektkostenkalkulation EP'!$B$8,23)+S$9,Datenquellen!$F$7:$H$45,3,FALSE))="X"
                                    ),
                          "X",
                          ""
                          ),
               "X"
            )</f>
        <v/>
      </c>
      <c r="U255" s="232" t="str">
        <f xml:space="preserve"> IF(TEXT((EDATE('Projektkostenkalkulation EP'!$B$8,23)+T$9),"MM")=TEXT((EDATE('Projektkostenkalkulation EP'!$B$8,23)+(T$9-1)),"MM"),
             IF(
                        OR(
                                    TEXT((EDATE('Projektkostenkalkulation EP'!$B$8,23)+T$9),"TTT") = "Sa",
                                    TEXT((EDATE('Projektkostenkalkulation EP'!$B$8,23)+T$9),"TTT") = "So",
                                    IF(ISNA(VLOOKUP(EDATE('Projektkostenkalkulation EP'!$B$8,23)+T$9,Datenquellen!$F$7:$H$45,3,FALSE))," ",VLOOKUP(EDATE('Projektkostenkalkulation EP'!$B$8,23)+T$9,Datenquellen!$F$7:$H$45,3,FALSE))="X"
                                    ),
                          "X",
                          ""
                          ),
               "X"
            )</f>
        <v/>
      </c>
      <c r="V255" s="232" t="str">
        <f xml:space="preserve"> IF(TEXT((EDATE('Projektkostenkalkulation EP'!$B$8,23)+U$9),"MM")=TEXT((EDATE('Projektkostenkalkulation EP'!$B$8,23)+(U$9-1)),"MM"),
             IF(
                        OR(
                                    TEXT((EDATE('Projektkostenkalkulation EP'!$B$8,23)+U$9),"TTT") = "Sa",
                                    TEXT((EDATE('Projektkostenkalkulation EP'!$B$8,23)+U$9),"TTT") = "So",
                                    IF(ISNA(VLOOKUP(EDATE('Projektkostenkalkulation EP'!$B$8,23)+U$9,Datenquellen!$F$7:$H$45,3,FALSE))," ",VLOOKUP(EDATE('Projektkostenkalkulation EP'!$B$8,23)+U$9,Datenquellen!$F$7:$H$45,3,FALSE))="X"
                                    ),
                          "X",
                          ""
                          ),
               "X"
            )</f>
        <v>X</v>
      </c>
      <c r="W255" s="232" t="str">
        <f xml:space="preserve"> IF(TEXT((EDATE('Projektkostenkalkulation EP'!$B$8,23)+V$9),"MM")=TEXT((EDATE('Projektkostenkalkulation EP'!$B$8,23)+(V$9-1)),"MM"),
             IF(
                        OR(
                                    TEXT((EDATE('Projektkostenkalkulation EP'!$B$8,23)+V$9),"TTT") = "Sa",
                                    TEXT((EDATE('Projektkostenkalkulation EP'!$B$8,23)+V$9),"TTT") = "So",
                                    IF(ISNA(VLOOKUP(EDATE('Projektkostenkalkulation EP'!$B$8,23)+V$9,Datenquellen!$F$7:$H$45,3,FALSE))," ",VLOOKUP(EDATE('Projektkostenkalkulation EP'!$B$8,23)+V$9,Datenquellen!$F$7:$H$45,3,FALSE))="X"
                                    ),
                          "X",
                          ""
                          ),
               "X"
            )</f>
        <v>X</v>
      </c>
      <c r="X255" s="232" t="str">
        <f xml:space="preserve"> IF(TEXT((EDATE('Projektkostenkalkulation EP'!$B$8,23)+W$9),"MM")=TEXT((EDATE('Projektkostenkalkulation EP'!$B$8,23)+(W$9-1)),"MM"),
             IF(
                        OR(
                                    TEXT((EDATE('Projektkostenkalkulation EP'!$B$8,23)+W$9),"TTT") = "Sa",
                                    TEXT((EDATE('Projektkostenkalkulation EP'!$B$8,23)+W$9),"TTT") = "So",
                                    IF(ISNA(VLOOKUP(EDATE('Projektkostenkalkulation EP'!$B$8,23)+W$9,Datenquellen!$F$7:$H$45,3,FALSE))," ",VLOOKUP(EDATE('Projektkostenkalkulation EP'!$B$8,23)+W$9,Datenquellen!$F$7:$H$45,3,FALSE))="X"
                                    ),
                          "X",
                          ""
                          ),
               "X"
            )</f>
        <v/>
      </c>
      <c r="Y255" s="232" t="str">
        <f xml:space="preserve"> IF(TEXT((EDATE('Projektkostenkalkulation EP'!$B$8,23)+X$9),"MM")=TEXT((EDATE('Projektkostenkalkulation EP'!$B$8,23)+(X$9-1)),"MM"),
             IF(
                        OR(
                                    TEXT((EDATE('Projektkostenkalkulation EP'!$B$8,23)+X$9),"TTT") = "Sa",
                                    TEXT((EDATE('Projektkostenkalkulation EP'!$B$8,23)+X$9),"TTT") = "So",
                                    IF(ISNA(VLOOKUP(EDATE('Projektkostenkalkulation EP'!$B$8,23)+X$9,Datenquellen!$F$7:$H$45,3,FALSE))," ",VLOOKUP(EDATE('Projektkostenkalkulation EP'!$B$8,23)+X$9,Datenquellen!$F$7:$H$45,3,FALSE))="X"
                                    ),
                          "X",
                          ""
                          ),
               "X"
            )</f>
        <v/>
      </c>
      <c r="Z255" s="232" t="str">
        <f xml:space="preserve"> IF(TEXT((EDATE('Projektkostenkalkulation EP'!$B$8,23)+Y$9),"MM")=TEXT((EDATE('Projektkostenkalkulation EP'!$B$8,23)+(Y$9-1)),"MM"),
             IF(
                        OR(
                                    TEXT((EDATE('Projektkostenkalkulation EP'!$B$8,23)+Y$9),"TTT") = "Sa",
                                    TEXT((EDATE('Projektkostenkalkulation EP'!$B$8,23)+Y$9),"TTT") = "So",
                                    IF(ISNA(VLOOKUP(EDATE('Projektkostenkalkulation EP'!$B$8,23)+Y$9,Datenquellen!$F$7:$H$45,3,FALSE))," ",VLOOKUP(EDATE('Projektkostenkalkulation EP'!$B$8,23)+Y$9,Datenquellen!$F$7:$H$45,3,FALSE))="X"
                                    ),
                          "X",
                          ""
                          ),
               "X"
            )</f>
        <v/>
      </c>
      <c r="AA255" s="232" t="str">
        <f xml:space="preserve"> IF(TEXT((EDATE('Projektkostenkalkulation EP'!$B$8,23)+Z$9),"MM")=TEXT((EDATE('Projektkostenkalkulation EP'!$B$8,23)+(Z$9-1)),"MM"),
             IF(
                        OR(
                                    TEXT((EDATE('Projektkostenkalkulation EP'!$B$8,23)+Z$9),"TTT") = "Sa",
                                    TEXT((EDATE('Projektkostenkalkulation EP'!$B$8,23)+Z$9),"TTT") = "So",
                                    IF(ISNA(VLOOKUP(EDATE('Projektkostenkalkulation EP'!$B$8,23)+Z$9,Datenquellen!$F$7:$H$45,3,FALSE))," ",VLOOKUP(EDATE('Projektkostenkalkulation EP'!$B$8,23)+Z$9,Datenquellen!$F$7:$H$45,3,FALSE))="X"
                                    ),
                          "X",
                          ""
                          ),
               "X"
            )</f>
        <v>X</v>
      </c>
      <c r="AB255" s="232" t="str">
        <f xml:space="preserve"> IF(TEXT((EDATE('Projektkostenkalkulation EP'!$B$8,23)+AA$9),"MM")=TEXT((EDATE('Projektkostenkalkulation EP'!$B$8,23)+(AA$9-1)),"MM"),
             IF(
                        OR(
                                    TEXT((EDATE('Projektkostenkalkulation EP'!$B$8,23)+AA$9),"TTT") = "Sa",
                                    TEXT((EDATE('Projektkostenkalkulation EP'!$B$8,23)+AA$9),"TTT") = "So",
                                    IF(ISNA(VLOOKUP(EDATE('Projektkostenkalkulation EP'!$B$8,23)+AA$9,Datenquellen!$F$7:$H$45,3,FALSE))," ",VLOOKUP(EDATE('Projektkostenkalkulation EP'!$B$8,23)+AA$9,Datenquellen!$F$7:$H$45,3,FALSE))="X"
                                    ),
                          "X",
                          ""
                          ),
               "X"
            )</f>
        <v>X</v>
      </c>
      <c r="AC255" s="232" t="str">
        <f xml:space="preserve"> IF(TEXT((EDATE('Projektkostenkalkulation EP'!$B$8,23)+AB$9),"MM")=TEXT((EDATE('Projektkostenkalkulation EP'!$B$8,23)+(AB$9-1)),"MM"),
             IF(
                        OR(
                                    TEXT((EDATE('Projektkostenkalkulation EP'!$B$8,23)+AB$9),"TTT") = "Sa",
                                    TEXT((EDATE('Projektkostenkalkulation EP'!$B$8,23)+AB$9),"TTT") = "So",
                                    IF(ISNA(VLOOKUP(EDATE('Projektkostenkalkulation EP'!$B$8,23)+AB$9,Datenquellen!$F$7:$H$45,3,FALSE))," ",VLOOKUP(EDATE('Projektkostenkalkulation EP'!$B$8,23)+AB$9,Datenquellen!$F$7:$H$45,3,FALSE))="X"
                                    ),
                          "X",
                          ""
                          ),
               "X"
            )</f>
        <v>X</v>
      </c>
      <c r="AD255" s="232" t="str">
        <f xml:space="preserve"> IF(TEXT((EDATE('Projektkostenkalkulation EP'!$B$8,23)+AC$9),"MM")=TEXT((EDATE('Projektkostenkalkulation EP'!$B$8,23)+(AC$9-1)),"MM"),
             IF(
                        OR(
                                    TEXT((EDATE('Projektkostenkalkulation EP'!$B$8,23)+AC$9),"TTT") = "Sa",
                                    TEXT((EDATE('Projektkostenkalkulation EP'!$B$8,23)+AC$9),"TTT") = "So",
                                    IF(ISNA(VLOOKUP(EDATE('Projektkostenkalkulation EP'!$B$8,23)+AC$9,Datenquellen!$F$7:$H$45,3,FALSE))," ",VLOOKUP(EDATE('Projektkostenkalkulation EP'!$B$8,23)+AC$9,Datenquellen!$F$7:$H$45,3,FALSE))="X"
                                    ),
                          "X",
                          ""
                          ),
               "X"
            )</f>
        <v>X</v>
      </c>
      <c r="AE255" s="232" t="str">
        <f xml:space="preserve"> IF(TEXT((EDATE('Projektkostenkalkulation EP'!$B$8,23)+AD$9),"MM")=TEXT((EDATE('Projektkostenkalkulation EP'!$B$8,23)+(AD$9-1)),"MM"),
             IF(
                        OR(
                                    TEXT((EDATE('Projektkostenkalkulation EP'!$B$8,23)+AD$9),"TTT") = "Sa",
                                    TEXT((EDATE('Projektkostenkalkulation EP'!$B$8,23)+AD$9),"TTT") = "So",
                                    IF(ISNA(VLOOKUP(EDATE('Projektkostenkalkulation EP'!$B$8,23)+AD$9,Datenquellen!$F$7:$H$45,3,FALSE))," ",VLOOKUP(EDATE('Projektkostenkalkulation EP'!$B$8,23)+AD$9,Datenquellen!$F$7:$H$45,3,FALSE))="X"
                                    ),
                          "X",
                          ""
                          ),
               "X"
            )</f>
        <v/>
      </c>
      <c r="AF255" s="232" t="str">
        <f xml:space="preserve"> IF(TEXT((EDATE('Projektkostenkalkulation EP'!$B$8,23)+AE$9),"MM")=TEXT((EDATE('Projektkostenkalkulation EP'!$B$8,23)+(AE$9-1)),"MM"),
             IF(
                        OR(
                                    TEXT((EDATE('Projektkostenkalkulation EP'!$B$8,23)+AE$9),"TTT") = "Sa",
                                    TEXT((EDATE('Projektkostenkalkulation EP'!$B$8,23)+AE$9),"TTT") = "So",
                                    IF(ISNA(VLOOKUP(EDATE('Projektkostenkalkulation EP'!$B$8,23)+AE$9,Datenquellen!$F$7:$H$45,3,FALSE))," ",VLOOKUP(EDATE('Projektkostenkalkulation EP'!$B$8,23)+AE$9,Datenquellen!$F$7:$H$45,3,FALSE))="X"
                                    ),
                          "X",
                          ""
                          ),
               "X"
            )</f>
        <v/>
      </c>
      <c r="AG255" s="233" t="str">
        <f xml:space="preserve"> IF(TEXT((EDATE('Projektkostenkalkulation EP'!$B$8,23)+AF$9),"MM")=TEXT((EDATE('Projektkostenkalkulation EP'!$B$8,23)+(AF$9-1)),"MM"),
             IF(
                        OR(
                                    TEXT((EDATE('Projektkostenkalkulation EP'!$B$8,23)+AF$9),"TTT") = "Sa",
                                    TEXT((EDATE('Projektkostenkalkulation EP'!$B$8,23)+AF$9),"TTT") = "So",
                                    IF(ISNA(VLOOKUP(EDATE('Projektkostenkalkulation EP'!$B$8,23)+AF$9,Datenquellen!$F$7:$H$45,3,FALSE))," ",VLOOKUP(EDATE('Projektkostenkalkulation EP'!$B$8,23)+AF$9,Datenquellen!$F$7:$H$45,3,FALSE))="X"
                                    ),
                          "X",
                          ""
                          ),
               "X"
            )</f>
        <v/>
      </c>
      <c r="AH255" s="234"/>
      <c r="AI255" s="235"/>
      <c r="AJ255" s="409"/>
      <c r="AK255" s="406"/>
      <c r="AL255" s="231"/>
      <c r="AM255" s="232" t="str">
        <f>IF(
            OR(
                     TEXT(EDATE('Projektkostenkalkulation EP'!$B$8,23),"TTT") = "Sa",
                     TEXT(EDATE('Projektkostenkalkulation EP'!$B$8,23),"TTT") = "So",
                     IF(ISNA(VLOOKUP(EDATE('Projektkostenkalkulation EP'!$B$8,22),Datenquellen!$F$7:$H$45,3,FALSE))," ",VLOOKUP(EDATE('Projektkostenkalkulation EP'!$B$8,22),Datenquellen!$F$7:$H$45,3,FALSE))="X"
                            ),
                    "X",
                    ""
            )</f>
        <v>X</v>
      </c>
      <c r="AN255" s="232" t="str">
        <f xml:space="preserve"> IF(TEXT((EDATE('Projektkostenkalkulation EP'!$B$8,23)+AM$9),"MM")=TEXT((EDATE('Projektkostenkalkulation EP'!$B$8,23)+(AM$9-1)),"MM"),
             IF(
                        OR(
                                    TEXT((EDATE('Projektkostenkalkulation EP'!$B$8,23)+AM$9),"TTT") = "Sa",
                                    TEXT((EDATE('Projektkostenkalkulation EP'!$B$8,23)+AM$9),"TTT") = "So",
                                    IF(ISNA(VLOOKUP(EDATE('Projektkostenkalkulation EP'!$B$8,23)+AM$9,Datenquellen!$F$7:$H$45,3,FALSE))," ",VLOOKUP(EDATE('Projektkostenkalkulation EP'!$B$8,23)+AM$9,Datenquellen!$F$7:$H$45,3,FALSE))="X"
                                    ),
                          "X",
                          ""
                          ),
               "X"
            )</f>
        <v/>
      </c>
      <c r="AO255" s="232" t="str">
        <f xml:space="preserve"> IF(TEXT((EDATE('Projektkostenkalkulation EP'!$B$8,23)+AN$9),"MM")=TEXT((EDATE('Projektkostenkalkulation EP'!$B$8,23)+(AN$9-1)),"MM"),
             IF(
                        OR(
                                    TEXT((EDATE('Projektkostenkalkulation EP'!$B$8,23)+AN$9),"TTT") = "Sa",
                                    TEXT((EDATE('Projektkostenkalkulation EP'!$B$8,23)+AN$9),"TTT") = "So",
                                    IF(ISNA(VLOOKUP(EDATE('Projektkostenkalkulation EP'!$B$8,23)+AN$9,Datenquellen!$F$7:$H$45,3,FALSE))," ",VLOOKUP(EDATE('Projektkostenkalkulation EP'!$B$8,23)+AN$9,Datenquellen!$F$7:$H$45,3,FALSE))="X"
                                    ),
                          "X",
                          ""
                          ),
               "X"
            )</f>
        <v/>
      </c>
      <c r="AP255" s="232" t="str">
        <f xml:space="preserve"> IF(TEXT((EDATE('Projektkostenkalkulation EP'!$B$8,23)+AO$9),"MM")=TEXT((EDATE('Projektkostenkalkulation EP'!$B$8,23)+(AO$9-1)),"MM"),
             IF(
                        OR(
                                    TEXT((EDATE('Projektkostenkalkulation EP'!$B$8,23)+AO$9),"TTT") = "Sa",
                                    TEXT((EDATE('Projektkostenkalkulation EP'!$B$8,23)+AO$9),"TTT") = "So",
                                    IF(ISNA(VLOOKUP(EDATE('Projektkostenkalkulation EP'!$B$8,23)+AO$9,Datenquellen!$F$7:$H$45,3,FALSE))," ",VLOOKUP(EDATE('Projektkostenkalkulation EP'!$B$8,23)+AO$9,Datenquellen!$F$7:$H$45,3,FALSE))="X"
                                    ),
                          "X",
                          ""
                          ),
               "X"
            )</f>
        <v/>
      </c>
      <c r="AQ255" s="232" t="str">
        <f xml:space="preserve"> IF(TEXT((EDATE('Projektkostenkalkulation EP'!$B$8,23)+AP$9),"MM")=TEXT((EDATE('Projektkostenkalkulation EP'!$B$8,23)+(AP$9-1)),"MM"),
             IF(
                        OR(
                                    TEXT((EDATE('Projektkostenkalkulation EP'!$B$8,23)+AP$9),"TTT") = "Sa",
                                    TEXT((EDATE('Projektkostenkalkulation EP'!$B$8,23)+AP$9),"TTT") = "So",
                                    IF(ISNA(VLOOKUP(EDATE('Projektkostenkalkulation EP'!$B$8,23)+AP$9,Datenquellen!$F$7:$H$45,3,FALSE))," ",VLOOKUP(EDATE('Projektkostenkalkulation EP'!$B$8,23)+AP$9,Datenquellen!$F$7:$H$45,3,FALSE))="X"
                                    ),
                          "X",
                          ""
                          ),
               "X"
            )</f>
        <v/>
      </c>
      <c r="AR255" s="232" t="str">
        <f xml:space="preserve"> IF(TEXT((EDATE('Projektkostenkalkulation EP'!$B$8,23)+AQ$9),"MM")=TEXT((EDATE('Projektkostenkalkulation EP'!$B$8,23)+(AQ$9-1)),"MM"),
             IF(
                        OR(
                                    TEXT((EDATE('Projektkostenkalkulation EP'!$B$8,23)+AQ$9),"TTT") = "Sa",
                                    TEXT((EDATE('Projektkostenkalkulation EP'!$B$8,23)+AQ$9),"TTT") = "So",
                                    IF(ISNA(VLOOKUP(EDATE('Projektkostenkalkulation EP'!$B$8,23)+AQ$9,Datenquellen!$F$7:$H$45,3,FALSE))," ",VLOOKUP(EDATE('Projektkostenkalkulation EP'!$B$8,23)+AQ$9,Datenquellen!$F$7:$H$45,3,FALSE))="X"
                                    ),
                          "X",
                          ""
                          ),
               "X"
            )</f>
        <v>X</v>
      </c>
      <c r="AS255" s="232" t="str">
        <f xml:space="preserve"> IF(TEXT((EDATE('Projektkostenkalkulation EP'!$B$8,23)+AR$9),"MM")=TEXT((EDATE('Projektkostenkalkulation EP'!$B$8,23)+(AR$9-1)),"MM"),
             IF(
                        OR(
                                    TEXT((EDATE('Projektkostenkalkulation EP'!$B$8,23)+AR$9),"TTT") = "Sa",
                                    TEXT((EDATE('Projektkostenkalkulation EP'!$B$8,23)+AR$9),"TTT") = "So",
                                    IF(ISNA(VLOOKUP(EDATE('Projektkostenkalkulation EP'!$B$8,23)+AR$9,Datenquellen!$F$7:$H$45,3,FALSE))," ",VLOOKUP(EDATE('Projektkostenkalkulation EP'!$B$8,23)+AR$9,Datenquellen!$F$7:$H$45,3,FALSE))="X"
                                    ),
                          "X",
                          ""
                          ),
               "X"
            )</f>
        <v>X</v>
      </c>
      <c r="AT255" s="232" t="str">
        <f xml:space="preserve"> IF(TEXT((EDATE('Projektkostenkalkulation EP'!$B$8,23)+AS$9),"MM")=TEXT((EDATE('Projektkostenkalkulation EP'!$B$8,23)+(AS$9-1)),"MM"),
             IF(
                        OR(
                                    TEXT((EDATE('Projektkostenkalkulation EP'!$B$8,23)+AS$9),"TTT") = "Sa",
                                    TEXT((EDATE('Projektkostenkalkulation EP'!$B$8,23)+AS$9),"TTT") = "So",
                                    IF(ISNA(VLOOKUP(EDATE('Projektkostenkalkulation EP'!$B$8,23)+AS$9,Datenquellen!$F$7:$H$45,3,FALSE))," ",VLOOKUP(EDATE('Projektkostenkalkulation EP'!$B$8,23)+AS$9,Datenquellen!$F$7:$H$45,3,FALSE))="X"
                                    ),
                          "X",
                          ""
                          ),
               "X"
            )</f>
        <v/>
      </c>
      <c r="AU255" s="232" t="str">
        <f xml:space="preserve"> IF(TEXT((EDATE('Projektkostenkalkulation EP'!$B$8,23)+AT$9),"MM")=TEXT((EDATE('Projektkostenkalkulation EP'!$B$8,23)+(AT$9-1)),"MM"),
             IF(
                        OR(
                                    TEXT((EDATE('Projektkostenkalkulation EP'!$B$8,23)+AT$9),"TTT") = "Sa",
                                    TEXT((EDATE('Projektkostenkalkulation EP'!$B$8,23)+AT$9),"TTT") = "So",
                                    IF(ISNA(VLOOKUP(EDATE('Projektkostenkalkulation EP'!$B$8,23)+AT$9,Datenquellen!$F$7:$H$45,3,FALSE))," ",VLOOKUP(EDATE('Projektkostenkalkulation EP'!$B$8,23)+AT$9,Datenquellen!$F$7:$H$45,3,FALSE))="X"
                                    ),
                          "X",
                          ""
                          ),
               "X"
            )</f>
        <v/>
      </c>
      <c r="AV255" s="232" t="str">
        <f xml:space="preserve"> IF(TEXT((EDATE('Projektkostenkalkulation EP'!$B$8,23)+AU$9),"MM")=TEXT((EDATE('Projektkostenkalkulation EP'!$B$8,23)+(AU$9-1)),"MM"),
             IF(
                        OR(
                                    TEXT((EDATE('Projektkostenkalkulation EP'!$B$8,23)+AU$9),"TTT") = "Sa",
                                    TEXT((EDATE('Projektkostenkalkulation EP'!$B$8,23)+AU$9),"TTT") = "So",
                                    IF(ISNA(VLOOKUP(EDATE('Projektkostenkalkulation EP'!$B$8,23)+AU$9,Datenquellen!$F$7:$H$45,3,FALSE))," ",VLOOKUP(EDATE('Projektkostenkalkulation EP'!$B$8,23)+AU$9,Datenquellen!$F$7:$H$45,3,FALSE))="X"
                                    ),
                          "X",
                          ""
                          ),
               "X"
            )</f>
        <v/>
      </c>
      <c r="AW255" s="232" t="str">
        <f xml:space="preserve"> IF(TEXT((EDATE('Projektkostenkalkulation EP'!$B$8,23)+AV$9),"MM")=TEXT((EDATE('Projektkostenkalkulation EP'!$B$8,23)+(AV$9-1)),"MM"),
             IF(
                        OR(
                                    TEXT((EDATE('Projektkostenkalkulation EP'!$B$8,23)+AV$9),"TTT") = "Sa",
                                    TEXT((EDATE('Projektkostenkalkulation EP'!$B$8,23)+AV$9),"TTT") = "So",
                                    IF(ISNA(VLOOKUP(EDATE('Projektkostenkalkulation EP'!$B$8,23)+AV$9,Datenquellen!$F$7:$H$45,3,FALSE))," ",VLOOKUP(EDATE('Projektkostenkalkulation EP'!$B$8,23)+AV$9,Datenquellen!$F$7:$H$45,3,FALSE))="X"
                                    ),
                          "X",
                          ""
                          ),
               "X"
            )</f>
        <v/>
      </c>
      <c r="AX255" s="232" t="str">
        <f xml:space="preserve"> IF(TEXT((EDATE('Projektkostenkalkulation EP'!$B$8,23)+AW$9),"MM")=TEXT((EDATE('Projektkostenkalkulation EP'!$B$8,23)+(AW$9-1)),"MM"),
             IF(
                        OR(
                                    TEXT((EDATE('Projektkostenkalkulation EP'!$B$8,23)+AW$9),"TTT") = "Sa",
                                    TEXT((EDATE('Projektkostenkalkulation EP'!$B$8,23)+AW$9),"TTT") = "So",
                                    IF(ISNA(VLOOKUP(EDATE('Projektkostenkalkulation EP'!$B$8,23)+AW$9,Datenquellen!$F$7:$H$45,3,FALSE))," ",VLOOKUP(EDATE('Projektkostenkalkulation EP'!$B$8,23)+AW$9,Datenquellen!$F$7:$H$45,3,FALSE))="X"
                                    ),
                          "X",
                          ""
                          ),
               "X"
            )</f>
        <v/>
      </c>
      <c r="AY255" s="232" t="str">
        <f xml:space="preserve"> IF(TEXT((EDATE('Projektkostenkalkulation EP'!$B$8,23)+AX$9),"MM")=TEXT((EDATE('Projektkostenkalkulation EP'!$B$8,23)+(AX$9-1)),"MM"),
             IF(
                        OR(
                                    TEXT((EDATE('Projektkostenkalkulation EP'!$B$8,23)+AX$9),"TTT") = "Sa",
                                    TEXT((EDATE('Projektkostenkalkulation EP'!$B$8,23)+AX$9),"TTT") = "So",
                                    IF(ISNA(VLOOKUP(EDATE('Projektkostenkalkulation EP'!$B$8,23)+AX$9,Datenquellen!$F$7:$H$45,3,FALSE))," ",VLOOKUP(EDATE('Projektkostenkalkulation EP'!$B$8,23)+AX$9,Datenquellen!$F$7:$H$45,3,FALSE))="X"
                                    ),
                          "X",
                          ""
                          ),
               "X"
            )</f>
        <v>X</v>
      </c>
      <c r="AZ255" s="232" t="str">
        <f xml:space="preserve"> IF(TEXT((EDATE('Projektkostenkalkulation EP'!$B$8,23)+AY$9),"MM")=TEXT((EDATE('Projektkostenkalkulation EP'!$B$8,23)+(AY$9-1)),"MM"),
             IF(
                        OR(
                                    TEXT((EDATE('Projektkostenkalkulation EP'!$B$8,23)+AY$9),"TTT") = "Sa",
                                    TEXT((EDATE('Projektkostenkalkulation EP'!$B$8,23)+AY$9),"TTT") = "So",
                                    IF(ISNA(VLOOKUP(EDATE('Projektkostenkalkulation EP'!$B$8,23)+AY$9,Datenquellen!$F$7:$H$45,3,FALSE))," ",VLOOKUP(EDATE('Projektkostenkalkulation EP'!$B$8,23)+AY$9,Datenquellen!$F$7:$H$45,3,FALSE))="X"
                                    ),
                          "X",
                          ""
                          ),
               "X"
            )</f>
        <v>X</v>
      </c>
      <c r="BA255" s="232" t="str">
        <f xml:space="preserve"> IF(TEXT((EDATE('Projektkostenkalkulation EP'!$B$8,23)+AZ$9),"MM")=TEXT((EDATE('Projektkostenkalkulation EP'!$B$8,23)+(AZ$9-1)),"MM"),
             IF(
                        OR(
                                    TEXT((EDATE('Projektkostenkalkulation EP'!$B$8,23)+AZ$9),"TTT") = "Sa",
                                    TEXT((EDATE('Projektkostenkalkulation EP'!$B$8,23)+AZ$9),"TTT") = "So",
                                    IF(ISNA(VLOOKUP(EDATE('Projektkostenkalkulation EP'!$B$8,23)+AZ$9,Datenquellen!$F$7:$H$45,3,FALSE))," ",VLOOKUP(EDATE('Projektkostenkalkulation EP'!$B$8,23)+AZ$9,Datenquellen!$F$7:$H$45,3,FALSE))="X"
                                    ),
                          "X",
                          ""
                          ),
               "X"
            )</f>
        <v/>
      </c>
      <c r="BB255" s="232" t="str">
        <f xml:space="preserve"> IF(TEXT((EDATE('Projektkostenkalkulation EP'!$B$8,23)+BA$9),"MM")=TEXT((EDATE('Projektkostenkalkulation EP'!$B$8,23)+(BA$9-1)),"MM"),
             IF(
                        OR(
                                    TEXT((EDATE('Projektkostenkalkulation EP'!$B$8,23)+BA$9),"TTT") = "Sa",
                                    TEXT((EDATE('Projektkostenkalkulation EP'!$B$8,23)+BA$9),"TTT") = "So",
                                    IF(ISNA(VLOOKUP(EDATE('Projektkostenkalkulation EP'!$B$8,23)+BA$9,Datenquellen!$F$7:$H$45,3,FALSE))," ",VLOOKUP(EDATE('Projektkostenkalkulation EP'!$B$8,23)+BA$9,Datenquellen!$F$7:$H$45,3,FALSE))="X"
                                    ),
                          "X",
                          ""
                          ),
               "X"
            )</f>
        <v/>
      </c>
      <c r="BC255" s="232" t="str">
        <f xml:space="preserve"> IF(TEXT((EDATE('Projektkostenkalkulation EP'!$B$8,23)+BB$9),"MM")=TEXT((EDATE('Projektkostenkalkulation EP'!$B$8,23)+(BB$9-1)),"MM"),
             IF(
                        OR(
                                    TEXT((EDATE('Projektkostenkalkulation EP'!$B$8,23)+BB$9),"TTT") = "Sa",
                                    TEXT((EDATE('Projektkostenkalkulation EP'!$B$8,23)+BB$9),"TTT") = "So",
                                    IF(ISNA(VLOOKUP(EDATE('Projektkostenkalkulation EP'!$B$8,23)+BB$9,Datenquellen!$F$7:$H$45,3,FALSE))," ",VLOOKUP(EDATE('Projektkostenkalkulation EP'!$B$8,23)+BB$9,Datenquellen!$F$7:$H$45,3,FALSE))="X"
                                    ),
                          "X",
                          ""
                          ),
               "X"
            )</f>
        <v/>
      </c>
      <c r="BD255" s="232" t="str">
        <f xml:space="preserve"> IF(TEXT((EDATE('Projektkostenkalkulation EP'!$B$8,23)+BC$9),"MM")=TEXT((EDATE('Projektkostenkalkulation EP'!$B$8,23)+(BC$9-1)),"MM"),
             IF(
                        OR(
                                    TEXT((EDATE('Projektkostenkalkulation EP'!$B$8,23)+BC$9),"TTT") = "Sa",
                                    TEXT((EDATE('Projektkostenkalkulation EP'!$B$8,23)+BC$9),"TTT") = "So",
                                    IF(ISNA(VLOOKUP(EDATE('Projektkostenkalkulation EP'!$B$8,23)+BC$9,Datenquellen!$F$7:$H$45,3,FALSE))," ",VLOOKUP(EDATE('Projektkostenkalkulation EP'!$B$8,23)+BC$9,Datenquellen!$F$7:$H$45,3,FALSE))="X"
                                    ),
                          "X",
                          ""
                          ),
               "X"
            )</f>
        <v/>
      </c>
      <c r="BE255" s="232" t="str">
        <f xml:space="preserve"> IF(TEXT((EDATE('Projektkostenkalkulation EP'!$B$8,23)+BD$9),"MM")=TEXT((EDATE('Projektkostenkalkulation EP'!$B$8,23)+(BD$9-1)),"MM"),
             IF(
                        OR(
                                    TEXT((EDATE('Projektkostenkalkulation EP'!$B$8,23)+BD$9),"TTT") = "Sa",
                                    TEXT((EDATE('Projektkostenkalkulation EP'!$B$8,23)+BD$9),"TTT") = "So",
                                    IF(ISNA(VLOOKUP(EDATE('Projektkostenkalkulation EP'!$B$8,23)+BD$9,Datenquellen!$F$7:$H$45,3,FALSE))," ",VLOOKUP(EDATE('Projektkostenkalkulation EP'!$B$8,23)+BD$9,Datenquellen!$F$7:$H$45,3,FALSE))="X"
                                    ),
                          "X",
                          ""
                          ),
               "X"
            )</f>
        <v/>
      </c>
      <c r="BF255" s="232" t="str">
        <f xml:space="preserve"> IF(TEXT((EDATE('Projektkostenkalkulation EP'!$B$8,23)+BE$9),"MM")=TEXT((EDATE('Projektkostenkalkulation EP'!$B$8,23)+(BE$9-1)),"MM"),
             IF(
                        OR(
                                    TEXT((EDATE('Projektkostenkalkulation EP'!$B$8,23)+BE$9),"TTT") = "Sa",
                                    TEXT((EDATE('Projektkostenkalkulation EP'!$B$8,23)+BE$9),"TTT") = "So",
                                    IF(ISNA(VLOOKUP(EDATE('Projektkostenkalkulation EP'!$B$8,23)+BE$9,Datenquellen!$F$7:$H$45,3,FALSE))," ",VLOOKUP(EDATE('Projektkostenkalkulation EP'!$B$8,23)+BE$9,Datenquellen!$F$7:$H$45,3,FALSE))="X"
                                    ),
                          "X",
                          ""
                          ),
               "X"
            )</f>
        <v>X</v>
      </c>
      <c r="BG255" s="232" t="str">
        <f xml:space="preserve"> IF(TEXT((EDATE('Projektkostenkalkulation EP'!$B$8,23)+BF$9),"MM")=TEXT((EDATE('Projektkostenkalkulation EP'!$B$8,23)+(BF$9-1)),"MM"),
             IF(
                        OR(
                                    TEXT((EDATE('Projektkostenkalkulation EP'!$B$8,23)+BF$9),"TTT") = "Sa",
                                    TEXT((EDATE('Projektkostenkalkulation EP'!$B$8,23)+BF$9),"TTT") = "So",
                                    IF(ISNA(VLOOKUP(EDATE('Projektkostenkalkulation EP'!$B$8,23)+BF$9,Datenquellen!$F$7:$H$45,3,FALSE))," ",VLOOKUP(EDATE('Projektkostenkalkulation EP'!$B$8,23)+BF$9,Datenquellen!$F$7:$H$45,3,FALSE))="X"
                                    ),
                          "X",
                          ""
                          ),
               "X"
            )</f>
        <v>X</v>
      </c>
      <c r="BH255" s="232" t="str">
        <f xml:space="preserve"> IF(TEXT((EDATE('Projektkostenkalkulation EP'!$B$8,23)+BG$9),"MM")=TEXT((EDATE('Projektkostenkalkulation EP'!$B$8,23)+(BG$9-1)),"MM"),
             IF(
                        OR(
                                    TEXT((EDATE('Projektkostenkalkulation EP'!$B$8,23)+BG$9),"TTT") = "Sa",
                                    TEXT((EDATE('Projektkostenkalkulation EP'!$B$8,23)+BG$9),"TTT") = "So",
                                    IF(ISNA(VLOOKUP(EDATE('Projektkostenkalkulation EP'!$B$8,23)+BG$9,Datenquellen!$F$7:$H$45,3,FALSE))," ",VLOOKUP(EDATE('Projektkostenkalkulation EP'!$B$8,23)+BG$9,Datenquellen!$F$7:$H$45,3,FALSE))="X"
                                    ),
                          "X",
                          ""
                          ),
               "X"
            )</f>
        <v/>
      </c>
      <c r="BI255" s="232" t="str">
        <f xml:space="preserve"> IF(TEXT((EDATE('Projektkostenkalkulation EP'!$B$8,23)+BH$9),"MM")=TEXT((EDATE('Projektkostenkalkulation EP'!$B$8,23)+(BH$9-1)),"MM"),
             IF(
                        OR(
                                    TEXT((EDATE('Projektkostenkalkulation EP'!$B$8,23)+BH$9),"TTT") = "Sa",
                                    TEXT((EDATE('Projektkostenkalkulation EP'!$B$8,23)+BH$9),"TTT") = "So",
                                    IF(ISNA(VLOOKUP(EDATE('Projektkostenkalkulation EP'!$B$8,23)+BH$9,Datenquellen!$F$7:$H$45,3,FALSE))," ",VLOOKUP(EDATE('Projektkostenkalkulation EP'!$B$8,23)+BH$9,Datenquellen!$F$7:$H$45,3,FALSE))="X"
                                    ),
                          "X",
                          ""
                          ),
               "X"
            )</f>
        <v/>
      </c>
      <c r="BJ255" s="232" t="str">
        <f xml:space="preserve"> IF(TEXT((EDATE('Projektkostenkalkulation EP'!$B$8,23)+BI$9),"MM")=TEXT((EDATE('Projektkostenkalkulation EP'!$B$8,23)+(BI$9-1)),"MM"),
             IF(
                        OR(
                                    TEXT((EDATE('Projektkostenkalkulation EP'!$B$8,23)+BI$9),"TTT") = "Sa",
                                    TEXT((EDATE('Projektkostenkalkulation EP'!$B$8,23)+BI$9),"TTT") = "So",
                                    IF(ISNA(VLOOKUP(EDATE('Projektkostenkalkulation EP'!$B$8,23)+BI$9,Datenquellen!$F$7:$H$45,3,FALSE))," ",VLOOKUP(EDATE('Projektkostenkalkulation EP'!$B$8,23)+BI$9,Datenquellen!$F$7:$H$45,3,FALSE))="X"
                                    ),
                          "X",
                          ""
                          ),
               "X"
            )</f>
        <v/>
      </c>
      <c r="BK255" s="232" t="str">
        <f xml:space="preserve"> IF(TEXT((EDATE('Projektkostenkalkulation EP'!$B$8,23)+BJ$9),"MM")=TEXT((EDATE('Projektkostenkalkulation EP'!$B$8,23)+(BJ$9-1)),"MM"),
             IF(
                        OR(
                                    TEXT((EDATE('Projektkostenkalkulation EP'!$B$8,23)+BJ$9),"TTT") = "Sa",
                                    TEXT((EDATE('Projektkostenkalkulation EP'!$B$8,23)+BJ$9),"TTT") = "So",
                                    IF(ISNA(VLOOKUP(EDATE('Projektkostenkalkulation EP'!$B$8,23)+BJ$9,Datenquellen!$F$7:$H$45,3,FALSE))," ",VLOOKUP(EDATE('Projektkostenkalkulation EP'!$B$8,23)+BJ$9,Datenquellen!$F$7:$H$45,3,FALSE))="X"
                                    ),
                          "X",
                          ""
                          ),
               "X"
            )</f>
        <v>X</v>
      </c>
      <c r="BL255" s="232" t="str">
        <f xml:space="preserve"> IF(TEXT((EDATE('Projektkostenkalkulation EP'!$B$8,23)+BK$9),"MM")=TEXT((EDATE('Projektkostenkalkulation EP'!$B$8,23)+(BK$9-1)),"MM"),
             IF(
                        OR(
                                    TEXT((EDATE('Projektkostenkalkulation EP'!$B$8,23)+BK$9),"TTT") = "Sa",
                                    TEXT((EDATE('Projektkostenkalkulation EP'!$B$8,23)+BK$9),"TTT") = "So",
                                    IF(ISNA(VLOOKUP(EDATE('Projektkostenkalkulation EP'!$B$8,23)+BK$9,Datenquellen!$F$7:$H$45,3,FALSE))," ",VLOOKUP(EDATE('Projektkostenkalkulation EP'!$B$8,23)+BK$9,Datenquellen!$F$7:$H$45,3,FALSE))="X"
                                    ),
                          "X",
                          ""
                          ),
               "X"
            )</f>
        <v>X</v>
      </c>
      <c r="BM255" s="232" t="str">
        <f xml:space="preserve"> IF(TEXT((EDATE('Projektkostenkalkulation EP'!$B$8,23)+BL$9),"MM")=TEXT((EDATE('Projektkostenkalkulation EP'!$B$8,23)+(BL$9-1)),"MM"),
             IF(
                        OR(
                                    TEXT((EDATE('Projektkostenkalkulation EP'!$B$8,23)+BL$9),"TTT") = "Sa",
                                    TEXT((EDATE('Projektkostenkalkulation EP'!$B$8,23)+BL$9),"TTT") = "So",
                                    IF(ISNA(VLOOKUP(EDATE('Projektkostenkalkulation EP'!$B$8,23)+BL$9,Datenquellen!$F$7:$H$45,3,FALSE))," ",VLOOKUP(EDATE('Projektkostenkalkulation EP'!$B$8,23)+BL$9,Datenquellen!$F$7:$H$45,3,FALSE))="X"
                                    ),
                          "X",
                          ""
                          ),
               "X"
            )</f>
        <v>X</v>
      </c>
      <c r="BN255" s="232" t="str">
        <f xml:space="preserve"> IF(TEXT((EDATE('Projektkostenkalkulation EP'!$B$8,23)+BM$9),"MM")=TEXT((EDATE('Projektkostenkalkulation EP'!$B$8,23)+(BM$9-1)),"MM"),
             IF(
                        OR(
                                    TEXT((EDATE('Projektkostenkalkulation EP'!$B$8,23)+BM$9),"TTT") = "Sa",
                                    TEXT((EDATE('Projektkostenkalkulation EP'!$B$8,23)+BM$9),"TTT") = "So",
                                    IF(ISNA(VLOOKUP(EDATE('Projektkostenkalkulation EP'!$B$8,23)+BM$9,Datenquellen!$F$7:$H$45,3,FALSE))," ",VLOOKUP(EDATE('Projektkostenkalkulation EP'!$B$8,23)+BM$9,Datenquellen!$F$7:$H$45,3,FALSE))="X"
                                    ),
                          "X",
                          ""
                          ),
               "X"
            )</f>
        <v>X</v>
      </c>
      <c r="BO255" s="232" t="str">
        <f xml:space="preserve"> IF(TEXT((EDATE('Projektkostenkalkulation EP'!$B$8,23)+BN$9),"MM")=TEXT((EDATE('Projektkostenkalkulation EP'!$B$8,23)+(BN$9-1)),"MM"),
             IF(
                        OR(
                                    TEXT((EDATE('Projektkostenkalkulation EP'!$B$8,23)+BN$9),"TTT") = "Sa",
                                    TEXT((EDATE('Projektkostenkalkulation EP'!$B$8,23)+BN$9),"TTT") = "So",
                                    IF(ISNA(VLOOKUP(EDATE('Projektkostenkalkulation EP'!$B$8,23)+BN$9,Datenquellen!$F$7:$H$45,3,FALSE))," ",VLOOKUP(EDATE('Projektkostenkalkulation EP'!$B$8,23)+BN$9,Datenquellen!$F$7:$H$45,3,FALSE))="X"
                                    ),
                          "X",
                          ""
                          ),
               "X"
            )</f>
        <v/>
      </c>
      <c r="BP255" s="232" t="str">
        <f xml:space="preserve"> IF(TEXT((EDATE('Projektkostenkalkulation EP'!$B$8,23)+BO$9),"MM")=TEXT((EDATE('Projektkostenkalkulation EP'!$B$8,23)+(BO$9-1)),"MM"),
             IF(
                        OR(
                                    TEXT((EDATE('Projektkostenkalkulation EP'!$B$8,23)+BO$9),"TTT") = "Sa",
                                    TEXT((EDATE('Projektkostenkalkulation EP'!$B$8,23)+BO$9),"TTT") = "So",
                                    IF(ISNA(VLOOKUP(EDATE('Projektkostenkalkulation EP'!$B$8,23)+BO$9,Datenquellen!$F$7:$H$45,3,FALSE))," ",VLOOKUP(EDATE('Projektkostenkalkulation EP'!$B$8,23)+BO$9,Datenquellen!$F$7:$H$45,3,FALSE))="X"
                                    ),
                          "X",
                          ""
                          ),
               "X"
            )</f>
        <v/>
      </c>
      <c r="BQ255" s="233" t="str">
        <f xml:space="preserve"> IF(TEXT((EDATE('Projektkostenkalkulation EP'!$B$8,23)+BP$9),"MM")=TEXT((EDATE('Projektkostenkalkulation EP'!$B$8,23)+(BP$9-1)),"MM"),
             IF(
                        OR(
                                    TEXT((EDATE('Projektkostenkalkulation EP'!$B$8,23)+BP$9),"TTT") = "Sa",
                                    TEXT((EDATE('Projektkostenkalkulation EP'!$B$8,23)+BP$9),"TTT") = "So",
                                    IF(ISNA(VLOOKUP(EDATE('Projektkostenkalkulation EP'!$B$8,23)+BP$9,Datenquellen!$F$7:$H$45,3,FALSE))," ",VLOOKUP(EDATE('Projektkostenkalkulation EP'!$B$8,23)+BP$9,Datenquellen!$F$7:$H$45,3,FALSE))="X"
                                    ),
                          "X",
                          ""
                          ),
               "X"
            )</f>
        <v/>
      </c>
      <c r="BR255" s="234"/>
      <c r="BS255" s="235"/>
      <c r="BT255" s="409"/>
      <c r="BU255" s="406"/>
      <c r="BV255" s="231"/>
      <c r="BW255" s="232" t="str">
        <f>IF(
            OR(
                     TEXT(EDATE('Projektkostenkalkulation EP'!$B$8,23),"TTT") = "Sa",
                     TEXT(EDATE('Projektkostenkalkulation EP'!$B$8,23),"TTT") = "So",
                     IF(ISNA(VLOOKUP(EDATE('Projektkostenkalkulation EP'!$B$8,22),Datenquellen!$F$7:$H$45,3,FALSE))," ",VLOOKUP(EDATE('Projektkostenkalkulation EP'!$B$8,22),Datenquellen!$F$7:$H$45,3,FALSE))="X"
                            ),
                    "X",
                    ""
            )</f>
        <v>X</v>
      </c>
      <c r="BX255" s="232" t="str">
        <f xml:space="preserve"> IF(TEXT((EDATE('Projektkostenkalkulation EP'!$B$8,23)+BW$9),"MM")=TEXT((EDATE('Projektkostenkalkulation EP'!$B$8,23)+(BW$9-1)),"MM"),
             IF(
                        OR(
                                    TEXT((EDATE('Projektkostenkalkulation EP'!$B$8,23)+BW$9),"TTT") = "Sa",
                                    TEXT((EDATE('Projektkostenkalkulation EP'!$B$8,23)+BW$9),"TTT") = "So",
                                    IF(ISNA(VLOOKUP(EDATE('Projektkostenkalkulation EP'!$B$8,23)+BW$9,Datenquellen!$F$7:$H$45,3,FALSE))," ",VLOOKUP(EDATE('Projektkostenkalkulation EP'!$B$8,23)+BW$9,Datenquellen!$F$7:$H$45,3,FALSE))="X"
                                    ),
                          "X",
                          ""
                          ),
               "X"
            )</f>
        <v/>
      </c>
      <c r="BY255" s="232" t="str">
        <f xml:space="preserve"> IF(TEXT((EDATE('Projektkostenkalkulation EP'!$B$8,23)+BX$9),"MM")=TEXT((EDATE('Projektkostenkalkulation EP'!$B$8,23)+(BX$9-1)),"MM"),
             IF(
                        OR(
                                    TEXT((EDATE('Projektkostenkalkulation EP'!$B$8,23)+BX$9),"TTT") = "Sa",
                                    TEXT((EDATE('Projektkostenkalkulation EP'!$B$8,23)+BX$9),"TTT") = "So",
                                    IF(ISNA(VLOOKUP(EDATE('Projektkostenkalkulation EP'!$B$8,23)+BX$9,Datenquellen!$F$7:$H$45,3,FALSE))," ",VLOOKUP(EDATE('Projektkostenkalkulation EP'!$B$8,23)+BX$9,Datenquellen!$F$7:$H$45,3,FALSE))="X"
                                    ),
                          "X",
                          ""
                          ),
               "X"
            )</f>
        <v/>
      </c>
      <c r="BZ255" s="232" t="str">
        <f xml:space="preserve"> IF(TEXT((EDATE('Projektkostenkalkulation EP'!$B$8,23)+BY$9),"MM")=TEXT((EDATE('Projektkostenkalkulation EP'!$B$8,23)+(BY$9-1)),"MM"),
             IF(
                        OR(
                                    TEXT((EDATE('Projektkostenkalkulation EP'!$B$8,23)+BY$9),"TTT") = "Sa",
                                    TEXT((EDATE('Projektkostenkalkulation EP'!$B$8,23)+BY$9),"TTT") = "So",
                                    IF(ISNA(VLOOKUP(EDATE('Projektkostenkalkulation EP'!$B$8,23)+BY$9,Datenquellen!$F$7:$H$45,3,FALSE))," ",VLOOKUP(EDATE('Projektkostenkalkulation EP'!$B$8,23)+BY$9,Datenquellen!$F$7:$H$45,3,FALSE))="X"
                                    ),
                          "X",
                          ""
                          ),
               "X"
            )</f>
        <v/>
      </c>
      <c r="CA255" s="232" t="str">
        <f xml:space="preserve"> IF(TEXT((EDATE('Projektkostenkalkulation EP'!$B$8,23)+BZ$9),"MM")=TEXT((EDATE('Projektkostenkalkulation EP'!$B$8,23)+(BZ$9-1)),"MM"),
             IF(
                        OR(
                                    TEXT((EDATE('Projektkostenkalkulation EP'!$B$8,23)+BZ$9),"TTT") = "Sa",
                                    TEXT((EDATE('Projektkostenkalkulation EP'!$B$8,23)+BZ$9),"TTT") = "So",
                                    IF(ISNA(VLOOKUP(EDATE('Projektkostenkalkulation EP'!$B$8,23)+BZ$9,Datenquellen!$F$7:$H$45,3,FALSE))," ",VLOOKUP(EDATE('Projektkostenkalkulation EP'!$B$8,23)+BZ$9,Datenquellen!$F$7:$H$45,3,FALSE))="X"
                                    ),
                          "X",
                          ""
                          ),
               "X"
            )</f>
        <v/>
      </c>
      <c r="CB255" s="232" t="str">
        <f xml:space="preserve"> IF(TEXT((EDATE('Projektkostenkalkulation EP'!$B$8,23)+CA$9),"MM")=TEXT((EDATE('Projektkostenkalkulation EP'!$B$8,23)+(CA$9-1)),"MM"),
             IF(
                        OR(
                                    TEXT((EDATE('Projektkostenkalkulation EP'!$B$8,23)+CA$9),"TTT") = "Sa",
                                    TEXT((EDATE('Projektkostenkalkulation EP'!$B$8,23)+CA$9),"TTT") = "So",
                                    IF(ISNA(VLOOKUP(EDATE('Projektkostenkalkulation EP'!$B$8,23)+CA$9,Datenquellen!$F$7:$H$45,3,FALSE))," ",VLOOKUP(EDATE('Projektkostenkalkulation EP'!$B$8,23)+CA$9,Datenquellen!$F$7:$H$45,3,FALSE))="X"
                                    ),
                          "X",
                          ""
                          ),
               "X"
            )</f>
        <v>X</v>
      </c>
      <c r="CC255" s="232" t="str">
        <f xml:space="preserve"> IF(TEXT((EDATE('Projektkostenkalkulation EP'!$B$8,23)+CB$9),"MM")=TEXT((EDATE('Projektkostenkalkulation EP'!$B$8,23)+(CB$9-1)),"MM"),
             IF(
                        OR(
                                    TEXT((EDATE('Projektkostenkalkulation EP'!$B$8,23)+CB$9),"TTT") = "Sa",
                                    TEXT((EDATE('Projektkostenkalkulation EP'!$B$8,23)+CB$9),"TTT") = "So",
                                    IF(ISNA(VLOOKUP(EDATE('Projektkostenkalkulation EP'!$B$8,23)+CB$9,Datenquellen!$F$7:$H$45,3,FALSE))," ",VLOOKUP(EDATE('Projektkostenkalkulation EP'!$B$8,23)+CB$9,Datenquellen!$F$7:$H$45,3,FALSE))="X"
                                    ),
                          "X",
                          ""
                          ),
               "X"
            )</f>
        <v>X</v>
      </c>
      <c r="CD255" s="232" t="str">
        <f xml:space="preserve"> IF(TEXT((EDATE('Projektkostenkalkulation EP'!$B$8,23)+CC$9),"MM")=TEXT((EDATE('Projektkostenkalkulation EP'!$B$8,23)+(CC$9-1)),"MM"),
             IF(
                        OR(
                                    TEXT((EDATE('Projektkostenkalkulation EP'!$B$8,23)+CC$9),"TTT") = "Sa",
                                    TEXT((EDATE('Projektkostenkalkulation EP'!$B$8,23)+CC$9),"TTT") = "So",
                                    IF(ISNA(VLOOKUP(EDATE('Projektkostenkalkulation EP'!$B$8,23)+CC$9,Datenquellen!$F$7:$H$45,3,FALSE))," ",VLOOKUP(EDATE('Projektkostenkalkulation EP'!$B$8,23)+CC$9,Datenquellen!$F$7:$H$45,3,FALSE))="X"
                                    ),
                          "X",
                          ""
                          ),
               "X"
            )</f>
        <v/>
      </c>
      <c r="CE255" s="232" t="str">
        <f xml:space="preserve"> IF(TEXT((EDATE('Projektkostenkalkulation EP'!$B$8,23)+CD$9),"MM")=TEXT((EDATE('Projektkostenkalkulation EP'!$B$8,23)+(CD$9-1)),"MM"),
             IF(
                        OR(
                                    TEXT((EDATE('Projektkostenkalkulation EP'!$B$8,23)+CD$9),"TTT") = "Sa",
                                    TEXT((EDATE('Projektkostenkalkulation EP'!$B$8,23)+CD$9),"TTT") = "So",
                                    IF(ISNA(VLOOKUP(EDATE('Projektkostenkalkulation EP'!$B$8,23)+CD$9,Datenquellen!$F$7:$H$45,3,FALSE))," ",VLOOKUP(EDATE('Projektkostenkalkulation EP'!$B$8,23)+CD$9,Datenquellen!$F$7:$H$45,3,FALSE))="X"
                                    ),
                          "X",
                          ""
                          ),
               "X"
            )</f>
        <v/>
      </c>
      <c r="CF255" s="232" t="str">
        <f xml:space="preserve"> IF(TEXT((EDATE('Projektkostenkalkulation EP'!$B$8,23)+CE$9),"MM")=TEXT((EDATE('Projektkostenkalkulation EP'!$B$8,23)+(CE$9-1)),"MM"),
             IF(
                        OR(
                                    TEXT((EDATE('Projektkostenkalkulation EP'!$B$8,23)+CE$9),"TTT") = "Sa",
                                    TEXT((EDATE('Projektkostenkalkulation EP'!$B$8,23)+CE$9),"TTT") = "So",
                                    IF(ISNA(VLOOKUP(EDATE('Projektkostenkalkulation EP'!$B$8,23)+CE$9,Datenquellen!$F$7:$H$45,3,FALSE))," ",VLOOKUP(EDATE('Projektkostenkalkulation EP'!$B$8,23)+CE$9,Datenquellen!$F$7:$H$45,3,FALSE))="X"
                                    ),
                          "X",
                          ""
                          ),
               "X"
            )</f>
        <v/>
      </c>
      <c r="CG255" s="232" t="str">
        <f xml:space="preserve"> IF(TEXT((EDATE('Projektkostenkalkulation EP'!$B$8,23)+CF$9),"MM")=TEXT((EDATE('Projektkostenkalkulation EP'!$B$8,23)+(CF$9-1)),"MM"),
             IF(
                        OR(
                                    TEXT((EDATE('Projektkostenkalkulation EP'!$B$8,23)+CF$9),"TTT") = "Sa",
                                    TEXT((EDATE('Projektkostenkalkulation EP'!$B$8,23)+CF$9),"TTT") = "So",
                                    IF(ISNA(VLOOKUP(EDATE('Projektkostenkalkulation EP'!$B$8,23)+CF$9,Datenquellen!$F$7:$H$45,3,FALSE))," ",VLOOKUP(EDATE('Projektkostenkalkulation EP'!$B$8,23)+CF$9,Datenquellen!$F$7:$H$45,3,FALSE))="X"
                                    ),
                          "X",
                          ""
                          ),
               "X"
            )</f>
        <v/>
      </c>
      <c r="CH255" s="232" t="str">
        <f xml:space="preserve"> IF(TEXT((EDATE('Projektkostenkalkulation EP'!$B$8,23)+CG$9),"MM")=TEXT((EDATE('Projektkostenkalkulation EP'!$B$8,23)+(CG$9-1)),"MM"),
             IF(
                        OR(
                                    TEXT((EDATE('Projektkostenkalkulation EP'!$B$8,23)+CG$9),"TTT") = "Sa",
                                    TEXT((EDATE('Projektkostenkalkulation EP'!$B$8,23)+CG$9),"TTT") = "So",
                                    IF(ISNA(VLOOKUP(EDATE('Projektkostenkalkulation EP'!$B$8,23)+CG$9,Datenquellen!$F$7:$H$45,3,FALSE))," ",VLOOKUP(EDATE('Projektkostenkalkulation EP'!$B$8,23)+CG$9,Datenquellen!$F$7:$H$45,3,FALSE))="X"
                                    ),
                          "X",
                          ""
                          ),
               "X"
            )</f>
        <v/>
      </c>
      <c r="CI255" s="232" t="str">
        <f xml:space="preserve"> IF(TEXT((EDATE('Projektkostenkalkulation EP'!$B$8,23)+CH$9),"MM")=TEXT((EDATE('Projektkostenkalkulation EP'!$B$8,23)+(CH$9-1)),"MM"),
             IF(
                        OR(
                                    TEXT((EDATE('Projektkostenkalkulation EP'!$B$8,23)+CH$9),"TTT") = "Sa",
                                    TEXT((EDATE('Projektkostenkalkulation EP'!$B$8,23)+CH$9),"TTT") = "So",
                                    IF(ISNA(VLOOKUP(EDATE('Projektkostenkalkulation EP'!$B$8,23)+CH$9,Datenquellen!$F$7:$H$45,3,FALSE))," ",VLOOKUP(EDATE('Projektkostenkalkulation EP'!$B$8,23)+CH$9,Datenquellen!$F$7:$H$45,3,FALSE))="X"
                                    ),
                          "X",
                          ""
                          ),
               "X"
            )</f>
        <v>X</v>
      </c>
      <c r="CJ255" s="232" t="str">
        <f xml:space="preserve"> IF(TEXT((EDATE('Projektkostenkalkulation EP'!$B$8,23)+CI$9),"MM")=TEXT((EDATE('Projektkostenkalkulation EP'!$B$8,23)+(CI$9-1)),"MM"),
             IF(
                        OR(
                                    TEXT((EDATE('Projektkostenkalkulation EP'!$B$8,23)+CI$9),"TTT") = "Sa",
                                    TEXT((EDATE('Projektkostenkalkulation EP'!$B$8,23)+CI$9),"TTT") = "So",
                                    IF(ISNA(VLOOKUP(EDATE('Projektkostenkalkulation EP'!$B$8,23)+CI$9,Datenquellen!$F$7:$H$45,3,FALSE))," ",VLOOKUP(EDATE('Projektkostenkalkulation EP'!$B$8,23)+CI$9,Datenquellen!$F$7:$H$45,3,FALSE))="X"
                                    ),
                          "X",
                          ""
                          ),
               "X"
            )</f>
        <v>X</v>
      </c>
      <c r="CK255" s="232" t="str">
        <f xml:space="preserve"> IF(TEXT((EDATE('Projektkostenkalkulation EP'!$B$8,23)+CJ$9),"MM")=TEXT((EDATE('Projektkostenkalkulation EP'!$B$8,23)+(CJ$9-1)),"MM"),
             IF(
                        OR(
                                    TEXT((EDATE('Projektkostenkalkulation EP'!$B$8,23)+CJ$9),"TTT") = "Sa",
                                    TEXT((EDATE('Projektkostenkalkulation EP'!$B$8,23)+CJ$9),"TTT") = "So",
                                    IF(ISNA(VLOOKUP(EDATE('Projektkostenkalkulation EP'!$B$8,23)+CJ$9,Datenquellen!$F$7:$H$45,3,FALSE))," ",VLOOKUP(EDATE('Projektkostenkalkulation EP'!$B$8,23)+CJ$9,Datenquellen!$F$7:$H$45,3,FALSE))="X"
                                    ),
                          "X",
                          ""
                          ),
               "X"
            )</f>
        <v/>
      </c>
      <c r="CL255" s="232" t="str">
        <f xml:space="preserve"> IF(TEXT((EDATE('Projektkostenkalkulation EP'!$B$8,23)+CK$9),"MM")=TEXT((EDATE('Projektkostenkalkulation EP'!$B$8,23)+(CK$9-1)),"MM"),
             IF(
                        OR(
                                    TEXT((EDATE('Projektkostenkalkulation EP'!$B$8,23)+CK$9),"TTT") = "Sa",
                                    TEXT((EDATE('Projektkostenkalkulation EP'!$B$8,23)+CK$9),"TTT") = "So",
                                    IF(ISNA(VLOOKUP(EDATE('Projektkostenkalkulation EP'!$B$8,23)+CK$9,Datenquellen!$F$7:$H$45,3,FALSE))," ",VLOOKUP(EDATE('Projektkostenkalkulation EP'!$B$8,23)+CK$9,Datenquellen!$F$7:$H$45,3,FALSE))="X"
                                    ),
                          "X",
                          ""
                          ),
               "X"
            )</f>
        <v/>
      </c>
      <c r="CM255" s="232" t="str">
        <f xml:space="preserve"> IF(TEXT((EDATE('Projektkostenkalkulation EP'!$B$8,23)+CL$9),"MM")=TEXT((EDATE('Projektkostenkalkulation EP'!$B$8,23)+(CL$9-1)),"MM"),
             IF(
                        OR(
                                    TEXT((EDATE('Projektkostenkalkulation EP'!$B$8,23)+CL$9),"TTT") = "Sa",
                                    TEXT((EDATE('Projektkostenkalkulation EP'!$B$8,23)+CL$9),"TTT") = "So",
                                    IF(ISNA(VLOOKUP(EDATE('Projektkostenkalkulation EP'!$B$8,23)+CL$9,Datenquellen!$F$7:$H$45,3,FALSE))," ",VLOOKUP(EDATE('Projektkostenkalkulation EP'!$B$8,23)+CL$9,Datenquellen!$F$7:$H$45,3,FALSE))="X"
                                    ),
                          "X",
                          ""
                          ),
               "X"
            )</f>
        <v/>
      </c>
      <c r="CN255" s="232" t="str">
        <f xml:space="preserve"> IF(TEXT((EDATE('Projektkostenkalkulation EP'!$B$8,23)+CM$9),"MM")=TEXT((EDATE('Projektkostenkalkulation EP'!$B$8,23)+(CM$9-1)),"MM"),
             IF(
                        OR(
                                    TEXT((EDATE('Projektkostenkalkulation EP'!$B$8,23)+CM$9),"TTT") = "Sa",
                                    TEXT((EDATE('Projektkostenkalkulation EP'!$B$8,23)+CM$9),"TTT") = "So",
                                    IF(ISNA(VLOOKUP(EDATE('Projektkostenkalkulation EP'!$B$8,23)+CM$9,Datenquellen!$F$7:$H$45,3,FALSE))," ",VLOOKUP(EDATE('Projektkostenkalkulation EP'!$B$8,23)+CM$9,Datenquellen!$F$7:$H$45,3,FALSE))="X"
                                    ),
                          "X",
                          ""
                          ),
               "X"
            )</f>
        <v/>
      </c>
      <c r="CO255" s="232" t="str">
        <f xml:space="preserve"> IF(TEXT((EDATE('Projektkostenkalkulation EP'!$B$8,23)+CN$9),"MM")=TEXT((EDATE('Projektkostenkalkulation EP'!$B$8,23)+(CN$9-1)),"MM"),
             IF(
                        OR(
                                    TEXT((EDATE('Projektkostenkalkulation EP'!$B$8,23)+CN$9),"TTT") = "Sa",
                                    TEXT((EDATE('Projektkostenkalkulation EP'!$B$8,23)+CN$9),"TTT") = "So",
                                    IF(ISNA(VLOOKUP(EDATE('Projektkostenkalkulation EP'!$B$8,23)+CN$9,Datenquellen!$F$7:$H$45,3,FALSE))," ",VLOOKUP(EDATE('Projektkostenkalkulation EP'!$B$8,23)+CN$9,Datenquellen!$F$7:$H$45,3,FALSE))="X"
                                    ),
                          "X",
                          ""
                          ),
               "X"
            )</f>
        <v/>
      </c>
      <c r="CP255" s="232" t="str">
        <f xml:space="preserve"> IF(TEXT((EDATE('Projektkostenkalkulation EP'!$B$8,23)+CO$9),"MM")=TEXT((EDATE('Projektkostenkalkulation EP'!$B$8,23)+(CO$9-1)),"MM"),
             IF(
                        OR(
                                    TEXT((EDATE('Projektkostenkalkulation EP'!$B$8,23)+CO$9),"TTT") = "Sa",
                                    TEXT((EDATE('Projektkostenkalkulation EP'!$B$8,23)+CO$9),"TTT") = "So",
                                    IF(ISNA(VLOOKUP(EDATE('Projektkostenkalkulation EP'!$B$8,23)+CO$9,Datenquellen!$F$7:$H$45,3,FALSE))," ",VLOOKUP(EDATE('Projektkostenkalkulation EP'!$B$8,23)+CO$9,Datenquellen!$F$7:$H$45,3,FALSE))="X"
                                    ),
                          "X",
                          ""
                          ),
               "X"
            )</f>
        <v>X</v>
      </c>
      <c r="CQ255" s="232" t="str">
        <f xml:space="preserve"> IF(TEXT((EDATE('Projektkostenkalkulation EP'!$B$8,23)+CP$9),"MM")=TEXT((EDATE('Projektkostenkalkulation EP'!$B$8,23)+(CP$9-1)),"MM"),
             IF(
                        OR(
                                    TEXT((EDATE('Projektkostenkalkulation EP'!$B$8,23)+CP$9),"TTT") = "Sa",
                                    TEXT((EDATE('Projektkostenkalkulation EP'!$B$8,23)+CP$9),"TTT") = "So",
                                    IF(ISNA(VLOOKUP(EDATE('Projektkostenkalkulation EP'!$B$8,23)+CP$9,Datenquellen!$F$7:$H$45,3,FALSE))," ",VLOOKUP(EDATE('Projektkostenkalkulation EP'!$B$8,23)+CP$9,Datenquellen!$F$7:$H$45,3,FALSE))="X"
                                    ),
                          "X",
                          ""
                          ),
               "X"
            )</f>
        <v>X</v>
      </c>
      <c r="CR255" s="232" t="str">
        <f xml:space="preserve"> IF(TEXT((EDATE('Projektkostenkalkulation EP'!$B$8,23)+CQ$9),"MM")=TEXT((EDATE('Projektkostenkalkulation EP'!$B$8,23)+(CQ$9-1)),"MM"),
             IF(
                        OR(
                                    TEXT((EDATE('Projektkostenkalkulation EP'!$B$8,23)+CQ$9),"TTT") = "Sa",
                                    TEXT((EDATE('Projektkostenkalkulation EP'!$B$8,23)+CQ$9),"TTT") = "So",
                                    IF(ISNA(VLOOKUP(EDATE('Projektkostenkalkulation EP'!$B$8,23)+CQ$9,Datenquellen!$F$7:$H$45,3,FALSE))," ",VLOOKUP(EDATE('Projektkostenkalkulation EP'!$B$8,23)+CQ$9,Datenquellen!$F$7:$H$45,3,FALSE))="X"
                                    ),
                          "X",
                          ""
                          ),
               "X"
            )</f>
        <v/>
      </c>
      <c r="CS255" s="232" t="str">
        <f xml:space="preserve"> IF(TEXT((EDATE('Projektkostenkalkulation EP'!$B$8,23)+CR$9),"MM")=TEXT((EDATE('Projektkostenkalkulation EP'!$B$8,23)+(CR$9-1)),"MM"),
             IF(
                        OR(
                                    TEXT((EDATE('Projektkostenkalkulation EP'!$B$8,23)+CR$9),"TTT") = "Sa",
                                    TEXT((EDATE('Projektkostenkalkulation EP'!$B$8,23)+CR$9),"TTT") = "So",
                                    IF(ISNA(VLOOKUP(EDATE('Projektkostenkalkulation EP'!$B$8,23)+CR$9,Datenquellen!$F$7:$H$45,3,FALSE))," ",VLOOKUP(EDATE('Projektkostenkalkulation EP'!$B$8,23)+CR$9,Datenquellen!$F$7:$H$45,3,FALSE))="X"
                                    ),
                          "X",
                          ""
                          ),
               "X"
            )</f>
        <v/>
      </c>
      <c r="CT255" s="232" t="str">
        <f xml:space="preserve"> IF(TEXT((EDATE('Projektkostenkalkulation EP'!$B$8,23)+CS$9),"MM")=TEXT((EDATE('Projektkostenkalkulation EP'!$B$8,23)+(CS$9-1)),"MM"),
             IF(
                        OR(
                                    TEXT((EDATE('Projektkostenkalkulation EP'!$B$8,23)+CS$9),"TTT") = "Sa",
                                    TEXT((EDATE('Projektkostenkalkulation EP'!$B$8,23)+CS$9),"TTT") = "So",
                                    IF(ISNA(VLOOKUP(EDATE('Projektkostenkalkulation EP'!$B$8,23)+CS$9,Datenquellen!$F$7:$H$45,3,FALSE))," ",VLOOKUP(EDATE('Projektkostenkalkulation EP'!$B$8,23)+CS$9,Datenquellen!$F$7:$H$45,3,FALSE))="X"
                                    ),
                          "X",
                          ""
                          ),
               "X"
            )</f>
        <v/>
      </c>
      <c r="CU255" s="232" t="str">
        <f xml:space="preserve"> IF(TEXT((EDATE('Projektkostenkalkulation EP'!$B$8,23)+CT$9),"MM")=TEXT((EDATE('Projektkostenkalkulation EP'!$B$8,23)+(CT$9-1)),"MM"),
             IF(
                        OR(
                                    TEXT((EDATE('Projektkostenkalkulation EP'!$B$8,23)+CT$9),"TTT") = "Sa",
                                    TEXT((EDATE('Projektkostenkalkulation EP'!$B$8,23)+CT$9),"TTT") = "So",
                                    IF(ISNA(VLOOKUP(EDATE('Projektkostenkalkulation EP'!$B$8,23)+CT$9,Datenquellen!$F$7:$H$45,3,FALSE))," ",VLOOKUP(EDATE('Projektkostenkalkulation EP'!$B$8,23)+CT$9,Datenquellen!$F$7:$H$45,3,FALSE))="X"
                                    ),
                          "X",
                          ""
                          ),
               "X"
            )</f>
        <v>X</v>
      </c>
      <c r="CV255" s="232" t="str">
        <f xml:space="preserve"> IF(TEXT((EDATE('Projektkostenkalkulation EP'!$B$8,23)+CU$9),"MM")=TEXT((EDATE('Projektkostenkalkulation EP'!$B$8,23)+(CU$9-1)),"MM"),
             IF(
                        OR(
                                    TEXT((EDATE('Projektkostenkalkulation EP'!$B$8,23)+CU$9),"TTT") = "Sa",
                                    TEXT((EDATE('Projektkostenkalkulation EP'!$B$8,23)+CU$9),"TTT") = "So",
                                    IF(ISNA(VLOOKUP(EDATE('Projektkostenkalkulation EP'!$B$8,23)+CU$9,Datenquellen!$F$7:$H$45,3,FALSE))," ",VLOOKUP(EDATE('Projektkostenkalkulation EP'!$B$8,23)+CU$9,Datenquellen!$F$7:$H$45,3,FALSE))="X"
                                    ),
                          "X",
                          ""
                          ),
               "X"
            )</f>
        <v>X</v>
      </c>
      <c r="CW255" s="232" t="str">
        <f xml:space="preserve"> IF(TEXT((EDATE('Projektkostenkalkulation EP'!$B$8,23)+CV$9),"MM")=TEXT((EDATE('Projektkostenkalkulation EP'!$B$8,23)+(CV$9-1)),"MM"),
             IF(
                        OR(
                                    TEXT((EDATE('Projektkostenkalkulation EP'!$B$8,23)+CV$9),"TTT") = "Sa",
                                    TEXT((EDATE('Projektkostenkalkulation EP'!$B$8,23)+CV$9),"TTT") = "So",
                                    IF(ISNA(VLOOKUP(EDATE('Projektkostenkalkulation EP'!$B$8,23)+CV$9,Datenquellen!$F$7:$H$45,3,FALSE))," ",VLOOKUP(EDATE('Projektkostenkalkulation EP'!$B$8,23)+CV$9,Datenquellen!$F$7:$H$45,3,FALSE))="X"
                                    ),
                          "X",
                          ""
                          ),
               "X"
            )</f>
        <v>X</v>
      </c>
      <c r="CX255" s="232" t="str">
        <f xml:space="preserve"> IF(TEXT((EDATE('Projektkostenkalkulation EP'!$B$8,23)+CW$9),"MM")=TEXT((EDATE('Projektkostenkalkulation EP'!$B$8,23)+(CW$9-1)),"MM"),
             IF(
                        OR(
                                    TEXT((EDATE('Projektkostenkalkulation EP'!$B$8,23)+CW$9),"TTT") = "Sa",
                                    TEXT((EDATE('Projektkostenkalkulation EP'!$B$8,23)+CW$9),"TTT") = "So",
                                    IF(ISNA(VLOOKUP(EDATE('Projektkostenkalkulation EP'!$B$8,23)+CW$9,Datenquellen!$F$7:$H$45,3,FALSE))," ",VLOOKUP(EDATE('Projektkostenkalkulation EP'!$B$8,23)+CW$9,Datenquellen!$F$7:$H$45,3,FALSE))="X"
                                    ),
                          "X",
                          ""
                          ),
               "X"
            )</f>
        <v>X</v>
      </c>
      <c r="CY255" s="232" t="str">
        <f xml:space="preserve"> IF(TEXT((EDATE('Projektkostenkalkulation EP'!$B$8,23)+CX$9),"MM")=TEXT((EDATE('Projektkostenkalkulation EP'!$B$8,23)+(CX$9-1)),"MM"),
             IF(
                        OR(
                                    TEXT((EDATE('Projektkostenkalkulation EP'!$B$8,23)+CX$9),"TTT") = "Sa",
                                    TEXT((EDATE('Projektkostenkalkulation EP'!$B$8,23)+CX$9),"TTT") = "So",
                                    IF(ISNA(VLOOKUP(EDATE('Projektkostenkalkulation EP'!$B$8,23)+CX$9,Datenquellen!$F$7:$H$45,3,FALSE))," ",VLOOKUP(EDATE('Projektkostenkalkulation EP'!$B$8,23)+CX$9,Datenquellen!$F$7:$H$45,3,FALSE))="X"
                                    ),
                          "X",
                          ""
                          ),
               "X"
            )</f>
        <v/>
      </c>
      <c r="CZ255" s="232" t="str">
        <f xml:space="preserve"> IF(TEXT((EDATE('Projektkostenkalkulation EP'!$B$8,23)+CY$9),"MM")=TEXT((EDATE('Projektkostenkalkulation EP'!$B$8,23)+(CY$9-1)),"MM"),
             IF(
                        OR(
                                    TEXT((EDATE('Projektkostenkalkulation EP'!$B$8,23)+CY$9),"TTT") = "Sa",
                                    TEXT((EDATE('Projektkostenkalkulation EP'!$B$8,23)+CY$9),"TTT") = "So",
                                    IF(ISNA(VLOOKUP(EDATE('Projektkostenkalkulation EP'!$B$8,23)+CY$9,Datenquellen!$F$7:$H$45,3,FALSE))," ",VLOOKUP(EDATE('Projektkostenkalkulation EP'!$B$8,23)+CY$9,Datenquellen!$F$7:$H$45,3,FALSE))="X"
                                    ),
                          "X",
                          ""
                          ),
               "X"
            )</f>
        <v/>
      </c>
      <c r="DA255" s="233" t="str">
        <f xml:space="preserve"> IF(TEXT((EDATE('Projektkostenkalkulation EP'!$B$8,23)+CZ$9),"MM")=TEXT((EDATE('Projektkostenkalkulation EP'!$B$8,23)+(CZ$9-1)),"MM"),
             IF(
                        OR(
                                    TEXT((EDATE('Projektkostenkalkulation EP'!$B$8,23)+CZ$9),"TTT") = "Sa",
                                    TEXT((EDATE('Projektkostenkalkulation EP'!$B$8,23)+CZ$9),"TTT") = "So",
                                    IF(ISNA(VLOOKUP(EDATE('Projektkostenkalkulation EP'!$B$8,23)+CZ$9,Datenquellen!$F$7:$H$45,3,FALSE))," ",VLOOKUP(EDATE('Projektkostenkalkulation EP'!$B$8,23)+CZ$9,Datenquellen!$F$7:$H$45,3,FALSE))="X"
                                    ),
                          "X",
                          ""
                          ),
               "X"
            )</f>
        <v/>
      </c>
      <c r="DB255" s="234"/>
      <c r="DC255" s="235"/>
      <c r="DD255" s="409"/>
      <c r="DE255" s="406"/>
      <c r="DF255" s="231"/>
      <c r="DG255" s="232" t="str">
        <f>IF(
            OR(
                     TEXT(EDATE('Projektkostenkalkulation EP'!$B$8,23),"TTT") = "Sa",
                     TEXT(EDATE('Projektkostenkalkulation EP'!$B$8,23),"TTT") = "So",
                     IF(ISNA(VLOOKUP(EDATE('Projektkostenkalkulation EP'!$B$8,22),Datenquellen!$F$7:$H$45,3,FALSE))," ",VLOOKUP(EDATE('Projektkostenkalkulation EP'!$B$8,22),Datenquellen!$F$7:$H$45,3,FALSE))="X"
                            ),
                    "X",
                    ""
            )</f>
        <v>X</v>
      </c>
      <c r="DH255" s="232" t="str">
        <f xml:space="preserve"> IF(TEXT((EDATE('Projektkostenkalkulation EP'!$B$8,23)+DG$9),"MM")=TEXT((EDATE('Projektkostenkalkulation EP'!$B$8,23)+(DG$9-1)),"MM"),
             IF(
                        OR(
                                    TEXT((EDATE('Projektkostenkalkulation EP'!$B$8,23)+DG$9),"TTT") = "Sa",
                                    TEXT((EDATE('Projektkostenkalkulation EP'!$B$8,23)+DG$9),"TTT") = "So",
                                    IF(ISNA(VLOOKUP(EDATE('Projektkostenkalkulation EP'!$B$8,23)+DG$9,Datenquellen!$F$7:$H$45,3,FALSE))," ",VLOOKUP(EDATE('Projektkostenkalkulation EP'!$B$8,23)+DG$9,Datenquellen!$F$7:$H$45,3,FALSE))="X"
                                    ),
                          "X",
                          ""
                          ),
               "X"
            )</f>
        <v/>
      </c>
      <c r="DI255" s="232" t="str">
        <f xml:space="preserve"> IF(TEXT((EDATE('Projektkostenkalkulation EP'!$B$8,23)+DH$9),"MM")=TEXT((EDATE('Projektkostenkalkulation EP'!$B$8,23)+(DH$9-1)),"MM"),
             IF(
                        OR(
                                    TEXT((EDATE('Projektkostenkalkulation EP'!$B$8,23)+DH$9),"TTT") = "Sa",
                                    TEXT((EDATE('Projektkostenkalkulation EP'!$B$8,23)+DH$9),"TTT") = "So",
                                    IF(ISNA(VLOOKUP(EDATE('Projektkostenkalkulation EP'!$B$8,23)+DH$9,Datenquellen!$F$7:$H$45,3,FALSE))," ",VLOOKUP(EDATE('Projektkostenkalkulation EP'!$B$8,23)+DH$9,Datenquellen!$F$7:$H$45,3,FALSE))="X"
                                    ),
                          "X",
                          ""
                          ),
               "X"
            )</f>
        <v/>
      </c>
      <c r="DJ255" s="232" t="str">
        <f xml:space="preserve"> IF(TEXT((EDATE('Projektkostenkalkulation EP'!$B$8,23)+DI$9),"MM")=TEXT((EDATE('Projektkostenkalkulation EP'!$B$8,23)+(DI$9-1)),"MM"),
             IF(
                        OR(
                                    TEXT((EDATE('Projektkostenkalkulation EP'!$B$8,23)+DI$9),"TTT") = "Sa",
                                    TEXT((EDATE('Projektkostenkalkulation EP'!$B$8,23)+DI$9),"TTT") = "So",
                                    IF(ISNA(VLOOKUP(EDATE('Projektkostenkalkulation EP'!$B$8,23)+DI$9,Datenquellen!$F$7:$H$45,3,FALSE))," ",VLOOKUP(EDATE('Projektkostenkalkulation EP'!$B$8,23)+DI$9,Datenquellen!$F$7:$H$45,3,FALSE))="X"
                                    ),
                          "X",
                          ""
                          ),
               "X"
            )</f>
        <v/>
      </c>
      <c r="DK255" s="232" t="str">
        <f xml:space="preserve"> IF(TEXT((EDATE('Projektkostenkalkulation EP'!$B$8,23)+DJ$9),"MM")=TEXT((EDATE('Projektkostenkalkulation EP'!$B$8,23)+(DJ$9-1)),"MM"),
             IF(
                        OR(
                                    TEXT((EDATE('Projektkostenkalkulation EP'!$B$8,23)+DJ$9),"TTT") = "Sa",
                                    TEXT((EDATE('Projektkostenkalkulation EP'!$B$8,23)+DJ$9),"TTT") = "So",
                                    IF(ISNA(VLOOKUP(EDATE('Projektkostenkalkulation EP'!$B$8,23)+DJ$9,Datenquellen!$F$7:$H$45,3,FALSE))," ",VLOOKUP(EDATE('Projektkostenkalkulation EP'!$B$8,23)+DJ$9,Datenquellen!$F$7:$H$45,3,FALSE))="X"
                                    ),
                          "X",
                          ""
                          ),
               "X"
            )</f>
        <v/>
      </c>
      <c r="DL255" s="232" t="str">
        <f xml:space="preserve"> IF(TEXT((EDATE('Projektkostenkalkulation EP'!$B$8,23)+DK$9),"MM")=TEXT((EDATE('Projektkostenkalkulation EP'!$B$8,23)+(DK$9-1)),"MM"),
             IF(
                        OR(
                                    TEXT((EDATE('Projektkostenkalkulation EP'!$B$8,23)+DK$9),"TTT") = "Sa",
                                    TEXT((EDATE('Projektkostenkalkulation EP'!$B$8,23)+DK$9),"TTT") = "So",
                                    IF(ISNA(VLOOKUP(EDATE('Projektkostenkalkulation EP'!$B$8,23)+DK$9,Datenquellen!$F$7:$H$45,3,FALSE))," ",VLOOKUP(EDATE('Projektkostenkalkulation EP'!$B$8,23)+DK$9,Datenquellen!$F$7:$H$45,3,FALSE))="X"
                                    ),
                          "X",
                          ""
                          ),
               "X"
            )</f>
        <v>X</v>
      </c>
      <c r="DM255" s="232" t="str">
        <f xml:space="preserve"> IF(TEXT((EDATE('Projektkostenkalkulation EP'!$B$8,23)+DL$9),"MM")=TEXT((EDATE('Projektkostenkalkulation EP'!$B$8,23)+(DL$9-1)),"MM"),
             IF(
                        OR(
                                    TEXT((EDATE('Projektkostenkalkulation EP'!$B$8,23)+DL$9),"TTT") = "Sa",
                                    TEXT((EDATE('Projektkostenkalkulation EP'!$B$8,23)+DL$9),"TTT") = "So",
                                    IF(ISNA(VLOOKUP(EDATE('Projektkostenkalkulation EP'!$B$8,23)+DL$9,Datenquellen!$F$7:$H$45,3,FALSE))," ",VLOOKUP(EDATE('Projektkostenkalkulation EP'!$B$8,23)+DL$9,Datenquellen!$F$7:$H$45,3,FALSE))="X"
                                    ),
                          "X",
                          ""
                          ),
               "X"
            )</f>
        <v>X</v>
      </c>
      <c r="DN255" s="232" t="str">
        <f xml:space="preserve"> IF(TEXT((EDATE('Projektkostenkalkulation EP'!$B$8,23)+DM$9),"MM")=TEXT((EDATE('Projektkostenkalkulation EP'!$B$8,23)+(DM$9-1)),"MM"),
             IF(
                        OR(
                                    TEXT((EDATE('Projektkostenkalkulation EP'!$B$8,23)+DM$9),"TTT") = "Sa",
                                    TEXT((EDATE('Projektkostenkalkulation EP'!$B$8,23)+DM$9),"TTT") = "So",
                                    IF(ISNA(VLOOKUP(EDATE('Projektkostenkalkulation EP'!$B$8,23)+DM$9,Datenquellen!$F$7:$H$45,3,FALSE))," ",VLOOKUP(EDATE('Projektkostenkalkulation EP'!$B$8,23)+DM$9,Datenquellen!$F$7:$H$45,3,FALSE))="X"
                                    ),
                          "X",
                          ""
                          ),
               "X"
            )</f>
        <v/>
      </c>
      <c r="DO255" s="232" t="str">
        <f xml:space="preserve"> IF(TEXT((EDATE('Projektkostenkalkulation EP'!$B$8,23)+DN$9),"MM")=TEXT((EDATE('Projektkostenkalkulation EP'!$B$8,23)+(DN$9-1)),"MM"),
             IF(
                        OR(
                                    TEXT((EDATE('Projektkostenkalkulation EP'!$B$8,23)+DN$9),"TTT") = "Sa",
                                    TEXT((EDATE('Projektkostenkalkulation EP'!$B$8,23)+DN$9),"TTT") = "So",
                                    IF(ISNA(VLOOKUP(EDATE('Projektkostenkalkulation EP'!$B$8,23)+DN$9,Datenquellen!$F$7:$H$45,3,FALSE))," ",VLOOKUP(EDATE('Projektkostenkalkulation EP'!$B$8,23)+DN$9,Datenquellen!$F$7:$H$45,3,FALSE))="X"
                                    ),
                          "X",
                          ""
                          ),
               "X"
            )</f>
        <v/>
      </c>
      <c r="DP255" s="232" t="str">
        <f xml:space="preserve"> IF(TEXT((EDATE('Projektkostenkalkulation EP'!$B$8,23)+DO$9),"MM")=TEXT((EDATE('Projektkostenkalkulation EP'!$B$8,23)+(DO$9-1)),"MM"),
             IF(
                        OR(
                                    TEXT((EDATE('Projektkostenkalkulation EP'!$B$8,23)+DO$9),"TTT") = "Sa",
                                    TEXT((EDATE('Projektkostenkalkulation EP'!$B$8,23)+DO$9),"TTT") = "So",
                                    IF(ISNA(VLOOKUP(EDATE('Projektkostenkalkulation EP'!$B$8,23)+DO$9,Datenquellen!$F$7:$H$45,3,FALSE))," ",VLOOKUP(EDATE('Projektkostenkalkulation EP'!$B$8,23)+DO$9,Datenquellen!$F$7:$H$45,3,FALSE))="X"
                                    ),
                          "X",
                          ""
                          ),
               "X"
            )</f>
        <v/>
      </c>
      <c r="DQ255" s="232" t="str">
        <f xml:space="preserve"> IF(TEXT((EDATE('Projektkostenkalkulation EP'!$B$8,23)+DP$9),"MM")=TEXT((EDATE('Projektkostenkalkulation EP'!$B$8,23)+(DP$9-1)),"MM"),
             IF(
                        OR(
                                    TEXT((EDATE('Projektkostenkalkulation EP'!$B$8,23)+DP$9),"TTT") = "Sa",
                                    TEXT((EDATE('Projektkostenkalkulation EP'!$B$8,23)+DP$9),"TTT") = "So",
                                    IF(ISNA(VLOOKUP(EDATE('Projektkostenkalkulation EP'!$B$8,23)+DP$9,Datenquellen!$F$7:$H$45,3,FALSE))," ",VLOOKUP(EDATE('Projektkostenkalkulation EP'!$B$8,23)+DP$9,Datenquellen!$F$7:$H$45,3,FALSE))="X"
                                    ),
                          "X",
                          ""
                          ),
               "X"
            )</f>
        <v/>
      </c>
      <c r="DR255" s="232" t="str">
        <f xml:space="preserve"> IF(TEXT((EDATE('Projektkostenkalkulation EP'!$B$8,23)+DQ$9),"MM")=TEXT((EDATE('Projektkostenkalkulation EP'!$B$8,23)+(DQ$9-1)),"MM"),
             IF(
                        OR(
                                    TEXT((EDATE('Projektkostenkalkulation EP'!$B$8,23)+DQ$9),"TTT") = "Sa",
                                    TEXT((EDATE('Projektkostenkalkulation EP'!$B$8,23)+DQ$9),"TTT") = "So",
                                    IF(ISNA(VLOOKUP(EDATE('Projektkostenkalkulation EP'!$B$8,23)+DQ$9,Datenquellen!$F$7:$H$45,3,FALSE))," ",VLOOKUP(EDATE('Projektkostenkalkulation EP'!$B$8,23)+DQ$9,Datenquellen!$F$7:$H$45,3,FALSE))="X"
                                    ),
                          "X",
                          ""
                          ),
               "X"
            )</f>
        <v/>
      </c>
      <c r="DS255" s="232" t="str">
        <f xml:space="preserve"> IF(TEXT((EDATE('Projektkostenkalkulation EP'!$B$8,23)+DR$9),"MM")=TEXT((EDATE('Projektkostenkalkulation EP'!$B$8,23)+(DR$9-1)),"MM"),
             IF(
                        OR(
                                    TEXT((EDATE('Projektkostenkalkulation EP'!$B$8,23)+DR$9),"TTT") = "Sa",
                                    TEXT((EDATE('Projektkostenkalkulation EP'!$B$8,23)+DR$9),"TTT") = "So",
                                    IF(ISNA(VLOOKUP(EDATE('Projektkostenkalkulation EP'!$B$8,23)+DR$9,Datenquellen!$F$7:$H$45,3,FALSE))," ",VLOOKUP(EDATE('Projektkostenkalkulation EP'!$B$8,23)+DR$9,Datenquellen!$F$7:$H$45,3,FALSE))="X"
                                    ),
                          "X",
                          ""
                          ),
               "X"
            )</f>
        <v>X</v>
      </c>
      <c r="DT255" s="232" t="str">
        <f xml:space="preserve"> IF(TEXT((EDATE('Projektkostenkalkulation EP'!$B$8,23)+DS$9),"MM")=TEXT((EDATE('Projektkostenkalkulation EP'!$B$8,23)+(DS$9-1)),"MM"),
             IF(
                        OR(
                                    TEXT((EDATE('Projektkostenkalkulation EP'!$B$8,23)+DS$9),"TTT") = "Sa",
                                    TEXT((EDATE('Projektkostenkalkulation EP'!$B$8,23)+DS$9),"TTT") = "So",
                                    IF(ISNA(VLOOKUP(EDATE('Projektkostenkalkulation EP'!$B$8,23)+DS$9,Datenquellen!$F$7:$H$45,3,FALSE))," ",VLOOKUP(EDATE('Projektkostenkalkulation EP'!$B$8,23)+DS$9,Datenquellen!$F$7:$H$45,3,FALSE))="X"
                                    ),
                          "X",
                          ""
                          ),
               "X"
            )</f>
        <v>X</v>
      </c>
      <c r="DU255" s="232" t="str">
        <f xml:space="preserve"> IF(TEXT((EDATE('Projektkostenkalkulation EP'!$B$8,23)+DT$9),"MM")=TEXT((EDATE('Projektkostenkalkulation EP'!$B$8,23)+(DT$9-1)),"MM"),
             IF(
                        OR(
                                    TEXT((EDATE('Projektkostenkalkulation EP'!$B$8,23)+DT$9),"TTT") = "Sa",
                                    TEXT((EDATE('Projektkostenkalkulation EP'!$B$8,23)+DT$9),"TTT") = "So",
                                    IF(ISNA(VLOOKUP(EDATE('Projektkostenkalkulation EP'!$B$8,23)+DT$9,Datenquellen!$F$7:$H$45,3,FALSE))," ",VLOOKUP(EDATE('Projektkostenkalkulation EP'!$B$8,23)+DT$9,Datenquellen!$F$7:$H$45,3,FALSE))="X"
                                    ),
                          "X",
                          ""
                          ),
               "X"
            )</f>
        <v/>
      </c>
      <c r="DV255" s="232" t="str">
        <f xml:space="preserve"> IF(TEXT((EDATE('Projektkostenkalkulation EP'!$B$8,23)+DU$9),"MM")=TEXT((EDATE('Projektkostenkalkulation EP'!$B$8,23)+(DU$9-1)),"MM"),
             IF(
                        OR(
                                    TEXT((EDATE('Projektkostenkalkulation EP'!$B$8,23)+DU$9),"TTT") = "Sa",
                                    TEXT((EDATE('Projektkostenkalkulation EP'!$B$8,23)+DU$9),"TTT") = "So",
                                    IF(ISNA(VLOOKUP(EDATE('Projektkostenkalkulation EP'!$B$8,23)+DU$9,Datenquellen!$F$7:$H$45,3,FALSE))," ",VLOOKUP(EDATE('Projektkostenkalkulation EP'!$B$8,23)+DU$9,Datenquellen!$F$7:$H$45,3,FALSE))="X"
                                    ),
                          "X",
                          ""
                          ),
               "X"
            )</f>
        <v/>
      </c>
      <c r="DW255" s="232" t="str">
        <f xml:space="preserve"> IF(TEXT((EDATE('Projektkostenkalkulation EP'!$B$8,23)+DV$9),"MM")=TEXT((EDATE('Projektkostenkalkulation EP'!$B$8,23)+(DV$9-1)),"MM"),
             IF(
                        OR(
                                    TEXT((EDATE('Projektkostenkalkulation EP'!$B$8,23)+DV$9),"TTT") = "Sa",
                                    TEXT((EDATE('Projektkostenkalkulation EP'!$B$8,23)+DV$9),"TTT") = "So",
                                    IF(ISNA(VLOOKUP(EDATE('Projektkostenkalkulation EP'!$B$8,23)+DV$9,Datenquellen!$F$7:$H$45,3,FALSE))," ",VLOOKUP(EDATE('Projektkostenkalkulation EP'!$B$8,23)+DV$9,Datenquellen!$F$7:$H$45,3,FALSE))="X"
                                    ),
                          "X",
                          ""
                          ),
               "X"
            )</f>
        <v/>
      </c>
      <c r="DX255" s="232" t="str">
        <f xml:space="preserve"> IF(TEXT((EDATE('Projektkostenkalkulation EP'!$B$8,23)+DW$9),"MM")=TEXT((EDATE('Projektkostenkalkulation EP'!$B$8,23)+(DW$9-1)),"MM"),
             IF(
                        OR(
                                    TEXT((EDATE('Projektkostenkalkulation EP'!$B$8,23)+DW$9),"TTT") = "Sa",
                                    TEXT((EDATE('Projektkostenkalkulation EP'!$B$8,23)+DW$9),"TTT") = "So",
                                    IF(ISNA(VLOOKUP(EDATE('Projektkostenkalkulation EP'!$B$8,23)+DW$9,Datenquellen!$F$7:$H$45,3,FALSE))," ",VLOOKUP(EDATE('Projektkostenkalkulation EP'!$B$8,23)+DW$9,Datenquellen!$F$7:$H$45,3,FALSE))="X"
                                    ),
                          "X",
                          ""
                          ),
               "X"
            )</f>
        <v/>
      </c>
      <c r="DY255" s="232" t="str">
        <f xml:space="preserve"> IF(TEXT((EDATE('Projektkostenkalkulation EP'!$B$8,23)+DX$9),"MM")=TEXT((EDATE('Projektkostenkalkulation EP'!$B$8,23)+(DX$9-1)),"MM"),
             IF(
                        OR(
                                    TEXT((EDATE('Projektkostenkalkulation EP'!$B$8,23)+DX$9),"TTT") = "Sa",
                                    TEXT((EDATE('Projektkostenkalkulation EP'!$B$8,23)+DX$9),"TTT") = "So",
                                    IF(ISNA(VLOOKUP(EDATE('Projektkostenkalkulation EP'!$B$8,23)+DX$9,Datenquellen!$F$7:$H$45,3,FALSE))," ",VLOOKUP(EDATE('Projektkostenkalkulation EP'!$B$8,23)+DX$9,Datenquellen!$F$7:$H$45,3,FALSE))="X"
                                    ),
                          "X",
                          ""
                          ),
               "X"
            )</f>
        <v/>
      </c>
      <c r="DZ255" s="232" t="str">
        <f xml:space="preserve"> IF(TEXT((EDATE('Projektkostenkalkulation EP'!$B$8,23)+DY$9),"MM")=TEXT((EDATE('Projektkostenkalkulation EP'!$B$8,23)+(DY$9-1)),"MM"),
             IF(
                        OR(
                                    TEXT((EDATE('Projektkostenkalkulation EP'!$B$8,23)+DY$9),"TTT") = "Sa",
                                    TEXT((EDATE('Projektkostenkalkulation EP'!$B$8,23)+DY$9),"TTT") = "So",
                                    IF(ISNA(VLOOKUP(EDATE('Projektkostenkalkulation EP'!$B$8,23)+DY$9,Datenquellen!$F$7:$H$45,3,FALSE))," ",VLOOKUP(EDATE('Projektkostenkalkulation EP'!$B$8,23)+DY$9,Datenquellen!$F$7:$H$45,3,FALSE))="X"
                                    ),
                          "X",
                          ""
                          ),
               "X"
            )</f>
        <v>X</v>
      </c>
      <c r="EA255" s="232" t="str">
        <f xml:space="preserve"> IF(TEXT((EDATE('Projektkostenkalkulation EP'!$B$8,23)+DZ$9),"MM")=TEXT((EDATE('Projektkostenkalkulation EP'!$B$8,23)+(DZ$9-1)),"MM"),
             IF(
                        OR(
                                    TEXT((EDATE('Projektkostenkalkulation EP'!$B$8,23)+DZ$9),"TTT") = "Sa",
                                    TEXT((EDATE('Projektkostenkalkulation EP'!$B$8,23)+DZ$9),"TTT") = "So",
                                    IF(ISNA(VLOOKUP(EDATE('Projektkostenkalkulation EP'!$B$8,23)+DZ$9,Datenquellen!$F$7:$H$45,3,FALSE))," ",VLOOKUP(EDATE('Projektkostenkalkulation EP'!$B$8,23)+DZ$9,Datenquellen!$F$7:$H$45,3,FALSE))="X"
                                    ),
                          "X",
                          ""
                          ),
               "X"
            )</f>
        <v>X</v>
      </c>
      <c r="EB255" s="232" t="str">
        <f xml:space="preserve"> IF(TEXT((EDATE('Projektkostenkalkulation EP'!$B$8,23)+EA$9),"MM")=TEXT((EDATE('Projektkostenkalkulation EP'!$B$8,23)+(EA$9-1)),"MM"),
             IF(
                        OR(
                                    TEXT((EDATE('Projektkostenkalkulation EP'!$B$8,23)+EA$9),"TTT") = "Sa",
                                    TEXT((EDATE('Projektkostenkalkulation EP'!$B$8,23)+EA$9),"TTT") = "So",
                                    IF(ISNA(VLOOKUP(EDATE('Projektkostenkalkulation EP'!$B$8,23)+EA$9,Datenquellen!$F$7:$H$45,3,FALSE))," ",VLOOKUP(EDATE('Projektkostenkalkulation EP'!$B$8,23)+EA$9,Datenquellen!$F$7:$H$45,3,FALSE))="X"
                                    ),
                          "X",
                          ""
                          ),
               "X"
            )</f>
        <v/>
      </c>
      <c r="EC255" s="232" t="str">
        <f xml:space="preserve"> IF(TEXT((EDATE('Projektkostenkalkulation EP'!$B$8,23)+EB$9),"MM")=TEXT((EDATE('Projektkostenkalkulation EP'!$B$8,23)+(EB$9-1)),"MM"),
             IF(
                        OR(
                                    TEXT((EDATE('Projektkostenkalkulation EP'!$B$8,23)+EB$9),"TTT") = "Sa",
                                    TEXT((EDATE('Projektkostenkalkulation EP'!$B$8,23)+EB$9),"TTT") = "So",
                                    IF(ISNA(VLOOKUP(EDATE('Projektkostenkalkulation EP'!$B$8,23)+EB$9,Datenquellen!$F$7:$H$45,3,FALSE))," ",VLOOKUP(EDATE('Projektkostenkalkulation EP'!$B$8,23)+EB$9,Datenquellen!$F$7:$H$45,3,FALSE))="X"
                                    ),
                          "X",
                          ""
                          ),
               "X"
            )</f>
        <v/>
      </c>
      <c r="ED255" s="232" t="str">
        <f xml:space="preserve"> IF(TEXT((EDATE('Projektkostenkalkulation EP'!$B$8,23)+EC$9),"MM")=TEXT((EDATE('Projektkostenkalkulation EP'!$B$8,23)+(EC$9-1)),"MM"),
             IF(
                        OR(
                                    TEXT((EDATE('Projektkostenkalkulation EP'!$B$8,23)+EC$9),"TTT") = "Sa",
                                    TEXT((EDATE('Projektkostenkalkulation EP'!$B$8,23)+EC$9),"TTT") = "So",
                                    IF(ISNA(VLOOKUP(EDATE('Projektkostenkalkulation EP'!$B$8,23)+EC$9,Datenquellen!$F$7:$H$45,3,FALSE))," ",VLOOKUP(EDATE('Projektkostenkalkulation EP'!$B$8,23)+EC$9,Datenquellen!$F$7:$H$45,3,FALSE))="X"
                                    ),
                          "X",
                          ""
                          ),
               "X"
            )</f>
        <v/>
      </c>
      <c r="EE255" s="232" t="str">
        <f xml:space="preserve"> IF(TEXT((EDATE('Projektkostenkalkulation EP'!$B$8,23)+ED$9),"MM")=TEXT((EDATE('Projektkostenkalkulation EP'!$B$8,23)+(ED$9-1)),"MM"),
             IF(
                        OR(
                                    TEXT((EDATE('Projektkostenkalkulation EP'!$B$8,23)+ED$9),"TTT") = "Sa",
                                    TEXT((EDATE('Projektkostenkalkulation EP'!$B$8,23)+ED$9),"TTT") = "So",
                                    IF(ISNA(VLOOKUP(EDATE('Projektkostenkalkulation EP'!$B$8,23)+ED$9,Datenquellen!$F$7:$H$45,3,FALSE))," ",VLOOKUP(EDATE('Projektkostenkalkulation EP'!$B$8,23)+ED$9,Datenquellen!$F$7:$H$45,3,FALSE))="X"
                                    ),
                          "X",
                          ""
                          ),
               "X"
            )</f>
        <v>X</v>
      </c>
      <c r="EF255" s="232" t="str">
        <f xml:space="preserve"> IF(TEXT((EDATE('Projektkostenkalkulation EP'!$B$8,23)+EE$9),"MM")=TEXT((EDATE('Projektkostenkalkulation EP'!$B$8,23)+(EE$9-1)),"MM"),
             IF(
                        OR(
                                    TEXT((EDATE('Projektkostenkalkulation EP'!$B$8,23)+EE$9),"TTT") = "Sa",
                                    TEXT((EDATE('Projektkostenkalkulation EP'!$B$8,23)+EE$9),"TTT") = "So",
                                    IF(ISNA(VLOOKUP(EDATE('Projektkostenkalkulation EP'!$B$8,23)+EE$9,Datenquellen!$F$7:$H$45,3,FALSE))," ",VLOOKUP(EDATE('Projektkostenkalkulation EP'!$B$8,23)+EE$9,Datenquellen!$F$7:$H$45,3,FALSE))="X"
                                    ),
                          "X",
                          ""
                          ),
               "X"
            )</f>
        <v>X</v>
      </c>
      <c r="EG255" s="232" t="str">
        <f xml:space="preserve"> IF(TEXT((EDATE('Projektkostenkalkulation EP'!$B$8,23)+EF$9),"MM")=TEXT((EDATE('Projektkostenkalkulation EP'!$B$8,23)+(EF$9-1)),"MM"),
             IF(
                        OR(
                                    TEXT((EDATE('Projektkostenkalkulation EP'!$B$8,23)+EF$9),"TTT") = "Sa",
                                    TEXT((EDATE('Projektkostenkalkulation EP'!$B$8,23)+EF$9),"TTT") = "So",
                                    IF(ISNA(VLOOKUP(EDATE('Projektkostenkalkulation EP'!$B$8,23)+EF$9,Datenquellen!$F$7:$H$45,3,FALSE))," ",VLOOKUP(EDATE('Projektkostenkalkulation EP'!$B$8,23)+EF$9,Datenquellen!$F$7:$H$45,3,FALSE))="X"
                                    ),
                          "X",
                          ""
                          ),
               "X"
            )</f>
        <v>X</v>
      </c>
      <c r="EH255" s="232" t="str">
        <f xml:space="preserve"> IF(TEXT((EDATE('Projektkostenkalkulation EP'!$B$8,23)+EG$9),"MM")=TEXT((EDATE('Projektkostenkalkulation EP'!$B$8,23)+(EG$9-1)),"MM"),
             IF(
                        OR(
                                    TEXT((EDATE('Projektkostenkalkulation EP'!$B$8,23)+EG$9),"TTT") = "Sa",
                                    TEXT((EDATE('Projektkostenkalkulation EP'!$B$8,23)+EG$9),"TTT") = "So",
                                    IF(ISNA(VLOOKUP(EDATE('Projektkostenkalkulation EP'!$B$8,23)+EG$9,Datenquellen!$F$7:$H$45,3,FALSE))," ",VLOOKUP(EDATE('Projektkostenkalkulation EP'!$B$8,23)+EG$9,Datenquellen!$F$7:$H$45,3,FALSE))="X"
                                    ),
                          "X",
                          ""
                          ),
               "X"
            )</f>
        <v>X</v>
      </c>
      <c r="EI255" s="232" t="str">
        <f xml:space="preserve"> IF(TEXT((EDATE('Projektkostenkalkulation EP'!$B$8,23)+EH$9),"MM")=TEXT((EDATE('Projektkostenkalkulation EP'!$B$8,23)+(EH$9-1)),"MM"),
             IF(
                        OR(
                                    TEXT((EDATE('Projektkostenkalkulation EP'!$B$8,23)+EH$9),"TTT") = "Sa",
                                    TEXT((EDATE('Projektkostenkalkulation EP'!$B$8,23)+EH$9),"TTT") = "So",
                                    IF(ISNA(VLOOKUP(EDATE('Projektkostenkalkulation EP'!$B$8,23)+EH$9,Datenquellen!$F$7:$H$45,3,FALSE))," ",VLOOKUP(EDATE('Projektkostenkalkulation EP'!$B$8,23)+EH$9,Datenquellen!$F$7:$H$45,3,FALSE))="X"
                                    ),
                          "X",
                          ""
                          ),
               "X"
            )</f>
        <v/>
      </c>
      <c r="EJ255" s="232" t="str">
        <f xml:space="preserve"> IF(TEXT((EDATE('Projektkostenkalkulation EP'!$B$8,23)+EI$9),"MM")=TEXT((EDATE('Projektkostenkalkulation EP'!$B$8,23)+(EI$9-1)),"MM"),
             IF(
                        OR(
                                    TEXT((EDATE('Projektkostenkalkulation EP'!$B$8,23)+EI$9),"TTT") = "Sa",
                                    TEXT((EDATE('Projektkostenkalkulation EP'!$B$8,23)+EI$9),"TTT") = "So",
                                    IF(ISNA(VLOOKUP(EDATE('Projektkostenkalkulation EP'!$B$8,23)+EI$9,Datenquellen!$F$7:$H$45,3,FALSE))," ",VLOOKUP(EDATE('Projektkostenkalkulation EP'!$B$8,23)+EI$9,Datenquellen!$F$7:$H$45,3,FALSE))="X"
                                    ),
                          "X",
                          ""
                          ),
               "X"
            )</f>
        <v/>
      </c>
      <c r="EK255" s="233" t="str">
        <f xml:space="preserve"> IF(TEXT((EDATE('Projektkostenkalkulation EP'!$B$8,23)+EJ$9),"MM")=TEXT((EDATE('Projektkostenkalkulation EP'!$B$8,23)+(EJ$9-1)),"MM"),
             IF(
                        OR(
                                    TEXT((EDATE('Projektkostenkalkulation EP'!$B$8,23)+EJ$9),"TTT") = "Sa",
                                    TEXT((EDATE('Projektkostenkalkulation EP'!$B$8,23)+EJ$9),"TTT") = "So",
                                    IF(ISNA(VLOOKUP(EDATE('Projektkostenkalkulation EP'!$B$8,23)+EJ$9,Datenquellen!$F$7:$H$45,3,FALSE))," ",VLOOKUP(EDATE('Projektkostenkalkulation EP'!$B$8,23)+EJ$9,Datenquellen!$F$7:$H$45,3,FALSE))="X"
                                    ),
                          "X",
                          ""
                          ),
               "X"
            )</f>
        <v/>
      </c>
      <c r="EL255" s="234"/>
      <c r="EM255" s="235"/>
      <c r="EN255" s="409"/>
      <c r="EO255" s="406"/>
      <c r="EP255" s="231"/>
      <c r="EQ255" s="232" t="str">
        <f>IF(
            OR(
                     TEXT(EDATE('Projektkostenkalkulation EP'!$B$8,23),"TTT") = "Sa",
                     TEXT(EDATE('Projektkostenkalkulation EP'!$B$8,23),"TTT") = "So",
                     IF(ISNA(VLOOKUP(EDATE('Projektkostenkalkulation EP'!$B$8,22),Datenquellen!$F$7:$H$45,3,FALSE))," ",VLOOKUP(EDATE('Projektkostenkalkulation EP'!$B$8,22),Datenquellen!$F$7:$H$45,3,FALSE))="X"
                            ),
                    "X",
                    ""
            )</f>
        <v>X</v>
      </c>
      <c r="ER255" s="232" t="str">
        <f xml:space="preserve"> IF(TEXT((EDATE('Projektkostenkalkulation EP'!$B$8,23)+EQ$9),"MM")=TEXT((EDATE('Projektkostenkalkulation EP'!$B$8,23)+(EQ$9-1)),"MM"),
             IF(
                        OR(
                                    TEXT((EDATE('Projektkostenkalkulation EP'!$B$8,23)+EQ$9),"TTT") = "Sa",
                                    TEXT((EDATE('Projektkostenkalkulation EP'!$B$8,23)+EQ$9),"TTT") = "So",
                                    IF(ISNA(VLOOKUP(EDATE('Projektkostenkalkulation EP'!$B$8,23)+EQ$9,Datenquellen!$F$7:$H$45,3,FALSE))," ",VLOOKUP(EDATE('Projektkostenkalkulation EP'!$B$8,23)+EQ$9,Datenquellen!$F$7:$H$45,3,FALSE))="X"
                                    ),
                          "X",
                          ""
                          ),
               "X"
            )</f>
        <v/>
      </c>
      <c r="ES255" s="232" t="str">
        <f xml:space="preserve"> IF(TEXT((EDATE('Projektkostenkalkulation EP'!$B$8,23)+ER$9),"MM")=TEXT((EDATE('Projektkostenkalkulation EP'!$B$8,23)+(ER$9-1)),"MM"),
             IF(
                        OR(
                                    TEXT((EDATE('Projektkostenkalkulation EP'!$B$8,23)+ER$9),"TTT") = "Sa",
                                    TEXT((EDATE('Projektkostenkalkulation EP'!$B$8,23)+ER$9),"TTT") = "So",
                                    IF(ISNA(VLOOKUP(EDATE('Projektkostenkalkulation EP'!$B$8,23)+ER$9,Datenquellen!$F$7:$H$45,3,FALSE))," ",VLOOKUP(EDATE('Projektkostenkalkulation EP'!$B$8,23)+ER$9,Datenquellen!$F$7:$H$45,3,FALSE))="X"
                                    ),
                          "X",
                          ""
                          ),
               "X"
            )</f>
        <v/>
      </c>
      <c r="ET255" s="232" t="str">
        <f xml:space="preserve"> IF(TEXT((EDATE('Projektkostenkalkulation EP'!$B$8,23)+ES$9),"MM")=TEXT((EDATE('Projektkostenkalkulation EP'!$B$8,23)+(ES$9-1)),"MM"),
             IF(
                        OR(
                                    TEXT((EDATE('Projektkostenkalkulation EP'!$B$8,23)+ES$9),"TTT") = "Sa",
                                    TEXT((EDATE('Projektkostenkalkulation EP'!$B$8,23)+ES$9),"TTT") = "So",
                                    IF(ISNA(VLOOKUP(EDATE('Projektkostenkalkulation EP'!$B$8,23)+ES$9,Datenquellen!$F$7:$H$45,3,FALSE))," ",VLOOKUP(EDATE('Projektkostenkalkulation EP'!$B$8,23)+ES$9,Datenquellen!$F$7:$H$45,3,FALSE))="X"
                                    ),
                          "X",
                          ""
                          ),
               "X"
            )</f>
        <v/>
      </c>
      <c r="EU255" s="232" t="str">
        <f xml:space="preserve"> IF(TEXT((EDATE('Projektkostenkalkulation EP'!$B$8,23)+ET$9),"MM")=TEXT((EDATE('Projektkostenkalkulation EP'!$B$8,23)+(ET$9-1)),"MM"),
             IF(
                        OR(
                                    TEXT((EDATE('Projektkostenkalkulation EP'!$B$8,23)+ET$9),"TTT") = "Sa",
                                    TEXT((EDATE('Projektkostenkalkulation EP'!$B$8,23)+ET$9),"TTT") = "So",
                                    IF(ISNA(VLOOKUP(EDATE('Projektkostenkalkulation EP'!$B$8,23)+ET$9,Datenquellen!$F$7:$H$45,3,FALSE))," ",VLOOKUP(EDATE('Projektkostenkalkulation EP'!$B$8,23)+ET$9,Datenquellen!$F$7:$H$45,3,FALSE))="X"
                                    ),
                          "X",
                          ""
                          ),
               "X"
            )</f>
        <v/>
      </c>
      <c r="EV255" s="232" t="str">
        <f xml:space="preserve"> IF(TEXT((EDATE('Projektkostenkalkulation EP'!$B$8,23)+EU$9),"MM")=TEXT((EDATE('Projektkostenkalkulation EP'!$B$8,23)+(EU$9-1)),"MM"),
             IF(
                        OR(
                                    TEXT((EDATE('Projektkostenkalkulation EP'!$B$8,23)+EU$9),"TTT") = "Sa",
                                    TEXT((EDATE('Projektkostenkalkulation EP'!$B$8,23)+EU$9),"TTT") = "So",
                                    IF(ISNA(VLOOKUP(EDATE('Projektkostenkalkulation EP'!$B$8,23)+EU$9,Datenquellen!$F$7:$H$45,3,FALSE))," ",VLOOKUP(EDATE('Projektkostenkalkulation EP'!$B$8,23)+EU$9,Datenquellen!$F$7:$H$45,3,FALSE))="X"
                                    ),
                          "X",
                          ""
                          ),
               "X"
            )</f>
        <v>X</v>
      </c>
      <c r="EW255" s="232" t="str">
        <f xml:space="preserve"> IF(TEXT((EDATE('Projektkostenkalkulation EP'!$B$8,23)+EV$9),"MM")=TEXT((EDATE('Projektkostenkalkulation EP'!$B$8,23)+(EV$9-1)),"MM"),
             IF(
                        OR(
                                    TEXT((EDATE('Projektkostenkalkulation EP'!$B$8,23)+EV$9),"TTT") = "Sa",
                                    TEXT((EDATE('Projektkostenkalkulation EP'!$B$8,23)+EV$9),"TTT") = "So",
                                    IF(ISNA(VLOOKUP(EDATE('Projektkostenkalkulation EP'!$B$8,23)+EV$9,Datenquellen!$F$7:$H$45,3,FALSE))," ",VLOOKUP(EDATE('Projektkostenkalkulation EP'!$B$8,23)+EV$9,Datenquellen!$F$7:$H$45,3,FALSE))="X"
                                    ),
                          "X",
                          ""
                          ),
               "X"
            )</f>
        <v>X</v>
      </c>
      <c r="EX255" s="232" t="str">
        <f xml:space="preserve"> IF(TEXT((EDATE('Projektkostenkalkulation EP'!$B$8,23)+EW$9),"MM")=TEXT((EDATE('Projektkostenkalkulation EP'!$B$8,23)+(EW$9-1)),"MM"),
             IF(
                        OR(
                                    TEXT((EDATE('Projektkostenkalkulation EP'!$B$8,23)+EW$9),"TTT") = "Sa",
                                    TEXT((EDATE('Projektkostenkalkulation EP'!$B$8,23)+EW$9),"TTT") = "So",
                                    IF(ISNA(VLOOKUP(EDATE('Projektkostenkalkulation EP'!$B$8,23)+EW$9,Datenquellen!$F$7:$H$45,3,FALSE))," ",VLOOKUP(EDATE('Projektkostenkalkulation EP'!$B$8,23)+EW$9,Datenquellen!$F$7:$H$45,3,FALSE))="X"
                                    ),
                          "X",
                          ""
                          ),
               "X"
            )</f>
        <v/>
      </c>
      <c r="EY255" s="232" t="str">
        <f xml:space="preserve"> IF(TEXT((EDATE('Projektkostenkalkulation EP'!$B$8,23)+EX$9),"MM")=TEXT((EDATE('Projektkostenkalkulation EP'!$B$8,23)+(EX$9-1)),"MM"),
             IF(
                        OR(
                                    TEXT((EDATE('Projektkostenkalkulation EP'!$B$8,23)+EX$9),"TTT") = "Sa",
                                    TEXT((EDATE('Projektkostenkalkulation EP'!$B$8,23)+EX$9),"TTT") = "So",
                                    IF(ISNA(VLOOKUP(EDATE('Projektkostenkalkulation EP'!$B$8,23)+EX$9,Datenquellen!$F$7:$H$45,3,FALSE))," ",VLOOKUP(EDATE('Projektkostenkalkulation EP'!$B$8,23)+EX$9,Datenquellen!$F$7:$H$45,3,FALSE))="X"
                                    ),
                          "X",
                          ""
                          ),
               "X"
            )</f>
        <v/>
      </c>
      <c r="EZ255" s="232" t="str">
        <f xml:space="preserve"> IF(TEXT((EDATE('Projektkostenkalkulation EP'!$B$8,23)+EY$9),"MM")=TEXT((EDATE('Projektkostenkalkulation EP'!$B$8,23)+(EY$9-1)),"MM"),
             IF(
                        OR(
                                    TEXT((EDATE('Projektkostenkalkulation EP'!$B$8,23)+EY$9),"TTT") = "Sa",
                                    TEXT((EDATE('Projektkostenkalkulation EP'!$B$8,23)+EY$9),"TTT") = "So",
                                    IF(ISNA(VLOOKUP(EDATE('Projektkostenkalkulation EP'!$B$8,23)+EY$9,Datenquellen!$F$7:$H$45,3,FALSE))," ",VLOOKUP(EDATE('Projektkostenkalkulation EP'!$B$8,23)+EY$9,Datenquellen!$F$7:$H$45,3,FALSE))="X"
                                    ),
                          "X",
                          ""
                          ),
               "X"
            )</f>
        <v/>
      </c>
      <c r="FA255" s="232" t="str">
        <f xml:space="preserve"> IF(TEXT((EDATE('Projektkostenkalkulation EP'!$B$8,23)+EZ$9),"MM")=TEXT((EDATE('Projektkostenkalkulation EP'!$B$8,23)+(EZ$9-1)),"MM"),
             IF(
                        OR(
                                    TEXT((EDATE('Projektkostenkalkulation EP'!$B$8,23)+EZ$9),"TTT") = "Sa",
                                    TEXT((EDATE('Projektkostenkalkulation EP'!$B$8,23)+EZ$9),"TTT") = "So",
                                    IF(ISNA(VLOOKUP(EDATE('Projektkostenkalkulation EP'!$B$8,23)+EZ$9,Datenquellen!$F$7:$H$45,3,FALSE))," ",VLOOKUP(EDATE('Projektkostenkalkulation EP'!$B$8,23)+EZ$9,Datenquellen!$F$7:$H$45,3,FALSE))="X"
                                    ),
                          "X",
                          ""
                          ),
               "X"
            )</f>
        <v/>
      </c>
      <c r="FB255" s="232" t="str">
        <f xml:space="preserve"> IF(TEXT((EDATE('Projektkostenkalkulation EP'!$B$8,23)+FA$9),"MM")=TEXT((EDATE('Projektkostenkalkulation EP'!$B$8,23)+(FA$9-1)),"MM"),
             IF(
                        OR(
                                    TEXT((EDATE('Projektkostenkalkulation EP'!$B$8,23)+FA$9),"TTT") = "Sa",
                                    TEXT((EDATE('Projektkostenkalkulation EP'!$B$8,23)+FA$9),"TTT") = "So",
                                    IF(ISNA(VLOOKUP(EDATE('Projektkostenkalkulation EP'!$B$8,23)+FA$9,Datenquellen!$F$7:$H$45,3,FALSE))," ",VLOOKUP(EDATE('Projektkostenkalkulation EP'!$B$8,23)+FA$9,Datenquellen!$F$7:$H$45,3,FALSE))="X"
                                    ),
                          "X",
                          ""
                          ),
               "X"
            )</f>
        <v/>
      </c>
      <c r="FC255" s="232" t="str">
        <f xml:space="preserve"> IF(TEXT((EDATE('Projektkostenkalkulation EP'!$B$8,23)+FB$9),"MM")=TEXT((EDATE('Projektkostenkalkulation EP'!$B$8,23)+(FB$9-1)),"MM"),
             IF(
                        OR(
                                    TEXT((EDATE('Projektkostenkalkulation EP'!$B$8,23)+FB$9),"TTT") = "Sa",
                                    TEXT((EDATE('Projektkostenkalkulation EP'!$B$8,23)+FB$9),"TTT") = "So",
                                    IF(ISNA(VLOOKUP(EDATE('Projektkostenkalkulation EP'!$B$8,23)+FB$9,Datenquellen!$F$7:$H$45,3,FALSE))," ",VLOOKUP(EDATE('Projektkostenkalkulation EP'!$B$8,23)+FB$9,Datenquellen!$F$7:$H$45,3,FALSE))="X"
                                    ),
                          "X",
                          ""
                          ),
               "X"
            )</f>
        <v>X</v>
      </c>
      <c r="FD255" s="232" t="str">
        <f xml:space="preserve"> IF(TEXT((EDATE('Projektkostenkalkulation EP'!$B$8,23)+FC$9),"MM")=TEXT((EDATE('Projektkostenkalkulation EP'!$B$8,23)+(FC$9-1)),"MM"),
             IF(
                        OR(
                                    TEXT((EDATE('Projektkostenkalkulation EP'!$B$8,23)+FC$9),"TTT") = "Sa",
                                    TEXT((EDATE('Projektkostenkalkulation EP'!$B$8,23)+FC$9),"TTT") = "So",
                                    IF(ISNA(VLOOKUP(EDATE('Projektkostenkalkulation EP'!$B$8,23)+FC$9,Datenquellen!$F$7:$H$45,3,FALSE))," ",VLOOKUP(EDATE('Projektkostenkalkulation EP'!$B$8,23)+FC$9,Datenquellen!$F$7:$H$45,3,FALSE))="X"
                                    ),
                          "X",
                          ""
                          ),
               "X"
            )</f>
        <v>X</v>
      </c>
      <c r="FE255" s="232" t="str">
        <f xml:space="preserve"> IF(TEXT((EDATE('Projektkostenkalkulation EP'!$B$8,23)+FD$9),"MM")=TEXT((EDATE('Projektkostenkalkulation EP'!$B$8,23)+(FD$9-1)),"MM"),
             IF(
                        OR(
                                    TEXT((EDATE('Projektkostenkalkulation EP'!$B$8,23)+FD$9),"TTT") = "Sa",
                                    TEXT((EDATE('Projektkostenkalkulation EP'!$B$8,23)+FD$9),"TTT") = "So",
                                    IF(ISNA(VLOOKUP(EDATE('Projektkostenkalkulation EP'!$B$8,23)+FD$9,Datenquellen!$F$7:$H$45,3,FALSE))," ",VLOOKUP(EDATE('Projektkostenkalkulation EP'!$B$8,23)+FD$9,Datenquellen!$F$7:$H$45,3,FALSE))="X"
                                    ),
                          "X",
                          ""
                          ),
               "X"
            )</f>
        <v/>
      </c>
      <c r="FF255" s="232" t="str">
        <f xml:space="preserve"> IF(TEXT((EDATE('Projektkostenkalkulation EP'!$B$8,23)+FE$9),"MM")=TEXT((EDATE('Projektkostenkalkulation EP'!$B$8,23)+(FE$9-1)),"MM"),
             IF(
                        OR(
                                    TEXT((EDATE('Projektkostenkalkulation EP'!$B$8,23)+FE$9),"TTT") = "Sa",
                                    TEXT((EDATE('Projektkostenkalkulation EP'!$B$8,23)+FE$9),"TTT") = "So",
                                    IF(ISNA(VLOOKUP(EDATE('Projektkostenkalkulation EP'!$B$8,23)+FE$9,Datenquellen!$F$7:$H$45,3,FALSE))," ",VLOOKUP(EDATE('Projektkostenkalkulation EP'!$B$8,23)+FE$9,Datenquellen!$F$7:$H$45,3,FALSE))="X"
                                    ),
                          "X",
                          ""
                          ),
               "X"
            )</f>
        <v/>
      </c>
      <c r="FG255" s="232" t="str">
        <f xml:space="preserve"> IF(TEXT((EDATE('Projektkostenkalkulation EP'!$B$8,23)+FF$9),"MM")=TEXT((EDATE('Projektkostenkalkulation EP'!$B$8,23)+(FF$9-1)),"MM"),
             IF(
                        OR(
                                    TEXT((EDATE('Projektkostenkalkulation EP'!$B$8,23)+FF$9),"TTT") = "Sa",
                                    TEXT((EDATE('Projektkostenkalkulation EP'!$B$8,23)+FF$9),"TTT") = "So",
                                    IF(ISNA(VLOOKUP(EDATE('Projektkostenkalkulation EP'!$B$8,23)+FF$9,Datenquellen!$F$7:$H$45,3,FALSE))," ",VLOOKUP(EDATE('Projektkostenkalkulation EP'!$B$8,23)+FF$9,Datenquellen!$F$7:$H$45,3,FALSE))="X"
                                    ),
                          "X",
                          ""
                          ),
               "X"
            )</f>
        <v/>
      </c>
      <c r="FH255" s="232" t="str">
        <f xml:space="preserve"> IF(TEXT((EDATE('Projektkostenkalkulation EP'!$B$8,23)+FG$9),"MM")=TEXT((EDATE('Projektkostenkalkulation EP'!$B$8,23)+(FG$9-1)),"MM"),
             IF(
                        OR(
                                    TEXT((EDATE('Projektkostenkalkulation EP'!$B$8,23)+FG$9),"TTT") = "Sa",
                                    TEXT((EDATE('Projektkostenkalkulation EP'!$B$8,23)+FG$9),"TTT") = "So",
                                    IF(ISNA(VLOOKUP(EDATE('Projektkostenkalkulation EP'!$B$8,23)+FG$9,Datenquellen!$F$7:$H$45,3,FALSE))," ",VLOOKUP(EDATE('Projektkostenkalkulation EP'!$B$8,23)+FG$9,Datenquellen!$F$7:$H$45,3,FALSE))="X"
                                    ),
                          "X",
                          ""
                          ),
               "X"
            )</f>
        <v/>
      </c>
      <c r="FI255" s="232" t="str">
        <f xml:space="preserve"> IF(TEXT((EDATE('Projektkostenkalkulation EP'!$B$8,23)+FH$9),"MM")=TEXT((EDATE('Projektkostenkalkulation EP'!$B$8,23)+(FH$9-1)),"MM"),
             IF(
                        OR(
                                    TEXT((EDATE('Projektkostenkalkulation EP'!$B$8,23)+FH$9),"TTT") = "Sa",
                                    TEXT((EDATE('Projektkostenkalkulation EP'!$B$8,23)+FH$9),"TTT") = "So",
                                    IF(ISNA(VLOOKUP(EDATE('Projektkostenkalkulation EP'!$B$8,23)+FH$9,Datenquellen!$F$7:$H$45,3,FALSE))," ",VLOOKUP(EDATE('Projektkostenkalkulation EP'!$B$8,23)+FH$9,Datenquellen!$F$7:$H$45,3,FALSE))="X"
                                    ),
                          "X",
                          ""
                          ),
               "X"
            )</f>
        <v/>
      </c>
      <c r="FJ255" s="232" t="str">
        <f xml:space="preserve"> IF(TEXT((EDATE('Projektkostenkalkulation EP'!$B$8,23)+FI$9),"MM")=TEXT((EDATE('Projektkostenkalkulation EP'!$B$8,23)+(FI$9-1)),"MM"),
             IF(
                        OR(
                                    TEXT((EDATE('Projektkostenkalkulation EP'!$B$8,23)+FI$9),"TTT") = "Sa",
                                    TEXT((EDATE('Projektkostenkalkulation EP'!$B$8,23)+FI$9),"TTT") = "So",
                                    IF(ISNA(VLOOKUP(EDATE('Projektkostenkalkulation EP'!$B$8,23)+FI$9,Datenquellen!$F$7:$H$45,3,FALSE))," ",VLOOKUP(EDATE('Projektkostenkalkulation EP'!$B$8,23)+FI$9,Datenquellen!$F$7:$H$45,3,FALSE))="X"
                                    ),
                          "X",
                          ""
                          ),
               "X"
            )</f>
        <v>X</v>
      </c>
      <c r="FK255" s="232" t="str">
        <f xml:space="preserve"> IF(TEXT((EDATE('Projektkostenkalkulation EP'!$B$8,23)+FJ$9),"MM")=TEXT((EDATE('Projektkostenkalkulation EP'!$B$8,23)+(FJ$9-1)),"MM"),
             IF(
                        OR(
                                    TEXT((EDATE('Projektkostenkalkulation EP'!$B$8,23)+FJ$9),"TTT") = "Sa",
                                    TEXT((EDATE('Projektkostenkalkulation EP'!$B$8,23)+FJ$9),"TTT") = "So",
                                    IF(ISNA(VLOOKUP(EDATE('Projektkostenkalkulation EP'!$B$8,23)+FJ$9,Datenquellen!$F$7:$H$45,3,FALSE))," ",VLOOKUP(EDATE('Projektkostenkalkulation EP'!$B$8,23)+FJ$9,Datenquellen!$F$7:$H$45,3,FALSE))="X"
                                    ),
                          "X",
                          ""
                          ),
               "X"
            )</f>
        <v>X</v>
      </c>
      <c r="FL255" s="232" t="str">
        <f xml:space="preserve"> IF(TEXT((EDATE('Projektkostenkalkulation EP'!$B$8,23)+FK$9),"MM")=TEXT((EDATE('Projektkostenkalkulation EP'!$B$8,23)+(FK$9-1)),"MM"),
             IF(
                        OR(
                                    TEXT((EDATE('Projektkostenkalkulation EP'!$B$8,23)+FK$9),"TTT") = "Sa",
                                    TEXT((EDATE('Projektkostenkalkulation EP'!$B$8,23)+FK$9),"TTT") = "So",
                                    IF(ISNA(VLOOKUP(EDATE('Projektkostenkalkulation EP'!$B$8,23)+FK$9,Datenquellen!$F$7:$H$45,3,FALSE))," ",VLOOKUP(EDATE('Projektkostenkalkulation EP'!$B$8,23)+FK$9,Datenquellen!$F$7:$H$45,3,FALSE))="X"
                                    ),
                          "X",
                          ""
                          ),
               "X"
            )</f>
        <v/>
      </c>
      <c r="FM255" s="232" t="str">
        <f xml:space="preserve"> IF(TEXT((EDATE('Projektkostenkalkulation EP'!$B$8,23)+FL$9),"MM")=TEXT((EDATE('Projektkostenkalkulation EP'!$B$8,23)+(FL$9-1)),"MM"),
             IF(
                        OR(
                                    TEXT((EDATE('Projektkostenkalkulation EP'!$B$8,23)+FL$9),"TTT") = "Sa",
                                    TEXT((EDATE('Projektkostenkalkulation EP'!$B$8,23)+FL$9),"TTT") = "So",
                                    IF(ISNA(VLOOKUP(EDATE('Projektkostenkalkulation EP'!$B$8,23)+FL$9,Datenquellen!$F$7:$H$45,3,FALSE))," ",VLOOKUP(EDATE('Projektkostenkalkulation EP'!$B$8,23)+FL$9,Datenquellen!$F$7:$H$45,3,FALSE))="X"
                                    ),
                          "X",
                          ""
                          ),
               "X"
            )</f>
        <v/>
      </c>
      <c r="FN255" s="232" t="str">
        <f xml:space="preserve"> IF(TEXT((EDATE('Projektkostenkalkulation EP'!$B$8,23)+FM$9),"MM")=TEXT((EDATE('Projektkostenkalkulation EP'!$B$8,23)+(FM$9-1)),"MM"),
             IF(
                        OR(
                                    TEXT((EDATE('Projektkostenkalkulation EP'!$B$8,23)+FM$9),"TTT") = "Sa",
                                    TEXT((EDATE('Projektkostenkalkulation EP'!$B$8,23)+FM$9),"TTT") = "So",
                                    IF(ISNA(VLOOKUP(EDATE('Projektkostenkalkulation EP'!$B$8,23)+FM$9,Datenquellen!$F$7:$H$45,3,FALSE))," ",VLOOKUP(EDATE('Projektkostenkalkulation EP'!$B$8,23)+FM$9,Datenquellen!$F$7:$H$45,3,FALSE))="X"
                                    ),
                          "X",
                          ""
                          ),
               "X"
            )</f>
        <v/>
      </c>
      <c r="FO255" s="232" t="str">
        <f xml:space="preserve"> IF(TEXT((EDATE('Projektkostenkalkulation EP'!$B$8,23)+FN$9),"MM")=TEXT((EDATE('Projektkostenkalkulation EP'!$B$8,23)+(FN$9-1)),"MM"),
             IF(
                        OR(
                                    TEXT((EDATE('Projektkostenkalkulation EP'!$B$8,23)+FN$9),"TTT") = "Sa",
                                    TEXT((EDATE('Projektkostenkalkulation EP'!$B$8,23)+FN$9),"TTT") = "So",
                                    IF(ISNA(VLOOKUP(EDATE('Projektkostenkalkulation EP'!$B$8,23)+FN$9,Datenquellen!$F$7:$H$45,3,FALSE))," ",VLOOKUP(EDATE('Projektkostenkalkulation EP'!$B$8,23)+FN$9,Datenquellen!$F$7:$H$45,3,FALSE))="X"
                                    ),
                          "X",
                          ""
                          ),
               "X"
            )</f>
        <v>X</v>
      </c>
      <c r="FP255" s="232" t="str">
        <f xml:space="preserve"> IF(TEXT((EDATE('Projektkostenkalkulation EP'!$B$8,23)+FO$9),"MM")=TEXT((EDATE('Projektkostenkalkulation EP'!$B$8,23)+(FO$9-1)),"MM"),
             IF(
                        OR(
                                    TEXT((EDATE('Projektkostenkalkulation EP'!$B$8,23)+FO$9),"TTT") = "Sa",
                                    TEXT((EDATE('Projektkostenkalkulation EP'!$B$8,23)+FO$9),"TTT") = "So",
                                    IF(ISNA(VLOOKUP(EDATE('Projektkostenkalkulation EP'!$B$8,23)+FO$9,Datenquellen!$F$7:$H$45,3,FALSE))," ",VLOOKUP(EDATE('Projektkostenkalkulation EP'!$B$8,23)+FO$9,Datenquellen!$F$7:$H$45,3,FALSE))="X"
                                    ),
                          "X",
                          ""
                          ),
               "X"
            )</f>
        <v>X</v>
      </c>
      <c r="FQ255" s="232" t="str">
        <f xml:space="preserve"> IF(TEXT((EDATE('Projektkostenkalkulation EP'!$B$8,23)+FP$9),"MM")=TEXT((EDATE('Projektkostenkalkulation EP'!$B$8,23)+(FP$9-1)),"MM"),
             IF(
                        OR(
                                    TEXT((EDATE('Projektkostenkalkulation EP'!$B$8,23)+FP$9),"TTT") = "Sa",
                                    TEXT((EDATE('Projektkostenkalkulation EP'!$B$8,23)+FP$9),"TTT") = "So",
                                    IF(ISNA(VLOOKUP(EDATE('Projektkostenkalkulation EP'!$B$8,23)+FP$9,Datenquellen!$F$7:$H$45,3,FALSE))," ",VLOOKUP(EDATE('Projektkostenkalkulation EP'!$B$8,23)+FP$9,Datenquellen!$F$7:$H$45,3,FALSE))="X"
                                    ),
                          "X",
                          ""
                          ),
               "X"
            )</f>
        <v>X</v>
      </c>
      <c r="FR255" s="232" t="str">
        <f xml:space="preserve"> IF(TEXT((EDATE('Projektkostenkalkulation EP'!$B$8,23)+FQ$9),"MM")=TEXT((EDATE('Projektkostenkalkulation EP'!$B$8,23)+(FQ$9-1)),"MM"),
             IF(
                        OR(
                                    TEXT((EDATE('Projektkostenkalkulation EP'!$B$8,23)+FQ$9),"TTT") = "Sa",
                                    TEXT((EDATE('Projektkostenkalkulation EP'!$B$8,23)+FQ$9),"TTT") = "So",
                                    IF(ISNA(VLOOKUP(EDATE('Projektkostenkalkulation EP'!$B$8,23)+FQ$9,Datenquellen!$F$7:$H$45,3,FALSE))," ",VLOOKUP(EDATE('Projektkostenkalkulation EP'!$B$8,23)+FQ$9,Datenquellen!$F$7:$H$45,3,FALSE))="X"
                                    ),
                          "X",
                          ""
                          ),
               "X"
            )</f>
        <v>X</v>
      </c>
      <c r="FS255" s="232" t="str">
        <f xml:space="preserve"> IF(TEXT((EDATE('Projektkostenkalkulation EP'!$B$8,23)+FR$9),"MM")=TEXT((EDATE('Projektkostenkalkulation EP'!$B$8,23)+(FR$9-1)),"MM"),
             IF(
                        OR(
                                    TEXT((EDATE('Projektkostenkalkulation EP'!$B$8,23)+FR$9),"TTT") = "Sa",
                                    TEXT((EDATE('Projektkostenkalkulation EP'!$B$8,23)+FR$9),"TTT") = "So",
                                    IF(ISNA(VLOOKUP(EDATE('Projektkostenkalkulation EP'!$B$8,23)+FR$9,Datenquellen!$F$7:$H$45,3,FALSE))," ",VLOOKUP(EDATE('Projektkostenkalkulation EP'!$B$8,23)+FR$9,Datenquellen!$F$7:$H$45,3,FALSE))="X"
                                    ),
                          "X",
                          ""
                          ),
               "X"
            )</f>
        <v/>
      </c>
      <c r="FT255" s="232" t="str">
        <f xml:space="preserve"> IF(TEXT((EDATE('Projektkostenkalkulation EP'!$B$8,23)+FS$9),"MM")=TEXT((EDATE('Projektkostenkalkulation EP'!$B$8,23)+(FS$9-1)),"MM"),
             IF(
                        OR(
                                    TEXT((EDATE('Projektkostenkalkulation EP'!$B$8,23)+FS$9),"TTT") = "Sa",
                                    TEXT((EDATE('Projektkostenkalkulation EP'!$B$8,23)+FS$9),"TTT") = "So",
                                    IF(ISNA(VLOOKUP(EDATE('Projektkostenkalkulation EP'!$B$8,23)+FS$9,Datenquellen!$F$7:$H$45,3,FALSE))," ",VLOOKUP(EDATE('Projektkostenkalkulation EP'!$B$8,23)+FS$9,Datenquellen!$F$7:$H$45,3,FALSE))="X"
                                    ),
                          "X",
                          ""
                          ),
               "X"
            )</f>
        <v/>
      </c>
      <c r="FU255" s="233" t="str">
        <f xml:space="preserve"> IF(TEXT((EDATE('Projektkostenkalkulation EP'!$B$8,23)+FT$9),"MM")=TEXT((EDATE('Projektkostenkalkulation EP'!$B$8,23)+(FT$9-1)),"MM"),
             IF(
                        OR(
                                    TEXT((EDATE('Projektkostenkalkulation EP'!$B$8,23)+FT$9),"TTT") = "Sa",
                                    TEXT((EDATE('Projektkostenkalkulation EP'!$B$8,23)+FT$9),"TTT") = "So",
                                    IF(ISNA(VLOOKUP(EDATE('Projektkostenkalkulation EP'!$B$8,23)+FT$9,Datenquellen!$F$7:$H$45,3,FALSE))," ",VLOOKUP(EDATE('Projektkostenkalkulation EP'!$B$8,23)+FT$9,Datenquellen!$F$7:$H$45,3,FALSE))="X"
                                    ),
                          "X",
                          ""
                          ),
               "X"
            )</f>
        <v/>
      </c>
      <c r="FV255" s="234"/>
      <c r="FW255" s="235"/>
      <c r="FX255" s="409"/>
      <c r="FY255" s="406"/>
      <c r="FZ255" s="231"/>
      <c r="GA255" s="232" t="str">
        <f>IF(
            OR(
                     TEXT(EDATE('Projektkostenkalkulation EP'!$B$8,23),"TTT") = "Sa",
                     TEXT(EDATE('Projektkostenkalkulation EP'!$B$8,23),"TTT") = "So",
                     IF(ISNA(VLOOKUP(EDATE('Projektkostenkalkulation EP'!$B$8,22),Datenquellen!$F$7:$H$45,3,FALSE))," ",VLOOKUP(EDATE('Projektkostenkalkulation EP'!$B$8,22),Datenquellen!$F$7:$H$45,3,FALSE))="X"
                            ),
                    "X",
                    ""
            )</f>
        <v>X</v>
      </c>
      <c r="GB255" s="232" t="str">
        <f xml:space="preserve"> IF(TEXT((EDATE('Projektkostenkalkulation EP'!$B$8,23)+GA$9),"MM")=TEXT((EDATE('Projektkostenkalkulation EP'!$B$8,23)+(GA$9-1)),"MM"),
             IF(
                        OR(
                                    TEXT((EDATE('Projektkostenkalkulation EP'!$B$8,23)+GA$9),"TTT") = "Sa",
                                    TEXT((EDATE('Projektkostenkalkulation EP'!$B$8,23)+GA$9),"TTT") = "So",
                                    IF(ISNA(VLOOKUP(EDATE('Projektkostenkalkulation EP'!$B$8,23)+GA$9,Datenquellen!$F$7:$H$45,3,FALSE))," ",VLOOKUP(EDATE('Projektkostenkalkulation EP'!$B$8,23)+GA$9,Datenquellen!$F$7:$H$45,3,FALSE))="X"
                                    ),
                          "X",
                          ""
                          ),
               "X"
            )</f>
        <v/>
      </c>
      <c r="GC255" s="232" t="str">
        <f xml:space="preserve"> IF(TEXT((EDATE('Projektkostenkalkulation EP'!$B$8,23)+GB$9),"MM")=TEXT((EDATE('Projektkostenkalkulation EP'!$B$8,23)+(GB$9-1)),"MM"),
             IF(
                        OR(
                                    TEXT((EDATE('Projektkostenkalkulation EP'!$B$8,23)+GB$9),"TTT") = "Sa",
                                    TEXT((EDATE('Projektkostenkalkulation EP'!$B$8,23)+GB$9),"TTT") = "So",
                                    IF(ISNA(VLOOKUP(EDATE('Projektkostenkalkulation EP'!$B$8,23)+GB$9,Datenquellen!$F$7:$H$45,3,FALSE))," ",VLOOKUP(EDATE('Projektkostenkalkulation EP'!$B$8,23)+GB$9,Datenquellen!$F$7:$H$45,3,FALSE))="X"
                                    ),
                          "X",
                          ""
                          ),
               "X"
            )</f>
        <v/>
      </c>
      <c r="GD255" s="232" t="str">
        <f xml:space="preserve"> IF(TEXT((EDATE('Projektkostenkalkulation EP'!$B$8,23)+GC$9),"MM")=TEXT((EDATE('Projektkostenkalkulation EP'!$B$8,23)+(GC$9-1)),"MM"),
             IF(
                        OR(
                                    TEXT((EDATE('Projektkostenkalkulation EP'!$B$8,23)+GC$9),"TTT") = "Sa",
                                    TEXT((EDATE('Projektkostenkalkulation EP'!$B$8,23)+GC$9),"TTT") = "So",
                                    IF(ISNA(VLOOKUP(EDATE('Projektkostenkalkulation EP'!$B$8,23)+GC$9,Datenquellen!$F$7:$H$45,3,FALSE))," ",VLOOKUP(EDATE('Projektkostenkalkulation EP'!$B$8,23)+GC$9,Datenquellen!$F$7:$H$45,3,FALSE))="X"
                                    ),
                          "X",
                          ""
                          ),
               "X"
            )</f>
        <v/>
      </c>
      <c r="GE255" s="232" t="str">
        <f xml:space="preserve"> IF(TEXT((EDATE('Projektkostenkalkulation EP'!$B$8,23)+GD$9),"MM")=TEXT((EDATE('Projektkostenkalkulation EP'!$B$8,23)+(GD$9-1)),"MM"),
             IF(
                        OR(
                                    TEXT((EDATE('Projektkostenkalkulation EP'!$B$8,23)+GD$9),"TTT") = "Sa",
                                    TEXT((EDATE('Projektkostenkalkulation EP'!$B$8,23)+GD$9),"TTT") = "So",
                                    IF(ISNA(VLOOKUP(EDATE('Projektkostenkalkulation EP'!$B$8,23)+GD$9,Datenquellen!$F$7:$H$45,3,FALSE))," ",VLOOKUP(EDATE('Projektkostenkalkulation EP'!$B$8,23)+GD$9,Datenquellen!$F$7:$H$45,3,FALSE))="X"
                                    ),
                          "X",
                          ""
                          ),
               "X"
            )</f>
        <v/>
      </c>
      <c r="GF255" s="232" t="str">
        <f xml:space="preserve"> IF(TEXT((EDATE('Projektkostenkalkulation EP'!$B$8,23)+GE$9),"MM")=TEXT((EDATE('Projektkostenkalkulation EP'!$B$8,23)+(GE$9-1)),"MM"),
             IF(
                        OR(
                                    TEXT((EDATE('Projektkostenkalkulation EP'!$B$8,23)+GE$9),"TTT") = "Sa",
                                    TEXT((EDATE('Projektkostenkalkulation EP'!$B$8,23)+GE$9),"TTT") = "So",
                                    IF(ISNA(VLOOKUP(EDATE('Projektkostenkalkulation EP'!$B$8,23)+GE$9,Datenquellen!$F$7:$H$45,3,FALSE))," ",VLOOKUP(EDATE('Projektkostenkalkulation EP'!$B$8,23)+GE$9,Datenquellen!$F$7:$H$45,3,FALSE))="X"
                                    ),
                          "X",
                          ""
                          ),
               "X"
            )</f>
        <v>X</v>
      </c>
      <c r="GG255" s="232" t="str">
        <f xml:space="preserve"> IF(TEXT((EDATE('Projektkostenkalkulation EP'!$B$8,23)+GF$9),"MM")=TEXT((EDATE('Projektkostenkalkulation EP'!$B$8,23)+(GF$9-1)),"MM"),
             IF(
                        OR(
                                    TEXT((EDATE('Projektkostenkalkulation EP'!$B$8,23)+GF$9),"TTT") = "Sa",
                                    TEXT((EDATE('Projektkostenkalkulation EP'!$B$8,23)+GF$9),"TTT") = "So",
                                    IF(ISNA(VLOOKUP(EDATE('Projektkostenkalkulation EP'!$B$8,23)+GF$9,Datenquellen!$F$7:$H$45,3,FALSE))," ",VLOOKUP(EDATE('Projektkostenkalkulation EP'!$B$8,23)+GF$9,Datenquellen!$F$7:$H$45,3,FALSE))="X"
                                    ),
                          "X",
                          ""
                          ),
               "X"
            )</f>
        <v>X</v>
      </c>
      <c r="GH255" s="232" t="str">
        <f xml:space="preserve"> IF(TEXT((EDATE('Projektkostenkalkulation EP'!$B$8,23)+GG$9),"MM")=TEXT((EDATE('Projektkostenkalkulation EP'!$B$8,23)+(GG$9-1)),"MM"),
             IF(
                        OR(
                                    TEXT((EDATE('Projektkostenkalkulation EP'!$B$8,23)+GG$9),"TTT") = "Sa",
                                    TEXT((EDATE('Projektkostenkalkulation EP'!$B$8,23)+GG$9),"TTT") = "So",
                                    IF(ISNA(VLOOKUP(EDATE('Projektkostenkalkulation EP'!$B$8,23)+GG$9,Datenquellen!$F$7:$H$45,3,FALSE))," ",VLOOKUP(EDATE('Projektkostenkalkulation EP'!$B$8,23)+GG$9,Datenquellen!$F$7:$H$45,3,FALSE))="X"
                                    ),
                          "X",
                          ""
                          ),
               "X"
            )</f>
        <v/>
      </c>
      <c r="GI255" s="232" t="str">
        <f xml:space="preserve"> IF(TEXT((EDATE('Projektkostenkalkulation EP'!$B$8,23)+GH$9),"MM")=TEXT((EDATE('Projektkostenkalkulation EP'!$B$8,23)+(GH$9-1)),"MM"),
             IF(
                        OR(
                                    TEXT((EDATE('Projektkostenkalkulation EP'!$B$8,23)+GH$9),"TTT") = "Sa",
                                    TEXT((EDATE('Projektkostenkalkulation EP'!$B$8,23)+GH$9),"TTT") = "So",
                                    IF(ISNA(VLOOKUP(EDATE('Projektkostenkalkulation EP'!$B$8,23)+GH$9,Datenquellen!$F$7:$H$45,3,FALSE))," ",VLOOKUP(EDATE('Projektkostenkalkulation EP'!$B$8,23)+GH$9,Datenquellen!$F$7:$H$45,3,FALSE))="X"
                                    ),
                          "X",
                          ""
                          ),
               "X"
            )</f>
        <v/>
      </c>
      <c r="GJ255" s="232" t="str">
        <f xml:space="preserve"> IF(TEXT((EDATE('Projektkostenkalkulation EP'!$B$8,23)+GI$9),"MM")=TEXT((EDATE('Projektkostenkalkulation EP'!$B$8,23)+(GI$9-1)),"MM"),
             IF(
                        OR(
                                    TEXT((EDATE('Projektkostenkalkulation EP'!$B$8,23)+GI$9),"TTT") = "Sa",
                                    TEXT((EDATE('Projektkostenkalkulation EP'!$B$8,23)+GI$9),"TTT") = "So",
                                    IF(ISNA(VLOOKUP(EDATE('Projektkostenkalkulation EP'!$B$8,23)+GI$9,Datenquellen!$F$7:$H$45,3,FALSE))," ",VLOOKUP(EDATE('Projektkostenkalkulation EP'!$B$8,23)+GI$9,Datenquellen!$F$7:$H$45,3,FALSE))="X"
                                    ),
                          "X",
                          ""
                          ),
               "X"
            )</f>
        <v/>
      </c>
      <c r="GK255" s="232" t="str">
        <f xml:space="preserve"> IF(TEXT((EDATE('Projektkostenkalkulation EP'!$B$8,23)+GJ$9),"MM")=TEXT((EDATE('Projektkostenkalkulation EP'!$B$8,23)+(GJ$9-1)),"MM"),
             IF(
                        OR(
                                    TEXT((EDATE('Projektkostenkalkulation EP'!$B$8,23)+GJ$9),"TTT") = "Sa",
                                    TEXT((EDATE('Projektkostenkalkulation EP'!$B$8,23)+GJ$9),"TTT") = "So",
                                    IF(ISNA(VLOOKUP(EDATE('Projektkostenkalkulation EP'!$B$8,23)+GJ$9,Datenquellen!$F$7:$H$45,3,FALSE))," ",VLOOKUP(EDATE('Projektkostenkalkulation EP'!$B$8,23)+GJ$9,Datenquellen!$F$7:$H$45,3,FALSE))="X"
                                    ),
                          "X",
                          ""
                          ),
               "X"
            )</f>
        <v/>
      </c>
      <c r="GL255" s="232" t="str">
        <f xml:space="preserve"> IF(TEXT((EDATE('Projektkostenkalkulation EP'!$B$8,23)+GK$9),"MM")=TEXT((EDATE('Projektkostenkalkulation EP'!$B$8,23)+(GK$9-1)),"MM"),
             IF(
                        OR(
                                    TEXT((EDATE('Projektkostenkalkulation EP'!$B$8,23)+GK$9),"TTT") = "Sa",
                                    TEXT((EDATE('Projektkostenkalkulation EP'!$B$8,23)+GK$9),"TTT") = "So",
                                    IF(ISNA(VLOOKUP(EDATE('Projektkostenkalkulation EP'!$B$8,23)+GK$9,Datenquellen!$F$7:$H$45,3,FALSE))," ",VLOOKUP(EDATE('Projektkostenkalkulation EP'!$B$8,23)+GK$9,Datenquellen!$F$7:$H$45,3,FALSE))="X"
                                    ),
                          "X",
                          ""
                          ),
               "X"
            )</f>
        <v/>
      </c>
      <c r="GM255" s="232" t="str">
        <f xml:space="preserve"> IF(TEXT((EDATE('Projektkostenkalkulation EP'!$B$8,23)+GL$9),"MM")=TEXT((EDATE('Projektkostenkalkulation EP'!$B$8,23)+(GL$9-1)),"MM"),
             IF(
                        OR(
                                    TEXT((EDATE('Projektkostenkalkulation EP'!$B$8,23)+GL$9),"TTT") = "Sa",
                                    TEXT((EDATE('Projektkostenkalkulation EP'!$B$8,23)+GL$9),"TTT") = "So",
                                    IF(ISNA(VLOOKUP(EDATE('Projektkostenkalkulation EP'!$B$8,23)+GL$9,Datenquellen!$F$7:$H$45,3,FALSE))," ",VLOOKUP(EDATE('Projektkostenkalkulation EP'!$B$8,23)+GL$9,Datenquellen!$F$7:$H$45,3,FALSE))="X"
                                    ),
                          "X",
                          ""
                          ),
               "X"
            )</f>
        <v>X</v>
      </c>
      <c r="GN255" s="232" t="str">
        <f xml:space="preserve"> IF(TEXT((EDATE('Projektkostenkalkulation EP'!$B$8,23)+GM$9),"MM")=TEXT((EDATE('Projektkostenkalkulation EP'!$B$8,23)+(GM$9-1)),"MM"),
             IF(
                        OR(
                                    TEXT((EDATE('Projektkostenkalkulation EP'!$B$8,23)+GM$9),"TTT") = "Sa",
                                    TEXT((EDATE('Projektkostenkalkulation EP'!$B$8,23)+GM$9),"TTT") = "So",
                                    IF(ISNA(VLOOKUP(EDATE('Projektkostenkalkulation EP'!$B$8,23)+GM$9,Datenquellen!$F$7:$H$45,3,FALSE))," ",VLOOKUP(EDATE('Projektkostenkalkulation EP'!$B$8,23)+GM$9,Datenquellen!$F$7:$H$45,3,FALSE))="X"
                                    ),
                          "X",
                          ""
                          ),
               "X"
            )</f>
        <v>X</v>
      </c>
      <c r="GO255" s="232" t="str">
        <f xml:space="preserve"> IF(TEXT((EDATE('Projektkostenkalkulation EP'!$B$8,23)+GN$9),"MM")=TEXT((EDATE('Projektkostenkalkulation EP'!$B$8,23)+(GN$9-1)),"MM"),
             IF(
                        OR(
                                    TEXT((EDATE('Projektkostenkalkulation EP'!$B$8,23)+GN$9),"TTT") = "Sa",
                                    TEXT((EDATE('Projektkostenkalkulation EP'!$B$8,23)+GN$9),"TTT") = "So",
                                    IF(ISNA(VLOOKUP(EDATE('Projektkostenkalkulation EP'!$B$8,23)+GN$9,Datenquellen!$F$7:$H$45,3,FALSE))," ",VLOOKUP(EDATE('Projektkostenkalkulation EP'!$B$8,23)+GN$9,Datenquellen!$F$7:$H$45,3,FALSE))="X"
                                    ),
                          "X",
                          ""
                          ),
               "X"
            )</f>
        <v/>
      </c>
      <c r="GP255" s="232" t="str">
        <f xml:space="preserve"> IF(TEXT((EDATE('Projektkostenkalkulation EP'!$B$8,23)+GO$9),"MM")=TEXT((EDATE('Projektkostenkalkulation EP'!$B$8,23)+(GO$9-1)),"MM"),
             IF(
                        OR(
                                    TEXT((EDATE('Projektkostenkalkulation EP'!$B$8,23)+GO$9),"TTT") = "Sa",
                                    TEXT((EDATE('Projektkostenkalkulation EP'!$B$8,23)+GO$9),"TTT") = "So",
                                    IF(ISNA(VLOOKUP(EDATE('Projektkostenkalkulation EP'!$B$8,23)+GO$9,Datenquellen!$F$7:$H$45,3,FALSE))," ",VLOOKUP(EDATE('Projektkostenkalkulation EP'!$B$8,23)+GO$9,Datenquellen!$F$7:$H$45,3,FALSE))="X"
                                    ),
                          "X",
                          ""
                          ),
               "X"
            )</f>
        <v/>
      </c>
      <c r="GQ255" s="232" t="str">
        <f xml:space="preserve"> IF(TEXT((EDATE('Projektkostenkalkulation EP'!$B$8,23)+GP$9),"MM")=TEXT((EDATE('Projektkostenkalkulation EP'!$B$8,23)+(GP$9-1)),"MM"),
             IF(
                        OR(
                                    TEXT((EDATE('Projektkostenkalkulation EP'!$B$8,23)+GP$9),"TTT") = "Sa",
                                    TEXT((EDATE('Projektkostenkalkulation EP'!$B$8,23)+GP$9),"TTT") = "So",
                                    IF(ISNA(VLOOKUP(EDATE('Projektkostenkalkulation EP'!$B$8,23)+GP$9,Datenquellen!$F$7:$H$45,3,FALSE))," ",VLOOKUP(EDATE('Projektkostenkalkulation EP'!$B$8,23)+GP$9,Datenquellen!$F$7:$H$45,3,FALSE))="X"
                                    ),
                          "X",
                          ""
                          ),
               "X"
            )</f>
        <v/>
      </c>
      <c r="GR255" s="232" t="str">
        <f xml:space="preserve"> IF(TEXT((EDATE('Projektkostenkalkulation EP'!$B$8,23)+GQ$9),"MM")=TEXT((EDATE('Projektkostenkalkulation EP'!$B$8,23)+(GQ$9-1)),"MM"),
             IF(
                        OR(
                                    TEXT((EDATE('Projektkostenkalkulation EP'!$B$8,23)+GQ$9),"TTT") = "Sa",
                                    TEXT((EDATE('Projektkostenkalkulation EP'!$B$8,23)+GQ$9),"TTT") = "So",
                                    IF(ISNA(VLOOKUP(EDATE('Projektkostenkalkulation EP'!$B$8,23)+GQ$9,Datenquellen!$F$7:$H$45,3,FALSE))," ",VLOOKUP(EDATE('Projektkostenkalkulation EP'!$B$8,23)+GQ$9,Datenquellen!$F$7:$H$45,3,FALSE))="X"
                                    ),
                          "X",
                          ""
                          ),
               "X"
            )</f>
        <v/>
      </c>
      <c r="GS255" s="232" t="str">
        <f xml:space="preserve"> IF(TEXT((EDATE('Projektkostenkalkulation EP'!$B$8,23)+GR$9),"MM")=TEXT((EDATE('Projektkostenkalkulation EP'!$B$8,23)+(GR$9-1)),"MM"),
             IF(
                        OR(
                                    TEXT((EDATE('Projektkostenkalkulation EP'!$B$8,23)+GR$9),"TTT") = "Sa",
                                    TEXT((EDATE('Projektkostenkalkulation EP'!$B$8,23)+GR$9),"TTT") = "So",
                                    IF(ISNA(VLOOKUP(EDATE('Projektkostenkalkulation EP'!$B$8,23)+GR$9,Datenquellen!$F$7:$H$45,3,FALSE))," ",VLOOKUP(EDATE('Projektkostenkalkulation EP'!$B$8,23)+GR$9,Datenquellen!$F$7:$H$45,3,FALSE))="X"
                                    ),
                          "X",
                          ""
                          ),
               "X"
            )</f>
        <v/>
      </c>
      <c r="GT255" s="232" t="str">
        <f xml:space="preserve"> IF(TEXT((EDATE('Projektkostenkalkulation EP'!$B$8,23)+GS$9),"MM")=TEXT((EDATE('Projektkostenkalkulation EP'!$B$8,23)+(GS$9-1)),"MM"),
             IF(
                        OR(
                                    TEXT((EDATE('Projektkostenkalkulation EP'!$B$8,23)+GS$9),"TTT") = "Sa",
                                    TEXT((EDATE('Projektkostenkalkulation EP'!$B$8,23)+GS$9),"TTT") = "So",
                                    IF(ISNA(VLOOKUP(EDATE('Projektkostenkalkulation EP'!$B$8,23)+GS$9,Datenquellen!$F$7:$H$45,3,FALSE))," ",VLOOKUP(EDATE('Projektkostenkalkulation EP'!$B$8,23)+GS$9,Datenquellen!$F$7:$H$45,3,FALSE))="X"
                                    ),
                          "X",
                          ""
                          ),
               "X"
            )</f>
        <v>X</v>
      </c>
      <c r="GU255" s="232" t="str">
        <f xml:space="preserve"> IF(TEXT((EDATE('Projektkostenkalkulation EP'!$B$8,23)+GT$9),"MM")=TEXT((EDATE('Projektkostenkalkulation EP'!$B$8,23)+(GT$9-1)),"MM"),
             IF(
                        OR(
                                    TEXT((EDATE('Projektkostenkalkulation EP'!$B$8,23)+GT$9),"TTT") = "Sa",
                                    TEXT((EDATE('Projektkostenkalkulation EP'!$B$8,23)+GT$9),"TTT") = "So",
                                    IF(ISNA(VLOOKUP(EDATE('Projektkostenkalkulation EP'!$B$8,23)+GT$9,Datenquellen!$F$7:$H$45,3,FALSE))," ",VLOOKUP(EDATE('Projektkostenkalkulation EP'!$B$8,23)+GT$9,Datenquellen!$F$7:$H$45,3,FALSE))="X"
                                    ),
                          "X",
                          ""
                          ),
               "X"
            )</f>
        <v>X</v>
      </c>
      <c r="GV255" s="232" t="str">
        <f xml:space="preserve"> IF(TEXT((EDATE('Projektkostenkalkulation EP'!$B$8,23)+GU$9),"MM")=TEXT((EDATE('Projektkostenkalkulation EP'!$B$8,23)+(GU$9-1)),"MM"),
             IF(
                        OR(
                                    TEXT((EDATE('Projektkostenkalkulation EP'!$B$8,23)+GU$9),"TTT") = "Sa",
                                    TEXT((EDATE('Projektkostenkalkulation EP'!$B$8,23)+GU$9),"TTT") = "So",
                                    IF(ISNA(VLOOKUP(EDATE('Projektkostenkalkulation EP'!$B$8,23)+GU$9,Datenquellen!$F$7:$H$45,3,FALSE))," ",VLOOKUP(EDATE('Projektkostenkalkulation EP'!$B$8,23)+GU$9,Datenquellen!$F$7:$H$45,3,FALSE))="X"
                                    ),
                          "X",
                          ""
                          ),
               "X"
            )</f>
        <v/>
      </c>
      <c r="GW255" s="232" t="str">
        <f xml:space="preserve"> IF(TEXT((EDATE('Projektkostenkalkulation EP'!$B$8,23)+GV$9),"MM")=TEXT((EDATE('Projektkostenkalkulation EP'!$B$8,23)+(GV$9-1)),"MM"),
             IF(
                        OR(
                                    TEXT((EDATE('Projektkostenkalkulation EP'!$B$8,23)+GV$9),"TTT") = "Sa",
                                    TEXT((EDATE('Projektkostenkalkulation EP'!$B$8,23)+GV$9),"TTT") = "So",
                                    IF(ISNA(VLOOKUP(EDATE('Projektkostenkalkulation EP'!$B$8,23)+GV$9,Datenquellen!$F$7:$H$45,3,FALSE))," ",VLOOKUP(EDATE('Projektkostenkalkulation EP'!$B$8,23)+GV$9,Datenquellen!$F$7:$H$45,3,FALSE))="X"
                                    ),
                          "X",
                          ""
                          ),
               "X"
            )</f>
        <v/>
      </c>
      <c r="GX255" s="232" t="str">
        <f xml:space="preserve"> IF(TEXT((EDATE('Projektkostenkalkulation EP'!$B$8,23)+GW$9),"MM")=TEXT((EDATE('Projektkostenkalkulation EP'!$B$8,23)+(GW$9-1)),"MM"),
             IF(
                        OR(
                                    TEXT((EDATE('Projektkostenkalkulation EP'!$B$8,23)+GW$9),"TTT") = "Sa",
                                    TEXT((EDATE('Projektkostenkalkulation EP'!$B$8,23)+GW$9),"TTT") = "So",
                                    IF(ISNA(VLOOKUP(EDATE('Projektkostenkalkulation EP'!$B$8,23)+GW$9,Datenquellen!$F$7:$H$45,3,FALSE))," ",VLOOKUP(EDATE('Projektkostenkalkulation EP'!$B$8,23)+GW$9,Datenquellen!$F$7:$H$45,3,FALSE))="X"
                                    ),
                          "X",
                          ""
                          ),
               "X"
            )</f>
        <v/>
      </c>
      <c r="GY255" s="232" t="str">
        <f xml:space="preserve"> IF(TEXT((EDATE('Projektkostenkalkulation EP'!$B$8,23)+GX$9),"MM")=TEXT((EDATE('Projektkostenkalkulation EP'!$B$8,23)+(GX$9-1)),"MM"),
             IF(
                        OR(
                                    TEXT((EDATE('Projektkostenkalkulation EP'!$B$8,23)+GX$9),"TTT") = "Sa",
                                    TEXT((EDATE('Projektkostenkalkulation EP'!$B$8,23)+GX$9),"TTT") = "So",
                                    IF(ISNA(VLOOKUP(EDATE('Projektkostenkalkulation EP'!$B$8,23)+GX$9,Datenquellen!$F$7:$H$45,3,FALSE))," ",VLOOKUP(EDATE('Projektkostenkalkulation EP'!$B$8,23)+GX$9,Datenquellen!$F$7:$H$45,3,FALSE))="X"
                                    ),
                          "X",
                          ""
                          ),
               "X"
            )</f>
        <v>X</v>
      </c>
      <c r="GZ255" s="232" t="str">
        <f xml:space="preserve"> IF(TEXT((EDATE('Projektkostenkalkulation EP'!$B$8,23)+GY$9),"MM")=TEXT((EDATE('Projektkostenkalkulation EP'!$B$8,23)+(GY$9-1)),"MM"),
             IF(
                        OR(
                                    TEXT((EDATE('Projektkostenkalkulation EP'!$B$8,23)+GY$9),"TTT") = "Sa",
                                    TEXT((EDATE('Projektkostenkalkulation EP'!$B$8,23)+GY$9),"TTT") = "So",
                                    IF(ISNA(VLOOKUP(EDATE('Projektkostenkalkulation EP'!$B$8,23)+GY$9,Datenquellen!$F$7:$H$45,3,FALSE))," ",VLOOKUP(EDATE('Projektkostenkalkulation EP'!$B$8,23)+GY$9,Datenquellen!$F$7:$H$45,3,FALSE))="X"
                                    ),
                          "X",
                          ""
                          ),
               "X"
            )</f>
        <v>X</v>
      </c>
      <c r="HA255" s="232" t="str">
        <f xml:space="preserve"> IF(TEXT((EDATE('Projektkostenkalkulation EP'!$B$8,23)+GZ$9),"MM")=TEXT((EDATE('Projektkostenkalkulation EP'!$B$8,23)+(GZ$9-1)),"MM"),
             IF(
                        OR(
                                    TEXT((EDATE('Projektkostenkalkulation EP'!$B$8,23)+GZ$9),"TTT") = "Sa",
                                    TEXT((EDATE('Projektkostenkalkulation EP'!$B$8,23)+GZ$9),"TTT") = "So",
                                    IF(ISNA(VLOOKUP(EDATE('Projektkostenkalkulation EP'!$B$8,23)+GZ$9,Datenquellen!$F$7:$H$45,3,FALSE))," ",VLOOKUP(EDATE('Projektkostenkalkulation EP'!$B$8,23)+GZ$9,Datenquellen!$F$7:$H$45,3,FALSE))="X"
                                    ),
                          "X",
                          ""
                          ),
               "X"
            )</f>
        <v>X</v>
      </c>
      <c r="HB255" s="232" t="str">
        <f xml:space="preserve"> IF(TEXT((EDATE('Projektkostenkalkulation EP'!$B$8,23)+HA$9),"MM")=TEXT((EDATE('Projektkostenkalkulation EP'!$B$8,23)+(HA$9-1)),"MM"),
             IF(
                        OR(
                                    TEXT((EDATE('Projektkostenkalkulation EP'!$B$8,23)+HA$9),"TTT") = "Sa",
                                    TEXT((EDATE('Projektkostenkalkulation EP'!$B$8,23)+HA$9),"TTT") = "So",
                                    IF(ISNA(VLOOKUP(EDATE('Projektkostenkalkulation EP'!$B$8,23)+HA$9,Datenquellen!$F$7:$H$45,3,FALSE))," ",VLOOKUP(EDATE('Projektkostenkalkulation EP'!$B$8,23)+HA$9,Datenquellen!$F$7:$H$45,3,FALSE))="X"
                                    ),
                          "X",
                          ""
                          ),
               "X"
            )</f>
        <v>X</v>
      </c>
      <c r="HC255" s="232" t="str">
        <f xml:space="preserve"> IF(TEXT((EDATE('Projektkostenkalkulation EP'!$B$8,23)+HB$9),"MM")=TEXT((EDATE('Projektkostenkalkulation EP'!$B$8,23)+(HB$9-1)),"MM"),
             IF(
                        OR(
                                    TEXT((EDATE('Projektkostenkalkulation EP'!$B$8,23)+HB$9),"TTT") = "Sa",
                                    TEXT((EDATE('Projektkostenkalkulation EP'!$B$8,23)+HB$9),"TTT") = "So",
                                    IF(ISNA(VLOOKUP(EDATE('Projektkostenkalkulation EP'!$B$8,23)+HB$9,Datenquellen!$F$7:$H$45,3,FALSE))," ",VLOOKUP(EDATE('Projektkostenkalkulation EP'!$B$8,23)+HB$9,Datenquellen!$F$7:$H$45,3,FALSE))="X"
                                    ),
                          "X",
                          ""
                          ),
               "X"
            )</f>
        <v/>
      </c>
      <c r="HD255" s="232" t="str">
        <f xml:space="preserve"> IF(TEXT((EDATE('Projektkostenkalkulation EP'!$B$8,23)+HC$9),"MM")=TEXT((EDATE('Projektkostenkalkulation EP'!$B$8,23)+(HC$9-1)),"MM"),
             IF(
                        OR(
                                    TEXT((EDATE('Projektkostenkalkulation EP'!$B$8,23)+HC$9),"TTT") = "Sa",
                                    TEXT((EDATE('Projektkostenkalkulation EP'!$B$8,23)+HC$9),"TTT") = "So",
                                    IF(ISNA(VLOOKUP(EDATE('Projektkostenkalkulation EP'!$B$8,23)+HC$9,Datenquellen!$F$7:$H$45,3,FALSE))," ",VLOOKUP(EDATE('Projektkostenkalkulation EP'!$B$8,23)+HC$9,Datenquellen!$F$7:$H$45,3,FALSE))="X"
                                    ),
                          "X",
                          ""
                          ),
               "X"
            )</f>
        <v/>
      </c>
      <c r="HE255" s="233" t="str">
        <f xml:space="preserve"> IF(TEXT((EDATE('Projektkostenkalkulation EP'!$B$8,23)+HD$9),"MM")=TEXT((EDATE('Projektkostenkalkulation EP'!$B$8,23)+(HD$9-1)),"MM"),
             IF(
                        OR(
                                    TEXT((EDATE('Projektkostenkalkulation EP'!$B$8,23)+HD$9),"TTT") = "Sa",
                                    TEXT((EDATE('Projektkostenkalkulation EP'!$B$8,23)+HD$9),"TTT") = "So",
                                    IF(ISNA(VLOOKUP(EDATE('Projektkostenkalkulation EP'!$B$8,23)+HD$9,Datenquellen!$F$7:$H$45,3,FALSE))," ",VLOOKUP(EDATE('Projektkostenkalkulation EP'!$B$8,23)+HD$9,Datenquellen!$F$7:$H$45,3,FALSE))="X"
                                    ),
                          "X",
                          ""
                          ),
               "X"
            )</f>
        <v/>
      </c>
      <c r="HF255" s="234"/>
      <c r="HG255" s="235"/>
      <c r="HH255" s="409"/>
    </row>
    <row r="256" spans="1:216" ht="21" customHeight="1" thickBot="1" x14ac:dyDescent="0.25">
      <c r="A256" s="407"/>
      <c r="B256" s="236"/>
      <c r="C256" s="237" t="str">
        <f>IF(
            OR(
                     TEXT(EDATE('Projektkostenkalkulation EP'!$B$8,23),"TTT") = "Sa",
                     TEXT(EDATE('Projektkostenkalkulation EP'!$B$8,23),"TTT") = "So",
                     IF(ISNA(VLOOKUP(EDATE('Projektkostenkalkulation EP'!$B$8,22),Datenquellen!$F$7:$H$45,3,FALSE))," ",VLOOKUP(EDATE('Projektkostenkalkulation EP'!$B$8,22),Datenquellen!$F$7:$H$45,3,FALSE))="X"
                            ),
                    "X",
                    ""
            )</f>
        <v>X</v>
      </c>
      <c r="D256" s="237" t="str">
        <f xml:space="preserve"> IF(TEXT((EDATE('Projektkostenkalkulation EP'!$B$8,23)+C$9),"MM")=TEXT((EDATE('Projektkostenkalkulation EP'!$B$8,23)+(C$9-1)),"MM"),
             IF(
                        OR(
                                    TEXT((EDATE('Projektkostenkalkulation EP'!$B$8,23)+C$9),"TTT") = "Sa",
                                    TEXT((EDATE('Projektkostenkalkulation EP'!$B$8,23)+C$9),"TTT") = "So",
                                    IF(ISNA(VLOOKUP(EDATE('Projektkostenkalkulation EP'!$B$8,23)+C$9,Datenquellen!$F$7:$H$45,3,FALSE))," ",VLOOKUP(EDATE('Projektkostenkalkulation EP'!$B$8,23)+C$9,Datenquellen!$F$7:$H$45,3,FALSE))="X"
                                    ),
                          "X",
                          ""
                          ),
               "X"
            )</f>
        <v/>
      </c>
      <c r="E256" s="237" t="str">
        <f xml:space="preserve"> IF(TEXT((EDATE('Projektkostenkalkulation EP'!$B$8,23)+D$9),"MM")=TEXT((EDATE('Projektkostenkalkulation EP'!$B$8,23)+(D$9-1)),"MM"),
             IF(
                        OR(
                                    TEXT((EDATE('Projektkostenkalkulation EP'!$B$8,23)+D$9),"TTT") = "Sa",
                                    TEXT((EDATE('Projektkostenkalkulation EP'!$B$8,23)+D$9),"TTT") = "So",
                                    IF(ISNA(VLOOKUP(EDATE('Projektkostenkalkulation EP'!$B$8,23)+D$9,Datenquellen!$F$7:$H$45,3,FALSE))," ",VLOOKUP(EDATE('Projektkostenkalkulation EP'!$B$8,23)+D$9,Datenquellen!$F$7:$H$45,3,FALSE))="X"
                                    ),
                          "X",
                          ""
                          ),
               "X"
            )</f>
        <v/>
      </c>
      <c r="F256" s="237" t="str">
        <f xml:space="preserve"> IF(TEXT((EDATE('Projektkostenkalkulation EP'!$B$8,23)+E$9),"MM")=TEXT((EDATE('Projektkostenkalkulation EP'!$B$8,23)+(E$9-1)),"MM"),
             IF(
                        OR(
                                    TEXT((EDATE('Projektkostenkalkulation EP'!$B$8,23)+E$9),"TTT") = "Sa",
                                    TEXT((EDATE('Projektkostenkalkulation EP'!$B$8,23)+E$9),"TTT") = "So",
                                    IF(ISNA(VLOOKUP(EDATE('Projektkostenkalkulation EP'!$B$8,23)+E$9,Datenquellen!$F$7:$H$45,3,FALSE))," ",VLOOKUP(EDATE('Projektkostenkalkulation EP'!$B$8,23)+E$9,Datenquellen!$F$7:$H$45,3,FALSE))="X"
                                    ),
                          "X",
                          ""
                          ),
               "X"
            )</f>
        <v/>
      </c>
      <c r="G256" s="237" t="str">
        <f xml:space="preserve"> IF(TEXT((EDATE('Projektkostenkalkulation EP'!$B$8,23)+F$9),"MM")=TEXT((EDATE('Projektkostenkalkulation EP'!$B$8,23)+(F$9-1)),"MM"),
             IF(
                        OR(
                                    TEXT((EDATE('Projektkostenkalkulation EP'!$B$8,23)+F$9),"TTT") = "Sa",
                                    TEXT((EDATE('Projektkostenkalkulation EP'!$B$8,23)+F$9),"TTT") = "So",
                                    IF(ISNA(VLOOKUP(EDATE('Projektkostenkalkulation EP'!$B$8,23)+F$9,Datenquellen!$F$7:$H$45,3,FALSE))," ",VLOOKUP(EDATE('Projektkostenkalkulation EP'!$B$8,23)+F$9,Datenquellen!$F$7:$H$45,3,FALSE))="X"
                                    ),
                          "X",
                          ""
                          ),
               "X"
            )</f>
        <v/>
      </c>
      <c r="H256" s="237" t="str">
        <f xml:space="preserve"> IF(TEXT((EDATE('Projektkostenkalkulation EP'!$B$8,23)+G$9),"MM")=TEXT((EDATE('Projektkostenkalkulation EP'!$B$8,23)+(G$9-1)),"MM"),
             IF(
                        OR(
                                    TEXT((EDATE('Projektkostenkalkulation EP'!$B$8,23)+G$9),"TTT") = "Sa",
                                    TEXT((EDATE('Projektkostenkalkulation EP'!$B$8,23)+G$9),"TTT") = "So",
                                    IF(ISNA(VLOOKUP(EDATE('Projektkostenkalkulation EP'!$B$8,23)+G$9,Datenquellen!$F$7:$H$45,3,FALSE))," ",VLOOKUP(EDATE('Projektkostenkalkulation EP'!$B$8,23)+G$9,Datenquellen!$F$7:$H$45,3,FALSE))="X"
                                    ),
                          "X",
                          ""
                          ),
               "X"
            )</f>
        <v>X</v>
      </c>
      <c r="I256" s="237" t="str">
        <f xml:space="preserve"> IF(TEXT((EDATE('Projektkostenkalkulation EP'!$B$8,23)+H$9),"MM")=TEXT((EDATE('Projektkostenkalkulation EP'!$B$8,23)+(H$9-1)),"MM"),
             IF(
                        OR(
                                    TEXT((EDATE('Projektkostenkalkulation EP'!$B$8,23)+H$9),"TTT") = "Sa",
                                    TEXT((EDATE('Projektkostenkalkulation EP'!$B$8,23)+H$9),"TTT") = "So",
                                    IF(ISNA(VLOOKUP(EDATE('Projektkostenkalkulation EP'!$B$8,23)+H$9,Datenquellen!$F$7:$H$45,3,FALSE))," ",VLOOKUP(EDATE('Projektkostenkalkulation EP'!$B$8,23)+H$9,Datenquellen!$F$7:$H$45,3,FALSE))="X"
                                    ),
                          "X",
                          ""
                          ),
               "X"
            )</f>
        <v>X</v>
      </c>
      <c r="J256" s="237" t="str">
        <f xml:space="preserve"> IF(TEXT((EDATE('Projektkostenkalkulation EP'!$B$8,23)+I$9),"MM")=TEXT((EDATE('Projektkostenkalkulation EP'!$B$8,23)+(I$9-1)),"MM"),
             IF(
                        OR(
                                    TEXT((EDATE('Projektkostenkalkulation EP'!$B$8,23)+I$9),"TTT") = "Sa",
                                    TEXT((EDATE('Projektkostenkalkulation EP'!$B$8,23)+I$9),"TTT") = "So",
                                    IF(ISNA(VLOOKUP(EDATE('Projektkostenkalkulation EP'!$B$8,23)+I$9,Datenquellen!$F$7:$H$45,3,FALSE))," ",VLOOKUP(EDATE('Projektkostenkalkulation EP'!$B$8,23)+I$9,Datenquellen!$F$7:$H$45,3,FALSE))="X"
                                    ),
                          "X",
                          ""
                          ),
               "X"
            )</f>
        <v/>
      </c>
      <c r="K256" s="237" t="str">
        <f xml:space="preserve"> IF(TEXT((EDATE('Projektkostenkalkulation EP'!$B$8,23)+J$9),"MM")=TEXT((EDATE('Projektkostenkalkulation EP'!$B$8,23)+(J$9-1)),"MM"),
             IF(
                        OR(
                                    TEXT((EDATE('Projektkostenkalkulation EP'!$B$8,23)+J$9),"TTT") = "Sa",
                                    TEXT((EDATE('Projektkostenkalkulation EP'!$B$8,23)+J$9),"TTT") = "So",
                                    IF(ISNA(VLOOKUP(EDATE('Projektkostenkalkulation EP'!$B$8,23)+J$9,Datenquellen!$F$7:$H$45,3,FALSE))," ",VLOOKUP(EDATE('Projektkostenkalkulation EP'!$B$8,23)+J$9,Datenquellen!$F$7:$H$45,3,FALSE))="X"
                                    ),
                          "X",
                          ""
                          ),
               "X"
            )</f>
        <v/>
      </c>
      <c r="L256" s="237" t="str">
        <f xml:space="preserve"> IF(TEXT((EDATE('Projektkostenkalkulation EP'!$B$8,23)+K$9),"MM")=TEXT((EDATE('Projektkostenkalkulation EP'!$B$8,23)+(K$9-1)),"MM"),
             IF(
                        OR(
                                    TEXT((EDATE('Projektkostenkalkulation EP'!$B$8,23)+K$9),"TTT") = "Sa",
                                    TEXT((EDATE('Projektkostenkalkulation EP'!$B$8,23)+K$9),"TTT") = "So",
                                    IF(ISNA(VLOOKUP(EDATE('Projektkostenkalkulation EP'!$B$8,23)+K$9,Datenquellen!$F$7:$H$45,3,FALSE))," ",VLOOKUP(EDATE('Projektkostenkalkulation EP'!$B$8,23)+K$9,Datenquellen!$F$7:$H$45,3,FALSE))="X"
                                    ),
                          "X",
                          ""
                          ),
               "X"
            )</f>
        <v/>
      </c>
      <c r="M256" s="237" t="str">
        <f xml:space="preserve"> IF(TEXT((EDATE('Projektkostenkalkulation EP'!$B$8,23)+L$9),"MM")=TEXT((EDATE('Projektkostenkalkulation EP'!$B$8,23)+(L$9-1)),"MM"),
             IF(
                        OR(
                                    TEXT((EDATE('Projektkostenkalkulation EP'!$B$8,23)+L$9),"TTT") = "Sa",
                                    TEXT((EDATE('Projektkostenkalkulation EP'!$B$8,23)+L$9),"TTT") = "So",
                                    IF(ISNA(VLOOKUP(EDATE('Projektkostenkalkulation EP'!$B$8,23)+L$9,Datenquellen!$F$7:$H$45,3,FALSE))," ",VLOOKUP(EDATE('Projektkostenkalkulation EP'!$B$8,23)+L$9,Datenquellen!$F$7:$H$45,3,FALSE))="X"
                                    ),
                          "X",
                          ""
                          ),
               "X"
            )</f>
        <v/>
      </c>
      <c r="N256" s="237" t="str">
        <f xml:space="preserve"> IF(TEXT((EDATE('Projektkostenkalkulation EP'!$B$8,23)+M$9),"MM")=TEXT((EDATE('Projektkostenkalkulation EP'!$B$8,23)+(M$9-1)),"MM"),
             IF(
                        OR(
                                    TEXT((EDATE('Projektkostenkalkulation EP'!$B$8,23)+M$9),"TTT") = "Sa",
                                    TEXT((EDATE('Projektkostenkalkulation EP'!$B$8,23)+M$9),"TTT") = "So",
                                    IF(ISNA(VLOOKUP(EDATE('Projektkostenkalkulation EP'!$B$8,23)+M$9,Datenquellen!$F$7:$H$45,3,FALSE))," ",VLOOKUP(EDATE('Projektkostenkalkulation EP'!$B$8,23)+M$9,Datenquellen!$F$7:$H$45,3,FALSE))="X"
                                    ),
                          "X",
                          ""
                          ),
               "X"
            )</f>
        <v/>
      </c>
      <c r="O256" s="237" t="str">
        <f xml:space="preserve"> IF(TEXT((EDATE('Projektkostenkalkulation EP'!$B$8,23)+N$9),"MM")=TEXT((EDATE('Projektkostenkalkulation EP'!$B$8,23)+(N$9-1)),"MM"),
             IF(
                        OR(
                                    TEXT((EDATE('Projektkostenkalkulation EP'!$B$8,23)+N$9),"TTT") = "Sa",
                                    TEXT((EDATE('Projektkostenkalkulation EP'!$B$8,23)+N$9),"TTT") = "So",
                                    IF(ISNA(VLOOKUP(EDATE('Projektkostenkalkulation EP'!$B$8,23)+N$9,Datenquellen!$F$7:$H$45,3,FALSE))," ",VLOOKUP(EDATE('Projektkostenkalkulation EP'!$B$8,23)+N$9,Datenquellen!$F$7:$H$45,3,FALSE))="X"
                                    ),
                          "X",
                          ""
                          ),
               "X"
            )</f>
        <v>X</v>
      </c>
      <c r="P256" s="237" t="str">
        <f xml:space="preserve"> IF(TEXT((EDATE('Projektkostenkalkulation EP'!$B$8,23)+O$9),"MM")=TEXT((EDATE('Projektkostenkalkulation EP'!$B$8,23)+(O$9-1)),"MM"),
             IF(
                        OR(
                                    TEXT((EDATE('Projektkostenkalkulation EP'!$B$8,23)+O$9),"TTT") = "Sa",
                                    TEXT((EDATE('Projektkostenkalkulation EP'!$B$8,23)+O$9),"TTT") = "So",
                                    IF(ISNA(VLOOKUP(EDATE('Projektkostenkalkulation EP'!$B$8,23)+O$9,Datenquellen!$F$7:$H$45,3,FALSE))," ",VLOOKUP(EDATE('Projektkostenkalkulation EP'!$B$8,23)+O$9,Datenquellen!$F$7:$H$45,3,FALSE))="X"
                                    ),
                          "X",
                          ""
                          ),
               "X"
            )</f>
        <v>X</v>
      </c>
      <c r="Q256" s="237" t="str">
        <f xml:space="preserve"> IF(TEXT((EDATE('Projektkostenkalkulation EP'!$B$8,23)+P$9),"MM")=TEXT((EDATE('Projektkostenkalkulation EP'!$B$8,23)+(P$9-1)),"MM"),
             IF(
                        OR(
                                    TEXT((EDATE('Projektkostenkalkulation EP'!$B$8,23)+P$9),"TTT") = "Sa",
                                    TEXT((EDATE('Projektkostenkalkulation EP'!$B$8,23)+P$9),"TTT") = "So",
                                    IF(ISNA(VLOOKUP(EDATE('Projektkostenkalkulation EP'!$B$8,23)+P$9,Datenquellen!$F$7:$H$45,3,FALSE))," ",VLOOKUP(EDATE('Projektkostenkalkulation EP'!$B$8,23)+P$9,Datenquellen!$F$7:$H$45,3,FALSE))="X"
                                    ),
                          "X",
                          ""
                          ),
               "X"
            )</f>
        <v/>
      </c>
      <c r="R256" s="237" t="str">
        <f xml:space="preserve"> IF(TEXT((EDATE('Projektkostenkalkulation EP'!$B$8,23)+Q$9),"MM")=TEXT((EDATE('Projektkostenkalkulation EP'!$B$8,23)+(Q$9-1)),"MM"),
             IF(
                        OR(
                                    TEXT((EDATE('Projektkostenkalkulation EP'!$B$8,23)+Q$9),"TTT") = "Sa",
                                    TEXT((EDATE('Projektkostenkalkulation EP'!$B$8,23)+Q$9),"TTT") = "So",
                                    IF(ISNA(VLOOKUP(EDATE('Projektkostenkalkulation EP'!$B$8,23)+Q$9,Datenquellen!$F$7:$H$45,3,FALSE))," ",VLOOKUP(EDATE('Projektkostenkalkulation EP'!$B$8,23)+Q$9,Datenquellen!$F$7:$H$45,3,FALSE))="X"
                                    ),
                          "X",
                          ""
                          ),
               "X"
            )</f>
        <v/>
      </c>
      <c r="S256" s="237" t="str">
        <f xml:space="preserve"> IF(TEXT((EDATE('Projektkostenkalkulation EP'!$B$8,23)+R$9),"MM")=TEXT((EDATE('Projektkostenkalkulation EP'!$B$8,23)+(R$9-1)),"MM"),
             IF(
                        OR(
                                    TEXT((EDATE('Projektkostenkalkulation EP'!$B$8,23)+R$9),"TTT") = "Sa",
                                    TEXT((EDATE('Projektkostenkalkulation EP'!$B$8,23)+R$9),"TTT") = "So",
                                    IF(ISNA(VLOOKUP(EDATE('Projektkostenkalkulation EP'!$B$8,23)+R$9,Datenquellen!$F$7:$H$45,3,FALSE))," ",VLOOKUP(EDATE('Projektkostenkalkulation EP'!$B$8,23)+R$9,Datenquellen!$F$7:$H$45,3,FALSE))="X"
                                    ),
                          "X",
                          ""
                          ),
               "X"
            )</f>
        <v/>
      </c>
      <c r="T256" s="237" t="str">
        <f xml:space="preserve"> IF(TEXT((EDATE('Projektkostenkalkulation EP'!$B$8,23)+S$9),"MM")=TEXT((EDATE('Projektkostenkalkulation EP'!$B$8,23)+(S$9-1)),"MM"),
             IF(
                        OR(
                                    TEXT((EDATE('Projektkostenkalkulation EP'!$B$8,23)+S$9),"TTT") = "Sa",
                                    TEXT((EDATE('Projektkostenkalkulation EP'!$B$8,23)+S$9),"TTT") = "So",
                                    IF(ISNA(VLOOKUP(EDATE('Projektkostenkalkulation EP'!$B$8,23)+S$9,Datenquellen!$F$7:$H$45,3,FALSE))," ",VLOOKUP(EDATE('Projektkostenkalkulation EP'!$B$8,23)+S$9,Datenquellen!$F$7:$H$45,3,FALSE))="X"
                                    ),
                          "X",
                          ""
                          ),
               "X"
            )</f>
        <v/>
      </c>
      <c r="U256" s="237" t="str">
        <f xml:space="preserve"> IF(TEXT((EDATE('Projektkostenkalkulation EP'!$B$8,23)+T$9),"MM")=TEXT((EDATE('Projektkostenkalkulation EP'!$B$8,23)+(T$9-1)),"MM"),
             IF(
                        OR(
                                    TEXT((EDATE('Projektkostenkalkulation EP'!$B$8,23)+T$9),"TTT") = "Sa",
                                    TEXT((EDATE('Projektkostenkalkulation EP'!$B$8,23)+T$9),"TTT") = "So",
                                    IF(ISNA(VLOOKUP(EDATE('Projektkostenkalkulation EP'!$B$8,23)+T$9,Datenquellen!$F$7:$H$45,3,FALSE))," ",VLOOKUP(EDATE('Projektkostenkalkulation EP'!$B$8,23)+T$9,Datenquellen!$F$7:$H$45,3,FALSE))="X"
                                    ),
                          "X",
                          ""
                          ),
               "X"
            )</f>
        <v/>
      </c>
      <c r="V256" s="237" t="str">
        <f xml:space="preserve"> IF(TEXT((EDATE('Projektkostenkalkulation EP'!$B$8,23)+U$9),"MM")=TEXT((EDATE('Projektkostenkalkulation EP'!$B$8,23)+(U$9-1)),"MM"),
             IF(
                        OR(
                                    TEXT((EDATE('Projektkostenkalkulation EP'!$B$8,23)+U$9),"TTT") = "Sa",
                                    TEXT((EDATE('Projektkostenkalkulation EP'!$B$8,23)+U$9),"TTT") = "So",
                                    IF(ISNA(VLOOKUP(EDATE('Projektkostenkalkulation EP'!$B$8,23)+U$9,Datenquellen!$F$7:$H$45,3,FALSE))," ",VLOOKUP(EDATE('Projektkostenkalkulation EP'!$B$8,23)+U$9,Datenquellen!$F$7:$H$45,3,FALSE))="X"
                                    ),
                          "X",
                          ""
                          ),
               "X"
            )</f>
        <v>X</v>
      </c>
      <c r="W256" s="237" t="str">
        <f xml:space="preserve"> IF(TEXT((EDATE('Projektkostenkalkulation EP'!$B$8,23)+V$9),"MM")=TEXT((EDATE('Projektkostenkalkulation EP'!$B$8,23)+(V$9-1)),"MM"),
             IF(
                        OR(
                                    TEXT((EDATE('Projektkostenkalkulation EP'!$B$8,23)+V$9),"TTT") = "Sa",
                                    TEXT((EDATE('Projektkostenkalkulation EP'!$B$8,23)+V$9),"TTT") = "So",
                                    IF(ISNA(VLOOKUP(EDATE('Projektkostenkalkulation EP'!$B$8,23)+V$9,Datenquellen!$F$7:$H$45,3,FALSE))," ",VLOOKUP(EDATE('Projektkostenkalkulation EP'!$B$8,23)+V$9,Datenquellen!$F$7:$H$45,3,FALSE))="X"
                                    ),
                          "X",
                          ""
                          ),
               "X"
            )</f>
        <v>X</v>
      </c>
      <c r="X256" s="237" t="str">
        <f xml:space="preserve"> IF(TEXT((EDATE('Projektkostenkalkulation EP'!$B$8,23)+W$9),"MM")=TEXT((EDATE('Projektkostenkalkulation EP'!$B$8,23)+(W$9-1)),"MM"),
             IF(
                        OR(
                                    TEXT((EDATE('Projektkostenkalkulation EP'!$B$8,23)+W$9),"TTT") = "Sa",
                                    TEXT((EDATE('Projektkostenkalkulation EP'!$B$8,23)+W$9),"TTT") = "So",
                                    IF(ISNA(VLOOKUP(EDATE('Projektkostenkalkulation EP'!$B$8,23)+W$9,Datenquellen!$F$7:$H$45,3,FALSE))," ",VLOOKUP(EDATE('Projektkostenkalkulation EP'!$B$8,23)+W$9,Datenquellen!$F$7:$H$45,3,FALSE))="X"
                                    ),
                          "X",
                          ""
                          ),
               "X"
            )</f>
        <v/>
      </c>
      <c r="Y256" s="237" t="str">
        <f xml:space="preserve"> IF(TEXT((EDATE('Projektkostenkalkulation EP'!$B$8,23)+X$9),"MM")=TEXT((EDATE('Projektkostenkalkulation EP'!$B$8,23)+(X$9-1)),"MM"),
             IF(
                        OR(
                                    TEXT((EDATE('Projektkostenkalkulation EP'!$B$8,23)+X$9),"TTT") = "Sa",
                                    TEXT((EDATE('Projektkostenkalkulation EP'!$B$8,23)+X$9),"TTT") = "So",
                                    IF(ISNA(VLOOKUP(EDATE('Projektkostenkalkulation EP'!$B$8,23)+X$9,Datenquellen!$F$7:$H$45,3,FALSE))," ",VLOOKUP(EDATE('Projektkostenkalkulation EP'!$B$8,23)+X$9,Datenquellen!$F$7:$H$45,3,FALSE))="X"
                                    ),
                          "X",
                          ""
                          ),
               "X"
            )</f>
        <v/>
      </c>
      <c r="Z256" s="237" t="str">
        <f xml:space="preserve"> IF(TEXT((EDATE('Projektkostenkalkulation EP'!$B$8,23)+Y$9),"MM")=TEXT((EDATE('Projektkostenkalkulation EP'!$B$8,23)+(Y$9-1)),"MM"),
             IF(
                        OR(
                                    TEXT((EDATE('Projektkostenkalkulation EP'!$B$8,23)+Y$9),"TTT") = "Sa",
                                    TEXT((EDATE('Projektkostenkalkulation EP'!$B$8,23)+Y$9),"TTT") = "So",
                                    IF(ISNA(VLOOKUP(EDATE('Projektkostenkalkulation EP'!$B$8,23)+Y$9,Datenquellen!$F$7:$H$45,3,FALSE))," ",VLOOKUP(EDATE('Projektkostenkalkulation EP'!$B$8,23)+Y$9,Datenquellen!$F$7:$H$45,3,FALSE))="X"
                                    ),
                          "X",
                          ""
                          ),
               "X"
            )</f>
        <v/>
      </c>
      <c r="AA256" s="237" t="str">
        <f xml:space="preserve"> IF(TEXT((EDATE('Projektkostenkalkulation EP'!$B$8,23)+Z$9),"MM")=TEXT((EDATE('Projektkostenkalkulation EP'!$B$8,23)+(Z$9-1)),"MM"),
             IF(
                        OR(
                                    TEXT((EDATE('Projektkostenkalkulation EP'!$B$8,23)+Z$9),"TTT") = "Sa",
                                    TEXT((EDATE('Projektkostenkalkulation EP'!$B$8,23)+Z$9),"TTT") = "So",
                                    IF(ISNA(VLOOKUP(EDATE('Projektkostenkalkulation EP'!$B$8,23)+Z$9,Datenquellen!$F$7:$H$45,3,FALSE))," ",VLOOKUP(EDATE('Projektkostenkalkulation EP'!$B$8,23)+Z$9,Datenquellen!$F$7:$H$45,3,FALSE))="X"
                                    ),
                          "X",
                          ""
                          ),
               "X"
            )</f>
        <v>X</v>
      </c>
      <c r="AB256" s="237" t="str">
        <f xml:space="preserve"> IF(TEXT((EDATE('Projektkostenkalkulation EP'!$B$8,23)+AA$9),"MM")=TEXT((EDATE('Projektkostenkalkulation EP'!$B$8,23)+(AA$9-1)),"MM"),
             IF(
                        OR(
                                    TEXT((EDATE('Projektkostenkalkulation EP'!$B$8,23)+AA$9),"TTT") = "Sa",
                                    TEXT((EDATE('Projektkostenkalkulation EP'!$B$8,23)+AA$9),"TTT") = "So",
                                    IF(ISNA(VLOOKUP(EDATE('Projektkostenkalkulation EP'!$B$8,23)+AA$9,Datenquellen!$F$7:$H$45,3,FALSE))," ",VLOOKUP(EDATE('Projektkostenkalkulation EP'!$B$8,23)+AA$9,Datenquellen!$F$7:$H$45,3,FALSE))="X"
                                    ),
                          "X",
                          ""
                          ),
               "X"
            )</f>
        <v>X</v>
      </c>
      <c r="AC256" s="237" t="str">
        <f xml:space="preserve"> IF(TEXT((EDATE('Projektkostenkalkulation EP'!$B$8,23)+AB$9),"MM")=TEXT((EDATE('Projektkostenkalkulation EP'!$B$8,23)+(AB$9-1)),"MM"),
             IF(
                        OR(
                                    TEXT((EDATE('Projektkostenkalkulation EP'!$B$8,23)+AB$9),"TTT") = "Sa",
                                    TEXT((EDATE('Projektkostenkalkulation EP'!$B$8,23)+AB$9),"TTT") = "So",
                                    IF(ISNA(VLOOKUP(EDATE('Projektkostenkalkulation EP'!$B$8,23)+AB$9,Datenquellen!$F$7:$H$45,3,FALSE))," ",VLOOKUP(EDATE('Projektkostenkalkulation EP'!$B$8,23)+AB$9,Datenquellen!$F$7:$H$45,3,FALSE))="X"
                                    ),
                          "X",
                          ""
                          ),
               "X"
            )</f>
        <v>X</v>
      </c>
      <c r="AD256" s="237" t="str">
        <f xml:space="preserve"> IF(TEXT((EDATE('Projektkostenkalkulation EP'!$B$8,23)+AC$9),"MM")=TEXT((EDATE('Projektkostenkalkulation EP'!$B$8,23)+(AC$9-1)),"MM"),
             IF(
                        OR(
                                    TEXT((EDATE('Projektkostenkalkulation EP'!$B$8,23)+AC$9),"TTT") = "Sa",
                                    TEXT((EDATE('Projektkostenkalkulation EP'!$B$8,23)+AC$9),"TTT") = "So",
                                    IF(ISNA(VLOOKUP(EDATE('Projektkostenkalkulation EP'!$B$8,23)+AC$9,Datenquellen!$F$7:$H$45,3,FALSE))," ",VLOOKUP(EDATE('Projektkostenkalkulation EP'!$B$8,23)+AC$9,Datenquellen!$F$7:$H$45,3,FALSE))="X"
                                    ),
                          "X",
                          ""
                          ),
               "X"
            )</f>
        <v>X</v>
      </c>
      <c r="AE256" s="237" t="str">
        <f xml:space="preserve"> IF(TEXT((EDATE('Projektkostenkalkulation EP'!$B$8,23)+AD$9),"MM")=TEXT((EDATE('Projektkostenkalkulation EP'!$B$8,23)+(AD$9-1)),"MM"),
             IF(
                        OR(
                                    TEXT((EDATE('Projektkostenkalkulation EP'!$B$8,23)+AD$9),"TTT") = "Sa",
                                    TEXT((EDATE('Projektkostenkalkulation EP'!$B$8,23)+AD$9),"TTT") = "So",
                                    IF(ISNA(VLOOKUP(EDATE('Projektkostenkalkulation EP'!$B$8,23)+AD$9,Datenquellen!$F$7:$H$45,3,FALSE))," ",VLOOKUP(EDATE('Projektkostenkalkulation EP'!$B$8,23)+AD$9,Datenquellen!$F$7:$H$45,3,FALSE))="X"
                                    ),
                          "X",
                          ""
                          ),
               "X"
            )</f>
        <v/>
      </c>
      <c r="AF256" s="237" t="str">
        <f xml:space="preserve"> IF(TEXT((EDATE('Projektkostenkalkulation EP'!$B$8,23)+AE$9),"MM")=TEXT((EDATE('Projektkostenkalkulation EP'!$B$8,23)+(AE$9-1)),"MM"),
             IF(
                        OR(
                                    TEXT((EDATE('Projektkostenkalkulation EP'!$B$8,23)+AE$9),"TTT") = "Sa",
                                    TEXT((EDATE('Projektkostenkalkulation EP'!$B$8,23)+AE$9),"TTT") = "So",
                                    IF(ISNA(VLOOKUP(EDATE('Projektkostenkalkulation EP'!$B$8,23)+AE$9,Datenquellen!$F$7:$H$45,3,FALSE))," ",VLOOKUP(EDATE('Projektkostenkalkulation EP'!$B$8,23)+AE$9,Datenquellen!$F$7:$H$45,3,FALSE))="X"
                                    ),
                          "X",
                          ""
                          ),
               "X"
            )</f>
        <v/>
      </c>
      <c r="AG256" s="238" t="str">
        <f xml:space="preserve"> IF(TEXT((EDATE('Projektkostenkalkulation EP'!$B$8,23)+AF$9),"MM")=TEXT((EDATE('Projektkostenkalkulation EP'!$B$8,23)+(AF$9-1)),"MM"),
             IF(
                        OR(
                                    TEXT((EDATE('Projektkostenkalkulation EP'!$B$8,23)+AF$9),"TTT") = "Sa",
                                    TEXT((EDATE('Projektkostenkalkulation EP'!$B$8,23)+AF$9),"TTT") = "So",
                                    IF(ISNA(VLOOKUP(EDATE('Projektkostenkalkulation EP'!$B$8,23)+AF$9,Datenquellen!$F$7:$H$45,3,FALSE))," ",VLOOKUP(EDATE('Projektkostenkalkulation EP'!$B$8,23)+AF$9,Datenquellen!$F$7:$H$45,3,FALSE))="X"
                                    ),
                          "X",
                          ""
                          ),
               "X"
            )</f>
        <v/>
      </c>
      <c r="AH256" s="239"/>
      <c r="AI256" s="240"/>
      <c r="AJ256" s="241" t="s">
        <v>67</v>
      </c>
      <c r="AK256" s="407"/>
      <c r="AL256" s="236"/>
      <c r="AM256" s="237" t="str">
        <f>IF(
            OR(
                     TEXT(EDATE('Projektkostenkalkulation EP'!$B$8,23),"TTT") = "Sa",
                     TEXT(EDATE('Projektkostenkalkulation EP'!$B$8,23),"TTT") = "So",
                     IF(ISNA(VLOOKUP(EDATE('Projektkostenkalkulation EP'!$B$8,22),Datenquellen!$F$7:$H$45,3,FALSE))," ",VLOOKUP(EDATE('Projektkostenkalkulation EP'!$B$8,22),Datenquellen!$F$7:$H$45,3,FALSE))="X"
                            ),
                    "X",
                    ""
            )</f>
        <v>X</v>
      </c>
      <c r="AN256" s="237" t="str">
        <f xml:space="preserve"> IF(TEXT((EDATE('Projektkostenkalkulation EP'!$B$8,23)+AM$9),"MM")=TEXT((EDATE('Projektkostenkalkulation EP'!$B$8,23)+(AM$9-1)),"MM"),
             IF(
                        OR(
                                    TEXT((EDATE('Projektkostenkalkulation EP'!$B$8,23)+AM$9),"TTT") = "Sa",
                                    TEXT((EDATE('Projektkostenkalkulation EP'!$B$8,23)+AM$9),"TTT") = "So",
                                    IF(ISNA(VLOOKUP(EDATE('Projektkostenkalkulation EP'!$B$8,23)+AM$9,Datenquellen!$F$7:$H$45,3,FALSE))," ",VLOOKUP(EDATE('Projektkostenkalkulation EP'!$B$8,23)+AM$9,Datenquellen!$F$7:$H$45,3,FALSE))="X"
                                    ),
                          "X",
                          ""
                          ),
               "X"
            )</f>
        <v/>
      </c>
      <c r="AO256" s="237" t="str">
        <f xml:space="preserve"> IF(TEXT((EDATE('Projektkostenkalkulation EP'!$B$8,23)+AN$9),"MM")=TEXT((EDATE('Projektkostenkalkulation EP'!$B$8,23)+(AN$9-1)),"MM"),
             IF(
                        OR(
                                    TEXT((EDATE('Projektkostenkalkulation EP'!$B$8,23)+AN$9),"TTT") = "Sa",
                                    TEXT((EDATE('Projektkostenkalkulation EP'!$B$8,23)+AN$9),"TTT") = "So",
                                    IF(ISNA(VLOOKUP(EDATE('Projektkostenkalkulation EP'!$B$8,23)+AN$9,Datenquellen!$F$7:$H$45,3,FALSE))," ",VLOOKUP(EDATE('Projektkostenkalkulation EP'!$B$8,23)+AN$9,Datenquellen!$F$7:$H$45,3,FALSE))="X"
                                    ),
                          "X",
                          ""
                          ),
               "X"
            )</f>
        <v/>
      </c>
      <c r="AP256" s="237" t="str">
        <f xml:space="preserve"> IF(TEXT((EDATE('Projektkostenkalkulation EP'!$B$8,23)+AO$9),"MM")=TEXT((EDATE('Projektkostenkalkulation EP'!$B$8,23)+(AO$9-1)),"MM"),
             IF(
                        OR(
                                    TEXT((EDATE('Projektkostenkalkulation EP'!$B$8,23)+AO$9),"TTT") = "Sa",
                                    TEXT((EDATE('Projektkostenkalkulation EP'!$B$8,23)+AO$9),"TTT") = "So",
                                    IF(ISNA(VLOOKUP(EDATE('Projektkostenkalkulation EP'!$B$8,23)+AO$9,Datenquellen!$F$7:$H$45,3,FALSE))," ",VLOOKUP(EDATE('Projektkostenkalkulation EP'!$B$8,23)+AO$9,Datenquellen!$F$7:$H$45,3,FALSE))="X"
                                    ),
                          "X",
                          ""
                          ),
               "X"
            )</f>
        <v/>
      </c>
      <c r="AQ256" s="237" t="str">
        <f xml:space="preserve"> IF(TEXT((EDATE('Projektkostenkalkulation EP'!$B$8,23)+AP$9),"MM")=TEXT((EDATE('Projektkostenkalkulation EP'!$B$8,23)+(AP$9-1)),"MM"),
             IF(
                        OR(
                                    TEXT((EDATE('Projektkostenkalkulation EP'!$B$8,23)+AP$9),"TTT") = "Sa",
                                    TEXT((EDATE('Projektkostenkalkulation EP'!$B$8,23)+AP$9),"TTT") = "So",
                                    IF(ISNA(VLOOKUP(EDATE('Projektkostenkalkulation EP'!$B$8,23)+AP$9,Datenquellen!$F$7:$H$45,3,FALSE))," ",VLOOKUP(EDATE('Projektkostenkalkulation EP'!$B$8,23)+AP$9,Datenquellen!$F$7:$H$45,3,FALSE))="X"
                                    ),
                          "X",
                          ""
                          ),
               "X"
            )</f>
        <v/>
      </c>
      <c r="AR256" s="237" t="str">
        <f xml:space="preserve"> IF(TEXT((EDATE('Projektkostenkalkulation EP'!$B$8,23)+AQ$9),"MM")=TEXT((EDATE('Projektkostenkalkulation EP'!$B$8,23)+(AQ$9-1)),"MM"),
             IF(
                        OR(
                                    TEXT((EDATE('Projektkostenkalkulation EP'!$B$8,23)+AQ$9),"TTT") = "Sa",
                                    TEXT((EDATE('Projektkostenkalkulation EP'!$B$8,23)+AQ$9),"TTT") = "So",
                                    IF(ISNA(VLOOKUP(EDATE('Projektkostenkalkulation EP'!$B$8,23)+AQ$9,Datenquellen!$F$7:$H$45,3,FALSE))," ",VLOOKUP(EDATE('Projektkostenkalkulation EP'!$B$8,23)+AQ$9,Datenquellen!$F$7:$H$45,3,FALSE))="X"
                                    ),
                          "X",
                          ""
                          ),
               "X"
            )</f>
        <v>X</v>
      </c>
      <c r="AS256" s="237" t="str">
        <f xml:space="preserve"> IF(TEXT((EDATE('Projektkostenkalkulation EP'!$B$8,23)+AR$9),"MM")=TEXT((EDATE('Projektkostenkalkulation EP'!$B$8,23)+(AR$9-1)),"MM"),
             IF(
                        OR(
                                    TEXT((EDATE('Projektkostenkalkulation EP'!$B$8,23)+AR$9),"TTT") = "Sa",
                                    TEXT((EDATE('Projektkostenkalkulation EP'!$B$8,23)+AR$9),"TTT") = "So",
                                    IF(ISNA(VLOOKUP(EDATE('Projektkostenkalkulation EP'!$B$8,23)+AR$9,Datenquellen!$F$7:$H$45,3,FALSE))," ",VLOOKUP(EDATE('Projektkostenkalkulation EP'!$B$8,23)+AR$9,Datenquellen!$F$7:$H$45,3,FALSE))="X"
                                    ),
                          "X",
                          ""
                          ),
               "X"
            )</f>
        <v>X</v>
      </c>
      <c r="AT256" s="237" t="str">
        <f xml:space="preserve"> IF(TEXT((EDATE('Projektkostenkalkulation EP'!$B$8,23)+AS$9),"MM")=TEXT((EDATE('Projektkostenkalkulation EP'!$B$8,23)+(AS$9-1)),"MM"),
             IF(
                        OR(
                                    TEXT((EDATE('Projektkostenkalkulation EP'!$B$8,23)+AS$9),"TTT") = "Sa",
                                    TEXT((EDATE('Projektkostenkalkulation EP'!$B$8,23)+AS$9),"TTT") = "So",
                                    IF(ISNA(VLOOKUP(EDATE('Projektkostenkalkulation EP'!$B$8,23)+AS$9,Datenquellen!$F$7:$H$45,3,FALSE))," ",VLOOKUP(EDATE('Projektkostenkalkulation EP'!$B$8,23)+AS$9,Datenquellen!$F$7:$H$45,3,FALSE))="X"
                                    ),
                          "X",
                          ""
                          ),
               "X"
            )</f>
        <v/>
      </c>
      <c r="AU256" s="237" t="str">
        <f xml:space="preserve"> IF(TEXT((EDATE('Projektkostenkalkulation EP'!$B$8,23)+AT$9),"MM")=TEXT((EDATE('Projektkostenkalkulation EP'!$B$8,23)+(AT$9-1)),"MM"),
             IF(
                        OR(
                                    TEXT((EDATE('Projektkostenkalkulation EP'!$B$8,23)+AT$9),"TTT") = "Sa",
                                    TEXT((EDATE('Projektkostenkalkulation EP'!$B$8,23)+AT$9),"TTT") = "So",
                                    IF(ISNA(VLOOKUP(EDATE('Projektkostenkalkulation EP'!$B$8,23)+AT$9,Datenquellen!$F$7:$H$45,3,FALSE))," ",VLOOKUP(EDATE('Projektkostenkalkulation EP'!$B$8,23)+AT$9,Datenquellen!$F$7:$H$45,3,FALSE))="X"
                                    ),
                          "X",
                          ""
                          ),
               "X"
            )</f>
        <v/>
      </c>
      <c r="AV256" s="237" t="str">
        <f xml:space="preserve"> IF(TEXT((EDATE('Projektkostenkalkulation EP'!$B$8,23)+AU$9),"MM")=TEXT((EDATE('Projektkostenkalkulation EP'!$B$8,23)+(AU$9-1)),"MM"),
             IF(
                        OR(
                                    TEXT((EDATE('Projektkostenkalkulation EP'!$B$8,23)+AU$9),"TTT") = "Sa",
                                    TEXT((EDATE('Projektkostenkalkulation EP'!$B$8,23)+AU$9),"TTT") = "So",
                                    IF(ISNA(VLOOKUP(EDATE('Projektkostenkalkulation EP'!$B$8,23)+AU$9,Datenquellen!$F$7:$H$45,3,FALSE))," ",VLOOKUP(EDATE('Projektkostenkalkulation EP'!$B$8,23)+AU$9,Datenquellen!$F$7:$H$45,3,FALSE))="X"
                                    ),
                          "X",
                          ""
                          ),
               "X"
            )</f>
        <v/>
      </c>
      <c r="AW256" s="237" t="str">
        <f xml:space="preserve"> IF(TEXT((EDATE('Projektkostenkalkulation EP'!$B$8,23)+AV$9),"MM")=TEXT((EDATE('Projektkostenkalkulation EP'!$B$8,23)+(AV$9-1)),"MM"),
             IF(
                        OR(
                                    TEXT((EDATE('Projektkostenkalkulation EP'!$B$8,23)+AV$9),"TTT") = "Sa",
                                    TEXT((EDATE('Projektkostenkalkulation EP'!$B$8,23)+AV$9),"TTT") = "So",
                                    IF(ISNA(VLOOKUP(EDATE('Projektkostenkalkulation EP'!$B$8,23)+AV$9,Datenquellen!$F$7:$H$45,3,FALSE))," ",VLOOKUP(EDATE('Projektkostenkalkulation EP'!$B$8,23)+AV$9,Datenquellen!$F$7:$H$45,3,FALSE))="X"
                                    ),
                          "X",
                          ""
                          ),
               "X"
            )</f>
        <v/>
      </c>
      <c r="AX256" s="237" t="str">
        <f xml:space="preserve"> IF(TEXT((EDATE('Projektkostenkalkulation EP'!$B$8,23)+AW$9),"MM")=TEXT((EDATE('Projektkostenkalkulation EP'!$B$8,23)+(AW$9-1)),"MM"),
             IF(
                        OR(
                                    TEXT((EDATE('Projektkostenkalkulation EP'!$B$8,23)+AW$9),"TTT") = "Sa",
                                    TEXT((EDATE('Projektkostenkalkulation EP'!$B$8,23)+AW$9),"TTT") = "So",
                                    IF(ISNA(VLOOKUP(EDATE('Projektkostenkalkulation EP'!$B$8,23)+AW$9,Datenquellen!$F$7:$H$45,3,FALSE))," ",VLOOKUP(EDATE('Projektkostenkalkulation EP'!$B$8,23)+AW$9,Datenquellen!$F$7:$H$45,3,FALSE))="X"
                                    ),
                          "X",
                          ""
                          ),
               "X"
            )</f>
        <v/>
      </c>
      <c r="AY256" s="237" t="str">
        <f xml:space="preserve"> IF(TEXT((EDATE('Projektkostenkalkulation EP'!$B$8,23)+AX$9),"MM")=TEXT((EDATE('Projektkostenkalkulation EP'!$B$8,23)+(AX$9-1)),"MM"),
             IF(
                        OR(
                                    TEXT((EDATE('Projektkostenkalkulation EP'!$B$8,23)+AX$9),"TTT") = "Sa",
                                    TEXT((EDATE('Projektkostenkalkulation EP'!$B$8,23)+AX$9),"TTT") = "So",
                                    IF(ISNA(VLOOKUP(EDATE('Projektkostenkalkulation EP'!$B$8,23)+AX$9,Datenquellen!$F$7:$H$45,3,FALSE))," ",VLOOKUP(EDATE('Projektkostenkalkulation EP'!$B$8,23)+AX$9,Datenquellen!$F$7:$H$45,3,FALSE))="X"
                                    ),
                          "X",
                          ""
                          ),
               "X"
            )</f>
        <v>X</v>
      </c>
      <c r="AZ256" s="237" t="str">
        <f xml:space="preserve"> IF(TEXT((EDATE('Projektkostenkalkulation EP'!$B$8,23)+AY$9),"MM")=TEXT((EDATE('Projektkostenkalkulation EP'!$B$8,23)+(AY$9-1)),"MM"),
             IF(
                        OR(
                                    TEXT((EDATE('Projektkostenkalkulation EP'!$B$8,23)+AY$9),"TTT") = "Sa",
                                    TEXT((EDATE('Projektkostenkalkulation EP'!$B$8,23)+AY$9),"TTT") = "So",
                                    IF(ISNA(VLOOKUP(EDATE('Projektkostenkalkulation EP'!$B$8,23)+AY$9,Datenquellen!$F$7:$H$45,3,FALSE))," ",VLOOKUP(EDATE('Projektkostenkalkulation EP'!$B$8,23)+AY$9,Datenquellen!$F$7:$H$45,3,FALSE))="X"
                                    ),
                          "X",
                          ""
                          ),
               "X"
            )</f>
        <v>X</v>
      </c>
      <c r="BA256" s="237" t="str">
        <f xml:space="preserve"> IF(TEXT((EDATE('Projektkostenkalkulation EP'!$B$8,23)+AZ$9),"MM")=TEXT((EDATE('Projektkostenkalkulation EP'!$B$8,23)+(AZ$9-1)),"MM"),
             IF(
                        OR(
                                    TEXT((EDATE('Projektkostenkalkulation EP'!$B$8,23)+AZ$9),"TTT") = "Sa",
                                    TEXT((EDATE('Projektkostenkalkulation EP'!$B$8,23)+AZ$9),"TTT") = "So",
                                    IF(ISNA(VLOOKUP(EDATE('Projektkostenkalkulation EP'!$B$8,23)+AZ$9,Datenquellen!$F$7:$H$45,3,FALSE))," ",VLOOKUP(EDATE('Projektkostenkalkulation EP'!$B$8,23)+AZ$9,Datenquellen!$F$7:$H$45,3,FALSE))="X"
                                    ),
                          "X",
                          ""
                          ),
               "X"
            )</f>
        <v/>
      </c>
      <c r="BB256" s="237" t="str">
        <f xml:space="preserve"> IF(TEXT((EDATE('Projektkostenkalkulation EP'!$B$8,23)+BA$9),"MM")=TEXT((EDATE('Projektkostenkalkulation EP'!$B$8,23)+(BA$9-1)),"MM"),
             IF(
                        OR(
                                    TEXT((EDATE('Projektkostenkalkulation EP'!$B$8,23)+BA$9),"TTT") = "Sa",
                                    TEXT((EDATE('Projektkostenkalkulation EP'!$B$8,23)+BA$9),"TTT") = "So",
                                    IF(ISNA(VLOOKUP(EDATE('Projektkostenkalkulation EP'!$B$8,23)+BA$9,Datenquellen!$F$7:$H$45,3,FALSE))," ",VLOOKUP(EDATE('Projektkostenkalkulation EP'!$B$8,23)+BA$9,Datenquellen!$F$7:$H$45,3,FALSE))="X"
                                    ),
                          "X",
                          ""
                          ),
               "X"
            )</f>
        <v/>
      </c>
      <c r="BC256" s="237" t="str">
        <f xml:space="preserve"> IF(TEXT((EDATE('Projektkostenkalkulation EP'!$B$8,23)+BB$9),"MM")=TEXT((EDATE('Projektkostenkalkulation EP'!$B$8,23)+(BB$9-1)),"MM"),
             IF(
                        OR(
                                    TEXT((EDATE('Projektkostenkalkulation EP'!$B$8,23)+BB$9),"TTT") = "Sa",
                                    TEXT((EDATE('Projektkostenkalkulation EP'!$B$8,23)+BB$9),"TTT") = "So",
                                    IF(ISNA(VLOOKUP(EDATE('Projektkostenkalkulation EP'!$B$8,23)+BB$9,Datenquellen!$F$7:$H$45,3,FALSE))," ",VLOOKUP(EDATE('Projektkostenkalkulation EP'!$B$8,23)+BB$9,Datenquellen!$F$7:$H$45,3,FALSE))="X"
                                    ),
                          "X",
                          ""
                          ),
               "X"
            )</f>
        <v/>
      </c>
      <c r="BD256" s="237" t="str">
        <f xml:space="preserve"> IF(TEXT((EDATE('Projektkostenkalkulation EP'!$B$8,23)+BC$9),"MM")=TEXT((EDATE('Projektkostenkalkulation EP'!$B$8,23)+(BC$9-1)),"MM"),
             IF(
                        OR(
                                    TEXT((EDATE('Projektkostenkalkulation EP'!$B$8,23)+BC$9),"TTT") = "Sa",
                                    TEXT((EDATE('Projektkostenkalkulation EP'!$B$8,23)+BC$9),"TTT") = "So",
                                    IF(ISNA(VLOOKUP(EDATE('Projektkostenkalkulation EP'!$B$8,23)+BC$9,Datenquellen!$F$7:$H$45,3,FALSE))," ",VLOOKUP(EDATE('Projektkostenkalkulation EP'!$B$8,23)+BC$9,Datenquellen!$F$7:$H$45,3,FALSE))="X"
                                    ),
                          "X",
                          ""
                          ),
               "X"
            )</f>
        <v/>
      </c>
      <c r="BE256" s="237" t="str">
        <f xml:space="preserve"> IF(TEXT((EDATE('Projektkostenkalkulation EP'!$B$8,23)+BD$9),"MM")=TEXT((EDATE('Projektkostenkalkulation EP'!$B$8,23)+(BD$9-1)),"MM"),
             IF(
                        OR(
                                    TEXT((EDATE('Projektkostenkalkulation EP'!$B$8,23)+BD$9),"TTT") = "Sa",
                                    TEXT((EDATE('Projektkostenkalkulation EP'!$B$8,23)+BD$9),"TTT") = "So",
                                    IF(ISNA(VLOOKUP(EDATE('Projektkostenkalkulation EP'!$B$8,23)+BD$9,Datenquellen!$F$7:$H$45,3,FALSE))," ",VLOOKUP(EDATE('Projektkostenkalkulation EP'!$B$8,23)+BD$9,Datenquellen!$F$7:$H$45,3,FALSE))="X"
                                    ),
                          "X",
                          ""
                          ),
               "X"
            )</f>
        <v/>
      </c>
      <c r="BF256" s="237" t="str">
        <f xml:space="preserve"> IF(TEXT((EDATE('Projektkostenkalkulation EP'!$B$8,23)+BE$9),"MM")=TEXT((EDATE('Projektkostenkalkulation EP'!$B$8,23)+(BE$9-1)),"MM"),
             IF(
                        OR(
                                    TEXT((EDATE('Projektkostenkalkulation EP'!$B$8,23)+BE$9),"TTT") = "Sa",
                                    TEXT((EDATE('Projektkostenkalkulation EP'!$B$8,23)+BE$9),"TTT") = "So",
                                    IF(ISNA(VLOOKUP(EDATE('Projektkostenkalkulation EP'!$B$8,23)+BE$9,Datenquellen!$F$7:$H$45,3,FALSE))," ",VLOOKUP(EDATE('Projektkostenkalkulation EP'!$B$8,23)+BE$9,Datenquellen!$F$7:$H$45,3,FALSE))="X"
                                    ),
                          "X",
                          ""
                          ),
               "X"
            )</f>
        <v>X</v>
      </c>
      <c r="BG256" s="237" t="str">
        <f xml:space="preserve"> IF(TEXT((EDATE('Projektkostenkalkulation EP'!$B$8,23)+BF$9),"MM")=TEXT((EDATE('Projektkostenkalkulation EP'!$B$8,23)+(BF$9-1)),"MM"),
             IF(
                        OR(
                                    TEXT((EDATE('Projektkostenkalkulation EP'!$B$8,23)+BF$9),"TTT") = "Sa",
                                    TEXT((EDATE('Projektkostenkalkulation EP'!$B$8,23)+BF$9),"TTT") = "So",
                                    IF(ISNA(VLOOKUP(EDATE('Projektkostenkalkulation EP'!$B$8,23)+BF$9,Datenquellen!$F$7:$H$45,3,FALSE))," ",VLOOKUP(EDATE('Projektkostenkalkulation EP'!$B$8,23)+BF$9,Datenquellen!$F$7:$H$45,3,FALSE))="X"
                                    ),
                          "X",
                          ""
                          ),
               "X"
            )</f>
        <v>X</v>
      </c>
      <c r="BH256" s="237" t="str">
        <f xml:space="preserve"> IF(TEXT((EDATE('Projektkostenkalkulation EP'!$B$8,23)+BG$9),"MM")=TEXT((EDATE('Projektkostenkalkulation EP'!$B$8,23)+(BG$9-1)),"MM"),
             IF(
                        OR(
                                    TEXT((EDATE('Projektkostenkalkulation EP'!$B$8,23)+BG$9),"TTT") = "Sa",
                                    TEXT((EDATE('Projektkostenkalkulation EP'!$B$8,23)+BG$9),"TTT") = "So",
                                    IF(ISNA(VLOOKUP(EDATE('Projektkostenkalkulation EP'!$B$8,23)+BG$9,Datenquellen!$F$7:$H$45,3,FALSE))," ",VLOOKUP(EDATE('Projektkostenkalkulation EP'!$B$8,23)+BG$9,Datenquellen!$F$7:$H$45,3,FALSE))="X"
                                    ),
                          "X",
                          ""
                          ),
               "X"
            )</f>
        <v/>
      </c>
      <c r="BI256" s="237" t="str">
        <f xml:space="preserve"> IF(TEXT((EDATE('Projektkostenkalkulation EP'!$B$8,23)+BH$9),"MM")=TEXT((EDATE('Projektkostenkalkulation EP'!$B$8,23)+(BH$9-1)),"MM"),
             IF(
                        OR(
                                    TEXT((EDATE('Projektkostenkalkulation EP'!$B$8,23)+BH$9),"TTT") = "Sa",
                                    TEXT((EDATE('Projektkostenkalkulation EP'!$B$8,23)+BH$9),"TTT") = "So",
                                    IF(ISNA(VLOOKUP(EDATE('Projektkostenkalkulation EP'!$B$8,23)+BH$9,Datenquellen!$F$7:$H$45,3,FALSE))," ",VLOOKUP(EDATE('Projektkostenkalkulation EP'!$B$8,23)+BH$9,Datenquellen!$F$7:$H$45,3,FALSE))="X"
                                    ),
                          "X",
                          ""
                          ),
               "X"
            )</f>
        <v/>
      </c>
      <c r="BJ256" s="237" t="str">
        <f xml:space="preserve"> IF(TEXT((EDATE('Projektkostenkalkulation EP'!$B$8,23)+BI$9),"MM")=TEXT((EDATE('Projektkostenkalkulation EP'!$B$8,23)+(BI$9-1)),"MM"),
             IF(
                        OR(
                                    TEXT((EDATE('Projektkostenkalkulation EP'!$B$8,23)+BI$9),"TTT") = "Sa",
                                    TEXT((EDATE('Projektkostenkalkulation EP'!$B$8,23)+BI$9),"TTT") = "So",
                                    IF(ISNA(VLOOKUP(EDATE('Projektkostenkalkulation EP'!$B$8,23)+BI$9,Datenquellen!$F$7:$H$45,3,FALSE))," ",VLOOKUP(EDATE('Projektkostenkalkulation EP'!$B$8,23)+BI$9,Datenquellen!$F$7:$H$45,3,FALSE))="X"
                                    ),
                          "X",
                          ""
                          ),
               "X"
            )</f>
        <v/>
      </c>
      <c r="BK256" s="237" t="str">
        <f xml:space="preserve"> IF(TEXT((EDATE('Projektkostenkalkulation EP'!$B$8,23)+BJ$9),"MM")=TEXT((EDATE('Projektkostenkalkulation EP'!$B$8,23)+(BJ$9-1)),"MM"),
             IF(
                        OR(
                                    TEXT((EDATE('Projektkostenkalkulation EP'!$B$8,23)+BJ$9),"TTT") = "Sa",
                                    TEXT((EDATE('Projektkostenkalkulation EP'!$B$8,23)+BJ$9),"TTT") = "So",
                                    IF(ISNA(VLOOKUP(EDATE('Projektkostenkalkulation EP'!$B$8,23)+BJ$9,Datenquellen!$F$7:$H$45,3,FALSE))," ",VLOOKUP(EDATE('Projektkostenkalkulation EP'!$B$8,23)+BJ$9,Datenquellen!$F$7:$H$45,3,FALSE))="X"
                                    ),
                          "X",
                          ""
                          ),
               "X"
            )</f>
        <v>X</v>
      </c>
      <c r="BL256" s="237" t="str">
        <f xml:space="preserve"> IF(TEXT((EDATE('Projektkostenkalkulation EP'!$B$8,23)+BK$9),"MM")=TEXT((EDATE('Projektkostenkalkulation EP'!$B$8,23)+(BK$9-1)),"MM"),
             IF(
                        OR(
                                    TEXT((EDATE('Projektkostenkalkulation EP'!$B$8,23)+BK$9),"TTT") = "Sa",
                                    TEXT((EDATE('Projektkostenkalkulation EP'!$B$8,23)+BK$9),"TTT") = "So",
                                    IF(ISNA(VLOOKUP(EDATE('Projektkostenkalkulation EP'!$B$8,23)+BK$9,Datenquellen!$F$7:$H$45,3,FALSE))," ",VLOOKUP(EDATE('Projektkostenkalkulation EP'!$B$8,23)+BK$9,Datenquellen!$F$7:$H$45,3,FALSE))="X"
                                    ),
                          "X",
                          ""
                          ),
               "X"
            )</f>
        <v>X</v>
      </c>
      <c r="BM256" s="237" t="str">
        <f xml:space="preserve"> IF(TEXT((EDATE('Projektkostenkalkulation EP'!$B$8,23)+BL$9),"MM")=TEXT((EDATE('Projektkostenkalkulation EP'!$B$8,23)+(BL$9-1)),"MM"),
             IF(
                        OR(
                                    TEXT((EDATE('Projektkostenkalkulation EP'!$B$8,23)+BL$9),"TTT") = "Sa",
                                    TEXT((EDATE('Projektkostenkalkulation EP'!$B$8,23)+BL$9),"TTT") = "So",
                                    IF(ISNA(VLOOKUP(EDATE('Projektkostenkalkulation EP'!$B$8,23)+BL$9,Datenquellen!$F$7:$H$45,3,FALSE))," ",VLOOKUP(EDATE('Projektkostenkalkulation EP'!$B$8,23)+BL$9,Datenquellen!$F$7:$H$45,3,FALSE))="X"
                                    ),
                          "X",
                          ""
                          ),
               "X"
            )</f>
        <v>X</v>
      </c>
      <c r="BN256" s="237" t="str">
        <f xml:space="preserve"> IF(TEXT((EDATE('Projektkostenkalkulation EP'!$B$8,23)+BM$9),"MM")=TEXT((EDATE('Projektkostenkalkulation EP'!$B$8,23)+(BM$9-1)),"MM"),
             IF(
                        OR(
                                    TEXT((EDATE('Projektkostenkalkulation EP'!$B$8,23)+BM$9),"TTT") = "Sa",
                                    TEXT((EDATE('Projektkostenkalkulation EP'!$B$8,23)+BM$9),"TTT") = "So",
                                    IF(ISNA(VLOOKUP(EDATE('Projektkostenkalkulation EP'!$B$8,23)+BM$9,Datenquellen!$F$7:$H$45,3,FALSE))," ",VLOOKUP(EDATE('Projektkostenkalkulation EP'!$B$8,23)+BM$9,Datenquellen!$F$7:$H$45,3,FALSE))="X"
                                    ),
                          "X",
                          ""
                          ),
               "X"
            )</f>
        <v>X</v>
      </c>
      <c r="BO256" s="237" t="str">
        <f xml:space="preserve"> IF(TEXT((EDATE('Projektkostenkalkulation EP'!$B$8,23)+BN$9),"MM")=TEXT((EDATE('Projektkostenkalkulation EP'!$B$8,23)+(BN$9-1)),"MM"),
             IF(
                        OR(
                                    TEXT((EDATE('Projektkostenkalkulation EP'!$B$8,23)+BN$9),"TTT") = "Sa",
                                    TEXT((EDATE('Projektkostenkalkulation EP'!$B$8,23)+BN$9),"TTT") = "So",
                                    IF(ISNA(VLOOKUP(EDATE('Projektkostenkalkulation EP'!$B$8,23)+BN$9,Datenquellen!$F$7:$H$45,3,FALSE))," ",VLOOKUP(EDATE('Projektkostenkalkulation EP'!$B$8,23)+BN$9,Datenquellen!$F$7:$H$45,3,FALSE))="X"
                                    ),
                          "X",
                          ""
                          ),
               "X"
            )</f>
        <v/>
      </c>
      <c r="BP256" s="237" t="str">
        <f xml:space="preserve"> IF(TEXT((EDATE('Projektkostenkalkulation EP'!$B$8,23)+BO$9),"MM")=TEXT((EDATE('Projektkostenkalkulation EP'!$B$8,23)+(BO$9-1)),"MM"),
             IF(
                        OR(
                                    TEXT((EDATE('Projektkostenkalkulation EP'!$B$8,23)+BO$9),"TTT") = "Sa",
                                    TEXT((EDATE('Projektkostenkalkulation EP'!$B$8,23)+BO$9),"TTT") = "So",
                                    IF(ISNA(VLOOKUP(EDATE('Projektkostenkalkulation EP'!$B$8,23)+BO$9,Datenquellen!$F$7:$H$45,3,FALSE))," ",VLOOKUP(EDATE('Projektkostenkalkulation EP'!$B$8,23)+BO$9,Datenquellen!$F$7:$H$45,3,FALSE))="X"
                                    ),
                          "X",
                          ""
                          ),
               "X"
            )</f>
        <v/>
      </c>
      <c r="BQ256" s="238" t="str">
        <f xml:space="preserve"> IF(TEXT((EDATE('Projektkostenkalkulation EP'!$B$8,23)+BP$9),"MM")=TEXT((EDATE('Projektkostenkalkulation EP'!$B$8,23)+(BP$9-1)),"MM"),
             IF(
                        OR(
                                    TEXT((EDATE('Projektkostenkalkulation EP'!$B$8,23)+BP$9),"TTT") = "Sa",
                                    TEXT((EDATE('Projektkostenkalkulation EP'!$B$8,23)+BP$9),"TTT") = "So",
                                    IF(ISNA(VLOOKUP(EDATE('Projektkostenkalkulation EP'!$B$8,23)+BP$9,Datenquellen!$F$7:$H$45,3,FALSE))," ",VLOOKUP(EDATE('Projektkostenkalkulation EP'!$B$8,23)+BP$9,Datenquellen!$F$7:$H$45,3,FALSE))="X"
                                    ),
                          "X",
                          ""
                          ),
               "X"
            )</f>
        <v/>
      </c>
      <c r="BR256" s="239"/>
      <c r="BS256" s="240"/>
      <c r="BT256" s="241" t="s">
        <v>67</v>
      </c>
      <c r="BU256" s="407"/>
      <c r="BV256" s="236"/>
      <c r="BW256" s="237" t="str">
        <f>IF(
            OR(
                     TEXT(EDATE('Projektkostenkalkulation EP'!$B$8,23),"TTT") = "Sa",
                     TEXT(EDATE('Projektkostenkalkulation EP'!$B$8,23),"TTT") = "So",
                     IF(ISNA(VLOOKUP(EDATE('Projektkostenkalkulation EP'!$B$8,22),Datenquellen!$F$7:$H$45,3,FALSE))," ",VLOOKUP(EDATE('Projektkostenkalkulation EP'!$B$8,22),Datenquellen!$F$7:$H$45,3,FALSE))="X"
                            ),
                    "X",
                    ""
            )</f>
        <v>X</v>
      </c>
      <c r="BX256" s="237" t="str">
        <f xml:space="preserve"> IF(TEXT((EDATE('Projektkostenkalkulation EP'!$B$8,23)+BW$9),"MM")=TEXT((EDATE('Projektkostenkalkulation EP'!$B$8,23)+(BW$9-1)),"MM"),
             IF(
                        OR(
                                    TEXT((EDATE('Projektkostenkalkulation EP'!$B$8,23)+BW$9),"TTT") = "Sa",
                                    TEXT((EDATE('Projektkostenkalkulation EP'!$B$8,23)+BW$9),"TTT") = "So",
                                    IF(ISNA(VLOOKUP(EDATE('Projektkostenkalkulation EP'!$B$8,23)+BW$9,Datenquellen!$F$7:$H$45,3,FALSE))," ",VLOOKUP(EDATE('Projektkostenkalkulation EP'!$B$8,23)+BW$9,Datenquellen!$F$7:$H$45,3,FALSE))="X"
                                    ),
                          "X",
                          ""
                          ),
               "X"
            )</f>
        <v/>
      </c>
      <c r="BY256" s="237" t="str">
        <f xml:space="preserve"> IF(TEXT((EDATE('Projektkostenkalkulation EP'!$B$8,23)+BX$9),"MM")=TEXT((EDATE('Projektkostenkalkulation EP'!$B$8,23)+(BX$9-1)),"MM"),
             IF(
                        OR(
                                    TEXT((EDATE('Projektkostenkalkulation EP'!$B$8,23)+BX$9),"TTT") = "Sa",
                                    TEXT((EDATE('Projektkostenkalkulation EP'!$B$8,23)+BX$9),"TTT") = "So",
                                    IF(ISNA(VLOOKUP(EDATE('Projektkostenkalkulation EP'!$B$8,23)+BX$9,Datenquellen!$F$7:$H$45,3,FALSE))," ",VLOOKUP(EDATE('Projektkostenkalkulation EP'!$B$8,23)+BX$9,Datenquellen!$F$7:$H$45,3,FALSE))="X"
                                    ),
                          "X",
                          ""
                          ),
               "X"
            )</f>
        <v/>
      </c>
      <c r="BZ256" s="237" t="str">
        <f xml:space="preserve"> IF(TEXT((EDATE('Projektkostenkalkulation EP'!$B$8,23)+BY$9),"MM")=TEXT((EDATE('Projektkostenkalkulation EP'!$B$8,23)+(BY$9-1)),"MM"),
             IF(
                        OR(
                                    TEXT((EDATE('Projektkostenkalkulation EP'!$B$8,23)+BY$9),"TTT") = "Sa",
                                    TEXT((EDATE('Projektkostenkalkulation EP'!$B$8,23)+BY$9),"TTT") = "So",
                                    IF(ISNA(VLOOKUP(EDATE('Projektkostenkalkulation EP'!$B$8,23)+BY$9,Datenquellen!$F$7:$H$45,3,FALSE))," ",VLOOKUP(EDATE('Projektkostenkalkulation EP'!$B$8,23)+BY$9,Datenquellen!$F$7:$H$45,3,FALSE))="X"
                                    ),
                          "X",
                          ""
                          ),
               "X"
            )</f>
        <v/>
      </c>
      <c r="CA256" s="237" t="str">
        <f xml:space="preserve"> IF(TEXT((EDATE('Projektkostenkalkulation EP'!$B$8,23)+BZ$9),"MM")=TEXT((EDATE('Projektkostenkalkulation EP'!$B$8,23)+(BZ$9-1)),"MM"),
             IF(
                        OR(
                                    TEXT((EDATE('Projektkostenkalkulation EP'!$B$8,23)+BZ$9),"TTT") = "Sa",
                                    TEXT((EDATE('Projektkostenkalkulation EP'!$B$8,23)+BZ$9),"TTT") = "So",
                                    IF(ISNA(VLOOKUP(EDATE('Projektkostenkalkulation EP'!$B$8,23)+BZ$9,Datenquellen!$F$7:$H$45,3,FALSE))," ",VLOOKUP(EDATE('Projektkostenkalkulation EP'!$B$8,23)+BZ$9,Datenquellen!$F$7:$H$45,3,FALSE))="X"
                                    ),
                          "X",
                          ""
                          ),
               "X"
            )</f>
        <v/>
      </c>
      <c r="CB256" s="237" t="str">
        <f xml:space="preserve"> IF(TEXT((EDATE('Projektkostenkalkulation EP'!$B$8,23)+CA$9),"MM")=TEXT((EDATE('Projektkostenkalkulation EP'!$B$8,23)+(CA$9-1)),"MM"),
             IF(
                        OR(
                                    TEXT((EDATE('Projektkostenkalkulation EP'!$B$8,23)+CA$9),"TTT") = "Sa",
                                    TEXT((EDATE('Projektkostenkalkulation EP'!$B$8,23)+CA$9),"TTT") = "So",
                                    IF(ISNA(VLOOKUP(EDATE('Projektkostenkalkulation EP'!$B$8,23)+CA$9,Datenquellen!$F$7:$H$45,3,FALSE))," ",VLOOKUP(EDATE('Projektkostenkalkulation EP'!$B$8,23)+CA$9,Datenquellen!$F$7:$H$45,3,FALSE))="X"
                                    ),
                          "X",
                          ""
                          ),
               "X"
            )</f>
        <v>X</v>
      </c>
      <c r="CC256" s="237" t="str">
        <f xml:space="preserve"> IF(TEXT((EDATE('Projektkostenkalkulation EP'!$B$8,23)+CB$9),"MM")=TEXT((EDATE('Projektkostenkalkulation EP'!$B$8,23)+(CB$9-1)),"MM"),
             IF(
                        OR(
                                    TEXT((EDATE('Projektkostenkalkulation EP'!$B$8,23)+CB$9),"TTT") = "Sa",
                                    TEXT((EDATE('Projektkostenkalkulation EP'!$B$8,23)+CB$9),"TTT") = "So",
                                    IF(ISNA(VLOOKUP(EDATE('Projektkostenkalkulation EP'!$B$8,23)+CB$9,Datenquellen!$F$7:$H$45,3,FALSE))," ",VLOOKUP(EDATE('Projektkostenkalkulation EP'!$B$8,23)+CB$9,Datenquellen!$F$7:$H$45,3,FALSE))="X"
                                    ),
                          "X",
                          ""
                          ),
               "X"
            )</f>
        <v>X</v>
      </c>
      <c r="CD256" s="237" t="str">
        <f xml:space="preserve"> IF(TEXT((EDATE('Projektkostenkalkulation EP'!$B$8,23)+CC$9),"MM")=TEXT((EDATE('Projektkostenkalkulation EP'!$B$8,23)+(CC$9-1)),"MM"),
             IF(
                        OR(
                                    TEXT((EDATE('Projektkostenkalkulation EP'!$B$8,23)+CC$9),"TTT") = "Sa",
                                    TEXT((EDATE('Projektkostenkalkulation EP'!$B$8,23)+CC$9),"TTT") = "So",
                                    IF(ISNA(VLOOKUP(EDATE('Projektkostenkalkulation EP'!$B$8,23)+CC$9,Datenquellen!$F$7:$H$45,3,FALSE))," ",VLOOKUP(EDATE('Projektkostenkalkulation EP'!$B$8,23)+CC$9,Datenquellen!$F$7:$H$45,3,FALSE))="X"
                                    ),
                          "X",
                          ""
                          ),
               "X"
            )</f>
        <v/>
      </c>
      <c r="CE256" s="237" t="str">
        <f xml:space="preserve"> IF(TEXT((EDATE('Projektkostenkalkulation EP'!$B$8,23)+CD$9),"MM")=TEXT((EDATE('Projektkostenkalkulation EP'!$B$8,23)+(CD$9-1)),"MM"),
             IF(
                        OR(
                                    TEXT((EDATE('Projektkostenkalkulation EP'!$B$8,23)+CD$9),"TTT") = "Sa",
                                    TEXT((EDATE('Projektkostenkalkulation EP'!$B$8,23)+CD$9),"TTT") = "So",
                                    IF(ISNA(VLOOKUP(EDATE('Projektkostenkalkulation EP'!$B$8,23)+CD$9,Datenquellen!$F$7:$H$45,3,FALSE))," ",VLOOKUP(EDATE('Projektkostenkalkulation EP'!$B$8,23)+CD$9,Datenquellen!$F$7:$H$45,3,FALSE))="X"
                                    ),
                          "X",
                          ""
                          ),
               "X"
            )</f>
        <v/>
      </c>
      <c r="CF256" s="237" t="str">
        <f xml:space="preserve"> IF(TEXT((EDATE('Projektkostenkalkulation EP'!$B$8,23)+CE$9),"MM")=TEXT((EDATE('Projektkostenkalkulation EP'!$B$8,23)+(CE$9-1)),"MM"),
             IF(
                        OR(
                                    TEXT((EDATE('Projektkostenkalkulation EP'!$B$8,23)+CE$9),"TTT") = "Sa",
                                    TEXT((EDATE('Projektkostenkalkulation EP'!$B$8,23)+CE$9),"TTT") = "So",
                                    IF(ISNA(VLOOKUP(EDATE('Projektkostenkalkulation EP'!$B$8,23)+CE$9,Datenquellen!$F$7:$H$45,3,FALSE))," ",VLOOKUP(EDATE('Projektkostenkalkulation EP'!$B$8,23)+CE$9,Datenquellen!$F$7:$H$45,3,FALSE))="X"
                                    ),
                          "X",
                          ""
                          ),
               "X"
            )</f>
        <v/>
      </c>
      <c r="CG256" s="237" t="str">
        <f xml:space="preserve"> IF(TEXT((EDATE('Projektkostenkalkulation EP'!$B$8,23)+CF$9),"MM")=TEXT((EDATE('Projektkostenkalkulation EP'!$B$8,23)+(CF$9-1)),"MM"),
             IF(
                        OR(
                                    TEXT((EDATE('Projektkostenkalkulation EP'!$B$8,23)+CF$9),"TTT") = "Sa",
                                    TEXT((EDATE('Projektkostenkalkulation EP'!$B$8,23)+CF$9),"TTT") = "So",
                                    IF(ISNA(VLOOKUP(EDATE('Projektkostenkalkulation EP'!$B$8,23)+CF$9,Datenquellen!$F$7:$H$45,3,FALSE))," ",VLOOKUP(EDATE('Projektkostenkalkulation EP'!$B$8,23)+CF$9,Datenquellen!$F$7:$H$45,3,FALSE))="X"
                                    ),
                          "X",
                          ""
                          ),
               "X"
            )</f>
        <v/>
      </c>
      <c r="CH256" s="237" t="str">
        <f xml:space="preserve"> IF(TEXT((EDATE('Projektkostenkalkulation EP'!$B$8,23)+CG$9),"MM")=TEXT((EDATE('Projektkostenkalkulation EP'!$B$8,23)+(CG$9-1)),"MM"),
             IF(
                        OR(
                                    TEXT((EDATE('Projektkostenkalkulation EP'!$B$8,23)+CG$9),"TTT") = "Sa",
                                    TEXT((EDATE('Projektkostenkalkulation EP'!$B$8,23)+CG$9),"TTT") = "So",
                                    IF(ISNA(VLOOKUP(EDATE('Projektkostenkalkulation EP'!$B$8,23)+CG$9,Datenquellen!$F$7:$H$45,3,FALSE))," ",VLOOKUP(EDATE('Projektkostenkalkulation EP'!$B$8,23)+CG$9,Datenquellen!$F$7:$H$45,3,FALSE))="X"
                                    ),
                          "X",
                          ""
                          ),
               "X"
            )</f>
        <v/>
      </c>
      <c r="CI256" s="237" t="str">
        <f xml:space="preserve"> IF(TEXT((EDATE('Projektkostenkalkulation EP'!$B$8,23)+CH$9),"MM")=TEXT((EDATE('Projektkostenkalkulation EP'!$B$8,23)+(CH$9-1)),"MM"),
             IF(
                        OR(
                                    TEXT((EDATE('Projektkostenkalkulation EP'!$B$8,23)+CH$9),"TTT") = "Sa",
                                    TEXT((EDATE('Projektkostenkalkulation EP'!$B$8,23)+CH$9),"TTT") = "So",
                                    IF(ISNA(VLOOKUP(EDATE('Projektkostenkalkulation EP'!$B$8,23)+CH$9,Datenquellen!$F$7:$H$45,3,FALSE))," ",VLOOKUP(EDATE('Projektkostenkalkulation EP'!$B$8,23)+CH$9,Datenquellen!$F$7:$H$45,3,FALSE))="X"
                                    ),
                          "X",
                          ""
                          ),
               "X"
            )</f>
        <v>X</v>
      </c>
      <c r="CJ256" s="237" t="str">
        <f xml:space="preserve"> IF(TEXT((EDATE('Projektkostenkalkulation EP'!$B$8,23)+CI$9),"MM")=TEXT((EDATE('Projektkostenkalkulation EP'!$B$8,23)+(CI$9-1)),"MM"),
             IF(
                        OR(
                                    TEXT((EDATE('Projektkostenkalkulation EP'!$B$8,23)+CI$9),"TTT") = "Sa",
                                    TEXT((EDATE('Projektkostenkalkulation EP'!$B$8,23)+CI$9),"TTT") = "So",
                                    IF(ISNA(VLOOKUP(EDATE('Projektkostenkalkulation EP'!$B$8,23)+CI$9,Datenquellen!$F$7:$H$45,3,FALSE))," ",VLOOKUP(EDATE('Projektkostenkalkulation EP'!$B$8,23)+CI$9,Datenquellen!$F$7:$H$45,3,FALSE))="X"
                                    ),
                          "X",
                          ""
                          ),
               "X"
            )</f>
        <v>X</v>
      </c>
      <c r="CK256" s="237" t="str">
        <f xml:space="preserve"> IF(TEXT((EDATE('Projektkostenkalkulation EP'!$B$8,23)+CJ$9),"MM")=TEXT((EDATE('Projektkostenkalkulation EP'!$B$8,23)+(CJ$9-1)),"MM"),
             IF(
                        OR(
                                    TEXT((EDATE('Projektkostenkalkulation EP'!$B$8,23)+CJ$9),"TTT") = "Sa",
                                    TEXT((EDATE('Projektkostenkalkulation EP'!$B$8,23)+CJ$9),"TTT") = "So",
                                    IF(ISNA(VLOOKUP(EDATE('Projektkostenkalkulation EP'!$B$8,23)+CJ$9,Datenquellen!$F$7:$H$45,3,FALSE))," ",VLOOKUP(EDATE('Projektkostenkalkulation EP'!$B$8,23)+CJ$9,Datenquellen!$F$7:$H$45,3,FALSE))="X"
                                    ),
                          "X",
                          ""
                          ),
               "X"
            )</f>
        <v/>
      </c>
      <c r="CL256" s="237" t="str">
        <f xml:space="preserve"> IF(TEXT((EDATE('Projektkostenkalkulation EP'!$B$8,23)+CK$9),"MM")=TEXT((EDATE('Projektkostenkalkulation EP'!$B$8,23)+(CK$9-1)),"MM"),
             IF(
                        OR(
                                    TEXT((EDATE('Projektkostenkalkulation EP'!$B$8,23)+CK$9),"TTT") = "Sa",
                                    TEXT((EDATE('Projektkostenkalkulation EP'!$B$8,23)+CK$9),"TTT") = "So",
                                    IF(ISNA(VLOOKUP(EDATE('Projektkostenkalkulation EP'!$B$8,23)+CK$9,Datenquellen!$F$7:$H$45,3,FALSE))," ",VLOOKUP(EDATE('Projektkostenkalkulation EP'!$B$8,23)+CK$9,Datenquellen!$F$7:$H$45,3,FALSE))="X"
                                    ),
                          "X",
                          ""
                          ),
               "X"
            )</f>
        <v/>
      </c>
      <c r="CM256" s="237" t="str">
        <f xml:space="preserve"> IF(TEXT((EDATE('Projektkostenkalkulation EP'!$B$8,23)+CL$9),"MM")=TEXT((EDATE('Projektkostenkalkulation EP'!$B$8,23)+(CL$9-1)),"MM"),
             IF(
                        OR(
                                    TEXT((EDATE('Projektkostenkalkulation EP'!$B$8,23)+CL$9),"TTT") = "Sa",
                                    TEXT((EDATE('Projektkostenkalkulation EP'!$B$8,23)+CL$9),"TTT") = "So",
                                    IF(ISNA(VLOOKUP(EDATE('Projektkostenkalkulation EP'!$B$8,23)+CL$9,Datenquellen!$F$7:$H$45,3,FALSE))," ",VLOOKUP(EDATE('Projektkostenkalkulation EP'!$B$8,23)+CL$9,Datenquellen!$F$7:$H$45,3,FALSE))="X"
                                    ),
                          "X",
                          ""
                          ),
               "X"
            )</f>
        <v/>
      </c>
      <c r="CN256" s="237" t="str">
        <f xml:space="preserve"> IF(TEXT((EDATE('Projektkostenkalkulation EP'!$B$8,23)+CM$9),"MM")=TEXT((EDATE('Projektkostenkalkulation EP'!$B$8,23)+(CM$9-1)),"MM"),
             IF(
                        OR(
                                    TEXT((EDATE('Projektkostenkalkulation EP'!$B$8,23)+CM$9),"TTT") = "Sa",
                                    TEXT((EDATE('Projektkostenkalkulation EP'!$B$8,23)+CM$9),"TTT") = "So",
                                    IF(ISNA(VLOOKUP(EDATE('Projektkostenkalkulation EP'!$B$8,23)+CM$9,Datenquellen!$F$7:$H$45,3,FALSE))," ",VLOOKUP(EDATE('Projektkostenkalkulation EP'!$B$8,23)+CM$9,Datenquellen!$F$7:$H$45,3,FALSE))="X"
                                    ),
                          "X",
                          ""
                          ),
               "X"
            )</f>
        <v/>
      </c>
      <c r="CO256" s="237" t="str">
        <f xml:space="preserve"> IF(TEXT((EDATE('Projektkostenkalkulation EP'!$B$8,23)+CN$9),"MM")=TEXT((EDATE('Projektkostenkalkulation EP'!$B$8,23)+(CN$9-1)),"MM"),
             IF(
                        OR(
                                    TEXT((EDATE('Projektkostenkalkulation EP'!$B$8,23)+CN$9),"TTT") = "Sa",
                                    TEXT((EDATE('Projektkostenkalkulation EP'!$B$8,23)+CN$9),"TTT") = "So",
                                    IF(ISNA(VLOOKUP(EDATE('Projektkostenkalkulation EP'!$B$8,23)+CN$9,Datenquellen!$F$7:$H$45,3,FALSE))," ",VLOOKUP(EDATE('Projektkostenkalkulation EP'!$B$8,23)+CN$9,Datenquellen!$F$7:$H$45,3,FALSE))="X"
                                    ),
                          "X",
                          ""
                          ),
               "X"
            )</f>
        <v/>
      </c>
      <c r="CP256" s="237" t="str">
        <f xml:space="preserve"> IF(TEXT((EDATE('Projektkostenkalkulation EP'!$B$8,23)+CO$9),"MM")=TEXT((EDATE('Projektkostenkalkulation EP'!$B$8,23)+(CO$9-1)),"MM"),
             IF(
                        OR(
                                    TEXT((EDATE('Projektkostenkalkulation EP'!$B$8,23)+CO$9),"TTT") = "Sa",
                                    TEXT((EDATE('Projektkostenkalkulation EP'!$B$8,23)+CO$9),"TTT") = "So",
                                    IF(ISNA(VLOOKUP(EDATE('Projektkostenkalkulation EP'!$B$8,23)+CO$9,Datenquellen!$F$7:$H$45,3,FALSE))," ",VLOOKUP(EDATE('Projektkostenkalkulation EP'!$B$8,23)+CO$9,Datenquellen!$F$7:$H$45,3,FALSE))="X"
                                    ),
                          "X",
                          ""
                          ),
               "X"
            )</f>
        <v>X</v>
      </c>
      <c r="CQ256" s="237" t="str">
        <f xml:space="preserve"> IF(TEXT((EDATE('Projektkostenkalkulation EP'!$B$8,23)+CP$9),"MM")=TEXT((EDATE('Projektkostenkalkulation EP'!$B$8,23)+(CP$9-1)),"MM"),
             IF(
                        OR(
                                    TEXT((EDATE('Projektkostenkalkulation EP'!$B$8,23)+CP$9),"TTT") = "Sa",
                                    TEXT((EDATE('Projektkostenkalkulation EP'!$B$8,23)+CP$9),"TTT") = "So",
                                    IF(ISNA(VLOOKUP(EDATE('Projektkostenkalkulation EP'!$B$8,23)+CP$9,Datenquellen!$F$7:$H$45,3,FALSE))," ",VLOOKUP(EDATE('Projektkostenkalkulation EP'!$B$8,23)+CP$9,Datenquellen!$F$7:$H$45,3,FALSE))="X"
                                    ),
                          "X",
                          ""
                          ),
               "X"
            )</f>
        <v>X</v>
      </c>
      <c r="CR256" s="237" t="str">
        <f xml:space="preserve"> IF(TEXT((EDATE('Projektkostenkalkulation EP'!$B$8,23)+CQ$9),"MM")=TEXT((EDATE('Projektkostenkalkulation EP'!$B$8,23)+(CQ$9-1)),"MM"),
             IF(
                        OR(
                                    TEXT((EDATE('Projektkostenkalkulation EP'!$B$8,23)+CQ$9),"TTT") = "Sa",
                                    TEXT((EDATE('Projektkostenkalkulation EP'!$B$8,23)+CQ$9),"TTT") = "So",
                                    IF(ISNA(VLOOKUP(EDATE('Projektkostenkalkulation EP'!$B$8,23)+CQ$9,Datenquellen!$F$7:$H$45,3,FALSE))," ",VLOOKUP(EDATE('Projektkostenkalkulation EP'!$B$8,23)+CQ$9,Datenquellen!$F$7:$H$45,3,FALSE))="X"
                                    ),
                          "X",
                          ""
                          ),
               "X"
            )</f>
        <v/>
      </c>
      <c r="CS256" s="237" t="str">
        <f xml:space="preserve"> IF(TEXT((EDATE('Projektkostenkalkulation EP'!$B$8,23)+CR$9),"MM")=TEXT((EDATE('Projektkostenkalkulation EP'!$B$8,23)+(CR$9-1)),"MM"),
             IF(
                        OR(
                                    TEXT((EDATE('Projektkostenkalkulation EP'!$B$8,23)+CR$9),"TTT") = "Sa",
                                    TEXT((EDATE('Projektkostenkalkulation EP'!$B$8,23)+CR$9),"TTT") = "So",
                                    IF(ISNA(VLOOKUP(EDATE('Projektkostenkalkulation EP'!$B$8,23)+CR$9,Datenquellen!$F$7:$H$45,3,FALSE))," ",VLOOKUP(EDATE('Projektkostenkalkulation EP'!$B$8,23)+CR$9,Datenquellen!$F$7:$H$45,3,FALSE))="X"
                                    ),
                          "X",
                          ""
                          ),
               "X"
            )</f>
        <v/>
      </c>
      <c r="CT256" s="237" t="str">
        <f xml:space="preserve"> IF(TEXT((EDATE('Projektkostenkalkulation EP'!$B$8,23)+CS$9),"MM")=TEXT((EDATE('Projektkostenkalkulation EP'!$B$8,23)+(CS$9-1)),"MM"),
             IF(
                        OR(
                                    TEXT((EDATE('Projektkostenkalkulation EP'!$B$8,23)+CS$9),"TTT") = "Sa",
                                    TEXT((EDATE('Projektkostenkalkulation EP'!$B$8,23)+CS$9),"TTT") = "So",
                                    IF(ISNA(VLOOKUP(EDATE('Projektkostenkalkulation EP'!$B$8,23)+CS$9,Datenquellen!$F$7:$H$45,3,FALSE))," ",VLOOKUP(EDATE('Projektkostenkalkulation EP'!$B$8,23)+CS$9,Datenquellen!$F$7:$H$45,3,FALSE))="X"
                                    ),
                          "X",
                          ""
                          ),
               "X"
            )</f>
        <v/>
      </c>
      <c r="CU256" s="237" t="str">
        <f xml:space="preserve"> IF(TEXT((EDATE('Projektkostenkalkulation EP'!$B$8,23)+CT$9),"MM")=TEXT((EDATE('Projektkostenkalkulation EP'!$B$8,23)+(CT$9-1)),"MM"),
             IF(
                        OR(
                                    TEXT((EDATE('Projektkostenkalkulation EP'!$B$8,23)+CT$9),"TTT") = "Sa",
                                    TEXT((EDATE('Projektkostenkalkulation EP'!$B$8,23)+CT$9),"TTT") = "So",
                                    IF(ISNA(VLOOKUP(EDATE('Projektkostenkalkulation EP'!$B$8,23)+CT$9,Datenquellen!$F$7:$H$45,3,FALSE))," ",VLOOKUP(EDATE('Projektkostenkalkulation EP'!$B$8,23)+CT$9,Datenquellen!$F$7:$H$45,3,FALSE))="X"
                                    ),
                          "X",
                          ""
                          ),
               "X"
            )</f>
        <v>X</v>
      </c>
      <c r="CV256" s="237" t="str">
        <f xml:space="preserve"> IF(TEXT((EDATE('Projektkostenkalkulation EP'!$B$8,23)+CU$9),"MM")=TEXT((EDATE('Projektkostenkalkulation EP'!$B$8,23)+(CU$9-1)),"MM"),
             IF(
                        OR(
                                    TEXT((EDATE('Projektkostenkalkulation EP'!$B$8,23)+CU$9),"TTT") = "Sa",
                                    TEXT((EDATE('Projektkostenkalkulation EP'!$B$8,23)+CU$9),"TTT") = "So",
                                    IF(ISNA(VLOOKUP(EDATE('Projektkostenkalkulation EP'!$B$8,23)+CU$9,Datenquellen!$F$7:$H$45,3,FALSE))," ",VLOOKUP(EDATE('Projektkostenkalkulation EP'!$B$8,23)+CU$9,Datenquellen!$F$7:$H$45,3,FALSE))="X"
                                    ),
                          "X",
                          ""
                          ),
               "X"
            )</f>
        <v>X</v>
      </c>
      <c r="CW256" s="237" t="str">
        <f xml:space="preserve"> IF(TEXT((EDATE('Projektkostenkalkulation EP'!$B$8,23)+CV$9),"MM")=TEXT((EDATE('Projektkostenkalkulation EP'!$B$8,23)+(CV$9-1)),"MM"),
             IF(
                        OR(
                                    TEXT((EDATE('Projektkostenkalkulation EP'!$B$8,23)+CV$9),"TTT") = "Sa",
                                    TEXT((EDATE('Projektkostenkalkulation EP'!$B$8,23)+CV$9),"TTT") = "So",
                                    IF(ISNA(VLOOKUP(EDATE('Projektkostenkalkulation EP'!$B$8,23)+CV$9,Datenquellen!$F$7:$H$45,3,FALSE))," ",VLOOKUP(EDATE('Projektkostenkalkulation EP'!$B$8,23)+CV$9,Datenquellen!$F$7:$H$45,3,FALSE))="X"
                                    ),
                          "X",
                          ""
                          ),
               "X"
            )</f>
        <v>X</v>
      </c>
      <c r="CX256" s="237" t="str">
        <f xml:space="preserve"> IF(TEXT((EDATE('Projektkostenkalkulation EP'!$B$8,23)+CW$9),"MM")=TEXT((EDATE('Projektkostenkalkulation EP'!$B$8,23)+(CW$9-1)),"MM"),
             IF(
                        OR(
                                    TEXT((EDATE('Projektkostenkalkulation EP'!$B$8,23)+CW$9),"TTT") = "Sa",
                                    TEXT((EDATE('Projektkostenkalkulation EP'!$B$8,23)+CW$9),"TTT") = "So",
                                    IF(ISNA(VLOOKUP(EDATE('Projektkostenkalkulation EP'!$B$8,23)+CW$9,Datenquellen!$F$7:$H$45,3,FALSE))," ",VLOOKUP(EDATE('Projektkostenkalkulation EP'!$B$8,23)+CW$9,Datenquellen!$F$7:$H$45,3,FALSE))="X"
                                    ),
                          "X",
                          ""
                          ),
               "X"
            )</f>
        <v>X</v>
      </c>
      <c r="CY256" s="237" t="str">
        <f xml:space="preserve"> IF(TEXT((EDATE('Projektkostenkalkulation EP'!$B$8,23)+CX$9),"MM")=TEXT((EDATE('Projektkostenkalkulation EP'!$B$8,23)+(CX$9-1)),"MM"),
             IF(
                        OR(
                                    TEXT((EDATE('Projektkostenkalkulation EP'!$B$8,23)+CX$9),"TTT") = "Sa",
                                    TEXT((EDATE('Projektkostenkalkulation EP'!$B$8,23)+CX$9),"TTT") = "So",
                                    IF(ISNA(VLOOKUP(EDATE('Projektkostenkalkulation EP'!$B$8,23)+CX$9,Datenquellen!$F$7:$H$45,3,FALSE))," ",VLOOKUP(EDATE('Projektkostenkalkulation EP'!$B$8,23)+CX$9,Datenquellen!$F$7:$H$45,3,FALSE))="X"
                                    ),
                          "X",
                          ""
                          ),
               "X"
            )</f>
        <v/>
      </c>
      <c r="CZ256" s="237" t="str">
        <f xml:space="preserve"> IF(TEXT((EDATE('Projektkostenkalkulation EP'!$B$8,23)+CY$9),"MM")=TEXT((EDATE('Projektkostenkalkulation EP'!$B$8,23)+(CY$9-1)),"MM"),
             IF(
                        OR(
                                    TEXT((EDATE('Projektkostenkalkulation EP'!$B$8,23)+CY$9),"TTT") = "Sa",
                                    TEXT((EDATE('Projektkostenkalkulation EP'!$B$8,23)+CY$9),"TTT") = "So",
                                    IF(ISNA(VLOOKUP(EDATE('Projektkostenkalkulation EP'!$B$8,23)+CY$9,Datenquellen!$F$7:$H$45,3,FALSE))," ",VLOOKUP(EDATE('Projektkostenkalkulation EP'!$B$8,23)+CY$9,Datenquellen!$F$7:$H$45,3,FALSE))="X"
                                    ),
                          "X",
                          ""
                          ),
               "X"
            )</f>
        <v/>
      </c>
      <c r="DA256" s="238" t="str">
        <f xml:space="preserve"> IF(TEXT((EDATE('Projektkostenkalkulation EP'!$B$8,23)+CZ$9),"MM")=TEXT((EDATE('Projektkostenkalkulation EP'!$B$8,23)+(CZ$9-1)),"MM"),
             IF(
                        OR(
                                    TEXT((EDATE('Projektkostenkalkulation EP'!$B$8,23)+CZ$9),"TTT") = "Sa",
                                    TEXT((EDATE('Projektkostenkalkulation EP'!$B$8,23)+CZ$9),"TTT") = "So",
                                    IF(ISNA(VLOOKUP(EDATE('Projektkostenkalkulation EP'!$B$8,23)+CZ$9,Datenquellen!$F$7:$H$45,3,FALSE))," ",VLOOKUP(EDATE('Projektkostenkalkulation EP'!$B$8,23)+CZ$9,Datenquellen!$F$7:$H$45,3,FALSE))="X"
                                    ),
                          "X",
                          ""
                          ),
               "X"
            )</f>
        <v/>
      </c>
      <c r="DB256" s="239"/>
      <c r="DC256" s="240"/>
      <c r="DD256" s="241" t="s">
        <v>67</v>
      </c>
      <c r="DE256" s="407"/>
      <c r="DF256" s="236"/>
      <c r="DG256" s="237" t="str">
        <f>IF(
            OR(
                     TEXT(EDATE('Projektkostenkalkulation EP'!$B$8,23),"TTT") = "Sa",
                     TEXT(EDATE('Projektkostenkalkulation EP'!$B$8,23),"TTT") = "So",
                     IF(ISNA(VLOOKUP(EDATE('Projektkostenkalkulation EP'!$B$8,22),Datenquellen!$F$7:$H$45,3,FALSE))," ",VLOOKUP(EDATE('Projektkostenkalkulation EP'!$B$8,22),Datenquellen!$F$7:$H$45,3,FALSE))="X"
                            ),
                    "X",
                    ""
            )</f>
        <v>X</v>
      </c>
      <c r="DH256" s="237" t="str">
        <f xml:space="preserve"> IF(TEXT((EDATE('Projektkostenkalkulation EP'!$B$8,23)+DG$9),"MM")=TEXT((EDATE('Projektkostenkalkulation EP'!$B$8,23)+(DG$9-1)),"MM"),
             IF(
                        OR(
                                    TEXT((EDATE('Projektkostenkalkulation EP'!$B$8,23)+DG$9),"TTT") = "Sa",
                                    TEXT((EDATE('Projektkostenkalkulation EP'!$B$8,23)+DG$9),"TTT") = "So",
                                    IF(ISNA(VLOOKUP(EDATE('Projektkostenkalkulation EP'!$B$8,23)+DG$9,Datenquellen!$F$7:$H$45,3,FALSE))," ",VLOOKUP(EDATE('Projektkostenkalkulation EP'!$B$8,23)+DG$9,Datenquellen!$F$7:$H$45,3,FALSE))="X"
                                    ),
                          "X",
                          ""
                          ),
               "X"
            )</f>
        <v/>
      </c>
      <c r="DI256" s="237" t="str">
        <f xml:space="preserve"> IF(TEXT((EDATE('Projektkostenkalkulation EP'!$B$8,23)+DH$9),"MM")=TEXT((EDATE('Projektkostenkalkulation EP'!$B$8,23)+(DH$9-1)),"MM"),
             IF(
                        OR(
                                    TEXT((EDATE('Projektkostenkalkulation EP'!$B$8,23)+DH$9),"TTT") = "Sa",
                                    TEXT((EDATE('Projektkostenkalkulation EP'!$B$8,23)+DH$9),"TTT") = "So",
                                    IF(ISNA(VLOOKUP(EDATE('Projektkostenkalkulation EP'!$B$8,23)+DH$9,Datenquellen!$F$7:$H$45,3,FALSE))," ",VLOOKUP(EDATE('Projektkostenkalkulation EP'!$B$8,23)+DH$9,Datenquellen!$F$7:$H$45,3,FALSE))="X"
                                    ),
                          "X",
                          ""
                          ),
               "X"
            )</f>
        <v/>
      </c>
      <c r="DJ256" s="237" t="str">
        <f xml:space="preserve"> IF(TEXT((EDATE('Projektkostenkalkulation EP'!$B$8,23)+DI$9),"MM")=TEXT((EDATE('Projektkostenkalkulation EP'!$B$8,23)+(DI$9-1)),"MM"),
             IF(
                        OR(
                                    TEXT((EDATE('Projektkostenkalkulation EP'!$B$8,23)+DI$9),"TTT") = "Sa",
                                    TEXT((EDATE('Projektkostenkalkulation EP'!$B$8,23)+DI$9),"TTT") = "So",
                                    IF(ISNA(VLOOKUP(EDATE('Projektkostenkalkulation EP'!$B$8,23)+DI$9,Datenquellen!$F$7:$H$45,3,FALSE))," ",VLOOKUP(EDATE('Projektkostenkalkulation EP'!$B$8,23)+DI$9,Datenquellen!$F$7:$H$45,3,FALSE))="X"
                                    ),
                          "X",
                          ""
                          ),
               "X"
            )</f>
        <v/>
      </c>
      <c r="DK256" s="237" t="str">
        <f xml:space="preserve"> IF(TEXT((EDATE('Projektkostenkalkulation EP'!$B$8,23)+DJ$9),"MM")=TEXT((EDATE('Projektkostenkalkulation EP'!$B$8,23)+(DJ$9-1)),"MM"),
             IF(
                        OR(
                                    TEXT((EDATE('Projektkostenkalkulation EP'!$B$8,23)+DJ$9),"TTT") = "Sa",
                                    TEXT((EDATE('Projektkostenkalkulation EP'!$B$8,23)+DJ$9),"TTT") = "So",
                                    IF(ISNA(VLOOKUP(EDATE('Projektkostenkalkulation EP'!$B$8,23)+DJ$9,Datenquellen!$F$7:$H$45,3,FALSE))," ",VLOOKUP(EDATE('Projektkostenkalkulation EP'!$B$8,23)+DJ$9,Datenquellen!$F$7:$H$45,3,FALSE))="X"
                                    ),
                          "X",
                          ""
                          ),
               "X"
            )</f>
        <v/>
      </c>
      <c r="DL256" s="237" t="str">
        <f xml:space="preserve"> IF(TEXT((EDATE('Projektkostenkalkulation EP'!$B$8,23)+DK$9),"MM")=TEXT((EDATE('Projektkostenkalkulation EP'!$B$8,23)+(DK$9-1)),"MM"),
             IF(
                        OR(
                                    TEXT((EDATE('Projektkostenkalkulation EP'!$B$8,23)+DK$9),"TTT") = "Sa",
                                    TEXT((EDATE('Projektkostenkalkulation EP'!$B$8,23)+DK$9),"TTT") = "So",
                                    IF(ISNA(VLOOKUP(EDATE('Projektkostenkalkulation EP'!$B$8,23)+DK$9,Datenquellen!$F$7:$H$45,3,FALSE))," ",VLOOKUP(EDATE('Projektkostenkalkulation EP'!$B$8,23)+DK$9,Datenquellen!$F$7:$H$45,3,FALSE))="X"
                                    ),
                          "X",
                          ""
                          ),
               "X"
            )</f>
        <v>X</v>
      </c>
      <c r="DM256" s="237" t="str">
        <f xml:space="preserve"> IF(TEXT((EDATE('Projektkostenkalkulation EP'!$B$8,23)+DL$9),"MM")=TEXT((EDATE('Projektkostenkalkulation EP'!$B$8,23)+(DL$9-1)),"MM"),
             IF(
                        OR(
                                    TEXT((EDATE('Projektkostenkalkulation EP'!$B$8,23)+DL$9),"TTT") = "Sa",
                                    TEXT((EDATE('Projektkostenkalkulation EP'!$B$8,23)+DL$9),"TTT") = "So",
                                    IF(ISNA(VLOOKUP(EDATE('Projektkostenkalkulation EP'!$B$8,23)+DL$9,Datenquellen!$F$7:$H$45,3,FALSE))," ",VLOOKUP(EDATE('Projektkostenkalkulation EP'!$B$8,23)+DL$9,Datenquellen!$F$7:$H$45,3,FALSE))="X"
                                    ),
                          "X",
                          ""
                          ),
               "X"
            )</f>
        <v>X</v>
      </c>
      <c r="DN256" s="237" t="str">
        <f xml:space="preserve"> IF(TEXT((EDATE('Projektkostenkalkulation EP'!$B$8,23)+DM$9),"MM")=TEXT((EDATE('Projektkostenkalkulation EP'!$B$8,23)+(DM$9-1)),"MM"),
             IF(
                        OR(
                                    TEXT((EDATE('Projektkostenkalkulation EP'!$B$8,23)+DM$9),"TTT") = "Sa",
                                    TEXT((EDATE('Projektkostenkalkulation EP'!$B$8,23)+DM$9),"TTT") = "So",
                                    IF(ISNA(VLOOKUP(EDATE('Projektkostenkalkulation EP'!$B$8,23)+DM$9,Datenquellen!$F$7:$H$45,3,FALSE))," ",VLOOKUP(EDATE('Projektkostenkalkulation EP'!$B$8,23)+DM$9,Datenquellen!$F$7:$H$45,3,FALSE))="X"
                                    ),
                          "X",
                          ""
                          ),
               "X"
            )</f>
        <v/>
      </c>
      <c r="DO256" s="237" t="str">
        <f xml:space="preserve"> IF(TEXT((EDATE('Projektkostenkalkulation EP'!$B$8,23)+DN$9),"MM")=TEXT((EDATE('Projektkostenkalkulation EP'!$B$8,23)+(DN$9-1)),"MM"),
             IF(
                        OR(
                                    TEXT((EDATE('Projektkostenkalkulation EP'!$B$8,23)+DN$9),"TTT") = "Sa",
                                    TEXT((EDATE('Projektkostenkalkulation EP'!$B$8,23)+DN$9),"TTT") = "So",
                                    IF(ISNA(VLOOKUP(EDATE('Projektkostenkalkulation EP'!$B$8,23)+DN$9,Datenquellen!$F$7:$H$45,3,FALSE))," ",VLOOKUP(EDATE('Projektkostenkalkulation EP'!$B$8,23)+DN$9,Datenquellen!$F$7:$H$45,3,FALSE))="X"
                                    ),
                          "X",
                          ""
                          ),
               "X"
            )</f>
        <v/>
      </c>
      <c r="DP256" s="237" t="str">
        <f xml:space="preserve"> IF(TEXT((EDATE('Projektkostenkalkulation EP'!$B$8,23)+DO$9),"MM")=TEXT((EDATE('Projektkostenkalkulation EP'!$B$8,23)+(DO$9-1)),"MM"),
             IF(
                        OR(
                                    TEXT((EDATE('Projektkostenkalkulation EP'!$B$8,23)+DO$9),"TTT") = "Sa",
                                    TEXT((EDATE('Projektkostenkalkulation EP'!$B$8,23)+DO$9),"TTT") = "So",
                                    IF(ISNA(VLOOKUP(EDATE('Projektkostenkalkulation EP'!$B$8,23)+DO$9,Datenquellen!$F$7:$H$45,3,FALSE))," ",VLOOKUP(EDATE('Projektkostenkalkulation EP'!$B$8,23)+DO$9,Datenquellen!$F$7:$H$45,3,FALSE))="X"
                                    ),
                          "X",
                          ""
                          ),
               "X"
            )</f>
        <v/>
      </c>
      <c r="DQ256" s="237" t="str">
        <f xml:space="preserve"> IF(TEXT((EDATE('Projektkostenkalkulation EP'!$B$8,23)+DP$9),"MM")=TEXT((EDATE('Projektkostenkalkulation EP'!$B$8,23)+(DP$9-1)),"MM"),
             IF(
                        OR(
                                    TEXT((EDATE('Projektkostenkalkulation EP'!$B$8,23)+DP$9),"TTT") = "Sa",
                                    TEXT((EDATE('Projektkostenkalkulation EP'!$B$8,23)+DP$9),"TTT") = "So",
                                    IF(ISNA(VLOOKUP(EDATE('Projektkostenkalkulation EP'!$B$8,23)+DP$9,Datenquellen!$F$7:$H$45,3,FALSE))," ",VLOOKUP(EDATE('Projektkostenkalkulation EP'!$B$8,23)+DP$9,Datenquellen!$F$7:$H$45,3,FALSE))="X"
                                    ),
                          "X",
                          ""
                          ),
               "X"
            )</f>
        <v/>
      </c>
      <c r="DR256" s="237" t="str">
        <f xml:space="preserve"> IF(TEXT((EDATE('Projektkostenkalkulation EP'!$B$8,23)+DQ$9),"MM")=TEXT((EDATE('Projektkostenkalkulation EP'!$B$8,23)+(DQ$9-1)),"MM"),
             IF(
                        OR(
                                    TEXT((EDATE('Projektkostenkalkulation EP'!$B$8,23)+DQ$9),"TTT") = "Sa",
                                    TEXT((EDATE('Projektkostenkalkulation EP'!$B$8,23)+DQ$9),"TTT") = "So",
                                    IF(ISNA(VLOOKUP(EDATE('Projektkostenkalkulation EP'!$B$8,23)+DQ$9,Datenquellen!$F$7:$H$45,3,FALSE))," ",VLOOKUP(EDATE('Projektkostenkalkulation EP'!$B$8,23)+DQ$9,Datenquellen!$F$7:$H$45,3,FALSE))="X"
                                    ),
                          "X",
                          ""
                          ),
               "X"
            )</f>
        <v/>
      </c>
      <c r="DS256" s="237" t="str">
        <f xml:space="preserve"> IF(TEXT((EDATE('Projektkostenkalkulation EP'!$B$8,23)+DR$9),"MM")=TEXT((EDATE('Projektkostenkalkulation EP'!$B$8,23)+(DR$9-1)),"MM"),
             IF(
                        OR(
                                    TEXT((EDATE('Projektkostenkalkulation EP'!$B$8,23)+DR$9),"TTT") = "Sa",
                                    TEXT((EDATE('Projektkostenkalkulation EP'!$B$8,23)+DR$9),"TTT") = "So",
                                    IF(ISNA(VLOOKUP(EDATE('Projektkostenkalkulation EP'!$B$8,23)+DR$9,Datenquellen!$F$7:$H$45,3,FALSE))," ",VLOOKUP(EDATE('Projektkostenkalkulation EP'!$B$8,23)+DR$9,Datenquellen!$F$7:$H$45,3,FALSE))="X"
                                    ),
                          "X",
                          ""
                          ),
               "X"
            )</f>
        <v>X</v>
      </c>
      <c r="DT256" s="237" t="str">
        <f xml:space="preserve"> IF(TEXT((EDATE('Projektkostenkalkulation EP'!$B$8,23)+DS$9),"MM")=TEXT((EDATE('Projektkostenkalkulation EP'!$B$8,23)+(DS$9-1)),"MM"),
             IF(
                        OR(
                                    TEXT((EDATE('Projektkostenkalkulation EP'!$B$8,23)+DS$9),"TTT") = "Sa",
                                    TEXT((EDATE('Projektkostenkalkulation EP'!$B$8,23)+DS$9),"TTT") = "So",
                                    IF(ISNA(VLOOKUP(EDATE('Projektkostenkalkulation EP'!$B$8,23)+DS$9,Datenquellen!$F$7:$H$45,3,FALSE))," ",VLOOKUP(EDATE('Projektkostenkalkulation EP'!$B$8,23)+DS$9,Datenquellen!$F$7:$H$45,3,FALSE))="X"
                                    ),
                          "X",
                          ""
                          ),
               "X"
            )</f>
        <v>X</v>
      </c>
      <c r="DU256" s="237" t="str">
        <f xml:space="preserve"> IF(TEXT((EDATE('Projektkostenkalkulation EP'!$B$8,23)+DT$9),"MM")=TEXT((EDATE('Projektkostenkalkulation EP'!$B$8,23)+(DT$9-1)),"MM"),
             IF(
                        OR(
                                    TEXT((EDATE('Projektkostenkalkulation EP'!$B$8,23)+DT$9),"TTT") = "Sa",
                                    TEXT((EDATE('Projektkostenkalkulation EP'!$B$8,23)+DT$9),"TTT") = "So",
                                    IF(ISNA(VLOOKUP(EDATE('Projektkostenkalkulation EP'!$B$8,23)+DT$9,Datenquellen!$F$7:$H$45,3,FALSE))," ",VLOOKUP(EDATE('Projektkostenkalkulation EP'!$B$8,23)+DT$9,Datenquellen!$F$7:$H$45,3,FALSE))="X"
                                    ),
                          "X",
                          ""
                          ),
               "X"
            )</f>
        <v/>
      </c>
      <c r="DV256" s="237" t="str">
        <f xml:space="preserve"> IF(TEXT((EDATE('Projektkostenkalkulation EP'!$B$8,23)+DU$9),"MM")=TEXT((EDATE('Projektkostenkalkulation EP'!$B$8,23)+(DU$9-1)),"MM"),
             IF(
                        OR(
                                    TEXT((EDATE('Projektkostenkalkulation EP'!$B$8,23)+DU$9),"TTT") = "Sa",
                                    TEXT((EDATE('Projektkostenkalkulation EP'!$B$8,23)+DU$9),"TTT") = "So",
                                    IF(ISNA(VLOOKUP(EDATE('Projektkostenkalkulation EP'!$B$8,23)+DU$9,Datenquellen!$F$7:$H$45,3,FALSE))," ",VLOOKUP(EDATE('Projektkostenkalkulation EP'!$B$8,23)+DU$9,Datenquellen!$F$7:$H$45,3,FALSE))="X"
                                    ),
                          "X",
                          ""
                          ),
               "X"
            )</f>
        <v/>
      </c>
      <c r="DW256" s="237" t="str">
        <f xml:space="preserve"> IF(TEXT((EDATE('Projektkostenkalkulation EP'!$B$8,23)+DV$9),"MM")=TEXT((EDATE('Projektkostenkalkulation EP'!$B$8,23)+(DV$9-1)),"MM"),
             IF(
                        OR(
                                    TEXT((EDATE('Projektkostenkalkulation EP'!$B$8,23)+DV$9),"TTT") = "Sa",
                                    TEXT((EDATE('Projektkostenkalkulation EP'!$B$8,23)+DV$9),"TTT") = "So",
                                    IF(ISNA(VLOOKUP(EDATE('Projektkostenkalkulation EP'!$B$8,23)+DV$9,Datenquellen!$F$7:$H$45,3,FALSE))," ",VLOOKUP(EDATE('Projektkostenkalkulation EP'!$B$8,23)+DV$9,Datenquellen!$F$7:$H$45,3,FALSE))="X"
                                    ),
                          "X",
                          ""
                          ),
               "X"
            )</f>
        <v/>
      </c>
      <c r="DX256" s="237" t="str">
        <f xml:space="preserve"> IF(TEXT((EDATE('Projektkostenkalkulation EP'!$B$8,23)+DW$9),"MM")=TEXT((EDATE('Projektkostenkalkulation EP'!$B$8,23)+(DW$9-1)),"MM"),
             IF(
                        OR(
                                    TEXT((EDATE('Projektkostenkalkulation EP'!$B$8,23)+DW$9),"TTT") = "Sa",
                                    TEXT((EDATE('Projektkostenkalkulation EP'!$B$8,23)+DW$9),"TTT") = "So",
                                    IF(ISNA(VLOOKUP(EDATE('Projektkostenkalkulation EP'!$B$8,23)+DW$9,Datenquellen!$F$7:$H$45,3,FALSE))," ",VLOOKUP(EDATE('Projektkostenkalkulation EP'!$B$8,23)+DW$9,Datenquellen!$F$7:$H$45,3,FALSE))="X"
                                    ),
                          "X",
                          ""
                          ),
               "X"
            )</f>
        <v/>
      </c>
      <c r="DY256" s="237" t="str">
        <f xml:space="preserve"> IF(TEXT((EDATE('Projektkostenkalkulation EP'!$B$8,23)+DX$9),"MM")=TEXT((EDATE('Projektkostenkalkulation EP'!$B$8,23)+(DX$9-1)),"MM"),
             IF(
                        OR(
                                    TEXT((EDATE('Projektkostenkalkulation EP'!$B$8,23)+DX$9),"TTT") = "Sa",
                                    TEXT((EDATE('Projektkostenkalkulation EP'!$B$8,23)+DX$9),"TTT") = "So",
                                    IF(ISNA(VLOOKUP(EDATE('Projektkostenkalkulation EP'!$B$8,23)+DX$9,Datenquellen!$F$7:$H$45,3,FALSE))," ",VLOOKUP(EDATE('Projektkostenkalkulation EP'!$B$8,23)+DX$9,Datenquellen!$F$7:$H$45,3,FALSE))="X"
                                    ),
                          "X",
                          ""
                          ),
               "X"
            )</f>
        <v/>
      </c>
      <c r="DZ256" s="237" t="str">
        <f xml:space="preserve"> IF(TEXT((EDATE('Projektkostenkalkulation EP'!$B$8,23)+DY$9),"MM")=TEXT((EDATE('Projektkostenkalkulation EP'!$B$8,23)+(DY$9-1)),"MM"),
             IF(
                        OR(
                                    TEXT((EDATE('Projektkostenkalkulation EP'!$B$8,23)+DY$9),"TTT") = "Sa",
                                    TEXT((EDATE('Projektkostenkalkulation EP'!$B$8,23)+DY$9),"TTT") = "So",
                                    IF(ISNA(VLOOKUP(EDATE('Projektkostenkalkulation EP'!$B$8,23)+DY$9,Datenquellen!$F$7:$H$45,3,FALSE))," ",VLOOKUP(EDATE('Projektkostenkalkulation EP'!$B$8,23)+DY$9,Datenquellen!$F$7:$H$45,3,FALSE))="X"
                                    ),
                          "X",
                          ""
                          ),
               "X"
            )</f>
        <v>X</v>
      </c>
      <c r="EA256" s="237" t="str">
        <f xml:space="preserve"> IF(TEXT((EDATE('Projektkostenkalkulation EP'!$B$8,23)+DZ$9),"MM")=TEXT((EDATE('Projektkostenkalkulation EP'!$B$8,23)+(DZ$9-1)),"MM"),
             IF(
                        OR(
                                    TEXT((EDATE('Projektkostenkalkulation EP'!$B$8,23)+DZ$9),"TTT") = "Sa",
                                    TEXT((EDATE('Projektkostenkalkulation EP'!$B$8,23)+DZ$9),"TTT") = "So",
                                    IF(ISNA(VLOOKUP(EDATE('Projektkostenkalkulation EP'!$B$8,23)+DZ$9,Datenquellen!$F$7:$H$45,3,FALSE))," ",VLOOKUP(EDATE('Projektkostenkalkulation EP'!$B$8,23)+DZ$9,Datenquellen!$F$7:$H$45,3,FALSE))="X"
                                    ),
                          "X",
                          ""
                          ),
               "X"
            )</f>
        <v>X</v>
      </c>
      <c r="EB256" s="237" t="str">
        <f xml:space="preserve"> IF(TEXT((EDATE('Projektkostenkalkulation EP'!$B$8,23)+EA$9),"MM")=TEXT((EDATE('Projektkostenkalkulation EP'!$B$8,23)+(EA$9-1)),"MM"),
             IF(
                        OR(
                                    TEXT((EDATE('Projektkostenkalkulation EP'!$B$8,23)+EA$9),"TTT") = "Sa",
                                    TEXT((EDATE('Projektkostenkalkulation EP'!$B$8,23)+EA$9),"TTT") = "So",
                                    IF(ISNA(VLOOKUP(EDATE('Projektkostenkalkulation EP'!$B$8,23)+EA$9,Datenquellen!$F$7:$H$45,3,FALSE))," ",VLOOKUP(EDATE('Projektkostenkalkulation EP'!$B$8,23)+EA$9,Datenquellen!$F$7:$H$45,3,FALSE))="X"
                                    ),
                          "X",
                          ""
                          ),
               "X"
            )</f>
        <v/>
      </c>
      <c r="EC256" s="237" t="str">
        <f xml:space="preserve"> IF(TEXT((EDATE('Projektkostenkalkulation EP'!$B$8,23)+EB$9),"MM")=TEXT((EDATE('Projektkostenkalkulation EP'!$B$8,23)+(EB$9-1)),"MM"),
             IF(
                        OR(
                                    TEXT((EDATE('Projektkostenkalkulation EP'!$B$8,23)+EB$9),"TTT") = "Sa",
                                    TEXT((EDATE('Projektkostenkalkulation EP'!$B$8,23)+EB$9),"TTT") = "So",
                                    IF(ISNA(VLOOKUP(EDATE('Projektkostenkalkulation EP'!$B$8,23)+EB$9,Datenquellen!$F$7:$H$45,3,FALSE))," ",VLOOKUP(EDATE('Projektkostenkalkulation EP'!$B$8,23)+EB$9,Datenquellen!$F$7:$H$45,3,FALSE))="X"
                                    ),
                          "X",
                          ""
                          ),
               "X"
            )</f>
        <v/>
      </c>
      <c r="ED256" s="237" t="str">
        <f xml:space="preserve"> IF(TEXT((EDATE('Projektkostenkalkulation EP'!$B$8,23)+EC$9),"MM")=TEXT((EDATE('Projektkostenkalkulation EP'!$B$8,23)+(EC$9-1)),"MM"),
             IF(
                        OR(
                                    TEXT((EDATE('Projektkostenkalkulation EP'!$B$8,23)+EC$9),"TTT") = "Sa",
                                    TEXT((EDATE('Projektkostenkalkulation EP'!$B$8,23)+EC$9),"TTT") = "So",
                                    IF(ISNA(VLOOKUP(EDATE('Projektkostenkalkulation EP'!$B$8,23)+EC$9,Datenquellen!$F$7:$H$45,3,FALSE))," ",VLOOKUP(EDATE('Projektkostenkalkulation EP'!$B$8,23)+EC$9,Datenquellen!$F$7:$H$45,3,FALSE))="X"
                                    ),
                          "X",
                          ""
                          ),
               "X"
            )</f>
        <v/>
      </c>
      <c r="EE256" s="237" t="str">
        <f xml:space="preserve"> IF(TEXT((EDATE('Projektkostenkalkulation EP'!$B$8,23)+ED$9),"MM")=TEXT((EDATE('Projektkostenkalkulation EP'!$B$8,23)+(ED$9-1)),"MM"),
             IF(
                        OR(
                                    TEXT((EDATE('Projektkostenkalkulation EP'!$B$8,23)+ED$9),"TTT") = "Sa",
                                    TEXT((EDATE('Projektkostenkalkulation EP'!$B$8,23)+ED$9),"TTT") = "So",
                                    IF(ISNA(VLOOKUP(EDATE('Projektkostenkalkulation EP'!$B$8,23)+ED$9,Datenquellen!$F$7:$H$45,3,FALSE))," ",VLOOKUP(EDATE('Projektkostenkalkulation EP'!$B$8,23)+ED$9,Datenquellen!$F$7:$H$45,3,FALSE))="X"
                                    ),
                          "X",
                          ""
                          ),
               "X"
            )</f>
        <v>X</v>
      </c>
      <c r="EF256" s="237" t="str">
        <f xml:space="preserve"> IF(TEXT((EDATE('Projektkostenkalkulation EP'!$B$8,23)+EE$9),"MM")=TEXT((EDATE('Projektkostenkalkulation EP'!$B$8,23)+(EE$9-1)),"MM"),
             IF(
                        OR(
                                    TEXT((EDATE('Projektkostenkalkulation EP'!$B$8,23)+EE$9),"TTT") = "Sa",
                                    TEXT((EDATE('Projektkostenkalkulation EP'!$B$8,23)+EE$9),"TTT") = "So",
                                    IF(ISNA(VLOOKUP(EDATE('Projektkostenkalkulation EP'!$B$8,23)+EE$9,Datenquellen!$F$7:$H$45,3,FALSE))," ",VLOOKUP(EDATE('Projektkostenkalkulation EP'!$B$8,23)+EE$9,Datenquellen!$F$7:$H$45,3,FALSE))="X"
                                    ),
                          "X",
                          ""
                          ),
               "X"
            )</f>
        <v>X</v>
      </c>
      <c r="EG256" s="237" t="str">
        <f xml:space="preserve"> IF(TEXT((EDATE('Projektkostenkalkulation EP'!$B$8,23)+EF$9),"MM")=TEXT((EDATE('Projektkostenkalkulation EP'!$B$8,23)+(EF$9-1)),"MM"),
             IF(
                        OR(
                                    TEXT((EDATE('Projektkostenkalkulation EP'!$B$8,23)+EF$9),"TTT") = "Sa",
                                    TEXT((EDATE('Projektkostenkalkulation EP'!$B$8,23)+EF$9),"TTT") = "So",
                                    IF(ISNA(VLOOKUP(EDATE('Projektkostenkalkulation EP'!$B$8,23)+EF$9,Datenquellen!$F$7:$H$45,3,FALSE))," ",VLOOKUP(EDATE('Projektkostenkalkulation EP'!$B$8,23)+EF$9,Datenquellen!$F$7:$H$45,3,FALSE))="X"
                                    ),
                          "X",
                          ""
                          ),
               "X"
            )</f>
        <v>X</v>
      </c>
      <c r="EH256" s="237" t="str">
        <f xml:space="preserve"> IF(TEXT((EDATE('Projektkostenkalkulation EP'!$B$8,23)+EG$9),"MM")=TEXT((EDATE('Projektkostenkalkulation EP'!$B$8,23)+(EG$9-1)),"MM"),
             IF(
                        OR(
                                    TEXT((EDATE('Projektkostenkalkulation EP'!$B$8,23)+EG$9),"TTT") = "Sa",
                                    TEXT((EDATE('Projektkostenkalkulation EP'!$B$8,23)+EG$9),"TTT") = "So",
                                    IF(ISNA(VLOOKUP(EDATE('Projektkostenkalkulation EP'!$B$8,23)+EG$9,Datenquellen!$F$7:$H$45,3,FALSE))," ",VLOOKUP(EDATE('Projektkostenkalkulation EP'!$B$8,23)+EG$9,Datenquellen!$F$7:$H$45,3,FALSE))="X"
                                    ),
                          "X",
                          ""
                          ),
               "X"
            )</f>
        <v>X</v>
      </c>
      <c r="EI256" s="237" t="str">
        <f xml:space="preserve"> IF(TEXT((EDATE('Projektkostenkalkulation EP'!$B$8,23)+EH$9),"MM")=TEXT((EDATE('Projektkostenkalkulation EP'!$B$8,23)+(EH$9-1)),"MM"),
             IF(
                        OR(
                                    TEXT((EDATE('Projektkostenkalkulation EP'!$B$8,23)+EH$9),"TTT") = "Sa",
                                    TEXT((EDATE('Projektkostenkalkulation EP'!$B$8,23)+EH$9),"TTT") = "So",
                                    IF(ISNA(VLOOKUP(EDATE('Projektkostenkalkulation EP'!$B$8,23)+EH$9,Datenquellen!$F$7:$H$45,3,FALSE))," ",VLOOKUP(EDATE('Projektkostenkalkulation EP'!$B$8,23)+EH$9,Datenquellen!$F$7:$H$45,3,FALSE))="X"
                                    ),
                          "X",
                          ""
                          ),
               "X"
            )</f>
        <v/>
      </c>
      <c r="EJ256" s="237" t="str">
        <f xml:space="preserve"> IF(TEXT((EDATE('Projektkostenkalkulation EP'!$B$8,23)+EI$9),"MM")=TEXT((EDATE('Projektkostenkalkulation EP'!$B$8,23)+(EI$9-1)),"MM"),
             IF(
                        OR(
                                    TEXT((EDATE('Projektkostenkalkulation EP'!$B$8,23)+EI$9),"TTT") = "Sa",
                                    TEXT((EDATE('Projektkostenkalkulation EP'!$B$8,23)+EI$9),"TTT") = "So",
                                    IF(ISNA(VLOOKUP(EDATE('Projektkostenkalkulation EP'!$B$8,23)+EI$9,Datenquellen!$F$7:$H$45,3,FALSE))," ",VLOOKUP(EDATE('Projektkostenkalkulation EP'!$B$8,23)+EI$9,Datenquellen!$F$7:$H$45,3,FALSE))="X"
                                    ),
                          "X",
                          ""
                          ),
               "X"
            )</f>
        <v/>
      </c>
      <c r="EK256" s="238" t="str">
        <f xml:space="preserve"> IF(TEXT((EDATE('Projektkostenkalkulation EP'!$B$8,23)+EJ$9),"MM")=TEXT((EDATE('Projektkostenkalkulation EP'!$B$8,23)+(EJ$9-1)),"MM"),
             IF(
                        OR(
                                    TEXT((EDATE('Projektkostenkalkulation EP'!$B$8,23)+EJ$9),"TTT") = "Sa",
                                    TEXT((EDATE('Projektkostenkalkulation EP'!$B$8,23)+EJ$9),"TTT") = "So",
                                    IF(ISNA(VLOOKUP(EDATE('Projektkostenkalkulation EP'!$B$8,23)+EJ$9,Datenquellen!$F$7:$H$45,3,FALSE))," ",VLOOKUP(EDATE('Projektkostenkalkulation EP'!$B$8,23)+EJ$9,Datenquellen!$F$7:$H$45,3,FALSE))="X"
                                    ),
                          "X",
                          ""
                          ),
               "X"
            )</f>
        <v/>
      </c>
      <c r="EL256" s="239"/>
      <c r="EM256" s="240"/>
      <c r="EN256" s="241" t="s">
        <v>67</v>
      </c>
      <c r="EO256" s="407"/>
      <c r="EP256" s="236"/>
      <c r="EQ256" s="237" t="str">
        <f>IF(
            OR(
                     TEXT(EDATE('Projektkostenkalkulation EP'!$B$8,23),"TTT") = "Sa",
                     TEXT(EDATE('Projektkostenkalkulation EP'!$B$8,23),"TTT") = "So",
                     IF(ISNA(VLOOKUP(EDATE('Projektkostenkalkulation EP'!$B$8,22),Datenquellen!$F$7:$H$45,3,FALSE))," ",VLOOKUP(EDATE('Projektkostenkalkulation EP'!$B$8,22),Datenquellen!$F$7:$H$45,3,FALSE))="X"
                            ),
                    "X",
                    ""
            )</f>
        <v>X</v>
      </c>
      <c r="ER256" s="237" t="str">
        <f xml:space="preserve"> IF(TEXT((EDATE('Projektkostenkalkulation EP'!$B$8,23)+EQ$9),"MM")=TEXT((EDATE('Projektkostenkalkulation EP'!$B$8,23)+(EQ$9-1)),"MM"),
             IF(
                        OR(
                                    TEXT((EDATE('Projektkostenkalkulation EP'!$B$8,23)+EQ$9),"TTT") = "Sa",
                                    TEXT((EDATE('Projektkostenkalkulation EP'!$B$8,23)+EQ$9),"TTT") = "So",
                                    IF(ISNA(VLOOKUP(EDATE('Projektkostenkalkulation EP'!$B$8,23)+EQ$9,Datenquellen!$F$7:$H$45,3,FALSE))," ",VLOOKUP(EDATE('Projektkostenkalkulation EP'!$B$8,23)+EQ$9,Datenquellen!$F$7:$H$45,3,FALSE))="X"
                                    ),
                          "X",
                          ""
                          ),
               "X"
            )</f>
        <v/>
      </c>
      <c r="ES256" s="237" t="str">
        <f xml:space="preserve"> IF(TEXT((EDATE('Projektkostenkalkulation EP'!$B$8,23)+ER$9),"MM")=TEXT((EDATE('Projektkostenkalkulation EP'!$B$8,23)+(ER$9-1)),"MM"),
             IF(
                        OR(
                                    TEXT((EDATE('Projektkostenkalkulation EP'!$B$8,23)+ER$9),"TTT") = "Sa",
                                    TEXT((EDATE('Projektkostenkalkulation EP'!$B$8,23)+ER$9),"TTT") = "So",
                                    IF(ISNA(VLOOKUP(EDATE('Projektkostenkalkulation EP'!$B$8,23)+ER$9,Datenquellen!$F$7:$H$45,3,FALSE))," ",VLOOKUP(EDATE('Projektkostenkalkulation EP'!$B$8,23)+ER$9,Datenquellen!$F$7:$H$45,3,FALSE))="X"
                                    ),
                          "X",
                          ""
                          ),
               "X"
            )</f>
        <v/>
      </c>
      <c r="ET256" s="237" t="str">
        <f xml:space="preserve"> IF(TEXT((EDATE('Projektkostenkalkulation EP'!$B$8,23)+ES$9),"MM")=TEXT((EDATE('Projektkostenkalkulation EP'!$B$8,23)+(ES$9-1)),"MM"),
             IF(
                        OR(
                                    TEXT((EDATE('Projektkostenkalkulation EP'!$B$8,23)+ES$9),"TTT") = "Sa",
                                    TEXT((EDATE('Projektkostenkalkulation EP'!$B$8,23)+ES$9),"TTT") = "So",
                                    IF(ISNA(VLOOKUP(EDATE('Projektkostenkalkulation EP'!$B$8,23)+ES$9,Datenquellen!$F$7:$H$45,3,FALSE))," ",VLOOKUP(EDATE('Projektkostenkalkulation EP'!$B$8,23)+ES$9,Datenquellen!$F$7:$H$45,3,FALSE))="X"
                                    ),
                          "X",
                          ""
                          ),
               "X"
            )</f>
        <v/>
      </c>
      <c r="EU256" s="237" t="str">
        <f xml:space="preserve"> IF(TEXT((EDATE('Projektkostenkalkulation EP'!$B$8,23)+ET$9),"MM")=TEXT((EDATE('Projektkostenkalkulation EP'!$B$8,23)+(ET$9-1)),"MM"),
             IF(
                        OR(
                                    TEXT((EDATE('Projektkostenkalkulation EP'!$B$8,23)+ET$9),"TTT") = "Sa",
                                    TEXT((EDATE('Projektkostenkalkulation EP'!$B$8,23)+ET$9),"TTT") = "So",
                                    IF(ISNA(VLOOKUP(EDATE('Projektkostenkalkulation EP'!$B$8,23)+ET$9,Datenquellen!$F$7:$H$45,3,FALSE))," ",VLOOKUP(EDATE('Projektkostenkalkulation EP'!$B$8,23)+ET$9,Datenquellen!$F$7:$H$45,3,FALSE))="X"
                                    ),
                          "X",
                          ""
                          ),
               "X"
            )</f>
        <v/>
      </c>
      <c r="EV256" s="237" t="str">
        <f xml:space="preserve"> IF(TEXT((EDATE('Projektkostenkalkulation EP'!$B$8,23)+EU$9),"MM")=TEXT((EDATE('Projektkostenkalkulation EP'!$B$8,23)+(EU$9-1)),"MM"),
             IF(
                        OR(
                                    TEXT((EDATE('Projektkostenkalkulation EP'!$B$8,23)+EU$9),"TTT") = "Sa",
                                    TEXT((EDATE('Projektkostenkalkulation EP'!$B$8,23)+EU$9),"TTT") = "So",
                                    IF(ISNA(VLOOKUP(EDATE('Projektkostenkalkulation EP'!$B$8,23)+EU$9,Datenquellen!$F$7:$H$45,3,FALSE))," ",VLOOKUP(EDATE('Projektkostenkalkulation EP'!$B$8,23)+EU$9,Datenquellen!$F$7:$H$45,3,FALSE))="X"
                                    ),
                          "X",
                          ""
                          ),
               "X"
            )</f>
        <v>X</v>
      </c>
      <c r="EW256" s="237" t="str">
        <f xml:space="preserve"> IF(TEXT((EDATE('Projektkostenkalkulation EP'!$B$8,23)+EV$9),"MM")=TEXT((EDATE('Projektkostenkalkulation EP'!$B$8,23)+(EV$9-1)),"MM"),
             IF(
                        OR(
                                    TEXT((EDATE('Projektkostenkalkulation EP'!$B$8,23)+EV$9),"TTT") = "Sa",
                                    TEXT((EDATE('Projektkostenkalkulation EP'!$B$8,23)+EV$9),"TTT") = "So",
                                    IF(ISNA(VLOOKUP(EDATE('Projektkostenkalkulation EP'!$B$8,23)+EV$9,Datenquellen!$F$7:$H$45,3,FALSE))," ",VLOOKUP(EDATE('Projektkostenkalkulation EP'!$B$8,23)+EV$9,Datenquellen!$F$7:$H$45,3,FALSE))="X"
                                    ),
                          "X",
                          ""
                          ),
               "X"
            )</f>
        <v>X</v>
      </c>
      <c r="EX256" s="237" t="str">
        <f xml:space="preserve"> IF(TEXT((EDATE('Projektkostenkalkulation EP'!$B$8,23)+EW$9),"MM")=TEXT((EDATE('Projektkostenkalkulation EP'!$B$8,23)+(EW$9-1)),"MM"),
             IF(
                        OR(
                                    TEXT((EDATE('Projektkostenkalkulation EP'!$B$8,23)+EW$9),"TTT") = "Sa",
                                    TEXT((EDATE('Projektkostenkalkulation EP'!$B$8,23)+EW$9),"TTT") = "So",
                                    IF(ISNA(VLOOKUP(EDATE('Projektkostenkalkulation EP'!$B$8,23)+EW$9,Datenquellen!$F$7:$H$45,3,FALSE))," ",VLOOKUP(EDATE('Projektkostenkalkulation EP'!$B$8,23)+EW$9,Datenquellen!$F$7:$H$45,3,FALSE))="X"
                                    ),
                          "X",
                          ""
                          ),
               "X"
            )</f>
        <v/>
      </c>
      <c r="EY256" s="237" t="str">
        <f xml:space="preserve"> IF(TEXT((EDATE('Projektkostenkalkulation EP'!$B$8,23)+EX$9),"MM")=TEXT((EDATE('Projektkostenkalkulation EP'!$B$8,23)+(EX$9-1)),"MM"),
             IF(
                        OR(
                                    TEXT((EDATE('Projektkostenkalkulation EP'!$B$8,23)+EX$9),"TTT") = "Sa",
                                    TEXT((EDATE('Projektkostenkalkulation EP'!$B$8,23)+EX$9),"TTT") = "So",
                                    IF(ISNA(VLOOKUP(EDATE('Projektkostenkalkulation EP'!$B$8,23)+EX$9,Datenquellen!$F$7:$H$45,3,FALSE))," ",VLOOKUP(EDATE('Projektkostenkalkulation EP'!$B$8,23)+EX$9,Datenquellen!$F$7:$H$45,3,FALSE))="X"
                                    ),
                          "X",
                          ""
                          ),
               "X"
            )</f>
        <v/>
      </c>
      <c r="EZ256" s="237" t="str">
        <f xml:space="preserve"> IF(TEXT((EDATE('Projektkostenkalkulation EP'!$B$8,23)+EY$9),"MM")=TEXT((EDATE('Projektkostenkalkulation EP'!$B$8,23)+(EY$9-1)),"MM"),
             IF(
                        OR(
                                    TEXT((EDATE('Projektkostenkalkulation EP'!$B$8,23)+EY$9),"TTT") = "Sa",
                                    TEXT((EDATE('Projektkostenkalkulation EP'!$B$8,23)+EY$9),"TTT") = "So",
                                    IF(ISNA(VLOOKUP(EDATE('Projektkostenkalkulation EP'!$B$8,23)+EY$9,Datenquellen!$F$7:$H$45,3,FALSE))," ",VLOOKUP(EDATE('Projektkostenkalkulation EP'!$B$8,23)+EY$9,Datenquellen!$F$7:$H$45,3,FALSE))="X"
                                    ),
                          "X",
                          ""
                          ),
               "X"
            )</f>
        <v/>
      </c>
      <c r="FA256" s="237" t="str">
        <f xml:space="preserve"> IF(TEXT((EDATE('Projektkostenkalkulation EP'!$B$8,23)+EZ$9),"MM")=TEXT((EDATE('Projektkostenkalkulation EP'!$B$8,23)+(EZ$9-1)),"MM"),
             IF(
                        OR(
                                    TEXT((EDATE('Projektkostenkalkulation EP'!$B$8,23)+EZ$9),"TTT") = "Sa",
                                    TEXT((EDATE('Projektkostenkalkulation EP'!$B$8,23)+EZ$9),"TTT") = "So",
                                    IF(ISNA(VLOOKUP(EDATE('Projektkostenkalkulation EP'!$B$8,23)+EZ$9,Datenquellen!$F$7:$H$45,3,FALSE))," ",VLOOKUP(EDATE('Projektkostenkalkulation EP'!$B$8,23)+EZ$9,Datenquellen!$F$7:$H$45,3,FALSE))="X"
                                    ),
                          "X",
                          ""
                          ),
               "X"
            )</f>
        <v/>
      </c>
      <c r="FB256" s="237" t="str">
        <f xml:space="preserve"> IF(TEXT((EDATE('Projektkostenkalkulation EP'!$B$8,23)+FA$9),"MM")=TEXT((EDATE('Projektkostenkalkulation EP'!$B$8,23)+(FA$9-1)),"MM"),
             IF(
                        OR(
                                    TEXT((EDATE('Projektkostenkalkulation EP'!$B$8,23)+FA$9),"TTT") = "Sa",
                                    TEXT((EDATE('Projektkostenkalkulation EP'!$B$8,23)+FA$9),"TTT") = "So",
                                    IF(ISNA(VLOOKUP(EDATE('Projektkostenkalkulation EP'!$B$8,23)+FA$9,Datenquellen!$F$7:$H$45,3,FALSE))," ",VLOOKUP(EDATE('Projektkostenkalkulation EP'!$B$8,23)+FA$9,Datenquellen!$F$7:$H$45,3,FALSE))="X"
                                    ),
                          "X",
                          ""
                          ),
               "X"
            )</f>
        <v/>
      </c>
      <c r="FC256" s="237" t="str">
        <f xml:space="preserve"> IF(TEXT((EDATE('Projektkostenkalkulation EP'!$B$8,23)+FB$9),"MM")=TEXT((EDATE('Projektkostenkalkulation EP'!$B$8,23)+(FB$9-1)),"MM"),
             IF(
                        OR(
                                    TEXT((EDATE('Projektkostenkalkulation EP'!$B$8,23)+FB$9),"TTT") = "Sa",
                                    TEXT((EDATE('Projektkostenkalkulation EP'!$B$8,23)+FB$9),"TTT") = "So",
                                    IF(ISNA(VLOOKUP(EDATE('Projektkostenkalkulation EP'!$B$8,23)+FB$9,Datenquellen!$F$7:$H$45,3,FALSE))," ",VLOOKUP(EDATE('Projektkostenkalkulation EP'!$B$8,23)+FB$9,Datenquellen!$F$7:$H$45,3,FALSE))="X"
                                    ),
                          "X",
                          ""
                          ),
               "X"
            )</f>
        <v>X</v>
      </c>
      <c r="FD256" s="237" t="str">
        <f xml:space="preserve"> IF(TEXT((EDATE('Projektkostenkalkulation EP'!$B$8,23)+FC$9),"MM")=TEXT((EDATE('Projektkostenkalkulation EP'!$B$8,23)+(FC$9-1)),"MM"),
             IF(
                        OR(
                                    TEXT((EDATE('Projektkostenkalkulation EP'!$B$8,23)+FC$9),"TTT") = "Sa",
                                    TEXT((EDATE('Projektkostenkalkulation EP'!$B$8,23)+FC$9),"TTT") = "So",
                                    IF(ISNA(VLOOKUP(EDATE('Projektkostenkalkulation EP'!$B$8,23)+FC$9,Datenquellen!$F$7:$H$45,3,FALSE))," ",VLOOKUP(EDATE('Projektkostenkalkulation EP'!$B$8,23)+FC$9,Datenquellen!$F$7:$H$45,3,FALSE))="X"
                                    ),
                          "X",
                          ""
                          ),
               "X"
            )</f>
        <v>X</v>
      </c>
      <c r="FE256" s="237" t="str">
        <f xml:space="preserve"> IF(TEXT((EDATE('Projektkostenkalkulation EP'!$B$8,23)+FD$9),"MM")=TEXT((EDATE('Projektkostenkalkulation EP'!$B$8,23)+(FD$9-1)),"MM"),
             IF(
                        OR(
                                    TEXT((EDATE('Projektkostenkalkulation EP'!$B$8,23)+FD$9),"TTT") = "Sa",
                                    TEXT((EDATE('Projektkostenkalkulation EP'!$B$8,23)+FD$9),"TTT") = "So",
                                    IF(ISNA(VLOOKUP(EDATE('Projektkostenkalkulation EP'!$B$8,23)+FD$9,Datenquellen!$F$7:$H$45,3,FALSE))," ",VLOOKUP(EDATE('Projektkostenkalkulation EP'!$B$8,23)+FD$9,Datenquellen!$F$7:$H$45,3,FALSE))="X"
                                    ),
                          "X",
                          ""
                          ),
               "X"
            )</f>
        <v/>
      </c>
      <c r="FF256" s="237" t="str">
        <f xml:space="preserve"> IF(TEXT((EDATE('Projektkostenkalkulation EP'!$B$8,23)+FE$9),"MM")=TEXT((EDATE('Projektkostenkalkulation EP'!$B$8,23)+(FE$9-1)),"MM"),
             IF(
                        OR(
                                    TEXT((EDATE('Projektkostenkalkulation EP'!$B$8,23)+FE$9),"TTT") = "Sa",
                                    TEXT((EDATE('Projektkostenkalkulation EP'!$B$8,23)+FE$9),"TTT") = "So",
                                    IF(ISNA(VLOOKUP(EDATE('Projektkostenkalkulation EP'!$B$8,23)+FE$9,Datenquellen!$F$7:$H$45,3,FALSE))," ",VLOOKUP(EDATE('Projektkostenkalkulation EP'!$B$8,23)+FE$9,Datenquellen!$F$7:$H$45,3,FALSE))="X"
                                    ),
                          "X",
                          ""
                          ),
               "X"
            )</f>
        <v/>
      </c>
      <c r="FG256" s="237" t="str">
        <f xml:space="preserve"> IF(TEXT((EDATE('Projektkostenkalkulation EP'!$B$8,23)+FF$9),"MM")=TEXT((EDATE('Projektkostenkalkulation EP'!$B$8,23)+(FF$9-1)),"MM"),
             IF(
                        OR(
                                    TEXT((EDATE('Projektkostenkalkulation EP'!$B$8,23)+FF$9),"TTT") = "Sa",
                                    TEXT((EDATE('Projektkostenkalkulation EP'!$B$8,23)+FF$9),"TTT") = "So",
                                    IF(ISNA(VLOOKUP(EDATE('Projektkostenkalkulation EP'!$B$8,23)+FF$9,Datenquellen!$F$7:$H$45,3,FALSE))," ",VLOOKUP(EDATE('Projektkostenkalkulation EP'!$B$8,23)+FF$9,Datenquellen!$F$7:$H$45,3,FALSE))="X"
                                    ),
                          "X",
                          ""
                          ),
               "X"
            )</f>
        <v/>
      </c>
      <c r="FH256" s="237" t="str">
        <f xml:space="preserve"> IF(TEXT((EDATE('Projektkostenkalkulation EP'!$B$8,23)+FG$9),"MM")=TEXT((EDATE('Projektkostenkalkulation EP'!$B$8,23)+(FG$9-1)),"MM"),
             IF(
                        OR(
                                    TEXT((EDATE('Projektkostenkalkulation EP'!$B$8,23)+FG$9),"TTT") = "Sa",
                                    TEXT((EDATE('Projektkostenkalkulation EP'!$B$8,23)+FG$9),"TTT") = "So",
                                    IF(ISNA(VLOOKUP(EDATE('Projektkostenkalkulation EP'!$B$8,23)+FG$9,Datenquellen!$F$7:$H$45,3,FALSE))," ",VLOOKUP(EDATE('Projektkostenkalkulation EP'!$B$8,23)+FG$9,Datenquellen!$F$7:$H$45,3,FALSE))="X"
                                    ),
                          "X",
                          ""
                          ),
               "X"
            )</f>
        <v/>
      </c>
      <c r="FI256" s="237" t="str">
        <f xml:space="preserve"> IF(TEXT((EDATE('Projektkostenkalkulation EP'!$B$8,23)+FH$9),"MM")=TEXT((EDATE('Projektkostenkalkulation EP'!$B$8,23)+(FH$9-1)),"MM"),
             IF(
                        OR(
                                    TEXT((EDATE('Projektkostenkalkulation EP'!$B$8,23)+FH$9),"TTT") = "Sa",
                                    TEXT((EDATE('Projektkostenkalkulation EP'!$B$8,23)+FH$9),"TTT") = "So",
                                    IF(ISNA(VLOOKUP(EDATE('Projektkostenkalkulation EP'!$B$8,23)+FH$9,Datenquellen!$F$7:$H$45,3,FALSE))," ",VLOOKUP(EDATE('Projektkostenkalkulation EP'!$B$8,23)+FH$9,Datenquellen!$F$7:$H$45,3,FALSE))="X"
                                    ),
                          "X",
                          ""
                          ),
               "X"
            )</f>
        <v/>
      </c>
      <c r="FJ256" s="237" t="str">
        <f xml:space="preserve"> IF(TEXT((EDATE('Projektkostenkalkulation EP'!$B$8,23)+FI$9),"MM")=TEXT((EDATE('Projektkostenkalkulation EP'!$B$8,23)+(FI$9-1)),"MM"),
             IF(
                        OR(
                                    TEXT((EDATE('Projektkostenkalkulation EP'!$B$8,23)+FI$9),"TTT") = "Sa",
                                    TEXT((EDATE('Projektkostenkalkulation EP'!$B$8,23)+FI$9),"TTT") = "So",
                                    IF(ISNA(VLOOKUP(EDATE('Projektkostenkalkulation EP'!$B$8,23)+FI$9,Datenquellen!$F$7:$H$45,3,FALSE))," ",VLOOKUP(EDATE('Projektkostenkalkulation EP'!$B$8,23)+FI$9,Datenquellen!$F$7:$H$45,3,FALSE))="X"
                                    ),
                          "X",
                          ""
                          ),
               "X"
            )</f>
        <v>X</v>
      </c>
      <c r="FK256" s="237" t="str">
        <f xml:space="preserve"> IF(TEXT((EDATE('Projektkostenkalkulation EP'!$B$8,23)+FJ$9),"MM")=TEXT((EDATE('Projektkostenkalkulation EP'!$B$8,23)+(FJ$9-1)),"MM"),
             IF(
                        OR(
                                    TEXT((EDATE('Projektkostenkalkulation EP'!$B$8,23)+FJ$9),"TTT") = "Sa",
                                    TEXT((EDATE('Projektkostenkalkulation EP'!$B$8,23)+FJ$9),"TTT") = "So",
                                    IF(ISNA(VLOOKUP(EDATE('Projektkostenkalkulation EP'!$B$8,23)+FJ$9,Datenquellen!$F$7:$H$45,3,FALSE))," ",VLOOKUP(EDATE('Projektkostenkalkulation EP'!$B$8,23)+FJ$9,Datenquellen!$F$7:$H$45,3,FALSE))="X"
                                    ),
                          "X",
                          ""
                          ),
               "X"
            )</f>
        <v>X</v>
      </c>
      <c r="FL256" s="237" t="str">
        <f xml:space="preserve"> IF(TEXT((EDATE('Projektkostenkalkulation EP'!$B$8,23)+FK$9),"MM")=TEXT((EDATE('Projektkostenkalkulation EP'!$B$8,23)+(FK$9-1)),"MM"),
             IF(
                        OR(
                                    TEXT((EDATE('Projektkostenkalkulation EP'!$B$8,23)+FK$9),"TTT") = "Sa",
                                    TEXT((EDATE('Projektkostenkalkulation EP'!$B$8,23)+FK$9),"TTT") = "So",
                                    IF(ISNA(VLOOKUP(EDATE('Projektkostenkalkulation EP'!$B$8,23)+FK$9,Datenquellen!$F$7:$H$45,3,FALSE))," ",VLOOKUP(EDATE('Projektkostenkalkulation EP'!$B$8,23)+FK$9,Datenquellen!$F$7:$H$45,3,FALSE))="X"
                                    ),
                          "X",
                          ""
                          ),
               "X"
            )</f>
        <v/>
      </c>
      <c r="FM256" s="237" t="str">
        <f xml:space="preserve"> IF(TEXT((EDATE('Projektkostenkalkulation EP'!$B$8,23)+FL$9),"MM")=TEXT((EDATE('Projektkostenkalkulation EP'!$B$8,23)+(FL$9-1)),"MM"),
             IF(
                        OR(
                                    TEXT((EDATE('Projektkostenkalkulation EP'!$B$8,23)+FL$9),"TTT") = "Sa",
                                    TEXT((EDATE('Projektkostenkalkulation EP'!$B$8,23)+FL$9),"TTT") = "So",
                                    IF(ISNA(VLOOKUP(EDATE('Projektkostenkalkulation EP'!$B$8,23)+FL$9,Datenquellen!$F$7:$H$45,3,FALSE))," ",VLOOKUP(EDATE('Projektkostenkalkulation EP'!$B$8,23)+FL$9,Datenquellen!$F$7:$H$45,3,FALSE))="X"
                                    ),
                          "X",
                          ""
                          ),
               "X"
            )</f>
        <v/>
      </c>
      <c r="FN256" s="237" t="str">
        <f xml:space="preserve"> IF(TEXT((EDATE('Projektkostenkalkulation EP'!$B$8,23)+FM$9),"MM")=TEXT((EDATE('Projektkostenkalkulation EP'!$B$8,23)+(FM$9-1)),"MM"),
             IF(
                        OR(
                                    TEXT((EDATE('Projektkostenkalkulation EP'!$B$8,23)+FM$9),"TTT") = "Sa",
                                    TEXT((EDATE('Projektkostenkalkulation EP'!$B$8,23)+FM$9),"TTT") = "So",
                                    IF(ISNA(VLOOKUP(EDATE('Projektkostenkalkulation EP'!$B$8,23)+FM$9,Datenquellen!$F$7:$H$45,3,FALSE))," ",VLOOKUP(EDATE('Projektkostenkalkulation EP'!$B$8,23)+FM$9,Datenquellen!$F$7:$H$45,3,FALSE))="X"
                                    ),
                          "X",
                          ""
                          ),
               "X"
            )</f>
        <v/>
      </c>
      <c r="FO256" s="237" t="str">
        <f xml:space="preserve"> IF(TEXT((EDATE('Projektkostenkalkulation EP'!$B$8,23)+FN$9),"MM")=TEXT((EDATE('Projektkostenkalkulation EP'!$B$8,23)+(FN$9-1)),"MM"),
             IF(
                        OR(
                                    TEXT((EDATE('Projektkostenkalkulation EP'!$B$8,23)+FN$9),"TTT") = "Sa",
                                    TEXT((EDATE('Projektkostenkalkulation EP'!$B$8,23)+FN$9),"TTT") = "So",
                                    IF(ISNA(VLOOKUP(EDATE('Projektkostenkalkulation EP'!$B$8,23)+FN$9,Datenquellen!$F$7:$H$45,3,FALSE))," ",VLOOKUP(EDATE('Projektkostenkalkulation EP'!$B$8,23)+FN$9,Datenquellen!$F$7:$H$45,3,FALSE))="X"
                                    ),
                          "X",
                          ""
                          ),
               "X"
            )</f>
        <v>X</v>
      </c>
      <c r="FP256" s="237" t="str">
        <f xml:space="preserve"> IF(TEXT((EDATE('Projektkostenkalkulation EP'!$B$8,23)+FO$9),"MM")=TEXT((EDATE('Projektkostenkalkulation EP'!$B$8,23)+(FO$9-1)),"MM"),
             IF(
                        OR(
                                    TEXT((EDATE('Projektkostenkalkulation EP'!$B$8,23)+FO$9),"TTT") = "Sa",
                                    TEXT((EDATE('Projektkostenkalkulation EP'!$B$8,23)+FO$9),"TTT") = "So",
                                    IF(ISNA(VLOOKUP(EDATE('Projektkostenkalkulation EP'!$B$8,23)+FO$9,Datenquellen!$F$7:$H$45,3,FALSE))," ",VLOOKUP(EDATE('Projektkostenkalkulation EP'!$B$8,23)+FO$9,Datenquellen!$F$7:$H$45,3,FALSE))="X"
                                    ),
                          "X",
                          ""
                          ),
               "X"
            )</f>
        <v>X</v>
      </c>
      <c r="FQ256" s="237" t="str">
        <f xml:space="preserve"> IF(TEXT((EDATE('Projektkostenkalkulation EP'!$B$8,23)+FP$9),"MM")=TEXT((EDATE('Projektkostenkalkulation EP'!$B$8,23)+(FP$9-1)),"MM"),
             IF(
                        OR(
                                    TEXT((EDATE('Projektkostenkalkulation EP'!$B$8,23)+FP$9),"TTT") = "Sa",
                                    TEXT((EDATE('Projektkostenkalkulation EP'!$B$8,23)+FP$9),"TTT") = "So",
                                    IF(ISNA(VLOOKUP(EDATE('Projektkostenkalkulation EP'!$B$8,23)+FP$9,Datenquellen!$F$7:$H$45,3,FALSE))," ",VLOOKUP(EDATE('Projektkostenkalkulation EP'!$B$8,23)+FP$9,Datenquellen!$F$7:$H$45,3,FALSE))="X"
                                    ),
                          "X",
                          ""
                          ),
               "X"
            )</f>
        <v>X</v>
      </c>
      <c r="FR256" s="237" t="str">
        <f xml:space="preserve"> IF(TEXT((EDATE('Projektkostenkalkulation EP'!$B$8,23)+FQ$9),"MM")=TEXT((EDATE('Projektkostenkalkulation EP'!$B$8,23)+(FQ$9-1)),"MM"),
             IF(
                        OR(
                                    TEXT((EDATE('Projektkostenkalkulation EP'!$B$8,23)+FQ$9),"TTT") = "Sa",
                                    TEXT((EDATE('Projektkostenkalkulation EP'!$B$8,23)+FQ$9),"TTT") = "So",
                                    IF(ISNA(VLOOKUP(EDATE('Projektkostenkalkulation EP'!$B$8,23)+FQ$9,Datenquellen!$F$7:$H$45,3,FALSE))," ",VLOOKUP(EDATE('Projektkostenkalkulation EP'!$B$8,23)+FQ$9,Datenquellen!$F$7:$H$45,3,FALSE))="X"
                                    ),
                          "X",
                          ""
                          ),
               "X"
            )</f>
        <v>X</v>
      </c>
      <c r="FS256" s="237" t="str">
        <f xml:space="preserve"> IF(TEXT((EDATE('Projektkostenkalkulation EP'!$B$8,23)+FR$9),"MM")=TEXT((EDATE('Projektkostenkalkulation EP'!$B$8,23)+(FR$9-1)),"MM"),
             IF(
                        OR(
                                    TEXT((EDATE('Projektkostenkalkulation EP'!$B$8,23)+FR$9),"TTT") = "Sa",
                                    TEXT((EDATE('Projektkostenkalkulation EP'!$B$8,23)+FR$9),"TTT") = "So",
                                    IF(ISNA(VLOOKUP(EDATE('Projektkostenkalkulation EP'!$B$8,23)+FR$9,Datenquellen!$F$7:$H$45,3,FALSE))," ",VLOOKUP(EDATE('Projektkostenkalkulation EP'!$B$8,23)+FR$9,Datenquellen!$F$7:$H$45,3,FALSE))="X"
                                    ),
                          "X",
                          ""
                          ),
               "X"
            )</f>
        <v/>
      </c>
      <c r="FT256" s="237" t="str">
        <f xml:space="preserve"> IF(TEXT((EDATE('Projektkostenkalkulation EP'!$B$8,23)+FS$9),"MM")=TEXT((EDATE('Projektkostenkalkulation EP'!$B$8,23)+(FS$9-1)),"MM"),
             IF(
                        OR(
                                    TEXT((EDATE('Projektkostenkalkulation EP'!$B$8,23)+FS$9),"TTT") = "Sa",
                                    TEXT((EDATE('Projektkostenkalkulation EP'!$B$8,23)+FS$9),"TTT") = "So",
                                    IF(ISNA(VLOOKUP(EDATE('Projektkostenkalkulation EP'!$B$8,23)+FS$9,Datenquellen!$F$7:$H$45,3,FALSE))," ",VLOOKUP(EDATE('Projektkostenkalkulation EP'!$B$8,23)+FS$9,Datenquellen!$F$7:$H$45,3,FALSE))="X"
                                    ),
                          "X",
                          ""
                          ),
               "X"
            )</f>
        <v/>
      </c>
      <c r="FU256" s="238" t="str">
        <f xml:space="preserve"> IF(TEXT((EDATE('Projektkostenkalkulation EP'!$B$8,23)+FT$9),"MM")=TEXT((EDATE('Projektkostenkalkulation EP'!$B$8,23)+(FT$9-1)),"MM"),
             IF(
                        OR(
                                    TEXT((EDATE('Projektkostenkalkulation EP'!$B$8,23)+FT$9),"TTT") = "Sa",
                                    TEXT((EDATE('Projektkostenkalkulation EP'!$B$8,23)+FT$9),"TTT") = "So",
                                    IF(ISNA(VLOOKUP(EDATE('Projektkostenkalkulation EP'!$B$8,23)+FT$9,Datenquellen!$F$7:$H$45,3,FALSE))," ",VLOOKUP(EDATE('Projektkostenkalkulation EP'!$B$8,23)+FT$9,Datenquellen!$F$7:$H$45,3,FALSE))="X"
                                    ),
                          "X",
                          ""
                          ),
               "X"
            )</f>
        <v/>
      </c>
      <c r="FV256" s="239"/>
      <c r="FW256" s="240"/>
      <c r="FX256" s="241" t="s">
        <v>67</v>
      </c>
      <c r="FY256" s="407"/>
      <c r="FZ256" s="236"/>
      <c r="GA256" s="237" t="str">
        <f>IF(
            OR(
                     TEXT(EDATE('Projektkostenkalkulation EP'!$B$8,23),"TTT") = "Sa",
                     TEXT(EDATE('Projektkostenkalkulation EP'!$B$8,23),"TTT") = "So",
                     IF(ISNA(VLOOKUP(EDATE('Projektkostenkalkulation EP'!$B$8,22),Datenquellen!$F$7:$H$45,3,FALSE))," ",VLOOKUP(EDATE('Projektkostenkalkulation EP'!$B$8,22),Datenquellen!$F$7:$H$45,3,FALSE))="X"
                            ),
                    "X",
                    ""
            )</f>
        <v>X</v>
      </c>
      <c r="GB256" s="237" t="str">
        <f xml:space="preserve"> IF(TEXT((EDATE('Projektkostenkalkulation EP'!$B$8,23)+GA$9),"MM")=TEXT((EDATE('Projektkostenkalkulation EP'!$B$8,23)+(GA$9-1)),"MM"),
             IF(
                        OR(
                                    TEXT((EDATE('Projektkostenkalkulation EP'!$B$8,23)+GA$9),"TTT") = "Sa",
                                    TEXT((EDATE('Projektkostenkalkulation EP'!$B$8,23)+GA$9),"TTT") = "So",
                                    IF(ISNA(VLOOKUP(EDATE('Projektkostenkalkulation EP'!$B$8,23)+GA$9,Datenquellen!$F$7:$H$45,3,FALSE))," ",VLOOKUP(EDATE('Projektkostenkalkulation EP'!$B$8,23)+GA$9,Datenquellen!$F$7:$H$45,3,FALSE))="X"
                                    ),
                          "X",
                          ""
                          ),
               "X"
            )</f>
        <v/>
      </c>
      <c r="GC256" s="237" t="str">
        <f xml:space="preserve"> IF(TEXT((EDATE('Projektkostenkalkulation EP'!$B$8,23)+GB$9),"MM")=TEXT((EDATE('Projektkostenkalkulation EP'!$B$8,23)+(GB$9-1)),"MM"),
             IF(
                        OR(
                                    TEXT((EDATE('Projektkostenkalkulation EP'!$B$8,23)+GB$9),"TTT") = "Sa",
                                    TEXT((EDATE('Projektkostenkalkulation EP'!$B$8,23)+GB$9),"TTT") = "So",
                                    IF(ISNA(VLOOKUP(EDATE('Projektkostenkalkulation EP'!$B$8,23)+GB$9,Datenquellen!$F$7:$H$45,3,FALSE))," ",VLOOKUP(EDATE('Projektkostenkalkulation EP'!$B$8,23)+GB$9,Datenquellen!$F$7:$H$45,3,FALSE))="X"
                                    ),
                          "X",
                          ""
                          ),
               "X"
            )</f>
        <v/>
      </c>
      <c r="GD256" s="237" t="str">
        <f xml:space="preserve"> IF(TEXT((EDATE('Projektkostenkalkulation EP'!$B$8,23)+GC$9),"MM")=TEXT((EDATE('Projektkostenkalkulation EP'!$B$8,23)+(GC$9-1)),"MM"),
             IF(
                        OR(
                                    TEXT((EDATE('Projektkostenkalkulation EP'!$B$8,23)+GC$9),"TTT") = "Sa",
                                    TEXT((EDATE('Projektkostenkalkulation EP'!$B$8,23)+GC$9),"TTT") = "So",
                                    IF(ISNA(VLOOKUP(EDATE('Projektkostenkalkulation EP'!$B$8,23)+GC$9,Datenquellen!$F$7:$H$45,3,FALSE))," ",VLOOKUP(EDATE('Projektkostenkalkulation EP'!$B$8,23)+GC$9,Datenquellen!$F$7:$H$45,3,FALSE))="X"
                                    ),
                          "X",
                          ""
                          ),
               "X"
            )</f>
        <v/>
      </c>
      <c r="GE256" s="237" t="str">
        <f xml:space="preserve"> IF(TEXT((EDATE('Projektkostenkalkulation EP'!$B$8,23)+GD$9),"MM")=TEXT((EDATE('Projektkostenkalkulation EP'!$B$8,23)+(GD$9-1)),"MM"),
             IF(
                        OR(
                                    TEXT((EDATE('Projektkostenkalkulation EP'!$B$8,23)+GD$9),"TTT") = "Sa",
                                    TEXT((EDATE('Projektkostenkalkulation EP'!$B$8,23)+GD$9),"TTT") = "So",
                                    IF(ISNA(VLOOKUP(EDATE('Projektkostenkalkulation EP'!$B$8,23)+GD$9,Datenquellen!$F$7:$H$45,3,FALSE))," ",VLOOKUP(EDATE('Projektkostenkalkulation EP'!$B$8,23)+GD$9,Datenquellen!$F$7:$H$45,3,FALSE))="X"
                                    ),
                          "X",
                          ""
                          ),
               "X"
            )</f>
        <v/>
      </c>
      <c r="GF256" s="237" t="str">
        <f xml:space="preserve"> IF(TEXT((EDATE('Projektkostenkalkulation EP'!$B$8,23)+GE$9),"MM")=TEXT((EDATE('Projektkostenkalkulation EP'!$B$8,23)+(GE$9-1)),"MM"),
             IF(
                        OR(
                                    TEXT((EDATE('Projektkostenkalkulation EP'!$B$8,23)+GE$9),"TTT") = "Sa",
                                    TEXT((EDATE('Projektkostenkalkulation EP'!$B$8,23)+GE$9),"TTT") = "So",
                                    IF(ISNA(VLOOKUP(EDATE('Projektkostenkalkulation EP'!$B$8,23)+GE$9,Datenquellen!$F$7:$H$45,3,FALSE))," ",VLOOKUP(EDATE('Projektkostenkalkulation EP'!$B$8,23)+GE$9,Datenquellen!$F$7:$H$45,3,FALSE))="X"
                                    ),
                          "X",
                          ""
                          ),
               "X"
            )</f>
        <v>X</v>
      </c>
      <c r="GG256" s="237" t="str">
        <f xml:space="preserve"> IF(TEXT((EDATE('Projektkostenkalkulation EP'!$B$8,23)+GF$9),"MM")=TEXT((EDATE('Projektkostenkalkulation EP'!$B$8,23)+(GF$9-1)),"MM"),
             IF(
                        OR(
                                    TEXT((EDATE('Projektkostenkalkulation EP'!$B$8,23)+GF$9),"TTT") = "Sa",
                                    TEXT((EDATE('Projektkostenkalkulation EP'!$B$8,23)+GF$9),"TTT") = "So",
                                    IF(ISNA(VLOOKUP(EDATE('Projektkostenkalkulation EP'!$B$8,23)+GF$9,Datenquellen!$F$7:$H$45,3,FALSE))," ",VLOOKUP(EDATE('Projektkostenkalkulation EP'!$B$8,23)+GF$9,Datenquellen!$F$7:$H$45,3,FALSE))="X"
                                    ),
                          "X",
                          ""
                          ),
               "X"
            )</f>
        <v>X</v>
      </c>
      <c r="GH256" s="237" t="str">
        <f xml:space="preserve"> IF(TEXT((EDATE('Projektkostenkalkulation EP'!$B$8,23)+GG$9),"MM")=TEXT((EDATE('Projektkostenkalkulation EP'!$B$8,23)+(GG$9-1)),"MM"),
             IF(
                        OR(
                                    TEXT((EDATE('Projektkostenkalkulation EP'!$B$8,23)+GG$9),"TTT") = "Sa",
                                    TEXT((EDATE('Projektkostenkalkulation EP'!$B$8,23)+GG$9),"TTT") = "So",
                                    IF(ISNA(VLOOKUP(EDATE('Projektkostenkalkulation EP'!$B$8,23)+GG$9,Datenquellen!$F$7:$H$45,3,FALSE))," ",VLOOKUP(EDATE('Projektkostenkalkulation EP'!$B$8,23)+GG$9,Datenquellen!$F$7:$H$45,3,FALSE))="X"
                                    ),
                          "X",
                          ""
                          ),
               "X"
            )</f>
        <v/>
      </c>
      <c r="GI256" s="237" t="str">
        <f xml:space="preserve"> IF(TEXT((EDATE('Projektkostenkalkulation EP'!$B$8,23)+GH$9),"MM")=TEXT((EDATE('Projektkostenkalkulation EP'!$B$8,23)+(GH$9-1)),"MM"),
             IF(
                        OR(
                                    TEXT((EDATE('Projektkostenkalkulation EP'!$B$8,23)+GH$9),"TTT") = "Sa",
                                    TEXT((EDATE('Projektkostenkalkulation EP'!$B$8,23)+GH$9),"TTT") = "So",
                                    IF(ISNA(VLOOKUP(EDATE('Projektkostenkalkulation EP'!$B$8,23)+GH$9,Datenquellen!$F$7:$H$45,3,FALSE))," ",VLOOKUP(EDATE('Projektkostenkalkulation EP'!$B$8,23)+GH$9,Datenquellen!$F$7:$H$45,3,FALSE))="X"
                                    ),
                          "X",
                          ""
                          ),
               "X"
            )</f>
        <v/>
      </c>
      <c r="GJ256" s="237" t="str">
        <f xml:space="preserve"> IF(TEXT((EDATE('Projektkostenkalkulation EP'!$B$8,23)+GI$9),"MM")=TEXT((EDATE('Projektkostenkalkulation EP'!$B$8,23)+(GI$9-1)),"MM"),
             IF(
                        OR(
                                    TEXT((EDATE('Projektkostenkalkulation EP'!$B$8,23)+GI$9),"TTT") = "Sa",
                                    TEXT((EDATE('Projektkostenkalkulation EP'!$B$8,23)+GI$9),"TTT") = "So",
                                    IF(ISNA(VLOOKUP(EDATE('Projektkostenkalkulation EP'!$B$8,23)+GI$9,Datenquellen!$F$7:$H$45,3,FALSE))," ",VLOOKUP(EDATE('Projektkostenkalkulation EP'!$B$8,23)+GI$9,Datenquellen!$F$7:$H$45,3,FALSE))="X"
                                    ),
                          "X",
                          ""
                          ),
               "X"
            )</f>
        <v/>
      </c>
      <c r="GK256" s="237" t="str">
        <f xml:space="preserve"> IF(TEXT((EDATE('Projektkostenkalkulation EP'!$B$8,23)+GJ$9),"MM")=TEXT((EDATE('Projektkostenkalkulation EP'!$B$8,23)+(GJ$9-1)),"MM"),
             IF(
                        OR(
                                    TEXT((EDATE('Projektkostenkalkulation EP'!$B$8,23)+GJ$9),"TTT") = "Sa",
                                    TEXT((EDATE('Projektkostenkalkulation EP'!$B$8,23)+GJ$9),"TTT") = "So",
                                    IF(ISNA(VLOOKUP(EDATE('Projektkostenkalkulation EP'!$B$8,23)+GJ$9,Datenquellen!$F$7:$H$45,3,FALSE))," ",VLOOKUP(EDATE('Projektkostenkalkulation EP'!$B$8,23)+GJ$9,Datenquellen!$F$7:$H$45,3,FALSE))="X"
                                    ),
                          "X",
                          ""
                          ),
               "X"
            )</f>
        <v/>
      </c>
      <c r="GL256" s="237" t="str">
        <f xml:space="preserve"> IF(TEXT((EDATE('Projektkostenkalkulation EP'!$B$8,23)+GK$9),"MM")=TEXT((EDATE('Projektkostenkalkulation EP'!$B$8,23)+(GK$9-1)),"MM"),
             IF(
                        OR(
                                    TEXT((EDATE('Projektkostenkalkulation EP'!$B$8,23)+GK$9),"TTT") = "Sa",
                                    TEXT((EDATE('Projektkostenkalkulation EP'!$B$8,23)+GK$9),"TTT") = "So",
                                    IF(ISNA(VLOOKUP(EDATE('Projektkostenkalkulation EP'!$B$8,23)+GK$9,Datenquellen!$F$7:$H$45,3,FALSE))," ",VLOOKUP(EDATE('Projektkostenkalkulation EP'!$B$8,23)+GK$9,Datenquellen!$F$7:$H$45,3,FALSE))="X"
                                    ),
                          "X",
                          ""
                          ),
               "X"
            )</f>
        <v/>
      </c>
      <c r="GM256" s="237" t="str">
        <f xml:space="preserve"> IF(TEXT((EDATE('Projektkostenkalkulation EP'!$B$8,23)+GL$9),"MM")=TEXT((EDATE('Projektkostenkalkulation EP'!$B$8,23)+(GL$9-1)),"MM"),
             IF(
                        OR(
                                    TEXT((EDATE('Projektkostenkalkulation EP'!$B$8,23)+GL$9),"TTT") = "Sa",
                                    TEXT((EDATE('Projektkostenkalkulation EP'!$B$8,23)+GL$9),"TTT") = "So",
                                    IF(ISNA(VLOOKUP(EDATE('Projektkostenkalkulation EP'!$B$8,23)+GL$9,Datenquellen!$F$7:$H$45,3,FALSE))," ",VLOOKUP(EDATE('Projektkostenkalkulation EP'!$B$8,23)+GL$9,Datenquellen!$F$7:$H$45,3,FALSE))="X"
                                    ),
                          "X",
                          ""
                          ),
               "X"
            )</f>
        <v>X</v>
      </c>
      <c r="GN256" s="237" t="str">
        <f xml:space="preserve"> IF(TEXT((EDATE('Projektkostenkalkulation EP'!$B$8,23)+GM$9),"MM")=TEXT((EDATE('Projektkostenkalkulation EP'!$B$8,23)+(GM$9-1)),"MM"),
             IF(
                        OR(
                                    TEXT((EDATE('Projektkostenkalkulation EP'!$B$8,23)+GM$9),"TTT") = "Sa",
                                    TEXT((EDATE('Projektkostenkalkulation EP'!$B$8,23)+GM$9),"TTT") = "So",
                                    IF(ISNA(VLOOKUP(EDATE('Projektkostenkalkulation EP'!$B$8,23)+GM$9,Datenquellen!$F$7:$H$45,3,FALSE))," ",VLOOKUP(EDATE('Projektkostenkalkulation EP'!$B$8,23)+GM$9,Datenquellen!$F$7:$H$45,3,FALSE))="X"
                                    ),
                          "X",
                          ""
                          ),
               "X"
            )</f>
        <v>X</v>
      </c>
      <c r="GO256" s="237" t="str">
        <f xml:space="preserve"> IF(TEXT((EDATE('Projektkostenkalkulation EP'!$B$8,23)+GN$9),"MM")=TEXT((EDATE('Projektkostenkalkulation EP'!$B$8,23)+(GN$9-1)),"MM"),
             IF(
                        OR(
                                    TEXT((EDATE('Projektkostenkalkulation EP'!$B$8,23)+GN$9),"TTT") = "Sa",
                                    TEXT((EDATE('Projektkostenkalkulation EP'!$B$8,23)+GN$9),"TTT") = "So",
                                    IF(ISNA(VLOOKUP(EDATE('Projektkostenkalkulation EP'!$B$8,23)+GN$9,Datenquellen!$F$7:$H$45,3,FALSE))," ",VLOOKUP(EDATE('Projektkostenkalkulation EP'!$B$8,23)+GN$9,Datenquellen!$F$7:$H$45,3,FALSE))="X"
                                    ),
                          "X",
                          ""
                          ),
               "X"
            )</f>
        <v/>
      </c>
      <c r="GP256" s="237" t="str">
        <f xml:space="preserve"> IF(TEXT((EDATE('Projektkostenkalkulation EP'!$B$8,23)+GO$9),"MM")=TEXT((EDATE('Projektkostenkalkulation EP'!$B$8,23)+(GO$9-1)),"MM"),
             IF(
                        OR(
                                    TEXT((EDATE('Projektkostenkalkulation EP'!$B$8,23)+GO$9),"TTT") = "Sa",
                                    TEXT((EDATE('Projektkostenkalkulation EP'!$B$8,23)+GO$9),"TTT") = "So",
                                    IF(ISNA(VLOOKUP(EDATE('Projektkostenkalkulation EP'!$B$8,23)+GO$9,Datenquellen!$F$7:$H$45,3,FALSE))," ",VLOOKUP(EDATE('Projektkostenkalkulation EP'!$B$8,23)+GO$9,Datenquellen!$F$7:$H$45,3,FALSE))="X"
                                    ),
                          "X",
                          ""
                          ),
               "X"
            )</f>
        <v/>
      </c>
      <c r="GQ256" s="237" t="str">
        <f xml:space="preserve"> IF(TEXT((EDATE('Projektkostenkalkulation EP'!$B$8,23)+GP$9),"MM")=TEXT((EDATE('Projektkostenkalkulation EP'!$B$8,23)+(GP$9-1)),"MM"),
             IF(
                        OR(
                                    TEXT((EDATE('Projektkostenkalkulation EP'!$B$8,23)+GP$9),"TTT") = "Sa",
                                    TEXT((EDATE('Projektkostenkalkulation EP'!$B$8,23)+GP$9),"TTT") = "So",
                                    IF(ISNA(VLOOKUP(EDATE('Projektkostenkalkulation EP'!$B$8,23)+GP$9,Datenquellen!$F$7:$H$45,3,FALSE))," ",VLOOKUP(EDATE('Projektkostenkalkulation EP'!$B$8,23)+GP$9,Datenquellen!$F$7:$H$45,3,FALSE))="X"
                                    ),
                          "X",
                          ""
                          ),
               "X"
            )</f>
        <v/>
      </c>
      <c r="GR256" s="237" t="str">
        <f xml:space="preserve"> IF(TEXT((EDATE('Projektkostenkalkulation EP'!$B$8,23)+GQ$9),"MM")=TEXT((EDATE('Projektkostenkalkulation EP'!$B$8,23)+(GQ$9-1)),"MM"),
             IF(
                        OR(
                                    TEXT((EDATE('Projektkostenkalkulation EP'!$B$8,23)+GQ$9),"TTT") = "Sa",
                                    TEXT((EDATE('Projektkostenkalkulation EP'!$B$8,23)+GQ$9),"TTT") = "So",
                                    IF(ISNA(VLOOKUP(EDATE('Projektkostenkalkulation EP'!$B$8,23)+GQ$9,Datenquellen!$F$7:$H$45,3,FALSE))," ",VLOOKUP(EDATE('Projektkostenkalkulation EP'!$B$8,23)+GQ$9,Datenquellen!$F$7:$H$45,3,FALSE))="X"
                                    ),
                          "X",
                          ""
                          ),
               "X"
            )</f>
        <v/>
      </c>
      <c r="GS256" s="237" t="str">
        <f xml:space="preserve"> IF(TEXT((EDATE('Projektkostenkalkulation EP'!$B$8,23)+GR$9),"MM")=TEXT((EDATE('Projektkostenkalkulation EP'!$B$8,23)+(GR$9-1)),"MM"),
             IF(
                        OR(
                                    TEXT((EDATE('Projektkostenkalkulation EP'!$B$8,23)+GR$9),"TTT") = "Sa",
                                    TEXT((EDATE('Projektkostenkalkulation EP'!$B$8,23)+GR$9),"TTT") = "So",
                                    IF(ISNA(VLOOKUP(EDATE('Projektkostenkalkulation EP'!$B$8,23)+GR$9,Datenquellen!$F$7:$H$45,3,FALSE))," ",VLOOKUP(EDATE('Projektkostenkalkulation EP'!$B$8,23)+GR$9,Datenquellen!$F$7:$H$45,3,FALSE))="X"
                                    ),
                          "X",
                          ""
                          ),
               "X"
            )</f>
        <v/>
      </c>
      <c r="GT256" s="237" t="str">
        <f xml:space="preserve"> IF(TEXT((EDATE('Projektkostenkalkulation EP'!$B$8,23)+GS$9),"MM")=TEXT((EDATE('Projektkostenkalkulation EP'!$B$8,23)+(GS$9-1)),"MM"),
             IF(
                        OR(
                                    TEXT((EDATE('Projektkostenkalkulation EP'!$B$8,23)+GS$9),"TTT") = "Sa",
                                    TEXT((EDATE('Projektkostenkalkulation EP'!$B$8,23)+GS$9),"TTT") = "So",
                                    IF(ISNA(VLOOKUP(EDATE('Projektkostenkalkulation EP'!$B$8,23)+GS$9,Datenquellen!$F$7:$H$45,3,FALSE))," ",VLOOKUP(EDATE('Projektkostenkalkulation EP'!$B$8,23)+GS$9,Datenquellen!$F$7:$H$45,3,FALSE))="X"
                                    ),
                          "X",
                          ""
                          ),
               "X"
            )</f>
        <v>X</v>
      </c>
      <c r="GU256" s="237" t="str">
        <f xml:space="preserve"> IF(TEXT((EDATE('Projektkostenkalkulation EP'!$B$8,23)+GT$9),"MM")=TEXT((EDATE('Projektkostenkalkulation EP'!$B$8,23)+(GT$9-1)),"MM"),
             IF(
                        OR(
                                    TEXT((EDATE('Projektkostenkalkulation EP'!$B$8,23)+GT$9),"TTT") = "Sa",
                                    TEXT((EDATE('Projektkostenkalkulation EP'!$B$8,23)+GT$9),"TTT") = "So",
                                    IF(ISNA(VLOOKUP(EDATE('Projektkostenkalkulation EP'!$B$8,23)+GT$9,Datenquellen!$F$7:$H$45,3,FALSE))," ",VLOOKUP(EDATE('Projektkostenkalkulation EP'!$B$8,23)+GT$9,Datenquellen!$F$7:$H$45,3,FALSE))="X"
                                    ),
                          "X",
                          ""
                          ),
               "X"
            )</f>
        <v>X</v>
      </c>
      <c r="GV256" s="237" t="str">
        <f xml:space="preserve"> IF(TEXT((EDATE('Projektkostenkalkulation EP'!$B$8,23)+GU$9),"MM")=TEXT((EDATE('Projektkostenkalkulation EP'!$B$8,23)+(GU$9-1)),"MM"),
             IF(
                        OR(
                                    TEXT((EDATE('Projektkostenkalkulation EP'!$B$8,23)+GU$9),"TTT") = "Sa",
                                    TEXT((EDATE('Projektkostenkalkulation EP'!$B$8,23)+GU$9),"TTT") = "So",
                                    IF(ISNA(VLOOKUP(EDATE('Projektkostenkalkulation EP'!$B$8,23)+GU$9,Datenquellen!$F$7:$H$45,3,FALSE))," ",VLOOKUP(EDATE('Projektkostenkalkulation EP'!$B$8,23)+GU$9,Datenquellen!$F$7:$H$45,3,FALSE))="X"
                                    ),
                          "X",
                          ""
                          ),
               "X"
            )</f>
        <v/>
      </c>
      <c r="GW256" s="237" t="str">
        <f xml:space="preserve"> IF(TEXT((EDATE('Projektkostenkalkulation EP'!$B$8,23)+GV$9),"MM")=TEXT((EDATE('Projektkostenkalkulation EP'!$B$8,23)+(GV$9-1)),"MM"),
             IF(
                        OR(
                                    TEXT((EDATE('Projektkostenkalkulation EP'!$B$8,23)+GV$9),"TTT") = "Sa",
                                    TEXT((EDATE('Projektkostenkalkulation EP'!$B$8,23)+GV$9),"TTT") = "So",
                                    IF(ISNA(VLOOKUP(EDATE('Projektkostenkalkulation EP'!$B$8,23)+GV$9,Datenquellen!$F$7:$H$45,3,FALSE))," ",VLOOKUP(EDATE('Projektkostenkalkulation EP'!$B$8,23)+GV$9,Datenquellen!$F$7:$H$45,3,FALSE))="X"
                                    ),
                          "X",
                          ""
                          ),
               "X"
            )</f>
        <v/>
      </c>
      <c r="GX256" s="237" t="str">
        <f xml:space="preserve"> IF(TEXT((EDATE('Projektkostenkalkulation EP'!$B$8,23)+GW$9),"MM")=TEXT((EDATE('Projektkostenkalkulation EP'!$B$8,23)+(GW$9-1)),"MM"),
             IF(
                        OR(
                                    TEXT((EDATE('Projektkostenkalkulation EP'!$B$8,23)+GW$9),"TTT") = "Sa",
                                    TEXT((EDATE('Projektkostenkalkulation EP'!$B$8,23)+GW$9),"TTT") = "So",
                                    IF(ISNA(VLOOKUP(EDATE('Projektkostenkalkulation EP'!$B$8,23)+GW$9,Datenquellen!$F$7:$H$45,3,FALSE))," ",VLOOKUP(EDATE('Projektkostenkalkulation EP'!$B$8,23)+GW$9,Datenquellen!$F$7:$H$45,3,FALSE))="X"
                                    ),
                          "X",
                          ""
                          ),
               "X"
            )</f>
        <v/>
      </c>
      <c r="GY256" s="237" t="str">
        <f xml:space="preserve"> IF(TEXT((EDATE('Projektkostenkalkulation EP'!$B$8,23)+GX$9),"MM")=TEXT((EDATE('Projektkostenkalkulation EP'!$B$8,23)+(GX$9-1)),"MM"),
             IF(
                        OR(
                                    TEXT((EDATE('Projektkostenkalkulation EP'!$B$8,23)+GX$9),"TTT") = "Sa",
                                    TEXT((EDATE('Projektkostenkalkulation EP'!$B$8,23)+GX$9),"TTT") = "So",
                                    IF(ISNA(VLOOKUP(EDATE('Projektkostenkalkulation EP'!$B$8,23)+GX$9,Datenquellen!$F$7:$H$45,3,FALSE))," ",VLOOKUP(EDATE('Projektkostenkalkulation EP'!$B$8,23)+GX$9,Datenquellen!$F$7:$H$45,3,FALSE))="X"
                                    ),
                          "X",
                          ""
                          ),
               "X"
            )</f>
        <v>X</v>
      </c>
      <c r="GZ256" s="237" t="str">
        <f xml:space="preserve"> IF(TEXT((EDATE('Projektkostenkalkulation EP'!$B$8,23)+GY$9),"MM")=TEXT((EDATE('Projektkostenkalkulation EP'!$B$8,23)+(GY$9-1)),"MM"),
             IF(
                        OR(
                                    TEXT((EDATE('Projektkostenkalkulation EP'!$B$8,23)+GY$9),"TTT") = "Sa",
                                    TEXT((EDATE('Projektkostenkalkulation EP'!$B$8,23)+GY$9),"TTT") = "So",
                                    IF(ISNA(VLOOKUP(EDATE('Projektkostenkalkulation EP'!$B$8,23)+GY$9,Datenquellen!$F$7:$H$45,3,FALSE))," ",VLOOKUP(EDATE('Projektkostenkalkulation EP'!$B$8,23)+GY$9,Datenquellen!$F$7:$H$45,3,FALSE))="X"
                                    ),
                          "X",
                          ""
                          ),
               "X"
            )</f>
        <v>X</v>
      </c>
      <c r="HA256" s="237" t="str">
        <f xml:space="preserve"> IF(TEXT((EDATE('Projektkostenkalkulation EP'!$B$8,23)+GZ$9),"MM")=TEXT((EDATE('Projektkostenkalkulation EP'!$B$8,23)+(GZ$9-1)),"MM"),
             IF(
                        OR(
                                    TEXT((EDATE('Projektkostenkalkulation EP'!$B$8,23)+GZ$9),"TTT") = "Sa",
                                    TEXT((EDATE('Projektkostenkalkulation EP'!$B$8,23)+GZ$9),"TTT") = "So",
                                    IF(ISNA(VLOOKUP(EDATE('Projektkostenkalkulation EP'!$B$8,23)+GZ$9,Datenquellen!$F$7:$H$45,3,FALSE))," ",VLOOKUP(EDATE('Projektkostenkalkulation EP'!$B$8,23)+GZ$9,Datenquellen!$F$7:$H$45,3,FALSE))="X"
                                    ),
                          "X",
                          ""
                          ),
               "X"
            )</f>
        <v>X</v>
      </c>
      <c r="HB256" s="237" t="str">
        <f xml:space="preserve"> IF(TEXT((EDATE('Projektkostenkalkulation EP'!$B$8,23)+HA$9),"MM")=TEXT((EDATE('Projektkostenkalkulation EP'!$B$8,23)+(HA$9-1)),"MM"),
             IF(
                        OR(
                                    TEXT((EDATE('Projektkostenkalkulation EP'!$B$8,23)+HA$9),"TTT") = "Sa",
                                    TEXT((EDATE('Projektkostenkalkulation EP'!$B$8,23)+HA$9),"TTT") = "So",
                                    IF(ISNA(VLOOKUP(EDATE('Projektkostenkalkulation EP'!$B$8,23)+HA$9,Datenquellen!$F$7:$H$45,3,FALSE))," ",VLOOKUP(EDATE('Projektkostenkalkulation EP'!$B$8,23)+HA$9,Datenquellen!$F$7:$H$45,3,FALSE))="X"
                                    ),
                          "X",
                          ""
                          ),
               "X"
            )</f>
        <v>X</v>
      </c>
      <c r="HC256" s="237" t="str">
        <f xml:space="preserve"> IF(TEXT((EDATE('Projektkostenkalkulation EP'!$B$8,23)+HB$9),"MM")=TEXT((EDATE('Projektkostenkalkulation EP'!$B$8,23)+(HB$9-1)),"MM"),
             IF(
                        OR(
                                    TEXT((EDATE('Projektkostenkalkulation EP'!$B$8,23)+HB$9),"TTT") = "Sa",
                                    TEXT((EDATE('Projektkostenkalkulation EP'!$B$8,23)+HB$9),"TTT") = "So",
                                    IF(ISNA(VLOOKUP(EDATE('Projektkostenkalkulation EP'!$B$8,23)+HB$9,Datenquellen!$F$7:$H$45,3,FALSE))," ",VLOOKUP(EDATE('Projektkostenkalkulation EP'!$B$8,23)+HB$9,Datenquellen!$F$7:$H$45,3,FALSE))="X"
                                    ),
                          "X",
                          ""
                          ),
               "X"
            )</f>
        <v/>
      </c>
      <c r="HD256" s="237" t="str">
        <f xml:space="preserve"> IF(TEXT((EDATE('Projektkostenkalkulation EP'!$B$8,23)+HC$9),"MM")=TEXT((EDATE('Projektkostenkalkulation EP'!$B$8,23)+(HC$9-1)),"MM"),
             IF(
                        OR(
                                    TEXT((EDATE('Projektkostenkalkulation EP'!$B$8,23)+HC$9),"TTT") = "Sa",
                                    TEXT((EDATE('Projektkostenkalkulation EP'!$B$8,23)+HC$9),"TTT") = "So",
                                    IF(ISNA(VLOOKUP(EDATE('Projektkostenkalkulation EP'!$B$8,23)+HC$9,Datenquellen!$F$7:$H$45,3,FALSE))," ",VLOOKUP(EDATE('Projektkostenkalkulation EP'!$B$8,23)+HC$9,Datenquellen!$F$7:$H$45,3,FALSE))="X"
                                    ),
                          "X",
                          ""
                          ),
               "X"
            )</f>
        <v/>
      </c>
      <c r="HE256" s="238" t="str">
        <f xml:space="preserve"> IF(TEXT((EDATE('Projektkostenkalkulation EP'!$B$8,23)+HD$9),"MM")=TEXT((EDATE('Projektkostenkalkulation EP'!$B$8,23)+(HD$9-1)),"MM"),
             IF(
                        OR(
                                    TEXT((EDATE('Projektkostenkalkulation EP'!$B$8,23)+HD$9),"TTT") = "Sa",
                                    TEXT((EDATE('Projektkostenkalkulation EP'!$B$8,23)+HD$9),"TTT") = "So",
                                    IF(ISNA(VLOOKUP(EDATE('Projektkostenkalkulation EP'!$B$8,23)+HD$9,Datenquellen!$F$7:$H$45,3,FALSE))," ",VLOOKUP(EDATE('Projektkostenkalkulation EP'!$B$8,23)+HD$9,Datenquellen!$F$7:$H$45,3,FALSE))="X"
                                    ),
                          "X",
                          ""
                          ),
               "X"
            )</f>
        <v/>
      </c>
      <c r="HF256" s="239"/>
      <c r="HG256" s="240"/>
      <c r="HH256" s="241" t="s">
        <v>67</v>
      </c>
    </row>
    <row r="257" spans="1:216" x14ac:dyDescent="0.2">
      <c r="S257" s="463" t="s">
        <v>68</v>
      </c>
      <c r="T257" s="463"/>
      <c r="U257" s="463"/>
      <c r="V257" s="463"/>
      <c r="W257" s="463"/>
      <c r="X257" s="463"/>
      <c r="Y257" s="463"/>
      <c r="Z257" s="463"/>
      <c r="AA257" s="463"/>
      <c r="AB257" s="463"/>
      <c r="AC257" s="463"/>
      <c r="AD257" s="463"/>
      <c r="AE257" s="463"/>
      <c r="AF257" s="463"/>
      <c r="AG257" s="463"/>
      <c r="AH257" s="464"/>
      <c r="AI257" s="466"/>
      <c r="BC257" s="497" t="s">
        <v>68</v>
      </c>
      <c r="BD257" s="497"/>
      <c r="BE257" s="497"/>
      <c r="BF257" s="497"/>
      <c r="BG257" s="497"/>
      <c r="BH257" s="497"/>
      <c r="BI257" s="497"/>
      <c r="BJ257" s="497"/>
      <c r="BK257" s="497"/>
      <c r="BL257" s="497"/>
      <c r="BM257" s="497"/>
      <c r="BN257" s="497"/>
      <c r="BO257" s="497"/>
      <c r="BP257" s="497"/>
      <c r="BQ257" s="497"/>
      <c r="BR257" s="464"/>
      <c r="BS257" s="466"/>
      <c r="CM257" s="497" t="s">
        <v>68</v>
      </c>
      <c r="CN257" s="497"/>
      <c r="CO257" s="497"/>
      <c r="CP257" s="497"/>
      <c r="CQ257" s="497"/>
      <c r="CR257" s="497"/>
      <c r="CS257" s="497"/>
      <c r="CT257" s="497"/>
      <c r="CU257" s="497"/>
      <c r="CV257" s="497"/>
      <c r="CW257" s="497"/>
      <c r="CX257" s="497"/>
      <c r="CY257" s="497"/>
      <c r="CZ257" s="497"/>
      <c r="DA257" s="497"/>
      <c r="DB257" s="464"/>
      <c r="DC257" s="466"/>
      <c r="DW257" s="497" t="s">
        <v>68</v>
      </c>
      <c r="DX257" s="497"/>
      <c r="DY257" s="497"/>
      <c r="DZ257" s="497"/>
      <c r="EA257" s="497"/>
      <c r="EB257" s="497"/>
      <c r="EC257" s="497"/>
      <c r="ED257" s="497"/>
      <c r="EE257" s="497"/>
      <c r="EF257" s="497"/>
      <c r="EG257" s="497"/>
      <c r="EH257" s="497"/>
      <c r="EI257" s="497"/>
      <c r="EJ257" s="497"/>
      <c r="EK257" s="497"/>
      <c r="EL257" s="464"/>
      <c r="EM257" s="466"/>
      <c r="FG257" s="497" t="s">
        <v>68</v>
      </c>
      <c r="FH257" s="497"/>
      <c r="FI257" s="497"/>
      <c r="FJ257" s="497"/>
      <c r="FK257" s="497"/>
      <c r="FL257" s="497"/>
      <c r="FM257" s="497"/>
      <c r="FN257" s="497"/>
      <c r="FO257" s="497"/>
      <c r="FP257" s="497"/>
      <c r="FQ257" s="497"/>
      <c r="FR257" s="497"/>
      <c r="FS257" s="497"/>
      <c r="FT257" s="497"/>
      <c r="FU257" s="497"/>
      <c r="FV257" s="464"/>
      <c r="FW257" s="466"/>
      <c r="GQ257" s="497" t="s">
        <v>68</v>
      </c>
      <c r="GR257" s="497"/>
      <c r="GS257" s="497"/>
      <c r="GT257" s="497"/>
      <c r="GU257" s="497"/>
      <c r="GV257" s="497"/>
      <c r="GW257" s="497"/>
      <c r="GX257" s="497"/>
      <c r="GY257" s="497"/>
      <c r="GZ257" s="497"/>
      <c r="HA257" s="497"/>
      <c r="HB257" s="497"/>
      <c r="HC257" s="497"/>
      <c r="HD257" s="497"/>
      <c r="HE257" s="497"/>
      <c r="HF257" s="464"/>
      <c r="HG257" s="466"/>
    </row>
    <row r="258" spans="1:216" ht="15" thickBot="1" x14ac:dyDescent="0.25">
      <c r="S258" s="463"/>
      <c r="T258" s="463"/>
      <c r="U258" s="463"/>
      <c r="V258" s="463"/>
      <c r="W258" s="463"/>
      <c r="X258" s="463"/>
      <c r="Y258" s="463"/>
      <c r="Z258" s="463"/>
      <c r="AA258" s="463"/>
      <c r="AB258" s="463"/>
      <c r="AC258" s="463"/>
      <c r="AD258" s="463"/>
      <c r="AE258" s="463"/>
      <c r="AF258" s="463"/>
      <c r="AG258" s="463"/>
      <c r="AH258" s="465"/>
      <c r="AI258" s="467"/>
      <c r="BC258" s="463"/>
      <c r="BD258" s="463"/>
      <c r="BE258" s="463"/>
      <c r="BF258" s="463"/>
      <c r="BG258" s="463"/>
      <c r="BH258" s="463"/>
      <c r="BI258" s="463"/>
      <c r="BJ258" s="463"/>
      <c r="BK258" s="463"/>
      <c r="BL258" s="463"/>
      <c r="BM258" s="463"/>
      <c r="BN258" s="463"/>
      <c r="BO258" s="463"/>
      <c r="BP258" s="463"/>
      <c r="BQ258" s="463"/>
      <c r="BR258" s="465"/>
      <c r="BS258" s="467"/>
      <c r="CM258" s="463"/>
      <c r="CN258" s="463"/>
      <c r="CO258" s="463"/>
      <c r="CP258" s="463"/>
      <c r="CQ258" s="463"/>
      <c r="CR258" s="463"/>
      <c r="CS258" s="463"/>
      <c r="CT258" s="463"/>
      <c r="CU258" s="463"/>
      <c r="CV258" s="463"/>
      <c r="CW258" s="463"/>
      <c r="CX258" s="463"/>
      <c r="CY258" s="463"/>
      <c r="CZ258" s="463"/>
      <c r="DA258" s="463"/>
      <c r="DB258" s="465"/>
      <c r="DC258" s="467"/>
      <c r="DW258" s="463"/>
      <c r="DX258" s="463"/>
      <c r="DY258" s="463"/>
      <c r="DZ258" s="463"/>
      <c r="EA258" s="463"/>
      <c r="EB258" s="463"/>
      <c r="EC258" s="463"/>
      <c r="ED258" s="463"/>
      <c r="EE258" s="463"/>
      <c r="EF258" s="463"/>
      <c r="EG258" s="463"/>
      <c r="EH258" s="463"/>
      <c r="EI258" s="463"/>
      <c r="EJ258" s="463"/>
      <c r="EK258" s="463"/>
      <c r="EL258" s="465"/>
      <c r="EM258" s="467"/>
      <c r="FG258" s="463"/>
      <c r="FH258" s="463"/>
      <c r="FI258" s="463"/>
      <c r="FJ258" s="463"/>
      <c r="FK258" s="463"/>
      <c r="FL258" s="463"/>
      <c r="FM258" s="463"/>
      <c r="FN258" s="463"/>
      <c r="FO258" s="463"/>
      <c r="FP258" s="463"/>
      <c r="FQ258" s="463"/>
      <c r="FR258" s="463"/>
      <c r="FS258" s="463"/>
      <c r="FT258" s="463"/>
      <c r="FU258" s="463"/>
      <c r="FV258" s="465"/>
      <c r="FW258" s="467"/>
      <c r="GQ258" s="463"/>
      <c r="GR258" s="463"/>
      <c r="GS258" s="463"/>
      <c r="GT258" s="463"/>
      <c r="GU258" s="463"/>
      <c r="GV258" s="463"/>
      <c r="GW258" s="463"/>
      <c r="GX258" s="463"/>
      <c r="GY258" s="463"/>
      <c r="GZ258" s="463"/>
      <c r="HA258" s="463"/>
      <c r="HB258" s="463"/>
      <c r="HC258" s="463"/>
      <c r="HD258" s="463"/>
      <c r="HE258" s="463"/>
      <c r="HF258" s="465"/>
      <c r="HG258" s="467"/>
    </row>
    <row r="260" spans="1:216" x14ac:dyDescent="0.2">
      <c r="A260" s="243" t="s">
        <v>69</v>
      </c>
      <c r="B260" s="458" t="s">
        <v>70</v>
      </c>
      <c r="C260" s="458"/>
      <c r="D260" s="458"/>
      <c r="E260" s="458"/>
      <c r="F260" s="458"/>
      <c r="G260" s="458"/>
      <c r="H260" s="458"/>
      <c r="I260" s="458"/>
      <c r="J260" s="458"/>
      <c r="K260" s="458"/>
      <c r="L260" s="458"/>
      <c r="M260" s="458"/>
      <c r="N260" s="458"/>
      <c r="O260" s="458"/>
      <c r="P260" s="458"/>
      <c r="Q260" s="458"/>
      <c r="R260" s="458"/>
      <c r="S260" s="458"/>
      <c r="T260" s="458"/>
      <c r="U260" s="458"/>
      <c r="V260" s="458"/>
      <c r="W260" s="458"/>
      <c r="X260" s="458"/>
      <c r="Y260" s="458"/>
      <c r="Z260" s="458"/>
      <c r="AA260" s="458"/>
      <c r="AB260" s="458"/>
      <c r="AC260" s="458"/>
      <c r="AD260" s="458"/>
      <c r="AE260" s="458"/>
      <c r="AF260" s="458"/>
      <c r="AG260" s="458"/>
      <c r="AH260" s="458"/>
      <c r="AI260" s="458"/>
      <c r="AJ260" s="458"/>
      <c r="AK260" s="243" t="s">
        <v>69</v>
      </c>
      <c r="AL260" s="458" t="s">
        <v>70</v>
      </c>
      <c r="AM260" s="458"/>
      <c r="AN260" s="458"/>
      <c r="AO260" s="458"/>
      <c r="AP260" s="458"/>
      <c r="AQ260" s="458"/>
      <c r="AR260" s="458"/>
      <c r="AS260" s="458"/>
      <c r="AT260" s="458"/>
      <c r="AU260" s="458"/>
      <c r="AV260" s="458"/>
      <c r="AW260" s="458"/>
      <c r="AX260" s="458"/>
      <c r="AY260" s="458"/>
      <c r="AZ260" s="458"/>
      <c r="BA260" s="458"/>
      <c r="BB260" s="458"/>
      <c r="BC260" s="458"/>
      <c r="BD260" s="458"/>
      <c r="BE260" s="458"/>
      <c r="BF260" s="458"/>
      <c r="BG260" s="458"/>
      <c r="BH260" s="458"/>
      <c r="BI260" s="458"/>
      <c r="BJ260" s="458"/>
      <c r="BK260" s="458"/>
      <c r="BL260" s="458"/>
      <c r="BM260" s="458"/>
      <c r="BN260" s="458"/>
      <c r="BO260" s="458"/>
      <c r="BP260" s="458"/>
      <c r="BQ260" s="458"/>
      <c r="BR260" s="458"/>
      <c r="BS260" s="458"/>
      <c r="BT260" s="458"/>
      <c r="BU260" s="243" t="s">
        <v>69</v>
      </c>
      <c r="BV260" s="458" t="s">
        <v>70</v>
      </c>
      <c r="BW260" s="458"/>
      <c r="BX260" s="458"/>
      <c r="BY260" s="458"/>
      <c r="BZ260" s="458"/>
      <c r="CA260" s="458"/>
      <c r="CB260" s="458"/>
      <c r="CC260" s="458"/>
      <c r="CD260" s="458"/>
      <c r="CE260" s="458"/>
      <c r="CF260" s="458"/>
      <c r="CG260" s="458"/>
      <c r="CH260" s="458"/>
      <c r="CI260" s="458"/>
      <c r="CJ260" s="458"/>
      <c r="CK260" s="458"/>
      <c r="CL260" s="458"/>
      <c r="CM260" s="458"/>
      <c r="CN260" s="458"/>
      <c r="CO260" s="458"/>
      <c r="CP260" s="458"/>
      <c r="CQ260" s="458"/>
      <c r="CR260" s="458"/>
      <c r="CS260" s="458"/>
      <c r="CT260" s="458"/>
      <c r="CU260" s="458"/>
      <c r="CV260" s="458"/>
      <c r="CW260" s="458"/>
      <c r="CX260" s="458"/>
      <c r="CY260" s="458"/>
      <c r="CZ260" s="458"/>
      <c r="DA260" s="458"/>
      <c r="DB260" s="458"/>
      <c r="DC260" s="458"/>
      <c r="DD260" s="458"/>
      <c r="DE260" s="243" t="s">
        <v>69</v>
      </c>
      <c r="DF260" s="458" t="s">
        <v>70</v>
      </c>
      <c r="DG260" s="458"/>
      <c r="DH260" s="458"/>
      <c r="DI260" s="458"/>
      <c r="DJ260" s="458"/>
      <c r="DK260" s="458"/>
      <c r="DL260" s="458"/>
      <c r="DM260" s="458"/>
      <c r="DN260" s="458"/>
      <c r="DO260" s="458"/>
      <c r="DP260" s="458"/>
      <c r="DQ260" s="458"/>
      <c r="DR260" s="458"/>
      <c r="DS260" s="458"/>
      <c r="DT260" s="458"/>
      <c r="DU260" s="458"/>
      <c r="DV260" s="458"/>
      <c r="DW260" s="458"/>
      <c r="DX260" s="458"/>
      <c r="DY260" s="458"/>
      <c r="DZ260" s="458"/>
      <c r="EA260" s="458"/>
      <c r="EB260" s="458"/>
      <c r="EC260" s="458"/>
      <c r="ED260" s="458"/>
      <c r="EE260" s="458"/>
      <c r="EF260" s="458"/>
      <c r="EG260" s="458"/>
      <c r="EH260" s="458"/>
      <c r="EI260" s="458"/>
      <c r="EJ260" s="458"/>
      <c r="EK260" s="458"/>
      <c r="EL260" s="458"/>
      <c r="EM260" s="458"/>
      <c r="EN260" s="458"/>
      <c r="EO260" s="243" t="s">
        <v>69</v>
      </c>
      <c r="EP260" s="458" t="s">
        <v>70</v>
      </c>
      <c r="EQ260" s="458"/>
      <c r="ER260" s="458"/>
      <c r="ES260" s="458"/>
      <c r="ET260" s="458"/>
      <c r="EU260" s="458"/>
      <c r="EV260" s="458"/>
      <c r="EW260" s="458"/>
      <c r="EX260" s="458"/>
      <c r="EY260" s="458"/>
      <c r="EZ260" s="458"/>
      <c r="FA260" s="458"/>
      <c r="FB260" s="458"/>
      <c r="FC260" s="458"/>
      <c r="FD260" s="458"/>
      <c r="FE260" s="458"/>
      <c r="FF260" s="458"/>
      <c r="FG260" s="458"/>
      <c r="FH260" s="458"/>
      <c r="FI260" s="458"/>
      <c r="FJ260" s="458"/>
      <c r="FK260" s="458"/>
      <c r="FL260" s="458"/>
      <c r="FM260" s="458"/>
      <c r="FN260" s="458"/>
      <c r="FO260" s="458"/>
      <c r="FP260" s="458"/>
      <c r="FQ260" s="458"/>
      <c r="FR260" s="458"/>
      <c r="FS260" s="458"/>
      <c r="FT260" s="458"/>
      <c r="FU260" s="458"/>
      <c r="FV260" s="458"/>
      <c r="FW260" s="458"/>
      <c r="FX260" s="458"/>
      <c r="FY260" s="243" t="s">
        <v>69</v>
      </c>
      <c r="FZ260" s="458" t="s">
        <v>70</v>
      </c>
      <c r="GA260" s="458"/>
      <c r="GB260" s="458"/>
      <c r="GC260" s="458"/>
      <c r="GD260" s="458"/>
      <c r="GE260" s="458"/>
      <c r="GF260" s="458"/>
      <c r="GG260" s="458"/>
      <c r="GH260" s="458"/>
      <c r="GI260" s="458"/>
      <c r="GJ260" s="458"/>
      <c r="GK260" s="458"/>
      <c r="GL260" s="458"/>
      <c r="GM260" s="458"/>
      <c r="GN260" s="458"/>
      <c r="GO260" s="458"/>
      <c r="GP260" s="458"/>
      <c r="GQ260" s="458"/>
      <c r="GR260" s="458"/>
      <c r="GS260" s="458"/>
      <c r="GT260" s="458"/>
      <c r="GU260" s="458"/>
      <c r="GV260" s="458"/>
      <c r="GW260" s="458"/>
      <c r="GX260" s="458"/>
      <c r="GY260" s="458"/>
      <c r="GZ260" s="458"/>
      <c r="HA260" s="458"/>
      <c r="HB260" s="458"/>
      <c r="HC260" s="458"/>
      <c r="HD260" s="458"/>
      <c r="HE260" s="458"/>
      <c r="HF260" s="458"/>
      <c r="HG260" s="458"/>
      <c r="HH260" s="458"/>
    </row>
    <row r="261" spans="1:216" x14ac:dyDescent="0.2">
      <c r="B261" s="457" t="s">
        <v>71</v>
      </c>
      <c r="C261" s="457"/>
      <c r="D261" s="457"/>
      <c r="E261" s="457"/>
      <c r="F261" s="457"/>
      <c r="G261" s="457"/>
      <c r="H261" s="457"/>
      <c r="I261" s="457"/>
      <c r="J261" s="457"/>
      <c r="K261" s="457"/>
      <c r="L261" s="457"/>
      <c r="M261" s="457"/>
      <c r="N261" s="457"/>
      <c r="O261" s="457"/>
      <c r="P261" s="457"/>
      <c r="Q261" s="457"/>
      <c r="R261" s="457"/>
      <c r="S261" s="457"/>
      <c r="T261" s="457"/>
      <c r="U261" s="457"/>
      <c r="V261" s="457"/>
      <c r="W261" s="457"/>
      <c r="X261" s="244"/>
      <c r="Y261" s="244"/>
      <c r="Z261" s="244"/>
      <c r="AA261" s="244"/>
      <c r="AB261" s="244"/>
      <c r="AC261" s="244"/>
      <c r="AD261" s="244"/>
      <c r="AE261" s="244"/>
      <c r="AF261" s="244"/>
      <c r="AG261" s="244"/>
      <c r="AH261" s="244"/>
      <c r="AI261" s="244"/>
      <c r="AJ261" s="244"/>
      <c r="AL261" s="457" t="s">
        <v>71</v>
      </c>
      <c r="AM261" s="457"/>
      <c r="AN261" s="457"/>
      <c r="AO261" s="457"/>
      <c r="AP261" s="457"/>
      <c r="AQ261" s="457"/>
      <c r="AR261" s="457"/>
      <c r="AS261" s="457"/>
      <c r="AT261" s="457"/>
      <c r="AU261" s="457"/>
      <c r="AV261" s="457"/>
      <c r="AW261" s="457"/>
      <c r="AX261" s="457"/>
      <c r="AY261" s="457"/>
      <c r="AZ261" s="457"/>
      <c r="BA261" s="457"/>
      <c r="BB261" s="457"/>
      <c r="BC261" s="457"/>
      <c r="BD261" s="457"/>
      <c r="BE261" s="457"/>
      <c r="BF261" s="457"/>
      <c r="BG261" s="457"/>
      <c r="BH261" s="244"/>
      <c r="BI261" s="244"/>
      <c r="BJ261" s="244"/>
      <c r="BK261" s="244"/>
      <c r="BL261" s="244"/>
      <c r="BM261" s="244"/>
      <c r="BN261" s="244"/>
      <c r="BO261" s="244"/>
      <c r="BP261" s="244"/>
      <c r="BQ261" s="244"/>
      <c r="BR261" s="244"/>
      <c r="BS261" s="244"/>
      <c r="BT261" s="244"/>
      <c r="BV261" s="457" t="s">
        <v>71</v>
      </c>
      <c r="BW261" s="457"/>
      <c r="BX261" s="457"/>
      <c r="BY261" s="457"/>
      <c r="BZ261" s="457"/>
      <c r="CA261" s="457"/>
      <c r="CB261" s="457"/>
      <c r="CC261" s="457"/>
      <c r="CD261" s="457"/>
      <c r="CE261" s="457"/>
      <c r="CF261" s="457"/>
      <c r="CG261" s="457"/>
      <c r="CH261" s="457"/>
      <c r="CI261" s="457"/>
      <c r="CJ261" s="457"/>
      <c r="CK261" s="457"/>
      <c r="CL261" s="457"/>
      <c r="CM261" s="457"/>
      <c r="CN261" s="457"/>
      <c r="CO261" s="457"/>
      <c r="CP261" s="457"/>
      <c r="CQ261" s="457"/>
      <c r="CR261" s="244"/>
      <c r="CS261" s="244"/>
      <c r="CT261" s="244"/>
      <c r="CU261" s="244"/>
      <c r="CV261" s="244"/>
      <c r="CW261" s="244"/>
      <c r="CX261" s="244"/>
      <c r="CY261" s="244"/>
      <c r="CZ261" s="244"/>
      <c r="DA261" s="244"/>
      <c r="DB261" s="244"/>
      <c r="DC261" s="244"/>
      <c r="DD261" s="244"/>
      <c r="DF261" s="457" t="s">
        <v>71</v>
      </c>
      <c r="DG261" s="457"/>
      <c r="DH261" s="457"/>
      <c r="DI261" s="457"/>
      <c r="DJ261" s="457"/>
      <c r="DK261" s="457"/>
      <c r="DL261" s="457"/>
      <c r="DM261" s="457"/>
      <c r="DN261" s="457"/>
      <c r="DO261" s="457"/>
      <c r="DP261" s="457"/>
      <c r="DQ261" s="457"/>
      <c r="DR261" s="457"/>
      <c r="DS261" s="457"/>
      <c r="DT261" s="457"/>
      <c r="DU261" s="457"/>
      <c r="DV261" s="457"/>
      <c r="DW261" s="457"/>
      <c r="DX261" s="457"/>
      <c r="DY261" s="457"/>
      <c r="DZ261" s="457"/>
      <c r="EA261" s="457"/>
      <c r="EB261" s="244"/>
      <c r="EC261" s="244"/>
      <c r="ED261" s="244"/>
      <c r="EE261" s="244"/>
      <c r="EF261" s="244"/>
      <c r="EG261" s="244"/>
      <c r="EH261" s="244"/>
      <c r="EI261" s="244"/>
      <c r="EJ261" s="244"/>
      <c r="EK261" s="244"/>
      <c r="EL261" s="244"/>
      <c r="EM261" s="244"/>
      <c r="EN261" s="244"/>
      <c r="EP261" s="457" t="s">
        <v>71</v>
      </c>
      <c r="EQ261" s="457"/>
      <c r="ER261" s="457"/>
      <c r="ES261" s="457"/>
      <c r="ET261" s="457"/>
      <c r="EU261" s="457"/>
      <c r="EV261" s="457"/>
      <c r="EW261" s="457"/>
      <c r="EX261" s="457"/>
      <c r="EY261" s="457"/>
      <c r="EZ261" s="457"/>
      <c r="FA261" s="457"/>
      <c r="FB261" s="457"/>
      <c r="FC261" s="457"/>
      <c r="FD261" s="457"/>
      <c r="FE261" s="457"/>
      <c r="FF261" s="457"/>
      <c r="FG261" s="457"/>
      <c r="FH261" s="457"/>
      <c r="FI261" s="457"/>
      <c r="FJ261" s="457"/>
      <c r="FK261" s="457"/>
      <c r="FL261" s="244"/>
      <c r="FM261" s="244"/>
      <c r="FN261" s="244"/>
      <c r="FO261" s="244"/>
      <c r="FP261" s="244"/>
      <c r="FQ261" s="244"/>
      <c r="FR261" s="244"/>
      <c r="FS261" s="244"/>
      <c r="FT261" s="244"/>
      <c r="FU261" s="244"/>
      <c r="FV261" s="244"/>
      <c r="FW261" s="244"/>
      <c r="FX261" s="244"/>
      <c r="FZ261" s="457" t="s">
        <v>71</v>
      </c>
      <c r="GA261" s="457"/>
      <c r="GB261" s="457"/>
      <c r="GC261" s="457"/>
      <c r="GD261" s="457"/>
      <c r="GE261" s="457"/>
      <c r="GF261" s="457"/>
      <c r="GG261" s="457"/>
      <c r="GH261" s="457"/>
      <c r="GI261" s="457"/>
      <c r="GJ261" s="457"/>
      <c r="GK261" s="457"/>
      <c r="GL261" s="457"/>
      <c r="GM261" s="457"/>
      <c r="GN261" s="457"/>
      <c r="GO261" s="457"/>
      <c r="GP261" s="457"/>
      <c r="GQ261" s="457"/>
      <c r="GR261" s="457"/>
      <c r="GS261" s="457"/>
      <c r="GT261" s="457"/>
      <c r="GU261" s="457"/>
      <c r="GV261" s="244"/>
      <c r="GW261" s="244"/>
      <c r="GX261" s="244"/>
      <c r="GY261" s="244"/>
      <c r="GZ261" s="244"/>
      <c r="HA261" s="244"/>
      <c r="HB261" s="244"/>
      <c r="HC261" s="244"/>
      <c r="HD261" s="244"/>
      <c r="HE261" s="244"/>
      <c r="HF261" s="244"/>
      <c r="HG261" s="244"/>
      <c r="HH261" s="244"/>
    </row>
    <row r="262" spans="1:216" x14ac:dyDescent="0.2">
      <c r="A262" s="243" t="s">
        <v>72</v>
      </c>
      <c r="B262" s="457" t="s">
        <v>73</v>
      </c>
      <c r="C262" s="457"/>
      <c r="D262" s="457"/>
      <c r="E262" s="457"/>
      <c r="F262" s="457"/>
      <c r="G262" s="457"/>
      <c r="H262" s="457"/>
      <c r="I262" s="457"/>
      <c r="J262" s="457"/>
      <c r="K262" s="457"/>
      <c r="L262" s="457"/>
      <c r="M262" s="457"/>
      <c r="N262" s="457"/>
      <c r="O262" s="457"/>
      <c r="P262" s="457"/>
      <c r="Q262" s="457"/>
      <c r="R262" s="457"/>
      <c r="S262" s="457"/>
      <c r="T262" s="457"/>
      <c r="U262" s="457"/>
      <c r="V262" s="457"/>
      <c r="W262" s="457"/>
      <c r="X262" s="457"/>
      <c r="Y262" s="457"/>
      <c r="Z262" s="457"/>
      <c r="AA262" s="457"/>
      <c r="AB262" s="457"/>
      <c r="AC262" s="457"/>
      <c r="AD262" s="457"/>
      <c r="AE262" s="457"/>
      <c r="AF262" s="457"/>
      <c r="AG262" s="457"/>
      <c r="AH262" s="457"/>
      <c r="AI262" s="457"/>
      <c r="AJ262" s="457"/>
      <c r="AK262" s="243" t="s">
        <v>72</v>
      </c>
      <c r="AL262" s="457" t="s">
        <v>73</v>
      </c>
      <c r="AM262" s="457"/>
      <c r="AN262" s="457"/>
      <c r="AO262" s="457"/>
      <c r="AP262" s="457"/>
      <c r="AQ262" s="457"/>
      <c r="AR262" s="457"/>
      <c r="AS262" s="457"/>
      <c r="AT262" s="457"/>
      <c r="AU262" s="457"/>
      <c r="AV262" s="457"/>
      <c r="AW262" s="457"/>
      <c r="AX262" s="457"/>
      <c r="AY262" s="457"/>
      <c r="AZ262" s="457"/>
      <c r="BA262" s="457"/>
      <c r="BB262" s="457"/>
      <c r="BC262" s="457"/>
      <c r="BD262" s="457"/>
      <c r="BE262" s="457"/>
      <c r="BF262" s="457"/>
      <c r="BG262" s="457"/>
      <c r="BH262" s="457"/>
      <c r="BI262" s="457"/>
      <c r="BJ262" s="457"/>
      <c r="BK262" s="457"/>
      <c r="BL262" s="457"/>
      <c r="BM262" s="457"/>
      <c r="BN262" s="457"/>
      <c r="BO262" s="457"/>
      <c r="BP262" s="457"/>
      <c r="BQ262" s="457"/>
      <c r="BR262" s="457"/>
      <c r="BS262" s="457"/>
      <c r="BT262" s="457"/>
      <c r="BU262" s="243" t="s">
        <v>72</v>
      </c>
      <c r="BV262" s="457" t="s">
        <v>73</v>
      </c>
      <c r="BW262" s="457"/>
      <c r="BX262" s="457"/>
      <c r="BY262" s="457"/>
      <c r="BZ262" s="457"/>
      <c r="CA262" s="457"/>
      <c r="CB262" s="457"/>
      <c r="CC262" s="457"/>
      <c r="CD262" s="457"/>
      <c r="CE262" s="457"/>
      <c r="CF262" s="457"/>
      <c r="CG262" s="457"/>
      <c r="CH262" s="457"/>
      <c r="CI262" s="457"/>
      <c r="CJ262" s="457"/>
      <c r="CK262" s="457"/>
      <c r="CL262" s="457"/>
      <c r="CM262" s="457"/>
      <c r="CN262" s="457"/>
      <c r="CO262" s="457"/>
      <c r="CP262" s="457"/>
      <c r="CQ262" s="457"/>
      <c r="CR262" s="457"/>
      <c r="CS262" s="457"/>
      <c r="CT262" s="457"/>
      <c r="CU262" s="457"/>
      <c r="CV262" s="457"/>
      <c r="CW262" s="457"/>
      <c r="CX262" s="457"/>
      <c r="CY262" s="457"/>
      <c r="CZ262" s="457"/>
      <c r="DA262" s="457"/>
      <c r="DB262" s="457"/>
      <c r="DC262" s="457"/>
      <c r="DD262" s="457"/>
      <c r="DE262" s="243" t="s">
        <v>72</v>
      </c>
      <c r="DF262" s="457" t="s">
        <v>73</v>
      </c>
      <c r="DG262" s="457"/>
      <c r="DH262" s="457"/>
      <c r="DI262" s="457"/>
      <c r="DJ262" s="457"/>
      <c r="DK262" s="457"/>
      <c r="DL262" s="457"/>
      <c r="DM262" s="457"/>
      <c r="DN262" s="457"/>
      <c r="DO262" s="457"/>
      <c r="DP262" s="457"/>
      <c r="DQ262" s="457"/>
      <c r="DR262" s="457"/>
      <c r="DS262" s="457"/>
      <c r="DT262" s="457"/>
      <c r="DU262" s="457"/>
      <c r="DV262" s="457"/>
      <c r="DW262" s="457"/>
      <c r="DX262" s="457"/>
      <c r="DY262" s="457"/>
      <c r="DZ262" s="457"/>
      <c r="EA262" s="457"/>
      <c r="EB262" s="457"/>
      <c r="EC262" s="457"/>
      <c r="ED262" s="457"/>
      <c r="EE262" s="457"/>
      <c r="EF262" s="457"/>
      <c r="EG262" s="457"/>
      <c r="EH262" s="457"/>
      <c r="EI262" s="457"/>
      <c r="EJ262" s="457"/>
      <c r="EK262" s="457"/>
      <c r="EL262" s="457"/>
      <c r="EM262" s="457"/>
      <c r="EN262" s="457"/>
      <c r="EO262" s="243" t="s">
        <v>72</v>
      </c>
      <c r="EP262" s="457" t="s">
        <v>73</v>
      </c>
      <c r="EQ262" s="457"/>
      <c r="ER262" s="457"/>
      <c r="ES262" s="457"/>
      <c r="ET262" s="457"/>
      <c r="EU262" s="457"/>
      <c r="EV262" s="457"/>
      <c r="EW262" s="457"/>
      <c r="EX262" s="457"/>
      <c r="EY262" s="457"/>
      <c r="EZ262" s="457"/>
      <c r="FA262" s="457"/>
      <c r="FB262" s="457"/>
      <c r="FC262" s="457"/>
      <c r="FD262" s="457"/>
      <c r="FE262" s="457"/>
      <c r="FF262" s="457"/>
      <c r="FG262" s="457"/>
      <c r="FH262" s="457"/>
      <c r="FI262" s="457"/>
      <c r="FJ262" s="457"/>
      <c r="FK262" s="457"/>
      <c r="FL262" s="457"/>
      <c r="FM262" s="457"/>
      <c r="FN262" s="457"/>
      <c r="FO262" s="457"/>
      <c r="FP262" s="457"/>
      <c r="FQ262" s="457"/>
      <c r="FR262" s="457"/>
      <c r="FS262" s="457"/>
      <c r="FT262" s="457"/>
      <c r="FU262" s="457"/>
      <c r="FV262" s="457"/>
      <c r="FW262" s="457"/>
      <c r="FX262" s="457"/>
      <c r="FY262" s="243" t="s">
        <v>72</v>
      </c>
      <c r="FZ262" s="457" t="s">
        <v>73</v>
      </c>
      <c r="GA262" s="457"/>
      <c r="GB262" s="457"/>
      <c r="GC262" s="457"/>
      <c r="GD262" s="457"/>
      <c r="GE262" s="457"/>
      <c r="GF262" s="457"/>
      <c r="GG262" s="457"/>
      <c r="GH262" s="457"/>
      <c r="GI262" s="457"/>
      <c r="GJ262" s="457"/>
      <c r="GK262" s="457"/>
      <c r="GL262" s="457"/>
      <c r="GM262" s="457"/>
      <c r="GN262" s="457"/>
      <c r="GO262" s="457"/>
      <c r="GP262" s="457"/>
      <c r="GQ262" s="457"/>
      <c r="GR262" s="457"/>
      <c r="GS262" s="457"/>
      <c r="GT262" s="457"/>
      <c r="GU262" s="457"/>
      <c r="GV262" s="457"/>
      <c r="GW262" s="457"/>
      <c r="GX262" s="457"/>
      <c r="GY262" s="457"/>
      <c r="GZ262" s="457"/>
      <c r="HA262" s="457"/>
      <c r="HB262" s="457"/>
      <c r="HC262" s="457"/>
      <c r="HD262" s="457"/>
      <c r="HE262" s="457"/>
      <c r="HF262" s="457"/>
      <c r="HG262" s="457"/>
      <c r="HH262" s="457"/>
    </row>
    <row r="263" spans="1:216" x14ac:dyDescent="0.2">
      <c r="B263" s="457" t="s">
        <v>74</v>
      </c>
      <c r="C263" s="457"/>
      <c r="D263" s="457"/>
      <c r="E263" s="457"/>
      <c r="F263" s="457"/>
      <c r="G263" s="457"/>
      <c r="H263" s="457"/>
      <c r="I263" s="457"/>
      <c r="J263" s="457"/>
      <c r="K263" s="457"/>
      <c r="L263" s="457"/>
      <c r="M263" s="457"/>
      <c r="N263" s="457"/>
      <c r="O263" s="457"/>
      <c r="P263" s="457"/>
      <c r="Q263" s="457"/>
      <c r="R263" s="457"/>
      <c r="S263" s="457"/>
      <c r="T263" s="457"/>
      <c r="U263" s="457"/>
      <c r="V263" s="457"/>
      <c r="W263" s="457"/>
      <c r="X263" s="457"/>
      <c r="Y263" s="457"/>
      <c r="Z263" s="244"/>
      <c r="AA263" s="244"/>
      <c r="AB263" s="244"/>
      <c r="AC263" s="244"/>
      <c r="AD263" s="244"/>
      <c r="AE263" s="244"/>
      <c r="AF263" s="244"/>
      <c r="AG263" s="244"/>
      <c r="AH263" s="244"/>
      <c r="AI263" s="244"/>
      <c r="AJ263" s="244"/>
      <c r="AL263" s="457" t="s">
        <v>74</v>
      </c>
      <c r="AM263" s="457"/>
      <c r="AN263" s="457"/>
      <c r="AO263" s="457"/>
      <c r="AP263" s="457"/>
      <c r="AQ263" s="457"/>
      <c r="AR263" s="457"/>
      <c r="AS263" s="457"/>
      <c r="AT263" s="457"/>
      <c r="AU263" s="457"/>
      <c r="AV263" s="457"/>
      <c r="AW263" s="457"/>
      <c r="AX263" s="457"/>
      <c r="AY263" s="457"/>
      <c r="AZ263" s="457"/>
      <c r="BA263" s="457"/>
      <c r="BB263" s="457"/>
      <c r="BC263" s="457"/>
      <c r="BD263" s="457"/>
      <c r="BE263" s="457"/>
      <c r="BF263" s="457"/>
      <c r="BG263" s="457"/>
      <c r="BH263" s="457"/>
      <c r="BI263" s="457"/>
      <c r="BJ263" s="244"/>
      <c r="BK263" s="244"/>
      <c r="BL263" s="244"/>
      <c r="BM263" s="244"/>
      <c r="BN263" s="244"/>
      <c r="BO263" s="244"/>
      <c r="BP263" s="244"/>
      <c r="BQ263" s="244"/>
      <c r="BR263" s="244"/>
      <c r="BS263" s="244"/>
      <c r="BT263" s="244"/>
      <c r="BV263" s="457" t="s">
        <v>74</v>
      </c>
      <c r="BW263" s="457"/>
      <c r="BX263" s="457"/>
      <c r="BY263" s="457"/>
      <c r="BZ263" s="457"/>
      <c r="CA263" s="457"/>
      <c r="CB263" s="457"/>
      <c r="CC263" s="457"/>
      <c r="CD263" s="457"/>
      <c r="CE263" s="457"/>
      <c r="CF263" s="457"/>
      <c r="CG263" s="457"/>
      <c r="CH263" s="457"/>
      <c r="CI263" s="457"/>
      <c r="CJ263" s="457"/>
      <c r="CK263" s="457"/>
      <c r="CL263" s="457"/>
      <c r="CM263" s="457"/>
      <c r="CN263" s="457"/>
      <c r="CO263" s="457"/>
      <c r="CP263" s="457"/>
      <c r="CQ263" s="457"/>
      <c r="CR263" s="457"/>
      <c r="CS263" s="457"/>
      <c r="CT263" s="244"/>
      <c r="CU263" s="244"/>
      <c r="CV263" s="244"/>
      <c r="CW263" s="244"/>
      <c r="CX263" s="244"/>
      <c r="CY263" s="244"/>
      <c r="CZ263" s="244"/>
      <c r="DA263" s="244"/>
      <c r="DB263" s="244"/>
      <c r="DC263" s="244"/>
      <c r="DD263" s="244"/>
      <c r="DF263" s="457" t="s">
        <v>74</v>
      </c>
      <c r="DG263" s="457"/>
      <c r="DH263" s="457"/>
      <c r="DI263" s="457"/>
      <c r="DJ263" s="457"/>
      <c r="DK263" s="457"/>
      <c r="DL263" s="457"/>
      <c r="DM263" s="457"/>
      <c r="DN263" s="457"/>
      <c r="DO263" s="457"/>
      <c r="DP263" s="457"/>
      <c r="DQ263" s="457"/>
      <c r="DR263" s="457"/>
      <c r="DS263" s="457"/>
      <c r="DT263" s="457"/>
      <c r="DU263" s="457"/>
      <c r="DV263" s="457"/>
      <c r="DW263" s="457"/>
      <c r="DX263" s="457"/>
      <c r="DY263" s="457"/>
      <c r="DZ263" s="457"/>
      <c r="EA263" s="457"/>
      <c r="EB263" s="457"/>
      <c r="EC263" s="457"/>
      <c r="ED263" s="244"/>
      <c r="EE263" s="244"/>
      <c r="EF263" s="244"/>
      <c r="EG263" s="244"/>
      <c r="EH263" s="244"/>
      <c r="EI263" s="244"/>
      <c r="EJ263" s="244"/>
      <c r="EK263" s="244"/>
      <c r="EL263" s="244"/>
      <c r="EM263" s="244"/>
      <c r="EN263" s="244"/>
      <c r="EP263" s="457" t="s">
        <v>74</v>
      </c>
      <c r="EQ263" s="457"/>
      <c r="ER263" s="457"/>
      <c r="ES263" s="457"/>
      <c r="ET263" s="457"/>
      <c r="EU263" s="457"/>
      <c r="EV263" s="457"/>
      <c r="EW263" s="457"/>
      <c r="EX263" s="457"/>
      <c r="EY263" s="457"/>
      <c r="EZ263" s="457"/>
      <c r="FA263" s="457"/>
      <c r="FB263" s="457"/>
      <c r="FC263" s="457"/>
      <c r="FD263" s="457"/>
      <c r="FE263" s="457"/>
      <c r="FF263" s="457"/>
      <c r="FG263" s="457"/>
      <c r="FH263" s="457"/>
      <c r="FI263" s="457"/>
      <c r="FJ263" s="457"/>
      <c r="FK263" s="457"/>
      <c r="FL263" s="457"/>
      <c r="FM263" s="457"/>
      <c r="FN263" s="244"/>
      <c r="FO263" s="244"/>
      <c r="FP263" s="244"/>
      <c r="FQ263" s="244"/>
      <c r="FR263" s="244"/>
      <c r="FS263" s="244"/>
      <c r="FT263" s="244"/>
      <c r="FU263" s="244"/>
      <c r="FV263" s="244"/>
      <c r="FW263" s="244"/>
      <c r="FX263" s="244"/>
      <c r="FZ263" s="457" t="s">
        <v>74</v>
      </c>
      <c r="GA263" s="457"/>
      <c r="GB263" s="457"/>
      <c r="GC263" s="457"/>
      <c r="GD263" s="457"/>
      <c r="GE263" s="457"/>
      <c r="GF263" s="457"/>
      <c r="GG263" s="457"/>
      <c r="GH263" s="457"/>
      <c r="GI263" s="457"/>
      <c r="GJ263" s="457"/>
      <c r="GK263" s="457"/>
      <c r="GL263" s="457"/>
      <c r="GM263" s="457"/>
      <c r="GN263" s="457"/>
      <c r="GO263" s="457"/>
      <c r="GP263" s="457"/>
      <c r="GQ263" s="457"/>
      <c r="GR263" s="457"/>
      <c r="GS263" s="457"/>
      <c r="GT263" s="457"/>
      <c r="GU263" s="457"/>
      <c r="GV263" s="457"/>
      <c r="GW263" s="457"/>
      <c r="GX263" s="244"/>
      <c r="GY263" s="244"/>
      <c r="GZ263" s="244"/>
      <c r="HA263" s="244"/>
      <c r="HB263" s="244"/>
      <c r="HC263" s="244"/>
      <c r="HD263" s="244"/>
      <c r="HE263" s="244"/>
      <c r="HF263" s="244"/>
      <c r="HG263" s="244"/>
      <c r="HH263" s="244"/>
    </row>
    <row r="265" spans="1:216" x14ac:dyDescent="0.2">
      <c r="Q265" s="458" t="s">
        <v>75</v>
      </c>
      <c r="R265" s="458"/>
      <c r="S265" s="458"/>
      <c r="T265" s="458"/>
      <c r="U265" s="458"/>
      <c r="V265" s="458"/>
      <c r="W265" s="458"/>
      <c r="X265" s="458"/>
      <c r="Y265" s="458"/>
      <c r="Z265" s="458"/>
      <c r="AA265" s="458"/>
      <c r="AB265" s="458"/>
      <c r="AC265" s="458"/>
      <c r="AD265" s="458"/>
      <c r="AE265" s="458"/>
      <c r="AF265" s="458"/>
      <c r="AG265" s="458"/>
      <c r="AH265" s="458"/>
      <c r="AI265" s="458"/>
      <c r="AJ265" s="458"/>
      <c r="BA265" s="458" t="s">
        <v>75</v>
      </c>
      <c r="BB265" s="458"/>
      <c r="BC265" s="458"/>
      <c r="BD265" s="458"/>
      <c r="BE265" s="458"/>
      <c r="BF265" s="458"/>
      <c r="BG265" s="458"/>
      <c r="BH265" s="458"/>
      <c r="BI265" s="458"/>
      <c r="BJ265" s="458"/>
      <c r="BK265" s="458"/>
      <c r="BL265" s="458"/>
      <c r="BM265" s="458"/>
      <c r="BN265" s="458"/>
      <c r="BO265" s="458"/>
      <c r="BP265" s="458"/>
      <c r="BQ265" s="458"/>
      <c r="BR265" s="458"/>
      <c r="BS265" s="458"/>
      <c r="BT265" s="458"/>
      <c r="CK265" s="458" t="s">
        <v>75</v>
      </c>
      <c r="CL265" s="458"/>
      <c r="CM265" s="458"/>
      <c r="CN265" s="458"/>
      <c r="CO265" s="458"/>
      <c r="CP265" s="458"/>
      <c r="CQ265" s="458"/>
      <c r="CR265" s="458"/>
      <c r="CS265" s="458"/>
      <c r="CT265" s="458"/>
      <c r="CU265" s="458"/>
      <c r="CV265" s="458"/>
      <c r="CW265" s="458"/>
      <c r="CX265" s="458"/>
      <c r="CY265" s="458"/>
      <c r="CZ265" s="458"/>
      <c r="DA265" s="458"/>
      <c r="DB265" s="458"/>
      <c r="DC265" s="458"/>
      <c r="DD265" s="458"/>
      <c r="DU265" s="458" t="s">
        <v>75</v>
      </c>
      <c r="DV265" s="458"/>
      <c r="DW265" s="458"/>
      <c r="DX265" s="458"/>
      <c r="DY265" s="458"/>
      <c r="DZ265" s="458"/>
      <c r="EA265" s="458"/>
      <c r="EB265" s="458"/>
      <c r="EC265" s="458"/>
      <c r="ED265" s="458"/>
      <c r="EE265" s="458"/>
      <c r="EF265" s="458"/>
      <c r="EG265" s="458"/>
      <c r="EH265" s="458"/>
      <c r="EI265" s="458"/>
      <c r="EJ265" s="458"/>
      <c r="EK265" s="458"/>
      <c r="EL265" s="458"/>
      <c r="EM265" s="458"/>
      <c r="EN265" s="458"/>
      <c r="FE265" s="458" t="s">
        <v>75</v>
      </c>
      <c r="FF265" s="458"/>
      <c r="FG265" s="458"/>
      <c r="FH265" s="458"/>
      <c r="FI265" s="458"/>
      <c r="FJ265" s="458"/>
      <c r="FK265" s="458"/>
      <c r="FL265" s="458"/>
      <c r="FM265" s="458"/>
      <c r="FN265" s="458"/>
      <c r="FO265" s="458"/>
      <c r="FP265" s="458"/>
      <c r="FQ265" s="458"/>
      <c r="FR265" s="458"/>
      <c r="FS265" s="458"/>
      <c r="FT265" s="458"/>
      <c r="FU265" s="458"/>
      <c r="FV265" s="458"/>
      <c r="FW265" s="458"/>
      <c r="FX265" s="458"/>
      <c r="GO265" s="458" t="s">
        <v>75</v>
      </c>
      <c r="GP265" s="458"/>
      <c r="GQ265" s="458"/>
      <c r="GR265" s="458"/>
      <c r="GS265" s="458"/>
      <c r="GT265" s="458"/>
      <c r="GU265" s="458"/>
      <c r="GV265" s="458"/>
      <c r="GW265" s="458"/>
      <c r="GX265" s="458"/>
      <c r="GY265" s="458"/>
      <c r="GZ265" s="458"/>
      <c r="HA265" s="458"/>
      <c r="HB265" s="458"/>
      <c r="HC265" s="458"/>
      <c r="HD265" s="458"/>
      <c r="HE265" s="458"/>
      <c r="HF265" s="458"/>
      <c r="HG265" s="458"/>
      <c r="HH265" s="458"/>
    </row>
    <row r="266" spans="1:216" x14ac:dyDescent="0.2">
      <c r="Q266" s="458" t="s">
        <v>76</v>
      </c>
      <c r="R266" s="458"/>
      <c r="S266" s="458"/>
      <c r="T266" s="458"/>
      <c r="U266" s="458"/>
      <c r="V266" s="458"/>
      <c r="W266" s="458"/>
      <c r="X266" s="458"/>
      <c r="Y266" s="458"/>
      <c r="Z266" s="458"/>
      <c r="AA266" s="458"/>
      <c r="AB266" s="458"/>
      <c r="AC266" s="458"/>
      <c r="AD266" s="458"/>
      <c r="AE266" s="458"/>
      <c r="AF266" s="458"/>
      <c r="AG266" s="458"/>
      <c r="AH266" s="458"/>
      <c r="AI266" s="458"/>
      <c r="AJ266" s="458"/>
      <c r="BA266" s="458" t="s">
        <v>76</v>
      </c>
      <c r="BB266" s="458"/>
      <c r="BC266" s="458"/>
      <c r="BD266" s="458"/>
      <c r="BE266" s="458"/>
      <c r="BF266" s="458"/>
      <c r="BG266" s="458"/>
      <c r="BH266" s="458"/>
      <c r="BI266" s="458"/>
      <c r="BJ266" s="458"/>
      <c r="BK266" s="458"/>
      <c r="BL266" s="458"/>
      <c r="BM266" s="458"/>
      <c r="BN266" s="458"/>
      <c r="BO266" s="458"/>
      <c r="BP266" s="458"/>
      <c r="BQ266" s="458"/>
      <c r="BR266" s="458"/>
      <c r="BS266" s="458"/>
      <c r="BT266" s="458"/>
      <c r="CK266" s="458" t="s">
        <v>76</v>
      </c>
      <c r="CL266" s="458"/>
      <c r="CM266" s="458"/>
      <c r="CN266" s="458"/>
      <c r="CO266" s="458"/>
      <c r="CP266" s="458"/>
      <c r="CQ266" s="458"/>
      <c r="CR266" s="458"/>
      <c r="CS266" s="458"/>
      <c r="CT266" s="458"/>
      <c r="CU266" s="458"/>
      <c r="CV266" s="458"/>
      <c r="CW266" s="458"/>
      <c r="CX266" s="458"/>
      <c r="CY266" s="458"/>
      <c r="CZ266" s="458"/>
      <c r="DA266" s="458"/>
      <c r="DB266" s="458"/>
      <c r="DC266" s="458"/>
      <c r="DD266" s="458"/>
      <c r="DU266" s="458" t="s">
        <v>76</v>
      </c>
      <c r="DV266" s="458"/>
      <c r="DW266" s="458"/>
      <c r="DX266" s="458"/>
      <c r="DY266" s="458"/>
      <c r="DZ266" s="458"/>
      <c r="EA266" s="458"/>
      <c r="EB266" s="458"/>
      <c r="EC266" s="458"/>
      <c r="ED266" s="458"/>
      <c r="EE266" s="458"/>
      <c r="EF266" s="458"/>
      <c r="EG266" s="458"/>
      <c r="EH266" s="458"/>
      <c r="EI266" s="458"/>
      <c r="EJ266" s="458"/>
      <c r="EK266" s="458"/>
      <c r="EL266" s="458"/>
      <c r="EM266" s="458"/>
      <c r="EN266" s="458"/>
      <c r="FE266" s="458" t="s">
        <v>76</v>
      </c>
      <c r="FF266" s="458"/>
      <c r="FG266" s="458"/>
      <c r="FH266" s="458"/>
      <c r="FI266" s="458"/>
      <c r="FJ266" s="458"/>
      <c r="FK266" s="458"/>
      <c r="FL266" s="458"/>
      <c r="FM266" s="458"/>
      <c r="FN266" s="458"/>
      <c r="FO266" s="458"/>
      <c r="FP266" s="458"/>
      <c r="FQ266" s="458"/>
      <c r="FR266" s="458"/>
      <c r="FS266" s="458"/>
      <c r="FT266" s="458"/>
      <c r="FU266" s="458"/>
      <c r="FV266" s="458"/>
      <c r="FW266" s="458"/>
      <c r="FX266" s="458"/>
      <c r="GO266" s="458" t="s">
        <v>76</v>
      </c>
      <c r="GP266" s="458"/>
      <c r="GQ266" s="458"/>
      <c r="GR266" s="458"/>
      <c r="GS266" s="458"/>
      <c r="GT266" s="458"/>
      <c r="GU266" s="458"/>
      <c r="GV266" s="458"/>
      <c r="GW266" s="458"/>
      <c r="GX266" s="458"/>
      <c r="GY266" s="458"/>
      <c r="GZ266" s="458"/>
      <c r="HA266" s="458"/>
      <c r="HB266" s="458"/>
      <c r="HC266" s="458"/>
      <c r="HD266" s="458"/>
      <c r="HE266" s="458"/>
      <c r="HF266" s="458"/>
      <c r="HG266" s="458"/>
      <c r="HH266" s="458"/>
    </row>
    <row r="267" spans="1:216" x14ac:dyDescent="0.2">
      <c r="Q267" s="459"/>
      <c r="R267" s="459"/>
      <c r="S267" s="459"/>
      <c r="T267" s="459"/>
      <c r="U267" s="459"/>
      <c r="V267" s="459"/>
      <c r="W267" s="459"/>
      <c r="X267" s="459"/>
      <c r="Y267" s="459"/>
      <c r="Z267" s="459"/>
      <c r="AA267" s="459"/>
      <c r="AB267" s="459"/>
      <c r="AC267" s="459"/>
      <c r="AD267" s="459"/>
      <c r="AE267" s="459"/>
      <c r="AF267" s="459"/>
      <c r="AG267" s="459"/>
      <c r="AH267" s="459"/>
      <c r="AI267" s="459"/>
      <c r="AJ267" s="459"/>
      <c r="BA267" s="459"/>
      <c r="BB267" s="459"/>
      <c r="BC267" s="459"/>
      <c r="BD267" s="459"/>
      <c r="BE267" s="459"/>
      <c r="BF267" s="459"/>
      <c r="BG267" s="459"/>
      <c r="BH267" s="459"/>
      <c r="BI267" s="459"/>
      <c r="BJ267" s="459"/>
      <c r="BK267" s="459"/>
      <c r="BL267" s="459"/>
      <c r="BM267" s="459"/>
      <c r="BN267" s="459"/>
      <c r="BO267" s="459"/>
      <c r="BP267" s="459"/>
      <c r="BQ267" s="459"/>
      <c r="BR267" s="459"/>
      <c r="BS267" s="459"/>
      <c r="BT267" s="459"/>
      <c r="CK267" s="459"/>
      <c r="CL267" s="459"/>
      <c r="CM267" s="459"/>
      <c r="CN267" s="459"/>
      <c r="CO267" s="459"/>
      <c r="CP267" s="459"/>
      <c r="CQ267" s="459"/>
      <c r="CR267" s="459"/>
      <c r="CS267" s="459"/>
      <c r="CT267" s="459"/>
      <c r="CU267" s="459"/>
      <c r="CV267" s="459"/>
      <c r="CW267" s="459"/>
      <c r="CX267" s="459"/>
      <c r="CY267" s="459"/>
      <c r="CZ267" s="459"/>
      <c r="DA267" s="459"/>
      <c r="DB267" s="459"/>
      <c r="DC267" s="459"/>
      <c r="DD267" s="459"/>
      <c r="DU267" s="459"/>
      <c r="DV267" s="459"/>
      <c r="DW267" s="459"/>
      <c r="DX267" s="459"/>
      <c r="DY267" s="459"/>
      <c r="DZ267" s="459"/>
      <c r="EA267" s="459"/>
      <c r="EB267" s="459"/>
      <c r="EC267" s="459"/>
      <c r="ED267" s="459"/>
      <c r="EE267" s="459"/>
      <c r="EF267" s="459"/>
      <c r="EG267" s="459"/>
      <c r="EH267" s="459"/>
      <c r="EI267" s="459"/>
      <c r="EJ267" s="459"/>
      <c r="EK267" s="459"/>
      <c r="EL267" s="459"/>
      <c r="EM267" s="459"/>
      <c r="EN267" s="459"/>
      <c r="FE267" s="459"/>
      <c r="FF267" s="459"/>
      <c r="FG267" s="459"/>
      <c r="FH267" s="459"/>
      <c r="FI267" s="459"/>
      <c r="FJ267" s="459"/>
      <c r="FK267" s="459"/>
      <c r="FL267" s="459"/>
      <c r="FM267" s="459"/>
      <c r="FN267" s="459"/>
      <c r="FO267" s="459"/>
      <c r="FP267" s="459"/>
      <c r="FQ267" s="459"/>
      <c r="FR267" s="459"/>
      <c r="FS267" s="459"/>
      <c r="FT267" s="459"/>
      <c r="FU267" s="459"/>
      <c r="FV267" s="459"/>
      <c r="FW267" s="459"/>
      <c r="FX267" s="459"/>
      <c r="GO267" s="459"/>
      <c r="GP267" s="459"/>
      <c r="GQ267" s="459"/>
      <c r="GR267" s="459"/>
      <c r="GS267" s="459"/>
      <c r="GT267" s="459"/>
      <c r="GU267" s="459"/>
      <c r="GV267" s="459"/>
      <c r="GW267" s="459"/>
      <c r="GX267" s="459"/>
      <c r="GY267" s="459"/>
      <c r="GZ267" s="459"/>
      <c r="HA267" s="459"/>
      <c r="HB267" s="459"/>
      <c r="HC267" s="459"/>
      <c r="HD267" s="459"/>
      <c r="HE267" s="459"/>
      <c r="HF267" s="459"/>
      <c r="HG267" s="459"/>
      <c r="HH267" s="459"/>
    </row>
    <row r="268" spans="1:216" x14ac:dyDescent="0.2">
      <c r="Q268" s="460"/>
      <c r="R268" s="460"/>
      <c r="S268" s="460"/>
      <c r="T268" s="460"/>
      <c r="U268" s="460"/>
      <c r="V268" s="460"/>
      <c r="W268" s="460"/>
      <c r="X268" s="460"/>
      <c r="Y268" s="460"/>
      <c r="Z268" s="460"/>
      <c r="AA268" s="460"/>
      <c r="AB268" s="460"/>
      <c r="AC268" s="460"/>
      <c r="AD268" s="460"/>
      <c r="AE268" s="460"/>
      <c r="AF268" s="460"/>
      <c r="AG268" s="460"/>
      <c r="AH268" s="460"/>
      <c r="AI268" s="460"/>
      <c r="AJ268" s="460"/>
      <c r="BA268" s="460"/>
      <c r="BB268" s="460"/>
      <c r="BC268" s="460"/>
      <c r="BD268" s="460"/>
      <c r="BE268" s="460"/>
      <c r="BF268" s="460"/>
      <c r="BG268" s="460"/>
      <c r="BH268" s="460"/>
      <c r="BI268" s="460"/>
      <c r="BJ268" s="460"/>
      <c r="BK268" s="460"/>
      <c r="BL268" s="460"/>
      <c r="BM268" s="460"/>
      <c r="BN268" s="460"/>
      <c r="BO268" s="460"/>
      <c r="BP268" s="460"/>
      <c r="BQ268" s="460"/>
      <c r="BR268" s="460"/>
      <c r="BS268" s="460"/>
      <c r="BT268" s="460"/>
      <c r="CK268" s="460"/>
      <c r="CL268" s="460"/>
      <c r="CM268" s="460"/>
      <c r="CN268" s="460"/>
      <c r="CO268" s="460"/>
      <c r="CP268" s="460"/>
      <c r="CQ268" s="460"/>
      <c r="CR268" s="460"/>
      <c r="CS268" s="460"/>
      <c r="CT268" s="460"/>
      <c r="CU268" s="460"/>
      <c r="CV268" s="460"/>
      <c r="CW268" s="460"/>
      <c r="CX268" s="460"/>
      <c r="CY268" s="460"/>
      <c r="CZ268" s="460"/>
      <c r="DA268" s="460"/>
      <c r="DB268" s="460"/>
      <c r="DC268" s="460"/>
      <c r="DD268" s="460"/>
      <c r="DU268" s="460"/>
      <c r="DV268" s="460"/>
      <c r="DW268" s="460"/>
      <c r="DX268" s="460"/>
      <c r="DY268" s="460"/>
      <c r="DZ268" s="460"/>
      <c r="EA268" s="460"/>
      <c r="EB268" s="460"/>
      <c r="EC268" s="460"/>
      <c r="ED268" s="460"/>
      <c r="EE268" s="460"/>
      <c r="EF268" s="460"/>
      <c r="EG268" s="460"/>
      <c r="EH268" s="460"/>
      <c r="EI268" s="460"/>
      <c r="EJ268" s="460"/>
      <c r="EK268" s="460"/>
      <c r="EL268" s="460"/>
      <c r="EM268" s="460"/>
      <c r="EN268" s="460"/>
      <c r="FE268" s="460"/>
      <c r="FF268" s="460"/>
      <c r="FG268" s="460"/>
      <c r="FH268" s="460"/>
      <c r="FI268" s="460"/>
      <c r="FJ268" s="460"/>
      <c r="FK268" s="460"/>
      <c r="FL268" s="460"/>
      <c r="FM268" s="460"/>
      <c r="FN268" s="460"/>
      <c r="FO268" s="460"/>
      <c r="FP268" s="460"/>
      <c r="FQ268" s="460"/>
      <c r="FR268" s="460"/>
      <c r="FS268" s="460"/>
      <c r="FT268" s="460"/>
      <c r="FU268" s="460"/>
      <c r="FV268" s="460"/>
      <c r="FW268" s="460"/>
      <c r="FX268" s="460"/>
      <c r="GO268" s="460"/>
      <c r="GP268" s="460"/>
      <c r="GQ268" s="460"/>
      <c r="GR268" s="460"/>
      <c r="GS268" s="460"/>
      <c r="GT268" s="460"/>
      <c r="GU268" s="460"/>
      <c r="GV268" s="460"/>
      <c r="GW268" s="460"/>
      <c r="GX268" s="460"/>
      <c r="GY268" s="460"/>
      <c r="GZ268" s="460"/>
      <c r="HA268" s="460"/>
      <c r="HB268" s="460"/>
      <c r="HC268" s="460"/>
      <c r="HD268" s="460"/>
      <c r="HE268" s="460"/>
      <c r="HF268" s="460"/>
      <c r="HG268" s="460"/>
      <c r="HH268" s="460"/>
    </row>
    <row r="269" spans="1:216" x14ac:dyDescent="0.2">
      <c r="Q269" s="461" t="s">
        <v>77</v>
      </c>
      <c r="R269" s="461"/>
      <c r="S269" s="461"/>
      <c r="T269" s="461"/>
      <c r="U269" s="461"/>
      <c r="V269" s="461"/>
      <c r="W269" s="461"/>
      <c r="X269" s="461"/>
      <c r="Y269" s="461"/>
      <c r="Z269" s="461"/>
      <c r="AA269" s="461"/>
      <c r="AB269" s="461"/>
      <c r="AC269" s="461"/>
      <c r="AD269" s="461"/>
      <c r="AE269" s="461"/>
      <c r="AF269" s="461"/>
      <c r="AG269" s="461"/>
      <c r="AH269" s="461"/>
      <c r="AI269" s="461"/>
      <c r="AJ269" s="461"/>
      <c r="BA269" s="461" t="s">
        <v>77</v>
      </c>
      <c r="BB269" s="461"/>
      <c r="BC269" s="461"/>
      <c r="BD269" s="461"/>
      <c r="BE269" s="461"/>
      <c r="BF269" s="461"/>
      <c r="BG269" s="461"/>
      <c r="BH269" s="461"/>
      <c r="BI269" s="461"/>
      <c r="BJ269" s="461"/>
      <c r="BK269" s="461"/>
      <c r="BL269" s="461"/>
      <c r="BM269" s="461"/>
      <c r="BN269" s="461"/>
      <c r="BO269" s="461"/>
      <c r="BP269" s="461"/>
      <c r="BQ269" s="461"/>
      <c r="BR269" s="461"/>
      <c r="BS269" s="461"/>
      <c r="BT269" s="461"/>
      <c r="CK269" s="461" t="s">
        <v>77</v>
      </c>
      <c r="CL269" s="461"/>
      <c r="CM269" s="461"/>
      <c r="CN269" s="461"/>
      <c r="CO269" s="461"/>
      <c r="CP269" s="461"/>
      <c r="CQ269" s="461"/>
      <c r="CR269" s="461"/>
      <c r="CS269" s="461"/>
      <c r="CT269" s="461"/>
      <c r="CU269" s="461"/>
      <c r="CV269" s="461"/>
      <c r="CW269" s="461"/>
      <c r="CX269" s="461"/>
      <c r="CY269" s="461"/>
      <c r="CZ269" s="461"/>
      <c r="DA269" s="461"/>
      <c r="DB269" s="461"/>
      <c r="DC269" s="461"/>
      <c r="DD269" s="461"/>
      <c r="DU269" s="461" t="s">
        <v>77</v>
      </c>
      <c r="DV269" s="461"/>
      <c r="DW269" s="461"/>
      <c r="DX269" s="461"/>
      <c r="DY269" s="461"/>
      <c r="DZ269" s="461"/>
      <c r="EA269" s="461"/>
      <c r="EB269" s="461"/>
      <c r="EC269" s="461"/>
      <c r="ED269" s="461"/>
      <c r="EE269" s="461"/>
      <c r="EF269" s="461"/>
      <c r="EG269" s="461"/>
      <c r="EH269" s="461"/>
      <c r="EI269" s="461"/>
      <c r="EJ269" s="461"/>
      <c r="EK269" s="461"/>
      <c r="EL269" s="461"/>
      <c r="EM269" s="461"/>
      <c r="EN269" s="461"/>
      <c r="FE269" s="461" t="s">
        <v>77</v>
      </c>
      <c r="FF269" s="461"/>
      <c r="FG269" s="461"/>
      <c r="FH269" s="461"/>
      <c r="FI269" s="461"/>
      <c r="FJ269" s="461"/>
      <c r="FK269" s="461"/>
      <c r="FL269" s="461"/>
      <c r="FM269" s="461"/>
      <c r="FN269" s="461"/>
      <c r="FO269" s="461"/>
      <c r="FP269" s="461"/>
      <c r="FQ269" s="461"/>
      <c r="FR269" s="461"/>
      <c r="FS269" s="461"/>
      <c r="FT269" s="461"/>
      <c r="FU269" s="461"/>
      <c r="FV269" s="461"/>
      <c r="FW269" s="461"/>
      <c r="FX269" s="461"/>
      <c r="GO269" s="461" t="s">
        <v>77</v>
      </c>
      <c r="GP269" s="461"/>
      <c r="GQ269" s="461"/>
      <c r="GR269" s="461"/>
      <c r="GS269" s="461"/>
      <c r="GT269" s="461"/>
      <c r="GU269" s="461"/>
      <c r="GV269" s="461"/>
      <c r="GW269" s="461"/>
      <c r="GX269" s="461"/>
      <c r="GY269" s="461"/>
      <c r="GZ269" s="461"/>
      <c r="HA269" s="461"/>
      <c r="HB269" s="461"/>
      <c r="HC269" s="461"/>
      <c r="HD269" s="461"/>
      <c r="HE269" s="461"/>
      <c r="HF269" s="461"/>
      <c r="HG269" s="461"/>
      <c r="HH269" s="461"/>
    </row>
    <row r="270" spans="1:216" x14ac:dyDescent="0.2">
      <c r="A270" s="462"/>
      <c r="B270" s="462"/>
      <c r="C270" s="462"/>
      <c r="D270" s="462"/>
      <c r="E270" s="462"/>
      <c r="F270" s="462"/>
      <c r="G270" s="462"/>
      <c r="AJ270" s="245" t="s">
        <v>78</v>
      </c>
      <c r="AK270" s="462"/>
      <c r="AL270" s="462"/>
      <c r="AM270" s="462"/>
      <c r="AN270" s="462"/>
      <c r="AO270" s="462"/>
      <c r="AP270" s="462"/>
      <c r="AQ270" s="462"/>
      <c r="BT270" s="245" t="s">
        <v>78</v>
      </c>
      <c r="BU270" s="462"/>
      <c r="BV270" s="462"/>
      <c r="BW270" s="462"/>
      <c r="BX270" s="462"/>
      <c r="BY270" s="462"/>
      <c r="BZ270" s="462"/>
      <c r="CA270" s="462"/>
      <c r="DD270" s="245" t="s">
        <v>78</v>
      </c>
      <c r="DE270" s="462"/>
      <c r="DF270" s="462"/>
      <c r="DG270" s="462"/>
      <c r="DH270" s="462"/>
      <c r="DI270" s="462"/>
      <c r="DJ270" s="462"/>
      <c r="DK270" s="462"/>
      <c r="EN270" s="245" t="s">
        <v>78</v>
      </c>
      <c r="EO270" s="462"/>
      <c r="EP270" s="462"/>
      <c r="EQ270" s="462"/>
      <c r="ER270" s="462"/>
      <c r="ES270" s="462"/>
      <c r="ET270" s="462"/>
      <c r="EU270" s="462"/>
      <c r="FX270" s="245" t="s">
        <v>78</v>
      </c>
      <c r="FY270" s="462"/>
      <c r="FZ270" s="462"/>
      <c r="GA270" s="462"/>
      <c r="GB270" s="462"/>
      <c r="GC270" s="462"/>
      <c r="GD270" s="462"/>
      <c r="GE270" s="462"/>
      <c r="HH270" s="245" t="s">
        <v>78</v>
      </c>
    </row>
    <row r="271" spans="1:216" ht="15" customHeight="1" x14ac:dyDescent="0.2">
      <c r="A271" s="102"/>
      <c r="B271" s="102"/>
      <c r="C271" s="102"/>
      <c r="D271" s="102"/>
      <c r="AK271" s="102"/>
      <c r="AL271" s="102"/>
      <c r="AM271" s="102"/>
      <c r="AN271" s="102"/>
      <c r="BU271" s="102"/>
      <c r="BV271" s="102"/>
      <c r="BW271" s="102"/>
      <c r="BX271" s="102"/>
      <c r="DE271" s="102"/>
      <c r="DF271" s="102"/>
      <c r="DG271" s="102"/>
      <c r="DH271" s="102"/>
      <c r="EO271" s="102"/>
      <c r="EP271" s="102"/>
      <c r="EQ271" s="102"/>
      <c r="ER271" s="102"/>
      <c r="FY271" s="102"/>
      <c r="FZ271" s="102"/>
      <c r="GA271" s="102"/>
      <c r="GB271" s="102"/>
    </row>
    <row r="272" spans="1:216" x14ac:dyDescent="0.2">
      <c r="A272" s="43"/>
      <c r="B272" s="43"/>
      <c r="C272" s="43"/>
      <c r="D272" s="43"/>
      <c r="AK272" s="43"/>
      <c r="AL272" s="43"/>
      <c r="AM272" s="43"/>
      <c r="AN272" s="43"/>
      <c r="BU272" s="43"/>
      <c r="BV272" s="43"/>
      <c r="BW272" s="43"/>
      <c r="BX272" s="43"/>
      <c r="DE272" s="43"/>
      <c r="DF272" s="43"/>
      <c r="DG272" s="43"/>
      <c r="DH272" s="43"/>
      <c r="EO272" s="43"/>
      <c r="EP272" s="43"/>
      <c r="EQ272" s="43"/>
      <c r="ER272" s="43"/>
      <c r="FY272" s="43"/>
      <c r="FZ272" s="43"/>
      <c r="GA272" s="43"/>
      <c r="GB272" s="43"/>
    </row>
  </sheetData>
  <sheetProtection password="B879" sheet="1" objects="1" scenarios="1" selectLockedCells="1" selectUnlockedCells="1"/>
  <mergeCells count="1584">
    <mergeCell ref="A241:AJ241"/>
    <mergeCell ref="AK241:BT241"/>
    <mergeCell ref="BU241:DD241"/>
    <mergeCell ref="DE241:EN241"/>
    <mergeCell ref="EO241:FX241"/>
    <mergeCell ref="FY241:HH241"/>
    <mergeCell ref="A240:Q240"/>
    <mergeCell ref="AK240:BA240"/>
    <mergeCell ref="BU240:CK240"/>
    <mergeCell ref="DE240:DU240"/>
    <mergeCell ref="EO240:FE240"/>
    <mergeCell ref="FY240:GO240"/>
    <mergeCell ref="A239:Q239"/>
    <mergeCell ref="AK239:BA239"/>
    <mergeCell ref="BU239:CK239"/>
    <mergeCell ref="DE239:DU239"/>
    <mergeCell ref="EO239:FE239"/>
    <mergeCell ref="FY239:GO239"/>
    <mergeCell ref="FZ263:GW263"/>
    <mergeCell ref="GO265:HH265"/>
    <mergeCell ref="GO266:HH266"/>
    <mergeCell ref="GO267:HH268"/>
    <mergeCell ref="GO269:HH269"/>
    <mergeCell ref="FY270:GE270"/>
    <mergeCell ref="GQ257:HE258"/>
    <mergeCell ref="HF257:HF258"/>
    <mergeCell ref="HG257:HG258"/>
    <mergeCell ref="FZ260:HH260"/>
    <mergeCell ref="FZ261:GU261"/>
    <mergeCell ref="FZ262:HH262"/>
    <mergeCell ref="FY248:FY250"/>
    <mergeCell ref="HH248:HH249"/>
    <mergeCell ref="FY251:FY253"/>
    <mergeCell ref="HH251:HH252"/>
    <mergeCell ref="FY254:FY256"/>
    <mergeCell ref="HH254:HH255"/>
    <mergeCell ref="FY243:GQ244"/>
    <mergeCell ref="GR243:HE244"/>
    <mergeCell ref="HF243:HH244"/>
    <mergeCell ref="FY245:FY247"/>
    <mergeCell ref="FZ245:FZ247"/>
    <mergeCell ref="GA245:HG245"/>
    <mergeCell ref="HH245:HH247"/>
    <mergeCell ref="GA246:HE246"/>
    <mergeCell ref="HF246:HG246"/>
    <mergeCell ref="FY242:GQ242"/>
    <mergeCell ref="GR242:HE242"/>
    <mergeCell ref="HF242:HH242"/>
    <mergeCell ref="FZ229:GW229"/>
    <mergeCell ref="GO231:HH231"/>
    <mergeCell ref="GO232:HH232"/>
    <mergeCell ref="GO233:HH234"/>
    <mergeCell ref="GO235:HH235"/>
    <mergeCell ref="FY236:GE236"/>
    <mergeCell ref="GQ223:HE224"/>
    <mergeCell ref="HF223:HF224"/>
    <mergeCell ref="HG223:HG224"/>
    <mergeCell ref="FZ226:HH226"/>
    <mergeCell ref="FZ227:GU227"/>
    <mergeCell ref="FZ228:HH228"/>
    <mergeCell ref="FY214:FY216"/>
    <mergeCell ref="HH214:HH215"/>
    <mergeCell ref="FY217:FY219"/>
    <mergeCell ref="HH217:HH218"/>
    <mergeCell ref="FY220:FY222"/>
    <mergeCell ref="HH220:HH221"/>
    <mergeCell ref="FY209:GQ210"/>
    <mergeCell ref="GR209:HE210"/>
    <mergeCell ref="HF209:HH210"/>
    <mergeCell ref="FY211:FY213"/>
    <mergeCell ref="FZ211:FZ213"/>
    <mergeCell ref="GA211:HG211"/>
    <mergeCell ref="HH211:HH213"/>
    <mergeCell ref="GA212:HE212"/>
    <mergeCell ref="HF212:HG212"/>
    <mergeCell ref="FY205:GO205"/>
    <mergeCell ref="FY206:GO206"/>
    <mergeCell ref="FY207:HH207"/>
    <mergeCell ref="FY208:GQ208"/>
    <mergeCell ref="GR208:HE208"/>
    <mergeCell ref="HF208:HH208"/>
    <mergeCell ref="FZ195:GW195"/>
    <mergeCell ref="GO197:HH197"/>
    <mergeCell ref="GO198:HH198"/>
    <mergeCell ref="GO199:HH200"/>
    <mergeCell ref="GO201:HH201"/>
    <mergeCell ref="FY202:GE202"/>
    <mergeCell ref="GQ189:HE190"/>
    <mergeCell ref="HF189:HF190"/>
    <mergeCell ref="HG189:HG190"/>
    <mergeCell ref="FZ192:HH192"/>
    <mergeCell ref="FZ193:GU193"/>
    <mergeCell ref="FZ194:HH194"/>
    <mergeCell ref="FY180:FY182"/>
    <mergeCell ref="HH180:HH181"/>
    <mergeCell ref="FY183:FY185"/>
    <mergeCell ref="HH183:HH184"/>
    <mergeCell ref="FY186:FY188"/>
    <mergeCell ref="HH186:HH187"/>
    <mergeCell ref="FY175:GQ176"/>
    <mergeCell ref="GR175:HE176"/>
    <mergeCell ref="HF175:HH176"/>
    <mergeCell ref="FY177:FY179"/>
    <mergeCell ref="FZ177:FZ179"/>
    <mergeCell ref="GA177:HG177"/>
    <mergeCell ref="HH177:HH179"/>
    <mergeCell ref="GA178:HE178"/>
    <mergeCell ref="HF178:HG178"/>
    <mergeCell ref="FY171:GO171"/>
    <mergeCell ref="FY172:GO172"/>
    <mergeCell ref="FY173:HH173"/>
    <mergeCell ref="FY174:GQ174"/>
    <mergeCell ref="GR174:HE174"/>
    <mergeCell ref="HF174:HH174"/>
    <mergeCell ref="FZ161:GW161"/>
    <mergeCell ref="GO163:HH163"/>
    <mergeCell ref="GO164:HH164"/>
    <mergeCell ref="GO165:HH166"/>
    <mergeCell ref="GO167:HH167"/>
    <mergeCell ref="FY168:GE168"/>
    <mergeCell ref="GQ155:HE156"/>
    <mergeCell ref="HF155:HF156"/>
    <mergeCell ref="HG155:HG156"/>
    <mergeCell ref="FZ158:HH158"/>
    <mergeCell ref="FZ159:GU159"/>
    <mergeCell ref="FZ160:HH160"/>
    <mergeCell ref="FY146:FY148"/>
    <mergeCell ref="HH146:HH147"/>
    <mergeCell ref="FY149:FY151"/>
    <mergeCell ref="HH149:HH150"/>
    <mergeCell ref="FY152:FY154"/>
    <mergeCell ref="HH152:HH153"/>
    <mergeCell ref="FY141:GQ142"/>
    <mergeCell ref="GR141:HE142"/>
    <mergeCell ref="HF141:HH142"/>
    <mergeCell ref="FY143:FY145"/>
    <mergeCell ref="FZ143:FZ145"/>
    <mergeCell ref="GA143:HG143"/>
    <mergeCell ref="HH143:HH145"/>
    <mergeCell ref="GA144:HE144"/>
    <mergeCell ref="HF144:HG144"/>
    <mergeCell ref="FY137:GO137"/>
    <mergeCell ref="FY138:GO138"/>
    <mergeCell ref="FY139:HH139"/>
    <mergeCell ref="FY140:GQ140"/>
    <mergeCell ref="GR140:HE140"/>
    <mergeCell ref="HF140:HH140"/>
    <mergeCell ref="FZ127:GW127"/>
    <mergeCell ref="GO129:HH129"/>
    <mergeCell ref="GO130:HH130"/>
    <mergeCell ref="GO131:HH132"/>
    <mergeCell ref="GO133:HH133"/>
    <mergeCell ref="FY134:GE134"/>
    <mergeCell ref="GQ121:HE122"/>
    <mergeCell ref="HF121:HF122"/>
    <mergeCell ref="HG121:HG122"/>
    <mergeCell ref="FZ124:HH124"/>
    <mergeCell ref="FZ125:GU125"/>
    <mergeCell ref="FZ126:HH126"/>
    <mergeCell ref="FY112:FY114"/>
    <mergeCell ref="HH112:HH113"/>
    <mergeCell ref="FY115:FY117"/>
    <mergeCell ref="HH115:HH116"/>
    <mergeCell ref="FY118:FY120"/>
    <mergeCell ref="HH118:HH119"/>
    <mergeCell ref="FY107:GQ108"/>
    <mergeCell ref="GR107:HE108"/>
    <mergeCell ref="HF107:HH108"/>
    <mergeCell ref="FY109:FY111"/>
    <mergeCell ref="FZ109:FZ111"/>
    <mergeCell ref="GA109:HG109"/>
    <mergeCell ref="HH109:HH111"/>
    <mergeCell ref="GA110:HE110"/>
    <mergeCell ref="HF110:HG110"/>
    <mergeCell ref="FY103:GO103"/>
    <mergeCell ref="FY104:GO104"/>
    <mergeCell ref="FY105:HH105"/>
    <mergeCell ref="FY106:GQ106"/>
    <mergeCell ref="GR106:HE106"/>
    <mergeCell ref="HF106:HH106"/>
    <mergeCell ref="FZ93:GW93"/>
    <mergeCell ref="GO95:HH95"/>
    <mergeCell ref="GO96:HH96"/>
    <mergeCell ref="GO97:HH98"/>
    <mergeCell ref="GO99:HH99"/>
    <mergeCell ref="FY100:GE100"/>
    <mergeCell ref="GQ87:HE88"/>
    <mergeCell ref="HF87:HF88"/>
    <mergeCell ref="HG87:HG88"/>
    <mergeCell ref="FZ90:HH90"/>
    <mergeCell ref="FZ91:GU91"/>
    <mergeCell ref="FZ92:HH92"/>
    <mergeCell ref="FY78:FY80"/>
    <mergeCell ref="HH78:HH79"/>
    <mergeCell ref="FY81:FY83"/>
    <mergeCell ref="HH81:HH82"/>
    <mergeCell ref="FY84:FY86"/>
    <mergeCell ref="HH84:HH85"/>
    <mergeCell ref="FY73:GQ74"/>
    <mergeCell ref="GR73:HE74"/>
    <mergeCell ref="HF73:HH74"/>
    <mergeCell ref="FY75:FY77"/>
    <mergeCell ref="FZ75:FZ77"/>
    <mergeCell ref="GA75:HG75"/>
    <mergeCell ref="HH75:HH77"/>
    <mergeCell ref="GA76:HE76"/>
    <mergeCell ref="HF76:HG76"/>
    <mergeCell ref="FY69:GO69"/>
    <mergeCell ref="FY70:GO70"/>
    <mergeCell ref="FY71:HH71"/>
    <mergeCell ref="FY72:GQ72"/>
    <mergeCell ref="GR72:HE72"/>
    <mergeCell ref="HF72:HH72"/>
    <mergeCell ref="FZ59:GW59"/>
    <mergeCell ref="GO61:HH61"/>
    <mergeCell ref="GO62:HH62"/>
    <mergeCell ref="GO63:HH64"/>
    <mergeCell ref="GO65:HH65"/>
    <mergeCell ref="FY66:GE66"/>
    <mergeCell ref="GQ53:HE54"/>
    <mergeCell ref="HF53:HF54"/>
    <mergeCell ref="HG53:HG54"/>
    <mergeCell ref="FZ56:HH56"/>
    <mergeCell ref="FZ57:GU57"/>
    <mergeCell ref="FZ58:HH58"/>
    <mergeCell ref="FY44:FY46"/>
    <mergeCell ref="HH44:HH45"/>
    <mergeCell ref="FY47:FY49"/>
    <mergeCell ref="HH47:HH48"/>
    <mergeCell ref="FY50:FY52"/>
    <mergeCell ref="HH50:HH51"/>
    <mergeCell ref="FY39:GQ40"/>
    <mergeCell ref="GR39:HE40"/>
    <mergeCell ref="HF39:HH40"/>
    <mergeCell ref="FY41:FY43"/>
    <mergeCell ref="FZ41:FZ43"/>
    <mergeCell ref="GA41:HG41"/>
    <mergeCell ref="HH41:HH43"/>
    <mergeCell ref="GA42:HE42"/>
    <mergeCell ref="HF42:HG42"/>
    <mergeCell ref="FY35:GO35"/>
    <mergeCell ref="FY36:GO36"/>
    <mergeCell ref="FY37:HH37"/>
    <mergeCell ref="FY38:GQ38"/>
    <mergeCell ref="GR38:HE38"/>
    <mergeCell ref="HF38:HH38"/>
    <mergeCell ref="FZ25:GW25"/>
    <mergeCell ref="GO27:HH27"/>
    <mergeCell ref="GO28:HH28"/>
    <mergeCell ref="GO29:HH30"/>
    <mergeCell ref="GO31:HH31"/>
    <mergeCell ref="FY32:GE32"/>
    <mergeCell ref="GQ19:HE20"/>
    <mergeCell ref="HF19:HF20"/>
    <mergeCell ref="HG19:HG20"/>
    <mergeCell ref="FZ22:HH22"/>
    <mergeCell ref="FZ23:GU23"/>
    <mergeCell ref="FZ24:HH24"/>
    <mergeCell ref="FY10:FY12"/>
    <mergeCell ref="HH10:HH11"/>
    <mergeCell ref="FY13:FY15"/>
    <mergeCell ref="HH13:HH14"/>
    <mergeCell ref="FY16:FY18"/>
    <mergeCell ref="HH16:HH17"/>
    <mergeCell ref="FY5:GQ6"/>
    <mergeCell ref="GR5:HE6"/>
    <mergeCell ref="HF5:HH6"/>
    <mergeCell ref="FY7:FY9"/>
    <mergeCell ref="FZ7:FZ9"/>
    <mergeCell ref="GA7:HG7"/>
    <mergeCell ref="HH7:HH9"/>
    <mergeCell ref="GA8:HE8"/>
    <mergeCell ref="HF8:HG8"/>
    <mergeCell ref="FY1:GO1"/>
    <mergeCell ref="FY2:GO2"/>
    <mergeCell ref="FY3:HH3"/>
    <mergeCell ref="FY4:GQ4"/>
    <mergeCell ref="GR4:HE4"/>
    <mergeCell ref="HF4:HH4"/>
    <mergeCell ref="EP263:FM263"/>
    <mergeCell ref="FE265:FX265"/>
    <mergeCell ref="FE266:FX266"/>
    <mergeCell ref="FE267:FX268"/>
    <mergeCell ref="FE269:FX269"/>
    <mergeCell ref="EO270:EU270"/>
    <mergeCell ref="FG257:FU258"/>
    <mergeCell ref="FV257:FV258"/>
    <mergeCell ref="FW257:FW258"/>
    <mergeCell ref="EP260:FX260"/>
    <mergeCell ref="EP261:FK261"/>
    <mergeCell ref="EP262:FX262"/>
    <mergeCell ref="EO248:EO250"/>
    <mergeCell ref="FX248:FX249"/>
    <mergeCell ref="EO251:EO253"/>
    <mergeCell ref="FX251:FX252"/>
    <mergeCell ref="EO254:EO256"/>
    <mergeCell ref="FX254:FX255"/>
    <mergeCell ref="EO243:FG244"/>
    <mergeCell ref="FH243:FU244"/>
    <mergeCell ref="FV243:FX244"/>
    <mergeCell ref="EO245:EO247"/>
    <mergeCell ref="EP245:EP247"/>
    <mergeCell ref="EQ245:FW245"/>
    <mergeCell ref="FX245:FX247"/>
    <mergeCell ref="EQ246:FU246"/>
    <mergeCell ref="FV246:FW246"/>
    <mergeCell ref="EO242:FG242"/>
    <mergeCell ref="FH242:FU242"/>
    <mergeCell ref="FV242:FX242"/>
    <mergeCell ref="EP229:FM229"/>
    <mergeCell ref="FE231:FX231"/>
    <mergeCell ref="FE232:FX232"/>
    <mergeCell ref="FE233:FX234"/>
    <mergeCell ref="FE235:FX235"/>
    <mergeCell ref="EO236:EU236"/>
    <mergeCell ref="FG223:FU224"/>
    <mergeCell ref="FV223:FV224"/>
    <mergeCell ref="FW223:FW224"/>
    <mergeCell ref="EP226:FX226"/>
    <mergeCell ref="EP227:FK227"/>
    <mergeCell ref="EP228:FX228"/>
    <mergeCell ref="EO214:EO216"/>
    <mergeCell ref="FX214:FX215"/>
    <mergeCell ref="EO217:EO219"/>
    <mergeCell ref="FX217:FX218"/>
    <mergeCell ref="EO220:EO222"/>
    <mergeCell ref="FX220:FX221"/>
    <mergeCell ref="EO209:FG210"/>
    <mergeCell ref="FH209:FU210"/>
    <mergeCell ref="FV209:FX210"/>
    <mergeCell ref="EO211:EO213"/>
    <mergeCell ref="EP211:EP213"/>
    <mergeCell ref="EQ211:FW211"/>
    <mergeCell ref="FX211:FX213"/>
    <mergeCell ref="EQ212:FU212"/>
    <mergeCell ref="FV212:FW212"/>
    <mergeCell ref="EO205:FE205"/>
    <mergeCell ref="EO206:FE206"/>
    <mergeCell ref="EO207:FX207"/>
    <mergeCell ref="EO208:FG208"/>
    <mergeCell ref="FH208:FU208"/>
    <mergeCell ref="FV208:FX208"/>
    <mergeCell ref="EP195:FM195"/>
    <mergeCell ref="FE197:FX197"/>
    <mergeCell ref="FE198:FX198"/>
    <mergeCell ref="FE199:FX200"/>
    <mergeCell ref="FE201:FX201"/>
    <mergeCell ref="EO202:EU202"/>
    <mergeCell ref="FG189:FU190"/>
    <mergeCell ref="FV189:FV190"/>
    <mergeCell ref="FW189:FW190"/>
    <mergeCell ref="EP192:FX192"/>
    <mergeCell ref="EP193:FK193"/>
    <mergeCell ref="EP194:FX194"/>
    <mergeCell ref="EO180:EO182"/>
    <mergeCell ref="FX180:FX181"/>
    <mergeCell ref="EO183:EO185"/>
    <mergeCell ref="FX183:FX184"/>
    <mergeCell ref="EO186:EO188"/>
    <mergeCell ref="FX186:FX187"/>
    <mergeCell ref="EO175:FG176"/>
    <mergeCell ref="FH175:FU176"/>
    <mergeCell ref="FV175:FX176"/>
    <mergeCell ref="EO177:EO179"/>
    <mergeCell ref="EP177:EP179"/>
    <mergeCell ref="EQ177:FW177"/>
    <mergeCell ref="FX177:FX179"/>
    <mergeCell ref="EQ178:FU178"/>
    <mergeCell ref="FV178:FW178"/>
    <mergeCell ref="EO171:FE171"/>
    <mergeCell ref="EO172:FE172"/>
    <mergeCell ref="EO173:FX173"/>
    <mergeCell ref="EO174:FG174"/>
    <mergeCell ref="FH174:FU174"/>
    <mergeCell ref="FV174:FX174"/>
    <mergeCell ref="EP161:FM161"/>
    <mergeCell ref="FE163:FX163"/>
    <mergeCell ref="FE164:FX164"/>
    <mergeCell ref="FE165:FX166"/>
    <mergeCell ref="FE167:FX167"/>
    <mergeCell ref="EO168:EU168"/>
    <mergeCell ref="FG155:FU156"/>
    <mergeCell ref="FV155:FV156"/>
    <mergeCell ref="FW155:FW156"/>
    <mergeCell ref="EP158:FX158"/>
    <mergeCell ref="EP159:FK159"/>
    <mergeCell ref="EP160:FX160"/>
    <mergeCell ref="EO146:EO148"/>
    <mergeCell ref="FX146:FX147"/>
    <mergeCell ref="EO149:EO151"/>
    <mergeCell ref="FX149:FX150"/>
    <mergeCell ref="EO152:EO154"/>
    <mergeCell ref="FX152:FX153"/>
    <mergeCell ref="EO141:FG142"/>
    <mergeCell ref="FH141:FU142"/>
    <mergeCell ref="FV141:FX142"/>
    <mergeCell ref="EO143:EO145"/>
    <mergeCell ref="EP143:EP145"/>
    <mergeCell ref="EQ143:FW143"/>
    <mergeCell ref="FX143:FX145"/>
    <mergeCell ref="EQ144:FU144"/>
    <mergeCell ref="FV144:FW144"/>
    <mergeCell ref="EO137:FE137"/>
    <mergeCell ref="EO138:FE138"/>
    <mergeCell ref="EO139:FX139"/>
    <mergeCell ref="EO140:FG140"/>
    <mergeCell ref="FH140:FU140"/>
    <mergeCell ref="FV140:FX140"/>
    <mergeCell ref="EP127:FM127"/>
    <mergeCell ref="FE129:FX129"/>
    <mergeCell ref="FE130:FX130"/>
    <mergeCell ref="FE131:FX132"/>
    <mergeCell ref="FE133:FX133"/>
    <mergeCell ref="EO134:EU134"/>
    <mergeCell ref="FG121:FU122"/>
    <mergeCell ref="FV121:FV122"/>
    <mergeCell ref="FW121:FW122"/>
    <mergeCell ref="EP124:FX124"/>
    <mergeCell ref="EP125:FK125"/>
    <mergeCell ref="EP126:FX126"/>
    <mergeCell ref="EO112:EO114"/>
    <mergeCell ref="FX112:FX113"/>
    <mergeCell ref="EO115:EO117"/>
    <mergeCell ref="FX115:FX116"/>
    <mergeCell ref="EO118:EO120"/>
    <mergeCell ref="FX118:FX119"/>
    <mergeCell ref="EO107:FG108"/>
    <mergeCell ref="FH107:FU108"/>
    <mergeCell ref="FV107:FX108"/>
    <mergeCell ref="EO109:EO111"/>
    <mergeCell ref="EP109:EP111"/>
    <mergeCell ref="EQ109:FW109"/>
    <mergeCell ref="FX109:FX111"/>
    <mergeCell ref="EQ110:FU110"/>
    <mergeCell ref="FV110:FW110"/>
    <mergeCell ref="EO103:FE103"/>
    <mergeCell ref="EO104:FE104"/>
    <mergeCell ref="EO105:FX105"/>
    <mergeCell ref="EO106:FG106"/>
    <mergeCell ref="FH106:FU106"/>
    <mergeCell ref="FV106:FX106"/>
    <mergeCell ref="EP93:FM93"/>
    <mergeCell ref="FE95:FX95"/>
    <mergeCell ref="FE96:FX96"/>
    <mergeCell ref="FE97:FX98"/>
    <mergeCell ref="FE99:FX99"/>
    <mergeCell ref="EO100:EU100"/>
    <mergeCell ref="FG87:FU88"/>
    <mergeCell ref="FV87:FV88"/>
    <mergeCell ref="FW87:FW88"/>
    <mergeCell ref="EP90:FX90"/>
    <mergeCell ref="EP91:FK91"/>
    <mergeCell ref="EP92:FX92"/>
    <mergeCell ref="EO78:EO80"/>
    <mergeCell ref="FX78:FX79"/>
    <mergeCell ref="EO81:EO83"/>
    <mergeCell ref="FX81:FX82"/>
    <mergeCell ref="EO84:EO86"/>
    <mergeCell ref="FX84:FX85"/>
    <mergeCell ref="EO73:FG74"/>
    <mergeCell ref="FH73:FU74"/>
    <mergeCell ref="FV73:FX74"/>
    <mergeCell ref="EO75:EO77"/>
    <mergeCell ref="EP75:EP77"/>
    <mergeCell ref="EQ75:FW75"/>
    <mergeCell ref="FX75:FX77"/>
    <mergeCell ref="EQ76:FU76"/>
    <mergeCell ref="FV76:FW76"/>
    <mergeCell ref="EO69:FE69"/>
    <mergeCell ref="EO70:FE70"/>
    <mergeCell ref="EO71:FX71"/>
    <mergeCell ref="EO72:FG72"/>
    <mergeCell ref="FH72:FU72"/>
    <mergeCell ref="FV72:FX72"/>
    <mergeCell ref="EP59:FM59"/>
    <mergeCell ref="FE61:FX61"/>
    <mergeCell ref="FE62:FX62"/>
    <mergeCell ref="FE63:FX64"/>
    <mergeCell ref="FE65:FX65"/>
    <mergeCell ref="EO66:EU66"/>
    <mergeCell ref="FG53:FU54"/>
    <mergeCell ref="FV53:FV54"/>
    <mergeCell ref="FW53:FW54"/>
    <mergeCell ref="EP56:FX56"/>
    <mergeCell ref="EP57:FK57"/>
    <mergeCell ref="EP58:FX58"/>
    <mergeCell ref="EO44:EO46"/>
    <mergeCell ref="FX44:FX45"/>
    <mergeCell ref="EO47:EO49"/>
    <mergeCell ref="FX47:FX48"/>
    <mergeCell ref="EO50:EO52"/>
    <mergeCell ref="FX50:FX51"/>
    <mergeCell ref="EO39:FG40"/>
    <mergeCell ref="FH39:FU40"/>
    <mergeCell ref="FV39:FX40"/>
    <mergeCell ref="EO41:EO43"/>
    <mergeCell ref="EP41:EP43"/>
    <mergeCell ref="EQ41:FW41"/>
    <mergeCell ref="FX41:FX43"/>
    <mergeCell ref="EQ42:FU42"/>
    <mergeCell ref="FV42:FW42"/>
    <mergeCell ref="EO35:FE35"/>
    <mergeCell ref="EO36:FE36"/>
    <mergeCell ref="EO37:FX37"/>
    <mergeCell ref="EO38:FG38"/>
    <mergeCell ref="FH38:FU38"/>
    <mergeCell ref="FV38:FX38"/>
    <mergeCell ref="EP25:FM25"/>
    <mergeCell ref="FE27:FX27"/>
    <mergeCell ref="FE28:FX28"/>
    <mergeCell ref="FE29:FX30"/>
    <mergeCell ref="FE31:FX31"/>
    <mergeCell ref="EO32:EU32"/>
    <mergeCell ref="FG19:FU20"/>
    <mergeCell ref="FV19:FV20"/>
    <mergeCell ref="FW19:FW20"/>
    <mergeCell ref="EP22:FX22"/>
    <mergeCell ref="EP23:FK23"/>
    <mergeCell ref="EP24:FX24"/>
    <mergeCell ref="EO10:EO12"/>
    <mergeCell ref="FX10:FX11"/>
    <mergeCell ref="EO13:EO15"/>
    <mergeCell ref="FX13:FX14"/>
    <mergeCell ref="EO16:EO18"/>
    <mergeCell ref="FX16:FX17"/>
    <mergeCell ref="EO5:FG6"/>
    <mergeCell ref="FH5:FU6"/>
    <mergeCell ref="FV5:FX6"/>
    <mergeCell ref="EO7:EO9"/>
    <mergeCell ref="EP7:EP9"/>
    <mergeCell ref="EQ7:FW7"/>
    <mergeCell ref="FX7:FX9"/>
    <mergeCell ref="EQ8:FU8"/>
    <mergeCell ref="FV8:FW8"/>
    <mergeCell ref="EO1:FE1"/>
    <mergeCell ref="EO2:FE2"/>
    <mergeCell ref="EO3:FX3"/>
    <mergeCell ref="EO4:FG4"/>
    <mergeCell ref="FH4:FU4"/>
    <mergeCell ref="FV4:FX4"/>
    <mergeCell ref="DF263:EC263"/>
    <mergeCell ref="DU265:EN265"/>
    <mergeCell ref="DE242:DW242"/>
    <mergeCell ref="DX242:EK242"/>
    <mergeCell ref="EL242:EN242"/>
    <mergeCell ref="DF229:EC229"/>
    <mergeCell ref="DU231:EN231"/>
    <mergeCell ref="DU232:EN232"/>
    <mergeCell ref="DU233:EN234"/>
    <mergeCell ref="DU235:EN235"/>
    <mergeCell ref="DE236:DK236"/>
    <mergeCell ref="DW223:EK224"/>
    <mergeCell ref="EL223:EL224"/>
    <mergeCell ref="EM223:EM224"/>
    <mergeCell ref="DF226:EN226"/>
    <mergeCell ref="DF227:EA227"/>
    <mergeCell ref="DF228:EN228"/>
    <mergeCell ref="DU266:EN266"/>
    <mergeCell ref="DU267:EN268"/>
    <mergeCell ref="DU269:EN269"/>
    <mergeCell ref="DE270:DK270"/>
    <mergeCell ref="DW257:EK258"/>
    <mergeCell ref="EL257:EL258"/>
    <mergeCell ref="EM257:EM258"/>
    <mergeCell ref="DF260:EN260"/>
    <mergeCell ref="DF261:EA261"/>
    <mergeCell ref="DF262:EN262"/>
    <mergeCell ref="DE248:DE250"/>
    <mergeCell ref="EN248:EN249"/>
    <mergeCell ref="DE251:DE253"/>
    <mergeCell ref="EN251:EN252"/>
    <mergeCell ref="DE254:DE256"/>
    <mergeCell ref="EN254:EN255"/>
    <mergeCell ref="DE243:DW244"/>
    <mergeCell ref="DX243:EK244"/>
    <mergeCell ref="EL243:EN244"/>
    <mergeCell ref="DE245:DE247"/>
    <mergeCell ref="DF245:DF247"/>
    <mergeCell ref="DG245:EM245"/>
    <mergeCell ref="EN245:EN247"/>
    <mergeCell ref="DG246:EK246"/>
    <mergeCell ref="EL246:EM246"/>
    <mergeCell ref="DE214:DE216"/>
    <mergeCell ref="EN214:EN215"/>
    <mergeCell ref="DE217:DE219"/>
    <mergeCell ref="EN217:EN218"/>
    <mergeCell ref="DE220:DE222"/>
    <mergeCell ref="EN220:EN221"/>
    <mergeCell ref="DE209:DW210"/>
    <mergeCell ref="DX209:EK210"/>
    <mergeCell ref="EL209:EN210"/>
    <mergeCell ref="DE211:DE213"/>
    <mergeCell ref="DF211:DF213"/>
    <mergeCell ref="DG211:EM211"/>
    <mergeCell ref="EN211:EN213"/>
    <mergeCell ref="DG212:EK212"/>
    <mergeCell ref="EL212:EM212"/>
    <mergeCell ref="DE205:DU205"/>
    <mergeCell ref="DE206:DU206"/>
    <mergeCell ref="DE207:EN207"/>
    <mergeCell ref="DE208:DW208"/>
    <mergeCell ref="DX208:EK208"/>
    <mergeCell ref="EL208:EN208"/>
    <mergeCell ref="DF195:EC195"/>
    <mergeCell ref="DU197:EN197"/>
    <mergeCell ref="DU198:EN198"/>
    <mergeCell ref="DU199:EN200"/>
    <mergeCell ref="DU201:EN201"/>
    <mergeCell ref="DE202:DK202"/>
    <mergeCell ref="DW189:EK190"/>
    <mergeCell ref="EL189:EL190"/>
    <mergeCell ref="EM189:EM190"/>
    <mergeCell ref="DF192:EN192"/>
    <mergeCell ref="DF193:EA193"/>
    <mergeCell ref="DF194:EN194"/>
    <mergeCell ref="DE180:DE182"/>
    <mergeCell ref="EN180:EN181"/>
    <mergeCell ref="DE183:DE185"/>
    <mergeCell ref="EN183:EN184"/>
    <mergeCell ref="DE186:DE188"/>
    <mergeCell ref="EN186:EN187"/>
    <mergeCell ref="DE175:DW176"/>
    <mergeCell ref="DX175:EK176"/>
    <mergeCell ref="EL175:EN176"/>
    <mergeCell ref="DE177:DE179"/>
    <mergeCell ref="DF177:DF179"/>
    <mergeCell ref="DG177:EM177"/>
    <mergeCell ref="EN177:EN179"/>
    <mergeCell ref="DG178:EK178"/>
    <mergeCell ref="EL178:EM178"/>
    <mergeCell ref="DE171:DU171"/>
    <mergeCell ref="DE172:DU172"/>
    <mergeCell ref="DE173:EN173"/>
    <mergeCell ref="DE174:DW174"/>
    <mergeCell ref="DX174:EK174"/>
    <mergeCell ref="EL174:EN174"/>
    <mergeCell ref="DF161:EC161"/>
    <mergeCell ref="DU163:EN163"/>
    <mergeCell ref="DU164:EN164"/>
    <mergeCell ref="DU165:EN166"/>
    <mergeCell ref="DU167:EN167"/>
    <mergeCell ref="DE168:DK168"/>
    <mergeCell ref="DW155:EK156"/>
    <mergeCell ref="EL155:EL156"/>
    <mergeCell ref="EM155:EM156"/>
    <mergeCell ref="DF158:EN158"/>
    <mergeCell ref="DF159:EA159"/>
    <mergeCell ref="DF160:EN160"/>
    <mergeCell ref="DE146:DE148"/>
    <mergeCell ref="EN146:EN147"/>
    <mergeCell ref="DE149:DE151"/>
    <mergeCell ref="EN149:EN150"/>
    <mergeCell ref="DE152:DE154"/>
    <mergeCell ref="EN152:EN153"/>
    <mergeCell ref="DE141:DW142"/>
    <mergeCell ref="DX141:EK142"/>
    <mergeCell ref="EL141:EN142"/>
    <mergeCell ref="DE143:DE145"/>
    <mergeCell ref="DF143:DF145"/>
    <mergeCell ref="DG143:EM143"/>
    <mergeCell ref="EN143:EN145"/>
    <mergeCell ref="DG144:EK144"/>
    <mergeCell ref="EL144:EM144"/>
    <mergeCell ref="DE137:DU137"/>
    <mergeCell ref="DE138:DU138"/>
    <mergeCell ref="DE139:EN139"/>
    <mergeCell ref="DE140:DW140"/>
    <mergeCell ref="DX140:EK140"/>
    <mergeCell ref="EL140:EN140"/>
    <mergeCell ref="DF127:EC127"/>
    <mergeCell ref="DU129:EN129"/>
    <mergeCell ref="DU130:EN130"/>
    <mergeCell ref="DU131:EN132"/>
    <mergeCell ref="DU133:EN133"/>
    <mergeCell ref="DE134:DK134"/>
    <mergeCell ref="DW121:EK122"/>
    <mergeCell ref="EL121:EL122"/>
    <mergeCell ref="EM121:EM122"/>
    <mergeCell ref="DF124:EN124"/>
    <mergeCell ref="DF125:EA125"/>
    <mergeCell ref="DF126:EN126"/>
    <mergeCell ref="DE112:DE114"/>
    <mergeCell ref="EN112:EN113"/>
    <mergeCell ref="DE115:DE117"/>
    <mergeCell ref="EN115:EN116"/>
    <mergeCell ref="DE118:DE120"/>
    <mergeCell ref="EN118:EN119"/>
    <mergeCell ref="DE107:DW108"/>
    <mergeCell ref="DX107:EK108"/>
    <mergeCell ref="EL107:EN108"/>
    <mergeCell ref="DE109:DE111"/>
    <mergeCell ref="DF109:DF111"/>
    <mergeCell ref="DG109:EM109"/>
    <mergeCell ref="EN109:EN111"/>
    <mergeCell ref="DG110:EK110"/>
    <mergeCell ref="EL110:EM110"/>
    <mergeCell ref="DE103:DU103"/>
    <mergeCell ref="DE104:DU104"/>
    <mergeCell ref="DE105:EN105"/>
    <mergeCell ref="DE106:DW106"/>
    <mergeCell ref="DX106:EK106"/>
    <mergeCell ref="EL106:EN106"/>
    <mergeCell ref="DF93:EC93"/>
    <mergeCell ref="DU95:EN95"/>
    <mergeCell ref="DU96:EN96"/>
    <mergeCell ref="DU97:EN98"/>
    <mergeCell ref="DU99:EN99"/>
    <mergeCell ref="DE100:DK100"/>
    <mergeCell ref="DW87:EK88"/>
    <mergeCell ref="EL87:EL88"/>
    <mergeCell ref="EM87:EM88"/>
    <mergeCell ref="DF90:EN90"/>
    <mergeCell ref="DF91:EA91"/>
    <mergeCell ref="DF92:EN92"/>
    <mergeCell ref="DE78:DE80"/>
    <mergeCell ref="EN78:EN79"/>
    <mergeCell ref="DE81:DE83"/>
    <mergeCell ref="EN81:EN82"/>
    <mergeCell ref="DE84:DE86"/>
    <mergeCell ref="EN84:EN85"/>
    <mergeCell ref="DE73:DW74"/>
    <mergeCell ref="DX73:EK74"/>
    <mergeCell ref="EL73:EN74"/>
    <mergeCell ref="DE75:DE77"/>
    <mergeCell ref="DF75:DF77"/>
    <mergeCell ref="DG75:EM75"/>
    <mergeCell ref="EN75:EN77"/>
    <mergeCell ref="DG76:EK76"/>
    <mergeCell ref="EL76:EM76"/>
    <mergeCell ref="DE69:DU69"/>
    <mergeCell ref="DE70:DU70"/>
    <mergeCell ref="DE71:EN71"/>
    <mergeCell ref="DE72:DW72"/>
    <mergeCell ref="DX72:EK72"/>
    <mergeCell ref="EL72:EN72"/>
    <mergeCell ref="DF59:EC59"/>
    <mergeCell ref="DU61:EN61"/>
    <mergeCell ref="DU62:EN62"/>
    <mergeCell ref="DU63:EN64"/>
    <mergeCell ref="DU65:EN65"/>
    <mergeCell ref="DE66:DK66"/>
    <mergeCell ref="DW53:EK54"/>
    <mergeCell ref="EL53:EL54"/>
    <mergeCell ref="EM53:EM54"/>
    <mergeCell ref="DF56:EN56"/>
    <mergeCell ref="DF57:EA57"/>
    <mergeCell ref="DF58:EN58"/>
    <mergeCell ref="DE44:DE46"/>
    <mergeCell ref="EN44:EN45"/>
    <mergeCell ref="DE47:DE49"/>
    <mergeCell ref="EN47:EN48"/>
    <mergeCell ref="DE50:DE52"/>
    <mergeCell ref="EN50:EN51"/>
    <mergeCell ref="DE39:DW40"/>
    <mergeCell ref="DX39:EK40"/>
    <mergeCell ref="EL39:EN40"/>
    <mergeCell ref="DE41:DE43"/>
    <mergeCell ref="DF41:DF43"/>
    <mergeCell ref="DG41:EM41"/>
    <mergeCell ref="EN41:EN43"/>
    <mergeCell ref="DG42:EK42"/>
    <mergeCell ref="EL42:EM42"/>
    <mergeCell ref="DE35:DU35"/>
    <mergeCell ref="DE36:DU36"/>
    <mergeCell ref="DE37:EN37"/>
    <mergeCell ref="DE38:DW38"/>
    <mergeCell ref="DX38:EK38"/>
    <mergeCell ref="EL38:EN38"/>
    <mergeCell ref="DF25:EC25"/>
    <mergeCell ref="DU27:EN27"/>
    <mergeCell ref="DU28:EN28"/>
    <mergeCell ref="DU29:EN30"/>
    <mergeCell ref="DU31:EN31"/>
    <mergeCell ref="DE32:DK32"/>
    <mergeCell ref="DW19:EK20"/>
    <mergeCell ref="EL19:EL20"/>
    <mergeCell ref="EM19:EM20"/>
    <mergeCell ref="DF22:EN22"/>
    <mergeCell ref="DF23:EA23"/>
    <mergeCell ref="DF24:EN24"/>
    <mergeCell ref="DE10:DE12"/>
    <mergeCell ref="EN10:EN11"/>
    <mergeCell ref="DE13:DE15"/>
    <mergeCell ref="EN13:EN14"/>
    <mergeCell ref="DE16:DE18"/>
    <mergeCell ref="EN16:EN17"/>
    <mergeCell ref="DE5:DW6"/>
    <mergeCell ref="DX5:EK6"/>
    <mergeCell ref="EL5:EN6"/>
    <mergeCell ref="DE7:DE9"/>
    <mergeCell ref="DF7:DF9"/>
    <mergeCell ref="DG7:EM7"/>
    <mergeCell ref="EN7:EN9"/>
    <mergeCell ref="DG8:EK8"/>
    <mergeCell ref="EL8:EM8"/>
    <mergeCell ref="DE1:DU1"/>
    <mergeCell ref="DE2:DU2"/>
    <mergeCell ref="DE3:EN3"/>
    <mergeCell ref="DE4:DW4"/>
    <mergeCell ref="DX4:EK4"/>
    <mergeCell ref="EL4:EN4"/>
    <mergeCell ref="BV263:CS263"/>
    <mergeCell ref="CK265:DD265"/>
    <mergeCell ref="CK266:DD266"/>
    <mergeCell ref="CK267:DD268"/>
    <mergeCell ref="CK269:DD269"/>
    <mergeCell ref="BU270:CA270"/>
    <mergeCell ref="CM257:DA258"/>
    <mergeCell ref="DB257:DB258"/>
    <mergeCell ref="DC257:DC258"/>
    <mergeCell ref="BV260:DD260"/>
    <mergeCell ref="BV261:CQ261"/>
    <mergeCell ref="BV262:DD262"/>
    <mergeCell ref="BU248:BU250"/>
    <mergeCell ref="DD248:DD249"/>
    <mergeCell ref="BU251:BU253"/>
    <mergeCell ref="DD251:DD252"/>
    <mergeCell ref="BU254:BU256"/>
    <mergeCell ref="DD254:DD255"/>
    <mergeCell ref="BU243:CM244"/>
    <mergeCell ref="CN243:DA244"/>
    <mergeCell ref="DB243:DD244"/>
    <mergeCell ref="BU245:BU247"/>
    <mergeCell ref="BV245:BV247"/>
    <mergeCell ref="BW245:DC245"/>
    <mergeCell ref="DD245:DD247"/>
    <mergeCell ref="BW246:DA246"/>
    <mergeCell ref="DB246:DC246"/>
    <mergeCell ref="BU242:CM242"/>
    <mergeCell ref="CN242:DA242"/>
    <mergeCell ref="DB242:DD242"/>
    <mergeCell ref="BV229:CS229"/>
    <mergeCell ref="CK231:DD231"/>
    <mergeCell ref="CK232:DD232"/>
    <mergeCell ref="CK233:DD234"/>
    <mergeCell ref="CK235:DD235"/>
    <mergeCell ref="BU236:CA236"/>
    <mergeCell ref="CM223:DA224"/>
    <mergeCell ref="DB223:DB224"/>
    <mergeCell ref="DC223:DC224"/>
    <mergeCell ref="BV226:DD226"/>
    <mergeCell ref="BV227:CQ227"/>
    <mergeCell ref="BV228:DD228"/>
    <mergeCell ref="BU214:BU216"/>
    <mergeCell ref="DD214:DD215"/>
    <mergeCell ref="BU217:BU219"/>
    <mergeCell ref="DD217:DD218"/>
    <mergeCell ref="BU220:BU222"/>
    <mergeCell ref="DD220:DD221"/>
    <mergeCell ref="BU209:CM210"/>
    <mergeCell ref="CN209:DA210"/>
    <mergeCell ref="DB209:DD210"/>
    <mergeCell ref="BU211:BU213"/>
    <mergeCell ref="BV211:BV213"/>
    <mergeCell ref="BW211:DC211"/>
    <mergeCell ref="DD211:DD213"/>
    <mergeCell ref="BW212:DA212"/>
    <mergeCell ref="DB212:DC212"/>
    <mergeCell ref="BU205:CK205"/>
    <mergeCell ref="BU206:CK206"/>
    <mergeCell ref="BU207:DD207"/>
    <mergeCell ref="BU208:CM208"/>
    <mergeCell ref="CN208:DA208"/>
    <mergeCell ref="DB208:DD208"/>
    <mergeCell ref="BV195:CS195"/>
    <mergeCell ref="CK197:DD197"/>
    <mergeCell ref="CK198:DD198"/>
    <mergeCell ref="CK199:DD200"/>
    <mergeCell ref="CK201:DD201"/>
    <mergeCell ref="BU202:CA202"/>
    <mergeCell ref="CM189:DA190"/>
    <mergeCell ref="DB189:DB190"/>
    <mergeCell ref="DC189:DC190"/>
    <mergeCell ref="BV192:DD192"/>
    <mergeCell ref="BV193:CQ193"/>
    <mergeCell ref="BV194:DD194"/>
    <mergeCell ref="BU180:BU182"/>
    <mergeCell ref="DD180:DD181"/>
    <mergeCell ref="BU183:BU185"/>
    <mergeCell ref="DD183:DD184"/>
    <mergeCell ref="BU186:BU188"/>
    <mergeCell ref="DD186:DD187"/>
    <mergeCell ref="BU175:CM176"/>
    <mergeCell ref="CN175:DA176"/>
    <mergeCell ref="DB175:DD176"/>
    <mergeCell ref="BU177:BU179"/>
    <mergeCell ref="BV177:BV179"/>
    <mergeCell ref="BW177:DC177"/>
    <mergeCell ref="DD177:DD179"/>
    <mergeCell ref="BW178:DA178"/>
    <mergeCell ref="DB178:DC178"/>
    <mergeCell ref="BU171:CK171"/>
    <mergeCell ref="BU172:CK172"/>
    <mergeCell ref="BU173:DD173"/>
    <mergeCell ref="BU174:CM174"/>
    <mergeCell ref="CN174:DA174"/>
    <mergeCell ref="DB174:DD174"/>
    <mergeCell ref="BV161:CS161"/>
    <mergeCell ref="CK163:DD163"/>
    <mergeCell ref="CK164:DD164"/>
    <mergeCell ref="CK165:DD166"/>
    <mergeCell ref="CK167:DD167"/>
    <mergeCell ref="BU168:CA168"/>
    <mergeCell ref="CM155:DA156"/>
    <mergeCell ref="DB155:DB156"/>
    <mergeCell ref="DC155:DC156"/>
    <mergeCell ref="BV158:DD158"/>
    <mergeCell ref="BV159:CQ159"/>
    <mergeCell ref="BV160:DD160"/>
    <mergeCell ref="BU146:BU148"/>
    <mergeCell ref="DD146:DD147"/>
    <mergeCell ref="BU149:BU151"/>
    <mergeCell ref="DD149:DD150"/>
    <mergeCell ref="BU152:BU154"/>
    <mergeCell ref="DD152:DD153"/>
    <mergeCell ref="BU141:CM142"/>
    <mergeCell ref="CN141:DA142"/>
    <mergeCell ref="DB141:DD142"/>
    <mergeCell ref="BU143:BU145"/>
    <mergeCell ref="BV143:BV145"/>
    <mergeCell ref="BW143:DC143"/>
    <mergeCell ref="DD143:DD145"/>
    <mergeCell ref="BW144:DA144"/>
    <mergeCell ref="DB144:DC144"/>
    <mergeCell ref="BU137:CK137"/>
    <mergeCell ref="BU138:CK138"/>
    <mergeCell ref="BU139:DD139"/>
    <mergeCell ref="BU140:CM140"/>
    <mergeCell ref="CN140:DA140"/>
    <mergeCell ref="DB140:DD140"/>
    <mergeCell ref="BV127:CS127"/>
    <mergeCell ref="CK129:DD129"/>
    <mergeCell ref="CK130:DD130"/>
    <mergeCell ref="CK131:DD132"/>
    <mergeCell ref="CK133:DD133"/>
    <mergeCell ref="BU134:CA134"/>
    <mergeCell ref="CM121:DA122"/>
    <mergeCell ref="DB121:DB122"/>
    <mergeCell ref="DC121:DC122"/>
    <mergeCell ref="BV124:DD124"/>
    <mergeCell ref="BV125:CQ125"/>
    <mergeCell ref="BV126:DD126"/>
    <mergeCell ref="BU112:BU114"/>
    <mergeCell ref="DD112:DD113"/>
    <mergeCell ref="BU115:BU117"/>
    <mergeCell ref="DD115:DD116"/>
    <mergeCell ref="BU118:BU120"/>
    <mergeCell ref="DD118:DD119"/>
    <mergeCell ref="BU107:CM108"/>
    <mergeCell ref="CN107:DA108"/>
    <mergeCell ref="DB107:DD108"/>
    <mergeCell ref="BU109:BU111"/>
    <mergeCell ref="BV109:BV111"/>
    <mergeCell ref="BW109:DC109"/>
    <mergeCell ref="DD109:DD111"/>
    <mergeCell ref="BW110:DA110"/>
    <mergeCell ref="DB110:DC110"/>
    <mergeCell ref="BU103:CK103"/>
    <mergeCell ref="BU104:CK104"/>
    <mergeCell ref="BU105:DD105"/>
    <mergeCell ref="BU106:CM106"/>
    <mergeCell ref="CN106:DA106"/>
    <mergeCell ref="DB106:DD106"/>
    <mergeCell ref="BV93:CS93"/>
    <mergeCell ref="CK95:DD95"/>
    <mergeCell ref="CK96:DD96"/>
    <mergeCell ref="CK97:DD98"/>
    <mergeCell ref="CK99:DD99"/>
    <mergeCell ref="BU100:CA100"/>
    <mergeCell ref="CM87:DA88"/>
    <mergeCell ref="DB87:DB88"/>
    <mergeCell ref="DC87:DC88"/>
    <mergeCell ref="BV90:DD90"/>
    <mergeCell ref="BV91:CQ91"/>
    <mergeCell ref="BV92:DD92"/>
    <mergeCell ref="BU78:BU80"/>
    <mergeCell ref="DD78:DD79"/>
    <mergeCell ref="BU81:BU83"/>
    <mergeCell ref="DD81:DD82"/>
    <mergeCell ref="BU84:BU86"/>
    <mergeCell ref="DD84:DD85"/>
    <mergeCell ref="BU73:CM74"/>
    <mergeCell ref="CN73:DA74"/>
    <mergeCell ref="DB73:DD74"/>
    <mergeCell ref="BU75:BU77"/>
    <mergeCell ref="BV75:BV77"/>
    <mergeCell ref="BW75:DC75"/>
    <mergeCell ref="DD75:DD77"/>
    <mergeCell ref="BW76:DA76"/>
    <mergeCell ref="DB76:DC76"/>
    <mergeCell ref="BU69:CK69"/>
    <mergeCell ref="BU70:CK70"/>
    <mergeCell ref="BU71:DD71"/>
    <mergeCell ref="BU72:CM72"/>
    <mergeCell ref="CN72:DA72"/>
    <mergeCell ref="DB72:DD72"/>
    <mergeCell ref="BV59:CS59"/>
    <mergeCell ref="CK61:DD61"/>
    <mergeCell ref="CK62:DD62"/>
    <mergeCell ref="CK63:DD64"/>
    <mergeCell ref="CK65:DD65"/>
    <mergeCell ref="BU66:CA66"/>
    <mergeCell ref="CM53:DA54"/>
    <mergeCell ref="DB53:DB54"/>
    <mergeCell ref="DC53:DC54"/>
    <mergeCell ref="BV56:DD56"/>
    <mergeCell ref="BV57:CQ57"/>
    <mergeCell ref="BV58:DD58"/>
    <mergeCell ref="BU44:BU46"/>
    <mergeCell ref="DD44:DD45"/>
    <mergeCell ref="BU47:BU49"/>
    <mergeCell ref="DD47:DD48"/>
    <mergeCell ref="BU50:BU52"/>
    <mergeCell ref="DD50:DD51"/>
    <mergeCell ref="BU39:CM40"/>
    <mergeCell ref="CN39:DA40"/>
    <mergeCell ref="DB39:DD40"/>
    <mergeCell ref="BU41:BU43"/>
    <mergeCell ref="BV41:BV43"/>
    <mergeCell ref="BW41:DC41"/>
    <mergeCell ref="DD41:DD43"/>
    <mergeCell ref="BW42:DA42"/>
    <mergeCell ref="DB42:DC42"/>
    <mergeCell ref="BU35:CK35"/>
    <mergeCell ref="BU36:CK36"/>
    <mergeCell ref="BU37:DD37"/>
    <mergeCell ref="BU38:CM38"/>
    <mergeCell ref="CN38:DA38"/>
    <mergeCell ref="DB38:DD38"/>
    <mergeCell ref="BV25:CS25"/>
    <mergeCell ref="CK27:DD27"/>
    <mergeCell ref="CK28:DD28"/>
    <mergeCell ref="CK29:DD30"/>
    <mergeCell ref="CK31:DD31"/>
    <mergeCell ref="BU32:CA32"/>
    <mergeCell ref="CM19:DA20"/>
    <mergeCell ref="DB19:DB20"/>
    <mergeCell ref="DC19:DC20"/>
    <mergeCell ref="BV22:DD22"/>
    <mergeCell ref="BV23:CQ23"/>
    <mergeCell ref="BV24:DD24"/>
    <mergeCell ref="BU10:BU12"/>
    <mergeCell ref="DD10:DD11"/>
    <mergeCell ref="BU13:BU15"/>
    <mergeCell ref="DD13:DD14"/>
    <mergeCell ref="BU16:BU18"/>
    <mergeCell ref="DD16:DD17"/>
    <mergeCell ref="BU5:CM6"/>
    <mergeCell ref="CN5:DA6"/>
    <mergeCell ref="DB5:DD6"/>
    <mergeCell ref="BU7:BU9"/>
    <mergeCell ref="BV7:BV9"/>
    <mergeCell ref="BW7:DC7"/>
    <mergeCell ref="DD7:DD9"/>
    <mergeCell ref="BW8:DA8"/>
    <mergeCell ref="DB8:DC8"/>
    <mergeCell ref="BU1:CK1"/>
    <mergeCell ref="BU2:CK2"/>
    <mergeCell ref="BU3:DD3"/>
    <mergeCell ref="BU4:CM4"/>
    <mergeCell ref="CN4:DA4"/>
    <mergeCell ref="DB4:DD4"/>
    <mergeCell ref="AL263:BI263"/>
    <mergeCell ref="BA265:BT265"/>
    <mergeCell ref="BA266:BT266"/>
    <mergeCell ref="BA267:BT268"/>
    <mergeCell ref="BA269:BT269"/>
    <mergeCell ref="AK270:AQ270"/>
    <mergeCell ref="BC257:BQ258"/>
    <mergeCell ref="BR257:BR258"/>
    <mergeCell ref="BS257:BS258"/>
    <mergeCell ref="AL260:BT260"/>
    <mergeCell ref="AL261:BG261"/>
    <mergeCell ref="AL262:BT262"/>
    <mergeCell ref="AK248:AK250"/>
    <mergeCell ref="BT248:BT249"/>
    <mergeCell ref="AK251:AK253"/>
    <mergeCell ref="BT251:BT252"/>
    <mergeCell ref="AK254:AK256"/>
    <mergeCell ref="BT254:BT255"/>
    <mergeCell ref="AK243:BC244"/>
    <mergeCell ref="BD243:BQ244"/>
    <mergeCell ref="BR243:BT244"/>
    <mergeCell ref="AK245:AK247"/>
    <mergeCell ref="AL245:AL247"/>
    <mergeCell ref="AM245:BS245"/>
    <mergeCell ref="BT245:BT247"/>
    <mergeCell ref="AM246:BQ246"/>
    <mergeCell ref="BR246:BS246"/>
    <mergeCell ref="AK242:BC242"/>
    <mergeCell ref="BD242:BQ242"/>
    <mergeCell ref="BR242:BT242"/>
    <mergeCell ref="AL229:BI229"/>
    <mergeCell ref="BA231:BT231"/>
    <mergeCell ref="BA232:BT232"/>
    <mergeCell ref="BA233:BT234"/>
    <mergeCell ref="BA235:BT235"/>
    <mergeCell ref="AK236:AQ236"/>
    <mergeCell ref="BC223:BQ224"/>
    <mergeCell ref="BR223:BR224"/>
    <mergeCell ref="BS223:BS224"/>
    <mergeCell ref="AL226:BT226"/>
    <mergeCell ref="AL227:BG227"/>
    <mergeCell ref="AL228:BT228"/>
    <mergeCell ref="AK214:AK216"/>
    <mergeCell ref="BT214:BT215"/>
    <mergeCell ref="AK217:AK219"/>
    <mergeCell ref="BT217:BT218"/>
    <mergeCell ref="AK220:AK222"/>
    <mergeCell ref="BT220:BT221"/>
    <mergeCell ref="AK209:BC210"/>
    <mergeCell ref="BD209:BQ210"/>
    <mergeCell ref="BR209:BT210"/>
    <mergeCell ref="AK211:AK213"/>
    <mergeCell ref="AL211:AL213"/>
    <mergeCell ref="AM211:BS211"/>
    <mergeCell ref="BT211:BT213"/>
    <mergeCell ref="AM212:BQ212"/>
    <mergeCell ref="BR212:BS212"/>
    <mergeCell ref="AK205:BA205"/>
    <mergeCell ref="AK206:BA206"/>
    <mergeCell ref="AK207:BT207"/>
    <mergeCell ref="AK208:BC208"/>
    <mergeCell ref="BD208:BQ208"/>
    <mergeCell ref="BR208:BT208"/>
    <mergeCell ref="AL195:BI195"/>
    <mergeCell ref="BA197:BT197"/>
    <mergeCell ref="BA198:BT198"/>
    <mergeCell ref="BA199:BT200"/>
    <mergeCell ref="BA201:BT201"/>
    <mergeCell ref="AK202:AQ202"/>
    <mergeCell ref="BC189:BQ190"/>
    <mergeCell ref="BR189:BR190"/>
    <mergeCell ref="BS189:BS190"/>
    <mergeCell ref="AL192:BT192"/>
    <mergeCell ref="AL193:BG193"/>
    <mergeCell ref="AL194:BT194"/>
    <mergeCell ref="AK180:AK182"/>
    <mergeCell ref="BT180:BT181"/>
    <mergeCell ref="AK183:AK185"/>
    <mergeCell ref="BT183:BT184"/>
    <mergeCell ref="AK186:AK188"/>
    <mergeCell ref="BT186:BT187"/>
    <mergeCell ref="AK175:BC176"/>
    <mergeCell ref="BD175:BQ176"/>
    <mergeCell ref="BR175:BT176"/>
    <mergeCell ref="AK177:AK179"/>
    <mergeCell ref="AL177:AL179"/>
    <mergeCell ref="AM177:BS177"/>
    <mergeCell ref="BT177:BT179"/>
    <mergeCell ref="AM178:BQ178"/>
    <mergeCell ref="BR178:BS178"/>
    <mergeCell ref="AK171:BA171"/>
    <mergeCell ref="AK172:BA172"/>
    <mergeCell ref="AK173:BT173"/>
    <mergeCell ref="AK174:BC174"/>
    <mergeCell ref="BD174:BQ174"/>
    <mergeCell ref="BR174:BT174"/>
    <mergeCell ref="AL161:BI161"/>
    <mergeCell ref="BA163:BT163"/>
    <mergeCell ref="BA164:BT164"/>
    <mergeCell ref="BA165:BT166"/>
    <mergeCell ref="BA167:BT167"/>
    <mergeCell ref="AK168:AQ168"/>
    <mergeCell ref="BC155:BQ156"/>
    <mergeCell ref="BR155:BR156"/>
    <mergeCell ref="BS155:BS156"/>
    <mergeCell ref="AL158:BT158"/>
    <mergeCell ref="AL159:BG159"/>
    <mergeCell ref="AL160:BT160"/>
    <mergeCell ref="AK146:AK148"/>
    <mergeCell ref="BT146:BT147"/>
    <mergeCell ref="AK149:AK151"/>
    <mergeCell ref="BT149:BT150"/>
    <mergeCell ref="AK152:AK154"/>
    <mergeCell ref="BT152:BT153"/>
    <mergeCell ref="AK141:BC142"/>
    <mergeCell ref="BD141:BQ142"/>
    <mergeCell ref="BR141:BT142"/>
    <mergeCell ref="AK143:AK145"/>
    <mergeCell ref="AL143:AL145"/>
    <mergeCell ref="AM143:BS143"/>
    <mergeCell ref="BT143:BT145"/>
    <mergeCell ref="AM144:BQ144"/>
    <mergeCell ref="BR144:BS144"/>
    <mergeCell ref="AK137:BA137"/>
    <mergeCell ref="AK138:BA138"/>
    <mergeCell ref="AK139:BT139"/>
    <mergeCell ref="AK140:BC140"/>
    <mergeCell ref="BD140:BQ140"/>
    <mergeCell ref="BR140:BT140"/>
    <mergeCell ref="AL127:BI127"/>
    <mergeCell ref="BA129:BT129"/>
    <mergeCell ref="BA130:BT130"/>
    <mergeCell ref="BA131:BT132"/>
    <mergeCell ref="BA133:BT133"/>
    <mergeCell ref="AK134:AQ134"/>
    <mergeCell ref="BC121:BQ122"/>
    <mergeCell ref="BR121:BR122"/>
    <mergeCell ref="BS121:BS122"/>
    <mergeCell ref="AL124:BT124"/>
    <mergeCell ref="AL125:BG125"/>
    <mergeCell ref="AL126:BT126"/>
    <mergeCell ref="AK112:AK114"/>
    <mergeCell ref="BT112:BT113"/>
    <mergeCell ref="AK115:AK117"/>
    <mergeCell ref="BT115:BT116"/>
    <mergeCell ref="AK118:AK120"/>
    <mergeCell ref="BT118:BT119"/>
    <mergeCell ref="AK107:BC108"/>
    <mergeCell ref="BD107:BQ108"/>
    <mergeCell ref="BR107:BT108"/>
    <mergeCell ref="AK109:AK111"/>
    <mergeCell ref="AL109:AL111"/>
    <mergeCell ref="AM109:BS109"/>
    <mergeCell ref="BT109:BT111"/>
    <mergeCell ref="AM110:BQ110"/>
    <mergeCell ref="BR110:BS110"/>
    <mergeCell ref="AK103:BA103"/>
    <mergeCell ref="AK104:BA104"/>
    <mergeCell ref="AK105:BT105"/>
    <mergeCell ref="AK106:BC106"/>
    <mergeCell ref="BD106:BQ106"/>
    <mergeCell ref="BR106:BT106"/>
    <mergeCell ref="AL93:BI93"/>
    <mergeCell ref="BA95:BT95"/>
    <mergeCell ref="BA96:BT96"/>
    <mergeCell ref="BA97:BT98"/>
    <mergeCell ref="BA99:BT99"/>
    <mergeCell ref="AK100:AQ100"/>
    <mergeCell ref="BC87:BQ88"/>
    <mergeCell ref="BR87:BR88"/>
    <mergeCell ref="BS87:BS88"/>
    <mergeCell ref="AL90:BT90"/>
    <mergeCell ref="AL91:BG91"/>
    <mergeCell ref="AL92:BT92"/>
    <mergeCell ref="AK78:AK80"/>
    <mergeCell ref="BT78:BT79"/>
    <mergeCell ref="AK81:AK83"/>
    <mergeCell ref="BT81:BT82"/>
    <mergeCell ref="AK84:AK86"/>
    <mergeCell ref="BT84:BT85"/>
    <mergeCell ref="AK73:BC74"/>
    <mergeCell ref="BD73:BQ74"/>
    <mergeCell ref="BR73:BT74"/>
    <mergeCell ref="AK75:AK77"/>
    <mergeCell ref="AL75:AL77"/>
    <mergeCell ref="AM75:BS75"/>
    <mergeCell ref="BT75:BT77"/>
    <mergeCell ref="AM76:BQ76"/>
    <mergeCell ref="BR76:BS76"/>
    <mergeCell ref="AK69:BA69"/>
    <mergeCell ref="AK70:BA70"/>
    <mergeCell ref="AK71:BT71"/>
    <mergeCell ref="AK72:BC72"/>
    <mergeCell ref="BD72:BQ72"/>
    <mergeCell ref="BR72:BT72"/>
    <mergeCell ref="AL59:BI59"/>
    <mergeCell ref="BA61:BT61"/>
    <mergeCell ref="BA62:BT62"/>
    <mergeCell ref="BA63:BT64"/>
    <mergeCell ref="BA65:BT65"/>
    <mergeCell ref="AK66:AQ66"/>
    <mergeCell ref="BC53:BQ54"/>
    <mergeCell ref="BR53:BR54"/>
    <mergeCell ref="BS53:BS54"/>
    <mergeCell ref="AL56:BT56"/>
    <mergeCell ref="AL57:BG57"/>
    <mergeCell ref="AL58:BT58"/>
    <mergeCell ref="AK44:AK46"/>
    <mergeCell ref="BT44:BT45"/>
    <mergeCell ref="AK47:AK49"/>
    <mergeCell ref="BT47:BT48"/>
    <mergeCell ref="AK50:AK52"/>
    <mergeCell ref="BT50:BT51"/>
    <mergeCell ref="AK39:BC40"/>
    <mergeCell ref="BD39:BQ40"/>
    <mergeCell ref="BR39:BT40"/>
    <mergeCell ref="AK41:AK43"/>
    <mergeCell ref="AL41:AL43"/>
    <mergeCell ref="AM41:BS41"/>
    <mergeCell ref="BT41:BT43"/>
    <mergeCell ref="AM42:BQ42"/>
    <mergeCell ref="BR42:BS42"/>
    <mergeCell ref="AK35:BA35"/>
    <mergeCell ref="AK36:BA36"/>
    <mergeCell ref="AK37:BT37"/>
    <mergeCell ref="AK38:BC38"/>
    <mergeCell ref="BD38:BQ38"/>
    <mergeCell ref="BR38:BT38"/>
    <mergeCell ref="AL25:BI25"/>
    <mergeCell ref="BA27:BT27"/>
    <mergeCell ref="BA28:BT28"/>
    <mergeCell ref="BA29:BT30"/>
    <mergeCell ref="BA31:BT31"/>
    <mergeCell ref="AK32:AQ32"/>
    <mergeCell ref="BC19:BQ20"/>
    <mergeCell ref="BR19:BR20"/>
    <mergeCell ref="BS19:BS20"/>
    <mergeCell ref="AL22:BT22"/>
    <mergeCell ref="AL23:BG23"/>
    <mergeCell ref="AL24:BT24"/>
    <mergeCell ref="AK10:AK12"/>
    <mergeCell ref="BT10:BT11"/>
    <mergeCell ref="AK13:AK15"/>
    <mergeCell ref="BT13:BT14"/>
    <mergeCell ref="AK16:AK18"/>
    <mergeCell ref="BT16:BT17"/>
    <mergeCell ref="AK5:BC6"/>
    <mergeCell ref="BD5:BQ6"/>
    <mergeCell ref="BR5:BT6"/>
    <mergeCell ref="AK7:AK9"/>
    <mergeCell ref="AL7:AL9"/>
    <mergeCell ref="AM7:BS7"/>
    <mergeCell ref="BT7:BT9"/>
    <mergeCell ref="AM8:BQ8"/>
    <mergeCell ref="BR8:BS8"/>
    <mergeCell ref="AK1:BA1"/>
    <mergeCell ref="AK2:BA2"/>
    <mergeCell ref="AK3:BT3"/>
    <mergeCell ref="AK4:BC4"/>
    <mergeCell ref="BD4:BQ4"/>
    <mergeCell ref="BR4:BT4"/>
    <mergeCell ref="B263:Y263"/>
    <mergeCell ref="Q265:AJ265"/>
    <mergeCell ref="A242:S242"/>
    <mergeCell ref="T242:AG242"/>
    <mergeCell ref="AH242:AJ242"/>
    <mergeCell ref="B229:Y229"/>
    <mergeCell ref="Q231:AJ231"/>
    <mergeCell ref="Q232:AJ232"/>
    <mergeCell ref="Q233:AJ234"/>
    <mergeCell ref="Q235:AJ235"/>
    <mergeCell ref="A236:G236"/>
    <mergeCell ref="S223:AG224"/>
    <mergeCell ref="AH223:AH224"/>
    <mergeCell ref="AI223:AI224"/>
    <mergeCell ref="B226:AJ226"/>
    <mergeCell ref="B227:W227"/>
    <mergeCell ref="B228:AJ228"/>
    <mergeCell ref="Q266:AJ266"/>
    <mergeCell ref="Q267:AJ268"/>
    <mergeCell ref="Q269:AJ269"/>
    <mergeCell ref="A270:G270"/>
    <mergeCell ref="S257:AG258"/>
    <mergeCell ref="AH257:AH258"/>
    <mergeCell ref="AI257:AI258"/>
    <mergeCell ref="B260:AJ260"/>
    <mergeCell ref="B261:W261"/>
    <mergeCell ref="B262:AJ262"/>
    <mergeCell ref="A248:A250"/>
    <mergeCell ref="AJ248:AJ249"/>
    <mergeCell ref="A251:A253"/>
    <mergeCell ref="AJ251:AJ252"/>
    <mergeCell ref="A254:A256"/>
    <mergeCell ref="AJ254:AJ255"/>
    <mergeCell ref="A243:S244"/>
    <mergeCell ref="T243:AG244"/>
    <mergeCell ref="AH243:AJ244"/>
    <mergeCell ref="A245:A247"/>
    <mergeCell ref="B245:B247"/>
    <mergeCell ref="C245:AI245"/>
    <mergeCell ref="AJ245:AJ247"/>
    <mergeCell ref="C246:AG246"/>
    <mergeCell ref="AH246:AI246"/>
    <mergeCell ref="A214:A216"/>
    <mergeCell ref="AJ214:AJ215"/>
    <mergeCell ref="A217:A219"/>
    <mergeCell ref="AJ217:AJ218"/>
    <mergeCell ref="A220:A222"/>
    <mergeCell ref="AJ220:AJ221"/>
    <mergeCell ref="A209:S210"/>
    <mergeCell ref="T209:AG210"/>
    <mergeCell ref="AH209:AJ210"/>
    <mergeCell ref="A211:A213"/>
    <mergeCell ref="B211:B213"/>
    <mergeCell ref="C211:AI211"/>
    <mergeCell ref="AJ211:AJ213"/>
    <mergeCell ref="C212:AG212"/>
    <mergeCell ref="AH212:AI212"/>
    <mergeCell ref="A205:Q205"/>
    <mergeCell ref="A206:Q206"/>
    <mergeCell ref="A207:AJ207"/>
    <mergeCell ref="A208:S208"/>
    <mergeCell ref="T208:AG208"/>
    <mergeCell ref="AH208:AJ208"/>
    <mergeCell ref="B195:Y195"/>
    <mergeCell ref="Q197:AJ197"/>
    <mergeCell ref="Q198:AJ198"/>
    <mergeCell ref="Q199:AJ200"/>
    <mergeCell ref="Q201:AJ201"/>
    <mergeCell ref="A202:G202"/>
    <mergeCell ref="S189:AG190"/>
    <mergeCell ref="AH189:AH190"/>
    <mergeCell ref="AI189:AI190"/>
    <mergeCell ref="B192:AJ192"/>
    <mergeCell ref="B193:W193"/>
    <mergeCell ref="B194:AJ194"/>
    <mergeCell ref="A180:A182"/>
    <mergeCell ref="AJ180:AJ181"/>
    <mergeCell ref="A183:A185"/>
    <mergeCell ref="AJ183:AJ184"/>
    <mergeCell ref="A186:A188"/>
    <mergeCell ref="AJ186:AJ187"/>
    <mergeCell ref="A175:S176"/>
    <mergeCell ref="T175:AG176"/>
    <mergeCell ref="AH175:AJ176"/>
    <mergeCell ref="A177:A179"/>
    <mergeCell ref="B177:B179"/>
    <mergeCell ref="C177:AI177"/>
    <mergeCell ref="AJ177:AJ179"/>
    <mergeCell ref="C178:AG178"/>
    <mergeCell ref="AH178:AI178"/>
    <mergeCell ref="A171:Q171"/>
    <mergeCell ref="A172:Q172"/>
    <mergeCell ref="A173:AJ173"/>
    <mergeCell ref="A174:S174"/>
    <mergeCell ref="T174:AG174"/>
    <mergeCell ref="AH174:AJ174"/>
    <mergeCell ref="B161:Y161"/>
    <mergeCell ref="Q163:AJ163"/>
    <mergeCell ref="Q164:AJ164"/>
    <mergeCell ref="Q165:AJ166"/>
    <mergeCell ref="Q167:AJ167"/>
    <mergeCell ref="A168:G168"/>
    <mergeCell ref="S155:AG156"/>
    <mergeCell ref="AH155:AH156"/>
    <mergeCell ref="AI155:AI156"/>
    <mergeCell ref="B158:AJ158"/>
    <mergeCell ref="B159:W159"/>
    <mergeCell ref="B160:AJ160"/>
    <mergeCell ref="A146:A148"/>
    <mergeCell ref="AJ146:AJ147"/>
    <mergeCell ref="A149:A151"/>
    <mergeCell ref="AJ149:AJ150"/>
    <mergeCell ref="A152:A154"/>
    <mergeCell ref="AJ152:AJ153"/>
    <mergeCell ref="A141:S142"/>
    <mergeCell ref="T141:AG142"/>
    <mergeCell ref="AH141:AJ142"/>
    <mergeCell ref="A143:A145"/>
    <mergeCell ref="B143:B145"/>
    <mergeCell ref="C143:AI143"/>
    <mergeCell ref="AJ143:AJ145"/>
    <mergeCell ref="C144:AG144"/>
    <mergeCell ref="AH144:AI144"/>
    <mergeCell ref="A137:Q137"/>
    <mergeCell ref="A138:Q138"/>
    <mergeCell ref="A139:AJ139"/>
    <mergeCell ref="A140:S140"/>
    <mergeCell ref="T140:AG140"/>
    <mergeCell ref="AH140:AJ140"/>
    <mergeCell ref="B127:Y127"/>
    <mergeCell ref="Q129:AJ129"/>
    <mergeCell ref="Q130:AJ130"/>
    <mergeCell ref="Q131:AJ132"/>
    <mergeCell ref="Q133:AJ133"/>
    <mergeCell ref="A134:G134"/>
    <mergeCell ref="S121:AG122"/>
    <mergeCell ref="AH121:AH122"/>
    <mergeCell ref="AI121:AI122"/>
    <mergeCell ref="B124:AJ124"/>
    <mergeCell ref="B125:W125"/>
    <mergeCell ref="B126:AJ126"/>
    <mergeCell ref="A112:A114"/>
    <mergeCell ref="AJ112:AJ113"/>
    <mergeCell ref="A115:A117"/>
    <mergeCell ref="AJ115:AJ116"/>
    <mergeCell ref="A118:A120"/>
    <mergeCell ref="AJ118:AJ119"/>
    <mergeCell ref="A107:S108"/>
    <mergeCell ref="T107:AG108"/>
    <mergeCell ref="AH107:AJ108"/>
    <mergeCell ref="A109:A111"/>
    <mergeCell ref="B109:B111"/>
    <mergeCell ref="C109:AI109"/>
    <mergeCell ref="AJ109:AJ111"/>
    <mergeCell ref="C110:AG110"/>
    <mergeCell ref="AH110:AI110"/>
    <mergeCell ref="A103:Q103"/>
    <mergeCell ref="A104:Q104"/>
    <mergeCell ref="A105:AJ105"/>
    <mergeCell ref="A106:S106"/>
    <mergeCell ref="T106:AG106"/>
    <mergeCell ref="AH106:AJ106"/>
    <mergeCell ref="B93:Y93"/>
    <mergeCell ref="Q95:AJ95"/>
    <mergeCell ref="Q96:AJ96"/>
    <mergeCell ref="Q97:AJ98"/>
    <mergeCell ref="Q99:AJ99"/>
    <mergeCell ref="A100:G100"/>
    <mergeCell ref="S87:AG88"/>
    <mergeCell ref="AH87:AH88"/>
    <mergeCell ref="AI87:AI88"/>
    <mergeCell ref="B90:AJ90"/>
    <mergeCell ref="B91:W91"/>
    <mergeCell ref="B92:AJ92"/>
    <mergeCell ref="A78:A80"/>
    <mergeCell ref="AJ78:AJ79"/>
    <mergeCell ref="A81:A83"/>
    <mergeCell ref="AJ81:AJ82"/>
    <mergeCell ref="A84:A86"/>
    <mergeCell ref="AJ84:AJ85"/>
    <mergeCell ref="A73:S74"/>
    <mergeCell ref="T73:AG74"/>
    <mergeCell ref="AH73:AJ74"/>
    <mergeCell ref="A75:A77"/>
    <mergeCell ref="B75:B77"/>
    <mergeCell ref="C75:AI75"/>
    <mergeCell ref="AJ75:AJ77"/>
    <mergeCell ref="C76:AG76"/>
    <mergeCell ref="AH76:AI76"/>
    <mergeCell ref="A69:Q69"/>
    <mergeCell ref="A70:Q70"/>
    <mergeCell ref="A71:AJ71"/>
    <mergeCell ref="A72:S72"/>
    <mergeCell ref="T72:AG72"/>
    <mergeCell ref="AH72:AJ72"/>
    <mergeCell ref="B59:Y59"/>
    <mergeCell ref="Q61:AJ61"/>
    <mergeCell ref="Q62:AJ62"/>
    <mergeCell ref="Q63:AJ64"/>
    <mergeCell ref="Q65:AJ65"/>
    <mergeCell ref="A66:G66"/>
    <mergeCell ref="S53:AG54"/>
    <mergeCell ref="AH53:AH54"/>
    <mergeCell ref="AI53:AI54"/>
    <mergeCell ref="B56:AJ56"/>
    <mergeCell ref="B57:W57"/>
    <mergeCell ref="B58:AJ58"/>
    <mergeCell ref="A44:A46"/>
    <mergeCell ref="AJ44:AJ45"/>
    <mergeCell ref="A47:A49"/>
    <mergeCell ref="AJ47:AJ48"/>
    <mergeCell ref="A50:A52"/>
    <mergeCell ref="AJ50:AJ51"/>
    <mergeCell ref="A39:S40"/>
    <mergeCell ref="T39:AG40"/>
    <mergeCell ref="AH39:AJ40"/>
    <mergeCell ref="A41:A43"/>
    <mergeCell ref="B41:B43"/>
    <mergeCell ref="C41:AI41"/>
    <mergeCell ref="AJ41:AJ43"/>
    <mergeCell ref="C42:AG42"/>
    <mergeCell ref="AH42:AI42"/>
    <mergeCell ref="A35:Q35"/>
    <mergeCell ref="A36:Q36"/>
    <mergeCell ref="A37:AJ37"/>
    <mergeCell ref="A38:S38"/>
    <mergeCell ref="T38:AG38"/>
    <mergeCell ref="AH38:AJ38"/>
    <mergeCell ref="B25:Y25"/>
    <mergeCell ref="Q27:AJ27"/>
    <mergeCell ref="Q28:AJ28"/>
    <mergeCell ref="Q29:AJ30"/>
    <mergeCell ref="Q31:AJ31"/>
    <mergeCell ref="A32:G32"/>
    <mergeCell ref="S19:AG20"/>
    <mergeCell ref="AH19:AH20"/>
    <mergeCell ref="AI19:AI20"/>
    <mergeCell ref="B22:AJ22"/>
    <mergeCell ref="B23:W23"/>
    <mergeCell ref="B24:AJ24"/>
    <mergeCell ref="A10:A12"/>
    <mergeCell ref="AJ10:AJ11"/>
    <mergeCell ref="A13:A15"/>
    <mergeCell ref="AJ13:AJ14"/>
    <mergeCell ref="A16:A18"/>
    <mergeCell ref="AJ16:AJ17"/>
    <mergeCell ref="A5:S6"/>
    <mergeCell ref="T5:AG6"/>
    <mergeCell ref="AH5:AJ6"/>
    <mergeCell ref="A7:A9"/>
    <mergeCell ref="B7:B9"/>
    <mergeCell ref="C7:AI7"/>
    <mergeCell ref="AJ7:AJ9"/>
    <mergeCell ref="C8:AG8"/>
    <mergeCell ref="AH8:AI8"/>
    <mergeCell ref="A1:Q1"/>
    <mergeCell ref="A2:Q2"/>
    <mergeCell ref="A3:AJ3"/>
    <mergeCell ref="A4:S4"/>
    <mergeCell ref="T4:AG4"/>
    <mergeCell ref="AH4:AJ4"/>
  </mergeCells>
  <conditionalFormatting sqref="R1:R18 A1:Q271 S1:HI271 E10:AG18 R20:R271 E44:AG52 E78:AG86 E112:AG120 E146:AG154 E180:AG188 E214:AG222 E248:AG256">
    <cfRule type="cellIs" dxfId="169" priority="1" operator="equal">
      <formula>"X"</formula>
    </cfRule>
  </conditionalFormatting>
  <conditionalFormatting sqref="HL37">
    <cfRule type="cellIs" dxfId="168" priority="2" operator="equal">
      <formula>"""X"""</formula>
    </cfRule>
  </conditionalFormatting>
  <pageMargins left="0" right="0" top="0" bottom="0" header="0.31496062992125984" footer="0.31496062992125984"/>
  <pageSetup paperSize="9"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B370"/>
  <sheetViews>
    <sheetView zoomScaleNormal="100" workbookViewId="0">
      <selection activeCell="C5" sqref="C5:C6"/>
    </sheetView>
  </sheetViews>
  <sheetFormatPr baseColWidth="10" defaultRowHeight="14.25" x14ac:dyDescent="0.2"/>
  <cols>
    <col min="1" max="1" width="10.875" customWidth="1"/>
    <col min="2" max="2" width="12.5" customWidth="1"/>
    <col min="3" max="3" width="12.75" customWidth="1"/>
    <col min="4" max="4" width="3.875" customWidth="1"/>
    <col min="5" max="74" width="10.875" customWidth="1"/>
    <col min="75" max="216" width="11" customWidth="1"/>
  </cols>
  <sheetData>
    <row r="1" spans="1:69" ht="13.5" customHeight="1" x14ac:dyDescent="0.2">
      <c r="A1" s="516" t="s">
        <v>103</v>
      </c>
      <c r="B1" s="517"/>
      <c r="C1" s="518"/>
      <c r="D1" s="194"/>
      <c r="E1" s="194"/>
      <c r="F1" s="194"/>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row>
    <row r="2" spans="1:69" ht="13.5" customHeight="1" x14ac:dyDescent="0.2">
      <c r="A2" s="519"/>
      <c r="B2" s="520"/>
      <c r="C2" s="521"/>
      <c r="D2" s="132"/>
      <c r="E2" s="132"/>
      <c r="F2" s="132"/>
      <c r="G2" s="132"/>
      <c r="H2" s="132"/>
      <c r="I2" s="132"/>
      <c r="J2" s="132"/>
      <c r="K2" s="132"/>
      <c r="L2" s="132"/>
      <c r="M2" s="132"/>
      <c r="N2" s="132"/>
      <c r="O2" s="132"/>
      <c r="P2" s="132"/>
    </row>
    <row r="3" spans="1:69" ht="81.75" customHeight="1" thickBot="1" x14ac:dyDescent="0.25">
      <c r="A3" s="522"/>
      <c r="B3" s="523"/>
      <c r="C3" s="524"/>
      <c r="D3" s="132"/>
      <c r="E3" s="132"/>
      <c r="F3" s="132"/>
      <c r="G3" s="132"/>
      <c r="H3" s="132"/>
      <c r="I3" s="132"/>
      <c r="J3" s="132"/>
      <c r="K3" s="132"/>
      <c r="L3" s="132"/>
      <c r="M3" s="132"/>
      <c r="N3" s="132"/>
      <c r="O3" s="132"/>
      <c r="P3" s="132"/>
      <c r="Q3" s="130"/>
      <c r="R3" s="130"/>
      <c r="S3" s="130"/>
      <c r="T3" s="130"/>
      <c r="U3" s="130"/>
      <c r="V3" s="130"/>
      <c r="W3" s="130"/>
      <c r="X3" s="130"/>
      <c r="Y3" s="130"/>
      <c r="Z3" s="130"/>
      <c r="AA3" s="130"/>
      <c r="AB3" s="130"/>
      <c r="AC3" s="130"/>
      <c r="AD3" s="130"/>
      <c r="AE3" s="130"/>
      <c r="AF3" s="130"/>
      <c r="AH3" s="131"/>
      <c r="AK3" s="130"/>
      <c r="AL3" s="130"/>
      <c r="AM3" s="130"/>
      <c r="AN3" s="130"/>
      <c r="AO3" s="130"/>
      <c r="AP3" s="130"/>
      <c r="AQ3" s="130"/>
      <c r="AR3" s="130"/>
      <c r="AS3" s="130"/>
      <c r="AT3" s="130"/>
      <c r="AU3" s="130"/>
      <c r="AV3" s="130"/>
      <c r="AW3" s="130"/>
      <c r="AX3" s="130"/>
      <c r="AY3" s="130"/>
      <c r="AZ3" s="130"/>
      <c r="BA3" s="130"/>
      <c r="BB3" s="130"/>
      <c r="BC3" s="130"/>
      <c r="BD3" s="130"/>
      <c r="BE3" s="130"/>
      <c r="BF3" s="130"/>
      <c r="BG3" s="130"/>
      <c r="BH3" s="130"/>
      <c r="BI3" s="130"/>
      <c r="BJ3" s="130"/>
      <c r="BK3" s="130"/>
      <c r="BL3" s="130"/>
      <c r="BM3" s="130"/>
      <c r="BN3" s="130"/>
      <c r="BO3" s="130"/>
      <c r="BQ3" s="131"/>
    </row>
    <row r="4" spans="1:69" ht="13.5" customHeight="1" thickBot="1" x14ac:dyDescent="0.25">
      <c r="A4" s="504" t="str">
        <f>"Firma "&amp;'Projektkostenkalkulation EP'!B5</f>
        <v xml:space="preserve">Firma </v>
      </c>
      <c r="B4" s="505"/>
      <c r="C4" s="506"/>
      <c r="D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row>
    <row r="5" spans="1:69" ht="13.5" customHeight="1" x14ac:dyDescent="0.2">
      <c r="A5" s="498" t="s">
        <v>89</v>
      </c>
      <c r="B5" s="499"/>
      <c r="C5" s="502"/>
      <c r="E5" s="43"/>
      <c r="G5" s="193"/>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H5" s="70"/>
      <c r="AK5" s="130"/>
      <c r="AL5" s="130"/>
      <c r="AM5" s="130"/>
      <c r="AN5" s="130"/>
      <c r="AO5" s="130"/>
      <c r="AP5" s="130"/>
      <c r="AQ5" s="130"/>
      <c r="AR5" s="130"/>
      <c r="AS5" s="130"/>
      <c r="AT5" s="130"/>
      <c r="AU5" s="130"/>
      <c r="AV5" s="130"/>
      <c r="AW5" s="130"/>
      <c r="AX5" s="130"/>
      <c r="AY5" s="130"/>
      <c r="AZ5" s="130"/>
      <c r="BA5" s="130"/>
      <c r="BB5" s="130"/>
      <c r="BC5" s="130"/>
      <c r="BD5" s="130"/>
      <c r="BE5" s="130"/>
      <c r="BF5" s="130"/>
      <c r="BG5" s="130"/>
      <c r="BH5" s="130"/>
      <c r="BI5" s="130"/>
      <c r="BJ5" s="130"/>
      <c r="BK5" s="130"/>
      <c r="BL5" s="130"/>
      <c r="BM5" s="130"/>
      <c r="BN5" s="130"/>
      <c r="BO5" s="130"/>
      <c r="BQ5" s="70"/>
    </row>
    <row r="6" spans="1:69" ht="13.5" customHeight="1" thickBot="1" x14ac:dyDescent="0.25">
      <c r="A6" s="500"/>
      <c r="B6" s="501"/>
      <c r="C6" s="503"/>
      <c r="D6" s="130"/>
      <c r="G6" s="193"/>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H6" s="7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Q6" s="70"/>
    </row>
    <row r="7" spans="1:69" ht="13.5" customHeight="1" thickBot="1" x14ac:dyDescent="0.25">
      <c r="A7" s="125" t="s">
        <v>90</v>
      </c>
      <c r="B7" s="138" t="s">
        <v>87</v>
      </c>
      <c r="C7" s="139" t="s">
        <v>88</v>
      </c>
      <c r="D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H7" s="70"/>
      <c r="AK7" s="130"/>
      <c r="AL7" s="130"/>
      <c r="AM7" s="130"/>
      <c r="AN7" s="130"/>
      <c r="AO7" s="130"/>
      <c r="AP7" s="130"/>
      <c r="AQ7" s="130"/>
      <c r="AR7" s="130"/>
      <c r="AS7" s="130"/>
      <c r="AT7" s="130"/>
      <c r="AU7" s="130"/>
      <c r="AV7" s="130"/>
      <c r="AW7" s="130"/>
      <c r="AX7" s="130"/>
      <c r="AY7" s="130"/>
      <c r="AZ7" s="130"/>
      <c r="BA7" s="130"/>
      <c r="BB7" s="130"/>
      <c r="BC7" s="130"/>
      <c r="BD7" s="130"/>
      <c r="BE7" s="130"/>
      <c r="BF7" s="130"/>
      <c r="BG7" s="130"/>
      <c r="BH7" s="130"/>
      <c r="BI7" s="130"/>
      <c r="BJ7" s="130"/>
      <c r="BK7" s="130"/>
      <c r="BL7" s="130"/>
      <c r="BM7" s="130"/>
      <c r="BN7" s="130"/>
      <c r="BO7" s="130"/>
      <c r="BQ7" s="70"/>
    </row>
    <row r="8" spans="1:69" ht="13.5" customHeight="1" x14ac:dyDescent="0.2">
      <c r="A8" s="136">
        <v>1</v>
      </c>
      <c r="B8" s="97" t="str">
        <f>TEXT(C5,"MM / JJJJ")</f>
        <v>01 / 1900</v>
      </c>
      <c r="C8" s="137">
        <f>(
(SUMIF('Projektkostenkalkulation EP'!$B$8:$Y$8,"&lt;="&amp;B8,'Projektkostenkalkulation EP'!$B$26:$Y$26)*'Projektkostenkalkulation EP'!$K$42*(1+'Projektkostenkalkulation EP'!$Z$42))+
(SUMIF('Projektkostenkalkulation EP'!$B$8:$Y$8,"&lt;="&amp;B8,'Projektkostenkalkulation EP'!$B$27:$Y$27)*'Projektkostenkalkulation EP'!$K$43*(1+'Projektkostenkalkulation EP'!$Z$42))+
(SUMIF('Projektkostenkalkulation EP'!$B$8:$Y$8,"&lt;="&amp;B8,'Projektkostenkalkulation EP'!$B$28:$Y$28)*'Projektkostenkalkulation EP'!$K$44*(1+'Projektkostenkalkulation EP'!$Z$42))+
(SUMIF('Projektkostenkalkulation EP'!$B$8:$Y$8,"&lt;="&amp;B8,'Projektkostenkalkulation EP'!$B$29:$Y$29)*'Projektkostenkalkulation EP'!$K$45*(1+'Projektkostenkalkulation EP'!$Z$42))+
(SUMIF('Projektkostenkalkulation EP'!$B$8:$Y$8,"&lt;="&amp;B8,'Projektkostenkalkulation EP'!$B$30:$Y$30)*'Projektkostenkalkulation EP'!$K$46*(1+'Projektkostenkalkulation EP'!$Z$42))+
(SUMIF('Projektkostenkalkulation EP'!$B$8:$Y$8,"&lt;="&amp;B8,'Projektkostenkalkulation EP'!$B$31:$Y$31)*'Projektkostenkalkulation EP'!$K$47*(1+'Projektkostenkalkulation EP'!$Z$42))
)*'Projektkostenkalkulation EP'!$Z$48</f>
        <v>0</v>
      </c>
      <c r="D8" s="5"/>
      <c r="E8" s="44"/>
      <c r="F8" s="44"/>
      <c r="G8" s="19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H8" s="70"/>
      <c r="AK8" s="130"/>
      <c r="AL8" s="130"/>
      <c r="AM8" s="130"/>
      <c r="AN8" s="130"/>
      <c r="AO8" s="130"/>
      <c r="AP8" s="130"/>
      <c r="AQ8" s="130"/>
      <c r="AR8" s="130"/>
      <c r="AS8" s="130"/>
      <c r="AT8" s="130"/>
      <c r="AU8" s="130"/>
      <c r="AV8" s="130"/>
      <c r="AW8" s="130"/>
      <c r="AX8" s="130"/>
      <c r="AY8" s="130"/>
      <c r="AZ8" s="130"/>
      <c r="BA8" s="130"/>
      <c r="BB8" s="130"/>
      <c r="BC8" s="130"/>
      <c r="BD8" s="130"/>
      <c r="BE8" s="130"/>
      <c r="BF8" s="130"/>
      <c r="BG8" s="130"/>
      <c r="BH8" s="130"/>
      <c r="BI8" s="130"/>
      <c r="BJ8" s="130"/>
      <c r="BK8" s="130"/>
      <c r="BL8" s="130"/>
      <c r="BM8" s="130"/>
      <c r="BN8" s="130"/>
      <c r="BO8" s="130"/>
      <c r="BQ8" s="70"/>
    </row>
    <row r="9" spans="1:69" ht="13.5" customHeight="1" x14ac:dyDescent="0.2">
      <c r="A9" s="133">
        <v>2</v>
      </c>
      <c r="B9" s="14" t="str">
        <f>TEXT(EOMONTH(C5,2),"MM / JJJJ")</f>
        <v>03 / 1900</v>
      </c>
      <c r="C9" s="134">
        <f>(
(SUMIF('Projektkostenkalkulation EP'!$B$8:$Y$8,"&lt;="&amp;B9,'Projektkostenkalkulation EP'!$B$26:$Y$26)*'Projektkostenkalkulation EP'!$K$42*(1+'Projektkostenkalkulation EP'!$Z$42))+
(SUMIF('Projektkostenkalkulation EP'!$B$8:$Y$8,"&lt;="&amp;B9,'Projektkostenkalkulation EP'!$B$27:$Y$27)*'Projektkostenkalkulation EP'!$K$43*(1+'Projektkostenkalkulation EP'!$Z$42))+
(SUMIF('Projektkostenkalkulation EP'!$B$8:$Y$8,"&lt;="&amp;B9,'Projektkostenkalkulation EP'!$B$28:$Y$28)*'Projektkostenkalkulation EP'!$K$44*(1+'Projektkostenkalkulation EP'!$Z$42))+
(SUMIF('Projektkostenkalkulation EP'!$B$8:$Y$8,"&lt;="&amp;B9,'Projektkostenkalkulation EP'!$B$29:$Y$29)*'Projektkostenkalkulation EP'!$K$45*(1+'Projektkostenkalkulation EP'!$Z$42))+
(SUMIF('Projektkostenkalkulation EP'!$B$8:$Y$8,"&lt;="&amp;B9,'Projektkostenkalkulation EP'!$B$30:$Y$30)*'Projektkostenkalkulation EP'!$K$46*(1+'Projektkostenkalkulation EP'!$Z$42))+
(SUMIF('Projektkostenkalkulation EP'!$B$8:$Y$8,"&lt;="&amp;B9,'Projektkostenkalkulation EP'!$B$31:$Y$31)*'Projektkostenkalkulation EP'!$K$47*(1+'Projektkostenkalkulation EP'!$Z$42))
)*'Projektkostenkalkulation EP'!$Z$48-SUM($C$8:C8)</f>
        <v>0</v>
      </c>
      <c r="D9" s="70"/>
      <c r="E9" s="44"/>
      <c r="F9" s="44"/>
      <c r="G9" s="19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row>
    <row r="10" spans="1:69" ht="13.5" customHeight="1" x14ac:dyDescent="0.2">
      <c r="A10" s="133">
        <v>3</v>
      </c>
      <c r="B10" s="14" t="str">
        <f>TEXT(EOMONTH(C5,5),"MM / JJJJ")</f>
        <v>06 / 1900</v>
      </c>
      <c r="C10" s="134">
        <f>(
(SUMIF('Projektkostenkalkulation EP'!$B$8:$Y$8,"&lt;="&amp;B10,'Projektkostenkalkulation EP'!$B$26:$Y$26)*'Projektkostenkalkulation EP'!$K$42*(1+'Projektkostenkalkulation EP'!$Z$42))+
(SUMIF('Projektkostenkalkulation EP'!$B$8:$Y$8,"&lt;="&amp;B10,'Projektkostenkalkulation EP'!$B$27:$Y$27)*'Projektkostenkalkulation EP'!$K$43*(1+'Projektkostenkalkulation EP'!$Z$42))+
(SUMIF('Projektkostenkalkulation EP'!$B$8:$Y$8,"&lt;="&amp;B10,'Projektkostenkalkulation EP'!$B$28:$Y$28)*'Projektkostenkalkulation EP'!$K$44*(1+'Projektkostenkalkulation EP'!$Z$42))+
(SUMIF('Projektkostenkalkulation EP'!$B$8:$Y$8,"&lt;="&amp;B10,'Projektkostenkalkulation EP'!$B$29:$Y$29)*'Projektkostenkalkulation EP'!$K$45*(1+'Projektkostenkalkulation EP'!$Z$42))+
(SUMIF('Projektkostenkalkulation EP'!$B$8:$Y$8,"&lt;="&amp;B10,'Projektkostenkalkulation EP'!$B$30:$Y$30)*'Projektkostenkalkulation EP'!$K$46*(1+'Projektkostenkalkulation EP'!$Z$42))+
(SUMIF('Projektkostenkalkulation EP'!$B$8:$Y$8,"&lt;="&amp;B10,'Projektkostenkalkulation EP'!$B$31:$Y$31)*'Projektkostenkalkulation EP'!$K$47*(1+'Projektkostenkalkulation EP'!$Z$42))
)*'Projektkostenkalkulation EP'!$Z$48-SUM($C$8:C9)</f>
        <v>0</v>
      </c>
      <c r="D10" s="130"/>
      <c r="E10" s="44"/>
      <c r="F10" s="44"/>
      <c r="G10" s="19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H10" s="70"/>
      <c r="AK10" s="130"/>
      <c r="AL10" s="130"/>
      <c r="AM10" s="130"/>
      <c r="AN10" s="130"/>
      <c r="AO10" s="130"/>
      <c r="AP10" s="130"/>
      <c r="AQ10" s="130"/>
      <c r="AR10" s="130"/>
      <c r="AS10" s="130"/>
      <c r="AT10" s="130"/>
      <c r="AU10" s="130"/>
      <c r="AV10" s="130"/>
      <c r="AW10" s="130"/>
      <c r="AX10" s="130"/>
      <c r="AY10" s="130"/>
      <c r="AZ10" s="130"/>
      <c r="BA10" s="130"/>
      <c r="BB10" s="130"/>
      <c r="BC10" s="130"/>
      <c r="BD10" s="130"/>
      <c r="BE10" s="130"/>
      <c r="BF10" s="130"/>
      <c r="BG10" s="130"/>
      <c r="BH10" s="130"/>
      <c r="BI10" s="130"/>
      <c r="BJ10" s="130"/>
      <c r="BK10" s="130"/>
      <c r="BL10" s="130"/>
      <c r="BM10" s="130"/>
      <c r="BN10" s="130"/>
      <c r="BO10" s="130"/>
      <c r="BQ10" s="70"/>
    </row>
    <row r="11" spans="1:69" ht="13.5" customHeight="1" x14ac:dyDescent="0.2">
      <c r="A11" s="133">
        <v>4</v>
      </c>
      <c r="B11" s="14" t="str">
        <f>TEXT(EOMONTH(C5,8),"MM / JJJJ")</f>
        <v>09 / 1900</v>
      </c>
      <c r="C11" s="134">
        <f>(
(SUMIF('Projektkostenkalkulation EP'!$B$8:$Y$8,"&lt;="&amp;B11,'Projektkostenkalkulation EP'!$B$26:$Y$26)*'Projektkostenkalkulation EP'!$K$42*(1+'Projektkostenkalkulation EP'!$Z$42))+
(SUMIF('Projektkostenkalkulation EP'!$B$8:$Y$8,"&lt;="&amp;B11,'Projektkostenkalkulation EP'!$B$27:$Y$27)*'Projektkostenkalkulation EP'!$K$43*(1+'Projektkostenkalkulation EP'!$Z$42))+
(SUMIF('Projektkostenkalkulation EP'!$B$8:$Y$8,"&lt;="&amp;B11,'Projektkostenkalkulation EP'!$B$28:$Y$28)*'Projektkostenkalkulation EP'!$K$44*(1+'Projektkostenkalkulation EP'!$Z$42))+
(SUMIF('Projektkostenkalkulation EP'!$B$8:$Y$8,"&lt;="&amp;B11,'Projektkostenkalkulation EP'!$B$29:$Y$29)*'Projektkostenkalkulation EP'!$K$45*(1+'Projektkostenkalkulation EP'!$Z$42))+
(SUMIF('Projektkostenkalkulation EP'!$B$8:$Y$8,"&lt;="&amp;B11,'Projektkostenkalkulation EP'!$B$30:$Y$30)*'Projektkostenkalkulation EP'!$K$46*(1+'Projektkostenkalkulation EP'!$Z$42))+
(SUMIF('Projektkostenkalkulation EP'!$B$8:$Y$8,"&lt;="&amp;B11,'Projektkostenkalkulation EP'!$B$31:$Y$31)*'Projektkostenkalkulation EP'!$K$47*(1+'Projektkostenkalkulation EP'!$Z$42))
)*'Projektkostenkalkulation EP'!$Z$48-SUM($C$8:C10)</f>
        <v>0</v>
      </c>
      <c r="D11" s="130"/>
      <c r="E11" s="44"/>
      <c r="F11" s="44"/>
      <c r="G11" s="19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H11" s="7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c r="BI11" s="130"/>
      <c r="BJ11" s="130"/>
      <c r="BK11" s="130"/>
      <c r="BL11" s="130"/>
      <c r="BM11" s="130"/>
      <c r="BN11" s="130"/>
      <c r="BO11" s="130"/>
      <c r="BQ11" s="70"/>
    </row>
    <row r="12" spans="1:69" ht="13.5" customHeight="1" x14ac:dyDescent="0.2">
      <c r="A12" s="133">
        <v>5</v>
      </c>
      <c r="B12" s="14" t="str">
        <f>TEXT(EOMONTH(C5,11),"MM / JJJJ")</f>
        <v>12 / 1900</v>
      </c>
      <c r="C12" s="134">
        <f>(
(SUMIF('Projektkostenkalkulation EP'!$B$8:$Y$8,"&lt;="&amp;B12,'Projektkostenkalkulation EP'!$B$26:$Y$26)*'Projektkostenkalkulation EP'!$K$42*(1+'Projektkostenkalkulation EP'!$Z$42))+
(SUMIF('Projektkostenkalkulation EP'!$B$8:$Y$8,"&lt;="&amp;B12,'Projektkostenkalkulation EP'!$B$27:$Y$27)*'Projektkostenkalkulation EP'!$K$43*(1+'Projektkostenkalkulation EP'!$Z$42))+
(SUMIF('Projektkostenkalkulation EP'!$B$8:$Y$8,"&lt;="&amp;B12,'Projektkostenkalkulation EP'!$B$28:$Y$28)*'Projektkostenkalkulation EP'!$K$44*(1+'Projektkostenkalkulation EP'!$Z$42))+
(SUMIF('Projektkostenkalkulation EP'!$B$8:$Y$8,"&lt;="&amp;B12,'Projektkostenkalkulation EP'!$B$29:$Y$29)*'Projektkostenkalkulation EP'!$K$45*(1+'Projektkostenkalkulation EP'!$Z$42))+
(SUMIF('Projektkostenkalkulation EP'!$B$8:$Y$8,"&lt;="&amp;B12,'Projektkostenkalkulation EP'!$B$30:$Y$30)*'Projektkostenkalkulation EP'!$K$46*(1+'Projektkostenkalkulation EP'!$Z$42))+
(SUMIF('Projektkostenkalkulation EP'!$B$8:$Y$8,"&lt;="&amp;B12,'Projektkostenkalkulation EP'!$B$31:$Y$31)*'Projektkostenkalkulation EP'!$K$47*(1+'Projektkostenkalkulation EP'!$Z$42))
)*'Projektkostenkalkulation EP'!$Z$48-SUM($C$8:C11)</f>
        <v>0</v>
      </c>
      <c r="D12" s="70"/>
      <c r="E12" s="44"/>
      <c r="F12" s="44"/>
      <c r="G12" s="19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row>
    <row r="13" spans="1:69" ht="13.5" customHeight="1" x14ac:dyDescent="0.2">
      <c r="A13" s="133">
        <v>6</v>
      </c>
      <c r="B13" s="14" t="str">
        <f>TEXT(EOMONTH(C5,14),"MM / JJJJ")</f>
        <v>03 / 1901</v>
      </c>
      <c r="C13" s="134">
        <f>(
(SUMIF('Projektkostenkalkulation EP'!$B$8:$Y$8,"&lt;="&amp;B13,'Projektkostenkalkulation EP'!$B$26:$Y$26)*'Projektkostenkalkulation EP'!$K$42*(1+'Projektkostenkalkulation EP'!$Z$42))+
(SUMIF('Projektkostenkalkulation EP'!$B$8:$Y$8,"&lt;="&amp;B13,'Projektkostenkalkulation EP'!$B$27:$Y$27)*'Projektkostenkalkulation EP'!$K$43*(1+'Projektkostenkalkulation EP'!$Z$42))+
(SUMIF('Projektkostenkalkulation EP'!$B$8:$Y$8,"&lt;="&amp;B13,'Projektkostenkalkulation EP'!$B$28:$Y$28)*'Projektkostenkalkulation EP'!$K$44*(1+'Projektkostenkalkulation EP'!$Z$42))+
(SUMIF('Projektkostenkalkulation EP'!$B$8:$Y$8,"&lt;="&amp;B13,'Projektkostenkalkulation EP'!$B$29:$Y$29)*'Projektkostenkalkulation EP'!$K$45*(1+'Projektkostenkalkulation EP'!$Z$42))+
(SUMIF('Projektkostenkalkulation EP'!$B$8:$Y$8,"&lt;="&amp;B13,'Projektkostenkalkulation EP'!$B$30:$Y$30)*'Projektkostenkalkulation EP'!$K$46*(1+'Projektkostenkalkulation EP'!$Z$42))+
(SUMIF('Projektkostenkalkulation EP'!$B$8:$Y$8,"&lt;="&amp;B13,'Projektkostenkalkulation EP'!$B$31:$Y$31)*'Projektkostenkalkulation EP'!$K$47*(1+'Projektkostenkalkulation EP'!$Z$42))
)*'Projektkostenkalkulation EP'!$Z$48-SUM($C$8:C12)</f>
        <v>0</v>
      </c>
      <c r="D13" s="130"/>
      <c r="E13" s="44"/>
      <c r="F13" s="44"/>
      <c r="G13" s="190"/>
      <c r="H13" s="130"/>
      <c r="I13" s="130"/>
      <c r="J13" s="130"/>
      <c r="K13" s="130"/>
      <c r="L13" s="130"/>
      <c r="M13" s="130"/>
      <c r="N13" s="130"/>
      <c r="O13" s="130"/>
      <c r="P13" s="130"/>
      <c r="Q13" s="130"/>
      <c r="R13" s="130"/>
      <c r="S13" s="130"/>
      <c r="T13" s="130"/>
      <c r="U13" s="130"/>
      <c r="V13" s="130"/>
      <c r="W13" s="130"/>
      <c r="X13" s="130"/>
      <c r="Y13" s="130"/>
      <c r="Z13" s="130"/>
      <c r="AA13" s="130"/>
      <c r="AB13" s="130"/>
      <c r="AC13" s="130"/>
      <c r="AD13" s="130"/>
      <c r="AE13" s="130"/>
      <c r="AF13" s="130"/>
      <c r="AH13" s="7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c r="BI13" s="130"/>
      <c r="BJ13" s="130"/>
      <c r="BK13" s="130"/>
      <c r="BL13" s="130"/>
      <c r="BM13" s="130"/>
      <c r="BN13" s="130"/>
      <c r="BO13" s="130"/>
      <c r="BQ13" s="70"/>
    </row>
    <row r="14" spans="1:69" ht="13.5" customHeight="1" x14ac:dyDescent="0.2">
      <c r="A14" s="133">
        <v>7</v>
      </c>
      <c r="B14" s="14" t="str">
        <f>TEXT(EOMONTH(C5,17),"MM / JJJJ")</f>
        <v>06 / 1901</v>
      </c>
      <c r="C14" s="134">
        <f>(
(SUMIF('Projektkostenkalkulation EP'!$B$8:$Y$8,"&lt;="&amp;B14,'Projektkostenkalkulation EP'!$B$26:$Y$26)*'Projektkostenkalkulation EP'!$K$42*(1+'Projektkostenkalkulation EP'!$Z$42))+
(SUMIF('Projektkostenkalkulation EP'!$B$8:$Y$8,"&lt;="&amp;B14,'Projektkostenkalkulation EP'!$B$27:$Y$27)*'Projektkostenkalkulation EP'!$K$43*(1+'Projektkostenkalkulation EP'!$Z$42))+
(SUMIF('Projektkostenkalkulation EP'!$B$8:$Y$8,"&lt;="&amp;B14,'Projektkostenkalkulation EP'!$B$28:$Y$28)*'Projektkostenkalkulation EP'!$K$44*(1+'Projektkostenkalkulation EP'!$Z$42))+
(SUMIF('Projektkostenkalkulation EP'!$B$8:$Y$8,"&lt;="&amp;B14,'Projektkostenkalkulation EP'!$B$29:$Y$29)*'Projektkostenkalkulation EP'!$K$45*(1+'Projektkostenkalkulation EP'!$Z$42))+
(SUMIF('Projektkostenkalkulation EP'!$B$8:$Y$8,"&lt;="&amp;B14,'Projektkostenkalkulation EP'!$B$30:$Y$30)*'Projektkostenkalkulation EP'!$K$46*(1+'Projektkostenkalkulation EP'!$Z$42))+
(SUMIF('Projektkostenkalkulation EP'!$B$8:$Y$8,"&lt;="&amp;B14,'Projektkostenkalkulation EP'!$B$31:$Y$31)*'Projektkostenkalkulation EP'!$K$47*(1+'Projektkostenkalkulation EP'!$Z$42))
)*'Projektkostenkalkulation EP'!$Z$48-SUM($C$8:C13)</f>
        <v>0</v>
      </c>
      <c r="D14" s="130"/>
      <c r="E14" s="44"/>
      <c r="F14" s="44"/>
      <c r="G14" s="19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H14" s="7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c r="BI14" s="130"/>
      <c r="BJ14" s="130"/>
      <c r="BK14" s="130"/>
      <c r="BL14" s="130"/>
      <c r="BM14" s="130"/>
      <c r="BN14" s="130"/>
      <c r="BO14" s="130"/>
      <c r="BQ14" s="70"/>
    </row>
    <row r="15" spans="1:69" ht="13.5" customHeight="1" x14ac:dyDescent="0.2">
      <c r="A15" s="133">
        <v>8</v>
      </c>
      <c r="B15" s="14" t="str">
        <f>TEXT(EOMONTH(C5,20),"MM / JJJJ")</f>
        <v>09 / 1901</v>
      </c>
      <c r="C15" s="134">
        <f>(
(SUMIF('Projektkostenkalkulation EP'!$B$8:$Y$8,"&lt;="&amp;B15,'Projektkostenkalkulation EP'!$B$26:$Y$26)*'Projektkostenkalkulation EP'!$K$42*(1+'Projektkostenkalkulation EP'!$Z$42))+
(SUMIF('Projektkostenkalkulation EP'!$B$8:$Y$8,"&lt;="&amp;B15,'Projektkostenkalkulation EP'!$B$27:$Y$27)*'Projektkostenkalkulation EP'!$K$43*(1+'Projektkostenkalkulation EP'!$Z$42))+
(SUMIF('Projektkostenkalkulation EP'!$B$8:$Y$8,"&lt;="&amp;B15,'Projektkostenkalkulation EP'!$B$28:$Y$28)*'Projektkostenkalkulation EP'!$K$44*(1+'Projektkostenkalkulation EP'!$Z$42))+
(SUMIF('Projektkostenkalkulation EP'!$B$8:$Y$8,"&lt;="&amp;B15,'Projektkostenkalkulation EP'!$B$29:$Y$29)*'Projektkostenkalkulation EP'!$K$45*(1+'Projektkostenkalkulation EP'!$Z$42))+
(SUMIF('Projektkostenkalkulation EP'!$B$8:$Y$8,"&lt;="&amp;B15,'Projektkostenkalkulation EP'!$B$30:$Y$30)*'Projektkostenkalkulation EP'!$K$46*(1+'Projektkostenkalkulation EP'!$Z$42))+
(SUMIF('Projektkostenkalkulation EP'!$B$8:$Y$8,"&lt;="&amp;B15,'Projektkostenkalkulation EP'!$B$31:$Y$31)*'Projektkostenkalkulation EP'!$K$47*(1+'Projektkostenkalkulation EP'!$Z$42))
)*'Projektkostenkalkulation EP'!$Z$48-SUM($C$8:C14)</f>
        <v>0</v>
      </c>
      <c r="D15" s="70"/>
      <c r="E15" s="44"/>
      <c r="F15" s="44"/>
      <c r="G15" s="19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row>
    <row r="16" spans="1:69" ht="13.5" customHeight="1" x14ac:dyDescent="0.2">
      <c r="A16" s="133">
        <v>9</v>
      </c>
      <c r="B16" s="14" t="str">
        <f>TEXT(EOMONTH(C5,23),"MM / JJJJ")</f>
        <v>12 / 1901</v>
      </c>
      <c r="C16" s="134">
        <f>(
(SUMIF('Projektkostenkalkulation EP'!$B$8:$Y$8,"&lt;="&amp;B16,'Projektkostenkalkulation EP'!$B$26:$Y$26)*'Projektkostenkalkulation EP'!$K$42*(1+'Projektkostenkalkulation EP'!$Z$42))+
(SUMIF('Projektkostenkalkulation EP'!$B$8:$Y$8,"&lt;="&amp;B16,'Projektkostenkalkulation EP'!$B$27:$Y$27)*'Projektkostenkalkulation EP'!$K$43*(1+'Projektkostenkalkulation EP'!$Z$42))+
(SUMIF('Projektkostenkalkulation EP'!$B$8:$Y$8,"&lt;="&amp;B16,'Projektkostenkalkulation EP'!$B$28:$Y$28)*'Projektkostenkalkulation EP'!$K$44*(1+'Projektkostenkalkulation EP'!$Z$42))+
(SUMIF('Projektkostenkalkulation EP'!$B$8:$Y$8,"&lt;="&amp;B16,'Projektkostenkalkulation EP'!$B$29:$Y$29)*'Projektkostenkalkulation EP'!$K$45*(1+'Projektkostenkalkulation EP'!$Z$42))+
(SUMIF('Projektkostenkalkulation EP'!$B$8:$Y$8,"&lt;="&amp;B16,'Projektkostenkalkulation EP'!$B$30:$Y$30)*'Projektkostenkalkulation EP'!$K$46*(1+'Projektkostenkalkulation EP'!$Z$42))+
(SUMIF('Projektkostenkalkulation EP'!$B$8:$Y$8,"&lt;="&amp;B16,'Projektkostenkalkulation EP'!$B$31:$Y$31)*'Projektkostenkalkulation EP'!$K$47*(1+'Projektkostenkalkulation EP'!$Z$42))
)*'Projektkostenkalkulation EP'!$Z$48-SUM($C$8:C15)</f>
        <v>0</v>
      </c>
      <c r="D16" s="130"/>
      <c r="E16" s="44"/>
      <c r="F16" s="44"/>
      <c r="G16" s="190"/>
      <c r="H16" s="130"/>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c r="AH16" s="7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c r="BI16" s="130"/>
      <c r="BJ16" s="130"/>
      <c r="BK16" s="130"/>
      <c r="BL16" s="130"/>
      <c r="BM16" s="130"/>
      <c r="BN16" s="130"/>
      <c r="BO16" s="130"/>
      <c r="BQ16" s="70"/>
    </row>
    <row r="17" spans="1:69" ht="13.5" customHeight="1" thickBot="1" x14ac:dyDescent="0.25">
      <c r="A17" s="165"/>
      <c r="B17" s="123" t="s">
        <v>53</v>
      </c>
      <c r="C17" s="191">
        <f>'Projektkostenkalkulation EP'!Z46*'Projektkostenkalkulation EP'!Z48</f>
        <v>0</v>
      </c>
      <c r="D17" s="130"/>
      <c r="F17" s="130"/>
      <c r="G17" s="190"/>
      <c r="H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0"/>
      <c r="AH17" s="7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c r="BI17" s="130"/>
      <c r="BJ17" s="130"/>
      <c r="BK17" s="130"/>
      <c r="BL17" s="130"/>
      <c r="BM17" s="130"/>
      <c r="BN17" s="130"/>
      <c r="BO17" s="130"/>
      <c r="BQ17" s="70"/>
    </row>
    <row r="18" spans="1:69" ht="13.5" customHeight="1" x14ac:dyDescent="0.2">
      <c r="A18" s="507" t="s">
        <v>91</v>
      </c>
      <c r="B18" s="508"/>
      <c r="C18" s="509"/>
      <c r="D18" s="192"/>
      <c r="E18" s="192"/>
      <c r="F18" s="192"/>
      <c r="G18" s="192"/>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H18" s="7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c r="BI18" s="130"/>
      <c r="BJ18" s="130"/>
      <c r="BK18" s="130"/>
      <c r="BL18" s="130"/>
      <c r="BM18" s="130"/>
      <c r="BN18" s="130"/>
      <c r="BO18" s="130"/>
      <c r="BQ18" s="70"/>
    </row>
    <row r="19" spans="1:69" ht="13.5" customHeight="1" x14ac:dyDescent="0.2">
      <c r="A19" s="510"/>
      <c r="B19" s="511"/>
      <c r="C19" s="512"/>
      <c r="D19" s="192"/>
      <c r="E19" s="192"/>
      <c r="F19" s="192"/>
      <c r="G19" s="192"/>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H19" s="7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c r="BI19" s="130"/>
      <c r="BJ19" s="130"/>
      <c r="BK19" s="130"/>
      <c r="BL19" s="130"/>
      <c r="BM19" s="130"/>
      <c r="BN19" s="130"/>
      <c r="BO19" s="130"/>
      <c r="BQ19" s="70"/>
    </row>
    <row r="20" spans="1:69" ht="13.5" customHeight="1" x14ac:dyDescent="0.2">
      <c r="A20" s="510"/>
      <c r="B20" s="511"/>
      <c r="C20" s="512"/>
      <c r="D20" s="192"/>
      <c r="E20" s="192"/>
      <c r="F20" s="192"/>
      <c r="G20" s="192"/>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row>
    <row r="21" spans="1:69" ht="13.5" customHeight="1" x14ac:dyDescent="0.2">
      <c r="A21" s="510"/>
      <c r="B21" s="511"/>
      <c r="C21" s="512"/>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H21" s="7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c r="BI21" s="130"/>
      <c r="BJ21" s="130"/>
      <c r="BK21" s="130"/>
      <c r="BL21" s="130"/>
      <c r="BM21" s="130"/>
      <c r="BN21" s="130"/>
      <c r="BO21" s="130"/>
      <c r="BQ21" s="70"/>
    </row>
    <row r="22" spans="1:69" ht="13.5" customHeight="1" x14ac:dyDescent="0.2">
      <c r="A22" s="510"/>
      <c r="B22" s="511"/>
      <c r="C22" s="512"/>
      <c r="D22" s="130"/>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H22" s="7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c r="BI22" s="130"/>
      <c r="BJ22" s="130"/>
      <c r="BK22" s="130"/>
      <c r="BL22" s="130"/>
      <c r="BM22" s="130"/>
      <c r="BN22" s="130"/>
      <c r="BO22" s="130"/>
      <c r="BQ22" s="70"/>
    </row>
    <row r="23" spans="1:69" ht="13.5" customHeight="1" x14ac:dyDescent="0.2">
      <c r="A23" s="510"/>
      <c r="B23" s="511"/>
      <c r="C23" s="512"/>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row>
    <row r="24" spans="1:69" ht="13.5" customHeight="1" x14ac:dyDescent="0.2">
      <c r="A24" s="510"/>
      <c r="B24" s="511"/>
      <c r="C24" s="512"/>
      <c r="D24" s="130"/>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H24" s="70"/>
      <c r="AK24" s="130"/>
      <c r="AL24" s="130"/>
      <c r="AM24" s="130"/>
      <c r="AN24" s="130"/>
      <c r="AO24" s="130"/>
      <c r="AP24" s="130"/>
      <c r="AQ24" s="130"/>
      <c r="AR24" s="130"/>
      <c r="AS24" s="130"/>
      <c r="AT24" s="130"/>
      <c r="AU24" s="130"/>
      <c r="AV24" s="130"/>
      <c r="AW24" s="130"/>
      <c r="AX24" s="130"/>
      <c r="AY24" s="130"/>
      <c r="AZ24" s="130"/>
      <c r="BA24" s="130"/>
      <c r="BB24" s="130"/>
      <c r="BC24" s="130"/>
      <c r="BD24" s="130"/>
      <c r="BE24" s="130"/>
      <c r="BF24" s="130"/>
      <c r="BG24" s="130"/>
      <c r="BH24" s="130"/>
      <c r="BI24" s="130"/>
      <c r="BJ24" s="130"/>
      <c r="BK24" s="130"/>
      <c r="BL24" s="130"/>
      <c r="BM24" s="130"/>
      <c r="BN24" s="130"/>
      <c r="BO24" s="130"/>
      <c r="BQ24" s="70"/>
    </row>
    <row r="25" spans="1:69" ht="13.5" customHeight="1" x14ac:dyDescent="0.2">
      <c r="A25" s="510"/>
      <c r="B25" s="511"/>
      <c r="C25" s="512"/>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H25" s="7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c r="BI25" s="130"/>
      <c r="BJ25" s="130"/>
      <c r="BK25" s="130"/>
      <c r="BL25" s="130"/>
      <c r="BM25" s="130"/>
      <c r="BN25" s="130"/>
      <c r="BO25" s="130"/>
      <c r="BQ25" s="70"/>
    </row>
    <row r="26" spans="1:69" ht="13.5" customHeight="1" x14ac:dyDescent="0.2">
      <c r="A26" s="510"/>
      <c r="B26" s="511"/>
      <c r="C26" s="512"/>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row>
    <row r="27" spans="1:69" ht="13.5" customHeight="1" x14ac:dyDescent="0.2">
      <c r="A27" s="510"/>
      <c r="B27" s="511"/>
      <c r="C27" s="512"/>
      <c r="D27" s="130"/>
      <c r="E27" s="130"/>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c r="AH27" s="7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c r="BI27" s="130"/>
      <c r="BJ27" s="130"/>
      <c r="BK27" s="130"/>
      <c r="BL27" s="130"/>
      <c r="BM27" s="130"/>
      <c r="BN27" s="130"/>
      <c r="BO27" s="130"/>
      <c r="BQ27" s="70"/>
    </row>
    <row r="28" spans="1:69" ht="13.5" customHeight="1" x14ac:dyDescent="0.2">
      <c r="A28" s="510"/>
      <c r="B28" s="511"/>
      <c r="C28" s="512"/>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H28" s="7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c r="BI28" s="130"/>
      <c r="BJ28" s="130"/>
      <c r="BK28" s="130"/>
      <c r="BL28" s="130"/>
      <c r="BM28" s="130"/>
      <c r="BN28" s="130"/>
      <c r="BO28" s="130"/>
      <c r="BQ28" s="70"/>
    </row>
    <row r="29" spans="1:69" ht="13.5" customHeight="1" thickBot="1" x14ac:dyDescent="0.25">
      <c r="A29" s="513"/>
      <c r="B29" s="514"/>
      <c r="C29" s="515"/>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row>
    <row r="30" spans="1:69" ht="13.5" customHeight="1" x14ac:dyDescent="0.2">
      <c r="B30" s="130"/>
      <c r="C30" s="130"/>
      <c r="D30" s="130"/>
      <c r="E30" s="130"/>
      <c r="F30" s="130"/>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c r="AH30" s="7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c r="BI30" s="130"/>
      <c r="BJ30" s="130"/>
      <c r="BK30" s="130"/>
      <c r="BL30" s="130"/>
      <c r="BM30" s="130"/>
      <c r="BN30" s="130"/>
      <c r="BO30" s="130"/>
      <c r="BQ30" s="70"/>
    </row>
    <row r="31" spans="1:69" ht="13.5" customHeight="1" x14ac:dyDescent="0.2">
      <c r="B31" s="7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H31" s="7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c r="BI31" s="130"/>
      <c r="BJ31" s="130"/>
      <c r="BK31" s="130"/>
      <c r="BL31" s="130"/>
      <c r="BM31" s="130"/>
      <c r="BN31" s="130"/>
      <c r="BO31" s="130"/>
      <c r="BQ31" s="70"/>
    </row>
    <row r="32" spans="1:69" ht="13.5" customHeight="1" x14ac:dyDescent="0.2">
      <c r="B32" s="130"/>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row>
    <row r="33" spans="2:69" ht="13.5" customHeight="1" x14ac:dyDescent="0.2">
      <c r="B33" s="130"/>
      <c r="C33" s="130"/>
      <c r="D33" s="130"/>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c r="AF33" s="130"/>
      <c r="AH33" s="70"/>
      <c r="AK33" s="130"/>
      <c r="AL33" s="130"/>
      <c r="AM33" s="130"/>
      <c r="AN33" s="130"/>
      <c r="AO33" s="130"/>
      <c r="AP33" s="130"/>
      <c r="AQ33" s="130"/>
      <c r="AR33" s="130"/>
      <c r="AS33" s="130"/>
      <c r="AT33" s="130"/>
      <c r="AU33" s="130"/>
      <c r="AV33" s="130"/>
      <c r="AW33" s="130"/>
      <c r="AX33" s="130"/>
      <c r="AY33" s="130"/>
      <c r="AZ33" s="130"/>
      <c r="BA33" s="130"/>
      <c r="BB33" s="130"/>
      <c r="BC33" s="130"/>
      <c r="BD33" s="130"/>
      <c r="BE33" s="130"/>
      <c r="BF33" s="130"/>
      <c r="BG33" s="130"/>
      <c r="BH33" s="130"/>
      <c r="BI33" s="130"/>
      <c r="BJ33" s="130"/>
      <c r="BK33" s="130"/>
      <c r="BL33" s="130"/>
      <c r="BM33" s="130"/>
      <c r="BN33" s="130"/>
      <c r="BO33" s="130"/>
      <c r="BQ33" s="70"/>
    </row>
    <row r="34" spans="2:69" ht="13.5" customHeight="1" x14ac:dyDescent="0.2">
      <c r="B34" s="70"/>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H34" s="7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c r="BI34" s="130"/>
      <c r="BJ34" s="130"/>
      <c r="BK34" s="130"/>
      <c r="BL34" s="130"/>
      <c r="BM34" s="130"/>
      <c r="BN34" s="130"/>
      <c r="BO34" s="130"/>
      <c r="BQ34" s="70"/>
    </row>
    <row r="35" spans="2:69" ht="13.5" customHeight="1" x14ac:dyDescent="0.2">
      <c r="B35" s="13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row>
    <row r="36" spans="2:69" ht="13.5" customHeight="1" x14ac:dyDescent="0.2">
      <c r="B36" s="130"/>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H36" s="7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c r="BI36" s="130"/>
      <c r="BJ36" s="130"/>
      <c r="BK36" s="130"/>
      <c r="BL36" s="130"/>
      <c r="BM36" s="130"/>
      <c r="BN36" s="130"/>
      <c r="BO36" s="130"/>
      <c r="BQ36" s="70"/>
    </row>
    <row r="37" spans="2:69" ht="13.5" customHeight="1" x14ac:dyDescent="0.2">
      <c r="B37" s="70"/>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H37" s="7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c r="BI37" s="130"/>
      <c r="BJ37" s="130"/>
      <c r="BK37" s="130"/>
      <c r="BL37" s="130"/>
      <c r="BM37" s="130"/>
      <c r="BN37" s="130"/>
      <c r="BO37" s="130"/>
      <c r="BQ37" s="70"/>
    </row>
    <row r="38" spans="2:69" ht="13.5" customHeight="1" x14ac:dyDescent="0.2">
      <c r="B38" s="130"/>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row>
    <row r="39" spans="2:69" ht="13.5" customHeight="1" x14ac:dyDescent="0.2">
      <c r="B39" s="130"/>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H39" s="7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c r="BI39" s="130"/>
      <c r="BJ39" s="130"/>
      <c r="BK39" s="130"/>
      <c r="BL39" s="130"/>
      <c r="BM39" s="130"/>
      <c r="BN39" s="130"/>
      <c r="BO39" s="130"/>
      <c r="BQ39" s="70"/>
    </row>
    <row r="40" spans="2:69" ht="13.5" customHeight="1" x14ac:dyDescent="0.2">
      <c r="B40" s="70"/>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H40" s="7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c r="BI40" s="130"/>
      <c r="BJ40" s="130"/>
      <c r="BK40" s="130"/>
      <c r="BL40" s="130"/>
      <c r="BM40" s="130"/>
      <c r="BN40" s="130"/>
      <c r="BO40" s="130"/>
      <c r="BQ40" s="70"/>
    </row>
    <row r="41" spans="2:69" ht="13.5" customHeight="1" x14ac:dyDescent="0.2">
      <c r="B41" s="70"/>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row>
    <row r="42" spans="2:69" ht="13.5" customHeight="1" x14ac:dyDescent="0.2">
      <c r="B42" s="130"/>
      <c r="C42" s="130"/>
      <c r="D42" s="130"/>
      <c r="E42" s="130"/>
      <c r="F42" s="130"/>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H42" s="70"/>
      <c r="AK42" s="130"/>
      <c r="AL42" s="130"/>
      <c r="AM42" s="130"/>
      <c r="AN42" s="130"/>
      <c r="AO42" s="130"/>
      <c r="AP42" s="130"/>
      <c r="AQ42" s="130"/>
      <c r="AR42" s="130"/>
      <c r="AS42" s="130"/>
      <c r="AT42" s="130"/>
      <c r="AU42" s="130"/>
      <c r="AV42" s="130"/>
      <c r="AW42" s="130"/>
      <c r="AX42" s="130"/>
      <c r="AY42" s="130"/>
      <c r="AZ42" s="130"/>
      <c r="BA42" s="130"/>
      <c r="BB42" s="130"/>
      <c r="BC42" s="130"/>
      <c r="BD42" s="130"/>
      <c r="BE42" s="130"/>
      <c r="BF42" s="130"/>
      <c r="BG42" s="130"/>
      <c r="BH42" s="130"/>
      <c r="BI42" s="130"/>
      <c r="BJ42" s="130"/>
      <c r="BK42" s="130"/>
      <c r="BL42" s="130"/>
      <c r="BM42" s="130"/>
      <c r="BN42" s="130"/>
      <c r="BO42" s="130"/>
      <c r="BQ42" s="70"/>
    </row>
    <row r="43" spans="2:69" ht="13.5" customHeight="1" x14ac:dyDescent="0.2">
      <c r="B43" s="130"/>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H43" s="7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c r="BI43" s="130"/>
      <c r="BJ43" s="130"/>
      <c r="BK43" s="130"/>
      <c r="BL43" s="130"/>
      <c r="BM43" s="130"/>
      <c r="BN43" s="130"/>
      <c r="BO43" s="130"/>
      <c r="BQ43" s="70"/>
    </row>
    <row r="44" spans="2:69" ht="13.5" customHeight="1" x14ac:dyDescent="0.2">
      <c r="B44" s="70"/>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row>
    <row r="45" spans="2:69" ht="13.5" customHeight="1" x14ac:dyDescent="0.2">
      <c r="B45" s="130"/>
      <c r="C45" s="130"/>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H45" s="7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c r="BI45" s="130"/>
      <c r="BJ45" s="130"/>
      <c r="BK45" s="130"/>
      <c r="BL45" s="130"/>
      <c r="BM45" s="130"/>
      <c r="BN45" s="130"/>
      <c r="BO45" s="130"/>
      <c r="BQ45" s="70"/>
    </row>
    <row r="46" spans="2:69" ht="13.5" customHeight="1" x14ac:dyDescent="0.2">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H46" s="70"/>
      <c r="AK46" s="130"/>
      <c r="AL46" s="130"/>
      <c r="AM46" s="130"/>
      <c r="AN46" s="130"/>
      <c r="AO46" s="130"/>
      <c r="AP46" s="130"/>
      <c r="AQ46" s="130"/>
      <c r="AR46" s="130"/>
      <c r="AS46" s="130"/>
      <c r="AT46" s="130"/>
      <c r="AU46" s="130"/>
      <c r="AV46" s="130"/>
      <c r="AW46" s="130"/>
      <c r="AX46" s="130"/>
      <c r="AY46" s="130"/>
      <c r="AZ46" s="130"/>
      <c r="BA46" s="130"/>
      <c r="BB46" s="130"/>
      <c r="BC46" s="130"/>
      <c r="BD46" s="130"/>
      <c r="BE46" s="130"/>
      <c r="BF46" s="130"/>
      <c r="BG46" s="130"/>
      <c r="BH46" s="130"/>
      <c r="BI46" s="130"/>
      <c r="BJ46" s="130"/>
      <c r="BK46" s="130"/>
      <c r="BL46" s="130"/>
      <c r="BM46" s="130"/>
      <c r="BN46" s="130"/>
      <c r="BO46" s="130"/>
      <c r="BQ46" s="70"/>
    </row>
    <row r="47" spans="2:69" ht="13.5" customHeight="1" x14ac:dyDescent="0.2">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row>
    <row r="48" spans="2:69" ht="13.5" customHeight="1" x14ac:dyDescent="0.2">
      <c r="B48" s="130"/>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H48" s="70"/>
      <c r="AK48" s="130"/>
      <c r="AL48" s="130"/>
      <c r="AM48" s="130"/>
      <c r="AN48" s="130"/>
      <c r="AO48" s="130"/>
      <c r="AP48" s="130"/>
      <c r="AQ48" s="130"/>
      <c r="AR48" s="130"/>
      <c r="AS48" s="130"/>
      <c r="AT48" s="130"/>
      <c r="AU48" s="130"/>
      <c r="AV48" s="130"/>
      <c r="AW48" s="130"/>
      <c r="AX48" s="130"/>
      <c r="AY48" s="130"/>
      <c r="AZ48" s="130"/>
      <c r="BA48" s="130"/>
      <c r="BB48" s="130"/>
      <c r="BC48" s="130"/>
      <c r="BD48" s="130"/>
      <c r="BE48" s="130"/>
      <c r="BF48" s="130"/>
      <c r="BG48" s="130"/>
      <c r="BH48" s="130"/>
      <c r="BI48" s="130"/>
      <c r="BJ48" s="130"/>
      <c r="BK48" s="130"/>
      <c r="BL48" s="130"/>
      <c r="BM48" s="130"/>
      <c r="BN48" s="130"/>
      <c r="BO48" s="130"/>
      <c r="BQ48" s="70"/>
    </row>
    <row r="49" spans="2:69" ht="13.5" customHeight="1" x14ac:dyDescent="0.2">
      <c r="B49" s="130"/>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H49" s="7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c r="BI49" s="130"/>
      <c r="BJ49" s="130"/>
      <c r="BK49" s="130"/>
      <c r="BL49" s="130"/>
      <c r="BM49" s="130"/>
      <c r="BN49" s="130"/>
      <c r="BO49" s="130"/>
      <c r="BQ49" s="70"/>
    </row>
    <row r="50" spans="2:69" ht="13.5" customHeight="1" x14ac:dyDescent="0.2">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row>
    <row r="51" spans="2:69" ht="13.5" customHeight="1" x14ac:dyDescent="0.2">
      <c r="B51" s="130"/>
      <c r="C51" s="13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H51" s="70"/>
      <c r="AK51" s="130"/>
      <c r="AL51" s="130"/>
      <c r="AM51" s="130"/>
      <c r="AN51" s="130"/>
      <c r="AO51" s="130"/>
      <c r="AP51" s="130"/>
      <c r="AQ51" s="130"/>
      <c r="AR51" s="130"/>
      <c r="AS51" s="130"/>
      <c r="AT51" s="130"/>
      <c r="AU51" s="130"/>
      <c r="AV51" s="130"/>
      <c r="AW51" s="130"/>
      <c r="AX51" s="130"/>
      <c r="AY51" s="130"/>
      <c r="AZ51" s="130"/>
      <c r="BA51" s="130"/>
      <c r="BB51" s="130"/>
      <c r="BC51" s="130"/>
      <c r="BD51" s="130"/>
      <c r="BE51" s="130"/>
      <c r="BF51" s="130"/>
      <c r="BG51" s="130"/>
      <c r="BH51" s="130"/>
      <c r="BI51" s="130"/>
      <c r="BJ51" s="130"/>
      <c r="BK51" s="130"/>
      <c r="BL51" s="130"/>
      <c r="BM51" s="130"/>
      <c r="BN51" s="130"/>
      <c r="BO51" s="130"/>
      <c r="BQ51" s="70"/>
    </row>
    <row r="52" spans="2:69" ht="13.5" customHeight="1" x14ac:dyDescent="0.2">
      <c r="B52" s="130"/>
      <c r="C52" s="130"/>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H52" s="70"/>
      <c r="AK52" s="130"/>
      <c r="AL52" s="130"/>
      <c r="AM52" s="130"/>
      <c r="AN52" s="130"/>
      <c r="AO52" s="130"/>
      <c r="AP52" s="130"/>
      <c r="AQ52" s="130"/>
      <c r="AR52" s="130"/>
      <c r="AS52" s="130"/>
      <c r="AT52" s="130"/>
      <c r="AU52" s="130"/>
      <c r="AV52" s="130"/>
      <c r="AW52" s="130"/>
      <c r="AX52" s="130"/>
      <c r="AY52" s="130"/>
      <c r="AZ52" s="130"/>
      <c r="BA52" s="130"/>
      <c r="BB52" s="130"/>
      <c r="BC52" s="130"/>
      <c r="BD52" s="130"/>
      <c r="BE52" s="130"/>
      <c r="BF52" s="130"/>
      <c r="BG52" s="130"/>
      <c r="BH52" s="130"/>
      <c r="BI52" s="130"/>
      <c r="BJ52" s="130"/>
      <c r="BK52" s="130"/>
      <c r="BL52" s="130"/>
      <c r="BM52" s="130"/>
      <c r="BN52" s="130"/>
      <c r="BO52" s="130"/>
      <c r="BQ52" s="70"/>
    </row>
    <row r="53" spans="2:69" ht="13.5" customHeight="1" x14ac:dyDescent="0.2">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row>
    <row r="54" spans="2:69" ht="13.5" customHeight="1" x14ac:dyDescent="0.2">
      <c r="B54" s="130"/>
      <c r="C54" s="13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H54" s="7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c r="BI54" s="130"/>
      <c r="BJ54" s="130"/>
      <c r="BK54" s="130"/>
      <c r="BL54" s="130"/>
      <c r="BM54" s="130"/>
      <c r="BN54" s="130"/>
      <c r="BO54" s="130"/>
      <c r="BQ54" s="70"/>
    </row>
    <row r="55" spans="2:69" ht="13.5" customHeight="1" x14ac:dyDescent="0.2">
      <c r="B55" s="130"/>
      <c r="C55" s="130"/>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H55" s="70"/>
      <c r="AK55" s="130"/>
      <c r="AL55" s="130"/>
      <c r="AM55" s="130"/>
      <c r="AN55" s="130"/>
      <c r="AO55" s="130"/>
      <c r="AP55" s="130"/>
      <c r="AQ55" s="130"/>
      <c r="AR55" s="130"/>
      <c r="AS55" s="130"/>
      <c r="AT55" s="130"/>
      <c r="AU55" s="130"/>
      <c r="AV55" s="130"/>
      <c r="AW55" s="130"/>
      <c r="AX55" s="130"/>
      <c r="AY55" s="130"/>
      <c r="AZ55" s="130"/>
      <c r="BA55" s="130"/>
      <c r="BB55" s="130"/>
      <c r="BC55" s="130"/>
      <c r="BD55" s="130"/>
      <c r="BE55" s="130"/>
      <c r="BF55" s="130"/>
      <c r="BG55" s="130"/>
      <c r="BH55" s="130"/>
      <c r="BI55" s="130"/>
      <c r="BJ55" s="130"/>
      <c r="BK55" s="130"/>
      <c r="BL55" s="130"/>
      <c r="BM55" s="130"/>
      <c r="BN55" s="130"/>
      <c r="BO55" s="130"/>
      <c r="BQ55" s="70"/>
    </row>
    <row r="56" spans="2:69" ht="13.5" customHeight="1" x14ac:dyDescent="0.2">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row>
    <row r="57" spans="2:69" ht="13.5" customHeight="1" x14ac:dyDescent="0.2">
      <c r="B57" s="130"/>
      <c r="C57" s="130"/>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H57" s="7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c r="BI57" s="130"/>
      <c r="BJ57" s="130"/>
      <c r="BK57" s="130"/>
      <c r="BL57" s="130"/>
      <c r="BM57" s="130"/>
      <c r="BN57" s="130"/>
      <c r="BO57" s="130"/>
      <c r="BQ57" s="70"/>
    </row>
    <row r="58" spans="2:69" ht="13.5" customHeight="1" x14ac:dyDescent="0.2">
      <c r="B58" s="130"/>
      <c r="C58" s="13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H58" s="7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c r="BI58" s="130"/>
      <c r="BJ58" s="130"/>
      <c r="BK58" s="130"/>
      <c r="BL58" s="130"/>
      <c r="BM58" s="130"/>
      <c r="BN58" s="130"/>
      <c r="BO58" s="130"/>
      <c r="BQ58" s="70"/>
    </row>
    <row r="59" spans="2:69" ht="13.5" customHeight="1" x14ac:dyDescent="0.2">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row>
    <row r="60" spans="2:69" ht="13.5" customHeight="1" x14ac:dyDescent="0.2">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H60" s="7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c r="BI60" s="130"/>
      <c r="BJ60" s="130"/>
      <c r="BK60" s="130"/>
      <c r="BL60" s="130"/>
      <c r="BM60" s="130"/>
      <c r="BN60" s="130"/>
      <c r="BO60" s="130"/>
      <c r="BQ60" s="70"/>
    </row>
    <row r="61" spans="2:69" ht="13.5" customHeight="1" x14ac:dyDescent="0.2">
      <c r="B61" s="130"/>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H61" s="7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c r="BI61" s="130"/>
      <c r="BJ61" s="130"/>
      <c r="BK61" s="130"/>
      <c r="BL61" s="130"/>
      <c r="BM61" s="130"/>
      <c r="BN61" s="130"/>
      <c r="BO61" s="130"/>
      <c r="BQ61" s="70"/>
    </row>
    <row r="62" spans="2:69" ht="13.5" customHeight="1" x14ac:dyDescent="0.2">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row>
    <row r="63" spans="2:69" ht="13.5" customHeight="1" x14ac:dyDescent="0.2">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H63" s="7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c r="BI63" s="130"/>
      <c r="BJ63" s="130"/>
      <c r="BK63" s="130"/>
      <c r="BL63" s="130"/>
      <c r="BM63" s="130"/>
      <c r="BN63" s="130"/>
      <c r="BO63" s="130"/>
      <c r="BQ63" s="70"/>
    </row>
    <row r="64" spans="2:69" ht="13.5" customHeight="1" x14ac:dyDescent="0.2">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H64" s="7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c r="BI64" s="130"/>
      <c r="BJ64" s="130"/>
      <c r="BK64" s="130"/>
      <c r="BL64" s="130"/>
      <c r="BM64" s="130"/>
      <c r="BN64" s="130"/>
      <c r="BO64" s="130"/>
      <c r="BQ64" s="70"/>
    </row>
    <row r="65" spans="2:69" ht="13.5" customHeight="1" x14ac:dyDescent="0.2">
      <c r="B65" s="70"/>
      <c r="C65" s="70"/>
      <c r="D65" s="70"/>
      <c r="E65" s="70"/>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c r="AG65" s="70"/>
      <c r="AH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row>
    <row r="66" spans="2:69" ht="13.5" customHeight="1" x14ac:dyDescent="0.2">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H66" s="7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130"/>
      <c r="BL66" s="130"/>
      <c r="BM66" s="130"/>
      <c r="BN66" s="130"/>
      <c r="BO66" s="130"/>
      <c r="BQ66" s="70"/>
    </row>
    <row r="67" spans="2:69" ht="13.5" customHeight="1" x14ac:dyDescent="0.2">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H67" s="7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c r="BI67" s="130"/>
      <c r="BJ67" s="130"/>
      <c r="BK67" s="130"/>
      <c r="BL67" s="130"/>
      <c r="BM67" s="130"/>
      <c r="BN67" s="130"/>
      <c r="BO67" s="130"/>
      <c r="BQ67" s="70"/>
    </row>
    <row r="68" spans="2:69" ht="13.5" customHeight="1" x14ac:dyDescent="0.2">
      <c r="B68" s="70"/>
      <c r="C68" s="70"/>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row>
    <row r="69" spans="2:69" ht="13.5" customHeight="1" x14ac:dyDescent="0.2">
      <c r="B69" s="130"/>
      <c r="C69" s="13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H69" s="7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c r="BI69" s="130"/>
      <c r="BJ69" s="130"/>
      <c r="BK69" s="130"/>
      <c r="BL69" s="130"/>
      <c r="BM69" s="130"/>
      <c r="BN69" s="130"/>
      <c r="BO69" s="130"/>
      <c r="BQ69" s="70"/>
    </row>
    <row r="70" spans="2:69" ht="13.5" customHeight="1" x14ac:dyDescent="0.2">
      <c r="B70" s="130"/>
      <c r="C70" s="130"/>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H70" s="7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c r="BI70" s="130"/>
      <c r="BJ70" s="130"/>
      <c r="BK70" s="130"/>
      <c r="BL70" s="130"/>
      <c r="BM70" s="130"/>
      <c r="BN70" s="130"/>
      <c r="BO70" s="130"/>
      <c r="BQ70" s="70"/>
    </row>
    <row r="71" spans="2:69" ht="13.5" customHeight="1" x14ac:dyDescent="0.2">
      <c r="B71" s="70"/>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row>
    <row r="72" spans="2:69" ht="13.5" customHeight="1" x14ac:dyDescent="0.2">
      <c r="B72" s="130"/>
      <c r="C72" s="13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H72" s="7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c r="BI72" s="130"/>
      <c r="BJ72" s="130"/>
      <c r="BK72" s="130"/>
      <c r="BL72" s="130"/>
      <c r="BM72" s="130"/>
      <c r="BN72" s="130"/>
      <c r="BO72" s="130"/>
      <c r="BQ72" s="70"/>
    </row>
    <row r="73" spans="2:69" ht="13.5" customHeight="1" x14ac:dyDescent="0.2">
      <c r="B73" s="130"/>
      <c r="C73" s="130"/>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H73" s="7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c r="BI73" s="130"/>
      <c r="BJ73" s="130"/>
      <c r="BK73" s="130"/>
      <c r="BL73" s="130"/>
      <c r="BM73" s="130"/>
      <c r="BN73" s="130"/>
      <c r="BO73" s="130"/>
      <c r="BQ73" s="70"/>
    </row>
    <row r="74" spans="2:69" ht="13.5" customHeight="1" x14ac:dyDescent="0.2"/>
    <row r="75" spans="2:69" ht="13.5" customHeight="1" x14ac:dyDescent="0.2"/>
    <row r="76" spans="2:69" ht="13.5" customHeight="1" x14ac:dyDescent="0.2">
      <c r="B76" s="130"/>
      <c r="C76" s="130"/>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H76" s="131"/>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c r="BI76" s="130"/>
      <c r="BJ76" s="130"/>
      <c r="BK76" s="130"/>
      <c r="BL76" s="130"/>
      <c r="BM76" s="130"/>
      <c r="BN76" s="130"/>
      <c r="BO76" s="130"/>
      <c r="BQ76" s="131"/>
    </row>
    <row r="77" spans="2:69" ht="13.5" customHeight="1" x14ac:dyDescent="0.2">
      <c r="B77" s="70"/>
      <c r="C77" s="70"/>
      <c r="D77" s="70"/>
      <c r="E77" s="70"/>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c r="AG77" s="70"/>
      <c r="AH77" s="70"/>
      <c r="AK77" s="70"/>
      <c r="AL77" s="70"/>
      <c r="AM77" s="70"/>
      <c r="AN77" s="70"/>
      <c r="AO77" s="70"/>
      <c r="AP77" s="70"/>
      <c r="AQ77" s="70"/>
      <c r="AR77" s="70"/>
      <c r="AS77" s="70"/>
      <c r="AT77" s="70"/>
      <c r="AU77" s="70"/>
      <c r="AV77" s="70"/>
      <c r="AW77" s="70"/>
      <c r="AX77" s="70"/>
      <c r="AY77" s="70"/>
      <c r="AZ77" s="70"/>
      <c r="BA77" s="70"/>
      <c r="BB77" s="70"/>
      <c r="BC77" s="70"/>
      <c r="BD77" s="70"/>
      <c r="BE77" s="70"/>
      <c r="BF77" s="70"/>
      <c r="BG77" s="70"/>
      <c r="BH77" s="70"/>
      <c r="BI77" s="70"/>
      <c r="BJ77" s="70"/>
      <c r="BK77" s="70"/>
      <c r="BL77" s="70"/>
      <c r="BM77" s="70"/>
      <c r="BN77" s="70"/>
      <c r="BO77" s="70"/>
      <c r="BP77" s="70"/>
      <c r="BQ77" s="70"/>
    </row>
    <row r="78" spans="2:69" ht="13.5" customHeight="1" x14ac:dyDescent="0.2">
      <c r="B78" s="130"/>
      <c r="C78" s="130"/>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H78" s="7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c r="BG78" s="130"/>
      <c r="BH78" s="130"/>
      <c r="BI78" s="130"/>
      <c r="BJ78" s="130"/>
      <c r="BK78" s="130"/>
      <c r="BL78" s="130"/>
      <c r="BM78" s="130"/>
      <c r="BN78" s="130"/>
      <c r="BO78" s="130"/>
      <c r="BQ78" s="70"/>
    </row>
    <row r="79" spans="2:69" ht="13.5" customHeight="1" x14ac:dyDescent="0.2">
      <c r="B79" s="130"/>
      <c r="C79" s="130"/>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H79" s="70"/>
      <c r="AK79" s="130"/>
      <c r="AL79" s="130"/>
      <c r="AM79" s="130"/>
      <c r="AN79" s="130"/>
      <c r="AO79" s="130"/>
      <c r="AP79" s="130"/>
      <c r="AQ79" s="130"/>
      <c r="AR79" s="130"/>
      <c r="AS79" s="130"/>
      <c r="AT79" s="130"/>
      <c r="AU79" s="130"/>
      <c r="AV79" s="130"/>
      <c r="AW79" s="130"/>
      <c r="AX79" s="130"/>
      <c r="AY79" s="130"/>
      <c r="AZ79" s="130"/>
      <c r="BA79" s="130"/>
      <c r="BB79" s="130"/>
      <c r="BC79" s="130"/>
      <c r="BD79" s="130"/>
      <c r="BE79" s="130"/>
      <c r="BF79" s="130"/>
      <c r="BG79" s="130"/>
      <c r="BH79" s="130"/>
      <c r="BI79" s="130"/>
      <c r="BJ79" s="130"/>
      <c r="BK79" s="130"/>
      <c r="BL79" s="130"/>
      <c r="BM79" s="130"/>
      <c r="BN79" s="130"/>
      <c r="BO79" s="130"/>
      <c r="BQ79" s="70"/>
    </row>
    <row r="80" spans="2:69" ht="13.5" customHeight="1" x14ac:dyDescent="0.2">
      <c r="B80" s="70"/>
      <c r="C80" s="70"/>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c r="AG80" s="70"/>
      <c r="AH80" s="70"/>
      <c r="AK80" s="70"/>
      <c r="AL80" s="70"/>
      <c r="AM80" s="70"/>
      <c r="AN80" s="70"/>
      <c r="AO80" s="70"/>
      <c r="AP80" s="70"/>
      <c r="AQ80" s="70"/>
      <c r="AR80" s="70"/>
      <c r="AS80" s="70"/>
      <c r="AT80" s="70"/>
      <c r="AU80" s="70"/>
      <c r="AV80" s="70"/>
      <c r="AW80" s="70"/>
      <c r="AX80" s="70"/>
      <c r="AY80" s="70"/>
      <c r="AZ80" s="70"/>
      <c r="BA80" s="70"/>
      <c r="BB80" s="70"/>
      <c r="BC80" s="70"/>
      <c r="BD80" s="70"/>
      <c r="BE80" s="70"/>
      <c r="BF80" s="70"/>
      <c r="BG80" s="70"/>
      <c r="BH80" s="70"/>
      <c r="BI80" s="70"/>
      <c r="BJ80" s="70"/>
      <c r="BK80" s="70"/>
      <c r="BL80" s="70"/>
      <c r="BM80" s="70"/>
      <c r="BN80" s="70"/>
      <c r="BO80" s="70"/>
      <c r="BP80" s="70"/>
      <c r="BQ80" s="70"/>
    </row>
    <row r="81" spans="2:69" ht="13.5" customHeight="1" x14ac:dyDescent="0.2">
      <c r="B81" s="130"/>
      <c r="C81" s="130"/>
      <c r="D81" s="130"/>
      <c r="E81" s="130"/>
      <c r="F81" s="130"/>
      <c r="G81" s="130"/>
      <c r="H81" s="130"/>
      <c r="I81" s="130"/>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H81" s="70"/>
      <c r="AK81" s="130"/>
      <c r="AL81" s="130"/>
      <c r="AM81" s="130"/>
      <c r="AN81" s="130"/>
      <c r="AO81" s="130"/>
      <c r="AP81" s="130"/>
      <c r="AQ81" s="130"/>
      <c r="AR81" s="130"/>
      <c r="AS81" s="130"/>
      <c r="AT81" s="130"/>
      <c r="AU81" s="130"/>
      <c r="AV81" s="130"/>
      <c r="AW81" s="130"/>
      <c r="AX81" s="130"/>
      <c r="AY81" s="130"/>
      <c r="AZ81" s="130"/>
      <c r="BA81" s="130"/>
      <c r="BB81" s="130"/>
      <c r="BC81" s="130"/>
      <c r="BD81" s="130"/>
      <c r="BE81" s="130"/>
      <c r="BF81" s="130"/>
      <c r="BG81" s="130"/>
      <c r="BH81" s="130"/>
      <c r="BI81" s="130"/>
      <c r="BJ81" s="130"/>
      <c r="BK81" s="130"/>
      <c r="BL81" s="130"/>
      <c r="BM81" s="130"/>
      <c r="BN81" s="130"/>
      <c r="BO81" s="130"/>
      <c r="BQ81" s="70"/>
    </row>
    <row r="82" spans="2:69" ht="13.5" customHeight="1" x14ac:dyDescent="0.2">
      <c r="B82" s="130"/>
      <c r="C82" s="130"/>
      <c r="D82" s="130"/>
      <c r="E82" s="130"/>
      <c r="F82" s="130"/>
      <c r="G82" s="130"/>
      <c r="H82" s="130"/>
      <c r="I82" s="130"/>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H82" s="70"/>
      <c r="AK82" s="130"/>
      <c r="AL82" s="130"/>
      <c r="AM82" s="130"/>
      <c r="AN82" s="130"/>
      <c r="AO82" s="130"/>
      <c r="AP82" s="130"/>
      <c r="AQ82" s="130"/>
      <c r="AR82" s="130"/>
      <c r="AS82" s="130"/>
      <c r="AT82" s="130"/>
      <c r="AU82" s="130"/>
      <c r="AV82" s="130"/>
      <c r="AW82" s="130"/>
      <c r="AX82" s="130"/>
      <c r="AY82" s="130"/>
      <c r="AZ82" s="130"/>
      <c r="BA82" s="130"/>
      <c r="BB82" s="130"/>
      <c r="BC82" s="130"/>
      <c r="BD82" s="130"/>
      <c r="BE82" s="130"/>
      <c r="BF82" s="130"/>
      <c r="BG82" s="130"/>
      <c r="BH82" s="130"/>
      <c r="BI82" s="130"/>
      <c r="BJ82" s="130"/>
      <c r="BK82" s="130"/>
      <c r="BL82" s="130"/>
      <c r="BM82" s="130"/>
      <c r="BN82" s="130"/>
      <c r="BO82" s="130"/>
      <c r="BQ82" s="70"/>
    </row>
    <row r="83" spans="2:69" ht="13.5" customHeight="1" x14ac:dyDescent="0.2">
      <c r="B83" s="70"/>
      <c r="C83" s="70"/>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c r="BK83" s="70"/>
      <c r="BL83" s="70"/>
      <c r="BM83" s="70"/>
      <c r="BN83" s="70"/>
      <c r="BO83" s="70"/>
      <c r="BP83" s="70"/>
      <c r="BQ83" s="70"/>
    </row>
    <row r="84" spans="2:69" ht="13.5" customHeight="1" x14ac:dyDescent="0.2">
      <c r="B84" s="130"/>
      <c r="C84" s="130"/>
      <c r="D84" s="130"/>
      <c r="E84" s="130"/>
      <c r="F84" s="130"/>
      <c r="G84" s="130"/>
      <c r="H84" s="130"/>
      <c r="I84" s="130"/>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H84" s="7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c r="BI84" s="130"/>
      <c r="BJ84" s="130"/>
      <c r="BK84" s="130"/>
      <c r="BL84" s="130"/>
      <c r="BM84" s="130"/>
      <c r="BN84" s="130"/>
      <c r="BO84" s="130"/>
      <c r="BQ84" s="70"/>
    </row>
    <row r="85" spans="2:69" ht="13.5" customHeight="1" x14ac:dyDescent="0.2">
      <c r="B85" s="130"/>
      <c r="C85" s="130"/>
      <c r="D85" s="130"/>
      <c r="E85" s="130"/>
      <c r="F85" s="130"/>
      <c r="G85" s="130"/>
      <c r="H85" s="130"/>
      <c r="I85" s="130"/>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H85" s="70"/>
      <c r="AK85" s="130"/>
      <c r="AL85" s="130"/>
      <c r="AM85" s="130"/>
      <c r="AN85" s="130"/>
      <c r="AO85" s="130"/>
      <c r="AP85" s="130"/>
      <c r="AQ85" s="130"/>
      <c r="AR85" s="130"/>
      <c r="AS85" s="130"/>
      <c r="AT85" s="130"/>
      <c r="AU85" s="130"/>
      <c r="AV85" s="130"/>
      <c r="AW85" s="130"/>
      <c r="AX85" s="130"/>
      <c r="AY85" s="130"/>
      <c r="AZ85" s="130"/>
      <c r="BA85" s="130"/>
      <c r="BB85" s="130"/>
      <c r="BC85" s="130"/>
      <c r="BD85" s="130"/>
      <c r="BE85" s="130"/>
      <c r="BF85" s="130"/>
      <c r="BG85" s="130"/>
      <c r="BH85" s="130"/>
      <c r="BI85" s="130"/>
      <c r="BJ85" s="130"/>
      <c r="BK85" s="130"/>
      <c r="BL85" s="130"/>
      <c r="BM85" s="130"/>
      <c r="BN85" s="130"/>
      <c r="BO85" s="130"/>
      <c r="BQ85" s="70"/>
    </row>
    <row r="86" spans="2:69" ht="13.5" customHeight="1" x14ac:dyDescent="0.2">
      <c r="B86" s="70"/>
      <c r="C86" s="70"/>
      <c r="D86" s="70"/>
      <c r="E86" s="70"/>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0"/>
      <c r="AF86" s="70"/>
      <c r="AG86" s="70"/>
      <c r="AH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row>
    <row r="87" spans="2:69" ht="13.5" customHeight="1" x14ac:dyDescent="0.2">
      <c r="B87" s="130"/>
      <c r="C87" s="130"/>
      <c r="D87" s="130"/>
      <c r="E87" s="130"/>
      <c r="F87" s="130"/>
      <c r="G87" s="130"/>
      <c r="H87" s="130"/>
      <c r="I87" s="130"/>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H87" s="70"/>
      <c r="AK87" s="130"/>
      <c r="AL87" s="130"/>
      <c r="AM87" s="130"/>
      <c r="AN87" s="130"/>
      <c r="AO87" s="130"/>
      <c r="AP87" s="130"/>
      <c r="AQ87" s="130"/>
      <c r="AR87" s="130"/>
      <c r="AS87" s="130"/>
      <c r="AT87" s="130"/>
      <c r="AU87" s="130"/>
      <c r="AV87" s="130"/>
      <c r="AW87" s="130"/>
      <c r="AX87" s="130"/>
      <c r="AY87" s="130"/>
      <c r="AZ87" s="130"/>
      <c r="BA87" s="130"/>
      <c r="BB87" s="130"/>
      <c r="BC87" s="130"/>
      <c r="BD87" s="130"/>
      <c r="BE87" s="130"/>
      <c r="BF87" s="130"/>
      <c r="BG87" s="130"/>
      <c r="BH87" s="130"/>
      <c r="BI87" s="130"/>
      <c r="BJ87" s="130"/>
      <c r="BK87" s="130"/>
      <c r="BL87" s="130"/>
      <c r="BM87" s="130"/>
      <c r="BN87" s="130"/>
      <c r="BO87" s="130"/>
      <c r="BQ87" s="70"/>
    </row>
    <row r="88" spans="2:69" ht="13.5" customHeight="1" x14ac:dyDescent="0.2">
      <c r="B88" s="130"/>
      <c r="C88" s="130"/>
      <c r="D88" s="130"/>
      <c r="E88" s="130"/>
      <c r="F88" s="130"/>
      <c r="G88" s="130"/>
      <c r="H88" s="130"/>
      <c r="I88" s="130"/>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H88" s="70"/>
      <c r="AK88" s="130"/>
      <c r="AL88" s="130"/>
      <c r="AM88" s="130"/>
      <c r="AN88" s="130"/>
      <c r="AO88" s="130"/>
      <c r="AP88" s="130"/>
      <c r="AQ88" s="130"/>
      <c r="AR88" s="130"/>
      <c r="AS88" s="130"/>
      <c r="AT88" s="130"/>
      <c r="AU88" s="130"/>
      <c r="AV88" s="130"/>
      <c r="AW88" s="130"/>
      <c r="AX88" s="130"/>
      <c r="AY88" s="130"/>
      <c r="AZ88" s="130"/>
      <c r="BA88" s="130"/>
      <c r="BB88" s="130"/>
      <c r="BC88" s="130"/>
      <c r="BD88" s="130"/>
      <c r="BE88" s="130"/>
      <c r="BF88" s="130"/>
      <c r="BG88" s="130"/>
      <c r="BH88" s="130"/>
      <c r="BI88" s="130"/>
      <c r="BJ88" s="130"/>
      <c r="BK88" s="130"/>
      <c r="BL88" s="130"/>
      <c r="BM88" s="130"/>
      <c r="BN88" s="130"/>
      <c r="BO88" s="130"/>
      <c r="BQ88" s="70"/>
    </row>
    <row r="89" spans="2:69" ht="13.5" customHeight="1" x14ac:dyDescent="0.2">
      <c r="B89" s="70"/>
      <c r="C89" s="70"/>
      <c r="D89" s="70"/>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K89" s="70"/>
      <c r="AL89" s="70"/>
      <c r="AM89" s="70"/>
      <c r="AN89" s="70"/>
      <c r="AO89" s="70"/>
      <c r="AP89" s="70"/>
      <c r="AQ89" s="70"/>
      <c r="AR89" s="70"/>
      <c r="AS89" s="70"/>
      <c r="AT89" s="70"/>
      <c r="AU89" s="70"/>
      <c r="AV89" s="70"/>
      <c r="AW89" s="70"/>
      <c r="AX89" s="70"/>
      <c r="AY89" s="70"/>
      <c r="AZ89" s="70"/>
      <c r="BA89" s="70"/>
      <c r="BB89" s="70"/>
      <c r="BC89" s="70"/>
      <c r="BD89" s="70"/>
      <c r="BE89" s="70"/>
      <c r="BF89" s="70"/>
      <c r="BG89" s="70"/>
      <c r="BH89" s="70"/>
      <c r="BI89" s="70"/>
      <c r="BJ89" s="70"/>
      <c r="BK89" s="70"/>
      <c r="BL89" s="70"/>
      <c r="BM89" s="70"/>
      <c r="BN89" s="70"/>
      <c r="BO89" s="70"/>
      <c r="BP89" s="70"/>
      <c r="BQ89" s="70"/>
    </row>
    <row r="90" spans="2:69" ht="13.5" customHeight="1" x14ac:dyDescent="0.2">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H90" s="7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c r="BI90" s="130"/>
      <c r="BJ90" s="130"/>
      <c r="BK90" s="130"/>
      <c r="BL90" s="130"/>
      <c r="BM90" s="130"/>
      <c r="BN90" s="130"/>
      <c r="BO90" s="130"/>
      <c r="BQ90" s="70"/>
    </row>
    <row r="91" spans="2:69" ht="13.5" customHeight="1" x14ac:dyDescent="0.2">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H91" s="7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c r="BI91" s="130"/>
      <c r="BJ91" s="130"/>
      <c r="BK91" s="130"/>
      <c r="BL91" s="130"/>
      <c r="BM91" s="130"/>
      <c r="BN91" s="130"/>
      <c r="BO91" s="130"/>
      <c r="BQ91" s="70"/>
    </row>
    <row r="92" spans="2:69" ht="13.5" customHeight="1" x14ac:dyDescent="0.2">
      <c r="B92" s="70"/>
      <c r="C92" s="70"/>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K92" s="70"/>
      <c r="AL92" s="70"/>
      <c r="AM92" s="70"/>
      <c r="AN92" s="70"/>
      <c r="AO92" s="70"/>
      <c r="AP92" s="70"/>
      <c r="AQ92" s="70"/>
      <c r="AR92" s="70"/>
      <c r="AS92" s="70"/>
      <c r="AT92" s="70"/>
      <c r="AU92" s="70"/>
      <c r="AV92" s="70"/>
      <c r="AW92" s="70"/>
      <c r="AX92" s="70"/>
      <c r="AY92" s="70"/>
      <c r="AZ92" s="70"/>
      <c r="BA92" s="70"/>
      <c r="BB92" s="70"/>
      <c r="BC92" s="70"/>
      <c r="BD92" s="70"/>
      <c r="BE92" s="70"/>
      <c r="BF92" s="70"/>
      <c r="BG92" s="70"/>
      <c r="BH92" s="70"/>
      <c r="BI92" s="70"/>
      <c r="BJ92" s="70"/>
      <c r="BK92" s="70"/>
      <c r="BL92" s="70"/>
      <c r="BM92" s="70"/>
      <c r="BN92" s="70"/>
      <c r="BO92" s="70"/>
      <c r="BP92" s="70"/>
      <c r="BQ92" s="70"/>
    </row>
    <row r="93" spans="2:69" ht="13.5" customHeight="1" x14ac:dyDescent="0.2">
      <c r="B93" s="130"/>
      <c r="C93" s="130"/>
      <c r="D93" s="130"/>
      <c r="E93" s="130"/>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H93" s="7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c r="BI93" s="130"/>
      <c r="BJ93" s="130"/>
      <c r="BK93" s="130"/>
      <c r="BL93" s="130"/>
      <c r="BM93" s="130"/>
      <c r="BN93" s="130"/>
      <c r="BO93" s="130"/>
      <c r="BQ93" s="70"/>
    </row>
    <row r="94" spans="2:69" ht="13.5" customHeight="1" x14ac:dyDescent="0.2">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H94" s="7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c r="BI94" s="130"/>
      <c r="BJ94" s="130"/>
      <c r="BK94" s="130"/>
      <c r="BL94" s="130"/>
      <c r="BM94" s="130"/>
      <c r="BN94" s="130"/>
      <c r="BO94" s="130"/>
      <c r="BQ94" s="70"/>
    </row>
    <row r="95" spans="2:69" ht="13.5" customHeight="1" x14ac:dyDescent="0.2">
      <c r="B95" s="70"/>
      <c r="C95" s="70"/>
      <c r="D95" s="70"/>
      <c r="E95" s="70"/>
      <c r="F95" s="70"/>
      <c r="G95" s="70"/>
      <c r="H95" s="70"/>
      <c r="I95" s="70"/>
      <c r="J95" s="70"/>
      <c r="K95" s="70"/>
      <c r="L95" s="70"/>
      <c r="M95" s="70"/>
      <c r="N95" s="70"/>
      <c r="O95" s="70"/>
      <c r="P95" s="70"/>
      <c r="Q95" s="70"/>
      <c r="R95" s="70"/>
      <c r="S95" s="70"/>
      <c r="T95" s="70"/>
      <c r="U95" s="70"/>
      <c r="V95" s="70"/>
      <c r="W95" s="70"/>
      <c r="X95" s="70"/>
      <c r="Y95" s="70"/>
      <c r="Z95" s="70"/>
      <c r="AA95" s="70"/>
      <c r="AB95" s="70"/>
      <c r="AC95" s="70"/>
      <c r="AD95" s="70"/>
      <c r="AE95" s="70"/>
      <c r="AF95" s="70"/>
      <c r="AG95" s="70"/>
      <c r="AH95" s="70"/>
      <c r="AK95" s="70"/>
      <c r="AL95" s="70"/>
      <c r="AM95" s="70"/>
      <c r="AN95" s="70"/>
      <c r="AO95" s="70"/>
      <c r="AP95" s="70"/>
      <c r="AQ95" s="70"/>
      <c r="AR95" s="70"/>
      <c r="AS95" s="70"/>
      <c r="AT95" s="70"/>
      <c r="AU95" s="70"/>
      <c r="AV95" s="70"/>
      <c r="AW95" s="70"/>
      <c r="AX95" s="70"/>
      <c r="AY95" s="70"/>
      <c r="AZ95" s="70"/>
      <c r="BA95" s="70"/>
      <c r="BB95" s="70"/>
      <c r="BC95" s="70"/>
      <c r="BD95" s="70"/>
      <c r="BE95" s="70"/>
      <c r="BF95" s="70"/>
      <c r="BG95" s="70"/>
      <c r="BH95" s="70"/>
      <c r="BI95" s="70"/>
      <c r="BJ95" s="70"/>
      <c r="BK95" s="70"/>
      <c r="BL95" s="70"/>
      <c r="BM95" s="70"/>
      <c r="BN95" s="70"/>
      <c r="BO95" s="70"/>
      <c r="BP95" s="70"/>
      <c r="BQ95" s="70"/>
    </row>
    <row r="96" spans="2:69" ht="13.5" customHeight="1" x14ac:dyDescent="0.2">
      <c r="B96" s="130"/>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H96" s="7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c r="BI96" s="130"/>
      <c r="BJ96" s="130"/>
      <c r="BK96" s="130"/>
      <c r="BL96" s="130"/>
      <c r="BM96" s="130"/>
      <c r="BN96" s="130"/>
      <c r="BO96" s="130"/>
      <c r="BQ96" s="70"/>
    </row>
    <row r="97" spans="2:69" ht="13.5" customHeight="1" x14ac:dyDescent="0.2">
      <c r="B97" s="130"/>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H97" s="7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c r="BI97" s="130"/>
      <c r="BJ97" s="130"/>
      <c r="BK97" s="130"/>
      <c r="BL97" s="130"/>
      <c r="BM97" s="130"/>
      <c r="BN97" s="130"/>
      <c r="BO97" s="130"/>
      <c r="BQ97" s="70"/>
    </row>
    <row r="98" spans="2:69" ht="13.5" customHeight="1" x14ac:dyDescent="0.2">
      <c r="B98" s="70"/>
      <c r="C98" s="70"/>
      <c r="D98" s="70"/>
      <c r="E98" s="70"/>
      <c r="F98" s="70"/>
      <c r="G98" s="70"/>
      <c r="H98" s="70"/>
      <c r="I98" s="70"/>
      <c r="J98" s="70"/>
      <c r="K98" s="70"/>
      <c r="L98" s="70"/>
      <c r="M98" s="70"/>
      <c r="N98" s="70"/>
      <c r="O98" s="70"/>
      <c r="P98" s="70"/>
      <c r="Q98" s="70"/>
      <c r="R98" s="70"/>
      <c r="S98" s="70"/>
      <c r="T98" s="70"/>
      <c r="U98" s="70"/>
      <c r="V98" s="70"/>
      <c r="W98" s="70"/>
      <c r="X98" s="70"/>
      <c r="Y98" s="70"/>
      <c r="Z98" s="70"/>
      <c r="AA98" s="70"/>
      <c r="AB98" s="70"/>
      <c r="AC98" s="70"/>
      <c r="AD98" s="70"/>
      <c r="AE98" s="70"/>
      <c r="AF98" s="70"/>
      <c r="AG98" s="70"/>
      <c r="AH98" s="70"/>
      <c r="AK98" s="70"/>
      <c r="AL98" s="70"/>
      <c r="AM98" s="70"/>
      <c r="AN98" s="70"/>
      <c r="AO98" s="70"/>
      <c r="AP98" s="70"/>
      <c r="AQ98" s="70"/>
      <c r="AR98" s="70"/>
      <c r="AS98" s="70"/>
      <c r="AT98" s="70"/>
      <c r="AU98" s="70"/>
      <c r="AV98" s="70"/>
      <c r="AW98" s="70"/>
      <c r="AX98" s="70"/>
      <c r="AY98" s="70"/>
      <c r="AZ98" s="70"/>
      <c r="BA98" s="70"/>
      <c r="BB98" s="70"/>
      <c r="BC98" s="70"/>
      <c r="BD98" s="70"/>
      <c r="BE98" s="70"/>
      <c r="BF98" s="70"/>
      <c r="BG98" s="70"/>
      <c r="BH98" s="70"/>
      <c r="BI98" s="70"/>
      <c r="BJ98" s="70"/>
      <c r="BK98" s="70"/>
      <c r="BL98" s="70"/>
      <c r="BM98" s="70"/>
      <c r="BN98" s="70"/>
      <c r="BO98" s="70"/>
      <c r="BP98" s="70"/>
      <c r="BQ98" s="70"/>
    </row>
    <row r="99" spans="2:69" ht="13.5" customHeight="1" x14ac:dyDescent="0.2">
      <c r="B99" s="130"/>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H99" s="7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c r="BI99" s="130"/>
      <c r="BJ99" s="130"/>
      <c r="BK99" s="130"/>
      <c r="BL99" s="130"/>
      <c r="BM99" s="130"/>
      <c r="BN99" s="130"/>
      <c r="BO99" s="130"/>
      <c r="BQ99" s="70"/>
    </row>
    <row r="100" spans="2:69" ht="13.5" customHeight="1" x14ac:dyDescent="0.2">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H100" s="7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c r="BI100" s="130"/>
      <c r="BJ100" s="130"/>
      <c r="BK100" s="130"/>
      <c r="BL100" s="130"/>
      <c r="BM100" s="130"/>
      <c r="BN100" s="130"/>
      <c r="BO100" s="130"/>
      <c r="BQ100" s="70"/>
    </row>
    <row r="101" spans="2:69" ht="13.5" customHeight="1" x14ac:dyDescent="0.2">
      <c r="B101" s="70"/>
      <c r="C101" s="70"/>
      <c r="D101" s="70"/>
      <c r="E101" s="70"/>
      <c r="F101" s="70"/>
      <c r="G101" s="70"/>
      <c r="H101" s="70"/>
      <c r="I101" s="70"/>
      <c r="J101" s="70"/>
      <c r="K101" s="70"/>
      <c r="L101" s="70"/>
      <c r="M101" s="70"/>
      <c r="N101" s="70"/>
      <c r="O101" s="70"/>
      <c r="P101" s="70"/>
      <c r="Q101" s="70"/>
      <c r="R101" s="70"/>
      <c r="S101" s="70"/>
      <c r="T101" s="70"/>
      <c r="U101" s="70"/>
      <c r="V101" s="70"/>
      <c r="W101" s="70"/>
      <c r="X101" s="70"/>
      <c r="Y101" s="70"/>
      <c r="Z101" s="70"/>
      <c r="AA101" s="70"/>
      <c r="AB101" s="70"/>
      <c r="AC101" s="70"/>
      <c r="AD101" s="70"/>
      <c r="AE101" s="70"/>
      <c r="AF101" s="70"/>
      <c r="AG101" s="70"/>
      <c r="AH101" s="70"/>
      <c r="AK101" s="70"/>
      <c r="AL101" s="70"/>
      <c r="AM101" s="70"/>
      <c r="AN101" s="70"/>
      <c r="AO101" s="70"/>
      <c r="AP101" s="70"/>
      <c r="AQ101" s="70"/>
      <c r="AR101" s="70"/>
      <c r="AS101" s="70"/>
      <c r="AT101" s="70"/>
      <c r="AU101" s="70"/>
      <c r="AV101" s="70"/>
      <c r="AW101" s="70"/>
      <c r="AX101" s="70"/>
      <c r="AY101" s="70"/>
      <c r="AZ101" s="70"/>
      <c r="BA101" s="70"/>
      <c r="BB101" s="70"/>
      <c r="BC101" s="70"/>
      <c r="BD101" s="70"/>
      <c r="BE101" s="70"/>
      <c r="BF101" s="70"/>
      <c r="BG101" s="70"/>
      <c r="BH101" s="70"/>
      <c r="BI101" s="70"/>
      <c r="BJ101" s="70"/>
      <c r="BK101" s="70"/>
      <c r="BL101" s="70"/>
      <c r="BM101" s="70"/>
      <c r="BN101" s="70"/>
      <c r="BO101" s="70"/>
      <c r="BP101" s="70"/>
      <c r="BQ101" s="70"/>
    </row>
    <row r="102" spans="2:69" ht="13.5" customHeight="1" x14ac:dyDescent="0.2">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H102" s="70"/>
      <c r="AK102" s="130"/>
      <c r="AL102" s="130"/>
      <c r="AM102" s="130"/>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0"/>
      <c r="BI102" s="130"/>
      <c r="BJ102" s="130"/>
      <c r="BK102" s="130"/>
      <c r="BL102" s="130"/>
      <c r="BM102" s="130"/>
      <c r="BN102" s="130"/>
      <c r="BO102" s="130"/>
      <c r="BQ102" s="70"/>
    </row>
    <row r="103" spans="2:69" ht="13.5" customHeight="1" x14ac:dyDescent="0.2">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H103" s="7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c r="BI103" s="130"/>
      <c r="BJ103" s="130"/>
      <c r="BK103" s="130"/>
      <c r="BL103" s="130"/>
      <c r="BM103" s="130"/>
      <c r="BN103" s="130"/>
      <c r="BO103" s="130"/>
      <c r="BQ103" s="70"/>
    </row>
    <row r="104" spans="2:69" ht="13.5" customHeight="1" x14ac:dyDescent="0.2">
      <c r="B104" s="70"/>
      <c r="C104" s="70"/>
      <c r="D104" s="70"/>
      <c r="E104" s="70"/>
      <c r="F104" s="70"/>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E104" s="70"/>
      <c r="AF104" s="70"/>
      <c r="AG104" s="70"/>
      <c r="AH104" s="70"/>
      <c r="AK104" s="70"/>
      <c r="AL104" s="70"/>
      <c r="AM104" s="70"/>
      <c r="AN104" s="70"/>
      <c r="AO104" s="70"/>
      <c r="AP104" s="70"/>
      <c r="AQ104" s="70"/>
      <c r="AR104" s="70"/>
      <c r="AS104" s="70"/>
      <c r="AT104" s="70"/>
      <c r="AU104" s="70"/>
      <c r="AV104" s="70"/>
      <c r="AW104" s="70"/>
      <c r="AX104" s="70"/>
      <c r="AY104" s="70"/>
      <c r="AZ104" s="70"/>
      <c r="BA104" s="70"/>
      <c r="BB104" s="70"/>
      <c r="BC104" s="70"/>
      <c r="BD104" s="70"/>
      <c r="BE104" s="70"/>
      <c r="BF104" s="70"/>
      <c r="BG104" s="70"/>
      <c r="BH104" s="70"/>
      <c r="BI104" s="70"/>
      <c r="BJ104" s="70"/>
      <c r="BK104" s="70"/>
      <c r="BL104" s="70"/>
      <c r="BM104" s="70"/>
      <c r="BN104" s="70"/>
      <c r="BO104" s="70"/>
      <c r="BP104" s="70"/>
      <c r="BQ104" s="70"/>
    </row>
    <row r="105" spans="2:69" ht="13.5" customHeight="1" x14ac:dyDescent="0.2">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H105" s="7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c r="BI105" s="130"/>
      <c r="BJ105" s="130"/>
      <c r="BK105" s="130"/>
      <c r="BL105" s="130"/>
      <c r="BM105" s="130"/>
      <c r="BN105" s="130"/>
      <c r="BO105" s="130"/>
      <c r="BQ105" s="70"/>
    </row>
    <row r="106" spans="2:69" ht="13.5" customHeight="1" x14ac:dyDescent="0.2">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H106" s="70"/>
      <c r="AK106" s="130"/>
      <c r="AL106" s="130"/>
      <c r="AM106" s="130"/>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0"/>
      <c r="BI106" s="130"/>
      <c r="BJ106" s="130"/>
      <c r="BK106" s="130"/>
      <c r="BL106" s="130"/>
      <c r="BM106" s="130"/>
      <c r="BN106" s="130"/>
      <c r="BO106" s="130"/>
      <c r="BQ106" s="70"/>
    </row>
    <row r="107" spans="2:69" ht="13.5" customHeight="1" x14ac:dyDescent="0.2">
      <c r="B107" s="70"/>
      <c r="C107" s="70"/>
      <c r="D107" s="70"/>
      <c r="E107" s="70"/>
      <c r="F107" s="70"/>
      <c r="G107" s="70"/>
      <c r="H107" s="70"/>
      <c r="I107" s="70"/>
      <c r="J107" s="70"/>
      <c r="K107" s="70"/>
      <c r="L107" s="70"/>
      <c r="M107" s="70"/>
      <c r="N107" s="70"/>
      <c r="O107" s="70"/>
      <c r="P107" s="70"/>
      <c r="Q107" s="70"/>
      <c r="R107" s="70"/>
      <c r="S107" s="70"/>
      <c r="T107" s="70"/>
      <c r="U107" s="70"/>
      <c r="V107" s="70"/>
      <c r="W107" s="70"/>
      <c r="X107" s="70"/>
      <c r="Y107" s="70"/>
      <c r="Z107" s="70"/>
      <c r="AA107" s="70"/>
      <c r="AB107" s="70"/>
      <c r="AC107" s="70"/>
      <c r="AD107" s="70"/>
      <c r="AE107" s="70"/>
      <c r="AF107" s="70"/>
      <c r="AG107" s="70"/>
      <c r="AH107" s="70"/>
      <c r="AK107" s="70"/>
      <c r="AL107" s="70"/>
      <c r="AM107" s="70"/>
      <c r="AN107" s="70"/>
      <c r="AO107" s="70"/>
      <c r="AP107" s="70"/>
      <c r="AQ107" s="70"/>
      <c r="AR107" s="70"/>
      <c r="AS107" s="70"/>
      <c r="AT107" s="70"/>
      <c r="AU107" s="70"/>
      <c r="AV107" s="70"/>
      <c r="AW107" s="70"/>
      <c r="AX107" s="70"/>
      <c r="AY107" s="70"/>
      <c r="AZ107" s="70"/>
      <c r="BA107" s="70"/>
      <c r="BB107" s="70"/>
      <c r="BC107" s="70"/>
      <c r="BD107" s="70"/>
      <c r="BE107" s="70"/>
      <c r="BF107" s="70"/>
      <c r="BG107" s="70"/>
      <c r="BH107" s="70"/>
      <c r="BI107" s="70"/>
      <c r="BJ107" s="70"/>
      <c r="BK107" s="70"/>
      <c r="BL107" s="70"/>
      <c r="BM107" s="70"/>
      <c r="BN107" s="70"/>
      <c r="BO107" s="70"/>
      <c r="BP107" s="70"/>
      <c r="BQ107" s="70"/>
    </row>
    <row r="108" spans="2:69" ht="13.5" customHeight="1" x14ac:dyDescent="0.2">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H108" s="70"/>
      <c r="AK108" s="130"/>
      <c r="AL108" s="130"/>
      <c r="AM108" s="130"/>
      <c r="AN108" s="130"/>
      <c r="AO108" s="130"/>
      <c r="AP108" s="130"/>
      <c r="AQ108" s="130"/>
      <c r="AR108" s="130"/>
      <c r="AS108" s="130"/>
      <c r="AT108" s="130"/>
      <c r="AU108" s="130"/>
      <c r="AV108" s="130"/>
      <c r="AW108" s="130"/>
      <c r="AX108" s="130"/>
      <c r="AY108" s="130"/>
      <c r="AZ108" s="130"/>
      <c r="BA108" s="130"/>
      <c r="BB108" s="130"/>
      <c r="BC108" s="130"/>
      <c r="BD108" s="130"/>
      <c r="BE108" s="130"/>
      <c r="BF108" s="130"/>
      <c r="BG108" s="130"/>
      <c r="BH108" s="130"/>
      <c r="BI108" s="130"/>
      <c r="BJ108" s="130"/>
      <c r="BK108" s="130"/>
      <c r="BL108" s="130"/>
      <c r="BM108" s="130"/>
      <c r="BN108" s="130"/>
      <c r="BO108" s="130"/>
      <c r="BQ108" s="70"/>
    </row>
    <row r="109" spans="2:69" ht="13.5" customHeight="1" x14ac:dyDescent="0.2">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H109" s="7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c r="BI109" s="130"/>
      <c r="BJ109" s="130"/>
      <c r="BK109" s="130"/>
      <c r="BL109" s="130"/>
      <c r="BM109" s="130"/>
      <c r="BN109" s="130"/>
      <c r="BO109" s="130"/>
      <c r="BQ109" s="70"/>
    </row>
    <row r="110" spans="2:69" ht="13.5" customHeight="1" x14ac:dyDescent="0.2">
      <c r="B110" s="70"/>
      <c r="C110" s="70"/>
      <c r="D110" s="70"/>
      <c r="E110" s="70"/>
      <c r="F110" s="70"/>
      <c r="G110" s="70"/>
      <c r="H110" s="70"/>
      <c r="I110" s="70"/>
      <c r="J110" s="70"/>
      <c r="K110" s="70"/>
      <c r="L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K110" s="70"/>
      <c r="AL110" s="70"/>
      <c r="AM110" s="70"/>
      <c r="AN110" s="70"/>
      <c r="AO110" s="70"/>
      <c r="AP110" s="70"/>
      <c r="AQ110" s="70"/>
      <c r="AR110" s="70"/>
      <c r="AS110" s="70"/>
      <c r="AT110" s="70"/>
      <c r="AU110" s="70"/>
      <c r="AV110" s="70"/>
      <c r="AW110" s="70"/>
      <c r="AX110" s="70"/>
      <c r="AY110" s="70"/>
      <c r="AZ110" s="70"/>
      <c r="BA110" s="70"/>
      <c r="BB110" s="70"/>
      <c r="BC110" s="70"/>
      <c r="BD110" s="70"/>
      <c r="BE110" s="70"/>
      <c r="BF110" s="70"/>
      <c r="BG110" s="70"/>
      <c r="BH110" s="70"/>
      <c r="BI110" s="70"/>
      <c r="BJ110" s="70"/>
      <c r="BK110" s="70"/>
      <c r="BL110" s="70"/>
      <c r="BM110" s="70"/>
      <c r="BN110" s="70"/>
      <c r="BO110" s="70"/>
      <c r="BP110" s="70"/>
      <c r="BQ110" s="70"/>
    </row>
    <row r="111" spans="2:69" ht="13.5" customHeight="1" x14ac:dyDescent="0.2">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H111" s="70"/>
      <c r="AK111" s="130"/>
      <c r="AL111" s="130"/>
      <c r="AM111" s="130"/>
      <c r="AN111" s="130"/>
      <c r="AO111" s="130"/>
      <c r="AP111" s="130"/>
      <c r="AQ111" s="130"/>
      <c r="AR111" s="130"/>
      <c r="AS111" s="130"/>
      <c r="AT111" s="130"/>
      <c r="AU111" s="130"/>
      <c r="AV111" s="130"/>
      <c r="AW111" s="130"/>
      <c r="AX111" s="130"/>
      <c r="AY111" s="130"/>
      <c r="AZ111" s="130"/>
      <c r="BA111" s="130"/>
      <c r="BB111" s="130"/>
      <c r="BC111" s="130"/>
      <c r="BD111" s="130"/>
      <c r="BE111" s="130"/>
      <c r="BF111" s="130"/>
      <c r="BG111" s="130"/>
      <c r="BH111" s="130"/>
      <c r="BI111" s="130"/>
      <c r="BJ111" s="130"/>
      <c r="BK111" s="130"/>
      <c r="BL111" s="130"/>
      <c r="BM111" s="130"/>
      <c r="BN111" s="130"/>
      <c r="BO111" s="130"/>
      <c r="BQ111" s="70"/>
    </row>
    <row r="112" spans="2:69" ht="13.5" customHeight="1" x14ac:dyDescent="0.2">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H112" s="70"/>
      <c r="AK112" s="130"/>
      <c r="AL112" s="130"/>
      <c r="AM112" s="130"/>
      <c r="AN112" s="130"/>
      <c r="AO112" s="130"/>
      <c r="AP112" s="130"/>
      <c r="AQ112" s="130"/>
      <c r="AR112" s="130"/>
      <c r="AS112" s="130"/>
      <c r="AT112" s="130"/>
      <c r="AU112" s="130"/>
      <c r="AV112" s="130"/>
      <c r="AW112" s="130"/>
      <c r="AX112" s="130"/>
      <c r="AY112" s="130"/>
      <c r="AZ112" s="130"/>
      <c r="BA112" s="130"/>
      <c r="BB112" s="130"/>
      <c r="BC112" s="130"/>
      <c r="BD112" s="130"/>
      <c r="BE112" s="130"/>
      <c r="BF112" s="130"/>
      <c r="BG112" s="130"/>
      <c r="BH112" s="130"/>
      <c r="BI112" s="130"/>
      <c r="BJ112" s="130"/>
      <c r="BK112" s="130"/>
      <c r="BL112" s="130"/>
      <c r="BM112" s="130"/>
      <c r="BN112" s="130"/>
      <c r="BO112" s="130"/>
      <c r="BQ112" s="70"/>
    </row>
    <row r="113" spans="2:69" ht="13.5" customHeight="1" x14ac:dyDescent="0.2">
      <c r="B113" s="70"/>
      <c r="C113" s="70"/>
      <c r="D113" s="70"/>
      <c r="E113" s="70"/>
      <c r="F113" s="70"/>
      <c r="G113" s="70"/>
      <c r="H113" s="70"/>
      <c r="I113" s="70"/>
      <c r="J113" s="70"/>
      <c r="K113" s="70"/>
      <c r="L113" s="70"/>
      <c r="M113" s="70"/>
      <c r="N113" s="70"/>
      <c r="O113" s="70"/>
      <c r="P113" s="70"/>
      <c r="Q113" s="70"/>
      <c r="R113" s="70"/>
      <c r="S113" s="70"/>
      <c r="T113" s="70"/>
      <c r="U113" s="70"/>
      <c r="V113" s="70"/>
      <c r="W113" s="70"/>
      <c r="X113" s="70"/>
      <c r="Y113" s="70"/>
      <c r="Z113" s="70"/>
      <c r="AA113" s="70"/>
      <c r="AB113" s="70"/>
      <c r="AC113" s="70"/>
      <c r="AD113" s="70"/>
      <c r="AE113" s="70"/>
      <c r="AF113" s="70"/>
      <c r="AG113" s="70"/>
      <c r="AH113" s="70"/>
      <c r="AK113" s="70"/>
      <c r="AL113" s="70"/>
      <c r="AM113" s="70"/>
      <c r="AN113" s="70"/>
      <c r="AO113" s="70"/>
      <c r="AP113" s="70"/>
      <c r="AQ113" s="70"/>
      <c r="AR113" s="70"/>
      <c r="AS113" s="70"/>
      <c r="AT113" s="70"/>
      <c r="AU113" s="70"/>
      <c r="AV113" s="70"/>
      <c r="AW113" s="70"/>
      <c r="AX113" s="70"/>
      <c r="AY113" s="70"/>
      <c r="AZ113" s="70"/>
      <c r="BA113" s="70"/>
      <c r="BB113" s="70"/>
      <c r="BC113" s="70"/>
      <c r="BD113" s="70"/>
      <c r="BE113" s="70"/>
      <c r="BF113" s="70"/>
      <c r="BG113" s="70"/>
      <c r="BH113" s="70"/>
      <c r="BI113" s="70"/>
      <c r="BJ113" s="70"/>
      <c r="BK113" s="70"/>
      <c r="BL113" s="70"/>
      <c r="BM113" s="70"/>
      <c r="BN113" s="70"/>
      <c r="BO113" s="70"/>
      <c r="BP113" s="70"/>
      <c r="BQ113" s="70"/>
    </row>
    <row r="114" spans="2:69" ht="13.5" customHeight="1" x14ac:dyDescent="0.2">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H114" s="70"/>
      <c r="AK114" s="130"/>
      <c r="AL114" s="130"/>
      <c r="AM114" s="130"/>
      <c r="AN114" s="130"/>
      <c r="AO114" s="130"/>
      <c r="AP114" s="130"/>
      <c r="AQ114" s="130"/>
      <c r="AR114" s="130"/>
      <c r="AS114" s="130"/>
      <c r="AT114" s="130"/>
      <c r="AU114" s="130"/>
      <c r="AV114" s="130"/>
      <c r="AW114" s="130"/>
      <c r="AX114" s="130"/>
      <c r="AY114" s="130"/>
      <c r="AZ114" s="130"/>
      <c r="BA114" s="130"/>
      <c r="BB114" s="130"/>
      <c r="BC114" s="130"/>
      <c r="BD114" s="130"/>
      <c r="BE114" s="130"/>
      <c r="BF114" s="130"/>
      <c r="BG114" s="130"/>
      <c r="BH114" s="130"/>
      <c r="BI114" s="130"/>
      <c r="BJ114" s="130"/>
      <c r="BK114" s="130"/>
      <c r="BL114" s="130"/>
      <c r="BM114" s="130"/>
      <c r="BN114" s="130"/>
      <c r="BO114" s="130"/>
      <c r="BQ114" s="70"/>
    </row>
    <row r="115" spans="2:69" ht="13.5" customHeight="1" x14ac:dyDescent="0.2">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H115" s="70"/>
      <c r="AK115" s="130"/>
      <c r="AL115" s="130"/>
      <c r="AM115" s="130"/>
      <c r="AN115" s="130"/>
      <c r="AO115" s="130"/>
      <c r="AP115" s="130"/>
      <c r="AQ115" s="130"/>
      <c r="AR115" s="130"/>
      <c r="AS115" s="130"/>
      <c r="AT115" s="130"/>
      <c r="AU115" s="130"/>
      <c r="AV115" s="130"/>
      <c r="AW115" s="130"/>
      <c r="AX115" s="130"/>
      <c r="AY115" s="130"/>
      <c r="AZ115" s="130"/>
      <c r="BA115" s="130"/>
      <c r="BB115" s="130"/>
      <c r="BC115" s="130"/>
      <c r="BD115" s="130"/>
      <c r="BE115" s="130"/>
      <c r="BF115" s="130"/>
      <c r="BG115" s="130"/>
      <c r="BH115" s="130"/>
      <c r="BI115" s="130"/>
      <c r="BJ115" s="130"/>
      <c r="BK115" s="130"/>
      <c r="BL115" s="130"/>
      <c r="BM115" s="130"/>
      <c r="BN115" s="130"/>
      <c r="BO115" s="130"/>
      <c r="BQ115" s="70"/>
    </row>
    <row r="116" spans="2:69" ht="13.5" customHeight="1" x14ac:dyDescent="0.2">
      <c r="B116" s="70"/>
      <c r="C116" s="70"/>
      <c r="D116" s="70"/>
      <c r="E116" s="70"/>
      <c r="F116" s="70"/>
      <c r="G116" s="70"/>
      <c r="H116" s="70"/>
      <c r="I116" s="70"/>
      <c r="J116" s="70"/>
      <c r="K116" s="70"/>
      <c r="L116" s="70"/>
      <c r="M116" s="70"/>
      <c r="N116" s="70"/>
      <c r="O116" s="70"/>
      <c r="P116" s="70"/>
      <c r="Q116" s="70"/>
      <c r="R116" s="70"/>
      <c r="S116" s="70"/>
      <c r="T116" s="70"/>
      <c r="U116" s="70"/>
      <c r="V116" s="70"/>
      <c r="W116" s="70"/>
      <c r="X116" s="70"/>
      <c r="Y116" s="70"/>
      <c r="Z116" s="70"/>
      <c r="AA116" s="70"/>
      <c r="AB116" s="70"/>
      <c r="AC116" s="70"/>
      <c r="AD116" s="70"/>
      <c r="AE116" s="70"/>
      <c r="AF116" s="70"/>
      <c r="AG116" s="70"/>
      <c r="AH116" s="70"/>
      <c r="AK116" s="70"/>
      <c r="AL116" s="70"/>
      <c r="AM116" s="70"/>
      <c r="AN116" s="70"/>
      <c r="AO116" s="70"/>
      <c r="AP116" s="70"/>
      <c r="AQ116" s="70"/>
      <c r="AR116" s="70"/>
      <c r="AS116" s="70"/>
      <c r="AT116" s="70"/>
      <c r="AU116" s="70"/>
      <c r="AV116" s="70"/>
      <c r="AW116" s="70"/>
      <c r="AX116" s="70"/>
      <c r="AY116" s="70"/>
      <c r="AZ116" s="70"/>
      <c r="BA116" s="70"/>
      <c r="BB116" s="70"/>
      <c r="BC116" s="70"/>
      <c r="BD116" s="70"/>
      <c r="BE116" s="70"/>
      <c r="BF116" s="70"/>
      <c r="BG116" s="70"/>
      <c r="BH116" s="70"/>
      <c r="BI116" s="70"/>
      <c r="BJ116" s="70"/>
      <c r="BK116" s="70"/>
      <c r="BL116" s="70"/>
      <c r="BM116" s="70"/>
      <c r="BN116" s="70"/>
      <c r="BO116" s="70"/>
      <c r="BP116" s="70"/>
      <c r="BQ116" s="70"/>
    </row>
    <row r="117" spans="2:69" ht="13.5" customHeight="1" x14ac:dyDescent="0.2">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H117" s="70"/>
      <c r="AK117" s="130"/>
      <c r="AL117" s="130"/>
      <c r="AM117" s="130"/>
      <c r="AN117" s="130"/>
      <c r="AO117" s="130"/>
      <c r="AP117" s="130"/>
      <c r="AQ117" s="130"/>
      <c r="AR117" s="130"/>
      <c r="AS117" s="130"/>
      <c r="AT117" s="130"/>
      <c r="AU117" s="130"/>
      <c r="AV117" s="130"/>
      <c r="AW117" s="130"/>
      <c r="AX117" s="130"/>
      <c r="AY117" s="130"/>
      <c r="AZ117" s="130"/>
      <c r="BA117" s="130"/>
      <c r="BB117" s="130"/>
      <c r="BC117" s="130"/>
      <c r="BD117" s="130"/>
      <c r="BE117" s="130"/>
      <c r="BF117" s="130"/>
      <c r="BG117" s="130"/>
      <c r="BH117" s="130"/>
      <c r="BI117" s="130"/>
      <c r="BJ117" s="130"/>
      <c r="BK117" s="130"/>
      <c r="BL117" s="130"/>
      <c r="BM117" s="130"/>
      <c r="BN117" s="130"/>
      <c r="BO117" s="130"/>
      <c r="BQ117" s="70"/>
    </row>
    <row r="118" spans="2:69" ht="13.5" customHeight="1" x14ac:dyDescent="0.2">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H118" s="70"/>
      <c r="AK118" s="130"/>
      <c r="AL118" s="130"/>
      <c r="AM118" s="130"/>
      <c r="AN118" s="130"/>
      <c r="AO118" s="130"/>
      <c r="AP118" s="130"/>
      <c r="AQ118" s="130"/>
      <c r="AR118" s="130"/>
      <c r="AS118" s="130"/>
      <c r="AT118" s="130"/>
      <c r="AU118" s="130"/>
      <c r="AV118" s="130"/>
      <c r="AW118" s="130"/>
      <c r="AX118" s="130"/>
      <c r="AY118" s="130"/>
      <c r="AZ118" s="130"/>
      <c r="BA118" s="130"/>
      <c r="BB118" s="130"/>
      <c r="BC118" s="130"/>
      <c r="BD118" s="130"/>
      <c r="BE118" s="130"/>
      <c r="BF118" s="130"/>
      <c r="BG118" s="130"/>
      <c r="BH118" s="130"/>
      <c r="BI118" s="130"/>
      <c r="BJ118" s="130"/>
      <c r="BK118" s="130"/>
      <c r="BL118" s="130"/>
      <c r="BM118" s="130"/>
      <c r="BN118" s="130"/>
      <c r="BO118" s="130"/>
      <c r="BQ118" s="70"/>
    </row>
    <row r="119" spans="2:69" ht="13.5" customHeight="1" x14ac:dyDescent="0.2">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70"/>
      <c r="AC119" s="70"/>
      <c r="AD119" s="70"/>
      <c r="AE119" s="70"/>
      <c r="AF119" s="70"/>
      <c r="AG119" s="70"/>
      <c r="AH119" s="70"/>
      <c r="AK119" s="70"/>
      <c r="AL119" s="70"/>
      <c r="AM119" s="70"/>
      <c r="AN119" s="70"/>
      <c r="AO119" s="70"/>
      <c r="AP119" s="70"/>
      <c r="AQ119" s="70"/>
      <c r="AR119" s="70"/>
      <c r="AS119" s="70"/>
      <c r="AT119" s="70"/>
      <c r="AU119" s="70"/>
      <c r="AV119" s="70"/>
      <c r="AW119" s="70"/>
      <c r="AX119" s="70"/>
      <c r="AY119" s="70"/>
      <c r="AZ119" s="70"/>
      <c r="BA119" s="70"/>
      <c r="BB119" s="70"/>
      <c r="BC119" s="70"/>
      <c r="BD119" s="70"/>
      <c r="BE119" s="70"/>
      <c r="BF119" s="70"/>
      <c r="BG119" s="70"/>
      <c r="BH119" s="70"/>
      <c r="BI119" s="70"/>
      <c r="BJ119" s="70"/>
      <c r="BK119" s="70"/>
      <c r="BL119" s="70"/>
      <c r="BM119" s="70"/>
      <c r="BN119" s="70"/>
      <c r="BO119" s="70"/>
      <c r="BP119" s="70"/>
      <c r="BQ119" s="70"/>
    </row>
    <row r="120" spans="2:69" ht="13.5" customHeight="1" x14ac:dyDescent="0.2">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H120" s="70"/>
      <c r="AK120" s="130"/>
      <c r="AL120" s="130"/>
      <c r="AM120" s="130"/>
      <c r="AN120" s="130"/>
      <c r="AO120" s="130"/>
      <c r="AP120" s="130"/>
      <c r="AQ120" s="130"/>
      <c r="AR120" s="130"/>
      <c r="AS120" s="130"/>
      <c r="AT120" s="130"/>
      <c r="AU120" s="130"/>
      <c r="AV120" s="130"/>
      <c r="AW120" s="130"/>
      <c r="AX120" s="130"/>
      <c r="AY120" s="130"/>
      <c r="AZ120" s="130"/>
      <c r="BA120" s="130"/>
      <c r="BB120" s="130"/>
      <c r="BC120" s="130"/>
      <c r="BD120" s="130"/>
      <c r="BE120" s="130"/>
      <c r="BF120" s="130"/>
      <c r="BG120" s="130"/>
      <c r="BH120" s="130"/>
      <c r="BI120" s="130"/>
      <c r="BJ120" s="130"/>
      <c r="BK120" s="130"/>
      <c r="BL120" s="130"/>
      <c r="BM120" s="130"/>
      <c r="BN120" s="130"/>
      <c r="BO120" s="130"/>
      <c r="BQ120" s="70"/>
    </row>
    <row r="121" spans="2:69" ht="13.5" customHeight="1" x14ac:dyDescent="0.2">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H121" s="70"/>
      <c r="AK121" s="130"/>
      <c r="AL121" s="130"/>
      <c r="AM121" s="130"/>
      <c r="AN121" s="130"/>
      <c r="AO121" s="130"/>
      <c r="AP121" s="130"/>
      <c r="AQ121" s="130"/>
      <c r="AR121" s="130"/>
      <c r="AS121" s="130"/>
      <c r="AT121" s="130"/>
      <c r="AU121" s="130"/>
      <c r="AV121" s="130"/>
      <c r="AW121" s="130"/>
      <c r="AX121" s="130"/>
      <c r="AY121" s="130"/>
      <c r="AZ121" s="130"/>
      <c r="BA121" s="130"/>
      <c r="BB121" s="130"/>
      <c r="BC121" s="130"/>
      <c r="BD121" s="130"/>
      <c r="BE121" s="130"/>
      <c r="BF121" s="130"/>
      <c r="BG121" s="130"/>
      <c r="BH121" s="130"/>
      <c r="BI121" s="130"/>
      <c r="BJ121" s="130"/>
      <c r="BK121" s="130"/>
      <c r="BL121" s="130"/>
      <c r="BM121" s="130"/>
      <c r="BN121" s="130"/>
      <c r="BO121" s="130"/>
      <c r="BQ121" s="70"/>
    </row>
    <row r="122" spans="2:69" ht="13.5" customHeight="1" x14ac:dyDescent="0.2">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70"/>
      <c r="AC122" s="70"/>
      <c r="AD122" s="70"/>
      <c r="AE122" s="70"/>
      <c r="AF122" s="70"/>
      <c r="AG122" s="70"/>
      <c r="AH122" s="70"/>
      <c r="AK122" s="70"/>
      <c r="AL122" s="70"/>
      <c r="AM122" s="70"/>
      <c r="AN122" s="70"/>
      <c r="AO122" s="70"/>
      <c r="AP122" s="70"/>
      <c r="AQ122" s="70"/>
      <c r="AR122" s="70"/>
      <c r="AS122" s="70"/>
      <c r="AT122" s="70"/>
      <c r="AU122" s="70"/>
      <c r="AV122" s="70"/>
      <c r="AW122" s="70"/>
      <c r="AX122" s="70"/>
      <c r="AY122" s="70"/>
      <c r="AZ122" s="70"/>
      <c r="BA122" s="70"/>
      <c r="BB122" s="70"/>
      <c r="BC122" s="70"/>
      <c r="BD122" s="70"/>
      <c r="BE122" s="70"/>
      <c r="BF122" s="70"/>
      <c r="BG122" s="70"/>
      <c r="BH122" s="70"/>
      <c r="BI122" s="70"/>
      <c r="BJ122" s="70"/>
      <c r="BK122" s="70"/>
      <c r="BL122" s="70"/>
      <c r="BM122" s="70"/>
      <c r="BN122" s="70"/>
      <c r="BO122" s="70"/>
      <c r="BP122" s="70"/>
      <c r="BQ122" s="70"/>
    </row>
    <row r="123" spans="2:69" ht="13.5" customHeight="1" x14ac:dyDescent="0.2">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H123" s="70"/>
      <c r="AK123" s="130"/>
      <c r="AL123" s="130"/>
      <c r="AM123" s="130"/>
      <c r="AN123" s="130"/>
      <c r="AO123" s="130"/>
      <c r="AP123" s="130"/>
      <c r="AQ123" s="130"/>
      <c r="AR123" s="130"/>
      <c r="AS123" s="130"/>
      <c r="AT123" s="130"/>
      <c r="AU123" s="130"/>
      <c r="AV123" s="130"/>
      <c r="AW123" s="130"/>
      <c r="AX123" s="130"/>
      <c r="AY123" s="130"/>
      <c r="AZ123" s="130"/>
      <c r="BA123" s="130"/>
      <c r="BB123" s="130"/>
      <c r="BC123" s="130"/>
      <c r="BD123" s="130"/>
      <c r="BE123" s="130"/>
      <c r="BF123" s="130"/>
      <c r="BG123" s="130"/>
      <c r="BH123" s="130"/>
      <c r="BI123" s="130"/>
      <c r="BJ123" s="130"/>
      <c r="BK123" s="130"/>
      <c r="BL123" s="130"/>
      <c r="BM123" s="130"/>
      <c r="BN123" s="130"/>
      <c r="BO123" s="130"/>
      <c r="BQ123" s="70"/>
    </row>
    <row r="124" spans="2:69" ht="13.5" customHeight="1" x14ac:dyDescent="0.2">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H124" s="70"/>
      <c r="AK124" s="130"/>
      <c r="AL124" s="130"/>
      <c r="AM124" s="130"/>
      <c r="AN124" s="130"/>
      <c r="AO124" s="130"/>
      <c r="AP124" s="130"/>
      <c r="AQ124" s="130"/>
      <c r="AR124" s="130"/>
      <c r="AS124" s="130"/>
      <c r="AT124" s="130"/>
      <c r="AU124" s="130"/>
      <c r="AV124" s="130"/>
      <c r="AW124" s="130"/>
      <c r="AX124" s="130"/>
      <c r="AY124" s="130"/>
      <c r="AZ124" s="130"/>
      <c r="BA124" s="130"/>
      <c r="BB124" s="130"/>
      <c r="BC124" s="130"/>
      <c r="BD124" s="130"/>
      <c r="BE124" s="130"/>
      <c r="BF124" s="130"/>
      <c r="BG124" s="130"/>
      <c r="BH124" s="130"/>
      <c r="BI124" s="130"/>
      <c r="BJ124" s="130"/>
      <c r="BK124" s="130"/>
      <c r="BL124" s="130"/>
      <c r="BM124" s="130"/>
      <c r="BN124" s="130"/>
      <c r="BO124" s="130"/>
      <c r="BQ124" s="70"/>
    </row>
    <row r="125" spans="2:69" ht="13.5" customHeight="1" x14ac:dyDescent="0.2">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70"/>
      <c r="AC125" s="70"/>
      <c r="AD125" s="70"/>
      <c r="AE125" s="70"/>
      <c r="AF125" s="70"/>
      <c r="AG125" s="70"/>
      <c r="AH125" s="70"/>
      <c r="AK125" s="70"/>
      <c r="AL125" s="70"/>
      <c r="AM125" s="70"/>
      <c r="AN125" s="70"/>
      <c r="AO125" s="70"/>
      <c r="AP125" s="70"/>
      <c r="AQ125" s="70"/>
      <c r="AR125" s="70"/>
      <c r="AS125" s="70"/>
      <c r="AT125" s="70"/>
      <c r="AU125" s="70"/>
      <c r="AV125" s="70"/>
      <c r="AW125" s="70"/>
      <c r="AX125" s="70"/>
      <c r="AY125" s="70"/>
      <c r="AZ125" s="70"/>
      <c r="BA125" s="70"/>
      <c r="BB125" s="70"/>
      <c r="BC125" s="70"/>
      <c r="BD125" s="70"/>
      <c r="BE125" s="70"/>
      <c r="BF125" s="70"/>
      <c r="BG125" s="70"/>
      <c r="BH125" s="70"/>
      <c r="BI125" s="70"/>
      <c r="BJ125" s="70"/>
      <c r="BK125" s="70"/>
      <c r="BL125" s="70"/>
      <c r="BM125" s="70"/>
      <c r="BN125" s="70"/>
      <c r="BO125" s="70"/>
      <c r="BP125" s="70"/>
      <c r="BQ125" s="70"/>
    </row>
    <row r="126" spans="2:69" ht="13.5" customHeight="1" x14ac:dyDescent="0.2">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H126" s="70"/>
      <c r="AK126" s="130"/>
      <c r="AL126" s="130"/>
      <c r="AM126" s="130"/>
      <c r="AN126" s="130"/>
      <c r="AO126" s="130"/>
      <c r="AP126" s="130"/>
      <c r="AQ126" s="130"/>
      <c r="AR126" s="130"/>
      <c r="AS126" s="130"/>
      <c r="AT126" s="130"/>
      <c r="AU126" s="130"/>
      <c r="AV126" s="130"/>
      <c r="AW126" s="130"/>
      <c r="AX126" s="130"/>
      <c r="AY126" s="130"/>
      <c r="AZ126" s="130"/>
      <c r="BA126" s="130"/>
      <c r="BB126" s="130"/>
      <c r="BC126" s="130"/>
      <c r="BD126" s="130"/>
      <c r="BE126" s="130"/>
      <c r="BF126" s="130"/>
      <c r="BG126" s="130"/>
      <c r="BH126" s="130"/>
      <c r="BI126" s="130"/>
      <c r="BJ126" s="130"/>
      <c r="BK126" s="130"/>
      <c r="BL126" s="130"/>
      <c r="BM126" s="130"/>
      <c r="BN126" s="130"/>
      <c r="BO126" s="130"/>
      <c r="BQ126" s="70"/>
    </row>
    <row r="127" spans="2:69" ht="13.5" customHeight="1" x14ac:dyDescent="0.2">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H127" s="70"/>
      <c r="AK127" s="130"/>
      <c r="AL127" s="130"/>
      <c r="AM127" s="130"/>
      <c r="AN127" s="130"/>
      <c r="AO127" s="130"/>
      <c r="AP127" s="130"/>
      <c r="AQ127" s="130"/>
      <c r="AR127" s="130"/>
      <c r="AS127" s="130"/>
      <c r="AT127" s="130"/>
      <c r="AU127" s="130"/>
      <c r="AV127" s="130"/>
      <c r="AW127" s="130"/>
      <c r="AX127" s="130"/>
      <c r="AY127" s="130"/>
      <c r="AZ127" s="130"/>
      <c r="BA127" s="130"/>
      <c r="BB127" s="130"/>
      <c r="BC127" s="130"/>
      <c r="BD127" s="130"/>
      <c r="BE127" s="130"/>
      <c r="BF127" s="130"/>
      <c r="BG127" s="130"/>
      <c r="BH127" s="130"/>
      <c r="BI127" s="130"/>
      <c r="BJ127" s="130"/>
      <c r="BK127" s="130"/>
      <c r="BL127" s="130"/>
      <c r="BM127" s="130"/>
      <c r="BN127" s="130"/>
      <c r="BO127" s="130"/>
      <c r="BQ127" s="70"/>
    </row>
    <row r="128" spans="2:69" ht="13.5" customHeight="1" x14ac:dyDescent="0.2">
      <c r="B128" s="70"/>
      <c r="C128" s="70"/>
      <c r="D128" s="70"/>
      <c r="E128" s="70"/>
      <c r="F128" s="70"/>
      <c r="G128" s="70"/>
      <c r="H128" s="70"/>
      <c r="I128" s="70"/>
      <c r="J128" s="70"/>
      <c r="K128" s="70"/>
      <c r="L128" s="70"/>
      <c r="M128" s="70"/>
      <c r="N128" s="70"/>
      <c r="O128" s="70"/>
      <c r="P128" s="70"/>
      <c r="Q128" s="70"/>
      <c r="R128" s="70"/>
      <c r="S128" s="70"/>
      <c r="T128" s="70"/>
      <c r="U128" s="70"/>
      <c r="V128" s="70"/>
      <c r="W128" s="70"/>
      <c r="X128" s="70"/>
      <c r="Y128" s="70"/>
      <c r="Z128" s="70"/>
      <c r="AA128" s="70"/>
      <c r="AB128" s="70"/>
      <c r="AC128" s="70"/>
      <c r="AD128" s="70"/>
      <c r="AE128" s="70"/>
      <c r="AF128" s="70"/>
      <c r="AG128" s="70"/>
      <c r="AH128" s="70"/>
      <c r="AK128" s="70"/>
      <c r="AL128" s="70"/>
      <c r="AM128" s="70"/>
      <c r="AN128" s="70"/>
      <c r="AO128" s="70"/>
      <c r="AP128" s="70"/>
      <c r="AQ128" s="70"/>
      <c r="AR128" s="70"/>
      <c r="AS128" s="70"/>
      <c r="AT128" s="70"/>
      <c r="AU128" s="70"/>
      <c r="AV128" s="70"/>
      <c r="AW128" s="70"/>
      <c r="AX128" s="70"/>
      <c r="AY128" s="70"/>
      <c r="AZ128" s="70"/>
      <c r="BA128" s="70"/>
      <c r="BB128" s="70"/>
      <c r="BC128" s="70"/>
      <c r="BD128" s="70"/>
      <c r="BE128" s="70"/>
      <c r="BF128" s="70"/>
      <c r="BG128" s="70"/>
      <c r="BH128" s="70"/>
      <c r="BI128" s="70"/>
      <c r="BJ128" s="70"/>
      <c r="BK128" s="70"/>
      <c r="BL128" s="70"/>
      <c r="BM128" s="70"/>
      <c r="BN128" s="70"/>
      <c r="BO128" s="70"/>
      <c r="BP128" s="70"/>
      <c r="BQ128" s="70"/>
    </row>
    <row r="129" spans="2:69" ht="13.5" customHeight="1" x14ac:dyDescent="0.2">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H129" s="70"/>
      <c r="AK129" s="130"/>
      <c r="AL129" s="130"/>
      <c r="AM129" s="130"/>
      <c r="AN129" s="130"/>
      <c r="AO129" s="130"/>
      <c r="AP129" s="130"/>
      <c r="AQ129" s="130"/>
      <c r="AR129" s="130"/>
      <c r="AS129" s="130"/>
      <c r="AT129" s="130"/>
      <c r="AU129" s="130"/>
      <c r="AV129" s="130"/>
      <c r="AW129" s="130"/>
      <c r="AX129" s="130"/>
      <c r="AY129" s="130"/>
      <c r="AZ129" s="130"/>
      <c r="BA129" s="130"/>
      <c r="BB129" s="130"/>
      <c r="BC129" s="130"/>
      <c r="BD129" s="130"/>
      <c r="BE129" s="130"/>
      <c r="BF129" s="130"/>
      <c r="BG129" s="130"/>
      <c r="BH129" s="130"/>
      <c r="BI129" s="130"/>
      <c r="BJ129" s="130"/>
      <c r="BK129" s="130"/>
      <c r="BL129" s="130"/>
      <c r="BM129" s="130"/>
      <c r="BN129" s="130"/>
      <c r="BO129" s="130"/>
      <c r="BQ129" s="70"/>
    </row>
    <row r="130" spans="2:69" ht="13.5" customHeight="1" x14ac:dyDescent="0.2">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H130" s="70"/>
      <c r="AK130" s="130"/>
      <c r="AL130" s="130"/>
      <c r="AM130" s="130"/>
      <c r="AN130" s="130"/>
      <c r="AO130" s="130"/>
      <c r="AP130" s="130"/>
      <c r="AQ130" s="130"/>
      <c r="AR130" s="130"/>
      <c r="AS130" s="130"/>
      <c r="AT130" s="130"/>
      <c r="AU130" s="130"/>
      <c r="AV130" s="130"/>
      <c r="AW130" s="130"/>
      <c r="AX130" s="130"/>
      <c r="AY130" s="130"/>
      <c r="AZ130" s="130"/>
      <c r="BA130" s="130"/>
      <c r="BB130" s="130"/>
      <c r="BC130" s="130"/>
      <c r="BD130" s="130"/>
      <c r="BE130" s="130"/>
      <c r="BF130" s="130"/>
      <c r="BG130" s="130"/>
      <c r="BH130" s="130"/>
      <c r="BI130" s="130"/>
      <c r="BJ130" s="130"/>
      <c r="BK130" s="130"/>
      <c r="BL130" s="130"/>
      <c r="BM130" s="130"/>
      <c r="BN130" s="130"/>
      <c r="BO130" s="130"/>
      <c r="BQ130" s="70"/>
    </row>
    <row r="131" spans="2:69" ht="13.5" customHeight="1" x14ac:dyDescent="0.2">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70"/>
      <c r="AC131" s="70"/>
      <c r="AD131" s="70"/>
      <c r="AE131" s="70"/>
      <c r="AF131" s="70"/>
      <c r="AG131" s="70"/>
      <c r="AH131" s="70"/>
      <c r="AK131" s="70"/>
      <c r="AL131" s="70"/>
      <c r="AM131" s="70"/>
      <c r="AN131" s="70"/>
      <c r="AO131" s="70"/>
      <c r="AP131" s="70"/>
      <c r="AQ131" s="70"/>
      <c r="AR131" s="70"/>
      <c r="AS131" s="70"/>
      <c r="AT131" s="70"/>
      <c r="AU131" s="70"/>
      <c r="AV131" s="70"/>
      <c r="AW131" s="70"/>
      <c r="AX131" s="70"/>
      <c r="AY131" s="70"/>
      <c r="AZ131" s="70"/>
      <c r="BA131" s="70"/>
      <c r="BB131" s="70"/>
      <c r="BC131" s="70"/>
      <c r="BD131" s="70"/>
      <c r="BE131" s="70"/>
      <c r="BF131" s="70"/>
      <c r="BG131" s="70"/>
      <c r="BH131" s="70"/>
      <c r="BI131" s="70"/>
      <c r="BJ131" s="70"/>
      <c r="BK131" s="70"/>
      <c r="BL131" s="70"/>
      <c r="BM131" s="70"/>
      <c r="BN131" s="70"/>
      <c r="BO131" s="70"/>
      <c r="BP131" s="70"/>
      <c r="BQ131" s="70"/>
    </row>
    <row r="132" spans="2:69" ht="13.5" customHeight="1" x14ac:dyDescent="0.2">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H132" s="70"/>
      <c r="AK132" s="130"/>
      <c r="AL132" s="130"/>
      <c r="AM132" s="130"/>
      <c r="AN132" s="130"/>
      <c r="AO132" s="130"/>
      <c r="AP132" s="130"/>
      <c r="AQ132" s="130"/>
      <c r="AR132" s="130"/>
      <c r="AS132" s="130"/>
      <c r="AT132" s="130"/>
      <c r="AU132" s="130"/>
      <c r="AV132" s="130"/>
      <c r="AW132" s="130"/>
      <c r="AX132" s="130"/>
      <c r="AY132" s="130"/>
      <c r="AZ132" s="130"/>
      <c r="BA132" s="130"/>
      <c r="BB132" s="130"/>
      <c r="BC132" s="130"/>
      <c r="BD132" s="130"/>
      <c r="BE132" s="130"/>
      <c r="BF132" s="130"/>
      <c r="BG132" s="130"/>
      <c r="BH132" s="130"/>
      <c r="BI132" s="130"/>
      <c r="BJ132" s="130"/>
      <c r="BK132" s="130"/>
      <c r="BL132" s="130"/>
      <c r="BM132" s="130"/>
      <c r="BN132" s="130"/>
      <c r="BO132" s="130"/>
      <c r="BQ132" s="70"/>
    </row>
    <row r="133" spans="2:69" ht="13.5" customHeight="1" x14ac:dyDescent="0.2">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H133" s="70"/>
      <c r="AK133" s="130"/>
      <c r="AL133" s="130"/>
      <c r="AM133" s="130"/>
      <c r="AN133" s="130"/>
      <c r="AO133" s="130"/>
      <c r="AP133" s="130"/>
      <c r="AQ133" s="130"/>
      <c r="AR133" s="130"/>
      <c r="AS133" s="130"/>
      <c r="AT133" s="130"/>
      <c r="AU133" s="130"/>
      <c r="AV133" s="130"/>
      <c r="AW133" s="130"/>
      <c r="AX133" s="130"/>
      <c r="AY133" s="130"/>
      <c r="AZ133" s="130"/>
      <c r="BA133" s="130"/>
      <c r="BB133" s="130"/>
      <c r="BC133" s="130"/>
      <c r="BD133" s="130"/>
      <c r="BE133" s="130"/>
      <c r="BF133" s="130"/>
      <c r="BG133" s="130"/>
      <c r="BH133" s="130"/>
      <c r="BI133" s="130"/>
      <c r="BJ133" s="130"/>
      <c r="BK133" s="130"/>
      <c r="BL133" s="130"/>
      <c r="BM133" s="130"/>
      <c r="BN133" s="130"/>
      <c r="BO133" s="130"/>
      <c r="BQ133" s="70"/>
    </row>
    <row r="134" spans="2:69" ht="13.5" customHeight="1" x14ac:dyDescent="0.2">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70"/>
      <c r="AC134" s="70"/>
      <c r="AD134" s="70"/>
      <c r="AE134" s="70"/>
      <c r="AF134" s="70"/>
      <c r="AG134" s="70"/>
      <c r="AH134" s="70"/>
      <c r="AK134" s="70"/>
      <c r="AL134" s="70"/>
      <c r="AM134" s="70"/>
      <c r="AN134" s="70"/>
      <c r="AO134" s="70"/>
      <c r="AP134" s="70"/>
      <c r="AQ134" s="70"/>
      <c r="AR134" s="70"/>
      <c r="AS134" s="70"/>
      <c r="AT134" s="70"/>
      <c r="AU134" s="70"/>
      <c r="AV134" s="70"/>
      <c r="AW134" s="70"/>
      <c r="AX134" s="70"/>
      <c r="AY134" s="70"/>
      <c r="AZ134" s="70"/>
      <c r="BA134" s="70"/>
      <c r="BB134" s="70"/>
      <c r="BC134" s="70"/>
      <c r="BD134" s="70"/>
      <c r="BE134" s="70"/>
      <c r="BF134" s="70"/>
      <c r="BG134" s="70"/>
      <c r="BH134" s="70"/>
      <c r="BI134" s="70"/>
      <c r="BJ134" s="70"/>
      <c r="BK134" s="70"/>
      <c r="BL134" s="70"/>
      <c r="BM134" s="70"/>
      <c r="BN134" s="70"/>
      <c r="BO134" s="70"/>
      <c r="BP134" s="70"/>
      <c r="BQ134" s="70"/>
    </row>
    <row r="135" spans="2:69" ht="13.5" customHeight="1" x14ac:dyDescent="0.2">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H135" s="70"/>
      <c r="AK135" s="130"/>
      <c r="AL135" s="130"/>
      <c r="AM135" s="130"/>
      <c r="AN135" s="130"/>
      <c r="AO135" s="130"/>
      <c r="AP135" s="130"/>
      <c r="AQ135" s="130"/>
      <c r="AR135" s="130"/>
      <c r="AS135" s="130"/>
      <c r="AT135" s="130"/>
      <c r="AU135" s="130"/>
      <c r="AV135" s="130"/>
      <c r="AW135" s="130"/>
      <c r="AX135" s="130"/>
      <c r="AY135" s="130"/>
      <c r="AZ135" s="130"/>
      <c r="BA135" s="130"/>
      <c r="BB135" s="130"/>
      <c r="BC135" s="130"/>
      <c r="BD135" s="130"/>
      <c r="BE135" s="130"/>
      <c r="BF135" s="130"/>
      <c r="BG135" s="130"/>
      <c r="BH135" s="130"/>
      <c r="BI135" s="130"/>
      <c r="BJ135" s="130"/>
      <c r="BK135" s="130"/>
      <c r="BL135" s="130"/>
      <c r="BM135" s="130"/>
      <c r="BN135" s="130"/>
      <c r="BO135" s="130"/>
      <c r="BQ135" s="70"/>
    </row>
    <row r="136" spans="2:69" ht="13.5" customHeight="1" x14ac:dyDescent="0.2">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H136" s="70"/>
      <c r="AK136" s="130"/>
      <c r="AL136" s="130"/>
      <c r="AM136" s="130"/>
      <c r="AN136" s="130"/>
      <c r="AO136" s="130"/>
      <c r="AP136" s="130"/>
      <c r="AQ136" s="130"/>
      <c r="AR136" s="130"/>
      <c r="AS136" s="130"/>
      <c r="AT136" s="130"/>
      <c r="AU136" s="130"/>
      <c r="AV136" s="130"/>
      <c r="AW136" s="130"/>
      <c r="AX136" s="130"/>
      <c r="AY136" s="130"/>
      <c r="AZ136" s="130"/>
      <c r="BA136" s="130"/>
      <c r="BB136" s="130"/>
      <c r="BC136" s="130"/>
      <c r="BD136" s="130"/>
      <c r="BE136" s="130"/>
      <c r="BF136" s="130"/>
      <c r="BG136" s="130"/>
      <c r="BH136" s="130"/>
      <c r="BI136" s="130"/>
      <c r="BJ136" s="130"/>
      <c r="BK136" s="130"/>
      <c r="BL136" s="130"/>
      <c r="BM136" s="130"/>
      <c r="BN136" s="130"/>
      <c r="BO136" s="130"/>
      <c r="BQ136" s="70"/>
    </row>
    <row r="137" spans="2:69" ht="13.5" customHeight="1" x14ac:dyDescent="0.2">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70"/>
      <c r="AC137" s="70"/>
      <c r="AD137" s="70"/>
      <c r="AE137" s="70"/>
      <c r="AF137" s="70"/>
      <c r="AG137" s="70"/>
      <c r="AH137" s="70"/>
      <c r="AK137" s="70"/>
      <c r="AL137" s="70"/>
      <c r="AM137" s="70"/>
      <c r="AN137" s="70"/>
      <c r="AO137" s="70"/>
      <c r="AP137" s="70"/>
      <c r="AQ137" s="70"/>
      <c r="AR137" s="70"/>
      <c r="AS137" s="70"/>
      <c r="AT137" s="70"/>
      <c r="AU137" s="70"/>
      <c r="AV137" s="70"/>
      <c r="AW137" s="70"/>
      <c r="AX137" s="70"/>
      <c r="AY137" s="70"/>
      <c r="AZ137" s="70"/>
      <c r="BA137" s="70"/>
      <c r="BB137" s="70"/>
      <c r="BC137" s="70"/>
      <c r="BD137" s="70"/>
      <c r="BE137" s="70"/>
      <c r="BF137" s="70"/>
      <c r="BG137" s="70"/>
      <c r="BH137" s="70"/>
      <c r="BI137" s="70"/>
      <c r="BJ137" s="70"/>
      <c r="BK137" s="70"/>
      <c r="BL137" s="70"/>
      <c r="BM137" s="70"/>
      <c r="BN137" s="70"/>
      <c r="BO137" s="70"/>
      <c r="BP137" s="70"/>
      <c r="BQ137" s="70"/>
    </row>
    <row r="138" spans="2:69" ht="13.5" customHeight="1" x14ac:dyDescent="0.2">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H138" s="70"/>
      <c r="AK138" s="130"/>
      <c r="AL138" s="130"/>
      <c r="AM138" s="130"/>
      <c r="AN138" s="130"/>
      <c r="AO138" s="130"/>
      <c r="AP138" s="130"/>
      <c r="AQ138" s="130"/>
      <c r="AR138" s="130"/>
      <c r="AS138" s="130"/>
      <c r="AT138" s="130"/>
      <c r="AU138" s="130"/>
      <c r="AV138" s="130"/>
      <c r="AW138" s="130"/>
      <c r="AX138" s="130"/>
      <c r="AY138" s="130"/>
      <c r="AZ138" s="130"/>
      <c r="BA138" s="130"/>
      <c r="BB138" s="130"/>
      <c r="BC138" s="130"/>
      <c r="BD138" s="130"/>
      <c r="BE138" s="130"/>
      <c r="BF138" s="130"/>
      <c r="BG138" s="130"/>
      <c r="BH138" s="130"/>
      <c r="BI138" s="130"/>
      <c r="BJ138" s="130"/>
      <c r="BK138" s="130"/>
      <c r="BL138" s="130"/>
      <c r="BM138" s="130"/>
      <c r="BN138" s="130"/>
      <c r="BO138" s="130"/>
      <c r="BQ138" s="70"/>
    </row>
    <row r="139" spans="2:69" ht="13.5" customHeight="1" x14ac:dyDescent="0.2">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H139" s="70"/>
      <c r="AK139" s="130"/>
      <c r="AL139" s="130"/>
      <c r="AM139" s="130"/>
      <c r="AN139" s="130"/>
      <c r="AO139" s="130"/>
      <c r="AP139" s="130"/>
      <c r="AQ139" s="130"/>
      <c r="AR139" s="130"/>
      <c r="AS139" s="130"/>
      <c r="AT139" s="130"/>
      <c r="AU139" s="130"/>
      <c r="AV139" s="130"/>
      <c r="AW139" s="130"/>
      <c r="AX139" s="130"/>
      <c r="AY139" s="130"/>
      <c r="AZ139" s="130"/>
      <c r="BA139" s="130"/>
      <c r="BB139" s="130"/>
      <c r="BC139" s="130"/>
      <c r="BD139" s="130"/>
      <c r="BE139" s="130"/>
      <c r="BF139" s="130"/>
      <c r="BG139" s="130"/>
      <c r="BH139" s="130"/>
      <c r="BI139" s="130"/>
      <c r="BJ139" s="130"/>
      <c r="BK139" s="130"/>
      <c r="BL139" s="130"/>
      <c r="BM139" s="130"/>
      <c r="BN139" s="130"/>
      <c r="BO139" s="130"/>
      <c r="BQ139" s="70"/>
    </row>
    <row r="140" spans="2:69" ht="13.5" customHeight="1" x14ac:dyDescent="0.2">
      <c r="B140" s="70"/>
      <c r="C140" s="70"/>
      <c r="D140" s="70"/>
      <c r="E140" s="70"/>
      <c r="F140" s="70"/>
      <c r="G140" s="70"/>
      <c r="H140" s="70"/>
      <c r="I140" s="70"/>
      <c r="J140" s="70"/>
      <c r="K140" s="70"/>
      <c r="L140" s="70"/>
      <c r="M140" s="70"/>
      <c r="N140" s="70"/>
      <c r="O140" s="70"/>
      <c r="P140" s="70"/>
      <c r="Q140" s="70"/>
      <c r="R140" s="70"/>
      <c r="S140" s="70"/>
      <c r="T140" s="70"/>
      <c r="U140" s="70"/>
      <c r="V140" s="70"/>
      <c r="W140" s="70"/>
      <c r="X140" s="70"/>
      <c r="Y140" s="70"/>
      <c r="Z140" s="70"/>
      <c r="AA140" s="70"/>
      <c r="AB140" s="70"/>
      <c r="AC140" s="70"/>
      <c r="AD140" s="70"/>
      <c r="AE140" s="70"/>
      <c r="AF140" s="70"/>
      <c r="AG140" s="70"/>
      <c r="AH140" s="70"/>
      <c r="AK140" s="70"/>
      <c r="AL140" s="70"/>
      <c r="AM140" s="70"/>
      <c r="AN140" s="70"/>
      <c r="AO140" s="70"/>
      <c r="AP140" s="70"/>
      <c r="AQ140" s="70"/>
      <c r="AR140" s="70"/>
      <c r="AS140" s="70"/>
      <c r="AT140" s="70"/>
      <c r="AU140" s="70"/>
      <c r="AV140" s="70"/>
      <c r="AW140" s="70"/>
      <c r="AX140" s="70"/>
      <c r="AY140" s="70"/>
      <c r="AZ140" s="70"/>
      <c r="BA140" s="70"/>
      <c r="BB140" s="70"/>
      <c r="BC140" s="70"/>
      <c r="BD140" s="70"/>
      <c r="BE140" s="70"/>
      <c r="BF140" s="70"/>
      <c r="BG140" s="70"/>
      <c r="BH140" s="70"/>
      <c r="BI140" s="70"/>
      <c r="BJ140" s="70"/>
      <c r="BK140" s="70"/>
      <c r="BL140" s="70"/>
      <c r="BM140" s="70"/>
      <c r="BN140" s="70"/>
      <c r="BO140" s="70"/>
      <c r="BP140" s="70"/>
      <c r="BQ140" s="70"/>
    </row>
    <row r="141" spans="2:69" ht="13.5" customHeight="1" x14ac:dyDescent="0.2">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H141" s="70"/>
      <c r="AK141" s="130"/>
      <c r="AL141" s="130"/>
      <c r="AM141" s="130"/>
      <c r="AN141" s="130"/>
      <c r="AO141" s="130"/>
      <c r="AP141" s="130"/>
      <c r="AQ141" s="130"/>
      <c r="AR141" s="130"/>
      <c r="AS141" s="130"/>
      <c r="AT141" s="130"/>
      <c r="AU141" s="130"/>
      <c r="AV141" s="130"/>
      <c r="AW141" s="130"/>
      <c r="AX141" s="130"/>
      <c r="AY141" s="130"/>
      <c r="AZ141" s="130"/>
      <c r="BA141" s="130"/>
      <c r="BB141" s="130"/>
      <c r="BC141" s="130"/>
      <c r="BD141" s="130"/>
      <c r="BE141" s="130"/>
      <c r="BF141" s="130"/>
      <c r="BG141" s="130"/>
      <c r="BH141" s="130"/>
      <c r="BI141" s="130"/>
      <c r="BJ141" s="130"/>
      <c r="BK141" s="130"/>
      <c r="BL141" s="130"/>
      <c r="BM141" s="130"/>
      <c r="BN141" s="130"/>
      <c r="BO141" s="130"/>
      <c r="BQ141" s="70"/>
    </row>
    <row r="142" spans="2:69" ht="13.5" customHeight="1" x14ac:dyDescent="0.2">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H142" s="70"/>
      <c r="AK142" s="130"/>
      <c r="AL142" s="130"/>
      <c r="AM142" s="130"/>
      <c r="AN142" s="130"/>
      <c r="AO142" s="130"/>
      <c r="AP142" s="130"/>
      <c r="AQ142" s="130"/>
      <c r="AR142" s="130"/>
      <c r="AS142" s="130"/>
      <c r="AT142" s="130"/>
      <c r="AU142" s="130"/>
      <c r="AV142" s="130"/>
      <c r="AW142" s="130"/>
      <c r="AX142" s="130"/>
      <c r="AY142" s="130"/>
      <c r="AZ142" s="130"/>
      <c r="BA142" s="130"/>
      <c r="BB142" s="130"/>
      <c r="BC142" s="130"/>
      <c r="BD142" s="130"/>
      <c r="BE142" s="130"/>
      <c r="BF142" s="130"/>
      <c r="BG142" s="130"/>
      <c r="BH142" s="130"/>
      <c r="BI142" s="130"/>
      <c r="BJ142" s="130"/>
      <c r="BK142" s="130"/>
      <c r="BL142" s="130"/>
      <c r="BM142" s="130"/>
      <c r="BN142" s="130"/>
      <c r="BO142" s="130"/>
      <c r="BQ142" s="70"/>
    </row>
    <row r="143" spans="2:69" ht="13.5" customHeight="1" x14ac:dyDescent="0.2">
      <c r="B143" s="70"/>
      <c r="C143" s="70"/>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K143" s="70"/>
      <c r="AL143" s="70"/>
      <c r="AM143" s="70"/>
      <c r="AN143" s="70"/>
      <c r="AO143" s="70"/>
      <c r="AP143" s="70"/>
      <c r="AQ143" s="70"/>
      <c r="AR143" s="70"/>
      <c r="AS143" s="70"/>
      <c r="AT143" s="70"/>
      <c r="AU143" s="70"/>
      <c r="AV143" s="70"/>
      <c r="AW143" s="70"/>
      <c r="AX143" s="70"/>
      <c r="AY143" s="70"/>
      <c r="AZ143" s="70"/>
      <c r="BA143" s="70"/>
      <c r="BB143" s="70"/>
      <c r="BC143" s="70"/>
      <c r="BD143" s="70"/>
      <c r="BE143" s="70"/>
      <c r="BF143" s="70"/>
      <c r="BG143" s="70"/>
      <c r="BH143" s="70"/>
      <c r="BI143" s="70"/>
      <c r="BJ143" s="70"/>
      <c r="BK143" s="70"/>
      <c r="BL143" s="70"/>
      <c r="BM143" s="70"/>
      <c r="BN143" s="70"/>
      <c r="BO143" s="70"/>
      <c r="BP143" s="70"/>
      <c r="BQ143" s="70"/>
    </row>
    <row r="144" spans="2:69" ht="13.5" customHeight="1" x14ac:dyDescent="0.2">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H144" s="70"/>
      <c r="AK144" s="130"/>
      <c r="AL144" s="130"/>
      <c r="AM144" s="130"/>
      <c r="AN144" s="130"/>
      <c r="AO144" s="130"/>
      <c r="AP144" s="130"/>
      <c r="AQ144" s="130"/>
      <c r="AR144" s="130"/>
      <c r="AS144" s="130"/>
      <c r="AT144" s="130"/>
      <c r="AU144" s="130"/>
      <c r="AV144" s="130"/>
      <c r="AW144" s="130"/>
      <c r="AX144" s="130"/>
      <c r="AY144" s="130"/>
      <c r="AZ144" s="130"/>
      <c r="BA144" s="130"/>
      <c r="BB144" s="130"/>
      <c r="BC144" s="130"/>
      <c r="BD144" s="130"/>
      <c r="BE144" s="130"/>
      <c r="BF144" s="130"/>
      <c r="BG144" s="130"/>
      <c r="BH144" s="130"/>
      <c r="BI144" s="130"/>
      <c r="BJ144" s="130"/>
      <c r="BK144" s="130"/>
      <c r="BL144" s="130"/>
      <c r="BM144" s="130"/>
      <c r="BN144" s="130"/>
      <c r="BO144" s="130"/>
      <c r="BQ144" s="70"/>
    </row>
    <row r="145" spans="2:69" ht="13.5" customHeight="1" x14ac:dyDescent="0.2">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H145" s="70"/>
      <c r="AK145" s="130"/>
      <c r="AL145" s="130"/>
      <c r="AM145" s="130"/>
      <c r="AN145" s="130"/>
      <c r="AO145" s="130"/>
      <c r="AP145" s="130"/>
      <c r="AQ145" s="130"/>
      <c r="AR145" s="130"/>
      <c r="AS145" s="130"/>
      <c r="AT145" s="130"/>
      <c r="AU145" s="130"/>
      <c r="AV145" s="130"/>
      <c r="AW145" s="130"/>
      <c r="AX145" s="130"/>
      <c r="AY145" s="130"/>
      <c r="AZ145" s="130"/>
      <c r="BA145" s="130"/>
      <c r="BB145" s="130"/>
      <c r="BC145" s="130"/>
      <c r="BD145" s="130"/>
      <c r="BE145" s="130"/>
      <c r="BF145" s="130"/>
      <c r="BG145" s="130"/>
      <c r="BH145" s="130"/>
      <c r="BI145" s="130"/>
      <c r="BJ145" s="130"/>
      <c r="BK145" s="130"/>
      <c r="BL145" s="130"/>
      <c r="BM145" s="130"/>
      <c r="BN145" s="130"/>
      <c r="BO145" s="130"/>
      <c r="BQ145" s="70"/>
    </row>
    <row r="146" spans="2:69" ht="13.5" customHeight="1" x14ac:dyDescent="0.2">
      <c r="B146" s="70"/>
      <c r="C146" s="70"/>
      <c r="D146" s="70"/>
      <c r="E146" s="70"/>
      <c r="F146" s="70"/>
      <c r="G146" s="70"/>
      <c r="H146" s="70"/>
      <c r="I146" s="70"/>
      <c r="J146" s="70"/>
      <c r="K146" s="70"/>
      <c r="L146" s="70"/>
      <c r="M146" s="70"/>
      <c r="N146" s="70"/>
      <c r="O146" s="70"/>
      <c r="P146" s="70"/>
      <c r="Q146" s="70"/>
      <c r="R146" s="70"/>
      <c r="S146" s="70"/>
      <c r="T146" s="70"/>
      <c r="U146" s="70"/>
      <c r="V146" s="70"/>
      <c r="W146" s="70"/>
      <c r="X146" s="70"/>
      <c r="Y146" s="70"/>
      <c r="Z146" s="70"/>
      <c r="AA146" s="70"/>
      <c r="AB146" s="70"/>
      <c r="AC146" s="70"/>
      <c r="AD146" s="70"/>
      <c r="AE146" s="70"/>
      <c r="AF146" s="70"/>
      <c r="AG146" s="70"/>
      <c r="AH146" s="70"/>
      <c r="AK146" s="70"/>
      <c r="AL146" s="70"/>
      <c r="AM146" s="70"/>
      <c r="AN146" s="70"/>
      <c r="AO146" s="70"/>
      <c r="AP146" s="70"/>
      <c r="AQ146" s="70"/>
      <c r="AR146" s="70"/>
      <c r="AS146" s="70"/>
      <c r="AT146" s="70"/>
      <c r="AU146" s="70"/>
      <c r="AV146" s="70"/>
      <c r="AW146" s="70"/>
      <c r="AX146" s="70"/>
      <c r="AY146" s="70"/>
      <c r="AZ146" s="70"/>
      <c r="BA146" s="70"/>
      <c r="BB146" s="70"/>
      <c r="BC146" s="70"/>
      <c r="BD146" s="70"/>
      <c r="BE146" s="70"/>
      <c r="BF146" s="70"/>
      <c r="BG146" s="70"/>
      <c r="BH146" s="70"/>
      <c r="BI146" s="70"/>
      <c r="BJ146" s="70"/>
      <c r="BK146" s="70"/>
      <c r="BL146" s="70"/>
      <c r="BM146" s="70"/>
      <c r="BN146" s="70"/>
      <c r="BO146" s="70"/>
      <c r="BP146" s="70"/>
      <c r="BQ146" s="70"/>
    </row>
    <row r="147" spans="2:69" ht="13.5" customHeight="1" x14ac:dyDescent="0.2">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H147" s="70"/>
      <c r="AK147" s="130"/>
      <c r="AL147" s="130"/>
      <c r="AM147" s="130"/>
      <c r="AN147" s="130"/>
      <c r="AO147" s="130"/>
      <c r="AP147" s="130"/>
      <c r="AQ147" s="130"/>
      <c r="AR147" s="130"/>
      <c r="AS147" s="130"/>
      <c r="AT147" s="130"/>
      <c r="AU147" s="130"/>
      <c r="AV147" s="130"/>
      <c r="AW147" s="130"/>
      <c r="AX147" s="130"/>
      <c r="AY147" s="130"/>
      <c r="AZ147" s="130"/>
      <c r="BA147" s="130"/>
      <c r="BB147" s="130"/>
      <c r="BC147" s="130"/>
      <c r="BD147" s="130"/>
      <c r="BE147" s="130"/>
      <c r="BF147" s="130"/>
      <c r="BG147" s="130"/>
      <c r="BH147" s="130"/>
      <c r="BI147" s="130"/>
      <c r="BJ147" s="130"/>
      <c r="BK147" s="130"/>
      <c r="BL147" s="130"/>
      <c r="BM147" s="130"/>
      <c r="BN147" s="130"/>
      <c r="BO147" s="130"/>
      <c r="BQ147" s="70"/>
    </row>
    <row r="148" spans="2:69" ht="13.5" customHeight="1" x14ac:dyDescent="0.2">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H148" s="70"/>
      <c r="AK148" s="130"/>
      <c r="AL148" s="130"/>
      <c r="AM148" s="130"/>
      <c r="AN148" s="130"/>
      <c r="AO148" s="130"/>
      <c r="AP148" s="130"/>
      <c r="AQ148" s="130"/>
      <c r="AR148" s="130"/>
      <c r="AS148" s="130"/>
      <c r="AT148" s="130"/>
      <c r="AU148" s="130"/>
      <c r="AV148" s="130"/>
      <c r="AW148" s="130"/>
      <c r="AX148" s="130"/>
      <c r="AY148" s="130"/>
      <c r="AZ148" s="130"/>
      <c r="BA148" s="130"/>
      <c r="BB148" s="130"/>
      <c r="BC148" s="130"/>
      <c r="BD148" s="130"/>
      <c r="BE148" s="130"/>
      <c r="BF148" s="130"/>
      <c r="BG148" s="130"/>
      <c r="BH148" s="130"/>
      <c r="BI148" s="130"/>
      <c r="BJ148" s="130"/>
      <c r="BK148" s="130"/>
      <c r="BL148" s="130"/>
      <c r="BM148" s="130"/>
      <c r="BN148" s="130"/>
      <c r="BO148" s="130"/>
      <c r="BQ148" s="70"/>
    </row>
    <row r="149" spans="2:69" ht="13.5" customHeight="1" x14ac:dyDescent="0.2"/>
    <row r="150" spans="2:69" ht="13.5" customHeight="1" x14ac:dyDescent="0.2"/>
    <row r="151" spans="2:69" ht="13.5" customHeight="1" x14ac:dyDescent="0.2">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H151" s="131"/>
      <c r="AK151" s="130"/>
      <c r="AL151" s="130"/>
      <c r="AM151" s="130"/>
      <c r="AN151" s="130"/>
      <c r="AO151" s="130"/>
      <c r="AP151" s="130"/>
      <c r="AQ151" s="130"/>
      <c r="AR151" s="130"/>
      <c r="AS151" s="130"/>
      <c r="AT151" s="130"/>
      <c r="AU151" s="130"/>
      <c r="AV151" s="130"/>
      <c r="AW151" s="130"/>
      <c r="AX151" s="130"/>
      <c r="AY151" s="130"/>
      <c r="AZ151" s="130"/>
      <c r="BA151" s="130"/>
      <c r="BB151" s="130"/>
      <c r="BC151" s="130"/>
      <c r="BD151" s="130"/>
      <c r="BE151" s="130"/>
      <c r="BF151" s="130"/>
      <c r="BG151" s="130"/>
      <c r="BH151" s="130"/>
      <c r="BI151" s="130"/>
      <c r="BJ151" s="130"/>
      <c r="BK151" s="130"/>
      <c r="BL151" s="130"/>
      <c r="BM151" s="130"/>
      <c r="BN151" s="130"/>
      <c r="BO151" s="130"/>
      <c r="BQ151" s="131"/>
    </row>
    <row r="152" spans="2:69" ht="13.5" customHeight="1" x14ac:dyDescent="0.2">
      <c r="B152" s="70"/>
      <c r="C152" s="70"/>
      <c r="D152" s="70"/>
      <c r="E152" s="70"/>
      <c r="F152" s="70"/>
      <c r="G152" s="70"/>
      <c r="H152" s="70"/>
      <c r="I152" s="70"/>
      <c r="J152" s="70"/>
      <c r="K152" s="70"/>
      <c r="L152" s="70"/>
      <c r="M152" s="70"/>
      <c r="N152" s="70"/>
      <c r="O152" s="70"/>
      <c r="P152" s="70"/>
      <c r="Q152" s="70"/>
      <c r="R152" s="70"/>
      <c r="S152" s="70"/>
      <c r="T152" s="70"/>
      <c r="U152" s="70"/>
      <c r="V152" s="70"/>
      <c r="W152" s="70"/>
      <c r="X152" s="70"/>
      <c r="Y152" s="70"/>
      <c r="Z152" s="70"/>
      <c r="AA152" s="70"/>
      <c r="AB152" s="70"/>
      <c r="AC152" s="70"/>
      <c r="AD152" s="70"/>
      <c r="AE152" s="70"/>
      <c r="AF152" s="70"/>
      <c r="AG152" s="70"/>
      <c r="AH152" s="70"/>
      <c r="AK152" s="70"/>
      <c r="AL152" s="70"/>
      <c r="AM152" s="70"/>
      <c r="AN152" s="70"/>
      <c r="AO152" s="70"/>
      <c r="AP152" s="70"/>
      <c r="AQ152" s="70"/>
      <c r="AR152" s="70"/>
      <c r="AS152" s="70"/>
      <c r="AT152" s="70"/>
      <c r="AU152" s="70"/>
      <c r="AV152" s="70"/>
      <c r="AW152" s="70"/>
      <c r="AX152" s="70"/>
      <c r="AY152" s="70"/>
      <c r="AZ152" s="70"/>
      <c r="BA152" s="70"/>
      <c r="BB152" s="70"/>
      <c r="BC152" s="70"/>
      <c r="BD152" s="70"/>
      <c r="BE152" s="70"/>
      <c r="BF152" s="70"/>
      <c r="BG152" s="70"/>
      <c r="BH152" s="70"/>
      <c r="BI152" s="70"/>
      <c r="BJ152" s="70"/>
      <c r="BK152" s="70"/>
      <c r="BL152" s="70"/>
      <c r="BM152" s="70"/>
      <c r="BN152" s="70"/>
      <c r="BO152" s="70"/>
      <c r="BP152" s="70"/>
      <c r="BQ152" s="70"/>
    </row>
    <row r="153" spans="2:69" ht="13.5" customHeight="1" x14ac:dyDescent="0.2">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H153" s="7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30"/>
      <c r="BF153" s="130"/>
      <c r="BG153" s="130"/>
      <c r="BH153" s="130"/>
      <c r="BI153" s="130"/>
      <c r="BJ153" s="130"/>
      <c r="BK153" s="130"/>
      <c r="BL153" s="130"/>
      <c r="BM153" s="130"/>
      <c r="BN153" s="130"/>
      <c r="BO153" s="130"/>
      <c r="BQ153" s="70"/>
    </row>
    <row r="154" spans="2:69" ht="13.5" customHeight="1" x14ac:dyDescent="0.2">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H154" s="70"/>
      <c r="AK154" s="130"/>
      <c r="AL154" s="130"/>
      <c r="AM154" s="130"/>
      <c r="AN154" s="130"/>
      <c r="AO154" s="130"/>
      <c r="AP154" s="130"/>
      <c r="AQ154" s="130"/>
      <c r="AR154" s="130"/>
      <c r="AS154" s="130"/>
      <c r="AT154" s="130"/>
      <c r="AU154" s="130"/>
      <c r="AV154" s="130"/>
      <c r="AW154" s="130"/>
      <c r="AX154" s="130"/>
      <c r="AY154" s="130"/>
      <c r="AZ154" s="130"/>
      <c r="BA154" s="130"/>
      <c r="BB154" s="130"/>
      <c r="BC154" s="130"/>
      <c r="BD154" s="130"/>
      <c r="BE154" s="130"/>
      <c r="BF154" s="130"/>
      <c r="BG154" s="130"/>
      <c r="BH154" s="130"/>
      <c r="BI154" s="130"/>
      <c r="BJ154" s="130"/>
      <c r="BK154" s="130"/>
      <c r="BL154" s="130"/>
      <c r="BM154" s="130"/>
      <c r="BN154" s="130"/>
      <c r="BO154" s="130"/>
      <c r="BQ154" s="70"/>
    </row>
    <row r="155" spans="2:69" ht="13.5" customHeight="1" x14ac:dyDescent="0.2">
      <c r="B155" s="70"/>
      <c r="C155" s="70"/>
      <c r="D155" s="70"/>
      <c r="E155" s="70"/>
      <c r="F155" s="70"/>
      <c r="G155" s="70"/>
      <c r="H155" s="70"/>
      <c r="I155" s="70"/>
      <c r="J155" s="70"/>
      <c r="K155" s="70"/>
      <c r="L155" s="70"/>
      <c r="M155" s="70"/>
      <c r="N155" s="70"/>
      <c r="O155" s="70"/>
      <c r="P155" s="70"/>
      <c r="Q155" s="70"/>
      <c r="R155" s="70"/>
      <c r="S155" s="70"/>
      <c r="T155" s="70"/>
      <c r="U155" s="70"/>
      <c r="V155" s="70"/>
      <c r="W155" s="70"/>
      <c r="X155" s="70"/>
      <c r="Y155" s="70"/>
      <c r="Z155" s="70"/>
      <c r="AA155" s="70"/>
      <c r="AB155" s="70"/>
      <c r="AC155" s="70"/>
      <c r="AD155" s="70"/>
      <c r="AE155" s="70"/>
      <c r="AF155" s="70"/>
      <c r="AG155" s="70"/>
      <c r="AH155" s="70"/>
      <c r="AK155" s="70"/>
      <c r="AL155" s="70"/>
      <c r="AM155" s="70"/>
      <c r="AN155" s="70"/>
      <c r="AO155" s="70"/>
      <c r="AP155" s="70"/>
      <c r="AQ155" s="70"/>
      <c r="AR155" s="70"/>
      <c r="AS155" s="70"/>
      <c r="AT155" s="70"/>
      <c r="AU155" s="70"/>
      <c r="AV155" s="70"/>
      <c r="AW155" s="70"/>
      <c r="AX155" s="70"/>
      <c r="AY155" s="70"/>
      <c r="AZ155" s="70"/>
      <c r="BA155" s="70"/>
      <c r="BB155" s="70"/>
      <c r="BC155" s="70"/>
      <c r="BD155" s="70"/>
      <c r="BE155" s="70"/>
      <c r="BF155" s="70"/>
      <c r="BG155" s="70"/>
      <c r="BH155" s="70"/>
      <c r="BI155" s="70"/>
      <c r="BJ155" s="70"/>
      <c r="BK155" s="70"/>
      <c r="BL155" s="70"/>
      <c r="BM155" s="70"/>
      <c r="BN155" s="70"/>
      <c r="BO155" s="70"/>
      <c r="BP155" s="70"/>
      <c r="BQ155" s="70"/>
    </row>
    <row r="156" spans="2:69" ht="13.5" customHeight="1" x14ac:dyDescent="0.2">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H156" s="70"/>
      <c r="AK156" s="130"/>
      <c r="AL156" s="130"/>
      <c r="AM156" s="130"/>
      <c r="AN156" s="130"/>
      <c r="AO156" s="130"/>
      <c r="AP156" s="130"/>
      <c r="AQ156" s="130"/>
      <c r="AR156" s="130"/>
      <c r="AS156" s="130"/>
      <c r="AT156" s="130"/>
      <c r="AU156" s="130"/>
      <c r="AV156" s="130"/>
      <c r="AW156" s="130"/>
      <c r="AX156" s="130"/>
      <c r="AY156" s="130"/>
      <c r="AZ156" s="130"/>
      <c r="BA156" s="130"/>
      <c r="BB156" s="130"/>
      <c r="BC156" s="130"/>
      <c r="BD156" s="130"/>
      <c r="BE156" s="130"/>
      <c r="BF156" s="130"/>
      <c r="BG156" s="130"/>
      <c r="BH156" s="130"/>
      <c r="BI156" s="130"/>
      <c r="BJ156" s="130"/>
      <c r="BK156" s="130"/>
      <c r="BL156" s="130"/>
      <c r="BM156" s="130"/>
      <c r="BN156" s="130"/>
      <c r="BO156" s="130"/>
      <c r="BQ156" s="70"/>
    </row>
    <row r="157" spans="2:69" ht="13.5" customHeight="1" x14ac:dyDescent="0.2">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H157" s="70"/>
      <c r="AK157" s="130"/>
      <c r="AL157" s="130"/>
      <c r="AM157" s="130"/>
      <c r="AN157" s="130"/>
      <c r="AO157" s="130"/>
      <c r="AP157" s="130"/>
      <c r="AQ157" s="130"/>
      <c r="AR157" s="130"/>
      <c r="AS157" s="130"/>
      <c r="AT157" s="130"/>
      <c r="AU157" s="130"/>
      <c r="AV157" s="130"/>
      <c r="AW157" s="130"/>
      <c r="AX157" s="130"/>
      <c r="AY157" s="130"/>
      <c r="AZ157" s="130"/>
      <c r="BA157" s="130"/>
      <c r="BB157" s="130"/>
      <c r="BC157" s="130"/>
      <c r="BD157" s="130"/>
      <c r="BE157" s="130"/>
      <c r="BF157" s="130"/>
      <c r="BG157" s="130"/>
      <c r="BH157" s="130"/>
      <c r="BI157" s="130"/>
      <c r="BJ157" s="130"/>
      <c r="BK157" s="130"/>
      <c r="BL157" s="130"/>
      <c r="BM157" s="130"/>
      <c r="BN157" s="130"/>
      <c r="BO157" s="130"/>
      <c r="BQ157" s="70"/>
    </row>
    <row r="158" spans="2:69" ht="13.5" customHeight="1" x14ac:dyDescent="0.2">
      <c r="B158" s="70"/>
      <c r="C158" s="70"/>
      <c r="D158" s="70"/>
      <c r="E158" s="70"/>
      <c r="F158" s="70"/>
      <c r="G158" s="70"/>
      <c r="H158" s="70"/>
      <c r="I158" s="70"/>
      <c r="J158" s="70"/>
      <c r="K158" s="70"/>
      <c r="L158" s="70"/>
      <c r="M158" s="70"/>
      <c r="N158" s="70"/>
      <c r="O158" s="70"/>
      <c r="P158" s="70"/>
      <c r="Q158" s="70"/>
      <c r="R158" s="70"/>
      <c r="S158" s="70"/>
      <c r="T158" s="70"/>
      <c r="U158" s="70"/>
      <c r="V158" s="70"/>
      <c r="W158" s="70"/>
      <c r="X158" s="70"/>
      <c r="Y158" s="70"/>
      <c r="Z158" s="70"/>
      <c r="AA158" s="70"/>
      <c r="AB158" s="70"/>
      <c r="AC158" s="70"/>
      <c r="AD158" s="70"/>
      <c r="AE158" s="70"/>
      <c r="AF158" s="70"/>
      <c r="AG158" s="70"/>
      <c r="AH158" s="70"/>
      <c r="AK158" s="70"/>
      <c r="AL158" s="70"/>
      <c r="AM158" s="70"/>
      <c r="AN158" s="70"/>
      <c r="AO158" s="70"/>
      <c r="AP158" s="70"/>
      <c r="AQ158" s="70"/>
      <c r="AR158" s="70"/>
      <c r="AS158" s="70"/>
      <c r="AT158" s="70"/>
      <c r="AU158" s="70"/>
      <c r="AV158" s="70"/>
      <c r="AW158" s="70"/>
      <c r="AX158" s="70"/>
      <c r="AY158" s="70"/>
      <c r="AZ158" s="70"/>
      <c r="BA158" s="70"/>
      <c r="BB158" s="70"/>
      <c r="BC158" s="70"/>
      <c r="BD158" s="70"/>
      <c r="BE158" s="70"/>
      <c r="BF158" s="70"/>
      <c r="BG158" s="70"/>
      <c r="BH158" s="70"/>
      <c r="BI158" s="70"/>
      <c r="BJ158" s="70"/>
      <c r="BK158" s="70"/>
      <c r="BL158" s="70"/>
      <c r="BM158" s="70"/>
      <c r="BN158" s="70"/>
      <c r="BO158" s="70"/>
      <c r="BP158" s="70"/>
      <c r="BQ158" s="70"/>
    </row>
    <row r="159" spans="2:69" ht="13.5" customHeight="1" x14ac:dyDescent="0.2">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c r="X159" s="130"/>
      <c r="Y159" s="130"/>
      <c r="Z159" s="130"/>
      <c r="AA159" s="130"/>
      <c r="AB159" s="130"/>
      <c r="AC159" s="130"/>
      <c r="AD159" s="130"/>
      <c r="AE159" s="130"/>
      <c r="AF159" s="130"/>
      <c r="AH159" s="70"/>
      <c r="AK159" s="130"/>
      <c r="AL159" s="130"/>
      <c r="AM159" s="130"/>
      <c r="AN159" s="130"/>
      <c r="AO159" s="130"/>
      <c r="AP159" s="130"/>
      <c r="AQ159" s="130"/>
      <c r="AR159" s="130"/>
      <c r="AS159" s="130"/>
      <c r="AT159" s="130"/>
      <c r="AU159" s="130"/>
      <c r="AV159" s="130"/>
      <c r="AW159" s="130"/>
      <c r="AX159" s="130"/>
      <c r="AY159" s="130"/>
      <c r="AZ159" s="130"/>
      <c r="BA159" s="130"/>
      <c r="BB159" s="130"/>
      <c r="BC159" s="130"/>
      <c r="BD159" s="130"/>
      <c r="BE159" s="130"/>
      <c r="BF159" s="130"/>
      <c r="BG159" s="130"/>
      <c r="BH159" s="130"/>
      <c r="BI159" s="130"/>
      <c r="BJ159" s="130"/>
      <c r="BK159" s="130"/>
      <c r="BL159" s="130"/>
      <c r="BM159" s="130"/>
      <c r="BN159" s="130"/>
      <c r="BO159" s="130"/>
      <c r="BQ159" s="70"/>
    </row>
    <row r="160" spans="2:69" ht="13.5" customHeight="1" x14ac:dyDescent="0.2">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H160" s="70"/>
      <c r="AK160" s="130"/>
      <c r="AL160" s="130"/>
      <c r="AM160" s="130"/>
      <c r="AN160" s="130"/>
      <c r="AO160" s="130"/>
      <c r="AP160" s="130"/>
      <c r="AQ160" s="130"/>
      <c r="AR160" s="130"/>
      <c r="AS160" s="130"/>
      <c r="AT160" s="130"/>
      <c r="AU160" s="130"/>
      <c r="AV160" s="130"/>
      <c r="AW160" s="130"/>
      <c r="AX160" s="130"/>
      <c r="AY160" s="130"/>
      <c r="AZ160" s="130"/>
      <c r="BA160" s="130"/>
      <c r="BB160" s="130"/>
      <c r="BC160" s="130"/>
      <c r="BD160" s="130"/>
      <c r="BE160" s="130"/>
      <c r="BF160" s="130"/>
      <c r="BG160" s="130"/>
      <c r="BH160" s="130"/>
      <c r="BI160" s="130"/>
      <c r="BJ160" s="130"/>
      <c r="BK160" s="130"/>
      <c r="BL160" s="130"/>
      <c r="BM160" s="130"/>
      <c r="BN160" s="130"/>
      <c r="BO160" s="130"/>
      <c r="BQ160" s="70"/>
    </row>
    <row r="161" spans="2:69" ht="13.5" customHeight="1" x14ac:dyDescent="0.2">
      <c r="B161" s="70"/>
      <c r="C161" s="70"/>
      <c r="D161" s="70"/>
      <c r="E161" s="70"/>
      <c r="F161" s="70"/>
      <c r="G161" s="70"/>
      <c r="H161" s="70"/>
      <c r="I161" s="70"/>
      <c r="J161" s="70"/>
      <c r="K161" s="70"/>
      <c r="L161" s="70"/>
      <c r="M161" s="70"/>
      <c r="N161" s="70"/>
      <c r="O161" s="70"/>
      <c r="P161" s="70"/>
      <c r="Q161" s="70"/>
      <c r="R161" s="70"/>
      <c r="S161" s="70"/>
      <c r="T161" s="70"/>
      <c r="U161" s="70"/>
      <c r="V161" s="70"/>
      <c r="W161" s="70"/>
      <c r="X161" s="70"/>
      <c r="Y161" s="70"/>
      <c r="Z161" s="70"/>
      <c r="AA161" s="70"/>
      <c r="AB161" s="70"/>
      <c r="AC161" s="70"/>
      <c r="AD161" s="70"/>
      <c r="AE161" s="70"/>
      <c r="AF161" s="70"/>
      <c r="AG161" s="70"/>
      <c r="AH161" s="70"/>
      <c r="AK161" s="70"/>
      <c r="AL161" s="70"/>
      <c r="AM161" s="70"/>
      <c r="AN161" s="70"/>
      <c r="AO161" s="70"/>
      <c r="AP161" s="70"/>
      <c r="AQ161" s="70"/>
      <c r="AR161" s="70"/>
      <c r="AS161" s="70"/>
      <c r="AT161" s="70"/>
      <c r="AU161" s="70"/>
      <c r="AV161" s="70"/>
      <c r="AW161" s="70"/>
      <c r="AX161" s="70"/>
      <c r="AY161" s="70"/>
      <c r="AZ161" s="70"/>
      <c r="BA161" s="70"/>
      <c r="BB161" s="70"/>
      <c r="BC161" s="70"/>
      <c r="BD161" s="70"/>
      <c r="BE161" s="70"/>
      <c r="BF161" s="70"/>
      <c r="BG161" s="70"/>
      <c r="BH161" s="70"/>
      <c r="BI161" s="70"/>
      <c r="BJ161" s="70"/>
      <c r="BK161" s="70"/>
      <c r="BL161" s="70"/>
      <c r="BM161" s="70"/>
      <c r="BN161" s="70"/>
      <c r="BO161" s="70"/>
      <c r="BP161" s="70"/>
      <c r="BQ161" s="70"/>
    </row>
    <row r="162" spans="2:69" ht="13.5" customHeight="1" x14ac:dyDescent="0.2">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c r="X162" s="130"/>
      <c r="Y162" s="130"/>
      <c r="Z162" s="130"/>
      <c r="AA162" s="130"/>
      <c r="AB162" s="130"/>
      <c r="AC162" s="130"/>
      <c r="AD162" s="130"/>
      <c r="AE162" s="130"/>
      <c r="AF162" s="130"/>
      <c r="AH162" s="70"/>
      <c r="AK162" s="130"/>
      <c r="AL162" s="130"/>
      <c r="AM162" s="130"/>
      <c r="AN162" s="130"/>
      <c r="AO162" s="130"/>
      <c r="AP162" s="130"/>
      <c r="AQ162" s="130"/>
      <c r="AR162" s="130"/>
      <c r="AS162" s="130"/>
      <c r="AT162" s="130"/>
      <c r="AU162" s="130"/>
      <c r="AV162" s="130"/>
      <c r="AW162" s="130"/>
      <c r="AX162" s="130"/>
      <c r="AY162" s="130"/>
      <c r="AZ162" s="130"/>
      <c r="BA162" s="130"/>
      <c r="BB162" s="130"/>
      <c r="BC162" s="130"/>
      <c r="BD162" s="130"/>
      <c r="BE162" s="130"/>
      <c r="BF162" s="130"/>
      <c r="BG162" s="130"/>
      <c r="BH162" s="130"/>
      <c r="BI162" s="130"/>
      <c r="BJ162" s="130"/>
      <c r="BK162" s="130"/>
      <c r="BL162" s="130"/>
      <c r="BM162" s="130"/>
      <c r="BN162" s="130"/>
      <c r="BO162" s="130"/>
      <c r="BQ162" s="70"/>
    </row>
    <row r="163" spans="2:69" ht="13.5" customHeight="1" x14ac:dyDescent="0.2">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c r="X163" s="130"/>
      <c r="Y163" s="130"/>
      <c r="Z163" s="130"/>
      <c r="AA163" s="130"/>
      <c r="AB163" s="130"/>
      <c r="AC163" s="130"/>
      <c r="AD163" s="130"/>
      <c r="AE163" s="130"/>
      <c r="AF163" s="130"/>
      <c r="AH163" s="70"/>
      <c r="AK163" s="130"/>
      <c r="AL163" s="130"/>
      <c r="AM163" s="130"/>
      <c r="AN163" s="130"/>
      <c r="AO163" s="130"/>
      <c r="AP163" s="130"/>
      <c r="AQ163" s="130"/>
      <c r="AR163" s="130"/>
      <c r="AS163" s="130"/>
      <c r="AT163" s="130"/>
      <c r="AU163" s="130"/>
      <c r="AV163" s="130"/>
      <c r="AW163" s="130"/>
      <c r="AX163" s="130"/>
      <c r="AY163" s="130"/>
      <c r="AZ163" s="130"/>
      <c r="BA163" s="130"/>
      <c r="BB163" s="130"/>
      <c r="BC163" s="130"/>
      <c r="BD163" s="130"/>
      <c r="BE163" s="130"/>
      <c r="BF163" s="130"/>
      <c r="BG163" s="130"/>
      <c r="BH163" s="130"/>
      <c r="BI163" s="130"/>
      <c r="BJ163" s="130"/>
      <c r="BK163" s="130"/>
      <c r="BL163" s="130"/>
      <c r="BM163" s="130"/>
      <c r="BN163" s="130"/>
      <c r="BO163" s="130"/>
      <c r="BQ163" s="70"/>
    </row>
    <row r="164" spans="2:69" ht="13.5" customHeight="1" x14ac:dyDescent="0.2">
      <c r="B164" s="70"/>
      <c r="C164" s="70"/>
      <c r="D164" s="70"/>
      <c r="E164" s="70"/>
      <c r="F164" s="70"/>
      <c r="G164" s="70"/>
      <c r="H164" s="70"/>
      <c r="I164" s="70"/>
      <c r="J164" s="70"/>
      <c r="K164" s="70"/>
      <c r="L164" s="70"/>
      <c r="M164" s="70"/>
      <c r="N164" s="70"/>
      <c r="O164" s="70"/>
      <c r="P164" s="70"/>
      <c r="Q164" s="70"/>
      <c r="R164" s="70"/>
      <c r="S164" s="70"/>
      <c r="T164" s="70"/>
      <c r="U164" s="70"/>
      <c r="V164" s="70"/>
      <c r="W164" s="70"/>
      <c r="X164" s="70"/>
      <c r="Y164" s="70"/>
      <c r="Z164" s="70"/>
      <c r="AA164" s="70"/>
      <c r="AB164" s="70"/>
      <c r="AC164" s="70"/>
      <c r="AD164" s="70"/>
      <c r="AE164" s="70"/>
      <c r="AF164" s="70"/>
      <c r="AG164" s="70"/>
      <c r="AH164" s="70"/>
      <c r="AK164" s="70"/>
      <c r="AL164" s="70"/>
      <c r="AM164" s="70"/>
      <c r="AN164" s="70"/>
      <c r="AO164" s="70"/>
      <c r="AP164" s="70"/>
      <c r="AQ164" s="70"/>
      <c r="AR164" s="70"/>
      <c r="AS164" s="70"/>
      <c r="AT164" s="70"/>
      <c r="AU164" s="70"/>
      <c r="AV164" s="70"/>
      <c r="AW164" s="70"/>
      <c r="AX164" s="70"/>
      <c r="AY164" s="70"/>
      <c r="AZ164" s="70"/>
      <c r="BA164" s="70"/>
      <c r="BB164" s="70"/>
      <c r="BC164" s="70"/>
      <c r="BD164" s="70"/>
      <c r="BE164" s="70"/>
      <c r="BF164" s="70"/>
      <c r="BG164" s="70"/>
      <c r="BH164" s="70"/>
      <c r="BI164" s="70"/>
      <c r="BJ164" s="70"/>
      <c r="BK164" s="70"/>
      <c r="BL164" s="70"/>
      <c r="BM164" s="70"/>
      <c r="BN164" s="70"/>
      <c r="BO164" s="70"/>
      <c r="BP164" s="70"/>
      <c r="BQ164" s="70"/>
    </row>
    <row r="165" spans="2:69" ht="13.5" customHeight="1" x14ac:dyDescent="0.2">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c r="AH165" s="70"/>
      <c r="AK165" s="130"/>
      <c r="AL165" s="130"/>
      <c r="AM165" s="130"/>
      <c r="AN165" s="130"/>
      <c r="AO165" s="130"/>
      <c r="AP165" s="130"/>
      <c r="AQ165" s="130"/>
      <c r="AR165" s="130"/>
      <c r="AS165" s="130"/>
      <c r="AT165" s="130"/>
      <c r="AU165" s="130"/>
      <c r="AV165" s="130"/>
      <c r="AW165" s="130"/>
      <c r="AX165" s="130"/>
      <c r="AY165" s="130"/>
      <c r="AZ165" s="130"/>
      <c r="BA165" s="130"/>
      <c r="BB165" s="130"/>
      <c r="BC165" s="130"/>
      <c r="BD165" s="130"/>
      <c r="BE165" s="130"/>
      <c r="BF165" s="130"/>
      <c r="BG165" s="130"/>
      <c r="BH165" s="130"/>
      <c r="BI165" s="130"/>
      <c r="BJ165" s="130"/>
      <c r="BK165" s="130"/>
      <c r="BL165" s="130"/>
      <c r="BM165" s="130"/>
      <c r="BN165" s="130"/>
      <c r="BO165" s="130"/>
      <c r="BQ165" s="70"/>
    </row>
    <row r="166" spans="2:69" ht="13.5" customHeight="1" x14ac:dyDescent="0.2">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c r="X166" s="130"/>
      <c r="Y166" s="130"/>
      <c r="Z166" s="130"/>
      <c r="AA166" s="130"/>
      <c r="AB166" s="130"/>
      <c r="AC166" s="130"/>
      <c r="AD166" s="130"/>
      <c r="AE166" s="130"/>
      <c r="AF166" s="130"/>
      <c r="AH166" s="70"/>
      <c r="AK166" s="130"/>
      <c r="AL166" s="130"/>
      <c r="AM166" s="130"/>
      <c r="AN166" s="130"/>
      <c r="AO166" s="130"/>
      <c r="AP166" s="130"/>
      <c r="AQ166" s="130"/>
      <c r="AR166" s="130"/>
      <c r="AS166" s="130"/>
      <c r="AT166" s="130"/>
      <c r="AU166" s="130"/>
      <c r="AV166" s="130"/>
      <c r="AW166" s="130"/>
      <c r="AX166" s="130"/>
      <c r="AY166" s="130"/>
      <c r="AZ166" s="130"/>
      <c r="BA166" s="130"/>
      <c r="BB166" s="130"/>
      <c r="BC166" s="130"/>
      <c r="BD166" s="130"/>
      <c r="BE166" s="130"/>
      <c r="BF166" s="130"/>
      <c r="BG166" s="130"/>
      <c r="BH166" s="130"/>
      <c r="BI166" s="130"/>
      <c r="BJ166" s="130"/>
      <c r="BK166" s="130"/>
      <c r="BL166" s="130"/>
      <c r="BM166" s="130"/>
      <c r="BN166" s="130"/>
      <c r="BO166" s="130"/>
      <c r="BQ166" s="70"/>
    </row>
    <row r="167" spans="2:69" ht="13.5" customHeight="1" x14ac:dyDescent="0.2">
      <c r="B167" s="70"/>
      <c r="C167" s="70"/>
      <c r="D167" s="70"/>
      <c r="E167" s="70"/>
      <c r="F167" s="70"/>
      <c r="G167" s="70"/>
      <c r="H167" s="70"/>
      <c r="I167" s="70"/>
      <c r="J167" s="70"/>
      <c r="K167" s="70"/>
      <c r="L167" s="70"/>
      <c r="M167" s="70"/>
      <c r="N167" s="70"/>
      <c r="O167" s="70"/>
      <c r="P167" s="70"/>
      <c r="Q167" s="70"/>
      <c r="R167" s="70"/>
      <c r="S167" s="70"/>
      <c r="T167" s="70"/>
      <c r="U167" s="70"/>
      <c r="V167" s="70"/>
      <c r="W167" s="70"/>
      <c r="X167" s="70"/>
      <c r="Y167" s="70"/>
      <c r="Z167" s="70"/>
      <c r="AA167" s="70"/>
      <c r="AB167" s="70"/>
      <c r="AC167" s="70"/>
      <c r="AD167" s="70"/>
      <c r="AE167" s="70"/>
      <c r="AF167" s="70"/>
      <c r="AG167" s="70"/>
      <c r="AH167" s="70"/>
      <c r="AK167" s="70"/>
      <c r="AL167" s="70"/>
      <c r="AM167" s="70"/>
      <c r="AN167" s="70"/>
      <c r="AO167" s="70"/>
      <c r="AP167" s="70"/>
      <c r="AQ167" s="70"/>
      <c r="AR167" s="70"/>
      <c r="AS167" s="70"/>
      <c r="AT167" s="70"/>
      <c r="AU167" s="70"/>
      <c r="AV167" s="70"/>
      <c r="AW167" s="70"/>
      <c r="AX167" s="70"/>
      <c r="AY167" s="70"/>
      <c r="AZ167" s="70"/>
      <c r="BA167" s="70"/>
      <c r="BB167" s="70"/>
      <c r="BC167" s="70"/>
      <c r="BD167" s="70"/>
      <c r="BE167" s="70"/>
      <c r="BF167" s="70"/>
      <c r="BG167" s="70"/>
      <c r="BH167" s="70"/>
      <c r="BI167" s="70"/>
      <c r="BJ167" s="70"/>
      <c r="BK167" s="70"/>
      <c r="BL167" s="70"/>
      <c r="BM167" s="70"/>
      <c r="BN167" s="70"/>
      <c r="BO167" s="70"/>
      <c r="BP167" s="70"/>
      <c r="BQ167" s="70"/>
    </row>
    <row r="168" spans="2:69" ht="13.5" customHeight="1" x14ac:dyDescent="0.2">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c r="AH168" s="70"/>
      <c r="AK168" s="130"/>
      <c r="AL168" s="130"/>
      <c r="AM168" s="130"/>
      <c r="AN168" s="130"/>
      <c r="AO168" s="130"/>
      <c r="AP168" s="130"/>
      <c r="AQ168" s="130"/>
      <c r="AR168" s="130"/>
      <c r="AS168" s="130"/>
      <c r="AT168" s="130"/>
      <c r="AU168" s="130"/>
      <c r="AV168" s="130"/>
      <c r="AW168" s="130"/>
      <c r="AX168" s="130"/>
      <c r="AY168" s="130"/>
      <c r="AZ168" s="130"/>
      <c r="BA168" s="130"/>
      <c r="BB168" s="130"/>
      <c r="BC168" s="130"/>
      <c r="BD168" s="130"/>
      <c r="BE168" s="130"/>
      <c r="BF168" s="130"/>
      <c r="BG168" s="130"/>
      <c r="BH168" s="130"/>
      <c r="BI168" s="130"/>
      <c r="BJ168" s="130"/>
      <c r="BK168" s="130"/>
      <c r="BL168" s="130"/>
      <c r="BM168" s="130"/>
      <c r="BN168" s="130"/>
      <c r="BO168" s="130"/>
      <c r="BQ168" s="70"/>
    </row>
    <row r="169" spans="2:69" ht="13.5" customHeight="1" x14ac:dyDescent="0.2">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H169" s="70"/>
      <c r="AK169" s="130"/>
      <c r="AL169" s="130"/>
      <c r="AM169" s="130"/>
      <c r="AN169" s="130"/>
      <c r="AO169" s="130"/>
      <c r="AP169" s="130"/>
      <c r="AQ169" s="130"/>
      <c r="AR169" s="130"/>
      <c r="AS169" s="130"/>
      <c r="AT169" s="130"/>
      <c r="AU169" s="130"/>
      <c r="AV169" s="130"/>
      <c r="AW169" s="130"/>
      <c r="AX169" s="130"/>
      <c r="AY169" s="130"/>
      <c r="AZ169" s="130"/>
      <c r="BA169" s="130"/>
      <c r="BB169" s="130"/>
      <c r="BC169" s="130"/>
      <c r="BD169" s="130"/>
      <c r="BE169" s="130"/>
      <c r="BF169" s="130"/>
      <c r="BG169" s="130"/>
      <c r="BH169" s="130"/>
      <c r="BI169" s="130"/>
      <c r="BJ169" s="130"/>
      <c r="BK169" s="130"/>
      <c r="BL169" s="130"/>
      <c r="BM169" s="130"/>
      <c r="BN169" s="130"/>
      <c r="BO169" s="130"/>
      <c r="BQ169" s="70"/>
    </row>
    <row r="170" spans="2:69" ht="13.5" customHeight="1" x14ac:dyDescent="0.2">
      <c r="B170" s="70"/>
      <c r="C170" s="70"/>
      <c r="D170" s="70"/>
      <c r="E170" s="70"/>
      <c r="F170" s="70"/>
      <c r="G170" s="70"/>
      <c r="H170" s="70"/>
      <c r="I170" s="70"/>
      <c r="J170" s="70"/>
      <c r="K170" s="70"/>
      <c r="L170" s="70"/>
      <c r="M170" s="70"/>
      <c r="N170" s="70"/>
      <c r="O170" s="70"/>
      <c r="P170" s="70"/>
      <c r="Q170" s="70"/>
      <c r="R170" s="70"/>
      <c r="S170" s="70"/>
      <c r="T170" s="70"/>
      <c r="U170" s="70"/>
      <c r="V170" s="70"/>
      <c r="W170" s="70"/>
      <c r="X170" s="70"/>
      <c r="Y170" s="70"/>
      <c r="Z170" s="70"/>
      <c r="AA170" s="70"/>
      <c r="AB170" s="70"/>
      <c r="AC170" s="70"/>
      <c r="AD170" s="70"/>
      <c r="AE170" s="70"/>
      <c r="AF170" s="70"/>
      <c r="AG170" s="70"/>
      <c r="AH170" s="70"/>
      <c r="AK170" s="70"/>
      <c r="AL170" s="70"/>
      <c r="AM170" s="70"/>
      <c r="AN170" s="70"/>
      <c r="AO170" s="70"/>
      <c r="AP170" s="70"/>
      <c r="AQ170" s="70"/>
      <c r="AR170" s="70"/>
      <c r="AS170" s="70"/>
      <c r="AT170" s="70"/>
      <c r="AU170" s="70"/>
      <c r="AV170" s="70"/>
      <c r="AW170" s="70"/>
      <c r="AX170" s="70"/>
      <c r="AY170" s="70"/>
      <c r="AZ170" s="70"/>
      <c r="BA170" s="70"/>
      <c r="BB170" s="70"/>
      <c r="BC170" s="70"/>
      <c r="BD170" s="70"/>
      <c r="BE170" s="70"/>
      <c r="BF170" s="70"/>
      <c r="BG170" s="70"/>
      <c r="BH170" s="70"/>
      <c r="BI170" s="70"/>
      <c r="BJ170" s="70"/>
      <c r="BK170" s="70"/>
      <c r="BL170" s="70"/>
      <c r="BM170" s="70"/>
      <c r="BN170" s="70"/>
      <c r="BO170" s="70"/>
      <c r="BP170" s="70"/>
      <c r="BQ170" s="70"/>
    </row>
    <row r="171" spans="2:69" ht="13.5" customHeight="1" x14ac:dyDescent="0.2">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H171" s="70"/>
      <c r="AK171" s="130"/>
      <c r="AL171" s="130"/>
      <c r="AM171" s="130"/>
      <c r="AN171" s="130"/>
      <c r="AO171" s="130"/>
      <c r="AP171" s="130"/>
      <c r="AQ171" s="130"/>
      <c r="AR171" s="130"/>
      <c r="AS171" s="130"/>
      <c r="AT171" s="130"/>
      <c r="AU171" s="130"/>
      <c r="AV171" s="130"/>
      <c r="AW171" s="130"/>
      <c r="AX171" s="130"/>
      <c r="AY171" s="130"/>
      <c r="AZ171" s="130"/>
      <c r="BA171" s="130"/>
      <c r="BB171" s="130"/>
      <c r="BC171" s="130"/>
      <c r="BD171" s="130"/>
      <c r="BE171" s="130"/>
      <c r="BF171" s="130"/>
      <c r="BG171" s="130"/>
      <c r="BH171" s="130"/>
      <c r="BI171" s="130"/>
      <c r="BJ171" s="130"/>
      <c r="BK171" s="130"/>
      <c r="BL171" s="130"/>
      <c r="BM171" s="130"/>
      <c r="BN171" s="130"/>
      <c r="BO171" s="130"/>
      <c r="BQ171" s="70"/>
    </row>
    <row r="172" spans="2:69" ht="13.5" customHeight="1" x14ac:dyDescent="0.2">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H172" s="7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130"/>
      <c r="BF172" s="130"/>
      <c r="BG172" s="130"/>
      <c r="BH172" s="130"/>
      <c r="BI172" s="130"/>
      <c r="BJ172" s="130"/>
      <c r="BK172" s="130"/>
      <c r="BL172" s="130"/>
      <c r="BM172" s="130"/>
      <c r="BN172" s="130"/>
      <c r="BO172" s="130"/>
      <c r="BQ172" s="70"/>
    </row>
    <row r="173" spans="2:69" ht="13.5" customHeight="1" x14ac:dyDescent="0.2">
      <c r="B173" s="70"/>
      <c r="C173" s="70"/>
      <c r="D173" s="70"/>
      <c r="E173" s="70"/>
      <c r="F173" s="70"/>
      <c r="G173" s="70"/>
      <c r="H173" s="70"/>
      <c r="I173" s="70"/>
      <c r="J173" s="70"/>
      <c r="K173" s="70"/>
      <c r="L173" s="70"/>
      <c r="M173" s="70"/>
      <c r="N173" s="70"/>
      <c r="O173" s="70"/>
      <c r="P173" s="70"/>
      <c r="Q173" s="70"/>
      <c r="R173" s="70"/>
      <c r="S173" s="70"/>
      <c r="T173" s="70"/>
      <c r="U173" s="70"/>
      <c r="V173" s="70"/>
      <c r="W173" s="70"/>
      <c r="X173" s="70"/>
      <c r="Y173" s="70"/>
      <c r="Z173" s="70"/>
      <c r="AA173" s="70"/>
      <c r="AB173" s="70"/>
      <c r="AC173" s="70"/>
      <c r="AD173" s="70"/>
      <c r="AE173" s="70"/>
      <c r="AF173" s="70"/>
      <c r="AG173" s="70"/>
      <c r="AH173" s="70"/>
      <c r="AK173" s="70"/>
      <c r="AL173" s="70"/>
      <c r="AM173" s="70"/>
      <c r="AN173" s="70"/>
      <c r="AO173" s="70"/>
      <c r="AP173" s="70"/>
      <c r="AQ173" s="70"/>
      <c r="AR173" s="70"/>
      <c r="AS173" s="70"/>
      <c r="AT173" s="70"/>
      <c r="AU173" s="70"/>
      <c r="AV173" s="70"/>
      <c r="AW173" s="70"/>
      <c r="AX173" s="70"/>
      <c r="AY173" s="70"/>
      <c r="AZ173" s="70"/>
      <c r="BA173" s="70"/>
      <c r="BB173" s="70"/>
      <c r="BC173" s="70"/>
      <c r="BD173" s="70"/>
      <c r="BE173" s="70"/>
      <c r="BF173" s="70"/>
      <c r="BG173" s="70"/>
      <c r="BH173" s="70"/>
      <c r="BI173" s="70"/>
      <c r="BJ173" s="70"/>
      <c r="BK173" s="70"/>
      <c r="BL173" s="70"/>
      <c r="BM173" s="70"/>
      <c r="BN173" s="70"/>
      <c r="BO173" s="70"/>
      <c r="BP173" s="70"/>
      <c r="BQ173" s="70"/>
    </row>
    <row r="174" spans="2:69" ht="13.5" customHeight="1" x14ac:dyDescent="0.2">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H174" s="70"/>
      <c r="AK174" s="130"/>
      <c r="AL174" s="130"/>
      <c r="AM174" s="130"/>
      <c r="AN174" s="130"/>
      <c r="AO174" s="130"/>
      <c r="AP174" s="130"/>
      <c r="AQ174" s="130"/>
      <c r="AR174" s="130"/>
      <c r="AS174" s="130"/>
      <c r="AT174" s="130"/>
      <c r="AU174" s="130"/>
      <c r="AV174" s="130"/>
      <c r="AW174" s="130"/>
      <c r="AX174" s="130"/>
      <c r="AY174" s="130"/>
      <c r="AZ174" s="130"/>
      <c r="BA174" s="130"/>
      <c r="BB174" s="130"/>
      <c r="BC174" s="130"/>
      <c r="BD174" s="130"/>
      <c r="BE174" s="130"/>
      <c r="BF174" s="130"/>
      <c r="BG174" s="130"/>
      <c r="BH174" s="130"/>
      <c r="BI174" s="130"/>
      <c r="BJ174" s="130"/>
      <c r="BK174" s="130"/>
      <c r="BL174" s="130"/>
      <c r="BM174" s="130"/>
      <c r="BN174" s="130"/>
      <c r="BO174" s="130"/>
      <c r="BQ174" s="70"/>
    </row>
    <row r="175" spans="2:69" ht="13.5" customHeight="1" x14ac:dyDescent="0.2">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H175" s="7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130"/>
      <c r="BF175" s="130"/>
      <c r="BG175" s="130"/>
      <c r="BH175" s="130"/>
      <c r="BI175" s="130"/>
      <c r="BJ175" s="130"/>
      <c r="BK175" s="130"/>
      <c r="BL175" s="130"/>
      <c r="BM175" s="130"/>
      <c r="BN175" s="130"/>
      <c r="BO175" s="130"/>
      <c r="BQ175" s="70"/>
    </row>
    <row r="176" spans="2:69" ht="13.5" customHeight="1" x14ac:dyDescent="0.2">
      <c r="B176" s="70"/>
      <c r="C176" s="70"/>
      <c r="D176" s="70"/>
      <c r="E176" s="70"/>
      <c r="F176" s="70"/>
      <c r="G176" s="70"/>
      <c r="H176" s="70"/>
      <c r="I176" s="70"/>
      <c r="J176" s="70"/>
      <c r="K176" s="70"/>
      <c r="L176" s="70"/>
      <c r="M176" s="70"/>
      <c r="N176" s="70"/>
      <c r="O176" s="70"/>
      <c r="P176" s="70"/>
      <c r="Q176" s="70"/>
      <c r="R176" s="70"/>
      <c r="S176" s="70"/>
      <c r="T176" s="70"/>
      <c r="U176" s="70"/>
      <c r="V176" s="70"/>
      <c r="W176" s="70"/>
      <c r="X176" s="70"/>
      <c r="Y176" s="70"/>
      <c r="Z176" s="70"/>
      <c r="AA176" s="70"/>
      <c r="AB176" s="70"/>
      <c r="AC176" s="70"/>
      <c r="AD176" s="70"/>
      <c r="AE176" s="70"/>
      <c r="AF176" s="70"/>
      <c r="AG176" s="70"/>
      <c r="AH176" s="70"/>
      <c r="AK176" s="70"/>
      <c r="AL176" s="70"/>
      <c r="AM176" s="70"/>
      <c r="AN176" s="70"/>
      <c r="AO176" s="70"/>
      <c r="AP176" s="70"/>
      <c r="AQ176" s="70"/>
      <c r="AR176" s="70"/>
      <c r="AS176" s="70"/>
      <c r="AT176" s="70"/>
      <c r="AU176" s="70"/>
      <c r="AV176" s="70"/>
      <c r="AW176" s="70"/>
      <c r="AX176" s="70"/>
      <c r="AY176" s="70"/>
      <c r="AZ176" s="70"/>
      <c r="BA176" s="70"/>
      <c r="BB176" s="70"/>
      <c r="BC176" s="70"/>
      <c r="BD176" s="70"/>
      <c r="BE176" s="70"/>
      <c r="BF176" s="70"/>
      <c r="BG176" s="70"/>
      <c r="BH176" s="70"/>
      <c r="BI176" s="70"/>
      <c r="BJ176" s="70"/>
      <c r="BK176" s="70"/>
      <c r="BL176" s="70"/>
      <c r="BM176" s="70"/>
      <c r="BN176" s="70"/>
      <c r="BO176" s="70"/>
      <c r="BP176" s="70"/>
      <c r="BQ176" s="70"/>
    </row>
    <row r="177" spans="2:69" ht="13.5" customHeight="1" x14ac:dyDescent="0.2">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H177" s="7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130"/>
      <c r="BF177" s="130"/>
      <c r="BG177" s="130"/>
      <c r="BH177" s="130"/>
      <c r="BI177" s="130"/>
      <c r="BJ177" s="130"/>
      <c r="BK177" s="130"/>
      <c r="BL177" s="130"/>
      <c r="BM177" s="130"/>
      <c r="BN177" s="130"/>
      <c r="BO177" s="130"/>
      <c r="BQ177" s="70"/>
    </row>
    <row r="178" spans="2:69" ht="13.5" customHeight="1" x14ac:dyDescent="0.2">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H178" s="7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130"/>
      <c r="BF178" s="130"/>
      <c r="BG178" s="130"/>
      <c r="BH178" s="130"/>
      <c r="BI178" s="130"/>
      <c r="BJ178" s="130"/>
      <c r="BK178" s="130"/>
      <c r="BL178" s="130"/>
      <c r="BM178" s="130"/>
      <c r="BN178" s="130"/>
      <c r="BO178" s="130"/>
      <c r="BQ178" s="70"/>
    </row>
    <row r="179" spans="2:69" ht="13.5" customHeight="1" x14ac:dyDescent="0.2">
      <c r="B179" s="70"/>
      <c r="C179" s="70"/>
      <c r="D179" s="70"/>
      <c r="E179" s="70"/>
      <c r="F179" s="70"/>
      <c r="G179" s="70"/>
      <c r="H179" s="70"/>
      <c r="I179" s="70"/>
      <c r="J179" s="70"/>
      <c r="K179" s="70"/>
      <c r="L179" s="70"/>
      <c r="M179" s="70"/>
      <c r="N179" s="70"/>
      <c r="O179" s="70"/>
      <c r="P179" s="70"/>
      <c r="Q179" s="70"/>
      <c r="R179" s="70"/>
      <c r="S179" s="70"/>
      <c r="T179" s="70"/>
      <c r="U179" s="70"/>
      <c r="V179" s="70"/>
      <c r="W179" s="70"/>
      <c r="X179" s="70"/>
      <c r="Y179" s="70"/>
      <c r="Z179" s="70"/>
      <c r="AA179" s="70"/>
      <c r="AB179" s="70"/>
      <c r="AC179" s="70"/>
      <c r="AD179" s="70"/>
      <c r="AE179" s="70"/>
      <c r="AF179" s="70"/>
      <c r="AG179" s="70"/>
      <c r="AH179" s="70"/>
      <c r="AK179" s="70"/>
      <c r="AL179" s="70"/>
      <c r="AM179" s="70"/>
      <c r="AN179" s="70"/>
      <c r="AO179" s="70"/>
      <c r="AP179" s="70"/>
      <c r="AQ179" s="70"/>
      <c r="AR179" s="70"/>
      <c r="AS179" s="70"/>
      <c r="AT179" s="70"/>
      <c r="AU179" s="70"/>
      <c r="AV179" s="70"/>
      <c r="AW179" s="70"/>
      <c r="AX179" s="70"/>
      <c r="AY179" s="70"/>
      <c r="AZ179" s="70"/>
      <c r="BA179" s="70"/>
      <c r="BB179" s="70"/>
      <c r="BC179" s="70"/>
      <c r="BD179" s="70"/>
      <c r="BE179" s="70"/>
      <c r="BF179" s="70"/>
      <c r="BG179" s="70"/>
      <c r="BH179" s="70"/>
      <c r="BI179" s="70"/>
      <c r="BJ179" s="70"/>
      <c r="BK179" s="70"/>
      <c r="BL179" s="70"/>
      <c r="BM179" s="70"/>
      <c r="BN179" s="70"/>
      <c r="BO179" s="70"/>
      <c r="BP179" s="70"/>
      <c r="BQ179" s="70"/>
    </row>
    <row r="180" spans="2:69" ht="13.5" customHeight="1" x14ac:dyDescent="0.2">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H180" s="7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130"/>
      <c r="BF180" s="130"/>
      <c r="BG180" s="130"/>
      <c r="BH180" s="130"/>
      <c r="BI180" s="130"/>
      <c r="BJ180" s="130"/>
      <c r="BK180" s="130"/>
      <c r="BL180" s="130"/>
      <c r="BM180" s="130"/>
      <c r="BN180" s="130"/>
      <c r="BO180" s="130"/>
      <c r="BQ180" s="70"/>
    </row>
    <row r="181" spans="2:69" ht="13.5" customHeight="1" x14ac:dyDescent="0.2">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H181" s="7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130"/>
      <c r="BF181" s="130"/>
      <c r="BG181" s="130"/>
      <c r="BH181" s="130"/>
      <c r="BI181" s="130"/>
      <c r="BJ181" s="130"/>
      <c r="BK181" s="130"/>
      <c r="BL181" s="130"/>
      <c r="BM181" s="130"/>
      <c r="BN181" s="130"/>
      <c r="BO181" s="130"/>
      <c r="BQ181" s="70"/>
    </row>
    <row r="182" spans="2:69" ht="13.5" customHeight="1" x14ac:dyDescent="0.2">
      <c r="B182" s="70"/>
      <c r="C182" s="70"/>
      <c r="D182" s="70"/>
      <c r="E182" s="70"/>
      <c r="F182" s="70"/>
      <c r="G182" s="70"/>
      <c r="H182" s="70"/>
      <c r="I182" s="70"/>
      <c r="J182" s="70"/>
      <c r="K182" s="70"/>
      <c r="L182" s="70"/>
      <c r="M182" s="70"/>
      <c r="N182" s="70"/>
      <c r="O182" s="70"/>
      <c r="P182" s="70"/>
      <c r="Q182" s="70"/>
      <c r="R182" s="70"/>
      <c r="S182" s="70"/>
      <c r="T182" s="70"/>
      <c r="U182" s="70"/>
      <c r="V182" s="70"/>
      <c r="W182" s="70"/>
      <c r="X182" s="70"/>
      <c r="Y182" s="70"/>
      <c r="Z182" s="70"/>
      <c r="AA182" s="70"/>
      <c r="AB182" s="70"/>
      <c r="AC182" s="70"/>
      <c r="AD182" s="70"/>
      <c r="AE182" s="70"/>
      <c r="AF182" s="70"/>
      <c r="AG182" s="70"/>
      <c r="AH182" s="70"/>
      <c r="AK182" s="70"/>
      <c r="AL182" s="70"/>
      <c r="AM182" s="70"/>
      <c r="AN182" s="70"/>
      <c r="AO182" s="70"/>
      <c r="AP182" s="70"/>
      <c r="AQ182" s="70"/>
      <c r="AR182" s="70"/>
      <c r="AS182" s="70"/>
      <c r="AT182" s="70"/>
      <c r="AU182" s="70"/>
      <c r="AV182" s="70"/>
      <c r="AW182" s="70"/>
      <c r="AX182" s="70"/>
      <c r="AY182" s="70"/>
      <c r="AZ182" s="70"/>
      <c r="BA182" s="70"/>
      <c r="BB182" s="70"/>
      <c r="BC182" s="70"/>
      <c r="BD182" s="70"/>
      <c r="BE182" s="70"/>
      <c r="BF182" s="70"/>
      <c r="BG182" s="70"/>
      <c r="BH182" s="70"/>
      <c r="BI182" s="70"/>
      <c r="BJ182" s="70"/>
      <c r="BK182" s="70"/>
      <c r="BL182" s="70"/>
      <c r="BM182" s="70"/>
      <c r="BN182" s="70"/>
      <c r="BO182" s="70"/>
      <c r="BP182" s="70"/>
      <c r="BQ182" s="70"/>
    </row>
    <row r="183" spans="2:69" ht="13.5" customHeight="1" x14ac:dyDescent="0.2">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c r="X183" s="130"/>
      <c r="Y183" s="130"/>
      <c r="Z183" s="130"/>
      <c r="AA183" s="130"/>
      <c r="AB183" s="130"/>
      <c r="AC183" s="130"/>
      <c r="AD183" s="130"/>
      <c r="AE183" s="130"/>
      <c r="AF183" s="130"/>
      <c r="AH183" s="70"/>
      <c r="AK183" s="130"/>
      <c r="AL183" s="130"/>
      <c r="AM183" s="130"/>
      <c r="AN183" s="130"/>
      <c r="AO183" s="130"/>
      <c r="AP183" s="130"/>
      <c r="AQ183" s="130"/>
      <c r="AR183" s="130"/>
      <c r="AS183" s="130"/>
      <c r="AT183" s="130"/>
      <c r="AU183" s="130"/>
      <c r="AV183" s="130"/>
      <c r="AW183" s="130"/>
      <c r="AX183" s="130"/>
      <c r="AY183" s="130"/>
      <c r="AZ183" s="130"/>
      <c r="BA183" s="130"/>
      <c r="BB183" s="130"/>
      <c r="BC183" s="130"/>
      <c r="BD183" s="130"/>
      <c r="BE183" s="130"/>
      <c r="BF183" s="130"/>
      <c r="BG183" s="130"/>
      <c r="BH183" s="130"/>
      <c r="BI183" s="130"/>
      <c r="BJ183" s="130"/>
      <c r="BK183" s="130"/>
      <c r="BL183" s="130"/>
      <c r="BM183" s="130"/>
      <c r="BN183" s="130"/>
      <c r="BO183" s="130"/>
      <c r="BQ183" s="70"/>
    </row>
    <row r="184" spans="2:69" ht="13.5" customHeight="1" x14ac:dyDescent="0.2">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c r="X184" s="130"/>
      <c r="Y184" s="130"/>
      <c r="Z184" s="130"/>
      <c r="AA184" s="130"/>
      <c r="AB184" s="130"/>
      <c r="AC184" s="130"/>
      <c r="AD184" s="130"/>
      <c r="AE184" s="130"/>
      <c r="AF184" s="130"/>
      <c r="AH184" s="70"/>
      <c r="AK184" s="130"/>
      <c r="AL184" s="130"/>
      <c r="AM184" s="130"/>
      <c r="AN184" s="130"/>
      <c r="AO184" s="130"/>
      <c r="AP184" s="130"/>
      <c r="AQ184" s="130"/>
      <c r="AR184" s="130"/>
      <c r="AS184" s="130"/>
      <c r="AT184" s="130"/>
      <c r="AU184" s="130"/>
      <c r="AV184" s="130"/>
      <c r="AW184" s="130"/>
      <c r="AX184" s="130"/>
      <c r="AY184" s="130"/>
      <c r="AZ184" s="130"/>
      <c r="BA184" s="130"/>
      <c r="BB184" s="130"/>
      <c r="BC184" s="130"/>
      <c r="BD184" s="130"/>
      <c r="BE184" s="130"/>
      <c r="BF184" s="130"/>
      <c r="BG184" s="130"/>
      <c r="BH184" s="130"/>
      <c r="BI184" s="130"/>
      <c r="BJ184" s="130"/>
      <c r="BK184" s="130"/>
      <c r="BL184" s="130"/>
      <c r="BM184" s="130"/>
      <c r="BN184" s="130"/>
      <c r="BO184" s="130"/>
      <c r="BQ184" s="70"/>
    </row>
    <row r="185" spans="2:69" ht="13.5" customHeight="1" x14ac:dyDescent="0.2">
      <c r="B185" s="70"/>
      <c r="C185" s="70"/>
      <c r="D185" s="70"/>
      <c r="E185" s="70"/>
      <c r="F185" s="70"/>
      <c r="G185" s="70"/>
      <c r="H185" s="70"/>
      <c r="I185" s="70"/>
      <c r="J185" s="70"/>
      <c r="K185" s="70"/>
      <c r="L185" s="70"/>
      <c r="M185" s="70"/>
      <c r="N185" s="70"/>
      <c r="O185" s="70"/>
      <c r="P185" s="70"/>
      <c r="Q185" s="70"/>
      <c r="R185" s="70"/>
      <c r="S185" s="70"/>
      <c r="T185" s="70"/>
      <c r="U185" s="70"/>
      <c r="V185" s="70"/>
      <c r="W185" s="70"/>
      <c r="X185" s="70"/>
      <c r="Y185" s="70"/>
      <c r="Z185" s="70"/>
      <c r="AA185" s="70"/>
      <c r="AB185" s="70"/>
      <c r="AC185" s="70"/>
      <c r="AD185" s="70"/>
      <c r="AE185" s="70"/>
      <c r="AF185" s="70"/>
      <c r="AG185" s="70"/>
      <c r="AH185" s="70"/>
      <c r="AK185" s="70"/>
      <c r="AL185" s="70"/>
      <c r="AM185" s="70"/>
      <c r="AN185" s="70"/>
      <c r="AO185" s="70"/>
      <c r="AP185" s="70"/>
      <c r="AQ185" s="70"/>
      <c r="AR185" s="70"/>
      <c r="AS185" s="70"/>
      <c r="AT185" s="70"/>
      <c r="AU185" s="70"/>
      <c r="AV185" s="70"/>
      <c r="AW185" s="70"/>
      <c r="AX185" s="70"/>
      <c r="AY185" s="70"/>
      <c r="AZ185" s="70"/>
      <c r="BA185" s="70"/>
      <c r="BB185" s="70"/>
      <c r="BC185" s="70"/>
      <c r="BD185" s="70"/>
      <c r="BE185" s="70"/>
      <c r="BF185" s="70"/>
      <c r="BG185" s="70"/>
      <c r="BH185" s="70"/>
      <c r="BI185" s="70"/>
      <c r="BJ185" s="70"/>
      <c r="BK185" s="70"/>
      <c r="BL185" s="70"/>
      <c r="BM185" s="70"/>
      <c r="BN185" s="70"/>
      <c r="BO185" s="70"/>
      <c r="BP185" s="70"/>
      <c r="BQ185" s="70"/>
    </row>
    <row r="186" spans="2:69" ht="13.5" customHeight="1" x14ac:dyDescent="0.2">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c r="X186" s="130"/>
      <c r="Y186" s="130"/>
      <c r="Z186" s="130"/>
      <c r="AA186" s="130"/>
      <c r="AB186" s="130"/>
      <c r="AC186" s="130"/>
      <c r="AD186" s="130"/>
      <c r="AE186" s="130"/>
      <c r="AF186" s="130"/>
      <c r="AH186" s="70"/>
      <c r="AK186" s="130"/>
      <c r="AL186" s="130"/>
      <c r="AM186" s="130"/>
      <c r="AN186" s="130"/>
      <c r="AO186" s="130"/>
      <c r="AP186" s="130"/>
      <c r="AQ186" s="130"/>
      <c r="AR186" s="130"/>
      <c r="AS186" s="130"/>
      <c r="AT186" s="130"/>
      <c r="AU186" s="130"/>
      <c r="AV186" s="130"/>
      <c r="AW186" s="130"/>
      <c r="AX186" s="130"/>
      <c r="AY186" s="130"/>
      <c r="AZ186" s="130"/>
      <c r="BA186" s="130"/>
      <c r="BB186" s="130"/>
      <c r="BC186" s="130"/>
      <c r="BD186" s="130"/>
      <c r="BE186" s="130"/>
      <c r="BF186" s="130"/>
      <c r="BG186" s="130"/>
      <c r="BH186" s="130"/>
      <c r="BI186" s="130"/>
      <c r="BJ186" s="130"/>
      <c r="BK186" s="130"/>
      <c r="BL186" s="130"/>
      <c r="BM186" s="130"/>
      <c r="BN186" s="130"/>
      <c r="BO186" s="130"/>
      <c r="BQ186" s="70"/>
    </row>
    <row r="187" spans="2:69" ht="13.5" customHeight="1" x14ac:dyDescent="0.2">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c r="X187" s="130"/>
      <c r="Y187" s="130"/>
      <c r="Z187" s="130"/>
      <c r="AA187" s="130"/>
      <c r="AB187" s="130"/>
      <c r="AC187" s="130"/>
      <c r="AD187" s="130"/>
      <c r="AE187" s="130"/>
      <c r="AF187" s="130"/>
      <c r="AH187" s="70"/>
      <c r="AK187" s="130"/>
      <c r="AL187" s="130"/>
      <c r="AM187" s="130"/>
      <c r="AN187" s="130"/>
      <c r="AO187" s="130"/>
      <c r="AP187" s="130"/>
      <c r="AQ187" s="130"/>
      <c r="AR187" s="130"/>
      <c r="AS187" s="130"/>
      <c r="AT187" s="130"/>
      <c r="AU187" s="130"/>
      <c r="AV187" s="130"/>
      <c r="AW187" s="130"/>
      <c r="AX187" s="130"/>
      <c r="AY187" s="130"/>
      <c r="AZ187" s="130"/>
      <c r="BA187" s="130"/>
      <c r="BB187" s="130"/>
      <c r="BC187" s="130"/>
      <c r="BD187" s="130"/>
      <c r="BE187" s="130"/>
      <c r="BF187" s="130"/>
      <c r="BG187" s="130"/>
      <c r="BH187" s="130"/>
      <c r="BI187" s="130"/>
      <c r="BJ187" s="130"/>
      <c r="BK187" s="130"/>
      <c r="BL187" s="130"/>
      <c r="BM187" s="130"/>
      <c r="BN187" s="130"/>
      <c r="BO187" s="130"/>
      <c r="BQ187" s="70"/>
    </row>
    <row r="188" spans="2:69" ht="13.5" customHeight="1" x14ac:dyDescent="0.2">
      <c r="B188" s="70"/>
      <c r="C188" s="70"/>
      <c r="D188" s="70"/>
      <c r="E188" s="70"/>
      <c r="F188" s="70"/>
      <c r="G188" s="70"/>
      <c r="H188" s="70"/>
      <c r="I188" s="70"/>
      <c r="J188" s="70"/>
      <c r="K188" s="70"/>
      <c r="L188" s="70"/>
      <c r="M188" s="70"/>
      <c r="N188" s="70"/>
      <c r="O188" s="70"/>
      <c r="P188" s="70"/>
      <c r="Q188" s="70"/>
      <c r="R188" s="70"/>
      <c r="S188" s="70"/>
      <c r="T188" s="70"/>
      <c r="U188" s="70"/>
      <c r="V188" s="70"/>
      <c r="W188" s="70"/>
      <c r="X188" s="70"/>
      <c r="Y188" s="70"/>
      <c r="Z188" s="70"/>
      <c r="AA188" s="70"/>
      <c r="AB188" s="70"/>
      <c r="AC188" s="70"/>
      <c r="AD188" s="70"/>
      <c r="AE188" s="70"/>
      <c r="AF188" s="70"/>
      <c r="AG188" s="70"/>
      <c r="AH188" s="70"/>
      <c r="AK188" s="70"/>
      <c r="AL188" s="70"/>
      <c r="AM188" s="70"/>
      <c r="AN188" s="70"/>
      <c r="AO188" s="70"/>
      <c r="AP188" s="70"/>
      <c r="AQ188" s="70"/>
      <c r="AR188" s="70"/>
      <c r="AS188" s="70"/>
      <c r="AT188" s="70"/>
      <c r="AU188" s="70"/>
      <c r="AV188" s="70"/>
      <c r="AW188" s="70"/>
      <c r="AX188" s="70"/>
      <c r="AY188" s="70"/>
      <c r="AZ188" s="70"/>
      <c r="BA188" s="70"/>
      <c r="BB188" s="70"/>
      <c r="BC188" s="70"/>
      <c r="BD188" s="70"/>
      <c r="BE188" s="70"/>
      <c r="BF188" s="70"/>
      <c r="BG188" s="70"/>
      <c r="BH188" s="70"/>
      <c r="BI188" s="70"/>
      <c r="BJ188" s="70"/>
      <c r="BK188" s="70"/>
      <c r="BL188" s="70"/>
      <c r="BM188" s="70"/>
      <c r="BN188" s="70"/>
      <c r="BO188" s="70"/>
      <c r="BP188" s="70"/>
      <c r="BQ188" s="70"/>
    </row>
    <row r="189" spans="2:69" ht="13.5" customHeight="1" x14ac:dyDescent="0.2">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c r="X189" s="130"/>
      <c r="Y189" s="130"/>
      <c r="Z189" s="130"/>
      <c r="AA189" s="130"/>
      <c r="AB189" s="130"/>
      <c r="AC189" s="130"/>
      <c r="AD189" s="130"/>
      <c r="AE189" s="130"/>
      <c r="AF189" s="130"/>
      <c r="AH189" s="70"/>
      <c r="AK189" s="130"/>
      <c r="AL189" s="130"/>
      <c r="AM189" s="130"/>
      <c r="AN189" s="130"/>
      <c r="AO189" s="130"/>
      <c r="AP189" s="130"/>
      <c r="AQ189" s="130"/>
      <c r="AR189" s="130"/>
      <c r="AS189" s="130"/>
      <c r="AT189" s="130"/>
      <c r="AU189" s="130"/>
      <c r="AV189" s="130"/>
      <c r="AW189" s="130"/>
      <c r="AX189" s="130"/>
      <c r="AY189" s="130"/>
      <c r="AZ189" s="130"/>
      <c r="BA189" s="130"/>
      <c r="BB189" s="130"/>
      <c r="BC189" s="130"/>
      <c r="BD189" s="130"/>
      <c r="BE189" s="130"/>
      <c r="BF189" s="130"/>
      <c r="BG189" s="130"/>
      <c r="BH189" s="130"/>
      <c r="BI189" s="130"/>
      <c r="BJ189" s="130"/>
      <c r="BK189" s="130"/>
      <c r="BL189" s="130"/>
      <c r="BM189" s="130"/>
      <c r="BN189" s="130"/>
      <c r="BO189" s="130"/>
      <c r="BQ189" s="70"/>
    </row>
    <row r="190" spans="2:69" ht="13.5" customHeight="1" x14ac:dyDescent="0.2">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c r="X190" s="130"/>
      <c r="Y190" s="130"/>
      <c r="Z190" s="130"/>
      <c r="AA190" s="130"/>
      <c r="AB190" s="130"/>
      <c r="AC190" s="130"/>
      <c r="AD190" s="130"/>
      <c r="AE190" s="130"/>
      <c r="AF190" s="130"/>
      <c r="AH190" s="70"/>
      <c r="AK190" s="130"/>
      <c r="AL190" s="130"/>
      <c r="AM190" s="130"/>
      <c r="AN190" s="130"/>
      <c r="AO190" s="130"/>
      <c r="AP190" s="130"/>
      <c r="AQ190" s="130"/>
      <c r="AR190" s="130"/>
      <c r="AS190" s="130"/>
      <c r="AT190" s="130"/>
      <c r="AU190" s="130"/>
      <c r="AV190" s="130"/>
      <c r="AW190" s="130"/>
      <c r="AX190" s="130"/>
      <c r="AY190" s="130"/>
      <c r="AZ190" s="130"/>
      <c r="BA190" s="130"/>
      <c r="BB190" s="130"/>
      <c r="BC190" s="130"/>
      <c r="BD190" s="130"/>
      <c r="BE190" s="130"/>
      <c r="BF190" s="130"/>
      <c r="BG190" s="130"/>
      <c r="BH190" s="130"/>
      <c r="BI190" s="130"/>
      <c r="BJ190" s="130"/>
      <c r="BK190" s="130"/>
      <c r="BL190" s="130"/>
      <c r="BM190" s="130"/>
      <c r="BN190" s="130"/>
      <c r="BO190" s="130"/>
      <c r="BQ190" s="70"/>
    </row>
    <row r="191" spans="2:69" ht="13.5" customHeight="1" x14ac:dyDescent="0.2">
      <c r="B191" s="70"/>
      <c r="C191" s="70"/>
      <c r="D191" s="70"/>
      <c r="E191" s="70"/>
      <c r="F191" s="70"/>
      <c r="G191" s="70"/>
      <c r="H191" s="70"/>
      <c r="I191" s="70"/>
      <c r="J191" s="70"/>
      <c r="K191" s="70"/>
      <c r="L191" s="70"/>
      <c r="M191" s="70"/>
      <c r="N191" s="70"/>
      <c r="O191" s="70"/>
      <c r="P191" s="70"/>
      <c r="Q191" s="70"/>
      <c r="R191" s="70"/>
      <c r="S191" s="70"/>
      <c r="T191" s="70"/>
      <c r="U191" s="70"/>
      <c r="V191" s="70"/>
      <c r="W191" s="70"/>
      <c r="X191" s="70"/>
      <c r="Y191" s="70"/>
      <c r="Z191" s="70"/>
      <c r="AA191" s="70"/>
      <c r="AB191" s="70"/>
      <c r="AC191" s="70"/>
      <c r="AD191" s="70"/>
      <c r="AE191" s="70"/>
      <c r="AF191" s="70"/>
      <c r="AG191" s="70"/>
      <c r="AH191" s="70"/>
      <c r="AK191" s="70"/>
      <c r="AL191" s="70"/>
      <c r="AM191" s="70"/>
      <c r="AN191" s="70"/>
      <c r="AO191" s="70"/>
      <c r="AP191" s="70"/>
      <c r="AQ191" s="70"/>
      <c r="AR191" s="70"/>
      <c r="AS191" s="70"/>
      <c r="AT191" s="70"/>
      <c r="AU191" s="70"/>
      <c r="AV191" s="70"/>
      <c r="AW191" s="70"/>
      <c r="AX191" s="70"/>
      <c r="AY191" s="70"/>
      <c r="AZ191" s="70"/>
      <c r="BA191" s="70"/>
      <c r="BB191" s="70"/>
      <c r="BC191" s="70"/>
      <c r="BD191" s="70"/>
      <c r="BE191" s="70"/>
      <c r="BF191" s="70"/>
      <c r="BG191" s="70"/>
      <c r="BH191" s="70"/>
      <c r="BI191" s="70"/>
      <c r="BJ191" s="70"/>
      <c r="BK191" s="70"/>
      <c r="BL191" s="70"/>
      <c r="BM191" s="70"/>
      <c r="BN191" s="70"/>
      <c r="BO191" s="70"/>
      <c r="BP191" s="70"/>
      <c r="BQ191" s="70"/>
    </row>
    <row r="192" spans="2:69" ht="13.5" customHeight="1" x14ac:dyDescent="0.2">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c r="X192" s="130"/>
      <c r="Y192" s="130"/>
      <c r="Z192" s="130"/>
      <c r="AA192" s="130"/>
      <c r="AB192" s="130"/>
      <c r="AC192" s="130"/>
      <c r="AD192" s="130"/>
      <c r="AE192" s="130"/>
      <c r="AF192" s="130"/>
      <c r="AH192" s="70"/>
      <c r="AK192" s="130"/>
      <c r="AL192" s="130"/>
      <c r="AM192" s="130"/>
      <c r="AN192" s="130"/>
      <c r="AO192" s="130"/>
      <c r="AP192" s="130"/>
      <c r="AQ192" s="130"/>
      <c r="AR192" s="130"/>
      <c r="AS192" s="130"/>
      <c r="AT192" s="130"/>
      <c r="AU192" s="130"/>
      <c r="AV192" s="130"/>
      <c r="AW192" s="130"/>
      <c r="AX192" s="130"/>
      <c r="AY192" s="130"/>
      <c r="AZ192" s="130"/>
      <c r="BA192" s="130"/>
      <c r="BB192" s="130"/>
      <c r="BC192" s="130"/>
      <c r="BD192" s="130"/>
      <c r="BE192" s="130"/>
      <c r="BF192" s="130"/>
      <c r="BG192" s="130"/>
      <c r="BH192" s="130"/>
      <c r="BI192" s="130"/>
      <c r="BJ192" s="130"/>
      <c r="BK192" s="130"/>
      <c r="BL192" s="130"/>
      <c r="BM192" s="130"/>
      <c r="BN192" s="130"/>
      <c r="BO192" s="130"/>
      <c r="BQ192" s="70"/>
    </row>
    <row r="193" spans="2:69" ht="13.5" customHeight="1" x14ac:dyDescent="0.2">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c r="X193" s="130"/>
      <c r="Y193" s="130"/>
      <c r="Z193" s="130"/>
      <c r="AA193" s="130"/>
      <c r="AB193" s="130"/>
      <c r="AC193" s="130"/>
      <c r="AD193" s="130"/>
      <c r="AE193" s="130"/>
      <c r="AF193" s="130"/>
      <c r="AH193" s="70"/>
      <c r="AK193" s="130"/>
      <c r="AL193" s="130"/>
      <c r="AM193" s="130"/>
      <c r="AN193" s="130"/>
      <c r="AO193" s="130"/>
      <c r="AP193" s="130"/>
      <c r="AQ193" s="130"/>
      <c r="AR193" s="130"/>
      <c r="AS193" s="130"/>
      <c r="AT193" s="130"/>
      <c r="AU193" s="130"/>
      <c r="AV193" s="130"/>
      <c r="AW193" s="130"/>
      <c r="AX193" s="130"/>
      <c r="AY193" s="130"/>
      <c r="AZ193" s="130"/>
      <c r="BA193" s="130"/>
      <c r="BB193" s="130"/>
      <c r="BC193" s="130"/>
      <c r="BD193" s="130"/>
      <c r="BE193" s="130"/>
      <c r="BF193" s="130"/>
      <c r="BG193" s="130"/>
      <c r="BH193" s="130"/>
      <c r="BI193" s="130"/>
      <c r="BJ193" s="130"/>
      <c r="BK193" s="130"/>
      <c r="BL193" s="130"/>
      <c r="BM193" s="130"/>
      <c r="BN193" s="130"/>
      <c r="BO193" s="130"/>
      <c r="BQ193" s="70"/>
    </row>
    <row r="194" spans="2:69" ht="13.5" customHeight="1" x14ac:dyDescent="0.2">
      <c r="B194" s="70"/>
      <c r="C194" s="70"/>
      <c r="D194" s="70"/>
      <c r="E194" s="70"/>
      <c r="F194" s="70"/>
      <c r="G194" s="70"/>
      <c r="H194" s="70"/>
      <c r="I194" s="70"/>
      <c r="J194" s="70"/>
      <c r="K194" s="70"/>
      <c r="L194" s="70"/>
      <c r="M194" s="70"/>
      <c r="N194" s="70"/>
      <c r="O194" s="70"/>
      <c r="P194" s="70"/>
      <c r="Q194" s="70"/>
      <c r="R194" s="70"/>
      <c r="S194" s="70"/>
      <c r="T194" s="70"/>
      <c r="U194" s="70"/>
      <c r="V194" s="70"/>
      <c r="W194" s="70"/>
      <c r="X194" s="70"/>
      <c r="Y194" s="70"/>
      <c r="Z194" s="70"/>
      <c r="AA194" s="70"/>
      <c r="AB194" s="70"/>
      <c r="AC194" s="70"/>
      <c r="AD194" s="70"/>
      <c r="AE194" s="70"/>
      <c r="AF194" s="70"/>
      <c r="AG194" s="70"/>
      <c r="AH194" s="70"/>
      <c r="AK194" s="70"/>
      <c r="AL194" s="70"/>
      <c r="AM194" s="70"/>
      <c r="AN194" s="70"/>
      <c r="AO194" s="70"/>
      <c r="AP194" s="70"/>
      <c r="AQ194" s="70"/>
      <c r="AR194" s="70"/>
      <c r="AS194" s="70"/>
      <c r="AT194" s="70"/>
      <c r="AU194" s="70"/>
      <c r="AV194" s="70"/>
      <c r="AW194" s="70"/>
      <c r="AX194" s="70"/>
      <c r="AY194" s="70"/>
      <c r="AZ194" s="70"/>
      <c r="BA194" s="70"/>
      <c r="BB194" s="70"/>
      <c r="BC194" s="70"/>
      <c r="BD194" s="70"/>
      <c r="BE194" s="70"/>
      <c r="BF194" s="70"/>
      <c r="BG194" s="70"/>
      <c r="BH194" s="70"/>
      <c r="BI194" s="70"/>
      <c r="BJ194" s="70"/>
      <c r="BK194" s="70"/>
      <c r="BL194" s="70"/>
      <c r="BM194" s="70"/>
      <c r="BN194" s="70"/>
      <c r="BO194" s="70"/>
      <c r="BP194" s="70"/>
      <c r="BQ194" s="70"/>
    </row>
    <row r="195" spans="2:69" ht="13.5" customHeight="1" x14ac:dyDescent="0.2">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c r="X195" s="130"/>
      <c r="Y195" s="130"/>
      <c r="Z195" s="130"/>
      <c r="AA195" s="130"/>
      <c r="AB195" s="130"/>
      <c r="AC195" s="130"/>
      <c r="AD195" s="130"/>
      <c r="AE195" s="130"/>
      <c r="AF195" s="130"/>
      <c r="AH195" s="70"/>
      <c r="AK195" s="130"/>
      <c r="AL195" s="130"/>
      <c r="AM195" s="130"/>
      <c r="AN195" s="130"/>
      <c r="AO195" s="130"/>
      <c r="AP195" s="130"/>
      <c r="AQ195" s="130"/>
      <c r="AR195" s="130"/>
      <c r="AS195" s="130"/>
      <c r="AT195" s="130"/>
      <c r="AU195" s="130"/>
      <c r="AV195" s="130"/>
      <c r="AW195" s="130"/>
      <c r="AX195" s="130"/>
      <c r="AY195" s="130"/>
      <c r="AZ195" s="130"/>
      <c r="BA195" s="130"/>
      <c r="BB195" s="130"/>
      <c r="BC195" s="130"/>
      <c r="BD195" s="130"/>
      <c r="BE195" s="130"/>
      <c r="BF195" s="130"/>
      <c r="BG195" s="130"/>
      <c r="BH195" s="130"/>
      <c r="BI195" s="130"/>
      <c r="BJ195" s="130"/>
      <c r="BK195" s="130"/>
      <c r="BL195" s="130"/>
      <c r="BM195" s="130"/>
      <c r="BN195" s="130"/>
      <c r="BO195" s="130"/>
      <c r="BQ195" s="70"/>
    </row>
    <row r="196" spans="2:69" ht="13.5" customHeight="1" x14ac:dyDescent="0.2">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c r="X196" s="130"/>
      <c r="Y196" s="130"/>
      <c r="Z196" s="130"/>
      <c r="AA196" s="130"/>
      <c r="AB196" s="130"/>
      <c r="AC196" s="130"/>
      <c r="AD196" s="130"/>
      <c r="AE196" s="130"/>
      <c r="AF196" s="130"/>
      <c r="AH196" s="70"/>
      <c r="AK196" s="130"/>
      <c r="AL196" s="130"/>
      <c r="AM196" s="130"/>
      <c r="AN196" s="130"/>
      <c r="AO196" s="130"/>
      <c r="AP196" s="130"/>
      <c r="AQ196" s="130"/>
      <c r="AR196" s="130"/>
      <c r="AS196" s="130"/>
      <c r="AT196" s="130"/>
      <c r="AU196" s="130"/>
      <c r="AV196" s="130"/>
      <c r="AW196" s="130"/>
      <c r="AX196" s="130"/>
      <c r="AY196" s="130"/>
      <c r="AZ196" s="130"/>
      <c r="BA196" s="130"/>
      <c r="BB196" s="130"/>
      <c r="BC196" s="130"/>
      <c r="BD196" s="130"/>
      <c r="BE196" s="130"/>
      <c r="BF196" s="130"/>
      <c r="BG196" s="130"/>
      <c r="BH196" s="130"/>
      <c r="BI196" s="130"/>
      <c r="BJ196" s="130"/>
      <c r="BK196" s="130"/>
      <c r="BL196" s="130"/>
      <c r="BM196" s="130"/>
      <c r="BN196" s="130"/>
      <c r="BO196" s="130"/>
      <c r="BQ196" s="70"/>
    </row>
    <row r="197" spans="2:69" ht="13.5" customHeight="1" x14ac:dyDescent="0.2">
      <c r="B197" s="70"/>
      <c r="C197" s="70"/>
      <c r="D197" s="70"/>
      <c r="E197" s="70"/>
      <c r="F197" s="70"/>
      <c r="G197" s="70"/>
      <c r="H197" s="70"/>
      <c r="I197" s="70"/>
      <c r="J197" s="70"/>
      <c r="K197" s="70"/>
      <c r="L197" s="70"/>
      <c r="M197" s="70"/>
      <c r="N197" s="70"/>
      <c r="O197" s="70"/>
      <c r="P197" s="70"/>
      <c r="Q197" s="70"/>
      <c r="R197" s="70"/>
      <c r="S197" s="70"/>
      <c r="T197" s="70"/>
      <c r="U197" s="70"/>
      <c r="V197" s="70"/>
      <c r="W197" s="70"/>
      <c r="X197" s="70"/>
      <c r="Y197" s="70"/>
      <c r="Z197" s="70"/>
      <c r="AA197" s="70"/>
      <c r="AB197" s="70"/>
      <c r="AC197" s="70"/>
      <c r="AD197" s="70"/>
      <c r="AE197" s="70"/>
      <c r="AF197" s="70"/>
      <c r="AG197" s="70"/>
      <c r="AH197" s="70"/>
      <c r="AK197" s="70"/>
      <c r="AL197" s="70"/>
      <c r="AM197" s="70"/>
      <c r="AN197" s="70"/>
      <c r="AO197" s="70"/>
      <c r="AP197" s="70"/>
      <c r="AQ197" s="70"/>
      <c r="AR197" s="70"/>
      <c r="AS197" s="70"/>
      <c r="AT197" s="70"/>
      <c r="AU197" s="70"/>
      <c r="AV197" s="70"/>
      <c r="AW197" s="70"/>
      <c r="AX197" s="70"/>
      <c r="AY197" s="70"/>
      <c r="AZ197" s="70"/>
      <c r="BA197" s="70"/>
      <c r="BB197" s="70"/>
      <c r="BC197" s="70"/>
      <c r="BD197" s="70"/>
      <c r="BE197" s="70"/>
      <c r="BF197" s="70"/>
      <c r="BG197" s="70"/>
      <c r="BH197" s="70"/>
      <c r="BI197" s="70"/>
      <c r="BJ197" s="70"/>
      <c r="BK197" s="70"/>
      <c r="BL197" s="70"/>
      <c r="BM197" s="70"/>
      <c r="BN197" s="70"/>
      <c r="BO197" s="70"/>
      <c r="BP197" s="70"/>
      <c r="BQ197" s="70"/>
    </row>
    <row r="198" spans="2:69" ht="13.5" customHeight="1" x14ac:dyDescent="0.2">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c r="X198" s="130"/>
      <c r="Y198" s="130"/>
      <c r="Z198" s="130"/>
      <c r="AA198" s="130"/>
      <c r="AB198" s="130"/>
      <c r="AC198" s="130"/>
      <c r="AD198" s="130"/>
      <c r="AE198" s="130"/>
      <c r="AF198" s="130"/>
      <c r="AH198" s="70"/>
      <c r="AK198" s="130"/>
      <c r="AL198" s="130"/>
      <c r="AM198" s="130"/>
      <c r="AN198" s="130"/>
      <c r="AO198" s="130"/>
      <c r="AP198" s="130"/>
      <c r="AQ198" s="130"/>
      <c r="AR198" s="130"/>
      <c r="AS198" s="130"/>
      <c r="AT198" s="130"/>
      <c r="AU198" s="130"/>
      <c r="AV198" s="130"/>
      <c r="AW198" s="130"/>
      <c r="AX198" s="130"/>
      <c r="AY198" s="130"/>
      <c r="AZ198" s="130"/>
      <c r="BA198" s="130"/>
      <c r="BB198" s="130"/>
      <c r="BC198" s="130"/>
      <c r="BD198" s="130"/>
      <c r="BE198" s="130"/>
      <c r="BF198" s="130"/>
      <c r="BG198" s="130"/>
      <c r="BH198" s="130"/>
      <c r="BI198" s="130"/>
      <c r="BJ198" s="130"/>
      <c r="BK198" s="130"/>
      <c r="BL198" s="130"/>
      <c r="BM198" s="130"/>
      <c r="BN198" s="130"/>
      <c r="BO198" s="130"/>
      <c r="BQ198" s="70"/>
    </row>
    <row r="199" spans="2:69" ht="13.5" customHeight="1" x14ac:dyDescent="0.2">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c r="X199" s="130"/>
      <c r="Y199" s="130"/>
      <c r="Z199" s="130"/>
      <c r="AA199" s="130"/>
      <c r="AB199" s="130"/>
      <c r="AC199" s="130"/>
      <c r="AD199" s="130"/>
      <c r="AE199" s="130"/>
      <c r="AF199" s="130"/>
      <c r="AH199" s="70"/>
      <c r="AK199" s="130"/>
      <c r="AL199" s="130"/>
      <c r="AM199" s="130"/>
      <c r="AN199" s="130"/>
      <c r="AO199" s="130"/>
      <c r="AP199" s="130"/>
      <c r="AQ199" s="130"/>
      <c r="AR199" s="130"/>
      <c r="AS199" s="130"/>
      <c r="AT199" s="130"/>
      <c r="AU199" s="130"/>
      <c r="AV199" s="130"/>
      <c r="AW199" s="130"/>
      <c r="AX199" s="130"/>
      <c r="AY199" s="130"/>
      <c r="AZ199" s="130"/>
      <c r="BA199" s="130"/>
      <c r="BB199" s="130"/>
      <c r="BC199" s="130"/>
      <c r="BD199" s="130"/>
      <c r="BE199" s="130"/>
      <c r="BF199" s="130"/>
      <c r="BG199" s="130"/>
      <c r="BH199" s="130"/>
      <c r="BI199" s="130"/>
      <c r="BJ199" s="130"/>
      <c r="BK199" s="130"/>
      <c r="BL199" s="130"/>
      <c r="BM199" s="130"/>
      <c r="BN199" s="130"/>
      <c r="BO199" s="130"/>
      <c r="BQ199" s="70"/>
    </row>
    <row r="200" spans="2:69" ht="13.5" customHeight="1" x14ac:dyDescent="0.2">
      <c r="B200" s="70"/>
      <c r="C200" s="70"/>
      <c r="D200" s="70"/>
      <c r="E200" s="70"/>
      <c r="F200" s="70"/>
      <c r="G200" s="70"/>
      <c r="H200" s="70"/>
      <c r="I200" s="70"/>
      <c r="J200" s="70"/>
      <c r="K200" s="70"/>
      <c r="L200" s="70"/>
      <c r="M200" s="70"/>
      <c r="N200" s="70"/>
      <c r="O200" s="70"/>
      <c r="P200" s="70"/>
      <c r="Q200" s="70"/>
      <c r="R200" s="70"/>
      <c r="S200" s="70"/>
      <c r="T200" s="70"/>
      <c r="U200" s="70"/>
      <c r="V200" s="70"/>
      <c r="W200" s="70"/>
      <c r="X200" s="70"/>
      <c r="Y200" s="70"/>
      <c r="Z200" s="70"/>
      <c r="AA200" s="70"/>
      <c r="AB200" s="70"/>
      <c r="AC200" s="70"/>
      <c r="AD200" s="70"/>
      <c r="AE200" s="70"/>
      <c r="AF200" s="70"/>
      <c r="AG200" s="70"/>
      <c r="AH200" s="70"/>
      <c r="AK200" s="70"/>
      <c r="AL200" s="70"/>
      <c r="AM200" s="70"/>
      <c r="AN200" s="70"/>
      <c r="AO200" s="70"/>
      <c r="AP200" s="70"/>
      <c r="AQ200" s="70"/>
      <c r="AR200" s="70"/>
      <c r="AS200" s="70"/>
      <c r="AT200" s="70"/>
      <c r="AU200" s="70"/>
      <c r="AV200" s="70"/>
      <c r="AW200" s="70"/>
      <c r="AX200" s="70"/>
      <c r="AY200" s="70"/>
      <c r="AZ200" s="70"/>
      <c r="BA200" s="70"/>
      <c r="BB200" s="70"/>
      <c r="BC200" s="70"/>
      <c r="BD200" s="70"/>
      <c r="BE200" s="70"/>
      <c r="BF200" s="70"/>
      <c r="BG200" s="70"/>
      <c r="BH200" s="70"/>
      <c r="BI200" s="70"/>
      <c r="BJ200" s="70"/>
      <c r="BK200" s="70"/>
      <c r="BL200" s="70"/>
      <c r="BM200" s="70"/>
      <c r="BN200" s="70"/>
      <c r="BO200" s="70"/>
      <c r="BP200" s="70"/>
      <c r="BQ200" s="70"/>
    </row>
    <row r="201" spans="2:69" ht="13.5" customHeight="1" x14ac:dyDescent="0.2">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c r="AH201" s="70"/>
      <c r="AK201" s="130"/>
      <c r="AL201" s="130"/>
      <c r="AM201" s="130"/>
      <c r="AN201" s="130"/>
      <c r="AO201" s="130"/>
      <c r="AP201" s="130"/>
      <c r="AQ201" s="130"/>
      <c r="AR201" s="130"/>
      <c r="AS201" s="130"/>
      <c r="AT201" s="130"/>
      <c r="AU201" s="130"/>
      <c r="AV201" s="130"/>
      <c r="AW201" s="130"/>
      <c r="AX201" s="130"/>
      <c r="AY201" s="130"/>
      <c r="AZ201" s="130"/>
      <c r="BA201" s="130"/>
      <c r="BB201" s="130"/>
      <c r="BC201" s="130"/>
      <c r="BD201" s="130"/>
      <c r="BE201" s="130"/>
      <c r="BF201" s="130"/>
      <c r="BG201" s="130"/>
      <c r="BH201" s="130"/>
      <c r="BI201" s="130"/>
      <c r="BJ201" s="130"/>
      <c r="BK201" s="130"/>
      <c r="BL201" s="130"/>
      <c r="BM201" s="130"/>
      <c r="BN201" s="130"/>
      <c r="BO201" s="130"/>
      <c r="BQ201" s="70"/>
    </row>
    <row r="202" spans="2:69" ht="13.5" customHeight="1" x14ac:dyDescent="0.2">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H202" s="70"/>
      <c r="AK202" s="130"/>
      <c r="AL202" s="130"/>
      <c r="AM202" s="130"/>
      <c r="AN202" s="130"/>
      <c r="AO202" s="130"/>
      <c r="AP202" s="130"/>
      <c r="AQ202" s="130"/>
      <c r="AR202" s="130"/>
      <c r="AS202" s="130"/>
      <c r="AT202" s="130"/>
      <c r="AU202" s="130"/>
      <c r="AV202" s="130"/>
      <c r="AW202" s="130"/>
      <c r="AX202" s="130"/>
      <c r="AY202" s="130"/>
      <c r="AZ202" s="130"/>
      <c r="BA202" s="130"/>
      <c r="BB202" s="130"/>
      <c r="BC202" s="130"/>
      <c r="BD202" s="130"/>
      <c r="BE202" s="130"/>
      <c r="BF202" s="130"/>
      <c r="BG202" s="130"/>
      <c r="BH202" s="130"/>
      <c r="BI202" s="130"/>
      <c r="BJ202" s="130"/>
      <c r="BK202" s="130"/>
      <c r="BL202" s="130"/>
      <c r="BM202" s="130"/>
      <c r="BN202" s="130"/>
      <c r="BO202" s="130"/>
      <c r="BQ202" s="70"/>
    </row>
    <row r="203" spans="2:69" ht="13.5" customHeight="1" x14ac:dyDescent="0.2">
      <c r="B203" s="70"/>
      <c r="C203" s="70"/>
      <c r="D203" s="70"/>
      <c r="E203" s="70"/>
      <c r="F203" s="70"/>
      <c r="G203" s="70"/>
      <c r="H203" s="70"/>
      <c r="I203" s="70"/>
      <c r="J203" s="70"/>
      <c r="K203" s="70"/>
      <c r="L203" s="70"/>
      <c r="M203" s="70"/>
      <c r="N203" s="70"/>
      <c r="O203" s="70"/>
      <c r="P203" s="70"/>
      <c r="Q203" s="70"/>
      <c r="R203" s="70"/>
      <c r="S203" s="70"/>
      <c r="T203" s="70"/>
      <c r="U203" s="70"/>
      <c r="V203" s="70"/>
      <c r="W203" s="70"/>
      <c r="X203" s="70"/>
      <c r="Y203" s="70"/>
      <c r="Z203" s="70"/>
      <c r="AA203" s="70"/>
      <c r="AB203" s="70"/>
      <c r="AC203" s="70"/>
      <c r="AD203" s="70"/>
      <c r="AE203" s="70"/>
      <c r="AF203" s="70"/>
      <c r="AG203" s="70"/>
      <c r="AH203" s="70"/>
      <c r="AK203" s="70"/>
      <c r="AL203" s="70"/>
      <c r="AM203" s="70"/>
      <c r="AN203" s="70"/>
      <c r="AO203" s="70"/>
      <c r="AP203" s="70"/>
      <c r="AQ203" s="70"/>
      <c r="AR203" s="70"/>
      <c r="AS203" s="70"/>
      <c r="AT203" s="70"/>
      <c r="AU203" s="70"/>
      <c r="AV203" s="70"/>
      <c r="AW203" s="70"/>
      <c r="AX203" s="70"/>
      <c r="AY203" s="70"/>
      <c r="AZ203" s="70"/>
      <c r="BA203" s="70"/>
      <c r="BB203" s="70"/>
      <c r="BC203" s="70"/>
      <c r="BD203" s="70"/>
      <c r="BE203" s="70"/>
      <c r="BF203" s="70"/>
      <c r="BG203" s="70"/>
      <c r="BH203" s="70"/>
      <c r="BI203" s="70"/>
      <c r="BJ203" s="70"/>
      <c r="BK203" s="70"/>
      <c r="BL203" s="70"/>
      <c r="BM203" s="70"/>
      <c r="BN203" s="70"/>
      <c r="BO203" s="70"/>
      <c r="BP203" s="70"/>
      <c r="BQ203" s="70"/>
    </row>
    <row r="204" spans="2:69" ht="13.5" customHeight="1" x14ac:dyDescent="0.2">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c r="X204" s="130"/>
      <c r="Y204" s="130"/>
      <c r="Z204" s="130"/>
      <c r="AA204" s="130"/>
      <c r="AB204" s="130"/>
      <c r="AC204" s="130"/>
      <c r="AD204" s="130"/>
      <c r="AE204" s="130"/>
      <c r="AF204" s="130"/>
      <c r="AH204" s="70"/>
      <c r="AK204" s="130"/>
      <c r="AL204" s="130"/>
      <c r="AM204" s="130"/>
      <c r="AN204" s="130"/>
      <c r="AO204" s="130"/>
      <c r="AP204" s="130"/>
      <c r="AQ204" s="130"/>
      <c r="AR204" s="130"/>
      <c r="AS204" s="130"/>
      <c r="AT204" s="130"/>
      <c r="AU204" s="130"/>
      <c r="AV204" s="130"/>
      <c r="AW204" s="130"/>
      <c r="AX204" s="130"/>
      <c r="AY204" s="130"/>
      <c r="AZ204" s="130"/>
      <c r="BA204" s="130"/>
      <c r="BB204" s="130"/>
      <c r="BC204" s="130"/>
      <c r="BD204" s="130"/>
      <c r="BE204" s="130"/>
      <c r="BF204" s="130"/>
      <c r="BG204" s="130"/>
      <c r="BH204" s="130"/>
      <c r="BI204" s="130"/>
      <c r="BJ204" s="130"/>
      <c r="BK204" s="130"/>
      <c r="BL204" s="130"/>
      <c r="BM204" s="130"/>
      <c r="BN204" s="130"/>
      <c r="BO204" s="130"/>
      <c r="BQ204" s="70"/>
    </row>
    <row r="205" spans="2:69" ht="13.5" customHeight="1" x14ac:dyDescent="0.2">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c r="X205" s="130"/>
      <c r="Y205" s="130"/>
      <c r="Z205" s="130"/>
      <c r="AA205" s="130"/>
      <c r="AB205" s="130"/>
      <c r="AC205" s="130"/>
      <c r="AD205" s="130"/>
      <c r="AE205" s="130"/>
      <c r="AF205" s="130"/>
      <c r="AH205" s="70"/>
      <c r="AK205" s="130"/>
      <c r="AL205" s="130"/>
      <c r="AM205" s="130"/>
      <c r="AN205" s="130"/>
      <c r="AO205" s="130"/>
      <c r="AP205" s="130"/>
      <c r="AQ205" s="130"/>
      <c r="AR205" s="130"/>
      <c r="AS205" s="130"/>
      <c r="AT205" s="130"/>
      <c r="AU205" s="130"/>
      <c r="AV205" s="130"/>
      <c r="AW205" s="130"/>
      <c r="AX205" s="130"/>
      <c r="AY205" s="130"/>
      <c r="AZ205" s="130"/>
      <c r="BA205" s="130"/>
      <c r="BB205" s="130"/>
      <c r="BC205" s="130"/>
      <c r="BD205" s="130"/>
      <c r="BE205" s="130"/>
      <c r="BF205" s="130"/>
      <c r="BG205" s="130"/>
      <c r="BH205" s="130"/>
      <c r="BI205" s="130"/>
      <c r="BJ205" s="130"/>
      <c r="BK205" s="130"/>
      <c r="BL205" s="130"/>
      <c r="BM205" s="130"/>
      <c r="BN205" s="130"/>
      <c r="BO205" s="130"/>
      <c r="BQ205" s="70"/>
    </row>
    <row r="206" spans="2:69" ht="13.5" customHeight="1" x14ac:dyDescent="0.2">
      <c r="B206" s="70"/>
      <c r="C206" s="70"/>
      <c r="D206" s="70"/>
      <c r="E206" s="70"/>
      <c r="F206" s="70"/>
      <c r="G206" s="70"/>
      <c r="H206" s="70"/>
      <c r="I206" s="70"/>
      <c r="J206" s="70"/>
      <c r="K206" s="70"/>
      <c r="L206" s="70"/>
      <c r="M206" s="70"/>
      <c r="N206" s="70"/>
      <c r="O206" s="70"/>
      <c r="P206" s="70"/>
      <c r="Q206" s="70"/>
      <c r="R206" s="70"/>
      <c r="S206" s="70"/>
      <c r="T206" s="70"/>
      <c r="U206" s="70"/>
      <c r="V206" s="70"/>
      <c r="W206" s="70"/>
      <c r="X206" s="70"/>
      <c r="Y206" s="70"/>
      <c r="Z206" s="70"/>
      <c r="AA206" s="70"/>
      <c r="AB206" s="70"/>
      <c r="AC206" s="70"/>
      <c r="AD206" s="70"/>
      <c r="AE206" s="70"/>
      <c r="AF206" s="70"/>
      <c r="AG206" s="70"/>
      <c r="AH206" s="70"/>
      <c r="AK206" s="70"/>
      <c r="AL206" s="70"/>
      <c r="AM206" s="70"/>
      <c r="AN206" s="70"/>
      <c r="AO206" s="70"/>
      <c r="AP206" s="70"/>
      <c r="AQ206" s="70"/>
      <c r="AR206" s="70"/>
      <c r="AS206" s="70"/>
      <c r="AT206" s="70"/>
      <c r="AU206" s="70"/>
      <c r="AV206" s="70"/>
      <c r="AW206" s="70"/>
      <c r="AX206" s="70"/>
      <c r="AY206" s="70"/>
      <c r="AZ206" s="70"/>
      <c r="BA206" s="70"/>
      <c r="BB206" s="70"/>
      <c r="BC206" s="70"/>
      <c r="BD206" s="70"/>
      <c r="BE206" s="70"/>
      <c r="BF206" s="70"/>
      <c r="BG206" s="70"/>
      <c r="BH206" s="70"/>
      <c r="BI206" s="70"/>
      <c r="BJ206" s="70"/>
      <c r="BK206" s="70"/>
      <c r="BL206" s="70"/>
      <c r="BM206" s="70"/>
      <c r="BN206" s="70"/>
      <c r="BO206" s="70"/>
      <c r="BP206" s="70"/>
      <c r="BQ206" s="70"/>
    </row>
    <row r="207" spans="2:69" ht="13.5" customHeight="1" x14ac:dyDescent="0.2">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c r="X207" s="130"/>
      <c r="Y207" s="130"/>
      <c r="Z207" s="130"/>
      <c r="AA207" s="130"/>
      <c r="AB207" s="130"/>
      <c r="AC207" s="130"/>
      <c r="AD207" s="130"/>
      <c r="AE207" s="130"/>
      <c r="AF207" s="130"/>
      <c r="AH207" s="70"/>
      <c r="AK207" s="130"/>
      <c r="AL207" s="130"/>
      <c r="AM207" s="130"/>
      <c r="AN207" s="130"/>
      <c r="AO207" s="130"/>
      <c r="AP207" s="130"/>
      <c r="AQ207" s="130"/>
      <c r="AR207" s="130"/>
      <c r="AS207" s="130"/>
      <c r="AT207" s="130"/>
      <c r="AU207" s="130"/>
      <c r="AV207" s="130"/>
      <c r="AW207" s="130"/>
      <c r="AX207" s="130"/>
      <c r="AY207" s="130"/>
      <c r="AZ207" s="130"/>
      <c r="BA207" s="130"/>
      <c r="BB207" s="130"/>
      <c r="BC207" s="130"/>
      <c r="BD207" s="130"/>
      <c r="BE207" s="130"/>
      <c r="BF207" s="130"/>
      <c r="BG207" s="130"/>
      <c r="BH207" s="130"/>
      <c r="BI207" s="130"/>
      <c r="BJ207" s="130"/>
      <c r="BK207" s="130"/>
      <c r="BL207" s="130"/>
      <c r="BM207" s="130"/>
      <c r="BN207" s="130"/>
      <c r="BO207" s="130"/>
      <c r="BQ207" s="70"/>
    </row>
    <row r="208" spans="2:69" ht="13.5" customHeight="1" x14ac:dyDescent="0.2">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c r="X208" s="130"/>
      <c r="Y208" s="130"/>
      <c r="Z208" s="130"/>
      <c r="AA208" s="130"/>
      <c r="AB208" s="130"/>
      <c r="AC208" s="130"/>
      <c r="AD208" s="130"/>
      <c r="AE208" s="130"/>
      <c r="AF208" s="130"/>
      <c r="AH208" s="70"/>
      <c r="AK208" s="130"/>
      <c r="AL208" s="130"/>
      <c r="AM208" s="130"/>
      <c r="AN208" s="130"/>
      <c r="AO208" s="130"/>
      <c r="AP208" s="130"/>
      <c r="AQ208" s="130"/>
      <c r="AR208" s="130"/>
      <c r="AS208" s="130"/>
      <c r="AT208" s="130"/>
      <c r="AU208" s="130"/>
      <c r="AV208" s="130"/>
      <c r="AW208" s="130"/>
      <c r="AX208" s="130"/>
      <c r="AY208" s="130"/>
      <c r="AZ208" s="130"/>
      <c r="BA208" s="130"/>
      <c r="BB208" s="130"/>
      <c r="BC208" s="130"/>
      <c r="BD208" s="130"/>
      <c r="BE208" s="130"/>
      <c r="BF208" s="130"/>
      <c r="BG208" s="130"/>
      <c r="BH208" s="130"/>
      <c r="BI208" s="130"/>
      <c r="BJ208" s="130"/>
      <c r="BK208" s="130"/>
      <c r="BL208" s="130"/>
      <c r="BM208" s="130"/>
      <c r="BN208" s="130"/>
      <c r="BO208" s="130"/>
      <c r="BQ208" s="70"/>
    </row>
    <row r="209" spans="2:69" ht="13.5" customHeight="1" x14ac:dyDescent="0.2">
      <c r="B209" s="70"/>
      <c r="C209" s="70"/>
      <c r="D209" s="70"/>
      <c r="E209" s="70"/>
      <c r="F209" s="70"/>
      <c r="G209" s="70"/>
      <c r="H209" s="70"/>
      <c r="I209" s="70"/>
      <c r="J209" s="70"/>
      <c r="K209" s="70"/>
      <c r="L209" s="70"/>
      <c r="M209" s="70"/>
      <c r="N209" s="70"/>
      <c r="O209" s="70"/>
      <c r="P209" s="70"/>
      <c r="Q209" s="70"/>
      <c r="R209" s="70"/>
      <c r="S209" s="70"/>
      <c r="T209" s="70"/>
      <c r="U209" s="70"/>
      <c r="V209" s="70"/>
      <c r="W209" s="70"/>
      <c r="X209" s="70"/>
      <c r="Y209" s="70"/>
      <c r="Z209" s="70"/>
      <c r="AA209" s="70"/>
      <c r="AB209" s="70"/>
      <c r="AC209" s="70"/>
      <c r="AD209" s="70"/>
      <c r="AE209" s="70"/>
      <c r="AF209" s="70"/>
      <c r="AG209" s="70"/>
      <c r="AH209" s="70"/>
      <c r="AK209" s="70"/>
      <c r="AL209" s="70"/>
      <c r="AM209" s="70"/>
      <c r="AN209" s="70"/>
      <c r="AO209" s="70"/>
      <c r="AP209" s="70"/>
      <c r="AQ209" s="70"/>
      <c r="AR209" s="70"/>
      <c r="AS209" s="70"/>
      <c r="AT209" s="70"/>
      <c r="AU209" s="70"/>
      <c r="AV209" s="70"/>
      <c r="AW209" s="70"/>
      <c r="AX209" s="70"/>
      <c r="AY209" s="70"/>
      <c r="AZ209" s="70"/>
      <c r="BA209" s="70"/>
      <c r="BB209" s="70"/>
      <c r="BC209" s="70"/>
      <c r="BD209" s="70"/>
      <c r="BE209" s="70"/>
      <c r="BF209" s="70"/>
      <c r="BG209" s="70"/>
      <c r="BH209" s="70"/>
      <c r="BI209" s="70"/>
      <c r="BJ209" s="70"/>
      <c r="BK209" s="70"/>
      <c r="BL209" s="70"/>
      <c r="BM209" s="70"/>
      <c r="BN209" s="70"/>
      <c r="BO209" s="70"/>
      <c r="BP209" s="70"/>
      <c r="BQ209" s="70"/>
    </row>
    <row r="210" spans="2:69" ht="13.5" customHeight="1" x14ac:dyDescent="0.2">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c r="X210" s="130"/>
      <c r="Y210" s="130"/>
      <c r="Z210" s="130"/>
      <c r="AA210" s="130"/>
      <c r="AB210" s="130"/>
      <c r="AC210" s="130"/>
      <c r="AD210" s="130"/>
      <c r="AE210" s="130"/>
      <c r="AF210" s="130"/>
      <c r="AH210" s="70"/>
      <c r="AK210" s="130"/>
      <c r="AL210" s="130"/>
      <c r="AM210" s="130"/>
      <c r="AN210" s="130"/>
      <c r="AO210" s="130"/>
      <c r="AP210" s="130"/>
      <c r="AQ210" s="130"/>
      <c r="AR210" s="130"/>
      <c r="AS210" s="130"/>
      <c r="AT210" s="130"/>
      <c r="AU210" s="130"/>
      <c r="AV210" s="130"/>
      <c r="AW210" s="130"/>
      <c r="AX210" s="130"/>
      <c r="AY210" s="130"/>
      <c r="AZ210" s="130"/>
      <c r="BA210" s="130"/>
      <c r="BB210" s="130"/>
      <c r="BC210" s="130"/>
      <c r="BD210" s="130"/>
      <c r="BE210" s="130"/>
      <c r="BF210" s="130"/>
      <c r="BG210" s="130"/>
      <c r="BH210" s="130"/>
      <c r="BI210" s="130"/>
      <c r="BJ210" s="130"/>
      <c r="BK210" s="130"/>
      <c r="BL210" s="130"/>
      <c r="BM210" s="130"/>
      <c r="BN210" s="130"/>
      <c r="BO210" s="130"/>
      <c r="BQ210" s="70"/>
    </row>
    <row r="211" spans="2:69" ht="13.5" customHeight="1" x14ac:dyDescent="0.2">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c r="X211" s="130"/>
      <c r="Y211" s="130"/>
      <c r="Z211" s="130"/>
      <c r="AA211" s="130"/>
      <c r="AB211" s="130"/>
      <c r="AC211" s="130"/>
      <c r="AD211" s="130"/>
      <c r="AE211" s="130"/>
      <c r="AF211" s="130"/>
      <c r="AH211" s="70"/>
      <c r="AK211" s="130"/>
      <c r="AL211" s="130"/>
      <c r="AM211" s="130"/>
      <c r="AN211" s="130"/>
      <c r="AO211" s="130"/>
      <c r="AP211" s="130"/>
      <c r="AQ211" s="130"/>
      <c r="AR211" s="130"/>
      <c r="AS211" s="130"/>
      <c r="AT211" s="130"/>
      <c r="AU211" s="130"/>
      <c r="AV211" s="130"/>
      <c r="AW211" s="130"/>
      <c r="AX211" s="130"/>
      <c r="AY211" s="130"/>
      <c r="AZ211" s="130"/>
      <c r="BA211" s="130"/>
      <c r="BB211" s="130"/>
      <c r="BC211" s="130"/>
      <c r="BD211" s="130"/>
      <c r="BE211" s="130"/>
      <c r="BF211" s="130"/>
      <c r="BG211" s="130"/>
      <c r="BH211" s="130"/>
      <c r="BI211" s="130"/>
      <c r="BJ211" s="130"/>
      <c r="BK211" s="130"/>
      <c r="BL211" s="130"/>
      <c r="BM211" s="130"/>
      <c r="BN211" s="130"/>
      <c r="BO211" s="130"/>
      <c r="BQ211" s="70"/>
    </row>
    <row r="212" spans="2:69" ht="13.5" customHeight="1" x14ac:dyDescent="0.2">
      <c r="B212" s="70"/>
      <c r="C212" s="70"/>
      <c r="D212" s="70"/>
      <c r="E212" s="70"/>
      <c r="F212" s="70"/>
      <c r="G212" s="70"/>
      <c r="H212" s="70"/>
      <c r="I212" s="70"/>
      <c r="J212" s="70"/>
      <c r="K212" s="70"/>
      <c r="L212" s="70"/>
      <c r="M212" s="70"/>
      <c r="N212" s="70"/>
      <c r="O212" s="70"/>
      <c r="P212" s="70"/>
      <c r="Q212" s="70"/>
      <c r="R212" s="70"/>
      <c r="S212" s="70"/>
      <c r="T212" s="70"/>
      <c r="U212" s="70"/>
      <c r="V212" s="70"/>
      <c r="W212" s="70"/>
      <c r="X212" s="70"/>
      <c r="Y212" s="70"/>
      <c r="Z212" s="70"/>
      <c r="AA212" s="70"/>
      <c r="AB212" s="70"/>
      <c r="AC212" s="70"/>
      <c r="AD212" s="70"/>
      <c r="AE212" s="70"/>
      <c r="AF212" s="70"/>
      <c r="AG212" s="70"/>
      <c r="AH212" s="70"/>
      <c r="AK212" s="70"/>
      <c r="AL212" s="70"/>
      <c r="AM212" s="70"/>
      <c r="AN212" s="70"/>
      <c r="AO212" s="70"/>
      <c r="AP212" s="70"/>
      <c r="AQ212" s="70"/>
      <c r="AR212" s="70"/>
      <c r="AS212" s="70"/>
      <c r="AT212" s="70"/>
      <c r="AU212" s="70"/>
      <c r="AV212" s="70"/>
      <c r="AW212" s="70"/>
      <c r="AX212" s="70"/>
      <c r="AY212" s="70"/>
      <c r="AZ212" s="70"/>
      <c r="BA212" s="70"/>
      <c r="BB212" s="70"/>
      <c r="BC212" s="70"/>
      <c r="BD212" s="70"/>
      <c r="BE212" s="70"/>
      <c r="BF212" s="70"/>
      <c r="BG212" s="70"/>
      <c r="BH212" s="70"/>
      <c r="BI212" s="70"/>
      <c r="BJ212" s="70"/>
      <c r="BK212" s="70"/>
      <c r="BL212" s="70"/>
      <c r="BM212" s="70"/>
      <c r="BN212" s="70"/>
      <c r="BO212" s="70"/>
      <c r="BP212" s="70"/>
      <c r="BQ212" s="70"/>
    </row>
    <row r="213" spans="2:69" ht="13.5" customHeight="1" x14ac:dyDescent="0.2">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c r="AF213" s="130"/>
      <c r="AH213" s="70"/>
      <c r="AK213" s="130"/>
      <c r="AL213" s="130"/>
      <c r="AM213" s="130"/>
      <c r="AN213" s="130"/>
      <c r="AO213" s="130"/>
      <c r="AP213" s="130"/>
      <c r="AQ213" s="130"/>
      <c r="AR213" s="130"/>
      <c r="AS213" s="130"/>
      <c r="AT213" s="130"/>
      <c r="AU213" s="130"/>
      <c r="AV213" s="130"/>
      <c r="AW213" s="130"/>
      <c r="AX213" s="130"/>
      <c r="AY213" s="130"/>
      <c r="AZ213" s="130"/>
      <c r="BA213" s="130"/>
      <c r="BB213" s="130"/>
      <c r="BC213" s="130"/>
      <c r="BD213" s="130"/>
      <c r="BE213" s="130"/>
      <c r="BF213" s="130"/>
      <c r="BG213" s="130"/>
      <c r="BH213" s="130"/>
      <c r="BI213" s="130"/>
      <c r="BJ213" s="130"/>
      <c r="BK213" s="130"/>
      <c r="BL213" s="130"/>
      <c r="BM213" s="130"/>
      <c r="BN213" s="130"/>
      <c r="BO213" s="130"/>
      <c r="BQ213" s="70"/>
    </row>
    <row r="214" spans="2:69" ht="13.5" customHeight="1" x14ac:dyDescent="0.2">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c r="X214" s="130"/>
      <c r="Y214" s="130"/>
      <c r="Z214" s="130"/>
      <c r="AA214" s="130"/>
      <c r="AB214" s="130"/>
      <c r="AC214" s="130"/>
      <c r="AD214" s="130"/>
      <c r="AE214" s="130"/>
      <c r="AF214" s="130"/>
      <c r="AH214" s="70"/>
      <c r="AK214" s="130"/>
      <c r="AL214" s="130"/>
      <c r="AM214" s="130"/>
      <c r="AN214" s="130"/>
      <c r="AO214" s="130"/>
      <c r="AP214" s="130"/>
      <c r="AQ214" s="130"/>
      <c r="AR214" s="130"/>
      <c r="AS214" s="130"/>
      <c r="AT214" s="130"/>
      <c r="AU214" s="130"/>
      <c r="AV214" s="130"/>
      <c r="AW214" s="130"/>
      <c r="AX214" s="130"/>
      <c r="AY214" s="130"/>
      <c r="AZ214" s="130"/>
      <c r="BA214" s="130"/>
      <c r="BB214" s="130"/>
      <c r="BC214" s="130"/>
      <c r="BD214" s="130"/>
      <c r="BE214" s="130"/>
      <c r="BF214" s="130"/>
      <c r="BG214" s="130"/>
      <c r="BH214" s="130"/>
      <c r="BI214" s="130"/>
      <c r="BJ214" s="130"/>
      <c r="BK214" s="130"/>
      <c r="BL214" s="130"/>
      <c r="BM214" s="130"/>
      <c r="BN214" s="130"/>
      <c r="BO214" s="130"/>
      <c r="BQ214" s="70"/>
    </row>
    <row r="215" spans="2:69" ht="13.5" customHeight="1" x14ac:dyDescent="0.2">
      <c r="B215" s="70"/>
      <c r="C215" s="70"/>
      <c r="D215" s="70"/>
      <c r="E215" s="70"/>
      <c r="F215" s="70"/>
      <c r="G215" s="70"/>
      <c r="H215" s="70"/>
      <c r="I215" s="70"/>
      <c r="J215" s="70"/>
      <c r="K215" s="70"/>
      <c r="L215" s="70"/>
      <c r="M215" s="70"/>
      <c r="N215" s="70"/>
      <c r="O215" s="70"/>
      <c r="P215" s="70"/>
      <c r="Q215" s="70"/>
      <c r="R215" s="70"/>
      <c r="S215" s="70"/>
      <c r="T215" s="70"/>
      <c r="U215" s="70"/>
      <c r="V215" s="70"/>
      <c r="W215" s="70"/>
      <c r="X215" s="70"/>
      <c r="Y215" s="70"/>
      <c r="Z215" s="70"/>
      <c r="AA215" s="70"/>
      <c r="AB215" s="70"/>
      <c r="AC215" s="70"/>
      <c r="AD215" s="70"/>
      <c r="AE215" s="70"/>
      <c r="AF215" s="70"/>
      <c r="AG215" s="70"/>
      <c r="AH215" s="70"/>
      <c r="AK215" s="70"/>
      <c r="AL215" s="70"/>
      <c r="AM215" s="70"/>
      <c r="AN215" s="70"/>
      <c r="AO215" s="70"/>
      <c r="AP215" s="70"/>
      <c r="AQ215" s="70"/>
      <c r="AR215" s="70"/>
      <c r="AS215" s="70"/>
      <c r="AT215" s="70"/>
      <c r="AU215" s="70"/>
      <c r="AV215" s="70"/>
      <c r="AW215" s="70"/>
      <c r="AX215" s="70"/>
      <c r="AY215" s="70"/>
      <c r="AZ215" s="70"/>
      <c r="BA215" s="70"/>
      <c r="BB215" s="70"/>
      <c r="BC215" s="70"/>
      <c r="BD215" s="70"/>
      <c r="BE215" s="70"/>
      <c r="BF215" s="70"/>
      <c r="BG215" s="70"/>
      <c r="BH215" s="70"/>
      <c r="BI215" s="70"/>
      <c r="BJ215" s="70"/>
      <c r="BK215" s="70"/>
      <c r="BL215" s="70"/>
      <c r="BM215" s="70"/>
      <c r="BN215" s="70"/>
      <c r="BO215" s="70"/>
      <c r="BP215" s="70"/>
      <c r="BQ215" s="70"/>
    </row>
    <row r="216" spans="2:69" ht="13.5" customHeight="1" x14ac:dyDescent="0.2">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c r="AF216" s="130"/>
      <c r="AH216" s="70"/>
      <c r="AK216" s="130"/>
      <c r="AL216" s="130"/>
      <c r="AM216" s="130"/>
      <c r="AN216" s="130"/>
      <c r="AO216" s="130"/>
      <c r="AP216" s="130"/>
      <c r="AQ216" s="130"/>
      <c r="AR216" s="130"/>
      <c r="AS216" s="130"/>
      <c r="AT216" s="130"/>
      <c r="AU216" s="130"/>
      <c r="AV216" s="130"/>
      <c r="AW216" s="130"/>
      <c r="AX216" s="130"/>
      <c r="AY216" s="130"/>
      <c r="AZ216" s="130"/>
      <c r="BA216" s="130"/>
      <c r="BB216" s="130"/>
      <c r="BC216" s="130"/>
      <c r="BD216" s="130"/>
      <c r="BE216" s="130"/>
      <c r="BF216" s="130"/>
      <c r="BG216" s="130"/>
      <c r="BH216" s="130"/>
      <c r="BI216" s="130"/>
      <c r="BJ216" s="130"/>
      <c r="BK216" s="130"/>
      <c r="BL216" s="130"/>
      <c r="BM216" s="130"/>
      <c r="BN216" s="130"/>
      <c r="BO216" s="130"/>
      <c r="BQ216" s="70"/>
    </row>
    <row r="217" spans="2:69" ht="13.5" customHeight="1" x14ac:dyDescent="0.2">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130"/>
      <c r="AD217" s="130"/>
      <c r="AE217" s="130"/>
      <c r="AF217" s="130"/>
      <c r="AH217" s="70"/>
      <c r="AK217" s="130"/>
      <c r="AL217" s="130"/>
      <c r="AM217" s="130"/>
      <c r="AN217" s="130"/>
      <c r="AO217" s="130"/>
      <c r="AP217" s="130"/>
      <c r="AQ217" s="130"/>
      <c r="AR217" s="130"/>
      <c r="AS217" s="130"/>
      <c r="AT217" s="130"/>
      <c r="AU217" s="130"/>
      <c r="AV217" s="130"/>
      <c r="AW217" s="130"/>
      <c r="AX217" s="130"/>
      <c r="AY217" s="130"/>
      <c r="AZ217" s="130"/>
      <c r="BA217" s="130"/>
      <c r="BB217" s="130"/>
      <c r="BC217" s="130"/>
      <c r="BD217" s="130"/>
      <c r="BE217" s="130"/>
      <c r="BF217" s="130"/>
      <c r="BG217" s="130"/>
      <c r="BH217" s="130"/>
      <c r="BI217" s="130"/>
      <c r="BJ217" s="130"/>
      <c r="BK217" s="130"/>
      <c r="BL217" s="130"/>
      <c r="BM217" s="130"/>
      <c r="BN217" s="130"/>
      <c r="BO217" s="130"/>
      <c r="BQ217" s="70"/>
    </row>
    <row r="218" spans="2:69" ht="13.5" customHeight="1" x14ac:dyDescent="0.2">
      <c r="B218" s="70"/>
      <c r="C218" s="70"/>
      <c r="D218" s="70"/>
      <c r="E218" s="70"/>
      <c r="F218" s="70"/>
      <c r="G218" s="70"/>
      <c r="H218" s="70"/>
      <c r="I218" s="70"/>
      <c r="J218" s="70"/>
      <c r="K218" s="70"/>
      <c r="L218" s="70"/>
      <c r="M218" s="70"/>
      <c r="N218" s="70"/>
      <c r="O218" s="70"/>
      <c r="P218" s="70"/>
      <c r="Q218" s="70"/>
      <c r="R218" s="70"/>
      <c r="S218" s="70"/>
      <c r="T218" s="70"/>
      <c r="U218" s="70"/>
      <c r="V218" s="70"/>
      <c r="W218" s="70"/>
      <c r="X218" s="70"/>
      <c r="Y218" s="70"/>
      <c r="Z218" s="70"/>
      <c r="AA218" s="70"/>
      <c r="AB218" s="70"/>
      <c r="AC218" s="70"/>
      <c r="AD218" s="70"/>
      <c r="AE218" s="70"/>
      <c r="AF218" s="70"/>
      <c r="AG218" s="70"/>
      <c r="AH218" s="70"/>
      <c r="AK218" s="70"/>
      <c r="AL218" s="70"/>
      <c r="AM218" s="70"/>
      <c r="AN218" s="70"/>
      <c r="AO218" s="70"/>
      <c r="AP218" s="70"/>
      <c r="AQ218" s="70"/>
      <c r="AR218" s="70"/>
      <c r="AS218" s="70"/>
      <c r="AT218" s="70"/>
      <c r="AU218" s="70"/>
      <c r="AV218" s="70"/>
      <c r="AW218" s="70"/>
      <c r="AX218" s="70"/>
      <c r="AY218" s="70"/>
      <c r="AZ218" s="70"/>
      <c r="BA218" s="70"/>
      <c r="BB218" s="70"/>
      <c r="BC218" s="70"/>
      <c r="BD218" s="70"/>
      <c r="BE218" s="70"/>
      <c r="BF218" s="70"/>
      <c r="BG218" s="70"/>
      <c r="BH218" s="70"/>
      <c r="BI218" s="70"/>
      <c r="BJ218" s="70"/>
      <c r="BK218" s="70"/>
      <c r="BL218" s="70"/>
      <c r="BM218" s="70"/>
      <c r="BN218" s="70"/>
      <c r="BO218" s="70"/>
      <c r="BP218" s="70"/>
      <c r="BQ218" s="70"/>
    </row>
    <row r="219" spans="2:69" ht="13.5" customHeight="1" x14ac:dyDescent="0.2">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130"/>
      <c r="AD219" s="130"/>
      <c r="AE219" s="130"/>
      <c r="AF219" s="130"/>
      <c r="AH219" s="70"/>
      <c r="AK219" s="130"/>
      <c r="AL219" s="130"/>
      <c r="AM219" s="130"/>
      <c r="AN219" s="130"/>
      <c r="AO219" s="130"/>
      <c r="AP219" s="130"/>
      <c r="AQ219" s="130"/>
      <c r="AR219" s="130"/>
      <c r="AS219" s="130"/>
      <c r="AT219" s="130"/>
      <c r="AU219" s="130"/>
      <c r="AV219" s="130"/>
      <c r="AW219" s="130"/>
      <c r="AX219" s="130"/>
      <c r="AY219" s="130"/>
      <c r="AZ219" s="130"/>
      <c r="BA219" s="130"/>
      <c r="BB219" s="130"/>
      <c r="BC219" s="130"/>
      <c r="BD219" s="130"/>
      <c r="BE219" s="130"/>
      <c r="BF219" s="130"/>
      <c r="BG219" s="130"/>
      <c r="BH219" s="130"/>
      <c r="BI219" s="130"/>
      <c r="BJ219" s="130"/>
      <c r="BK219" s="130"/>
      <c r="BL219" s="130"/>
      <c r="BM219" s="130"/>
      <c r="BN219" s="130"/>
      <c r="BO219" s="130"/>
      <c r="BQ219" s="70"/>
    </row>
    <row r="220" spans="2:69" ht="13.5" customHeight="1" x14ac:dyDescent="0.2">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c r="AF220" s="130"/>
      <c r="AH220" s="70"/>
      <c r="AK220" s="130"/>
      <c r="AL220" s="130"/>
      <c r="AM220" s="130"/>
      <c r="AN220" s="130"/>
      <c r="AO220" s="130"/>
      <c r="AP220" s="130"/>
      <c r="AQ220" s="130"/>
      <c r="AR220" s="130"/>
      <c r="AS220" s="130"/>
      <c r="AT220" s="130"/>
      <c r="AU220" s="130"/>
      <c r="AV220" s="130"/>
      <c r="AW220" s="130"/>
      <c r="AX220" s="130"/>
      <c r="AY220" s="130"/>
      <c r="AZ220" s="130"/>
      <c r="BA220" s="130"/>
      <c r="BB220" s="130"/>
      <c r="BC220" s="130"/>
      <c r="BD220" s="130"/>
      <c r="BE220" s="130"/>
      <c r="BF220" s="130"/>
      <c r="BG220" s="130"/>
      <c r="BH220" s="130"/>
      <c r="BI220" s="130"/>
      <c r="BJ220" s="130"/>
      <c r="BK220" s="130"/>
      <c r="BL220" s="130"/>
      <c r="BM220" s="130"/>
      <c r="BN220" s="130"/>
      <c r="BO220" s="130"/>
      <c r="BQ220" s="70"/>
    </row>
    <row r="221" spans="2:69" ht="13.5" customHeight="1" x14ac:dyDescent="0.2">
      <c r="B221" s="70"/>
      <c r="C221" s="70"/>
      <c r="D221" s="70"/>
      <c r="E221" s="70"/>
      <c r="F221" s="70"/>
      <c r="G221" s="70"/>
      <c r="H221" s="70"/>
      <c r="I221" s="70"/>
      <c r="J221" s="70"/>
      <c r="K221" s="70"/>
      <c r="L221" s="70"/>
      <c r="M221" s="70"/>
      <c r="N221" s="70"/>
      <c r="O221" s="70"/>
      <c r="P221" s="70"/>
      <c r="Q221" s="70"/>
      <c r="R221" s="70"/>
      <c r="S221" s="70"/>
      <c r="T221" s="70"/>
      <c r="U221" s="70"/>
      <c r="V221" s="70"/>
      <c r="W221" s="70"/>
      <c r="X221" s="70"/>
      <c r="Y221" s="70"/>
      <c r="Z221" s="70"/>
      <c r="AA221" s="70"/>
      <c r="AB221" s="70"/>
      <c r="AC221" s="70"/>
      <c r="AD221" s="70"/>
      <c r="AE221" s="70"/>
      <c r="AF221" s="70"/>
      <c r="AG221" s="70"/>
      <c r="AH221" s="70"/>
      <c r="AK221" s="70"/>
      <c r="AL221" s="70"/>
      <c r="AM221" s="70"/>
      <c r="AN221" s="70"/>
      <c r="AO221" s="70"/>
      <c r="AP221" s="70"/>
      <c r="AQ221" s="70"/>
      <c r="AR221" s="70"/>
      <c r="AS221" s="70"/>
      <c r="AT221" s="70"/>
      <c r="AU221" s="70"/>
      <c r="AV221" s="70"/>
      <c r="AW221" s="70"/>
      <c r="AX221" s="70"/>
      <c r="AY221" s="70"/>
      <c r="AZ221" s="70"/>
      <c r="BA221" s="70"/>
      <c r="BB221" s="70"/>
      <c r="BC221" s="70"/>
      <c r="BD221" s="70"/>
      <c r="BE221" s="70"/>
      <c r="BF221" s="70"/>
      <c r="BG221" s="70"/>
      <c r="BH221" s="70"/>
      <c r="BI221" s="70"/>
      <c r="BJ221" s="70"/>
      <c r="BK221" s="70"/>
      <c r="BL221" s="70"/>
      <c r="BM221" s="70"/>
      <c r="BN221" s="70"/>
      <c r="BO221" s="70"/>
      <c r="BP221" s="70"/>
      <c r="BQ221" s="70"/>
    </row>
    <row r="222" spans="2:69" ht="13.5" customHeight="1" x14ac:dyDescent="0.2">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c r="X222" s="130"/>
      <c r="Y222" s="130"/>
      <c r="Z222" s="130"/>
      <c r="AA222" s="130"/>
      <c r="AB222" s="130"/>
      <c r="AC222" s="130"/>
      <c r="AD222" s="130"/>
      <c r="AE222" s="130"/>
      <c r="AF222" s="130"/>
      <c r="AH222" s="70"/>
      <c r="AK222" s="130"/>
      <c r="AL222" s="130"/>
      <c r="AM222" s="130"/>
      <c r="AN222" s="130"/>
      <c r="AO222" s="130"/>
      <c r="AP222" s="130"/>
      <c r="AQ222" s="130"/>
      <c r="AR222" s="130"/>
      <c r="AS222" s="130"/>
      <c r="AT222" s="130"/>
      <c r="AU222" s="130"/>
      <c r="AV222" s="130"/>
      <c r="AW222" s="130"/>
      <c r="AX222" s="130"/>
      <c r="AY222" s="130"/>
      <c r="AZ222" s="130"/>
      <c r="BA222" s="130"/>
      <c r="BB222" s="130"/>
      <c r="BC222" s="130"/>
      <c r="BD222" s="130"/>
      <c r="BE222" s="130"/>
      <c r="BF222" s="130"/>
      <c r="BG222" s="130"/>
      <c r="BH222" s="130"/>
      <c r="BI222" s="130"/>
      <c r="BJ222" s="130"/>
      <c r="BK222" s="130"/>
      <c r="BL222" s="130"/>
      <c r="BM222" s="130"/>
      <c r="BN222" s="130"/>
      <c r="BO222" s="130"/>
      <c r="BQ222" s="70"/>
    </row>
    <row r="223" spans="2:69" ht="13.5" customHeight="1" x14ac:dyDescent="0.2">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c r="X223" s="130"/>
      <c r="Y223" s="130"/>
      <c r="Z223" s="130"/>
      <c r="AA223" s="130"/>
      <c r="AB223" s="130"/>
      <c r="AC223" s="130"/>
      <c r="AD223" s="130"/>
      <c r="AE223" s="130"/>
      <c r="AF223" s="130"/>
      <c r="AH223" s="70"/>
      <c r="AK223" s="130"/>
      <c r="AL223" s="130"/>
      <c r="AM223" s="130"/>
      <c r="AN223" s="130"/>
      <c r="AO223" s="130"/>
      <c r="AP223" s="130"/>
      <c r="AQ223" s="130"/>
      <c r="AR223" s="130"/>
      <c r="AS223" s="130"/>
      <c r="AT223" s="130"/>
      <c r="AU223" s="130"/>
      <c r="AV223" s="130"/>
      <c r="AW223" s="130"/>
      <c r="AX223" s="130"/>
      <c r="AY223" s="130"/>
      <c r="AZ223" s="130"/>
      <c r="BA223" s="130"/>
      <c r="BB223" s="130"/>
      <c r="BC223" s="130"/>
      <c r="BD223" s="130"/>
      <c r="BE223" s="130"/>
      <c r="BF223" s="130"/>
      <c r="BG223" s="130"/>
      <c r="BH223" s="130"/>
      <c r="BI223" s="130"/>
      <c r="BJ223" s="130"/>
      <c r="BK223" s="130"/>
      <c r="BL223" s="130"/>
      <c r="BM223" s="130"/>
      <c r="BN223" s="130"/>
      <c r="BO223" s="130"/>
      <c r="BQ223" s="70"/>
    </row>
    <row r="224" spans="2:69"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spans="1:184" ht="13.5" customHeight="1" x14ac:dyDescent="0.2"/>
    <row r="258" spans="1:184" ht="13.5" customHeight="1" x14ac:dyDescent="0.2"/>
    <row r="259" spans="1:184" ht="13.5" customHeight="1" x14ac:dyDescent="0.2"/>
    <row r="260" spans="1:184" ht="13.5" customHeight="1" x14ac:dyDescent="0.2"/>
    <row r="261" spans="1:184" ht="13.5" customHeight="1" x14ac:dyDescent="0.2"/>
    <row r="262" spans="1:184" ht="13.5" customHeight="1" x14ac:dyDescent="0.2"/>
    <row r="263" spans="1:184" ht="13.5" customHeight="1" x14ac:dyDescent="0.2"/>
    <row r="264" spans="1:184" ht="13.5" customHeight="1" x14ac:dyDescent="0.2"/>
    <row r="265" spans="1:184" ht="13.5" customHeight="1" x14ac:dyDescent="0.2"/>
    <row r="266" spans="1:184" ht="13.5" customHeight="1" x14ac:dyDescent="0.2"/>
    <row r="267" spans="1:184" ht="13.5" customHeight="1" x14ac:dyDescent="0.2"/>
    <row r="268" spans="1:184" ht="13.5" customHeight="1" x14ac:dyDescent="0.2"/>
    <row r="269" spans="1:184" ht="13.5" customHeight="1" x14ac:dyDescent="0.2"/>
    <row r="270" spans="1:184" ht="13.5" customHeight="1" x14ac:dyDescent="0.2"/>
    <row r="271" spans="1:184" ht="13.5" customHeight="1" x14ac:dyDescent="0.2">
      <c r="A271" s="43"/>
      <c r="B271" s="43"/>
      <c r="C271" s="43"/>
      <c r="D271" s="43"/>
      <c r="AJ271" s="43"/>
      <c r="AK271" s="43"/>
      <c r="AL271" s="43"/>
      <c r="AM271" s="43"/>
      <c r="BU271" s="43"/>
      <c r="BV271" s="43"/>
      <c r="BW271" s="43"/>
      <c r="BX271" s="43"/>
      <c r="DE271" s="43"/>
      <c r="DF271" s="43"/>
      <c r="DG271" s="43"/>
      <c r="DH271" s="43"/>
      <c r="EO271" s="43"/>
      <c r="EP271" s="43"/>
      <c r="EQ271" s="43"/>
      <c r="ER271" s="43"/>
      <c r="FY271" s="43"/>
      <c r="FZ271" s="43"/>
      <c r="GA271" s="43"/>
      <c r="GB271" s="43"/>
    </row>
    <row r="272" spans="1:184"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ht="13.5" customHeight="1" x14ac:dyDescent="0.2"/>
    <row r="354" ht="13.5" customHeight="1" x14ac:dyDescent="0.2"/>
    <row r="355" ht="13.5" customHeight="1" x14ac:dyDescent="0.2"/>
    <row r="356" ht="13.5" customHeight="1" x14ac:dyDescent="0.2"/>
    <row r="357" ht="13.5" customHeight="1" x14ac:dyDescent="0.2"/>
    <row r="358" ht="13.5" customHeight="1" x14ac:dyDescent="0.2"/>
    <row r="359" ht="13.5" customHeight="1" x14ac:dyDescent="0.2"/>
    <row r="360" ht="13.5" customHeight="1" x14ac:dyDescent="0.2"/>
    <row r="361" ht="13.5" customHeight="1" x14ac:dyDescent="0.2"/>
    <row r="362" ht="13.5" customHeight="1" x14ac:dyDescent="0.2"/>
    <row r="363" ht="13.5" customHeight="1" x14ac:dyDescent="0.2"/>
    <row r="364" ht="13.5" customHeight="1" x14ac:dyDescent="0.2"/>
    <row r="365" ht="13.5" customHeight="1" x14ac:dyDescent="0.2"/>
    <row r="366" ht="13.5" customHeight="1" x14ac:dyDescent="0.2"/>
    <row r="367" ht="13.5" customHeight="1" x14ac:dyDescent="0.2"/>
    <row r="368" ht="13.5" customHeight="1" x14ac:dyDescent="0.2"/>
    <row r="369" ht="13.5" customHeight="1" x14ac:dyDescent="0.2"/>
    <row r="370" ht="13.5" customHeight="1" x14ac:dyDescent="0.2"/>
  </sheetData>
  <sheetProtection password="B879" sheet="1" objects="1" scenarios="1" selectLockedCells="1"/>
  <mergeCells count="5">
    <mergeCell ref="A5:B6"/>
    <mergeCell ref="C5:C6"/>
    <mergeCell ref="A4:C4"/>
    <mergeCell ref="A18:C29"/>
    <mergeCell ref="A1:C3"/>
  </mergeCells>
  <pageMargins left="0" right="0" top="0" bottom="0" header="0.31496062992125984" footer="0.31496062992125984"/>
  <pageSetup paperSize="9"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Q80"/>
  <sheetViews>
    <sheetView zoomScale="90" zoomScaleNormal="90" workbookViewId="0">
      <selection activeCell="J6" sqref="J6"/>
    </sheetView>
  </sheetViews>
  <sheetFormatPr baseColWidth="10" defaultRowHeight="14.25" x14ac:dyDescent="0.2"/>
  <cols>
    <col min="1" max="1" width="11" customWidth="1"/>
    <col min="2" max="32" width="2.875" customWidth="1"/>
    <col min="33" max="33" width="7.5" bestFit="1" customWidth="1"/>
    <col min="34" max="34" width="8" bestFit="1" customWidth="1"/>
    <col min="35" max="36" width="11" customWidth="1"/>
    <col min="37" max="67" width="2.875" customWidth="1"/>
    <col min="68" max="68" width="7.5" bestFit="1" customWidth="1"/>
    <col min="69" max="69" width="8" bestFit="1" customWidth="1"/>
    <col min="70" max="216" width="11" customWidth="1"/>
  </cols>
  <sheetData>
    <row r="1" spans="1:69" ht="44.25" customHeight="1" thickBot="1" x14ac:dyDescent="0.25">
      <c r="A1" s="533" t="str">
        <f xml:space="preserve"> "Projektcontrolling "&amp;'Projektkostenkalkulation EP'!A26</f>
        <v>Projektcontrolling Vorname Name 1 / GF</v>
      </c>
      <c r="B1" s="533"/>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3"/>
      <c r="AM1" s="533"/>
      <c r="AN1" s="533"/>
      <c r="AO1" s="533"/>
      <c r="AP1" s="533"/>
      <c r="AQ1" s="533"/>
      <c r="AR1" s="533"/>
      <c r="AS1" s="533"/>
      <c r="AT1" s="533"/>
      <c r="AU1" s="533"/>
      <c r="AV1" s="533"/>
      <c r="AW1" s="533"/>
      <c r="AX1" s="533"/>
      <c r="AY1" s="533"/>
      <c r="AZ1" s="533"/>
      <c r="BA1" s="533"/>
      <c r="BB1" s="533"/>
      <c r="BC1" s="533"/>
      <c r="BD1" s="533"/>
      <c r="BE1" s="533"/>
      <c r="BF1" s="533"/>
      <c r="BG1" s="533"/>
      <c r="BH1" s="533"/>
      <c r="BI1" s="533"/>
      <c r="BJ1" s="533"/>
      <c r="BK1" s="533"/>
      <c r="BL1" s="533"/>
      <c r="BM1" s="533"/>
      <c r="BN1" s="533"/>
      <c r="BO1" s="533"/>
      <c r="BP1" s="533"/>
      <c r="BQ1" s="533"/>
    </row>
    <row r="2" spans="1:69" ht="14.25" customHeight="1" thickBot="1" x14ac:dyDescent="0.25">
      <c r="A2" s="125" t="s">
        <v>83</v>
      </c>
      <c r="B2" s="529" t="str">
        <f>'Projektkostenkalkulation EP'!A26</f>
        <v>Vorname Name 1 / GF</v>
      </c>
      <c r="C2" s="530"/>
      <c r="D2" s="530"/>
      <c r="E2" s="530"/>
      <c r="F2" s="530"/>
      <c r="G2" s="530"/>
      <c r="H2" s="530"/>
      <c r="I2" s="530"/>
      <c r="J2" s="530"/>
      <c r="K2" s="530"/>
      <c r="L2" s="530"/>
      <c r="M2" s="530"/>
      <c r="N2" s="530"/>
      <c r="O2" s="530"/>
      <c r="P2" s="530"/>
      <c r="Q2" s="530"/>
      <c r="R2" s="530"/>
      <c r="S2" s="530"/>
      <c r="T2" s="530"/>
      <c r="U2" s="530"/>
      <c r="V2" s="530"/>
      <c r="W2" s="530"/>
      <c r="X2" s="530"/>
      <c r="Y2" s="530"/>
      <c r="Z2" s="530"/>
      <c r="AA2" s="530"/>
      <c r="AB2" s="530"/>
      <c r="AC2" s="530"/>
      <c r="AD2" s="530"/>
      <c r="AE2" s="530"/>
      <c r="AF2" s="530"/>
      <c r="AG2" s="530"/>
      <c r="AH2" s="531"/>
      <c r="AJ2" s="125" t="s">
        <v>83</v>
      </c>
      <c r="AK2" s="529" t="str">
        <f>'Projektkostenkalkulation EP'!A26</f>
        <v>Vorname Name 1 / GF</v>
      </c>
      <c r="AL2" s="530"/>
      <c r="AM2" s="530"/>
      <c r="AN2" s="530"/>
      <c r="AO2" s="530"/>
      <c r="AP2" s="530"/>
      <c r="AQ2" s="530"/>
      <c r="AR2" s="530"/>
      <c r="AS2" s="530"/>
      <c r="AT2" s="530"/>
      <c r="AU2" s="530"/>
      <c r="AV2" s="530"/>
      <c r="AW2" s="530"/>
      <c r="AX2" s="530"/>
      <c r="AY2" s="530"/>
      <c r="AZ2" s="530"/>
      <c r="BA2" s="530"/>
      <c r="BB2" s="530"/>
      <c r="BC2" s="530"/>
      <c r="BD2" s="530"/>
      <c r="BE2" s="530"/>
      <c r="BF2" s="530"/>
      <c r="BG2" s="530"/>
      <c r="BH2" s="530"/>
      <c r="BI2" s="530"/>
      <c r="BJ2" s="530"/>
      <c r="BK2" s="530"/>
      <c r="BL2" s="530"/>
      <c r="BM2" s="530"/>
      <c r="BN2" s="530"/>
      <c r="BO2" s="530"/>
      <c r="BP2" s="530"/>
      <c r="BQ2" s="531"/>
    </row>
    <row r="3" spans="1:69" ht="14.25" customHeight="1" thickBot="1" x14ac:dyDescent="0.25">
      <c r="A3" s="126" t="s">
        <v>85</v>
      </c>
      <c r="B3" s="127">
        <v>1</v>
      </c>
      <c r="C3" s="127">
        <v>2</v>
      </c>
      <c r="D3" s="127">
        <v>3</v>
      </c>
      <c r="E3" s="127">
        <v>4</v>
      </c>
      <c r="F3" s="127">
        <v>5</v>
      </c>
      <c r="G3" s="127">
        <v>6</v>
      </c>
      <c r="H3" s="127">
        <v>7</v>
      </c>
      <c r="I3" s="127">
        <v>8</v>
      </c>
      <c r="J3" s="127">
        <v>9</v>
      </c>
      <c r="K3" s="127">
        <v>10</v>
      </c>
      <c r="L3" s="127">
        <v>11</v>
      </c>
      <c r="M3" s="127">
        <v>12</v>
      </c>
      <c r="N3" s="127">
        <v>13</v>
      </c>
      <c r="O3" s="127">
        <v>14</v>
      </c>
      <c r="P3" s="127">
        <v>15</v>
      </c>
      <c r="Q3" s="127">
        <v>16</v>
      </c>
      <c r="R3" s="127">
        <v>17</v>
      </c>
      <c r="S3" s="127">
        <v>18</v>
      </c>
      <c r="T3" s="127">
        <v>19</v>
      </c>
      <c r="U3" s="127">
        <v>20</v>
      </c>
      <c r="V3" s="127">
        <v>21</v>
      </c>
      <c r="W3" s="127">
        <v>22</v>
      </c>
      <c r="X3" s="127">
        <v>23</v>
      </c>
      <c r="Y3" s="127">
        <v>24</v>
      </c>
      <c r="Z3" s="127">
        <v>25</v>
      </c>
      <c r="AA3" s="127">
        <v>26</v>
      </c>
      <c r="AB3" s="127">
        <v>27</v>
      </c>
      <c r="AC3" s="127">
        <v>28</v>
      </c>
      <c r="AD3" s="127">
        <v>29</v>
      </c>
      <c r="AE3" s="127">
        <v>30</v>
      </c>
      <c r="AF3" s="127">
        <v>31</v>
      </c>
      <c r="AG3" s="128" t="s">
        <v>65</v>
      </c>
      <c r="AH3" s="129" t="s">
        <v>84</v>
      </c>
      <c r="AJ3" s="126" t="s">
        <v>85</v>
      </c>
      <c r="AK3" s="127">
        <v>1</v>
      </c>
      <c r="AL3" s="127">
        <v>2</v>
      </c>
      <c r="AM3" s="127">
        <v>3</v>
      </c>
      <c r="AN3" s="127">
        <v>4</v>
      </c>
      <c r="AO3" s="127">
        <v>5</v>
      </c>
      <c r="AP3" s="127">
        <v>6</v>
      </c>
      <c r="AQ3" s="127">
        <v>7</v>
      </c>
      <c r="AR3" s="127">
        <v>8</v>
      </c>
      <c r="AS3" s="127">
        <v>9</v>
      </c>
      <c r="AT3" s="127">
        <v>10</v>
      </c>
      <c r="AU3" s="127">
        <v>11</v>
      </c>
      <c r="AV3" s="127">
        <v>12</v>
      </c>
      <c r="AW3" s="127">
        <v>13</v>
      </c>
      <c r="AX3" s="127">
        <v>14</v>
      </c>
      <c r="AY3" s="127">
        <v>15</v>
      </c>
      <c r="AZ3" s="127">
        <v>16</v>
      </c>
      <c r="BA3" s="127">
        <v>17</v>
      </c>
      <c r="BB3" s="127">
        <v>18</v>
      </c>
      <c r="BC3" s="127">
        <v>19</v>
      </c>
      <c r="BD3" s="127">
        <v>20</v>
      </c>
      <c r="BE3" s="127">
        <v>21</v>
      </c>
      <c r="BF3" s="127">
        <v>22</v>
      </c>
      <c r="BG3" s="127">
        <v>23</v>
      </c>
      <c r="BH3" s="127">
        <v>24</v>
      </c>
      <c r="BI3" s="127">
        <v>25</v>
      </c>
      <c r="BJ3" s="127">
        <v>26</v>
      </c>
      <c r="BK3" s="127">
        <v>27</v>
      </c>
      <c r="BL3" s="127">
        <v>28</v>
      </c>
      <c r="BM3" s="127">
        <v>29</v>
      </c>
      <c r="BN3" s="127">
        <v>30</v>
      </c>
      <c r="BO3" s="127">
        <v>31</v>
      </c>
      <c r="BP3" s="128" t="s">
        <v>65</v>
      </c>
      <c r="BQ3" s="129" t="s">
        <v>84</v>
      </c>
    </row>
    <row r="4" spans="1:69" x14ac:dyDescent="0.2">
      <c r="A4" s="1" t="s">
        <v>59</v>
      </c>
      <c r="B4" s="527" t="str">
        <f>TEXT('Projektkostenkalkulation EP'!$B8,"MMMM JJJJ")</f>
        <v>Januar 2024</v>
      </c>
      <c r="C4" s="527"/>
      <c r="D4" s="527"/>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8"/>
      <c r="AJ4" s="1" t="s">
        <v>59</v>
      </c>
      <c r="AK4" s="527" t="str">
        <f>TEXT('Projektkostenkalkulation EP'!$N$8,"MMMM JJJJ")</f>
        <v>Januar 2025</v>
      </c>
      <c r="AL4" s="527"/>
      <c r="AM4" s="527"/>
      <c r="AN4" s="527"/>
      <c r="AO4" s="527"/>
      <c r="AP4" s="527"/>
      <c r="AQ4" s="527"/>
      <c r="AR4" s="527"/>
      <c r="AS4" s="527"/>
      <c r="AT4" s="527"/>
      <c r="AU4" s="527"/>
      <c r="AV4" s="527"/>
      <c r="AW4" s="527"/>
      <c r="AX4" s="527"/>
      <c r="AY4" s="527"/>
      <c r="AZ4" s="527"/>
      <c r="BA4" s="527"/>
      <c r="BB4" s="527"/>
      <c r="BC4" s="527"/>
      <c r="BD4" s="527"/>
      <c r="BE4" s="527"/>
      <c r="BF4" s="527"/>
      <c r="BG4" s="527"/>
      <c r="BH4" s="527"/>
      <c r="BI4" s="527"/>
      <c r="BJ4" s="527"/>
      <c r="BK4" s="527"/>
      <c r="BL4" s="527"/>
      <c r="BM4" s="527"/>
      <c r="BN4" s="527"/>
      <c r="BO4" s="527"/>
      <c r="BP4" s="527"/>
      <c r="BQ4" s="528"/>
    </row>
    <row r="5" spans="1:69" ht="14.25" customHeight="1" x14ac:dyDescent="0.2">
      <c r="A5" s="2" t="s">
        <v>81</v>
      </c>
      <c r="B5" s="124" t="str">
        <f>IF(
            OR(
                     TEXT(EDATE('Projektkostenkalkulation EP'!$B$4,0),"TTT") = "Sa",
                     TEXT(EDATE('Projektkostenkalkulation EP'!$B$4,0),"TTT") = "So",
                     IF(ISNA(VLOOKUP(EDATE('Projektkostenkalkulation EP'!$B$4,0),Datenquellen!$F$7:$H$45,3,FALSE))," ",VLOOKUP(EDATE('Projektkostenkalkulation EP'!$B$4,0),Datenquellen!$F$7:$H$45,3,FALSE))="X"
                            ),
                    "X",
                    IF('Projektkostenkalkulation EP'!$B$26&gt;0,('Projektkostenkalkulation EP'!$N$42/5),0)
            )</f>
        <v>X</v>
      </c>
      <c r="C5" s="122">
        <f xml:space="preserve"> IF(TEXT((EDATE('Projektkostenkalkulation EP'!$B$4,0)+B$3),"MM")=TEXT((EDATE('Projektkostenkalkulation EP'!$B$4,0)+(B$3-1)),"MM"),
             IF(
                        OR(
                                    TEXT((EDATE('Projektkostenkalkulation EP'!$B$4,0)+B$3),"TTT") = "Sa",
                                    TEXT((EDATE('Projektkostenkalkulation EP'!$B$4,0)+B$3),"TTT") = "So",
                                    IF(ISNA(VLOOKUP(EDATE('Projektkostenkalkulation EP'!$B$4,0)+B$3,Datenquellen!$F$7:$H$45,3,FALSE))," ",VLOOKUP(EDATE('Projektkostenkalkulation EP'!$B$4,0)+B$3,Datenquellen!$F$7:$H$45,3,FALSE))="X"
                                    ),
                          "X",
                          IF((((NETWORKDAYS('Projektkostenkalkulation EP'!$B$8,EOMONTH('Projektkostenkalkulation EP'!$B$8,0)))*('Projektkostenkalkulation EP'!$N$42/5)*
                                        'Projektkostenkalkulation EP'!$B$26)-SUM($B$5:B5))&gt;('Projektkostenkalkulation EP'!$N$42/5),('Projektkostenkalkulation EP'!$N$42/5),
                                         (NETWORKDAYS('Projektkostenkalkulation EP'!$B$8,
                                          EOMONTH('Projektkostenkalkulation EP'!$B$8,0)))*('Projektkostenkalkulation EP'!$N$42/5)*'Projektkostenkalkulation EP'!$B$26-SUM($B$5:B5))
                          ),
               "X"
            )</f>
        <v>0</v>
      </c>
      <c r="D5" s="122">
        <f xml:space="preserve"> IF(TEXT((EDATE('Projektkostenkalkulation EP'!$B$4,0)+C$3),"MM")=TEXT((EDATE('Projektkostenkalkulation EP'!$B$4,0)+(C$3-1)),"MM"),
             IF(
                        OR(
                                    TEXT((EDATE('Projektkostenkalkulation EP'!$B$4,0)+C$3),"TTT") = "Sa",
                                    TEXT((EDATE('Projektkostenkalkulation EP'!$B$4,0)+C$3),"TTT") = "So",
                                    IF(ISNA(VLOOKUP(EDATE('Projektkostenkalkulation EP'!$B$4,0)+C$3,Datenquellen!$F$7:$H$45,3,FALSE))," ",VLOOKUP(EDATE('Projektkostenkalkulation EP'!$B$4,0)+C$3,Datenquellen!$F$7:$H$45,3,FALSE))="X"
                                    ),
                          "X",
                          IF((((NETWORKDAYS('Projektkostenkalkulation EP'!$B$8,EOMONTH('Projektkostenkalkulation EP'!$B$8,0)))*('Projektkostenkalkulation EP'!$N$42/5)*
                                        'Projektkostenkalkulation EP'!$B$26)-SUM($B$5:C5))&gt;('Projektkostenkalkulation EP'!$N$42/5),('Projektkostenkalkulation EP'!$N$42/5),
                                         (NETWORKDAYS('Projektkostenkalkulation EP'!$B$8,
                                          EOMONTH('Projektkostenkalkulation EP'!$B$8,0)))*('Projektkostenkalkulation EP'!$N$42/5)*'Projektkostenkalkulation EP'!$B$26-SUM($B$5:C5))
                          ),
               "X"
            )</f>
        <v>0</v>
      </c>
      <c r="E5" s="122">
        <f xml:space="preserve"> IF(TEXT((EDATE('Projektkostenkalkulation EP'!$B$4,0)+D$3),"MM")=TEXT((EDATE('Projektkostenkalkulation EP'!$B$4,0)+(D$3-1)),"MM"),
             IF(
                        OR(
                                    TEXT((EDATE('Projektkostenkalkulation EP'!$B$4,0)+D$3),"TTT") = "Sa",
                                    TEXT((EDATE('Projektkostenkalkulation EP'!$B$4,0)+D$3),"TTT") = "So",
                                    IF(ISNA(VLOOKUP(EDATE('Projektkostenkalkulation EP'!$B$4,0)+D$3,Datenquellen!$F$7:$H$45,3,FALSE))," ",VLOOKUP(EDATE('Projektkostenkalkulation EP'!$B$4,0)+D$3,Datenquellen!$F$7:$H$45,3,FALSE))="X"
                                    ),
                          "X",
                          IF((((NETWORKDAYS('Projektkostenkalkulation EP'!$B$8,EOMONTH('Projektkostenkalkulation EP'!$B$8,0)))*('Projektkostenkalkulation EP'!$N$42/5)*
                                        'Projektkostenkalkulation EP'!$B$26)-SUM($B$5:D5))&gt;('Projektkostenkalkulation EP'!$N$42/5),('Projektkostenkalkulation EP'!$N$42/5),
                                         (NETWORKDAYS('Projektkostenkalkulation EP'!$B$8,
                                          EOMONTH('Projektkostenkalkulation EP'!$B$8,0)))*('Projektkostenkalkulation EP'!$N$42/5)*'Projektkostenkalkulation EP'!$B$26-SUM($B$5:D5))
                          ),
               "X"
            )</f>
        <v>0</v>
      </c>
      <c r="F5" s="122">
        <f xml:space="preserve"> IF(TEXT((EDATE('Projektkostenkalkulation EP'!$B$4,0)+E$3),"MM")=TEXT((EDATE('Projektkostenkalkulation EP'!$B$4,0)+(E$3-1)),"MM"),
             IF(
                        OR(
                                    TEXT((EDATE('Projektkostenkalkulation EP'!$B$4,0)+E$3),"TTT") = "Sa",
                                    TEXT((EDATE('Projektkostenkalkulation EP'!$B$4,0)+E$3),"TTT") = "So",
                                    IF(ISNA(VLOOKUP(EDATE('Projektkostenkalkulation EP'!$B$4,0)+E$3,Datenquellen!$F$7:$H$45,3,FALSE))," ",VLOOKUP(EDATE('Projektkostenkalkulation EP'!$B$4,0)+E$3,Datenquellen!$F$7:$H$45,3,FALSE))="X"
                                    ),
                          "X",
                          IF((((NETWORKDAYS('Projektkostenkalkulation EP'!$B$8,EOMONTH('Projektkostenkalkulation EP'!$B$8,0)))*('Projektkostenkalkulation EP'!$N$42/5)*
                                        'Projektkostenkalkulation EP'!$B$26)-SUM($B$5:E5))&gt;('Projektkostenkalkulation EP'!$N$42/5),('Projektkostenkalkulation EP'!$N$42/5),
                                         (NETWORKDAYS('Projektkostenkalkulation EP'!$B$8,
                                          EOMONTH('Projektkostenkalkulation EP'!$B$8,0)))*('Projektkostenkalkulation EP'!$N$42/5)*'Projektkostenkalkulation EP'!$B$26-SUM($B$5:E5))
                          ),
               "X"
            )</f>
        <v>0</v>
      </c>
      <c r="G5" s="122" t="str">
        <f xml:space="preserve"> IF(TEXT((EDATE('Projektkostenkalkulation EP'!$B$4,0)+F$3),"MM")=TEXT((EDATE('Projektkostenkalkulation EP'!$B$4,0)+(F$3-1)),"MM"),
             IF(
                        OR(
                                    TEXT((EDATE('Projektkostenkalkulation EP'!$B$4,0)+F$3),"TTT") = "Sa",
                                    TEXT((EDATE('Projektkostenkalkulation EP'!$B$4,0)+F$3),"TTT") = "So",
                                    IF(ISNA(VLOOKUP(EDATE('Projektkostenkalkulation EP'!$B$4,0)+F$3,Datenquellen!$F$7:$H$45,3,FALSE))," ",VLOOKUP(EDATE('Projektkostenkalkulation EP'!$B$4,0)+F$3,Datenquellen!$F$7:$H$45,3,FALSE))="X"
                                    ),
                          "X",
                          IF((((NETWORKDAYS('Projektkostenkalkulation EP'!$B$8,EOMONTH('Projektkostenkalkulation EP'!$B$8,0)))*('Projektkostenkalkulation EP'!$N$42/5)*
                                        'Projektkostenkalkulation EP'!$B$26)-SUM($B$5:F5))&gt;('Projektkostenkalkulation EP'!$N$42/5),('Projektkostenkalkulation EP'!$N$42/5),
                                         (NETWORKDAYS('Projektkostenkalkulation EP'!$B$8,
                                          EOMONTH('Projektkostenkalkulation EP'!$B$8,0)))*('Projektkostenkalkulation EP'!$N$42/5)*'Projektkostenkalkulation EP'!$B$26-SUM($B$5:F5))
                          ),
               "X"
            )</f>
        <v>X</v>
      </c>
      <c r="H5" s="122" t="str">
        <f xml:space="preserve"> IF(TEXT((EDATE('Projektkostenkalkulation EP'!$B$4,0)+G$3),"MM")=TEXT((EDATE('Projektkostenkalkulation EP'!$B$4,0)+(G$3-1)),"MM"),
             IF(
                        OR(
                                    TEXT((EDATE('Projektkostenkalkulation EP'!$B$4,0)+G$3),"TTT") = "Sa",
                                    TEXT((EDATE('Projektkostenkalkulation EP'!$B$4,0)+G$3),"TTT") = "So",
                                    IF(ISNA(VLOOKUP(EDATE('Projektkostenkalkulation EP'!$B$4,0)+G$3,Datenquellen!$F$7:$H$45,3,FALSE))," ",VLOOKUP(EDATE('Projektkostenkalkulation EP'!$B$4,0)+G$3,Datenquellen!$F$7:$H$45,3,FALSE))="X"
                                    ),
                          "X",
                          IF((((NETWORKDAYS('Projektkostenkalkulation EP'!$B$8,EOMONTH('Projektkostenkalkulation EP'!$B$8,0)))*('Projektkostenkalkulation EP'!$N$42/5)*
                                        'Projektkostenkalkulation EP'!$B$26)-SUM($B$5:G5))&gt;('Projektkostenkalkulation EP'!$N$42/5),('Projektkostenkalkulation EP'!$N$42/5),
                                         (NETWORKDAYS('Projektkostenkalkulation EP'!$B$8,
                                          EOMONTH('Projektkostenkalkulation EP'!$B$8,0)))*('Projektkostenkalkulation EP'!$N$42/5)*'Projektkostenkalkulation EP'!$B$26-SUM($B$5:G5))
                          ),
               "X"
            )</f>
        <v>X</v>
      </c>
      <c r="I5" s="122">
        <f xml:space="preserve"> IF(TEXT((EDATE('Projektkostenkalkulation EP'!$B$4,0)+H$3),"MM")=TEXT((EDATE('Projektkostenkalkulation EP'!$B$4,0)+(H$3-1)),"MM"),
             IF(
                        OR(
                                    TEXT((EDATE('Projektkostenkalkulation EP'!$B$4,0)+H$3),"TTT") = "Sa",
                                    TEXT((EDATE('Projektkostenkalkulation EP'!$B$4,0)+H$3),"TTT") = "So",
                                    IF(ISNA(VLOOKUP(EDATE('Projektkostenkalkulation EP'!$B$4,0)+H$3,Datenquellen!$F$7:$H$45,3,FALSE))," ",VLOOKUP(EDATE('Projektkostenkalkulation EP'!$B$4,0)+H$3,Datenquellen!$F$7:$H$45,3,FALSE))="X"
                                    ),
                          "X",
                          IF((((NETWORKDAYS('Projektkostenkalkulation EP'!$B$8,EOMONTH('Projektkostenkalkulation EP'!$B$8,0)))*('Projektkostenkalkulation EP'!$N$42/5)*
                                        'Projektkostenkalkulation EP'!$B$26)-SUM($B$5:H5))&gt;('Projektkostenkalkulation EP'!$N$42/5),('Projektkostenkalkulation EP'!$N$42/5),
                                         (NETWORKDAYS('Projektkostenkalkulation EP'!$B$8,
                                          EOMONTH('Projektkostenkalkulation EP'!$B$8,0)))*('Projektkostenkalkulation EP'!$N$42/5)*'Projektkostenkalkulation EP'!$B$26-SUM($B$5:H5))
                          ),
               "X"
            )</f>
        <v>0</v>
      </c>
      <c r="J5" s="122">
        <f xml:space="preserve"> IF(TEXT((EDATE('Projektkostenkalkulation EP'!$B$4,0)+I$3),"MM")=TEXT((EDATE('Projektkostenkalkulation EP'!$B$4,0)+(I$3-1)),"MM"),
             IF(
                        OR(
                                    TEXT((EDATE('Projektkostenkalkulation EP'!$B$4,0)+I$3),"TTT") = "Sa",
                                    TEXT((EDATE('Projektkostenkalkulation EP'!$B$4,0)+I$3),"TTT") = "So",
                                    IF(ISNA(VLOOKUP(EDATE('Projektkostenkalkulation EP'!$B$4,0)+I$3,Datenquellen!$F$7:$H$45,3,FALSE))," ",VLOOKUP(EDATE('Projektkostenkalkulation EP'!$B$4,0)+I$3,Datenquellen!$F$7:$H$45,3,FALSE))="X"
                                    ),
                          "X",
                          IF((((NETWORKDAYS('Projektkostenkalkulation EP'!$B$8,EOMONTH('Projektkostenkalkulation EP'!$B$8,0)))*('Projektkostenkalkulation EP'!$N$42/5)*
                                        'Projektkostenkalkulation EP'!$B$26)-SUM($B$5:I5))&gt;('Projektkostenkalkulation EP'!$N$42/5),('Projektkostenkalkulation EP'!$N$42/5),
                                         (NETWORKDAYS('Projektkostenkalkulation EP'!$B$8,
                                          EOMONTH('Projektkostenkalkulation EP'!$B$8,0)))*('Projektkostenkalkulation EP'!$N$42/5)*'Projektkostenkalkulation EP'!$B$26-SUM($B$5:I5))
                          ),
               "X"
            )</f>
        <v>0</v>
      </c>
      <c r="K5" s="122">
        <f xml:space="preserve"> IF(TEXT((EDATE('Projektkostenkalkulation EP'!$B$4,0)+J$3),"MM")=TEXT((EDATE('Projektkostenkalkulation EP'!$B$4,0)+(J$3-1)),"MM"),
             IF(
                        OR(
                                    TEXT((EDATE('Projektkostenkalkulation EP'!$B$4,0)+J$3),"TTT") = "Sa",
                                    TEXT((EDATE('Projektkostenkalkulation EP'!$B$4,0)+J$3),"TTT") = "So",
                                    IF(ISNA(VLOOKUP(EDATE('Projektkostenkalkulation EP'!$B$4,0)+J$3,Datenquellen!$F$7:$H$45,3,FALSE))," ",VLOOKUP(EDATE('Projektkostenkalkulation EP'!$B$4,0)+J$3,Datenquellen!$F$7:$H$45,3,FALSE))="X"
                                    ),
                          "X",
                          IF((((NETWORKDAYS('Projektkostenkalkulation EP'!$B$8,EOMONTH('Projektkostenkalkulation EP'!$B$8,0)))*('Projektkostenkalkulation EP'!$N$42/5)*
                                        'Projektkostenkalkulation EP'!$B$26)-SUM($B$5:J5))&gt;('Projektkostenkalkulation EP'!$N$42/5),('Projektkostenkalkulation EP'!$N$42/5),
                                         (NETWORKDAYS('Projektkostenkalkulation EP'!$B$8,
                                          EOMONTH('Projektkostenkalkulation EP'!$B$8,0)))*('Projektkostenkalkulation EP'!$N$42/5)*'Projektkostenkalkulation EP'!$B$26-SUM($B$5:J5))
                          ),
               "X"
            )</f>
        <v>0</v>
      </c>
      <c r="L5" s="122">
        <f xml:space="preserve"> IF(TEXT((EDATE('Projektkostenkalkulation EP'!$B$4,0)+K$3),"MM")=TEXT((EDATE('Projektkostenkalkulation EP'!$B$4,0)+(K$3-1)),"MM"),
             IF(
                        OR(
                                    TEXT((EDATE('Projektkostenkalkulation EP'!$B$4,0)+K$3),"TTT") = "Sa",
                                    TEXT((EDATE('Projektkostenkalkulation EP'!$B$4,0)+K$3),"TTT") = "So",
                                    IF(ISNA(VLOOKUP(EDATE('Projektkostenkalkulation EP'!$B$4,0)+K$3,Datenquellen!$F$7:$H$45,3,FALSE))," ",VLOOKUP(EDATE('Projektkostenkalkulation EP'!$B$4,0)+K$3,Datenquellen!$F$7:$H$45,3,FALSE))="X"
                                    ),
                          "X",
                          IF((((NETWORKDAYS('Projektkostenkalkulation EP'!$B$8,EOMONTH('Projektkostenkalkulation EP'!$B$8,0)))*('Projektkostenkalkulation EP'!$N$42/5)*
                                        'Projektkostenkalkulation EP'!$B$26)-SUM($B$5:K5))&gt;('Projektkostenkalkulation EP'!$N$42/5),('Projektkostenkalkulation EP'!$N$42/5),
                                         (NETWORKDAYS('Projektkostenkalkulation EP'!$B$8,
                                          EOMONTH('Projektkostenkalkulation EP'!$B$8,0)))*('Projektkostenkalkulation EP'!$N$42/5)*'Projektkostenkalkulation EP'!$B$26-SUM($B$5:K5))
                          ),
               "X"
            )</f>
        <v>0</v>
      </c>
      <c r="M5" s="122">
        <f xml:space="preserve"> IF(TEXT((EDATE('Projektkostenkalkulation EP'!$B$4,0)+L$3),"MM")=TEXT((EDATE('Projektkostenkalkulation EP'!$B$4,0)+(L$3-1)),"MM"),
             IF(
                        OR(
                                    TEXT((EDATE('Projektkostenkalkulation EP'!$B$4,0)+L$3),"TTT") = "Sa",
                                    TEXT((EDATE('Projektkostenkalkulation EP'!$B$4,0)+L$3),"TTT") = "So",
                                    IF(ISNA(VLOOKUP(EDATE('Projektkostenkalkulation EP'!$B$4,0)+L$3,Datenquellen!$F$7:$H$45,3,FALSE))," ",VLOOKUP(EDATE('Projektkostenkalkulation EP'!$B$4,0)+L$3,Datenquellen!$F$7:$H$45,3,FALSE))="X"
                                    ),
                          "X",
                          IF((((NETWORKDAYS('Projektkostenkalkulation EP'!$B$8,EOMONTH('Projektkostenkalkulation EP'!$B$8,0)))*('Projektkostenkalkulation EP'!$N$42/5)*
                                        'Projektkostenkalkulation EP'!$B$26)-SUM($B$5:L5))&gt;('Projektkostenkalkulation EP'!$N$42/5),('Projektkostenkalkulation EP'!$N$42/5),
                                         (NETWORKDAYS('Projektkostenkalkulation EP'!$B$8,
                                          EOMONTH('Projektkostenkalkulation EP'!$B$8,0)))*('Projektkostenkalkulation EP'!$N$42/5)*'Projektkostenkalkulation EP'!$B$26-SUM($B$5:L5))
                          ),
               "X"
            )</f>
        <v>0</v>
      </c>
      <c r="N5" s="122" t="str">
        <f xml:space="preserve"> IF(TEXT((EDATE('Projektkostenkalkulation EP'!$B$4,0)+M$3),"MM")=TEXT((EDATE('Projektkostenkalkulation EP'!$B$4,0)+(M$3-1)),"MM"),
             IF(
                        OR(
                                    TEXT((EDATE('Projektkostenkalkulation EP'!$B$4,0)+M$3),"TTT") = "Sa",
                                    TEXT((EDATE('Projektkostenkalkulation EP'!$B$4,0)+M$3),"TTT") = "So",
                                    IF(ISNA(VLOOKUP(EDATE('Projektkostenkalkulation EP'!$B$4,0)+M$3,Datenquellen!$F$7:$H$45,3,FALSE))," ",VLOOKUP(EDATE('Projektkostenkalkulation EP'!$B$4,0)+M$3,Datenquellen!$F$7:$H$45,3,FALSE))="X"
                                    ),
                          "X",
                          IF((((NETWORKDAYS('Projektkostenkalkulation EP'!$B$8,EOMONTH('Projektkostenkalkulation EP'!$B$8,0)))*('Projektkostenkalkulation EP'!$N$42/5)*
                                        'Projektkostenkalkulation EP'!$B$26)-SUM($B$5:M5))&gt;('Projektkostenkalkulation EP'!$N$42/5),('Projektkostenkalkulation EP'!$N$42/5),
                                         (NETWORKDAYS('Projektkostenkalkulation EP'!$B$8,
                                          EOMONTH('Projektkostenkalkulation EP'!$B$8,0)))*('Projektkostenkalkulation EP'!$N$42/5)*'Projektkostenkalkulation EP'!$B$26-SUM($B$5:M5))
                          ),
               "X"
            )</f>
        <v>X</v>
      </c>
      <c r="O5" s="122" t="str">
        <f xml:space="preserve"> IF(TEXT((EDATE('Projektkostenkalkulation EP'!$B$4,0)+N$3),"MM")=TEXT((EDATE('Projektkostenkalkulation EP'!$B$4,0)+(N$3-1)),"MM"),
             IF(
                        OR(
                                    TEXT((EDATE('Projektkostenkalkulation EP'!$B$4,0)+N$3),"TTT") = "Sa",
                                    TEXT((EDATE('Projektkostenkalkulation EP'!$B$4,0)+N$3),"TTT") = "So",
                                    IF(ISNA(VLOOKUP(EDATE('Projektkostenkalkulation EP'!$B$4,0)+N$3,Datenquellen!$F$7:$H$45,3,FALSE))," ",VLOOKUP(EDATE('Projektkostenkalkulation EP'!$B$4,0)+N$3,Datenquellen!$F$7:$H$45,3,FALSE))="X"
                                    ),
                          "X",
                          IF((((NETWORKDAYS('Projektkostenkalkulation EP'!$B$8,EOMONTH('Projektkostenkalkulation EP'!$B$8,0)))*('Projektkostenkalkulation EP'!$N$42/5)*
                                        'Projektkostenkalkulation EP'!$B$26)-SUM($B$5:N5))&gt;('Projektkostenkalkulation EP'!$N$42/5),('Projektkostenkalkulation EP'!$N$42/5),
                                         (NETWORKDAYS('Projektkostenkalkulation EP'!$B$8,
                                          EOMONTH('Projektkostenkalkulation EP'!$B$8,0)))*('Projektkostenkalkulation EP'!$N$42/5)*'Projektkostenkalkulation EP'!$B$26-SUM($B$5:N5))
                          ),
               "X"
            )</f>
        <v>X</v>
      </c>
      <c r="P5" s="122">
        <f xml:space="preserve"> IF(TEXT((EDATE('Projektkostenkalkulation EP'!$B$4,0)+O$3),"MM")=TEXT((EDATE('Projektkostenkalkulation EP'!$B$4,0)+(O$3-1)),"MM"),
             IF(
                        OR(
                                    TEXT((EDATE('Projektkostenkalkulation EP'!$B$4,0)+O$3),"TTT") = "Sa",
                                    TEXT((EDATE('Projektkostenkalkulation EP'!$B$4,0)+O$3),"TTT") = "So",
                                    IF(ISNA(VLOOKUP(EDATE('Projektkostenkalkulation EP'!$B$4,0)+O$3,Datenquellen!$F$7:$H$45,3,FALSE))," ",VLOOKUP(EDATE('Projektkostenkalkulation EP'!$B$4,0)+O$3,Datenquellen!$F$7:$H$45,3,FALSE))="X"
                                    ),
                          "X",
                          IF((((NETWORKDAYS('Projektkostenkalkulation EP'!$B$8,EOMONTH('Projektkostenkalkulation EP'!$B$8,0)))*('Projektkostenkalkulation EP'!$N$42/5)*
                                        'Projektkostenkalkulation EP'!$B$26)-SUM($B$5:O5))&gt;('Projektkostenkalkulation EP'!$N$42/5),('Projektkostenkalkulation EP'!$N$42/5),
                                         (NETWORKDAYS('Projektkostenkalkulation EP'!$B$8,
                                          EOMONTH('Projektkostenkalkulation EP'!$B$8,0)))*('Projektkostenkalkulation EP'!$N$42/5)*'Projektkostenkalkulation EP'!$B$26-SUM($B$5:O5))
                          ),
               "X"
            )</f>
        <v>0</v>
      </c>
      <c r="Q5" s="122">
        <f xml:space="preserve"> IF(TEXT((EDATE('Projektkostenkalkulation EP'!$B$4,0)+P$3),"MM")=TEXT((EDATE('Projektkostenkalkulation EP'!$B$4,0)+(P$3-1)),"MM"),
             IF(
                        OR(
                                    TEXT((EDATE('Projektkostenkalkulation EP'!$B$4,0)+P$3),"TTT") = "Sa",
                                    TEXT((EDATE('Projektkostenkalkulation EP'!$B$4,0)+P$3),"TTT") = "So",
                                    IF(ISNA(VLOOKUP(EDATE('Projektkostenkalkulation EP'!$B$4,0)+P$3,Datenquellen!$F$7:$H$45,3,FALSE))," ",VLOOKUP(EDATE('Projektkostenkalkulation EP'!$B$4,0)+P$3,Datenquellen!$F$7:$H$45,3,FALSE))="X"
                                    ),
                          "X",
                          IF((((NETWORKDAYS('Projektkostenkalkulation EP'!$B$8,EOMONTH('Projektkostenkalkulation EP'!$B$8,0)))*('Projektkostenkalkulation EP'!$N$42/5)*
                                        'Projektkostenkalkulation EP'!$B$26)-SUM($B$5:P5))&gt;('Projektkostenkalkulation EP'!$N$42/5),('Projektkostenkalkulation EP'!$N$42/5),
                                         (NETWORKDAYS('Projektkostenkalkulation EP'!$B$8,
                                          EOMONTH('Projektkostenkalkulation EP'!$B$8,0)))*('Projektkostenkalkulation EP'!$N$42/5)*'Projektkostenkalkulation EP'!$B$26-SUM($B$5:P5))
                          ),
               "X"
            )</f>
        <v>0</v>
      </c>
      <c r="R5" s="122">
        <f xml:space="preserve"> IF(TEXT((EDATE('Projektkostenkalkulation EP'!$B$4,0)+Q$3),"MM")=TEXT((EDATE('Projektkostenkalkulation EP'!$B$4,0)+(Q$3-1)),"MM"),
             IF(
                        OR(
                                    TEXT((EDATE('Projektkostenkalkulation EP'!$B$4,0)+Q$3),"TTT") = "Sa",
                                    TEXT((EDATE('Projektkostenkalkulation EP'!$B$4,0)+Q$3),"TTT") = "So",
                                    IF(ISNA(VLOOKUP(EDATE('Projektkostenkalkulation EP'!$B$4,0)+Q$3,Datenquellen!$F$7:$H$45,3,FALSE))," ",VLOOKUP(EDATE('Projektkostenkalkulation EP'!$B$4,0)+Q$3,Datenquellen!$F$7:$H$45,3,FALSE))="X"
                                    ),
                          "X",
                          IF((((NETWORKDAYS('Projektkostenkalkulation EP'!$B$8,EOMONTH('Projektkostenkalkulation EP'!$B$8,0)))*('Projektkostenkalkulation EP'!$N$42/5)*
                                        'Projektkostenkalkulation EP'!$B$26)-SUM($B$5:Q5))&gt;('Projektkostenkalkulation EP'!$N$42/5),('Projektkostenkalkulation EP'!$N$42/5),
                                         (NETWORKDAYS('Projektkostenkalkulation EP'!$B$8,
                                          EOMONTH('Projektkostenkalkulation EP'!$B$8,0)))*('Projektkostenkalkulation EP'!$N$42/5)*'Projektkostenkalkulation EP'!$B$26-SUM($B$5:Q5))
                          ),
               "X"
            )</f>
        <v>0</v>
      </c>
      <c r="S5" s="122">
        <f xml:space="preserve"> IF(TEXT((EDATE('Projektkostenkalkulation EP'!$B$4,0)+R$3),"MM")=TEXT((EDATE('Projektkostenkalkulation EP'!$B$4,0)+(R$3-1)),"MM"),
             IF(
                        OR(
                                    TEXT((EDATE('Projektkostenkalkulation EP'!$B$4,0)+R$3),"TTT") = "Sa",
                                    TEXT((EDATE('Projektkostenkalkulation EP'!$B$4,0)+R$3),"TTT") = "So",
                                    IF(ISNA(VLOOKUP(EDATE('Projektkostenkalkulation EP'!$B$4,0)+R$3,Datenquellen!$F$7:$H$45,3,FALSE))," ",VLOOKUP(EDATE('Projektkostenkalkulation EP'!$B$4,0)+R$3,Datenquellen!$F$7:$H$45,3,FALSE))="X"
                                    ),
                          "X",
                          IF((((NETWORKDAYS('Projektkostenkalkulation EP'!$B$8,EOMONTH('Projektkostenkalkulation EP'!$B$8,0)))*('Projektkostenkalkulation EP'!$N$42/5)*
                                        'Projektkostenkalkulation EP'!$B$26)-SUM($B$5:R5))&gt;('Projektkostenkalkulation EP'!$N$42/5),('Projektkostenkalkulation EP'!$N$42/5),
                                         (NETWORKDAYS('Projektkostenkalkulation EP'!$B$8,
                                          EOMONTH('Projektkostenkalkulation EP'!$B$8,0)))*('Projektkostenkalkulation EP'!$N$42/5)*'Projektkostenkalkulation EP'!$B$26-SUM($B$5:R5))
                          ),
               "X"
            )</f>
        <v>0</v>
      </c>
      <c r="T5" s="122">
        <f xml:space="preserve"> IF(TEXT((EDATE('Projektkostenkalkulation EP'!$B$4,0)+S$3),"MM")=TEXT((EDATE('Projektkostenkalkulation EP'!$B$4,0)+(S$3-1)),"MM"),
             IF(
                        OR(
                                    TEXT((EDATE('Projektkostenkalkulation EP'!$B$4,0)+S$3),"TTT") = "Sa",
                                    TEXT((EDATE('Projektkostenkalkulation EP'!$B$4,0)+S$3),"TTT") = "So",
                                    IF(ISNA(VLOOKUP(EDATE('Projektkostenkalkulation EP'!$B$4,0)+S$3,Datenquellen!$F$7:$H$45,3,FALSE))," ",VLOOKUP(EDATE('Projektkostenkalkulation EP'!$B$4,0)+S$3,Datenquellen!$F$7:$H$45,3,FALSE))="X"
                                    ),
                          "X",
                          IF((((NETWORKDAYS('Projektkostenkalkulation EP'!$B$8,EOMONTH('Projektkostenkalkulation EP'!$B$8,0)))*('Projektkostenkalkulation EP'!$N$42/5)*
                                        'Projektkostenkalkulation EP'!$B$26)-SUM($B$5:S5))&gt;('Projektkostenkalkulation EP'!$N$42/5),('Projektkostenkalkulation EP'!$N$42/5),
                                         (NETWORKDAYS('Projektkostenkalkulation EP'!$B$8,
                                          EOMONTH('Projektkostenkalkulation EP'!$B$8,0)))*('Projektkostenkalkulation EP'!$N$42/5)*'Projektkostenkalkulation EP'!$B$26-SUM($B$5:S5))
                          ),
               "X"
            )</f>
        <v>0</v>
      </c>
      <c r="U5" s="122" t="str">
        <f xml:space="preserve"> IF(TEXT((EDATE('Projektkostenkalkulation EP'!$B$4,0)+T$3),"MM")=TEXT((EDATE('Projektkostenkalkulation EP'!$B$4,0)+(T$3-1)),"MM"),
             IF(
                        OR(
                                    TEXT((EDATE('Projektkostenkalkulation EP'!$B$4,0)+T$3),"TTT") = "Sa",
                                    TEXT((EDATE('Projektkostenkalkulation EP'!$B$4,0)+T$3),"TTT") = "So",
                                    IF(ISNA(VLOOKUP(EDATE('Projektkostenkalkulation EP'!$B$4,0)+T$3,Datenquellen!$F$7:$H$45,3,FALSE))," ",VLOOKUP(EDATE('Projektkostenkalkulation EP'!$B$4,0)+T$3,Datenquellen!$F$7:$H$45,3,FALSE))="X"
                                    ),
                          "X",
                          IF((((NETWORKDAYS('Projektkostenkalkulation EP'!$B$8,EOMONTH('Projektkostenkalkulation EP'!$B$8,0)))*('Projektkostenkalkulation EP'!$N$42/5)*
                                        'Projektkostenkalkulation EP'!$B$26)-SUM($B$5:T5))&gt;('Projektkostenkalkulation EP'!$N$42/5),('Projektkostenkalkulation EP'!$N$42/5),
                                         (NETWORKDAYS('Projektkostenkalkulation EP'!$B$8,
                                          EOMONTH('Projektkostenkalkulation EP'!$B$8,0)))*('Projektkostenkalkulation EP'!$N$42/5)*'Projektkostenkalkulation EP'!$B$26-SUM($B$5:T5))
                          ),
               "X"
            )</f>
        <v>X</v>
      </c>
      <c r="V5" s="122" t="str">
        <f xml:space="preserve"> IF(TEXT((EDATE('Projektkostenkalkulation EP'!$B$4,0)+U$3),"MM")=TEXT((EDATE('Projektkostenkalkulation EP'!$B$4,0)+(U$3-1)),"MM"),
             IF(
                        OR(
                                    TEXT((EDATE('Projektkostenkalkulation EP'!$B$4,0)+U$3),"TTT") = "Sa",
                                    TEXT((EDATE('Projektkostenkalkulation EP'!$B$4,0)+U$3),"TTT") = "So",
                                    IF(ISNA(VLOOKUP(EDATE('Projektkostenkalkulation EP'!$B$4,0)+U$3,Datenquellen!$F$7:$H$45,3,FALSE))," ",VLOOKUP(EDATE('Projektkostenkalkulation EP'!$B$4,0)+U$3,Datenquellen!$F$7:$H$45,3,FALSE))="X"
                                    ),
                          "X",
                          IF((((NETWORKDAYS('Projektkostenkalkulation EP'!$B$8,EOMONTH('Projektkostenkalkulation EP'!$B$8,0)))*('Projektkostenkalkulation EP'!$N$42/5)*
                                        'Projektkostenkalkulation EP'!$B$26)-SUM($B$5:U5))&gt;('Projektkostenkalkulation EP'!$N$42/5),('Projektkostenkalkulation EP'!$N$42/5),
                                         (NETWORKDAYS('Projektkostenkalkulation EP'!$B$8,
                                          EOMONTH('Projektkostenkalkulation EP'!$B$8,0)))*('Projektkostenkalkulation EP'!$N$42/5)*'Projektkostenkalkulation EP'!$B$26-SUM($B$5:U5))
                          ),
               "X"
            )</f>
        <v>X</v>
      </c>
      <c r="W5" s="122">
        <f xml:space="preserve"> IF(TEXT((EDATE('Projektkostenkalkulation EP'!$B$4,0)+V$3),"MM")=TEXT((EDATE('Projektkostenkalkulation EP'!$B$4,0)+(V$3-1)),"MM"),
             IF(
                        OR(
                                    TEXT((EDATE('Projektkostenkalkulation EP'!$B$4,0)+V$3),"TTT") = "Sa",
                                    TEXT((EDATE('Projektkostenkalkulation EP'!$B$4,0)+V$3),"TTT") = "So",
                                    IF(ISNA(VLOOKUP(EDATE('Projektkostenkalkulation EP'!$B$4,0)+V$3,Datenquellen!$F$7:$H$45,3,FALSE))," ",VLOOKUP(EDATE('Projektkostenkalkulation EP'!$B$4,0)+V$3,Datenquellen!$F$7:$H$45,3,FALSE))="X"
                                    ),
                          "X",
                          IF((((NETWORKDAYS('Projektkostenkalkulation EP'!$B$8,EOMONTH('Projektkostenkalkulation EP'!$B$8,0)))*('Projektkostenkalkulation EP'!$N$42/5)*
                                        'Projektkostenkalkulation EP'!$B$26)-SUM($B$5:V5))&gt;('Projektkostenkalkulation EP'!$N$42/5),('Projektkostenkalkulation EP'!$N$42/5),
                                         (NETWORKDAYS('Projektkostenkalkulation EP'!$B$8,
                                          EOMONTH('Projektkostenkalkulation EP'!$B$8,0)))*('Projektkostenkalkulation EP'!$N$42/5)*'Projektkostenkalkulation EP'!$B$26-SUM($B$5:V5))
                          ),
               "X"
            )</f>
        <v>0</v>
      </c>
      <c r="X5" s="122">
        <f xml:space="preserve"> IF(TEXT((EDATE('Projektkostenkalkulation EP'!$B$4,0)+W$3),"MM")=TEXT((EDATE('Projektkostenkalkulation EP'!$B$4,0)+(W$3-1)),"MM"),
             IF(
                        OR(
                                    TEXT((EDATE('Projektkostenkalkulation EP'!$B$4,0)+W$3),"TTT") = "Sa",
                                    TEXT((EDATE('Projektkostenkalkulation EP'!$B$4,0)+W$3),"TTT") = "So",
                                    IF(ISNA(VLOOKUP(EDATE('Projektkostenkalkulation EP'!$B$4,0)+W$3,Datenquellen!$F$7:$H$45,3,FALSE))," ",VLOOKUP(EDATE('Projektkostenkalkulation EP'!$B$4,0)+W$3,Datenquellen!$F$7:$H$45,3,FALSE))="X"
                                    ),
                          "X",
                          IF((((NETWORKDAYS('Projektkostenkalkulation EP'!$B$8,EOMONTH('Projektkostenkalkulation EP'!$B$8,0)))*('Projektkostenkalkulation EP'!$N$42/5)*
                                        'Projektkostenkalkulation EP'!$B$26)-SUM($B$5:W5))&gt;('Projektkostenkalkulation EP'!$N$42/5),('Projektkostenkalkulation EP'!$N$42/5),
                                         (NETWORKDAYS('Projektkostenkalkulation EP'!$B$8,
                                          EOMONTH('Projektkostenkalkulation EP'!$B$8,0)))*('Projektkostenkalkulation EP'!$N$42/5)*'Projektkostenkalkulation EP'!$B$26-SUM($B$5:W5))
                          ),
               "X"
            )</f>
        <v>0</v>
      </c>
      <c r="Y5" s="122">
        <f xml:space="preserve"> IF(TEXT((EDATE('Projektkostenkalkulation EP'!$B$4,0)+X$3),"MM")=TEXT((EDATE('Projektkostenkalkulation EP'!$B$4,0)+(X$3-1)),"MM"),
             IF(
                        OR(
                                    TEXT((EDATE('Projektkostenkalkulation EP'!$B$4,0)+X$3),"TTT") = "Sa",
                                    TEXT((EDATE('Projektkostenkalkulation EP'!$B$4,0)+X$3),"TTT") = "So",
                                    IF(ISNA(VLOOKUP(EDATE('Projektkostenkalkulation EP'!$B$4,0)+X$3,Datenquellen!$F$7:$H$45,3,FALSE))," ",VLOOKUP(EDATE('Projektkostenkalkulation EP'!$B$4,0)+X$3,Datenquellen!$F$7:$H$45,3,FALSE))="X"
                                    ),
                          "X",
                          IF((((NETWORKDAYS('Projektkostenkalkulation EP'!$B$8,EOMONTH('Projektkostenkalkulation EP'!$B$8,0)))*('Projektkostenkalkulation EP'!$N$42/5)*
                                        'Projektkostenkalkulation EP'!$B$26)-SUM($B$5:X5))&gt;('Projektkostenkalkulation EP'!$N$42/5),('Projektkostenkalkulation EP'!$N$42/5),
                                         (NETWORKDAYS('Projektkostenkalkulation EP'!$B$8,
                                          EOMONTH('Projektkostenkalkulation EP'!$B$8,0)))*('Projektkostenkalkulation EP'!$N$42/5)*'Projektkostenkalkulation EP'!$B$26-SUM($B$5:X5))
                          ),
               "X"
            )</f>
        <v>0</v>
      </c>
      <c r="Z5" s="122">
        <f xml:space="preserve"> IF(TEXT((EDATE('Projektkostenkalkulation EP'!$B$4,0)+Y$3),"MM")=TEXT((EDATE('Projektkostenkalkulation EP'!$B$4,0)+(Y$3-1)),"MM"),
             IF(
                        OR(
                                    TEXT((EDATE('Projektkostenkalkulation EP'!$B$4,0)+Y$3),"TTT") = "Sa",
                                    TEXT((EDATE('Projektkostenkalkulation EP'!$B$4,0)+Y$3),"TTT") = "So",
                                    IF(ISNA(VLOOKUP(EDATE('Projektkostenkalkulation EP'!$B$4,0)+Y$3,Datenquellen!$F$7:$H$45,3,FALSE))," ",VLOOKUP(EDATE('Projektkostenkalkulation EP'!$B$4,0)+Y$3,Datenquellen!$F$7:$H$45,3,FALSE))="X"
                                    ),
                          "X",
                          IF((((NETWORKDAYS('Projektkostenkalkulation EP'!$B$8,EOMONTH('Projektkostenkalkulation EP'!$B$8,0)))*('Projektkostenkalkulation EP'!$N$42/5)*
                                        'Projektkostenkalkulation EP'!$B$26)-SUM($B$5:Y5))&gt;('Projektkostenkalkulation EP'!$N$42/5),('Projektkostenkalkulation EP'!$N$42/5),
                                         (NETWORKDAYS('Projektkostenkalkulation EP'!$B$8,
                                          EOMONTH('Projektkostenkalkulation EP'!$B$8,0)))*('Projektkostenkalkulation EP'!$N$42/5)*'Projektkostenkalkulation EP'!$B$26-SUM($B$5:Y5))
                          ),
               "X"
            )</f>
        <v>0</v>
      </c>
      <c r="AA5" s="122">
        <f xml:space="preserve"> IF(TEXT((EDATE('Projektkostenkalkulation EP'!$B$4,0)+Z$3),"MM")=TEXT((EDATE('Projektkostenkalkulation EP'!$B$4,0)+(Z$3-1)),"MM"),
             IF(
                        OR(
                                    TEXT((EDATE('Projektkostenkalkulation EP'!$B$4,0)+Z$3),"TTT") = "Sa",
                                    TEXT((EDATE('Projektkostenkalkulation EP'!$B$4,0)+Z$3),"TTT") = "So",
                                    IF(ISNA(VLOOKUP(EDATE('Projektkostenkalkulation EP'!$B$4,0)+Z$3,Datenquellen!$F$7:$H$45,3,FALSE))," ",VLOOKUP(EDATE('Projektkostenkalkulation EP'!$B$4,0)+Z$3,Datenquellen!$F$7:$H$45,3,FALSE))="X"
                                    ),
                          "X",
                          IF((((NETWORKDAYS('Projektkostenkalkulation EP'!$B$8,EOMONTH('Projektkostenkalkulation EP'!$B$8,0)))*('Projektkostenkalkulation EP'!$N$42/5)*
                                        'Projektkostenkalkulation EP'!$B$26)-SUM($B$5:Z5))&gt;('Projektkostenkalkulation EP'!$N$42/5),('Projektkostenkalkulation EP'!$N$42/5),
                                         (NETWORKDAYS('Projektkostenkalkulation EP'!$B$8,
                                          EOMONTH('Projektkostenkalkulation EP'!$B$8,0)))*('Projektkostenkalkulation EP'!$N$42/5)*'Projektkostenkalkulation EP'!$B$26-SUM($B$5:Z5))
                          ),
               "X"
            )</f>
        <v>0</v>
      </c>
      <c r="AB5" s="122" t="str">
        <f xml:space="preserve"> IF(TEXT((EDATE('Projektkostenkalkulation EP'!$B$4,0)+AA$3),"MM")=TEXT((EDATE('Projektkostenkalkulation EP'!$B$4,0)+(AA$3-1)),"MM"),
             IF(
                        OR(
                                    TEXT((EDATE('Projektkostenkalkulation EP'!$B$4,0)+AA$3),"TTT") = "Sa",
                                    TEXT((EDATE('Projektkostenkalkulation EP'!$B$4,0)+AA$3),"TTT") = "So",
                                    IF(ISNA(VLOOKUP(EDATE('Projektkostenkalkulation EP'!$B$4,0)+AA$3,Datenquellen!$F$7:$H$45,3,FALSE))," ",VLOOKUP(EDATE('Projektkostenkalkulation EP'!$B$4,0)+AA$3,Datenquellen!$F$7:$H$45,3,FALSE))="X"
                                    ),
                          "X",
                          IF((((NETWORKDAYS('Projektkostenkalkulation EP'!$B$8,EOMONTH('Projektkostenkalkulation EP'!$B$8,0)))*('Projektkostenkalkulation EP'!$N$42/5)*
                                        'Projektkostenkalkulation EP'!$B$26)-SUM($B$5:AA5))&gt;('Projektkostenkalkulation EP'!$N$42/5),('Projektkostenkalkulation EP'!$N$42/5),
                                         (NETWORKDAYS('Projektkostenkalkulation EP'!$B$8,
                                          EOMONTH('Projektkostenkalkulation EP'!$B$8,0)))*('Projektkostenkalkulation EP'!$N$42/5)*'Projektkostenkalkulation EP'!$B$26-SUM($B$5:AA5))
                          ),
               "X"
            )</f>
        <v>X</v>
      </c>
      <c r="AC5" s="122" t="str">
        <f xml:space="preserve"> IF(TEXT((EDATE('Projektkostenkalkulation EP'!$B$4,0)+AB$3),"MM")=TEXT((EDATE('Projektkostenkalkulation EP'!$B$4,0)+(AB$3-1)),"MM"),
             IF(
                        OR(
                                    TEXT((EDATE('Projektkostenkalkulation EP'!$B$4,0)+AB$3),"TTT") = "Sa",
                                    TEXT((EDATE('Projektkostenkalkulation EP'!$B$4,0)+AB$3),"TTT") = "So",
                                    IF(ISNA(VLOOKUP(EDATE('Projektkostenkalkulation EP'!$B$4,0)+AB$3,Datenquellen!$F$7:$H$45,3,FALSE))," ",VLOOKUP(EDATE('Projektkostenkalkulation EP'!$B$4,0)+AB$3,Datenquellen!$F$7:$H$45,3,FALSE))="X"
                                    ),
                          "X",
                          IF((((NETWORKDAYS('Projektkostenkalkulation EP'!$B$8,EOMONTH('Projektkostenkalkulation EP'!$B$8,0)))*('Projektkostenkalkulation EP'!$N$42/5)*
                                        'Projektkostenkalkulation EP'!$B$26)-SUM($B$5:AB5))&gt;('Projektkostenkalkulation EP'!$N$42/5),('Projektkostenkalkulation EP'!$N$42/5),
                                         (NETWORKDAYS('Projektkostenkalkulation EP'!$B$8,
                                          EOMONTH('Projektkostenkalkulation EP'!$B$8,0)))*('Projektkostenkalkulation EP'!$N$42/5)*'Projektkostenkalkulation EP'!$B$26-SUM($B$5:AB5))
                          ),
               "X"
            )</f>
        <v>X</v>
      </c>
      <c r="AD5" s="122">
        <f xml:space="preserve"> IF(TEXT((EDATE('Projektkostenkalkulation EP'!$B$4,0)+AC$3),"MM")=TEXT((EDATE('Projektkostenkalkulation EP'!$B$4,0)+(AC$3-1)),"MM"),
             IF(
                        OR(
                                    TEXT((EDATE('Projektkostenkalkulation EP'!$B$4,0)+AC$3),"TTT") = "Sa",
                                    TEXT((EDATE('Projektkostenkalkulation EP'!$B$4,0)+AC$3),"TTT") = "So",
                                    IF(ISNA(VLOOKUP(EDATE('Projektkostenkalkulation EP'!$B$4,0)+AC$3,Datenquellen!$F$7:$H$45,3,FALSE))," ",VLOOKUP(EDATE('Projektkostenkalkulation EP'!$B$4,0)+AC$3,Datenquellen!$F$7:$H$45,3,FALSE))="X"
                                    ),
                          "X",
                          IF((((NETWORKDAYS('Projektkostenkalkulation EP'!$B$8,EOMONTH('Projektkostenkalkulation EP'!$B$8,0)))*('Projektkostenkalkulation EP'!$N$42/5)*
                                        'Projektkostenkalkulation EP'!$B$26)-SUM($B$5:AC5))&gt;('Projektkostenkalkulation EP'!$N$42/5),('Projektkostenkalkulation EP'!$N$42/5),
                                         (NETWORKDAYS('Projektkostenkalkulation EP'!$B$8,
                                          EOMONTH('Projektkostenkalkulation EP'!$B$8,0)))*('Projektkostenkalkulation EP'!$N$42/5)*'Projektkostenkalkulation EP'!$B$26-SUM($B$5:AC5))
                          ),
               "X"
            )</f>
        <v>0</v>
      </c>
      <c r="AE5" s="122">
        <f xml:space="preserve"> IF(TEXT((EDATE('Projektkostenkalkulation EP'!$B$4,0)+AD$3),"MM")=TEXT((EDATE('Projektkostenkalkulation EP'!$B$4,0)+(AD$3-1)),"MM"),
             IF(
                        OR(
                                    TEXT((EDATE('Projektkostenkalkulation EP'!$B$4,0)+AD$3),"TTT") = "Sa",
                                    TEXT((EDATE('Projektkostenkalkulation EP'!$B$4,0)+AD$3),"TTT") = "So",
                                    IF(ISNA(VLOOKUP(EDATE('Projektkostenkalkulation EP'!$B$4,0)+AD$3,Datenquellen!$F$7:$H$45,3,FALSE))," ",VLOOKUP(EDATE('Projektkostenkalkulation EP'!$B$4,0)+AD$3,Datenquellen!$F$7:$H$45,3,FALSE))="X"
                                    ),
                          "X",
                          IF((((NETWORKDAYS('Projektkostenkalkulation EP'!$B$8,EOMONTH('Projektkostenkalkulation EP'!$B$8,0)))*('Projektkostenkalkulation EP'!$N$42/5)*
                                        'Projektkostenkalkulation EP'!$B$26)-SUM($B$5:AD5))&gt;('Projektkostenkalkulation EP'!$N$42/5),('Projektkostenkalkulation EP'!$N$42/5),
                                         (NETWORKDAYS('Projektkostenkalkulation EP'!$B$8,
                                          EOMONTH('Projektkostenkalkulation EP'!$B$8,0)))*('Projektkostenkalkulation EP'!$N$42/5)*'Projektkostenkalkulation EP'!$B$26-SUM($B$5:AD5))
                          ),
               "X"
            )</f>
        <v>0</v>
      </c>
      <c r="AF5" s="122">
        <f xml:space="preserve"> IF(TEXT((EDATE('Projektkostenkalkulation EP'!$B$4,0)+AE$3),"MM")=TEXT((EDATE('Projektkostenkalkulation EP'!$B$4,0)+(AE$3-1)),"MM"),
             IF(
                        OR(
                                    TEXT((EDATE('Projektkostenkalkulation EP'!$B$4,0)+AE$3),"TTT") = "Sa",
                                    TEXT((EDATE('Projektkostenkalkulation EP'!$B$4,0)+AE$3),"TTT") = "So",
                                    IF(ISNA(VLOOKUP(EDATE('Projektkostenkalkulation EP'!$B$4,0)+AE$3,Datenquellen!$F$7:$H$45,3,FALSE))," ",VLOOKUP(EDATE('Projektkostenkalkulation EP'!$B$4,0)+AE$3,Datenquellen!$F$7:$H$45,3,FALSE))="X"
                                    ),
                          "X",
                          IF((((NETWORKDAYS('Projektkostenkalkulation EP'!$B$8,EOMONTH('Projektkostenkalkulation EP'!$B$8,0)))*('Projektkostenkalkulation EP'!$N$42/5)*
                                        'Projektkostenkalkulation EP'!$B$26)-SUM($B$5:AE5))&gt;('Projektkostenkalkulation EP'!$N$42/5),('Projektkostenkalkulation EP'!$N$42/5),
                                         (NETWORKDAYS('Projektkostenkalkulation EP'!$B$8,
                                          EOMONTH('Projektkostenkalkulation EP'!$B$8,0)))*('Projektkostenkalkulation EP'!$N$42/5)*'Projektkostenkalkulation EP'!$B$26-SUM($B$5:AE5))
                          ),
               "X"
            )</f>
        <v>0</v>
      </c>
      <c r="AG5" s="121">
        <f>SUM(B5:AF5)</f>
        <v>0</v>
      </c>
      <c r="AH5" s="525">
        <f>AG5-AG6</f>
        <v>0</v>
      </c>
      <c r="AJ5" s="2" t="s">
        <v>81</v>
      </c>
      <c r="AK5" s="124" t="str">
        <f>IF(
            OR(
                     TEXT(EDATE('Projektkostenkalkulation EP'!$B$4,12),"TTT") = "Sa",
                     TEXT(EDATE('Projektkostenkalkulation EP'!$B$4,12),"TTT") = "So",
                     IF(ISNA(VLOOKUP(EDATE('Projektkostenkalkulation EP'!$B$4,12),Datenquellen!$F$7:$H$45,3,FALSE))," ",VLOOKUP(EDATE('Projektkostenkalkulation EP'!$B$4,12),Datenquellen!$F$7:$H$45,3,FALSE))="X"
                            ),
                    "X",
                    IF('Projektkostenkalkulation EP'!$N$26&gt;0,('Projektkostenkalkulation EP'!$N$42/5),0)
            )</f>
        <v>X</v>
      </c>
      <c r="AL5" s="122">
        <f xml:space="preserve"> IF(TEXT((EDATE('Projektkostenkalkulation EP'!$B$4,12)+AK$3),"MM")=TEXT((EDATE('Projektkostenkalkulation EP'!$B$4,12)+(AK$3-1)),"MM"),
             IF(
                        OR(
                                    TEXT((EDATE('Projektkostenkalkulation EP'!$B$4,12)+AK$3),"TTT") = "Sa",
                                    TEXT((EDATE('Projektkostenkalkulation EP'!$B$4,12)+AK$3),"TTT") = "So",
                                    IF(ISNA(VLOOKUP(EDATE('Projektkostenkalkulation EP'!$B$4,12)+AK$3,Datenquellen!$F$7:$H$45,3,FALSE))," ",VLOOKUP(EDATE('Projektkostenkalkulation EP'!$B$4,12)+AK$3,Datenquellen!$F$7:$H$45,3,FALSE))="X"
                                    ),
                          "X",
                          IF((((NETWORKDAYS('Projektkostenkalkulation EP'!$N$8,EOMONTH('Projektkostenkalkulation EP'!$N$8,0)))*('Projektkostenkalkulation EP'!$N$42/5)*
                                        'Projektkostenkalkulation EP'!$N$26)-SUM($AK5:AK$5))&gt;('Projektkostenkalkulation EP'!$N$42/5),('Projektkostenkalkulation EP'!$N$42/5),
                                         (NETWORKDAYS('Projektkostenkalkulation EP'!$N$8,
                                          EOMONTH('Projektkostenkalkulation EP'!$N$8,0)))*('Projektkostenkalkulation EP'!$N$42/5)*'Projektkostenkalkulation EP'!$N$26-SUM($AK5:AK$5))
                          ),
               "X"
            )</f>
        <v>0</v>
      </c>
      <c r="AM5" s="122">
        <f xml:space="preserve"> IF(TEXT((EDATE('Projektkostenkalkulation EP'!$B$4,12)+AL$3),"MM")=TEXT((EDATE('Projektkostenkalkulation EP'!$B$4,12)+(AL$3-1)),"MM"),
             IF(
                        OR(
                                    TEXT((EDATE('Projektkostenkalkulation EP'!$B$4,12)+AL$3),"TTT") = "Sa",
                                    TEXT((EDATE('Projektkostenkalkulation EP'!$B$4,12)+AL$3),"TTT") = "So",
                                    IF(ISNA(VLOOKUP(EDATE('Projektkostenkalkulation EP'!$B$4,12)+AL$3,Datenquellen!$F$7:$H$45,3,FALSE))," ",VLOOKUP(EDATE('Projektkostenkalkulation EP'!$B$4,12)+AL$3,Datenquellen!$F$7:$H$45,3,FALSE))="X"
                                    ),
                          "X",
                          IF((((NETWORKDAYS('Projektkostenkalkulation EP'!$N$8,EOMONTH('Projektkostenkalkulation EP'!$N$8,0)))*('Projektkostenkalkulation EP'!$N$42/5)*
                                        'Projektkostenkalkulation EP'!$N$26)-SUM($AK5:AL$5))&gt;('Projektkostenkalkulation EP'!$N$42/5),('Projektkostenkalkulation EP'!$N$42/5),
                                         (NETWORKDAYS('Projektkostenkalkulation EP'!$N$8,
                                          EOMONTH('Projektkostenkalkulation EP'!$N$8,0)))*('Projektkostenkalkulation EP'!$N$42/5)*'Projektkostenkalkulation EP'!$N$26-SUM($AK5:AL$5))
                          ),
               "X"
            )</f>
        <v>0</v>
      </c>
      <c r="AN5" s="122" t="str">
        <f xml:space="preserve"> IF(TEXT((EDATE('Projektkostenkalkulation EP'!$B$4,12)+AM$3),"MM")=TEXT((EDATE('Projektkostenkalkulation EP'!$B$4,12)+(AM$3-1)),"MM"),
             IF(
                        OR(
                                    TEXT((EDATE('Projektkostenkalkulation EP'!$B$4,12)+AM$3),"TTT") = "Sa",
                                    TEXT((EDATE('Projektkostenkalkulation EP'!$B$4,12)+AM$3),"TTT") = "So",
                                    IF(ISNA(VLOOKUP(EDATE('Projektkostenkalkulation EP'!$B$4,12)+AM$3,Datenquellen!$F$7:$H$45,3,FALSE))," ",VLOOKUP(EDATE('Projektkostenkalkulation EP'!$B$4,12)+AM$3,Datenquellen!$F$7:$H$45,3,FALSE))="X"
                                    ),
                          "X",
                          IF((((NETWORKDAYS('Projektkostenkalkulation EP'!$N$8,EOMONTH('Projektkostenkalkulation EP'!$N$8,0)))*('Projektkostenkalkulation EP'!$N$42/5)*
                                        'Projektkostenkalkulation EP'!$N$26)-SUM($AK5:AM$5))&gt;('Projektkostenkalkulation EP'!$N$42/5),('Projektkostenkalkulation EP'!$N$42/5),
                                         (NETWORKDAYS('Projektkostenkalkulation EP'!$N$8,
                                          EOMONTH('Projektkostenkalkulation EP'!$N$8,0)))*('Projektkostenkalkulation EP'!$N$42/5)*'Projektkostenkalkulation EP'!$N$26-SUM($AK5:AM$5))
                          ),
               "X"
            )</f>
        <v>X</v>
      </c>
      <c r="AO5" s="122" t="str">
        <f xml:space="preserve"> IF(TEXT((EDATE('Projektkostenkalkulation EP'!$B$4,12)+AN$3),"MM")=TEXT((EDATE('Projektkostenkalkulation EP'!$B$4,12)+(AN$3-1)),"MM"),
             IF(
                        OR(
                                    TEXT((EDATE('Projektkostenkalkulation EP'!$B$4,12)+AN$3),"TTT") = "Sa",
                                    TEXT((EDATE('Projektkostenkalkulation EP'!$B$4,12)+AN$3),"TTT") = "So",
                                    IF(ISNA(VLOOKUP(EDATE('Projektkostenkalkulation EP'!$B$4,12)+AN$3,Datenquellen!$F$7:$H$45,3,FALSE))," ",VLOOKUP(EDATE('Projektkostenkalkulation EP'!$B$4,12)+AN$3,Datenquellen!$F$7:$H$45,3,FALSE))="X"
                                    ),
                          "X",
                          IF((((NETWORKDAYS('Projektkostenkalkulation EP'!$N$8,EOMONTH('Projektkostenkalkulation EP'!$N$8,0)))*('Projektkostenkalkulation EP'!$N$42/5)*
                                        'Projektkostenkalkulation EP'!$N$26)-SUM($AK5:AN$5))&gt;('Projektkostenkalkulation EP'!$N$42/5),('Projektkostenkalkulation EP'!$N$42/5),
                                         (NETWORKDAYS('Projektkostenkalkulation EP'!$N$8,
                                          EOMONTH('Projektkostenkalkulation EP'!$N$8,0)))*('Projektkostenkalkulation EP'!$N$42/5)*'Projektkostenkalkulation EP'!$N$26-SUM($AK5:AN$5))
                          ),
               "X"
            )</f>
        <v>X</v>
      </c>
      <c r="AP5" s="122" t="str">
        <f xml:space="preserve"> IF(TEXT((EDATE('Projektkostenkalkulation EP'!$B$4,12)+AO$3),"MM")=TEXT((EDATE('Projektkostenkalkulation EP'!$B$4,12)+(AO$3-1)),"MM"),
             IF(
                        OR(
                                    TEXT((EDATE('Projektkostenkalkulation EP'!$B$4,12)+AO$3),"TTT") = "Sa",
                                    TEXT((EDATE('Projektkostenkalkulation EP'!$B$4,12)+AO$3),"TTT") = "So",
                                    IF(ISNA(VLOOKUP(EDATE('Projektkostenkalkulation EP'!$B$4,12)+AO$3,Datenquellen!$F$7:$H$45,3,FALSE))," ",VLOOKUP(EDATE('Projektkostenkalkulation EP'!$B$4,12)+AO$3,Datenquellen!$F$7:$H$45,3,FALSE))="X"
                                    ),
                          "X",
                          IF((((NETWORKDAYS('Projektkostenkalkulation EP'!$N$8,EOMONTH('Projektkostenkalkulation EP'!$N$8,0)))*('Projektkostenkalkulation EP'!$N$42/5)*
                                        'Projektkostenkalkulation EP'!$N$26)-SUM($AK5:AO$5))&gt;('Projektkostenkalkulation EP'!$N$42/5),('Projektkostenkalkulation EP'!$N$42/5),
                                         (NETWORKDAYS('Projektkostenkalkulation EP'!$N$8,
                                          EOMONTH('Projektkostenkalkulation EP'!$N$8,0)))*('Projektkostenkalkulation EP'!$N$42/5)*'Projektkostenkalkulation EP'!$N$26-SUM($AK5:AO$5))
                          ),
               "X"
            )</f>
        <v>X</v>
      </c>
      <c r="AQ5" s="122">
        <f xml:space="preserve"> IF(TEXT((EDATE('Projektkostenkalkulation EP'!$B$4,12)+AP$3),"MM")=TEXT((EDATE('Projektkostenkalkulation EP'!$B$4,12)+(AP$3-1)),"MM"),
             IF(
                        OR(
                                    TEXT((EDATE('Projektkostenkalkulation EP'!$B$4,12)+AP$3),"TTT") = "Sa",
                                    TEXT((EDATE('Projektkostenkalkulation EP'!$B$4,12)+AP$3),"TTT") = "So",
                                    IF(ISNA(VLOOKUP(EDATE('Projektkostenkalkulation EP'!$B$4,12)+AP$3,Datenquellen!$F$7:$H$45,3,FALSE))," ",VLOOKUP(EDATE('Projektkostenkalkulation EP'!$B$4,12)+AP$3,Datenquellen!$F$7:$H$45,3,FALSE))="X"
                                    ),
                          "X",
                          IF((((NETWORKDAYS('Projektkostenkalkulation EP'!$N$8,EOMONTH('Projektkostenkalkulation EP'!$N$8,0)))*('Projektkostenkalkulation EP'!$N$42/5)*
                                        'Projektkostenkalkulation EP'!$N$26)-SUM($AK5:AP$5))&gt;('Projektkostenkalkulation EP'!$N$42/5),('Projektkostenkalkulation EP'!$N$42/5),
                                         (NETWORKDAYS('Projektkostenkalkulation EP'!$N$8,
                                          EOMONTH('Projektkostenkalkulation EP'!$N$8,0)))*('Projektkostenkalkulation EP'!$N$42/5)*'Projektkostenkalkulation EP'!$N$26-SUM($AK5:AP$5))
                          ),
               "X"
            )</f>
        <v>0</v>
      </c>
      <c r="AR5" s="122">
        <f xml:space="preserve"> IF(TEXT((EDATE('Projektkostenkalkulation EP'!$B$4,12)+AQ$3),"MM")=TEXT((EDATE('Projektkostenkalkulation EP'!$B$4,12)+(AQ$3-1)),"MM"),
             IF(
                        OR(
                                    TEXT((EDATE('Projektkostenkalkulation EP'!$B$4,12)+AQ$3),"TTT") = "Sa",
                                    TEXT((EDATE('Projektkostenkalkulation EP'!$B$4,12)+AQ$3),"TTT") = "So",
                                    IF(ISNA(VLOOKUP(EDATE('Projektkostenkalkulation EP'!$B$4,12)+AQ$3,Datenquellen!$F$7:$H$45,3,FALSE))," ",VLOOKUP(EDATE('Projektkostenkalkulation EP'!$B$4,12)+AQ$3,Datenquellen!$F$7:$H$45,3,FALSE))="X"
                                    ),
                          "X",
                          IF((((NETWORKDAYS('Projektkostenkalkulation EP'!$N$8,EOMONTH('Projektkostenkalkulation EP'!$N$8,0)))*('Projektkostenkalkulation EP'!$N$42/5)*
                                        'Projektkostenkalkulation EP'!$N$26)-SUM($AK5:AQ$5))&gt;('Projektkostenkalkulation EP'!$N$42/5),('Projektkostenkalkulation EP'!$N$42/5),
                                         (NETWORKDAYS('Projektkostenkalkulation EP'!$N$8,
                                          EOMONTH('Projektkostenkalkulation EP'!$N$8,0)))*('Projektkostenkalkulation EP'!$N$42/5)*'Projektkostenkalkulation EP'!$N$26-SUM($AK5:AQ$5))
                          ),
               "X"
            )</f>
        <v>0</v>
      </c>
      <c r="AS5" s="122">
        <f xml:space="preserve"> IF(TEXT((EDATE('Projektkostenkalkulation EP'!$B$4,12)+AR$3),"MM")=TEXT((EDATE('Projektkostenkalkulation EP'!$B$4,12)+(AR$3-1)),"MM"),
             IF(
                        OR(
                                    TEXT((EDATE('Projektkostenkalkulation EP'!$B$4,12)+AR$3),"TTT") = "Sa",
                                    TEXT((EDATE('Projektkostenkalkulation EP'!$B$4,12)+AR$3),"TTT") = "So",
                                    IF(ISNA(VLOOKUP(EDATE('Projektkostenkalkulation EP'!$B$4,12)+AR$3,Datenquellen!$F$7:$H$45,3,FALSE))," ",VLOOKUP(EDATE('Projektkostenkalkulation EP'!$B$4,12)+AR$3,Datenquellen!$F$7:$H$45,3,FALSE))="X"
                                    ),
                          "X",
                          IF((((NETWORKDAYS('Projektkostenkalkulation EP'!$N$8,EOMONTH('Projektkostenkalkulation EP'!$N$8,0)))*('Projektkostenkalkulation EP'!$N$42/5)*
                                        'Projektkostenkalkulation EP'!$N$26)-SUM($AK5:AR$5))&gt;('Projektkostenkalkulation EP'!$N$42/5),('Projektkostenkalkulation EP'!$N$42/5),
                                         (NETWORKDAYS('Projektkostenkalkulation EP'!$N$8,
                                          EOMONTH('Projektkostenkalkulation EP'!$N$8,0)))*('Projektkostenkalkulation EP'!$N$42/5)*'Projektkostenkalkulation EP'!$N$26-SUM($AK5:AR$5))
                          ),
               "X"
            )</f>
        <v>0</v>
      </c>
      <c r="AT5" s="122">
        <f xml:space="preserve"> IF(TEXT((EDATE('Projektkostenkalkulation EP'!$B$4,12)+AS$3),"MM")=TEXT((EDATE('Projektkostenkalkulation EP'!$B$4,12)+(AS$3-1)),"MM"),
             IF(
                        OR(
                                    TEXT((EDATE('Projektkostenkalkulation EP'!$B$4,12)+AS$3),"TTT") = "Sa",
                                    TEXT((EDATE('Projektkostenkalkulation EP'!$B$4,12)+AS$3),"TTT") = "So",
                                    IF(ISNA(VLOOKUP(EDATE('Projektkostenkalkulation EP'!$B$4,12)+AS$3,Datenquellen!$F$7:$H$45,3,FALSE))," ",VLOOKUP(EDATE('Projektkostenkalkulation EP'!$B$4,12)+AS$3,Datenquellen!$F$7:$H$45,3,FALSE))="X"
                                    ),
                          "X",
                          IF((((NETWORKDAYS('Projektkostenkalkulation EP'!$N$8,EOMONTH('Projektkostenkalkulation EP'!$N$8,0)))*('Projektkostenkalkulation EP'!$N$42/5)*
                                        'Projektkostenkalkulation EP'!$N$26)-SUM($AK5:AS$5))&gt;('Projektkostenkalkulation EP'!$N$42/5),('Projektkostenkalkulation EP'!$N$42/5),
                                         (NETWORKDAYS('Projektkostenkalkulation EP'!$N$8,
                                          EOMONTH('Projektkostenkalkulation EP'!$N$8,0)))*('Projektkostenkalkulation EP'!$N$42/5)*'Projektkostenkalkulation EP'!$N$26-SUM($AK5:AS$5))
                          ),
               "X"
            )</f>
        <v>0</v>
      </c>
      <c r="AU5" s="122" t="str">
        <f xml:space="preserve"> IF(TEXT((EDATE('Projektkostenkalkulation EP'!$B$4,12)+AT$3),"MM")=TEXT((EDATE('Projektkostenkalkulation EP'!$B$4,12)+(AT$3-1)),"MM"),
             IF(
                        OR(
                                    TEXT((EDATE('Projektkostenkalkulation EP'!$B$4,12)+AT$3),"TTT") = "Sa",
                                    TEXT((EDATE('Projektkostenkalkulation EP'!$B$4,12)+AT$3),"TTT") = "So",
                                    IF(ISNA(VLOOKUP(EDATE('Projektkostenkalkulation EP'!$B$4,12)+AT$3,Datenquellen!$F$7:$H$45,3,FALSE))," ",VLOOKUP(EDATE('Projektkostenkalkulation EP'!$B$4,12)+AT$3,Datenquellen!$F$7:$H$45,3,FALSE))="X"
                                    ),
                          "X",
                          IF((((NETWORKDAYS('Projektkostenkalkulation EP'!$N$8,EOMONTH('Projektkostenkalkulation EP'!$N$8,0)))*('Projektkostenkalkulation EP'!$N$42/5)*
                                        'Projektkostenkalkulation EP'!$N$26)-SUM($AK5:AT$5))&gt;('Projektkostenkalkulation EP'!$N$42/5),('Projektkostenkalkulation EP'!$N$42/5),
                                         (NETWORKDAYS('Projektkostenkalkulation EP'!$N$8,
                                          EOMONTH('Projektkostenkalkulation EP'!$N$8,0)))*('Projektkostenkalkulation EP'!$N$42/5)*'Projektkostenkalkulation EP'!$N$26-SUM($AK5:AT$5))
                          ),
               "X"
            )</f>
        <v>X</v>
      </c>
      <c r="AV5" s="122" t="str">
        <f xml:space="preserve"> IF(TEXT((EDATE('Projektkostenkalkulation EP'!$B$4,12)+AU$3),"MM")=TEXT((EDATE('Projektkostenkalkulation EP'!$B$4,12)+(AU$3-1)),"MM"),
             IF(
                        OR(
                                    TEXT((EDATE('Projektkostenkalkulation EP'!$B$4,12)+AU$3),"TTT") = "Sa",
                                    TEXT((EDATE('Projektkostenkalkulation EP'!$B$4,12)+AU$3),"TTT") = "So",
                                    IF(ISNA(VLOOKUP(EDATE('Projektkostenkalkulation EP'!$B$4,12)+AU$3,Datenquellen!$F$7:$H$45,3,FALSE))," ",VLOOKUP(EDATE('Projektkostenkalkulation EP'!$B$4,12)+AU$3,Datenquellen!$F$7:$H$45,3,FALSE))="X"
                                    ),
                          "X",
                          IF((((NETWORKDAYS('Projektkostenkalkulation EP'!$N$8,EOMONTH('Projektkostenkalkulation EP'!$N$8,0)))*('Projektkostenkalkulation EP'!$N$42/5)*
                                        'Projektkostenkalkulation EP'!$N$26)-SUM($AK5:AU$5))&gt;('Projektkostenkalkulation EP'!$N$42/5),('Projektkostenkalkulation EP'!$N$42/5),
                                         (NETWORKDAYS('Projektkostenkalkulation EP'!$N$8,
                                          EOMONTH('Projektkostenkalkulation EP'!$N$8,0)))*('Projektkostenkalkulation EP'!$N$42/5)*'Projektkostenkalkulation EP'!$N$26-SUM($AK5:AU$5))
                          ),
               "X"
            )</f>
        <v>X</v>
      </c>
      <c r="AW5" s="122">
        <f xml:space="preserve"> IF(TEXT((EDATE('Projektkostenkalkulation EP'!$B$4,12)+AV$3),"MM")=TEXT((EDATE('Projektkostenkalkulation EP'!$B$4,12)+(AV$3-1)),"MM"),
             IF(
                        OR(
                                    TEXT((EDATE('Projektkostenkalkulation EP'!$B$4,12)+AV$3),"TTT") = "Sa",
                                    TEXT((EDATE('Projektkostenkalkulation EP'!$B$4,12)+AV$3),"TTT") = "So",
                                    IF(ISNA(VLOOKUP(EDATE('Projektkostenkalkulation EP'!$B$4,12)+AV$3,Datenquellen!$F$7:$H$45,3,FALSE))," ",VLOOKUP(EDATE('Projektkostenkalkulation EP'!$B$4,12)+AV$3,Datenquellen!$F$7:$H$45,3,FALSE))="X"
                                    ),
                          "X",
                          IF((((NETWORKDAYS('Projektkostenkalkulation EP'!$N$8,EOMONTH('Projektkostenkalkulation EP'!$N$8,0)))*('Projektkostenkalkulation EP'!$N$42/5)*
                                        'Projektkostenkalkulation EP'!$N$26)-SUM($AK5:AV$5))&gt;('Projektkostenkalkulation EP'!$N$42/5),('Projektkostenkalkulation EP'!$N$42/5),
                                         (NETWORKDAYS('Projektkostenkalkulation EP'!$N$8,
                                          EOMONTH('Projektkostenkalkulation EP'!$N$8,0)))*('Projektkostenkalkulation EP'!$N$42/5)*'Projektkostenkalkulation EP'!$N$26-SUM($AK5:AV$5))
                          ),
               "X"
            )</f>
        <v>0</v>
      </c>
      <c r="AX5" s="122">
        <f xml:space="preserve"> IF(TEXT((EDATE('Projektkostenkalkulation EP'!$B$4,12)+AW$3),"MM")=TEXT((EDATE('Projektkostenkalkulation EP'!$B$4,12)+(AW$3-1)),"MM"),
             IF(
                        OR(
                                    TEXT((EDATE('Projektkostenkalkulation EP'!$B$4,12)+AW$3),"TTT") = "Sa",
                                    TEXT((EDATE('Projektkostenkalkulation EP'!$B$4,12)+AW$3),"TTT") = "So",
                                    IF(ISNA(VLOOKUP(EDATE('Projektkostenkalkulation EP'!$B$4,12)+AW$3,Datenquellen!$F$7:$H$45,3,FALSE))," ",VLOOKUP(EDATE('Projektkostenkalkulation EP'!$B$4,12)+AW$3,Datenquellen!$F$7:$H$45,3,FALSE))="X"
                                    ),
                          "X",
                          IF((((NETWORKDAYS('Projektkostenkalkulation EP'!$N$8,EOMONTH('Projektkostenkalkulation EP'!$N$8,0)))*('Projektkostenkalkulation EP'!$N$42/5)*
                                        'Projektkostenkalkulation EP'!$N$26)-SUM($AK5:AW$5))&gt;('Projektkostenkalkulation EP'!$N$42/5),('Projektkostenkalkulation EP'!$N$42/5),
                                         (NETWORKDAYS('Projektkostenkalkulation EP'!$N$8,
                                          EOMONTH('Projektkostenkalkulation EP'!$N$8,0)))*('Projektkostenkalkulation EP'!$N$42/5)*'Projektkostenkalkulation EP'!$N$26-SUM($AK5:AW$5))
                          ),
               "X"
            )</f>
        <v>0</v>
      </c>
      <c r="AY5" s="122">
        <f xml:space="preserve"> IF(TEXT((EDATE('Projektkostenkalkulation EP'!$B$4,12)+AX$3),"MM")=TEXT((EDATE('Projektkostenkalkulation EP'!$B$4,12)+(AX$3-1)),"MM"),
             IF(
                        OR(
                                    TEXT((EDATE('Projektkostenkalkulation EP'!$B$4,12)+AX$3),"TTT") = "Sa",
                                    TEXT((EDATE('Projektkostenkalkulation EP'!$B$4,12)+AX$3),"TTT") = "So",
                                    IF(ISNA(VLOOKUP(EDATE('Projektkostenkalkulation EP'!$B$4,12)+AX$3,Datenquellen!$F$7:$H$45,3,FALSE))," ",VLOOKUP(EDATE('Projektkostenkalkulation EP'!$B$4,12)+AX$3,Datenquellen!$F$7:$H$45,3,FALSE))="X"
                                    ),
                          "X",
                          IF((((NETWORKDAYS('Projektkostenkalkulation EP'!$N$8,EOMONTH('Projektkostenkalkulation EP'!$N$8,0)))*('Projektkostenkalkulation EP'!$N$42/5)*
                                        'Projektkostenkalkulation EP'!$N$26)-SUM($AK5:AX$5))&gt;('Projektkostenkalkulation EP'!$N$42/5),('Projektkostenkalkulation EP'!$N$42/5),
                                         (NETWORKDAYS('Projektkostenkalkulation EP'!$N$8,
                                          EOMONTH('Projektkostenkalkulation EP'!$N$8,0)))*('Projektkostenkalkulation EP'!$N$42/5)*'Projektkostenkalkulation EP'!$N$26-SUM($AK5:AX$5))
                          ),
               "X"
            )</f>
        <v>0</v>
      </c>
      <c r="AZ5" s="122">
        <f xml:space="preserve"> IF(TEXT((EDATE('Projektkostenkalkulation EP'!$B$4,12)+AY$3),"MM")=TEXT((EDATE('Projektkostenkalkulation EP'!$B$4,12)+(AY$3-1)),"MM"),
             IF(
                        OR(
                                    TEXT((EDATE('Projektkostenkalkulation EP'!$B$4,12)+AY$3),"TTT") = "Sa",
                                    TEXT((EDATE('Projektkostenkalkulation EP'!$B$4,12)+AY$3),"TTT") = "So",
                                    IF(ISNA(VLOOKUP(EDATE('Projektkostenkalkulation EP'!$B$4,12)+AY$3,Datenquellen!$F$7:$H$45,3,FALSE))," ",VLOOKUP(EDATE('Projektkostenkalkulation EP'!$B$4,12)+AY$3,Datenquellen!$F$7:$H$45,3,FALSE))="X"
                                    ),
                          "X",
                          IF((((NETWORKDAYS('Projektkostenkalkulation EP'!$N$8,EOMONTH('Projektkostenkalkulation EP'!$N$8,0)))*('Projektkostenkalkulation EP'!$N$42/5)*
                                        'Projektkostenkalkulation EP'!$N$26)-SUM($AK5:AY$5))&gt;('Projektkostenkalkulation EP'!$N$42/5),('Projektkostenkalkulation EP'!$N$42/5),
                                         (NETWORKDAYS('Projektkostenkalkulation EP'!$N$8,
                                          EOMONTH('Projektkostenkalkulation EP'!$N$8,0)))*('Projektkostenkalkulation EP'!$N$42/5)*'Projektkostenkalkulation EP'!$N$26-SUM($AK5:AY$5))
                          ),
               "X"
            )</f>
        <v>0</v>
      </c>
      <c r="BA5" s="122">
        <f xml:space="preserve"> IF(TEXT((EDATE('Projektkostenkalkulation EP'!$B$4,12)+AZ$3),"MM")=TEXT((EDATE('Projektkostenkalkulation EP'!$B$4,12)+(AZ$3-1)),"MM"),
             IF(
                        OR(
                                    TEXT((EDATE('Projektkostenkalkulation EP'!$B$4,12)+AZ$3),"TTT") = "Sa",
                                    TEXT((EDATE('Projektkostenkalkulation EP'!$B$4,12)+AZ$3),"TTT") = "So",
                                    IF(ISNA(VLOOKUP(EDATE('Projektkostenkalkulation EP'!$B$4,12)+AZ$3,Datenquellen!$F$7:$H$45,3,FALSE))," ",VLOOKUP(EDATE('Projektkostenkalkulation EP'!$B$4,12)+AZ$3,Datenquellen!$F$7:$H$45,3,FALSE))="X"
                                    ),
                          "X",
                          IF((((NETWORKDAYS('Projektkostenkalkulation EP'!$N$8,EOMONTH('Projektkostenkalkulation EP'!$N$8,0)))*('Projektkostenkalkulation EP'!$N$42/5)*
                                        'Projektkostenkalkulation EP'!$N$26)-SUM($AK5:AZ$5))&gt;('Projektkostenkalkulation EP'!$N$42/5),('Projektkostenkalkulation EP'!$N$42/5),
                                         (NETWORKDAYS('Projektkostenkalkulation EP'!$N$8,
                                          EOMONTH('Projektkostenkalkulation EP'!$N$8,0)))*('Projektkostenkalkulation EP'!$N$42/5)*'Projektkostenkalkulation EP'!$N$26-SUM($AK5:AZ$5))
                          ),
               "X"
            )</f>
        <v>0</v>
      </c>
      <c r="BB5" s="122" t="str">
        <f xml:space="preserve"> IF(TEXT((EDATE('Projektkostenkalkulation EP'!$B$4,12)+BA$3),"MM")=TEXT((EDATE('Projektkostenkalkulation EP'!$B$4,12)+(BA$3-1)),"MM"),
             IF(
                        OR(
                                    TEXT((EDATE('Projektkostenkalkulation EP'!$B$4,12)+BA$3),"TTT") = "Sa",
                                    TEXT((EDATE('Projektkostenkalkulation EP'!$B$4,12)+BA$3),"TTT") = "So",
                                    IF(ISNA(VLOOKUP(EDATE('Projektkostenkalkulation EP'!$B$4,12)+BA$3,Datenquellen!$F$7:$H$45,3,FALSE))," ",VLOOKUP(EDATE('Projektkostenkalkulation EP'!$B$4,12)+BA$3,Datenquellen!$F$7:$H$45,3,FALSE))="X"
                                    ),
                          "X",
                          IF((((NETWORKDAYS('Projektkostenkalkulation EP'!$N$8,EOMONTH('Projektkostenkalkulation EP'!$N$8,0)))*('Projektkostenkalkulation EP'!$N$42/5)*
                                        'Projektkostenkalkulation EP'!$N$26)-SUM($AK5:BA$5))&gt;('Projektkostenkalkulation EP'!$N$42/5),('Projektkostenkalkulation EP'!$N$42/5),
                                         (NETWORKDAYS('Projektkostenkalkulation EP'!$N$8,
                                          EOMONTH('Projektkostenkalkulation EP'!$N$8,0)))*('Projektkostenkalkulation EP'!$N$42/5)*'Projektkostenkalkulation EP'!$N$26-SUM($AK5:BA$5))
                          ),
               "X"
            )</f>
        <v>X</v>
      </c>
      <c r="BC5" s="122" t="str">
        <f xml:space="preserve"> IF(TEXT((EDATE('Projektkostenkalkulation EP'!$B$4,12)+BB$3),"MM")=TEXT((EDATE('Projektkostenkalkulation EP'!$B$4,12)+(BB$3-1)),"MM"),
             IF(
                        OR(
                                    TEXT((EDATE('Projektkostenkalkulation EP'!$B$4,12)+BB$3),"TTT") = "Sa",
                                    TEXT((EDATE('Projektkostenkalkulation EP'!$B$4,12)+BB$3),"TTT") = "So",
                                    IF(ISNA(VLOOKUP(EDATE('Projektkostenkalkulation EP'!$B$4,12)+BB$3,Datenquellen!$F$7:$H$45,3,FALSE))," ",VLOOKUP(EDATE('Projektkostenkalkulation EP'!$B$4,12)+BB$3,Datenquellen!$F$7:$H$45,3,FALSE))="X"
                                    ),
                          "X",
                          IF((((NETWORKDAYS('Projektkostenkalkulation EP'!$N$8,EOMONTH('Projektkostenkalkulation EP'!$N$8,0)))*('Projektkostenkalkulation EP'!$N$42/5)*
                                        'Projektkostenkalkulation EP'!$N$26)-SUM($AK5:BB$5))&gt;('Projektkostenkalkulation EP'!$N$42/5),('Projektkostenkalkulation EP'!$N$42/5),
                                         (NETWORKDAYS('Projektkostenkalkulation EP'!$N$8,
                                          EOMONTH('Projektkostenkalkulation EP'!$N$8,0)))*('Projektkostenkalkulation EP'!$N$42/5)*'Projektkostenkalkulation EP'!$N$26-SUM($AK5:BB$5))
                          ),
               "X"
            )</f>
        <v>X</v>
      </c>
      <c r="BD5" s="122">
        <f xml:space="preserve"> IF(TEXT((EDATE('Projektkostenkalkulation EP'!$B$4,12)+BC$3),"MM")=TEXT((EDATE('Projektkostenkalkulation EP'!$B$4,12)+(BC$3-1)),"MM"),
             IF(
                        OR(
                                    TEXT((EDATE('Projektkostenkalkulation EP'!$B$4,12)+BC$3),"TTT") = "Sa",
                                    TEXT((EDATE('Projektkostenkalkulation EP'!$B$4,12)+BC$3),"TTT") = "So",
                                    IF(ISNA(VLOOKUP(EDATE('Projektkostenkalkulation EP'!$B$4,12)+BC$3,Datenquellen!$F$7:$H$45,3,FALSE))," ",VLOOKUP(EDATE('Projektkostenkalkulation EP'!$B$4,12)+BC$3,Datenquellen!$F$7:$H$45,3,FALSE))="X"
                                    ),
                          "X",
                          IF((((NETWORKDAYS('Projektkostenkalkulation EP'!$N$8,EOMONTH('Projektkostenkalkulation EP'!$N$8,0)))*('Projektkostenkalkulation EP'!$N$42/5)*
                                        'Projektkostenkalkulation EP'!$N$26)-SUM($AK5:BC$5))&gt;('Projektkostenkalkulation EP'!$N$42/5),('Projektkostenkalkulation EP'!$N$42/5),
                                         (NETWORKDAYS('Projektkostenkalkulation EP'!$N$8,
                                          EOMONTH('Projektkostenkalkulation EP'!$N$8,0)))*('Projektkostenkalkulation EP'!$N$42/5)*'Projektkostenkalkulation EP'!$N$26-SUM($AK5:BC$5))
                          ),
               "X"
            )</f>
        <v>0</v>
      </c>
      <c r="BE5" s="122">
        <f xml:space="preserve"> IF(TEXT((EDATE('Projektkostenkalkulation EP'!$B$4,12)+BD$3),"MM")=TEXT((EDATE('Projektkostenkalkulation EP'!$B$4,12)+(BD$3-1)),"MM"),
             IF(
                        OR(
                                    TEXT((EDATE('Projektkostenkalkulation EP'!$B$4,12)+BD$3),"TTT") = "Sa",
                                    TEXT((EDATE('Projektkostenkalkulation EP'!$B$4,12)+BD$3),"TTT") = "So",
                                    IF(ISNA(VLOOKUP(EDATE('Projektkostenkalkulation EP'!$B$4,12)+BD$3,Datenquellen!$F$7:$H$45,3,FALSE))," ",VLOOKUP(EDATE('Projektkostenkalkulation EP'!$B$4,12)+BD$3,Datenquellen!$F$7:$H$45,3,FALSE))="X"
                                    ),
                          "X",
                          IF((((NETWORKDAYS('Projektkostenkalkulation EP'!$N$8,EOMONTH('Projektkostenkalkulation EP'!$N$8,0)))*('Projektkostenkalkulation EP'!$N$42/5)*
                                        'Projektkostenkalkulation EP'!$N$26)-SUM($AK5:BD$5))&gt;('Projektkostenkalkulation EP'!$N$42/5),('Projektkostenkalkulation EP'!$N$42/5),
                                         (NETWORKDAYS('Projektkostenkalkulation EP'!$N$8,
                                          EOMONTH('Projektkostenkalkulation EP'!$N$8,0)))*('Projektkostenkalkulation EP'!$N$42/5)*'Projektkostenkalkulation EP'!$N$26-SUM($AK5:BD$5))
                          ),
               "X"
            )</f>
        <v>0</v>
      </c>
      <c r="BF5" s="122">
        <f xml:space="preserve"> IF(TEXT((EDATE('Projektkostenkalkulation EP'!$B$4,12)+BE$3),"MM")=TEXT((EDATE('Projektkostenkalkulation EP'!$B$4,12)+(BE$3-1)),"MM"),
             IF(
                        OR(
                                    TEXT((EDATE('Projektkostenkalkulation EP'!$B$4,12)+BE$3),"TTT") = "Sa",
                                    TEXT((EDATE('Projektkostenkalkulation EP'!$B$4,12)+BE$3),"TTT") = "So",
                                    IF(ISNA(VLOOKUP(EDATE('Projektkostenkalkulation EP'!$B$4,12)+BE$3,Datenquellen!$F$7:$H$45,3,FALSE))," ",VLOOKUP(EDATE('Projektkostenkalkulation EP'!$B$4,12)+BE$3,Datenquellen!$F$7:$H$45,3,FALSE))="X"
                                    ),
                          "X",
                          IF((((NETWORKDAYS('Projektkostenkalkulation EP'!$N$8,EOMONTH('Projektkostenkalkulation EP'!$N$8,0)))*('Projektkostenkalkulation EP'!$N$42/5)*
                                        'Projektkostenkalkulation EP'!$N$26)-SUM($AK5:BE$5))&gt;('Projektkostenkalkulation EP'!$N$42/5),('Projektkostenkalkulation EP'!$N$42/5),
                                         (NETWORKDAYS('Projektkostenkalkulation EP'!$N$8,
                                          EOMONTH('Projektkostenkalkulation EP'!$N$8,0)))*('Projektkostenkalkulation EP'!$N$42/5)*'Projektkostenkalkulation EP'!$N$26-SUM($AK5:BE$5))
                          ),
               "X"
            )</f>
        <v>0</v>
      </c>
      <c r="BG5" s="122">
        <f xml:space="preserve"> IF(TEXT((EDATE('Projektkostenkalkulation EP'!$B$4,12)+BF$3),"MM")=TEXT((EDATE('Projektkostenkalkulation EP'!$B$4,12)+(BF$3-1)),"MM"),
             IF(
                        OR(
                                    TEXT((EDATE('Projektkostenkalkulation EP'!$B$4,12)+BF$3),"TTT") = "Sa",
                                    TEXT((EDATE('Projektkostenkalkulation EP'!$B$4,12)+BF$3),"TTT") = "So",
                                    IF(ISNA(VLOOKUP(EDATE('Projektkostenkalkulation EP'!$B$4,12)+BF$3,Datenquellen!$F$7:$H$45,3,FALSE))," ",VLOOKUP(EDATE('Projektkostenkalkulation EP'!$B$4,12)+BF$3,Datenquellen!$F$7:$H$45,3,FALSE))="X"
                                    ),
                          "X",
                          IF((((NETWORKDAYS('Projektkostenkalkulation EP'!$N$8,EOMONTH('Projektkostenkalkulation EP'!$N$8,0)))*('Projektkostenkalkulation EP'!$N$42/5)*
                                        'Projektkostenkalkulation EP'!$N$26)-SUM($AK5:BF$5))&gt;('Projektkostenkalkulation EP'!$N$42/5),('Projektkostenkalkulation EP'!$N$42/5),
                                         (NETWORKDAYS('Projektkostenkalkulation EP'!$N$8,
                                          EOMONTH('Projektkostenkalkulation EP'!$N$8,0)))*('Projektkostenkalkulation EP'!$N$42/5)*'Projektkostenkalkulation EP'!$N$26-SUM($AK5:BF$5))
                          ),
               "X"
            )</f>
        <v>0</v>
      </c>
      <c r="BH5" s="122">
        <f xml:space="preserve"> IF(TEXT((EDATE('Projektkostenkalkulation EP'!$B$4,12)+BG$3),"MM")=TEXT((EDATE('Projektkostenkalkulation EP'!$B$4,12)+(BG$3-1)),"MM"),
             IF(
                        OR(
                                    TEXT((EDATE('Projektkostenkalkulation EP'!$B$4,12)+BG$3),"TTT") = "Sa",
                                    TEXT((EDATE('Projektkostenkalkulation EP'!$B$4,12)+BG$3),"TTT") = "So",
                                    IF(ISNA(VLOOKUP(EDATE('Projektkostenkalkulation EP'!$B$4,12)+BG$3,Datenquellen!$F$7:$H$45,3,FALSE))," ",VLOOKUP(EDATE('Projektkostenkalkulation EP'!$B$4,12)+BG$3,Datenquellen!$F$7:$H$45,3,FALSE))="X"
                                    ),
                          "X",
                          IF((((NETWORKDAYS('Projektkostenkalkulation EP'!$N$8,EOMONTH('Projektkostenkalkulation EP'!$N$8,0)))*('Projektkostenkalkulation EP'!$N$42/5)*
                                        'Projektkostenkalkulation EP'!$N$26)-SUM($AK5:BG$5))&gt;('Projektkostenkalkulation EP'!$N$42/5),('Projektkostenkalkulation EP'!$N$42/5),
                                         (NETWORKDAYS('Projektkostenkalkulation EP'!$N$8,
                                          EOMONTH('Projektkostenkalkulation EP'!$N$8,0)))*('Projektkostenkalkulation EP'!$N$42/5)*'Projektkostenkalkulation EP'!$N$26-SUM($AK5:BG$5))
                          ),
               "X"
            )</f>
        <v>0</v>
      </c>
      <c r="BI5" s="122" t="str">
        <f xml:space="preserve"> IF(TEXT((EDATE('Projektkostenkalkulation EP'!$B$4,12)+BH$3),"MM")=TEXT((EDATE('Projektkostenkalkulation EP'!$B$4,12)+(BH$3-1)),"MM"),
             IF(
                        OR(
                                    TEXT((EDATE('Projektkostenkalkulation EP'!$B$4,12)+BH$3),"TTT") = "Sa",
                                    TEXT((EDATE('Projektkostenkalkulation EP'!$B$4,12)+BH$3),"TTT") = "So",
                                    IF(ISNA(VLOOKUP(EDATE('Projektkostenkalkulation EP'!$B$4,12)+BH$3,Datenquellen!$F$7:$H$45,3,FALSE))," ",VLOOKUP(EDATE('Projektkostenkalkulation EP'!$B$4,12)+BH$3,Datenquellen!$F$7:$H$45,3,FALSE))="X"
                                    ),
                          "X",
                          IF((((NETWORKDAYS('Projektkostenkalkulation EP'!$N$8,EOMONTH('Projektkostenkalkulation EP'!$N$8,0)))*('Projektkostenkalkulation EP'!$N$42/5)*
                                        'Projektkostenkalkulation EP'!$N$26)-SUM($AK5:BH$5))&gt;('Projektkostenkalkulation EP'!$N$42/5),('Projektkostenkalkulation EP'!$N$42/5),
                                         (NETWORKDAYS('Projektkostenkalkulation EP'!$N$8,
                                          EOMONTH('Projektkostenkalkulation EP'!$N$8,0)))*('Projektkostenkalkulation EP'!$N$42/5)*'Projektkostenkalkulation EP'!$N$26-SUM($AK5:BH$5))
                          ),
               "X"
            )</f>
        <v>X</v>
      </c>
      <c r="BJ5" s="122" t="str">
        <f xml:space="preserve"> IF(TEXT((EDATE('Projektkostenkalkulation EP'!$B$4,12)+BI$3),"MM")=TEXT((EDATE('Projektkostenkalkulation EP'!$B$4,12)+(BI$3-1)),"MM"),
             IF(
                        OR(
                                    TEXT((EDATE('Projektkostenkalkulation EP'!$B$4,12)+BI$3),"TTT") = "Sa",
                                    TEXT((EDATE('Projektkostenkalkulation EP'!$B$4,12)+BI$3),"TTT") = "So",
                                    IF(ISNA(VLOOKUP(EDATE('Projektkostenkalkulation EP'!$B$4,12)+BI$3,Datenquellen!$F$7:$H$45,3,FALSE))," ",VLOOKUP(EDATE('Projektkostenkalkulation EP'!$B$4,12)+BI$3,Datenquellen!$F$7:$H$45,3,FALSE))="X"
                                    ),
                          "X",
                          IF((((NETWORKDAYS('Projektkostenkalkulation EP'!$N$8,EOMONTH('Projektkostenkalkulation EP'!$N$8,0)))*('Projektkostenkalkulation EP'!$N$42/5)*
                                        'Projektkostenkalkulation EP'!$N$26)-SUM($AK5:BI$5))&gt;('Projektkostenkalkulation EP'!$N$42/5),('Projektkostenkalkulation EP'!$N$42/5),
                                         (NETWORKDAYS('Projektkostenkalkulation EP'!$N$8,
                                          EOMONTH('Projektkostenkalkulation EP'!$N$8,0)))*('Projektkostenkalkulation EP'!$N$42/5)*'Projektkostenkalkulation EP'!$N$26-SUM($AK5:BI$5))
                          ),
               "X"
            )</f>
        <v>X</v>
      </c>
      <c r="BK5" s="122">
        <f xml:space="preserve"> IF(TEXT((EDATE('Projektkostenkalkulation EP'!$B$4,12)+BJ$3),"MM")=TEXT((EDATE('Projektkostenkalkulation EP'!$B$4,12)+(BJ$3-1)),"MM"),
             IF(
                        OR(
                                    TEXT((EDATE('Projektkostenkalkulation EP'!$B$4,12)+BJ$3),"TTT") = "Sa",
                                    TEXT((EDATE('Projektkostenkalkulation EP'!$B$4,12)+BJ$3),"TTT") = "So",
                                    IF(ISNA(VLOOKUP(EDATE('Projektkostenkalkulation EP'!$B$4,12)+BJ$3,Datenquellen!$F$7:$H$45,3,FALSE))," ",VLOOKUP(EDATE('Projektkostenkalkulation EP'!$B$4,12)+BJ$3,Datenquellen!$F$7:$H$45,3,FALSE))="X"
                                    ),
                          "X",
                          IF((((NETWORKDAYS('Projektkostenkalkulation EP'!$N$8,EOMONTH('Projektkostenkalkulation EP'!$N$8,0)))*('Projektkostenkalkulation EP'!$N$42/5)*
                                        'Projektkostenkalkulation EP'!$N$26)-SUM($AK5:BJ$5))&gt;('Projektkostenkalkulation EP'!$N$42/5),('Projektkostenkalkulation EP'!$N$42/5),
                                         (NETWORKDAYS('Projektkostenkalkulation EP'!$N$8,
                                          EOMONTH('Projektkostenkalkulation EP'!$N$8,0)))*('Projektkostenkalkulation EP'!$N$42/5)*'Projektkostenkalkulation EP'!$N$26-SUM($AK5:BJ$5))
                          ),
               "X"
            )</f>
        <v>0</v>
      </c>
      <c r="BL5" s="122">
        <f xml:space="preserve"> IF(TEXT((EDATE('Projektkostenkalkulation EP'!$B$4,12)+BK$3),"MM")=TEXT((EDATE('Projektkostenkalkulation EP'!$B$4,12)+(BK$3-1)),"MM"),
             IF(
                        OR(
                                    TEXT((EDATE('Projektkostenkalkulation EP'!$B$4,12)+BK$3),"TTT") = "Sa",
                                    TEXT((EDATE('Projektkostenkalkulation EP'!$B$4,12)+BK$3),"TTT") = "So",
                                    IF(ISNA(VLOOKUP(EDATE('Projektkostenkalkulation EP'!$B$4,12)+BK$3,Datenquellen!$F$7:$H$45,3,FALSE))," ",VLOOKUP(EDATE('Projektkostenkalkulation EP'!$B$4,12)+BK$3,Datenquellen!$F$7:$H$45,3,FALSE))="X"
                                    ),
                          "X",
                          IF((((NETWORKDAYS('Projektkostenkalkulation EP'!$N$8,EOMONTH('Projektkostenkalkulation EP'!$N$8,0)))*('Projektkostenkalkulation EP'!$N$42/5)*
                                        'Projektkostenkalkulation EP'!$N$26)-SUM($AK5:BK$5))&gt;('Projektkostenkalkulation EP'!$N$42/5),('Projektkostenkalkulation EP'!$N$42/5),
                                         (NETWORKDAYS('Projektkostenkalkulation EP'!$N$8,
                                          EOMONTH('Projektkostenkalkulation EP'!$N$8,0)))*('Projektkostenkalkulation EP'!$N$42/5)*'Projektkostenkalkulation EP'!$N$26-SUM($AK5:BK$5))
                          ),
               "X"
            )</f>
        <v>0</v>
      </c>
      <c r="BM5" s="122">
        <f xml:space="preserve"> IF(TEXT((EDATE('Projektkostenkalkulation EP'!$B$4,12)+BL$3),"MM")=TEXT((EDATE('Projektkostenkalkulation EP'!$B$4,12)+(BL$3-1)),"MM"),
             IF(
                        OR(
                                    TEXT((EDATE('Projektkostenkalkulation EP'!$B$4,12)+BL$3),"TTT") = "Sa",
                                    TEXT((EDATE('Projektkostenkalkulation EP'!$B$4,12)+BL$3),"TTT") = "So",
                                    IF(ISNA(VLOOKUP(EDATE('Projektkostenkalkulation EP'!$B$4,12)+BL$3,Datenquellen!$F$7:$H$45,3,FALSE))," ",VLOOKUP(EDATE('Projektkostenkalkulation EP'!$B$4,12)+BL$3,Datenquellen!$F$7:$H$45,3,FALSE))="X"
                                    ),
                          "X",
                          IF((((NETWORKDAYS('Projektkostenkalkulation EP'!$N$8,EOMONTH('Projektkostenkalkulation EP'!$N$8,0)))*('Projektkostenkalkulation EP'!$N$42/5)*
                                        'Projektkostenkalkulation EP'!$N$26)-SUM($AK5:BL$5))&gt;('Projektkostenkalkulation EP'!$N$42/5),('Projektkostenkalkulation EP'!$N$42/5),
                                         (NETWORKDAYS('Projektkostenkalkulation EP'!$N$8,
                                          EOMONTH('Projektkostenkalkulation EP'!$N$8,0)))*('Projektkostenkalkulation EP'!$N$42/5)*'Projektkostenkalkulation EP'!$N$26-SUM($AK5:BL$5))
                          ),
               "X"
            )</f>
        <v>0</v>
      </c>
      <c r="BN5" s="122">
        <f xml:space="preserve"> IF(TEXT((EDATE('Projektkostenkalkulation EP'!$B$4,12)+BM$3),"MM")=TEXT((EDATE('Projektkostenkalkulation EP'!$B$4,12)+(BM$3-1)),"MM"),
             IF(
                        OR(
                                    TEXT((EDATE('Projektkostenkalkulation EP'!$B$4,12)+BM$3),"TTT") = "Sa",
                                    TEXT((EDATE('Projektkostenkalkulation EP'!$B$4,12)+BM$3),"TTT") = "So",
                                    IF(ISNA(VLOOKUP(EDATE('Projektkostenkalkulation EP'!$B$4,12)+BM$3,Datenquellen!$F$7:$H$45,3,FALSE))," ",VLOOKUP(EDATE('Projektkostenkalkulation EP'!$B$4,12)+BM$3,Datenquellen!$F$7:$H$45,3,FALSE))="X"
                                    ),
                          "X",
                          IF((((NETWORKDAYS('Projektkostenkalkulation EP'!$N$8,EOMONTH('Projektkostenkalkulation EP'!$N$8,0)))*('Projektkostenkalkulation EP'!$N$42/5)*
                                        'Projektkostenkalkulation EP'!$N$26)-SUM($AK5:BM$5))&gt;('Projektkostenkalkulation EP'!$N$42/5),('Projektkostenkalkulation EP'!$N$42/5),
                                         (NETWORKDAYS('Projektkostenkalkulation EP'!$N$8,
                                          EOMONTH('Projektkostenkalkulation EP'!$N$8,0)))*('Projektkostenkalkulation EP'!$N$42/5)*'Projektkostenkalkulation EP'!$N$26-SUM($AK5:BM$5))
                          ),
               "X"
            )</f>
        <v>0</v>
      </c>
      <c r="BO5" s="122">
        <f xml:space="preserve"> IF(TEXT((EDATE('Projektkostenkalkulation EP'!$B$4,12)+BN$3),"MM")=TEXT((EDATE('Projektkostenkalkulation EP'!$B$4,12)+(BN$3-1)),"MM"),
             IF(
                        OR(
                                    TEXT((EDATE('Projektkostenkalkulation EP'!$B$4,12)+BN$3),"TTT") = "Sa",
                                    TEXT((EDATE('Projektkostenkalkulation EP'!$B$4,12)+BN$3),"TTT") = "So",
                                    IF(ISNA(VLOOKUP(EDATE('Projektkostenkalkulation EP'!$B$4,12)+BN$3,Datenquellen!$F$7:$H$45,3,FALSE))," ",VLOOKUP(EDATE('Projektkostenkalkulation EP'!$B$4,12)+BN$3,Datenquellen!$F$7:$H$45,3,FALSE))="X"
                                    ),
                          "X",
                          IF((((NETWORKDAYS('Projektkostenkalkulation EP'!$N$8,EOMONTH('Projektkostenkalkulation EP'!$N$8,0)))*('Projektkostenkalkulation EP'!$N$42/5)*
                                        'Projektkostenkalkulation EP'!$N$26)-SUM($AK5:BN$5))&gt;('Projektkostenkalkulation EP'!$N$42/5),('Projektkostenkalkulation EP'!$N$42/5),
                                         (NETWORKDAYS('Projektkostenkalkulation EP'!$N$8,
                                          EOMONTH('Projektkostenkalkulation EP'!$N$8,0)))*('Projektkostenkalkulation EP'!$N$42/5)*'Projektkostenkalkulation EP'!$N$26-SUM($AK5:BN$5))
                          ),
               "X"
            )</f>
        <v>0</v>
      </c>
      <c r="BP5" s="121">
        <f>SUM(AK5:BO5)</f>
        <v>0</v>
      </c>
      <c r="BQ5" s="525">
        <f>BP5-BP6</f>
        <v>0</v>
      </c>
    </row>
    <row r="6" spans="1:69" ht="14.25" customHeight="1" thickBot="1" x14ac:dyDescent="0.25">
      <c r="A6" s="3" t="s">
        <v>82</v>
      </c>
      <c r="B6" s="270"/>
      <c r="C6" s="271"/>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123">
        <f>SUM(B6:AF6)</f>
        <v>0</v>
      </c>
      <c r="AH6" s="526"/>
      <c r="AJ6" s="3" t="s">
        <v>82</v>
      </c>
      <c r="AK6" s="270"/>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123">
        <f>SUM(AK6:BO6)</f>
        <v>0</v>
      </c>
      <c r="BQ6" s="526"/>
    </row>
    <row r="7" spans="1:69" x14ac:dyDescent="0.2">
      <c r="A7" s="1" t="s">
        <v>59</v>
      </c>
      <c r="B7" s="532" t="str">
        <f>TEXT('Projektkostenkalkulation EP'!$C$8,"MMMM JJJJ")</f>
        <v>Februar 2024</v>
      </c>
      <c r="C7" s="527"/>
      <c r="D7" s="527"/>
      <c r="E7" s="527"/>
      <c r="F7" s="527"/>
      <c r="G7" s="527"/>
      <c r="H7" s="527"/>
      <c r="I7" s="527"/>
      <c r="J7" s="527"/>
      <c r="K7" s="527"/>
      <c r="L7" s="527"/>
      <c r="M7" s="527"/>
      <c r="N7" s="527"/>
      <c r="O7" s="527"/>
      <c r="P7" s="527"/>
      <c r="Q7" s="527"/>
      <c r="R7" s="527"/>
      <c r="S7" s="527"/>
      <c r="T7" s="527"/>
      <c r="U7" s="527"/>
      <c r="V7" s="527"/>
      <c r="W7" s="527"/>
      <c r="X7" s="527"/>
      <c r="Y7" s="527"/>
      <c r="Z7" s="527"/>
      <c r="AA7" s="527"/>
      <c r="AB7" s="527"/>
      <c r="AC7" s="527"/>
      <c r="AD7" s="527"/>
      <c r="AE7" s="527"/>
      <c r="AF7" s="527"/>
      <c r="AG7" s="527"/>
      <c r="AH7" s="528"/>
      <c r="AJ7" s="1" t="s">
        <v>59</v>
      </c>
      <c r="AK7" s="527" t="str">
        <f>TEXT('Projektkostenkalkulation EP'!$O$8,"MMMM JJJJ")</f>
        <v>Februar 2025</v>
      </c>
      <c r="AL7" s="527"/>
      <c r="AM7" s="527"/>
      <c r="AN7" s="527"/>
      <c r="AO7" s="527"/>
      <c r="AP7" s="527"/>
      <c r="AQ7" s="527"/>
      <c r="AR7" s="527"/>
      <c r="AS7" s="527"/>
      <c r="AT7" s="527"/>
      <c r="AU7" s="527"/>
      <c r="AV7" s="527"/>
      <c r="AW7" s="527"/>
      <c r="AX7" s="527"/>
      <c r="AY7" s="527"/>
      <c r="AZ7" s="527"/>
      <c r="BA7" s="527"/>
      <c r="BB7" s="527"/>
      <c r="BC7" s="527"/>
      <c r="BD7" s="527"/>
      <c r="BE7" s="527"/>
      <c r="BF7" s="527"/>
      <c r="BG7" s="527"/>
      <c r="BH7" s="527"/>
      <c r="BI7" s="527"/>
      <c r="BJ7" s="527"/>
      <c r="BK7" s="527"/>
      <c r="BL7" s="527"/>
      <c r="BM7" s="527"/>
      <c r="BN7" s="527"/>
      <c r="BO7" s="527"/>
      <c r="BP7" s="527"/>
      <c r="BQ7" s="528"/>
    </row>
    <row r="8" spans="1:69" ht="14.25" customHeight="1" x14ac:dyDescent="0.2">
      <c r="A8" s="2" t="s">
        <v>81</v>
      </c>
      <c r="B8" s="124">
        <f>IF(
            OR(
                     TEXT(EDATE('Projektkostenkalkulation EP'!$B$4,1),"TTT") = "Sa",
                     TEXT(EDATE('Projektkostenkalkulation EP'!$B$4,1),"TTT") = "So",
                     IF(ISNA(VLOOKUP(EDATE('Projektkostenkalkulation EP'!$B$4,1),Datenquellen!$F$7:$H$45,3,FALSE))," ",VLOOKUP(EDATE('Projektkostenkalkulation EP'!$B$4,1),Datenquellen!$F$7:$H$45,3,FALSE))="X"
                            ),
                    "X",
                    IF('Projektkostenkalkulation EP'!$C$26&gt;0,('Projektkostenkalkulation EP'!$N$42/5),0)
            )</f>
        <v>0</v>
      </c>
      <c r="C8" s="122">
        <f xml:space="preserve"> IF(TEXT((EDATE('Projektkostenkalkulation EP'!$B$4,1)+B$3),"MM")=TEXT((EDATE('Projektkostenkalkulation EP'!$B$4,1)+(B$3-1)),"MM"),
             IF(
                        OR(
                                    TEXT((EDATE('Projektkostenkalkulation EP'!$B$4,1)+B$3),"TTT") = "Sa",
                                    TEXT((EDATE('Projektkostenkalkulation EP'!$B$4,1)+B$3),"TTT") = "So",
                                    IF(ISNA(VLOOKUP(EDATE('Projektkostenkalkulation EP'!$B$4,1)+B$3,Datenquellen!$F$7:$H$45,3,FALSE))," ",VLOOKUP(EDATE('Projektkostenkalkulation EP'!$B$4,1)+B$3,Datenquellen!$F$7:$H$45,3,FALSE))="X"
                                    ),
                          "X",
                          IF((((NETWORKDAYS('Projektkostenkalkulation EP'!$C$8,EOMONTH('Projektkostenkalkulation EP'!$C$8,0)))*('Projektkostenkalkulation EP'!$N$42/5)*
                                        'Projektkostenkalkulation EP'!$C$26)-SUM($B$8:B8))&gt;('Projektkostenkalkulation EP'!$N$42/5),('Projektkostenkalkulation EP'!$N$42/5),
                                         (NETWORKDAYS('Projektkostenkalkulation EP'!$C$8,
                                          EOMONTH('Projektkostenkalkulation EP'!$C$8,0)))*('Projektkostenkalkulation EP'!$N$42/5)*'Projektkostenkalkulation EP'!$C$26-SUM($B$8:B8))
                          ),
               "X"
            )</f>
        <v>0</v>
      </c>
      <c r="D8" s="122" t="str">
        <f xml:space="preserve"> IF(TEXT((EDATE('Projektkostenkalkulation EP'!$B$4,1)+C$3),"MM")=TEXT((EDATE('Projektkostenkalkulation EP'!$B$4,1)+(C$3-1)),"MM"),
             IF(
                        OR(
                                    TEXT((EDATE('Projektkostenkalkulation EP'!$B$4,1)+C$3),"TTT") = "Sa",
                                    TEXT((EDATE('Projektkostenkalkulation EP'!$B$4,1)+C$3),"TTT") = "So",
                                    IF(ISNA(VLOOKUP(EDATE('Projektkostenkalkulation EP'!$B$4,1)+C$3,Datenquellen!$F$7:$H$45,3,FALSE))," ",VLOOKUP(EDATE('Projektkostenkalkulation EP'!$B$4,1)+C$3,Datenquellen!$F$7:$H$45,3,FALSE))="X"
                                    ),
                          "X",
                          IF((((NETWORKDAYS('Projektkostenkalkulation EP'!$C$8,EOMONTH('Projektkostenkalkulation EP'!$C$8,0)))*('Projektkostenkalkulation EP'!$N$42/5)*
                                        'Projektkostenkalkulation EP'!$C$26)-SUM($B$8:C8))&gt;('Projektkostenkalkulation EP'!$N$42/5),('Projektkostenkalkulation EP'!$N$42/5),
                                         (NETWORKDAYS('Projektkostenkalkulation EP'!$C$8,
                                          EOMONTH('Projektkostenkalkulation EP'!$C$8,0)))*('Projektkostenkalkulation EP'!$N$42/5)*'Projektkostenkalkulation EP'!$C$26-SUM($B$8:C8))
                          ),
               "X"
            )</f>
        <v>X</v>
      </c>
      <c r="E8" s="122" t="str">
        <f xml:space="preserve"> IF(TEXT((EDATE('Projektkostenkalkulation EP'!$B$4,1)+D$3),"MM")=TEXT((EDATE('Projektkostenkalkulation EP'!$B$4,1)+(D$3-1)),"MM"),
             IF(
                        OR(
                                    TEXT((EDATE('Projektkostenkalkulation EP'!$B$4,1)+D$3),"TTT") = "Sa",
                                    TEXT((EDATE('Projektkostenkalkulation EP'!$B$4,1)+D$3),"TTT") = "So",
                                    IF(ISNA(VLOOKUP(EDATE('Projektkostenkalkulation EP'!$B$4,1)+D$3,Datenquellen!$F$7:$H$45,3,FALSE))," ",VLOOKUP(EDATE('Projektkostenkalkulation EP'!$B$4,1)+D$3,Datenquellen!$F$7:$H$45,3,FALSE))="X"
                                    ),
                          "X",
                          IF((((NETWORKDAYS('Projektkostenkalkulation EP'!$C$8,EOMONTH('Projektkostenkalkulation EP'!$C$8,0)))*('Projektkostenkalkulation EP'!$N$42/5)*
                                        'Projektkostenkalkulation EP'!$C$26)-SUM($B$8:D8))&gt;('Projektkostenkalkulation EP'!$N$42/5),('Projektkostenkalkulation EP'!$N$42/5),
                                         (NETWORKDAYS('Projektkostenkalkulation EP'!$C$8,
                                          EOMONTH('Projektkostenkalkulation EP'!$C$8,0)))*('Projektkostenkalkulation EP'!$N$42/5)*'Projektkostenkalkulation EP'!$C$26-SUM($B$8:D8))
                          ),
               "X"
            )</f>
        <v>X</v>
      </c>
      <c r="F8" s="122">
        <f xml:space="preserve"> IF(TEXT((EDATE('Projektkostenkalkulation EP'!$B$4,1)+E$3),"MM")=TEXT((EDATE('Projektkostenkalkulation EP'!$B$4,1)+(E$3-1)),"MM"),
             IF(
                        OR(
                                    TEXT((EDATE('Projektkostenkalkulation EP'!$B$4,1)+E$3),"TTT") = "Sa",
                                    TEXT((EDATE('Projektkostenkalkulation EP'!$B$4,1)+E$3),"TTT") = "So",
                                    IF(ISNA(VLOOKUP(EDATE('Projektkostenkalkulation EP'!$B$4,1)+E$3,Datenquellen!$F$7:$H$45,3,FALSE))," ",VLOOKUP(EDATE('Projektkostenkalkulation EP'!$B$4,1)+E$3,Datenquellen!$F$7:$H$45,3,FALSE))="X"
                                    ),
                          "X",
                          IF((((NETWORKDAYS('Projektkostenkalkulation EP'!$C$8,EOMONTH('Projektkostenkalkulation EP'!$C$8,0)))*('Projektkostenkalkulation EP'!$N$42/5)*
                                        'Projektkostenkalkulation EP'!$C$26)-SUM($B$8:E8))&gt;('Projektkostenkalkulation EP'!$N$42/5),('Projektkostenkalkulation EP'!$N$42/5),
                                         (NETWORKDAYS('Projektkostenkalkulation EP'!$C$8,
                                          EOMONTH('Projektkostenkalkulation EP'!$C$8,0)))*('Projektkostenkalkulation EP'!$N$42/5)*'Projektkostenkalkulation EP'!$C$26-SUM($B$8:E8))
                          ),
               "X"
            )</f>
        <v>0</v>
      </c>
      <c r="G8" s="122">
        <f xml:space="preserve"> IF(TEXT((EDATE('Projektkostenkalkulation EP'!$B$4,1)+F$3),"MM")=TEXT((EDATE('Projektkostenkalkulation EP'!$B$4,1)+(F$3-1)),"MM"),
             IF(
                        OR(
                                    TEXT((EDATE('Projektkostenkalkulation EP'!$B$4,1)+F$3),"TTT") = "Sa",
                                    TEXT((EDATE('Projektkostenkalkulation EP'!$B$4,1)+F$3),"TTT") = "So",
                                    IF(ISNA(VLOOKUP(EDATE('Projektkostenkalkulation EP'!$B$4,1)+F$3,Datenquellen!$F$7:$H$45,3,FALSE))," ",VLOOKUP(EDATE('Projektkostenkalkulation EP'!$B$4,1)+F$3,Datenquellen!$F$7:$H$45,3,FALSE))="X"
                                    ),
                          "X",
                          IF((((NETWORKDAYS('Projektkostenkalkulation EP'!$C$8,EOMONTH('Projektkostenkalkulation EP'!$C$8,0)))*('Projektkostenkalkulation EP'!$N$42/5)*
                                        'Projektkostenkalkulation EP'!$C$26)-SUM($B$8:F8))&gt;('Projektkostenkalkulation EP'!$N$42/5),('Projektkostenkalkulation EP'!$N$42/5),
                                         (NETWORKDAYS('Projektkostenkalkulation EP'!$C$8,
                                          EOMONTH('Projektkostenkalkulation EP'!$C$8,0)))*('Projektkostenkalkulation EP'!$N$42/5)*'Projektkostenkalkulation EP'!$C$26-SUM($B$8:F8))
                          ),
               "X"
            )</f>
        <v>0</v>
      </c>
      <c r="H8" s="122">
        <f xml:space="preserve"> IF(TEXT((EDATE('Projektkostenkalkulation EP'!$B$4,1)+G$3),"MM")=TEXT((EDATE('Projektkostenkalkulation EP'!$B$4,1)+(G$3-1)),"MM"),
             IF(
                        OR(
                                    TEXT((EDATE('Projektkostenkalkulation EP'!$B$4,1)+G$3),"TTT") = "Sa",
                                    TEXT((EDATE('Projektkostenkalkulation EP'!$B$4,1)+G$3),"TTT") = "So",
                                    IF(ISNA(VLOOKUP(EDATE('Projektkostenkalkulation EP'!$B$4,1)+G$3,Datenquellen!$F$7:$H$45,3,FALSE))," ",VLOOKUP(EDATE('Projektkostenkalkulation EP'!$B$4,1)+G$3,Datenquellen!$F$7:$H$45,3,FALSE))="X"
                                    ),
                          "X",
                          IF((((NETWORKDAYS('Projektkostenkalkulation EP'!$C$8,EOMONTH('Projektkostenkalkulation EP'!$C$8,0)))*('Projektkostenkalkulation EP'!$N$42/5)*
                                        'Projektkostenkalkulation EP'!$C$26)-SUM($B$8:G8))&gt;('Projektkostenkalkulation EP'!$N$42/5),('Projektkostenkalkulation EP'!$N$42/5),
                                         (NETWORKDAYS('Projektkostenkalkulation EP'!$C$8,
                                          EOMONTH('Projektkostenkalkulation EP'!$C$8,0)))*('Projektkostenkalkulation EP'!$N$42/5)*'Projektkostenkalkulation EP'!$C$26-SUM($B$8:G8))
                          ),
               "X"
            )</f>
        <v>0</v>
      </c>
      <c r="I8" s="122">
        <f xml:space="preserve"> IF(TEXT((EDATE('Projektkostenkalkulation EP'!$B$4,1)+H$3),"MM")=TEXT((EDATE('Projektkostenkalkulation EP'!$B$4,1)+(H$3-1)),"MM"),
             IF(
                        OR(
                                    TEXT((EDATE('Projektkostenkalkulation EP'!$B$4,1)+H$3),"TTT") = "Sa",
                                    TEXT((EDATE('Projektkostenkalkulation EP'!$B$4,1)+H$3),"TTT") = "So",
                                    IF(ISNA(VLOOKUP(EDATE('Projektkostenkalkulation EP'!$B$4,1)+H$3,Datenquellen!$F$7:$H$45,3,FALSE))," ",VLOOKUP(EDATE('Projektkostenkalkulation EP'!$B$4,1)+H$3,Datenquellen!$F$7:$H$45,3,FALSE))="X"
                                    ),
                          "X",
                          IF((((NETWORKDAYS('Projektkostenkalkulation EP'!$C$8,EOMONTH('Projektkostenkalkulation EP'!$C$8,0)))*('Projektkostenkalkulation EP'!$N$42/5)*
                                        'Projektkostenkalkulation EP'!$C$26)-SUM($B$8:H8))&gt;('Projektkostenkalkulation EP'!$N$42/5),('Projektkostenkalkulation EP'!$N$42/5),
                                         (NETWORKDAYS('Projektkostenkalkulation EP'!$C$8,
                                          EOMONTH('Projektkostenkalkulation EP'!$C$8,0)))*('Projektkostenkalkulation EP'!$N$42/5)*'Projektkostenkalkulation EP'!$C$26-SUM($B$8:H8))
                          ),
               "X"
            )</f>
        <v>0</v>
      </c>
      <c r="J8" s="122">
        <f xml:space="preserve"> IF(TEXT((EDATE('Projektkostenkalkulation EP'!$B$4,1)+I$3),"MM")=TEXT((EDATE('Projektkostenkalkulation EP'!$B$4,1)+(I$3-1)),"MM"),
             IF(
                        OR(
                                    TEXT((EDATE('Projektkostenkalkulation EP'!$B$4,1)+I$3),"TTT") = "Sa",
                                    TEXT((EDATE('Projektkostenkalkulation EP'!$B$4,1)+I$3),"TTT") = "So",
                                    IF(ISNA(VLOOKUP(EDATE('Projektkostenkalkulation EP'!$B$4,1)+I$3,Datenquellen!$F$7:$H$45,3,FALSE))," ",VLOOKUP(EDATE('Projektkostenkalkulation EP'!$B$4,1)+I$3,Datenquellen!$F$7:$H$45,3,FALSE))="X"
                                    ),
                          "X",
                          IF((((NETWORKDAYS('Projektkostenkalkulation EP'!$C$8,EOMONTH('Projektkostenkalkulation EP'!$C$8,0)))*('Projektkostenkalkulation EP'!$N$42/5)*
                                        'Projektkostenkalkulation EP'!$C$26)-SUM($B$8:I8))&gt;('Projektkostenkalkulation EP'!$N$42/5),('Projektkostenkalkulation EP'!$N$42/5),
                                         (NETWORKDAYS('Projektkostenkalkulation EP'!$C$8,
                                          EOMONTH('Projektkostenkalkulation EP'!$C$8,0)))*('Projektkostenkalkulation EP'!$N$42/5)*'Projektkostenkalkulation EP'!$C$26-SUM($B$8:I8))
                          ),
               "X"
            )</f>
        <v>0</v>
      </c>
      <c r="K8" s="122" t="str">
        <f xml:space="preserve"> IF(TEXT((EDATE('Projektkostenkalkulation EP'!$B$4,1)+J$3),"MM")=TEXT((EDATE('Projektkostenkalkulation EP'!$B$4,1)+(J$3-1)),"MM"),
             IF(
                        OR(
                                    TEXT((EDATE('Projektkostenkalkulation EP'!$B$4,1)+J$3),"TTT") = "Sa",
                                    TEXT((EDATE('Projektkostenkalkulation EP'!$B$4,1)+J$3),"TTT") = "So",
                                    IF(ISNA(VLOOKUP(EDATE('Projektkostenkalkulation EP'!$B$4,1)+J$3,Datenquellen!$F$7:$H$45,3,FALSE))," ",VLOOKUP(EDATE('Projektkostenkalkulation EP'!$B$4,1)+J$3,Datenquellen!$F$7:$H$45,3,FALSE))="X"
                                    ),
                          "X",
                          IF((((NETWORKDAYS('Projektkostenkalkulation EP'!$C$8,EOMONTH('Projektkostenkalkulation EP'!$C$8,0)))*('Projektkostenkalkulation EP'!$N$42/5)*
                                        'Projektkostenkalkulation EP'!$C$26)-SUM($B$8:J8))&gt;('Projektkostenkalkulation EP'!$N$42/5),('Projektkostenkalkulation EP'!$N$42/5),
                                         (NETWORKDAYS('Projektkostenkalkulation EP'!$C$8,
                                          EOMONTH('Projektkostenkalkulation EP'!$C$8,0)))*('Projektkostenkalkulation EP'!$N$42/5)*'Projektkostenkalkulation EP'!$C$26-SUM($B$8:J8))
                          ),
               "X"
            )</f>
        <v>X</v>
      </c>
      <c r="L8" s="122" t="str">
        <f xml:space="preserve"> IF(TEXT((EDATE('Projektkostenkalkulation EP'!$B$4,1)+K$3),"MM")=TEXT((EDATE('Projektkostenkalkulation EP'!$B$4,1)+(K$3-1)),"MM"),
             IF(
                        OR(
                                    TEXT((EDATE('Projektkostenkalkulation EP'!$B$4,1)+K$3),"TTT") = "Sa",
                                    TEXT((EDATE('Projektkostenkalkulation EP'!$B$4,1)+K$3),"TTT") = "So",
                                    IF(ISNA(VLOOKUP(EDATE('Projektkostenkalkulation EP'!$B$4,1)+K$3,Datenquellen!$F$7:$H$45,3,FALSE))," ",VLOOKUP(EDATE('Projektkostenkalkulation EP'!$B$4,1)+K$3,Datenquellen!$F$7:$H$45,3,FALSE))="X"
                                    ),
                          "X",
                          IF((((NETWORKDAYS('Projektkostenkalkulation EP'!$C$8,EOMONTH('Projektkostenkalkulation EP'!$C$8,0)))*('Projektkostenkalkulation EP'!$N$42/5)*
                                        'Projektkostenkalkulation EP'!$C$26)-SUM($B$8:K8))&gt;('Projektkostenkalkulation EP'!$N$42/5),('Projektkostenkalkulation EP'!$N$42/5),
                                         (NETWORKDAYS('Projektkostenkalkulation EP'!$C$8,
                                          EOMONTH('Projektkostenkalkulation EP'!$C$8,0)))*('Projektkostenkalkulation EP'!$N$42/5)*'Projektkostenkalkulation EP'!$C$26-SUM($B$8:K8))
                          ),
               "X"
            )</f>
        <v>X</v>
      </c>
      <c r="M8" s="122">
        <f xml:space="preserve"> IF(TEXT((EDATE('Projektkostenkalkulation EP'!$B$4,1)+L$3),"MM")=TEXT((EDATE('Projektkostenkalkulation EP'!$B$4,1)+(L$3-1)),"MM"),
             IF(
                        OR(
                                    TEXT((EDATE('Projektkostenkalkulation EP'!$B$4,1)+L$3),"TTT") = "Sa",
                                    TEXT((EDATE('Projektkostenkalkulation EP'!$B$4,1)+L$3),"TTT") = "So",
                                    IF(ISNA(VLOOKUP(EDATE('Projektkostenkalkulation EP'!$B$4,1)+L$3,Datenquellen!$F$7:$H$45,3,FALSE))," ",VLOOKUP(EDATE('Projektkostenkalkulation EP'!$B$4,1)+L$3,Datenquellen!$F$7:$H$45,3,FALSE))="X"
                                    ),
                          "X",
                          IF((((NETWORKDAYS('Projektkostenkalkulation EP'!$C$8,EOMONTH('Projektkostenkalkulation EP'!$C$8,0)))*('Projektkostenkalkulation EP'!$N$42/5)*
                                        'Projektkostenkalkulation EP'!$C$26)-SUM($B$8:L8))&gt;('Projektkostenkalkulation EP'!$N$42/5),('Projektkostenkalkulation EP'!$N$42/5),
                                         (NETWORKDAYS('Projektkostenkalkulation EP'!$C$8,
                                          EOMONTH('Projektkostenkalkulation EP'!$C$8,0)))*('Projektkostenkalkulation EP'!$N$42/5)*'Projektkostenkalkulation EP'!$C$26-SUM($B$8:L8))
                          ),
               "X"
            )</f>
        <v>0</v>
      </c>
      <c r="N8" s="122">
        <f xml:space="preserve"> IF(TEXT((EDATE('Projektkostenkalkulation EP'!$B$4,1)+M$3),"MM")=TEXT((EDATE('Projektkostenkalkulation EP'!$B$4,1)+(M$3-1)),"MM"),
             IF(
                        OR(
                                    TEXT((EDATE('Projektkostenkalkulation EP'!$B$4,1)+M$3),"TTT") = "Sa",
                                    TEXT((EDATE('Projektkostenkalkulation EP'!$B$4,1)+M$3),"TTT") = "So",
                                    IF(ISNA(VLOOKUP(EDATE('Projektkostenkalkulation EP'!$B$4,1)+M$3,Datenquellen!$F$7:$H$45,3,FALSE))," ",VLOOKUP(EDATE('Projektkostenkalkulation EP'!$B$4,1)+M$3,Datenquellen!$F$7:$H$45,3,FALSE))="X"
                                    ),
                          "X",
                          IF((((NETWORKDAYS('Projektkostenkalkulation EP'!$C$8,EOMONTH('Projektkostenkalkulation EP'!$C$8,0)))*('Projektkostenkalkulation EP'!$N$42/5)*
                                        'Projektkostenkalkulation EP'!$C$26)-SUM($B$8:M8))&gt;('Projektkostenkalkulation EP'!$N$42/5),('Projektkostenkalkulation EP'!$N$42/5),
                                         (NETWORKDAYS('Projektkostenkalkulation EP'!$C$8,
                                          EOMONTH('Projektkostenkalkulation EP'!$C$8,0)))*('Projektkostenkalkulation EP'!$N$42/5)*'Projektkostenkalkulation EP'!$C$26-SUM($B$8:M8))
                          ),
               "X"
            )</f>
        <v>0</v>
      </c>
      <c r="O8" s="122">
        <f xml:space="preserve"> IF(TEXT((EDATE('Projektkostenkalkulation EP'!$B$4,1)+N$3),"MM")=TEXT((EDATE('Projektkostenkalkulation EP'!$B$4,1)+(N$3-1)),"MM"),
             IF(
                        OR(
                                    TEXT((EDATE('Projektkostenkalkulation EP'!$B$4,1)+N$3),"TTT") = "Sa",
                                    TEXT((EDATE('Projektkostenkalkulation EP'!$B$4,1)+N$3),"TTT") = "So",
                                    IF(ISNA(VLOOKUP(EDATE('Projektkostenkalkulation EP'!$B$4,1)+N$3,Datenquellen!$F$7:$H$45,3,FALSE))," ",VLOOKUP(EDATE('Projektkostenkalkulation EP'!$B$4,1)+N$3,Datenquellen!$F$7:$H$45,3,FALSE))="X"
                                    ),
                          "X",
                          IF((((NETWORKDAYS('Projektkostenkalkulation EP'!$C$8,EOMONTH('Projektkostenkalkulation EP'!$C$8,0)))*('Projektkostenkalkulation EP'!$N$42/5)*
                                        'Projektkostenkalkulation EP'!$C$26)-SUM($B$8:N8))&gt;('Projektkostenkalkulation EP'!$N$42/5),('Projektkostenkalkulation EP'!$N$42/5),
                                         (NETWORKDAYS('Projektkostenkalkulation EP'!$C$8,
                                          EOMONTH('Projektkostenkalkulation EP'!$C$8,0)))*('Projektkostenkalkulation EP'!$N$42/5)*'Projektkostenkalkulation EP'!$C$26-SUM($B$8:N8))
                          ),
               "X"
            )</f>
        <v>0</v>
      </c>
      <c r="P8" s="122">
        <f xml:space="preserve"> IF(TEXT((EDATE('Projektkostenkalkulation EP'!$B$4,1)+O$3),"MM")=TEXT((EDATE('Projektkostenkalkulation EP'!$B$4,1)+(O$3-1)),"MM"),
             IF(
                        OR(
                                    TEXT((EDATE('Projektkostenkalkulation EP'!$B$4,1)+O$3),"TTT") = "Sa",
                                    TEXT((EDATE('Projektkostenkalkulation EP'!$B$4,1)+O$3),"TTT") = "So",
                                    IF(ISNA(VLOOKUP(EDATE('Projektkostenkalkulation EP'!$B$4,1)+O$3,Datenquellen!$F$7:$H$45,3,FALSE))," ",VLOOKUP(EDATE('Projektkostenkalkulation EP'!$B$4,1)+O$3,Datenquellen!$F$7:$H$45,3,FALSE))="X"
                                    ),
                          "X",
                          IF((((NETWORKDAYS('Projektkostenkalkulation EP'!$C$8,EOMONTH('Projektkostenkalkulation EP'!$C$8,0)))*('Projektkostenkalkulation EP'!$N$42/5)*
                                        'Projektkostenkalkulation EP'!$C$26)-SUM($B$8:O8))&gt;('Projektkostenkalkulation EP'!$N$42/5),('Projektkostenkalkulation EP'!$N$42/5),
                                         (NETWORKDAYS('Projektkostenkalkulation EP'!$C$8,
                                          EOMONTH('Projektkostenkalkulation EP'!$C$8,0)))*('Projektkostenkalkulation EP'!$N$42/5)*'Projektkostenkalkulation EP'!$C$26-SUM($B$8:O8))
                          ),
               "X"
            )</f>
        <v>0</v>
      </c>
      <c r="Q8" s="122">
        <f xml:space="preserve"> IF(TEXT((EDATE('Projektkostenkalkulation EP'!$B$4,1)+P$3),"MM")=TEXT((EDATE('Projektkostenkalkulation EP'!$B$4,1)+(P$3-1)),"MM"),
             IF(
                        OR(
                                    TEXT((EDATE('Projektkostenkalkulation EP'!$B$4,1)+P$3),"TTT") = "Sa",
                                    TEXT((EDATE('Projektkostenkalkulation EP'!$B$4,1)+P$3),"TTT") = "So",
                                    IF(ISNA(VLOOKUP(EDATE('Projektkostenkalkulation EP'!$B$4,1)+P$3,Datenquellen!$F$7:$H$45,3,FALSE))," ",VLOOKUP(EDATE('Projektkostenkalkulation EP'!$B$4,1)+P$3,Datenquellen!$F$7:$H$45,3,FALSE))="X"
                                    ),
                          "X",
                          IF((((NETWORKDAYS('Projektkostenkalkulation EP'!$C$8,EOMONTH('Projektkostenkalkulation EP'!$C$8,0)))*('Projektkostenkalkulation EP'!$N$42/5)*
                                        'Projektkostenkalkulation EP'!$C$26)-SUM($B$8:P8))&gt;('Projektkostenkalkulation EP'!$N$42/5),('Projektkostenkalkulation EP'!$N$42/5),
                                         (NETWORKDAYS('Projektkostenkalkulation EP'!$C$8,
                                          EOMONTH('Projektkostenkalkulation EP'!$C$8,0)))*('Projektkostenkalkulation EP'!$N$42/5)*'Projektkostenkalkulation EP'!$C$26-SUM($B$8:P8))
                          ),
               "X"
            )</f>
        <v>0</v>
      </c>
      <c r="R8" s="122" t="str">
        <f xml:space="preserve"> IF(TEXT((EDATE('Projektkostenkalkulation EP'!$B$4,1)+Q$3),"MM")=TEXT((EDATE('Projektkostenkalkulation EP'!$B$4,1)+(Q$3-1)),"MM"),
             IF(
                        OR(
                                    TEXT((EDATE('Projektkostenkalkulation EP'!$B$4,1)+Q$3),"TTT") = "Sa",
                                    TEXT((EDATE('Projektkostenkalkulation EP'!$B$4,1)+Q$3),"TTT") = "So",
                                    IF(ISNA(VLOOKUP(EDATE('Projektkostenkalkulation EP'!$B$4,1)+Q$3,Datenquellen!$F$7:$H$45,3,FALSE))," ",VLOOKUP(EDATE('Projektkostenkalkulation EP'!$B$4,1)+Q$3,Datenquellen!$F$7:$H$45,3,FALSE))="X"
                                    ),
                          "X",
                          IF((((NETWORKDAYS('Projektkostenkalkulation EP'!$C$8,EOMONTH('Projektkostenkalkulation EP'!$C$8,0)))*('Projektkostenkalkulation EP'!$N$42/5)*
                                        'Projektkostenkalkulation EP'!$C$26)-SUM($B$8:Q8))&gt;('Projektkostenkalkulation EP'!$N$42/5),('Projektkostenkalkulation EP'!$N$42/5),
                                         (NETWORKDAYS('Projektkostenkalkulation EP'!$C$8,
                                          EOMONTH('Projektkostenkalkulation EP'!$C$8,0)))*('Projektkostenkalkulation EP'!$N$42/5)*'Projektkostenkalkulation EP'!$C$26-SUM($B$8:Q8))
                          ),
               "X"
            )</f>
        <v>X</v>
      </c>
      <c r="S8" s="122" t="str">
        <f xml:space="preserve"> IF(TEXT((EDATE('Projektkostenkalkulation EP'!$B$4,1)+R$3),"MM")=TEXT((EDATE('Projektkostenkalkulation EP'!$B$4,1)+(R$3-1)),"MM"),
             IF(
                        OR(
                                    TEXT((EDATE('Projektkostenkalkulation EP'!$B$4,1)+R$3),"TTT") = "Sa",
                                    TEXT((EDATE('Projektkostenkalkulation EP'!$B$4,1)+R$3),"TTT") = "So",
                                    IF(ISNA(VLOOKUP(EDATE('Projektkostenkalkulation EP'!$B$4,1)+R$3,Datenquellen!$F$7:$H$45,3,FALSE))," ",VLOOKUP(EDATE('Projektkostenkalkulation EP'!$B$4,1)+R$3,Datenquellen!$F$7:$H$45,3,FALSE))="X"
                                    ),
                          "X",
                          IF((((NETWORKDAYS('Projektkostenkalkulation EP'!$C$8,EOMONTH('Projektkostenkalkulation EP'!$C$8,0)))*('Projektkostenkalkulation EP'!$N$42/5)*
                                        'Projektkostenkalkulation EP'!$C$26)-SUM($B$8:R8))&gt;('Projektkostenkalkulation EP'!$N$42/5),('Projektkostenkalkulation EP'!$N$42/5),
                                         (NETWORKDAYS('Projektkostenkalkulation EP'!$C$8,
                                          EOMONTH('Projektkostenkalkulation EP'!$C$8,0)))*('Projektkostenkalkulation EP'!$N$42/5)*'Projektkostenkalkulation EP'!$C$26-SUM($B$8:R8))
                          ),
               "X"
            )</f>
        <v>X</v>
      </c>
      <c r="T8" s="122">
        <f xml:space="preserve"> IF(TEXT((EDATE('Projektkostenkalkulation EP'!$B$4,1)+S$3),"MM")=TEXT((EDATE('Projektkostenkalkulation EP'!$B$4,1)+(S$3-1)),"MM"),
             IF(
                        OR(
                                    TEXT((EDATE('Projektkostenkalkulation EP'!$B$4,1)+S$3),"TTT") = "Sa",
                                    TEXT((EDATE('Projektkostenkalkulation EP'!$B$4,1)+S$3),"TTT") = "So",
                                    IF(ISNA(VLOOKUP(EDATE('Projektkostenkalkulation EP'!$B$4,1)+S$3,Datenquellen!$F$7:$H$45,3,FALSE))," ",VLOOKUP(EDATE('Projektkostenkalkulation EP'!$B$4,1)+S$3,Datenquellen!$F$7:$H$45,3,FALSE))="X"
                                    ),
                          "X",
                          IF((((NETWORKDAYS('Projektkostenkalkulation EP'!$C$8,EOMONTH('Projektkostenkalkulation EP'!$C$8,0)))*('Projektkostenkalkulation EP'!$N$42/5)*
                                        'Projektkostenkalkulation EP'!$C$26)-SUM($B$8:S8))&gt;('Projektkostenkalkulation EP'!$N$42/5),('Projektkostenkalkulation EP'!$N$42/5),
                                         (NETWORKDAYS('Projektkostenkalkulation EP'!$C$8,
                                          EOMONTH('Projektkostenkalkulation EP'!$C$8,0)))*('Projektkostenkalkulation EP'!$N$42/5)*'Projektkostenkalkulation EP'!$C$26-SUM($B$8:S8))
                          ),
               "X"
            )</f>
        <v>0</v>
      </c>
      <c r="U8" s="122">
        <f xml:space="preserve"> IF(TEXT((EDATE('Projektkostenkalkulation EP'!$B$4,1)+T$3),"MM")=TEXT((EDATE('Projektkostenkalkulation EP'!$B$4,1)+(T$3-1)),"MM"),
             IF(
                        OR(
                                    TEXT((EDATE('Projektkostenkalkulation EP'!$B$4,1)+T$3),"TTT") = "Sa",
                                    TEXT((EDATE('Projektkostenkalkulation EP'!$B$4,1)+T$3),"TTT") = "So",
                                    IF(ISNA(VLOOKUP(EDATE('Projektkostenkalkulation EP'!$B$4,1)+T$3,Datenquellen!$F$7:$H$45,3,FALSE))," ",VLOOKUP(EDATE('Projektkostenkalkulation EP'!$B$4,1)+T$3,Datenquellen!$F$7:$H$45,3,FALSE))="X"
                                    ),
                          "X",
                          IF((((NETWORKDAYS('Projektkostenkalkulation EP'!$C$8,EOMONTH('Projektkostenkalkulation EP'!$C$8,0)))*('Projektkostenkalkulation EP'!$N$42/5)*
                                        'Projektkostenkalkulation EP'!$C$26)-SUM($B$8:T8))&gt;('Projektkostenkalkulation EP'!$N$42/5),('Projektkostenkalkulation EP'!$N$42/5),
                                         (NETWORKDAYS('Projektkostenkalkulation EP'!$C$8,
                                          EOMONTH('Projektkostenkalkulation EP'!$C$8,0)))*('Projektkostenkalkulation EP'!$N$42/5)*'Projektkostenkalkulation EP'!$C$26-SUM($B$8:T8))
                          ),
               "X"
            )</f>
        <v>0</v>
      </c>
      <c r="V8" s="122">
        <f xml:space="preserve"> IF(TEXT((EDATE('Projektkostenkalkulation EP'!$B$4,1)+U$3),"MM")=TEXT((EDATE('Projektkostenkalkulation EP'!$B$4,1)+(U$3-1)),"MM"),
             IF(
                        OR(
                                    TEXT((EDATE('Projektkostenkalkulation EP'!$B$4,1)+U$3),"TTT") = "Sa",
                                    TEXT((EDATE('Projektkostenkalkulation EP'!$B$4,1)+U$3),"TTT") = "So",
                                    IF(ISNA(VLOOKUP(EDATE('Projektkostenkalkulation EP'!$B$4,1)+U$3,Datenquellen!$F$7:$H$45,3,FALSE))," ",VLOOKUP(EDATE('Projektkostenkalkulation EP'!$B$4,1)+U$3,Datenquellen!$F$7:$H$45,3,FALSE))="X"
                                    ),
                          "X",
                          IF((((NETWORKDAYS('Projektkostenkalkulation EP'!$C$8,EOMONTH('Projektkostenkalkulation EP'!$C$8,0)))*('Projektkostenkalkulation EP'!$N$42/5)*
                                        'Projektkostenkalkulation EP'!$C$26)-SUM($B$8:U8))&gt;('Projektkostenkalkulation EP'!$N$42/5),('Projektkostenkalkulation EP'!$N$42/5),
                                         (NETWORKDAYS('Projektkostenkalkulation EP'!$C$8,
                                          EOMONTH('Projektkostenkalkulation EP'!$C$8,0)))*('Projektkostenkalkulation EP'!$N$42/5)*'Projektkostenkalkulation EP'!$C$26-SUM($B$8:U8))
                          ),
               "X"
            )</f>
        <v>0</v>
      </c>
      <c r="W8" s="122">
        <f xml:space="preserve"> IF(TEXT((EDATE('Projektkostenkalkulation EP'!$B$4,1)+V$3),"MM")=TEXT((EDATE('Projektkostenkalkulation EP'!$B$4,1)+(V$3-1)),"MM"),
             IF(
                        OR(
                                    TEXT((EDATE('Projektkostenkalkulation EP'!$B$4,1)+V$3),"TTT") = "Sa",
                                    TEXT((EDATE('Projektkostenkalkulation EP'!$B$4,1)+V$3),"TTT") = "So",
                                    IF(ISNA(VLOOKUP(EDATE('Projektkostenkalkulation EP'!$B$4,1)+V$3,Datenquellen!$F$7:$H$45,3,FALSE))," ",VLOOKUP(EDATE('Projektkostenkalkulation EP'!$B$4,1)+V$3,Datenquellen!$F$7:$H$45,3,FALSE))="X"
                                    ),
                          "X",
                          IF((((NETWORKDAYS('Projektkostenkalkulation EP'!$C$8,EOMONTH('Projektkostenkalkulation EP'!$C$8,0)))*('Projektkostenkalkulation EP'!$N$42/5)*
                                        'Projektkostenkalkulation EP'!$C$26)-SUM($B$8:V8))&gt;('Projektkostenkalkulation EP'!$N$42/5),('Projektkostenkalkulation EP'!$N$42/5),
                                         (NETWORKDAYS('Projektkostenkalkulation EP'!$C$8,
                                          EOMONTH('Projektkostenkalkulation EP'!$C$8,0)))*('Projektkostenkalkulation EP'!$N$42/5)*'Projektkostenkalkulation EP'!$C$26-SUM($B$8:V8))
                          ),
               "X"
            )</f>
        <v>0</v>
      </c>
      <c r="X8" s="122">
        <f xml:space="preserve"> IF(TEXT((EDATE('Projektkostenkalkulation EP'!$B$4,1)+W$3),"MM")=TEXT((EDATE('Projektkostenkalkulation EP'!$B$4,1)+(W$3-1)),"MM"),
             IF(
                        OR(
                                    TEXT((EDATE('Projektkostenkalkulation EP'!$B$4,1)+W$3),"TTT") = "Sa",
                                    TEXT((EDATE('Projektkostenkalkulation EP'!$B$4,1)+W$3),"TTT") = "So",
                                    IF(ISNA(VLOOKUP(EDATE('Projektkostenkalkulation EP'!$B$4,1)+W$3,Datenquellen!$F$7:$H$45,3,FALSE))," ",VLOOKUP(EDATE('Projektkostenkalkulation EP'!$B$4,1)+W$3,Datenquellen!$F$7:$H$45,3,FALSE))="X"
                                    ),
                          "X",
                          IF((((NETWORKDAYS('Projektkostenkalkulation EP'!$C$8,EOMONTH('Projektkostenkalkulation EP'!$C$8,0)))*('Projektkostenkalkulation EP'!$N$42/5)*
                                        'Projektkostenkalkulation EP'!$C$26)-SUM($B$8:W8))&gt;('Projektkostenkalkulation EP'!$N$42/5),('Projektkostenkalkulation EP'!$N$42/5),
                                         (NETWORKDAYS('Projektkostenkalkulation EP'!$C$8,
                                          EOMONTH('Projektkostenkalkulation EP'!$C$8,0)))*('Projektkostenkalkulation EP'!$N$42/5)*'Projektkostenkalkulation EP'!$C$26-SUM($B$8:W8))
                          ),
               "X"
            )</f>
        <v>0</v>
      </c>
      <c r="Y8" s="122" t="str">
        <f xml:space="preserve"> IF(TEXT((EDATE('Projektkostenkalkulation EP'!$B$4,1)+X$3),"MM")=TEXT((EDATE('Projektkostenkalkulation EP'!$B$4,1)+(X$3-1)),"MM"),
             IF(
                        OR(
                                    TEXT((EDATE('Projektkostenkalkulation EP'!$B$4,1)+X$3),"TTT") = "Sa",
                                    TEXT((EDATE('Projektkostenkalkulation EP'!$B$4,1)+X$3),"TTT") = "So",
                                    IF(ISNA(VLOOKUP(EDATE('Projektkostenkalkulation EP'!$B$4,1)+X$3,Datenquellen!$F$7:$H$45,3,FALSE))," ",VLOOKUP(EDATE('Projektkostenkalkulation EP'!$B$4,1)+X$3,Datenquellen!$F$7:$H$45,3,FALSE))="X"
                                    ),
                          "X",
                          IF((((NETWORKDAYS('Projektkostenkalkulation EP'!$C$8,EOMONTH('Projektkostenkalkulation EP'!$C$8,0)))*('Projektkostenkalkulation EP'!$N$42/5)*
                                        'Projektkostenkalkulation EP'!$C$26)-SUM($B$8:X8))&gt;('Projektkostenkalkulation EP'!$N$42/5),('Projektkostenkalkulation EP'!$N$42/5),
                                         (NETWORKDAYS('Projektkostenkalkulation EP'!$C$8,
                                          EOMONTH('Projektkostenkalkulation EP'!$C$8,0)))*('Projektkostenkalkulation EP'!$N$42/5)*'Projektkostenkalkulation EP'!$C$26-SUM($B$8:X8))
                          ),
               "X"
            )</f>
        <v>X</v>
      </c>
      <c r="Z8" s="122" t="str">
        <f xml:space="preserve"> IF(TEXT((EDATE('Projektkostenkalkulation EP'!$B$4,1)+Y$3),"MM")=TEXT((EDATE('Projektkostenkalkulation EP'!$B$4,1)+(Y$3-1)),"MM"),
             IF(
                        OR(
                                    TEXT((EDATE('Projektkostenkalkulation EP'!$B$4,1)+Y$3),"TTT") = "Sa",
                                    TEXT((EDATE('Projektkostenkalkulation EP'!$B$4,1)+Y$3),"TTT") = "So",
                                    IF(ISNA(VLOOKUP(EDATE('Projektkostenkalkulation EP'!$B$4,1)+Y$3,Datenquellen!$F$7:$H$45,3,FALSE))," ",VLOOKUP(EDATE('Projektkostenkalkulation EP'!$B$4,1)+Y$3,Datenquellen!$F$7:$H$45,3,FALSE))="X"
                                    ),
                          "X",
                          IF((((NETWORKDAYS('Projektkostenkalkulation EP'!$C$8,EOMONTH('Projektkostenkalkulation EP'!$C$8,0)))*('Projektkostenkalkulation EP'!$N$42/5)*
                                        'Projektkostenkalkulation EP'!$C$26)-SUM($B$8:Y8))&gt;('Projektkostenkalkulation EP'!$N$42/5),('Projektkostenkalkulation EP'!$N$42/5),
                                         (NETWORKDAYS('Projektkostenkalkulation EP'!$C$8,
                                          EOMONTH('Projektkostenkalkulation EP'!$C$8,0)))*('Projektkostenkalkulation EP'!$N$42/5)*'Projektkostenkalkulation EP'!$C$26-SUM($B$8:Y8))
                          ),
               "X"
            )</f>
        <v>X</v>
      </c>
      <c r="AA8" s="122">
        <f xml:space="preserve"> IF(TEXT((EDATE('Projektkostenkalkulation EP'!$B$4,1)+Z$3),"MM")=TEXT((EDATE('Projektkostenkalkulation EP'!$B$4,1)+(Z$3-1)),"MM"),
             IF(
                        OR(
                                    TEXT((EDATE('Projektkostenkalkulation EP'!$B$4,1)+Z$3),"TTT") = "Sa",
                                    TEXT((EDATE('Projektkostenkalkulation EP'!$B$4,1)+Z$3),"TTT") = "So",
                                    IF(ISNA(VLOOKUP(EDATE('Projektkostenkalkulation EP'!$B$4,1)+Z$3,Datenquellen!$F$7:$H$45,3,FALSE))," ",VLOOKUP(EDATE('Projektkostenkalkulation EP'!$B$4,1)+Z$3,Datenquellen!$F$7:$H$45,3,FALSE))="X"
                                    ),
                          "X",
                          IF((((NETWORKDAYS('Projektkostenkalkulation EP'!$C$8,EOMONTH('Projektkostenkalkulation EP'!$C$8,0)))*('Projektkostenkalkulation EP'!$N$42/5)*
                                        'Projektkostenkalkulation EP'!$C$26)-SUM($B$8:Z8))&gt;('Projektkostenkalkulation EP'!$N$42/5),('Projektkostenkalkulation EP'!$N$42/5),
                                         (NETWORKDAYS('Projektkostenkalkulation EP'!$C$8,
                                          EOMONTH('Projektkostenkalkulation EP'!$C$8,0)))*('Projektkostenkalkulation EP'!$N$42/5)*'Projektkostenkalkulation EP'!$C$26-SUM($B$8:Z8))
                          ),
               "X"
            )</f>
        <v>0</v>
      </c>
      <c r="AB8" s="122">
        <f xml:space="preserve"> IF(TEXT((EDATE('Projektkostenkalkulation EP'!$B$4,1)+AA$3),"MM")=TEXT((EDATE('Projektkostenkalkulation EP'!$B$4,1)+(AA$3-1)),"MM"),
             IF(
                        OR(
                                    TEXT((EDATE('Projektkostenkalkulation EP'!$B$4,1)+AA$3),"TTT") = "Sa",
                                    TEXT((EDATE('Projektkostenkalkulation EP'!$B$4,1)+AA$3),"TTT") = "So",
                                    IF(ISNA(VLOOKUP(EDATE('Projektkostenkalkulation EP'!$B$4,1)+AA$3,Datenquellen!$F$7:$H$45,3,FALSE))," ",VLOOKUP(EDATE('Projektkostenkalkulation EP'!$B$4,1)+AA$3,Datenquellen!$F$7:$H$45,3,FALSE))="X"
                                    ),
                          "X",
                          IF((((NETWORKDAYS('Projektkostenkalkulation EP'!$C$8,EOMONTH('Projektkostenkalkulation EP'!$C$8,0)))*('Projektkostenkalkulation EP'!$N$42/5)*
                                        'Projektkostenkalkulation EP'!$C$26)-SUM($B$8:AA8))&gt;('Projektkostenkalkulation EP'!$N$42/5),('Projektkostenkalkulation EP'!$N$42/5),
                                         (NETWORKDAYS('Projektkostenkalkulation EP'!$C$8,
                                          EOMONTH('Projektkostenkalkulation EP'!$C$8,0)))*('Projektkostenkalkulation EP'!$N$42/5)*'Projektkostenkalkulation EP'!$C$26-SUM($B$8:AA8))
                          ),
               "X"
            )</f>
        <v>0</v>
      </c>
      <c r="AC8" s="122">
        <f xml:space="preserve"> IF(TEXT((EDATE('Projektkostenkalkulation EP'!$B$4,1)+AB$3),"MM")=TEXT((EDATE('Projektkostenkalkulation EP'!$B$4,1)+(AB$3-1)),"MM"),
             IF(
                        OR(
                                    TEXT((EDATE('Projektkostenkalkulation EP'!$B$4,1)+AB$3),"TTT") = "Sa",
                                    TEXT((EDATE('Projektkostenkalkulation EP'!$B$4,1)+AB$3),"TTT") = "So",
                                    IF(ISNA(VLOOKUP(EDATE('Projektkostenkalkulation EP'!$B$4,1)+AB$3,Datenquellen!$F$7:$H$45,3,FALSE))," ",VLOOKUP(EDATE('Projektkostenkalkulation EP'!$B$4,1)+AB$3,Datenquellen!$F$7:$H$45,3,FALSE))="X"
                                    ),
                          "X",
                          IF((((NETWORKDAYS('Projektkostenkalkulation EP'!$C$8,EOMONTH('Projektkostenkalkulation EP'!$C$8,0)))*('Projektkostenkalkulation EP'!$N$42/5)*
                                        'Projektkostenkalkulation EP'!$C$26)-SUM($B$8:AB8))&gt;('Projektkostenkalkulation EP'!$N$42/5),('Projektkostenkalkulation EP'!$N$42/5),
                                         (NETWORKDAYS('Projektkostenkalkulation EP'!$C$8,
                                          EOMONTH('Projektkostenkalkulation EP'!$C$8,0)))*('Projektkostenkalkulation EP'!$N$42/5)*'Projektkostenkalkulation EP'!$C$26-SUM($B$8:AB8))
                          ),
               "X"
            )</f>
        <v>0</v>
      </c>
      <c r="AD8" s="122">
        <f xml:space="preserve"> IF(TEXT((EDATE('Projektkostenkalkulation EP'!$B$4,1)+AC$3),"MM")=TEXT((EDATE('Projektkostenkalkulation EP'!$B$4,1)+(AC$3-1)),"MM"),
             IF(
                        OR(
                                    TEXT((EDATE('Projektkostenkalkulation EP'!$B$4,1)+AC$3),"TTT") = "Sa",
                                    TEXT((EDATE('Projektkostenkalkulation EP'!$B$4,1)+AC$3),"TTT") = "So",
                                    IF(ISNA(VLOOKUP(EDATE('Projektkostenkalkulation EP'!$B$4,1)+AC$3,Datenquellen!$F$7:$H$45,3,FALSE))," ",VLOOKUP(EDATE('Projektkostenkalkulation EP'!$B$4,1)+AC$3,Datenquellen!$F$7:$H$45,3,FALSE))="X"
                                    ),
                          "X",
                          IF((((NETWORKDAYS('Projektkostenkalkulation EP'!$C$8,EOMONTH('Projektkostenkalkulation EP'!$C$8,0)))*('Projektkostenkalkulation EP'!$N$42/5)*
                                        'Projektkostenkalkulation EP'!$C$26)-SUM($B$8:AC8))&gt;('Projektkostenkalkulation EP'!$N$42/5),('Projektkostenkalkulation EP'!$N$42/5),
                                         (NETWORKDAYS('Projektkostenkalkulation EP'!$C$8,
                                          EOMONTH('Projektkostenkalkulation EP'!$C$8,0)))*('Projektkostenkalkulation EP'!$N$42/5)*'Projektkostenkalkulation EP'!$C$26-SUM($B$8:AC8))
                          ),
               "X"
            )</f>
        <v>0</v>
      </c>
      <c r="AE8" s="122" t="str">
        <f xml:space="preserve"> IF(TEXT((EDATE('Projektkostenkalkulation EP'!$B$4,1)+AD$3),"MM")=TEXT((EDATE('Projektkostenkalkulation EP'!$B$4,1)+(AD$3-1)),"MM"),
             IF(
                        OR(
                                    TEXT((EDATE('Projektkostenkalkulation EP'!$B$4,1)+AD$3),"TTT") = "Sa",
                                    TEXT((EDATE('Projektkostenkalkulation EP'!$B$4,1)+AD$3),"TTT") = "So",
                                    IF(ISNA(VLOOKUP(EDATE('Projektkostenkalkulation EP'!$B$4,1)+AD$3,Datenquellen!$F$7:$H$45,3,FALSE))," ",VLOOKUP(EDATE('Projektkostenkalkulation EP'!$B$4,1)+AD$3,Datenquellen!$F$7:$H$45,3,FALSE))="X"
                                    ),
                          "X",
                          IF((((NETWORKDAYS('Projektkostenkalkulation EP'!$C$8,EOMONTH('Projektkostenkalkulation EP'!$C$8,0)))*('Projektkostenkalkulation EP'!$N$42/5)*
                                        'Projektkostenkalkulation EP'!$C$26)-SUM($B$8:AD8))&gt;('Projektkostenkalkulation EP'!$N$42/5),('Projektkostenkalkulation EP'!$N$42/5),
                                         (NETWORKDAYS('Projektkostenkalkulation EP'!$C$8,
                                          EOMONTH('Projektkostenkalkulation EP'!$C$8,0)))*('Projektkostenkalkulation EP'!$N$42/5)*'Projektkostenkalkulation EP'!$C$26-SUM($B$8:AD8))
                          ),
               "X"
            )</f>
        <v>X</v>
      </c>
      <c r="AF8" s="122" t="str">
        <f xml:space="preserve"> IF(TEXT((EDATE('Projektkostenkalkulation EP'!$B$4,1)+AE$3),"MM")=TEXT((EDATE('Projektkostenkalkulation EP'!$B$4,1)+(AE$3-1)),"MM"),
             IF(
                        OR(
                                    TEXT((EDATE('Projektkostenkalkulation EP'!$B$4,1)+AE$3),"TTT") = "Sa",
                                    TEXT((EDATE('Projektkostenkalkulation EP'!$B$4,1)+AE$3),"TTT") = "So",
                                    IF(ISNA(VLOOKUP(EDATE('Projektkostenkalkulation EP'!$B$4,1)+AE$3,Datenquellen!$F$7:$H$45,3,FALSE))," ",VLOOKUP(EDATE('Projektkostenkalkulation EP'!$B$4,1)+AE$3,Datenquellen!$F$7:$H$45,3,FALSE))="X"
                                    ),
                          "X",
                          IF((((NETWORKDAYS('Projektkostenkalkulation EP'!$C$8,EOMONTH('Projektkostenkalkulation EP'!$C$8,0)))*('Projektkostenkalkulation EP'!$N$42/5)*
                                        'Projektkostenkalkulation EP'!$C$26)-SUM($B$8:AE8))&gt;('Projektkostenkalkulation EP'!$N$42/5),('Projektkostenkalkulation EP'!$N$42/5),
                                         (NETWORKDAYS('Projektkostenkalkulation EP'!$C$8,
                                          EOMONTH('Projektkostenkalkulation EP'!$C$8,0)))*('Projektkostenkalkulation EP'!$N$42/5)*'Projektkostenkalkulation EP'!$C$26-SUM($B$8:AE8))
                          ),
               "X"
            )</f>
        <v>X</v>
      </c>
      <c r="AG8" s="121">
        <f>SUM(B8:AF8)</f>
        <v>0</v>
      </c>
      <c r="AH8" s="525">
        <f>AG8-AG9</f>
        <v>0</v>
      </c>
      <c r="AJ8" s="2" t="s">
        <v>81</v>
      </c>
      <c r="AK8" s="124" t="str">
        <f>IF(
            OR(
                     TEXT(EDATE('Projektkostenkalkulation EP'!$B$4,13),"TTT") = "Sa",
                     TEXT(EDATE('Projektkostenkalkulation EP'!$B$4,13),"TTT") = "So",
                     IF(ISNA(VLOOKUP(EDATE('Projektkostenkalkulation EP'!$B$4,13),Datenquellen!$F$7:$H$45,3,FALSE))," ",VLOOKUP(EDATE('Projektkostenkalkulation EP'!$B$4,13),Datenquellen!$F$7:$H$45,3,FALSE))="X"
                            ),
                    "X",
                    IF('Projektkostenkalkulation EP'!$O$26&gt;0,('Projektkostenkalkulation EP'!$N$42/5),0)
            )</f>
        <v>X</v>
      </c>
      <c r="AL8" s="122" t="str">
        <f xml:space="preserve"> IF(TEXT((EDATE('Projektkostenkalkulation EP'!$B$4,13)+AK$3),"MM")=TEXT((EDATE('Projektkostenkalkulation EP'!$B$4,13)+(AK$3-1)),"MM"),
             IF(
                        OR(
                                    TEXT((EDATE('Projektkostenkalkulation EP'!$B$4,13)+AK$3),"TTT") = "Sa",
                                    TEXT((EDATE('Projektkostenkalkulation EP'!$B$4,13)+AK$3),"TTT") = "So",
                                    IF(ISNA(VLOOKUP(EDATE('Projektkostenkalkulation EP'!$B$4,13)+AK$3,Datenquellen!$F$7:$H$45,3,FALSE))," ",VLOOKUP(EDATE('Projektkostenkalkulation EP'!$B$4,13)+AK$3,Datenquellen!$F$7:$H$45,3,FALSE))="X"
                                    ),
                          "X",
                          IF((((NETWORKDAYS('Projektkostenkalkulation EP'!$O$8,EOMONTH('Projektkostenkalkulation EP'!$O$8,0)))*('Projektkostenkalkulation EP'!$N$42/5)*
                                        'Projektkostenkalkulation EP'!$O$26)-SUM($AK8:AK$8))&gt;('Projektkostenkalkulation EP'!$N$42/5),('Projektkostenkalkulation EP'!$N$42/5),
                                         (NETWORKDAYS('Projektkostenkalkulation EP'!$O$8,
                                          EOMONTH('Projektkostenkalkulation EP'!$O$8,0)))*('Projektkostenkalkulation EP'!$N$42/5)*'Projektkostenkalkulation EP'!$O$26-SUM($AK8:AK$8))
                          ),
               "X"
            )</f>
        <v>X</v>
      </c>
      <c r="AM8" s="122">
        <f xml:space="preserve"> IF(TEXT((EDATE('Projektkostenkalkulation EP'!$B$4,13)+AL$3),"MM")=TEXT((EDATE('Projektkostenkalkulation EP'!$B$4,13)+(AL$3-1)),"MM"),
             IF(
                        OR(
                                    TEXT((EDATE('Projektkostenkalkulation EP'!$B$4,13)+AL$3),"TTT") = "Sa",
                                    TEXT((EDATE('Projektkostenkalkulation EP'!$B$4,13)+AL$3),"TTT") = "So",
                                    IF(ISNA(VLOOKUP(EDATE('Projektkostenkalkulation EP'!$B$4,13)+AL$3,Datenquellen!$F$7:$H$45,3,FALSE))," ",VLOOKUP(EDATE('Projektkostenkalkulation EP'!$B$4,13)+AL$3,Datenquellen!$F$7:$H$45,3,FALSE))="X"
                                    ),
                          "X",
                          IF((((NETWORKDAYS('Projektkostenkalkulation EP'!$O$8,EOMONTH('Projektkostenkalkulation EP'!$O$8,0)))*('Projektkostenkalkulation EP'!$N$42/5)*
                                        'Projektkostenkalkulation EP'!$O$26)-SUM($AK8:AL$8))&gt;('Projektkostenkalkulation EP'!$N$42/5),('Projektkostenkalkulation EP'!$N$42/5),
                                         (NETWORKDAYS('Projektkostenkalkulation EP'!$O$8,
                                          EOMONTH('Projektkostenkalkulation EP'!$O$8,0)))*('Projektkostenkalkulation EP'!$N$42/5)*'Projektkostenkalkulation EP'!$O$26-SUM($AK8:AL$8))
                          ),
               "X"
            )</f>
        <v>0</v>
      </c>
      <c r="AN8" s="122">
        <f xml:space="preserve"> IF(TEXT((EDATE('Projektkostenkalkulation EP'!$B$4,13)+AM$3),"MM")=TEXT((EDATE('Projektkostenkalkulation EP'!$B$4,13)+(AM$3-1)),"MM"),
             IF(
                        OR(
                                    TEXT((EDATE('Projektkostenkalkulation EP'!$B$4,13)+AM$3),"TTT") = "Sa",
                                    TEXT((EDATE('Projektkostenkalkulation EP'!$B$4,13)+AM$3),"TTT") = "So",
                                    IF(ISNA(VLOOKUP(EDATE('Projektkostenkalkulation EP'!$B$4,13)+AM$3,Datenquellen!$F$7:$H$45,3,FALSE))," ",VLOOKUP(EDATE('Projektkostenkalkulation EP'!$B$4,13)+AM$3,Datenquellen!$F$7:$H$45,3,FALSE))="X"
                                    ),
                          "X",
                          IF((((NETWORKDAYS('Projektkostenkalkulation EP'!$O$8,EOMONTH('Projektkostenkalkulation EP'!$O$8,0)))*('Projektkostenkalkulation EP'!$N$42/5)*
                                        'Projektkostenkalkulation EP'!$O$26)-SUM($AK8:AM$8))&gt;('Projektkostenkalkulation EP'!$N$42/5),('Projektkostenkalkulation EP'!$N$42/5),
                                         (NETWORKDAYS('Projektkostenkalkulation EP'!$O$8,
                                          EOMONTH('Projektkostenkalkulation EP'!$O$8,0)))*('Projektkostenkalkulation EP'!$N$42/5)*'Projektkostenkalkulation EP'!$O$26-SUM($AK8:AM$8))
                          ),
               "X"
            )</f>
        <v>0</v>
      </c>
      <c r="AO8" s="122">
        <f xml:space="preserve"> IF(TEXT((EDATE('Projektkostenkalkulation EP'!$B$4,13)+AN$3),"MM")=TEXT((EDATE('Projektkostenkalkulation EP'!$B$4,13)+(AN$3-1)),"MM"),
             IF(
                        OR(
                                    TEXT((EDATE('Projektkostenkalkulation EP'!$B$4,13)+AN$3),"TTT") = "Sa",
                                    TEXT((EDATE('Projektkostenkalkulation EP'!$B$4,13)+AN$3),"TTT") = "So",
                                    IF(ISNA(VLOOKUP(EDATE('Projektkostenkalkulation EP'!$B$4,13)+AN$3,Datenquellen!$F$7:$H$45,3,FALSE))," ",VLOOKUP(EDATE('Projektkostenkalkulation EP'!$B$4,13)+AN$3,Datenquellen!$F$7:$H$45,3,FALSE))="X"
                                    ),
                          "X",
                          IF((((NETWORKDAYS('Projektkostenkalkulation EP'!$O$8,EOMONTH('Projektkostenkalkulation EP'!$O$8,0)))*('Projektkostenkalkulation EP'!$N$42/5)*
                                        'Projektkostenkalkulation EP'!$O$26)-SUM($AK8:AN$8))&gt;('Projektkostenkalkulation EP'!$N$42/5),('Projektkostenkalkulation EP'!$N$42/5),
                                         (NETWORKDAYS('Projektkostenkalkulation EP'!$O$8,
                                          EOMONTH('Projektkostenkalkulation EP'!$O$8,0)))*('Projektkostenkalkulation EP'!$N$42/5)*'Projektkostenkalkulation EP'!$O$26-SUM($AK8:AN$8))
                          ),
               "X"
            )</f>
        <v>0</v>
      </c>
      <c r="AP8" s="122">
        <f xml:space="preserve"> IF(TEXT((EDATE('Projektkostenkalkulation EP'!$B$4,13)+AO$3),"MM")=TEXT((EDATE('Projektkostenkalkulation EP'!$B$4,13)+(AO$3-1)),"MM"),
             IF(
                        OR(
                                    TEXT((EDATE('Projektkostenkalkulation EP'!$B$4,13)+AO$3),"TTT") = "Sa",
                                    TEXT((EDATE('Projektkostenkalkulation EP'!$B$4,13)+AO$3),"TTT") = "So",
                                    IF(ISNA(VLOOKUP(EDATE('Projektkostenkalkulation EP'!$B$4,13)+AO$3,Datenquellen!$F$7:$H$45,3,FALSE))," ",VLOOKUP(EDATE('Projektkostenkalkulation EP'!$B$4,13)+AO$3,Datenquellen!$F$7:$H$45,3,FALSE))="X"
                                    ),
                          "X",
                          IF((((NETWORKDAYS('Projektkostenkalkulation EP'!$O$8,EOMONTH('Projektkostenkalkulation EP'!$O$8,0)))*('Projektkostenkalkulation EP'!$N$42/5)*
                                        'Projektkostenkalkulation EP'!$O$26)-SUM($AK8:AO$8))&gt;('Projektkostenkalkulation EP'!$N$42/5),('Projektkostenkalkulation EP'!$N$42/5),
                                         (NETWORKDAYS('Projektkostenkalkulation EP'!$O$8,
                                          EOMONTH('Projektkostenkalkulation EP'!$O$8,0)))*('Projektkostenkalkulation EP'!$N$42/5)*'Projektkostenkalkulation EP'!$O$26-SUM($AK8:AO$8))
                          ),
               "X"
            )</f>
        <v>0</v>
      </c>
      <c r="AQ8" s="122">
        <f xml:space="preserve"> IF(TEXT((EDATE('Projektkostenkalkulation EP'!$B$4,13)+AP$3),"MM")=TEXT((EDATE('Projektkostenkalkulation EP'!$B$4,13)+(AP$3-1)),"MM"),
             IF(
                        OR(
                                    TEXT((EDATE('Projektkostenkalkulation EP'!$B$4,13)+AP$3),"TTT") = "Sa",
                                    TEXT((EDATE('Projektkostenkalkulation EP'!$B$4,13)+AP$3),"TTT") = "So",
                                    IF(ISNA(VLOOKUP(EDATE('Projektkostenkalkulation EP'!$B$4,13)+AP$3,Datenquellen!$F$7:$H$45,3,FALSE))," ",VLOOKUP(EDATE('Projektkostenkalkulation EP'!$B$4,13)+AP$3,Datenquellen!$F$7:$H$45,3,FALSE))="X"
                                    ),
                          "X",
                          IF((((NETWORKDAYS('Projektkostenkalkulation EP'!$O$8,EOMONTH('Projektkostenkalkulation EP'!$O$8,0)))*('Projektkostenkalkulation EP'!$N$42/5)*
                                        'Projektkostenkalkulation EP'!$O$26)-SUM($AK8:AP$8))&gt;('Projektkostenkalkulation EP'!$N$42/5),('Projektkostenkalkulation EP'!$N$42/5),
                                         (NETWORKDAYS('Projektkostenkalkulation EP'!$O$8,
                                          EOMONTH('Projektkostenkalkulation EP'!$O$8,0)))*('Projektkostenkalkulation EP'!$N$42/5)*'Projektkostenkalkulation EP'!$O$26-SUM($AK8:AP$8))
                          ),
               "X"
            )</f>
        <v>0</v>
      </c>
      <c r="AR8" s="122" t="str">
        <f xml:space="preserve"> IF(TEXT((EDATE('Projektkostenkalkulation EP'!$B$4,13)+AQ$3),"MM")=TEXT((EDATE('Projektkostenkalkulation EP'!$B$4,13)+(AQ$3-1)),"MM"),
             IF(
                        OR(
                                    TEXT((EDATE('Projektkostenkalkulation EP'!$B$4,13)+AQ$3),"TTT") = "Sa",
                                    TEXT((EDATE('Projektkostenkalkulation EP'!$B$4,13)+AQ$3),"TTT") = "So",
                                    IF(ISNA(VLOOKUP(EDATE('Projektkostenkalkulation EP'!$B$4,13)+AQ$3,Datenquellen!$F$7:$H$45,3,FALSE))," ",VLOOKUP(EDATE('Projektkostenkalkulation EP'!$B$4,13)+AQ$3,Datenquellen!$F$7:$H$45,3,FALSE))="X"
                                    ),
                          "X",
                          IF((((NETWORKDAYS('Projektkostenkalkulation EP'!$O$8,EOMONTH('Projektkostenkalkulation EP'!$O$8,0)))*('Projektkostenkalkulation EP'!$N$42/5)*
                                        'Projektkostenkalkulation EP'!$O$26)-SUM($AK8:AQ$8))&gt;('Projektkostenkalkulation EP'!$N$42/5),('Projektkostenkalkulation EP'!$N$42/5),
                                         (NETWORKDAYS('Projektkostenkalkulation EP'!$O$8,
                                          EOMONTH('Projektkostenkalkulation EP'!$O$8,0)))*('Projektkostenkalkulation EP'!$N$42/5)*'Projektkostenkalkulation EP'!$O$26-SUM($AK8:AQ$8))
                          ),
               "X"
            )</f>
        <v>X</v>
      </c>
      <c r="AS8" s="122" t="str">
        <f xml:space="preserve"> IF(TEXT((EDATE('Projektkostenkalkulation EP'!$B$4,13)+AR$3),"MM")=TEXT((EDATE('Projektkostenkalkulation EP'!$B$4,13)+(AR$3-1)),"MM"),
             IF(
                        OR(
                                    TEXT((EDATE('Projektkostenkalkulation EP'!$B$4,13)+AR$3),"TTT") = "Sa",
                                    TEXT((EDATE('Projektkostenkalkulation EP'!$B$4,13)+AR$3),"TTT") = "So",
                                    IF(ISNA(VLOOKUP(EDATE('Projektkostenkalkulation EP'!$B$4,13)+AR$3,Datenquellen!$F$7:$H$45,3,FALSE))," ",VLOOKUP(EDATE('Projektkostenkalkulation EP'!$B$4,13)+AR$3,Datenquellen!$F$7:$H$45,3,FALSE))="X"
                                    ),
                          "X",
                          IF((((NETWORKDAYS('Projektkostenkalkulation EP'!$O$8,EOMONTH('Projektkostenkalkulation EP'!$O$8,0)))*('Projektkostenkalkulation EP'!$N$42/5)*
                                        'Projektkostenkalkulation EP'!$O$26)-SUM($AK8:AR$8))&gt;('Projektkostenkalkulation EP'!$N$42/5),('Projektkostenkalkulation EP'!$N$42/5),
                                         (NETWORKDAYS('Projektkostenkalkulation EP'!$O$8,
                                          EOMONTH('Projektkostenkalkulation EP'!$O$8,0)))*('Projektkostenkalkulation EP'!$N$42/5)*'Projektkostenkalkulation EP'!$O$26-SUM($AK8:AR$8))
                          ),
               "X"
            )</f>
        <v>X</v>
      </c>
      <c r="AT8" s="122">
        <f xml:space="preserve"> IF(TEXT((EDATE('Projektkostenkalkulation EP'!$B$4,13)+AS$3),"MM")=TEXT((EDATE('Projektkostenkalkulation EP'!$B$4,13)+(AS$3-1)),"MM"),
             IF(
                        OR(
                                    TEXT((EDATE('Projektkostenkalkulation EP'!$B$4,13)+AS$3),"TTT") = "Sa",
                                    TEXT((EDATE('Projektkostenkalkulation EP'!$B$4,13)+AS$3),"TTT") = "So",
                                    IF(ISNA(VLOOKUP(EDATE('Projektkostenkalkulation EP'!$B$4,13)+AS$3,Datenquellen!$F$7:$H$45,3,FALSE))," ",VLOOKUP(EDATE('Projektkostenkalkulation EP'!$B$4,13)+AS$3,Datenquellen!$F$7:$H$45,3,FALSE))="X"
                                    ),
                          "X",
                          IF((((NETWORKDAYS('Projektkostenkalkulation EP'!$O$8,EOMONTH('Projektkostenkalkulation EP'!$O$8,0)))*('Projektkostenkalkulation EP'!$N$42/5)*
                                        'Projektkostenkalkulation EP'!$O$26)-SUM($AK8:AS$8))&gt;('Projektkostenkalkulation EP'!$N$42/5),('Projektkostenkalkulation EP'!$N$42/5),
                                         (NETWORKDAYS('Projektkostenkalkulation EP'!$O$8,
                                          EOMONTH('Projektkostenkalkulation EP'!$O$8,0)))*('Projektkostenkalkulation EP'!$N$42/5)*'Projektkostenkalkulation EP'!$O$26-SUM($AK8:AS$8))
                          ),
               "X"
            )</f>
        <v>0</v>
      </c>
      <c r="AU8" s="122">
        <f xml:space="preserve"> IF(TEXT((EDATE('Projektkostenkalkulation EP'!$B$4,13)+AT$3),"MM")=TEXT((EDATE('Projektkostenkalkulation EP'!$B$4,13)+(AT$3-1)),"MM"),
             IF(
                        OR(
                                    TEXT((EDATE('Projektkostenkalkulation EP'!$B$4,13)+AT$3),"TTT") = "Sa",
                                    TEXT((EDATE('Projektkostenkalkulation EP'!$B$4,13)+AT$3),"TTT") = "So",
                                    IF(ISNA(VLOOKUP(EDATE('Projektkostenkalkulation EP'!$B$4,13)+AT$3,Datenquellen!$F$7:$H$45,3,FALSE))," ",VLOOKUP(EDATE('Projektkostenkalkulation EP'!$B$4,13)+AT$3,Datenquellen!$F$7:$H$45,3,FALSE))="X"
                                    ),
                          "X",
                          IF((((NETWORKDAYS('Projektkostenkalkulation EP'!$O$8,EOMONTH('Projektkostenkalkulation EP'!$O$8,0)))*('Projektkostenkalkulation EP'!$N$42/5)*
                                        'Projektkostenkalkulation EP'!$O$26)-SUM($AK8:AT$8))&gt;('Projektkostenkalkulation EP'!$N$42/5),('Projektkostenkalkulation EP'!$N$42/5),
                                         (NETWORKDAYS('Projektkostenkalkulation EP'!$O$8,
                                          EOMONTH('Projektkostenkalkulation EP'!$O$8,0)))*('Projektkostenkalkulation EP'!$N$42/5)*'Projektkostenkalkulation EP'!$O$26-SUM($AK8:AT$8))
                          ),
               "X"
            )</f>
        <v>0</v>
      </c>
      <c r="AV8" s="122">
        <f xml:space="preserve"> IF(TEXT((EDATE('Projektkostenkalkulation EP'!$B$4,13)+AU$3),"MM")=TEXT((EDATE('Projektkostenkalkulation EP'!$B$4,13)+(AU$3-1)),"MM"),
             IF(
                        OR(
                                    TEXT((EDATE('Projektkostenkalkulation EP'!$B$4,13)+AU$3),"TTT") = "Sa",
                                    TEXT((EDATE('Projektkostenkalkulation EP'!$B$4,13)+AU$3),"TTT") = "So",
                                    IF(ISNA(VLOOKUP(EDATE('Projektkostenkalkulation EP'!$B$4,13)+AU$3,Datenquellen!$F$7:$H$45,3,FALSE))," ",VLOOKUP(EDATE('Projektkostenkalkulation EP'!$B$4,13)+AU$3,Datenquellen!$F$7:$H$45,3,FALSE))="X"
                                    ),
                          "X",
                          IF((((NETWORKDAYS('Projektkostenkalkulation EP'!$O$8,EOMONTH('Projektkostenkalkulation EP'!$O$8,0)))*('Projektkostenkalkulation EP'!$N$42/5)*
                                        'Projektkostenkalkulation EP'!$O$26)-SUM($AK8:AU$8))&gt;('Projektkostenkalkulation EP'!$N$42/5),('Projektkostenkalkulation EP'!$N$42/5),
                                         (NETWORKDAYS('Projektkostenkalkulation EP'!$O$8,
                                          EOMONTH('Projektkostenkalkulation EP'!$O$8,0)))*('Projektkostenkalkulation EP'!$N$42/5)*'Projektkostenkalkulation EP'!$O$26-SUM($AK8:AU$8))
                          ),
               "X"
            )</f>
        <v>0</v>
      </c>
      <c r="AW8" s="122">
        <f xml:space="preserve"> IF(TEXT((EDATE('Projektkostenkalkulation EP'!$B$4,13)+AV$3),"MM")=TEXT((EDATE('Projektkostenkalkulation EP'!$B$4,13)+(AV$3-1)),"MM"),
             IF(
                        OR(
                                    TEXT((EDATE('Projektkostenkalkulation EP'!$B$4,13)+AV$3),"TTT") = "Sa",
                                    TEXT((EDATE('Projektkostenkalkulation EP'!$B$4,13)+AV$3),"TTT") = "So",
                                    IF(ISNA(VLOOKUP(EDATE('Projektkostenkalkulation EP'!$B$4,13)+AV$3,Datenquellen!$F$7:$H$45,3,FALSE))," ",VLOOKUP(EDATE('Projektkostenkalkulation EP'!$B$4,13)+AV$3,Datenquellen!$F$7:$H$45,3,FALSE))="X"
                                    ),
                          "X",
                          IF((((NETWORKDAYS('Projektkostenkalkulation EP'!$O$8,EOMONTH('Projektkostenkalkulation EP'!$O$8,0)))*('Projektkostenkalkulation EP'!$N$42/5)*
                                        'Projektkostenkalkulation EP'!$O$26)-SUM($AK8:AV$8))&gt;('Projektkostenkalkulation EP'!$N$42/5),('Projektkostenkalkulation EP'!$N$42/5),
                                         (NETWORKDAYS('Projektkostenkalkulation EP'!$O$8,
                                          EOMONTH('Projektkostenkalkulation EP'!$O$8,0)))*('Projektkostenkalkulation EP'!$N$42/5)*'Projektkostenkalkulation EP'!$O$26-SUM($AK8:AV$8))
                          ),
               "X"
            )</f>
        <v>0</v>
      </c>
      <c r="AX8" s="122">
        <f xml:space="preserve"> IF(TEXT((EDATE('Projektkostenkalkulation EP'!$B$4,13)+AW$3),"MM")=TEXT((EDATE('Projektkostenkalkulation EP'!$B$4,13)+(AW$3-1)),"MM"),
             IF(
                        OR(
                                    TEXT((EDATE('Projektkostenkalkulation EP'!$B$4,13)+AW$3),"TTT") = "Sa",
                                    TEXT((EDATE('Projektkostenkalkulation EP'!$B$4,13)+AW$3),"TTT") = "So",
                                    IF(ISNA(VLOOKUP(EDATE('Projektkostenkalkulation EP'!$B$4,13)+AW$3,Datenquellen!$F$7:$H$45,3,FALSE))," ",VLOOKUP(EDATE('Projektkostenkalkulation EP'!$B$4,13)+AW$3,Datenquellen!$F$7:$H$45,3,FALSE))="X"
                                    ),
                          "X",
                          IF((((NETWORKDAYS('Projektkostenkalkulation EP'!$O$8,EOMONTH('Projektkostenkalkulation EP'!$O$8,0)))*('Projektkostenkalkulation EP'!$N$42/5)*
                                        'Projektkostenkalkulation EP'!$O$26)-SUM($AK8:AW$8))&gt;('Projektkostenkalkulation EP'!$N$42/5),('Projektkostenkalkulation EP'!$N$42/5),
                                         (NETWORKDAYS('Projektkostenkalkulation EP'!$O$8,
                                          EOMONTH('Projektkostenkalkulation EP'!$O$8,0)))*('Projektkostenkalkulation EP'!$N$42/5)*'Projektkostenkalkulation EP'!$O$26-SUM($AK8:AW$8))
                          ),
               "X"
            )</f>
        <v>0</v>
      </c>
      <c r="AY8" s="122" t="str">
        <f xml:space="preserve"> IF(TEXT((EDATE('Projektkostenkalkulation EP'!$B$4,13)+AX$3),"MM")=TEXT((EDATE('Projektkostenkalkulation EP'!$B$4,13)+(AX$3-1)),"MM"),
             IF(
                        OR(
                                    TEXT((EDATE('Projektkostenkalkulation EP'!$B$4,13)+AX$3),"TTT") = "Sa",
                                    TEXT((EDATE('Projektkostenkalkulation EP'!$B$4,13)+AX$3),"TTT") = "So",
                                    IF(ISNA(VLOOKUP(EDATE('Projektkostenkalkulation EP'!$B$4,13)+AX$3,Datenquellen!$F$7:$H$45,3,FALSE))," ",VLOOKUP(EDATE('Projektkostenkalkulation EP'!$B$4,13)+AX$3,Datenquellen!$F$7:$H$45,3,FALSE))="X"
                                    ),
                          "X",
                          IF((((NETWORKDAYS('Projektkostenkalkulation EP'!$O$8,EOMONTH('Projektkostenkalkulation EP'!$O$8,0)))*('Projektkostenkalkulation EP'!$N$42/5)*
                                        'Projektkostenkalkulation EP'!$O$26)-SUM($AK8:AX$8))&gt;('Projektkostenkalkulation EP'!$N$42/5),('Projektkostenkalkulation EP'!$N$42/5),
                                         (NETWORKDAYS('Projektkostenkalkulation EP'!$O$8,
                                          EOMONTH('Projektkostenkalkulation EP'!$O$8,0)))*('Projektkostenkalkulation EP'!$N$42/5)*'Projektkostenkalkulation EP'!$O$26-SUM($AK8:AX$8))
                          ),
               "X"
            )</f>
        <v>X</v>
      </c>
      <c r="AZ8" s="122" t="str">
        <f xml:space="preserve"> IF(TEXT((EDATE('Projektkostenkalkulation EP'!$B$4,13)+AY$3),"MM")=TEXT((EDATE('Projektkostenkalkulation EP'!$B$4,13)+(AY$3-1)),"MM"),
             IF(
                        OR(
                                    TEXT((EDATE('Projektkostenkalkulation EP'!$B$4,13)+AY$3),"TTT") = "Sa",
                                    TEXT((EDATE('Projektkostenkalkulation EP'!$B$4,13)+AY$3),"TTT") = "So",
                                    IF(ISNA(VLOOKUP(EDATE('Projektkostenkalkulation EP'!$B$4,13)+AY$3,Datenquellen!$F$7:$H$45,3,FALSE))," ",VLOOKUP(EDATE('Projektkostenkalkulation EP'!$B$4,13)+AY$3,Datenquellen!$F$7:$H$45,3,FALSE))="X"
                                    ),
                          "X",
                          IF((((NETWORKDAYS('Projektkostenkalkulation EP'!$O$8,EOMONTH('Projektkostenkalkulation EP'!$O$8,0)))*('Projektkostenkalkulation EP'!$N$42/5)*
                                        'Projektkostenkalkulation EP'!$O$26)-SUM($AK8:AY$8))&gt;('Projektkostenkalkulation EP'!$N$42/5),('Projektkostenkalkulation EP'!$N$42/5),
                                         (NETWORKDAYS('Projektkostenkalkulation EP'!$O$8,
                                          EOMONTH('Projektkostenkalkulation EP'!$O$8,0)))*('Projektkostenkalkulation EP'!$N$42/5)*'Projektkostenkalkulation EP'!$O$26-SUM($AK8:AY$8))
                          ),
               "X"
            )</f>
        <v>X</v>
      </c>
      <c r="BA8" s="122">
        <f xml:space="preserve"> IF(TEXT((EDATE('Projektkostenkalkulation EP'!$B$4,13)+AZ$3),"MM")=TEXT((EDATE('Projektkostenkalkulation EP'!$B$4,13)+(AZ$3-1)),"MM"),
             IF(
                        OR(
                                    TEXT((EDATE('Projektkostenkalkulation EP'!$B$4,13)+AZ$3),"TTT") = "Sa",
                                    TEXT((EDATE('Projektkostenkalkulation EP'!$B$4,13)+AZ$3),"TTT") = "So",
                                    IF(ISNA(VLOOKUP(EDATE('Projektkostenkalkulation EP'!$B$4,13)+AZ$3,Datenquellen!$F$7:$H$45,3,FALSE))," ",VLOOKUP(EDATE('Projektkostenkalkulation EP'!$B$4,13)+AZ$3,Datenquellen!$F$7:$H$45,3,FALSE))="X"
                                    ),
                          "X",
                          IF((((NETWORKDAYS('Projektkostenkalkulation EP'!$O$8,EOMONTH('Projektkostenkalkulation EP'!$O$8,0)))*('Projektkostenkalkulation EP'!$N$42/5)*
                                        'Projektkostenkalkulation EP'!$O$26)-SUM($AK8:AZ$8))&gt;('Projektkostenkalkulation EP'!$N$42/5),('Projektkostenkalkulation EP'!$N$42/5),
                                         (NETWORKDAYS('Projektkostenkalkulation EP'!$O$8,
                                          EOMONTH('Projektkostenkalkulation EP'!$O$8,0)))*('Projektkostenkalkulation EP'!$N$42/5)*'Projektkostenkalkulation EP'!$O$26-SUM($AK8:AZ$8))
                          ),
               "X"
            )</f>
        <v>0</v>
      </c>
      <c r="BB8" s="122">
        <f xml:space="preserve"> IF(TEXT((EDATE('Projektkostenkalkulation EP'!$B$4,13)+BA$3),"MM")=TEXT((EDATE('Projektkostenkalkulation EP'!$B$4,13)+(BA$3-1)),"MM"),
             IF(
                        OR(
                                    TEXT((EDATE('Projektkostenkalkulation EP'!$B$4,13)+BA$3),"TTT") = "Sa",
                                    TEXT((EDATE('Projektkostenkalkulation EP'!$B$4,13)+BA$3),"TTT") = "So",
                                    IF(ISNA(VLOOKUP(EDATE('Projektkostenkalkulation EP'!$B$4,13)+BA$3,Datenquellen!$F$7:$H$45,3,FALSE))," ",VLOOKUP(EDATE('Projektkostenkalkulation EP'!$B$4,13)+BA$3,Datenquellen!$F$7:$H$45,3,FALSE))="X"
                                    ),
                          "X",
                          IF((((NETWORKDAYS('Projektkostenkalkulation EP'!$O$8,EOMONTH('Projektkostenkalkulation EP'!$O$8,0)))*('Projektkostenkalkulation EP'!$N$42/5)*
                                        'Projektkostenkalkulation EP'!$O$26)-SUM($AK8:BA$8))&gt;('Projektkostenkalkulation EP'!$N$42/5),('Projektkostenkalkulation EP'!$N$42/5),
                                         (NETWORKDAYS('Projektkostenkalkulation EP'!$O$8,
                                          EOMONTH('Projektkostenkalkulation EP'!$O$8,0)))*('Projektkostenkalkulation EP'!$N$42/5)*'Projektkostenkalkulation EP'!$O$26-SUM($AK8:BA$8))
                          ),
               "X"
            )</f>
        <v>0</v>
      </c>
      <c r="BC8" s="122">
        <f xml:space="preserve"> IF(TEXT((EDATE('Projektkostenkalkulation EP'!$B$4,13)+BB$3),"MM")=TEXT((EDATE('Projektkostenkalkulation EP'!$B$4,13)+(BB$3-1)),"MM"),
             IF(
                        OR(
                                    TEXT((EDATE('Projektkostenkalkulation EP'!$B$4,13)+BB$3),"TTT") = "Sa",
                                    TEXT((EDATE('Projektkostenkalkulation EP'!$B$4,13)+BB$3),"TTT") = "So",
                                    IF(ISNA(VLOOKUP(EDATE('Projektkostenkalkulation EP'!$B$4,13)+BB$3,Datenquellen!$F$7:$H$45,3,FALSE))," ",VLOOKUP(EDATE('Projektkostenkalkulation EP'!$B$4,13)+BB$3,Datenquellen!$F$7:$H$45,3,FALSE))="X"
                                    ),
                          "X",
                          IF((((NETWORKDAYS('Projektkostenkalkulation EP'!$O$8,EOMONTH('Projektkostenkalkulation EP'!$O$8,0)))*('Projektkostenkalkulation EP'!$N$42/5)*
                                        'Projektkostenkalkulation EP'!$O$26)-SUM($AK8:BB$8))&gt;('Projektkostenkalkulation EP'!$N$42/5),('Projektkostenkalkulation EP'!$N$42/5),
                                         (NETWORKDAYS('Projektkostenkalkulation EP'!$O$8,
                                          EOMONTH('Projektkostenkalkulation EP'!$O$8,0)))*('Projektkostenkalkulation EP'!$N$42/5)*'Projektkostenkalkulation EP'!$O$26-SUM($AK8:BB$8))
                          ),
               "X"
            )</f>
        <v>0</v>
      </c>
      <c r="BD8" s="122">
        <f xml:space="preserve"> IF(TEXT((EDATE('Projektkostenkalkulation EP'!$B$4,13)+BC$3),"MM")=TEXT((EDATE('Projektkostenkalkulation EP'!$B$4,13)+(BC$3-1)),"MM"),
             IF(
                        OR(
                                    TEXT((EDATE('Projektkostenkalkulation EP'!$B$4,13)+BC$3),"TTT") = "Sa",
                                    TEXT((EDATE('Projektkostenkalkulation EP'!$B$4,13)+BC$3),"TTT") = "So",
                                    IF(ISNA(VLOOKUP(EDATE('Projektkostenkalkulation EP'!$B$4,13)+BC$3,Datenquellen!$F$7:$H$45,3,FALSE))," ",VLOOKUP(EDATE('Projektkostenkalkulation EP'!$B$4,13)+BC$3,Datenquellen!$F$7:$H$45,3,FALSE))="X"
                                    ),
                          "X",
                          IF((((NETWORKDAYS('Projektkostenkalkulation EP'!$O$8,EOMONTH('Projektkostenkalkulation EP'!$O$8,0)))*('Projektkostenkalkulation EP'!$N$42/5)*
                                        'Projektkostenkalkulation EP'!$O$26)-SUM($AK8:BC$8))&gt;('Projektkostenkalkulation EP'!$N$42/5),('Projektkostenkalkulation EP'!$N$42/5),
                                         (NETWORKDAYS('Projektkostenkalkulation EP'!$O$8,
                                          EOMONTH('Projektkostenkalkulation EP'!$O$8,0)))*('Projektkostenkalkulation EP'!$N$42/5)*'Projektkostenkalkulation EP'!$O$26-SUM($AK8:BC$8))
                          ),
               "X"
            )</f>
        <v>0</v>
      </c>
      <c r="BE8" s="122">
        <f xml:space="preserve"> IF(TEXT((EDATE('Projektkostenkalkulation EP'!$B$4,13)+BD$3),"MM")=TEXT((EDATE('Projektkostenkalkulation EP'!$B$4,13)+(BD$3-1)),"MM"),
             IF(
                        OR(
                                    TEXT((EDATE('Projektkostenkalkulation EP'!$B$4,13)+BD$3),"TTT") = "Sa",
                                    TEXT((EDATE('Projektkostenkalkulation EP'!$B$4,13)+BD$3),"TTT") = "So",
                                    IF(ISNA(VLOOKUP(EDATE('Projektkostenkalkulation EP'!$B$4,13)+BD$3,Datenquellen!$F$7:$H$45,3,FALSE))," ",VLOOKUP(EDATE('Projektkostenkalkulation EP'!$B$4,13)+BD$3,Datenquellen!$F$7:$H$45,3,FALSE))="X"
                                    ),
                          "X",
                          IF((((NETWORKDAYS('Projektkostenkalkulation EP'!$O$8,EOMONTH('Projektkostenkalkulation EP'!$O$8,0)))*('Projektkostenkalkulation EP'!$N$42/5)*
                                        'Projektkostenkalkulation EP'!$O$26)-SUM($AK8:BD$8))&gt;('Projektkostenkalkulation EP'!$N$42/5),('Projektkostenkalkulation EP'!$N$42/5),
                                         (NETWORKDAYS('Projektkostenkalkulation EP'!$O$8,
                                          EOMONTH('Projektkostenkalkulation EP'!$O$8,0)))*('Projektkostenkalkulation EP'!$N$42/5)*'Projektkostenkalkulation EP'!$O$26-SUM($AK8:BD$8))
                          ),
               "X"
            )</f>
        <v>0</v>
      </c>
      <c r="BF8" s="122" t="str">
        <f xml:space="preserve"> IF(TEXT((EDATE('Projektkostenkalkulation EP'!$B$4,13)+BE$3),"MM")=TEXT((EDATE('Projektkostenkalkulation EP'!$B$4,13)+(BE$3-1)),"MM"),
             IF(
                        OR(
                                    TEXT((EDATE('Projektkostenkalkulation EP'!$B$4,13)+BE$3),"TTT") = "Sa",
                                    TEXT((EDATE('Projektkostenkalkulation EP'!$B$4,13)+BE$3),"TTT") = "So",
                                    IF(ISNA(VLOOKUP(EDATE('Projektkostenkalkulation EP'!$B$4,13)+BE$3,Datenquellen!$F$7:$H$45,3,FALSE))," ",VLOOKUP(EDATE('Projektkostenkalkulation EP'!$B$4,13)+BE$3,Datenquellen!$F$7:$H$45,3,FALSE))="X"
                                    ),
                          "X",
                          IF((((NETWORKDAYS('Projektkostenkalkulation EP'!$O$8,EOMONTH('Projektkostenkalkulation EP'!$O$8,0)))*('Projektkostenkalkulation EP'!$N$42/5)*
                                        'Projektkostenkalkulation EP'!$O$26)-SUM($AK8:BE$8))&gt;('Projektkostenkalkulation EP'!$N$42/5),('Projektkostenkalkulation EP'!$N$42/5),
                                         (NETWORKDAYS('Projektkostenkalkulation EP'!$O$8,
                                          EOMONTH('Projektkostenkalkulation EP'!$O$8,0)))*('Projektkostenkalkulation EP'!$N$42/5)*'Projektkostenkalkulation EP'!$O$26-SUM($AK8:BE$8))
                          ),
               "X"
            )</f>
        <v>X</v>
      </c>
      <c r="BG8" s="122" t="str">
        <f xml:space="preserve"> IF(TEXT((EDATE('Projektkostenkalkulation EP'!$B$4,13)+BF$3),"MM")=TEXT((EDATE('Projektkostenkalkulation EP'!$B$4,13)+(BF$3-1)),"MM"),
             IF(
                        OR(
                                    TEXT((EDATE('Projektkostenkalkulation EP'!$B$4,13)+BF$3),"TTT") = "Sa",
                                    TEXT((EDATE('Projektkostenkalkulation EP'!$B$4,13)+BF$3),"TTT") = "So",
                                    IF(ISNA(VLOOKUP(EDATE('Projektkostenkalkulation EP'!$B$4,13)+BF$3,Datenquellen!$F$7:$H$45,3,FALSE))," ",VLOOKUP(EDATE('Projektkostenkalkulation EP'!$B$4,13)+BF$3,Datenquellen!$F$7:$H$45,3,FALSE))="X"
                                    ),
                          "X",
                          IF((((NETWORKDAYS('Projektkostenkalkulation EP'!$O$8,EOMONTH('Projektkostenkalkulation EP'!$O$8,0)))*('Projektkostenkalkulation EP'!$N$42/5)*
                                        'Projektkostenkalkulation EP'!$O$26)-SUM($AK8:BF$8))&gt;('Projektkostenkalkulation EP'!$N$42/5),('Projektkostenkalkulation EP'!$N$42/5),
                                         (NETWORKDAYS('Projektkostenkalkulation EP'!$O$8,
                                          EOMONTH('Projektkostenkalkulation EP'!$O$8,0)))*('Projektkostenkalkulation EP'!$N$42/5)*'Projektkostenkalkulation EP'!$O$26-SUM($AK8:BF$8))
                          ),
               "X"
            )</f>
        <v>X</v>
      </c>
      <c r="BH8" s="122">
        <f xml:space="preserve"> IF(TEXT((EDATE('Projektkostenkalkulation EP'!$B$4,13)+BG$3),"MM")=TEXT((EDATE('Projektkostenkalkulation EP'!$B$4,13)+(BG$3-1)),"MM"),
             IF(
                        OR(
                                    TEXT((EDATE('Projektkostenkalkulation EP'!$B$4,13)+BG$3),"TTT") = "Sa",
                                    TEXT((EDATE('Projektkostenkalkulation EP'!$B$4,13)+BG$3),"TTT") = "So",
                                    IF(ISNA(VLOOKUP(EDATE('Projektkostenkalkulation EP'!$B$4,13)+BG$3,Datenquellen!$F$7:$H$45,3,FALSE))," ",VLOOKUP(EDATE('Projektkostenkalkulation EP'!$B$4,13)+BG$3,Datenquellen!$F$7:$H$45,3,FALSE))="X"
                                    ),
                          "X",
                          IF((((NETWORKDAYS('Projektkostenkalkulation EP'!$O$8,EOMONTH('Projektkostenkalkulation EP'!$O$8,0)))*('Projektkostenkalkulation EP'!$N$42/5)*
                                        'Projektkostenkalkulation EP'!$O$26)-SUM($AK8:BG$8))&gt;('Projektkostenkalkulation EP'!$N$42/5),('Projektkostenkalkulation EP'!$N$42/5),
                                         (NETWORKDAYS('Projektkostenkalkulation EP'!$O$8,
                                          EOMONTH('Projektkostenkalkulation EP'!$O$8,0)))*('Projektkostenkalkulation EP'!$N$42/5)*'Projektkostenkalkulation EP'!$O$26-SUM($AK8:BG$8))
                          ),
               "X"
            )</f>
        <v>0</v>
      </c>
      <c r="BI8" s="122">
        <f xml:space="preserve"> IF(TEXT((EDATE('Projektkostenkalkulation EP'!$B$4,13)+BH$3),"MM")=TEXT((EDATE('Projektkostenkalkulation EP'!$B$4,13)+(BH$3-1)),"MM"),
             IF(
                        OR(
                                    TEXT((EDATE('Projektkostenkalkulation EP'!$B$4,13)+BH$3),"TTT") = "Sa",
                                    TEXT((EDATE('Projektkostenkalkulation EP'!$B$4,13)+BH$3),"TTT") = "So",
                                    IF(ISNA(VLOOKUP(EDATE('Projektkostenkalkulation EP'!$B$4,13)+BH$3,Datenquellen!$F$7:$H$45,3,FALSE))," ",VLOOKUP(EDATE('Projektkostenkalkulation EP'!$B$4,13)+BH$3,Datenquellen!$F$7:$H$45,3,FALSE))="X"
                                    ),
                          "X",
                          IF((((NETWORKDAYS('Projektkostenkalkulation EP'!$O$8,EOMONTH('Projektkostenkalkulation EP'!$O$8,0)))*('Projektkostenkalkulation EP'!$N$42/5)*
                                        'Projektkostenkalkulation EP'!$O$26)-SUM($AK8:BH$8))&gt;('Projektkostenkalkulation EP'!$N$42/5),('Projektkostenkalkulation EP'!$N$42/5),
                                         (NETWORKDAYS('Projektkostenkalkulation EP'!$O$8,
                                          EOMONTH('Projektkostenkalkulation EP'!$O$8,0)))*('Projektkostenkalkulation EP'!$N$42/5)*'Projektkostenkalkulation EP'!$O$26-SUM($AK8:BH$8))
                          ),
               "X"
            )</f>
        <v>0</v>
      </c>
      <c r="BJ8" s="122">
        <f xml:space="preserve"> IF(TEXT((EDATE('Projektkostenkalkulation EP'!$B$4,13)+BI$3),"MM")=TEXT((EDATE('Projektkostenkalkulation EP'!$B$4,13)+(BI$3-1)),"MM"),
             IF(
                        OR(
                                    TEXT((EDATE('Projektkostenkalkulation EP'!$B$4,13)+BI$3),"TTT") = "Sa",
                                    TEXT((EDATE('Projektkostenkalkulation EP'!$B$4,13)+BI$3),"TTT") = "So",
                                    IF(ISNA(VLOOKUP(EDATE('Projektkostenkalkulation EP'!$B$4,13)+BI$3,Datenquellen!$F$7:$H$45,3,FALSE))," ",VLOOKUP(EDATE('Projektkostenkalkulation EP'!$B$4,13)+BI$3,Datenquellen!$F$7:$H$45,3,FALSE))="X"
                                    ),
                          "X",
                          IF((((NETWORKDAYS('Projektkostenkalkulation EP'!$O$8,EOMONTH('Projektkostenkalkulation EP'!$O$8,0)))*('Projektkostenkalkulation EP'!$N$42/5)*
                                        'Projektkostenkalkulation EP'!$O$26)-SUM($AK8:BI$8))&gt;('Projektkostenkalkulation EP'!$N$42/5),('Projektkostenkalkulation EP'!$N$42/5),
                                         (NETWORKDAYS('Projektkostenkalkulation EP'!$O$8,
                                          EOMONTH('Projektkostenkalkulation EP'!$O$8,0)))*('Projektkostenkalkulation EP'!$N$42/5)*'Projektkostenkalkulation EP'!$O$26-SUM($AK8:BI$8))
                          ),
               "X"
            )</f>
        <v>0</v>
      </c>
      <c r="BK8" s="122">
        <f xml:space="preserve"> IF(TEXT((EDATE('Projektkostenkalkulation EP'!$B$4,13)+BJ$3),"MM")=TEXT((EDATE('Projektkostenkalkulation EP'!$B$4,13)+(BJ$3-1)),"MM"),
             IF(
                        OR(
                                    TEXT((EDATE('Projektkostenkalkulation EP'!$B$4,13)+BJ$3),"TTT") = "Sa",
                                    TEXT((EDATE('Projektkostenkalkulation EP'!$B$4,13)+BJ$3),"TTT") = "So",
                                    IF(ISNA(VLOOKUP(EDATE('Projektkostenkalkulation EP'!$B$4,13)+BJ$3,Datenquellen!$F$7:$H$45,3,FALSE))," ",VLOOKUP(EDATE('Projektkostenkalkulation EP'!$B$4,13)+BJ$3,Datenquellen!$F$7:$H$45,3,FALSE))="X"
                                    ),
                          "X",
                          IF((((NETWORKDAYS('Projektkostenkalkulation EP'!$O$8,EOMONTH('Projektkostenkalkulation EP'!$O$8,0)))*('Projektkostenkalkulation EP'!$N$42/5)*
                                        'Projektkostenkalkulation EP'!$O$26)-SUM($AK8:BJ$8))&gt;('Projektkostenkalkulation EP'!$N$42/5),('Projektkostenkalkulation EP'!$N$42/5),
                                         (NETWORKDAYS('Projektkostenkalkulation EP'!$O$8,
                                          EOMONTH('Projektkostenkalkulation EP'!$O$8,0)))*('Projektkostenkalkulation EP'!$N$42/5)*'Projektkostenkalkulation EP'!$O$26-SUM($AK8:BJ$8))
                          ),
               "X"
            )</f>
        <v>0</v>
      </c>
      <c r="BL8" s="122">
        <f xml:space="preserve"> IF(TEXT((EDATE('Projektkostenkalkulation EP'!$B$4,13)+BK$3),"MM")=TEXT((EDATE('Projektkostenkalkulation EP'!$B$4,13)+(BK$3-1)),"MM"),
             IF(
                        OR(
                                    TEXT((EDATE('Projektkostenkalkulation EP'!$B$4,13)+BK$3),"TTT") = "Sa",
                                    TEXT((EDATE('Projektkostenkalkulation EP'!$B$4,13)+BK$3),"TTT") = "So",
                                    IF(ISNA(VLOOKUP(EDATE('Projektkostenkalkulation EP'!$B$4,13)+BK$3,Datenquellen!$F$7:$H$45,3,FALSE))," ",VLOOKUP(EDATE('Projektkostenkalkulation EP'!$B$4,13)+BK$3,Datenquellen!$F$7:$H$45,3,FALSE))="X"
                                    ),
                          "X",
                          IF((((NETWORKDAYS('Projektkostenkalkulation EP'!$O$8,EOMONTH('Projektkostenkalkulation EP'!$O$8,0)))*('Projektkostenkalkulation EP'!$N$42/5)*
                                        'Projektkostenkalkulation EP'!$O$26)-SUM($AK8:BK$8))&gt;('Projektkostenkalkulation EP'!$N$42/5),('Projektkostenkalkulation EP'!$N$42/5),
                                         (NETWORKDAYS('Projektkostenkalkulation EP'!$O$8,
                                          EOMONTH('Projektkostenkalkulation EP'!$O$8,0)))*('Projektkostenkalkulation EP'!$N$42/5)*'Projektkostenkalkulation EP'!$O$26-SUM($AK8:BK$8))
                          ),
               "X"
            )</f>
        <v>0</v>
      </c>
      <c r="BM8" s="122" t="str">
        <f xml:space="preserve"> IF(TEXT((EDATE('Projektkostenkalkulation EP'!$B$4,13)+BL$3),"MM")=TEXT((EDATE('Projektkostenkalkulation EP'!$B$4,13)+(BL$3-1)),"MM"),
             IF(
                        OR(
                                    TEXT((EDATE('Projektkostenkalkulation EP'!$B$4,13)+BL$3),"TTT") = "Sa",
                                    TEXT((EDATE('Projektkostenkalkulation EP'!$B$4,13)+BL$3),"TTT") = "So",
                                    IF(ISNA(VLOOKUP(EDATE('Projektkostenkalkulation EP'!$B$4,13)+BL$3,Datenquellen!$F$7:$H$45,3,FALSE))," ",VLOOKUP(EDATE('Projektkostenkalkulation EP'!$B$4,13)+BL$3,Datenquellen!$F$7:$H$45,3,FALSE))="X"
                                    ),
                          "X",
                          IF((((NETWORKDAYS('Projektkostenkalkulation EP'!$O$8,EOMONTH('Projektkostenkalkulation EP'!$O$8,0)))*('Projektkostenkalkulation EP'!$N$42/5)*
                                        'Projektkostenkalkulation EP'!$O$26)-SUM($AK8:BL$8))&gt;('Projektkostenkalkulation EP'!$N$42/5),('Projektkostenkalkulation EP'!$N$42/5),
                                         (NETWORKDAYS('Projektkostenkalkulation EP'!$O$8,
                                          EOMONTH('Projektkostenkalkulation EP'!$O$8,0)))*('Projektkostenkalkulation EP'!$N$42/5)*'Projektkostenkalkulation EP'!$O$26-SUM($AK8:BL$8))
                          ),
               "X"
            )</f>
        <v>X</v>
      </c>
      <c r="BN8" s="122" t="str">
        <f xml:space="preserve"> IF(TEXT((EDATE('Projektkostenkalkulation EP'!$B$4,13)+BM$3),"MM")=TEXT((EDATE('Projektkostenkalkulation EP'!$B$4,13)+(BM$3-1)),"MM"),
             IF(
                        OR(
                                    TEXT((EDATE('Projektkostenkalkulation EP'!$B$4,13)+BM$3),"TTT") = "Sa",
                                    TEXT((EDATE('Projektkostenkalkulation EP'!$B$4,13)+BM$3),"TTT") = "So",
                                    IF(ISNA(VLOOKUP(EDATE('Projektkostenkalkulation EP'!$B$4,13)+BM$3,Datenquellen!$F$7:$H$45,3,FALSE))," ",VLOOKUP(EDATE('Projektkostenkalkulation EP'!$B$4,13)+BM$3,Datenquellen!$F$7:$H$45,3,FALSE))="X"
                                    ),
                          "X",
                          IF((((NETWORKDAYS('Projektkostenkalkulation EP'!$O$8,EOMONTH('Projektkostenkalkulation EP'!$O$8,0)))*('Projektkostenkalkulation EP'!$N$42/5)*
                                        'Projektkostenkalkulation EP'!$O$26)-SUM($AK8:BM$8))&gt;('Projektkostenkalkulation EP'!$N$42/5),('Projektkostenkalkulation EP'!$N$42/5),
                                         (NETWORKDAYS('Projektkostenkalkulation EP'!$O$8,
                                          EOMONTH('Projektkostenkalkulation EP'!$O$8,0)))*('Projektkostenkalkulation EP'!$N$42/5)*'Projektkostenkalkulation EP'!$O$26-SUM($AK8:BM$8))
                          ),
               "X"
            )</f>
        <v>X</v>
      </c>
      <c r="BO8" s="122">
        <f xml:space="preserve"> IF(TEXT((EDATE('Projektkostenkalkulation EP'!$B$4,13)+BN$3),"MM")=TEXT((EDATE('Projektkostenkalkulation EP'!$B$4,13)+(BN$3-1)),"MM"),
             IF(
                        OR(
                                    TEXT((EDATE('Projektkostenkalkulation EP'!$B$4,13)+BN$3),"TTT") = "Sa",
                                    TEXT((EDATE('Projektkostenkalkulation EP'!$B$4,13)+BN$3),"TTT") = "So",
                                    IF(ISNA(VLOOKUP(EDATE('Projektkostenkalkulation EP'!$B$4,13)+BN$3,Datenquellen!$F$7:$H$45,3,FALSE))," ",VLOOKUP(EDATE('Projektkostenkalkulation EP'!$B$4,13)+BN$3,Datenquellen!$F$7:$H$45,3,FALSE))="X"
                                    ),
                          "X",
                          IF((((NETWORKDAYS('Projektkostenkalkulation EP'!$O$8,EOMONTH('Projektkostenkalkulation EP'!$O$8,0)))*('Projektkostenkalkulation EP'!$N$42/5)*
                                        'Projektkostenkalkulation EP'!$O$26)-SUM($AK8:BN$8))&gt;('Projektkostenkalkulation EP'!$N$42/5),('Projektkostenkalkulation EP'!$N$42/5),
                                         (NETWORKDAYS('Projektkostenkalkulation EP'!$O$8,
                                          EOMONTH('Projektkostenkalkulation EP'!$O$8,0)))*('Projektkostenkalkulation EP'!$N$42/5)*'Projektkostenkalkulation EP'!$O$26-SUM($AK8:BN$8))
                          ),
               "X"
            )</f>
        <v>0</v>
      </c>
      <c r="BP8" s="121">
        <f>SUM(AK8:BO8)</f>
        <v>0</v>
      </c>
      <c r="BQ8" s="525">
        <f>BP8-BP9</f>
        <v>0</v>
      </c>
    </row>
    <row r="9" spans="1:69" ht="14.25" customHeight="1" thickBot="1" x14ac:dyDescent="0.25">
      <c r="A9" s="3" t="s">
        <v>82</v>
      </c>
      <c r="B9" s="270"/>
      <c r="C9" s="272"/>
      <c r="D9" s="272"/>
      <c r="E9" s="272"/>
      <c r="F9" s="272"/>
      <c r="G9" s="272"/>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123">
        <f t="shared" ref="AG9:AG39" si="0">SUM(B9:AF9)</f>
        <v>0</v>
      </c>
      <c r="AH9" s="526"/>
      <c r="AJ9" s="3" t="s">
        <v>82</v>
      </c>
      <c r="AK9" s="270"/>
      <c r="AL9" s="272"/>
      <c r="AM9" s="272"/>
      <c r="AN9" s="272"/>
      <c r="AO9" s="272"/>
      <c r="AP9" s="272"/>
      <c r="AQ9" s="272"/>
      <c r="AR9" s="272"/>
      <c r="AS9" s="272"/>
      <c r="AT9" s="272"/>
      <c r="AU9" s="272"/>
      <c r="AV9" s="272"/>
      <c r="AW9" s="272"/>
      <c r="AX9" s="272"/>
      <c r="AY9" s="272"/>
      <c r="AZ9" s="272"/>
      <c r="BA9" s="272"/>
      <c r="BB9" s="272"/>
      <c r="BC9" s="272"/>
      <c r="BD9" s="272"/>
      <c r="BE9" s="272"/>
      <c r="BF9" s="272"/>
      <c r="BG9" s="272"/>
      <c r="BH9" s="272"/>
      <c r="BI9" s="272"/>
      <c r="BJ9" s="272"/>
      <c r="BK9" s="272"/>
      <c r="BL9" s="272"/>
      <c r="BM9" s="272"/>
      <c r="BN9" s="272"/>
      <c r="BO9" s="272"/>
      <c r="BP9" s="123">
        <f>SUM(AK9:BO9)</f>
        <v>0</v>
      </c>
      <c r="BQ9" s="526"/>
    </row>
    <row r="10" spans="1:69" x14ac:dyDescent="0.2">
      <c r="A10" s="1" t="s">
        <v>59</v>
      </c>
      <c r="B10" s="527" t="str">
        <f>TEXT('Projektkostenkalkulation EP'!$D$8,"MMMM JJJJ")</f>
        <v>März 2024</v>
      </c>
      <c r="C10" s="527"/>
      <c r="D10" s="527"/>
      <c r="E10" s="527"/>
      <c r="F10" s="527"/>
      <c r="G10" s="527"/>
      <c r="H10" s="527"/>
      <c r="I10" s="527"/>
      <c r="J10" s="527"/>
      <c r="K10" s="527"/>
      <c r="L10" s="527"/>
      <c r="M10" s="527"/>
      <c r="N10" s="527"/>
      <c r="O10" s="527"/>
      <c r="P10" s="527"/>
      <c r="Q10" s="527"/>
      <c r="R10" s="527"/>
      <c r="S10" s="527"/>
      <c r="T10" s="527"/>
      <c r="U10" s="527"/>
      <c r="V10" s="527"/>
      <c r="W10" s="527"/>
      <c r="X10" s="527"/>
      <c r="Y10" s="527"/>
      <c r="Z10" s="527"/>
      <c r="AA10" s="527"/>
      <c r="AB10" s="527"/>
      <c r="AC10" s="527"/>
      <c r="AD10" s="527"/>
      <c r="AE10" s="527"/>
      <c r="AF10" s="527"/>
      <c r="AG10" s="527"/>
      <c r="AH10" s="528"/>
      <c r="AJ10" s="1" t="s">
        <v>59</v>
      </c>
      <c r="AK10" s="527" t="str">
        <f>TEXT('Projektkostenkalkulation EP'!$P$8,"MMMM JJJJ")</f>
        <v>März 2025</v>
      </c>
      <c r="AL10" s="527"/>
      <c r="AM10" s="527"/>
      <c r="AN10" s="527"/>
      <c r="AO10" s="527"/>
      <c r="AP10" s="527"/>
      <c r="AQ10" s="527"/>
      <c r="AR10" s="527"/>
      <c r="AS10" s="527"/>
      <c r="AT10" s="527"/>
      <c r="AU10" s="527"/>
      <c r="AV10" s="527"/>
      <c r="AW10" s="527"/>
      <c r="AX10" s="527"/>
      <c r="AY10" s="527"/>
      <c r="AZ10" s="527"/>
      <c r="BA10" s="527"/>
      <c r="BB10" s="527"/>
      <c r="BC10" s="527"/>
      <c r="BD10" s="527"/>
      <c r="BE10" s="527"/>
      <c r="BF10" s="527"/>
      <c r="BG10" s="527"/>
      <c r="BH10" s="527"/>
      <c r="BI10" s="527"/>
      <c r="BJ10" s="527"/>
      <c r="BK10" s="527"/>
      <c r="BL10" s="527"/>
      <c r="BM10" s="527"/>
      <c r="BN10" s="527"/>
      <c r="BO10" s="527"/>
      <c r="BP10" s="527"/>
      <c r="BQ10" s="528"/>
    </row>
    <row r="11" spans="1:69" ht="14.25" customHeight="1" x14ac:dyDescent="0.2">
      <c r="A11" s="2" t="s">
        <v>81</v>
      </c>
      <c r="B11" s="124">
        <f>IF(
            OR(
                     TEXT(EDATE('Projektkostenkalkulation EP'!$B$4,2),"TTT") = "Sa",
                     TEXT(EDATE('Projektkostenkalkulation EP'!$B$4,2),"TTT") = "So",
                     IF(ISNA(VLOOKUP(EDATE('Projektkostenkalkulation EP'!$B$4,2),Datenquellen!$F$7:$H$45,3,FALSE))," ",VLOOKUP(EDATE('Projektkostenkalkulation EP'!$B$4,2),Datenquellen!$F$7:$H$45,3,FALSE))="X"
                            ),
                    "X",
                    IF('Projektkostenkalkulation EP'!$D$26&gt;0,('Projektkostenkalkulation EP'!$N$42/5),0)
            )</f>
        <v>0</v>
      </c>
      <c r="C11" s="122" t="str">
        <f xml:space="preserve"> IF(TEXT((EDATE('Projektkostenkalkulation EP'!$B$4,2)+B$3),"MM")=TEXT((EDATE('Projektkostenkalkulation EP'!$B$4,2)+(B$3-1)),"MM"),
             IF(
                        OR(
                                    TEXT((EDATE('Projektkostenkalkulation EP'!$B$4,2)+B$3),"TTT") = "Sa",
                                    TEXT((EDATE('Projektkostenkalkulation EP'!$B$4,2)+B$3),"TTT") = "So",
                                    IF(ISNA(VLOOKUP(EDATE('Projektkostenkalkulation EP'!$B$4,2)+B$3,Datenquellen!$F$7:$H$45,3,FALSE))," ",VLOOKUP(EDATE('Projektkostenkalkulation EP'!$B$4,2)+B$3,Datenquellen!$F$7:$H$45,3,FALSE))="X"
                                    ),
                          "X",
                          IF((((NETWORKDAYS('Projektkostenkalkulation EP'!$D$8,EOMONTH('Projektkostenkalkulation EP'!$D$8,0)))*('Projektkostenkalkulation EP'!$N$42/5)*
                                        'Projektkostenkalkulation EP'!$D$26)-SUM($B$11:B11))&gt;('Projektkostenkalkulation EP'!$N$42/5),('Projektkostenkalkulation EP'!$N$42/5),
                                         (NETWORKDAYS('Projektkostenkalkulation EP'!$D$8,
                                          EOMONTH('Projektkostenkalkulation EP'!$D$8,0)))*('Projektkostenkalkulation EP'!$N$42/5)*'Projektkostenkalkulation EP'!$D$26-SUM($B$11:B11))
                          ),
               "X"
            )</f>
        <v>X</v>
      </c>
      <c r="D11" s="122" t="str">
        <f xml:space="preserve"> IF(TEXT((EDATE('Projektkostenkalkulation EP'!$B$4,2)+C$3),"MM")=TEXT((EDATE('Projektkostenkalkulation EP'!$B$4,2)+(C$3-1)),"MM"),
             IF(
                        OR(
                                    TEXT((EDATE('Projektkostenkalkulation EP'!$B$4,2)+C$3),"TTT") = "Sa",
                                    TEXT((EDATE('Projektkostenkalkulation EP'!$B$4,2)+C$3),"TTT") = "So",
                                    IF(ISNA(VLOOKUP(EDATE('Projektkostenkalkulation EP'!$B$4,2)+C$3,Datenquellen!$F$7:$H$45,3,FALSE))," ",VLOOKUP(EDATE('Projektkostenkalkulation EP'!$B$4,2)+C$3,Datenquellen!$F$7:$H$45,3,FALSE))="X"
                                    ),
                          "X",
                          IF((((NETWORKDAYS('Projektkostenkalkulation EP'!$D$8,EOMONTH('Projektkostenkalkulation EP'!$D$8,0)))*('Projektkostenkalkulation EP'!$N$42/5)*
                                        'Projektkostenkalkulation EP'!$D$26)-SUM($B$11:C11))&gt;('Projektkostenkalkulation EP'!$N$42/5),('Projektkostenkalkulation EP'!$N$42/5),
                                         (NETWORKDAYS('Projektkostenkalkulation EP'!$D$8,
                                          EOMONTH('Projektkostenkalkulation EP'!$D$8,0)))*('Projektkostenkalkulation EP'!$N$42/5)*'Projektkostenkalkulation EP'!$D$26-SUM($B$11:C11))
                          ),
               "X"
            )</f>
        <v>X</v>
      </c>
      <c r="E11" s="122">
        <f xml:space="preserve"> IF(TEXT((EDATE('Projektkostenkalkulation EP'!$B$4,2)+D$3),"MM")=TEXT((EDATE('Projektkostenkalkulation EP'!$B$4,2)+(D$3-1)),"MM"),
             IF(
                        OR(
                                    TEXT((EDATE('Projektkostenkalkulation EP'!$B$4,2)+D$3),"TTT") = "Sa",
                                    TEXT((EDATE('Projektkostenkalkulation EP'!$B$4,2)+D$3),"TTT") = "So",
                                    IF(ISNA(VLOOKUP(EDATE('Projektkostenkalkulation EP'!$B$4,2)+D$3,Datenquellen!$F$7:$H$45,3,FALSE))," ",VLOOKUP(EDATE('Projektkostenkalkulation EP'!$B$4,2)+D$3,Datenquellen!$F$7:$H$45,3,FALSE))="X"
                                    ),
                          "X",
                          IF((((NETWORKDAYS('Projektkostenkalkulation EP'!$D$8,EOMONTH('Projektkostenkalkulation EP'!$D$8,0)))*('Projektkostenkalkulation EP'!$N$42/5)*
                                        'Projektkostenkalkulation EP'!$D$26)-SUM($B$11:D11))&gt;('Projektkostenkalkulation EP'!$N$42/5),('Projektkostenkalkulation EP'!$N$42/5),
                                         (NETWORKDAYS('Projektkostenkalkulation EP'!$D$8,
                                          EOMONTH('Projektkostenkalkulation EP'!$D$8,0)))*('Projektkostenkalkulation EP'!$N$42/5)*'Projektkostenkalkulation EP'!$D$26-SUM($B$11:D11))
                          ),
               "X"
            )</f>
        <v>0</v>
      </c>
      <c r="F11" s="122">
        <f xml:space="preserve"> IF(TEXT((EDATE('Projektkostenkalkulation EP'!$B$4,2)+E$3),"MM")=TEXT((EDATE('Projektkostenkalkulation EP'!$B$4,2)+(E$3-1)),"MM"),
             IF(
                        OR(
                                    TEXT((EDATE('Projektkostenkalkulation EP'!$B$4,2)+E$3),"TTT") = "Sa",
                                    TEXT((EDATE('Projektkostenkalkulation EP'!$B$4,2)+E$3),"TTT") = "So",
                                    IF(ISNA(VLOOKUP(EDATE('Projektkostenkalkulation EP'!$B$4,2)+E$3,Datenquellen!$F$7:$H$45,3,FALSE))," ",VLOOKUP(EDATE('Projektkostenkalkulation EP'!$B$4,2)+E$3,Datenquellen!$F$7:$H$45,3,FALSE))="X"
                                    ),
                          "X",
                          IF((((NETWORKDAYS('Projektkostenkalkulation EP'!$D$8,EOMONTH('Projektkostenkalkulation EP'!$D$8,0)))*('Projektkostenkalkulation EP'!$N$42/5)*
                                        'Projektkostenkalkulation EP'!$D$26)-SUM($B$11:E11))&gt;('Projektkostenkalkulation EP'!$N$42/5),('Projektkostenkalkulation EP'!$N$42/5),
                                         (NETWORKDAYS('Projektkostenkalkulation EP'!$D$8,
                                          EOMONTH('Projektkostenkalkulation EP'!$D$8,0)))*('Projektkostenkalkulation EP'!$N$42/5)*'Projektkostenkalkulation EP'!$D$26-SUM($B$11:E11))
                          ),
               "X"
            )</f>
        <v>0</v>
      </c>
      <c r="G11" s="122">
        <f xml:space="preserve"> IF(TEXT((EDATE('Projektkostenkalkulation EP'!$B$4,2)+F$3),"MM")=TEXT((EDATE('Projektkostenkalkulation EP'!$B$4,2)+(F$3-1)),"MM"),
             IF(
                        OR(
                                    TEXT((EDATE('Projektkostenkalkulation EP'!$B$4,2)+F$3),"TTT") = "Sa",
                                    TEXT((EDATE('Projektkostenkalkulation EP'!$B$4,2)+F$3),"TTT") = "So",
                                    IF(ISNA(VLOOKUP(EDATE('Projektkostenkalkulation EP'!$B$4,2)+F$3,Datenquellen!$F$7:$H$45,3,FALSE))," ",VLOOKUP(EDATE('Projektkostenkalkulation EP'!$B$4,2)+F$3,Datenquellen!$F$7:$H$45,3,FALSE))="X"
                                    ),
                          "X",
                          IF((((NETWORKDAYS('Projektkostenkalkulation EP'!$D$8,EOMONTH('Projektkostenkalkulation EP'!$D$8,0)))*('Projektkostenkalkulation EP'!$N$42/5)*
                                        'Projektkostenkalkulation EP'!$D$26)-SUM($B$11:F11))&gt;('Projektkostenkalkulation EP'!$N$42/5),('Projektkostenkalkulation EP'!$N$42/5),
                                         (NETWORKDAYS('Projektkostenkalkulation EP'!$D$8,
                                          EOMONTH('Projektkostenkalkulation EP'!$D$8,0)))*('Projektkostenkalkulation EP'!$N$42/5)*'Projektkostenkalkulation EP'!$D$26-SUM($B$11:F11))
                          ),
               "X"
            )</f>
        <v>0</v>
      </c>
      <c r="H11" s="122">
        <f xml:space="preserve"> IF(TEXT((EDATE('Projektkostenkalkulation EP'!$B$4,2)+G$3),"MM")=TEXT((EDATE('Projektkostenkalkulation EP'!$B$4,2)+(G$3-1)),"MM"),
             IF(
                        OR(
                                    TEXT((EDATE('Projektkostenkalkulation EP'!$B$4,2)+G$3),"TTT") = "Sa",
                                    TEXT((EDATE('Projektkostenkalkulation EP'!$B$4,2)+G$3),"TTT") = "So",
                                    IF(ISNA(VLOOKUP(EDATE('Projektkostenkalkulation EP'!$B$4,2)+G$3,Datenquellen!$F$7:$H$45,3,FALSE))," ",VLOOKUP(EDATE('Projektkostenkalkulation EP'!$B$4,2)+G$3,Datenquellen!$F$7:$H$45,3,FALSE))="X"
                                    ),
                          "X",
                          IF((((NETWORKDAYS('Projektkostenkalkulation EP'!$D$8,EOMONTH('Projektkostenkalkulation EP'!$D$8,0)))*('Projektkostenkalkulation EP'!$N$42/5)*
                                        'Projektkostenkalkulation EP'!$D$26)-SUM($B$11:G11))&gt;('Projektkostenkalkulation EP'!$N$42/5),('Projektkostenkalkulation EP'!$N$42/5),
                                         (NETWORKDAYS('Projektkostenkalkulation EP'!$D$8,
                                          EOMONTH('Projektkostenkalkulation EP'!$D$8,0)))*('Projektkostenkalkulation EP'!$N$42/5)*'Projektkostenkalkulation EP'!$D$26-SUM($B$11:G11))
                          ),
               "X"
            )</f>
        <v>0</v>
      </c>
      <c r="I11" s="122">
        <f xml:space="preserve"> IF(TEXT((EDATE('Projektkostenkalkulation EP'!$B$4,2)+H$3),"MM")=TEXT((EDATE('Projektkostenkalkulation EP'!$B$4,2)+(H$3-1)),"MM"),
             IF(
                        OR(
                                    TEXT((EDATE('Projektkostenkalkulation EP'!$B$4,2)+H$3),"TTT") = "Sa",
                                    TEXT((EDATE('Projektkostenkalkulation EP'!$B$4,2)+H$3),"TTT") = "So",
                                    IF(ISNA(VLOOKUP(EDATE('Projektkostenkalkulation EP'!$B$4,2)+H$3,Datenquellen!$F$7:$H$45,3,FALSE))," ",VLOOKUP(EDATE('Projektkostenkalkulation EP'!$B$4,2)+H$3,Datenquellen!$F$7:$H$45,3,FALSE))="X"
                                    ),
                          "X",
                          IF((((NETWORKDAYS('Projektkostenkalkulation EP'!$D$8,EOMONTH('Projektkostenkalkulation EP'!$D$8,0)))*('Projektkostenkalkulation EP'!$N$42/5)*
                                        'Projektkostenkalkulation EP'!$D$26)-SUM($B$11:H11))&gt;('Projektkostenkalkulation EP'!$N$42/5),('Projektkostenkalkulation EP'!$N$42/5),
                                         (NETWORKDAYS('Projektkostenkalkulation EP'!$D$8,
                                          EOMONTH('Projektkostenkalkulation EP'!$D$8,0)))*('Projektkostenkalkulation EP'!$N$42/5)*'Projektkostenkalkulation EP'!$D$26-SUM($B$11:H11))
                          ),
               "X"
            )</f>
        <v>0</v>
      </c>
      <c r="J11" s="122" t="str">
        <f xml:space="preserve"> IF(TEXT((EDATE('Projektkostenkalkulation EP'!$B$4,2)+I$3),"MM")=TEXT((EDATE('Projektkostenkalkulation EP'!$B$4,2)+(I$3-1)),"MM"),
             IF(
                        OR(
                                    TEXT((EDATE('Projektkostenkalkulation EP'!$B$4,2)+I$3),"TTT") = "Sa",
                                    TEXT((EDATE('Projektkostenkalkulation EP'!$B$4,2)+I$3),"TTT") = "So",
                                    IF(ISNA(VLOOKUP(EDATE('Projektkostenkalkulation EP'!$B$4,2)+I$3,Datenquellen!$F$7:$H$45,3,FALSE))," ",VLOOKUP(EDATE('Projektkostenkalkulation EP'!$B$4,2)+I$3,Datenquellen!$F$7:$H$45,3,FALSE))="X"
                                    ),
                          "X",
                          IF((((NETWORKDAYS('Projektkostenkalkulation EP'!$D$8,EOMONTH('Projektkostenkalkulation EP'!$D$8,0)))*('Projektkostenkalkulation EP'!$N$42/5)*
                                        'Projektkostenkalkulation EP'!$D$26)-SUM($B$11:I11))&gt;('Projektkostenkalkulation EP'!$N$42/5),('Projektkostenkalkulation EP'!$N$42/5),
                                         (NETWORKDAYS('Projektkostenkalkulation EP'!$D$8,
                                          EOMONTH('Projektkostenkalkulation EP'!$D$8,0)))*('Projektkostenkalkulation EP'!$N$42/5)*'Projektkostenkalkulation EP'!$D$26-SUM($B$11:I11))
                          ),
               "X"
            )</f>
        <v>X</v>
      </c>
      <c r="K11" s="122" t="str">
        <f xml:space="preserve"> IF(TEXT((EDATE('Projektkostenkalkulation EP'!$B$4,2)+J$3),"MM")=TEXT((EDATE('Projektkostenkalkulation EP'!$B$4,2)+(J$3-1)),"MM"),
             IF(
                        OR(
                                    TEXT((EDATE('Projektkostenkalkulation EP'!$B$4,2)+J$3),"TTT") = "Sa",
                                    TEXT((EDATE('Projektkostenkalkulation EP'!$B$4,2)+J$3),"TTT") = "So",
                                    IF(ISNA(VLOOKUP(EDATE('Projektkostenkalkulation EP'!$B$4,2)+J$3,Datenquellen!$F$7:$H$45,3,FALSE))," ",VLOOKUP(EDATE('Projektkostenkalkulation EP'!$B$4,2)+J$3,Datenquellen!$F$7:$H$45,3,FALSE))="X"
                                    ),
                          "X",
                          IF((((NETWORKDAYS('Projektkostenkalkulation EP'!$D$8,EOMONTH('Projektkostenkalkulation EP'!$D$8,0)))*('Projektkostenkalkulation EP'!$N$42/5)*
                                        'Projektkostenkalkulation EP'!$D$26)-SUM($B$11:J11))&gt;('Projektkostenkalkulation EP'!$N$42/5),('Projektkostenkalkulation EP'!$N$42/5),
                                         (NETWORKDAYS('Projektkostenkalkulation EP'!$D$8,
                                          EOMONTH('Projektkostenkalkulation EP'!$D$8,0)))*('Projektkostenkalkulation EP'!$N$42/5)*'Projektkostenkalkulation EP'!$D$26-SUM($B$11:J11))
                          ),
               "X"
            )</f>
        <v>X</v>
      </c>
      <c r="L11" s="122">
        <f xml:space="preserve"> IF(TEXT((EDATE('Projektkostenkalkulation EP'!$B$4,2)+K$3),"MM")=TEXT((EDATE('Projektkostenkalkulation EP'!$B$4,2)+(K$3-1)),"MM"),
             IF(
                        OR(
                                    TEXT((EDATE('Projektkostenkalkulation EP'!$B$4,2)+K$3),"TTT") = "Sa",
                                    TEXT((EDATE('Projektkostenkalkulation EP'!$B$4,2)+K$3),"TTT") = "So",
                                    IF(ISNA(VLOOKUP(EDATE('Projektkostenkalkulation EP'!$B$4,2)+K$3,Datenquellen!$F$7:$H$45,3,FALSE))," ",VLOOKUP(EDATE('Projektkostenkalkulation EP'!$B$4,2)+K$3,Datenquellen!$F$7:$H$45,3,FALSE))="X"
                                    ),
                          "X",
                          IF((((NETWORKDAYS('Projektkostenkalkulation EP'!$D$8,EOMONTH('Projektkostenkalkulation EP'!$D$8,0)))*('Projektkostenkalkulation EP'!$N$42/5)*
                                        'Projektkostenkalkulation EP'!$D$26)-SUM($B$11:K11))&gt;('Projektkostenkalkulation EP'!$N$42/5),('Projektkostenkalkulation EP'!$N$42/5),
                                         (NETWORKDAYS('Projektkostenkalkulation EP'!$D$8,
                                          EOMONTH('Projektkostenkalkulation EP'!$D$8,0)))*('Projektkostenkalkulation EP'!$N$42/5)*'Projektkostenkalkulation EP'!$D$26-SUM($B$11:K11))
                          ),
               "X"
            )</f>
        <v>0</v>
      </c>
      <c r="M11" s="122">
        <f xml:space="preserve"> IF(TEXT((EDATE('Projektkostenkalkulation EP'!$B$4,2)+L$3),"MM")=TEXT((EDATE('Projektkostenkalkulation EP'!$B$4,2)+(L$3-1)),"MM"),
             IF(
                        OR(
                                    TEXT((EDATE('Projektkostenkalkulation EP'!$B$4,2)+L$3),"TTT") = "Sa",
                                    TEXT((EDATE('Projektkostenkalkulation EP'!$B$4,2)+L$3),"TTT") = "So",
                                    IF(ISNA(VLOOKUP(EDATE('Projektkostenkalkulation EP'!$B$4,2)+L$3,Datenquellen!$F$7:$H$45,3,FALSE))," ",VLOOKUP(EDATE('Projektkostenkalkulation EP'!$B$4,2)+L$3,Datenquellen!$F$7:$H$45,3,FALSE))="X"
                                    ),
                          "X",
                          IF((((NETWORKDAYS('Projektkostenkalkulation EP'!$D$8,EOMONTH('Projektkostenkalkulation EP'!$D$8,0)))*('Projektkostenkalkulation EP'!$N$42/5)*
                                        'Projektkostenkalkulation EP'!$D$26)-SUM($B$11:L11))&gt;('Projektkostenkalkulation EP'!$N$42/5),('Projektkostenkalkulation EP'!$N$42/5),
                                         (NETWORKDAYS('Projektkostenkalkulation EP'!$D$8,
                                          EOMONTH('Projektkostenkalkulation EP'!$D$8,0)))*('Projektkostenkalkulation EP'!$N$42/5)*'Projektkostenkalkulation EP'!$D$26-SUM($B$11:L11))
                          ),
               "X"
            )</f>
        <v>0</v>
      </c>
      <c r="N11" s="122">
        <f xml:space="preserve"> IF(TEXT((EDATE('Projektkostenkalkulation EP'!$B$4,2)+M$3),"MM")=TEXT((EDATE('Projektkostenkalkulation EP'!$B$4,2)+(M$3-1)),"MM"),
             IF(
                        OR(
                                    TEXT((EDATE('Projektkostenkalkulation EP'!$B$4,2)+M$3),"TTT") = "Sa",
                                    TEXT((EDATE('Projektkostenkalkulation EP'!$B$4,2)+M$3),"TTT") = "So",
                                    IF(ISNA(VLOOKUP(EDATE('Projektkostenkalkulation EP'!$B$4,2)+M$3,Datenquellen!$F$7:$H$45,3,FALSE))," ",VLOOKUP(EDATE('Projektkostenkalkulation EP'!$B$4,2)+M$3,Datenquellen!$F$7:$H$45,3,FALSE))="X"
                                    ),
                          "X",
                          IF((((NETWORKDAYS('Projektkostenkalkulation EP'!$D$8,EOMONTH('Projektkostenkalkulation EP'!$D$8,0)))*('Projektkostenkalkulation EP'!$N$42/5)*
                                        'Projektkostenkalkulation EP'!$D$26)-SUM($B$11:M11))&gt;('Projektkostenkalkulation EP'!$N$42/5),('Projektkostenkalkulation EP'!$N$42/5),
                                         (NETWORKDAYS('Projektkostenkalkulation EP'!$D$8,
                                          EOMONTH('Projektkostenkalkulation EP'!$D$8,0)))*('Projektkostenkalkulation EP'!$N$42/5)*'Projektkostenkalkulation EP'!$D$26-SUM($B$11:M11))
                          ),
               "X"
            )</f>
        <v>0</v>
      </c>
      <c r="O11" s="122">
        <f xml:space="preserve"> IF(TEXT((EDATE('Projektkostenkalkulation EP'!$B$4,2)+N$3),"MM")=TEXT((EDATE('Projektkostenkalkulation EP'!$B$4,2)+(N$3-1)),"MM"),
             IF(
                        OR(
                                    TEXT((EDATE('Projektkostenkalkulation EP'!$B$4,2)+N$3),"TTT") = "Sa",
                                    TEXT((EDATE('Projektkostenkalkulation EP'!$B$4,2)+N$3),"TTT") = "So",
                                    IF(ISNA(VLOOKUP(EDATE('Projektkostenkalkulation EP'!$B$4,2)+N$3,Datenquellen!$F$7:$H$45,3,FALSE))," ",VLOOKUP(EDATE('Projektkostenkalkulation EP'!$B$4,2)+N$3,Datenquellen!$F$7:$H$45,3,FALSE))="X"
                                    ),
                          "X",
                          IF((((NETWORKDAYS('Projektkostenkalkulation EP'!$D$8,EOMONTH('Projektkostenkalkulation EP'!$D$8,0)))*('Projektkostenkalkulation EP'!$N$42/5)*
                                        'Projektkostenkalkulation EP'!$D$26)-SUM($B$11:N11))&gt;('Projektkostenkalkulation EP'!$N$42/5),('Projektkostenkalkulation EP'!$N$42/5),
                                         (NETWORKDAYS('Projektkostenkalkulation EP'!$D$8,
                                          EOMONTH('Projektkostenkalkulation EP'!$D$8,0)))*('Projektkostenkalkulation EP'!$N$42/5)*'Projektkostenkalkulation EP'!$D$26-SUM($B$11:N11))
                          ),
               "X"
            )</f>
        <v>0</v>
      </c>
      <c r="P11" s="122">
        <f xml:space="preserve"> IF(TEXT((EDATE('Projektkostenkalkulation EP'!$B$4,2)+O$3),"MM")=TEXT((EDATE('Projektkostenkalkulation EP'!$B$4,2)+(O$3-1)),"MM"),
             IF(
                        OR(
                                    TEXT((EDATE('Projektkostenkalkulation EP'!$B$4,2)+O$3),"TTT") = "Sa",
                                    TEXT((EDATE('Projektkostenkalkulation EP'!$B$4,2)+O$3),"TTT") = "So",
                                    IF(ISNA(VLOOKUP(EDATE('Projektkostenkalkulation EP'!$B$4,2)+O$3,Datenquellen!$F$7:$H$45,3,FALSE))," ",VLOOKUP(EDATE('Projektkostenkalkulation EP'!$B$4,2)+O$3,Datenquellen!$F$7:$H$45,3,FALSE))="X"
                                    ),
                          "X",
                          IF((((NETWORKDAYS('Projektkostenkalkulation EP'!$D$8,EOMONTH('Projektkostenkalkulation EP'!$D$8,0)))*('Projektkostenkalkulation EP'!$N$42/5)*
                                        'Projektkostenkalkulation EP'!$D$26)-SUM($B$11:O11))&gt;('Projektkostenkalkulation EP'!$N$42/5),('Projektkostenkalkulation EP'!$N$42/5),
                                         (NETWORKDAYS('Projektkostenkalkulation EP'!$D$8,
                                          EOMONTH('Projektkostenkalkulation EP'!$D$8,0)))*('Projektkostenkalkulation EP'!$N$42/5)*'Projektkostenkalkulation EP'!$D$26-SUM($B$11:O11))
                          ),
               "X"
            )</f>
        <v>0</v>
      </c>
      <c r="Q11" s="122" t="str">
        <f xml:space="preserve"> IF(TEXT((EDATE('Projektkostenkalkulation EP'!$B$4,2)+P$3),"MM")=TEXT((EDATE('Projektkostenkalkulation EP'!$B$4,2)+(P$3-1)),"MM"),
             IF(
                        OR(
                                    TEXT((EDATE('Projektkostenkalkulation EP'!$B$4,2)+P$3),"TTT") = "Sa",
                                    TEXT((EDATE('Projektkostenkalkulation EP'!$B$4,2)+P$3),"TTT") = "So",
                                    IF(ISNA(VLOOKUP(EDATE('Projektkostenkalkulation EP'!$B$4,2)+P$3,Datenquellen!$F$7:$H$45,3,FALSE))," ",VLOOKUP(EDATE('Projektkostenkalkulation EP'!$B$4,2)+P$3,Datenquellen!$F$7:$H$45,3,FALSE))="X"
                                    ),
                          "X",
                          IF((((NETWORKDAYS('Projektkostenkalkulation EP'!$D$8,EOMONTH('Projektkostenkalkulation EP'!$D$8,0)))*('Projektkostenkalkulation EP'!$N$42/5)*
                                        'Projektkostenkalkulation EP'!$D$26)-SUM($B$11:P11))&gt;('Projektkostenkalkulation EP'!$N$42/5),('Projektkostenkalkulation EP'!$N$42/5),
                                         (NETWORKDAYS('Projektkostenkalkulation EP'!$D$8,
                                          EOMONTH('Projektkostenkalkulation EP'!$D$8,0)))*('Projektkostenkalkulation EP'!$N$42/5)*'Projektkostenkalkulation EP'!$D$26-SUM($B$11:P11))
                          ),
               "X"
            )</f>
        <v>X</v>
      </c>
      <c r="R11" s="122" t="str">
        <f xml:space="preserve"> IF(TEXT((EDATE('Projektkostenkalkulation EP'!$B$4,2)+Q$3),"MM")=TEXT((EDATE('Projektkostenkalkulation EP'!$B$4,2)+(Q$3-1)),"MM"),
             IF(
                        OR(
                                    TEXT((EDATE('Projektkostenkalkulation EP'!$B$4,2)+Q$3),"TTT") = "Sa",
                                    TEXT((EDATE('Projektkostenkalkulation EP'!$B$4,2)+Q$3),"TTT") = "So",
                                    IF(ISNA(VLOOKUP(EDATE('Projektkostenkalkulation EP'!$B$4,2)+Q$3,Datenquellen!$F$7:$H$45,3,FALSE))," ",VLOOKUP(EDATE('Projektkostenkalkulation EP'!$B$4,2)+Q$3,Datenquellen!$F$7:$H$45,3,FALSE))="X"
                                    ),
                          "X",
                          IF((((NETWORKDAYS('Projektkostenkalkulation EP'!$D$8,EOMONTH('Projektkostenkalkulation EP'!$D$8,0)))*('Projektkostenkalkulation EP'!$N$42/5)*
                                        'Projektkostenkalkulation EP'!$D$26)-SUM($B$11:Q11))&gt;('Projektkostenkalkulation EP'!$N$42/5),('Projektkostenkalkulation EP'!$N$42/5),
                                         (NETWORKDAYS('Projektkostenkalkulation EP'!$D$8,
                                          EOMONTH('Projektkostenkalkulation EP'!$D$8,0)))*('Projektkostenkalkulation EP'!$N$42/5)*'Projektkostenkalkulation EP'!$D$26-SUM($B$11:Q11))
                          ),
               "X"
            )</f>
        <v>X</v>
      </c>
      <c r="S11" s="122">
        <f xml:space="preserve"> IF(TEXT((EDATE('Projektkostenkalkulation EP'!$B$4,2)+R$3),"MM")=TEXT((EDATE('Projektkostenkalkulation EP'!$B$4,2)+(R$3-1)),"MM"),
             IF(
                        OR(
                                    TEXT((EDATE('Projektkostenkalkulation EP'!$B$4,2)+R$3),"TTT") = "Sa",
                                    TEXT((EDATE('Projektkostenkalkulation EP'!$B$4,2)+R$3),"TTT") = "So",
                                    IF(ISNA(VLOOKUP(EDATE('Projektkostenkalkulation EP'!$B$4,2)+R$3,Datenquellen!$F$7:$H$45,3,FALSE))," ",VLOOKUP(EDATE('Projektkostenkalkulation EP'!$B$4,2)+R$3,Datenquellen!$F$7:$H$45,3,FALSE))="X"
                                    ),
                          "X",
                          IF((((NETWORKDAYS('Projektkostenkalkulation EP'!$D$8,EOMONTH('Projektkostenkalkulation EP'!$D$8,0)))*('Projektkostenkalkulation EP'!$N$42/5)*
                                        'Projektkostenkalkulation EP'!$D$26)-SUM($B$11:R11))&gt;('Projektkostenkalkulation EP'!$N$42/5),('Projektkostenkalkulation EP'!$N$42/5),
                                         (NETWORKDAYS('Projektkostenkalkulation EP'!$D$8,
                                          EOMONTH('Projektkostenkalkulation EP'!$D$8,0)))*('Projektkostenkalkulation EP'!$N$42/5)*'Projektkostenkalkulation EP'!$D$26-SUM($B$11:R11))
                          ),
               "X"
            )</f>
        <v>0</v>
      </c>
      <c r="T11" s="122">
        <f xml:space="preserve"> IF(TEXT((EDATE('Projektkostenkalkulation EP'!$B$4,2)+S$3),"MM")=TEXT((EDATE('Projektkostenkalkulation EP'!$B$4,2)+(S$3-1)),"MM"),
             IF(
                        OR(
                                    TEXT((EDATE('Projektkostenkalkulation EP'!$B$4,2)+S$3),"TTT") = "Sa",
                                    TEXT((EDATE('Projektkostenkalkulation EP'!$B$4,2)+S$3),"TTT") = "So",
                                    IF(ISNA(VLOOKUP(EDATE('Projektkostenkalkulation EP'!$B$4,2)+S$3,Datenquellen!$F$7:$H$45,3,FALSE))," ",VLOOKUP(EDATE('Projektkostenkalkulation EP'!$B$4,2)+S$3,Datenquellen!$F$7:$H$45,3,FALSE))="X"
                                    ),
                          "X",
                          IF((((NETWORKDAYS('Projektkostenkalkulation EP'!$D$8,EOMONTH('Projektkostenkalkulation EP'!$D$8,0)))*('Projektkostenkalkulation EP'!$N$42/5)*
                                        'Projektkostenkalkulation EP'!$D$26)-SUM($B$11:S11))&gt;('Projektkostenkalkulation EP'!$N$42/5),('Projektkostenkalkulation EP'!$N$42/5),
                                         (NETWORKDAYS('Projektkostenkalkulation EP'!$D$8,
                                          EOMONTH('Projektkostenkalkulation EP'!$D$8,0)))*('Projektkostenkalkulation EP'!$N$42/5)*'Projektkostenkalkulation EP'!$D$26-SUM($B$11:S11))
                          ),
               "X"
            )</f>
        <v>0</v>
      </c>
      <c r="U11" s="122">
        <f xml:space="preserve"> IF(TEXT((EDATE('Projektkostenkalkulation EP'!$B$4,2)+T$3),"MM")=TEXT((EDATE('Projektkostenkalkulation EP'!$B$4,2)+(T$3-1)),"MM"),
             IF(
                        OR(
                                    TEXT((EDATE('Projektkostenkalkulation EP'!$B$4,2)+T$3),"TTT") = "Sa",
                                    TEXT((EDATE('Projektkostenkalkulation EP'!$B$4,2)+T$3),"TTT") = "So",
                                    IF(ISNA(VLOOKUP(EDATE('Projektkostenkalkulation EP'!$B$4,2)+T$3,Datenquellen!$F$7:$H$45,3,FALSE))," ",VLOOKUP(EDATE('Projektkostenkalkulation EP'!$B$4,2)+T$3,Datenquellen!$F$7:$H$45,3,FALSE))="X"
                                    ),
                          "X",
                          IF((((NETWORKDAYS('Projektkostenkalkulation EP'!$D$8,EOMONTH('Projektkostenkalkulation EP'!$D$8,0)))*('Projektkostenkalkulation EP'!$N$42/5)*
                                        'Projektkostenkalkulation EP'!$D$26)-SUM($B$11:T11))&gt;('Projektkostenkalkulation EP'!$N$42/5),('Projektkostenkalkulation EP'!$N$42/5),
                                         (NETWORKDAYS('Projektkostenkalkulation EP'!$D$8,
                                          EOMONTH('Projektkostenkalkulation EP'!$D$8,0)))*('Projektkostenkalkulation EP'!$N$42/5)*'Projektkostenkalkulation EP'!$D$26-SUM($B$11:T11))
                          ),
               "X"
            )</f>
        <v>0</v>
      </c>
      <c r="V11" s="122">
        <f xml:space="preserve"> IF(TEXT((EDATE('Projektkostenkalkulation EP'!$B$4,2)+U$3),"MM")=TEXT((EDATE('Projektkostenkalkulation EP'!$B$4,2)+(U$3-1)),"MM"),
             IF(
                        OR(
                                    TEXT((EDATE('Projektkostenkalkulation EP'!$B$4,2)+U$3),"TTT") = "Sa",
                                    TEXT((EDATE('Projektkostenkalkulation EP'!$B$4,2)+U$3),"TTT") = "So",
                                    IF(ISNA(VLOOKUP(EDATE('Projektkostenkalkulation EP'!$B$4,2)+U$3,Datenquellen!$F$7:$H$45,3,FALSE))," ",VLOOKUP(EDATE('Projektkostenkalkulation EP'!$B$4,2)+U$3,Datenquellen!$F$7:$H$45,3,FALSE))="X"
                                    ),
                          "X",
                          IF((((NETWORKDAYS('Projektkostenkalkulation EP'!$D$8,EOMONTH('Projektkostenkalkulation EP'!$D$8,0)))*('Projektkostenkalkulation EP'!$N$42/5)*
                                        'Projektkostenkalkulation EP'!$D$26)-SUM($B$11:U11))&gt;('Projektkostenkalkulation EP'!$N$42/5),('Projektkostenkalkulation EP'!$N$42/5),
                                         (NETWORKDAYS('Projektkostenkalkulation EP'!$D$8,
                                          EOMONTH('Projektkostenkalkulation EP'!$D$8,0)))*('Projektkostenkalkulation EP'!$N$42/5)*'Projektkostenkalkulation EP'!$D$26-SUM($B$11:U11))
                          ),
               "X"
            )</f>
        <v>0</v>
      </c>
      <c r="W11" s="122">
        <f xml:space="preserve"> IF(TEXT((EDATE('Projektkostenkalkulation EP'!$B$4,2)+V$3),"MM")=TEXT((EDATE('Projektkostenkalkulation EP'!$B$4,2)+(V$3-1)),"MM"),
             IF(
                        OR(
                                    TEXT((EDATE('Projektkostenkalkulation EP'!$B$4,2)+V$3),"TTT") = "Sa",
                                    TEXT((EDATE('Projektkostenkalkulation EP'!$B$4,2)+V$3),"TTT") = "So",
                                    IF(ISNA(VLOOKUP(EDATE('Projektkostenkalkulation EP'!$B$4,2)+V$3,Datenquellen!$F$7:$H$45,3,FALSE))," ",VLOOKUP(EDATE('Projektkostenkalkulation EP'!$B$4,2)+V$3,Datenquellen!$F$7:$H$45,3,FALSE))="X"
                                    ),
                          "X",
                          IF((((NETWORKDAYS('Projektkostenkalkulation EP'!$D$8,EOMONTH('Projektkostenkalkulation EP'!$D$8,0)))*('Projektkostenkalkulation EP'!$N$42/5)*
                                        'Projektkostenkalkulation EP'!$D$26)-SUM($B$11:V11))&gt;('Projektkostenkalkulation EP'!$N$42/5),('Projektkostenkalkulation EP'!$N$42/5),
                                         (NETWORKDAYS('Projektkostenkalkulation EP'!$D$8,
                                          EOMONTH('Projektkostenkalkulation EP'!$D$8,0)))*('Projektkostenkalkulation EP'!$N$42/5)*'Projektkostenkalkulation EP'!$D$26-SUM($B$11:V11))
                          ),
               "X"
            )</f>
        <v>0</v>
      </c>
      <c r="X11" s="122" t="str">
        <f xml:space="preserve"> IF(TEXT((EDATE('Projektkostenkalkulation EP'!$B$4,2)+W$3),"MM")=TEXT((EDATE('Projektkostenkalkulation EP'!$B$4,2)+(W$3-1)),"MM"),
             IF(
                        OR(
                                    TEXT((EDATE('Projektkostenkalkulation EP'!$B$4,2)+W$3),"TTT") = "Sa",
                                    TEXT((EDATE('Projektkostenkalkulation EP'!$B$4,2)+W$3),"TTT") = "So",
                                    IF(ISNA(VLOOKUP(EDATE('Projektkostenkalkulation EP'!$B$4,2)+W$3,Datenquellen!$F$7:$H$45,3,FALSE))," ",VLOOKUP(EDATE('Projektkostenkalkulation EP'!$B$4,2)+W$3,Datenquellen!$F$7:$H$45,3,FALSE))="X"
                                    ),
                          "X",
                          IF((((NETWORKDAYS('Projektkostenkalkulation EP'!$D$8,EOMONTH('Projektkostenkalkulation EP'!$D$8,0)))*('Projektkostenkalkulation EP'!$N$42/5)*
                                        'Projektkostenkalkulation EP'!$D$26)-SUM($B$11:W11))&gt;('Projektkostenkalkulation EP'!$N$42/5),('Projektkostenkalkulation EP'!$N$42/5),
                                         (NETWORKDAYS('Projektkostenkalkulation EP'!$D$8,
                                          EOMONTH('Projektkostenkalkulation EP'!$D$8,0)))*('Projektkostenkalkulation EP'!$N$42/5)*'Projektkostenkalkulation EP'!$D$26-SUM($B$11:W11))
                          ),
               "X"
            )</f>
        <v>X</v>
      </c>
      <c r="Y11" s="122" t="str">
        <f xml:space="preserve"> IF(TEXT((EDATE('Projektkostenkalkulation EP'!$B$4,2)+X$3),"MM")=TEXT((EDATE('Projektkostenkalkulation EP'!$B$4,2)+(X$3-1)),"MM"),
             IF(
                        OR(
                                    TEXT((EDATE('Projektkostenkalkulation EP'!$B$4,2)+X$3),"TTT") = "Sa",
                                    TEXT((EDATE('Projektkostenkalkulation EP'!$B$4,2)+X$3),"TTT") = "So",
                                    IF(ISNA(VLOOKUP(EDATE('Projektkostenkalkulation EP'!$B$4,2)+X$3,Datenquellen!$F$7:$H$45,3,FALSE))," ",VLOOKUP(EDATE('Projektkostenkalkulation EP'!$B$4,2)+X$3,Datenquellen!$F$7:$H$45,3,FALSE))="X"
                                    ),
                          "X",
                          IF((((NETWORKDAYS('Projektkostenkalkulation EP'!$D$8,EOMONTH('Projektkostenkalkulation EP'!$D$8,0)))*('Projektkostenkalkulation EP'!$N$42/5)*
                                        'Projektkostenkalkulation EP'!$D$26)-SUM($B$11:X11))&gt;('Projektkostenkalkulation EP'!$N$42/5),('Projektkostenkalkulation EP'!$N$42/5),
                                         (NETWORKDAYS('Projektkostenkalkulation EP'!$D$8,
                                          EOMONTH('Projektkostenkalkulation EP'!$D$8,0)))*('Projektkostenkalkulation EP'!$N$42/5)*'Projektkostenkalkulation EP'!$D$26-SUM($B$11:X11))
                          ),
               "X"
            )</f>
        <v>X</v>
      </c>
      <c r="Z11" s="122">
        <f xml:space="preserve"> IF(TEXT((EDATE('Projektkostenkalkulation EP'!$B$4,2)+Y$3),"MM")=TEXT((EDATE('Projektkostenkalkulation EP'!$B$4,2)+(Y$3-1)),"MM"),
             IF(
                        OR(
                                    TEXT((EDATE('Projektkostenkalkulation EP'!$B$4,2)+Y$3),"TTT") = "Sa",
                                    TEXT((EDATE('Projektkostenkalkulation EP'!$B$4,2)+Y$3),"TTT") = "So",
                                    IF(ISNA(VLOOKUP(EDATE('Projektkostenkalkulation EP'!$B$4,2)+Y$3,Datenquellen!$F$7:$H$45,3,FALSE))," ",VLOOKUP(EDATE('Projektkostenkalkulation EP'!$B$4,2)+Y$3,Datenquellen!$F$7:$H$45,3,FALSE))="X"
                                    ),
                          "X",
                          IF((((NETWORKDAYS('Projektkostenkalkulation EP'!$D$8,EOMONTH('Projektkostenkalkulation EP'!$D$8,0)))*('Projektkostenkalkulation EP'!$N$42/5)*
                                        'Projektkostenkalkulation EP'!$D$26)-SUM($B$11:Y11))&gt;('Projektkostenkalkulation EP'!$N$42/5),('Projektkostenkalkulation EP'!$N$42/5),
                                         (NETWORKDAYS('Projektkostenkalkulation EP'!$D$8,
                                          EOMONTH('Projektkostenkalkulation EP'!$D$8,0)))*('Projektkostenkalkulation EP'!$N$42/5)*'Projektkostenkalkulation EP'!$D$26-SUM($B$11:Y11))
                          ),
               "X"
            )</f>
        <v>0</v>
      </c>
      <c r="AA11" s="122">
        <f xml:space="preserve"> IF(TEXT((EDATE('Projektkostenkalkulation EP'!$B$4,2)+Z$3),"MM")=TEXT((EDATE('Projektkostenkalkulation EP'!$B$4,2)+(Z$3-1)),"MM"),
             IF(
                        OR(
                                    TEXT((EDATE('Projektkostenkalkulation EP'!$B$4,2)+Z$3),"TTT") = "Sa",
                                    TEXT((EDATE('Projektkostenkalkulation EP'!$B$4,2)+Z$3),"TTT") = "So",
                                    IF(ISNA(VLOOKUP(EDATE('Projektkostenkalkulation EP'!$B$4,2)+Z$3,Datenquellen!$F$7:$H$45,3,FALSE))," ",VLOOKUP(EDATE('Projektkostenkalkulation EP'!$B$4,2)+Z$3,Datenquellen!$F$7:$H$45,3,FALSE))="X"
                                    ),
                          "X",
                          IF((((NETWORKDAYS('Projektkostenkalkulation EP'!$D$8,EOMONTH('Projektkostenkalkulation EP'!$D$8,0)))*('Projektkostenkalkulation EP'!$N$42/5)*
                                        'Projektkostenkalkulation EP'!$D$26)-SUM($B$11:Z11))&gt;('Projektkostenkalkulation EP'!$N$42/5),('Projektkostenkalkulation EP'!$N$42/5),
                                         (NETWORKDAYS('Projektkostenkalkulation EP'!$D$8,
                                          EOMONTH('Projektkostenkalkulation EP'!$D$8,0)))*('Projektkostenkalkulation EP'!$N$42/5)*'Projektkostenkalkulation EP'!$D$26-SUM($B$11:Z11))
                          ),
               "X"
            )</f>
        <v>0</v>
      </c>
      <c r="AB11" s="122">
        <f xml:space="preserve"> IF(TEXT((EDATE('Projektkostenkalkulation EP'!$B$4,2)+AA$3),"MM")=TEXT((EDATE('Projektkostenkalkulation EP'!$B$4,2)+(AA$3-1)),"MM"),
             IF(
                        OR(
                                    TEXT((EDATE('Projektkostenkalkulation EP'!$B$4,2)+AA$3),"TTT") = "Sa",
                                    TEXT((EDATE('Projektkostenkalkulation EP'!$B$4,2)+AA$3),"TTT") = "So",
                                    IF(ISNA(VLOOKUP(EDATE('Projektkostenkalkulation EP'!$B$4,2)+AA$3,Datenquellen!$F$7:$H$45,3,FALSE))," ",VLOOKUP(EDATE('Projektkostenkalkulation EP'!$B$4,2)+AA$3,Datenquellen!$F$7:$H$45,3,FALSE))="X"
                                    ),
                          "X",
                          IF((((NETWORKDAYS('Projektkostenkalkulation EP'!$D$8,EOMONTH('Projektkostenkalkulation EP'!$D$8,0)))*('Projektkostenkalkulation EP'!$N$42/5)*
                                        'Projektkostenkalkulation EP'!$D$26)-SUM($B$11:AA11))&gt;('Projektkostenkalkulation EP'!$N$42/5),('Projektkostenkalkulation EP'!$N$42/5),
                                         (NETWORKDAYS('Projektkostenkalkulation EP'!$D$8,
                                          EOMONTH('Projektkostenkalkulation EP'!$D$8,0)))*('Projektkostenkalkulation EP'!$N$42/5)*'Projektkostenkalkulation EP'!$D$26-SUM($B$11:AA11))
                          ),
               "X"
            )</f>
        <v>0</v>
      </c>
      <c r="AC11" s="122">
        <f xml:space="preserve"> IF(TEXT((EDATE('Projektkostenkalkulation EP'!$B$4,2)+AB$3),"MM")=TEXT((EDATE('Projektkostenkalkulation EP'!$B$4,2)+(AB$3-1)),"MM"),
             IF(
                        OR(
                                    TEXT((EDATE('Projektkostenkalkulation EP'!$B$4,2)+AB$3),"TTT") = "Sa",
                                    TEXT((EDATE('Projektkostenkalkulation EP'!$B$4,2)+AB$3),"TTT") = "So",
                                    IF(ISNA(VLOOKUP(EDATE('Projektkostenkalkulation EP'!$B$4,2)+AB$3,Datenquellen!$F$7:$H$45,3,FALSE))," ",VLOOKUP(EDATE('Projektkostenkalkulation EP'!$B$4,2)+AB$3,Datenquellen!$F$7:$H$45,3,FALSE))="X"
                                    ),
                          "X",
                          IF((((NETWORKDAYS('Projektkostenkalkulation EP'!$D$8,EOMONTH('Projektkostenkalkulation EP'!$D$8,0)))*('Projektkostenkalkulation EP'!$N$42/5)*
                                        'Projektkostenkalkulation EP'!$D$26)-SUM($B$11:AB11))&gt;('Projektkostenkalkulation EP'!$N$42/5),('Projektkostenkalkulation EP'!$N$42/5),
                                         (NETWORKDAYS('Projektkostenkalkulation EP'!$D$8,
                                          EOMONTH('Projektkostenkalkulation EP'!$D$8,0)))*('Projektkostenkalkulation EP'!$N$42/5)*'Projektkostenkalkulation EP'!$D$26-SUM($B$11:AB11))
                          ),
               "X"
            )</f>
        <v>0</v>
      </c>
      <c r="AD11" s="122" t="str">
        <f xml:space="preserve"> IF(TEXT((EDATE('Projektkostenkalkulation EP'!$B$4,2)+AC$3),"MM")=TEXT((EDATE('Projektkostenkalkulation EP'!$B$4,2)+(AC$3-1)),"MM"),
             IF(
                        OR(
                                    TEXT((EDATE('Projektkostenkalkulation EP'!$B$4,2)+AC$3),"TTT") = "Sa",
                                    TEXT((EDATE('Projektkostenkalkulation EP'!$B$4,2)+AC$3),"TTT") = "So",
                                    IF(ISNA(VLOOKUP(EDATE('Projektkostenkalkulation EP'!$B$4,2)+AC$3,Datenquellen!$F$7:$H$45,3,FALSE))," ",VLOOKUP(EDATE('Projektkostenkalkulation EP'!$B$4,2)+AC$3,Datenquellen!$F$7:$H$45,3,FALSE))="X"
                                    ),
                          "X",
                          IF((((NETWORKDAYS('Projektkostenkalkulation EP'!$D$8,EOMONTH('Projektkostenkalkulation EP'!$D$8,0)))*('Projektkostenkalkulation EP'!$N$42/5)*
                                        'Projektkostenkalkulation EP'!$D$26)-SUM($B$11:AC11))&gt;('Projektkostenkalkulation EP'!$N$42/5),('Projektkostenkalkulation EP'!$N$42/5),
                                         (NETWORKDAYS('Projektkostenkalkulation EP'!$D$8,
                                          EOMONTH('Projektkostenkalkulation EP'!$D$8,0)))*('Projektkostenkalkulation EP'!$N$42/5)*'Projektkostenkalkulation EP'!$D$26-SUM($B$11:AC11))
                          ),
               "X"
            )</f>
        <v>X</v>
      </c>
      <c r="AE11" s="122" t="str">
        <f xml:space="preserve"> IF(TEXT((EDATE('Projektkostenkalkulation EP'!$B$4,2)+AD$3),"MM")=TEXT((EDATE('Projektkostenkalkulation EP'!$B$4,2)+(AD$3-1)),"MM"),
             IF(
                        OR(
                                    TEXT((EDATE('Projektkostenkalkulation EP'!$B$4,2)+AD$3),"TTT") = "Sa",
                                    TEXT((EDATE('Projektkostenkalkulation EP'!$B$4,2)+AD$3),"TTT") = "So",
                                    IF(ISNA(VLOOKUP(EDATE('Projektkostenkalkulation EP'!$B$4,2)+AD$3,Datenquellen!$F$7:$H$45,3,FALSE))," ",VLOOKUP(EDATE('Projektkostenkalkulation EP'!$B$4,2)+AD$3,Datenquellen!$F$7:$H$45,3,FALSE))="X"
                                    ),
                          "X",
                          IF((((NETWORKDAYS('Projektkostenkalkulation EP'!$D$8,EOMONTH('Projektkostenkalkulation EP'!$D$8,0)))*('Projektkostenkalkulation EP'!$N$42/5)*
                                        'Projektkostenkalkulation EP'!$D$26)-SUM($B$11:AD11))&gt;('Projektkostenkalkulation EP'!$N$42/5),('Projektkostenkalkulation EP'!$N$42/5),
                                         (NETWORKDAYS('Projektkostenkalkulation EP'!$D$8,
                                          EOMONTH('Projektkostenkalkulation EP'!$D$8,0)))*('Projektkostenkalkulation EP'!$N$42/5)*'Projektkostenkalkulation EP'!$D$26-SUM($B$11:AD11))
                          ),
               "X"
            )</f>
        <v>X</v>
      </c>
      <c r="AF11" s="122" t="str">
        <f xml:space="preserve"> IF(TEXT((EDATE('Projektkostenkalkulation EP'!$B$4,2)+AE$3),"MM")=TEXT((EDATE('Projektkostenkalkulation EP'!$B$4,2)+(AE$3-1)),"MM"),
             IF(
                        OR(
                                    TEXT((EDATE('Projektkostenkalkulation EP'!$B$4,2)+AE$3),"TTT") = "Sa",
                                    TEXT((EDATE('Projektkostenkalkulation EP'!$B$4,2)+AE$3),"TTT") = "So",
                                    IF(ISNA(VLOOKUP(EDATE('Projektkostenkalkulation EP'!$B$4,2)+AE$3,Datenquellen!$F$7:$H$45,3,FALSE))," ",VLOOKUP(EDATE('Projektkostenkalkulation EP'!$B$4,2)+AE$3,Datenquellen!$F$7:$H$45,3,FALSE))="X"
                                    ),
                          "X",
                          IF((((NETWORKDAYS('Projektkostenkalkulation EP'!$D$8,EOMONTH('Projektkostenkalkulation EP'!$D$8,0)))*('Projektkostenkalkulation EP'!$N$42/5)*
                                        'Projektkostenkalkulation EP'!$D$26)-SUM($B$11:AE11))&gt;('Projektkostenkalkulation EP'!$N$42/5),('Projektkostenkalkulation EP'!$N$42/5),
                                         (NETWORKDAYS('Projektkostenkalkulation EP'!$D$8,
                                          EOMONTH('Projektkostenkalkulation EP'!$D$8,0)))*('Projektkostenkalkulation EP'!$N$42/5)*'Projektkostenkalkulation EP'!$D$26-SUM($B$11:AE11))
                          ),
               "X"
            )</f>
        <v>X</v>
      </c>
      <c r="AG11" s="121">
        <f t="shared" si="0"/>
        <v>0</v>
      </c>
      <c r="AH11" s="525">
        <f>AG11-AG12</f>
        <v>0</v>
      </c>
      <c r="AJ11" s="2" t="s">
        <v>81</v>
      </c>
      <c r="AK11" s="124" t="str">
        <f>IF(
            OR(
                     TEXT(EDATE('Projektkostenkalkulation EP'!$B$4,14),"TTT") = "Sa",
                     TEXT(EDATE('Projektkostenkalkulation EP'!$B$4,14),"TTT") = "So",
                     IF(ISNA(VLOOKUP(EDATE('Projektkostenkalkulation EP'!$B$4,14),Datenquellen!$F$7:$H$45,3,FALSE))," ",VLOOKUP(EDATE('Projektkostenkalkulation EP'!$B$4,14),Datenquellen!$F$7:$H$45,3,FALSE))="X"
                            ),
                    "X",
                    IF('Projektkostenkalkulation EP'!$P$26&gt;0,('Projektkostenkalkulation EP'!$N$42/5),0)
            )</f>
        <v>X</v>
      </c>
      <c r="AL11" s="122" t="str">
        <f xml:space="preserve"> IF(TEXT((EDATE('Projektkostenkalkulation EP'!$B$4,14)+AK$3),"MM")=TEXT((EDATE('Projektkostenkalkulation EP'!$B$4,14)+(AK$3-1)),"MM"),
             IF(
                        OR(
                                    TEXT((EDATE('Projektkostenkalkulation EP'!$B$4,14)+AK$3),"TTT") = "Sa",
                                    TEXT((EDATE('Projektkostenkalkulation EP'!$B$4,14)+AK$3),"TTT") = "So",
                                    IF(ISNA(VLOOKUP(EDATE('Projektkostenkalkulation EP'!$B$4,14)+AK$3,Datenquellen!$F$7:$H$45,3,FALSE))," ",VLOOKUP(EDATE('Projektkostenkalkulation EP'!$B$4,14)+AK$3,Datenquellen!$F$7:$H$45,3,FALSE))="X"
                                    ),
                          "X",
                          IF((((NETWORKDAYS('Projektkostenkalkulation EP'!$P$8,EOMONTH('Projektkostenkalkulation EP'!$P$8,0)))*('Projektkostenkalkulation EP'!$N$42/5)*
                                        'Projektkostenkalkulation EP'!$P$26)-SUM($AK11:AK$11))&gt;('Projektkostenkalkulation EP'!$N$42/5),('Projektkostenkalkulation EP'!$N$42/5),
                                         (NETWORKDAYS('Projektkostenkalkulation EP'!$P$8,
                                          EOMONTH('Projektkostenkalkulation EP'!$P$8,0)))*('Projektkostenkalkulation EP'!$N$42/5)*'Projektkostenkalkulation EP'!$P$26-SUM($AK11:AK$11))
                          ),
               "X"
            )</f>
        <v>X</v>
      </c>
      <c r="AM11" s="122">
        <f xml:space="preserve"> IF(TEXT((EDATE('Projektkostenkalkulation EP'!$B$4,14)+AL$3),"MM")=TEXT((EDATE('Projektkostenkalkulation EP'!$B$4,14)+(AL$3-1)),"MM"),
             IF(
                        OR(
                                    TEXT((EDATE('Projektkostenkalkulation EP'!$B$4,14)+AL$3),"TTT") = "Sa",
                                    TEXT((EDATE('Projektkostenkalkulation EP'!$B$4,14)+AL$3),"TTT") = "So",
                                    IF(ISNA(VLOOKUP(EDATE('Projektkostenkalkulation EP'!$B$4,14)+AL$3,Datenquellen!$F$7:$H$45,3,FALSE))," ",VLOOKUP(EDATE('Projektkostenkalkulation EP'!$B$4,14)+AL$3,Datenquellen!$F$7:$H$45,3,FALSE))="X"
                                    ),
                          "X",
                          IF((((NETWORKDAYS('Projektkostenkalkulation EP'!$P$8,EOMONTH('Projektkostenkalkulation EP'!$P$8,0)))*('Projektkostenkalkulation EP'!$N$42/5)*
                                        'Projektkostenkalkulation EP'!$P$26)-SUM($AK11:AL$11))&gt;('Projektkostenkalkulation EP'!$N$42/5),('Projektkostenkalkulation EP'!$N$42/5),
                                         (NETWORKDAYS('Projektkostenkalkulation EP'!$P$8,
                                          EOMONTH('Projektkostenkalkulation EP'!$P$8,0)))*('Projektkostenkalkulation EP'!$N$42/5)*'Projektkostenkalkulation EP'!$P$26-SUM($AK11:AL$11))
                          ),
               "X"
            )</f>
        <v>0</v>
      </c>
      <c r="AN11" s="122">
        <f xml:space="preserve"> IF(TEXT((EDATE('Projektkostenkalkulation EP'!$B$4,14)+AM$3),"MM")=TEXT((EDATE('Projektkostenkalkulation EP'!$B$4,14)+(AM$3-1)),"MM"),
             IF(
                        OR(
                                    TEXT((EDATE('Projektkostenkalkulation EP'!$B$4,14)+AM$3),"TTT") = "Sa",
                                    TEXT((EDATE('Projektkostenkalkulation EP'!$B$4,14)+AM$3),"TTT") = "So",
                                    IF(ISNA(VLOOKUP(EDATE('Projektkostenkalkulation EP'!$B$4,14)+AM$3,Datenquellen!$F$7:$H$45,3,FALSE))," ",VLOOKUP(EDATE('Projektkostenkalkulation EP'!$B$4,14)+AM$3,Datenquellen!$F$7:$H$45,3,FALSE))="X"
                                    ),
                          "X",
                          IF((((NETWORKDAYS('Projektkostenkalkulation EP'!$P$8,EOMONTH('Projektkostenkalkulation EP'!$P$8,0)))*('Projektkostenkalkulation EP'!$N$42/5)*
                                        'Projektkostenkalkulation EP'!$P$26)-SUM($AK11:AM$11))&gt;('Projektkostenkalkulation EP'!$N$42/5),('Projektkostenkalkulation EP'!$N$42/5),
                                         (NETWORKDAYS('Projektkostenkalkulation EP'!$P$8,
                                          EOMONTH('Projektkostenkalkulation EP'!$P$8,0)))*('Projektkostenkalkulation EP'!$N$42/5)*'Projektkostenkalkulation EP'!$P$26-SUM($AK11:AM$11))
                          ),
               "X"
            )</f>
        <v>0</v>
      </c>
      <c r="AO11" s="122">
        <f xml:space="preserve"> IF(TEXT((EDATE('Projektkostenkalkulation EP'!$B$4,14)+AN$3),"MM")=TEXT((EDATE('Projektkostenkalkulation EP'!$B$4,14)+(AN$3-1)),"MM"),
             IF(
                        OR(
                                    TEXT((EDATE('Projektkostenkalkulation EP'!$B$4,14)+AN$3),"TTT") = "Sa",
                                    TEXT((EDATE('Projektkostenkalkulation EP'!$B$4,14)+AN$3),"TTT") = "So",
                                    IF(ISNA(VLOOKUP(EDATE('Projektkostenkalkulation EP'!$B$4,14)+AN$3,Datenquellen!$F$7:$H$45,3,FALSE))," ",VLOOKUP(EDATE('Projektkostenkalkulation EP'!$B$4,14)+AN$3,Datenquellen!$F$7:$H$45,3,FALSE))="X"
                                    ),
                          "X",
                          IF((((NETWORKDAYS('Projektkostenkalkulation EP'!$P$8,EOMONTH('Projektkostenkalkulation EP'!$P$8,0)))*('Projektkostenkalkulation EP'!$N$42/5)*
                                        'Projektkostenkalkulation EP'!$P$26)-SUM($AK11:AN$11))&gt;('Projektkostenkalkulation EP'!$N$42/5),('Projektkostenkalkulation EP'!$N$42/5),
                                         (NETWORKDAYS('Projektkostenkalkulation EP'!$P$8,
                                          EOMONTH('Projektkostenkalkulation EP'!$P$8,0)))*('Projektkostenkalkulation EP'!$N$42/5)*'Projektkostenkalkulation EP'!$P$26-SUM($AK11:AN$11))
                          ),
               "X"
            )</f>
        <v>0</v>
      </c>
      <c r="AP11" s="122">
        <f xml:space="preserve"> IF(TEXT((EDATE('Projektkostenkalkulation EP'!$B$4,14)+AO$3),"MM")=TEXT((EDATE('Projektkostenkalkulation EP'!$B$4,14)+(AO$3-1)),"MM"),
             IF(
                        OR(
                                    TEXT((EDATE('Projektkostenkalkulation EP'!$B$4,14)+AO$3),"TTT") = "Sa",
                                    TEXT((EDATE('Projektkostenkalkulation EP'!$B$4,14)+AO$3),"TTT") = "So",
                                    IF(ISNA(VLOOKUP(EDATE('Projektkostenkalkulation EP'!$B$4,14)+AO$3,Datenquellen!$F$7:$H$45,3,FALSE))," ",VLOOKUP(EDATE('Projektkostenkalkulation EP'!$B$4,14)+AO$3,Datenquellen!$F$7:$H$45,3,FALSE))="X"
                                    ),
                          "X",
                          IF((((NETWORKDAYS('Projektkostenkalkulation EP'!$P$8,EOMONTH('Projektkostenkalkulation EP'!$P$8,0)))*('Projektkostenkalkulation EP'!$N$42/5)*
                                        'Projektkostenkalkulation EP'!$P$26)-SUM($AK11:AO$11))&gt;('Projektkostenkalkulation EP'!$N$42/5),('Projektkostenkalkulation EP'!$N$42/5),
                                         (NETWORKDAYS('Projektkostenkalkulation EP'!$P$8,
                                          EOMONTH('Projektkostenkalkulation EP'!$P$8,0)))*('Projektkostenkalkulation EP'!$N$42/5)*'Projektkostenkalkulation EP'!$P$26-SUM($AK11:AO$11))
                          ),
               "X"
            )</f>
        <v>0</v>
      </c>
      <c r="AQ11" s="122">
        <f xml:space="preserve"> IF(TEXT((EDATE('Projektkostenkalkulation EP'!$B$4,14)+AP$3),"MM")=TEXT((EDATE('Projektkostenkalkulation EP'!$B$4,14)+(AP$3-1)),"MM"),
             IF(
                        OR(
                                    TEXT((EDATE('Projektkostenkalkulation EP'!$B$4,14)+AP$3),"TTT") = "Sa",
                                    TEXT((EDATE('Projektkostenkalkulation EP'!$B$4,14)+AP$3),"TTT") = "So",
                                    IF(ISNA(VLOOKUP(EDATE('Projektkostenkalkulation EP'!$B$4,14)+AP$3,Datenquellen!$F$7:$H$45,3,FALSE))," ",VLOOKUP(EDATE('Projektkostenkalkulation EP'!$B$4,14)+AP$3,Datenquellen!$F$7:$H$45,3,FALSE))="X"
                                    ),
                          "X",
                          IF((((NETWORKDAYS('Projektkostenkalkulation EP'!$P$8,EOMONTH('Projektkostenkalkulation EP'!$P$8,0)))*('Projektkostenkalkulation EP'!$N$42/5)*
                                        'Projektkostenkalkulation EP'!$P$26)-SUM($AK11:AP$11))&gt;('Projektkostenkalkulation EP'!$N$42/5),('Projektkostenkalkulation EP'!$N$42/5),
                                         (NETWORKDAYS('Projektkostenkalkulation EP'!$P$8,
                                          EOMONTH('Projektkostenkalkulation EP'!$P$8,0)))*('Projektkostenkalkulation EP'!$N$42/5)*'Projektkostenkalkulation EP'!$P$26-SUM($AK11:AP$11))
                          ),
               "X"
            )</f>
        <v>0</v>
      </c>
      <c r="AR11" s="122" t="str">
        <f xml:space="preserve"> IF(TEXT((EDATE('Projektkostenkalkulation EP'!$B$4,14)+AQ$3),"MM")=TEXT((EDATE('Projektkostenkalkulation EP'!$B$4,14)+(AQ$3-1)),"MM"),
             IF(
                        OR(
                                    TEXT((EDATE('Projektkostenkalkulation EP'!$B$4,14)+AQ$3),"TTT") = "Sa",
                                    TEXT((EDATE('Projektkostenkalkulation EP'!$B$4,14)+AQ$3),"TTT") = "So",
                                    IF(ISNA(VLOOKUP(EDATE('Projektkostenkalkulation EP'!$B$4,14)+AQ$3,Datenquellen!$F$7:$H$45,3,FALSE))," ",VLOOKUP(EDATE('Projektkostenkalkulation EP'!$B$4,14)+AQ$3,Datenquellen!$F$7:$H$45,3,FALSE))="X"
                                    ),
                          "X",
                          IF((((NETWORKDAYS('Projektkostenkalkulation EP'!$P$8,EOMONTH('Projektkostenkalkulation EP'!$P$8,0)))*('Projektkostenkalkulation EP'!$N$42/5)*
                                        'Projektkostenkalkulation EP'!$P$26)-SUM($AK11:AQ$11))&gt;('Projektkostenkalkulation EP'!$N$42/5),('Projektkostenkalkulation EP'!$N$42/5),
                                         (NETWORKDAYS('Projektkostenkalkulation EP'!$P$8,
                                          EOMONTH('Projektkostenkalkulation EP'!$P$8,0)))*('Projektkostenkalkulation EP'!$N$42/5)*'Projektkostenkalkulation EP'!$P$26-SUM($AK11:AQ$11))
                          ),
               "X"
            )</f>
        <v>X</v>
      </c>
      <c r="AS11" s="122" t="str">
        <f xml:space="preserve"> IF(TEXT((EDATE('Projektkostenkalkulation EP'!$B$4,14)+AR$3),"MM")=TEXT((EDATE('Projektkostenkalkulation EP'!$B$4,14)+(AR$3-1)),"MM"),
             IF(
                        OR(
                                    TEXT((EDATE('Projektkostenkalkulation EP'!$B$4,14)+AR$3),"TTT") = "Sa",
                                    TEXT((EDATE('Projektkostenkalkulation EP'!$B$4,14)+AR$3),"TTT") = "So",
                                    IF(ISNA(VLOOKUP(EDATE('Projektkostenkalkulation EP'!$B$4,14)+AR$3,Datenquellen!$F$7:$H$45,3,FALSE))," ",VLOOKUP(EDATE('Projektkostenkalkulation EP'!$B$4,14)+AR$3,Datenquellen!$F$7:$H$45,3,FALSE))="X"
                                    ),
                          "X",
                          IF((((NETWORKDAYS('Projektkostenkalkulation EP'!$P$8,EOMONTH('Projektkostenkalkulation EP'!$P$8,0)))*('Projektkostenkalkulation EP'!$N$42/5)*
                                        'Projektkostenkalkulation EP'!$P$26)-SUM($AK11:AR$11))&gt;('Projektkostenkalkulation EP'!$N$42/5),('Projektkostenkalkulation EP'!$N$42/5),
                                         (NETWORKDAYS('Projektkostenkalkulation EP'!$P$8,
                                          EOMONTH('Projektkostenkalkulation EP'!$P$8,0)))*('Projektkostenkalkulation EP'!$N$42/5)*'Projektkostenkalkulation EP'!$P$26-SUM($AK11:AR$11))
                          ),
               "X"
            )</f>
        <v>X</v>
      </c>
      <c r="AT11" s="122">
        <f xml:space="preserve"> IF(TEXT((EDATE('Projektkostenkalkulation EP'!$B$4,14)+AS$3),"MM")=TEXT((EDATE('Projektkostenkalkulation EP'!$B$4,14)+(AS$3-1)),"MM"),
             IF(
                        OR(
                                    TEXT((EDATE('Projektkostenkalkulation EP'!$B$4,14)+AS$3),"TTT") = "Sa",
                                    TEXT((EDATE('Projektkostenkalkulation EP'!$B$4,14)+AS$3),"TTT") = "So",
                                    IF(ISNA(VLOOKUP(EDATE('Projektkostenkalkulation EP'!$B$4,14)+AS$3,Datenquellen!$F$7:$H$45,3,FALSE))," ",VLOOKUP(EDATE('Projektkostenkalkulation EP'!$B$4,14)+AS$3,Datenquellen!$F$7:$H$45,3,FALSE))="X"
                                    ),
                          "X",
                          IF((((NETWORKDAYS('Projektkostenkalkulation EP'!$P$8,EOMONTH('Projektkostenkalkulation EP'!$P$8,0)))*('Projektkostenkalkulation EP'!$N$42/5)*
                                        'Projektkostenkalkulation EP'!$P$26)-SUM($AK11:AS$11))&gt;('Projektkostenkalkulation EP'!$N$42/5),('Projektkostenkalkulation EP'!$N$42/5),
                                         (NETWORKDAYS('Projektkostenkalkulation EP'!$P$8,
                                          EOMONTH('Projektkostenkalkulation EP'!$P$8,0)))*('Projektkostenkalkulation EP'!$N$42/5)*'Projektkostenkalkulation EP'!$P$26-SUM($AK11:AS$11))
                          ),
               "X"
            )</f>
        <v>0</v>
      </c>
      <c r="AU11" s="122">
        <f xml:space="preserve"> IF(TEXT((EDATE('Projektkostenkalkulation EP'!$B$4,14)+AT$3),"MM")=TEXT((EDATE('Projektkostenkalkulation EP'!$B$4,14)+(AT$3-1)),"MM"),
             IF(
                        OR(
                                    TEXT((EDATE('Projektkostenkalkulation EP'!$B$4,14)+AT$3),"TTT") = "Sa",
                                    TEXT((EDATE('Projektkostenkalkulation EP'!$B$4,14)+AT$3),"TTT") = "So",
                                    IF(ISNA(VLOOKUP(EDATE('Projektkostenkalkulation EP'!$B$4,14)+AT$3,Datenquellen!$F$7:$H$45,3,FALSE))," ",VLOOKUP(EDATE('Projektkostenkalkulation EP'!$B$4,14)+AT$3,Datenquellen!$F$7:$H$45,3,FALSE))="X"
                                    ),
                          "X",
                          IF((((NETWORKDAYS('Projektkostenkalkulation EP'!$P$8,EOMONTH('Projektkostenkalkulation EP'!$P$8,0)))*('Projektkostenkalkulation EP'!$N$42/5)*
                                        'Projektkostenkalkulation EP'!$P$26)-SUM($AK11:AT$11))&gt;('Projektkostenkalkulation EP'!$N$42/5),('Projektkostenkalkulation EP'!$N$42/5),
                                         (NETWORKDAYS('Projektkostenkalkulation EP'!$P$8,
                                          EOMONTH('Projektkostenkalkulation EP'!$P$8,0)))*('Projektkostenkalkulation EP'!$N$42/5)*'Projektkostenkalkulation EP'!$P$26-SUM($AK11:AT$11))
                          ),
               "X"
            )</f>
        <v>0</v>
      </c>
      <c r="AV11" s="122">
        <f xml:space="preserve"> IF(TEXT((EDATE('Projektkostenkalkulation EP'!$B$4,14)+AU$3),"MM")=TEXT((EDATE('Projektkostenkalkulation EP'!$B$4,14)+(AU$3-1)),"MM"),
             IF(
                        OR(
                                    TEXT((EDATE('Projektkostenkalkulation EP'!$B$4,14)+AU$3),"TTT") = "Sa",
                                    TEXT((EDATE('Projektkostenkalkulation EP'!$B$4,14)+AU$3),"TTT") = "So",
                                    IF(ISNA(VLOOKUP(EDATE('Projektkostenkalkulation EP'!$B$4,14)+AU$3,Datenquellen!$F$7:$H$45,3,FALSE))," ",VLOOKUP(EDATE('Projektkostenkalkulation EP'!$B$4,14)+AU$3,Datenquellen!$F$7:$H$45,3,FALSE))="X"
                                    ),
                          "X",
                          IF((((NETWORKDAYS('Projektkostenkalkulation EP'!$P$8,EOMONTH('Projektkostenkalkulation EP'!$P$8,0)))*('Projektkostenkalkulation EP'!$N$42/5)*
                                        'Projektkostenkalkulation EP'!$P$26)-SUM($AK11:AU$11))&gt;('Projektkostenkalkulation EP'!$N$42/5),('Projektkostenkalkulation EP'!$N$42/5),
                                         (NETWORKDAYS('Projektkostenkalkulation EP'!$P$8,
                                          EOMONTH('Projektkostenkalkulation EP'!$P$8,0)))*('Projektkostenkalkulation EP'!$N$42/5)*'Projektkostenkalkulation EP'!$P$26-SUM($AK11:AU$11))
                          ),
               "X"
            )</f>
        <v>0</v>
      </c>
      <c r="AW11" s="122">
        <f xml:space="preserve"> IF(TEXT((EDATE('Projektkostenkalkulation EP'!$B$4,14)+AV$3),"MM")=TEXT((EDATE('Projektkostenkalkulation EP'!$B$4,14)+(AV$3-1)),"MM"),
             IF(
                        OR(
                                    TEXT((EDATE('Projektkostenkalkulation EP'!$B$4,14)+AV$3),"TTT") = "Sa",
                                    TEXT((EDATE('Projektkostenkalkulation EP'!$B$4,14)+AV$3),"TTT") = "So",
                                    IF(ISNA(VLOOKUP(EDATE('Projektkostenkalkulation EP'!$B$4,14)+AV$3,Datenquellen!$F$7:$H$45,3,FALSE))," ",VLOOKUP(EDATE('Projektkostenkalkulation EP'!$B$4,14)+AV$3,Datenquellen!$F$7:$H$45,3,FALSE))="X"
                                    ),
                          "X",
                          IF((((NETWORKDAYS('Projektkostenkalkulation EP'!$P$8,EOMONTH('Projektkostenkalkulation EP'!$P$8,0)))*('Projektkostenkalkulation EP'!$N$42/5)*
                                        'Projektkostenkalkulation EP'!$P$26)-SUM($AK11:AV$11))&gt;('Projektkostenkalkulation EP'!$N$42/5),('Projektkostenkalkulation EP'!$N$42/5),
                                         (NETWORKDAYS('Projektkostenkalkulation EP'!$P$8,
                                          EOMONTH('Projektkostenkalkulation EP'!$P$8,0)))*('Projektkostenkalkulation EP'!$N$42/5)*'Projektkostenkalkulation EP'!$P$26-SUM($AK11:AV$11))
                          ),
               "X"
            )</f>
        <v>0</v>
      </c>
      <c r="AX11" s="122">
        <f xml:space="preserve"> IF(TEXT((EDATE('Projektkostenkalkulation EP'!$B$4,14)+AW$3),"MM")=TEXT((EDATE('Projektkostenkalkulation EP'!$B$4,14)+(AW$3-1)),"MM"),
             IF(
                        OR(
                                    TEXT((EDATE('Projektkostenkalkulation EP'!$B$4,14)+AW$3),"TTT") = "Sa",
                                    TEXT((EDATE('Projektkostenkalkulation EP'!$B$4,14)+AW$3),"TTT") = "So",
                                    IF(ISNA(VLOOKUP(EDATE('Projektkostenkalkulation EP'!$B$4,14)+AW$3,Datenquellen!$F$7:$H$45,3,FALSE))," ",VLOOKUP(EDATE('Projektkostenkalkulation EP'!$B$4,14)+AW$3,Datenquellen!$F$7:$H$45,3,FALSE))="X"
                                    ),
                          "X",
                          IF((((NETWORKDAYS('Projektkostenkalkulation EP'!$P$8,EOMONTH('Projektkostenkalkulation EP'!$P$8,0)))*('Projektkostenkalkulation EP'!$N$42/5)*
                                        'Projektkostenkalkulation EP'!$P$26)-SUM($AK11:AW$11))&gt;('Projektkostenkalkulation EP'!$N$42/5),('Projektkostenkalkulation EP'!$N$42/5),
                                         (NETWORKDAYS('Projektkostenkalkulation EP'!$P$8,
                                          EOMONTH('Projektkostenkalkulation EP'!$P$8,0)))*('Projektkostenkalkulation EP'!$N$42/5)*'Projektkostenkalkulation EP'!$P$26-SUM($AK11:AW$11))
                          ),
               "X"
            )</f>
        <v>0</v>
      </c>
      <c r="AY11" s="122" t="str">
        <f xml:space="preserve"> IF(TEXT((EDATE('Projektkostenkalkulation EP'!$B$4,14)+AX$3),"MM")=TEXT((EDATE('Projektkostenkalkulation EP'!$B$4,14)+(AX$3-1)),"MM"),
             IF(
                        OR(
                                    TEXT((EDATE('Projektkostenkalkulation EP'!$B$4,14)+AX$3),"TTT") = "Sa",
                                    TEXT((EDATE('Projektkostenkalkulation EP'!$B$4,14)+AX$3),"TTT") = "So",
                                    IF(ISNA(VLOOKUP(EDATE('Projektkostenkalkulation EP'!$B$4,14)+AX$3,Datenquellen!$F$7:$H$45,3,FALSE))," ",VLOOKUP(EDATE('Projektkostenkalkulation EP'!$B$4,14)+AX$3,Datenquellen!$F$7:$H$45,3,FALSE))="X"
                                    ),
                          "X",
                          IF((((NETWORKDAYS('Projektkostenkalkulation EP'!$P$8,EOMONTH('Projektkostenkalkulation EP'!$P$8,0)))*('Projektkostenkalkulation EP'!$N$42/5)*
                                        'Projektkostenkalkulation EP'!$P$26)-SUM($AK11:AX$11))&gt;('Projektkostenkalkulation EP'!$N$42/5),('Projektkostenkalkulation EP'!$N$42/5),
                                         (NETWORKDAYS('Projektkostenkalkulation EP'!$P$8,
                                          EOMONTH('Projektkostenkalkulation EP'!$P$8,0)))*('Projektkostenkalkulation EP'!$N$42/5)*'Projektkostenkalkulation EP'!$P$26-SUM($AK11:AX$11))
                          ),
               "X"
            )</f>
        <v>X</v>
      </c>
      <c r="AZ11" s="122" t="str">
        <f xml:space="preserve"> IF(TEXT((EDATE('Projektkostenkalkulation EP'!$B$4,14)+AY$3),"MM")=TEXT((EDATE('Projektkostenkalkulation EP'!$B$4,14)+(AY$3-1)),"MM"),
             IF(
                        OR(
                                    TEXT((EDATE('Projektkostenkalkulation EP'!$B$4,14)+AY$3),"TTT") = "Sa",
                                    TEXT((EDATE('Projektkostenkalkulation EP'!$B$4,14)+AY$3),"TTT") = "So",
                                    IF(ISNA(VLOOKUP(EDATE('Projektkostenkalkulation EP'!$B$4,14)+AY$3,Datenquellen!$F$7:$H$45,3,FALSE))," ",VLOOKUP(EDATE('Projektkostenkalkulation EP'!$B$4,14)+AY$3,Datenquellen!$F$7:$H$45,3,FALSE))="X"
                                    ),
                          "X",
                          IF((((NETWORKDAYS('Projektkostenkalkulation EP'!$P$8,EOMONTH('Projektkostenkalkulation EP'!$P$8,0)))*('Projektkostenkalkulation EP'!$N$42/5)*
                                        'Projektkostenkalkulation EP'!$P$26)-SUM($AK11:AY$11))&gt;('Projektkostenkalkulation EP'!$N$42/5),('Projektkostenkalkulation EP'!$N$42/5),
                                         (NETWORKDAYS('Projektkostenkalkulation EP'!$P$8,
                                          EOMONTH('Projektkostenkalkulation EP'!$P$8,0)))*('Projektkostenkalkulation EP'!$N$42/5)*'Projektkostenkalkulation EP'!$P$26-SUM($AK11:AY$11))
                          ),
               "X"
            )</f>
        <v>X</v>
      </c>
      <c r="BA11" s="122">
        <f xml:space="preserve"> IF(TEXT((EDATE('Projektkostenkalkulation EP'!$B$4,14)+AZ$3),"MM")=TEXT((EDATE('Projektkostenkalkulation EP'!$B$4,14)+(AZ$3-1)),"MM"),
             IF(
                        OR(
                                    TEXT((EDATE('Projektkostenkalkulation EP'!$B$4,14)+AZ$3),"TTT") = "Sa",
                                    TEXT((EDATE('Projektkostenkalkulation EP'!$B$4,14)+AZ$3),"TTT") = "So",
                                    IF(ISNA(VLOOKUP(EDATE('Projektkostenkalkulation EP'!$B$4,14)+AZ$3,Datenquellen!$F$7:$H$45,3,FALSE))," ",VLOOKUP(EDATE('Projektkostenkalkulation EP'!$B$4,14)+AZ$3,Datenquellen!$F$7:$H$45,3,FALSE))="X"
                                    ),
                          "X",
                          IF((((NETWORKDAYS('Projektkostenkalkulation EP'!$P$8,EOMONTH('Projektkostenkalkulation EP'!$P$8,0)))*('Projektkostenkalkulation EP'!$N$42/5)*
                                        'Projektkostenkalkulation EP'!$P$26)-SUM($AK11:AZ$11))&gt;('Projektkostenkalkulation EP'!$N$42/5),('Projektkostenkalkulation EP'!$N$42/5),
                                         (NETWORKDAYS('Projektkostenkalkulation EP'!$P$8,
                                          EOMONTH('Projektkostenkalkulation EP'!$P$8,0)))*('Projektkostenkalkulation EP'!$N$42/5)*'Projektkostenkalkulation EP'!$P$26-SUM($AK11:AZ$11))
                          ),
               "X"
            )</f>
        <v>0</v>
      </c>
      <c r="BB11" s="122">
        <f xml:space="preserve"> IF(TEXT((EDATE('Projektkostenkalkulation EP'!$B$4,14)+BA$3),"MM")=TEXT((EDATE('Projektkostenkalkulation EP'!$B$4,14)+(BA$3-1)),"MM"),
             IF(
                        OR(
                                    TEXT((EDATE('Projektkostenkalkulation EP'!$B$4,14)+BA$3),"TTT") = "Sa",
                                    TEXT((EDATE('Projektkostenkalkulation EP'!$B$4,14)+BA$3),"TTT") = "So",
                                    IF(ISNA(VLOOKUP(EDATE('Projektkostenkalkulation EP'!$B$4,14)+BA$3,Datenquellen!$F$7:$H$45,3,FALSE))," ",VLOOKUP(EDATE('Projektkostenkalkulation EP'!$B$4,14)+BA$3,Datenquellen!$F$7:$H$45,3,FALSE))="X"
                                    ),
                          "X",
                          IF((((NETWORKDAYS('Projektkostenkalkulation EP'!$P$8,EOMONTH('Projektkostenkalkulation EP'!$P$8,0)))*('Projektkostenkalkulation EP'!$N$42/5)*
                                        'Projektkostenkalkulation EP'!$P$26)-SUM($AK11:BA$11))&gt;('Projektkostenkalkulation EP'!$N$42/5),('Projektkostenkalkulation EP'!$N$42/5),
                                         (NETWORKDAYS('Projektkostenkalkulation EP'!$P$8,
                                          EOMONTH('Projektkostenkalkulation EP'!$P$8,0)))*('Projektkostenkalkulation EP'!$N$42/5)*'Projektkostenkalkulation EP'!$P$26-SUM($AK11:BA$11))
                          ),
               "X"
            )</f>
        <v>0</v>
      </c>
      <c r="BC11" s="122">
        <f xml:space="preserve"> IF(TEXT((EDATE('Projektkostenkalkulation EP'!$B$4,14)+BB$3),"MM")=TEXT((EDATE('Projektkostenkalkulation EP'!$B$4,14)+(BB$3-1)),"MM"),
             IF(
                        OR(
                                    TEXT((EDATE('Projektkostenkalkulation EP'!$B$4,14)+BB$3),"TTT") = "Sa",
                                    TEXT((EDATE('Projektkostenkalkulation EP'!$B$4,14)+BB$3),"TTT") = "So",
                                    IF(ISNA(VLOOKUP(EDATE('Projektkostenkalkulation EP'!$B$4,14)+BB$3,Datenquellen!$F$7:$H$45,3,FALSE))," ",VLOOKUP(EDATE('Projektkostenkalkulation EP'!$B$4,14)+BB$3,Datenquellen!$F$7:$H$45,3,FALSE))="X"
                                    ),
                          "X",
                          IF((((NETWORKDAYS('Projektkostenkalkulation EP'!$P$8,EOMONTH('Projektkostenkalkulation EP'!$P$8,0)))*('Projektkostenkalkulation EP'!$N$42/5)*
                                        'Projektkostenkalkulation EP'!$P$26)-SUM($AK11:BB$11))&gt;('Projektkostenkalkulation EP'!$N$42/5),('Projektkostenkalkulation EP'!$N$42/5),
                                         (NETWORKDAYS('Projektkostenkalkulation EP'!$P$8,
                                          EOMONTH('Projektkostenkalkulation EP'!$P$8,0)))*('Projektkostenkalkulation EP'!$N$42/5)*'Projektkostenkalkulation EP'!$P$26-SUM($AK11:BB$11))
                          ),
               "X"
            )</f>
        <v>0</v>
      </c>
      <c r="BD11" s="122">
        <f xml:space="preserve"> IF(TEXT((EDATE('Projektkostenkalkulation EP'!$B$4,14)+BC$3),"MM")=TEXT((EDATE('Projektkostenkalkulation EP'!$B$4,14)+(BC$3-1)),"MM"),
             IF(
                        OR(
                                    TEXT((EDATE('Projektkostenkalkulation EP'!$B$4,14)+BC$3),"TTT") = "Sa",
                                    TEXT((EDATE('Projektkostenkalkulation EP'!$B$4,14)+BC$3),"TTT") = "So",
                                    IF(ISNA(VLOOKUP(EDATE('Projektkostenkalkulation EP'!$B$4,14)+BC$3,Datenquellen!$F$7:$H$45,3,FALSE))," ",VLOOKUP(EDATE('Projektkostenkalkulation EP'!$B$4,14)+BC$3,Datenquellen!$F$7:$H$45,3,FALSE))="X"
                                    ),
                          "X",
                          IF((((NETWORKDAYS('Projektkostenkalkulation EP'!$P$8,EOMONTH('Projektkostenkalkulation EP'!$P$8,0)))*('Projektkostenkalkulation EP'!$N$42/5)*
                                        'Projektkostenkalkulation EP'!$P$26)-SUM($AK11:BC$11))&gt;('Projektkostenkalkulation EP'!$N$42/5),('Projektkostenkalkulation EP'!$N$42/5),
                                         (NETWORKDAYS('Projektkostenkalkulation EP'!$P$8,
                                          EOMONTH('Projektkostenkalkulation EP'!$P$8,0)))*('Projektkostenkalkulation EP'!$N$42/5)*'Projektkostenkalkulation EP'!$P$26-SUM($AK11:BC$11))
                          ),
               "X"
            )</f>
        <v>0</v>
      </c>
      <c r="BE11" s="122">
        <f xml:space="preserve"> IF(TEXT((EDATE('Projektkostenkalkulation EP'!$B$4,14)+BD$3),"MM")=TEXT((EDATE('Projektkostenkalkulation EP'!$B$4,14)+(BD$3-1)),"MM"),
             IF(
                        OR(
                                    TEXT((EDATE('Projektkostenkalkulation EP'!$B$4,14)+BD$3),"TTT") = "Sa",
                                    TEXT((EDATE('Projektkostenkalkulation EP'!$B$4,14)+BD$3),"TTT") = "So",
                                    IF(ISNA(VLOOKUP(EDATE('Projektkostenkalkulation EP'!$B$4,14)+BD$3,Datenquellen!$F$7:$H$45,3,FALSE))," ",VLOOKUP(EDATE('Projektkostenkalkulation EP'!$B$4,14)+BD$3,Datenquellen!$F$7:$H$45,3,FALSE))="X"
                                    ),
                          "X",
                          IF((((NETWORKDAYS('Projektkostenkalkulation EP'!$P$8,EOMONTH('Projektkostenkalkulation EP'!$P$8,0)))*('Projektkostenkalkulation EP'!$N$42/5)*
                                        'Projektkostenkalkulation EP'!$P$26)-SUM($AK11:BD$11))&gt;('Projektkostenkalkulation EP'!$N$42/5),('Projektkostenkalkulation EP'!$N$42/5),
                                         (NETWORKDAYS('Projektkostenkalkulation EP'!$P$8,
                                          EOMONTH('Projektkostenkalkulation EP'!$P$8,0)))*('Projektkostenkalkulation EP'!$N$42/5)*'Projektkostenkalkulation EP'!$P$26-SUM($AK11:BD$11))
                          ),
               "X"
            )</f>
        <v>0</v>
      </c>
      <c r="BF11" s="122" t="str">
        <f xml:space="preserve"> IF(TEXT((EDATE('Projektkostenkalkulation EP'!$B$4,14)+BE$3),"MM")=TEXT((EDATE('Projektkostenkalkulation EP'!$B$4,14)+(BE$3-1)),"MM"),
             IF(
                        OR(
                                    TEXT((EDATE('Projektkostenkalkulation EP'!$B$4,14)+BE$3),"TTT") = "Sa",
                                    TEXT((EDATE('Projektkostenkalkulation EP'!$B$4,14)+BE$3),"TTT") = "So",
                                    IF(ISNA(VLOOKUP(EDATE('Projektkostenkalkulation EP'!$B$4,14)+BE$3,Datenquellen!$F$7:$H$45,3,FALSE))," ",VLOOKUP(EDATE('Projektkostenkalkulation EP'!$B$4,14)+BE$3,Datenquellen!$F$7:$H$45,3,FALSE))="X"
                                    ),
                          "X",
                          IF((((NETWORKDAYS('Projektkostenkalkulation EP'!$P$8,EOMONTH('Projektkostenkalkulation EP'!$P$8,0)))*('Projektkostenkalkulation EP'!$N$42/5)*
                                        'Projektkostenkalkulation EP'!$P$26)-SUM($AK11:BE$11))&gt;('Projektkostenkalkulation EP'!$N$42/5),('Projektkostenkalkulation EP'!$N$42/5),
                                         (NETWORKDAYS('Projektkostenkalkulation EP'!$P$8,
                                          EOMONTH('Projektkostenkalkulation EP'!$P$8,0)))*('Projektkostenkalkulation EP'!$N$42/5)*'Projektkostenkalkulation EP'!$P$26-SUM($AK11:BE$11))
                          ),
               "X"
            )</f>
        <v>X</v>
      </c>
      <c r="BG11" s="122" t="str">
        <f xml:space="preserve"> IF(TEXT((EDATE('Projektkostenkalkulation EP'!$B$4,14)+BF$3),"MM")=TEXT((EDATE('Projektkostenkalkulation EP'!$B$4,14)+(BF$3-1)),"MM"),
             IF(
                        OR(
                                    TEXT((EDATE('Projektkostenkalkulation EP'!$B$4,14)+BF$3),"TTT") = "Sa",
                                    TEXT((EDATE('Projektkostenkalkulation EP'!$B$4,14)+BF$3),"TTT") = "So",
                                    IF(ISNA(VLOOKUP(EDATE('Projektkostenkalkulation EP'!$B$4,14)+BF$3,Datenquellen!$F$7:$H$45,3,FALSE))," ",VLOOKUP(EDATE('Projektkostenkalkulation EP'!$B$4,14)+BF$3,Datenquellen!$F$7:$H$45,3,FALSE))="X"
                                    ),
                          "X",
                          IF((((NETWORKDAYS('Projektkostenkalkulation EP'!$P$8,EOMONTH('Projektkostenkalkulation EP'!$P$8,0)))*('Projektkostenkalkulation EP'!$N$42/5)*
                                        'Projektkostenkalkulation EP'!$P$26)-SUM($AK11:BF$11))&gt;('Projektkostenkalkulation EP'!$N$42/5),('Projektkostenkalkulation EP'!$N$42/5),
                                         (NETWORKDAYS('Projektkostenkalkulation EP'!$P$8,
                                          EOMONTH('Projektkostenkalkulation EP'!$P$8,0)))*('Projektkostenkalkulation EP'!$N$42/5)*'Projektkostenkalkulation EP'!$P$26-SUM($AK11:BF$11))
                          ),
               "X"
            )</f>
        <v>X</v>
      </c>
      <c r="BH11" s="122">
        <f xml:space="preserve"> IF(TEXT((EDATE('Projektkostenkalkulation EP'!$B$4,14)+BG$3),"MM")=TEXT((EDATE('Projektkostenkalkulation EP'!$B$4,14)+(BG$3-1)),"MM"),
             IF(
                        OR(
                                    TEXT((EDATE('Projektkostenkalkulation EP'!$B$4,14)+BG$3),"TTT") = "Sa",
                                    TEXT((EDATE('Projektkostenkalkulation EP'!$B$4,14)+BG$3),"TTT") = "So",
                                    IF(ISNA(VLOOKUP(EDATE('Projektkostenkalkulation EP'!$B$4,14)+BG$3,Datenquellen!$F$7:$H$45,3,FALSE))," ",VLOOKUP(EDATE('Projektkostenkalkulation EP'!$B$4,14)+BG$3,Datenquellen!$F$7:$H$45,3,FALSE))="X"
                                    ),
                          "X",
                          IF((((NETWORKDAYS('Projektkostenkalkulation EP'!$P$8,EOMONTH('Projektkostenkalkulation EP'!$P$8,0)))*('Projektkostenkalkulation EP'!$N$42/5)*
                                        'Projektkostenkalkulation EP'!$P$26)-SUM($AK11:BG$11))&gt;('Projektkostenkalkulation EP'!$N$42/5),('Projektkostenkalkulation EP'!$N$42/5),
                                         (NETWORKDAYS('Projektkostenkalkulation EP'!$P$8,
                                          EOMONTH('Projektkostenkalkulation EP'!$P$8,0)))*('Projektkostenkalkulation EP'!$N$42/5)*'Projektkostenkalkulation EP'!$P$26-SUM($AK11:BG$11))
                          ),
               "X"
            )</f>
        <v>0</v>
      </c>
      <c r="BI11" s="122">
        <f xml:space="preserve"> IF(TEXT((EDATE('Projektkostenkalkulation EP'!$B$4,14)+BH$3),"MM")=TEXT((EDATE('Projektkostenkalkulation EP'!$B$4,14)+(BH$3-1)),"MM"),
             IF(
                        OR(
                                    TEXT((EDATE('Projektkostenkalkulation EP'!$B$4,14)+BH$3),"TTT") = "Sa",
                                    TEXT((EDATE('Projektkostenkalkulation EP'!$B$4,14)+BH$3),"TTT") = "So",
                                    IF(ISNA(VLOOKUP(EDATE('Projektkostenkalkulation EP'!$B$4,14)+BH$3,Datenquellen!$F$7:$H$45,3,FALSE))," ",VLOOKUP(EDATE('Projektkostenkalkulation EP'!$B$4,14)+BH$3,Datenquellen!$F$7:$H$45,3,FALSE))="X"
                                    ),
                          "X",
                          IF((((NETWORKDAYS('Projektkostenkalkulation EP'!$P$8,EOMONTH('Projektkostenkalkulation EP'!$P$8,0)))*('Projektkostenkalkulation EP'!$N$42/5)*
                                        'Projektkostenkalkulation EP'!$P$26)-SUM($AK11:BH$11))&gt;('Projektkostenkalkulation EP'!$N$42/5),('Projektkostenkalkulation EP'!$N$42/5),
                                         (NETWORKDAYS('Projektkostenkalkulation EP'!$P$8,
                                          EOMONTH('Projektkostenkalkulation EP'!$P$8,0)))*('Projektkostenkalkulation EP'!$N$42/5)*'Projektkostenkalkulation EP'!$P$26-SUM($AK11:BH$11))
                          ),
               "X"
            )</f>
        <v>0</v>
      </c>
      <c r="BJ11" s="122">
        <f xml:space="preserve"> IF(TEXT((EDATE('Projektkostenkalkulation EP'!$B$4,14)+BI$3),"MM")=TEXT((EDATE('Projektkostenkalkulation EP'!$B$4,14)+(BI$3-1)),"MM"),
             IF(
                        OR(
                                    TEXT((EDATE('Projektkostenkalkulation EP'!$B$4,14)+BI$3),"TTT") = "Sa",
                                    TEXT((EDATE('Projektkostenkalkulation EP'!$B$4,14)+BI$3),"TTT") = "So",
                                    IF(ISNA(VLOOKUP(EDATE('Projektkostenkalkulation EP'!$B$4,14)+BI$3,Datenquellen!$F$7:$H$45,3,FALSE))," ",VLOOKUP(EDATE('Projektkostenkalkulation EP'!$B$4,14)+BI$3,Datenquellen!$F$7:$H$45,3,FALSE))="X"
                                    ),
                          "X",
                          IF((((NETWORKDAYS('Projektkostenkalkulation EP'!$P$8,EOMONTH('Projektkostenkalkulation EP'!$P$8,0)))*('Projektkostenkalkulation EP'!$N$42/5)*
                                        'Projektkostenkalkulation EP'!$P$26)-SUM($AK11:BI$11))&gt;('Projektkostenkalkulation EP'!$N$42/5),('Projektkostenkalkulation EP'!$N$42/5),
                                         (NETWORKDAYS('Projektkostenkalkulation EP'!$P$8,
                                          EOMONTH('Projektkostenkalkulation EP'!$P$8,0)))*('Projektkostenkalkulation EP'!$N$42/5)*'Projektkostenkalkulation EP'!$P$26-SUM($AK11:BI$11))
                          ),
               "X"
            )</f>
        <v>0</v>
      </c>
      <c r="BK11" s="122">
        <f xml:space="preserve"> IF(TEXT((EDATE('Projektkostenkalkulation EP'!$B$4,14)+BJ$3),"MM")=TEXT((EDATE('Projektkostenkalkulation EP'!$B$4,14)+(BJ$3-1)),"MM"),
             IF(
                        OR(
                                    TEXT((EDATE('Projektkostenkalkulation EP'!$B$4,14)+BJ$3),"TTT") = "Sa",
                                    TEXT((EDATE('Projektkostenkalkulation EP'!$B$4,14)+BJ$3),"TTT") = "So",
                                    IF(ISNA(VLOOKUP(EDATE('Projektkostenkalkulation EP'!$B$4,14)+BJ$3,Datenquellen!$F$7:$H$45,3,FALSE))," ",VLOOKUP(EDATE('Projektkostenkalkulation EP'!$B$4,14)+BJ$3,Datenquellen!$F$7:$H$45,3,FALSE))="X"
                                    ),
                          "X",
                          IF((((NETWORKDAYS('Projektkostenkalkulation EP'!$P$8,EOMONTH('Projektkostenkalkulation EP'!$P$8,0)))*('Projektkostenkalkulation EP'!$N$42/5)*
                                        'Projektkostenkalkulation EP'!$P$26)-SUM($AK11:BJ$11))&gt;('Projektkostenkalkulation EP'!$N$42/5),('Projektkostenkalkulation EP'!$N$42/5),
                                         (NETWORKDAYS('Projektkostenkalkulation EP'!$P$8,
                                          EOMONTH('Projektkostenkalkulation EP'!$P$8,0)))*('Projektkostenkalkulation EP'!$N$42/5)*'Projektkostenkalkulation EP'!$P$26-SUM($AK11:BJ$11))
                          ),
               "X"
            )</f>
        <v>0</v>
      </c>
      <c r="BL11" s="122">
        <f xml:space="preserve"> IF(TEXT((EDATE('Projektkostenkalkulation EP'!$B$4,14)+BK$3),"MM")=TEXT((EDATE('Projektkostenkalkulation EP'!$B$4,14)+(BK$3-1)),"MM"),
             IF(
                        OR(
                                    TEXT((EDATE('Projektkostenkalkulation EP'!$B$4,14)+BK$3),"TTT") = "Sa",
                                    TEXT((EDATE('Projektkostenkalkulation EP'!$B$4,14)+BK$3),"TTT") = "So",
                                    IF(ISNA(VLOOKUP(EDATE('Projektkostenkalkulation EP'!$B$4,14)+BK$3,Datenquellen!$F$7:$H$45,3,FALSE))," ",VLOOKUP(EDATE('Projektkostenkalkulation EP'!$B$4,14)+BK$3,Datenquellen!$F$7:$H$45,3,FALSE))="X"
                                    ),
                          "X",
                          IF((((NETWORKDAYS('Projektkostenkalkulation EP'!$P$8,EOMONTH('Projektkostenkalkulation EP'!$P$8,0)))*('Projektkostenkalkulation EP'!$N$42/5)*
                                        'Projektkostenkalkulation EP'!$P$26)-SUM($AK11:BK$11))&gt;('Projektkostenkalkulation EP'!$N$42/5),('Projektkostenkalkulation EP'!$N$42/5),
                                         (NETWORKDAYS('Projektkostenkalkulation EP'!$P$8,
                                          EOMONTH('Projektkostenkalkulation EP'!$P$8,0)))*('Projektkostenkalkulation EP'!$N$42/5)*'Projektkostenkalkulation EP'!$P$26-SUM($AK11:BK$11))
                          ),
               "X"
            )</f>
        <v>0</v>
      </c>
      <c r="BM11" s="122" t="str">
        <f xml:space="preserve"> IF(TEXT((EDATE('Projektkostenkalkulation EP'!$B$4,14)+BL$3),"MM")=TEXT((EDATE('Projektkostenkalkulation EP'!$B$4,14)+(BL$3-1)),"MM"),
             IF(
                        OR(
                                    TEXT((EDATE('Projektkostenkalkulation EP'!$B$4,14)+BL$3),"TTT") = "Sa",
                                    TEXT((EDATE('Projektkostenkalkulation EP'!$B$4,14)+BL$3),"TTT") = "So",
                                    IF(ISNA(VLOOKUP(EDATE('Projektkostenkalkulation EP'!$B$4,14)+BL$3,Datenquellen!$F$7:$H$45,3,FALSE))," ",VLOOKUP(EDATE('Projektkostenkalkulation EP'!$B$4,14)+BL$3,Datenquellen!$F$7:$H$45,3,FALSE))="X"
                                    ),
                          "X",
                          IF((((NETWORKDAYS('Projektkostenkalkulation EP'!$P$8,EOMONTH('Projektkostenkalkulation EP'!$P$8,0)))*('Projektkostenkalkulation EP'!$N$42/5)*
                                        'Projektkostenkalkulation EP'!$P$26)-SUM($AK11:BL$11))&gt;('Projektkostenkalkulation EP'!$N$42/5),('Projektkostenkalkulation EP'!$N$42/5),
                                         (NETWORKDAYS('Projektkostenkalkulation EP'!$P$8,
                                          EOMONTH('Projektkostenkalkulation EP'!$P$8,0)))*('Projektkostenkalkulation EP'!$N$42/5)*'Projektkostenkalkulation EP'!$P$26-SUM($AK11:BL$11))
                          ),
               "X"
            )</f>
        <v>X</v>
      </c>
      <c r="BN11" s="122" t="str">
        <f xml:space="preserve"> IF(TEXT((EDATE('Projektkostenkalkulation EP'!$B$4,14)+BM$3),"MM")=TEXT((EDATE('Projektkostenkalkulation EP'!$B$4,14)+(BM$3-1)),"MM"),
             IF(
                        OR(
                                    TEXT((EDATE('Projektkostenkalkulation EP'!$B$4,14)+BM$3),"TTT") = "Sa",
                                    TEXT((EDATE('Projektkostenkalkulation EP'!$B$4,14)+BM$3),"TTT") = "So",
                                    IF(ISNA(VLOOKUP(EDATE('Projektkostenkalkulation EP'!$B$4,14)+BM$3,Datenquellen!$F$7:$H$45,3,FALSE))," ",VLOOKUP(EDATE('Projektkostenkalkulation EP'!$B$4,14)+BM$3,Datenquellen!$F$7:$H$45,3,FALSE))="X"
                                    ),
                          "X",
                          IF((((NETWORKDAYS('Projektkostenkalkulation EP'!$P$8,EOMONTH('Projektkostenkalkulation EP'!$P$8,0)))*('Projektkostenkalkulation EP'!$N$42/5)*
                                        'Projektkostenkalkulation EP'!$P$26)-SUM($AK11:BM$11))&gt;('Projektkostenkalkulation EP'!$N$42/5),('Projektkostenkalkulation EP'!$N$42/5),
                                         (NETWORKDAYS('Projektkostenkalkulation EP'!$P$8,
                                          EOMONTH('Projektkostenkalkulation EP'!$P$8,0)))*('Projektkostenkalkulation EP'!$N$42/5)*'Projektkostenkalkulation EP'!$P$26-SUM($AK11:BM$11))
                          ),
               "X"
            )</f>
        <v>X</v>
      </c>
      <c r="BO11" s="122">
        <f xml:space="preserve"> IF(TEXT((EDATE('Projektkostenkalkulation EP'!$B$4,14)+BN$3),"MM")=TEXT((EDATE('Projektkostenkalkulation EP'!$B$4,14)+(BN$3-1)),"MM"),
             IF(
                        OR(
                                    TEXT((EDATE('Projektkostenkalkulation EP'!$B$4,14)+BN$3),"TTT") = "Sa",
                                    TEXT((EDATE('Projektkostenkalkulation EP'!$B$4,14)+BN$3),"TTT") = "So",
                                    IF(ISNA(VLOOKUP(EDATE('Projektkostenkalkulation EP'!$B$4,14)+BN$3,Datenquellen!$F$7:$H$45,3,FALSE))," ",VLOOKUP(EDATE('Projektkostenkalkulation EP'!$B$4,14)+BN$3,Datenquellen!$F$7:$H$45,3,FALSE))="X"
                                    ),
                          "X",
                          IF((((NETWORKDAYS('Projektkostenkalkulation EP'!$P$8,EOMONTH('Projektkostenkalkulation EP'!$P$8,0)))*('Projektkostenkalkulation EP'!$N$42/5)*
                                        'Projektkostenkalkulation EP'!$P$26)-SUM($AK11:BN$11))&gt;('Projektkostenkalkulation EP'!$N$42/5),('Projektkostenkalkulation EP'!$N$42/5),
                                         (NETWORKDAYS('Projektkostenkalkulation EP'!$P$8,
                                          EOMONTH('Projektkostenkalkulation EP'!$P$8,0)))*('Projektkostenkalkulation EP'!$N$42/5)*'Projektkostenkalkulation EP'!$P$26-SUM($AK11:BN$11))
                          ),
               "X"
            )</f>
        <v>0</v>
      </c>
      <c r="BP11" s="121">
        <f>SUM(AK11:BO11)</f>
        <v>0</v>
      </c>
      <c r="BQ11" s="525">
        <f>BP11-BP12</f>
        <v>0</v>
      </c>
    </row>
    <row r="12" spans="1:69" ht="14.25" customHeight="1" thickBot="1" x14ac:dyDescent="0.25">
      <c r="A12" s="3" t="s">
        <v>82</v>
      </c>
      <c r="B12" s="270"/>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123">
        <f t="shared" si="0"/>
        <v>0</v>
      </c>
      <c r="AH12" s="526"/>
      <c r="AJ12" s="3" t="s">
        <v>82</v>
      </c>
      <c r="AK12" s="270"/>
      <c r="AL12" s="272"/>
      <c r="AM12" s="272"/>
      <c r="AN12" s="272"/>
      <c r="AO12" s="272"/>
      <c r="AP12" s="272"/>
      <c r="AQ12" s="272"/>
      <c r="AR12" s="272"/>
      <c r="AS12" s="272"/>
      <c r="AT12" s="272"/>
      <c r="AU12" s="272"/>
      <c r="AV12" s="272"/>
      <c r="AW12" s="272"/>
      <c r="AX12" s="272"/>
      <c r="AY12" s="272"/>
      <c r="AZ12" s="272"/>
      <c r="BA12" s="272"/>
      <c r="BB12" s="272"/>
      <c r="BC12" s="272"/>
      <c r="BD12" s="272"/>
      <c r="BE12" s="272"/>
      <c r="BF12" s="272"/>
      <c r="BG12" s="272"/>
      <c r="BH12" s="272"/>
      <c r="BI12" s="272"/>
      <c r="BJ12" s="272"/>
      <c r="BK12" s="272"/>
      <c r="BL12" s="272"/>
      <c r="BM12" s="272"/>
      <c r="BN12" s="272"/>
      <c r="BO12" s="272"/>
      <c r="BP12" s="123">
        <f>SUM(AK12:BO12)</f>
        <v>0</v>
      </c>
      <c r="BQ12" s="526"/>
    </row>
    <row r="13" spans="1:69" x14ac:dyDescent="0.2">
      <c r="A13" s="1" t="s">
        <v>59</v>
      </c>
      <c r="B13" s="527" t="str">
        <f>TEXT('Projektkostenkalkulation EP'!$E$8,"MMMM JJJJ")</f>
        <v>April 2024</v>
      </c>
      <c r="C13" s="527"/>
      <c r="D13" s="527"/>
      <c r="E13" s="527"/>
      <c r="F13" s="527"/>
      <c r="G13" s="527"/>
      <c r="H13" s="527"/>
      <c r="I13" s="527"/>
      <c r="J13" s="527"/>
      <c r="K13" s="527"/>
      <c r="L13" s="527"/>
      <c r="M13" s="527"/>
      <c r="N13" s="527"/>
      <c r="O13" s="527"/>
      <c r="P13" s="527"/>
      <c r="Q13" s="527"/>
      <c r="R13" s="527"/>
      <c r="S13" s="527"/>
      <c r="T13" s="527"/>
      <c r="U13" s="527"/>
      <c r="V13" s="527"/>
      <c r="W13" s="527"/>
      <c r="X13" s="527"/>
      <c r="Y13" s="527"/>
      <c r="Z13" s="527"/>
      <c r="AA13" s="527"/>
      <c r="AB13" s="527"/>
      <c r="AC13" s="527"/>
      <c r="AD13" s="527"/>
      <c r="AE13" s="527"/>
      <c r="AF13" s="527"/>
      <c r="AG13" s="527"/>
      <c r="AH13" s="528"/>
      <c r="AJ13" s="1" t="s">
        <v>59</v>
      </c>
      <c r="AK13" s="527" t="str">
        <f>TEXT('Projektkostenkalkulation EP'!$Q$8,"MMMM JJJJ")</f>
        <v>April 2025</v>
      </c>
      <c r="AL13" s="527"/>
      <c r="AM13" s="527"/>
      <c r="AN13" s="527"/>
      <c r="AO13" s="527"/>
      <c r="AP13" s="527"/>
      <c r="AQ13" s="527"/>
      <c r="AR13" s="527"/>
      <c r="AS13" s="527"/>
      <c r="AT13" s="527"/>
      <c r="AU13" s="527"/>
      <c r="AV13" s="527"/>
      <c r="AW13" s="527"/>
      <c r="AX13" s="527"/>
      <c r="AY13" s="527"/>
      <c r="AZ13" s="527"/>
      <c r="BA13" s="527"/>
      <c r="BB13" s="527"/>
      <c r="BC13" s="527"/>
      <c r="BD13" s="527"/>
      <c r="BE13" s="527"/>
      <c r="BF13" s="527"/>
      <c r="BG13" s="527"/>
      <c r="BH13" s="527"/>
      <c r="BI13" s="527"/>
      <c r="BJ13" s="527"/>
      <c r="BK13" s="527"/>
      <c r="BL13" s="527"/>
      <c r="BM13" s="527"/>
      <c r="BN13" s="527"/>
      <c r="BO13" s="527"/>
      <c r="BP13" s="527"/>
      <c r="BQ13" s="528"/>
    </row>
    <row r="14" spans="1:69" ht="14.25" customHeight="1" x14ac:dyDescent="0.2">
      <c r="A14" s="2" t="s">
        <v>81</v>
      </c>
      <c r="B14" s="124" t="str">
        <f>IF(
            OR(
                     TEXT(EDATE('Projektkostenkalkulation EP'!$B$4,3),"TTT") = "Sa",
                     TEXT(EDATE('Projektkostenkalkulation EP'!$B$4,3),"TTT") = "So",
                     IF(ISNA(VLOOKUP(EDATE('Projektkostenkalkulation EP'!$B$4,3),Datenquellen!$F$7:$H$45,3,FALSE))," ",VLOOKUP(EDATE('Projektkostenkalkulation EP'!$B$4,3),Datenquellen!$F$7:$H$45,3,FALSE))="X"
                            ),
                    "X",
                    IF('Projektkostenkalkulation EP'!$E$26&gt;0,('Projektkostenkalkulation EP'!$N$42/5),0)
            )</f>
        <v>X</v>
      </c>
      <c r="C14" s="122">
        <f xml:space="preserve"> IF(TEXT((EDATE('Projektkostenkalkulation EP'!$B$4,3)+B$3),"MM")=TEXT((EDATE('Projektkostenkalkulation EP'!$B$4,3)+(B$3-1)),"MM"),
             IF(
                        OR(
                                    TEXT((EDATE('Projektkostenkalkulation EP'!$B$4,3)+B$3),"TTT") = "Sa",
                                    TEXT((EDATE('Projektkostenkalkulation EP'!$B$4,3)+B$3),"TTT") = "So",
                                    IF(ISNA(VLOOKUP(EDATE('Projektkostenkalkulation EP'!$B$4,3)+B$3,Datenquellen!$F$7:$H$45,3,FALSE))," ",VLOOKUP(EDATE('Projektkostenkalkulation EP'!$B$4,3)+B$3,Datenquellen!$F$7:$H$45,3,FALSE))="X"
                                    ),
                          "X",
                           IF((((NETWORKDAYS('Projektkostenkalkulation EP'!$E$8,EOMONTH('Projektkostenkalkulation EP'!$E$8,0)))*('Projektkostenkalkulation EP'!$N$42/5)*
                                        'Projektkostenkalkulation EP'!$E$26)-SUM($B$14:B14))&gt;('Projektkostenkalkulation EP'!$N$42/5),('Projektkostenkalkulation EP'!$N$42/5),
                                         (NETWORKDAYS('Projektkostenkalkulation EP'!$E$8,
                                          EOMONTH('Projektkostenkalkulation EP'!$E$8,0)))*('Projektkostenkalkulation EP'!$N$42/5)*'Projektkostenkalkulation EP'!$E$26-SUM($B$14:B14))
                          ),
               "X"
            )</f>
        <v>0</v>
      </c>
      <c r="D14" s="122">
        <f xml:space="preserve"> IF(TEXT((EDATE('Projektkostenkalkulation EP'!$B$4,3)+C$3),"MM")=TEXT((EDATE('Projektkostenkalkulation EP'!$B$4,3)+(C$3-1)),"MM"),
             IF(
                        OR(
                                    TEXT((EDATE('Projektkostenkalkulation EP'!$B$4,3)+C$3),"TTT") = "Sa",
                                    TEXT((EDATE('Projektkostenkalkulation EP'!$B$4,3)+C$3),"TTT") = "So",
                                    IF(ISNA(VLOOKUP(EDATE('Projektkostenkalkulation EP'!$B$4,3)+C$3,Datenquellen!$F$7:$H$45,3,FALSE))," ",VLOOKUP(EDATE('Projektkostenkalkulation EP'!$B$4,3)+C$3,Datenquellen!$F$7:$H$45,3,FALSE))="X"
                                    ),
                          "X",
                           IF((((NETWORKDAYS('Projektkostenkalkulation EP'!$E$8,EOMONTH('Projektkostenkalkulation EP'!$E$8,0)))*('Projektkostenkalkulation EP'!$N$42/5)*
                                        'Projektkostenkalkulation EP'!$E$26)-SUM($B$14:C14))&gt;('Projektkostenkalkulation EP'!$N$42/5),('Projektkostenkalkulation EP'!$N$42/5),
                                         (NETWORKDAYS('Projektkostenkalkulation EP'!$E$8,
                                          EOMONTH('Projektkostenkalkulation EP'!$E$8,0)))*('Projektkostenkalkulation EP'!$N$42/5)*'Projektkostenkalkulation EP'!$E$26-SUM($B$14:C14))
                          ),
               "X"
            )</f>
        <v>0</v>
      </c>
      <c r="E14" s="122">
        <f xml:space="preserve"> IF(TEXT((EDATE('Projektkostenkalkulation EP'!$B$4,3)+D$3),"MM")=TEXT((EDATE('Projektkostenkalkulation EP'!$B$4,3)+(D$3-1)),"MM"),
             IF(
                        OR(
                                    TEXT((EDATE('Projektkostenkalkulation EP'!$B$4,3)+D$3),"TTT") = "Sa",
                                    TEXT((EDATE('Projektkostenkalkulation EP'!$B$4,3)+D$3),"TTT") = "So",
                                    IF(ISNA(VLOOKUP(EDATE('Projektkostenkalkulation EP'!$B$4,3)+D$3,Datenquellen!$F$7:$H$45,3,FALSE))," ",VLOOKUP(EDATE('Projektkostenkalkulation EP'!$B$4,3)+D$3,Datenquellen!$F$7:$H$45,3,FALSE))="X"
                                    ),
                          "X",
                           IF((((NETWORKDAYS('Projektkostenkalkulation EP'!$E$8,EOMONTH('Projektkostenkalkulation EP'!$E$8,0)))*('Projektkostenkalkulation EP'!$N$42/5)*
                                        'Projektkostenkalkulation EP'!$E$26)-SUM($B$14:D14))&gt;('Projektkostenkalkulation EP'!$N$42/5),('Projektkostenkalkulation EP'!$N$42/5),
                                         (NETWORKDAYS('Projektkostenkalkulation EP'!$E$8,
                                          EOMONTH('Projektkostenkalkulation EP'!$E$8,0)))*('Projektkostenkalkulation EP'!$N$42/5)*'Projektkostenkalkulation EP'!$E$26-SUM($B$14:D14))
                          ),
               "X"
            )</f>
        <v>0</v>
      </c>
      <c r="F14" s="122">
        <f xml:space="preserve"> IF(TEXT((EDATE('Projektkostenkalkulation EP'!$B$4,3)+E$3),"MM")=TEXT((EDATE('Projektkostenkalkulation EP'!$B$4,3)+(E$3-1)),"MM"),
             IF(
                        OR(
                                    TEXT((EDATE('Projektkostenkalkulation EP'!$B$4,3)+E$3),"TTT") = "Sa",
                                    TEXT((EDATE('Projektkostenkalkulation EP'!$B$4,3)+E$3),"TTT") = "So",
                                    IF(ISNA(VLOOKUP(EDATE('Projektkostenkalkulation EP'!$B$4,3)+E$3,Datenquellen!$F$7:$H$45,3,FALSE))," ",VLOOKUP(EDATE('Projektkostenkalkulation EP'!$B$4,3)+E$3,Datenquellen!$F$7:$H$45,3,FALSE))="X"
                                    ),
                          "X",
                           IF((((NETWORKDAYS('Projektkostenkalkulation EP'!$E$8,EOMONTH('Projektkostenkalkulation EP'!$E$8,0)))*('Projektkostenkalkulation EP'!$N$42/5)*
                                        'Projektkostenkalkulation EP'!$E$26)-SUM($B$14:E14))&gt;('Projektkostenkalkulation EP'!$N$42/5),('Projektkostenkalkulation EP'!$N$42/5),
                                         (NETWORKDAYS('Projektkostenkalkulation EP'!$E$8,
                                          EOMONTH('Projektkostenkalkulation EP'!$E$8,0)))*('Projektkostenkalkulation EP'!$N$42/5)*'Projektkostenkalkulation EP'!$E$26-SUM($B$14:E14))
                          ),
               "X"
            )</f>
        <v>0</v>
      </c>
      <c r="G14" s="122" t="str">
        <f xml:space="preserve"> IF(TEXT((EDATE('Projektkostenkalkulation EP'!$B$4,3)+F$3),"MM")=TEXT((EDATE('Projektkostenkalkulation EP'!$B$4,3)+(F$3-1)),"MM"),
             IF(
                        OR(
                                    TEXT((EDATE('Projektkostenkalkulation EP'!$B$4,3)+F$3),"TTT") = "Sa",
                                    TEXT((EDATE('Projektkostenkalkulation EP'!$B$4,3)+F$3),"TTT") = "So",
                                    IF(ISNA(VLOOKUP(EDATE('Projektkostenkalkulation EP'!$B$4,3)+F$3,Datenquellen!$F$7:$H$45,3,FALSE))," ",VLOOKUP(EDATE('Projektkostenkalkulation EP'!$B$4,3)+F$3,Datenquellen!$F$7:$H$45,3,FALSE))="X"
                                    ),
                          "X",
                           IF((((NETWORKDAYS('Projektkostenkalkulation EP'!$E$8,EOMONTH('Projektkostenkalkulation EP'!$E$8,0)))*('Projektkostenkalkulation EP'!$N$42/5)*
                                        'Projektkostenkalkulation EP'!$E$26)-SUM($B$14:F14))&gt;('Projektkostenkalkulation EP'!$N$42/5),('Projektkostenkalkulation EP'!$N$42/5),
                                         (NETWORKDAYS('Projektkostenkalkulation EP'!$E$8,
                                          EOMONTH('Projektkostenkalkulation EP'!$E$8,0)))*('Projektkostenkalkulation EP'!$N$42/5)*'Projektkostenkalkulation EP'!$E$26-SUM($B$14:F14))
                          ),
               "X"
            )</f>
        <v>X</v>
      </c>
      <c r="H14" s="122" t="str">
        <f xml:space="preserve"> IF(TEXT((EDATE('Projektkostenkalkulation EP'!$B$4,3)+G$3),"MM")=TEXT((EDATE('Projektkostenkalkulation EP'!$B$4,3)+(G$3-1)),"MM"),
             IF(
                        OR(
                                    TEXT((EDATE('Projektkostenkalkulation EP'!$B$4,3)+G$3),"TTT") = "Sa",
                                    TEXT((EDATE('Projektkostenkalkulation EP'!$B$4,3)+G$3),"TTT") = "So",
                                    IF(ISNA(VLOOKUP(EDATE('Projektkostenkalkulation EP'!$B$4,3)+G$3,Datenquellen!$F$7:$H$45,3,FALSE))," ",VLOOKUP(EDATE('Projektkostenkalkulation EP'!$B$4,3)+G$3,Datenquellen!$F$7:$H$45,3,FALSE))="X"
                                    ),
                          "X",
                           IF((((NETWORKDAYS('Projektkostenkalkulation EP'!$E$8,EOMONTH('Projektkostenkalkulation EP'!$E$8,0)))*('Projektkostenkalkulation EP'!$N$42/5)*
                                        'Projektkostenkalkulation EP'!$E$26)-SUM($B$14:G14))&gt;('Projektkostenkalkulation EP'!$N$42/5),('Projektkostenkalkulation EP'!$N$42/5),
                                         (NETWORKDAYS('Projektkostenkalkulation EP'!$E$8,
                                          EOMONTH('Projektkostenkalkulation EP'!$E$8,0)))*('Projektkostenkalkulation EP'!$N$42/5)*'Projektkostenkalkulation EP'!$E$26-SUM($B$14:G14))
                          ),
               "X"
            )</f>
        <v>X</v>
      </c>
      <c r="I14" s="122">
        <f xml:space="preserve"> IF(TEXT((EDATE('Projektkostenkalkulation EP'!$B$4,3)+H$3),"MM")=TEXT((EDATE('Projektkostenkalkulation EP'!$B$4,3)+(H$3-1)),"MM"),
             IF(
                        OR(
                                    TEXT((EDATE('Projektkostenkalkulation EP'!$B$4,3)+H$3),"TTT") = "Sa",
                                    TEXT((EDATE('Projektkostenkalkulation EP'!$B$4,3)+H$3),"TTT") = "So",
                                    IF(ISNA(VLOOKUP(EDATE('Projektkostenkalkulation EP'!$B$4,3)+H$3,Datenquellen!$F$7:$H$45,3,FALSE))," ",VLOOKUP(EDATE('Projektkostenkalkulation EP'!$B$4,3)+H$3,Datenquellen!$F$7:$H$45,3,FALSE))="X"
                                    ),
                          "X",
                           IF((((NETWORKDAYS('Projektkostenkalkulation EP'!$E$8,EOMONTH('Projektkostenkalkulation EP'!$E$8,0)))*('Projektkostenkalkulation EP'!$N$42/5)*
                                        'Projektkostenkalkulation EP'!$E$26)-SUM($B$14:H14))&gt;('Projektkostenkalkulation EP'!$N$42/5),('Projektkostenkalkulation EP'!$N$42/5),
                                         (NETWORKDAYS('Projektkostenkalkulation EP'!$E$8,
                                          EOMONTH('Projektkostenkalkulation EP'!$E$8,0)))*('Projektkostenkalkulation EP'!$N$42/5)*'Projektkostenkalkulation EP'!$E$26-SUM($B$14:H14))
                          ),
               "X"
            )</f>
        <v>0</v>
      </c>
      <c r="J14" s="122">
        <f xml:space="preserve"> IF(TEXT((EDATE('Projektkostenkalkulation EP'!$B$4,3)+I$3),"MM")=TEXT((EDATE('Projektkostenkalkulation EP'!$B$4,3)+(I$3-1)),"MM"),
             IF(
                        OR(
                                    TEXT((EDATE('Projektkostenkalkulation EP'!$B$4,3)+I$3),"TTT") = "Sa",
                                    TEXT((EDATE('Projektkostenkalkulation EP'!$B$4,3)+I$3),"TTT") = "So",
                                    IF(ISNA(VLOOKUP(EDATE('Projektkostenkalkulation EP'!$B$4,3)+I$3,Datenquellen!$F$7:$H$45,3,FALSE))," ",VLOOKUP(EDATE('Projektkostenkalkulation EP'!$B$4,3)+I$3,Datenquellen!$F$7:$H$45,3,FALSE))="X"
                                    ),
                          "X",
                           IF((((NETWORKDAYS('Projektkostenkalkulation EP'!$E$8,EOMONTH('Projektkostenkalkulation EP'!$E$8,0)))*('Projektkostenkalkulation EP'!$N$42/5)*
                                        'Projektkostenkalkulation EP'!$E$26)-SUM($B$14:I14))&gt;('Projektkostenkalkulation EP'!$N$42/5),('Projektkostenkalkulation EP'!$N$42/5),
                                         (NETWORKDAYS('Projektkostenkalkulation EP'!$E$8,
                                          EOMONTH('Projektkostenkalkulation EP'!$E$8,0)))*('Projektkostenkalkulation EP'!$N$42/5)*'Projektkostenkalkulation EP'!$E$26-SUM($B$14:I14))
                          ),
               "X"
            )</f>
        <v>0</v>
      </c>
      <c r="K14" s="122">
        <f xml:space="preserve"> IF(TEXT((EDATE('Projektkostenkalkulation EP'!$B$4,3)+J$3),"MM")=TEXT((EDATE('Projektkostenkalkulation EP'!$B$4,3)+(J$3-1)),"MM"),
             IF(
                        OR(
                                    TEXT((EDATE('Projektkostenkalkulation EP'!$B$4,3)+J$3),"TTT") = "Sa",
                                    TEXT((EDATE('Projektkostenkalkulation EP'!$B$4,3)+J$3),"TTT") = "So",
                                    IF(ISNA(VLOOKUP(EDATE('Projektkostenkalkulation EP'!$B$4,3)+J$3,Datenquellen!$F$7:$H$45,3,FALSE))," ",VLOOKUP(EDATE('Projektkostenkalkulation EP'!$B$4,3)+J$3,Datenquellen!$F$7:$H$45,3,FALSE))="X"
                                    ),
                          "X",
                           IF((((NETWORKDAYS('Projektkostenkalkulation EP'!$E$8,EOMONTH('Projektkostenkalkulation EP'!$E$8,0)))*('Projektkostenkalkulation EP'!$N$42/5)*
                                        'Projektkostenkalkulation EP'!$E$26)-SUM($B$14:J14))&gt;('Projektkostenkalkulation EP'!$N$42/5),('Projektkostenkalkulation EP'!$N$42/5),
                                         (NETWORKDAYS('Projektkostenkalkulation EP'!$E$8,
                                          EOMONTH('Projektkostenkalkulation EP'!$E$8,0)))*('Projektkostenkalkulation EP'!$N$42/5)*'Projektkostenkalkulation EP'!$E$26-SUM($B$14:J14))
                          ),
               "X"
            )</f>
        <v>0</v>
      </c>
      <c r="L14" s="122">
        <f xml:space="preserve"> IF(TEXT((EDATE('Projektkostenkalkulation EP'!$B$4,3)+K$3),"MM")=TEXT((EDATE('Projektkostenkalkulation EP'!$B$4,3)+(K$3-1)),"MM"),
             IF(
                        OR(
                                    TEXT((EDATE('Projektkostenkalkulation EP'!$B$4,3)+K$3),"TTT") = "Sa",
                                    TEXT((EDATE('Projektkostenkalkulation EP'!$B$4,3)+K$3),"TTT") = "So",
                                    IF(ISNA(VLOOKUP(EDATE('Projektkostenkalkulation EP'!$B$4,3)+K$3,Datenquellen!$F$7:$H$45,3,FALSE))," ",VLOOKUP(EDATE('Projektkostenkalkulation EP'!$B$4,3)+K$3,Datenquellen!$F$7:$H$45,3,FALSE))="X"
                                    ),
                          "X",
                           IF((((NETWORKDAYS('Projektkostenkalkulation EP'!$E$8,EOMONTH('Projektkostenkalkulation EP'!$E$8,0)))*('Projektkostenkalkulation EP'!$N$42/5)*
                                        'Projektkostenkalkulation EP'!$E$26)-SUM($B$14:K14))&gt;('Projektkostenkalkulation EP'!$N$42/5),('Projektkostenkalkulation EP'!$N$42/5),
                                         (NETWORKDAYS('Projektkostenkalkulation EP'!$E$8,
                                          EOMONTH('Projektkostenkalkulation EP'!$E$8,0)))*('Projektkostenkalkulation EP'!$N$42/5)*'Projektkostenkalkulation EP'!$E$26-SUM($B$14:K14))
                          ),
               "X"
            )</f>
        <v>0</v>
      </c>
      <c r="M14" s="122">
        <f xml:space="preserve"> IF(TEXT((EDATE('Projektkostenkalkulation EP'!$B$4,3)+L$3),"MM")=TEXT((EDATE('Projektkostenkalkulation EP'!$B$4,3)+(L$3-1)),"MM"),
             IF(
                        OR(
                                    TEXT((EDATE('Projektkostenkalkulation EP'!$B$4,3)+L$3),"TTT") = "Sa",
                                    TEXT((EDATE('Projektkostenkalkulation EP'!$B$4,3)+L$3),"TTT") = "So",
                                    IF(ISNA(VLOOKUP(EDATE('Projektkostenkalkulation EP'!$B$4,3)+L$3,Datenquellen!$F$7:$H$45,3,FALSE))," ",VLOOKUP(EDATE('Projektkostenkalkulation EP'!$B$4,3)+L$3,Datenquellen!$F$7:$H$45,3,FALSE))="X"
                                    ),
                          "X",
                           IF((((NETWORKDAYS('Projektkostenkalkulation EP'!$E$8,EOMONTH('Projektkostenkalkulation EP'!$E$8,0)))*('Projektkostenkalkulation EP'!$N$42/5)*
                                        'Projektkostenkalkulation EP'!$E$26)-SUM($B$14:L14))&gt;('Projektkostenkalkulation EP'!$N$42/5),('Projektkostenkalkulation EP'!$N$42/5),
                                         (NETWORKDAYS('Projektkostenkalkulation EP'!$E$8,
                                          EOMONTH('Projektkostenkalkulation EP'!$E$8,0)))*('Projektkostenkalkulation EP'!$N$42/5)*'Projektkostenkalkulation EP'!$E$26-SUM($B$14:L14))
                          ),
               "X"
            )</f>
        <v>0</v>
      </c>
      <c r="N14" s="122" t="str">
        <f xml:space="preserve"> IF(TEXT((EDATE('Projektkostenkalkulation EP'!$B$4,3)+M$3),"MM")=TEXT((EDATE('Projektkostenkalkulation EP'!$B$4,3)+(M$3-1)),"MM"),
             IF(
                        OR(
                                    TEXT((EDATE('Projektkostenkalkulation EP'!$B$4,3)+M$3),"TTT") = "Sa",
                                    TEXT((EDATE('Projektkostenkalkulation EP'!$B$4,3)+M$3),"TTT") = "So",
                                    IF(ISNA(VLOOKUP(EDATE('Projektkostenkalkulation EP'!$B$4,3)+M$3,Datenquellen!$F$7:$H$45,3,FALSE))," ",VLOOKUP(EDATE('Projektkostenkalkulation EP'!$B$4,3)+M$3,Datenquellen!$F$7:$H$45,3,FALSE))="X"
                                    ),
                          "X",
                           IF((((NETWORKDAYS('Projektkostenkalkulation EP'!$E$8,EOMONTH('Projektkostenkalkulation EP'!$E$8,0)))*('Projektkostenkalkulation EP'!$N$42/5)*
                                        'Projektkostenkalkulation EP'!$E$26)-SUM($B$14:M14))&gt;('Projektkostenkalkulation EP'!$N$42/5),('Projektkostenkalkulation EP'!$N$42/5),
                                         (NETWORKDAYS('Projektkostenkalkulation EP'!$E$8,
                                          EOMONTH('Projektkostenkalkulation EP'!$E$8,0)))*('Projektkostenkalkulation EP'!$N$42/5)*'Projektkostenkalkulation EP'!$E$26-SUM($B$14:M14))
                          ),
               "X"
            )</f>
        <v>X</v>
      </c>
      <c r="O14" s="122" t="str">
        <f xml:space="preserve"> IF(TEXT((EDATE('Projektkostenkalkulation EP'!$B$4,3)+N$3),"MM")=TEXT((EDATE('Projektkostenkalkulation EP'!$B$4,3)+(N$3-1)),"MM"),
             IF(
                        OR(
                                    TEXT((EDATE('Projektkostenkalkulation EP'!$B$4,3)+N$3),"TTT") = "Sa",
                                    TEXT((EDATE('Projektkostenkalkulation EP'!$B$4,3)+N$3),"TTT") = "So",
                                    IF(ISNA(VLOOKUP(EDATE('Projektkostenkalkulation EP'!$B$4,3)+N$3,Datenquellen!$F$7:$H$45,3,FALSE))," ",VLOOKUP(EDATE('Projektkostenkalkulation EP'!$B$4,3)+N$3,Datenquellen!$F$7:$H$45,3,FALSE))="X"
                                    ),
                          "X",
                           IF((((NETWORKDAYS('Projektkostenkalkulation EP'!$E$8,EOMONTH('Projektkostenkalkulation EP'!$E$8,0)))*('Projektkostenkalkulation EP'!$N$42/5)*
                                        'Projektkostenkalkulation EP'!$E$26)-SUM($B$14:N14))&gt;('Projektkostenkalkulation EP'!$N$42/5),('Projektkostenkalkulation EP'!$N$42/5),
                                         (NETWORKDAYS('Projektkostenkalkulation EP'!$E$8,
                                          EOMONTH('Projektkostenkalkulation EP'!$E$8,0)))*('Projektkostenkalkulation EP'!$N$42/5)*'Projektkostenkalkulation EP'!$E$26-SUM($B$14:N14))
                          ),
               "X"
            )</f>
        <v>X</v>
      </c>
      <c r="P14" s="122">
        <f xml:space="preserve"> IF(TEXT((EDATE('Projektkostenkalkulation EP'!$B$4,3)+O$3),"MM")=TEXT((EDATE('Projektkostenkalkulation EP'!$B$4,3)+(O$3-1)),"MM"),
             IF(
                        OR(
                                    TEXT((EDATE('Projektkostenkalkulation EP'!$B$4,3)+O$3),"TTT") = "Sa",
                                    TEXT((EDATE('Projektkostenkalkulation EP'!$B$4,3)+O$3),"TTT") = "So",
                                    IF(ISNA(VLOOKUP(EDATE('Projektkostenkalkulation EP'!$B$4,3)+O$3,Datenquellen!$F$7:$H$45,3,FALSE))," ",VLOOKUP(EDATE('Projektkostenkalkulation EP'!$B$4,3)+O$3,Datenquellen!$F$7:$H$45,3,FALSE))="X"
                                    ),
                          "X",
                           IF((((NETWORKDAYS('Projektkostenkalkulation EP'!$E$8,EOMONTH('Projektkostenkalkulation EP'!$E$8,0)))*('Projektkostenkalkulation EP'!$N$42/5)*
                                        'Projektkostenkalkulation EP'!$E$26)-SUM($B$14:O14))&gt;('Projektkostenkalkulation EP'!$N$42/5),('Projektkostenkalkulation EP'!$N$42/5),
                                         (NETWORKDAYS('Projektkostenkalkulation EP'!$E$8,
                                          EOMONTH('Projektkostenkalkulation EP'!$E$8,0)))*('Projektkostenkalkulation EP'!$N$42/5)*'Projektkostenkalkulation EP'!$E$26-SUM($B$14:O14))
                          ),
               "X"
            )</f>
        <v>0</v>
      </c>
      <c r="Q14" s="122">
        <f xml:space="preserve"> IF(TEXT((EDATE('Projektkostenkalkulation EP'!$B$4,3)+P$3),"MM")=TEXT((EDATE('Projektkostenkalkulation EP'!$B$4,3)+(P$3-1)),"MM"),
             IF(
                        OR(
                                    TEXT((EDATE('Projektkostenkalkulation EP'!$B$4,3)+P$3),"TTT") = "Sa",
                                    TEXT((EDATE('Projektkostenkalkulation EP'!$B$4,3)+P$3),"TTT") = "So",
                                    IF(ISNA(VLOOKUP(EDATE('Projektkostenkalkulation EP'!$B$4,3)+P$3,Datenquellen!$F$7:$H$45,3,FALSE))," ",VLOOKUP(EDATE('Projektkostenkalkulation EP'!$B$4,3)+P$3,Datenquellen!$F$7:$H$45,3,FALSE))="X"
                                    ),
                          "X",
                           IF((((NETWORKDAYS('Projektkostenkalkulation EP'!$E$8,EOMONTH('Projektkostenkalkulation EP'!$E$8,0)))*('Projektkostenkalkulation EP'!$N$42/5)*
                                        'Projektkostenkalkulation EP'!$E$26)-SUM($B$14:P14))&gt;('Projektkostenkalkulation EP'!$N$42/5),('Projektkostenkalkulation EP'!$N$42/5),
                                         (NETWORKDAYS('Projektkostenkalkulation EP'!$E$8,
                                          EOMONTH('Projektkostenkalkulation EP'!$E$8,0)))*('Projektkostenkalkulation EP'!$N$42/5)*'Projektkostenkalkulation EP'!$E$26-SUM($B$14:P14))
                          ),
               "X"
            )</f>
        <v>0</v>
      </c>
      <c r="R14" s="122">
        <f xml:space="preserve"> IF(TEXT((EDATE('Projektkostenkalkulation EP'!$B$4,3)+Q$3),"MM")=TEXT((EDATE('Projektkostenkalkulation EP'!$B$4,3)+(Q$3-1)),"MM"),
             IF(
                        OR(
                                    TEXT((EDATE('Projektkostenkalkulation EP'!$B$4,3)+Q$3),"TTT") = "Sa",
                                    TEXT((EDATE('Projektkostenkalkulation EP'!$B$4,3)+Q$3),"TTT") = "So",
                                    IF(ISNA(VLOOKUP(EDATE('Projektkostenkalkulation EP'!$B$4,3)+Q$3,Datenquellen!$F$7:$H$45,3,FALSE))," ",VLOOKUP(EDATE('Projektkostenkalkulation EP'!$B$4,3)+Q$3,Datenquellen!$F$7:$H$45,3,FALSE))="X"
                                    ),
                          "X",
                           IF((((NETWORKDAYS('Projektkostenkalkulation EP'!$E$8,EOMONTH('Projektkostenkalkulation EP'!$E$8,0)))*('Projektkostenkalkulation EP'!$N$42/5)*
                                        'Projektkostenkalkulation EP'!$E$26)-SUM($B$14:Q14))&gt;('Projektkostenkalkulation EP'!$N$42/5),('Projektkostenkalkulation EP'!$N$42/5),
                                         (NETWORKDAYS('Projektkostenkalkulation EP'!$E$8,
                                          EOMONTH('Projektkostenkalkulation EP'!$E$8,0)))*('Projektkostenkalkulation EP'!$N$42/5)*'Projektkostenkalkulation EP'!$E$26-SUM($B$14:Q14))
                          ),
               "X"
            )</f>
        <v>0</v>
      </c>
      <c r="S14" s="122">
        <f xml:space="preserve"> IF(TEXT((EDATE('Projektkostenkalkulation EP'!$B$4,3)+R$3),"MM")=TEXT((EDATE('Projektkostenkalkulation EP'!$B$4,3)+(R$3-1)),"MM"),
             IF(
                        OR(
                                    TEXT((EDATE('Projektkostenkalkulation EP'!$B$4,3)+R$3),"TTT") = "Sa",
                                    TEXT((EDATE('Projektkostenkalkulation EP'!$B$4,3)+R$3),"TTT") = "So",
                                    IF(ISNA(VLOOKUP(EDATE('Projektkostenkalkulation EP'!$B$4,3)+R$3,Datenquellen!$F$7:$H$45,3,FALSE))," ",VLOOKUP(EDATE('Projektkostenkalkulation EP'!$B$4,3)+R$3,Datenquellen!$F$7:$H$45,3,FALSE))="X"
                                    ),
                          "X",
                           IF((((NETWORKDAYS('Projektkostenkalkulation EP'!$E$8,EOMONTH('Projektkostenkalkulation EP'!$E$8,0)))*('Projektkostenkalkulation EP'!$N$42/5)*
                                        'Projektkostenkalkulation EP'!$E$26)-SUM($B$14:R14))&gt;('Projektkostenkalkulation EP'!$N$42/5),('Projektkostenkalkulation EP'!$N$42/5),
                                         (NETWORKDAYS('Projektkostenkalkulation EP'!$E$8,
                                          EOMONTH('Projektkostenkalkulation EP'!$E$8,0)))*('Projektkostenkalkulation EP'!$N$42/5)*'Projektkostenkalkulation EP'!$E$26-SUM($B$14:R14))
                          ),
               "X"
            )</f>
        <v>0</v>
      </c>
      <c r="T14" s="122">
        <f xml:space="preserve"> IF(TEXT((EDATE('Projektkostenkalkulation EP'!$B$4,3)+S$3),"MM")=TEXT((EDATE('Projektkostenkalkulation EP'!$B$4,3)+(S$3-1)),"MM"),
             IF(
                        OR(
                                    TEXT((EDATE('Projektkostenkalkulation EP'!$B$4,3)+S$3),"TTT") = "Sa",
                                    TEXT((EDATE('Projektkostenkalkulation EP'!$B$4,3)+S$3),"TTT") = "So",
                                    IF(ISNA(VLOOKUP(EDATE('Projektkostenkalkulation EP'!$B$4,3)+S$3,Datenquellen!$F$7:$H$45,3,FALSE))," ",VLOOKUP(EDATE('Projektkostenkalkulation EP'!$B$4,3)+S$3,Datenquellen!$F$7:$H$45,3,FALSE))="X"
                                    ),
                          "X",
                           IF((((NETWORKDAYS('Projektkostenkalkulation EP'!$E$8,EOMONTH('Projektkostenkalkulation EP'!$E$8,0)))*('Projektkostenkalkulation EP'!$N$42/5)*
                                        'Projektkostenkalkulation EP'!$E$26)-SUM($B$14:S14))&gt;('Projektkostenkalkulation EP'!$N$42/5),('Projektkostenkalkulation EP'!$N$42/5),
                                         (NETWORKDAYS('Projektkostenkalkulation EP'!$E$8,
                                          EOMONTH('Projektkostenkalkulation EP'!$E$8,0)))*('Projektkostenkalkulation EP'!$N$42/5)*'Projektkostenkalkulation EP'!$E$26-SUM($B$14:S14))
                          ),
               "X"
            )</f>
        <v>0</v>
      </c>
      <c r="U14" s="122" t="str">
        <f xml:space="preserve"> IF(TEXT((EDATE('Projektkostenkalkulation EP'!$B$4,3)+T$3),"MM")=TEXT((EDATE('Projektkostenkalkulation EP'!$B$4,3)+(T$3-1)),"MM"),
             IF(
                        OR(
                                    TEXT((EDATE('Projektkostenkalkulation EP'!$B$4,3)+T$3),"TTT") = "Sa",
                                    TEXT((EDATE('Projektkostenkalkulation EP'!$B$4,3)+T$3),"TTT") = "So",
                                    IF(ISNA(VLOOKUP(EDATE('Projektkostenkalkulation EP'!$B$4,3)+T$3,Datenquellen!$F$7:$H$45,3,FALSE))," ",VLOOKUP(EDATE('Projektkostenkalkulation EP'!$B$4,3)+T$3,Datenquellen!$F$7:$H$45,3,FALSE))="X"
                                    ),
                          "X",
                           IF((((NETWORKDAYS('Projektkostenkalkulation EP'!$E$8,EOMONTH('Projektkostenkalkulation EP'!$E$8,0)))*('Projektkostenkalkulation EP'!$N$42/5)*
                                        'Projektkostenkalkulation EP'!$E$26)-SUM($B$14:T14))&gt;('Projektkostenkalkulation EP'!$N$42/5),('Projektkostenkalkulation EP'!$N$42/5),
                                         (NETWORKDAYS('Projektkostenkalkulation EP'!$E$8,
                                          EOMONTH('Projektkostenkalkulation EP'!$E$8,0)))*('Projektkostenkalkulation EP'!$N$42/5)*'Projektkostenkalkulation EP'!$E$26-SUM($B$14:T14))
                          ),
               "X"
            )</f>
        <v>X</v>
      </c>
      <c r="V14" s="122" t="str">
        <f xml:space="preserve"> IF(TEXT((EDATE('Projektkostenkalkulation EP'!$B$4,3)+U$3),"MM")=TEXT((EDATE('Projektkostenkalkulation EP'!$B$4,3)+(U$3-1)),"MM"),
             IF(
                        OR(
                                    TEXT((EDATE('Projektkostenkalkulation EP'!$B$4,3)+U$3),"TTT") = "Sa",
                                    TEXT((EDATE('Projektkostenkalkulation EP'!$B$4,3)+U$3),"TTT") = "So",
                                    IF(ISNA(VLOOKUP(EDATE('Projektkostenkalkulation EP'!$B$4,3)+U$3,Datenquellen!$F$7:$H$45,3,FALSE))," ",VLOOKUP(EDATE('Projektkostenkalkulation EP'!$B$4,3)+U$3,Datenquellen!$F$7:$H$45,3,FALSE))="X"
                                    ),
                          "X",
                           IF((((NETWORKDAYS('Projektkostenkalkulation EP'!$E$8,EOMONTH('Projektkostenkalkulation EP'!$E$8,0)))*('Projektkostenkalkulation EP'!$N$42/5)*
                                        'Projektkostenkalkulation EP'!$E$26)-SUM($B$14:U14))&gt;('Projektkostenkalkulation EP'!$N$42/5),('Projektkostenkalkulation EP'!$N$42/5),
                                         (NETWORKDAYS('Projektkostenkalkulation EP'!$E$8,
                                          EOMONTH('Projektkostenkalkulation EP'!$E$8,0)))*('Projektkostenkalkulation EP'!$N$42/5)*'Projektkostenkalkulation EP'!$E$26-SUM($B$14:U14))
                          ),
               "X"
            )</f>
        <v>X</v>
      </c>
      <c r="W14" s="122">
        <f xml:space="preserve"> IF(TEXT((EDATE('Projektkostenkalkulation EP'!$B$4,3)+V$3),"MM")=TEXT((EDATE('Projektkostenkalkulation EP'!$B$4,3)+(V$3-1)),"MM"),
             IF(
                        OR(
                                    TEXT((EDATE('Projektkostenkalkulation EP'!$B$4,3)+V$3),"TTT") = "Sa",
                                    TEXT((EDATE('Projektkostenkalkulation EP'!$B$4,3)+V$3),"TTT") = "So",
                                    IF(ISNA(VLOOKUP(EDATE('Projektkostenkalkulation EP'!$B$4,3)+V$3,Datenquellen!$F$7:$H$45,3,FALSE))," ",VLOOKUP(EDATE('Projektkostenkalkulation EP'!$B$4,3)+V$3,Datenquellen!$F$7:$H$45,3,FALSE))="X"
                                    ),
                          "X",
                           IF((((NETWORKDAYS('Projektkostenkalkulation EP'!$E$8,EOMONTH('Projektkostenkalkulation EP'!$E$8,0)))*('Projektkostenkalkulation EP'!$N$42/5)*
                                        'Projektkostenkalkulation EP'!$E$26)-SUM($B$14:V14))&gt;('Projektkostenkalkulation EP'!$N$42/5),('Projektkostenkalkulation EP'!$N$42/5),
                                         (NETWORKDAYS('Projektkostenkalkulation EP'!$E$8,
                                          EOMONTH('Projektkostenkalkulation EP'!$E$8,0)))*('Projektkostenkalkulation EP'!$N$42/5)*'Projektkostenkalkulation EP'!$E$26-SUM($B$14:V14))
                          ),
               "X"
            )</f>
        <v>0</v>
      </c>
      <c r="X14" s="122">
        <f xml:space="preserve"> IF(TEXT((EDATE('Projektkostenkalkulation EP'!$B$4,3)+W$3),"MM")=TEXT((EDATE('Projektkostenkalkulation EP'!$B$4,3)+(W$3-1)),"MM"),
             IF(
                        OR(
                                    TEXT((EDATE('Projektkostenkalkulation EP'!$B$4,3)+W$3),"TTT") = "Sa",
                                    TEXT((EDATE('Projektkostenkalkulation EP'!$B$4,3)+W$3),"TTT") = "So",
                                    IF(ISNA(VLOOKUP(EDATE('Projektkostenkalkulation EP'!$B$4,3)+W$3,Datenquellen!$F$7:$H$45,3,FALSE))," ",VLOOKUP(EDATE('Projektkostenkalkulation EP'!$B$4,3)+W$3,Datenquellen!$F$7:$H$45,3,FALSE))="X"
                                    ),
                          "X",
                           IF((((NETWORKDAYS('Projektkostenkalkulation EP'!$E$8,EOMONTH('Projektkostenkalkulation EP'!$E$8,0)))*('Projektkostenkalkulation EP'!$N$42/5)*
                                        'Projektkostenkalkulation EP'!$E$26)-SUM($B$14:W14))&gt;('Projektkostenkalkulation EP'!$N$42/5),('Projektkostenkalkulation EP'!$N$42/5),
                                         (NETWORKDAYS('Projektkostenkalkulation EP'!$E$8,
                                          EOMONTH('Projektkostenkalkulation EP'!$E$8,0)))*('Projektkostenkalkulation EP'!$N$42/5)*'Projektkostenkalkulation EP'!$E$26-SUM($B$14:W14))
                          ),
               "X"
            )</f>
        <v>0</v>
      </c>
      <c r="Y14" s="122">
        <f xml:space="preserve"> IF(TEXT((EDATE('Projektkostenkalkulation EP'!$B$4,3)+X$3),"MM")=TEXT((EDATE('Projektkostenkalkulation EP'!$B$4,3)+(X$3-1)),"MM"),
             IF(
                        OR(
                                    TEXT((EDATE('Projektkostenkalkulation EP'!$B$4,3)+X$3),"TTT") = "Sa",
                                    TEXT((EDATE('Projektkostenkalkulation EP'!$B$4,3)+X$3),"TTT") = "So",
                                    IF(ISNA(VLOOKUP(EDATE('Projektkostenkalkulation EP'!$B$4,3)+X$3,Datenquellen!$F$7:$H$45,3,FALSE))," ",VLOOKUP(EDATE('Projektkostenkalkulation EP'!$B$4,3)+X$3,Datenquellen!$F$7:$H$45,3,FALSE))="X"
                                    ),
                          "X",
                           IF((((NETWORKDAYS('Projektkostenkalkulation EP'!$E$8,EOMONTH('Projektkostenkalkulation EP'!$E$8,0)))*('Projektkostenkalkulation EP'!$N$42/5)*
                                        'Projektkostenkalkulation EP'!$E$26)-SUM($B$14:X14))&gt;('Projektkostenkalkulation EP'!$N$42/5),('Projektkostenkalkulation EP'!$N$42/5),
                                         (NETWORKDAYS('Projektkostenkalkulation EP'!$E$8,
                                          EOMONTH('Projektkostenkalkulation EP'!$E$8,0)))*('Projektkostenkalkulation EP'!$N$42/5)*'Projektkostenkalkulation EP'!$E$26-SUM($B$14:X14))
                          ),
               "X"
            )</f>
        <v>0</v>
      </c>
      <c r="Z14" s="122">
        <f xml:space="preserve"> IF(TEXT((EDATE('Projektkostenkalkulation EP'!$B$4,3)+Y$3),"MM")=TEXT((EDATE('Projektkostenkalkulation EP'!$B$4,3)+(Y$3-1)),"MM"),
             IF(
                        OR(
                                    TEXT((EDATE('Projektkostenkalkulation EP'!$B$4,3)+Y$3),"TTT") = "Sa",
                                    TEXT((EDATE('Projektkostenkalkulation EP'!$B$4,3)+Y$3),"TTT") = "So",
                                    IF(ISNA(VLOOKUP(EDATE('Projektkostenkalkulation EP'!$B$4,3)+Y$3,Datenquellen!$F$7:$H$45,3,FALSE))," ",VLOOKUP(EDATE('Projektkostenkalkulation EP'!$B$4,3)+Y$3,Datenquellen!$F$7:$H$45,3,FALSE))="X"
                                    ),
                          "X",
                           IF((((NETWORKDAYS('Projektkostenkalkulation EP'!$E$8,EOMONTH('Projektkostenkalkulation EP'!$E$8,0)))*('Projektkostenkalkulation EP'!$N$42/5)*
                                        'Projektkostenkalkulation EP'!$E$26)-SUM($B$14:Y14))&gt;('Projektkostenkalkulation EP'!$N$42/5),('Projektkostenkalkulation EP'!$N$42/5),
                                         (NETWORKDAYS('Projektkostenkalkulation EP'!$E$8,
                                          EOMONTH('Projektkostenkalkulation EP'!$E$8,0)))*('Projektkostenkalkulation EP'!$N$42/5)*'Projektkostenkalkulation EP'!$E$26-SUM($B$14:Y14))
                          ),
               "X"
            )</f>
        <v>0</v>
      </c>
      <c r="AA14" s="122">
        <f xml:space="preserve"> IF(TEXT((EDATE('Projektkostenkalkulation EP'!$B$4,3)+Z$3),"MM")=TEXT((EDATE('Projektkostenkalkulation EP'!$B$4,3)+(Z$3-1)),"MM"),
             IF(
                        OR(
                                    TEXT((EDATE('Projektkostenkalkulation EP'!$B$4,3)+Z$3),"TTT") = "Sa",
                                    TEXT((EDATE('Projektkostenkalkulation EP'!$B$4,3)+Z$3),"TTT") = "So",
                                    IF(ISNA(VLOOKUP(EDATE('Projektkostenkalkulation EP'!$B$4,3)+Z$3,Datenquellen!$F$7:$H$45,3,FALSE))," ",VLOOKUP(EDATE('Projektkostenkalkulation EP'!$B$4,3)+Z$3,Datenquellen!$F$7:$H$45,3,FALSE))="X"
                                    ),
                          "X",
                           IF((((NETWORKDAYS('Projektkostenkalkulation EP'!$E$8,EOMONTH('Projektkostenkalkulation EP'!$E$8,0)))*('Projektkostenkalkulation EP'!$N$42/5)*
                                        'Projektkostenkalkulation EP'!$E$26)-SUM($B$14:Z14))&gt;('Projektkostenkalkulation EP'!$N$42/5),('Projektkostenkalkulation EP'!$N$42/5),
                                         (NETWORKDAYS('Projektkostenkalkulation EP'!$E$8,
                                          EOMONTH('Projektkostenkalkulation EP'!$E$8,0)))*('Projektkostenkalkulation EP'!$N$42/5)*'Projektkostenkalkulation EP'!$E$26-SUM($B$14:Z14))
                          ),
               "X"
            )</f>
        <v>0</v>
      </c>
      <c r="AB14" s="122" t="str">
        <f xml:space="preserve"> IF(TEXT((EDATE('Projektkostenkalkulation EP'!$B$4,3)+AA$3),"MM")=TEXT((EDATE('Projektkostenkalkulation EP'!$B$4,3)+(AA$3-1)),"MM"),
             IF(
                        OR(
                                    TEXT((EDATE('Projektkostenkalkulation EP'!$B$4,3)+AA$3),"TTT") = "Sa",
                                    TEXT((EDATE('Projektkostenkalkulation EP'!$B$4,3)+AA$3),"TTT") = "So",
                                    IF(ISNA(VLOOKUP(EDATE('Projektkostenkalkulation EP'!$B$4,3)+AA$3,Datenquellen!$F$7:$H$45,3,FALSE))," ",VLOOKUP(EDATE('Projektkostenkalkulation EP'!$B$4,3)+AA$3,Datenquellen!$F$7:$H$45,3,FALSE))="X"
                                    ),
                          "X",
                           IF((((NETWORKDAYS('Projektkostenkalkulation EP'!$E$8,EOMONTH('Projektkostenkalkulation EP'!$E$8,0)))*('Projektkostenkalkulation EP'!$N$42/5)*
                                        'Projektkostenkalkulation EP'!$E$26)-SUM($B$14:AA14))&gt;('Projektkostenkalkulation EP'!$N$42/5),('Projektkostenkalkulation EP'!$N$42/5),
                                         (NETWORKDAYS('Projektkostenkalkulation EP'!$E$8,
                                          EOMONTH('Projektkostenkalkulation EP'!$E$8,0)))*('Projektkostenkalkulation EP'!$N$42/5)*'Projektkostenkalkulation EP'!$E$26-SUM($B$14:AA14))
                          ),
               "X"
            )</f>
        <v>X</v>
      </c>
      <c r="AC14" s="122" t="str">
        <f xml:space="preserve"> IF(TEXT((EDATE('Projektkostenkalkulation EP'!$B$4,3)+AB$3),"MM")=TEXT((EDATE('Projektkostenkalkulation EP'!$B$4,3)+(AB$3-1)),"MM"),
             IF(
                        OR(
                                    TEXT((EDATE('Projektkostenkalkulation EP'!$B$4,3)+AB$3),"TTT") = "Sa",
                                    TEXT((EDATE('Projektkostenkalkulation EP'!$B$4,3)+AB$3),"TTT") = "So",
                                    IF(ISNA(VLOOKUP(EDATE('Projektkostenkalkulation EP'!$B$4,3)+AB$3,Datenquellen!$F$7:$H$45,3,FALSE))," ",VLOOKUP(EDATE('Projektkostenkalkulation EP'!$B$4,3)+AB$3,Datenquellen!$F$7:$H$45,3,FALSE))="X"
                                    ),
                          "X",
                           IF((((NETWORKDAYS('Projektkostenkalkulation EP'!$E$8,EOMONTH('Projektkostenkalkulation EP'!$E$8,0)))*('Projektkostenkalkulation EP'!$N$42/5)*
                                        'Projektkostenkalkulation EP'!$E$26)-SUM($B$14:AB14))&gt;('Projektkostenkalkulation EP'!$N$42/5),('Projektkostenkalkulation EP'!$N$42/5),
                                         (NETWORKDAYS('Projektkostenkalkulation EP'!$E$8,
                                          EOMONTH('Projektkostenkalkulation EP'!$E$8,0)))*('Projektkostenkalkulation EP'!$N$42/5)*'Projektkostenkalkulation EP'!$E$26-SUM($B$14:AB14))
                          ),
               "X"
            )</f>
        <v>X</v>
      </c>
      <c r="AD14" s="122">
        <f xml:space="preserve"> IF(TEXT((EDATE('Projektkostenkalkulation EP'!$B$4,3)+AC$3),"MM")=TEXT((EDATE('Projektkostenkalkulation EP'!$B$4,3)+(AC$3-1)),"MM"),
             IF(
                        OR(
                                    TEXT((EDATE('Projektkostenkalkulation EP'!$B$4,3)+AC$3),"TTT") = "Sa",
                                    TEXT((EDATE('Projektkostenkalkulation EP'!$B$4,3)+AC$3),"TTT") = "So",
                                    IF(ISNA(VLOOKUP(EDATE('Projektkostenkalkulation EP'!$B$4,3)+AC$3,Datenquellen!$F$7:$H$45,3,FALSE))," ",VLOOKUP(EDATE('Projektkostenkalkulation EP'!$B$4,3)+AC$3,Datenquellen!$F$7:$H$45,3,FALSE))="X"
                                    ),
                          "X",
                           IF((((NETWORKDAYS('Projektkostenkalkulation EP'!$E$8,EOMONTH('Projektkostenkalkulation EP'!$E$8,0)))*('Projektkostenkalkulation EP'!$N$42/5)*
                                        'Projektkostenkalkulation EP'!$E$26)-SUM($B$14:AC14))&gt;('Projektkostenkalkulation EP'!$N$42/5),('Projektkostenkalkulation EP'!$N$42/5),
                                         (NETWORKDAYS('Projektkostenkalkulation EP'!$E$8,
                                          EOMONTH('Projektkostenkalkulation EP'!$E$8,0)))*('Projektkostenkalkulation EP'!$N$42/5)*'Projektkostenkalkulation EP'!$E$26-SUM($B$14:AC14))
                          ),
               "X"
            )</f>
        <v>0</v>
      </c>
      <c r="AE14" s="122">
        <f xml:space="preserve"> IF(TEXT((EDATE('Projektkostenkalkulation EP'!$B$4,3)+AD$3),"MM")=TEXT((EDATE('Projektkostenkalkulation EP'!$B$4,3)+(AD$3-1)),"MM"),
             IF(
                        OR(
                                    TEXT((EDATE('Projektkostenkalkulation EP'!$B$4,3)+AD$3),"TTT") = "Sa",
                                    TEXT((EDATE('Projektkostenkalkulation EP'!$B$4,3)+AD$3),"TTT") = "So",
                                    IF(ISNA(VLOOKUP(EDATE('Projektkostenkalkulation EP'!$B$4,3)+AD$3,Datenquellen!$F$7:$H$45,3,FALSE))," ",VLOOKUP(EDATE('Projektkostenkalkulation EP'!$B$4,3)+AD$3,Datenquellen!$F$7:$H$45,3,FALSE))="X"
                                    ),
                          "X",
                           IF((((NETWORKDAYS('Projektkostenkalkulation EP'!$E$8,EOMONTH('Projektkostenkalkulation EP'!$E$8,0)))*('Projektkostenkalkulation EP'!$N$42/5)*
                                        'Projektkostenkalkulation EP'!$E$26)-SUM($B$14:AD14))&gt;('Projektkostenkalkulation EP'!$N$42/5),('Projektkostenkalkulation EP'!$N$42/5),
                                         (NETWORKDAYS('Projektkostenkalkulation EP'!$E$8,
                                          EOMONTH('Projektkostenkalkulation EP'!$E$8,0)))*('Projektkostenkalkulation EP'!$N$42/5)*'Projektkostenkalkulation EP'!$E$26-SUM($B$14:AD14))
                          ),
               "X"
            )</f>
        <v>0</v>
      </c>
      <c r="AF14" s="122" t="str">
        <f xml:space="preserve"> IF(TEXT((EDATE('Projektkostenkalkulation EP'!$B$4,3)+AE$3),"MM")=TEXT((EDATE('Projektkostenkalkulation EP'!$B$4,3)+(AE$3-1)),"MM"),
             IF(
                        OR(
                                    TEXT((EDATE('Projektkostenkalkulation EP'!$B$4,3)+AE$3),"TTT") = "Sa",
                                    TEXT((EDATE('Projektkostenkalkulation EP'!$B$4,3)+AE$3),"TTT") = "So",
                                    IF(ISNA(VLOOKUP(EDATE('Projektkostenkalkulation EP'!$B$4,3)+AE$3,Datenquellen!$F$7:$H$45,3,FALSE))," ",VLOOKUP(EDATE('Projektkostenkalkulation EP'!$B$4,3)+AE$3,Datenquellen!$F$7:$H$45,3,FALSE))="X"
                                    ),
                          "X",
                           IF((((NETWORKDAYS('Projektkostenkalkulation EP'!$E$8,EOMONTH('Projektkostenkalkulation EP'!$E$8,0)))*('Projektkostenkalkulation EP'!$N$42/5)*
                                        'Projektkostenkalkulation EP'!$E$26)-SUM($B$14:AE14))&gt;('Projektkostenkalkulation EP'!$N$42/5),('Projektkostenkalkulation EP'!$N$42/5),
                                         (NETWORKDAYS('Projektkostenkalkulation EP'!$E$8,
                                          EOMONTH('Projektkostenkalkulation EP'!$E$8,0)))*('Projektkostenkalkulation EP'!$N$42/5)*'Projektkostenkalkulation EP'!$E$26-SUM($B$14:AE14))
                          ),
               "X"
            )</f>
        <v>X</v>
      </c>
      <c r="AG14" s="121">
        <f t="shared" si="0"/>
        <v>0</v>
      </c>
      <c r="AH14" s="525">
        <f>AG14-AG15</f>
        <v>0</v>
      </c>
      <c r="AJ14" s="2" t="s">
        <v>81</v>
      </c>
      <c r="AK14" s="124">
        <f>IF(
            OR(
                     TEXT(EDATE('Projektkostenkalkulation EP'!$B$4,15),"TTT") = "Sa",
                     TEXT(EDATE('Projektkostenkalkulation EP'!$B$4,15),"TTT") = "So",
                     IF(ISNA(VLOOKUP(EDATE('Projektkostenkalkulation EP'!$B$4,15),Datenquellen!$F$7:$H$45,3,FALSE))," ",VLOOKUP(EDATE('Projektkostenkalkulation EP'!$B$4,15),Datenquellen!$F$7:$H$45,3,FALSE))="X"
                            ),
                    "X",
                    IF('Projektkostenkalkulation EP'!$Q$26&gt;0,('Projektkostenkalkulation EP'!$N$42/5),0)
            )</f>
        <v>0</v>
      </c>
      <c r="AL14" s="122">
        <f xml:space="preserve"> IF(TEXT((EDATE('Projektkostenkalkulation EP'!$B$4,15)+AK$3),"MM")=TEXT((EDATE('Projektkostenkalkulation EP'!$B$4,15)+(AK$3-1)),"MM"),
             IF(
                        OR(
                                    TEXT((EDATE('Projektkostenkalkulation EP'!$B$4,15)+AK$3),"TTT") = "Sa",
                                    TEXT((EDATE('Projektkostenkalkulation EP'!$B$4,15)+AK$3),"TTT") = "So",
                                    IF(ISNA(VLOOKUP(EDATE('Projektkostenkalkulation EP'!$B$4,15)+AK$3,Datenquellen!$F$7:$H$45,3,FALSE))," ",VLOOKUP(EDATE('Projektkostenkalkulation EP'!$B$4,15)+AK$3,Datenquellen!$F$7:$H$45,3,FALSE))="X"
                                    ),
                          "X",
                          IF((((NETWORKDAYS('Projektkostenkalkulation EP'!$Q$8,EOMONTH('Projektkostenkalkulation EP'!$Q$8,0)))*('Projektkostenkalkulation EP'!$N$42/5)*
                                        'Projektkostenkalkulation EP'!$Q$26)-SUM($AK14:AK$14))&gt;('Projektkostenkalkulation EP'!$N$42/5),('Projektkostenkalkulation EP'!$N$42/5),
                                         (NETWORKDAYS('Projektkostenkalkulation EP'!$Q$8,
                                          EOMONTH('Projektkostenkalkulation EP'!$Q$8,0)))*('Projektkostenkalkulation EP'!$N$42/5)*'Projektkostenkalkulation EP'!$Q$26-SUM($AK14:AK$14))
                          ),
               "X"
            )</f>
        <v>0</v>
      </c>
      <c r="AM14" s="122">
        <f xml:space="preserve"> IF(TEXT((EDATE('Projektkostenkalkulation EP'!$B$4,15)+AL$3),"MM")=TEXT((EDATE('Projektkostenkalkulation EP'!$B$4,15)+(AL$3-1)),"MM"),
             IF(
                        OR(
                                    TEXT((EDATE('Projektkostenkalkulation EP'!$B$4,15)+AL$3),"TTT") = "Sa",
                                    TEXT((EDATE('Projektkostenkalkulation EP'!$B$4,15)+AL$3),"TTT") = "So",
                                    IF(ISNA(VLOOKUP(EDATE('Projektkostenkalkulation EP'!$B$4,15)+AL$3,Datenquellen!$F$7:$H$45,3,FALSE))," ",VLOOKUP(EDATE('Projektkostenkalkulation EP'!$B$4,15)+AL$3,Datenquellen!$F$7:$H$45,3,FALSE))="X"
                                    ),
                          "X",
                          IF((((NETWORKDAYS('Projektkostenkalkulation EP'!$Q$8,EOMONTH('Projektkostenkalkulation EP'!$Q$8,0)))*('Projektkostenkalkulation EP'!$N$42/5)*
                                        'Projektkostenkalkulation EP'!$Q$26)-SUM($AK14:AL$14))&gt;('Projektkostenkalkulation EP'!$N$42/5),('Projektkostenkalkulation EP'!$N$42/5),
                                         (NETWORKDAYS('Projektkostenkalkulation EP'!$Q$8,
                                          EOMONTH('Projektkostenkalkulation EP'!$Q$8,0)))*('Projektkostenkalkulation EP'!$N$42/5)*'Projektkostenkalkulation EP'!$Q$26-SUM($AK14:AL$14))
                          ),
               "X"
            )</f>
        <v>0</v>
      </c>
      <c r="AN14" s="122">
        <f xml:space="preserve"> IF(TEXT((EDATE('Projektkostenkalkulation EP'!$B$4,15)+AM$3),"MM")=TEXT((EDATE('Projektkostenkalkulation EP'!$B$4,15)+(AM$3-1)),"MM"),
             IF(
                        OR(
                                    TEXT((EDATE('Projektkostenkalkulation EP'!$B$4,15)+AM$3),"TTT") = "Sa",
                                    TEXT((EDATE('Projektkostenkalkulation EP'!$B$4,15)+AM$3),"TTT") = "So",
                                    IF(ISNA(VLOOKUP(EDATE('Projektkostenkalkulation EP'!$B$4,15)+AM$3,Datenquellen!$F$7:$H$45,3,FALSE))," ",VLOOKUP(EDATE('Projektkostenkalkulation EP'!$B$4,15)+AM$3,Datenquellen!$F$7:$H$45,3,FALSE))="X"
                                    ),
                          "X",
                          IF((((NETWORKDAYS('Projektkostenkalkulation EP'!$Q$8,EOMONTH('Projektkostenkalkulation EP'!$Q$8,0)))*('Projektkostenkalkulation EP'!$N$42/5)*
                                        'Projektkostenkalkulation EP'!$Q$26)-SUM($AK14:AM$14))&gt;('Projektkostenkalkulation EP'!$N$42/5),('Projektkostenkalkulation EP'!$N$42/5),
                                         (NETWORKDAYS('Projektkostenkalkulation EP'!$Q$8,
                                          EOMONTH('Projektkostenkalkulation EP'!$Q$8,0)))*('Projektkostenkalkulation EP'!$N$42/5)*'Projektkostenkalkulation EP'!$Q$26-SUM($AK14:AM$14))
                          ),
               "X"
            )</f>
        <v>0</v>
      </c>
      <c r="AO14" s="122" t="str">
        <f xml:space="preserve"> IF(TEXT((EDATE('Projektkostenkalkulation EP'!$B$4,15)+AN$3),"MM")=TEXT((EDATE('Projektkostenkalkulation EP'!$B$4,15)+(AN$3-1)),"MM"),
             IF(
                        OR(
                                    TEXT((EDATE('Projektkostenkalkulation EP'!$B$4,15)+AN$3),"TTT") = "Sa",
                                    TEXT((EDATE('Projektkostenkalkulation EP'!$B$4,15)+AN$3),"TTT") = "So",
                                    IF(ISNA(VLOOKUP(EDATE('Projektkostenkalkulation EP'!$B$4,15)+AN$3,Datenquellen!$F$7:$H$45,3,FALSE))," ",VLOOKUP(EDATE('Projektkostenkalkulation EP'!$B$4,15)+AN$3,Datenquellen!$F$7:$H$45,3,FALSE))="X"
                                    ),
                          "X",
                          IF((((NETWORKDAYS('Projektkostenkalkulation EP'!$Q$8,EOMONTH('Projektkostenkalkulation EP'!$Q$8,0)))*('Projektkostenkalkulation EP'!$N$42/5)*
                                        'Projektkostenkalkulation EP'!$Q$26)-SUM($AK14:AN$14))&gt;('Projektkostenkalkulation EP'!$N$42/5),('Projektkostenkalkulation EP'!$N$42/5),
                                         (NETWORKDAYS('Projektkostenkalkulation EP'!$Q$8,
                                          EOMONTH('Projektkostenkalkulation EP'!$Q$8,0)))*('Projektkostenkalkulation EP'!$N$42/5)*'Projektkostenkalkulation EP'!$Q$26-SUM($AK14:AN$14))
                          ),
               "X"
            )</f>
        <v>X</v>
      </c>
      <c r="AP14" s="122" t="str">
        <f xml:space="preserve"> IF(TEXT((EDATE('Projektkostenkalkulation EP'!$B$4,15)+AO$3),"MM")=TEXT((EDATE('Projektkostenkalkulation EP'!$B$4,15)+(AO$3-1)),"MM"),
             IF(
                        OR(
                                    TEXT((EDATE('Projektkostenkalkulation EP'!$B$4,15)+AO$3),"TTT") = "Sa",
                                    TEXT((EDATE('Projektkostenkalkulation EP'!$B$4,15)+AO$3),"TTT") = "So",
                                    IF(ISNA(VLOOKUP(EDATE('Projektkostenkalkulation EP'!$B$4,15)+AO$3,Datenquellen!$F$7:$H$45,3,FALSE))," ",VLOOKUP(EDATE('Projektkostenkalkulation EP'!$B$4,15)+AO$3,Datenquellen!$F$7:$H$45,3,FALSE))="X"
                                    ),
                          "X",
                          IF((((NETWORKDAYS('Projektkostenkalkulation EP'!$Q$8,EOMONTH('Projektkostenkalkulation EP'!$Q$8,0)))*('Projektkostenkalkulation EP'!$N$42/5)*
                                        'Projektkostenkalkulation EP'!$Q$26)-SUM($AK14:AO$14))&gt;('Projektkostenkalkulation EP'!$N$42/5),('Projektkostenkalkulation EP'!$N$42/5),
                                         (NETWORKDAYS('Projektkostenkalkulation EP'!$Q$8,
                                          EOMONTH('Projektkostenkalkulation EP'!$Q$8,0)))*('Projektkostenkalkulation EP'!$N$42/5)*'Projektkostenkalkulation EP'!$Q$26-SUM($AK14:AO$14))
                          ),
               "X"
            )</f>
        <v>X</v>
      </c>
      <c r="AQ14" s="122">
        <f xml:space="preserve"> IF(TEXT((EDATE('Projektkostenkalkulation EP'!$B$4,15)+AP$3),"MM")=TEXT((EDATE('Projektkostenkalkulation EP'!$B$4,15)+(AP$3-1)),"MM"),
             IF(
                        OR(
                                    TEXT((EDATE('Projektkostenkalkulation EP'!$B$4,15)+AP$3),"TTT") = "Sa",
                                    TEXT((EDATE('Projektkostenkalkulation EP'!$B$4,15)+AP$3),"TTT") = "So",
                                    IF(ISNA(VLOOKUP(EDATE('Projektkostenkalkulation EP'!$B$4,15)+AP$3,Datenquellen!$F$7:$H$45,3,FALSE))," ",VLOOKUP(EDATE('Projektkostenkalkulation EP'!$B$4,15)+AP$3,Datenquellen!$F$7:$H$45,3,FALSE))="X"
                                    ),
                          "X",
                          IF((((NETWORKDAYS('Projektkostenkalkulation EP'!$Q$8,EOMONTH('Projektkostenkalkulation EP'!$Q$8,0)))*('Projektkostenkalkulation EP'!$N$42/5)*
                                        'Projektkostenkalkulation EP'!$Q$26)-SUM($AK14:AP$14))&gt;('Projektkostenkalkulation EP'!$N$42/5),('Projektkostenkalkulation EP'!$N$42/5),
                                         (NETWORKDAYS('Projektkostenkalkulation EP'!$Q$8,
                                          EOMONTH('Projektkostenkalkulation EP'!$Q$8,0)))*('Projektkostenkalkulation EP'!$N$42/5)*'Projektkostenkalkulation EP'!$Q$26-SUM($AK14:AP$14))
                          ),
               "X"
            )</f>
        <v>0</v>
      </c>
      <c r="AR14" s="122">
        <f xml:space="preserve"> IF(TEXT((EDATE('Projektkostenkalkulation EP'!$B$4,15)+AQ$3),"MM")=TEXT((EDATE('Projektkostenkalkulation EP'!$B$4,15)+(AQ$3-1)),"MM"),
             IF(
                        OR(
                                    TEXT((EDATE('Projektkostenkalkulation EP'!$B$4,15)+AQ$3),"TTT") = "Sa",
                                    TEXT((EDATE('Projektkostenkalkulation EP'!$B$4,15)+AQ$3),"TTT") = "So",
                                    IF(ISNA(VLOOKUP(EDATE('Projektkostenkalkulation EP'!$B$4,15)+AQ$3,Datenquellen!$F$7:$H$45,3,FALSE))," ",VLOOKUP(EDATE('Projektkostenkalkulation EP'!$B$4,15)+AQ$3,Datenquellen!$F$7:$H$45,3,FALSE))="X"
                                    ),
                          "X",
                          IF((((NETWORKDAYS('Projektkostenkalkulation EP'!$Q$8,EOMONTH('Projektkostenkalkulation EP'!$Q$8,0)))*('Projektkostenkalkulation EP'!$N$42/5)*
                                        'Projektkostenkalkulation EP'!$Q$26)-SUM($AK14:AQ$14))&gt;('Projektkostenkalkulation EP'!$N$42/5),('Projektkostenkalkulation EP'!$N$42/5),
                                         (NETWORKDAYS('Projektkostenkalkulation EP'!$Q$8,
                                          EOMONTH('Projektkostenkalkulation EP'!$Q$8,0)))*('Projektkostenkalkulation EP'!$N$42/5)*'Projektkostenkalkulation EP'!$Q$26-SUM($AK14:AQ$14))
                          ),
               "X"
            )</f>
        <v>0</v>
      </c>
      <c r="AS14" s="122">
        <f xml:space="preserve"> IF(TEXT((EDATE('Projektkostenkalkulation EP'!$B$4,15)+AR$3),"MM")=TEXT((EDATE('Projektkostenkalkulation EP'!$B$4,15)+(AR$3-1)),"MM"),
             IF(
                        OR(
                                    TEXT((EDATE('Projektkostenkalkulation EP'!$B$4,15)+AR$3),"TTT") = "Sa",
                                    TEXT((EDATE('Projektkostenkalkulation EP'!$B$4,15)+AR$3),"TTT") = "So",
                                    IF(ISNA(VLOOKUP(EDATE('Projektkostenkalkulation EP'!$B$4,15)+AR$3,Datenquellen!$F$7:$H$45,3,FALSE))," ",VLOOKUP(EDATE('Projektkostenkalkulation EP'!$B$4,15)+AR$3,Datenquellen!$F$7:$H$45,3,FALSE))="X"
                                    ),
                          "X",
                          IF((((NETWORKDAYS('Projektkostenkalkulation EP'!$Q$8,EOMONTH('Projektkostenkalkulation EP'!$Q$8,0)))*('Projektkostenkalkulation EP'!$N$42/5)*
                                        'Projektkostenkalkulation EP'!$Q$26)-SUM($AK14:AR$14))&gt;('Projektkostenkalkulation EP'!$N$42/5),('Projektkostenkalkulation EP'!$N$42/5),
                                         (NETWORKDAYS('Projektkostenkalkulation EP'!$Q$8,
                                          EOMONTH('Projektkostenkalkulation EP'!$Q$8,0)))*('Projektkostenkalkulation EP'!$N$42/5)*'Projektkostenkalkulation EP'!$Q$26-SUM($AK14:AR$14))
                          ),
               "X"
            )</f>
        <v>0</v>
      </c>
      <c r="AT14" s="122">
        <f xml:space="preserve"> IF(TEXT((EDATE('Projektkostenkalkulation EP'!$B$4,15)+AS$3),"MM")=TEXT((EDATE('Projektkostenkalkulation EP'!$B$4,15)+(AS$3-1)),"MM"),
             IF(
                        OR(
                                    TEXT((EDATE('Projektkostenkalkulation EP'!$B$4,15)+AS$3),"TTT") = "Sa",
                                    TEXT((EDATE('Projektkostenkalkulation EP'!$B$4,15)+AS$3),"TTT") = "So",
                                    IF(ISNA(VLOOKUP(EDATE('Projektkostenkalkulation EP'!$B$4,15)+AS$3,Datenquellen!$F$7:$H$45,3,FALSE))," ",VLOOKUP(EDATE('Projektkostenkalkulation EP'!$B$4,15)+AS$3,Datenquellen!$F$7:$H$45,3,FALSE))="X"
                                    ),
                          "X",
                          IF((((NETWORKDAYS('Projektkostenkalkulation EP'!$Q$8,EOMONTH('Projektkostenkalkulation EP'!$Q$8,0)))*('Projektkostenkalkulation EP'!$N$42/5)*
                                        'Projektkostenkalkulation EP'!$Q$26)-SUM($AK14:AS$14))&gt;('Projektkostenkalkulation EP'!$N$42/5),('Projektkostenkalkulation EP'!$N$42/5),
                                         (NETWORKDAYS('Projektkostenkalkulation EP'!$Q$8,
                                          EOMONTH('Projektkostenkalkulation EP'!$Q$8,0)))*('Projektkostenkalkulation EP'!$N$42/5)*'Projektkostenkalkulation EP'!$Q$26-SUM($AK14:AS$14))
                          ),
               "X"
            )</f>
        <v>0</v>
      </c>
      <c r="AU14" s="122">
        <f xml:space="preserve"> IF(TEXT((EDATE('Projektkostenkalkulation EP'!$B$4,15)+AT$3),"MM")=TEXT((EDATE('Projektkostenkalkulation EP'!$B$4,15)+(AT$3-1)),"MM"),
             IF(
                        OR(
                                    TEXT((EDATE('Projektkostenkalkulation EP'!$B$4,15)+AT$3),"TTT") = "Sa",
                                    TEXT((EDATE('Projektkostenkalkulation EP'!$B$4,15)+AT$3),"TTT") = "So",
                                    IF(ISNA(VLOOKUP(EDATE('Projektkostenkalkulation EP'!$B$4,15)+AT$3,Datenquellen!$F$7:$H$45,3,FALSE))," ",VLOOKUP(EDATE('Projektkostenkalkulation EP'!$B$4,15)+AT$3,Datenquellen!$F$7:$H$45,3,FALSE))="X"
                                    ),
                          "X",
                          IF((((NETWORKDAYS('Projektkostenkalkulation EP'!$Q$8,EOMONTH('Projektkostenkalkulation EP'!$Q$8,0)))*('Projektkostenkalkulation EP'!$N$42/5)*
                                        'Projektkostenkalkulation EP'!$Q$26)-SUM($AK14:AT$14))&gt;('Projektkostenkalkulation EP'!$N$42/5),('Projektkostenkalkulation EP'!$N$42/5),
                                         (NETWORKDAYS('Projektkostenkalkulation EP'!$Q$8,
                                          EOMONTH('Projektkostenkalkulation EP'!$Q$8,0)))*('Projektkostenkalkulation EP'!$N$42/5)*'Projektkostenkalkulation EP'!$Q$26-SUM($AK14:AT$14))
                          ),
               "X"
            )</f>
        <v>0</v>
      </c>
      <c r="AV14" s="122" t="str">
        <f xml:space="preserve"> IF(TEXT((EDATE('Projektkostenkalkulation EP'!$B$4,15)+AU$3),"MM")=TEXT((EDATE('Projektkostenkalkulation EP'!$B$4,15)+(AU$3-1)),"MM"),
             IF(
                        OR(
                                    TEXT((EDATE('Projektkostenkalkulation EP'!$B$4,15)+AU$3),"TTT") = "Sa",
                                    TEXT((EDATE('Projektkostenkalkulation EP'!$B$4,15)+AU$3),"TTT") = "So",
                                    IF(ISNA(VLOOKUP(EDATE('Projektkostenkalkulation EP'!$B$4,15)+AU$3,Datenquellen!$F$7:$H$45,3,FALSE))," ",VLOOKUP(EDATE('Projektkostenkalkulation EP'!$B$4,15)+AU$3,Datenquellen!$F$7:$H$45,3,FALSE))="X"
                                    ),
                          "X",
                          IF((((NETWORKDAYS('Projektkostenkalkulation EP'!$Q$8,EOMONTH('Projektkostenkalkulation EP'!$Q$8,0)))*('Projektkostenkalkulation EP'!$N$42/5)*
                                        'Projektkostenkalkulation EP'!$Q$26)-SUM($AK14:AU$14))&gt;('Projektkostenkalkulation EP'!$N$42/5),('Projektkostenkalkulation EP'!$N$42/5),
                                         (NETWORKDAYS('Projektkostenkalkulation EP'!$Q$8,
                                          EOMONTH('Projektkostenkalkulation EP'!$Q$8,0)))*('Projektkostenkalkulation EP'!$N$42/5)*'Projektkostenkalkulation EP'!$Q$26-SUM($AK14:AU$14))
                          ),
               "X"
            )</f>
        <v>X</v>
      </c>
      <c r="AW14" s="122" t="str">
        <f xml:space="preserve"> IF(TEXT((EDATE('Projektkostenkalkulation EP'!$B$4,15)+AV$3),"MM")=TEXT((EDATE('Projektkostenkalkulation EP'!$B$4,15)+(AV$3-1)),"MM"),
             IF(
                        OR(
                                    TEXT((EDATE('Projektkostenkalkulation EP'!$B$4,15)+AV$3),"TTT") = "Sa",
                                    TEXT((EDATE('Projektkostenkalkulation EP'!$B$4,15)+AV$3),"TTT") = "So",
                                    IF(ISNA(VLOOKUP(EDATE('Projektkostenkalkulation EP'!$B$4,15)+AV$3,Datenquellen!$F$7:$H$45,3,FALSE))," ",VLOOKUP(EDATE('Projektkostenkalkulation EP'!$B$4,15)+AV$3,Datenquellen!$F$7:$H$45,3,FALSE))="X"
                                    ),
                          "X",
                          IF((((NETWORKDAYS('Projektkostenkalkulation EP'!$Q$8,EOMONTH('Projektkostenkalkulation EP'!$Q$8,0)))*('Projektkostenkalkulation EP'!$N$42/5)*
                                        'Projektkostenkalkulation EP'!$Q$26)-SUM($AK14:AV$14))&gt;('Projektkostenkalkulation EP'!$N$42/5),('Projektkostenkalkulation EP'!$N$42/5),
                                         (NETWORKDAYS('Projektkostenkalkulation EP'!$Q$8,
                                          EOMONTH('Projektkostenkalkulation EP'!$Q$8,0)))*('Projektkostenkalkulation EP'!$N$42/5)*'Projektkostenkalkulation EP'!$Q$26-SUM($AK14:AV$14))
                          ),
               "X"
            )</f>
        <v>X</v>
      </c>
      <c r="AX14" s="122">
        <f xml:space="preserve"> IF(TEXT((EDATE('Projektkostenkalkulation EP'!$B$4,15)+AW$3),"MM")=TEXT((EDATE('Projektkostenkalkulation EP'!$B$4,15)+(AW$3-1)),"MM"),
             IF(
                        OR(
                                    TEXT((EDATE('Projektkostenkalkulation EP'!$B$4,15)+AW$3),"TTT") = "Sa",
                                    TEXT((EDATE('Projektkostenkalkulation EP'!$B$4,15)+AW$3),"TTT") = "So",
                                    IF(ISNA(VLOOKUP(EDATE('Projektkostenkalkulation EP'!$B$4,15)+AW$3,Datenquellen!$F$7:$H$45,3,FALSE))," ",VLOOKUP(EDATE('Projektkostenkalkulation EP'!$B$4,15)+AW$3,Datenquellen!$F$7:$H$45,3,FALSE))="X"
                                    ),
                          "X",
                          IF((((NETWORKDAYS('Projektkostenkalkulation EP'!$Q$8,EOMONTH('Projektkostenkalkulation EP'!$Q$8,0)))*('Projektkostenkalkulation EP'!$N$42/5)*
                                        'Projektkostenkalkulation EP'!$Q$26)-SUM($AK14:AW$14))&gt;('Projektkostenkalkulation EP'!$N$42/5),('Projektkostenkalkulation EP'!$N$42/5),
                                         (NETWORKDAYS('Projektkostenkalkulation EP'!$Q$8,
                                          EOMONTH('Projektkostenkalkulation EP'!$Q$8,0)))*('Projektkostenkalkulation EP'!$N$42/5)*'Projektkostenkalkulation EP'!$Q$26-SUM($AK14:AW$14))
                          ),
               "X"
            )</f>
        <v>0</v>
      </c>
      <c r="AY14" s="122">
        <f xml:space="preserve"> IF(TEXT((EDATE('Projektkostenkalkulation EP'!$B$4,15)+AX$3),"MM")=TEXT((EDATE('Projektkostenkalkulation EP'!$B$4,15)+(AX$3-1)),"MM"),
             IF(
                        OR(
                                    TEXT((EDATE('Projektkostenkalkulation EP'!$B$4,15)+AX$3),"TTT") = "Sa",
                                    TEXT((EDATE('Projektkostenkalkulation EP'!$B$4,15)+AX$3),"TTT") = "So",
                                    IF(ISNA(VLOOKUP(EDATE('Projektkostenkalkulation EP'!$B$4,15)+AX$3,Datenquellen!$F$7:$H$45,3,FALSE))," ",VLOOKUP(EDATE('Projektkostenkalkulation EP'!$B$4,15)+AX$3,Datenquellen!$F$7:$H$45,3,FALSE))="X"
                                    ),
                          "X",
                          IF((((NETWORKDAYS('Projektkostenkalkulation EP'!$Q$8,EOMONTH('Projektkostenkalkulation EP'!$Q$8,0)))*('Projektkostenkalkulation EP'!$N$42/5)*
                                        'Projektkostenkalkulation EP'!$Q$26)-SUM($AK14:AX$14))&gt;('Projektkostenkalkulation EP'!$N$42/5),('Projektkostenkalkulation EP'!$N$42/5),
                                         (NETWORKDAYS('Projektkostenkalkulation EP'!$Q$8,
                                          EOMONTH('Projektkostenkalkulation EP'!$Q$8,0)))*('Projektkostenkalkulation EP'!$N$42/5)*'Projektkostenkalkulation EP'!$Q$26-SUM($AK14:AX$14))
                          ),
               "X"
            )</f>
        <v>0</v>
      </c>
      <c r="AZ14" s="122">
        <f xml:space="preserve"> IF(TEXT((EDATE('Projektkostenkalkulation EP'!$B$4,15)+AY$3),"MM")=TEXT((EDATE('Projektkostenkalkulation EP'!$B$4,15)+(AY$3-1)),"MM"),
             IF(
                        OR(
                                    TEXT((EDATE('Projektkostenkalkulation EP'!$B$4,15)+AY$3),"TTT") = "Sa",
                                    TEXT((EDATE('Projektkostenkalkulation EP'!$B$4,15)+AY$3),"TTT") = "So",
                                    IF(ISNA(VLOOKUP(EDATE('Projektkostenkalkulation EP'!$B$4,15)+AY$3,Datenquellen!$F$7:$H$45,3,FALSE))," ",VLOOKUP(EDATE('Projektkostenkalkulation EP'!$B$4,15)+AY$3,Datenquellen!$F$7:$H$45,3,FALSE))="X"
                                    ),
                          "X",
                          IF((((NETWORKDAYS('Projektkostenkalkulation EP'!$Q$8,EOMONTH('Projektkostenkalkulation EP'!$Q$8,0)))*('Projektkostenkalkulation EP'!$N$42/5)*
                                        'Projektkostenkalkulation EP'!$Q$26)-SUM($AK14:AY$14))&gt;('Projektkostenkalkulation EP'!$N$42/5),('Projektkostenkalkulation EP'!$N$42/5),
                                         (NETWORKDAYS('Projektkostenkalkulation EP'!$Q$8,
                                          EOMONTH('Projektkostenkalkulation EP'!$Q$8,0)))*('Projektkostenkalkulation EP'!$N$42/5)*'Projektkostenkalkulation EP'!$Q$26-SUM($AK14:AY$14))
                          ),
               "X"
            )</f>
        <v>0</v>
      </c>
      <c r="BA14" s="122">
        <f xml:space="preserve"> IF(TEXT((EDATE('Projektkostenkalkulation EP'!$B$4,15)+AZ$3),"MM")=TEXT((EDATE('Projektkostenkalkulation EP'!$B$4,15)+(AZ$3-1)),"MM"),
             IF(
                        OR(
                                    TEXT((EDATE('Projektkostenkalkulation EP'!$B$4,15)+AZ$3),"TTT") = "Sa",
                                    TEXT((EDATE('Projektkostenkalkulation EP'!$B$4,15)+AZ$3),"TTT") = "So",
                                    IF(ISNA(VLOOKUP(EDATE('Projektkostenkalkulation EP'!$B$4,15)+AZ$3,Datenquellen!$F$7:$H$45,3,FALSE))," ",VLOOKUP(EDATE('Projektkostenkalkulation EP'!$B$4,15)+AZ$3,Datenquellen!$F$7:$H$45,3,FALSE))="X"
                                    ),
                          "X",
                          IF((((NETWORKDAYS('Projektkostenkalkulation EP'!$Q$8,EOMONTH('Projektkostenkalkulation EP'!$Q$8,0)))*('Projektkostenkalkulation EP'!$N$42/5)*
                                        'Projektkostenkalkulation EP'!$Q$26)-SUM($AK14:AZ$14))&gt;('Projektkostenkalkulation EP'!$N$42/5),('Projektkostenkalkulation EP'!$N$42/5),
                                         (NETWORKDAYS('Projektkostenkalkulation EP'!$Q$8,
                                          EOMONTH('Projektkostenkalkulation EP'!$Q$8,0)))*('Projektkostenkalkulation EP'!$N$42/5)*'Projektkostenkalkulation EP'!$Q$26-SUM($AK14:AZ$14))
                          ),
               "X"
            )</f>
        <v>0</v>
      </c>
      <c r="BB14" s="122" t="str">
        <f xml:space="preserve"> IF(TEXT((EDATE('Projektkostenkalkulation EP'!$B$4,15)+BA$3),"MM")=TEXT((EDATE('Projektkostenkalkulation EP'!$B$4,15)+(BA$3-1)),"MM"),
             IF(
                        OR(
                                    TEXT((EDATE('Projektkostenkalkulation EP'!$B$4,15)+BA$3),"TTT") = "Sa",
                                    TEXT((EDATE('Projektkostenkalkulation EP'!$B$4,15)+BA$3),"TTT") = "So",
                                    IF(ISNA(VLOOKUP(EDATE('Projektkostenkalkulation EP'!$B$4,15)+BA$3,Datenquellen!$F$7:$H$45,3,FALSE))," ",VLOOKUP(EDATE('Projektkostenkalkulation EP'!$B$4,15)+BA$3,Datenquellen!$F$7:$H$45,3,FALSE))="X"
                                    ),
                          "X",
                          IF((((NETWORKDAYS('Projektkostenkalkulation EP'!$Q$8,EOMONTH('Projektkostenkalkulation EP'!$Q$8,0)))*('Projektkostenkalkulation EP'!$N$42/5)*
                                        'Projektkostenkalkulation EP'!$Q$26)-SUM($AK14:BA$14))&gt;('Projektkostenkalkulation EP'!$N$42/5),('Projektkostenkalkulation EP'!$N$42/5),
                                         (NETWORKDAYS('Projektkostenkalkulation EP'!$Q$8,
                                          EOMONTH('Projektkostenkalkulation EP'!$Q$8,0)))*('Projektkostenkalkulation EP'!$N$42/5)*'Projektkostenkalkulation EP'!$Q$26-SUM($AK14:BA$14))
                          ),
               "X"
            )</f>
        <v>X</v>
      </c>
      <c r="BC14" s="122" t="str">
        <f xml:space="preserve"> IF(TEXT((EDATE('Projektkostenkalkulation EP'!$B$4,15)+BB$3),"MM")=TEXT((EDATE('Projektkostenkalkulation EP'!$B$4,15)+(BB$3-1)),"MM"),
             IF(
                        OR(
                                    TEXT((EDATE('Projektkostenkalkulation EP'!$B$4,15)+BB$3),"TTT") = "Sa",
                                    TEXT((EDATE('Projektkostenkalkulation EP'!$B$4,15)+BB$3),"TTT") = "So",
                                    IF(ISNA(VLOOKUP(EDATE('Projektkostenkalkulation EP'!$B$4,15)+BB$3,Datenquellen!$F$7:$H$45,3,FALSE))," ",VLOOKUP(EDATE('Projektkostenkalkulation EP'!$B$4,15)+BB$3,Datenquellen!$F$7:$H$45,3,FALSE))="X"
                                    ),
                          "X",
                          IF((((NETWORKDAYS('Projektkostenkalkulation EP'!$Q$8,EOMONTH('Projektkostenkalkulation EP'!$Q$8,0)))*('Projektkostenkalkulation EP'!$N$42/5)*
                                        'Projektkostenkalkulation EP'!$Q$26)-SUM($AK14:BB$14))&gt;('Projektkostenkalkulation EP'!$N$42/5),('Projektkostenkalkulation EP'!$N$42/5),
                                         (NETWORKDAYS('Projektkostenkalkulation EP'!$Q$8,
                                          EOMONTH('Projektkostenkalkulation EP'!$Q$8,0)))*('Projektkostenkalkulation EP'!$N$42/5)*'Projektkostenkalkulation EP'!$Q$26-SUM($AK14:BB$14))
                          ),
               "X"
            )</f>
        <v>X</v>
      </c>
      <c r="BD14" s="122" t="str">
        <f xml:space="preserve"> IF(TEXT((EDATE('Projektkostenkalkulation EP'!$B$4,15)+BC$3),"MM")=TEXT((EDATE('Projektkostenkalkulation EP'!$B$4,15)+(BC$3-1)),"MM"),
             IF(
                        OR(
                                    TEXT((EDATE('Projektkostenkalkulation EP'!$B$4,15)+BC$3),"TTT") = "Sa",
                                    TEXT((EDATE('Projektkostenkalkulation EP'!$B$4,15)+BC$3),"TTT") = "So",
                                    IF(ISNA(VLOOKUP(EDATE('Projektkostenkalkulation EP'!$B$4,15)+BC$3,Datenquellen!$F$7:$H$45,3,FALSE))," ",VLOOKUP(EDATE('Projektkostenkalkulation EP'!$B$4,15)+BC$3,Datenquellen!$F$7:$H$45,3,FALSE))="X"
                                    ),
                          "X",
                          IF((((NETWORKDAYS('Projektkostenkalkulation EP'!$Q$8,EOMONTH('Projektkostenkalkulation EP'!$Q$8,0)))*('Projektkostenkalkulation EP'!$N$42/5)*
                                        'Projektkostenkalkulation EP'!$Q$26)-SUM($AK14:BC$14))&gt;('Projektkostenkalkulation EP'!$N$42/5),('Projektkostenkalkulation EP'!$N$42/5),
                                         (NETWORKDAYS('Projektkostenkalkulation EP'!$Q$8,
                                          EOMONTH('Projektkostenkalkulation EP'!$Q$8,0)))*('Projektkostenkalkulation EP'!$N$42/5)*'Projektkostenkalkulation EP'!$Q$26-SUM($AK14:BC$14))
                          ),
               "X"
            )</f>
        <v>X</v>
      </c>
      <c r="BE14" s="122" t="str">
        <f xml:space="preserve"> IF(TEXT((EDATE('Projektkostenkalkulation EP'!$B$4,15)+BD$3),"MM")=TEXT((EDATE('Projektkostenkalkulation EP'!$B$4,15)+(BD$3-1)),"MM"),
             IF(
                        OR(
                                    TEXT((EDATE('Projektkostenkalkulation EP'!$B$4,15)+BD$3),"TTT") = "Sa",
                                    TEXT((EDATE('Projektkostenkalkulation EP'!$B$4,15)+BD$3),"TTT") = "So",
                                    IF(ISNA(VLOOKUP(EDATE('Projektkostenkalkulation EP'!$B$4,15)+BD$3,Datenquellen!$F$7:$H$45,3,FALSE))," ",VLOOKUP(EDATE('Projektkostenkalkulation EP'!$B$4,15)+BD$3,Datenquellen!$F$7:$H$45,3,FALSE))="X"
                                    ),
                          "X",
                          IF((((NETWORKDAYS('Projektkostenkalkulation EP'!$Q$8,EOMONTH('Projektkostenkalkulation EP'!$Q$8,0)))*('Projektkostenkalkulation EP'!$N$42/5)*
                                        'Projektkostenkalkulation EP'!$Q$26)-SUM($AK14:BD$14))&gt;('Projektkostenkalkulation EP'!$N$42/5),('Projektkostenkalkulation EP'!$N$42/5),
                                         (NETWORKDAYS('Projektkostenkalkulation EP'!$Q$8,
                                          EOMONTH('Projektkostenkalkulation EP'!$Q$8,0)))*('Projektkostenkalkulation EP'!$N$42/5)*'Projektkostenkalkulation EP'!$Q$26-SUM($AK14:BD$14))
                          ),
               "X"
            )</f>
        <v>X</v>
      </c>
      <c r="BF14" s="122">
        <f xml:space="preserve"> IF(TEXT((EDATE('Projektkostenkalkulation EP'!$B$4,15)+BE$3),"MM")=TEXT((EDATE('Projektkostenkalkulation EP'!$B$4,15)+(BE$3-1)),"MM"),
             IF(
                        OR(
                                    TEXT((EDATE('Projektkostenkalkulation EP'!$B$4,15)+BE$3),"TTT") = "Sa",
                                    TEXT((EDATE('Projektkostenkalkulation EP'!$B$4,15)+BE$3),"TTT") = "So",
                                    IF(ISNA(VLOOKUP(EDATE('Projektkostenkalkulation EP'!$B$4,15)+BE$3,Datenquellen!$F$7:$H$45,3,FALSE))," ",VLOOKUP(EDATE('Projektkostenkalkulation EP'!$B$4,15)+BE$3,Datenquellen!$F$7:$H$45,3,FALSE))="X"
                                    ),
                          "X",
                          IF((((NETWORKDAYS('Projektkostenkalkulation EP'!$Q$8,EOMONTH('Projektkostenkalkulation EP'!$Q$8,0)))*('Projektkostenkalkulation EP'!$N$42/5)*
                                        'Projektkostenkalkulation EP'!$Q$26)-SUM($AK14:BE$14))&gt;('Projektkostenkalkulation EP'!$N$42/5),('Projektkostenkalkulation EP'!$N$42/5),
                                         (NETWORKDAYS('Projektkostenkalkulation EP'!$Q$8,
                                          EOMONTH('Projektkostenkalkulation EP'!$Q$8,0)))*('Projektkostenkalkulation EP'!$N$42/5)*'Projektkostenkalkulation EP'!$Q$26-SUM($AK14:BE$14))
                          ),
               "X"
            )</f>
        <v>0</v>
      </c>
      <c r="BG14" s="122">
        <f xml:space="preserve"> IF(TEXT((EDATE('Projektkostenkalkulation EP'!$B$4,15)+BF$3),"MM")=TEXT((EDATE('Projektkostenkalkulation EP'!$B$4,15)+(BF$3-1)),"MM"),
             IF(
                        OR(
                                    TEXT((EDATE('Projektkostenkalkulation EP'!$B$4,15)+BF$3),"TTT") = "Sa",
                                    TEXT((EDATE('Projektkostenkalkulation EP'!$B$4,15)+BF$3),"TTT") = "So",
                                    IF(ISNA(VLOOKUP(EDATE('Projektkostenkalkulation EP'!$B$4,15)+BF$3,Datenquellen!$F$7:$H$45,3,FALSE))," ",VLOOKUP(EDATE('Projektkostenkalkulation EP'!$B$4,15)+BF$3,Datenquellen!$F$7:$H$45,3,FALSE))="X"
                                    ),
                          "X",
                          IF((((NETWORKDAYS('Projektkostenkalkulation EP'!$Q$8,EOMONTH('Projektkostenkalkulation EP'!$Q$8,0)))*('Projektkostenkalkulation EP'!$N$42/5)*
                                        'Projektkostenkalkulation EP'!$Q$26)-SUM($AK14:BF$14))&gt;('Projektkostenkalkulation EP'!$N$42/5),('Projektkostenkalkulation EP'!$N$42/5),
                                         (NETWORKDAYS('Projektkostenkalkulation EP'!$Q$8,
                                          EOMONTH('Projektkostenkalkulation EP'!$Q$8,0)))*('Projektkostenkalkulation EP'!$N$42/5)*'Projektkostenkalkulation EP'!$Q$26-SUM($AK14:BF$14))
                          ),
               "X"
            )</f>
        <v>0</v>
      </c>
      <c r="BH14" s="122">
        <f xml:space="preserve"> IF(TEXT((EDATE('Projektkostenkalkulation EP'!$B$4,15)+BG$3),"MM")=TEXT((EDATE('Projektkostenkalkulation EP'!$B$4,15)+(BG$3-1)),"MM"),
             IF(
                        OR(
                                    TEXT((EDATE('Projektkostenkalkulation EP'!$B$4,15)+BG$3),"TTT") = "Sa",
                                    TEXT((EDATE('Projektkostenkalkulation EP'!$B$4,15)+BG$3),"TTT") = "So",
                                    IF(ISNA(VLOOKUP(EDATE('Projektkostenkalkulation EP'!$B$4,15)+BG$3,Datenquellen!$F$7:$H$45,3,FALSE))," ",VLOOKUP(EDATE('Projektkostenkalkulation EP'!$B$4,15)+BG$3,Datenquellen!$F$7:$H$45,3,FALSE))="X"
                                    ),
                          "X",
                          IF((((NETWORKDAYS('Projektkostenkalkulation EP'!$Q$8,EOMONTH('Projektkostenkalkulation EP'!$Q$8,0)))*('Projektkostenkalkulation EP'!$N$42/5)*
                                        'Projektkostenkalkulation EP'!$Q$26)-SUM($AK14:BG$14))&gt;('Projektkostenkalkulation EP'!$N$42/5),('Projektkostenkalkulation EP'!$N$42/5),
                                         (NETWORKDAYS('Projektkostenkalkulation EP'!$Q$8,
                                          EOMONTH('Projektkostenkalkulation EP'!$Q$8,0)))*('Projektkostenkalkulation EP'!$N$42/5)*'Projektkostenkalkulation EP'!$Q$26-SUM($AK14:BG$14))
                          ),
               "X"
            )</f>
        <v>0</v>
      </c>
      <c r="BI14" s="122">
        <f xml:space="preserve"> IF(TEXT((EDATE('Projektkostenkalkulation EP'!$B$4,15)+BH$3),"MM")=TEXT((EDATE('Projektkostenkalkulation EP'!$B$4,15)+(BH$3-1)),"MM"),
             IF(
                        OR(
                                    TEXT((EDATE('Projektkostenkalkulation EP'!$B$4,15)+BH$3),"TTT") = "Sa",
                                    TEXT((EDATE('Projektkostenkalkulation EP'!$B$4,15)+BH$3),"TTT") = "So",
                                    IF(ISNA(VLOOKUP(EDATE('Projektkostenkalkulation EP'!$B$4,15)+BH$3,Datenquellen!$F$7:$H$45,3,FALSE))," ",VLOOKUP(EDATE('Projektkostenkalkulation EP'!$B$4,15)+BH$3,Datenquellen!$F$7:$H$45,3,FALSE))="X"
                                    ),
                          "X",
                          IF((((NETWORKDAYS('Projektkostenkalkulation EP'!$Q$8,EOMONTH('Projektkostenkalkulation EP'!$Q$8,0)))*('Projektkostenkalkulation EP'!$N$42/5)*
                                        'Projektkostenkalkulation EP'!$Q$26)-SUM($AK14:BH$14))&gt;('Projektkostenkalkulation EP'!$N$42/5),('Projektkostenkalkulation EP'!$N$42/5),
                                         (NETWORKDAYS('Projektkostenkalkulation EP'!$Q$8,
                                          EOMONTH('Projektkostenkalkulation EP'!$Q$8,0)))*('Projektkostenkalkulation EP'!$N$42/5)*'Projektkostenkalkulation EP'!$Q$26-SUM($AK14:BH$14))
                          ),
               "X"
            )</f>
        <v>0</v>
      </c>
      <c r="BJ14" s="122" t="str">
        <f xml:space="preserve"> IF(TEXT((EDATE('Projektkostenkalkulation EP'!$B$4,15)+BI$3),"MM")=TEXT((EDATE('Projektkostenkalkulation EP'!$B$4,15)+(BI$3-1)),"MM"),
             IF(
                        OR(
                                    TEXT((EDATE('Projektkostenkalkulation EP'!$B$4,15)+BI$3),"TTT") = "Sa",
                                    TEXT((EDATE('Projektkostenkalkulation EP'!$B$4,15)+BI$3),"TTT") = "So",
                                    IF(ISNA(VLOOKUP(EDATE('Projektkostenkalkulation EP'!$B$4,15)+BI$3,Datenquellen!$F$7:$H$45,3,FALSE))," ",VLOOKUP(EDATE('Projektkostenkalkulation EP'!$B$4,15)+BI$3,Datenquellen!$F$7:$H$45,3,FALSE))="X"
                                    ),
                          "X",
                          IF((((NETWORKDAYS('Projektkostenkalkulation EP'!$Q$8,EOMONTH('Projektkostenkalkulation EP'!$Q$8,0)))*('Projektkostenkalkulation EP'!$N$42/5)*
                                        'Projektkostenkalkulation EP'!$Q$26)-SUM($AK14:BI$14))&gt;('Projektkostenkalkulation EP'!$N$42/5),('Projektkostenkalkulation EP'!$N$42/5),
                                         (NETWORKDAYS('Projektkostenkalkulation EP'!$Q$8,
                                          EOMONTH('Projektkostenkalkulation EP'!$Q$8,0)))*('Projektkostenkalkulation EP'!$N$42/5)*'Projektkostenkalkulation EP'!$Q$26-SUM($AK14:BI$14))
                          ),
               "X"
            )</f>
        <v>X</v>
      </c>
      <c r="BK14" s="122" t="str">
        <f xml:space="preserve"> IF(TEXT((EDATE('Projektkostenkalkulation EP'!$B$4,15)+BJ$3),"MM")=TEXT((EDATE('Projektkostenkalkulation EP'!$B$4,15)+(BJ$3-1)),"MM"),
             IF(
                        OR(
                                    TEXT((EDATE('Projektkostenkalkulation EP'!$B$4,15)+BJ$3),"TTT") = "Sa",
                                    TEXT((EDATE('Projektkostenkalkulation EP'!$B$4,15)+BJ$3),"TTT") = "So",
                                    IF(ISNA(VLOOKUP(EDATE('Projektkostenkalkulation EP'!$B$4,15)+BJ$3,Datenquellen!$F$7:$H$45,3,FALSE))," ",VLOOKUP(EDATE('Projektkostenkalkulation EP'!$B$4,15)+BJ$3,Datenquellen!$F$7:$H$45,3,FALSE))="X"
                                    ),
                          "X",
                          IF((((NETWORKDAYS('Projektkostenkalkulation EP'!$Q$8,EOMONTH('Projektkostenkalkulation EP'!$Q$8,0)))*('Projektkostenkalkulation EP'!$N$42/5)*
                                        'Projektkostenkalkulation EP'!$Q$26)-SUM($AK14:BJ$14))&gt;('Projektkostenkalkulation EP'!$N$42/5),('Projektkostenkalkulation EP'!$N$42/5),
                                         (NETWORKDAYS('Projektkostenkalkulation EP'!$Q$8,
                                          EOMONTH('Projektkostenkalkulation EP'!$Q$8,0)))*('Projektkostenkalkulation EP'!$N$42/5)*'Projektkostenkalkulation EP'!$Q$26-SUM($AK14:BJ$14))
                          ),
               "X"
            )</f>
        <v>X</v>
      </c>
      <c r="BL14" s="122">
        <f xml:space="preserve"> IF(TEXT((EDATE('Projektkostenkalkulation EP'!$B$4,15)+BK$3),"MM")=TEXT((EDATE('Projektkostenkalkulation EP'!$B$4,15)+(BK$3-1)),"MM"),
             IF(
                        OR(
                                    TEXT((EDATE('Projektkostenkalkulation EP'!$B$4,15)+BK$3),"TTT") = "Sa",
                                    TEXT((EDATE('Projektkostenkalkulation EP'!$B$4,15)+BK$3),"TTT") = "So",
                                    IF(ISNA(VLOOKUP(EDATE('Projektkostenkalkulation EP'!$B$4,15)+BK$3,Datenquellen!$F$7:$H$45,3,FALSE))," ",VLOOKUP(EDATE('Projektkostenkalkulation EP'!$B$4,15)+BK$3,Datenquellen!$F$7:$H$45,3,FALSE))="X"
                                    ),
                          "X",
                          IF((((NETWORKDAYS('Projektkostenkalkulation EP'!$Q$8,EOMONTH('Projektkostenkalkulation EP'!$Q$8,0)))*('Projektkostenkalkulation EP'!$N$42/5)*
                                        'Projektkostenkalkulation EP'!$Q$26)-SUM($AK14:BK$14))&gt;('Projektkostenkalkulation EP'!$N$42/5),('Projektkostenkalkulation EP'!$N$42/5),
                                         (NETWORKDAYS('Projektkostenkalkulation EP'!$Q$8,
                                          EOMONTH('Projektkostenkalkulation EP'!$Q$8,0)))*('Projektkostenkalkulation EP'!$N$42/5)*'Projektkostenkalkulation EP'!$Q$26-SUM($AK14:BK$14))
                          ),
               "X"
            )</f>
        <v>0</v>
      </c>
      <c r="BM14" s="122">
        <f xml:space="preserve"> IF(TEXT((EDATE('Projektkostenkalkulation EP'!$B$4,15)+BL$3),"MM")=TEXT((EDATE('Projektkostenkalkulation EP'!$B$4,15)+(BL$3-1)),"MM"),
             IF(
                        OR(
                                    TEXT((EDATE('Projektkostenkalkulation EP'!$B$4,15)+BL$3),"TTT") = "Sa",
                                    TEXT((EDATE('Projektkostenkalkulation EP'!$B$4,15)+BL$3),"TTT") = "So",
                                    IF(ISNA(VLOOKUP(EDATE('Projektkostenkalkulation EP'!$B$4,15)+BL$3,Datenquellen!$F$7:$H$45,3,FALSE))," ",VLOOKUP(EDATE('Projektkostenkalkulation EP'!$B$4,15)+BL$3,Datenquellen!$F$7:$H$45,3,FALSE))="X"
                                    ),
                          "X",
                          IF((((NETWORKDAYS('Projektkostenkalkulation EP'!$Q$8,EOMONTH('Projektkostenkalkulation EP'!$Q$8,0)))*('Projektkostenkalkulation EP'!$N$42/5)*
                                        'Projektkostenkalkulation EP'!$Q$26)-SUM($AK14:BL$14))&gt;('Projektkostenkalkulation EP'!$N$42/5),('Projektkostenkalkulation EP'!$N$42/5),
                                         (NETWORKDAYS('Projektkostenkalkulation EP'!$Q$8,
                                          EOMONTH('Projektkostenkalkulation EP'!$Q$8,0)))*('Projektkostenkalkulation EP'!$N$42/5)*'Projektkostenkalkulation EP'!$Q$26-SUM($AK14:BL$14))
                          ),
               "X"
            )</f>
        <v>0</v>
      </c>
      <c r="BN14" s="122">
        <f xml:space="preserve"> IF(TEXT((EDATE('Projektkostenkalkulation EP'!$B$4,15)+BM$3),"MM")=TEXT((EDATE('Projektkostenkalkulation EP'!$B$4,15)+(BM$3-1)),"MM"),
             IF(
                        OR(
                                    TEXT((EDATE('Projektkostenkalkulation EP'!$B$4,15)+BM$3),"TTT") = "Sa",
                                    TEXT((EDATE('Projektkostenkalkulation EP'!$B$4,15)+BM$3),"TTT") = "So",
                                    IF(ISNA(VLOOKUP(EDATE('Projektkostenkalkulation EP'!$B$4,15)+BM$3,Datenquellen!$F$7:$H$45,3,FALSE))," ",VLOOKUP(EDATE('Projektkostenkalkulation EP'!$B$4,15)+BM$3,Datenquellen!$F$7:$H$45,3,FALSE))="X"
                                    ),
                          "X",
                          IF((((NETWORKDAYS('Projektkostenkalkulation EP'!$Q$8,EOMONTH('Projektkostenkalkulation EP'!$Q$8,0)))*('Projektkostenkalkulation EP'!$N$42/5)*
                                        'Projektkostenkalkulation EP'!$Q$26)-SUM($AK14:BM$14))&gt;('Projektkostenkalkulation EP'!$N$42/5),('Projektkostenkalkulation EP'!$N$42/5),
                                         (NETWORKDAYS('Projektkostenkalkulation EP'!$Q$8,
                                          EOMONTH('Projektkostenkalkulation EP'!$Q$8,0)))*('Projektkostenkalkulation EP'!$N$42/5)*'Projektkostenkalkulation EP'!$Q$26-SUM($AK14:BM$14))
                          ),
               "X"
            )</f>
        <v>0</v>
      </c>
      <c r="BO14" s="122" t="str">
        <f xml:space="preserve"> IF(TEXT((EDATE('Projektkostenkalkulation EP'!$B$4,15)+BN$3),"MM")=TEXT((EDATE('Projektkostenkalkulation EP'!$B$4,15)+(BN$3-1)),"MM"),
             IF(
                        OR(
                                    TEXT((EDATE('Projektkostenkalkulation EP'!$B$4,15)+BN$3),"TTT") = "Sa",
                                    TEXT((EDATE('Projektkostenkalkulation EP'!$B$4,15)+BN$3),"TTT") = "So",
                                    IF(ISNA(VLOOKUP(EDATE('Projektkostenkalkulation EP'!$B$4,15)+BN$3,Datenquellen!$F$7:$H$45,3,FALSE))," ",VLOOKUP(EDATE('Projektkostenkalkulation EP'!$B$4,15)+BN$3,Datenquellen!$F$7:$H$45,3,FALSE))="X"
                                    ),
                          "X",
                          IF((((NETWORKDAYS('Projektkostenkalkulation EP'!$Q$8,EOMONTH('Projektkostenkalkulation EP'!$Q$8,0)))*('Projektkostenkalkulation EP'!$N$42/5)*
                                        'Projektkostenkalkulation EP'!$Q$26)-SUM($AK14:BN$14))&gt;('Projektkostenkalkulation EP'!$N$42/5),('Projektkostenkalkulation EP'!$N$42/5),
                                         (NETWORKDAYS('Projektkostenkalkulation EP'!$Q$8,
                                          EOMONTH('Projektkostenkalkulation EP'!$Q$8,0)))*('Projektkostenkalkulation EP'!$N$42/5)*'Projektkostenkalkulation EP'!$Q$26-SUM($AK14:BN$14))
                          ),
               "X"
            )</f>
        <v>X</v>
      </c>
      <c r="BP14" s="121">
        <f>SUM(AK14:BO14)</f>
        <v>0</v>
      </c>
      <c r="BQ14" s="525">
        <f>BP14-BP15</f>
        <v>0</v>
      </c>
    </row>
    <row r="15" spans="1:69" ht="14.25" customHeight="1" thickBot="1" x14ac:dyDescent="0.25">
      <c r="A15" s="3" t="s">
        <v>82</v>
      </c>
      <c r="B15" s="270"/>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123">
        <f t="shared" si="0"/>
        <v>0</v>
      </c>
      <c r="AH15" s="526"/>
      <c r="AJ15" s="3" t="s">
        <v>82</v>
      </c>
      <c r="AK15" s="270"/>
      <c r="AL15" s="272"/>
      <c r="AM15" s="272"/>
      <c r="AN15" s="272"/>
      <c r="AO15" s="272"/>
      <c r="AP15" s="272"/>
      <c r="AQ15" s="272"/>
      <c r="AR15" s="272"/>
      <c r="AS15" s="272"/>
      <c r="AT15" s="272"/>
      <c r="AU15" s="272"/>
      <c r="AV15" s="272"/>
      <c r="AW15" s="272"/>
      <c r="AX15" s="272"/>
      <c r="AY15" s="272"/>
      <c r="AZ15" s="272"/>
      <c r="BA15" s="272"/>
      <c r="BB15" s="272"/>
      <c r="BC15" s="272"/>
      <c r="BD15" s="272"/>
      <c r="BE15" s="272"/>
      <c r="BF15" s="272"/>
      <c r="BG15" s="272"/>
      <c r="BH15" s="272"/>
      <c r="BI15" s="272"/>
      <c r="BJ15" s="272"/>
      <c r="BK15" s="272"/>
      <c r="BL15" s="272"/>
      <c r="BM15" s="272"/>
      <c r="BN15" s="272"/>
      <c r="BO15" s="272"/>
      <c r="BP15" s="123">
        <f>SUM(AK15:BO15)</f>
        <v>0</v>
      </c>
      <c r="BQ15" s="526"/>
    </row>
    <row r="16" spans="1:69" x14ac:dyDescent="0.2">
      <c r="A16" s="1" t="s">
        <v>59</v>
      </c>
      <c r="B16" s="527" t="str">
        <f>TEXT('Projektkostenkalkulation EP'!$F$8,"MMMM JJJJ")</f>
        <v>Mai 2024</v>
      </c>
      <c r="C16" s="527"/>
      <c r="D16" s="527"/>
      <c r="E16" s="527"/>
      <c r="F16" s="527"/>
      <c r="G16" s="527"/>
      <c r="H16" s="527"/>
      <c r="I16" s="527"/>
      <c r="J16" s="527"/>
      <c r="K16" s="527"/>
      <c r="L16" s="527"/>
      <c r="M16" s="527"/>
      <c r="N16" s="527"/>
      <c r="O16" s="527"/>
      <c r="P16" s="527"/>
      <c r="Q16" s="527"/>
      <c r="R16" s="527"/>
      <c r="S16" s="527"/>
      <c r="T16" s="527"/>
      <c r="U16" s="527"/>
      <c r="V16" s="527"/>
      <c r="W16" s="527"/>
      <c r="X16" s="527"/>
      <c r="Y16" s="527"/>
      <c r="Z16" s="527"/>
      <c r="AA16" s="527"/>
      <c r="AB16" s="527"/>
      <c r="AC16" s="527"/>
      <c r="AD16" s="527"/>
      <c r="AE16" s="527"/>
      <c r="AF16" s="527"/>
      <c r="AG16" s="527"/>
      <c r="AH16" s="528"/>
      <c r="AJ16" s="1" t="s">
        <v>59</v>
      </c>
      <c r="AK16" s="527" t="str">
        <f>TEXT('Projektkostenkalkulation EP'!$R$8,"MMMM JJJJ")</f>
        <v>Mai 2025</v>
      </c>
      <c r="AL16" s="527"/>
      <c r="AM16" s="527"/>
      <c r="AN16" s="527"/>
      <c r="AO16" s="527"/>
      <c r="AP16" s="527"/>
      <c r="AQ16" s="527"/>
      <c r="AR16" s="527"/>
      <c r="AS16" s="527"/>
      <c r="AT16" s="527"/>
      <c r="AU16" s="527"/>
      <c r="AV16" s="527"/>
      <c r="AW16" s="527"/>
      <c r="AX16" s="527"/>
      <c r="AY16" s="527"/>
      <c r="AZ16" s="527"/>
      <c r="BA16" s="527"/>
      <c r="BB16" s="527"/>
      <c r="BC16" s="527"/>
      <c r="BD16" s="527"/>
      <c r="BE16" s="527"/>
      <c r="BF16" s="527"/>
      <c r="BG16" s="527"/>
      <c r="BH16" s="527"/>
      <c r="BI16" s="527"/>
      <c r="BJ16" s="527"/>
      <c r="BK16" s="527"/>
      <c r="BL16" s="527"/>
      <c r="BM16" s="527"/>
      <c r="BN16" s="527"/>
      <c r="BO16" s="527"/>
      <c r="BP16" s="527"/>
      <c r="BQ16" s="528"/>
    </row>
    <row r="17" spans="1:69" ht="14.25" customHeight="1" x14ac:dyDescent="0.2">
      <c r="A17" s="2" t="s">
        <v>81</v>
      </c>
      <c r="B17" s="124" t="str">
        <f>IF(
            OR(
                     TEXT(EDATE('Projektkostenkalkulation EP'!$B$4,4),"TTT") = "Sa",
                     TEXT(EDATE('Projektkostenkalkulation EP'!$B$4,4),"TTT") = "So",
                     IF(ISNA(VLOOKUP(EDATE('Projektkostenkalkulation EP'!$B$4,4),Datenquellen!$F$7:$H$45,3,FALSE))," ",VLOOKUP(EDATE('Projektkostenkalkulation EP'!$B$4,4),Datenquellen!$F$7:$H$45,3,FALSE))="X"
                            ),
                    "X",
                    IF('Projektkostenkalkulation EP'!$F$26&gt;0,('Projektkostenkalkulation EP'!$N$42/5),0)
            )</f>
        <v>X</v>
      </c>
      <c r="C17" s="122">
        <f xml:space="preserve"> IF(TEXT((EDATE('Projektkostenkalkulation EP'!$B$4,4)+B$3),"MM")=TEXT((EDATE('Projektkostenkalkulation EP'!$B$4,4)+(B$3-1)),"MM"),
             IF(
                        OR(
                                    TEXT((EDATE('Projektkostenkalkulation EP'!$B$4,4)+B$3),"TTT") = "Sa",
                                    TEXT((EDATE('Projektkostenkalkulation EP'!$B$4,4)+B$3),"TTT") = "So",
                                    IF(ISNA(VLOOKUP(EDATE('Projektkostenkalkulation EP'!$B$4,4)+B$3,Datenquellen!$F$7:$H$45,3,FALSE))," ",VLOOKUP(EDATE('Projektkostenkalkulation EP'!$B$4,4)+B$3,Datenquellen!$F$7:$H$45,3,FALSE))="X"
                                    ),
                          "X",
                          IF((((NETWORKDAYS('Projektkostenkalkulation EP'!$F$8,EOMONTH('Projektkostenkalkulation EP'!$F$8,0)))*('Projektkostenkalkulation EP'!$N$42/5)*
                                        'Projektkostenkalkulation EP'!$F$26)-SUM($B$17:B17))&gt;('Projektkostenkalkulation EP'!$N$42/5),('Projektkostenkalkulation EP'!$N$42/5),
                                         (NETWORKDAYS('Projektkostenkalkulation EP'!$F$8,
                                          EOMONTH('Projektkostenkalkulation EP'!$F$8,0)))*('Projektkostenkalkulation EP'!$N$42/5)*'Projektkostenkalkulation EP'!$F$26-SUM($B$17:B17))
                          ),
               "X"
            )</f>
        <v>0</v>
      </c>
      <c r="D17" s="122">
        <f xml:space="preserve"> IF(TEXT((EDATE('Projektkostenkalkulation EP'!$B$4,4)+C$3),"MM")=TEXT((EDATE('Projektkostenkalkulation EP'!$B$4,4)+(C$3-1)),"MM"),
             IF(
                        OR(
                                    TEXT((EDATE('Projektkostenkalkulation EP'!$B$4,4)+C$3),"TTT") = "Sa",
                                    TEXT((EDATE('Projektkostenkalkulation EP'!$B$4,4)+C$3),"TTT") = "So",
                                    IF(ISNA(VLOOKUP(EDATE('Projektkostenkalkulation EP'!$B$4,4)+C$3,Datenquellen!$F$7:$H$45,3,FALSE))," ",VLOOKUP(EDATE('Projektkostenkalkulation EP'!$B$4,4)+C$3,Datenquellen!$F$7:$H$45,3,FALSE))="X"
                                    ),
                          "X",
                          IF((((NETWORKDAYS('Projektkostenkalkulation EP'!$F$8,EOMONTH('Projektkostenkalkulation EP'!$F$8,0)))*('Projektkostenkalkulation EP'!$N$42/5)*
                                        'Projektkostenkalkulation EP'!$F$26)-SUM($B$17:C17))&gt;('Projektkostenkalkulation EP'!$N$42/5),('Projektkostenkalkulation EP'!$N$42/5),
                                         (NETWORKDAYS('Projektkostenkalkulation EP'!$F$8,
                                          EOMONTH('Projektkostenkalkulation EP'!$F$8,0)))*('Projektkostenkalkulation EP'!$N$42/5)*'Projektkostenkalkulation EP'!$F$26-SUM($B$17:C17))
                          ),
               "X"
            )</f>
        <v>0</v>
      </c>
      <c r="E17" s="122" t="str">
        <f xml:space="preserve"> IF(TEXT((EDATE('Projektkostenkalkulation EP'!$B$4,4)+D$3),"MM")=TEXT((EDATE('Projektkostenkalkulation EP'!$B$4,4)+(D$3-1)),"MM"),
             IF(
                        OR(
                                    TEXT((EDATE('Projektkostenkalkulation EP'!$B$4,4)+D$3),"TTT") = "Sa",
                                    TEXT((EDATE('Projektkostenkalkulation EP'!$B$4,4)+D$3),"TTT") = "So",
                                    IF(ISNA(VLOOKUP(EDATE('Projektkostenkalkulation EP'!$B$4,4)+D$3,Datenquellen!$F$7:$H$45,3,FALSE))," ",VLOOKUP(EDATE('Projektkostenkalkulation EP'!$B$4,4)+D$3,Datenquellen!$F$7:$H$45,3,FALSE))="X"
                                    ),
                          "X",
                          IF((((NETWORKDAYS('Projektkostenkalkulation EP'!$F$8,EOMONTH('Projektkostenkalkulation EP'!$F$8,0)))*('Projektkostenkalkulation EP'!$N$42/5)*
                                        'Projektkostenkalkulation EP'!$F$26)-SUM($B$17:D17))&gt;('Projektkostenkalkulation EP'!$N$42/5),('Projektkostenkalkulation EP'!$N$42/5),
                                         (NETWORKDAYS('Projektkostenkalkulation EP'!$F$8,
                                          EOMONTH('Projektkostenkalkulation EP'!$F$8,0)))*('Projektkostenkalkulation EP'!$N$42/5)*'Projektkostenkalkulation EP'!$F$26-SUM($B$17:D17))
                          ),
               "X"
            )</f>
        <v>X</v>
      </c>
      <c r="F17" s="122" t="str">
        <f xml:space="preserve"> IF(TEXT((EDATE('Projektkostenkalkulation EP'!$B$4,4)+E$3),"MM")=TEXT((EDATE('Projektkostenkalkulation EP'!$B$4,4)+(E$3-1)),"MM"),
             IF(
                        OR(
                                    TEXT((EDATE('Projektkostenkalkulation EP'!$B$4,4)+E$3),"TTT") = "Sa",
                                    TEXT((EDATE('Projektkostenkalkulation EP'!$B$4,4)+E$3),"TTT") = "So",
                                    IF(ISNA(VLOOKUP(EDATE('Projektkostenkalkulation EP'!$B$4,4)+E$3,Datenquellen!$F$7:$H$45,3,FALSE))," ",VLOOKUP(EDATE('Projektkostenkalkulation EP'!$B$4,4)+E$3,Datenquellen!$F$7:$H$45,3,FALSE))="X"
                                    ),
                          "X",
                          IF((((NETWORKDAYS('Projektkostenkalkulation EP'!$F$8,EOMONTH('Projektkostenkalkulation EP'!$F$8,0)))*('Projektkostenkalkulation EP'!$N$42/5)*
                                        'Projektkostenkalkulation EP'!$F$26)-SUM($B$17:E17))&gt;('Projektkostenkalkulation EP'!$N$42/5),('Projektkostenkalkulation EP'!$N$42/5),
                                         (NETWORKDAYS('Projektkostenkalkulation EP'!$F$8,
                                          EOMONTH('Projektkostenkalkulation EP'!$F$8,0)))*('Projektkostenkalkulation EP'!$N$42/5)*'Projektkostenkalkulation EP'!$F$26-SUM($B$17:E17))
                          ),
               "X"
            )</f>
        <v>X</v>
      </c>
      <c r="G17" s="122">
        <f xml:space="preserve"> IF(TEXT((EDATE('Projektkostenkalkulation EP'!$B$4,4)+F$3),"MM")=TEXT((EDATE('Projektkostenkalkulation EP'!$B$4,4)+(F$3-1)),"MM"),
             IF(
                        OR(
                                    TEXT((EDATE('Projektkostenkalkulation EP'!$B$4,4)+F$3),"TTT") = "Sa",
                                    TEXT((EDATE('Projektkostenkalkulation EP'!$B$4,4)+F$3),"TTT") = "So",
                                    IF(ISNA(VLOOKUP(EDATE('Projektkostenkalkulation EP'!$B$4,4)+F$3,Datenquellen!$F$7:$H$45,3,FALSE))," ",VLOOKUP(EDATE('Projektkostenkalkulation EP'!$B$4,4)+F$3,Datenquellen!$F$7:$H$45,3,FALSE))="X"
                                    ),
                          "X",
                          IF((((NETWORKDAYS('Projektkostenkalkulation EP'!$F$8,EOMONTH('Projektkostenkalkulation EP'!$F$8,0)))*('Projektkostenkalkulation EP'!$N$42/5)*
                                        'Projektkostenkalkulation EP'!$F$26)-SUM($B$17:F17))&gt;('Projektkostenkalkulation EP'!$N$42/5),('Projektkostenkalkulation EP'!$N$42/5),
                                         (NETWORKDAYS('Projektkostenkalkulation EP'!$F$8,
                                          EOMONTH('Projektkostenkalkulation EP'!$F$8,0)))*('Projektkostenkalkulation EP'!$N$42/5)*'Projektkostenkalkulation EP'!$F$26-SUM($B$17:F17))
                          ),
               "X"
            )</f>
        <v>0</v>
      </c>
      <c r="H17" s="122">
        <f xml:space="preserve"> IF(TEXT((EDATE('Projektkostenkalkulation EP'!$B$4,4)+G$3),"MM")=TEXT((EDATE('Projektkostenkalkulation EP'!$B$4,4)+(G$3-1)),"MM"),
             IF(
                        OR(
                                    TEXT((EDATE('Projektkostenkalkulation EP'!$B$4,4)+G$3),"TTT") = "Sa",
                                    TEXT((EDATE('Projektkostenkalkulation EP'!$B$4,4)+G$3),"TTT") = "So",
                                    IF(ISNA(VLOOKUP(EDATE('Projektkostenkalkulation EP'!$B$4,4)+G$3,Datenquellen!$F$7:$H$45,3,FALSE))," ",VLOOKUP(EDATE('Projektkostenkalkulation EP'!$B$4,4)+G$3,Datenquellen!$F$7:$H$45,3,FALSE))="X"
                                    ),
                          "X",
                          IF((((NETWORKDAYS('Projektkostenkalkulation EP'!$F$8,EOMONTH('Projektkostenkalkulation EP'!$F$8,0)))*('Projektkostenkalkulation EP'!$N$42/5)*
                                        'Projektkostenkalkulation EP'!$F$26)-SUM($B$17:G17))&gt;('Projektkostenkalkulation EP'!$N$42/5),('Projektkostenkalkulation EP'!$N$42/5),
                                         (NETWORKDAYS('Projektkostenkalkulation EP'!$F$8,
                                          EOMONTH('Projektkostenkalkulation EP'!$F$8,0)))*('Projektkostenkalkulation EP'!$N$42/5)*'Projektkostenkalkulation EP'!$F$26-SUM($B$17:G17))
                          ),
               "X"
            )</f>
        <v>0</v>
      </c>
      <c r="I17" s="122">
        <f xml:space="preserve"> IF(TEXT((EDATE('Projektkostenkalkulation EP'!$B$4,4)+H$3),"MM")=TEXT((EDATE('Projektkostenkalkulation EP'!$B$4,4)+(H$3-1)),"MM"),
             IF(
                        OR(
                                    TEXT((EDATE('Projektkostenkalkulation EP'!$B$4,4)+H$3),"TTT") = "Sa",
                                    TEXT((EDATE('Projektkostenkalkulation EP'!$B$4,4)+H$3),"TTT") = "So",
                                    IF(ISNA(VLOOKUP(EDATE('Projektkostenkalkulation EP'!$B$4,4)+H$3,Datenquellen!$F$7:$H$45,3,FALSE))," ",VLOOKUP(EDATE('Projektkostenkalkulation EP'!$B$4,4)+H$3,Datenquellen!$F$7:$H$45,3,FALSE))="X"
                                    ),
                          "X",
                          IF((((NETWORKDAYS('Projektkostenkalkulation EP'!$F$8,EOMONTH('Projektkostenkalkulation EP'!$F$8,0)))*('Projektkostenkalkulation EP'!$N$42/5)*
                                        'Projektkostenkalkulation EP'!$F$26)-SUM($B$17:H17))&gt;('Projektkostenkalkulation EP'!$N$42/5),('Projektkostenkalkulation EP'!$N$42/5),
                                         (NETWORKDAYS('Projektkostenkalkulation EP'!$F$8,
                                          EOMONTH('Projektkostenkalkulation EP'!$F$8,0)))*('Projektkostenkalkulation EP'!$N$42/5)*'Projektkostenkalkulation EP'!$F$26-SUM($B$17:H17))
                          ),
               "X"
            )</f>
        <v>0</v>
      </c>
      <c r="J17" s="122" t="str">
        <f xml:space="preserve"> IF(TEXT((EDATE('Projektkostenkalkulation EP'!$B$4,4)+I$3),"MM")=TEXT((EDATE('Projektkostenkalkulation EP'!$B$4,4)+(I$3-1)),"MM"),
             IF(
                        OR(
                                    TEXT((EDATE('Projektkostenkalkulation EP'!$B$4,4)+I$3),"TTT") = "Sa",
                                    TEXT((EDATE('Projektkostenkalkulation EP'!$B$4,4)+I$3),"TTT") = "So",
                                    IF(ISNA(VLOOKUP(EDATE('Projektkostenkalkulation EP'!$B$4,4)+I$3,Datenquellen!$F$7:$H$45,3,FALSE))," ",VLOOKUP(EDATE('Projektkostenkalkulation EP'!$B$4,4)+I$3,Datenquellen!$F$7:$H$45,3,FALSE))="X"
                                    ),
                          "X",
                          IF((((NETWORKDAYS('Projektkostenkalkulation EP'!$F$8,EOMONTH('Projektkostenkalkulation EP'!$F$8,0)))*('Projektkostenkalkulation EP'!$N$42/5)*
                                        'Projektkostenkalkulation EP'!$F$26)-SUM($B$17:I17))&gt;('Projektkostenkalkulation EP'!$N$42/5),('Projektkostenkalkulation EP'!$N$42/5),
                                         (NETWORKDAYS('Projektkostenkalkulation EP'!$F$8,
                                          EOMONTH('Projektkostenkalkulation EP'!$F$8,0)))*('Projektkostenkalkulation EP'!$N$42/5)*'Projektkostenkalkulation EP'!$F$26-SUM($B$17:I17))
                          ),
               "X"
            )</f>
        <v>X</v>
      </c>
      <c r="K17" s="122">
        <f xml:space="preserve"> IF(TEXT((EDATE('Projektkostenkalkulation EP'!$B$4,4)+J$3),"MM")=TEXT((EDATE('Projektkostenkalkulation EP'!$B$4,4)+(J$3-1)),"MM"),
             IF(
                        OR(
                                    TEXT((EDATE('Projektkostenkalkulation EP'!$B$4,4)+J$3),"TTT") = "Sa",
                                    TEXT((EDATE('Projektkostenkalkulation EP'!$B$4,4)+J$3),"TTT") = "So",
                                    IF(ISNA(VLOOKUP(EDATE('Projektkostenkalkulation EP'!$B$4,4)+J$3,Datenquellen!$F$7:$H$45,3,FALSE))," ",VLOOKUP(EDATE('Projektkostenkalkulation EP'!$B$4,4)+J$3,Datenquellen!$F$7:$H$45,3,FALSE))="X"
                                    ),
                          "X",
                          IF((((NETWORKDAYS('Projektkostenkalkulation EP'!$F$8,EOMONTH('Projektkostenkalkulation EP'!$F$8,0)))*('Projektkostenkalkulation EP'!$N$42/5)*
                                        'Projektkostenkalkulation EP'!$F$26)-SUM($B$17:J17))&gt;('Projektkostenkalkulation EP'!$N$42/5),('Projektkostenkalkulation EP'!$N$42/5),
                                         (NETWORKDAYS('Projektkostenkalkulation EP'!$F$8,
                                          EOMONTH('Projektkostenkalkulation EP'!$F$8,0)))*('Projektkostenkalkulation EP'!$N$42/5)*'Projektkostenkalkulation EP'!$F$26-SUM($B$17:J17))
                          ),
               "X"
            )</f>
        <v>0</v>
      </c>
      <c r="L17" s="122" t="str">
        <f xml:space="preserve"> IF(TEXT((EDATE('Projektkostenkalkulation EP'!$B$4,4)+K$3),"MM")=TEXT((EDATE('Projektkostenkalkulation EP'!$B$4,4)+(K$3-1)),"MM"),
             IF(
                        OR(
                                    TEXT((EDATE('Projektkostenkalkulation EP'!$B$4,4)+K$3),"TTT") = "Sa",
                                    TEXT((EDATE('Projektkostenkalkulation EP'!$B$4,4)+K$3),"TTT") = "So",
                                    IF(ISNA(VLOOKUP(EDATE('Projektkostenkalkulation EP'!$B$4,4)+K$3,Datenquellen!$F$7:$H$45,3,FALSE))," ",VLOOKUP(EDATE('Projektkostenkalkulation EP'!$B$4,4)+K$3,Datenquellen!$F$7:$H$45,3,FALSE))="X"
                                    ),
                          "X",
                          IF((((NETWORKDAYS('Projektkostenkalkulation EP'!$F$8,EOMONTH('Projektkostenkalkulation EP'!$F$8,0)))*('Projektkostenkalkulation EP'!$N$42/5)*
                                        'Projektkostenkalkulation EP'!$F$26)-SUM($B$17:K17))&gt;('Projektkostenkalkulation EP'!$N$42/5),('Projektkostenkalkulation EP'!$N$42/5),
                                         (NETWORKDAYS('Projektkostenkalkulation EP'!$F$8,
                                          EOMONTH('Projektkostenkalkulation EP'!$F$8,0)))*('Projektkostenkalkulation EP'!$N$42/5)*'Projektkostenkalkulation EP'!$F$26-SUM($B$17:K17))
                          ),
               "X"
            )</f>
        <v>X</v>
      </c>
      <c r="M17" s="122" t="str">
        <f xml:space="preserve"> IF(TEXT((EDATE('Projektkostenkalkulation EP'!$B$4,4)+L$3),"MM")=TEXT((EDATE('Projektkostenkalkulation EP'!$B$4,4)+(L$3-1)),"MM"),
             IF(
                        OR(
                                    TEXT((EDATE('Projektkostenkalkulation EP'!$B$4,4)+L$3),"TTT") = "Sa",
                                    TEXT((EDATE('Projektkostenkalkulation EP'!$B$4,4)+L$3),"TTT") = "So",
                                    IF(ISNA(VLOOKUP(EDATE('Projektkostenkalkulation EP'!$B$4,4)+L$3,Datenquellen!$F$7:$H$45,3,FALSE))," ",VLOOKUP(EDATE('Projektkostenkalkulation EP'!$B$4,4)+L$3,Datenquellen!$F$7:$H$45,3,FALSE))="X"
                                    ),
                          "X",
                          IF((((NETWORKDAYS('Projektkostenkalkulation EP'!$F$8,EOMONTH('Projektkostenkalkulation EP'!$F$8,0)))*('Projektkostenkalkulation EP'!$N$42/5)*
                                        'Projektkostenkalkulation EP'!$F$26)-SUM($B$17:L17))&gt;('Projektkostenkalkulation EP'!$N$42/5),('Projektkostenkalkulation EP'!$N$42/5),
                                         (NETWORKDAYS('Projektkostenkalkulation EP'!$F$8,
                                          EOMONTH('Projektkostenkalkulation EP'!$F$8,0)))*('Projektkostenkalkulation EP'!$N$42/5)*'Projektkostenkalkulation EP'!$F$26-SUM($B$17:L17))
                          ),
               "X"
            )</f>
        <v>X</v>
      </c>
      <c r="N17" s="122">
        <f xml:space="preserve"> IF(TEXT((EDATE('Projektkostenkalkulation EP'!$B$4,4)+M$3),"MM")=TEXT((EDATE('Projektkostenkalkulation EP'!$B$4,4)+(M$3-1)),"MM"),
             IF(
                        OR(
                                    TEXT((EDATE('Projektkostenkalkulation EP'!$B$4,4)+M$3),"TTT") = "Sa",
                                    TEXT((EDATE('Projektkostenkalkulation EP'!$B$4,4)+M$3),"TTT") = "So",
                                    IF(ISNA(VLOOKUP(EDATE('Projektkostenkalkulation EP'!$B$4,4)+M$3,Datenquellen!$F$7:$H$45,3,FALSE))," ",VLOOKUP(EDATE('Projektkostenkalkulation EP'!$B$4,4)+M$3,Datenquellen!$F$7:$H$45,3,FALSE))="X"
                                    ),
                          "X",
                          IF((((NETWORKDAYS('Projektkostenkalkulation EP'!$F$8,EOMONTH('Projektkostenkalkulation EP'!$F$8,0)))*('Projektkostenkalkulation EP'!$N$42/5)*
                                        'Projektkostenkalkulation EP'!$F$26)-SUM($B$17:M17))&gt;('Projektkostenkalkulation EP'!$N$42/5),('Projektkostenkalkulation EP'!$N$42/5),
                                         (NETWORKDAYS('Projektkostenkalkulation EP'!$F$8,
                                          EOMONTH('Projektkostenkalkulation EP'!$F$8,0)))*('Projektkostenkalkulation EP'!$N$42/5)*'Projektkostenkalkulation EP'!$F$26-SUM($B$17:M17))
                          ),
               "X"
            )</f>
        <v>0</v>
      </c>
      <c r="O17" s="122">
        <f xml:space="preserve"> IF(TEXT((EDATE('Projektkostenkalkulation EP'!$B$4,4)+N$3),"MM")=TEXT((EDATE('Projektkostenkalkulation EP'!$B$4,4)+(N$3-1)),"MM"),
             IF(
                        OR(
                                    TEXT((EDATE('Projektkostenkalkulation EP'!$B$4,4)+N$3),"TTT") = "Sa",
                                    TEXT((EDATE('Projektkostenkalkulation EP'!$B$4,4)+N$3),"TTT") = "So",
                                    IF(ISNA(VLOOKUP(EDATE('Projektkostenkalkulation EP'!$B$4,4)+N$3,Datenquellen!$F$7:$H$45,3,FALSE))," ",VLOOKUP(EDATE('Projektkostenkalkulation EP'!$B$4,4)+N$3,Datenquellen!$F$7:$H$45,3,FALSE))="X"
                                    ),
                          "X",
                          IF((((NETWORKDAYS('Projektkostenkalkulation EP'!$F$8,EOMONTH('Projektkostenkalkulation EP'!$F$8,0)))*('Projektkostenkalkulation EP'!$N$42/5)*
                                        'Projektkostenkalkulation EP'!$F$26)-SUM($B$17:N17))&gt;('Projektkostenkalkulation EP'!$N$42/5),('Projektkostenkalkulation EP'!$N$42/5),
                                         (NETWORKDAYS('Projektkostenkalkulation EP'!$F$8,
                                          EOMONTH('Projektkostenkalkulation EP'!$F$8,0)))*('Projektkostenkalkulation EP'!$N$42/5)*'Projektkostenkalkulation EP'!$F$26-SUM($B$17:N17))
                          ),
               "X"
            )</f>
        <v>0</v>
      </c>
      <c r="P17" s="122">
        <f xml:space="preserve"> IF(TEXT((EDATE('Projektkostenkalkulation EP'!$B$4,4)+O$3),"MM")=TEXT((EDATE('Projektkostenkalkulation EP'!$B$4,4)+(O$3-1)),"MM"),
             IF(
                        OR(
                                    TEXT((EDATE('Projektkostenkalkulation EP'!$B$4,4)+O$3),"TTT") = "Sa",
                                    TEXT((EDATE('Projektkostenkalkulation EP'!$B$4,4)+O$3),"TTT") = "So",
                                    IF(ISNA(VLOOKUP(EDATE('Projektkostenkalkulation EP'!$B$4,4)+O$3,Datenquellen!$F$7:$H$45,3,FALSE))," ",VLOOKUP(EDATE('Projektkostenkalkulation EP'!$B$4,4)+O$3,Datenquellen!$F$7:$H$45,3,FALSE))="X"
                                    ),
                          "X",
                          IF((((NETWORKDAYS('Projektkostenkalkulation EP'!$F$8,EOMONTH('Projektkostenkalkulation EP'!$F$8,0)))*('Projektkostenkalkulation EP'!$N$42/5)*
                                        'Projektkostenkalkulation EP'!$F$26)-SUM($B$17:O17))&gt;('Projektkostenkalkulation EP'!$N$42/5),('Projektkostenkalkulation EP'!$N$42/5),
                                         (NETWORKDAYS('Projektkostenkalkulation EP'!$F$8,
                                          EOMONTH('Projektkostenkalkulation EP'!$F$8,0)))*('Projektkostenkalkulation EP'!$N$42/5)*'Projektkostenkalkulation EP'!$F$26-SUM($B$17:O17))
                          ),
               "X"
            )</f>
        <v>0</v>
      </c>
      <c r="Q17" s="122">
        <f xml:space="preserve"> IF(TEXT((EDATE('Projektkostenkalkulation EP'!$B$4,4)+P$3),"MM")=TEXT((EDATE('Projektkostenkalkulation EP'!$B$4,4)+(P$3-1)),"MM"),
             IF(
                        OR(
                                    TEXT((EDATE('Projektkostenkalkulation EP'!$B$4,4)+P$3),"TTT") = "Sa",
                                    TEXT((EDATE('Projektkostenkalkulation EP'!$B$4,4)+P$3),"TTT") = "So",
                                    IF(ISNA(VLOOKUP(EDATE('Projektkostenkalkulation EP'!$B$4,4)+P$3,Datenquellen!$F$7:$H$45,3,FALSE))," ",VLOOKUP(EDATE('Projektkostenkalkulation EP'!$B$4,4)+P$3,Datenquellen!$F$7:$H$45,3,FALSE))="X"
                                    ),
                          "X",
                          IF((((NETWORKDAYS('Projektkostenkalkulation EP'!$F$8,EOMONTH('Projektkostenkalkulation EP'!$F$8,0)))*('Projektkostenkalkulation EP'!$N$42/5)*
                                        'Projektkostenkalkulation EP'!$F$26)-SUM($B$17:P17))&gt;('Projektkostenkalkulation EP'!$N$42/5),('Projektkostenkalkulation EP'!$N$42/5),
                                         (NETWORKDAYS('Projektkostenkalkulation EP'!$F$8,
                                          EOMONTH('Projektkostenkalkulation EP'!$F$8,0)))*('Projektkostenkalkulation EP'!$N$42/5)*'Projektkostenkalkulation EP'!$F$26-SUM($B$17:P17))
                          ),
               "X"
            )</f>
        <v>0</v>
      </c>
      <c r="R17" s="122">
        <f xml:space="preserve"> IF(TEXT((EDATE('Projektkostenkalkulation EP'!$B$4,4)+Q$3),"MM")=TEXT((EDATE('Projektkostenkalkulation EP'!$B$4,4)+(Q$3-1)),"MM"),
             IF(
                        OR(
                                    TEXT((EDATE('Projektkostenkalkulation EP'!$B$4,4)+Q$3),"TTT") = "Sa",
                                    TEXT((EDATE('Projektkostenkalkulation EP'!$B$4,4)+Q$3),"TTT") = "So",
                                    IF(ISNA(VLOOKUP(EDATE('Projektkostenkalkulation EP'!$B$4,4)+Q$3,Datenquellen!$F$7:$H$45,3,FALSE))," ",VLOOKUP(EDATE('Projektkostenkalkulation EP'!$B$4,4)+Q$3,Datenquellen!$F$7:$H$45,3,FALSE))="X"
                                    ),
                          "X",
                          IF((((NETWORKDAYS('Projektkostenkalkulation EP'!$F$8,EOMONTH('Projektkostenkalkulation EP'!$F$8,0)))*('Projektkostenkalkulation EP'!$N$42/5)*
                                        'Projektkostenkalkulation EP'!$F$26)-SUM($B$17:Q17))&gt;('Projektkostenkalkulation EP'!$N$42/5),('Projektkostenkalkulation EP'!$N$42/5),
                                         (NETWORKDAYS('Projektkostenkalkulation EP'!$F$8,
                                          EOMONTH('Projektkostenkalkulation EP'!$F$8,0)))*('Projektkostenkalkulation EP'!$N$42/5)*'Projektkostenkalkulation EP'!$F$26-SUM($B$17:Q17))
                          ),
               "X"
            )</f>
        <v>0</v>
      </c>
      <c r="S17" s="122" t="str">
        <f xml:space="preserve"> IF(TEXT((EDATE('Projektkostenkalkulation EP'!$B$4,4)+R$3),"MM")=TEXT((EDATE('Projektkostenkalkulation EP'!$B$4,4)+(R$3-1)),"MM"),
             IF(
                        OR(
                                    TEXT((EDATE('Projektkostenkalkulation EP'!$B$4,4)+R$3),"TTT") = "Sa",
                                    TEXT((EDATE('Projektkostenkalkulation EP'!$B$4,4)+R$3),"TTT") = "So",
                                    IF(ISNA(VLOOKUP(EDATE('Projektkostenkalkulation EP'!$B$4,4)+R$3,Datenquellen!$F$7:$H$45,3,FALSE))," ",VLOOKUP(EDATE('Projektkostenkalkulation EP'!$B$4,4)+R$3,Datenquellen!$F$7:$H$45,3,FALSE))="X"
                                    ),
                          "X",
                          IF((((NETWORKDAYS('Projektkostenkalkulation EP'!$F$8,EOMONTH('Projektkostenkalkulation EP'!$F$8,0)))*('Projektkostenkalkulation EP'!$N$42/5)*
                                        'Projektkostenkalkulation EP'!$F$26)-SUM($B$17:R17))&gt;('Projektkostenkalkulation EP'!$N$42/5),('Projektkostenkalkulation EP'!$N$42/5),
                                         (NETWORKDAYS('Projektkostenkalkulation EP'!$F$8,
                                          EOMONTH('Projektkostenkalkulation EP'!$F$8,0)))*('Projektkostenkalkulation EP'!$N$42/5)*'Projektkostenkalkulation EP'!$F$26-SUM($B$17:R17))
                          ),
               "X"
            )</f>
        <v>X</v>
      </c>
      <c r="T17" s="122" t="str">
        <f xml:space="preserve"> IF(TEXT((EDATE('Projektkostenkalkulation EP'!$B$4,4)+S$3),"MM")=TEXT((EDATE('Projektkostenkalkulation EP'!$B$4,4)+(S$3-1)),"MM"),
             IF(
                        OR(
                                    TEXT((EDATE('Projektkostenkalkulation EP'!$B$4,4)+S$3),"TTT") = "Sa",
                                    TEXT((EDATE('Projektkostenkalkulation EP'!$B$4,4)+S$3),"TTT") = "So",
                                    IF(ISNA(VLOOKUP(EDATE('Projektkostenkalkulation EP'!$B$4,4)+S$3,Datenquellen!$F$7:$H$45,3,FALSE))," ",VLOOKUP(EDATE('Projektkostenkalkulation EP'!$B$4,4)+S$3,Datenquellen!$F$7:$H$45,3,FALSE))="X"
                                    ),
                          "X",
                          IF((((NETWORKDAYS('Projektkostenkalkulation EP'!$F$8,EOMONTH('Projektkostenkalkulation EP'!$F$8,0)))*('Projektkostenkalkulation EP'!$N$42/5)*
                                        'Projektkostenkalkulation EP'!$F$26)-SUM($B$17:S17))&gt;('Projektkostenkalkulation EP'!$N$42/5),('Projektkostenkalkulation EP'!$N$42/5),
                                         (NETWORKDAYS('Projektkostenkalkulation EP'!$F$8,
                                          EOMONTH('Projektkostenkalkulation EP'!$F$8,0)))*('Projektkostenkalkulation EP'!$N$42/5)*'Projektkostenkalkulation EP'!$F$26-SUM($B$17:S17))
                          ),
               "X"
            )</f>
        <v>X</v>
      </c>
      <c r="U17" s="122" t="str">
        <f xml:space="preserve"> IF(TEXT((EDATE('Projektkostenkalkulation EP'!$B$4,4)+T$3),"MM")=TEXT((EDATE('Projektkostenkalkulation EP'!$B$4,4)+(T$3-1)),"MM"),
             IF(
                        OR(
                                    TEXT((EDATE('Projektkostenkalkulation EP'!$B$4,4)+T$3),"TTT") = "Sa",
                                    TEXT((EDATE('Projektkostenkalkulation EP'!$B$4,4)+T$3),"TTT") = "So",
                                    IF(ISNA(VLOOKUP(EDATE('Projektkostenkalkulation EP'!$B$4,4)+T$3,Datenquellen!$F$7:$H$45,3,FALSE))," ",VLOOKUP(EDATE('Projektkostenkalkulation EP'!$B$4,4)+T$3,Datenquellen!$F$7:$H$45,3,FALSE))="X"
                                    ),
                          "X",
                          IF((((NETWORKDAYS('Projektkostenkalkulation EP'!$F$8,EOMONTH('Projektkostenkalkulation EP'!$F$8,0)))*('Projektkostenkalkulation EP'!$N$42/5)*
                                        'Projektkostenkalkulation EP'!$F$26)-SUM($B$17:T17))&gt;('Projektkostenkalkulation EP'!$N$42/5),('Projektkostenkalkulation EP'!$N$42/5),
                                         (NETWORKDAYS('Projektkostenkalkulation EP'!$F$8,
                                          EOMONTH('Projektkostenkalkulation EP'!$F$8,0)))*('Projektkostenkalkulation EP'!$N$42/5)*'Projektkostenkalkulation EP'!$F$26-SUM($B$17:T17))
                          ),
               "X"
            )</f>
        <v>X</v>
      </c>
      <c r="V17" s="122">
        <f xml:space="preserve"> IF(TEXT((EDATE('Projektkostenkalkulation EP'!$B$4,4)+U$3),"MM")=TEXT((EDATE('Projektkostenkalkulation EP'!$B$4,4)+(U$3-1)),"MM"),
             IF(
                        OR(
                                    TEXT((EDATE('Projektkostenkalkulation EP'!$B$4,4)+U$3),"TTT") = "Sa",
                                    TEXT((EDATE('Projektkostenkalkulation EP'!$B$4,4)+U$3),"TTT") = "So",
                                    IF(ISNA(VLOOKUP(EDATE('Projektkostenkalkulation EP'!$B$4,4)+U$3,Datenquellen!$F$7:$H$45,3,FALSE))," ",VLOOKUP(EDATE('Projektkostenkalkulation EP'!$B$4,4)+U$3,Datenquellen!$F$7:$H$45,3,FALSE))="X"
                                    ),
                          "X",
                          IF((((NETWORKDAYS('Projektkostenkalkulation EP'!$F$8,EOMONTH('Projektkostenkalkulation EP'!$F$8,0)))*('Projektkostenkalkulation EP'!$N$42/5)*
                                        'Projektkostenkalkulation EP'!$F$26)-SUM($B$17:U17))&gt;('Projektkostenkalkulation EP'!$N$42/5),('Projektkostenkalkulation EP'!$N$42/5),
                                         (NETWORKDAYS('Projektkostenkalkulation EP'!$F$8,
                                          EOMONTH('Projektkostenkalkulation EP'!$F$8,0)))*('Projektkostenkalkulation EP'!$N$42/5)*'Projektkostenkalkulation EP'!$F$26-SUM($B$17:U17))
                          ),
               "X"
            )</f>
        <v>0</v>
      </c>
      <c r="W17" s="122">
        <f xml:space="preserve"> IF(TEXT((EDATE('Projektkostenkalkulation EP'!$B$4,4)+V$3),"MM")=TEXT((EDATE('Projektkostenkalkulation EP'!$B$4,4)+(V$3-1)),"MM"),
             IF(
                        OR(
                                    TEXT((EDATE('Projektkostenkalkulation EP'!$B$4,4)+V$3),"TTT") = "Sa",
                                    TEXT((EDATE('Projektkostenkalkulation EP'!$B$4,4)+V$3),"TTT") = "So",
                                    IF(ISNA(VLOOKUP(EDATE('Projektkostenkalkulation EP'!$B$4,4)+V$3,Datenquellen!$F$7:$H$45,3,FALSE))," ",VLOOKUP(EDATE('Projektkostenkalkulation EP'!$B$4,4)+V$3,Datenquellen!$F$7:$H$45,3,FALSE))="X"
                                    ),
                          "X",
                          IF((((NETWORKDAYS('Projektkostenkalkulation EP'!$F$8,EOMONTH('Projektkostenkalkulation EP'!$F$8,0)))*('Projektkostenkalkulation EP'!$N$42/5)*
                                        'Projektkostenkalkulation EP'!$F$26)-SUM($B$17:V17))&gt;('Projektkostenkalkulation EP'!$N$42/5),('Projektkostenkalkulation EP'!$N$42/5),
                                         (NETWORKDAYS('Projektkostenkalkulation EP'!$F$8,
                                          EOMONTH('Projektkostenkalkulation EP'!$F$8,0)))*('Projektkostenkalkulation EP'!$N$42/5)*'Projektkostenkalkulation EP'!$F$26-SUM($B$17:V17))
                          ),
               "X"
            )</f>
        <v>0</v>
      </c>
      <c r="X17" s="122">
        <f xml:space="preserve"> IF(TEXT((EDATE('Projektkostenkalkulation EP'!$B$4,4)+W$3),"MM")=TEXT((EDATE('Projektkostenkalkulation EP'!$B$4,4)+(W$3-1)),"MM"),
             IF(
                        OR(
                                    TEXT((EDATE('Projektkostenkalkulation EP'!$B$4,4)+W$3),"TTT") = "Sa",
                                    TEXT((EDATE('Projektkostenkalkulation EP'!$B$4,4)+W$3),"TTT") = "So",
                                    IF(ISNA(VLOOKUP(EDATE('Projektkostenkalkulation EP'!$B$4,4)+W$3,Datenquellen!$F$7:$H$45,3,FALSE))," ",VLOOKUP(EDATE('Projektkostenkalkulation EP'!$B$4,4)+W$3,Datenquellen!$F$7:$H$45,3,FALSE))="X"
                                    ),
                          "X",
                          IF((((NETWORKDAYS('Projektkostenkalkulation EP'!$F$8,EOMONTH('Projektkostenkalkulation EP'!$F$8,0)))*('Projektkostenkalkulation EP'!$N$42/5)*
                                        'Projektkostenkalkulation EP'!$F$26)-SUM($B$17:W17))&gt;('Projektkostenkalkulation EP'!$N$42/5),('Projektkostenkalkulation EP'!$N$42/5),
                                         (NETWORKDAYS('Projektkostenkalkulation EP'!$F$8,
                                          EOMONTH('Projektkostenkalkulation EP'!$F$8,0)))*('Projektkostenkalkulation EP'!$N$42/5)*'Projektkostenkalkulation EP'!$F$26-SUM($B$17:W17))
                          ),
               "X"
            )</f>
        <v>0</v>
      </c>
      <c r="Y17" s="122">
        <f xml:space="preserve"> IF(TEXT((EDATE('Projektkostenkalkulation EP'!$B$4,4)+X$3),"MM")=TEXT((EDATE('Projektkostenkalkulation EP'!$B$4,4)+(X$3-1)),"MM"),
             IF(
                        OR(
                                    TEXT((EDATE('Projektkostenkalkulation EP'!$B$4,4)+X$3),"TTT") = "Sa",
                                    TEXT((EDATE('Projektkostenkalkulation EP'!$B$4,4)+X$3),"TTT") = "So",
                                    IF(ISNA(VLOOKUP(EDATE('Projektkostenkalkulation EP'!$B$4,4)+X$3,Datenquellen!$F$7:$H$45,3,FALSE))," ",VLOOKUP(EDATE('Projektkostenkalkulation EP'!$B$4,4)+X$3,Datenquellen!$F$7:$H$45,3,FALSE))="X"
                                    ),
                          "X",
                          IF((((NETWORKDAYS('Projektkostenkalkulation EP'!$F$8,EOMONTH('Projektkostenkalkulation EP'!$F$8,0)))*('Projektkostenkalkulation EP'!$N$42/5)*
                                        'Projektkostenkalkulation EP'!$F$26)-SUM($B$17:X17))&gt;('Projektkostenkalkulation EP'!$N$42/5),('Projektkostenkalkulation EP'!$N$42/5),
                                         (NETWORKDAYS('Projektkostenkalkulation EP'!$F$8,
                                          EOMONTH('Projektkostenkalkulation EP'!$F$8,0)))*('Projektkostenkalkulation EP'!$N$42/5)*'Projektkostenkalkulation EP'!$F$26-SUM($B$17:X17))
                          ),
               "X"
            )</f>
        <v>0</v>
      </c>
      <c r="Z17" s="122" t="str">
        <f xml:space="preserve"> IF(TEXT((EDATE('Projektkostenkalkulation EP'!$B$4,4)+Y$3),"MM")=TEXT((EDATE('Projektkostenkalkulation EP'!$B$4,4)+(Y$3-1)),"MM"),
             IF(
                        OR(
                                    TEXT((EDATE('Projektkostenkalkulation EP'!$B$4,4)+Y$3),"TTT") = "Sa",
                                    TEXT((EDATE('Projektkostenkalkulation EP'!$B$4,4)+Y$3),"TTT") = "So",
                                    IF(ISNA(VLOOKUP(EDATE('Projektkostenkalkulation EP'!$B$4,4)+Y$3,Datenquellen!$F$7:$H$45,3,FALSE))," ",VLOOKUP(EDATE('Projektkostenkalkulation EP'!$B$4,4)+Y$3,Datenquellen!$F$7:$H$45,3,FALSE))="X"
                                    ),
                          "X",
                          IF((((NETWORKDAYS('Projektkostenkalkulation EP'!$F$8,EOMONTH('Projektkostenkalkulation EP'!$F$8,0)))*('Projektkostenkalkulation EP'!$N$42/5)*
                                        'Projektkostenkalkulation EP'!$F$26)-SUM($B$17:Y17))&gt;('Projektkostenkalkulation EP'!$N$42/5),('Projektkostenkalkulation EP'!$N$42/5),
                                         (NETWORKDAYS('Projektkostenkalkulation EP'!$F$8,
                                          EOMONTH('Projektkostenkalkulation EP'!$F$8,0)))*('Projektkostenkalkulation EP'!$N$42/5)*'Projektkostenkalkulation EP'!$F$26-SUM($B$17:Y17))
                          ),
               "X"
            )</f>
        <v>X</v>
      </c>
      <c r="AA17" s="122" t="str">
        <f xml:space="preserve"> IF(TEXT((EDATE('Projektkostenkalkulation EP'!$B$4,4)+Z$3),"MM")=TEXT((EDATE('Projektkostenkalkulation EP'!$B$4,4)+(Z$3-1)),"MM"),
             IF(
                        OR(
                                    TEXT((EDATE('Projektkostenkalkulation EP'!$B$4,4)+Z$3),"TTT") = "Sa",
                                    TEXT((EDATE('Projektkostenkalkulation EP'!$B$4,4)+Z$3),"TTT") = "So",
                                    IF(ISNA(VLOOKUP(EDATE('Projektkostenkalkulation EP'!$B$4,4)+Z$3,Datenquellen!$F$7:$H$45,3,FALSE))," ",VLOOKUP(EDATE('Projektkostenkalkulation EP'!$B$4,4)+Z$3,Datenquellen!$F$7:$H$45,3,FALSE))="X"
                                    ),
                          "X",
                          IF((((NETWORKDAYS('Projektkostenkalkulation EP'!$F$8,EOMONTH('Projektkostenkalkulation EP'!$F$8,0)))*('Projektkostenkalkulation EP'!$N$42/5)*
                                        'Projektkostenkalkulation EP'!$F$26)-SUM($B$17:Z17))&gt;('Projektkostenkalkulation EP'!$N$42/5),('Projektkostenkalkulation EP'!$N$42/5),
                                         (NETWORKDAYS('Projektkostenkalkulation EP'!$F$8,
                                          EOMONTH('Projektkostenkalkulation EP'!$F$8,0)))*('Projektkostenkalkulation EP'!$N$42/5)*'Projektkostenkalkulation EP'!$F$26-SUM($B$17:Z17))
                          ),
               "X"
            )</f>
        <v>X</v>
      </c>
      <c r="AB17" s="122">
        <f xml:space="preserve"> IF(TEXT((EDATE('Projektkostenkalkulation EP'!$B$4,4)+AA$3),"MM")=TEXT((EDATE('Projektkostenkalkulation EP'!$B$4,4)+(AA$3-1)),"MM"),
             IF(
                        OR(
                                    TEXT((EDATE('Projektkostenkalkulation EP'!$B$4,4)+AA$3),"TTT") = "Sa",
                                    TEXT((EDATE('Projektkostenkalkulation EP'!$B$4,4)+AA$3),"TTT") = "So",
                                    IF(ISNA(VLOOKUP(EDATE('Projektkostenkalkulation EP'!$B$4,4)+AA$3,Datenquellen!$F$7:$H$45,3,FALSE))," ",VLOOKUP(EDATE('Projektkostenkalkulation EP'!$B$4,4)+AA$3,Datenquellen!$F$7:$H$45,3,FALSE))="X"
                                    ),
                          "X",
                          IF((((NETWORKDAYS('Projektkostenkalkulation EP'!$F$8,EOMONTH('Projektkostenkalkulation EP'!$F$8,0)))*('Projektkostenkalkulation EP'!$N$42/5)*
                                        'Projektkostenkalkulation EP'!$F$26)-SUM($B$17:AA17))&gt;('Projektkostenkalkulation EP'!$N$42/5),('Projektkostenkalkulation EP'!$N$42/5),
                                         (NETWORKDAYS('Projektkostenkalkulation EP'!$F$8,
                                          EOMONTH('Projektkostenkalkulation EP'!$F$8,0)))*('Projektkostenkalkulation EP'!$N$42/5)*'Projektkostenkalkulation EP'!$F$26-SUM($B$17:AA17))
                          ),
               "X"
            )</f>
        <v>0</v>
      </c>
      <c r="AC17" s="122">
        <f xml:space="preserve"> IF(TEXT((EDATE('Projektkostenkalkulation EP'!$B$4,4)+AB$3),"MM")=TEXT((EDATE('Projektkostenkalkulation EP'!$B$4,4)+(AB$3-1)),"MM"),
             IF(
                        OR(
                                    TEXT((EDATE('Projektkostenkalkulation EP'!$B$4,4)+AB$3),"TTT") = "Sa",
                                    TEXT((EDATE('Projektkostenkalkulation EP'!$B$4,4)+AB$3),"TTT") = "So",
                                    IF(ISNA(VLOOKUP(EDATE('Projektkostenkalkulation EP'!$B$4,4)+AB$3,Datenquellen!$F$7:$H$45,3,FALSE))," ",VLOOKUP(EDATE('Projektkostenkalkulation EP'!$B$4,4)+AB$3,Datenquellen!$F$7:$H$45,3,FALSE))="X"
                                    ),
                          "X",
                          IF((((NETWORKDAYS('Projektkostenkalkulation EP'!$F$8,EOMONTH('Projektkostenkalkulation EP'!$F$8,0)))*('Projektkostenkalkulation EP'!$N$42/5)*
                                        'Projektkostenkalkulation EP'!$F$26)-SUM($B$17:AB17))&gt;('Projektkostenkalkulation EP'!$N$42/5),('Projektkostenkalkulation EP'!$N$42/5),
                                         (NETWORKDAYS('Projektkostenkalkulation EP'!$F$8,
                                          EOMONTH('Projektkostenkalkulation EP'!$F$8,0)))*('Projektkostenkalkulation EP'!$N$42/5)*'Projektkostenkalkulation EP'!$F$26-SUM($B$17:AB17))
                          ),
               "X"
            )</f>
        <v>0</v>
      </c>
      <c r="AD17" s="122">
        <f xml:space="preserve"> IF(TEXT((EDATE('Projektkostenkalkulation EP'!$B$4,4)+AC$3),"MM")=TEXT((EDATE('Projektkostenkalkulation EP'!$B$4,4)+(AC$3-1)),"MM"),
             IF(
                        OR(
                                    TEXT((EDATE('Projektkostenkalkulation EP'!$B$4,4)+AC$3),"TTT") = "Sa",
                                    TEXT((EDATE('Projektkostenkalkulation EP'!$B$4,4)+AC$3),"TTT") = "So",
                                    IF(ISNA(VLOOKUP(EDATE('Projektkostenkalkulation EP'!$B$4,4)+AC$3,Datenquellen!$F$7:$H$45,3,FALSE))," ",VLOOKUP(EDATE('Projektkostenkalkulation EP'!$B$4,4)+AC$3,Datenquellen!$F$7:$H$45,3,FALSE))="X"
                                    ),
                          "X",
                          IF((((NETWORKDAYS('Projektkostenkalkulation EP'!$F$8,EOMONTH('Projektkostenkalkulation EP'!$F$8,0)))*('Projektkostenkalkulation EP'!$N$42/5)*
                                        'Projektkostenkalkulation EP'!$F$26)-SUM($B$17:AC17))&gt;('Projektkostenkalkulation EP'!$N$42/5),('Projektkostenkalkulation EP'!$N$42/5),
                                         (NETWORKDAYS('Projektkostenkalkulation EP'!$F$8,
                                          EOMONTH('Projektkostenkalkulation EP'!$F$8,0)))*('Projektkostenkalkulation EP'!$N$42/5)*'Projektkostenkalkulation EP'!$F$26-SUM($B$17:AC17))
                          ),
               "X"
            )</f>
        <v>0</v>
      </c>
      <c r="AE17" s="122" t="str">
        <f xml:space="preserve"> IF(TEXT((EDATE('Projektkostenkalkulation EP'!$B$4,4)+AD$3),"MM")=TEXT((EDATE('Projektkostenkalkulation EP'!$B$4,4)+(AD$3-1)),"MM"),
             IF(
                        OR(
                                    TEXT((EDATE('Projektkostenkalkulation EP'!$B$4,4)+AD$3),"TTT") = "Sa",
                                    TEXT((EDATE('Projektkostenkalkulation EP'!$B$4,4)+AD$3),"TTT") = "So",
                                    IF(ISNA(VLOOKUP(EDATE('Projektkostenkalkulation EP'!$B$4,4)+AD$3,Datenquellen!$F$7:$H$45,3,FALSE))," ",VLOOKUP(EDATE('Projektkostenkalkulation EP'!$B$4,4)+AD$3,Datenquellen!$F$7:$H$45,3,FALSE))="X"
                                    ),
                          "X",
                          IF((((NETWORKDAYS('Projektkostenkalkulation EP'!$F$8,EOMONTH('Projektkostenkalkulation EP'!$F$8,0)))*('Projektkostenkalkulation EP'!$N$42/5)*
                                        'Projektkostenkalkulation EP'!$F$26)-SUM($B$17:AD17))&gt;('Projektkostenkalkulation EP'!$N$42/5),('Projektkostenkalkulation EP'!$N$42/5),
                                         (NETWORKDAYS('Projektkostenkalkulation EP'!$F$8,
                                          EOMONTH('Projektkostenkalkulation EP'!$F$8,0)))*('Projektkostenkalkulation EP'!$N$42/5)*'Projektkostenkalkulation EP'!$F$26-SUM($B$17:AD17))
                          ),
               "X"
            )</f>
        <v>X</v>
      </c>
      <c r="AF17" s="122">
        <f xml:space="preserve"> IF(TEXT((EDATE('Projektkostenkalkulation EP'!$B$4,4)+AE$3),"MM")=TEXT((EDATE('Projektkostenkalkulation EP'!$B$4,4)+(AE$3-1)),"MM"),
             IF(
                        OR(
                                    TEXT((EDATE('Projektkostenkalkulation EP'!$B$4,4)+AE$3),"TTT") = "Sa",
                                    TEXT((EDATE('Projektkostenkalkulation EP'!$B$4,4)+AE$3),"TTT") = "So",
                                    IF(ISNA(VLOOKUP(EDATE('Projektkostenkalkulation EP'!$B$4,4)+AE$3,Datenquellen!$F$7:$H$45,3,FALSE))," ",VLOOKUP(EDATE('Projektkostenkalkulation EP'!$B$4,4)+AE$3,Datenquellen!$F$7:$H$45,3,FALSE))="X"
                                    ),
                          "X",
                          IF((((NETWORKDAYS('Projektkostenkalkulation EP'!$F$8,EOMONTH('Projektkostenkalkulation EP'!$F$8,0)))*('Projektkostenkalkulation EP'!$N$42/5)*
                                        'Projektkostenkalkulation EP'!$F$26)-SUM($B$17:AE17))&gt;('Projektkostenkalkulation EP'!$N$42/5),('Projektkostenkalkulation EP'!$N$42/5),
                                         (NETWORKDAYS('Projektkostenkalkulation EP'!$F$8,
                                          EOMONTH('Projektkostenkalkulation EP'!$F$8,0)))*('Projektkostenkalkulation EP'!$N$42/5)*'Projektkostenkalkulation EP'!$F$26-SUM($B$17:AE17))
                          ),
               "X"
            )</f>
        <v>0</v>
      </c>
      <c r="AG17" s="121">
        <f t="shared" si="0"/>
        <v>0</v>
      </c>
      <c r="AH17" s="525">
        <f>AG17-AG18</f>
        <v>0</v>
      </c>
      <c r="AJ17" s="2" t="s">
        <v>81</v>
      </c>
      <c r="AK17" s="124" t="str">
        <f>IF(
            OR(
                     TEXT(EDATE('Projektkostenkalkulation EP'!$B$4,16),"TTT") = "Sa",
                     TEXT(EDATE('Projektkostenkalkulation EP'!$B$4,16),"TTT") = "So",
                     IF(ISNA(VLOOKUP(EDATE('Projektkostenkalkulation EP'!$B$4,16),Datenquellen!$F$7:$H$45,3,FALSE))," ",VLOOKUP(EDATE('Projektkostenkalkulation EP'!$B$4,16),Datenquellen!$F$7:$H$45,3,FALSE))="X"
                            ),
                    "X",
                    IF('Projektkostenkalkulation EP'!$R$26&gt;0,('Projektkostenkalkulation EP'!$N$42/5),0)
            )</f>
        <v>X</v>
      </c>
      <c r="AL17" s="122">
        <f xml:space="preserve"> IF(TEXT((EDATE('Projektkostenkalkulation EP'!$B$4,16)+AK$3),"MM")=TEXT((EDATE('Projektkostenkalkulation EP'!$B$4,16)+(AK$3-1)),"MM"),
             IF(
                        OR(
                                    TEXT((EDATE('Projektkostenkalkulation EP'!$B$4,16)+AK$3),"TTT") = "Sa",
                                    TEXT((EDATE('Projektkostenkalkulation EP'!$B$4,16)+AK$3),"TTT") = "So",
                                    IF(ISNA(VLOOKUP(EDATE('Projektkostenkalkulation EP'!$B$4,16)+AK$3,Datenquellen!$F$7:$H$45,3,FALSE))," ",VLOOKUP(EDATE('Projektkostenkalkulation EP'!$B$4,16)+AK$3,Datenquellen!$F$7:$H$45,3,FALSE))="X"
                                    ),
                          "X",
                          IF((((NETWORKDAYS('Projektkostenkalkulation EP'!$R$8,EOMONTH('Projektkostenkalkulation EP'!$R$8,0)))*('Projektkostenkalkulation EP'!$N$42/5)*
                                        'Projektkostenkalkulation EP'!$R$26)-SUM($AK17:AK$17))&gt;('Projektkostenkalkulation EP'!$N$42/5),('Projektkostenkalkulation EP'!$N$42/5),
                                         (NETWORKDAYS('Projektkostenkalkulation EP'!$R$8,
                                          EOMONTH('Projektkostenkalkulation EP'!$R$8,0)))*('Projektkostenkalkulation EP'!$N$42/5)*'Projektkostenkalkulation EP'!$R$26-SUM($AK17:AK$17))
                          ),
               "X"
            )</f>
        <v>0</v>
      </c>
      <c r="AM17" s="122" t="str">
        <f xml:space="preserve"> IF(TEXT((EDATE('Projektkostenkalkulation EP'!$B$4,16)+AL$3),"MM")=TEXT((EDATE('Projektkostenkalkulation EP'!$B$4,16)+(AL$3-1)),"MM"),
             IF(
                        OR(
                                    TEXT((EDATE('Projektkostenkalkulation EP'!$B$4,16)+AL$3),"TTT") = "Sa",
                                    TEXT((EDATE('Projektkostenkalkulation EP'!$B$4,16)+AL$3),"TTT") = "So",
                                    IF(ISNA(VLOOKUP(EDATE('Projektkostenkalkulation EP'!$B$4,16)+AL$3,Datenquellen!$F$7:$H$45,3,FALSE))," ",VLOOKUP(EDATE('Projektkostenkalkulation EP'!$B$4,16)+AL$3,Datenquellen!$F$7:$H$45,3,FALSE))="X"
                                    ),
                          "X",
                          IF((((NETWORKDAYS('Projektkostenkalkulation EP'!$R$8,EOMONTH('Projektkostenkalkulation EP'!$R$8,0)))*('Projektkostenkalkulation EP'!$N$42/5)*
                                        'Projektkostenkalkulation EP'!$R$26)-SUM($AK17:AL$17))&gt;('Projektkostenkalkulation EP'!$N$42/5),('Projektkostenkalkulation EP'!$N$42/5),
                                         (NETWORKDAYS('Projektkostenkalkulation EP'!$R$8,
                                          EOMONTH('Projektkostenkalkulation EP'!$R$8,0)))*('Projektkostenkalkulation EP'!$N$42/5)*'Projektkostenkalkulation EP'!$R$26-SUM($AK17:AL$17))
                          ),
               "X"
            )</f>
        <v>X</v>
      </c>
      <c r="AN17" s="122" t="str">
        <f xml:space="preserve"> IF(TEXT((EDATE('Projektkostenkalkulation EP'!$B$4,16)+AM$3),"MM")=TEXT((EDATE('Projektkostenkalkulation EP'!$B$4,16)+(AM$3-1)),"MM"),
             IF(
                        OR(
                                    TEXT((EDATE('Projektkostenkalkulation EP'!$B$4,16)+AM$3),"TTT") = "Sa",
                                    TEXT((EDATE('Projektkostenkalkulation EP'!$B$4,16)+AM$3),"TTT") = "So",
                                    IF(ISNA(VLOOKUP(EDATE('Projektkostenkalkulation EP'!$B$4,16)+AM$3,Datenquellen!$F$7:$H$45,3,FALSE))," ",VLOOKUP(EDATE('Projektkostenkalkulation EP'!$B$4,16)+AM$3,Datenquellen!$F$7:$H$45,3,FALSE))="X"
                                    ),
                          "X",
                          IF((((NETWORKDAYS('Projektkostenkalkulation EP'!$R$8,EOMONTH('Projektkostenkalkulation EP'!$R$8,0)))*('Projektkostenkalkulation EP'!$N$42/5)*
                                        'Projektkostenkalkulation EP'!$R$26)-SUM($AK17:AM$17))&gt;('Projektkostenkalkulation EP'!$N$42/5),('Projektkostenkalkulation EP'!$N$42/5),
                                         (NETWORKDAYS('Projektkostenkalkulation EP'!$R$8,
                                          EOMONTH('Projektkostenkalkulation EP'!$R$8,0)))*('Projektkostenkalkulation EP'!$N$42/5)*'Projektkostenkalkulation EP'!$R$26-SUM($AK17:AM$17))
                          ),
               "X"
            )</f>
        <v>X</v>
      </c>
      <c r="AO17" s="122">
        <f xml:space="preserve"> IF(TEXT((EDATE('Projektkostenkalkulation EP'!$B$4,16)+AN$3),"MM")=TEXT((EDATE('Projektkostenkalkulation EP'!$B$4,16)+(AN$3-1)),"MM"),
             IF(
                        OR(
                                    TEXT((EDATE('Projektkostenkalkulation EP'!$B$4,16)+AN$3),"TTT") = "Sa",
                                    TEXT((EDATE('Projektkostenkalkulation EP'!$B$4,16)+AN$3),"TTT") = "So",
                                    IF(ISNA(VLOOKUP(EDATE('Projektkostenkalkulation EP'!$B$4,16)+AN$3,Datenquellen!$F$7:$H$45,3,FALSE))," ",VLOOKUP(EDATE('Projektkostenkalkulation EP'!$B$4,16)+AN$3,Datenquellen!$F$7:$H$45,3,FALSE))="X"
                                    ),
                          "X",
                          IF((((NETWORKDAYS('Projektkostenkalkulation EP'!$R$8,EOMONTH('Projektkostenkalkulation EP'!$R$8,0)))*('Projektkostenkalkulation EP'!$N$42/5)*
                                        'Projektkostenkalkulation EP'!$R$26)-SUM($AK17:AN$17))&gt;('Projektkostenkalkulation EP'!$N$42/5),('Projektkostenkalkulation EP'!$N$42/5),
                                         (NETWORKDAYS('Projektkostenkalkulation EP'!$R$8,
                                          EOMONTH('Projektkostenkalkulation EP'!$R$8,0)))*('Projektkostenkalkulation EP'!$N$42/5)*'Projektkostenkalkulation EP'!$R$26-SUM($AK17:AN$17))
                          ),
               "X"
            )</f>
        <v>0</v>
      </c>
      <c r="AP17" s="122">
        <f xml:space="preserve"> IF(TEXT((EDATE('Projektkostenkalkulation EP'!$B$4,16)+AO$3),"MM")=TEXT((EDATE('Projektkostenkalkulation EP'!$B$4,16)+(AO$3-1)),"MM"),
             IF(
                        OR(
                                    TEXT((EDATE('Projektkostenkalkulation EP'!$B$4,16)+AO$3),"TTT") = "Sa",
                                    TEXT((EDATE('Projektkostenkalkulation EP'!$B$4,16)+AO$3),"TTT") = "So",
                                    IF(ISNA(VLOOKUP(EDATE('Projektkostenkalkulation EP'!$B$4,16)+AO$3,Datenquellen!$F$7:$H$45,3,FALSE))," ",VLOOKUP(EDATE('Projektkostenkalkulation EP'!$B$4,16)+AO$3,Datenquellen!$F$7:$H$45,3,FALSE))="X"
                                    ),
                          "X",
                          IF((((NETWORKDAYS('Projektkostenkalkulation EP'!$R$8,EOMONTH('Projektkostenkalkulation EP'!$R$8,0)))*('Projektkostenkalkulation EP'!$N$42/5)*
                                        'Projektkostenkalkulation EP'!$R$26)-SUM($AK17:AO$17))&gt;('Projektkostenkalkulation EP'!$N$42/5),('Projektkostenkalkulation EP'!$N$42/5),
                                         (NETWORKDAYS('Projektkostenkalkulation EP'!$R$8,
                                          EOMONTH('Projektkostenkalkulation EP'!$R$8,0)))*('Projektkostenkalkulation EP'!$N$42/5)*'Projektkostenkalkulation EP'!$R$26-SUM($AK17:AO$17))
                          ),
               "X"
            )</f>
        <v>0</v>
      </c>
      <c r="AQ17" s="122">
        <f xml:space="preserve"> IF(TEXT((EDATE('Projektkostenkalkulation EP'!$B$4,16)+AP$3),"MM")=TEXT((EDATE('Projektkostenkalkulation EP'!$B$4,16)+(AP$3-1)),"MM"),
             IF(
                        OR(
                                    TEXT((EDATE('Projektkostenkalkulation EP'!$B$4,16)+AP$3),"TTT") = "Sa",
                                    TEXT((EDATE('Projektkostenkalkulation EP'!$B$4,16)+AP$3),"TTT") = "So",
                                    IF(ISNA(VLOOKUP(EDATE('Projektkostenkalkulation EP'!$B$4,16)+AP$3,Datenquellen!$F$7:$H$45,3,FALSE))," ",VLOOKUP(EDATE('Projektkostenkalkulation EP'!$B$4,16)+AP$3,Datenquellen!$F$7:$H$45,3,FALSE))="X"
                                    ),
                          "X",
                          IF((((NETWORKDAYS('Projektkostenkalkulation EP'!$R$8,EOMONTH('Projektkostenkalkulation EP'!$R$8,0)))*('Projektkostenkalkulation EP'!$N$42/5)*
                                        'Projektkostenkalkulation EP'!$R$26)-SUM($AK17:AP$17))&gt;('Projektkostenkalkulation EP'!$N$42/5),('Projektkostenkalkulation EP'!$N$42/5),
                                         (NETWORKDAYS('Projektkostenkalkulation EP'!$R$8,
                                          EOMONTH('Projektkostenkalkulation EP'!$R$8,0)))*('Projektkostenkalkulation EP'!$N$42/5)*'Projektkostenkalkulation EP'!$R$26-SUM($AK17:AP$17))
                          ),
               "X"
            )</f>
        <v>0</v>
      </c>
      <c r="AR17" s="122">
        <f xml:space="preserve"> IF(TEXT((EDATE('Projektkostenkalkulation EP'!$B$4,16)+AQ$3),"MM")=TEXT((EDATE('Projektkostenkalkulation EP'!$B$4,16)+(AQ$3-1)),"MM"),
             IF(
                        OR(
                                    TEXT((EDATE('Projektkostenkalkulation EP'!$B$4,16)+AQ$3),"TTT") = "Sa",
                                    TEXT((EDATE('Projektkostenkalkulation EP'!$B$4,16)+AQ$3),"TTT") = "So",
                                    IF(ISNA(VLOOKUP(EDATE('Projektkostenkalkulation EP'!$B$4,16)+AQ$3,Datenquellen!$F$7:$H$45,3,FALSE))," ",VLOOKUP(EDATE('Projektkostenkalkulation EP'!$B$4,16)+AQ$3,Datenquellen!$F$7:$H$45,3,FALSE))="X"
                                    ),
                          "X",
                          IF((((NETWORKDAYS('Projektkostenkalkulation EP'!$R$8,EOMONTH('Projektkostenkalkulation EP'!$R$8,0)))*('Projektkostenkalkulation EP'!$N$42/5)*
                                        'Projektkostenkalkulation EP'!$R$26)-SUM($AK17:AQ$17))&gt;('Projektkostenkalkulation EP'!$N$42/5),('Projektkostenkalkulation EP'!$N$42/5),
                                         (NETWORKDAYS('Projektkostenkalkulation EP'!$R$8,
                                          EOMONTH('Projektkostenkalkulation EP'!$R$8,0)))*('Projektkostenkalkulation EP'!$N$42/5)*'Projektkostenkalkulation EP'!$R$26-SUM($AK17:AQ$17))
                          ),
               "X"
            )</f>
        <v>0</v>
      </c>
      <c r="AS17" s="122">
        <f xml:space="preserve"> IF(TEXT((EDATE('Projektkostenkalkulation EP'!$B$4,16)+AR$3),"MM")=TEXT((EDATE('Projektkostenkalkulation EP'!$B$4,16)+(AR$3-1)),"MM"),
             IF(
                        OR(
                                    TEXT((EDATE('Projektkostenkalkulation EP'!$B$4,16)+AR$3),"TTT") = "Sa",
                                    TEXT((EDATE('Projektkostenkalkulation EP'!$B$4,16)+AR$3),"TTT") = "So",
                                    IF(ISNA(VLOOKUP(EDATE('Projektkostenkalkulation EP'!$B$4,16)+AR$3,Datenquellen!$F$7:$H$45,3,FALSE))," ",VLOOKUP(EDATE('Projektkostenkalkulation EP'!$B$4,16)+AR$3,Datenquellen!$F$7:$H$45,3,FALSE))="X"
                                    ),
                          "X",
                          IF((((NETWORKDAYS('Projektkostenkalkulation EP'!$R$8,EOMONTH('Projektkostenkalkulation EP'!$R$8,0)))*('Projektkostenkalkulation EP'!$N$42/5)*
                                        'Projektkostenkalkulation EP'!$R$26)-SUM($AK17:AR$17))&gt;('Projektkostenkalkulation EP'!$N$42/5),('Projektkostenkalkulation EP'!$N$42/5),
                                         (NETWORKDAYS('Projektkostenkalkulation EP'!$R$8,
                                          EOMONTH('Projektkostenkalkulation EP'!$R$8,0)))*('Projektkostenkalkulation EP'!$N$42/5)*'Projektkostenkalkulation EP'!$R$26-SUM($AK17:AR$17))
                          ),
               "X"
            )</f>
        <v>0</v>
      </c>
      <c r="AT17" s="122" t="str">
        <f xml:space="preserve"> IF(TEXT((EDATE('Projektkostenkalkulation EP'!$B$4,16)+AS$3),"MM")=TEXT((EDATE('Projektkostenkalkulation EP'!$B$4,16)+(AS$3-1)),"MM"),
             IF(
                        OR(
                                    TEXT((EDATE('Projektkostenkalkulation EP'!$B$4,16)+AS$3),"TTT") = "Sa",
                                    TEXT((EDATE('Projektkostenkalkulation EP'!$B$4,16)+AS$3),"TTT") = "So",
                                    IF(ISNA(VLOOKUP(EDATE('Projektkostenkalkulation EP'!$B$4,16)+AS$3,Datenquellen!$F$7:$H$45,3,FALSE))," ",VLOOKUP(EDATE('Projektkostenkalkulation EP'!$B$4,16)+AS$3,Datenquellen!$F$7:$H$45,3,FALSE))="X"
                                    ),
                          "X",
                          IF((((NETWORKDAYS('Projektkostenkalkulation EP'!$R$8,EOMONTH('Projektkostenkalkulation EP'!$R$8,0)))*('Projektkostenkalkulation EP'!$N$42/5)*
                                        'Projektkostenkalkulation EP'!$R$26)-SUM($AK17:AS$17))&gt;('Projektkostenkalkulation EP'!$N$42/5),('Projektkostenkalkulation EP'!$N$42/5),
                                         (NETWORKDAYS('Projektkostenkalkulation EP'!$R$8,
                                          EOMONTH('Projektkostenkalkulation EP'!$R$8,0)))*('Projektkostenkalkulation EP'!$N$42/5)*'Projektkostenkalkulation EP'!$R$26-SUM($AK17:AS$17))
                          ),
               "X"
            )</f>
        <v>X</v>
      </c>
      <c r="AU17" s="122" t="str">
        <f xml:space="preserve"> IF(TEXT((EDATE('Projektkostenkalkulation EP'!$B$4,16)+AT$3),"MM")=TEXT((EDATE('Projektkostenkalkulation EP'!$B$4,16)+(AT$3-1)),"MM"),
             IF(
                        OR(
                                    TEXT((EDATE('Projektkostenkalkulation EP'!$B$4,16)+AT$3),"TTT") = "Sa",
                                    TEXT((EDATE('Projektkostenkalkulation EP'!$B$4,16)+AT$3),"TTT") = "So",
                                    IF(ISNA(VLOOKUP(EDATE('Projektkostenkalkulation EP'!$B$4,16)+AT$3,Datenquellen!$F$7:$H$45,3,FALSE))," ",VLOOKUP(EDATE('Projektkostenkalkulation EP'!$B$4,16)+AT$3,Datenquellen!$F$7:$H$45,3,FALSE))="X"
                                    ),
                          "X",
                          IF((((NETWORKDAYS('Projektkostenkalkulation EP'!$R$8,EOMONTH('Projektkostenkalkulation EP'!$R$8,0)))*('Projektkostenkalkulation EP'!$N$42/5)*
                                        'Projektkostenkalkulation EP'!$R$26)-SUM($AK17:AT$17))&gt;('Projektkostenkalkulation EP'!$N$42/5),('Projektkostenkalkulation EP'!$N$42/5),
                                         (NETWORKDAYS('Projektkostenkalkulation EP'!$R$8,
                                          EOMONTH('Projektkostenkalkulation EP'!$R$8,0)))*('Projektkostenkalkulation EP'!$N$42/5)*'Projektkostenkalkulation EP'!$R$26-SUM($AK17:AT$17))
                          ),
               "X"
            )</f>
        <v>X</v>
      </c>
      <c r="AV17" s="122">
        <f xml:space="preserve"> IF(TEXT((EDATE('Projektkostenkalkulation EP'!$B$4,16)+AU$3),"MM")=TEXT((EDATE('Projektkostenkalkulation EP'!$B$4,16)+(AU$3-1)),"MM"),
             IF(
                        OR(
                                    TEXT((EDATE('Projektkostenkalkulation EP'!$B$4,16)+AU$3),"TTT") = "Sa",
                                    TEXT((EDATE('Projektkostenkalkulation EP'!$B$4,16)+AU$3),"TTT") = "So",
                                    IF(ISNA(VLOOKUP(EDATE('Projektkostenkalkulation EP'!$B$4,16)+AU$3,Datenquellen!$F$7:$H$45,3,FALSE))," ",VLOOKUP(EDATE('Projektkostenkalkulation EP'!$B$4,16)+AU$3,Datenquellen!$F$7:$H$45,3,FALSE))="X"
                                    ),
                          "X",
                          IF((((NETWORKDAYS('Projektkostenkalkulation EP'!$R$8,EOMONTH('Projektkostenkalkulation EP'!$R$8,0)))*('Projektkostenkalkulation EP'!$N$42/5)*
                                        'Projektkostenkalkulation EP'!$R$26)-SUM($AK17:AU$17))&gt;('Projektkostenkalkulation EP'!$N$42/5),('Projektkostenkalkulation EP'!$N$42/5),
                                         (NETWORKDAYS('Projektkostenkalkulation EP'!$R$8,
                                          EOMONTH('Projektkostenkalkulation EP'!$R$8,0)))*('Projektkostenkalkulation EP'!$N$42/5)*'Projektkostenkalkulation EP'!$R$26-SUM($AK17:AU$17))
                          ),
               "X"
            )</f>
        <v>0</v>
      </c>
      <c r="AW17" s="122">
        <f xml:space="preserve"> IF(TEXT((EDATE('Projektkostenkalkulation EP'!$B$4,16)+AV$3),"MM")=TEXT((EDATE('Projektkostenkalkulation EP'!$B$4,16)+(AV$3-1)),"MM"),
             IF(
                        OR(
                                    TEXT((EDATE('Projektkostenkalkulation EP'!$B$4,16)+AV$3),"TTT") = "Sa",
                                    TEXT((EDATE('Projektkostenkalkulation EP'!$B$4,16)+AV$3),"TTT") = "So",
                                    IF(ISNA(VLOOKUP(EDATE('Projektkostenkalkulation EP'!$B$4,16)+AV$3,Datenquellen!$F$7:$H$45,3,FALSE))," ",VLOOKUP(EDATE('Projektkostenkalkulation EP'!$B$4,16)+AV$3,Datenquellen!$F$7:$H$45,3,FALSE))="X"
                                    ),
                          "X",
                          IF((((NETWORKDAYS('Projektkostenkalkulation EP'!$R$8,EOMONTH('Projektkostenkalkulation EP'!$R$8,0)))*('Projektkostenkalkulation EP'!$N$42/5)*
                                        'Projektkostenkalkulation EP'!$R$26)-SUM($AK17:AV$17))&gt;('Projektkostenkalkulation EP'!$N$42/5),('Projektkostenkalkulation EP'!$N$42/5),
                                         (NETWORKDAYS('Projektkostenkalkulation EP'!$R$8,
                                          EOMONTH('Projektkostenkalkulation EP'!$R$8,0)))*('Projektkostenkalkulation EP'!$N$42/5)*'Projektkostenkalkulation EP'!$R$26-SUM($AK17:AV$17))
                          ),
               "X"
            )</f>
        <v>0</v>
      </c>
      <c r="AX17" s="122">
        <f xml:space="preserve"> IF(TEXT((EDATE('Projektkostenkalkulation EP'!$B$4,16)+AW$3),"MM")=TEXT((EDATE('Projektkostenkalkulation EP'!$B$4,16)+(AW$3-1)),"MM"),
             IF(
                        OR(
                                    TEXT((EDATE('Projektkostenkalkulation EP'!$B$4,16)+AW$3),"TTT") = "Sa",
                                    TEXT((EDATE('Projektkostenkalkulation EP'!$B$4,16)+AW$3),"TTT") = "So",
                                    IF(ISNA(VLOOKUP(EDATE('Projektkostenkalkulation EP'!$B$4,16)+AW$3,Datenquellen!$F$7:$H$45,3,FALSE))," ",VLOOKUP(EDATE('Projektkostenkalkulation EP'!$B$4,16)+AW$3,Datenquellen!$F$7:$H$45,3,FALSE))="X"
                                    ),
                          "X",
                          IF((((NETWORKDAYS('Projektkostenkalkulation EP'!$R$8,EOMONTH('Projektkostenkalkulation EP'!$R$8,0)))*('Projektkostenkalkulation EP'!$N$42/5)*
                                        'Projektkostenkalkulation EP'!$R$26)-SUM($AK17:AW$17))&gt;('Projektkostenkalkulation EP'!$N$42/5),('Projektkostenkalkulation EP'!$N$42/5),
                                         (NETWORKDAYS('Projektkostenkalkulation EP'!$R$8,
                                          EOMONTH('Projektkostenkalkulation EP'!$R$8,0)))*('Projektkostenkalkulation EP'!$N$42/5)*'Projektkostenkalkulation EP'!$R$26-SUM($AK17:AW$17))
                          ),
               "X"
            )</f>
        <v>0</v>
      </c>
      <c r="AY17" s="122">
        <f xml:space="preserve"> IF(TEXT((EDATE('Projektkostenkalkulation EP'!$B$4,16)+AX$3),"MM")=TEXT((EDATE('Projektkostenkalkulation EP'!$B$4,16)+(AX$3-1)),"MM"),
             IF(
                        OR(
                                    TEXT((EDATE('Projektkostenkalkulation EP'!$B$4,16)+AX$3),"TTT") = "Sa",
                                    TEXT((EDATE('Projektkostenkalkulation EP'!$B$4,16)+AX$3),"TTT") = "So",
                                    IF(ISNA(VLOOKUP(EDATE('Projektkostenkalkulation EP'!$B$4,16)+AX$3,Datenquellen!$F$7:$H$45,3,FALSE))," ",VLOOKUP(EDATE('Projektkostenkalkulation EP'!$B$4,16)+AX$3,Datenquellen!$F$7:$H$45,3,FALSE))="X"
                                    ),
                          "X",
                          IF((((NETWORKDAYS('Projektkostenkalkulation EP'!$R$8,EOMONTH('Projektkostenkalkulation EP'!$R$8,0)))*('Projektkostenkalkulation EP'!$N$42/5)*
                                        'Projektkostenkalkulation EP'!$R$26)-SUM($AK17:AX$17))&gt;('Projektkostenkalkulation EP'!$N$42/5),('Projektkostenkalkulation EP'!$N$42/5),
                                         (NETWORKDAYS('Projektkostenkalkulation EP'!$R$8,
                                          EOMONTH('Projektkostenkalkulation EP'!$R$8,0)))*('Projektkostenkalkulation EP'!$N$42/5)*'Projektkostenkalkulation EP'!$R$26-SUM($AK17:AX$17))
                          ),
               "X"
            )</f>
        <v>0</v>
      </c>
      <c r="AZ17" s="122">
        <f xml:space="preserve"> IF(TEXT((EDATE('Projektkostenkalkulation EP'!$B$4,16)+AY$3),"MM")=TEXT((EDATE('Projektkostenkalkulation EP'!$B$4,16)+(AY$3-1)),"MM"),
             IF(
                        OR(
                                    TEXT((EDATE('Projektkostenkalkulation EP'!$B$4,16)+AY$3),"TTT") = "Sa",
                                    TEXT((EDATE('Projektkostenkalkulation EP'!$B$4,16)+AY$3),"TTT") = "So",
                                    IF(ISNA(VLOOKUP(EDATE('Projektkostenkalkulation EP'!$B$4,16)+AY$3,Datenquellen!$F$7:$H$45,3,FALSE))," ",VLOOKUP(EDATE('Projektkostenkalkulation EP'!$B$4,16)+AY$3,Datenquellen!$F$7:$H$45,3,FALSE))="X"
                                    ),
                          "X",
                          IF((((NETWORKDAYS('Projektkostenkalkulation EP'!$R$8,EOMONTH('Projektkostenkalkulation EP'!$R$8,0)))*('Projektkostenkalkulation EP'!$N$42/5)*
                                        'Projektkostenkalkulation EP'!$R$26)-SUM($AK17:AY$17))&gt;('Projektkostenkalkulation EP'!$N$42/5),('Projektkostenkalkulation EP'!$N$42/5),
                                         (NETWORKDAYS('Projektkostenkalkulation EP'!$R$8,
                                          EOMONTH('Projektkostenkalkulation EP'!$R$8,0)))*('Projektkostenkalkulation EP'!$N$42/5)*'Projektkostenkalkulation EP'!$R$26-SUM($AK17:AY$17))
                          ),
               "X"
            )</f>
        <v>0</v>
      </c>
      <c r="BA17" s="122" t="str">
        <f xml:space="preserve"> IF(TEXT((EDATE('Projektkostenkalkulation EP'!$B$4,16)+AZ$3),"MM")=TEXT((EDATE('Projektkostenkalkulation EP'!$B$4,16)+(AZ$3-1)),"MM"),
             IF(
                        OR(
                                    TEXT((EDATE('Projektkostenkalkulation EP'!$B$4,16)+AZ$3),"TTT") = "Sa",
                                    TEXT((EDATE('Projektkostenkalkulation EP'!$B$4,16)+AZ$3),"TTT") = "So",
                                    IF(ISNA(VLOOKUP(EDATE('Projektkostenkalkulation EP'!$B$4,16)+AZ$3,Datenquellen!$F$7:$H$45,3,FALSE))," ",VLOOKUP(EDATE('Projektkostenkalkulation EP'!$B$4,16)+AZ$3,Datenquellen!$F$7:$H$45,3,FALSE))="X"
                                    ),
                          "X",
                          IF((((NETWORKDAYS('Projektkostenkalkulation EP'!$R$8,EOMONTH('Projektkostenkalkulation EP'!$R$8,0)))*('Projektkostenkalkulation EP'!$N$42/5)*
                                        'Projektkostenkalkulation EP'!$R$26)-SUM($AK17:AZ$17))&gt;('Projektkostenkalkulation EP'!$N$42/5),('Projektkostenkalkulation EP'!$N$42/5),
                                         (NETWORKDAYS('Projektkostenkalkulation EP'!$R$8,
                                          EOMONTH('Projektkostenkalkulation EP'!$R$8,0)))*('Projektkostenkalkulation EP'!$N$42/5)*'Projektkostenkalkulation EP'!$R$26-SUM($AK17:AZ$17))
                          ),
               "X"
            )</f>
        <v>X</v>
      </c>
      <c r="BB17" s="122" t="str">
        <f xml:space="preserve"> IF(TEXT((EDATE('Projektkostenkalkulation EP'!$B$4,16)+BA$3),"MM")=TEXT((EDATE('Projektkostenkalkulation EP'!$B$4,16)+(BA$3-1)),"MM"),
             IF(
                        OR(
                                    TEXT((EDATE('Projektkostenkalkulation EP'!$B$4,16)+BA$3),"TTT") = "Sa",
                                    TEXT((EDATE('Projektkostenkalkulation EP'!$B$4,16)+BA$3),"TTT") = "So",
                                    IF(ISNA(VLOOKUP(EDATE('Projektkostenkalkulation EP'!$B$4,16)+BA$3,Datenquellen!$F$7:$H$45,3,FALSE))," ",VLOOKUP(EDATE('Projektkostenkalkulation EP'!$B$4,16)+BA$3,Datenquellen!$F$7:$H$45,3,FALSE))="X"
                                    ),
                          "X",
                          IF((((NETWORKDAYS('Projektkostenkalkulation EP'!$R$8,EOMONTH('Projektkostenkalkulation EP'!$R$8,0)))*('Projektkostenkalkulation EP'!$N$42/5)*
                                        'Projektkostenkalkulation EP'!$R$26)-SUM($AK17:BA$17))&gt;('Projektkostenkalkulation EP'!$N$42/5),('Projektkostenkalkulation EP'!$N$42/5),
                                         (NETWORKDAYS('Projektkostenkalkulation EP'!$R$8,
                                          EOMONTH('Projektkostenkalkulation EP'!$R$8,0)))*('Projektkostenkalkulation EP'!$N$42/5)*'Projektkostenkalkulation EP'!$R$26-SUM($AK17:BA$17))
                          ),
               "X"
            )</f>
        <v>X</v>
      </c>
      <c r="BC17" s="122">
        <f xml:space="preserve"> IF(TEXT((EDATE('Projektkostenkalkulation EP'!$B$4,16)+BB$3),"MM")=TEXT((EDATE('Projektkostenkalkulation EP'!$B$4,16)+(BB$3-1)),"MM"),
             IF(
                        OR(
                                    TEXT((EDATE('Projektkostenkalkulation EP'!$B$4,16)+BB$3),"TTT") = "Sa",
                                    TEXT((EDATE('Projektkostenkalkulation EP'!$B$4,16)+BB$3),"TTT") = "So",
                                    IF(ISNA(VLOOKUP(EDATE('Projektkostenkalkulation EP'!$B$4,16)+BB$3,Datenquellen!$F$7:$H$45,3,FALSE))," ",VLOOKUP(EDATE('Projektkostenkalkulation EP'!$B$4,16)+BB$3,Datenquellen!$F$7:$H$45,3,FALSE))="X"
                                    ),
                          "X",
                          IF((((NETWORKDAYS('Projektkostenkalkulation EP'!$R$8,EOMONTH('Projektkostenkalkulation EP'!$R$8,0)))*('Projektkostenkalkulation EP'!$N$42/5)*
                                        'Projektkostenkalkulation EP'!$R$26)-SUM($AK17:BB$17))&gt;('Projektkostenkalkulation EP'!$N$42/5),('Projektkostenkalkulation EP'!$N$42/5),
                                         (NETWORKDAYS('Projektkostenkalkulation EP'!$R$8,
                                          EOMONTH('Projektkostenkalkulation EP'!$R$8,0)))*('Projektkostenkalkulation EP'!$N$42/5)*'Projektkostenkalkulation EP'!$R$26-SUM($AK17:BB$17))
                          ),
               "X"
            )</f>
        <v>0</v>
      </c>
      <c r="BD17" s="122">
        <f xml:space="preserve"> IF(TEXT((EDATE('Projektkostenkalkulation EP'!$B$4,16)+BC$3),"MM")=TEXT((EDATE('Projektkostenkalkulation EP'!$B$4,16)+(BC$3-1)),"MM"),
             IF(
                        OR(
                                    TEXT((EDATE('Projektkostenkalkulation EP'!$B$4,16)+BC$3),"TTT") = "Sa",
                                    TEXT((EDATE('Projektkostenkalkulation EP'!$B$4,16)+BC$3),"TTT") = "So",
                                    IF(ISNA(VLOOKUP(EDATE('Projektkostenkalkulation EP'!$B$4,16)+BC$3,Datenquellen!$F$7:$H$45,3,FALSE))," ",VLOOKUP(EDATE('Projektkostenkalkulation EP'!$B$4,16)+BC$3,Datenquellen!$F$7:$H$45,3,FALSE))="X"
                                    ),
                          "X",
                          IF((((NETWORKDAYS('Projektkostenkalkulation EP'!$R$8,EOMONTH('Projektkostenkalkulation EP'!$R$8,0)))*('Projektkostenkalkulation EP'!$N$42/5)*
                                        'Projektkostenkalkulation EP'!$R$26)-SUM($AK17:BC$17))&gt;('Projektkostenkalkulation EP'!$N$42/5),('Projektkostenkalkulation EP'!$N$42/5),
                                         (NETWORKDAYS('Projektkostenkalkulation EP'!$R$8,
                                          EOMONTH('Projektkostenkalkulation EP'!$R$8,0)))*('Projektkostenkalkulation EP'!$N$42/5)*'Projektkostenkalkulation EP'!$R$26-SUM($AK17:BC$17))
                          ),
               "X"
            )</f>
        <v>0</v>
      </c>
      <c r="BE17" s="122" t="str">
        <f xml:space="preserve"> IF(TEXT((EDATE('Projektkostenkalkulation EP'!$B$4,16)+BD$3),"MM")=TEXT((EDATE('Projektkostenkalkulation EP'!$B$4,16)+(BD$3-1)),"MM"),
             IF(
                        OR(
                                    TEXT((EDATE('Projektkostenkalkulation EP'!$B$4,16)+BD$3),"TTT") = "Sa",
                                    TEXT((EDATE('Projektkostenkalkulation EP'!$B$4,16)+BD$3),"TTT") = "So",
                                    IF(ISNA(VLOOKUP(EDATE('Projektkostenkalkulation EP'!$B$4,16)+BD$3,Datenquellen!$F$7:$H$45,3,FALSE))," ",VLOOKUP(EDATE('Projektkostenkalkulation EP'!$B$4,16)+BD$3,Datenquellen!$F$7:$H$45,3,FALSE))="X"
                                    ),
                          "X",
                          IF((((NETWORKDAYS('Projektkostenkalkulation EP'!$R$8,EOMONTH('Projektkostenkalkulation EP'!$R$8,0)))*('Projektkostenkalkulation EP'!$N$42/5)*
                                        'Projektkostenkalkulation EP'!$R$26)-SUM($AK17:BD$17))&gt;('Projektkostenkalkulation EP'!$N$42/5),('Projektkostenkalkulation EP'!$N$42/5),
                                         (NETWORKDAYS('Projektkostenkalkulation EP'!$R$8,
                                          EOMONTH('Projektkostenkalkulation EP'!$R$8,0)))*('Projektkostenkalkulation EP'!$N$42/5)*'Projektkostenkalkulation EP'!$R$26-SUM($AK17:BD$17))
                          ),
               "X"
            )</f>
        <v>X</v>
      </c>
      <c r="BF17" s="122">
        <f xml:space="preserve"> IF(TEXT((EDATE('Projektkostenkalkulation EP'!$B$4,16)+BE$3),"MM")=TEXT((EDATE('Projektkostenkalkulation EP'!$B$4,16)+(BE$3-1)),"MM"),
             IF(
                        OR(
                                    TEXT((EDATE('Projektkostenkalkulation EP'!$B$4,16)+BE$3),"TTT") = "Sa",
                                    TEXT((EDATE('Projektkostenkalkulation EP'!$B$4,16)+BE$3),"TTT") = "So",
                                    IF(ISNA(VLOOKUP(EDATE('Projektkostenkalkulation EP'!$B$4,16)+BE$3,Datenquellen!$F$7:$H$45,3,FALSE))," ",VLOOKUP(EDATE('Projektkostenkalkulation EP'!$B$4,16)+BE$3,Datenquellen!$F$7:$H$45,3,FALSE))="X"
                                    ),
                          "X",
                          IF((((NETWORKDAYS('Projektkostenkalkulation EP'!$R$8,EOMONTH('Projektkostenkalkulation EP'!$R$8,0)))*('Projektkostenkalkulation EP'!$N$42/5)*
                                        'Projektkostenkalkulation EP'!$R$26)-SUM($AK17:BE$17))&gt;('Projektkostenkalkulation EP'!$N$42/5),('Projektkostenkalkulation EP'!$N$42/5),
                                         (NETWORKDAYS('Projektkostenkalkulation EP'!$R$8,
                                          EOMONTH('Projektkostenkalkulation EP'!$R$8,0)))*('Projektkostenkalkulation EP'!$N$42/5)*'Projektkostenkalkulation EP'!$R$26-SUM($AK17:BE$17))
                          ),
               "X"
            )</f>
        <v>0</v>
      </c>
      <c r="BG17" s="122">
        <f xml:space="preserve"> IF(TEXT((EDATE('Projektkostenkalkulation EP'!$B$4,16)+BF$3),"MM")=TEXT((EDATE('Projektkostenkalkulation EP'!$B$4,16)+(BF$3-1)),"MM"),
             IF(
                        OR(
                                    TEXT((EDATE('Projektkostenkalkulation EP'!$B$4,16)+BF$3),"TTT") = "Sa",
                                    TEXT((EDATE('Projektkostenkalkulation EP'!$B$4,16)+BF$3),"TTT") = "So",
                                    IF(ISNA(VLOOKUP(EDATE('Projektkostenkalkulation EP'!$B$4,16)+BF$3,Datenquellen!$F$7:$H$45,3,FALSE))," ",VLOOKUP(EDATE('Projektkostenkalkulation EP'!$B$4,16)+BF$3,Datenquellen!$F$7:$H$45,3,FALSE))="X"
                                    ),
                          "X",
                          IF((((NETWORKDAYS('Projektkostenkalkulation EP'!$R$8,EOMONTH('Projektkostenkalkulation EP'!$R$8,0)))*('Projektkostenkalkulation EP'!$N$42/5)*
                                        'Projektkostenkalkulation EP'!$R$26)-SUM($AK17:BF$17))&gt;('Projektkostenkalkulation EP'!$N$42/5),('Projektkostenkalkulation EP'!$N$42/5),
                                         (NETWORKDAYS('Projektkostenkalkulation EP'!$R$8,
                                          EOMONTH('Projektkostenkalkulation EP'!$R$8,0)))*('Projektkostenkalkulation EP'!$N$42/5)*'Projektkostenkalkulation EP'!$R$26-SUM($AK17:BF$17))
                          ),
               "X"
            )</f>
        <v>0</v>
      </c>
      <c r="BH17" s="122" t="str">
        <f xml:space="preserve"> IF(TEXT((EDATE('Projektkostenkalkulation EP'!$B$4,16)+BG$3),"MM")=TEXT((EDATE('Projektkostenkalkulation EP'!$B$4,16)+(BG$3-1)),"MM"),
             IF(
                        OR(
                                    TEXT((EDATE('Projektkostenkalkulation EP'!$B$4,16)+BG$3),"TTT") = "Sa",
                                    TEXT((EDATE('Projektkostenkalkulation EP'!$B$4,16)+BG$3),"TTT") = "So",
                                    IF(ISNA(VLOOKUP(EDATE('Projektkostenkalkulation EP'!$B$4,16)+BG$3,Datenquellen!$F$7:$H$45,3,FALSE))," ",VLOOKUP(EDATE('Projektkostenkalkulation EP'!$B$4,16)+BG$3,Datenquellen!$F$7:$H$45,3,FALSE))="X"
                                    ),
                          "X",
                          IF((((NETWORKDAYS('Projektkostenkalkulation EP'!$R$8,EOMONTH('Projektkostenkalkulation EP'!$R$8,0)))*('Projektkostenkalkulation EP'!$N$42/5)*
                                        'Projektkostenkalkulation EP'!$R$26)-SUM($AK17:BG$17))&gt;('Projektkostenkalkulation EP'!$N$42/5),('Projektkostenkalkulation EP'!$N$42/5),
                                         (NETWORKDAYS('Projektkostenkalkulation EP'!$R$8,
                                          EOMONTH('Projektkostenkalkulation EP'!$R$8,0)))*('Projektkostenkalkulation EP'!$N$42/5)*'Projektkostenkalkulation EP'!$R$26-SUM($AK17:BG$17))
                          ),
               "X"
            )</f>
        <v>X</v>
      </c>
      <c r="BI17" s="122" t="str">
        <f xml:space="preserve"> IF(TEXT((EDATE('Projektkostenkalkulation EP'!$B$4,16)+BH$3),"MM")=TEXT((EDATE('Projektkostenkalkulation EP'!$B$4,16)+(BH$3-1)),"MM"),
             IF(
                        OR(
                                    TEXT((EDATE('Projektkostenkalkulation EP'!$B$4,16)+BH$3),"TTT") = "Sa",
                                    TEXT((EDATE('Projektkostenkalkulation EP'!$B$4,16)+BH$3),"TTT") = "So",
                                    IF(ISNA(VLOOKUP(EDATE('Projektkostenkalkulation EP'!$B$4,16)+BH$3,Datenquellen!$F$7:$H$45,3,FALSE))," ",VLOOKUP(EDATE('Projektkostenkalkulation EP'!$B$4,16)+BH$3,Datenquellen!$F$7:$H$45,3,FALSE))="X"
                                    ),
                          "X",
                          IF((((NETWORKDAYS('Projektkostenkalkulation EP'!$R$8,EOMONTH('Projektkostenkalkulation EP'!$R$8,0)))*('Projektkostenkalkulation EP'!$N$42/5)*
                                        'Projektkostenkalkulation EP'!$R$26)-SUM($AK17:BH$17))&gt;('Projektkostenkalkulation EP'!$N$42/5),('Projektkostenkalkulation EP'!$N$42/5),
                                         (NETWORKDAYS('Projektkostenkalkulation EP'!$R$8,
                                          EOMONTH('Projektkostenkalkulation EP'!$R$8,0)))*('Projektkostenkalkulation EP'!$N$42/5)*'Projektkostenkalkulation EP'!$R$26-SUM($AK17:BH$17))
                          ),
               "X"
            )</f>
        <v>X</v>
      </c>
      <c r="BJ17" s="122">
        <f xml:space="preserve"> IF(TEXT((EDATE('Projektkostenkalkulation EP'!$B$4,16)+BI$3),"MM")=TEXT((EDATE('Projektkostenkalkulation EP'!$B$4,16)+(BI$3-1)),"MM"),
             IF(
                        OR(
                                    TEXT((EDATE('Projektkostenkalkulation EP'!$B$4,16)+BI$3),"TTT") = "Sa",
                                    TEXT((EDATE('Projektkostenkalkulation EP'!$B$4,16)+BI$3),"TTT") = "So",
                                    IF(ISNA(VLOOKUP(EDATE('Projektkostenkalkulation EP'!$B$4,16)+BI$3,Datenquellen!$F$7:$H$45,3,FALSE))," ",VLOOKUP(EDATE('Projektkostenkalkulation EP'!$B$4,16)+BI$3,Datenquellen!$F$7:$H$45,3,FALSE))="X"
                                    ),
                          "X",
                          IF((((NETWORKDAYS('Projektkostenkalkulation EP'!$R$8,EOMONTH('Projektkostenkalkulation EP'!$R$8,0)))*('Projektkostenkalkulation EP'!$N$42/5)*
                                        'Projektkostenkalkulation EP'!$R$26)-SUM($AK17:BI$17))&gt;('Projektkostenkalkulation EP'!$N$42/5),('Projektkostenkalkulation EP'!$N$42/5),
                                         (NETWORKDAYS('Projektkostenkalkulation EP'!$R$8,
                                          EOMONTH('Projektkostenkalkulation EP'!$R$8,0)))*('Projektkostenkalkulation EP'!$N$42/5)*'Projektkostenkalkulation EP'!$R$26-SUM($AK17:BI$17))
                          ),
               "X"
            )</f>
        <v>0</v>
      </c>
      <c r="BK17" s="122">
        <f xml:space="preserve"> IF(TEXT((EDATE('Projektkostenkalkulation EP'!$B$4,16)+BJ$3),"MM")=TEXT((EDATE('Projektkostenkalkulation EP'!$B$4,16)+(BJ$3-1)),"MM"),
             IF(
                        OR(
                                    TEXT((EDATE('Projektkostenkalkulation EP'!$B$4,16)+BJ$3),"TTT") = "Sa",
                                    TEXT((EDATE('Projektkostenkalkulation EP'!$B$4,16)+BJ$3),"TTT") = "So",
                                    IF(ISNA(VLOOKUP(EDATE('Projektkostenkalkulation EP'!$B$4,16)+BJ$3,Datenquellen!$F$7:$H$45,3,FALSE))," ",VLOOKUP(EDATE('Projektkostenkalkulation EP'!$B$4,16)+BJ$3,Datenquellen!$F$7:$H$45,3,FALSE))="X"
                                    ),
                          "X",
                          IF((((NETWORKDAYS('Projektkostenkalkulation EP'!$R$8,EOMONTH('Projektkostenkalkulation EP'!$R$8,0)))*('Projektkostenkalkulation EP'!$N$42/5)*
                                        'Projektkostenkalkulation EP'!$R$26)-SUM($AK17:BJ$17))&gt;('Projektkostenkalkulation EP'!$N$42/5),('Projektkostenkalkulation EP'!$N$42/5),
                                         (NETWORKDAYS('Projektkostenkalkulation EP'!$R$8,
                                          EOMONTH('Projektkostenkalkulation EP'!$R$8,0)))*('Projektkostenkalkulation EP'!$N$42/5)*'Projektkostenkalkulation EP'!$R$26-SUM($AK17:BJ$17))
                          ),
               "X"
            )</f>
        <v>0</v>
      </c>
      <c r="BL17" s="122">
        <f xml:space="preserve"> IF(TEXT((EDATE('Projektkostenkalkulation EP'!$B$4,16)+BK$3),"MM")=TEXT((EDATE('Projektkostenkalkulation EP'!$B$4,16)+(BK$3-1)),"MM"),
             IF(
                        OR(
                                    TEXT((EDATE('Projektkostenkalkulation EP'!$B$4,16)+BK$3),"TTT") = "Sa",
                                    TEXT((EDATE('Projektkostenkalkulation EP'!$B$4,16)+BK$3),"TTT") = "So",
                                    IF(ISNA(VLOOKUP(EDATE('Projektkostenkalkulation EP'!$B$4,16)+BK$3,Datenquellen!$F$7:$H$45,3,FALSE))," ",VLOOKUP(EDATE('Projektkostenkalkulation EP'!$B$4,16)+BK$3,Datenquellen!$F$7:$H$45,3,FALSE))="X"
                                    ),
                          "X",
                          IF((((NETWORKDAYS('Projektkostenkalkulation EP'!$R$8,EOMONTH('Projektkostenkalkulation EP'!$R$8,0)))*('Projektkostenkalkulation EP'!$N$42/5)*
                                        'Projektkostenkalkulation EP'!$R$26)-SUM($AK17:BK$17))&gt;('Projektkostenkalkulation EP'!$N$42/5),('Projektkostenkalkulation EP'!$N$42/5),
                                         (NETWORKDAYS('Projektkostenkalkulation EP'!$R$8,
                                          EOMONTH('Projektkostenkalkulation EP'!$R$8,0)))*('Projektkostenkalkulation EP'!$N$42/5)*'Projektkostenkalkulation EP'!$R$26-SUM($AK17:BK$17))
                          ),
               "X"
            )</f>
        <v>0</v>
      </c>
      <c r="BM17" s="122">
        <f xml:space="preserve"> IF(TEXT((EDATE('Projektkostenkalkulation EP'!$B$4,16)+BL$3),"MM")=TEXT((EDATE('Projektkostenkalkulation EP'!$B$4,16)+(BL$3-1)),"MM"),
             IF(
                        OR(
                                    TEXT((EDATE('Projektkostenkalkulation EP'!$B$4,16)+BL$3),"TTT") = "Sa",
                                    TEXT((EDATE('Projektkostenkalkulation EP'!$B$4,16)+BL$3),"TTT") = "So",
                                    IF(ISNA(VLOOKUP(EDATE('Projektkostenkalkulation EP'!$B$4,16)+BL$3,Datenquellen!$F$7:$H$45,3,FALSE))," ",VLOOKUP(EDATE('Projektkostenkalkulation EP'!$B$4,16)+BL$3,Datenquellen!$F$7:$H$45,3,FALSE))="X"
                                    ),
                          "X",
                          IF((((NETWORKDAYS('Projektkostenkalkulation EP'!$R$8,EOMONTH('Projektkostenkalkulation EP'!$R$8,0)))*('Projektkostenkalkulation EP'!$N$42/5)*
                                        'Projektkostenkalkulation EP'!$R$26)-SUM($AK17:BL$17))&gt;('Projektkostenkalkulation EP'!$N$42/5),('Projektkostenkalkulation EP'!$N$42/5),
                                         (NETWORKDAYS('Projektkostenkalkulation EP'!$R$8,
                                          EOMONTH('Projektkostenkalkulation EP'!$R$8,0)))*('Projektkostenkalkulation EP'!$N$42/5)*'Projektkostenkalkulation EP'!$R$26-SUM($AK17:BL$17))
                          ),
               "X"
            )</f>
        <v>0</v>
      </c>
      <c r="BN17" s="122">
        <f xml:space="preserve"> IF(TEXT((EDATE('Projektkostenkalkulation EP'!$B$4,16)+BM$3),"MM")=TEXT((EDATE('Projektkostenkalkulation EP'!$B$4,16)+(BM$3-1)),"MM"),
             IF(
                        OR(
                                    TEXT((EDATE('Projektkostenkalkulation EP'!$B$4,16)+BM$3),"TTT") = "Sa",
                                    TEXT((EDATE('Projektkostenkalkulation EP'!$B$4,16)+BM$3),"TTT") = "So",
                                    IF(ISNA(VLOOKUP(EDATE('Projektkostenkalkulation EP'!$B$4,16)+BM$3,Datenquellen!$F$7:$H$45,3,FALSE))," ",VLOOKUP(EDATE('Projektkostenkalkulation EP'!$B$4,16)+BM$3,Datenquellen!$F$7:$H$45,3,FALSE))="X"
                                    ),
                          "X",
                          IF((((NETWORKDAYS('Projektkostenkalkulation EP'!$R$8,EOMONTH('Projektkostenkalkulation EP'!$R$8,0)))*('Projektkostenkalkulation EP'!$N$42/5)*
                                        'Projektkostenkalkulation EP'!$R$26)-SUM($AK17:BM$17))&gt;('Projektkostenkalkulation EP'!$N$42/5),('Projektkostenkalkulation EP'!$N$42/5),
                                         (NETWORKDAYS('Projektkostenkalkulation EP'!$R$8,
                                          EOMONTH('Projektkostenkalkulation EP'!$R$8,0)))*('Projektkostenkalkulation EP'!$N$42/5)*'Projektkostenkalkulation EP'!$R$26-SUM($AK17:BM$17))
                          ),
               "X"
            )</f>
        <v>0</v>
      </c>
      <c r="BO17" s="122" t="str">
        <f xml:space="preserve"> IF(TEXT((EDATE('Projektkostenkalkulation EP'!$B$4,16)+BN$3),"MM")=TEXT((EDATE('Projektkostenkalkulation EP'!$B$4,16)+(BN$3-1)),"MM"),
             IF(
                        OR(
                                    TEXT((EDATE('Projektkostenkalkulation EP'!$B$4,16)+BN$3),"TTT") = "Sa",
                                    TEXT((EDATE('Projektkostenkalkulation EP'!$B$4,16)+BN$3),"TTT") = "So",
                                    IF(ISNA(VLOOKUP(EDATE('Projektkostenkalkulation EP'!$B$4,16)+BN$3,Datenquellen!$F$7:$H$45,3,FALSE))," ",VLOOKUP(EDATE('Projektkostenkalkulation EP'!$B$4,16)+BN$3,Datenquellen!$F$7:$H$45,3,FALSE))="X"
                                    ),
                          "X",
                          IF((((NETWORKDAYS('Projektkostenkalkulation EP'!$R$8,EOMONTH('Projektkostenkalkulation EP'!$R$8,0)))*('Projektkostenkalkulation EP'!$N$42/5)*
                                        'Projektkostenkalkulation EP'!$R$26)-SUM($AK17:BN$17))&gt;('Projektkostenkalkulation EP'!$N$42/5),('Projektkostenkalkulation EP'!$N$42/5),
                                         (NETWORKDAYS('Projektkostenkalkulation EP'!$R$8,
                                          EOMONTH('Projektkostenkalkulation EP'!$R$8,0)))*('Projektkostenkalkulation EP'!$N$42/5)*'Projektkostenkalkulation EP'!$R$26-SUM($AK17:BN$17))
                          ),
               "X"
            )</f>
        <v>X</v>
      </c>
      <c r="BP17" s="121">
        <f>SUM(AK17:BO17)</f>
        <v>0</v>
      </c>
      <c r="BQ17" s="525">
        <f>BP17-BP18</f>
        <v>0</v>
      </c>
    </row>
    <row r="18" spans="1:69" ht="14.25" customHeight="1" thickBot="1" x14ac:dyDescent="0.25">
      <c r="A18" s="3" t="s">
        <v>82</v>
      </c>
      <c r="B18" s="270"/>
      <c r="C18" s="272"/>
      <c r="D18" s="272"/>
      <c r="E18" s="272"/>
      <c r="F18" s="272"/>
      <c r="G18" s="272"/>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123">
        <f>SUM(B18:AF18)</f>
        <v>0</v>
      </c>
      <c r="AH18" s="526"/>
      <c r="AJ18" s="3" t="s">
        <v>82</v>
      </c>
      <c r="AK18" s="270"/>
      <c r="AL18" s="272"/>
      <c r="AM18" s="272"/>
      <c r="AN18" s="272"/>
      <c r="AO18" s="272"/>
      <c r="AP18" s="272"/>
      <c r="AQ18" s="272"/>
      <c r="AR18" s="272"/>
      <c r="AS18" s="272"/>
      <c r="AT18" s="272"/>
      <c r="AU18" s="272"/>
      <c r="AV18" s="272"/>
      <c r="AW18" s="272"/>
      <c r="AX18" s="272"/>
      <c r="AY18" s="272"/>
      <c r="AZ18" s="272"/>
      <c r="BA18" s="272"/>
      <c r="BB18" s="272"/>
      <c r="BC18" s="272"/>
      <c r="BD18" s="272"/>
      <c r="BE18" s="272"/>
      <c r="BF18" s="272"/>
      <c r="BG18" s="272"/>
      <c r="BH18" s="272"/>
      <c r="BI18" s="272"/>
      <c r="BJ18" s="272"/>
      <c r="BK18" s="272"/>
      <c r="BL18" s="272"/>
      <c r="BM18" s="272"/>
      <c r="BN18" s="272"/>
      <c r="BO18" s="272"/>
      <c r="BP18" s="123">
        <f>SUM(AK18:BO18)</f>
        <v>0</v>
      </c>
      <c r="BQ18" s="526"/>
    </row>
    <row r="19" spans="1:69" x14ac:dyDescent="0.2">
      <c r="A19" s="1" t="s">
        <v>59</v>
      </c>
      <c r="B19" s="527" t="str">
        <f>TEXT('Projektkostenkalkulation EP'!$G$8,"MMMM JJJJ")</f>
        <v>Juni 2024</v>
      </c>
      <c r="C19" s="527"/>
      <c r="D19" s="527"/>
      <c r="E19" s="527"/>
      <c r="F19" s="527"/>
      <c r="G19" s="527"/>
      <c r="H19" s="527"/>
      <c r="I19" s="527"/>
      <c r="J19" s="527"/>
      <c r="K19" s="527"/>
      <c r="L19" s="527"/>
      <c r="M19" s="527"/>
      <c r="N19" s="527"/>
      <c r="O19" s="527"/>
      <c r="P19" s="527"/>
      <c r="Q19" s="527"/>
      <c r="R19" s="527"/>
      <c r="S19" s="527"/>
      <c r="T19" s="527"/>
      <c r="U19" s="527"/>
      <c r="V19" s="527"/>
      <c r="W19" s="527"/>
      <c r="X19" s="527"/>
      <c r="Y19" s="527"/>
      <c r="Z19" s="527"/>
      <c r="AA19" s="527"/>
      <c r="AB19" s="527"/>
      <c r="AC19" s="527"/>
      <c r="AD19" s="527"/>
      <c r="AE19" s="527"/>
      <c r="AF19" s="527"/>
      <c r="AG19" s="527"/>
      <c r="AH19" s="528"/>
      <c r="AJ19" s="1" t="s">
        <v>59</v>
      </c>
      <c r="AK19" s="527" t="str">
        <f>TEXT('Projektkostenkalkulation EP'!$S$8,"MMMM JJJJ")</f>
        <v>Juni 2025</v>
      </c>
      <c r="AL19" s="527"/>
      <c r="AM19" s="527"/>
      <c r="AN19" s="527"/>
      <c r="AO19" s="527"/>
      <c r="AP19" s="527"/>
      <c r="AQ19" s="527"/>
      <c r="AR19" s="527"/>
      <c r="AS19" s="527"/>
      <c r="AT19" s="527"/>
      <c r="AU19" s="527"/>
      <c r="AV19" s="527"/>
      <c r="AW19" s="527"/>
      <c r="AX19" s="527"/>
      <c r="AY19" s="527"/>
      <c r="AZ19" s="527"/>
      <c r="BA19" s="527"/>
      <c r="BB19" s="527"/>
      <c r="BC19" s="527"/>
      <c r="BD19" s="527"/>
      <c r="BE19" s="527"/>
      <c r="BF19" s="527"/>
      <c r="BG19" s="527"/>
      <c r="BH19" s="527"/>
      <c r="BI19" s="527"/>
      <c r="BJ19" s="527"/>
      <c r="BK19" s="527"/>
      <c r="BL19" s="527"/>
      <c r="BM19" s="527"/>
      <c r="BN19" s="527"/>
      <c r="BO19" s="527"/>
      <c r="BP19" s="527"/>
      <c r="BQ19" s="528"/>
    </row>
    <row r="20" spans="1:69" ht="14.25" customHeight="1" x14ac:dyDescent="0.2">
      <c r="A20" s="2" t="s">
        <v>81</v>
      </c>
      <c r="B20" s="124" t="str">
        <f>IF(
            OR(
                     TEXT(EDATE('Projektkostenkalkulation EP'!$B$4,5),"TTT") = "Sa",
                     TEXT(EDATE('Projektkostenkalkulation EP'!$B$4,5),"TTT") = "So",
                     IF(ISNA(VLOOKUP(EDATE('Projektkostenkalkulation EP'!$B$4,5),Datenquellen!$F$7:$H$45,3,FALSE))," ",VLOOKUP(EDATE('Projektkostenkalkulation EP'!$B$4,5),Datenquellen!$F$7:$H$45,3,FALSE))="X"
                            ),
                    "X",
                   IF('Projektkostenkalkulation EP'!$G$26&gt;0,('Projektkostenkalkulation EP'!$N$42/5),0)
            )</f>
        <v>X</v>
      </c>
      <c r="C20" s="122" t="str">
        <f xml:space="preserve"> IF(TEXT((EDATE('Projektkostenkalkulation EP'!$B$4,5)+B$3),"MM")=TEXT((EDATE('Projektkostenkalkulation EP'!$B$4,5)+(B$3-1)),"MM"),
             IF(
                        OR(
                                    TEXT((EDATE('Projektkostenkalkulation EP'!$B$4,5)+B$3),"TTT") = "Sa",
                                    TEXT((EDATE('Projektkostenkalkulation EP'!$B$4,5)+B$3),"TTT") = "So",
                                    IF(ISNA(VLOOKUP(EDATE('Projektkostenkalkulation EP'!$B$4,5)+B$3,Datenquellen!$F$7:$H$45,3,FALSE))," ",VLOOKUP(EDATE('Projektkostenkalkulation EP'!$B$4,5)+B$3,Datenquellen!$F$7:$H$45,3,FALSE))="X"
                                    ),
                          "X",
                          IF((((NETWORKDAYS('Projektkostenkalkulation EP'!$G$8,EOMONTH('Projektkostenkalkulation EP'!$G$8,0)))*('Projektkostenkalkulation EP'!$N$42/5)*
                                        'Projektkostenkalkulation EP'!$G$26)-SUM($B$20:B20))&gt;('Projektkostenkalkulation EP'!$N$42/5),('Projektkostenkalkulation EP'!$N$42/5),
                                         (NETWORKDAYS('Projektkostenkalkulation EP'!$G$8,
                                          EOMONTH('Projektkostenkalkulation EP'!$G$8,0)))*('Projektkostenkalkulation EP'!$N$42/5)*'Projektkostenkalkulation EP'!$G$26-SUM($B$20:B20))
                          ),
               "X"
            )</f>
        <v>X</v>
      </c>
      <c r="D20" s="122">
        <f xml:space="preserve"> IF(TEXT((EDATE('Projektkostenkalkulation EP'!$B$4,5)+C$3),"MM")=TEXT((EDATE('Projektkostenkalkulation EP'!$B$4,5)+(C$3-1)),"MM"),
             IF(
                        OR(
                                    TEXT((EDATE('Projektkostenkalkulation EP'!$B$4,5)+C$3),"TTT") = "Sa",
                                    TEXT((EDATE('Projektkostenkalkulation EP'!$B$4,5)+C$3),"TTT") = "So",
                                    IF(ISNA(VLOOKUP(EDATE('Projektkostenkalkulation EP'!$B$4,5)+C$3,Datenquellen!$F$7:$H$45,3,FALSE))," ",VLOOKUP(EDATE('Projektkostenkalkulation EP'!$B$4,5)+C$3,Datenquellen!$F$7:$H$45,3,FALSE))="X"
                                    ),
                          "X",
                          IF((((NETWORKDAYS('Projektkostenkalkulation EP'!$G$8,EOMONTH('Projektkostenkalkulation EP'!$G$8,0)))*('Projektkostenkalkulation EP'!$N$42/5)*
                                        'Projektkostenkalkulation EP'!$G$26)-SUM($B$20:C20))&gt;('Projektkostenkalkulation EP'!$N$42/5),('Projektkostenkalkulation EP'!$N$42/5),
                                         (NETWORKDAYS('Projektkostenkalkulation EP'!$G$8,
                                          EOMONTH('Projektkostenkalkulation EP'!$G$8,0)))*('Projektkostenkalkulation EP'!$N$42/5)*'Projektkostenkalkulation EP'!$G$26-SUM($B$20:C20))
                          ),
               "X"
            )</f>
        <v>0</v>
      </c>
      <c r="E20" s="122">
        <f xml:space="preserve"> IF(TEXT((EDATE('Projektkostenkalkulation EP'!$B$4,5)+D$3),"MM")=TEXT((EDATE('Projektkostenkalkulation EP'!$B$4,5)+(D$3-1)),"MM"),
             IF(
                        OR(
                                    TEXT((EDATE('Projektkostenkalkulation EP'!$B$4,5)+D$3),"TTT") = "Sa",
                                    TEXT((EDATE('Projektkostenkalkulation EP'!$B$4,5)+D$3),"TTT") = "So",
                                    IF(ISNA(VLOOKUP(EDATE('Projektkostenkalkulation EP'!$B$4,5)+D$3,Datenquellen!$F$7:$H$45,3,FALSE))," ",VLOOKUP(EDATE('Projektkostenkalkulation EP'!$B$4,5)+D$3,Datenquellen!$F$7:$H$45,3,FALSE))="X"
                                    ),
                          "X",
                          IF((((NETWORKDAYS('Projektkostenkalkulation EP'!$G$8,EOMONTH('Projektkostenkalkulation EP'!$G$8,0)))*('Projektkostenkalkulation EP'!$N$42/5)*
                                        'Projektkostenkalkulation EP'!$G$26)-SUM($B$20:D20))&gt;('Projektkostenkalkulation EP'!$N$42/5),('Projektkostenkalkulation EP'!$N$42/5),
                                         (NETWORKDAYS('Projektkostenkalkulation EP'!$G$8,
                                          EOMONTH('Projektkostenkalkulation EP'!$G$8,0)))*('Projektkostenkalkulation EP'!$N$42/5)*'Projektkostenkalkulation EP'!$G$26-SUM($B$20:D20))
                          ),
               "X"
            )</f>
        <v>0</v>
      </c>
      <c r="F20" s="122">
        <f xml:space="preserve"> IF(TEXT((EDATE('Projektkostenkalkulation EP'!$B$4,5)+E$3),"MM")=TEXT((EDATE('Projektkostenkalkulation EP'!$B$4,5)+(E$3-1)),"MM"),
             IF(
                        OR(
                                    TEXT((EDATE('Projektkostenkalkulation EP'!$B$4,5)+E$3),"TTT") = "Sa",
                                    TEXT((EDATE('Projektkostenkalkulation EP'!$B$4,5)+E$3),"TTT") = "So",
                                    IF(ISNA(VLOOKUP(EDATE('Projektkostenkalkulation EP'!$B$4,5)+E$3,Datenquellen!$F$7:$H$45,3,FALSE))," ",VLOOKUP(EDATE('Projektkostenkalkulation EP'!$B$4,5)+E$3,Datenquellen!$F$7:$H$45,3,FALSE))="X"
                                    ),
                          "X",
                          IF((((NETWORKDAYS('Projektkostenkalkulation EP'!$G$8,EOMONTH('Projektkostenkalkulation EP'!$G$8,0)))*('Projektkostenkalkulation EP'!$N$42/5)*
                                        'Projektkostenkalkulation EP'!$G$26)-SUM($B$20:E20))&gt;('Projektkostenkalkulation EP'!$N$42/5),('Projektkostenkalkulation EP'!$N$42/5),
                                         (NETWORKDAYS('Projektkostenkalkulation EP'!$G$8,
                                          EOMONTH('Projektkostenkalkulation EP'!$G$8,0)))*('Projektkostenkalkulation EP'!$N$42/5)*'Projektkostenkalkulation EP'!$G$26-SUM($B$20:E20))
                          ),
               "X"
            )</f>
        <v>0</v>
      </c>
      <c r="G20" s="122">
        <f xml:space="preserve"> IF(TEXT((EDATE('Projektkostenkalkulation EP'!$B$4,5)+F$3),"MM")=TEXT((EDATE('Projektkostenkalkulation EP'!$B$4,5)+(F$3-1)),"MM"),
             IF(
                        OR(
                                    TEXT((EDATE('Projektkostenkalkulation EP'!$B$4,5)+F$3),"TTT") = "Sa",
                                    TEXT((EDATE('Projektkostenkalkulation EP'!$B$4,5)+F$3),"TTT") = "So",
                                    IF(ISNA(VLOOKUP(EDATE('Projektkostenkalkulation EP'!$B$4,5)+F$3,Datenquellen!$F$7:$H$45,3,FALSE))," ",VLOOKUP(EDATE('Projektkostenkalkulation EP'!$B$4,5)+F$3,Datenquellen!$F$7:$H$45,3,FALSE))="X"
                                    ),
                          "X",
                          IF((((NETWORKDAYS('Projektkostenkalkulation EP'!$G$8,EOMONTH('Projektkostenkalkulation EP'!$G$8,0)))*('Projektkostenkalkulation EP'!$N$42/5)*
                                        'Projektkostenkalkulation EP'!$G$26)-SUM($B$20:F20))&gt;('Projektkostenkalkulation EP'!$N$42/5),('Projektkostenkalkulation EP'!$N$42/5),
                                         (NETWORKDAYS('Projektkostenkalkulation EP'!$G$8,
                                          EOMONTH('Projektkostenkalkulation EP'!$G$8,0)))*('Projektkostenkalkulation EP'!$N$42/5)*'Projektkostenkalkulation EP'!$G$26-SUM($B$20:F20))
                          ),
               "X"
            )</f>
        <v>0</v>
      </c>
      <c r="H20" s="122">
        <f xml:space="preserve"> IF(TEXT((EDATE('Projektkostenkalkulation EP'!$B$4,5)+G$3),"MM")=TEXT((EDATE('Projektkostenkalkulation EP'!$B$4,5)+(G$3-1)),"MM"),
             IF(
                        OR(
                                    TEXT((EDATE('Projektkostenkalkulation EP'!$B$4,5)+G$3),"TTT") = "Sa",
                                    TEXT((EDATE('Projektkostenkalkulation EP'!$B$4,5)+G$3),"TTT") = "So",
                                    IF(ISNA(VLOOKUP(EDATE('Projektkostenkalkulation EP'!$B$4,5)+G$3,Datenquellen!$F$7:$H$45,3,FALSE))," ",VLOOKUP(EDATE('Projektkostenkalkulation EP'!$B$4,5)+G$3,Datenquellen!$F$7:$H$45,3,FALSE))="X"
                                    ),
                          "X",
                          IF((((NETWORKDAYS('Projektkostenkalkulation EP'!$G$8,EOMONTH('Projektkostenkalkulation EP'!$G$8,0)))*('Projektkostenkalkulation EP'!$N$42/5)*
                                        'Projektkostenkalkulation EP'!$G$26)-SUM($B$20:G20))&gt;('Projektkostenkalkulation EP'!$N$42/5),('Projektkostenkalkulation EP'!$N$42/5),
                                         (NETWORKDAYS('Projektkostenkalkulation EP'!$G$8,
                                          EOMONTH('Projektkostenkalkulation EP'!$G$8,0)))*('Projektkostenkalkulation EP'!$N$42/5)*'Projektkostenkalkulation EP'!$G$26-SUM($B$20:G20))
                          ),
               "X"
            )</f>
        <v>0</v>
      </c>
      <c r="I20" s="122" t="str">
        <f xml:space="preserve"> IF(TEXT((EDATE('Projektkostenkalkulation EP'!$B$4,5)+H$3),"MM")=TEXT((EDATE('Projektkostenkalkulation EP'!$B$4,5)+(H$3-1)),"MM"),
             IF(
                        OR(
                                    TEXT((EDATE('Projektkostenkalkulation EP'!$B$4,5)+H$3),"TTT") = "Sa",
                                    TEXT((EDATE('Projektkostenkalkulation EP'!$B$4,5)+H$3),"TTT") = "So",
                                    IF(ISNA(VLOOKUP(EDATE('Projektkostenkalkulation EP'!$B$4,5)+H$3,Datenquellen!$F$7:$H$45,3,FALSE))," ",VLOOKUP(EDATE('Projektkostenkalkulation EP'!$B$4,5)+H$3,Datenquellen!$F$7:$H$45,3,FALSE))="X"
                                    ),
                          "X",
                          IF((((NETWORKDAYS('Projektkostenkalkulation EP'!$G$8,EOMONTH('Projektkostenkalkulation EP'!$G$8,0)))*('Projektkostenkalkulation EP'!$N$42/5)*
                                        'Projektkostenkalkulation EP'!$G$26)-SUM($B$20:H20))&gt;('Projektkostenkalkulation EP'!$N$42/5),('Projektkostenkalkulation EP'!$N$42/5),
                                         (NETWORKDAYS('Projektkostenkalkulation EP'!$G$8,
                                          EOMONTH('Projektkostenkalkulation EP'!$G$8,0)))*('Projektkostenkalkulation EP'!$N$42/5)*'Projektkostenkalkulation EP'!$G$26-SUM($B$20:H20))
                          ),
               "X"
            )</f>
        <v>X</v>
      </c>
      <c r="J20" s="122" t="str">
        <f xml:space="preserve"> IF(TEXT((EDATE('Projektkostenkalkulation EP'!$B$4,5)+I$3),"MM")=TEXT((EDATE('Projektkostenkalkulation EP'!$B$4,5)+(I$3-1)),"MM"),
             IF(
                        OR(
                                    TEXT((EDATE('Projektkostenkalkulation EP'!$B$4,5)+I$3),"TTT") = "Sa",
                                    TEXT((EDATE('Projektkostenkalkulation EP'!$B$4,5)+I$3),"TTT") = "So",
                                    IF(ISNA(VLOOKUP(EDATE('Projektkostenkalkulation EP'!$B$4,5)+I$3,Datenquellen!$F$7:$H$45,3,FALSE))," ",VLOOKUP(EDATE('Projektkostenkalkulation EP'!$B$4,5)+I$3,Datenquellen!$F$7:$H$45,3,FALSE))="X"
                                    ),
                          "X",
                          IF((((NETWORKDAYS('Projektkostenkalkulation EP'!$G$8,EOMONTH('Projektkostenkalkulation EP'!$G$8,0)))*('Projektkostenkalkulation EP'!$N$42/5)*
                                        'Projektkostenkalkulation EP'!$G$26)-SUM($B$20:I20))&gt;('Projektkostenkalkulation EP'!$N$42/5),('Projektkostenkalkulation EP'!$N$42/5),
                                         (NETWORKDAYS('Projektkostenkalkulation EP'!$G$8,
                                          EOMONTH('Projektkostenkalkulation EP'!$G$8,0)))*('Projektkostenkalkulation EP'!$N$42/5)*'Projektkostenkalkulation EP'!$G$26-SUM($B$20:I20))
                          ),
               "X"
            )</f>
        <v>X</v>
      </c>
      <c r="K20" s="122">
        <f xml:space="preserve"> IF(TEXT((EDATE('Projektkostenkalkulation EP'!$B$4,5)+J$3),"MM")=TEXT((EDATE('Projektkostenkalkulation EP'!$B$4,5)+(J$3-1)),"MM"),
             IF(
                        OR(
                                    TEXT((EDATE('Projektkostenkalkulation EP'!$B$4,5)+J$3),"TTT") = "Sa",
                                    TEXT((EDATE('Projektkostenkalkulation EP'!$B$4,5)+J$3),"TTT") = "So",
                                    IF(ISNA(VLOOKUP(EDATE('Projektkostenkalkulation EP'!$B$4,5)+J$3,Datenquellen!$F$7:$H$45,3,FALSE))," ",VLOOKUP(EDATE('Projektkostenkalkulation EP'!$B$4,5)+J$3,Datenquellen!$F$7:$H$45,3,FALSE))="X"
                                    ),
                          "X",
                          IF((((NETWORKDAYS('Projektkostenkalkulation EP'!$G$8,EOMONTH('Projektkostenkalkulation EP'!$G$8,0)))*('Projektkostenkalkulation EP'!$N$42/5)*
                                        'Projektkostenkalkulation EP'!$G$26)-SUM($B$20:J20))&gt;('Projektkostenkalkulation EP'!$N$42/5),('Projektkostenkalkulation EP'!$N$42/5),
                                         (NETWORKDAYS('Projektkostenkalkulation EP'!$G$8,
                                          EOMONTH('Projektkostenkalkulation EP'!$G$8,0)))*('Projektkostenkalkulation EP'!$N$42/5)*'Projektkostenkalkulation EP'!$G$26-SUM($B$20:J20))
                          ),
               "X"
            )</f>
        <v>0</v>
      </c>
      <c r="L20" s="122">
        <f xml:space="preserve"> IF(TEXT((EDATE('Projektkostenkalkulation EP'!$B$4,5)+K$3),"MM")=TEXT((EDATE('Projektkostenkalkulation EP'!$B$4,5)+(K$3-1)),"MM"),
             IF(
                        OR(
                                    TEXT((EDATE('Projektkostenkalkulation EP'!$B$4,5)+K$3),"TTT") = "Sa",
                                    TEXT((EDATE('Projektkostenkalkulation EP'!$B$4,5)+K$3),"TTT") = "So",
                                    IF(ISNA(VLOOKUP(EDATE('Projektkostenkalkulation EP'!$B$4,5)+K$3,Datenquellen!$F$7:$H$45,3,FALSE))," ",VLOOKUP(EDATE('Projektkostenkalkulation EP'!$B$4,5)+K$3,Datenquellen!$F$7:$H$45,3,FALSE))="X"
                                    ),
                          "X",
                          IF((((NETWORKDAYS('Projektkostenkalkulation EP'!$G$8,EOMONTH('Projektkostenkalkulation EP'!$G$8,0)))*('Projektkostenkalkulation EP'!$N$42/5)*
                                        'Projektkostenkalkulation EP'!$G$26)-SUM($B$20:K20))&gt;('Projektkostenkalkulation EP'!$N$42/5),('Projektkostenkalkulation EP'!$N$42/5),
                                         (NETWORKDAYS('Projektkostenkalkulation EP'!$G$8,
                                          EOMONTH('Projektkostenkalkulation EP'!$G$8,0)))*('Projektkostenkalkulation EP'!$N$42/5)*'Projektkostenkalkulation EP'!$G$26-SUM($B$20:K20))
                          ),
               "X"
            )</f>
        <v>0</v>
      </c>
      <c r="M20" s="122">
        <f xml:space="preserve"> IF(TEXT((EDATE('Projektkostenkalkulation EP'!$B$4,5)+L$3),"MM")=TEXT((EDATE('Projektkostenkalkulation EP'!$B$4,5)+(L$3-1)),"MM"),
             IF(
                        OR(
                                    TEXT((EDATE('Projektkostenkalkulation EP'!$B$4,5)+L$3),"TTT") = "Sa",
                                    TEXT((EDATE('Projektkostenkalkulation EP'!$B$4,5)+L$3),"TTT") = "So",
                                    IF(ISNA(VLOOKUP(EDATE('Projektkostenkalkulation EP'!$B$4,5)+L$3,Datenquellen!$F$7:$H$45,3,FALSE))," ",VLOOKUP(EDATE('Projektkostenkalkulation EP'!$B$4,5)+L$3,Datenquellen!$F$7:$H$45,3,FALSE))="X"
                                    ),
                          "X",
                          IF((((NETWORKDAYS('Projektkostenkalkulation EP'!$G$8,EOMONTH('Projektkostenkalkulation EP'!$G$8,0)))*('Projektkostenkalkulation EP'!$N$42/5)*
                                        'Projektkostenkalkulation EP'!$G$26)-SUM($B$20:L20))&gt;('Projektkostenkalkulation EP'!$N$42/5),('Projektkostenkalkulation EP'!$N$42/5),
                                         (NETWORKDAYS('Projektkostenkalkulation EP'!$G$8,
                                          EOMONTH('Projektkostenkalkulation EP'!$G$8,0)))*('Projektkostenkalkulation EP'!$N$42/5)*'Projektkostenkalkulation EP'!$G$26-SUM($B$20:L20))
                          ),
               "X"
            )</f>
        <v>0</v>
      </c>
      <c r="N20" s="122">
        <f xml:space="preserve"> IF(TEXT((EDATE('Projektkostenkalkulation EP'!$B$4,5)+M$3),"MM")=TEXT((EDATE('Projektkostenkalkulation EP'!$B$4,5)+(M$3-1)),"MM"),
             IF(
                        OR(
                                    TEXT((EDATE('Projektkostenkalkulation EP'!$B$4,5)+M$3),"TTT") = "Sa",
                                    TEXT((EDATE('Projektkostenkalkulation EP'!$B$4,5)+M$3),"TTT") = "So",
                                    IF(ISNA(VLOOKUP(EDATE('Projektkostenkalkulation EP'!$B$4,5)+M$3,Datenquellen!$F$7:$H$45,3,FALSE))," ",VLOOKUP(EDATE('Projektkostenkalkulation EP'!$B$4,5)+M$3,Datenquellen!$F$7:$H$45,3,FALSE))="X"
                                    ),
                          "X",
                          IF((((NETWORKDAYS('Projektkostenkalkulation EP'!$G$8,EOMONTH('Projektkostenkalkulation EP'!$G$8,0)))*('Projektkostenkalkulation EP'!$N$42/5)*
                                        'Projektkostenkalkulation EP'!$G$26)-SUM($B$20:M20))&gt;('Projektkostenkalkulation EP'!$N$42/5),('Projektkostenkalkulation EP'!$N$42/5),
                                         (NETWORKDAYS('Projektkostenkalkulation EP'!$G$8,
                                          EOMONTH('Projektkostenkalkulation EP'!$G$8,0)))*('Projektkostenkalkulation EP'!$N$42/5)*'Projektkostenkalkulation EP'!$G$26-SUM($B$20:M20))
                          ),
               "X"
            )</f>
        <v>0</v>
      </c>
      <c r="O20" s="122">
        <f xml:space="preserve"> IF(TEXT((EDATE('Projektkostenkalkulation EP'!$B$4,5)+N$3),"MM")=TEXT((EDATE('Projektkostenkalkulation EP'!$B$4,5)+(N$3-1)),"MM"),
             IF(
                        OR(
                                    TEXT((EDATE('Projektkostenkalkulation EP'!$B$4,5)+N$3),"TTT") = "Sa",
                                    TEXT((EDATE('Projektkostenkalkulation EP'!$B$4,5)+N$3),"TTT") = "So",
                                    IF(ISNA(VLOOKUP(EDATE('Projektkostenkalkulation EP'!$B$4,5)+N$3,Datenquellen!$F$7:$H$45,3,FALSE))," ",VLOOKUP(EDATE('Projektkostenkalkulation EP'!$B$4,5)+N$3,Datenquellen!$F$7:$H$45,3,FALSE))="X"
                                    ),
                          "X",
                          IF((((NETWORKDAYS('Projektkostenkalkulation EP'!$G$8,EOMONTH('Projektkostenkalkulation EP'!$G$8,0)))*('Projektkostenkalkulation EP'!$N$42/5)*
                                        'Projektkostenkalkulation EP'!$G$26)-SUM($B$20:N20))&gt;('Projektkostenkalkulation EP'!$N$42/5),('Projektkostenkalkulation EP'!$N$42/5),
                                         (NETWORKDAYS('Projektkostenkalkulation EP'!$G$8,
                                          EOMONTH('Projektkostenkalkulation EP'!$G$8,0)))*('Projektkostenkalkulation EP'!$N$42/5)*'Projektkostenkalkulation EP'!$G$26-SUM($B$20:N20))
                          ),
               "X"
            )</f>
        <v>0</v>
      </c>
      <c r="P20" s="122" t="str">
        <f xml:space="preserve"> IF(TEXT((EDATE('Projektkostenkalkulation EP'!$B$4,5)+O$3),"MM")=TEXT((EDATE('Projektkostenkalkulation EP'!$B$4,5)+(O$3-1)),"MM"),
             IF(
                        OR(
                                    TEXT((EDATE('Projektkostenkalkulation EP'!$B$4,5)+O$3),"TTT") = "Sa",
                                    TEXT((EDATE('Projektkostenkalkulation EP'!$B$4,5)+O$3),"TTT") = "So",
                                    IF(ISNA(VLOOKUP(EDATE('Projektkostenkalkulation EP'!$B$4,5)+O$3,Datenquellen!$F$7:$H$45,3,FALSE))," ",VLOOKUP(EDATE('Projektkostenkalkulation EP'!$B$4,5)+O$3,Datenquellen!$F$7:$H$45,3,FALSE))="X"
                                    ),
                          "X",
                          IF((((NETWORKDAYS('Projektkostenkalkulation EP'!$G$8,EOMONTH('Projektkostenkalkulation EP'!$G$8,0)))*('Projektkostenkalkulation EP'!$N$42/5)*
                                        'Projektkostenkalkulation EP'!$G$26)-SUM($B$20:O20))&gt;('Projektkostenkalkulation EP'!$N$42/5),('Projektkostenkalkulation EP'!$N$42/5),
                                         (NETWORKDAYS('Projektkostenkalkulation EP'!$G$8,
                                          EOMONTH('Projektkostenkalkulation EP'!$G$8,0)))*('Projektkostenkalkulation EP'!$N$42/5)*'Projektkostenkalkulation EP'!$G$26-SUM($B$20:O20))
                          ),
               "X"
            )</f>
        <v>X</v>
      </c>
      <c r="Q20" s="122" t="str">
        <f xml:space="preserve"> IF(TEXT((EDATE('Projektkostenkalkulation EP'!$B$4,5)+P$3),"MM")=TEXT((EDATE('Projektkostenkalkulation EP'!$B$4,5)+(P$3-1)),"MM"),
             IF(
                        OR(
                                    TEXT((EDATE('Projektkostenkalkulation EP'!$B$4,5)+P$3),"TTT") = "Sa",
                                    TEXT((EDATE('Projektkostenkalkulation EP'!$B$4,5)+P$3),"TTT") = "So",
                                    IF(ISNA(VLOOKUP(EDATE('Projektkostenkalkulation EP'!$B$4,5)+P$3,Datenquellen!$F$7:$H$45,3,FALSE))," ",VLOOKUP(EDATE('Projektkostenkalkulation EP'!$B$4,5)+P$3,Datenquellen!$F$7:$H$45,3,FALSE))="X"
                                    ),
                          "X",
                          IF((((NETWORKDAYS('Projektkostenkalkulation EP'!$G$8,EOMONTH('Projektkostenkalkulation EP'!$G$8,0)))*('Projektkostenkalkulation EP'!$N$42/5)*
                                        'Projektkostenkalkulation EP'!$G$26)-SUM($B$20:P20))&gt;('Projektkostenkalkulation EP'!$N$42/5),('Projektkostenkalkulation EP'!$N$42/5),
                                         (NETWORKDAYS('Projektkostenkalkulation EP'!$G$8,
                                          EOMONTH('Projektkostenkalkulation EP'!$G$8,0)))*('Projektkostenkalkulation EP'!$N$42/5)*'Projektkostenkalkulation EP'!$G$26-SUM($B$20:P20))
                          ),
               "X"
            )</f>
        <v>X</v>
      </c>
      <c r="R20" s="122">
        <f xml:space="preserve"> IF(TEXT((EDATE('Projektkostenkalkulation EP'!$B$4,5)+Q$3),"MM")=TEXT((EDATE('Projektkostenkalkulation EP'!$B$4,5)+(Q$3-1)),"MM"),
             IF(
                        OR(
                                    TEXT((EDATE('Projektkostenkalkulation EP'!$B$4,5)+Q$3),"TTT") = "Sa",
                                    TEXT((EDATE('Projektkostenkalkulation EP'!$B$4,5)+Q$3),"TTT") = "So",
                                    IF(ISNA(VLOOKUP(EDATE('Projektkostenkalkulation EP'!$B$4,5)+Q$3,Datenquellen!$F$7:$H$45,3,FALSE))," ",VLOOKUP(EDATE('Projektkostenkalkulation EP'!$B$4,5)+Q$3,Datenquellen!$F$7:$H$45,3,FALSE))="X"
                                    ),
                          "X",
                          IF((((NETWORKDAYS('Projektkostenkalkulation EP'!$G$8,EOMONTH('Projektkostenkalkulation EP'!$G$8,0)))*('Projektkostenkalkulation EP'!$N$42/5)*
                                        'Projektkostenkalkulation EP'!$G$26)-SUM($B$20:Q20))&gt;('Projektkostenkalkulation EP'!$N$42/5),('Projektkostenkalkulation EP'!$N$42/5),
                                         (NETWORKDAYS('Projektkostenkalkulation EP'!$G$8,
                                          EOMONTH('Projektkostenkalkulation EP'!$G$8,0)))*('Projektkostenkalkulation EP'!$N$42/5)*'Projektkostenkalkulation EP'!$G$26-SUM($B$20:Q20))
                          ),
               "X"
            )</f>
        <v>0</v>
      </c>
      <c r="S20" s="122">
        <f xml:space="preserve"> IF(TEXT((EDATE('Projektkostenkalkulation EP'!$B$4,5)+R$3),"MM")=TEXT((EDATE('Projektkostenkalkulation EP'!$B$4,5)+(R$3-1)),"MM"),
             IF(
                        OR(
                                    TEXT((EDATE('Projektkostenkalkulation EP'!$B$4,5)+R$3),"TTT") = "Sa",
                                    TEXT((EDATE('Projektkostenkalkulation EP'!$B$4,5)+R$3),"TTT") = "So",
                                    IF(ISNA(VLOOKUP(EDATE('Projektkostenkalkulation EP'!$B$4,5)+R$3,Datenquellen!$F$7:$H$45,3,FALSE))," ",VLOOKUP(EDATE('Projektkostenkalkulation EP'!$B$4,5)+R$3,Datenquellen!$F$7:$H$45,3,FALSE))="X"
                                    ),
                          "X",
                          IF((((NETWORKDAYS('Projektkostenkalkulation EP'!$G$8,EOMONTH('Projektkostenkalkulation EP'!$G$8,0)))*('Projektkostenkalkulation EP'!$N$42/5)*
                                        'Projektkostenkalkulation EP'!$G$26)-SUM($B$20:R20))&gt;('Projektkostenkalkulation EP'!$N$42/5),('Projektkostenkalkulation EP'!$N$42/5),
                                         (NETWORKDAYS('Projektkostenkalkulation EP'!$G$8,
                                          EOMONTH('Projektkostenkalkulation EP'!$G$8,0)))*('Projektkostenkalkulation EP'!$N$42/5)*'Projektkostenkalkulation EP'!$G$26-SUM($B$20:R20))
                          ),
               "X"
            )</f>
        <v>0</v>
      </c>
      <c r="T20" s="122">
        <f xml:space="preserve"> IF(TEXT((EDATE('Projektkostenkalkulation EP'!$B$4,5)+S$3),"MM")=TEXT((EDATE('Projektkostenkalkulation EP'!$B$4,5)+(S$3-1)),"MM"),
             IF(
                        OR(
                                    TEXT((EDATE('Projektkostenkalkulation EP'!$B$4,5)+S$3),"TTT") = "Sa",
                                    TEXT((EDATE('Projektkostenkalkulation EP'!$B$4,5)+S$3),"TTT") = "So",
                                    IF(ISNA(VLOOKUP(EDATE('Projektkostenkalkulation EP'!$B$4,5)+S$3,Datenquellen!$F$7:$H$45,3,FALSE))," ",VLOOKUP(EDATE('Projektkostenkalkulation EP'!$B$4,5)+S$3,Datenquellen!$F$7:$H$45,3,FALSE))="X"
                                    ),
                          "X",
                          IF((((NETWORKDAYS('Projektkostenkalkulation EP'!$G$8,EOMONTH('Projektkostenkalkulation EP'!$G$8,0)))*('Projektkostenkalkulation EP'!$N$42/5)*
                                        'Projektkostenkalkulation EP'!$G$26)-SUM($B$20:S20))&gt;('Projektkostenkalkulation EP'!$N$42/5),('Projektkostenkalkulation EP'!$N$42/5),
                                         (NETWORKDAYS('Projektkostenkalkulation EP'!$G$8,
                                          EOMONTH('Projektkostenkalkulation EP'!$G$8,0)))*('Projektkostenkalkulation EP'!$N$42/5)*'Projektkostenkalkulation EP'!$G$26-SUM($B$20:S20))
                          ),
               "X"
            )</f>
        <v>0</v>
      </c>
      <c r="U20" s="122">
        <f xml:space="preserve"> IF(TEXT((EDATE('Projektkostenkalkulation EP'!$B$4,5)+T$3),"MM")=TEXT((EDATE('Projektkostenkalkulation EP'!$B$4,5)+(T$3-1)),"MM"),
             IF(
                        OR(
                                    TEXT((EDATE('Projektkostenkalkulation EP'!$B$4,5)+T$3),"TTT") = "Sa",
                                    TEXT((EDATE('Projektkostenkalkulation EP'!$B$4,5)+T$3),"TTT") = "So",
                                    IF(ISNA(VLOOKUP(EDATE('Projektkostenkalkulation EP'!$B$4,5)+T$3,Datenquellen!$F$7:$H$45,3,FALSE))," ",VLOOKUP(EDATE('Projektkostenkalkulation EP'!$B$4,5)+T$3,Datenquellen!$F$7:$H$45,3,FALSE))="X"
                                    ),
                          "X",
                          IF((((NETWORKDAYS('Projektkostenkalkulation EP'!$G$8,EOMONTH('Projektkostenkalkulation EP'!$G$8,0)))*('Projektkostenkalkulation EP'!$N$42/5)*
                                        'Projektkostenkalkulation EP'!$G$26)-SUM($B$20:T20))&gt;('Projektkostenkalkulation EP'!$N$42/5),('Projektkostenkalkulation EP'!$N$42/5),
                                         (NETWORKDAYS('Projektkostenkalkulation EP'!$G$8,
                                          EOMONTH('Projektkostenkalkulation EP'!$G$8,0)))*('Projektkostenkalkulation EP'!$N$42/5)*'Projektkostenkalkulation EP'!$G$26-SUM($B$20:T20))
                          ),
               "X"
            )</f>
        <v>0</v>
      </c>
      <c r="V20" s="122">
        <f xml:space="preserve"> IF(TEXT((EDATE('Projektkostenkalkulation EP'!$B$4,5)+U$3),"MM")=TEXT((EDATE('Projektkostenkalkulation EP'!$B$4,5)+(U$3-1)),"MM"),
             IF(
                        OR(
                                    TEXT((EDATE('Projektkostenkalkulation EP'!$B$4,5)+U$3),"TTT") = "Sa",
                                    TEXT((EDATE('Projektkostenkalkulation EP'!$B$4,5)+U$3),"TTT") = "So",
                                    IF(ISNA(VLOOKUP(EDATE('Projektkostenkalkulation EP'!$B$4,5)+U$3,Datenquellen!$F$7:$H$45,3,FALSE))," ",VLOOKUP(EDATE('Projektkostenkalkulation EP'!$B$4,5)+U$3,Datenquellen!$F$7:$H$45,3,FALSE))="X"
                                    ),
                          "X",
                          IF((((NETWORKDAYS('Projektkostenkalkulation EP'!$G$8,EOMONTH('Projektkostenkalkulation EP'!$G$8,0)))*('Projektkostenkalkulation EP'!$N$42/5)*
                                        'Projektkostenkalkulation EP'!$G$26)-SUM($B$20:U20))&gt;('Projektkostenkalkulation EP'!$N$42/5),('Projektkostenkalkulation EP'!$N$42/5),
                                         (NETWORKDAYS('Projektkostenkalkulation EP'!$G$8,
                                          EOMONTH('Projektkostenkalkulation EP'!$G$8,0)))*('Projektkostenkalkulation EP'!$N$42/5)*'Projektkostenkalkulation EP'!$G$26-SUM($B$20:U20))
                          ),
               "X"
            )</f>
        <v>0</v>
      </c>
      <c r="W20" s="122" t="str">
        <f xml:space="preserve"> IF(TEXT((EDATE('Projektkostenkalkulation EP'!$B$4,5)+V$3),"MM")=TEXT((EDATE('Projektkostenkalkulation EP'!$B$4,5)+(V$3-1)),"MM"),
             IF(
                        OR(
                                    TEXT((EDATE('Projektkostenkalkulation EP'!$B$4,5)+V$3),"TTT") = "Sa",
                                    TEXT((EDATE('Projektkostenkalkulation EP'!$B$4,5)+V$3),"TTT") = "So",
                                    IF(ISNA(VLOOKUP(EDATE('Projektkostenkalkulation EP'!$B$4,5)+V$3,Datenquellen!$F$7:$H$45,3,FALSE))," ",VLOOKUP(EDATE('Projektkostenkalkulation EP'!$B$4,5)+V$3,Datenquellen!$F$7:$H$45,3,FALSE))="X"
                                    ),
                          "X",
                          IF((((NETWORKDAYS('Projektkostenkalkulation EP'!$G$8,EOMONTH('Projektkostenkalkulation EP'!$G$8,0)))*('Projektkostenkalkulation EP'!$N$42/5)*
                                        'Projektkostenkalkulation EP'!$G$26)-SUM($B$20:V20))&gt;('Projektkostenkalkulation EP'!$N$42/5),('Projektkostenkalkulation EP'!$N$42/5),
                                         (NETWORKDAYS('Projektkostenkalkulation EP'!$G$8,
                                          EOMONTH('Projektkostenkalkulation EP'!$G$8,0)))*('Projektkostenkalkulation EP'!$N$42/5)*'Projektkostenkalkulation EP'!$G$26-SUM($B$20:V20))
                          ),
               "X"
            )</f>
        <v>X</v>
      </c>
      <c r="X20" s="122" t="str">
        <f xml:space="preserve"> IF(TEXT((EDATE('Projektkostenkalkulation EP'!$B$4,5)+W$3),"MM")=TEXT((EDATE('Projektkostenkalkulation EP'!$B$4,5)+(W$3-1)),"MM"),
             IF(
                        OR(
                                    TEXT((EDATE('Projektkostenkalkulation EP'!$B$4,5)+W$3),"TTT") = "Sa",
                                    TEXT((EDATE('Projektkostenkalkulation EP'!$B$4,5)+W$3),"TTT") = "So",
                                    IF(ISNA(VLOOKUP(EDATE('Projektkostenkalkulation EP'!$B$4,5)+W$3,Datenquellen!$F$7:$H$45,3,FALSE))," ",VLOOKUP(EDATE('Projektkostenkalkulation EP'!$B$4,5)+W$3,Datenquellen!$F$7:$H$45,3,FALSE))="X"
                                    ),
                          "X",
                          IF((((NETWORKDAYS('Projektkostenkalkulation EP'!$G$8,EOMONTH('Projektkostenkalkulation EP'!$G$8,0)))*('Projektkostenkalkulation EP'!$N$42/5)*
                                        'Projektkostenkalkulation EP'!$G$26)-SUM($B$20:W20))&gt;('Projektkostenkalkulation EP'!$N$42/5),('Projektkostenkalkulation EP'!$N$42/5),
                                         (NETWORKDAYS('Projektkostenkalkulation EP'!$G$8,
                                          EOMONTH('Projektkostenkalkulation EP'!$G$8,0)))*('Projektkostenkalkulation EP'!$N$42/5)*'Projektkostenkalkulation EP'!$G$26-SUM($B$20:W20))
                          ),
               "X"
            )</f>
        <v>X</v>
      </c>
      <c r="Y20" s="122">
        <f xml:space="preserve"> IF(TEXT((EDATE('Projektkostenkalkulation EP'!$B$4,5)+X$3),"MM")=TEXT((EDATE('Projektkostenkalkulation EP'!$B$4,5)+(X$3-1)),"MM"),
             IF(
                        OR(
                                    TEXT((EDATE('Projektkostenkalkulation EP'!$B$4,5)+X$3),"TTT") = "Sa",
                                    TEXT((EDATE('Projektkostenkalkulation EP'!$B$4,5)+X$3),"TTT") = "So",
                                    IF(ISNA(VLOOKUP(EDATE('Projektkostenkalkulation EP'!$B$4,5)+X$3,Datenquellen!$F$7:$H$45,3,FALSE))," ",VLOOKUP(EDATE('Projektkostenkalkulation EP'!$B$4,5)+X$3,Datenquellen!$F$7:$H$45,3,FALSE))="X"
                                    ),
                          "X",
                          IF((((NETWORKDAYS('Projektkostenkalkulation EP'!$G$8,EOMONTH('Projektkostenkalkulation EP'!$G$8,0)))*('Projektkostenkalkulation EP'!$N$42/5)*
                                        'Projektkostenkalkulation EP'!$G$26)-SUM($B$20:X20))&gt;('Projektkostenkalkulation EP'!$N$42/5),('Projektkostenkalkulation EP'!$N$42/5),
                                         (NETWORKDAYS('Projektkostenkalkulation EP'!$G$8,
                                          EOMONTH('Projektkostenkalkulation EP'!$G$8,0)))*('Projektkostenkalkulation EP'!$N$42/5)*'Projektkostenkalkulation EP'!$G$26-SUM($B$20:X20))
                          ),
               "X"
            )</f>
        <v>0</v>
      </c>
      <c r="Z20" s="122">
        <f xml:space="preserve"> IF(TEXT((EDATE('Projektkostenkalkulation EP'!$B$4,5)+Y$3),"MM")=TEXT((EDATE('Projektkostenkalkulation EP'!$B$4,5)+(Y$3-1)),"MM"),
             IF(
                        OR(
                                    TEXT((EDATE('Projektkostenkalkulation EP'!$B$4,5)+Y$3),"TTT") = "Sa",
                                    TEXT((EDATE('Projektkostenkalkulation EP'!$B$4,5)+Y$3),"TTT") = "So",
                                    IF(ISNA(VLOOKUP(EDATE('Projektkostenkalkulation EP'!$B$4,5)+Y$3,Datenquellen!$F$7:$H$45,3,FALSE))," ",VLOOKUP(EDATE('Projektkostenkalkulation EP'!$B$4,5)+Y$3,Datenquellen!$F$7:$H$45,3,FALSE))="X"
                                    ),
                          "X",
                          IF((((NETWORKDAYS('Projektkostenkalkulation EP'!$G$8,EOMONTH('Projektkostenkalkulation EP'!$G$8,0)))*('Projektkostenkalkulation EP'!$N$42/5)*
                                        'Projektkostenkalkulation EP'!$G$26)-SUM($B$20:Y20))&gt;('Projektkostenkalkulation EP'!$N$42/5),('Projektkostenkalkulation EP'!$N$42/5),
                                         (NETWORKDAYS('Projektkostenkalkulation EP'!$G$8,
                                          EOMONTH('Projektkostenkalkulation EP'!$G$8,0)))*('Projektkostenkalkulation EP'!$N$42/5)*'Projektkostenkalkulation EP'!$G$26-SUM($B$20:Y20))
                          ),
               "X"
            )</f>
        <v>0</v>
      </c>
      <c r="AA20" s="122">
        <f xml:space="preserve"> IF(TEXT((EDATE('Projektkostenkalkulation EP'!$B$4,5)+Z$3),"MM")=TEXT((EDATE('Projektkostenkalkulation EP'!$B$4,5)+(Z$3-1)),"MM"),
             IF(
                        OR(
                                    TEXT((EDATE('Projektkostenkalkulation EP'!$B$4,5)+Z$3),"TTT") = "Sa",
                                    TEXT((EDATE('Projektkostenkalkulation EP'!$B$4,5)+Z$3),"TTT") = "So",
                                    IF(ISNA(VLOOKUP(EDATE('Projektkostenkalkulation EP'!$B$4,5)+Z$3,Datenquellen!$F$7:$H$45,3,FALSE))," ",VLOOKUP(EDATE('Projektkostenkalkulation EP'!$B$4,5)+Z$3,Datenquellen!$F$7:$H$45,3,FALSE))="X"
                                    ),
                          "X",
                          IF((((NETWORKDAYS('Projektkostenkalkulation EP'!$G$8,EOMONTH('Projektkostenkalkulation EP'!$G$8,0)))*('Projektkostenkalkulation EP'!$N$42/5)*
                                        'Projektkostenkalkulation EP'!$G$26)-SUM($B$20:Z20))&gt;('Projektkostenkalkulation EP'!$N$42/5),('Projektkostenkalkulation EP'!$N$42/5),
                                         (NETWORKDAYS('Projektkostenkalkulation EP'!$G$8,
                                          EOMONTH('Projektkostenkalkulation EP'!$G$8,0)))*('Projektkostenkalkulation EP'!$N$42/5)*'Projektkostenkalkulation EP'!$G$26-SUM($B$20:Z20))
                          ),
               "X"
            )</f>
        <v>0</v>
      </c>
      <c r="AB20" s="122">
        <f xml:space="preserve"> IF(TEXT((EDATE('Projektkostenkalkulation EP'!$B$4,5)+AA$3),"MM")=TEXT((EDATE('Projektkostenkalkulation EP'!$B$4,5)+(AA$3-1)),"MM"),
             IF(
                        OR(
                                    TEXT((EDATE('Projektkostenkalkulation EP'!$B$4,5)+AA$3),"TTT") = "Sa",
                                    TEXT((EDATE('Projektkostenkalkulation EP'!$B$4,5)+AA$3),"TTT") = "So",
                                    IF(ISNA(VLOOKUP(EDATE('Projektkostenkalkulation EP'!$B$4,5)+AA$3,Datenquellen!$F$7:$H$45,3,FALSE))," ",VLOOKUP(EDATE('Projektkostenkalkulation EP'!$B$4,5)+AA$3,Datenquellen!$F$7:$H$45,3,FALSE))="X"
                                    ),
                          "X",
                          IF((((NETWORKDAYS('Projektkostenkalkulation EP'!$G$8,EOMONTH('Projektkostenkalkulation EP'!$G$8,0)))*('Projektkostenkalkulation EP'!$N$42/5)*
                                        'Projektkostenkalkulation EP'!$G$26)-SUM($B$20:AA20))&gt;('Projektkostenkalkulation EP'!$N$42/5),('Projektkostenkalkulation EP'!$N$42/5),
                                         (NETWORKDAYS('Projektkostenkalkulation EP'!$G$8,
                                          EOMONTH('Projektkostenkalkulation EP'!$G$8,0)))*('Projektkostenkalkulation EP'!$N$42/5)*'Projektkostenkalkulation EP'!$G$26-SUM($B$20:AA20))
                          ),
               "X"
            )</f>
        <v>0</v>
      </c>
      <c r="AC20" s="122">
        <f xml:space="preserve"> IF(TEXT((EDATE('Projektkostenkalkulation EP'!$B$4,5)+AB$3),"MM")=TEXT((EDATE('Projektkostenkalkulation EP'!$B$4,5)+(AB$3-1)),"MM"),
             IF(
                        OR(
                                    TEXT((EDATE('Projektkostenkalkulation EP'!$B$4,5)+AB$3),"TTT") = "Sa",
                                    TEXT((EDATE('Projektkostenkalkulation EP'!$B$4,5)+AB$3),"TTT") = "So",
                                    IF(ISNA(VLOOKUP(EDATE('Projektkostenkalkulation EP'!$B$4,5)+AB$3,Datenquellen!$F$7:$H$45,3,FALSE))," ",VLOOKUP(EDATE('Projektkostenkalkulation EP'!$B$4,5)+AB$3,Datenquellen!$F$7:$H$45,3,FALSE))="X"
                                    ),
                          "X",
                          IF((((NETWORKDAYS('Projektkostenkalkulation EP'!$G$8,EOMONTH('Projektkostenkalkulation EP'!$G$8,0)))*('Projektkostenkalkulation EP'!$N$42/5)*
                                        'Projektkostenkalkulation EP'!$G$26)-SUM($B$20:AB20))&gt;('Projektkostenkalkulation EP'!$N$42/5),('Projektkostenkalkulation EP'!$N$42/5),
                                         (NETWORKDAYS('Projektkostenkalkulation EP'!$G$8,
                                          EOMONTH('Projektkostenkalkulation EP'!$G$8,0)))*('Projektkostenkalkulation EP'!$N$42/5)*'Projektkostenkalkulation EP'!$G$26-SUM($B$20:AB20))
                          ),
               "X"
            )</f>
        <v>0</v>
      </c>
      <c r="AD20" s="122" t="str">
        <f xml:space="preserve"> IF(TEXT((EDATE('Projektkostenkalkulation EP'!$B$4,5)+AC$3),"MM")=TEXT((EDATE('Projektkostenkalkulation EP'!$B$4,5)+(AC$3-1)),"MM"),
             IF(
                        OR(
                                    TEXT((EDATE('Projektkostenkalkulation EP'!$B$4,5)+AC$3),"TTT") = "Sa",
                                    TEXT((EDATE('Projektkostenkalkulation EP'!$B$4,5)+AC$3),"TTT") = "So",
                                    IF(ISNA(VLOOKUP(EDATE('Projektkostenkalkulation EP'!$B$4,5)+AC$3,Datenquellen!$F$7:$H$45,3,FALSE))," ",VLOOKUP(EDATE('Projektkostenkalkulation EP'!$B$4,5)+AC$3,Datenquellen!$F$7:$H$45,3,FALSE))="X"
                                    ),
                          "X",
                          IF((((NETWORKDAYS('Projektkostenkalkulation EP'!$G$8,EOMONTH('Projektkostenkalkulation EP'!$G$8,0)))*('Projektkostenkalkulation EP'!$N$42/5)*
                                        'Projektkostenkalkulation EP'!$G$26)-SUM($B$20:AC20))&gt;('Projektkostenkalkulation EP'!$N$42/5),('Projektkostenkalkulation EP'!$N$42/5),
                                         (NETWORKDAYS('Projektkostenkalkulation EP'!$G$8,
                                          EOMONTH('Projektkostenkalkulation EP'!$G$8,0)))*('Projektkostenkalkulation EP'!$N$42/5)*'Projektkostenkalkulation EP'!$G$26-SUM($B$20:AC20))
                          ),
               "X"
            )</f>
        <v>X</v>
      </c>
      <c r="AE20" s="122" t="str">
        <f xml:space="preserve"> IF(TEXT((EDATE('Projektkostenkalkulation EP'!$B$4,5)+AD$3),"MM")=TEXT((EDATE('Projektkostenkalkulation EP'!$B$4,5)+(AD$3-1)),"MM"),
             IF(
                        OR(
                                    TEXT((EDATE('Projektkostenkalkulation EP'!$B$4,5)+AD$3),"TTT") = "Sa",
                                    TEXT((EDATE('Projektkostenkalkulation EP'!$B$4,5)+AD$3),"TTT") = "So",
                                    IF(ISNA(VLOOKUP(EDATE('Projektkostenkalkulation EP'!$B$4,5)+AD$3,Datenquellen!$F$7:$H$45,3,FALSE))," ",VLOOKUP(EDATE('Projektkostenkalkulation EP'!$B$4,5)+AD$3,Datenquellen!$F$7:$H$45,3,FALSE))="X"
                                    ),
                          "X",
                          IF((((NETWORKDAYS('Projektkostenkalkulation EP'!$G$8,EOMONTH('Projektkostenkalkulation EP'!$G$8,0)))*('Projektkostenkalkulation EP'!$N$42/5)*
                                        'Projektkostenkalkulation EP'!$G$26)-SUM($B$20:AD20))&gt;('Projektkostenkalkulation EP'!$N$42/5),('Projektkostenkalkulation EP'!$N$42/5),
                                         (NETWORKDAYS('Projektkostenkalkulation EP'!$G$8,
                                          EOMONTH('Projektkostenkalkulation EP'!$G$8,0)))*('Projektkostenkalkulation EP'!$N$42/5)*'Projektkostenkalkulation EP'!$G$26-SUM($B$20:AD20))
                          ),
               "X"
            )</f>
        <v>X</v>
      </c>
      <c r="AF20" s="122" t="str">
        <f xml:space="preserve"> IF(TEXT((EDATE('Projektkostenkalkulation EP'!$B$4,5)+AE$3),"MM")=TEXT((EDATE('Projektkostenkalkulation EP'!$B$4,5)+(AE$3-1)),"MM"),
             IF(
                        OR(
                                    TEXT((EDATE('Projektkostenkalkulation EP'!$B$4,5)+AE$3),"TTT") = "Sa",
                                    TEXT((EDATE('Projektkostenkalkulation EP'!$B$4,5)+AE$3),"TTT") = "So",
                                    IF(ISNA(VLOOKUP(EDATE('Projektkostenkalkulation EP'!$B$4,5)+AE$3,Datenquellen!$F$7:$H$45,3,FALSE))," ",VLOOKUP(EDATE('Projektkostenkalkulation EP'!$B$4,5)+AE$3,Datenquellen!$F$7:$H$45,3,FALSE))="X"
                                    ),
                          "X",
                          IF((((NETWORKDAYS('Projektkostenkalkulation EP'!$G$8,EOMONTH('Projektkostenkalkulation EP'!$G$8,0)))*('Projektkostenkalkulation EP'!$N$42/5)*
                                        'Projektkostenkalkulation EP'!$G$26)-SUM($B$20:AE20))&gt;('Projektkostenkalkulation EP'!$N$42/5),('Projektkostenkalkulation EP'!$N$42/5),
                                         (NETWORKDAYS('Projektkostenkalkulation EP'!$G$8,
                                          EOMONTH('Projektkostenkalkulation EP'!$G$8,0)))*('Projektkostenkalkulation EP'!$N$42/5)*'Projektkostenkalkulation EP'!$G$26-SUM($B$20:AE20))
                          ),
               "X"
            )</f>
        <v>X</v>
      </c>
      <c r="AG20" s="121">
        <f t="shared" si="0"/>
        <v>0</v>
      </c>
      <c r="AH20" s="525">
        <f>AG20-AG21</f>
        <v>0</v>
      </c>
      <c r="AJ20" s="2" t="s">
        <v>81</v>
      </c>
      <c r="AK20" s="124" t="str">
        <f>IF(
            OR(
                     TEXT(EDATE('Projektkostenkalkulation EP'!$B$4,17),"TTT") = "Sa",
                     TEXT(EDATE('Projektkostenkalkulation EP'!$B$4,17),"TTT") = "So",
                     IF(ISNA(VLOOKUP(EDATE('Projektkostenkalkulation EP'!$B$4,17),Datenquellen!$F$7:$H$45,3,FALSE))," ",VLOOKUP(EDATE('Projektkostenkalkulation EP'!$B$4,17),Datenquellen!$F$7:$H$45,3,FALSE))="X"
                            ),
                    "X",
                    IF('Projektkostenkalkulation EP'!$S$26&gt;0,('Projektkostenkalkulation EP'!$N$42/5),0)
            )</f>
        <v>X</v>
      </c>
      <c r="AL20" s="122">
        <f xml:space="preserve"> IF(TEXT((EDATE('Projektkostenkalkulation EP'!$B$4,17)+AK$3),"MM")=TEXT((EDATE('Projektkostenkalkulation EP'!$B$4,17)+(AK$3-1)),"MM"),
             IF(
                        OR(
                                    TEXT((EDATE('Projektkostenkalkulation EP'!$B$4,17)+AK$3),"TTT") = "Sa",
                                    TEXT((EDATE('Projektkostenkalkulation EP'!$B$4,17)+AK$3),"TTT") = "So",
                                    IF(ISNA(VLOOKUP(EDATE('Projektkostenkalkulation EP'!$B$4,17)+AK$3,Datenquellen!$F$7:$H$45,3,FALSE))," ",VLOOKUP(EDATE('Projektkostenkalkulation EP'!$B$4,17)+AK$3,Datenquellen!$F$7:$H$45,3,FALSE))="X"
                                    ),
                          "X",
                          IF((((NETWORKDAYS('Projektkostenkalkulation EP'!$S$8,EOMONTH('Projektkostenkalkulation EP'!$S$8,0)))*('Projektkostenkalkulation EP'!$N$42/5)*
                                        'Projektkostenkalkulation EP'!$S$26)-SUM($AK20:AK$20))&gt;('Projektkostenkalkulation EP'!$N$42/5),('Projektkostenkalkulation EP'!$N$42/5),
                                         (NETWORKDAYS('Projektkostenkalkulation EP'!$S$8,
                                          EOMONTH('Projektkostenkalkulation EP'!$S$8,0)))*('Projektkostenkalkulation EP'!$N$42/5)*'Projektkostenkalkulation EP'!$S$26-SUM($AK20:AK$20))
                          ),
               "X"
            )</f>
        <v>0</v>
      </c>
      <c r="AM20" s="122">
        <f xml:space="preserve"> IF(TEXT((EDATE('Projektkostenkalkulation EP'!$B$4,17)+AL$3),"MM")=TEXT((EDATE('Projektkostenkalkulation EP'!$B$4,17)+(AL$3-1)),"MM"),
             IF(
                        OR(
                                    TEXT((EDATE('Projektkostenkalkulation EP'!$B$4,17)+AL$3),"TTT") = "Sa",
                                    TEXT((EDATE('Projektkostenkalkulation EP'!$B$4,17)+AL$3),"TTT") = "So",
                                    IF(ISNA(VLOOKUP(EDATE('Projektkostenkalkulation EP'!$B$4,17)+AL$3,Datenquellen!$F$7:$H$45,3,FALSE))," ",VLOOKUP(EDATE('Projektkostenkalkulation EP'!$B$4,17)+AL$3,Datenquellen!$F$7:$H$45,3,FALSE))="X"
                                    ),
                          "X",
                          IF((((NETWORKDAYS('Projektkostenkalkulation EP'!$S$8,EOMONTH('Projektkostenkalkulation EP'!$S$8,0)))*('Projektkostenkalkulation EP'!$N$42/5)*
                                        'Projektkostenkalkulation EP'!$S$26)-SUM($AK20:AL$20))&gt;('Projektkostenkalkulation EP'!$N$42/5),('Projektkostenkalkulation EP'!$N$42/5),
                                         (NETWORKDAYS('Projektkostenkalkulation EP'!$S$8,
                                          EOMONTH('Projektkostenkalkulation EP'!$S$8,0)))*('Projektkostenkalkulation EP'!$N$42/5)*'Projektkostenkalkulation EP'!$S$26-SUM($AK20:AL$20))
                          ),
               "X"
            )</f>
        <v>0</v>
      </c>
      <c r="AN20" s="122">
        <f xml:space="preserve"> IF(TEXT((EDATE('Projektkostenkalkulation EP'!$B$4,17)+AM$3),"MM")=TEXT((EDATE('Projektkostenkalkulation EP'!$B$4,17)+(AM$3-1)),"MM"),
             IF(
                        OR(
                                    TEXT((EDATE('Projektkostenkalkulation EP'!$B$4,17)+AM$3),"TTT") = "Sa",
                                    TEXT((EDATE('Projektkostenkalkulation EP'!$B$4,17)+AM$3),"TTT") = "So",
                                    IF(ISNA(VLOOKUP(EDATE('Projektkostenkalkulation EP'!$B$4,17)+AM$3,Datenquellen!$F$7:$H$45,3,FALSE))," ",VLOOKUP(EDATE('Projektkostenkalkulation EP'!$B$4,17)+AM$3,Datenquellen!$F$7:$H$45,3,FALSE))="X"
                                    ),
                          "X",
                          IF((((NETWORKDAYS('Projektkostenkalkulation EP'!$S$8,EOMONTH('Projektkostenkalkulation EP'!$S$8,0)))*('Projektkostenkalkulation EP'!$N$42/5)*
                                        'Projektkostenkalkulation EP'!$S$26)-SUM($AK20:AM$20))&gt;('Projektkostenkalkulation EP'!$N$42/5),('Projektkostenkalkulation EP'!$N$42/5),
                                         (NETWORKDAYS('Projektkostenkalkulation EP'!$S$8,
                                          EOMONTH('Projektkostenkalkulation EP'!$S$8,0)))*('Projektkostenkalkulation EP'!$N$42/5)*'Projektkostenkalkulation EP'!$S$26-SUM($AK20:AM$20))
                          ),
               "X"
            )</f>
        <v>0</v>
      </c>
      <c r="AO20" s="122">
        <f xml:space="preserve"> IF(TEXT((EDATE('Projektkostenkalkulation EP'!$B$4,17)+AN$3),"MM")=TEXT((EDATE('Projektkostenkalkulation EP'!$B$4,17)+(AN$3-1)),"MM"),
             IF(
                        OR(
                                    TEXT((EDATE('Projektkostenkalkulation EP'!$B$4,17)+AN$3),"TTT") = "Sa",
                                    TEXT((EDATE('Projektkostenkalkulation EP'!$B$4,17)+AN$3),"TTT") = "So",
                                    IF(ISNA(VLOOKUP(EDATE('Projektkostenkalkulation EP'!$B$4,17)+AN$3,Datenquellen!$F$7:$H$45,3,FALSE))," ",VLOOKUP(EDATE('Projektkostenkalkulation EP'!$B$4,17)+AN$3,Datenquellen!$F$7:$H$45,3,FALSE))="X"
                                    ),
                          "X",
                          IF((((NETWORKDAYS('Projektkostenkalkulation EP'!$S$8,EOMONTH('Projektkostenkalkulation EP'!$S$8,0)))*('Projektkostenkalkulation EP'!$N$42/5)*
                                        'Projektkostenkalkulation EP'!$S$26)-SUM($AK20:AN$20))&gt;('Projektkostenkalkulation EP'!$N$42/5),('Projektkostenkalkulation EP'!$N$42/5),
                                         (NETWORKDAYS('Projektkostenkalkulation EP'!$S$8,
                                          EOMONTH('Projektkostenkalkulation EP'!$S$8,0)))*('Projektkostenkalkulation EP'!$N$42/5)*'Projektkostenkalkulation EP'!$S$26-SUM($AK20:AN$20))
                          ),
               "X"
            )</f>
        <v>0</v>
      </c>
      <c r="AP20" s="122">
        <f xml:space="preserve"> IF(TEXT((EDATE('Projektkostenkalkulation EP'!$B$4,17)+AO$3),"MM")=TEXT((EDATE('Projektkostenkalkulation EP'!$B$4,17)+(AO$3-1)),"MM"),
             IF(
                        OR(
                                    TEXT((EDATE('Projektkostenkalkulation EP'!$B$4,17)+AO$3),"TTT") = "Sa",
                                    TEXT((EDATE('Projektkostenkalkulation EP'!$B$4,17)+AO$3),"TTT") = "So",
                                    IF(ISNA(VLOOKUP(EDATE('Projektkostenkalkulation EP'!$B$4,17)+AO$3,Datenquellen!$F$7:$H$45,3,FALSE))," ",VLOOKUP(EDATE('Projektkostenkalkulation EP'!$B$4,17)+AO$3,Datenquellen!$F$7:$H$45,3,FALSE))="X"
                                    ),
                          "X",
                          IF((((NETWORKDAYS('Projektkostenkalkulation EP'!$S$8,EOMONTH('Projektkostenkalkulation EP'!$S$8,0)))*('Projektkostenkalkulation EP'!$N$42/5)*
                                        'Projektkostenkalkulation EP'!$S$26)-SUM($AK20:AO$20))&gt;('Projektkostenkalkulation EP'!$N$42/5),('Projektkostenkalkulation EP'!$N$42/5),
                                         (NETWORKDAYS('Projektkostenkalkulation EP'!$S$8,
                                          EOMONTH('Projektkostenkalkulation EP'!$S$8,0)))*('Projektkostenkalkulation EP'!$N$42/5)*'Projektkostenkalkulation EP'!$S$26-SUM($AK20:AO$20))
                          ),
               "X"
            )</f>
        <v>0</v>
      </c>
      <c r="AQ20" s="122" t="str">
        <f xml:space="preserve"> IF(TEXT((EDATE('Projektkostenkalkulation EP'!$B$4,17)+AP$3),"MM")=TEXT((EDATE('Projektkostenkalkulation EP'!$B$4,17)+(AP$3-1)),"MM"),
             IF(
                        OR(
                                    TEXT((EDATE('Projektkostenkalkulation EP'!$B$4,17)+AP$3),"TTT") = "Sa",
                                    TEXT((EDATE('Projektkostenkalkulation EP'!$B$4,17)+AP$3),"TTT") = "So",
                                    IF(ISNA(VLOOKUP(EDATE('Projektkostenkalkulation EP'!$B$4,17)+AP$3,Datenquellen!$F$7:$H$45,3,FALSE))," ",VLOOKUP(EDATE('Projektkostenkalkulation EP'!$B$4,17)+AP$3,Datenquellen!$F$7:$H$45,3,FALSE))="X"
                                    ),
                          "X",
                          IF((((NETWORKDAYS('Projektkostenkalkulation EP'!$S$8,EOMONTH('Projektkostenkalkulation EP'!$S$8,0)))*('Projektkostenkalkulation EP'!$N$42/5)*
                                        'Projektkostenkalkulation EP'!$S$26)-SUM($AK20:AP$20))&gt;('Projektkostenkalkulation EP'!$N$42/5),('Projektkostenkalkulation EP'!$N$42/5),
                                         (NETWORKDAYS('Projektkostenkalkulation EP'!$S$8,
                                          EOMONTH('Projektkostenkalkulation EP'!$S$8,0)))*('Projektkostenkalkulation EP'!$N$42/5)*'Projektkostenkalkulation EP'!$S$26-SUM($AK20:AP$20))
                          ),
               "X"
            )</f>
        <v>X</v>
      </c>
      <c r="AR20" s="122" t="str">
        <f xml:space="preserve"> IF(TEXT((EDATE('Projektkostenkalkulation EP'!$B$4,17)+AQ$3),"MM")=TEXT((EDATE('Projektkostenkalkulation EP'!$B$4,17)+(AQ$3-1)),"MM"),
             IF(
                        OR(
                                    TEXT((EDATE('Projektkostenkalkulation EP'!$B$4,17)+AQ$3),"TTT") = "Sa",
                                    TEXT((EDATE('Projektkostenkalkulation EP'!$B$4,17)+AQ$3),"TTT") = "So",
                                    IF(ISNA(VLOOKUP(EDATE('Projektkostenkalkulation EP'!$B$4,17)+AQ$3,Datenquellen!$F$7:$H$45,3,FALSE))," ",VLOOKUP(EDATE('Projektkostenkalkulation EP'!$B$4,17)+AQ$3,Datenquellen!$F$7:$H$45,3,FALSE))="X"
                                    ),
                          "X",
                          IF((((NETWORKDAYS('Projektkostenkalkulation EP'!$S$8,EOMONTH('Projektkostenkalkulation EP'!$S$8,0)))*('Projektkostenkalkulation EP'!$N$42/5)*
                                        'Projektkostenkalkulation EP'!$S$26)-SUM($AK20:AQ$20))&gt;('Projektkostenkalkulation EP'!$N$42/5),('Projektkostenkalkulation EP'!$N$42/5),
                                         (NETWORKDAYS('Projektkostenkalkulation EP'!$S$8,
                                          EOMONTH('Projektkostenkalkulation EP'!$S$8,0)))*('Projektkostenkalkulation EP'!$N$42/5)*'Projektkostenkalkulation EP'!$S$26-SUM($AK20:AQ$20))
                          ),
               "X"
            )</f>
        <v>X</v>
      </c>
      <c r="AS20" s="122" t="str">
        <f xml:space="preserve"> IF(TEXT((EDATE('Projektkostenkalkulation EP'!$B$4,17)+AR$3),"MM")=TEXT((EDATE('Projektkostenkalkulation EP'!$B$4,17)+(AR$3-1)),"MM"),
             IF(
                        OR(
                                    TEXT((EDATE('Projektkostenkalkulation EP'!$B$4,17)+AR$3),"TTT") = "Sa",
                                    TEXT((EDATE('Projektkostenkalkulation EP'!$B$4,17)+AR$3),"TTT") = "So",
                                    IF(ISNA(VLOOKUP(EDATE('Projektkostenkalkulation EP'!$B$4,17)+AR$3,Datenquellen!$F$7:$H$45,3,FALSE))," ",VLOOKUP(EDATE('Projektkostenkalkulation EP'!$B$4,17)+AR$3,Datenquellen!$F$7:$H$45,3,FALSE))="X"
                                    ),
                          "X",
                          IF((((NETWORKDAYS('Projektkostenkalkulation EP'!$S$8,EOMONTH('Projektkostenkalkulation EP'!$S$8,0)))*('Projektkostenkalkulation EP'!$N$42/5)*
                                        'Projektkostenkalkulation EP'!$S$26)-SUM($AK20:AR$20))&gt;('Projektkostenkalkulation EP'!$N$42/5),('Projektkostenkalkulation EP'!$N$42/5),
                                         (NETWORKDAYS('Projektkostenkalkulation EP'!$S$8,
                                          EOMONTH('Projektkostenkalkulation EP'!$S$8,0)))*('Projektkostenkalkulation EP'!$N$42/5)*'Projektkostenkalkulation EP'!$S$26-SUM($AK20:AR$20))
                          ),
               "X"
            )</f>
        <v>X</v>
      </c>
      <c r="AT20" s="122">
        <f xml:space="preserve"> IF(TEXT((EDATE('Projektkostenkalkulation EP'!$B$4,17)+AS$3),"MM")=TEXT((EDATE('Projektkostenkalkulation EP'!$B$4,17)+(AS$3-1)),"MM"),
             IF(
                        OR(
                                    TEXT((EDATE('Projektkostenkalkulation EP'!$B$4,17)+AS$3),"TTT") = "Sa",
                                    TEXT((EDATE('Projektkostenkalkulation EP'!$B$4,17)+AS$3),"TTT") = "So",
                                    IF(ISNA(VLOOKUP(EDATE('Projektkostenkalkulation EP'!$B$4,17)+AS$3,Datenquellen!$F$7:$H$45,3,FALSE))," ",VLOOKUP(EDATE('Projektkostenkalkulation EP'!$B$4,17)+AS$3,Datenquellen!$F$7:$H$45,3,FALSE))="X"
                                    ),
                          "X",
                          IF((((NETWORKDAYS('Projektkostenkalkulation EP'!$S$8,EOMONTH('Projektkostenkalkulation EP'!$S$8,0)))*('Projektkostenkalkulation EP'!$N$42/5)*
                                        'Projektkostenkalkulation EP'!$S$26)-SUM($AK20:AS$20))&gt;('Projektkostenkalkulation EP'!$N$42/5),('Projektkostenkalkulation EP'!$N$42/5),
                                         (NETWORKDAYS('Projektkostenkalkulation EP'!$S$8,
                                          EOMONTH('Projektkostenkalkulation EP'!$S$8,0)))*('Projektkostenkalkulation EP'!$N$42/5)*'Projektkostenkalkulation EP'!$S$26-SUM($AK20:AS$20))
                          ),
               "X"
            )</f>
        <v>0</v>
      </c>
      <c r="AU20" s="122">
        <f xml:space="preserve"> IF(TEXT((EDATE('Projektkostenkalkulation EP'!$B$4,17)+AT$3),"MM")=TEXT((EDATE('Projektkostenkalkulation EP'!$B$4,17)+(AT$3-1)),"MM"),
             IF(
                        OR(
                                    TEXT((EDATE('Projektkostenkalkulation EP'!$B$4,17)+AT$3),"TTT") = "Sa",
                                    TEXT((EDATE('Projektkostenkalkulation EP'!$B$4,17)+AT$3),"TTT") = "So",
                                    IF(ISNA(VLOOKUP(EDATE('Projektkostenkalkulation EP'!$B$4,17)+AT$3,Datenquellen!$F$7:$H$45,3,FALSE))," ",VLOOKUP(EDATE('Projektkostenkalkulation EP'!$B$4,17)+AT$3,Datenquellen!$F$7:$H$45,3,FALSE))="X"
                                    ),
                          "X",
                          IF((((NETWORKDAYS('Projektkostenkalkulation EP'!$S$8,EOMONTH('Projektkostenkalkulation EP'!$S$8,0)))*('Projektkostenkalkulation EP'!$N$42/5)*
                                        'Projektkostenkalkulation EP'!$S$26)-SUM($AK20:AT$20))&gt;('Projektkostenkalkulation EP'!$N$42/5),('Projektkostenkalkulation EP'!$N$42/5),
                                         (NETWORKDAYS('Projektkostenkalkulation EP'!$S$8,
                                          EOMONTH('Projektkostenkalkulation EP'!$S$8,0)))*('Projektkostenkalkulation EP'!$N$42/5)*'Projektkostenkalkulation EP'!$S$26-SUM($AK20:AT$20))
                          ),
               "X"
            )</f>
        <v>0</v>
      </c>
      <c r="AV20" s="122">
        <f xml:space="preserve"> IF(TEXT((EDATE('Projektkostenkalkulation EP'!$B$4,17)+AU$3),"MM")=TEXT((EDATE('Projektkostenkalkulation EP'!$B$4,17)+(AU$3-1)),"MM"),
             IF(
                        OR(
                                    TEXT((EDATE('Projektkostenkalkulation EP'!$B$4,17)+AU$3),"TTT") = "Sa",
                                    TEXT((EDATE('Projektkostenkalkulation EP'!$B$4,17)+AU$3),"TTT") = "So",
                                    IF(ISNA(VLOOKUP(EDATE('Projektkostenkalkulation EP'!$B$4,17)+AU$3,Datenquellen!$F$7:$H$45,3,FALSE))," ",VLOOKUP(EDATE('Projektkostenkalkulation EP'!$B$4,17)+AU$3,Datenquellen!$F$7:$H$45,3,FALSE))="X"
                                    ),
                          "X",
                          IF((((NETWORKDAYS('Projektkostenkalkulation EP'!$S$8,EOMONTH('Projektkostenkalkulation EP'!$S$8,0)))*('Projektkostenkalkulation EP'!$N$42/5)*
                                        'Projektkostenkalkulation EP'!$S$26)-SUM($AK20:AU$20))&gt;('Projektkostenkalkulation EP'!$N$42/5),('Projektkostenkalkulation EP'!$N$42/5),
                                         (NETWORKDAYS('Projektkostenkalkulation EP'!$S$8,
                                          EOMONTH('Projektkostenkalkulation EP'!$S$8,0)))*('Projektkostenkalkulation EP'!$N$42/5)*'Projektkostenkalkulation EP'!$S$26-SUM($AK20:AU$20))
                          ),
               "X"
            )</f>
        <v>0</v>
      </c>
      <c r="AW20" s="122">
        <f xml:space="preserve"> IF(TEXT((EDATE('Projektkostenkalkulation EP'!$B$4,17)+AV$3),"MM")=TEXT((EDATE('Projektkostenkalkulation EP'!$B$4,17)+(AV$3-1)),"MM"),
             IF(
                        OR(
                                    TEXT((EDATE('Projektkostenkalkulation EP'!$B$4,17)+AV$3),"TTT") = "Sa",
                                    TEXT((EDATE('Projektkostenkalkulation EP'!$B$4,17)+AV$3),"TTT") = "So",
                                    IF(ISNA(VLOOKUP(EDATE('Projektkostenkalkulation EP'!$B$4,17)+AV$3,Datenquellen!$F$7:$H$45,3,FALSE))," ",VLOOKUP(EDATE('Projektkostenkalkulation EP'!$B$4,17)+AV$3,Datenquellen!$F$7:$H$45,3,FALSE))="X"
                                    ),
                          "X",
                          IF((((NETWORKDAYS('Projektkostenkalkulation EP'!$S$8,EOMONTH('Projektkostenkalkulation EP'!$S$8,0)))*('Projektkostenkalkulation EP'!$N$42/5)*
                                        'Projektkostenkalkulation EP'!$S$26)-SUM($AK20:AV$20))&gt;('Projektkostenkalkulation EP'!$N$42/5),('Projektkostenkalkulation EP'!$N$42/5),
                                         (NETWORKDAYS('Projektkostenkalkulation EP'!$S$8,
                                          EOMONTH('Projektkostenkalkulation EP'!$S$8,0)))*('Projektkostenkalkulation EP'!$N$42/5)*'Projektkostenkalkulation EP'!$S$26-SUM($AK20:AV$20))
                          ),
               "X"
            )</f>
        <v>0</v>
      </c>
      <c r="AX20" s="122" t="str">
        <f xml:space="preserve"> IF(TEXT((EDATE('Projektkostenkalkulation EP'!$B$4,17)+AW$3),"MM")=TEXT((EDATE('Projektkostenkalkulation EP'!$B$4,17)+(AW$3-1)),"MM"),
             IF(
                        OR(
                                    TEXT((EDATE('Projektkostenkalkulation EP'!$B$4,17)+AW$3),"TTT") = "Sa",
                                    TEXT((EDATE('Projektkostenkalkulation EP'!$B$4,17)+AW$3),"TTT") = "So",
                                    IF(ISNA(VLOOKUP(EDATE('Projektkostenkalkulation EP'!$B$4,17)+AW$3,Datenquellen!$F$7:$H$45,3,FALSE))," ",VLOOKUP(EDATE('Projektkostenkalkulation EP'!$B$4,17)+AW$3,Datenquellen!$F$7:$H$45,3,FALSE))="X"
                                    ),
                          "X",
                          IF((((NETWORKDAYS('Projektkostenkalkulation EP'!$S$8,EOMONTH('Projektkostenkalkulation EP'!$S$8,0)))*('Projektkostenkalkulation EP'!$N$42/5)*
                                        'Projektkostenkalkulation EP'!$S$26)-SUM($AK20:AW$20))&gt;('Projektkostenkalkulation EP'!$N$42/5),('Projektkostenkalkulation EP'!$N$42/5),
                                         (NETWORKDAYS('Projektkostenkalkulation EP'!$S$8,
                                          EOMONTH('Projektkostenkalkulation EP'!$S$8,0)))*('Projektkostenkalkulation EP'!$N$42/5)*'Projektkostenkalkulation EP'!$S$26-SUM($AK20:AW$20))
                          ),
               "X"
            )</f>
        <v>X</v>
      </c>
      <c r="AY20" s="122" t="str">
        <f xml:space="preserve"> IF(TEXT((EDATE('Projektkostenkalkulation EP'!$B$4,17)+AX$3),"MM")=TEXT((EDATE('Projektkostenkalkulation EP'!$B$4,17)+(AX$3-1)),"MM"),
             IF(
                        OR(
                                    TEXT((EDATE('Projektkostenkalkulation EP'!$B$4,17)+AX$3),"TTT") = "Sa",
                                    TEXT((EDATE('Projektkostenkalkulation EP'!$B$4,17)+AX$3),"TTT") = "So",
                                    IF(ISNA(VLOOKUP(EDATE('Projektkostenkalkulation EP'!$B$4,17)+AX$3,Datenquellen!$F$7:$H$45,3,FALSE))," ",VLOOKUP(EDATE('Projektkostenkalkulation EP'!$B$4,17)+AX$3,Datenquellen!$F$7:$H$45,3,FALSE))="X"
                                    ),
                          "X",
                          IF((((NETWORKDAYS('Projektkostenkalkulation EP'!$S$8,EOMONTH('Projektkostenkalkulation EP'!$S$8,0)))*('Projektkostenkalkulation EP'!$N$42/5)*
                                        'Projektkostenkalkulation EP'!$S$26)-SUM($AK20:AX$20))&gt;('Projektkostenkalkulation EP'!$N$42/5),('Projektkostenkalkulation EP'!$N$42/5),
                                         (NETWORKDAYS('Projektkostenkalkulation EP'!$S$8,
                                          EOMONTH('Projektkostenkalkulation EP'!$S$8,0)))*('Projektkostenkalkulation EP'!$N$42/5)*'Projektkostenkalkulation EP'!$S$26-SUM($AK20:AX$20))
                          ),
               "X"
            )</f>
        <v>X</v>
      </c>
      <c r="AZ20" s="122">
        <f xml:space="preserve"> IF(TEXT((EDATE('Projektkostenkalkulation EP'!$B$4,17)+AY$3),"MM")=TEXT((EDATE('Projektkostenkalkulation EP'!$B$4,17)+(AY$3-1)),"MM"),
             IF(
                        OR(
                                    TEXT((EDATE('Projektkostenkalkulation EP'!$B$4,17)+AY$3),"TTT") = "Sa",
                                    TEXT((EDATE('Projektkostenkalkulation EP'!$B$4,17)+AY$3),"TTT") = "So",
                                    IF(ISNA(VLOOKUP(EDATE('Projektkostenkalkulation EP'!$B$4,17)+AY$3,Datenquellen!$F$7:$H$45,3,FALSE))," ",VLOOKUP(EDATE('Projektkostenkalkulation EP'!$B$4,17)+AY$3,Datenquellen!$F$7:$H$45,3,FALSE))="X"
                                    ),
                          "X",
                          IF((((NETWORKDAYS('Projektkostenkalkulation EP'!$S$8,EOMONTH('Projektkostenkalkulation EP'!$S$8,0)))*('Projektkostenkalkulation EP'!$N$42/5)*
                                        'Projektkostenkalkulation EP'!$S$26)-SUM($AK20:AY$20))&gt;('Projektkostenkalkulation EP'!$N$42/5),('Projektkostenkalkulation EP'!$N$42/5),
                                         (NETWORKDAYS('Projektkostenkalkulation EP'!$S$8,
                                          EOMONTH('Projektkostenkalkulation EP'!$S$8,0)))*('Projektkostenkalkulation EP'!$N$42/5)*'Projektkostenkalkulation EP'!$S$26-SUM($AK20:AY$20))
                          ),
               "X"
            )</f>
        <v>0</v>
      </c>
      <c r="BA20" s="122">
        <f xml:space="preserve"> IF(TEXT((EDATE('Projektkostenkalkulation EP'!$B$4,17)+AZ$3),"MM")=TEXT((EDATE('Projektkostenkalkulation EP'!$B$4,17)+(AZ$3-1)),"MM"),
             IF(
                        OR(
                                    TEXT((EDATE('Projektkostenkalkulation EP'!$B$4,17)+AZ$3),"TTT") = "Sa",
                                    TEXT((EDATE('Projektkostenkalkulation EP'!$B$4,17)+AZ$3),"TTT") = "So",
                                    IF(ISNA(VLOOKUP(EDATE('Projektkostenkalkulation EP'!$B$4,17)+AZ$3,Datenquellen!$F$7:$H$45,3,FALSE))," ",VLOOKUP(EDATE('Projektkostenkalkulation EP'!$B$4,17)+AZ$3,Datenquellen!$F$7:$H$45,3,FALSE))="X"
                                    ),
                          "X",
                          IF((((NETWORKDAYS('Projektkostenkalkulation EP'!$S$8,EOMONTH('Projektkostenkalkulation EP'!$S$8,0)))*('Projektkostenkalkulation EP'!$N$42/5)*
                                        'Projektkostenkalkulation EP'!$S$26)-SUM($AK20:AZ$20))&gt;('Projektkostenkalkulation EP'!$N$42/5),('Projektkostenkalkulation EP'!$N$42/5),
                                         (NETWORKDAYS('Projektkostenkalkulation EP'!$S$8,
                                          EOMONTH('Projektkostenkalkulation EP'!$S$8,0)))*('Projektkostenkalkulation EP'!$N$42/5)*'Projektkostenkalkulation EP'!$S$26-SUM($AK20:AZ$20))
                          ),
               "X"
            )</f>
        <v>0</v>
      </c>
      <c r="BB20" s="122">
        <f xml:space="preserve"> IF(TEXT((EDATE('Projektkostenkalkulation EP'!$B$4,17)+BA$3),"MM")=TEXT((EDATE('Projektkostenkalkulation EP'!$B$4,17)+(BA$3-1)),"MM"),
             IF(
                        OR(
                                    TEXT((EDATE('Projektkostenkalkulation EP'!$B$4,17)+BA$3),"TTT") = "Sa",
                                    TEXT((EDATE('Projektkostenkalkulation EP'!$B$4,17)+BA$3),"TTT") = "So",
                                    IF(ISNA(VLOOKUP(EDATE('Projektkostenkalkulation EP'!$B$4,17)+BA$3,Datenquellen!$F$7:$H$45,3,FALSE))," ",VLOOKUP(EDATE('Projektkostenkalkulation EP'!$B$4,17)+BA$3,Datenquellen!$F$7:$H$45,3,FALSE))="X"
                                    ),
                          "X",
                          IF((((NETWORKDAYS('Projektkostenkalkulation EP'!$S$8,EOMONTH('Projektkostenkalkulation EP'!$S$8,0)))*('Projektkostenkalkulation EP'!$N$42/5)*
                                        'Projektkostenkalkulation EP'!$S$26)-SUM($AK20:BA$20))&gt;('Projektkostenkalkulation EP'!$N$42/5),('Projektkostenkalkulation EP'!$N$42/5),
                                         (NETWORKDAYS('Projektkostenkalkulation EP'!$S$8,
                                          EOMONTH('Projektkostenkalkulation EP'!$S$8,0)))*('Projektkostenkalkulation EP'!$N$42/5)*'Projektkostenkalkulation EP'!$S$26-SUM($AK20:BA$20))
                          ),
               "X"
            )</f>
        <v>0</v>
      </c>
      <c r="BC20" s="122" t="str">
        <f xml:space="preserve"> IF(TEXT((EDATE('Projektkostenkalkulation EP'!$B$4,17)+BB$3),"MM")=TEXT((EDATE('Projektkostenkalkulation EP'!$B$4,17)+(BB$3-1)),"MM"),
             IF(
                        OR(
                                    TEXT((EDATE('Projektkostenkalkulation EP'!$B$4,17)+BB$3),"TTT") = "Sa",
                                    TEXT((EDATE('Projektkostenkalkulation EP'!$B$4,17)+BB$3),"TTT") = "So",
                                    IF(ISNA(VLOOKUP(EDATE('Projektkostenkalkulation EP'!$B$4,17)+BB$3,Datenquellen!$F$7:$H$45,3,FALSE))," ",VLOOKUP(EDATE('Projektkostenkalkulation EP'!$B$4,17)+BB$3,Datenquellen!$F$7:$H$45,3,FALSE))="X"
                                    ),
                          "X",
                          IF((((NETWORKDAYS('Projektkostenkalkulation EP'!$S$8,EOMONTH('Projektkostenkalkulation EP'!$S$8,0)))*('Projektkostenkalkulation EP'!$N$42/5)*
                                        'Projektkostenkalkulation EP'!$S$26)-SUM($AK20:BB$20))&gt;('Projektkostenkalkulation EP'!$N$42/5),('Projektkostenkalkulation EP'!$N$42/5),
                                         (NETWORKDAYS('Projektkostenkalkulation EP'!$S$8,
                                          EOMONTH('Projektkostenkalkulation EP'!$S$8,0)))*('Projektkostenkalkulation EP'!$N$42/5)*'Projektkostenkalkulation EP'!$S$26-SUM($AK20:BB$20))
                          ),
               "X"
            )</f>
        <v>X</v>
      </c>
      <c r="BD20" s="122">
        <f xml:space="preserve"> IF(TEXT((EDATE('Projektkostenkalkulation EP'!$B$4,17)+BC$3),"MM")=TEXT((EDATE('Projektkostenkalkulation EP'!$B$4,17)+(BC$3-1)),"MM"),
             IF(
                        OR(
                                    TEXT((EDATE('Projektkostenkalkulation EP'!$B$4,17)+BC$3),"TTT") = "Sa",
                                    TEXT((EDATE('Projektkostenkalkulation EP'!$B$4,17)+BC$3),"TTT") = "So",
                                    IF(ISNA(VLOOKUP(EDATE('Projektkostenkalkulation EP'!$B$4,17)+BC$3,Datenquellen!$F$7:$H$45,3,FALSE))," ",VLOOKUP(EDATE('Projektkostenkalkulation EP'!$B$4,17)+BC$3,Datenquellen!$F$7:$H$45,3,FALSE))="X"
                                    ),
                          "X",
                          IF((((NETWORKDAYS('Projektkostenkalkulation EP'!$S$8,EOMONTH('Projektkostenkalkulation EP'!$S$8,0)))*('Projektkostenkalkulation EP'!$N$42/5)*
                                        'Projektkostenkalkulation EP'!$S$26)-SUM($AK20:BC$20))&gt;('Projektkostenkalkulation EP'!$N$42/5),('Projektkostenkalkulation EP'!$N$42/5),
                                         (NETWORKDAYS('Projektkostenkalkulation EP'!$S$8,
                                          EOMONTH('Projektkostenkalkulation EP'!$S$8,0)))*('Projektkostenkalkulation EP'!$N$42/5)*'Projektkostenkalkulation EP'!$S$26-SUM($AK20:BC$20))
                          ),
               "X"
            )</f>
        <v>0</v>
      </c>
      <c r="BE20" s="122" t="str">
        <f xml:space="preserve"> IF(TEXT((EDATE('Projektkostenkalkulation EP'!$B$4,17)+BD$3),"MM")=TEXT((EDATE('Projektkostenkalkulation EP'!$B$4,17)+(BD$3-1)),"MM"),
             IF(
                        OR(
                                    TEXT((EDATE('Projektkostenkalkulation EP'!$B$4,17)+BD$3),"TTT") = "Sa",
                                    TEXT((EDATE('Projektkostenkalkulation EP'!$B$4,17)+BD$3),"TTT") = "So",
                                    IF(ISNA(VLOOKUP(EDATE('Projektkostenkalkulation EP'!$B$4,17)+BD$3,Datenquellen!$F$7:$H$45,3,FALSE))," ",VLOOKUP(EDATE('Projektkostenkalkulation EP'!$B$4,17)+BD$3,Datenquellen!$F$7:$H$45,3,FALSE))="X"
                                    ),
                          "X",
                          IF((((NETWORKDAYS('Projektkostenkalkulation EP'!$S$8,EOMONTH('Projektkostenkalkulation EP'!$S$8,0)))*('Projektkostenkalkulation EP'!$N$42/5)*
                                        'Projektkostenkalkulation EP'!$S$26)-SUM($AK20:BD$20))&gt;('Projektkostenkalkulation EP'!$N$42/5),('Projektkostenkalkulation EP'!$N$42/5),
                                         (NETWORKDAYS('Projektkostenkalkulation EP'!$S$8,
                                          EOMONTH('Projektkostenkalkulation EP'!$S$8,0)))*('Projektkostenkalkulation EP'!$N$42/5)*'Projektkostenkalkulation EP'!$S$26-SUM($AK20:BD$20))
                          ),
               "X"
            )</f>
        <v>X</v>
      </c>
      <c r="BF20" s="122" t="str">
        <f xml:space="preserve"> IF(TEXT((EDATE('Projektkostenkalkulation EP'!$B$4,17)+BE$3),"MM")=TEXT((EDATE('Projektkostenkalkulation EP'!$B$4,17)+(BE$3-1)),"MM"),
             IF(
                        OR(
                                    TEXT((EDATE('Projektkostenkalkulation EP'!$B$4,17)+BE$3),"TTT") = "Sa",
                                    TEXT((EDATE('Projektkostenkalkulation EP'!$B$4,17)+BE$3),"TTT") = "So",
                                    IF(ISNA(VLOOKUP(EDATE('Projektkostenkalkulation EP'!$B$4,17)+BE$3,Datenquellen!$F$7:$H$45,3,FALSE))," ",VLOOKUP(EDATE('Projektkostenkalkulation EP'!$B$4,17)+BE$3,Datenquellen!$F$7:$H$45,3,FALSE))="X"
                                    ),
                          "X",
                          IF((((NETWORKDAYS('Projektkostenkalkulation EP'!$S$8,EOMONTH('Projektkostenkalkulation EP'!$S$8,0)))*('Projektkostenkalkulation EP'!$N$42/5)*
                                        'Projektkostenkalkulation EP'!$S$26)-SUM($AK20:BE$20))&gt;('Projektkostenkalkulation EP'!$N$42/5),('Projektkostenkalkulation EP'!$N$42/5),
                                         (NETWORKDAYS('Projektkostenkalkulation EP'!$S$8,
                                          EOMONTH('Projektkostenkalkulation EP'!$S$8,0)))*('Projektkostenkalkulation EP'!$N$42/5)*'Projektkostenkalkulation EP'!$S$26-SUM($AK20:BE$20))
                          ),
               "X"
            )</f>
        <v>X</v>
      </c>
      <c r="BG20" s="122">
        <f xml:space="preserve"> IF(TEXT((EDATE('Projektkostenkalkulation EP'!$B$4,17)+BF$3),"MM")=TEXT((EDATE('Projektkostenkalkulation EP'!$B$4,17)+(BF$3-1)),"MM"),
             IF(
                        OR(
                                    TEXT((EDATE('Projektkostenkalkulation EP'!$B$4,17)+BF$3),"TTT") = "Sa",
                                    TEXT((EDATE('Projektkostenkalkulation EP'!$B$4,17)+BF$3),"TTT") = "So",
                                    IF(ISNA(VLOOKUP(EDATE('Projektkostenkalkulation EP'!$B$4,17)+BF$3,Datenquellen!$F$7:$H$45,3,FALSE))," ",VLOOKUP(EDATE('Projektkostenkalkulation EP'!$B$4,17)+BF$3,Datenquellen!$F$7:$H$45,3,FALSE))="X"
                                    ),
                          "X",
                          IF((((NETWORKDAYS('Projektkostenkalkulation EP'!$S$8,EOMONTH('Projektkostenkalkulation EP'!$S$8,0)))*('Projektkostenkalkulation EP'!$N$42/5)*
                                        'Projektkostenkalkulation EP'!$S$26)-SUM($AK20:BF$20))&gt;('Projektkostenkalkulation EP'!$N$42/5),('Projektkostenkalkulation EP'!$N$42/5),
                                         (NETWORKDAYS('Projektkostenkalkulation EP'!$S$8,
                                          EOMONTH('Projektkostenkalkulation EP'!$S$8,0)))*('Projektkostenkalkulation EP'!$N$42/5)*'Projektkostenkalkulation EP'!$S$26-SUM($AK20:BF$20))
                          ),
               "X"
            )</f>
        <v>0</v>
      </c>
      <c r="BH20" s="122">
        <f xml:space="preserve"> IF(TEXT((EDATE('Projektkostenkalkulation EP'!$B$4,17)+BG$3),"MM")=TEXT((EDATE('Projektkostenkalkulation EP'!$B$4,17)+(BG$3-1)),"MM"),
             IF(
                        OR(
                                    TEXT((EDATE('Projektkostenkalkulation EP'!$B$4,17)+BG$3),"TTT") = "Sa",
                                    TEXT((EDATE('Projektkostenkalkulation EP'!$B$4,17)+BG$3),"TTT") = "So",
                                    IF(ISNA(VLOOKUP(EDATE('Projektkostenkalkulation EP'!$B$4,17)+BG$3,Datenquellen!$F$7:$H$45,3,FALSE))," ",VLOOKUP(EDATE('Projektkostenkalkulation EP'!$B$4,17)+BG$3,Datenquellen!$F$7:$H$45,3,FALSE))="X"
                                    ),
                          "X",
                          IF((((NETWORKDAYS('Projektkostenkalkulation EP'!$S$8,EOMONTH('Projektkostenkalkulation EP'!$S$8,0)))*('Projektkostenkalkulation EP'!$N$42/5)*
                                        'Projektkostenkalkulation EP'!$S$26)-SUM($AK20:BG$20))&gt;('Projektkostenkalkulation EP'!$N$42/5),('Projektkostenkalkulation EP'!$N$42/5),
                                         (NETWORKDAYS('Projektkostenkalkulation EP'!$S$8,
                                          EOMONTH('Projektkostenkalkulation EP'!$S$8,0)))*('Projektkostenkalkulation EP'!$N$42/5)*'Projektkostenkalkulation EP'!$S$26-SUM($AK20:BG$20))
                          ),
               "X"
            )</f>
        <v>0</v>
      </c>
      <c r="BI20" s="122">
        <f xml:space="preserve"> IF(TEXT((EDATE('Projektkostenkalkulation EP'!$B$4,17)+BH$3),"MM")=TEXT((EDATE('Projektkostenkalkulation EP'!$B$4,17)+(BH$3-1)),"MM"),
             IF(
                        OR(
                                    TEXT((EDATE('Projektkostenkalkulation EP'!$B$4,17)+BH$3),"TTT") = "Sa",
                                    TEXT((EDATE('Projektkostenkalkulation EP'!$B$4,17)+BH$3),"TTT") = "So",
                                    IF(ISNA(VLOOKUP(EDATE('Projektkostenkalkulation EP'!$B$4,17)+BH$3,Datenquellen!$F$7:$H$45,3,FALSE))," ",VLOOKUP(EDATE('Projektkostenkalkulation EP'!$B$4,17)+BH$3,Datenquellen!$F$7:$H$45,3,FALSE))="X"
                                    ),
                          "X",
                          IF((((NETWORKDAYS('Projektkostenkalkulation EP'!$S$8,EOMONTH('Projektkostenkalkulation EP'!$S$8,0)))*('Projektkostenkalkulation EP'!$N$42/5)*
                                        'Projektkostenkalkulation EP'!$S$26)-SUM($AK20:BH$20))&gt;('Projektkostenkalkulation EP'!$N$42/5),('Projektkostenkalkulation EP'!$N$42/5),
                                         (NETWORKDAYS('Projektkostenkalkulation EP'!$S$8,
                                          EOMONTH('Projektkostenkalkulation EP'!$S$8,0)))*('Projektkostenkalkulation EP'!$N$42/5)*'Projektkostenkalkulation EP'!$S$26-SUM($AK20:BH$20))
                          ),
               "X"
            )</f>
        <v>0</v>
      </c>
      <c r="BJ20" s="122">
        <f xml:space="preserve"> IF(TEXT((EDATE('Projektkostenkalkulation EP'!$B$4,17)+BI$3),"MM")=TEXT((EDATE('Projektkostenkalkulation EP'!$B$4,17)+(BI$3-1)),"MM"),
             IF(
                        OR(
                                    TEXT((EDATE('Projektkostenkalkulation EP'!$B$4,17)+BI$3),"TTT") = "Sa",
                                    TEXT((EDATE('Projektkostenkalkulation EP'!$B$4,17)+BI$3),"TTT") = "So",
                                    IF(ISNA(VLOOKUP(EDATE('Projektkostenkalkulation EP'!$B$4,17)+BI$3,Datenquellen!$F$7:$H$45,3,FALSE))," ",VLOOKUP(EDATE('Projektkostenkalkulation EP'!$B$4,17)+BI$3,Datenquellen!$F$7:$H$45,3,FALSE))="X"
                                    ),
                          "X",
                          IF((((NETWORKDAYS('Projektkostenkalkulation EP'!$S$8,EOMONTH('Projektkostenkalkulation EP'!$S$8,0)))*('Projektkostenkalkulation EP'!$N$42/5)*
                                        'Projektkostenkalkulation EP'!$S$26)-SUM($AK20:BI$20))&gt;('Projektkostenkalkulation EP'!$N$42/5),('Projektkostenkalkulation EP'!$N$42/5),
                                         (NETWORKDAYS('Projektkostenkalkulation EP'!$S$8,
                                          EOMONTH('Projektkostenkalkulation EP'!$S$8,0)))*('Projektkostenkalkulation EP'!$N$42/5)*'Projektkostenkalkulation EP'!$S$26-SUM($AK20:BI$20))
                          ),
               "X"
            )</f>
        <v>0</v>
      </c>
      <c r="BK20" s="122">
        <f xml:space="preserve"> IF(TEXT((EDATE('Projektkostenkalkulation EP'!$B$4,17)+BJ$3),"MM")=TEXT((EDATE('Projektkostenkalkulation EP'!$B$4,17)+(BJ$3-1)),"MM"),
             IF(
                        OR(
                                    TEXT((EDATE('Projektkostenkalkulation EP'!$B$4,17)+BJ$3),"TTT") = "Sa",
                                    TEXT((EDATE('Projektkostenkalkulation EP'!$B$4,17)+BJ$3),"TTT") = "So",
                                    IF(ISNA(VLOOKUP(EDATE('Projektkostenkalkulation EP'!$B$4,17)+BJ$3,Datenquellen!$F$7:$H$45,3,FALSE))," ",VLOOKUP(EDATE('Projektkostenkalkulation EP'!$B$4,17)+BJ$3,Datenquellen!$F$7:$H$45,3,FALSE))="X"
                                    ),
                          "X",
                          IF((((NETWORKDAYS('Projektkostenkalkulation EP'!$S$8,EOMONTH('Projektkostenkalkulation EP'!$S$8,0)))*('Projektkostenkalkulation EP'!$N$42/5)*
                                        'Projektkostenkalkulation EP'!$S$26)-SUM($AK20:BJ$20))&gt;('Projektkostenkalkulation EP'!$N$42/5),('Projektkostenkalkulation EP'!$N$42/5),
                                         (NETWORKDAYS('Projektkostenkalkulation EP'!$S$8,
                                          EOMONTH('Projektkostenkalkulation EP'!$S$8,0)))*('Projektkostenkalkulation EP'!$N$42/5)*'Projektkostenkalkulation EP'!$S$26-SUM($AK20:BJ$20))
                          ),
               "X"
            )</f>
        <v>0</v>
      </c>
      <c r="BL20" s="122" t="str">
        <f xml:space="preserve"> IF(TEXT((EDATE('Projektkostenkalkulation EP'!$B$4,17)+BK$3),"MM")=TEXT((EDATE('Projektkostenkalkulation EP'!$B$4,17)+(BK$3-1)),"MM"),
             IF(
                        OR(
                                    TEXT((EDATE('Projektkostenkalkulation EP'!$B$4,17)+BK$3),"TTT") = "Sa",
                                    TEXT((EDATE('Projektkostenkalkulation EP'!$B$4,17)+BK$3),"TTT") = "So",
                                    IF(ISNA(VLOOKUP(EDATE('Projektkostenkalkulation EP'!$B$4,17)+BK$3,Datenquellen!$F$7:$H$45,3,FALSE))," ",VLOOKUP(EDATE('Projektkostenkalkulation EP'!$B$4,17)+BK$3,Datenquellen!$F$7:$H$45,3,FALSE))="X"
                                    ),
                          "X",
                          IF((((NETWORKDAYS('Projektkostenkalkulation EP'!$S$8,EOMONTH('Projektkostenkalkulation EP'!$S$8,0)))*('Projektkostenkalkulation EP'!$N$42/5)*
                                        'Projektkostenkalkulation EP'!$S$26)-SUM($AK20:BK$20))&gt;('Projektkostenkalkulation EP'!$N$42/5),('Projektkostenkalkulation EP'!$N$42/5),
                                         (NETWORKDAYS('Projektkostenkalkulation EP'!$S$8,
                                          EOMONTH('Projektkostenkalkulation EP'!$S$8,0)))*('Projektkostenkalkulation EP'!$N$42/5)*'Projektkostenkalkulation EP'!$S$26-SUM($AK20:BK$20))
                          ),
               "X"
            )</f>
        <v>X</v>
      </c>
      <c r="BM20" s="122" t="str">
        <f xml:space="preserve"> IF(TEXT((EDATE('Projektkostenkalkulation EP'!$B$4,17)+BL$3),"MM")=TEXT((EDATE('Projektkostenkalkulation EP'!$B$4,17)+(BL$3-1)),"MM"),
             IF(
                        OR(
                                    TEXT((EDATE('Projektkostenkalkulation EP'!$B$4,17)+BL$3),"TTT") = "Sa",
                                    TEXT((EDATE('Projektkostenkalkulation EP'!$B$4,17)+BL$3),"TTT") = "So",
                                    IF(ISNA(VLOOKUP(EDATE('Projektkostenkalkulation EP'!$B$4,17)+BL$3,Datenquellen!$F$7:$H$45,3,FALSE))," ",VLOOKUP(EDATE('Projektkostenkalkulation EP'!$B$4,17)+BL$3,Datenquellen!$F$7:$H$45,3,FALSE))="X"
                                    ),
                          "X",
                          IF((((NETWORKDAYS('Projektkostenkalkulation EP'!$S$8,EOMONTH('Projektkostenkalkulation EP'!$S$8,0)))*('Projektkostenkalkulation EP'!$N$42/5)*
                                        'Projektkostenkalkulation EP'!$S$26)-SUM($AK20:BL$20))&gt;('Projektkostenkalkulation EP'!$N$42/5),('Projektkostenkalkulation EP'!$N$42/5),
                                         (NETWORKDAYS('Projektkostenkalkulation EP'!$S$8,
                                          EOMONTH('Projektkostenkalkulation EP'!$S$8,0)))*('Projektkostenkalkulation EP'!$N$42/5)*'Projektkostenkalkulation EP'!$S$26-SUM($AK20:BL$20))
                          ),
               "X"
            )</f>
        <v>X</v>
      </c>
      <c r="BN20" s="122">
        <f xml:space="preserve"> IF(TEXT((EDATE('Projektkostenkalkulation EP'!$B$4,17)+BM$3),"MM")=TEXT((EDATE('Projektkostenkalkulation EP'!$B$4,17)+(BM$3-1)),"MM"),
             IF(
                        OR(
                                    TEXT((EDATE('Projektkostenkalkulation EP'!$B$4,17)+BM$3),"TTT") = "Sa",
                                    TEXT((EDATE('Projektkostenkalkulation EP'!$B$4,17)+BM$3),"TTT") = "So",
                                    IF(ISNA(VLOOKUP(EDATE('Projektkostenkalkulation EP'!$B$4,17)+BM$3,Datenquellen!$F$7:$H$45,3,FALSE))," ",VLOOKUP(EDATE('Projektkostenkalkulation EP'!$B$4,17)+BM$3,Datenquellen!$F$7:$H$45,3,FALSE))="X"
                                    ),
                          "X",
                          IF((((NETWORKDAYS('Projektkostenkalkulation EP'!$S$8,EOMONTH('Projektkostenkalkulation EP'!$S$8,0)))*('Projektkostenkalkulation EP'!$N$42/5)*
                                        'Projektkostenkalkulation EP'!$S$26)-SUM($AK20:BM$20))&gt;('Projektkostenkalkulation EP'!$N$42/5),('Projektkostenkalkulation EP'!$N$42/5),
                                         (NETWORKDAYS('Projektkostenkalkulation EP'!$S$8,
                                          EOMONTH('Projektkostenkalkulation EP'!$S$8,0)))*('Projektkostenkalkulation EP'!$N$42/5)*'Projektkostenkalkulation EP'!$S$26-SUM($AK20:BM$20))
                          ),
               "X"
            )</f>
        <v>0</v>
      </c>
      <c r="BO20" s="122" t="str">
        <f xml:space="preserve"> IF(TEXT((EDATE('Projektkostenkalkulation EP'!$B$4,17)+BN$3),"MM")=TEXT((EDATE('Projektkostenkalkulation EP'!$B$4,17)+(BN$3-1)),"MM"),
             IF(
                        OR(
                                    TEXT((EDATE('Projektkostenkalkulation EP'!$B$4,17)+BN$3),"TTT") = "Sa",
                                    TEXT((EDATE('Projektkostenkalkulation EP'!$B$4,17)+BN$3),"TTT") = "So",
                                    IF(ISNA(VLOOKUP(EDATE('Projektkostenkalkulation EP'!$B$4,17)+BN$3,Datenquellen!$F$7:$H$45,3,FALSE))," ",VLOOKUP(EDATE('Projektkostenkalkulation EP'!$B$4,17)+BN$3,Datenquellen!$F$7:$H$45,3,FALSE))="X"
                                    ),
                          "X",
                          IF((((NETWORKDAYS('Projektkostenkalkulation EP'!$S$8,EOMONTH('Projektkostenkalkulation EP'!$S$8,0)))*('Projektkostenkalkulation EP'!$N$42/5)*
                                        'Projektkostenkalkulation EP'!$S$26)-SUM($AK20:BN$20))&gt;('Projektkostenkalkulation EP'!$N$42/5),('Projektkostenkalkulation EP'!$N$42/5),
                                         (NETWORKDAYS('Projektkostenkalkulation EP'!$S$8,
                                          EOMONTH('Projektkostenkalkulation EP'!$S$8,0)))*('Projektkostenkalkulation EP'!$N$42/5)*'Projektkostenkalkulation EP'!$S$26-SUM($AK20:BN$20))
                          ),
               "X"
            )</f>
        <v>X</v>
      </c>
      <c r="BP20" s="121">
        <f>SUM(AK20:BO20)</f>
        <v>0</v>
      </c>
      <c r="BQ20" s="525">
        <f>BP20-BP21</f>
        <v>0</v>
      </c>
    </row>
    <row r="21" spans="1:69" ht="14.25" customHeight="1" thickBot="1" x14ac:dyDescent="0.25">
      <c r="A21" s="3" t="s">
        <v>82</v>
      </c>
      <c r="B21" s="270"/>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123">
        <f t="shared" si="0"/>
        <v>0</v>
      </c>
      <c r="AH21" s="526"/>
      <c r="AJ21" s="3" t="s">
        <v>82</v>
      </c>
      <c r="AK21" s="270"/>
      <c r="AL21" s="272"/>
      <c r="AM21" s="272"/>
      <c r="AN21" s="272"/>
      <c r="AO21" s="272"/>
      <c r="AP21" s="272"/>
      <c r="AQ21" s="272"/>
      <c r="AR21" s="272"/>
      <c r="AS21" s="272"/>
      <c r="AT21" s="272"/>
      <c r="AU21" s="272"/>
      <c r="AV21" s="272"/>
      <c r="AW21" s="272"/>
      <c r="AX21" s="272"/>
      <c r="AY21" s="272"/>
      <c r="AZ21" s="272"/>
      <c r="BA21" s="272"/>
      <c r="BB21" s="272"/>
      <c r="BC21" s="272"/>
      <c r="BD21" s="272"/>
      <c r="BE21" s="272"/>
      <c r="BF21" s="272"/>
      <c r="BG21" s="272"/>
      <c r="BH21" s="272"/>
      <c r="BI21" s="272"/>
      <c r="BJ21" s="272"/>
      <c r="BK21" s="272"/>
      <c r="BL21" s="272"/>
      <c r="BM21" s="272"/>
      <c r="BN21" s="272"/>
      <c r="BO21" s="272"/>
      <c r="BP21" s="123">
        <f>SUM(AK21:BO21)</f>
        <v>0</v>
      </c>
      <c r="BQ21" s="526"/>
    </row>
    <row r="22" spans="1:69" x14ac:dyDescent="0.2">
      <c r="A22" s="1" t="s">
        <v>59</v>
      </c>
      <c r="B22" s="527" t="str">
        <f>TEXT('Projektkostenkalkulation EP'!$H$8,"MMMM JJJJ")</f>
        <v>Juli 2024</v>
      </c>
      <c r="C22" s="527"/>
      <c r="D22" s="527"/>
      <c r="E22" s="527"/>
      <c r="F22" s="527"/>
      <c r="G22" s="527"/>
      <c r="H22" s="527"/>
      <c r="I22" s="527"/>
      <c r="J22" s="527"/>
      <c r="K22" s="527"/>
      <c r="L22" s="527"/>
      <c r="M22" s="527"/>
      <c r="N22" s="527"/>
      <c r="O22" s="527"/>
      <c r="P22" s="527"/>
      <c r="Q22" s="527"/>
      <c r="R22" s="527"/>
      <c r="S22" s="527"/>
      <c r="T22" s="527"/>
      <c r="U22" s="527"/>
      <c r="V22" s="527"/>
      <c r="W22" s="527"/>
      <c r="X22" s="527"/>
      <c r="Y22" s="527"/>
      <c r="Z22" s="527"/>
      <c r="AA22" s="527"/>
      <c r="AB22" s="527"/>
      <c r="AC22" s="527"/>
      <c r="AD22" s="527"/>
      <c r="AE22" s="527"/>
      <c r="AF22" s="527"/>
      <c r="AG22" s="527"/>
      <c r="AH22" s="528"/>
      <c r="AJ22" s="1" t="s">
        <v>59</v>
      </c>
      <c r="AK22" s="527" t="str">
        <f>TEXT('Projektkostenkalkulation EP'!$T$8,"MMMM JJJJ")</f>
        <v>Juli 2025</v>
      </c>
      <c r="AL22" s="527"/>
      <c r="AM22" s="527"/>
      <c r="AN22" s="527"/>
      <c r="AO22" s="527"/>
      <c r="AP22" s="527"/>
      <c r="AQ22" s="527"/>
      <c r="AR22" s="527"/>
      <c r="AS22" s="527"/>
      <c r="AT22" s="527"/>
      <c r="AU22" s="527"/>
      <c r="AV22" s="527"/>
      <c r="AW22" s="527"/>
      <c r="AX22" s="527"/>
      <c r="AY22" s="527"/>
      <c r="AZ22" s="527"/>
      <c r="BA22" s="527"/>
      <c r="BB22" s="527"/>
      <c r="BC22" s="527"/>
      <c r="BD22" s="527"/>
      <c r="BE22" s="527"/>
      <c r="BF22" s="527"/>
      <c r="BG22" s="527"/>
      <c r="BH22" s="527"/>
      <c r="BI22" s="527"/>
      <c r="BJ22" s="527"/>
      <c r="BK22" s="527"/>
      <c r="BL22" s="527"/>
      <c r="BM22" s="527"/>
      <c r="BN22" s="527"/>
      <c r="BO22" s="527"/>
      <c r="BP22" s="527"/>
      <c r="BQ22" s="528"/>
    </row>
    <row r="23" spans="1:69" ht="14.25" customHeight="1" x14ac:dyDescent="0.2">
      <c r="A23" s="2" t="s">
        <v>81</v>
      </c>
      <c r="B23" s="124">
        <f>IF(
            OR(
                     TEXT(EDATE('Projektkostenkalkulation EP'!$B$4,6),"TTT") = "Sa",
                     TEXT(EDATE('Projektkostenkalkulation EP'!$B$4,6),"TTT") = "So",
                     IF(ISNA(VLOOKUP(EDATE('Projektkostenkalkulation EP'!$B$4,6),Datenquellen!$F$7:$H$45,3,FALSE))," ",VLOOKUP(EDATE('Projektkostenkalkulation EP'!$B$4,6),Datenquellen!$F$7:$H$45,3,FALSE))="X"
                            ),
                    "X",
                    IF('Projektkostenkalkulation EP'!$H$26&gt;0,('Projektkostenkalkulation EP'!$N$42/5),0)
            )</f>
        <v>0</v>
      </c>
      <c r="C23" s="122">
        <f xml:space="preserve"> IF(TEXT((EDATE('Projektkostenkalkulation EP'!$B$4,6)+B$3),"MM")=TEXT((EDATE('Projektkostenkalkulation EP'!$B$4,6)+(B$3-1)),"MM"),
             IF(
                        OR(
                                    TEXT((EDATE('Projektkostenkalkulation EP'!$B$4,6)+B$3),"TTT") = "Sa",
                                    TEXT((EDATE('Projektkostenkalkulation EP'!$B$4,6)+B$3),"TTT") = "So",
                                    IF(ISNA(VLOOKUP(EDATE('Projektkostenkalkulation EP'!$B$4,6)+B$3,Datenquellen!$F$7:$H$45,3,FALSE))," ",VLOOKUP(EDATE('Projektkostenkalkulation EP'!$B$4,6)+B$3,Datenquellen!$F$7:$H$45,3,FALSE))="X"
                                    ),
                          "X",
                           IF((((NETWORKDAYS('Projektkostenkalkulation EP'!$H$8,EOMONTH('Projektkostenkalkulation EP'!$H$8,0)))*('Projektkostenkalkulation EP'!$N$42/5)*
                                        'Projektkostenkalkulation EP'!$H$26)-SUM($B$23:B23))&gt;('Projektkostenkalkulation EP'!$N$42/5),('Projektkostenkalkulation EP'!$N$42/5),
                                         (NETWORKDAYS('Projektkostenkalkulation EP'!$H$8,
                                          EOMONTH('Projektkostenkalkulation EP'!$H$8,0)))*('Projektkostenkalkulation EP'!$N$42/5)*'Projektkostenkalkulation EP'!$H$26-SUM($B$23:B23))
                          ),
               "X"
            )</f>
        <v>0</v>
      </c>
      <c r="D23" s="122">
        <f xml:space="preserve"> IF(TEXT((EDATE('Projektkostenkalkulation EP'!$B$4,6)+C$3),"MM")=TEXT((EDATE('Projektkostenkalkulation EP'!$B$4,6)+(C$3-1)),"MM"),
             IF(
                        OR(
                                    TEXT((EDATE('Projektkostenkalkulation EP'!$B$4,6)+C$3),"TTT") = "Sa",
                                    TEXT((EDATE('Projektkostenkalkulation EP'!$B$4,6)+C$3),"TTT") = "So",
                                    IF(ISNA(VLOOKUP(EDATE('Projektkostenkalkulation EP'!$B$4,6)+C$3,Datenquellen!$F$7:$H$45,3,FALSE))," ",VLOOKUP(EDATE('Projektkostenkalkulation EP'!$B$4,6)+C$3,Datenquellen!$F$7:$H$45,3,FALSE))="X"
                                    ),
                          "X",
                           IF((((NETWORKDAYS('Projektkostenkalkulation EP'!$H$8,EOMONTH('Projektkostenkalkulation EP'!$H$8,0)))*('Projektkostenkalkulation EP'!$N$42/5)*
                                        'Projektkostenkalkulation EP'!$H$26)-SUM($B$23:C23))&gt;('Projektkostenkalkulation EP'!$N$42/5),('Projektkostenkalkulation EP'!$N$42/5),
                                         (NETWORKDAYS('Projektkostenkalkulation EP'!$H$8,
                                          EOMONTH('Projektkostenkalkulation EP'!$H$8,0)))*('Projektkostenkalkulation EP'!$N$42/5)*'Projektkostenkalkulation EP'!$H$26-SUM($B$23:C23))
                          ),
               "X"
            )</f>
        <v>0</v>
      </c>
      <c r="E23" s="122">
        <f xml:space="preserve"> IF(TEXT((EDATE('Projektkostenkalkulation EP'!$B$4,6)+D$3),"MM")=TEXT((EDATE('Projektkostenkalkulation EP'!$B$4,6)+(D$3-1)),"MM"),
             IF(
                        OR(
                                    TEXT((EDATE('Projektkostenkalkulation EP'!$B$4,6)+D$3),"TTT") = "Sa",
                                    TEXT((EDATE('Projektkostenkalkulation EP'!$B$4,6)+D$3),"TTT") = "So",
                                    IF(ISNA(VLOOKUP(EDATE('Projektkostenkalkulation EP'!$B$4,6)+D$3,Datenquellen!$F$7:$H$45,3,FALSE))," ",VLOOKUP(EDATE('Projektkostenkalkulation EP'!$B$4,6)+D$3,Datenquellen!$F$7:$H$45,3,FALSE))="X"
                                    ),
                          "X",
                           IF((((NETWORKDAYS('Projektkostenkalkulation EP'!$H$8,EOMONTH('Projektkostenkalkulation EP'!$H$8,0)))*('Projektkostenkalkulation EP'!$N$42/5)*
                                        'Projektkostenkalkulation EP'!$H$26)-SUM($B$23:D23))&gt;('Projektkostenkalkulation EP'!$N$42/5),('Projektkostenkalkulation EP'!$N$42/5),
                                         (NETWORKDAYS('Projektkostenkalkulation EP'!$H$8,
                                          EOMONTH('Projektkostenkalkulation EP'!$H$8,0)))*('Projektkostenkalkulation EP'!$N$42/5)*'Projektkostenkalkulation EP'!$H$26-SUM($B$23:D23))
                          ),
               "X"
            )</f>
        <v>0</v>
      </c>
      <c r="F23" s="122">
        <f xml:space="preserve"> IF(TEXT((EDATE('Projektkostenkalkulation EP'!$B$4,6)+E$3),"MM")=TEXT((EDATE('Projektkostenkalkulation EP'!$B$4,6)+(E$3-1)),"MM"),
             IF(
                        OR(
                                    TEXT((EDATE('Projektkostenkalkulation EP'!$B$4,6)+E$3),"TTT") = "Sa",
                                    TEXT((EDATE('Projektkostenkalkulation EP'!$B$4,6)+E$3),"TTT") = "So",
                                    IF(ISNA(VLOOKUP(EDATE('Projektkostenkalkulation EP'!$B$4,6)+E$3,Datenquellen!$F$7:$H$45,3,FALSE))," ",VLOOKUP(EDATE('Projektkostenkalkulation EP'!$B$4,6)+E$3,Datenquellen!$F$7:$H$45,3,FALSE))="X"
                                    ),
                          "X",
                           IF((((NETWORKDAYS('Projektkostenkalkulation EP'!$H$8,EOMONTH('Projektkostenkalkulation EP'!$H$8,0)))*('Projektkostenkalkulation EP'!$N$42/5)*
                                        'Projektkostenkalkulation EP'!$H$26)-SUM($B$23:E23))&gt;('Projektkostenkalkulation EP'!$N$42/5),('Projektkostenkalkulation EP'!$N$42/5),
                                         (NETWORKDAYS('Projektkostenkalkulation EP'!$H$8,
                                          EOMONTH('Projektkostenkalkulation EP'!$H$8,0)))*('Projektkostenkalkulation EP'!$N$42/5)*'Projektkostenkalkulation EP'!$H$26-SUM($B$23:E23))
                          ),
               "X"
            )</f>
        <v>0</v>
      </c>
      <c r="G23" s="122" t="str">
        <f xml:space="preserve"> IF(TEXT((EDATE('Projektkostenkalkulation EP'!$B$4,6)+F$3),"MM")=TEXT((EDATE('Projektkostenkalkulation EP'!$B$4,6)+(F$3-1)),"MM"),
             IF(
                        OR(
                                    TEXT((EDATE('Projektkostenkalkulation EP'!$B$4,6)+F$3),"TTT") = "Sa",
                                    TEXT((EDATE('Projektkostenkalkulation EP'!$B$4,6)+F$3),"TTT") = "So",
                                    IF(ISNA(VLOOKUP(EDATE('Projektkostenkalkulation EP'!$B$4,6)+F$3,Datenquellen!$F$7:$H$45,3,FALSE))," ",VLOOKUP(EDATE('Projektkostenkalkulation EP'!$B$4,6)+F$3,Datenquellen!$F$7:$H$45,3,FALSE))="X"
                                    ),
                          "X",
                           IF((((NETWORKDAYS('Projektkostenkalkulation EP'!$H$8,EOMONTH('Projektkostenkalkulation EP'!$H$8,0)))*('Projektkostenkalkulation EP'!$N$42/5)*
                                        'Projektkostenkalkulation EP'!$H$26)-SUM($B$23:F23))&gt;('Projektkostenkalkulation EP'!$N$42/5),('Projektkostenkalkulation EP'!$N$42/5),
                                         (NETWORKDAYS('Projektkostenkalkulation EP'!$H$8,
                                          EOMONTH('Projektkostenkalkulation EP'!$H$8,0)))*('Projektkostenkalkulation EP'!$N$42/5)*'Projektkostenkalkulation EP'!$H$26-SUM($B$23:F23))
                          ),
               "X"
            )</f>
        <v>X</v>
      </c>
      <c r="H23" s="122" t="str">
        <f xml:space="preserve"> IF(TEXT((EDATE('Projektkostenkalkulation EP'!$B$4,6)+G$3),"MM")=TEXT((EDATE('Projektkostenkalkulation EP'!$B$4,6)+(G$3-1)),"MM"),
             IF(
                        OR(
                                    TEXT((EDATE('Projektkostenkalkulation EP'!$B$4,6)+G$3),"TTT") = "Sa",
                                    TEXT((EDATE('Projektkostenkalkulation EP'!$B$4,6)+G$3),"TTT") = "So",
                                    IF(ISNA(VLOOKUP(EDATE('Projektkostenkalkulation EP'!$B$4,6)+G$3,Datenquellen!$F$7:$H$45,3,FALSE))," ",VLOOKUP(EDATE('Projektkostenkalkulation EP'!$B$4,6)+G$3,Datenquellen!$F$7:$H$45,3,FALSE))="X"
                                    ),
                          "X",
                           IF((((NETWORKDAYS('Projektkostenkalkulation EP'!$H$8,EOMONTH('Projektkostenkalkulation EP'!$H$8,0)))*('Projektkostenkalkulation EP'!$N$42/5)*
                                        'Projektkostenkalkulation EP'!$H$26)-SUM($B$23:G23))&gt;('Projektkostenkalkulation EP'!$N$42/5),('Projektkostenkalkulation EP'!$N$42/5),
                                         (NETWORKDAYS('Projektkostenkalkulation EP'!$H$8,
                                          EOMONTH('Projektkostenkalkulation EP'!$H$8,0)))*('Projektkostenkalkulation EP'!$N$42/5)*'Projektkostenkalkulation EP'!$H$26-SUM($B$23:G23))
                          ),
               "X"
            )</f>
        <v>X</v>
      </c>
      <c r="I23" s="122">
        <f xml:space="preserve"> IF(TEXT((EDATE('Projektkostenkalkulation EP'!$B$4,6)+H$3),"MM")=TEXT((EDATE('Projektkostenkalkulation EP'!$B$4,6)+(H$3-1)),"MM"),
             IF(
                        OR(
                                    TEXT((EDATE('Projektkostenkalkulation EP'!$B$4,6)+H$3),"TTT") = "Sa",
                                    TEXT((EDATE('Projektkostenkalkulation EP'!$B$4,6)+H$3),"TTT") = "So",
                                    IF(ISNA(VLOOKUP(EDATE('Projektkostenkalkulation EP'!$B$4,6)+H$3,Datenquellen!$F$7:$H$45,3,FALSE))," ",VLOOKUP(EDATE('Projektkostenkalkulation EP'!$B$4,6)+H$3,Datenquellen!$F$7:$H$45,3,FALSE))="X"
                                    ),
                          "X",
                           IF((((NETWORKDAYS('Projektkostenkalkulation EP'!$H$8,EOMONTH('Projektkostenkalkulation EP'!$H$8,0)))*('Projektkostenkalkulation EP'!$N$42/5)*
                                        'Projektkostenkalkulation EP'!$H$26)-SUM($B$23:H23))&gt;('Projektkostenkalkulation EP'!$N$42/5),('Projektkostenkalkulation EP'!$N$42/5),
                                         (NETWORKDAYS('Projektkostenkalkulation EP'!$H$8,
                                          EOMONTH('Projektkostenkalkulation EP'!$H$8,0)))*('Projektkostenkalkulation EP'!$N$42/5)*'Projektkostenkalkulation EP'!$H$26-SUM($B$23:H23))
                          ),
               "X"
            )</f>
        <v>0</v>
      </c>
      <c r="J23" s="122">
        <f xml:space="preserve"> IF(TEXT((EDATE('Projektkostenkalkulation EP'!$B$4,6)+I$3),"MM")=TEXT((EDATE('Projektkostenkalkulation EP'!$B$4,6)+(I$3-1)),"MM"),
             IF(
                        OR(
                                    TEXT((EDATE('Projektkostenkalkulation EP'!$B$4,6)+I$3),"TTT") = "Sa",
                                    TEXT((EDATE('Projektkostenkalkulation EP'!$B$4,6)+I$3),"TTT") = "So",
                                    IF(ISNA(VLOOKUP(EDATE('Projektkostenkalkulation EP'!$B$4,6)+I$3,Datenquellen!$F$7:$H$45,3,FALSE))," ",VLOOKUP(EDATE('Projektkostenkalkulation EP'!$B$4,6)+I$3,Datenquellen!$F$7:$H$45,3,FALSE))="X"
                                    ),
                          "X",
                           IF((((NETWORKDAYS('Projektkostenkalkulation EP'!$H$8,EOMONTH('Projektkostenkalkulation EP'!$H$8,0)))*('Projektkostenkalkulation EP'!$N$42/5)*
                                        'Projektkostenkalkulation EP'!$H$26)-SUM($B$23:I23))&gt;('Projektkostenkalkulation EP'!$N$42/5),('Projektkostenkalkulation EP'!$N$42/5),
                                         (NETWORKDAYS('Projektkostenkalkulation EP'!$H$8,
                                          EOMONTH('Projektkostenkalkulation EP'!$H$8,0)))*('Projektkostenkalkulation EP'!$N$42/5)*'Projektkostenkalkulation EP'!$H$26-SUM($B$23:I23))
                          ),
               "X"
            )</f>
        <v>0</v>
      </c>
      <c r="K23" s="122">
        <f xml:space="preserve"> IF(TEXT((EDATE('Projektkostenkalkulation EP'!$B$4,6)+J$3),"MM")=TEXT((EDATE('Projektkostenkalkulation EP'!$B$4,6)+(J$3-1)),"MM"),
             IF(
                        OR(
                                    TEXT((EDATE('Projektkostenkalkulation EP'!$B$4,6)+J$3),"TTT") = "Sa",
                                    TEXT((EDATE('Projektkostenkalkulation EP'!$B$4,6)+J$3),"TTT") = "So",
                                    IF(ISNA(VLOOKUP(EDATE('Projektkostenkalkulation EP'!$B$4,6)+J$3,Datenquellen!$F$7:$H$45,3,FALSE))," ",VLOOKUP(EDATE('Projektkostenkalkulation EP'!$B$4,6)+J$3,Datenquellen!$F$7:$H$45,3,FALSE))="X"
                                    ),
                          "X",
                           IF((((NETWORKDAYS('Projektkostenkalkulation EP'!$H$8,EOMONTH('Projektkostenkalkulation EP'!$H$8,0)))*('Projektkostenkalkulation EP'!$N$42/5)*
                                        'Projektkostenkalkulation EP'!$H$26)-SUM($B$23:J23))&gt;('Projektkostenkalkulation EP'!$N$42/5),('Projektkostenkalkulation EP'!$N$42/5),
                                         (NETWORKDAYS('Projektkostenkalkulation EP'!$H$8,
                                          EOMONTH('Projektkostenkalkulation EP'!$H$8,0)))*('Projektkostenkalkulation EP'!$N$42/5)*'Projektkostenkalkulation EP'!$H$26-SUM($B$23:J23))
                          ),
               "X"
            )</f>
        <v>0</v>
      </c>
      <c r="L23" s="122">
        <f xml:space="preserve"> IF(TEXT((EDATE('Projektkostenkalkulation EP'!$B$4,6)+K$3),"MM")=TEXT((EDATE('Projektkostenkalkulation EP'!$B$4,6)+(K$3-1)),"MM"),
             IF(
                        OR(
                                    TEXT((EDATE('Projektkostenkalkulation EP'!$B$4,6)+K$3),"TTT") = "Sa",
                                    TEXT((EDATE('Projektkostenkalkulation EP'!$B$4,6)+K$3),"TTT") = "So",
                                    IF(ISNA(VLOOKUP(EDATE('Projektkostenkalkulation EP'!$B$4,6)+K$3,Datenquellen!$F$7:$H$45,3,FALSE))," ",VLOOKUP(EDATE('Projektkostenkalkulation EP'!$B$4,6)+K$3,Datenquellen!$F$7:$H$45,3,FALSE))="X"
                                    ),
                          "X",
                           IF((((NETWORKDAYS('Projektkostenkalkulation EP'!$H$8,EOMONTH('Projektkostenkalkulation EP'!$H$8,0)))*('Projektkostenkalkulation EP'!$N$42/5)*
                                        'Projektkostenkalkulation EP'!$H$26)-SUM($B$23:K23))&gt;('Projektkostenkalkulation EP'!$N$42/5),('Projektkostenkalkulation EP'!$N$42/5),
                                         (NETWORKDAYS('Projektkostenkalkulation EP'!$H$8,
                                          EOMONTH('Projektkostenkalkulation EP'!$H$8,0)))*('Projektkostenkalkulation EP'!$N$42/5)*'Projektkostenkalkulation EP'!$H$26-SUM($B$23:K23))
                          ),
               "X"
            )</f>
        <v>0</v>
      </c>
      <c r="M23" s="122">
        <f xml:space="preserve"> IF(TEXT((EDATE('Projektkostenkalkulation EP'!$B$4,6)+L$3),"MM")=TEXT((EDATE('Projektkostenkalkulation EP'!$B$4,6)+(L$3-1)),"MM"),
             IF(
                        OR(
                                    TEXT((EDATE('Projektkostenkalkulation EP'!$B$4,6)+L$3),"TTT") = "Sa",
                                    TEXT((EDATE('Projektkostenkalkulation EP'!$B$4,6)+L$3),"TTT") = "So",
                                    IF(ISNA(VLOOKUP(EDATE('Projektkostenkalkulation EP'!$B$4,6)+L$3,Datenquellen!$F$7:$H$45,3,FALSE))," ",VLOOKUP(EDATE('Projektkostenkalkulation EP'!$B$4,6)+L$3,Datenquellen!$F$7:$H$45,3,FALSE))="X"
                                    ),
                          "X",
                           IF((((NETWORKDAYS('Projektkostenkalkulation EP'!$H$8,EOMONTH('Projektkostenkalkulation EP'!$H$8,0)))*('Projektkostenkalkulation EP'!$N$42/5)*
                                        'Projektkostenkalkulation EP'!$H$26)-SUM($B$23:L23))&gt;('Projektkostenkalkulation EP'!$N$42/5),('Projektkostenkalkulation EP'!$N$42/5),
                                         (NETWORKDAYS('Projektkostenkalkulation EP'!$H$8,
                                          EOMONTH('Projektkostenkalkulation EP'!$H$8,0)))*('Projektkostenkalkulation EP'!$N$42/5)*'Projektkostenkalkulation EP'!$H$26-SUM($B$23:L23))
                          ),
               "X"
            )</f>
        <v>0</v>
      </c>
      <c r="N23" s="122" t="str">
        <f xml:space="preserve"> IF(TEXT((EDATE('Projektkostenkalkulation EP'!$B$4,6)+M$3),"MM")=TEXT((EDATE('Projektkostenkalkulation EP'!$B$4,6)+(M$3-1)),"MM"),
             IF(
                        OR(
                                    TEXT((EDATE('Projektkostenkalkulation EP'!$B$4,6)+M$3),"TTT") = "Sa",
                                    TEXT((EDATE('Projektkostenkalkulation EP'!$B$4,6)+M$3),"TTT") = "So",
                                    IF(ISNA(VLOOKUP(EDATE('Projektkostenkalkulation EP'!$B$4,6)+M$3,Datenquellen!$F$7:$H$45,3,FALSE))," ",VLOOKUP(EDATE('Projektkostenkalkulation EP'!$B$4,6)+M$3,Datenquellen!$F$7:$H$45,3,FALSE))="X"
                                    ),
                          "X",
                           IF((((NETWORKDAYS('Projektkostenkalkulation EP'!$H$8,EOMONTH('Projektkostenkalkulation EP'!$H$8,0)))*('Projektkostenkalkulation EP'!$N$42/5)*
                                        'Projektkostenkalkulation EP'!$H$26)-SUM($B$23:M23))&gt;('Projektkostenkalkulation EP'!$N$42/5),('Projektkostenkalkulation EP'!$N$42/5),
                                         (NETWORKDAYS('Projektkostenkalkulation EP'!$H$8,
                                          EOMONTH('Projektkostenkalkulation EP'!$H$8,0)))*('Projektkostenkalkulation EP'!$N$42/5)*'Projektkostenkalkulation EP'!$H$26-SUM($B$23:M23))
                          ),
               "X"
            )</f>
        <v>X</v>
      </c>
      <c r="O23" s="122" t="str">
        <f xml:space="preserve"> IF(TEXT((EDATE('Projektkostenkalkulation EP'!$B$4,6)+N$3),"MM")=TEXT((EDATE('Projektkostenkalkulation EP'!$B$4,6)+(N$3-1)),"MM"),
             IF(
                        OR(
                                    TEXT((EDATE('Projektkostenkalkulation EP'!$B$4,6)+N$3),"TTT") = "Sa",
                                    TEXT((EDATE('Projektkostenkalkulation EP'!$B$4,6)+N$3),"TTT") = "So",
                                    IF(ISNA(VLOOKUP(EDATE('Projektkostenkalkulation EP'!$B$4,6)+N$3,Datenquellen!$F$7:$H$45,3,FALSE))," ",VLOOKUP(EDATE('Projektkostenkalkulation EP'!$B$4,6)+N$3,Datenquellen!$F$7:$H$45,3,FALSE))="X"
                                    ),
                          "X",
                           IF((((NETWORKDAYS('Projektkostenkalkulation EP'!$H$8,EOMONTH('Projektkostenkalkulation EP'!$H$8,0)))*('Projektkostenkalkulation EP'!$N$42/5)*
                                        'Projektkostenkalkulation EP'!$H$26)-SUM($B$23:N23))&gt;('Projektkostenkalkulation EP'!$N$42/5),('Projektkostenkalkulation EP'!$N$42/5),
                                         (NETWORKDAYS('Projektkostenkalkulation EP'!$H$8,
                                          EOMONTH('Projektkostenkalkulation EP'!$H$8,0)))*('Projektkostenkalkulation EP'!$N$42/5)*'Projektkostenkalkulation EP'!$H$26-SUM($B$23:N23))
                          ),
               "X"
            )</f>
        <v>X</v>
      </c>
      <c r="P23" s="122">
        <f xml:space="preserve"> IF(TEXT((EDATE('Projektkostenkalkulation EP'!$B$4,6)+O$3),"MM")=TEXT((EDATE('Projektkostenkalkulation EP'!$B$4,6)+(O$3-1)),"MM"),
             IF(
                        OR(
                                    TEXT((EDATE('Projektkostenkalkulation EP'!$B$4,6)+O$3),"TTT") = "Sa",
                                    TEXT((EDATE('Projektkostenkalkulation EP'!$B$4,6)+O$3),"TTT") = "So",
                                    IF(ISNA(VLOOKUP(EDATE('Projektkostenkalkulation EP'!$B$4,6)+O$3,Datenquellen!$F$7:$H$45,3,FALSE))," ",VLOOKUP(EDATE('Projektkostenkalkulation EP'!$B$4,6)+O$3,Datenquellen!$F$7:$H$45,3,FALSE))="X"
                                    ),
                          "X",
                           IF((((NETWORKDAYS('Projektkostenkalkulation EP'!$H$8,EOMONTH('Projektkostenkalkulation EP'!$H$8,0)))*('Projektkostenkalkulation EP'!$N$42/5)*
                                        'Projektkostenkalkulation EP'!$H$26)-SUM($B$23:O23))&gt;('Projektkostenkalkulation EP'!$N$42/5),('Projektkostenkalkulation EP'!$N$42/5),
                                         (NETWORKDAYS('Projektkostenkalkulation EP'!$H$8,
                                          EOMONTH('Projektkostenkalkulation EP'!$H$8,0)))*('Projektkostenkalkulation EP'!$N$42/5)*'Projektkostenkalkulation EP'!$H$26-SUM($B$23:O23))
                          ),
               "X"
            )</f>
        <v>0</v>
      </c>
      <c r="Q23" s="122">
        <f xml:space="preserve"> IF(TEXT((EDATE('Projektkostenkalkulation EP'!$B$4,6)+P$3),"MM")=TEXT((EDATE('Projektkostenkalkulation EP'!$B$4,6)+(P$3-1)),"MM"),
             IF(
                        OR(
                                    TEXT((EDATE('Projektkostenkalkulation EP'!$B$4,6)+P$3),"TTT") = "Sa",
                                    TEXT((EDATE('Projektkostenkalkulation EP'!$B$4,6)+P$3),"TTT") = "So",
                                    IF(ISNA(VLOOKUP(EDATE('Projektkostenkalkulation EP'!$B$4,6)+P$3,Datenquellen!$F$7:$H$45,3,FALSE))," ",VLOOKUP(EDATE('Projektkostenkalkulation EP'!$B$4,6)+P$3,Datenquellen!$F$7:$H$45,3,FALSE))="X"
                                    ),
                          "X",
                           IF((((NETWORKDAYS('Projektkostenkalkulation EP'!$H$8,EOMONTH('Projektkostenkalkulation EP'!$H$8,0)))*('Projektkostenkalkulation EP'!$N$42/5)*
                                        'Projektkostenkalkulation EP'!$H$26)-SUM($B$23:P23))&gt;('Projektkostenkalkulation EP'!$N$42/5),('Projektkostenkalkulation EP'!$N$42/5),
                                         (NETWORKDAYS('Projektkostenkalkulation EP'!$H$8,
                                          EOMONTH('Projektkostenkalkulation EP'!$H$8,0)))*('Projektkostenkalkulation EP'!$N$42/5)*'Projektkostenkalkulation EP'!$H$26-SUM($B$23:P23))
                          ),
               "X"
            )</f>
        <v>0</v>
      </c>
      <c r="R23" s="122">
        <f xml:space="preserve"> IF(TEXT((EDATE('Projektkostenkalkulation EP'!$B$4,6)+Q$3),"MM")=TEXT((EDATE('Projektkostenkalkulation EP'!$B$4,6)+(Q$3-1)),"MM"),
             IF(
                        OR(
                                    TEXT((EDATE('Projektkostenkalkulation EP'!$B$4,6)+Q$3),"TTT") = "Sa",
                                    TEXT((EDATE('Projektkostenkalkulation EP'!$B$4,6)+Q$3),"TTT") = "So",
                                    IF(ISNA(VLOOKUP(EDATE('Projektkostenkalkulation EP'!$B$4,6)+Q$3,Datenquellen!$F$7:$H$45,3,FALSE))," ",VLOOKUP(EDATE('Projektkostenkalkulation EP'!$B$4,6)+Q$3,Datenquellen!$F$7:$H$45,3,FALSE))="X"
                                    ),
                          "X",
                           IF((((NETWORKDAYS('Projektkostenkalkulation EP'!$H$8,EOMONTH('Projektkostenkalkulation EP'!$H$8,0)))*('Projektkostenkalkulation EP'!$N$42/5)*
                                        'Projektkostenkalkulation EP'!$H$26)-SUM($B$23:Q23))&gt;('Projektkostenkalkulation EP'!$N$42/5),('Projektkostenkalkulation EP'!$N$42/5),
                                         (NETWORKDAYS('Projektkostenkalkulation EP'!$H$8,
                                          EOMONTH('Projektkostenkalkulation EP'!$H$8,0)))*('Projektkostenkalkulation EP'!$N$42/5)*'Projektkostenkalkulation EP'!$H$26-SUM($B$23:Q23))
                          ),
               "X"
            )</f>
        <v>0</v>
      </c>
      <c r="S23" s="122">
        <f xml:space="preserve"> IF(TEXT((EDATE('Projektkostenkalkulation EP'!$B$4,6)+R$3),"MM")=TEXT((EDATE('Projektkostenkalkulation EP'!$B$4,6)+(R$3-1)),"MM"),
             IF(
                        OR(
                                    TEXT((EDATE('Projektkostenkalkulation EP'!$B$4,6)+R$3),"TTT") = "Sa",
                                    TEXT((EDATE('Projektkostenkalkulation EP'!$B$4,6)+R$3),"TTT") = "So",
                                    IF(ISNA(VLOOKUP(EDATE('Projektkostenkalkulation EP'!$B$4,6)+R$3,Datenquellen!$F$7:$H$45,3,FALSE))," ",VLOOKUP(EDATE('Projektkostenkalkulation EP'!$B$4,6)+R$3,Datenquellen!$F$7:$H$45,3,FALSE))="X"
                                    ),
                          "X",
                           IF((((NETWORKDAYS('Projektkostenkalkulation EP'!$H$8,EOMONTH('Projektkostenkalkulation EP'!$H$8,0)))*('Projektkostenkalkulation EP'!$N$42/5)*
                                        'Projektkostenkalkulation EP'!$H$26)-SUM($B$23:R23))&gt;('Projektkostenkalkulation EP'!$N$42/5),('Projektkostenkalkulation EP'!$N$42/5),
                                         (NETWORKDAYS('Projektkostenkalkulation EP'!$H$8,
                                          EOMONTH('Projektkostenkalkulation EP'!$H$8,0)))*('Projektkostenkalkulation EP'!$N$42/5)*'Projektkostenkalkulation EP'!$H$26-SUM($B$23:R23))
                          ),
               "X"
            )</f>
        <v>0</v>
      </c>
      <c r="T23" s="122">
        <f xml:space="preserve"> IF(TEXT((EDATE('Projektkostenkalkulation EP'!$B$4,6)+S$3),"MM")=TEXT((EDATE('Projektkostenkalkulation EP'!$B$4,6)+(S$3-1)),"MM"),
             IF(
                        OR(
                                    TEXT((EDATE('Projektkostenkalkulation EP'!$B$4,6)+S$3),"TTT") = "Sa",
                                    TEXT((EDATE('Projektkostenkalkulation EP'!$B$4,6)+S$3),"TTT") = "So",
                                    IF(ISNA(VLOOKUP(EDATE('Projektkostenkalkulation EP'!$B$4,6)+S$3,Datenquellen!$F$7:$H$45,3,FALSE))," ",VLOOKUP(EDATE('Projektkostenkalkulation EP'!$B$4,6)+S$3,Datenquellen!$F$7:$H$45,3,FALSE))="X"
                                    ),
                          "X",
                           IF((((NETWORKDAYS('Projektkostenkalkulation EP'!$H$8,EOMONTH('Projektkostenkalkulation EP'!$H$8,0)))*('Projektkostenkalkulation EP'!$N$42/5)*
                                        'Projektkostenkalkulation EP'!$H$26)-SUM($B$23:S23))&gt;('Projektkostenkalkulation EP'!$N$42/5),('Projektkostenkalkulation EP'!$N$42/5),
                                         (NETWORKDAYS('Projektkostenkalkulation EP'!$H$8,
                                          EOMONTH('Projektkostenkalkulation EP'!$H$8,0)))*('Projektkostenkalkulation EP'!$N$42/5)*'Projektkostenkalkulation EP'!$H$26-SUM($B$23:S23))
                          ),
               "X"
            )</f>
        <v>0</v>
      </c>
      <c r="U23" s="122" t="str">
        <f xml:space="preserve"> IF(TEXT((EDATE('Projektkostenkalkulation EP'!$B$4,6)+T$3),"MM")=TEXT((EDATE('Projektkostenkalkulation EP'!$B$4,6)+(T$3-1)),"MM"),
             IF(
                        OR(
                                    TEXT((EDATE('Projektkostenkalkulation EP'!$B$4,6)+T$3),"TTT") = "Sa",
                                    TEXT((EDATE('Projektkostenkalkulation EP'!$B$4,6)+T$3),"TTT") = "So",
                                    IF(ISNA(VLOOKUP(EDATE('Projektkostenkalkulation EP'!$B$4,6)+T$3,Datenquellen!$F$7:$H$45,3,FALSE))," ",VLOOKUP(EDATE('Projektkostenkalkulation EP'!$B$4,6)+T$3,Datenquellen!$F$7:$H$45,3,FALSE))="X"
                                    ),
                          "X",
                           IF((((NETWORKDAYS('Projektkostenkalkulation EP'!$H$8,EOMONTH('Projektkostenkalkulation EP'!$H$8,0)))*('Projektkostenkalkulation EP'!$N$42/5)*
                                        'Projektkostenkalkulation EP'!$H$26)-SUM($B$23:T23))&gt;('Projektkostenkalkulation EP'!$N$42/5),('Projektkostenkalkulation EP'!$N$42/5),
                                         (NETWORKDAYS('Projektkostenkalkulation EP'!$H$8,
                                          EOMONTH('Projektkostenkalkulation EP'!$H$8,0)))*('Projektkostenkalkulation EP'!$N$42/5)*'Projektkostenkalkulation EP'!$H$26-SUM($B$23:T23))
                          ),
               "X"
            )</f>
        <v>X</v>
      </c>
      <c r="V23" s="122" t="str">
        <f xml:space="preserve"> IF(TEXT((EDATE('Projektkostenkalkulation EP'!$B$4,6)+U$3),"MM")=TEXT((EDATE('Projektkostenkalkulation EP'!$B$4,6)+(U$3-1)),"MM"),
             IF(
                        OR(
                                    TEXT((EDATE('Projektkostenkalkulation EP'!$B$4,6)+U$3),"TTT") = "Sa",
                                    TEXT((EDATE('Projektkostenkalkulation EP'!$B$4,6)+U$3),"TTT") = "So",
                                    IF(ISNA(VLOOKUP(EDATE('Projektkostenkalkulation EP'!$B$4,6)+U$3,Datenquellen!$F$7:$H$45,3,FALSE))," ",VLOOKUP(EDATE('Projektkostenkalkulation EP'!$B$4,6)+U$3,Datenquellen!$F$7:$H$45,3,FALSE))="X"
                                    ),
                          "X",
                           IF((((NETWORKDAYS('Projektkostenkalkulation EP'!$H$8,EOMONTH('Projektkostenkalkulation EP'!$H$8,0)))*('Projektkostenkalkulation EP'!$N$42/5)*
                                        'Projektkostenkalkulation EP'!$H$26)-SUM($B$23:U23))&gt;('Projektkostenkalkulation EP'!$N$42/5),('Projektkostenkalkulation EP'!$N$42/5),
                                         (NETWORKDAYS('Projektkostenkalkulation EP'!$H$8,
                                          EOMONTH('Projektkostenkalkulation EP'!$H$8,0)))*('Projektkostenkalkulation EP'!$N$42/5)*'Projektkostenkalkulation EP'!$H$26-SUM($B$23:U23))
                          ),
               "X"
            )</f>
        <v>X</v>
      </c>
      <c r="W23" s="122">
        <f xml:space="preserve"> IF(TEXT((EDATE('Projektkostenkalkulation EP'!$B$4,6)+V$3),"MM")=TEXT((EDATE('Projektkostenkalkulation EP'!$B$4,6)+(V$3-1)),"MM"),
             IF(
                        OR(
                                    TEXT((EDATE('Projektkostenkalkulation EP'!$B$4,6)+V$3),"TTT") = "Sa",
                                    TEXT((EDATE('Projektkostenkalkulation EP'!$B$4,6)+V$3),"TTT") = "So",
                                    IF(ISNA(VLOOKUP(EDATE('Projektkostenkalkulation EP'!$B$4,6)+V$3,Datenquellen!$F$7:$H$45,3,FALSE))," ",VLOOKUP(EDATE('Projektkostenkalkulation EP'!$B$4,6)+V$3,Datenquellen!$F$7:$H$45,3,FALSE))="X"
                                    ),
                          "X",
                           IF((((NETWORKDAYS('Projektkostenkalkulation EP'!$H$8,EOMONTH('Projektkostenkalkulation EP'!$H$8,0)))*('Projektkostenkalkulation EP'!$N$42/5)*
                                        'Projektkostenkalkulation EP'!$H$26)-SUM($B$23:V23))&gt;('Projektkostenkalkulation EP'!$N$42/5),('Projektkostenkalkulation EP'!$N$42/5),
                                         (NETWORKDAYS('Projektkostenkalkulation EP'!$H$8,
                                          EOMONTH('Projektkostenkalkulation EP'!$H$8,0)))*('Projektkostenkalkulation EP'!$N$42/5)*'Projektkostenkalkulation EP'!$H$26-SUM($B$23:V23))
                          ),
               "X"
            )</f>
        <v>0</v>
      </c>
      <c r="X23" s="122">
        <f xml:space="preserve"> IF(TEXT((EDATE('Projektkostenkalkulation EP'!$B$4,6)+W$3),"MM")=TEXT((EDATE('Projektkostenkalkulation EP'!$B$4,6)+(W$3-1)),"MM"),
             IF(
                        OR(
                                    TEXT((EDATE('Projektkostenkalkulation EP'!$B$4,6)+W$3),"TTT") = "Sa",
                                    TEXT((EDATE('Projektkostenkalkulation EP'!$B$4,6)+W$3),"TTT") = "So",
                                    IF(ISNA(VLOOKUP(EDATE('Projektkostenkalkulation EP'!$B$4,6)+W$3,Datenquellen!$F$7:$H$45,3,FALSE))," ",VLOOKUP(EDATE('Projektkostenkalkulation EP'!$B$4,6)+W$3,Datenquellen!$F$7:$H$45,3,FALSE))="X"
                                    ),
                          "X",
                           IF((((NETWORKDAYS('Projektkostenkalkulation EP'!$H$8,EOMONTH('Projektkostenkalkulation EP'!$H$8,0)))*('Projektkostenkalkulation EP'!$N$42/5)*
                                        'Projektkostenkalkulation EP'!$H$26)-SUM($B$23:W23))&gt;('Projektkostenkalkulation EP'!$N$42/5),('Projektkostenkalkulation EP'!$N$42/5),
                                         (NETWORKDAYS('Projektkostenkalkulation EP'!$H$8,
                                          EOMONTH('Projektkostenkalkulation EP'!$H$8,0)))*('Projektkostenkalkulation EP'!$N$42/5)*'Projektkostenkalkulation EP'!$H$26-SUM($B$23:W23))
                          ),
               "X"
            )</f>
        <v>0</v>
      </c>
      <c r="Y23" s="122">
        <f xml:space="preserve"> IF(TEXT((EDATE('Projektkostenkalkulation EP'!$B$4,6)+X$3),"MM")=TEXT((EDATE('Projektkostenkalkulation EP'!$B$4,6)+(X$3-1)),"MM"),
             IF(
                        OR(
                                    TEXT((EDATE('Projektkostenkalkulation EP'!$B$4,6)+X$3),"TTT") = "Sa",
                                    TEXT((EDATE('Projektkostenkalkulation EP'!$B$4,6)+X$3),"TTT") = "So",
                                    IF(ISNA(VLOOKUP(EDATE('Projektkostenkalkulation EP'!$B$4,6)+X$3,Datenquellen!$F$7:$H$45,3,FALSE))," ",VLOOKUP(EDATE('Projektkostenkalkulation EP'!$B$4,6)+X$3,Datenquellen!$F$7:$H$45,3,FALSE))="X"
                                    ),
                          "X",
                           IF((((NETWORKDAYS('Projektkostenkalkulation EP'!$H$8,EOMONTH('Projektkostenkalkulation EP'!$H$8,0)))*('Projektkostenkalkulation EP'!$N$42/5)*
                                        'Projektkostenkalkulation EP'!$H$26)-SUM($B$23:X23))&gt;('Projektkostenkalkulation EP'!$N$42/5),('Projektkostenkalkulation EP'!$N$42/5),
                                         (NETWORKDAYS('Projektkostenkalkulation EP'!$H$8,
                                          EOMONTH('Projektkostenkalkulation EP'!$H$8,0)))*('Projektkostenkalkulation EP'!$N$42/5)*'Projektkostenkalkulation EP'!$H$26-SUM($B$23:X23))
                          ),
               "X"
            )</f>
        <v>0</v>
      </c>
      <c r="Z23" s="122">
        <f xml:space="preserve"> IF(TEXT((EDATE('Projektkostenkalkulation EP'!$B$4,6)+Y$3),"MM")=TEXT((EDATE('Projektkostenkalkulation EP'!$B$4,6)+(Y$3-1)),"MM"),
             IF(
                        OR(
                                    TEXT((EDATE('Projektkostenkalkulation EP'!$B$4,6)+Y$3),"TTT") = "Sa",
                                    TEXT((EDATE('Projektkostenkalkulation EP'!$B$4,6)+Y$3),"TTT") = "So",
                                    IF(ISNA(VLOOKUP(EDATE('Projektkostenkalkulation EP'!$B$4,6)+Y$3,Datenquellen!$F$7:$H$45,3,FALSE))," ",VLOOKUP(EDATE('Projektkostenkalkulation EP'!$B$4,6)+Y$3,Datenquellen!$F$7:$H$45,3,FALSE))="X"
                                    ),
                          "X",
                           IF((((NETWORKDAYS('Projektkostenkalkulation EP'!$H$8,EOMONTH('Projektkostenkalkulation EP'!$H$8,0)))*('Projektkostenkalkulation EP'!$N$42/5)*
                                        'Projektkostenkalkulation EP'!$H$26)-SUM($B$23:Y23))&gt;('Projektkostenkalkulation EP'!$N$42/5),('Projektkostenkalkulation EP'!$N$42/5),
                                         (NETWORKDAYS('Projektkostenkalkulation EP'!$H$8,
                                          EOMONTH('Projektkostenkalkulation EP'!$H$8,0)))*('Projektkostenkalkulation EP'!$N$42/5)*'Projektkostenkalkulation EP'!$H$26-SUM($B$23:Y23))
                          ),
               "X"
            )</f>
        <v>0</v>
      </c>
      <c r="AA23" s="122">
        <f xml:space="preserve"> IF(TEXT((EDATE('Projektkostenkalkulation EP'!$B$4,6)+Z$3),"MM")=TEXT((EDATE('Projektkostenkalkulation EP'!$B$4,6)+(Z$3-1)),"MM"),
             IF(
                        OR(
                                    TEXT((EDATE('Projektkostenkalkulation EP'!$B$4,6)+Z$3),"TTT") = "Sa",
                                    TEXT((EDATE('Projektkostenkalkulation EP'!$B$4,6)+Z$3),"TTT") = "So",
                                    IF(ISNA(VLOOKUP(EDATE('Projektkostenkalkulation EP'!$B$4,6)+Z$3,Datenquellen!$F$7:$H$45,3,FALSE))," ",VLOOKUP(EDATE('Projektkostenkalkulation EP'!$B$4,6)+Z$3,Datenquellen!$F$7:$H$45,3,FALSE))="X"
                                    ),
                          "X",
                           IF((((NETWORKDAYS('Projektkostenkalkulation EP'!$H$8,EOMONTH('Projektkostenkalkulation EP'!$H$8,0)))*('Projektkostenkalkulation EP'!$N$42/5)*
                                        'Projektkostenkalkulation EP'!$H$26)-SUM($B$23:Z23))&gt;('Projektkostenkalkulation EP'!$N$42/5),('Projektkostenkalkulation EP'!$N$42/5),
                                         (NETWORKDAYS('Projektkostenkalkulation EP'!$H$8,
                                          EOMONTH('Projektkostenkalkulation EP'!$H$8,0)))*('Projektkostenkalkulation EP'!$N$42/5)*'Projektkostenkalkulation EP'!$H$26-SUM($B$23:Z23))
                          ),
               "X"
            )</f>
        <v>0</v>
      </c>
      <c r="AB23" s="122" t="str">
        <f xml:space="preserve"> IF(TEXT((EDATE('Projektkostenkalkulation EP'!$B$4,6)+AA$3),"MM")=TEXT((EDATE('Projektkostenkalkulation EP'!$B$4,6)+(AA$3-1)),"MM"),
             IF(
                        OR(
                                    TEXT((EDATE('Projektkostenkalkulation EP'!$B$4,6)+AA$3),"TTT") = "Sa",
                                    TEXT((EDATE('Projektkostenkalkulation EP'!$B$4,6)+AA$3),"TTT") = "So",
                                    IF(ISNA(VLOOKUP(EDATE('Projektkostenkalkulation EP'!$B$4,6)+AA$3,Datenquellen!$F$7:$H$45,3,FALSE))," ",VLOOKUP(EDATE('Projektkostenkalkulation EP'!$B$4,6)+AA$3,Datenquellen!$F$7:$H$45,3,FALSE))="X"
                                    ),
                          "X",
                           IF((((NETWORKDAYS('Projektkostenkalkulation EP'!$H$8,EOMONTH('Projektkostenkalkulation EP'!$H$8,0)))*('Projektkostenkalkulation EP'!$N$42/5)*
                                        'Projektkostenkalkulation EP'!$H$26)-SUM($B$23:AA23))&gt;('Projektkostenkalkulation EP'!$N$42/5),('Projektkostenkalkulation EP'!$N$42/5),
                                         (NETWORKDAYS('Projektkostenkalkulation EP'!$H$8,
                                          EOMONTH('Projektkostenkalkulation EP'!$H$8,0)))*('Projektkostenkalkulation EP'!$N$42/5)*'Projektkostenkalkulation EP'!$H$26-SUM($B$23:AA23))
                          ),
               "X"
            )</f>
        <v>X</v>
      </c>
      <c r="AC23" s="122" t="str">
        <f xml:space="preserve"> IF(TEXT((EDATE('Projektkostenkalkulation EP'!$B$4,6)+AB$3),"MM")=TEXT((EDATE('Projektkostenkalkulation EP'!$B$4,6)+(AB$3-1)),"MM"),
             IF(
                        OR(
                                    TEXT((EDATE('Projektkostenkalkulation EP'!$B$4,6)+AB$3),"TTT") = "Sa",
                                    TEXT((EDATE('Projektkostenkalkulation EP'!$B$4,6)+AB$3),"TTT") = "So",
                                    IF(ISNA(VLOOKUP(EDATE('Projektkostenkalkulation EP'!$B$4,6)+AB$3,Datenquellen!$F$7:$H$45,3,FALSE))," ",VLOOKUP(EDATE('Projektkostenkalkulation EP'!$B$4,6)+AB$3,Datenquellen!$F$7:$H$45,3,FALSE))="X"
                                    ),
                          "X",
                           IF((((NETWORKDAYS('Projektkostenkalkulation EP'!$H$8,EOMONTH('Projektkostenkalkulation EP'!$H$8,0)))*('Projektkostenkalkulation EP'!$N$42/5)*
                                        'Projektkostenkalkulation EP'!$H$26)-SUM($B$23:AB23))&gt;('Projektkostenkalkulation EP'!$N$42/5),('Projektkostenkalkulation EP'!$N$42/5),
                                         (NETWORKDAYS('Projektkostenkalkulation EP'!$H$8,
                                          EOMONTH('Projektkostenkalkulation EP'!$H$8,0)))*('Projektkostenkalkulation EP'!$N$42/5)*'Projektkostenkalkulation EP'!$H$26-SUM($B$23:AB23))
                          ),
               "X"
            )</f>
        <v>X</v>
      </c>
      <c r="AD23" s="122">
        <f xml:space="preserve"> IF(TEXT((EDATE('Projektkostenkalkulation EP'!$B$4,6)+AC$3),"MM")=TEXT((EDATE('Projektkostenkalkulation EP'!$B$4,6)+(AC$3-1)),"MM"),
             IF(
                        OR(
                                    TEXT((EDATE('Projektkostenkalkulation EP'!$B$4,6)+AC$3),"TTT") = "Sa",
                                    TEXT((EDATE('Projektkostenkalkulation EP'!$B$4,6)+AC$3),"TTT") = "So",
                                    IF(ISNA(VLOOKUP(EDATE('Projektkostenkalkulation EP'!$B$4,6)+AC$3,Datenquellen!$F$7:$H$45,3,FALSE))," ",VLOOKUP(EDATE('Projektkostenkalkulation EP'!$B$4,6)+AC$3,Datenquellen!$F$7:$H$45,3,FALSE))="X"
                                    ),
                          "X",
                           IF((((NETWORKDAYS('Projektkostenkalkulation EP'!$H$8,EOMONTH('Projektkostenkalkulation EP'!$H$8,0)))*('Projektkostenkalkulation EP'!$N$42/5)*
                                        'Projektkostenkalkulation EP'!$H$26)-SUM($B$23:AC23))&gt;('Projektkostenkalkulation EP'!$N$42/5),('Projektkostenkalkulation EP'!$N$42/5),
                                         (NETWORKDAYS('Projektkostenkalkulation EP'!$H$8,
                                          EOMONTH('Projektkostenkalkulation EP'!$H$8,0)))*('Projektkostenkalkulation EP'!$N$42/5)*'Projektkostenkalkulation EP'!$H$26-SUM($B$23:AC23))
                          ),
               "X"
            )</f>
        <v>0</v>
      </c>
      <c r="AE23" s="122">
        <f xml:space="preserve"> IF(TEXT((EDATE('Projektkostenkalkulation EP'!$B$4,6)+AD$3),"MM")=TEXT((EDATE('Projektkostenkalkulation EP'!$B$4,6)+(AD$3-1)),"MM"),
             IF(
                        OR(
                                    TEXT((EDATE('Projektkostenkalkulation EP'!$B$4,6)+AD$3),"TTT") = "Sa",
                                    TEXT((EDATE('Projektkostenkalkulation EP'!$B$4,6)+AD$3),"TTT") = "So",
                                    IF(ISNA(VLOOKUP(EDATE('Projektkostenkalkulation EP'!$B$4,6)+AD$3,Datenquellen!$F$7:$H$45,3,FALSE))," ",VLOOKUP(EDATE('Projektkostenkalkulation EP'!$B$4,6)+AD$3,Datenquellen!$F$7:$H$45,3,FALSE))="X"
                                    ),
                          "X",
                           IF((((NETWORKDAYS('Projektkostenkalkulation EP'!$H$8,EOMONTH('Projektkostenkalkulation EP'!$H$8,0)))*('Projektkostenkalkulation EP'!$N$42/5)*
                                        'Projektkostenkalkulation EP'!$H$26)-SUM($B$23:AD23))&gt;('Projektkostenkalkulation EP'!$N$42/5),('Projektkostenkalkulation EP'!$N$42/5),
                                         (NETWORKDAYS('Projektkostenkalkulation EP'!$H$8,
                                          EOMONTH('Projektkostenkalkulation EP'!$H$8,0)))*('Projektkostenkalkulation EP'!$N$42/5)*'Projektkostenkalkulation EP'!$H$26-SUM($B$23:AD23))
                          ),
               "X"
            )</f>
        <v>0</v>
      </c>
      <c r="AF23" s="122">
        <f xml:space="preserve"> IF(TEXT((EDATE('Projektkostenkalkulation EP'!$B$4,6)+AE$3),"MM")=TEXT((EDATE('Projektkostenkalkulation EP'!$B$4,6)+(AE$3-1)),"MM"),
             IF(
                        OR(
                                    TEXT((EDATE('Projektkostenkalkulation EP'!$B$4,6)+AE$3),"TTT") = "Sa",
                                    TEXT((EDATE('Projektkostenkalkulation EP'!$B$4,6)+AE$3),"TTT") = "So",
                                    IF(ISNA(VLOOKUP(EDATE('Projektkostenkalkulation EP'!$B$4,6)+AE$3,Datenquellen!$F$7:$H$45,3,FALSE))," ",VLOOKUP(EDATE('Projektkostenkalkulation EP'!$B$4,6)+AE$3,Datenquellen!$F$7:$H$45,3,FALSE))="X"
                                    ),
                          "X",
                           IF((((NETWORKDAYS('Projektkostenkalkulation EP'!$H$8,EOMONTH('Projektkostenkalkulation EP'!$H$8,0)))*('Projektkostenkalkulation EP'!$N$42/5)*
                                        'Projektkostenkalkulation EP'!$H$26)-SUM($B$23:AE23))&gt;('Projektkostenkalkulation EP'!$N$42/5),('Projektkostenkalkulation EP'!$N$42/5),
                                         (NETWORKDAYS('Projektkostenkalkulation EP'!$H$8,
                                          EOMONTH('Projektkostenkalkulation EP'!$H$8,0)))*('Projektkostenkalkulation EP'!$N$42/5)*'Projektkostenkalkulation EP'!$H$26-SUM($B$23:AE23))
                          ),
               "X"
            )</f>
        <v>0</v>
      </c>
      <c r="AG23" s="121">
        <f t="shared" si="0"/>
        <v>0</v>
      </c>
      <c r="AH23" s="525">
        <f>AG26-AG27</f>
        <v>0</v>
      </c>
      <c r="AJ23" s="2" t="s">
        <v>81</v>
      </c>
      <c r="AK23" s="124">
        <f>IF(
            OR(
                     TEXT(EDATE('Projektkostenkalkulation EP'!$B$4,18),"TTT") = "Sa",
                     TEXT(EDATE('Projektkostenkalkulation EP'!$B$4,18),"TTT") = "So",
                     IF(ISNA(VLOOKUP(EDATE('Projektkostenkalkulation EP'!$B$4,18),Datenquellen!$F$7:$H$45,3,FALSE))," ",VLOOKUP(EDATE('Projektkostenkalkulation EP'!$B$4,18),Datenquellen!$F$7:$H$45,3,FALSE))="X"
                            ),
                    "X",
                    IF('Projektkostenkalkulation EP'!$T$26&gt;0,('Projektkostenkalkulation EP'!$N$42/5),0)
            )</f>
        <v>0</v>
      </c>
      <c r="AL23" s="122">
        <f xml:space="preserve"> IF(TEXT((EDATE('Projektkostenkalkulation EP'!$B$4,18)+AK$3),"MM")=TEXT((EDATE('Projektkostenkalkulation EP'!$B$4,18)+(AK$3-1)),"MM"),
             IF(
                        OR(
                                    TEXT((EDATE('Projektkostenkalkulation EP'!$B$4,18)+AK$3),"TTT") = "Sa",
                                    TEXT((EDATE('Projektkostenkalkulation EP'!$B$4,18)+AK$3),"TTT") = "So",
                                    IF(ISNA(VLOOKUP(EDATE('Projektkostenkalkulation EP'!$B$4,18)+AK$3,Datenquellen!$F$7:$H$45,3,FALSE))," ",VLOOKUP(EDATE('Projektkostenkalkulation EP'!$B$4,18)+AK$3,Datenquellen!$F$7:$H$45,3,FALSE))="X"
                                    ),
                          "X",
                          IF((((NETWORKDAYS('Projektkostenkalkulation EP'!$T$8,EOMONTH('Projektkostenkalkulation EP'!$T$8,0)))*('Projektkostenkalkulation EP'!$N$42/5)*
                                        'Projektkostenkalkulation EP'!$T$26)-SUM($AK23:AK$23))&gt;('Projektkostenkalkulation EP'!$N$42/5),('Projektkostenkalkulation EP'!$N$42/5),
                                         (NETWORKDAYS('Projektkostenkalkulation EP'!$T$8,
                                          EOMONTH('Projektkostenkalkulation EP'!$T$8,0)))*('Projektkostenkalkulation EP'!$N$42/5)*'Projektkostenkalkulation EP'!$T$26-SUM($AK23:AK$23))
                          ),
               "X"
            )</f>
        <v>0</v>
      </c>
      <c r="AM23" s="122">
        <f xml:space="preserve"> IF(TEXT((EDATE('Projektkostenkalkulation EP'!$B$4,18)+AL$3),"MM")=TEXT((EDATE('Projektkostenkalkulation EP'!$B$4,18)+(AL$3-1)),"MM"),
             IF(
                        OR(
                                    TEXT((EDATE('Projektkostenkalkulation EP'!$B$4,18)+AL$3),"TTT") = "Sa",
                                    TEXT((EDATE('Projektkostenkalkulation EP'!$B$4,18)+AL$3),"TTT") = "So",
                                    IF(ISNA(VLOOKUP(EDATE('Projektkostenkalkulation EP'!$B$4,18)+AL$3,Datenquellen!$F$7:$H$45,3,FALSE))," ",VLOOKUP(EDATE('Projektkostenkalkulation EP'!$B$4,18)+AL$3,Datenquellen!$F$7:$H$45,3,FALSE))="X"
                                    ),
                          "X",
                          IF((((NETWORKDAYS('Projektkostenkalkulation EP'!$T$8,EOMONTH('Projektkostenkalkulation EP'!$T$8,0)))*('Projektkostenkalkulation EP'!$N$42/5)*
                                        'Projektkostenkalkulation EP'!$T$26)-SUM($AK23:AL$23))&gt;('Projektkostenkalkulation EP'!$N$42/5),('Projektkostenkalkulation EP'!$N$42/5),
                                         (NETWORKDAYS('Projektkostenkalkulation EP'!$T$8,
                                          EOMONTH('Projektkostenkalkulation EP'!$T$8,0)))*('Projektkostenkalkulation EP'!$N$42/5)*'Projektkostenkalkulation EP'!$T$26-SUM($AK23:AL$23))
                          ),
               "X"
            )</f>
        <v>0</v>
      </c>
      <c r="AN23" s="122">
        <f xml:space="preserve"> IF(TEXT((EDATE('Projektkostenkalkulation EP'!$B$4,18)+AM$3),"MM")=TEXT((EDATE('Projektkostenkalkulation EP'!$B$4,18)+(AM$3-1)),"MM"),
             IF(
                        OR(
                                    TEXT((EDATE('Projektkostenkalkulation EP'!$B$4,18)+AM$3),"TTT") = "Sa",
                                    TEXT((EDATE('Projektkostenkalkulation EP'!$B$4,18)+AM$3),"TTT") = "So",
                                    IF(ISNA(VLOOKUP(EDATE('Projektkostenkalkulation EP'!$B$4,18)+AM$3,Datenquellen!$F$7:$H$45,3,FALSE))," ",VLOOKUP(EDATE('Projektkostenkalkulation EP'!$B$4,18)+AM$3,Datenquellen!$F$7:$H$45,3,FALSE))="X"
                                    ),
                          "X",
                          IF((((NETWORKDAYS('Projektkostenkalkulation EP'!$T$8,EOMONTH('Projektkostenkalkulation EP'!$T$8,0)))*('Projektkostenkalkulation EP'!$N$42/5)*
                                        'Projektkostenkalkulation EP'!$T$26)-SUM($AK23:AM$23))&gt;('Projektkostenkalkulation EP'!$N$42/5),('Projektkostenkalkulation EP'!$N$42/5),
                                         (NETWORKDAYS('Projektkostenkalkulation EP'!$T$8,
                                          EOMONTH('Projektkostenkalkulation EP'!$T$8,0)))*('Projektkostenkalkulation EP'!$N$42/5)*'Projektkostenkalkulation EP'!$T$26-SUM($AK23:AM$23))
                          ),
               "X"
            )</f>
        <v>0</v>
      </c>
      <c r="AO23" s="122" t="str">
        <f xml:space="preserve"> IF(TEXT((EDATE('Projektkostenkalkulation EP'!$B$4,18)+AN$3),"MM")=TEXT((EDATE('Projektkostenkalkulation EP'!$B$4,18)+(AN$3-1)),"MM"),
             IF(
                        OR(
                                    TEXT((EDATE('Projektkostenkalkulation EP'!$B$4,18)+AN$3),"TTT") = "Sa",
                                    TEXT((EDATE('Projektkostenkalkulation EP'!$B$4,18)+AN$3),"TTT") = "So",
                                    IF(ISNA(VLOOKUP(EDATE('Projektkostenkalkulation EP'!$B$4,18)+AN$3,Datenquellen!$F$7:$H$45,3,FALSE))," ",VLOOKUP(EDATE('Projektkostenkalkulation EP'!$B$4,18)+AN$3,Datenquellen!$F$7:$H$45,3,FALSE))="X"
                                    ),
                          "X",
                          IF((((NETWORKDAYS('Projektkostenkalkulation EP'!$T$8,EOMONTH('Projektkostenkalkulation EP'!$T$8,0)))*('Projektkostenkalkulation EP'!$N$42/5)*
                                        'Projektkostenkalkulation EP'!$T$26)-SUM($AK23:AN$23))&gt;('Projektkostenkalkulation EP'!$N$42/5),('Projektkostenkalkulation EP'!$N$42/5),
                                         (NETWORKDAYS('Projektkostenkalkulation EP'!$T$8,
                                          EOMONTH('Projektkostenkalkulation EP'!$T$8,0)))*('Projektkostenkalkulation EP'!$N$42/5)*'Projektkostenkalkulation EP'!$T$26-SUM($AK23:AN$23))
                          ),
               "X"
            )</f>
        <v>X</v>
      </c>
      <c r="AP23" s="122" t="str">
        <f xml:space="preserve"> IF(TEXT((EDATE('Projektkostenkalkulation EP'!$B$4,18)+AO$3),"MM")=TEXT((EDATE('Projektkostenkalkulation EP'!$B$4,18)+(AO$3-1)),"MM"),
             IF(
                        OR(
                                    TEXT((EDATE('Projektkostenkalkulation EP'!$B$4,18)+AO$3),"TTT") = "Sa",
                                    TEXT((EDATE('Projektkostenkalkulation EP'!$B$4,18)+AO$3),"TTT") = "So",
                                    IF(ISNA(VLOOKUP(EDATE('Projektkostenkalkulation EP'!$B$4,18)+AO$3,Datenquellen!$F$7:$H$45,3,FALSE))," ",VLOOKUP(EDATE('Projektkostenkalkulation EP'!$B$4,18)+AO$3,Datenquellen!$F$7:$H$45,3,FALSE))="X"
                                    ),
                          "X",
                          IF((((NETWORKDAYS('Projektkostenkalkulation EP'!$T$8,EOMONTH('Projektkostenkalkulation EP'!$T$8,0)))*('Projektkostenkalkulation EP'!$N$42/5)*
                                        'Projektkostenkalkulation EP'!$T$26)-SUM($AK23:AO$23))&gt;('Projektkostenkalkulation EP'!$N$42/5),('Projektkostenkalkulation EP'!$N$42/5),
                                         (NETWORKDAYS('Projektkostenkalkulation EP'!$T$8,
                                          EOMONTH('Projektkostenkalkulation EP'!$T$8,0)))*('Projektkostenkalkulation EP'!$N$42/5)*'Projektkostenkalkulation EP'!$T$26-SUM($AK23:AO$23))
                          ),
               "X"
            )</f>
        <v>X</v>
      </c>
      <c r="AQ23" s="122">
        <f xml:space="preserve"> IF(TEXT((EDATE('Projektkostenkalkulation EP'!$B$4,18)+AP$3),"MM")=TEXT((EDATE('Projektkostenkalkulation EP'!$B$4,18)+(AP$3-1)),"MM"),
             IF(
                        OR(
                                    TEXT((EDATE('Projektkostenkalkulation EP'!$B$4,18)+AP$3),"TTT") = "Sa",
                                    TEXT((EDATE('Projektkostenkalkulation EP'!$B$4,18)+AP$3),"TTT") = "So",
                                    IF(ISNA(VLOOKUP(EDATE('Projektkostenkalkulation EP'!$B$4,18)+AP$3,Datenquellen!$F$7:$H$45,3,FALSE))," ",VLOOKUP(EDATE('Projektkostenkalkulation EP'!$B$4,18)+AP$3,Datenquellen!$F$7:$H$45,3,FALSE))="X"
                                    ),
                          "X",
                          IF((((NETWORKDAYS('Projektkostenkalkulation EP'!$T$8,EOMONTH('Projektkostenkalkulation EP'!$T$8,0)))*('Projektkostenkalkulation EP'!$N$42/5)*
                                        'Projektkostenkalkulation EP'!$T$26)-SUM($AK23:AP$23))&gt;('Projektkostenkalkulation EP'!$N$42/5),('Projektkostenkalkulation EP'!$N$42/5),
                                         (NETWORKDAYS('Projektkostenkalkulation EP'!$T$8,
                                          EOMONTH('Projektkostenkalkulation EP'!$T$8,0)))*('Projektkostenkalkulation EP'!$N$42/5)*'Projektkostenkalkulation EP'!$T$26-SUM($AK23:AP$23))
                          ),
               "X"
            )</f>
        <v>0</v>
      </c>
      <c r="AR23" s="122">
        <f xml:space="preserve"> IF(TEXT((EDATE('Projektkostenkalkulation EP'!$B$4,18)+AQ$3),"MM")=TEXT((EDATE('Projektkostenkalkulation EP'!$B$4,18)+(AQ$3-1)),"MM"),
             IF(
                        OR(
                                    TEXT((EDATE('Projektkostenkalkulation EP'!$B$4,18)+AQ$3),"TTT") = "Sa",
                                    TEXT((EDATE('Projektkostenkalkulation EP'!$B$4,18)+AQ$3),"TTT") = "So",
                                    IF(ISNA(VLOOKUP(EDATE('Projektkostenkalkulation EP'!$B$4,18)+AQ$3,Datenquellen!$F$7:$H$45,3,FALSE))," ",VLOOKUP(EDATE('Projektkostenkalkulation EP'!$B$4,18)+AQ$3,Datenquellen!$F$7:$H$45,3,FALSE))="X"
                                    ),
                          "X",
                          IF((((NETWORKDAYS('Projektkostenkalkulation EP'!$T$8,EOMONTH('Projektkostenkalkulation EP'!$T$8,0)))*('Projektkostenkalkulation EP'!$N$42/5)*
                                        'Projektkostenkalkulation EP'!$T$26)-SUM($AK23:AQ$23))&gt;('Projektkostenkalkulation EP'!$N$42/5),('Projektkostenkalkulation EP'!$N$42/5),
                                         (NETWORKDAYS('Projektkostenkalkulation EP'!$T$8,
                                          EOMONTH('Projektkostenkalkulation EP'!$T$8,0)))*('Projektkostenkalkulation EP'!$N$42/5)*'Projektkostenkalkulation EP'!$T$26-SUM($AK23:AQ$23))
                          ),
               "X"
            )</f>
        <v>0</v>
      </c>
      <c r="AS23" s="122">
        <f xml:space="preserve"> IF(TEXT((EDATE('Projektkostenkalkulation EP'!$B$4,18)+AR$3),"MM")=TEXT((EDATE('Projektkostenkalkulation EP'!$B$4,18)+(AR$3-1)),"MM"),
             IF(
                        OR(
                                    TEXT((EDATE('Projektkostenkalkulation EP'!$B$4,18)+AR$3),"TTT") = "Sa",
                                    TEXT((EDATE('Projektkostenkalkulation EP'!$B$4,18)+AR$3),"TTT") = "So",
                                    IF(ISNA(VLOOKUP(EDATE('Projektkostenkalkulation EP'!$B$4,18)+AR$3,Datenquellen!$F$7:$H$45,3,FALSE))," ",VLOOKUP(EDATE('Projektkostenkalkulation EP'!$B$4,18)+AR$3,Datenquellen!$F$7:$H$45,3,FALSE))="X"
                                    ),
                          "X",
                          IF((((NETWORKDAYS('Projektkostenkalkulation EP'!$T$8,EOMONTH('Projektkostenkalkulation EP'!$T$8,0)))*('Projektkostenkalkulation EP'!$N$42/5)*
                                        'Projektkostenkalkulation EP'!$T$26)-SUM($AK23:AR$23))&gt;('Projektkostenkalkulation EP'!$N$42/5),('Projektkostenkalkulation EP'!$N$42/5),
                                         (NETWORKDAYS('Projektkostenkalkulation EP'!$T$8,
                                          EOMONTH('Projektkostenkalkulation EP'!$T$8,0)))*('Projektkostenkalkulation EP'!$N$42/5)*'Projektkostenkalkulation EP'!$T$26-SUM($AK23:AR$23))
                          ),
               "X"
            )</f>
        <v>0</v>
      </c>
      <c r="AT23" s="122">
        <f xml:space="preserve"> IF(TEXT((EDATE('Projektkostenkalkulation EP'!$B$4,18)+AS$3),"MM")=TEXT((EDATE('Projektkostenkalkulation EP'!$B$4,18)+(AS$3-1)),"MM"),
             IF(
                        OR(
                                    TEXT((EDATE('Projektkostenkalkulation EP'!$B$4,18)+AS$3),"TTT") = "Sa",
                                    TEXT((EDATE('Projektkostenkalkulation EP'!$B$4,18)+AS$3),"TTT") = "So",
                                    IF(ISNA(VLOOKUP(EDATE('Projektkostenkalkulation EP'!$B$4,18)+AS$3,Datenquellen!$F$7:$H$45,3,FALSE))," ",VLOOKUP(EDATE('Projektkostenkalkulation EP'!$B$4,18)+AS$3,Datenquellen!$F$7:$H$45,3,FALSE))="X"
                                    ),
                          "X",
                          IF((((NETWORKDAYS('Projektkostenkalkulation EP'!$T$8,EOMONTH('Projektkostenkalkulation EP'!$T$8,0)))*('Projektkostenkalkulation EP'!$N$42/5)*
                                        'Projektkostenkalkulation EP'!$T$26)-SUM($AK23:AS$23))&gt;('Projektkostenkalkulation EP'!$N$42/5),('Projektkostenkalkulation EP'!$N$42/5),
                                         (NETWORKDAYS('Projektkostenkalkulation EP'!$T$8,
                                          EOMONTH('Projektkostenkalkulation EP'!$T$8,0)))*('Projektkostenkalkulation EP'!$N$42/5)*'Projektkostenkalkulation EP'!$T$26-SUM($AK23:AS$23))
                          ),
               "X"
            )</f>
        <v>0</v>
      </c>
      <c r="AU23" s="122">
        <f xml:space="preserve"> IF(TEXT((EDATE('Projektkostenkalkulation EP'!$B$4,18)+AT$3),"MM")=TEXT((EDATE('Projektkostenkalkulation EP'!$B$4,18)+(AT$3-1)),"MM"),
             IF(
                        OR(
                                    TEXT((EDATE('Projektkostenkalkulation EP'!$B$4,18)+AT$3),"TTT") = "Sa",
                                    TEXT((EDATE('Projektkostenkalkulation EP'!$B$4,18)+AT$3),"TTT") = "So",
                                    IF(ISNA(VLOOKUP(EDATE('Projektkostenkalkulation EP'!$B$4,18)+AT$3,Datenquellen!$F$7:$H$45,3,FALSE))," ",VLOOKUP(EDATE('Projektkostenkalkulation EP'!$B$4,18)+AT$3,Datenquellen!$F$7:$H$45,3,FALSE))="X"
                                    ),
                          "X",
                          IF((((NETWORKDAYS('Projektkostenkalkulation EP'!$T$8,EOMONTH('Projektkostenkalkulation EP'!$T$8,0)))*('Projektkostenkalkulation EP'!$N$42/5)*
                                        'Projektkostenkalkulation EP'!$T$26)-SUM($AK23:AT$23))&gt;('Projektkostenkalkulation EP'!$N$42/5),('Projektkostenkalkulation EP'!$N$42/5),
                                         (NETWORKDAYS('Projektkostenkalkulation EP'!$T$8,
                                          EOMONTH('Projektkostenkalkulation EP'!$T$8,0)))*('Projektkostenkalkulation EP'!$N$42/5)*'Projektkostenkalkulation EP'!$T$26-SUM($AK23:AT$23))
                          ),
               "X"
            )</f>
        <v>0</v>
      </c>
      <c r="AV23" s="122" t="str">
        <f xml:space="preserve"> IF(TEXT((EDATE('Projektkostenkalkulation EP'!$B$4,18)+AU$3),"MM")=TEXT((EDATE('Projektkostenkalkulation EP'!$B$4,18)+(AU$3-1)),"MM"),
             IF(
                        OR(
                                    TEXT((EDATE('Projektkostenkalkulation EP'!$B$4,18)+AU$3),"TTT") = "Sa",
                                    TEXT((EDATE('Projektkostenkalkulation EP'!$B$4,18)+AU$3),"TTT") = "So",
                                    IF(ISNA(VLOOKUP(EDATE('Projektkostenkalkulation EP'!$B$4,18)+AU$3,Datenquellen!$F$7:$H$45,3,FALSE))," ",VLOOKUP(EDATE('Projektkostenkalkulation EP'!$B$4,18)+AU$3,Datenquellen!$F$7:$H$45,3,FALSE))="X"
                                    ),
                          "X",
                          IF((((NETWORKDAYS('Projektkostenkalkulation EP'!$T$8,EOMONTH('Projektkostenkalkulation EP'!$T$8,0)))*('Projektkostenkalkulation EP'!$N$42/5)*
                                        'Projektkostenkalkulation EP'!$T$26)-SUM($AK23:AU$23))&gt;('Projektkostenkalkulation EP'!$N$42/5),('Projektkostenkalkulation EP'!$N$42/5),
                                         (NETWORKDAYS('Projektkostenkalkulation EP'!$T$8,
                                          EOMONTH('Projektkostenkalkulation EP'!$T$8,0)))*('Projektkostenkalkulation EP'!$N$42/5)*'Projektkostenkalkulation EP'!$T$26-SUM($AK23:AU$23))
                          ),
               "X"
            )</f>
        <v>X</v>
      </c>
      <c r="AW23" s="122" t="str">
        <f xml:space="preserve"> IF(TEXT((EDATE('Projektkostenkalkulation EP'!$B$4,18)+AV$3),"MM")=TEXT((EDATE('Projektkostenkalkulation EP'!$B$4,18)+(AV$3-1)),"MM"),
             IF(
                        OR(
                                    TEXT((EDATE('Projektkostenkalkulation EP'!$B$4,18)+AV$3),"TTT") = "Sa",
                                    TEXT((EDATE('Projektkostenkalkulation EP'!$B$4,18)+AV$3),"TTT") = "So",
                                    IF(ISNA(VLOOKUP(EDATE('Projektkostenkalkulation EP'!$B$4,18)+AV$3,Datenquellen!$F$7:$H$45,3,FALSE))," ",VLOOKUP(EDATE('Projektkostenkalkulation EP'!$B$4,18)+AV$3,Datenquellen!$F$7:$H$45,3,FALSE))="X"
                                    ),
                          "X",
                          IF((((NETWORKDAYS('Projektkostenkalkulation EP'!$T$8,EOMONTH('Projektkostenkalkulation EP'!$T$8,0)))*('Projektkostenkalkulation EP'!$N$42/5)*
                                        'Projektkostenkalkulation EP'!$T$26)-SUM($AK23:AV$23))&gt;('Projektkostenkalkulation EP'!$N$42/5),('Projektkostenkalkulation EP'!$N$42/5),
                                         (NETWORKDAYS('Projektkostenkalkulation EP'!$T$8,
                                          EOMONTH('Projektkostenkalkulation EP'!$T$8,0)))*('Projektkostenkalkulation EP'!$N$42/5)*'Projektkostenkalkulation EP'!$T$26-SUM($AK23:AV$23))
                          ),
               "X"
            )</f>
        <v>X</v>
      </c>
      <c r="AX23" s="122">
        <f xml:space="preserve"> IF(TEXT((EDATE('Projektkostenkalkulation EP'!$B$4,18)+AW$3),"MM")=TEXT((EDATE('Projektkostenkalkulation EP'!$B$4,18)+(AW$3-1)),"MM"),
             IF(
                        OR(
                                    TEXT((EDATE('Projektkostenkalkulation EP'!$B$4,18)+AW$3),"TTT") = "Sa",
                                    TEXT((EDATE('Projektkostenkalkulation EP'!$B$4,18)+AW$3),"TTT") = "So",
                                    IF(ISNA(VLOOKUP(EDATE('Projektkostenkalkulation EP'!$B$4,18)+AW$3,Datenquellen!$F$7:$H$45,3,FALSE))," ",VLOOKUP(EDATE('Projektkostenkalkulation EP'!$B$4,18)+AW$3,Datenquellen!$F$7:$H$45,3,FALSE))="X"
                                    ),
                          "X",
                          IF((((NETWORKDAYS('Projektkostenkalkulation EP'!$T$8,EOMONTH('Projektkostenkalkulation EP'!$T$8,0)))*('Projektkostenkalkulation EP'!$N$42/5)*
                                        'Projektkostenkalkulation EP'!$T$26)-SUM($AK23:AW$23))&gt;('Projektkostenkalkulation EP'!$N$42/5),('Projektkostenkalkulation EP'!$N$42/5),
                                         (NETWORKDAYS('Projektkostenkalkulation EP'!$T$8,
                                          EOMONTH('Projektkostenkalkulation EP'!$T$8,0)))*('Projektkostenkalkulation EP'!$N$42/5)*'Projektkostenkalkulation EP'!$T$26-SUM($AK23:AW$23))
                          ),
               "X"
            )</f>
        <v>0</v>
      </c>
      <c r="AY23" s="122">
        <f xml:space="preserve"> IF(TEXT((EDATE('Projektkostenkalkulation EP'!$B$4,18)+AX$3),"MM")=TEXT((EDATE('Projektkostenkalkulation EP'!$B$4,18)+(AX$3-1)),"MM"),
             IF(
                        OR(
                                    TEXT((EDATE('Projektkostenkalkulation EP'!$B$4,18)+AX$3),"TTT") = "Sa",
                                    TEXT((EDATE('Projektkostenkalkulation EP'!$B$4,18)+AX$3),"TTT") = "So",
                                    IF(ISNA(VLOOKUP(EDATE('Projektkostenkalkulation EP'!$B$4,18)+AX$3,Datenquellen!$F$7:$H$45,3,FALSE))," ",VLOOKUP(EDATE('Projektkostenkalkulation EP'!$B$4,18)+AX$3,Datenquellen!$F$7:$H$45,3,FALSE))="X"
                                    ),
                          "X",
                          IF((((NETWORKDAYS('Projektkostenkalkulation EP'!$T$8,EOMONTH('Projektkostenkalkulation EP'!$T$8,0)))*('Projektkostenkalkulation EP'!$N$42/5)*
                                        'Projektkostenkalkulation EP'!$T$26)-SUM($AK23:AX$23))&gt;('Projektkostenkalkulation EP'!$N$42/5),('Projektkostenkalkulation EP'!$N$42/5),
                                         (NETWORKDAYS('Projektkostenkalkulation EP'!$T$8,
                                          EOMONTH('Projektkostenkalkulation EP'!$T$8,0)))*('Projektkostenkalkulation EP'!$N$42/5)*'Projektkostenkalkulation EP'!$T$26-SUM($AK23:AX$23))
                          ),
               "X"
            )</f>
        <v>0</v>
      </c>
      <c r="AZ23" s="122">
        <f xml:space="preserve"> IF(TEXT((EDATE('Projektkostenkalkulation EP'!$B$4,18)+AY$3),"MM")=TEXT((EDATE('Projektkostenkalkulation EP'!$B$4,18)+(AY$3-1)),"MM"),
             IF(
                        OR(
                                    TEXT((EDATE('Projektkostenkalkulation EP'!$B$4,18)+AY$3),"TTT") = "Sa",
                                    TEXT((EDATE('Projektkostenkalkulation EP'!$B$4,18)+AY$3),"TTT") = "So",
                                    IF(ISNA(VLOOKUP(EDATE('Projektkostenkalkulation EP'!$B$4,18)+AY$3,Datenquellen!$F$7:$H$45,3,FALSE))," ",VLOOKUP(EDATE('Projektkostenkalkulation EP'!$B$4,18)+AY$3,Datenquellen!$F$7:$H$45,3,FALSE))="X"
                                    ),
                          "X",
                          IF((((NETWORKDAYS('Projektkostenkalkulation EP'!$T$8,EOMONTH('Projektkostenkalkulation EP'!$T$8,0)))*('Projektkostenkalkulation EP'!$N$42/5)*
                                        'Projektkostenkalkulation EP'!$T$26)-SUM($AK23:AY$23))&gt;('Projektkostenkalkulation EP'!$N$42/5),('Projektkostenkalkulation EP'!$N$42/5),
                                         (NETWORKDAYS('Projektkostenkalkulation EP'!$T$8,
                                          EOMONTH('Projektkostenkalkulation EP'!$T$8,0)))*('Projektkostenkalkulation EP'!$N$42/5)*'Projektkostenkalkulation EP'!$T$26-SUM($AK23:AY$23))
                          ),
               "X"
            )</f>
        <v>0</v>
      </c>
      <c r="BA23" s="122">
        <f xml:space="preserve"> IF(TEXT((EDATE('Projektkostenkalkulation EP'!$B$4,18)+AZ$3),"MM")=TEXT((EDATE('Projektkostenkalkulation EP'!$B$4,18)+(AZ$3-1)),"MM"),
             IF(
                        OR(
                                    TEXT((EDATE('Projektkostenkalkulation EP'!$B$4,18)+AZ$3),"TTT") = "Sa",
                                    TEXT((EDATE('Projektkostenkalkulation EP'!$B$4,18)+AZ$3),"TTT") = "So",
                                    IF(ISNA(VLOOKUP(EDATE('Projektkostenkalkulation EP'!$B$4,18)+AZ$3,Datenquellen!$F$7:$H$45,3,FALSE))," ",VLOOKUP(EDATE('Projektkostenkalkulation EP'!$B$4,18)+AZ$3,Datenquellen!$F$7:$H$45,3,FALSE))="X"
                                    ),
                          "X",
                          IF((((NETWORKDAYS('Projektkostenkalkulation EP'!$T$8,EOMONTH('Projektkostenkalkulation EP'!$T$8,0)))*('Projektkostenkalkulation EP'!$N$42/5)*
                                        'Projektkostenkalkulation EP'!$T$26)-SUM($AK23:AZ$23))&gt;('Projektkostenkalkulation EP'!$N$42/5),('Projektkostenkalkulation EP'!$N$42/5),
                                         (NETWORKDAYS('Projektkostenkalkulation EP'!$T$8,
                                          EOMONTH('Projektkostenkalkulation EP'!$T$8,0)))*('Projektkostenkalkulation EP'!$N$42/5)*'Projektkostenkalkulation EP'!$T$26-SUM($AK23:AZ$23))
                          ),
               "X"
            )</f>
        <v>0</v>
      </c>
      <c r="BB23" s="122">
        <f xml:space="preserve"> IF(TEXT((EDATE('Projektkostenkalkulation EP'!$B$4,18)+BA$3),"MM")=TEXT((EDATE('Projektkostenkalkulation EP'!$B$4,18)+(BA$3-1)),"MM"),
             IF(
                        OR(
                                    TEXT((EDATE('Projektkostenkalkulation EP'!$B$4,18)+BA$3),"TTT") = "Sa",
                                    TEXT((EDATE('Projektkostenkalkulation EP'!$B$4,18)+BA$3),"TTT") = "So",
                                    IF(ISNA(VLOOKUP(EDATE('Projektkostenkalkulation EP'!$B$4,18)+BA$3,Datenquellen!$F$7:$H$45,3,FALSE))," ",VLOOKUP(EDATE('Projektkostenkalkulation EP'!$B$4,18)+BA$3,Datenquellen!$F$7:$H$45,3,FALSE))="X"
                                    ),
                          "X",
                          IF((((NETWORKDAYS('Projektkostenkalkulation EP'!$T$8,EOMONTH('Projektkostenkalkulation EP'!$T$8,0)))*('Projektkostenkalkulation EP'!$N$42/5)*
                                        'Projektkostenkalkulation EP'!$T$26)-SUM($AK23:BA$23))&gt;('Projektkostenkalkulation EP'!$N$42/5),('Projektkostenkalkulation EP'!$N$42/5),
                                         (NETWORKDAYS('Projektkostenkalkulation EP'!$T$8,
                                          EOMONTH('Projektkostenkalkulation EP'!$T$8,0)))*('Projektkostenkalkulation EP'!$N$42/5)*'Projektkostenkalkulation EP'!$T$26-SUM($AK23:BA$23))
                          ),
               "X"
            )</f>
        <v>0</v>
      </c>
      <c r="BC23" s="122" t="str">
        <f xml:space="preserve"> IF(TEXT((EDATE('Projektkostenkalkulation EP'!$B$4,18)+BB$3),"MM")=TEXT((EDATE('Projektkostenkalkulation EP'!$B$4,18)+(BB$3-1)),"MM"),
             IF(
                        OR(
                                    TEXT((EDATE('Projektkostenkalkulation EP'!$B$4,18)+BB$3),"TTT") = "Sa",
                                    TEXT((EDATE('Projektkostenkalkulation EP'!$B$4,18)+BB$3),"TTT") = "So",
                                    IF(ISNA(VLOOKUP(EDATE('Projektkostenkalkulation EP'!$B$4,18)+BB$3,Datenquellen!$F$7:$H$45,3,FALSE))," ",VLOOKUP(EDATE('Projektkostenkalkulation EP'!$B$4,18)+BB$3,Datenquellen!$F$7:$H$45,3,FALSE))="X"
                                    ),
                          "X",
                          IF((((NETWORKDAYS('Projektkostenkalkulation EP'!$T$8,EOMONTH('Projektkostenkalkulation EP'!$T$8,0)))*('Projektkostenkalkulation EP'!$N$42/5)*
                                        'Projektkostenkalkulation EP'!$T$26)-SUM($AK23:BB$23))&gt;('Projektkostenkalkulation EP'!$N$42/5),('Projektkostenkalkulation EP'!$N$42/5),
                                         (NETWORKDAYS('Projektkostenkalkulation EP'!$T$8,
                                          EOMONTH('Projektkostenkalkulation EP'!$T$8,0)))*('Projektkostenkalkulation EP'!$N$42/5)*'Projektkostenkalkulation EP'!$T$26-SUM($AK23:BB$23))
                          ),
               "X"
            )</f>
        <v>X</v>
      </c>
      <c r="BD23" s="122" t="str">
        <f xml:space="preserve"> IF(TEXT((EDATE('Projektkostenkalkulation EP'!$B$4,18)+BC$3),"MM")=TEXT((EDATE('Projektkostenkalkulation EP'!$B$4,18)+(BC$3-1)),"MM"),
             IF(
                        OR(
                                    TEXT((EDATE('Projektkostenkalkulation EP'!$B$4,18)+BC$3),"TTT") = "Sa",
                                    TEXT((EDATE('Projektkostenkalkulation EP'!$B$4,18)+BC$3),"TTT") = "So",
                                    IF(ISNA(VLOOKUP(EDATE('Projektkostenkalkulation EP'!$B$4,18)+BC$3,Datenquellen!$F$7:$H$45,3,FALSE))," ",VLOOKUP(EDATE('Projektkostenkalkulation EP'!$B$4,18)+BC$3,Datenquellen!$F$7:$H$45,3,FALSE))="X"
                                    ),
                          "X",
                          IF((((NETWORKDAYS('Projektkostenkalkulation EP'!$T$8,EOMONTH('Projektkostenkalkulation EP'!$T$8,0)))*('Projektkostenkalkulation EP'!$N$42/5)*
                                        'Projektkostenkalkulation EP'!$T$26)-SUM($AK23:BC$23))&gt;('Projektkostenkalkulation EP'!$N$42/5),('Projektkostenkalkulation EP'!$N$42/5),
                                         (NETWORKDAYS('Projektkostenkalkulation EP'!$T$8,
                                          EOMONTH('Projektkostenkalkulation EP'!$T$8,0)))*('Projektkostenkalkulation EP'!$N$42/5)*'Projektkostenkalkulation EP'!$T$26-SUM($AK23:BC$23))
                          ),
               "X"
            )</f>
        <v>X</v>
      </c>
      <c r="BE23" s="122">
        <f xml:space="preserve"> IF(TEXT((EDATE('Projektkostenkalkulation EP'!$B$4,18)+BD$3),"MM")=TEXT((EDATE('Projektkostenkalkulation EP'!$B$4,18)+(BD$3-1)),"MM"),
             IF(
                        OR(
                                    TEXT((EDATE('Projektkostenkalkulation EP'!$B$4,18)+BD$3),"TTT") = "Sa",
                                    TEXT((EDATE('Projektkostenkalkulation EP'!$B$4,18)+BD$3),"TTT") = "So",
                                    IF(ISNA(VLOOKUP(EDATE('Projektkostenkalkulation EP'!$B$4,18)+BD$3,Datenquellen!$F$7:$H$45,3,FALSE))," ",VLOOKUP(EDATE('Projektkostenkalkulation EP'!$B$4,18)+BD$3,Datenquellen!$F$7:$H$45,3,FALSE))="X"
                                    ),
                          "X",
                          IF((((NETWORKDAYS('Projektkostenkalkulation EP'!$T$8,EOMONTH('Projektkostenkalkulation EP'!$T$8,0)))*('Projektkostenkalkulation EP'!$N$42/5)*
                                        'Projektkostenkalkulation EP'!$T$26)-SUM($AK23:BD$23))&gt;('Projektkostenkalkulation EP'!$N$42/5),('Projektkostenkalkulation EP'!$N$42/5),
                                         (NETWORKDAYS('Projektkostenkalkulation EP'!$T$8,
                                          EOMONTH('Projektkostenkalkulation EP'!$T$8,0)))*('Projektkostenkalkulation EP'!$N$42/5)*'Projektkostenkalkulation EP'!$T$26-SUM($AK23:BD$23))
                          ),
               "X"
            )</f>
        <v>0</v>
      </c>
      <c r="BF23" s="122">
        <f xml:space="preserve"> IF(TEXT((EDATE('Projektkostenkalkulation EP'!$B$4,18)+BE$3),"MM")=TEXT((EDATE('Projektkostenkalkulation EP'!$B$4,18)+(BE$3-1)),"MM"),
             IF(
                        OR(
                                    TEXT((EDATE('Projektkostenkalkulation EP'!$B$4,18)+BE$3),"TTT") = "Sa",
                                    TEXT((EDATE('Projektkostenkalkulation EP'!$B$4,18)+BE$3),"TTT") = "So",
                                    IF(ISNA(VLOOKUP(EDATE('Projektkostenkalkulation EP'!$B$4,18)+BE$3,Datenquellen!$F$7:$H$45,3,FALSE))," ",VLOOKUP(EDATE('Projektkostenkalkulation EP'!$B$4,18)+BE$3,Datenquellen!$F$7:$H$45,3,FALSE))="X"
                                    ),
                          "X",
                          IF((((NETWORKDAYS('Projektkostenkalkulation EP'!$T$8,EOMONTH('Projektkostenkalkulation EP'!$T$8,0)))*('Projektkostenkalkulation EP'!$N$42/5)*
                                        'Projektkostenkalkulation EP'!$T$26)-SUM($AK23:BE$23))&gt;('Projektkostenkalkulation EP'!$N$42/5),('Projektkostenkalkulation EP'!$N$42/5),
                                         (NETWORKDAYS('Projektkostenkalkulation EP'!$T$8,
                                          EOMONTH('Projektkostenkalkulation EP'!$T$8,0)))*('Projektkostenkalkulation EP'!$N$42/5)*'Projektkostenkalkulation EP'!$T$26-SUM($AK23:BE$23))
                          ),
               "X"
            )</f>
        <v>0</v>
      </c>
      <c r="BG23" s="122">
        <f xml:space="preserve"> IF(TEXT((EDATE('Projektkostenkalkulation EP'!$B$4,18)+BF$3),"MM")=TEXT((EDATE('Projektkostenkalkulation EP'!$B$4,18)+(BF$3-1)),"MM"),
             IF(
                        OR(
                                    TEXT((EDATE('Projektkostenkalkulation EP'!$B$4,18)+BF$3),"TTT") = "Sa",
                                    TEXT((EDATE('Projektkostenkalkulation EP'!$B$4,18)+BF$3),"TTT") = "So",
                                    IF(ISNA(VLOOKUP(EDATE('Projektkostenkalkulation EP'!$B$4,18)+BF$3,Datenquellen!$F$7:$H$45,3,FALSE))," ",VLOOKUP(EDATE('Projektkostenkalkulation EP'!$B$4,18)+BF$3,Datenquellen!$F$7:$H$45,3,FALSE))="X"
                                    ),
                          "X",
                          IF((((NETWORKDAYS('Projektkostenkalkulation EP'!$T$8,EOMONTH('Projektkostenkalkulation EP'!$T$8,0)))*('Projektkostenkalkulation EP'!$N$42/5)*
                                        'Projektkostenkalkulation EP'!$T$26)-SUM($AK23:BF$23))&gt;('Projektkostenkalkulation EP'!$N$42/5),('Projektkostenkalkulation EP'!$N$42/5),
                                         (NETWORKDAYS('Projektkostenkalkulation EP'!$T$8,
                                          EOMONTH('Projektkostenkalkulation EP'!$T$8,0)))*('Projektkostenkalkulation EP'!$N$42/5)*'Projektkostenkalkulation EP'!$T$26-SUM($AK23:BF$23))
                          ),
               "X"
            )</f>
        <v>0</v>
      </c>
      <c r="BH23" s="122">
        <f xml:space="preserve"> IF(TEXT((EDATE('Projektkostenkalkulation EP'!$B$4,18)+BG$3),"MM")=TEXT((EDATE('Projektkostenkalkulation EP'!$B$4,18)+(BG$3-1)),"MM"),
             IF(
                        OR(
                                    TEXT((EDATE('Projektkostenkalkulation EP'!$B$4,18)+BG$3),"TTT") = "Sa",
                                    TEXT((EDATE('Projektkostenkalkulation EP'!$B$4,18)+BG$3),"TTT") = "So",
                                    IF(ISNA(VLOOKUP(EDATE('Projektkostenkalkulation EP'!$B$4,18)+BG$3,Datenquellen!$F$7:$H$45,3,FALSE))," ",VLOOKUP(EDATE('Projektkostenkalkulation EP'!$B$4,18)+BG$3,Datenquellen!$F$7:$H$45,3,FALSE))="X"
                                    ),
                          "X",
                          IF((((NETWORKDAYS('Projektkostenkalkulation EP'!$T$8,EOMONTH('Projektkostenkalkulation EP'!$T$8,0)))*('Projektkostenkalkulation EP'!$N$42/5)*
                                        'Projektkostenkalkulation EP'!$T$26)-SUM($AK23:BG$23))&gt;('Projektkostenkalkulation EP'!$N$42/5),('Projektkostenkalkulation EP'!$N$42/5),
                                         (NETWORKDAYS('Projektkostenkalkulation EP'!$T$8,
                                          EOMONTH('Projektkostenkalkulation EP'!$T$8,0)))*('Projektkostenkalkulation EP'!$N$42/5)*'Projektkostenkalkulation EP'!$T$26-SUM($AK23:BG$23))
                          ),
               "X"
            )</f>
        <v>0</v>
      </c>
      <c r="BI23" s="122">
        <f xml:space="preserve"> IF(TEXT((EDATE('Projektkostenkalkulation EP'!$B$4,18)+BH$3),"MM")=TEXT((EDATE('Projektkostenkalkulation EP'!$B$4,18)+(BH$3-1)),"MM"),
             IF(
                        OR(
                                    TEXT((EDATE('Projektkostenkalkulation EP'!$B$4,18)+BH$3),"TTT") = "Sa",
                                    TEXT((EDATE('Projektkostenkalkulation EP'!$B$4,18)+BH$3),"TTT") = "So",
                                    IF(ISNA(VLOOKUP(EDATE('Projektkostenkalkulation EP'!$B$4,18)+BH$3,Datenquellen!$F$7:$H$45,3,FALSE))," ",VLOOKUP(EDATE('Projektkostenkalkulation EP'!$B$4,18)+BH$3,Datenquellen!$F$7:$H$45,3,FALSE))="X"
                                    ),
                          "X",
                          IF((((NETWORKDAYS('Projektkostenkalkulation EP'!$T$8,EOMONTH('Projektkostenkalkulation EP'!$T$8,0)))*('Projektkostenkalkulation EP'!$N$42/5)*
                                        'Projektkostenkalkulation EP'!$T$26)-SUM($AK23:BH$23))&gt;('Projektkostenkalkulation EP'!$N$42/5),('Projektkostenkalkulation EP'!$N$42/5),
                                         (NETWORKDAYS('Projektkostenkalkulation EP'!$T$8,
                                          EOMONTH('Projektkostenkalkulation EP'!$T$8,0)))*('Projektkostenkalkulation EP'!$N$42/5)*'Projektkostenkalkulation EP'!$T$26-SUM($AK23:BH$23))
                          ),
               "X"
            )</f>
        <v>0</v>
      </c>
      <c r="BJ23" s="122" t="str">
        <f xml:space="preserve"> IF(TEXT((EDATE('Projektkostenkalkulation EP'!$B$4,18)+BI$3),"MM")=TEXT((EDATE('Projektkostenkalkulation EP'!$B$4,18)+(BI$3-1)),"MM"),
             IF(
                        OR(
                                    TEXT((EDATE('Projektkostenkalkulation EP'!$B$4,18)+BI$3),"TTT") = "Sa",
                                    TEXT((EDATE('Projektkostenkalkulation EP'!$B$4,18)+BI$3),"TTT") = "So",
                                    IF(ISNA(VLOOKUP(EDATE('Projektkostenkalkulation EP'!$B$4,18)+BI$3,Datenquellen!$F$7:$H$45,3,FALSE))," ",VLOOKUP(EDATE('Projektkostenkalkulation EP'!$B$4,18)+BI$3,Datenquellen!$F$7:$H$45,3,FALSE))="X"
                                    ),
                          "X",
                          IF((((NETWORKDAYS('Projektkostenkalkulation EP'!$T$8,EOMONTH('Projektkostenkalkulation EP'!$T$8,0)))*('Projektkostenkalkulation EP'!$N$42/5)*
                                        'Projektkostenkalkulation EP'!$T$26)-SUM($AK23:BI$23))&gt;('Projektkostenkalkulation EP'!$N$42/5),('Projektkostenkalkulation EP'!$N$42/5),
                                         (NETWORKDAYS('Projektkostenkalkulation EP'!$T$8,
                                          EOMONTH('Projektkostenkalkulation EP'!$T$8,0)))*('Projektkostenkalkulation EP'!$N$42/5)*'Projektkostenkalkulation EP'!$T$26-SUM($AK23:BI$23))
                          ),
               "X"
            )</f>
        <v>X</v>
      </c>
      <c r="BK23" s="122" t="str">
        <f xml:space="preserve"> IF(TEXT((EDATE('Projektkostenkalkulation EP'!$B$4,18)+BJ$3),"MM")=TEXT((EDATE('Projektkostenkalkulation EP'!$B$4,18)+(BJ$3-1)),"MM"),
             IF(
                        OR(
                                    TEXT((EDATE('Projektkostenkalkulation EP'!$B$4,18)+BJ$3),"TTT") = "Sa",
                                    TEXT((EDATE('Projektkostenkalkulation EP'!$B$4,18)+BJ$3),"TTT") = "So",
                                    IF(ISNA(VLOOKUP(EDATE('Projektkostenkalkulation EP'!$B$4,18)+BJ$3,Datenquellen!$F$7:$H$45,3,FALSE))," ",VLOOKUP(EDATE('Projektkostenkalkulation EP'!$B$4,18)+BJ$3,Datenquellen!$F$7:$H$45,3,FALSE))="X"
                                    ),
                          "X",
                          IF((((NETWORKDAYS('Projektkostenkalkulation EP'!$T$8,EOMONTH('Projektkostenkalkulation EP'!$T$8,0)))*('Projektkostenkalkulation EP'!$N$42/5)*
                                        'Projektkostenkalkulation EP'!$T$26)-SUM($AK23:BJ$23))&gt;('Projektkostenkalkulation EP'!$N$42/5),('Projektkostenkalkulation EP'!$N$42/5),
                                         (NETWORKDAYS('Projektkostenkalkulation EP'!$T$8,
                                          EOMONTH('Projektkostenkalkulation EP'!$T$8,0)))*('Projektkostenkalkulation EP'!$N$42/5)*'Projektkostenkalkulation EP'!$T$26-SUM($AK23:BJ$23))
                          ),
               "X"
            )</f>
        <v>X</v>
      </c>
      <c r="BL23" s="122">
        <f xml:space="preserve"> IF(TEXT((EDATE('Projektkostenkalkulation EP'!$B$4,18)+BK$3),"MM")=TEXT((EDATE('Projektkostenkalkulation EP'!$B$4,18)+(BK$3-1)),"MM"),
             IF(
                        OR(
                                    TEXT((EDATE('Projektkostenkalkulation EP'!$B$4,18)+BK$3),"TTT") = "Sa",
                                    TEXT((EDATE('Projektkostenkalkulation EP'!$B$4,18)+BK$3),"TTT") = "So",
                                    IF(ISNA(VLOOKUP(EDATE('Projektkostenkalkulation EP'!$B$4,18)+BK$3,Datenquellen!$F$7:$H$45,3,FALSE))," ",VLOOKUP(EDATE('Projektkostenkalkulation EP'!$B$4,18)+BK$3,Datenquellen!$F$7:$H$45,3,FALSE))="X"
                                    ),
                          "X",
                          IF((((NETWORKDAYS('Projektkostenkalkulation EP'!$T$8,EOMONTH('Projektkostenkalkulation EP'!$T$8,0)))*('Projektkostenkalkulation EP'!$N$42/5)*
                                        'Projektkostenkalkulation EP'!$T$26)-SUM($AK23:BK$23))&gt;('Projektkostenkalkulation EP'!$N$42/5),('Projektkostenkalkulation EP'!$N$42/5),
                                         (NETWORKDAYS('Projektkostenkalkulation EP'!$T$8,
                                          EOMONTH('Projektkostenkalkulation EP'!$T$8,0)))*('Projektkostenkalkulation EP'!$N$42/5)*'Projektkostenkalkulation EP'!$T$26-SUM($AK23:BK$23))
                          ),
               "X"
            )</f>
        <v>0</v>
      </c>
      <c r="BM23" s="122">
        <f xml:space="preserve"> IF(TEXT((EDATE('Projektkostenkalkulation EP'!$B$4,18)+BL$3),"MM")=TEXT((EDATE('Projektkostenkalkulation EP'!$B$4,18)+(BL$3-1)),"MM"),
             IF(
                        OR(
                                    TEXT((EDATE('Projektkostenkalkulation EP'!$B$4,18)+BL$3),"TTT") = "Sa",
                                    TEXT((EDATE('Projektkostenkalkulation EP'!$B$4,18)+BL$3),"TTT") = "So",
                                    IF(ISNA(VLOOKUP(EDATE('Projektkostenkalkulation EP'!$B$4,18)+BL$3,Datenquellen!$F$7:$H$45,3,FALSE))," ",VLOOKUP(EDATE('Projektkostenkalkulation EP'!$B$4,18)+BL$3,Datenquellen!$F$7:$H$45,3,FALSE))="X"
                                    ),
                          "X",
                          IF((((NETWORKDAYS('Projektkostenkalkulation EP'!$T$8,EOMONTH('Projektkostenkalkulation EP'!$T$8,0)))*('Projektkostenkalkulation EP'!$N$42/5)*
                                        'Projektkostenkalkulation EP'!$T$26)-SUM($AK23:BL$23))&gt;('Projektkostenkalkulation EP'!$N$42/5),('Projektkostenkalkulation EP'!$N$42/5),
                                         (NETWORKDAYS('Projektkostenkalkulation EP'!$T$8,
                                          EOMONTH('Projektkostenkalkulation EP'!$T$8,0)))*('Projektkostenkalkulation EP'!$N$42/5)*'Projektkostenkalkulation EP'!$T$26-SUM($AK23:BL$23))
                          ),
               "X"
            )</f>
        <v>0</v>
      </c>
      <c r="BN23" s="122">
        <f xml:space="preserve"> IF(TEXT((EDATE('Projektkostenkalkulation EP'!$B$4,18)+BM$3),"MM")=TEXT((EDATE('Projektkostenkalkulation EP'!$B$4,18)+(BM$3-1)),"MM"),
             IF(
                        OR(
                                    TEXT((EDATE('Projektkostenkalkulation EP'!$B$4,18)+BM$3),"TTT") = "Sa",
                                    TEXT((EDATE('Projektkostenkalkulation EP'!$B$4,18)+BM$3),"TTT") = "So",
                                    IF(ISNA(VLOOKUP(EDATE('Projektkostenkalkulation EP'!$B$4,18)+BM$3,Datenquellen!$F$7:$H$45,3,FALSE))," ",VLOOKUP(EDATE('Projektkostenkalkulation EP'!$B$4,18)+BM$3,Datenquellen!$F$7:$H$45,3,FALSE))="X"
                                    ),
                          "X",
                          IF((((NETWORKDAYS('Projektkostenkalkulation EP'!$T$8,EOMONTH('Projektkostenkalkulation EP'!$T$8,0)))*('Projektkostenkalkulation EP'!$N$42/5)*
                                        'Projektkostenkalkulation EP'!$T$26)-SUM($AK23:BM$23))&gt;('Projektkostenkalkulation EP'!$N$42/5),('Projektkostenkalkulation EP'!$N$42/5),
                                         (NETWORKDAYS('Projektkostenkalkulation EP'!$T$8,
                                          EOMONTH('Projektkostenkalkulation EP'!$T$8,0)))*('Projektkostenkalkulation EP'!$N$42/5)*'Projektkostenkalkulation EP'!$T$26-SUM($AK23:BM$23))
                          ),
               "X"
            )</f>
        <v>0</v>
      </c>
      <c r="BO23" s="122">
        <f xml:space="preserve"> IF(TEXT((EDATE('Projektkostenkalkulation EP'!$B$4,18)+BN$3),"MM")=TEXT((EDATE('Projektkostenkalkulation EP'!$B$4,18)+(BN$3-1)),"MM"),
             IF(
                        OR(
                                    TEXT((EDATE('Projektkostenkalkulation EP'!$B$4,18)+BN$3),"TTT") = "Sa",
                                    TEXT((EDATE('Projektkostenkalkulation EP'!$B$4,18)+BN$3),"TTT") = "So",
                                    IF(ISNA(VLOOKUP(EDATE('Projektkostenkalkulation EP'!$B$4,18)+BN$3,Datenquellen!$F$7:$H$45,3,FALSE))," ",VLOOKUP(EDATE('Projektkostenkalkulation EP'!$B$4,18)+BN$3,Datenquellen!$F$7:$H$45,3,FALSE))="X"
                                    ),
                          "X",
                          IF((((NETWORKDAYS('Projektkostenkalkulation EP'!$T$8,EOMONTH('Projektkostenkalkulation EP'!$T$8,0)))*('Projektkostenkalkulation EP'!$N$42/5)*
                                        'Projektkostenkalkulation EP'!$T$26)-SUM($AK23:BN$23))&gt;('Projektkostenkalkulation EP'!$N$42/5),('Projektkostenkalkulation EP'!$N$42/5),
                                         (NETWORKDAYS('Projektkostenkalkulation EP'!$T$8,
                                          EOMONTH('Projektkostenkalkulation EP'!$T$8,0)))*('Projektkostenkalkulation EP'!$N$42/5)*'Projektkostenkalkulation EP'!$T$26-SUM($AK23:BN$23))
                          ),
               "X"
            )</f>
        <v>0</v>
      </c>
      <c r="BP23" s="121">
        <f>SUM(AK23:BO23)</f>
        <v>0</v>
      </c>
      <c r="BQ23" s="525">
        <f>BP23-BP24</f>
        <v>0</v>
      </c>
    </row>
    <row r="24" spans="1:69" ht="14.25" customHeight="1" thickBot="1" x14ac:dyDescent="0.25">
      <c r="A24" s="3" t="s">
        <v>82</v>
      </c>
      <c r="B24" s="270"/>
      <c r="C24" s="272"/>
      <c r="D24" s="272"/>
      <c r="E24" s="272"/>
      <c r="F24" s="272"/>
      <c r="G24" s="272"/>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123">
        <f t="shared" si="0"/>
        <v>0</v>
      </c>
      <c r="AH24" s="526"/>
      <c r="AJ24" s="3" t="s">
        <v>82</v>
      </c>
      <c r="AK24" s="270"/>
      <c r="AL24" s="272"/>
      <c r="AM24" s="272"/>
      <c r="AN24" s="272"/>
      <c r="AO24" s="272"/>
      <c r="AP24" s="272"/>
      <c r="AQ24" s="272"/>
      <c r="AR24" s="272"/>
      <c r="AS24" s="272"/>
      <c r="AT24" s="272"/>
      <c r="AU24" s="272"/>
      <c r="AV24" s="272"/>
      <c r="AW24" s="272"/>
      <c r="AX24" s="272"/>
      <c r="AY24" s="272"/>
      <c r="AZ24" s="272"/>
      <c r="BA24" s="272"/>
      <c r="BB24" s="272"/>
      <c r="BC24" s="272"/>
      <c r="BD24" s="272"/>
      <c r="BE24" s="272"/>
      <c r="BF24" s="272"/>
      <c r="BG24" s="272"/>
      <c r="BH24" s="272"/>
      <c r="BI24" s="272"/>
      <c r="BJ24" s="272"/>
      <c r="BK24" s="272"/>
      <c r="BL24" s="272"/>
      <c r="BM24" s="272"/>
      <c r="BN24" s="272"/>
      <c r="BO24" s="272"/>
      <c r="BP24" s="123">
        <f>SUM(AK24:BO24)</f>
        <v>0</v>
      </c>
      <c r="BQ24" s="526"/>
    </row>
    <row r="25" spans="1:69" x14ac:dyDescent="0.2">
      <c r="A25" s="1" t="s">
        <v>59</v>
      </c>
      <c r="B25" s="527" t="str">
        <f>TEXT('Projektkostenkalkulation EP'!$I$8,"MMMM JJJJ")</f>
        <v>August 2024</v>
      </c>
      <c r="C25" s="527"/>
      <c r="D25" s="527"/>
      <c r="E25" s="527"/>
      <c r="F25" s="527"/>
      <c r="G25" s="527"/>
      <c r="H25" s="527"/>
      <c r="I25" s="527"/>
      <c r="J25" s="527"/>
      <c r="K25" s="527"/>
      <c r="L25" s="527"/>
      <c r="M25" s="527"/>
      <c r="N25" s="527"/>
      <c r="O25" s="527"/>
      <c r="P25" s="527"/>
      <c r="Q25" s="527"/>
      <c r="R25" s="527"/>
      <c r="S25" s="527"/>
      <c r="T25" s="527"/>
      <c r="U25" s="527"/>
      <c r="V25" s="527"/>
      <c r="W25" s="527"/>
      <c r="X25" s="527"/>
      <c r="Y25" s="527"/>
      <c r="Z25" s="527"/>
      <c r="AA25" s="527"/>
      <c r="AB25" s="527"/>
      <c r="AC25" s="527"/>
      <c r="AD25" s="527"/>
      <c r="AE25" s="527"/>
      <c r="AF25" s="527"/>
      <c r="AG25" s="527"/>
      <c r="AH25" s="528"/>
      <c r="AJ25" s="1" t="s">
        <v>59</v>
      </c>
      <c r="AK25" s="527" t="str">
        <f>TEXT('Projektkostenkalkulation EP'!$U$8,"MMMM JJJJ")</f>
        <v>August 2025</v>
      </c>
      <c r="AL25" s="527"/>
      <c r="AM25" s="527"/>
      <c r="AN25" s="527"/>
      <c r="AO25" s="527"/>
      <c r="AP25" s="527"/>
      <c r="AQ25" s="527"/>
      <c r="AR25" s="527"/>
      <c r="AS25" s="527"/>
      <c r="AT25" s="527"/>
      <c r="AU25" s="527"/>
      <c r="AV25" s="527"/>
      <c r="AW25" s="527"/>
      <c r="AX25" s="527"/>
      <c r="AY25" s="527"/>
      <c r="AZ25" s="527"/>
      <c r="BA25" s="527"/>
      <c r="BB25" s="527"/>
      <c r="BC25" s="527"/>
      <c r="BD25" s="527"/>
      <c r="BE25" s="527"/>
      <c r="BF25" s="527"/>
      <c r="BG25" s="527"/>
      <c r="BH25" s="527"/>
      <c r="BI25" s="527"/>
      <c r="BJ25" s="527"/>
      <c r="BK25" s="527"/>
      <c r="BL25" s="527"/>
      <c r="BM25" s="527"/>
      <c r="BN25" s="527"/>
      <c r="BO25" s="527"/>
      <c r="BP25" s="527"/>
      <c r="BQ25" s="528"/>
    </row>
    <row r="26" spans="1:69" ht="14.25" customHeight="1" x14ac:dyDescent="0.2">
      <c r="A26" s="2" t="s">
        <v>81</v>
      </c>
      <c r="B26" s="124">
        <f>IF(
            OR(
                     TEXT(EDATE('Projektkostenkalkulation EP'!$B$4,7),"TTT") = "Sa",
                     TEXT(EDATE('Projektkostenkalkulation EP'!$B$4,7),"TTT") = "So",
                     IF(ISNA(VLOOKUP(EDATE('Projektkostenkalkulation EP'!$B$4,7),Datenquellen!$F$7:$H$45,3,FALSE))," ",VLOOKUP(EDATE('Projektkostenkalkulation EP'!$B$4,7),Datenquellen!$F$7:$H$45,3,FALSE))="X"
                            ),
                    "X",
                    IF('Projektkostenkalkulation EP'!$I$26&gt;0,('Projektkostenkalkulation EP'!$N$42/5),0)
            )</f>
        <v>0</v>
      </c>
      <c r="C26" s="122">
        <f xml:space="preserve"> IF(TEXT((EDATE('Projektkostenkalkulation EP'!$B$4,7)+B$3),"MM")=TEXT((EDATE('Projektkostenkalkulation EP'!$B$4,7)+(B$3-1)),"MM"),
             IF(
                        OR(
                                    TEXT((EDATE('Projektkostenkalkulation EP'!$B$4,7)+B$3),"TTT") = "Sa",
                                    TEXT((EDATE('Projektkostenkalkulation EP'!$B$4,7)+B$3),"TTT") = "So",
                                    IF(ISNA(VLOOKUP(EDATE('Projektkostenkalkulation EP'!$B$4,7)+B$3,Datenquellen!$F$7:$H$45,3,FALSE))," ",VLOOKUP(EDATE('Projektkostenkalkulation EP'!$B$4,7)+B$3,Datenquellen!$F$7:$H$45,3,FALSE))="X"
                                    ),
                          "X",
                          IF((((NETWORKDAYS('Projektkostenkalkulation EP'!$I$8,EOMONTH('Projektkostenkalkulation EP'!$I$8,0)))*('Projektkostenkalkulation EP'!$N$42/5)*
                                        'Projektkostenkalkulation EP'!$I$26)-SUM($B$26:B26))&gt;('Projektkostenkalkulation EP'!$N$42/5),('Projektkostenkalkulation EP'!$N$42/5),
                                         (NETWORKDAYS('Projektkostenkalkulation EP'!$I$8,
                                          EOMONTH('Projektkostenkalkulation EP'!$I$8,0)))*('Projektkostenkalkulation EP'!$N$42/5)*'Projektkostenkalkulation EP'!$I$26-SUM($B$26:B26))
                          ),
               "X"
            )</f>
        <v>0</v>
      </c>
      <c r="D26" s="122" t="str">
        <f xml:space="preserve"> IF(TEXT((EDATE('Projektkostenkalkulation EP'!$B$4,7)+C$3),"MM")=TEXT((EDATE('Projektkostenkalkulation EP'!$B$4,7)+(C$3-1)),"MM"),
             IF(
                        OR(
                                    TEXT((EDATE('Projektkostenkalkulation EP'!$B$4,7)+C$3),"TTT") = "Sa",
                                    TEXT((EDATE('Projektkostenkalkulation EP'!$B$4,7)+C$3),"TTT") = "So",
                                    IF(ISNA(VLOOKUP(EDATE('Projektkostenkalkulation EP'!$B$4,7)+C$3,Datenquellen!$F$7:$H$45,3,FALSE))," ",VLOOKUP(EDATE('Projektkostenkalkulation EP'!$B$4,7)+C$3,Datenquellen!$F$7:$H$45,3,FALSE))="X"
                                    ),
                          "X",
                          IF((((NETWORKDAYS('Projektkostenkalkulation EP'!$I$8,EOMONTH('Projektkostenkalkulation EP'!$I$8,0)))*('Projektkostenkalkulation EP'!$N$42/5)*
                                        'Projektkostenkalkulation EP'!$I$26)-SUM($B$26:C26))&gt;('Projektkostenkalkulation EP'!$N$42/5),('Projektkostenkalkulation EP'!$N$42/5),
                                         (NETWORKDAYS('Projektkostenkalkulation EP'!$I$8,
                                          EOMONTH('Projektkostenkalkulation EP'!$I$8,0)))*('Projektkostenkalkulation EP'!$N$42/5)*'Projektkostenkalkulation EP'!$I$26-SUM($B$26:C26))
                          ),
               "X"
            )</f>
        <v>X</v>
      </c>
      <c r="E26" s="122" t="str">
        <f xml:space="preserve"> IF(TEXT((EDATE('Projektkostenkalkulation EP'!$B$4,7)+D$3),"MM")=TEXT((EDATE('Projektkostenkalkulation EP'!$B$4,7)+(D$3-1)),"MM"),
             IF(
                        OR(
                                    TEXT((EDATE('Projektkostenkalkulation EP'!$B$4,7)+D$3),"TTT") = "Sa",
                                    TEXT((EDATE('Projektkostenkalkulation EP'!$B$4,7)+D$3),"TTT") = "So",
                                    IF(ISNA(VLOOKUP(EDATE('Projektkostenkalkulation EP'!$B$4,7)+D$3,Datenquellen!$F$7:$H$45,3,FALSE))," ",VLOOKUP(EDATE('Projektkostenkalkulation EP'!$B$4,7)+D$3,Datenquellen!$F$7:$H$45,3,FALSE))="X"
                                    ),
                          "X",
                          IF((((NETWORKDAYS('Projektkostenkalkulation EP'!$I$8,EOMONTH('Projektkostenkalkulation EP'!$I$8,0)))*('Projektkostenkalkulation EP'!$N$42/5)*
                                        'Projektkostenkalkulation EP'!$I$26)-SUM($B$26:D26))&gt;('Projektkostenkalkulation EP'!$N$42/5),('Projektkostenkalkulation EP'!$N$42/5),
                                         (NETWORKDAYS('Projektkostenkalkulation EP'!$I$8,
                                          EOMONTH('Projektkostenkalkulation EP'!$I$8,0)))*('Projektkostenkalkulation EP'!$N$42/5)*'Projektkostenkalkulation EP'!$I$26-SUM($B$26:D26))
                          ),
               "X"
            )</f>
        <v>X</v>
      </c>
      <c r="F26" s="122">
        <f xml:space="preserve"> IF(TEXT((EDATE('Projektkostenkalkulation EP'!$B$4,7)+E$3),"MM")=TEXT((EDATE('Projektkostenkalkulation EP'!$B$4,7)+(E$3-1)),"MM"),
             IF(
                        OR(
                                    TEXT((EDATE('Projektkostenkalkulation EP'!$B$4,7)+E$3),"TTT") = "Sa",
                                    TEXT((EDATE('Projektkostenkalkulation EP'!$B$4,7)+E$3),"TTT") = "So",
                                    IF(ISNA(VLOOKUP(EDATE('Projektkostenkalkulation EP'!$B$4,7)+E$3,Datenquellen!$F$7:$H$45,3,FALSE))," ",VLOOKUP(EDATE('Projektkostenkalkulation EP'!$B$4,7)+E$3,Datenquellen!$F$7:$H$45,3,FALSE))="X"
                                    ),
                          "X",
                          IF((((NETWORKDAYS('Projektkostenkalkulation EP'!$I$8,EOMONTH('Projektkostenkalkulation EP'!$I$8,0)))*('Projektkostenkalkulation EP'!$N$42/5)*
                                        'Projektkostenkalkulation EP'!$I$26)-SUM($B$26:E26))&gt;('Projektkostenkalkulation EP'!$N$42/5),('Projektkostenkalkulation EP'!$N$42/5),
                                         (NETWORKDAYS('Projektkostenkalkulation EP'!$I$8,
                                          EOMONTH('Projektkostenkalkulation EP'!$I$8,0)))*('Projektkostenkalkulation EP'!$N$42/5)*'Projektkostenkalkulation EP'!$I$26-SUM($B$26:E26))
                          ),
               "X"
            )</f>
        <v>0</v>
      </c>
      <c r="G26" s="122">
        <f xml:space="preserve"> IF(TEXT((EDATE('Projektkostenkalkulation EP'!$B$4,7)+F$3),"MM")=TEXT((EDATE('Projektkostenkalkulation EP'!$B$4,7)+(F$3-1)),"MM"),
             IF(
                        OR(
                                    TEXT((EDATE('Projektkostenkalkulation EP'!$B$4,7)+F$3),"TTT") = "Sa",
                                    TEXT((EDATE('Projektkostenkalkulation EP'!$B$4,7)+F$3),"TTT") = "So",
                                    IF(ISNA(VLOOKUP(EDATE('Projektkostenkalkulation EP'!$B$4,7)+F$3,Datenquellen!$F$7:$H$45,3,FALSE))," ",VLOOKUP(EDATE('Projektkostenkalkulation EP'!$B$4,7)+F$3,Datenquellen!$F$7:$H$45,3,FALSE))="X"
                                    ),
                          "X",
                          IF((((NETWORKDAYS('Projektkostenkalkulation EP'!$I$8,EOMONTH('Projektkostenkalkulation EP'!$I$8,0)))*('Projektkostenkalkulation EP'!$N$42/5)*
                                        'Projektkostenkalkulation EP'!$I$26)-SUM($B$26:F26))&gt;('Projektkostenkalkulation EP'!$N$42/5),('Projektkostenkalkulation EP'!$N$42/5),
                                         (NETWORKDAYS('Projektkostenkalkulation EP'!$I$8,
                                          EOMONTH('Projektkostenkalkulation EP'!$I$8,0)))*('Projektkostenkalkulation EP'!$N$42/5)*'Projektkostenkalkulation EP'!$I$26-SUM($B$26:F26))
                          ),
               "X"
            )</f>
        <v>0</v>
      </c>
      <c r="H26" s="122">
        <f xml:space="preserve"> IF(TEXT((EDATE('Projektkostenkalkulation EP'!$B$4,7)+G$3),"MM")=TEXT((EDATE('Projektkostenkalkulation EP'!$B$4,7)+(G$3-1)),"MM"),
             IF(
                        OR(
                                    TEXT((EDATE('Projektkostenkalkulation EP'!$B$4,7)+G$3),"TTT") = "Sa",
                                    TEXT((EDATE('Projektkostenkalkulation EP'!$B$4,7)+G$3),"TTT") = "So",
                                    IF(ISNA(VLOOKUP(EDATE('Projektkostenkalkulation EP'!$B$4,7)+G$3,Datenquellen!$F$7:$H$45,3,FALSE))," ",VLOOKUP(EDATE('Projektkostenkalkulation EP'!$B$4,7)+G$3,Datenquellen!$F$7:$H$45,3,FALSE))="X"
                                    ),
                          "X",
                          IF((((NETWORKDAYS('Projektkostenkalkulation EP'!$I$8,EOMONTH('Projektkostenkalkulation EP'!$I$8,0)))*('Projektkostenkalkulation EP'!$N$42/5)*
                                        'Projektkostenkalkulation EP'!$I$26)-SUM($B$26:G26))&gt;('Projektkostenkalkulation EP'!$N$42/5),('Projektkostenkalkulation EP'!$N$42/5),
                                         (NETWORKDAYS('Projektkostenkalkulation EP'!$I$8,
                                          EOMONTH('Projektkostenkalkulation EP'!$I$8,0)))*('Projektkostenkalkulation EP'!$N$42/5)*'Projektkostenkalkulation EP'!$I$26-SUM($B$26:G26))
                          ),
               "X"
            )</f>
        <v>0</v>
      </c>
      <c r="I26" s="122">
        <f xml:space="preserve"> IF(TEXT((EDATE('Projektkostenkalkulation EP'!$B$4,7)+H$3),"MM")=TEXT((EDATE('Projektkostenkalkulation EP'!$B$4,7)+(H$3-1)),"MM"),
             IF(
                        OR(
                                    TEXT((EDATE('Projektkostenkalkulation EP'!$B$4,7)+H$3),"TTT") = "Sa",
                                    TEXT((EDATE('Projektkostenkalkulation EP'!$B$4,7)+H$3),"TTT") = "So",
                                    IF(ISNA(VLOOKUP(EDATE('Projektkostenkalkulation EP'!$B$4,7)+H$3,Datenquellen!$F$7:$H$45,3,FALSE))," ",VLOOKUP(EDATE('Projektkostenkalkulation EP'!$B$4,7)+H$3,Datenquellen!$F$7:$H$45,3,FALSE))="X"
                                    ),
                          "X",
                          IF((((NETWORKDAYS('Projektkostenkalkulation EP'!$I$8,EOMONTH('Projektkostenkalkulation EP'!$I$8,0)))*('Projektkostenkalkulation EP'!$N$42/5)*
                                        'Projektkostenkalkulation EP'!$I$26)-SUM($B$26:H26))&gt;('Projektkostenkalkulation EP'!$N$42/5),('Projektkostenkalkulation EP'!$N$42/5),
                                         (NETWORKDAYS('Projektkostenkalkulation EP'!$I$8,
                                          EOMONTH('Projektkostenkalkulation EP'!$I$8,0)))*('Projektkostenkalkulation EP'!$N$42/5)*'Projektkostenkalkulation EP'!$I$26-SUM($B$26:H26))
                          ),
               "X"
            )</f>
        <v>0</v>
      </c>
      <c r="J26" s="122">
        <f xml:space="preserve"> IF(TEXT((EDATE('Projektkostenkalkulation EP'!$B$4,7)+I$3),"MM")=TEXT((EDATE('Projektkostenkalkulation EP'!$B$4,7)+(I$3-1)),"MM"),
             IF(
                        OR(
                                    TEXT((EDATE('Projektkostenkalkulation EP'!$B$4,7)+I$3),"TTT") = "Sa",
                                    TEXT((EDATE('Projektkostenkalkulation EP'!$B$4,7)+I$3),"TTT") = "So",
                                    IF(ISNA(VLOOKUP(EDATE('Projektkostenkalkulation EP'!$B$4,7)+I$3,Datenquellen!$F$7:$H$45,3,FALSE))," ",VLOOKUP(EDATE('Projektkostenkalkulation EP'!$B$4,7)+I$3,Datenquellen!$F$7:$H$45,3,FALSE))="X"
                                    ),
                          "X",
                          IF((((NETWORKDAYS('Projektkostenkalkulation EP'!$I$8,EOMONTH('Projektkostenkalkulation EP'!$I$8,0)))*('Projektkostenkalkulation EP'!$N$42/5)*
                                        'Projektkostenkalkulation EP'!$I$26)-SUM($B$26:I26))&gt;('Projektkostenkalkulation EP'!$N$42/5),('Projektkostenkalkulation EP'!$N$42/5),
                                         (NETWORKDAYS('Projektkostenkalkulation EP'!$I$8,
                                          EOMONTH('Projektkostenkalkulation EP'!$I$8,0)))*('Projektkostenkalkulation EP'!$N$42/5)*'Projektkostenkalkulation EP'!$I$26-SUM($B$26:I26))
                          ),
               "X"
            )</f>
        <v>0</v>
      </c>
      <c r="K26" s="122" t="str">
        <f xml:space="preserve"> IF(TEXT((EDATE('Projektkostenkalkulation EP'!$B$4,7)+J$3),"MM")=TEXT((EDATE('Projektkostenkalkulation EP'!$B$4,7)+(J$3-1)),"MM"),
             IF(
                        OR(
                                    TEXT((EDATE('Projektkostenkalkulation EP'!$B$4,7)+J$3),"TTT") = "Sa",
                                    TEXT((EDATE('Projektkostenkalkulation EP'!$B$4,7)+J$3),"TTT") = "So",
                                    IF(ISNA(VLOOKUP(EDATE('Projektkostenkalkulation EP'!$B$4,7)+J$3,Datenquellen!$F$7:$H$45,3,FALSE))," ",VLOOKUP(EDATE('Projektkostenkalkulation EP'!$B$4,7)+J$3,Datenquellen!$F$7:$H$45,3,FALSE))="X"
                                    ),
                          "X",
                          IF((((NETWORKDAYS('Projektkostenkalkulation EP'!$I$8,EOMONTH('Projektkostenkalkulation EP'!$I$8,0)))*('Projektkostenkalkulation EP'!$N$42/5)*
                                        'Projektkostenkalkulation EP'!$I$26)-SUM($B$26:J26))&gt;('Projektkostenkalkulation EP'!$N$42/5),('Projektkostenkalkulation EP'!$N$42/5),
                                         (NETWORKDAYS('Projektkostenkalkulation EP'!$I$8,
                                          EOMONTH('Projektkostenkalkulation EP'!$I$8,0)))*('Projektkostenkalkulation EP'!$N$42/5)*'Projektkostenkalkulation EP'!$I$26-SUM($B$26:J26))
                          ),
               "X"
            )</f>
        <v>X</v>
      </c>
      <c r="L26" s="122" t="str">
        <f xml:space="preserve"> IF(TEXT((EDATE('Projektkostenkalkulation EP'!$B$4,7)+K$3),"MM")=TEXT((EDATE('Projektkostenkalkulation EP'!$B$4,7)+(K$3-1)),"MM"),
             IF(
                        OR(
                                    TEXT((EDATE('Projektkostenkalkulation EP'!$B$4,7)+K$3),"TTT") = "Sa",
                                    TEXT((EDATE('Projektkostenkalkulation EP'!$B$4,7)+K$3),"TTT") = "So",
                                    IF(ISNA(VLOOKUP(EDATE('Projektkostenkalkulation EP'!$B$4,7)+K$3,Datenquellen!$F$7:$H$45,3,FALSE))," ",VLOOKUP(EDATE('Projektkostenkalkulation EP'!$B$4,7)+K$3,Datenquellen!$F$7:$H$45,3,FALSE))="X"
                                    ),
                          "X",
                          IF((((NETWORKDAYS('Projektkostenkalkulation EP'!$I$8,EOMONTH('Projektkostenkalkulation EP'!$I$8,0)))*('Projektkostenkalkulation EP'!$N$42/5)*
                                        'Projektkostenkalkulation EP'!$I$26)-SUM($B$26:K26))&gt;('Projektkostenkalkulation EP'!$N$42/5),('Projektkostenkalkulation EP'!$N$42/5),
                                         (NETWORKDAYS('Projektkostenkalkulation EP'!$I$8,
                                          EOMONTH('Projektkostenkalkulation EP'!$I$8,0)))*('Projektkostenkalkulation EP'!$N$42/5)*'Projektkostenkalkulation EP'!$I$26-SUM($B$26:K26))
                          ),
               "X"
            )</f>
        <v>X</v>
      </c>
      <c r="M26" s="122">
        <f xml:space="preserve"> IF(TEXT((EDATE('Projektkostenkalkulation EP'!$B$4,7)+L$3),"MM")=TEXT((EDATE('Projektkostenkalkulation EP'!$B$4,7)+(L$3-1)),"MM"),
             IF(
                        OR(
                                    TEXT((EDATE('Projektkostenkalkulation EP'!$B$4,7)+L$3),"TTT") = "Sa",
                                    TEXT((EDATE('Projektkostenkalkulation EP'!$B$4,7)+L$3),"TTT") = "So",
                                    IF(ISNA(VLOOKUP(EDATE('Projektkostenkalkulation EP'!$B$4,7)+L$3,Datenquellen!$F$7:$H$45,3,FALSE))," ",VLOOKUP(EDATE('Projektkostenkalkulation EP'!$B$4,7)+L$3,Datenquellen!$F$7:$H$45,3,FALSE))="X"
                                    ),
                          "X",
                          IF((((NETWORKDAYS('Projektkostenkalkulation EP'!$I$8,EOMONTH('Projektkostenkalkulation EP'!$I$8,0)))*('Projektkostenkalkulation EP'!$N$42/5)*
                                        'Projektkostenkalkulation EP'!$I$26)-SUM($B$26:L26))&gt;('Projektkostenkalkulation EP'!$N$42/5),('Projektkostenkalkulation EP'!$N$42/5),
                                         (NETWORKDAYS('Projektkostenkalkulation EP'!$I$8,
                                          EOMONTH('Projektkostenkalkulation EP'!$I$8,0)))*('Projektkostenkalkulation EP'!$N$42/5)*'Projektkostenkalkulation EP'!$I$26-SUM($B$26:L26))
                          ),
               "X"
            )</f>
        <v>0</v>
      </c>
      <c r="N26" s="122">
        <f xml:space="preserve"> IF(TEXT((EDATE('Projektkostenkalkulation EP'!$B$4,7)+M$3),"MM")=TEXT((EDATE('Projektkostenkalkulation EP'!$B$4,7)+(M$3-1)),"MM"),
             IF(
                        OR(
                                    TEXT((EDATE('Projektkostenkalkulation EP'!$B$4,7)+M$3),"TTT") = "Sa",
                                    TEXT((EDATE('Projektkostenkalkulation EP'!$B$4,7)+M$3),"TTT") = "So",
                                    IF(ISNA(VLOOKUP(EDATE('Projektkostenkalkulation EP'!$B$4,7)+M$3,Datenquellen!$F$7:$H$45,3,FALSE))," ",VLOOKUP(EDATE('Projektkostenkalkulation EP'!$B$4,7)+M$3,Datenquellen!$F$7:$H$45,3,FALSE))="X"
                                    ),
                          "X",
                          IF((((NETWORKDAYS('Projektkostenkalkulation EP'!$I$8,EOMONTH('Projektkostenkalkulation EP'!$I$8,0)))*('Projektkostenkalkulation EP'!$N$42/5)*
                                        'Projektkostenkalkulation EP'!$I$26)-SUM($B$26:M26))&gt;('Projektkostenkalkulation EP'!$N$42/5),('Projektkostenkalkulation EP'!$N$42/5),
                                         (NETWORKDAYS('Projektkostenkalkulation EP'!$I$8,
                                          EOMONTH('Projektkostenkalkulation EP'!$I$8,0)))*('Projektkostenkalkulation EP'!$N$42/5)*'Projektkostenkalkulation EP'!$I$26-SUM($B$26:M26))
                          ),
               "X"
            )</f>
        <v>0</v>
      </c>
      <c r="O26" s="122">
        <f xml:space="preserve"> IF(TEXT((EDATE('Projektkostenkalkulation EP'!$B$4,7)+N$3),"MM")=TEXT((EDATE('Projektkostenkalkulation EP'!$B$4,7)+(N$3-1)),"MM"),
             IF(
                        OR(
                                    TEXT((EDATE('Projektkostenkalkulation EP'!$B$4,7)+N$3),"TTT") = "Sa",
                                    TEXT((EDATE('Projektkostenkalkulation EP'!$B$4,7)+N$3),"TTT") = "So",
                                    IF(ISNA(VLOOKUP(EDATE('Projektkostenkalkulation EP'!$B$4,7)+N$3,Datenquellen!$F$7:$H$45,3,FALSE))," ",VLOOKUP(EDATE('Projektkostenkalkulation EP'!$B$4,7)+N$3,Datenquellen!$F$7:$H$45,3,FALSE))="X"
                                    ),
                          "X",
                          IF((((NETWORKDAYS('Projektkostenkalkulation EP'!$I$8,EOMONTH('Projektkostenkalkulation EP'!$I$8,0)))*('Projektkostenkalkulation EP'!$N$42/5)*
                                        'Projektkostenkalkulation EP'!$I$26)-SUM($B$26:N26))&gt;('Projektkostenkalkulation EP'!$N$42/5),('Projektkostenkalkulation EP'!$N$42/5),
                                         (NETWORKDAYS('Projektkostenkalkulation EP'!$I$8,
                                          EOMONTH('Projektkostenkalkulation EP'!$I$8,0)))*('Projektkostenkalkulation EP'!$N$42/5)*'Projektkostenkalkulation EP'!$I$26-SUM($B$26:N26))
                          ),
               "X"
            )</f>
        <v>0</v>
      </c>
      <c r="P26" s="122">
        <f xml:space="preserve"> IF(TEXT((EDATE('Projektkostenkalkulation EP'!$B$4,7)+O$3),"MM")=TEXT((EDATE('Projektkostenkalkulation EP'!$B$4,7)+(O$3-1)),"MM"),
             IF(
                        OR(
                                    TEXT((EDATE('Projektkostenkalkulation EP'!$B$4,7)+O$3),"TTT") = "Sa",
                                    TEXT((EDATE('Projektkostenkalkulation EP'!$B$4,7)+O$3),"TTT") = "So",
                                    IF(ISNA(VLOOKUP(EDATE('Projektkostenkalkulation EP'!$B$4,7)+O$3,Datenquellen!$F$7:$H$45,3,FALSE))," ",VLOOKUP(EDATE('Projektkostenkalkulation EP'!$B$4,7)+O$3,Datenquellen!$F$7:$H$45,3,FALSE))="X"
                                    ),
                          "X",
                          IF((((NETWORKDAYS('Projektkostenkalkulation EP'!$I$8,EOMONTH('Projektkostenkalkulation EP'!$I$8,0)))*('Projektkostenkalkulation EP'!$N$42/5)*
                                        'Projektkostenkalkulation EP'!$I$26)-SUM($B$26:O26))&gt;('Projektkostenkalkulation EP'!$N$42/5),('Projektkostenkalkulation EP'!$N$42/5),
                                         (NETWORKDAYS('Projektkostenkalkulation EP'!$I$8,
                                          EOMONTH('Projektkostenkalkulation EP'!$I$8,0)))*('Projektkostenkalkulation EP'!$N$42/5)*'Projektkostenkalkulation EP'!$I$26-SUM($B$26:O26))
                          ),
               "X"
            )</f>
        <v>0</v>
      </c>
      <c r="Q26" s="122">
        <f xml:space="preserve"> IF(TEXT((EDATE('Projektkostenkalkulation EP'!$B$4,7)+P$3),"MM")=TEXT((EDATE('Projektkostenkalkulation EP'!$B$4,7)+(P$3-1)),"MM"),
             IF(
                        OR(
                                    TEXT((EDATE('Projektkostenkalkulation EP'!$B$4,7)+P$3),"TTT") = "Sa",
                                    TEXT((EDATE('Projektkostenkalkulation EP'!$B$4,7)+P$3),"TTT") = "So",
                                    IF(ISNA(VLOOKUP(EDATE('Projektkostenkalkulation EP'!$B$4,7)+P$3,Datenquellen!$F$7:$H$45,3,FALSE))," ",VLOOKUP(EDATE('Projektkostenkalkulation EP'!$B$4,7)+P$3,Datenquellen!$F$7:$H$45,3,FALSE))="X"
                                    ),
                          "X",
                          IF((((NETWORKDAYS('Projektkostenkalkulation EP'!$I$8,EOMONTH('Projektkostenkalkulation EP'!$I$8,0)))*('Projektkostenkalkulation EP'!$N$42/5)*
                                        'Projektkostenkalkulation EP'!$I$26)-SUM($B$26:P26))&gt;('Projektkostenkalkulation EP'!$N$42/5),('Projektkostenkalkulation EP'!$N$42/5),
                                         (NETWORKDAYS('Projektkostenkalkulation EP'!$I$8,
                                          EOMONTH('Projektkostenkalkulation EP'!$I$8,0)))*('Projektkostenkalkulation EP'!$N$42/5)*'Projektkostenkalkulation EP'!$I$26-SUM($B$26:P26))
                          ),
               "X"
            )</f>
        <v>0</v>
      </c>
      <c r="R26" s="122" t="str">
        <f xml:space="preserve"> IF(TEXT((EDATE('Projektkostenkalkulation EP'!$B$4,7)+Q$3),"MM")=TEXT((EDATE('Projektkostenkalkulation EP'!$B$4,7)+(Q$3-1)),"MM"),
             IF(
                        OR(
                                    TEXT((EDATE('Projektkostenkalkulation EP'!$B$4,7)+Q$3),"TTT") = "Sa",
                                    TEXT((EDATE('Projektkostenkalkulation EP'!$B$4,7)+Q$3),"TTT") = "So",
                                    IF(ISNA(VLOOKUP(EDATE('Projektkostenkalkulation EP'!$B$4,7)+Q$3,Datenquellen!$F$7:$H$45,3,FALSE))," ",VLOOKUP(EDATE('Projektkostenkalkulation EP'!$B$4,7)+Q$3,Datenquellen!$F$7:$H$45,3,FALSE))="X"
                                    ),
                          "X",
                          IF((((NETWORKDAYS('Projektkostenkalkulation EP'!$I$8,EOMONTH('Projektkostenkalkulation EP'!$I$8,0)))*('Projektkostenkalkulation EP'!$N$42/5)*
                                        'Projektkostenkalkulation EP'!$I$26)-SUM($B$26:Q26))&gt;('Projektkostenkalkulation EP'!$N$42/5),('Projektkostenkalkulation EP'!$N$42/5),
                                         (NETWORKDAYS('Projektkostenkalkulation EP'!$I$8,
                                          EOMONTH('Projektkostenkalkulation EP'!$I$8,0)))*('Projektkostenkalkulation EP'!$N$42/5)*'Projektkostenkalkulation EP'!$I$26-SUM($B$26:Q26))
                          ),
               "X"
            )</f>
        <v>X</v>
      </c>
      <c r="S26" s="122" t="str">
        <f xml:space="preserve"> IF(TEXT((EDATE('Projektkostenkalkulation EP'!$B$4,7)+R$3),"MM")=TEXT((EDATE('Projektkostenkalkulation EP'!$B$4,7)+(R$3-1)),"MM"),
             IF(
                        OR(
                                    TEXT((EDATE('Projektkostenkalkulation EP'!$B$4,7)+R$3),"TTT") = "Sa",
                                    TEXT((EDATE('Projektkostenkalkulation EP'!$B$4,7)+R$3),"TTT") = "So",
                                    IF(ISNA(VLOOKUP(EDATE('Projektkostenkalkulation EP'!$B$4,7)+R$3,Datenquellen!$F$7:$H$45,3,FALSE))," ",VLOOKUP(EDATE('Projektkostenkalkulation EP'!$B$4,7)+R$3,Datenquellen!$F$7:$H$45,3,FALSE))="X"
                                    ),
                          "X",
                          IF((((NETWORKDAYS('Projektkostenkalkulation EP'!$I$8,EOMONTH('Projektkostenkalkulation EP'!$I$8,0)))*('Projektkostenkalkulation EP'!$N$42/5)*
                                        'Projektkostenkalkulation EP'!$I$26)-SUM($B$26:R26))&gt;('Projektkostenkalkulation EP'!$N$42/5),('Projektkostenkalkulation EP'!$N$42/5),
                                         (NETWORKDAYS('Projektkostenkalkulation EP'!$I$8,
                                          EOMONTH('Projektkostenkalkulation EP'!$I$8,0)))*('Projektkostenkalkulation EP'!$N$42/5)*'Projektkostenkalkulation EP'!$I$26-SUM($B$26:R26))
                          ),
               "X"
            )</f>
        <v>X</v>
      </c>
      <c r="T26" s="122">
        <f xml:space="preserve"> IF(TEXT((EDATE('Projektkostenkalkulation EP'!$B$4,7)+S$3),"MM")=TEXT((EDATE('Projektkostenkalkulation EP'!$B$4,7)+(S$3-1)),"MM"),
             IF(
                        OR(
                                    TEXT((EDATE('Projektkostenkalkulation EP'!$B$4,7)+S$3),"TTT") = "Sa",
                                    TEXT((EDATE('Projektkostenkalkulation EP'!$B$4,7)+S$3),"TTT") = "So",
                                    IF(ISNA(VLOOKUP(EDATE('Projektkostenkalkulation EP'!$B$4,7)+S$3,Datenquellen!$F$7:$H$45,3,FALSE))," ",VLOOKUP(EDATE('Projektkostenkalkulation EP'!$B$4,7)+S$3,Datenquellen!$F$7:$H$45,3,FALSE))="X"
                                    ),
                          "X",
                          IF((((NETWORKDAYS('Projektkostenkalkulation EP'!$I$8,EOMONTH('Projektkostenkalkulation EP'!$I$8,0)))*('Projektkostenkalkulation EP'!$N$42/5)*
                                        'Projektkostenkalkulation EP'!$I$26)-SUM($B$26:S26))&gt;('Projektkostenkalkulation EP'!$N$42/5),('Projektkostenkalkulation EP'!$N$42/5),
                                         (NETWORKDAYS('Projektkostenkalkulation EP'!$I$8,
                                          EOMONTH('Projektkostenkalkulation EP'!$I$8,0)))*('Projektkostenkalkulation EP'!$N$42/5)*'Projektkostenkalkulation EP'!$I$26-SUM($B$26:S26))
                          ),
               "X"
            )</f>
        <v>0</v>
      </c>
      <c r="U26" s="122">
        <f xml:space="preserve"> IF(TEXT((EDATE('Projektkostenkalkulation EP'!$B$4,7)+T$3),"MM")=TEXT((EDATE('Projektkostenkalkulation EP'!$B$4,7)+(T$3-1)),"MM"),
             IF(
                        OR(
                                    TEXT((EDATE('Projektkostenkalkulation EP'!$B$4,7)+T$3),"TTT") = "Sa",
                                    TEXT((EDATE('Projektkostenkalkulation EP'!$B$4,7)+T$3),"TTT") = "So",
                                    IF(ISNA(VLOOKUP(EDATE('Projektkostenkalkulation EP'!$B$4,7)+T$3,Datenquellen!$F$7:$H$45,3,FALSE))," ",VLOOKUP(EDATE('Projektkostenkalkulation EP'!$B$4,7)+T$3,Datenquellen!$F$7:$H$45,3,FALSE))="X"
                                    ),
                          "X",
                          IF((((NETWORKDAYS('Projektkostenkalkulation EP'!$I$8,EOMONTH('Projektkostenkalkulation EP'!$I$8,0)))*('Projektkostenkalkulation EP'!$N$42/5)*
                                        'Projektkostenkalkulation EP'!$I$26)-SUM($B$26:T26))&gt;('Projektkostenkalkulation EP'!$N$42/5),('Projektkostenkalkulation EP'!$N$42/5),
                                         (NETWORKDAYS('Projektkostenkalkulation EP'!$I$8,
                                          EOMONTH('Projektkostenkalkulation EP'!$I$8,0)))*('Projektkostenkalkulation EP'!$N$42/5)*'Projektkostenkalkulation EP'!$I$26-SUM($B$26:T26))
                          ),
               "X"
            )</f>
        <v>0</v>
      </c>
      <c r="V26" s="122">
        <f xml:space="preserve"> IF(TEXT((EDATE('Projektkostenkalkulation EP'!$B$4,7)+U$3),"MM")=TEXT((EDATE('Projektkostenkalkulation EP'!$B$4,7)+(U$3-1)),"MM"),
             IF(
                        OR(
                                    TEXT((EDATE('Projektkostenkalkulation EP'!$B$4,7)+U$3),"TTT") = "Sa",
                                    TEXT((EDATE('Projektkostenkalkulation EP'!$B$4,7)+U$3),"TTT") = "So",
                                    IF(ISNA(VLOOKUP(EDATE('Projektkostenkalkulation EP'!$B$4,7)+U$3,Datenquellen!$F$7:$H$45,3,FALSE))," ",VLOOKUP(EDATE('Projektkostenkalkulation EP'!$B$4,7)+U$3,Datenquellen!$F$7:$H$45,3,FALSE))="X"
                                    ),
                          "X",
                          IF((((NETWORKDAYS('Projektkostenkalkulation EP'!$I$8,EOMONTH('Projektkostenkalkulation EP'!$I$8,0)))*('Projektkostenkalkulation EP'!$N$42/5)*
                                        'Projektkostenkalkulation EP'!$I$26)-SUM($B$26:U26))&gt;('Projektkostenkalkulation EP'!$N$42/5),('Projektkostenkalkulation EP'!$N$42/5),
                                         (NETWORKDAYS('Projektkostenkalkulation EP'!$I$8,
                                          EOMONTH('Projektkostenkalkulation EP'!$I$8,0)))*('Projektkostenkalkulation EP'!$N$42/5)*'Projektkostenkalkulation EP'!$I$26-SUM($B$26:U26))
                          ),
               "X"
            )</f>
        <v>0</v>
      </c>
      <c r="W26" s="122">
        <f xml:space="preserve"> IF(TEXT((EDATE('Projektkostenkalkulation EP'!$B$4,7)+V$3),"MM")=TEXT((EDATE('Projektkostenkalkulation EP'!$B$4,7)+(V$3-1)),"MM"),
             IF(
                        OR(
                                    TEXT((EDATE('Projektkostenkalkulation EP'!$B$4,7)+V$3),"TTT") = "Sa",
                                    TEXT((EDATE('Projektkostenkalkulation EP'!$B$4,7)+V$3),"TTT") = "So",
                                    IF(ISNA(VLOOKUP(EDATE('Projektkostenkalkulation EP'!$B$4,7)+V$3,Datenquellen!$F$7:$H$45,3,FALSE))," ",VLOOKUP(EDATE('Projektkostenkalkulation EP'!$B$4,7)+V$3,Datenquellen!$F$7:$H$45,3,FALSE))="X"
                                    ),
                          "X",
                          IF((((NETWORKDAYS('Projektkostenkalkulation EP'!$I$8,EOMONTH('Projektkostenkalkulation EP'!$I$8,0)))*('Projektkostenkalkulation EP'!$N$42/5)*
                                        'Projektkostenkalkulation EP'!$I$26)-SUM($B$26:V26))&gt;('Projektkostenkalkulation EP'!$N$42/5),('Projektkostenkalkulation EP'!$N$42/5),
                                         (NETWORKDAYS('Projektkostenkalkulation EP'!$I$8,
                                          EOMONTH('Projektkostenkalkulation EP'!$I$8,0)))*('Projektkostenkalkulation EP'!$N$42/5)*'Projektkostenkalkulation EP'!$I$26-SUM($B$26:V26))
                          ),
               "X"
            )</f>
        <v>0</v>
      </c>
      <c r="X26" s="122">
        <f xml:space="preserve"> IF(TEXT((EDATE('Projektkostenkalkulation EP'!$B$4,7)+W$3),"MM")=TEXT((EDATE('Projektkostenkalkulation EP'!$B$4,7)+(W$3-1)),"MM"),
             IF(
                        OR(
                                    TEXT((EDATE('Projektkostenkalkulation EP'!$B$4,7)+W$3),"TTT") = "Sa",
                                    TEXT((EDATE('Projektkostenkalkulation EP'!$B$4,7)+W$3),"TTT") = "So",
                                    IF(ISNA(VLOOKUP(EDATE('Projektkostenkalkulation EP'!$B$4,7)+W$3,Datenquellen!$F$7:$H$45,3,FALSE))," ",VLOOKUP(EDATE('Projektkostenkalkulation EP'!$B$4,7)+W$3,Datenquellen!$F$7:$H$45,3,FALSE))="X"
                                    ),
                          "X",
                          IF((((NETWORKDAYS('Projektkostenkalkulation EP'!$I$8,EOMONTH('Projektkostenkalkulation EP'!$I$8,0)))*('Projektkostenkalkulation EP'!$N$42/5)*
                                        'Projektkostenkalkulation EP'!$I$26)-SUM($B$26:W26))&gt;('Projektkostenkalkulation EP'!$N$42/5),('Projektkostenkalkulation EP'!$N$42/5),
                                         (NETWORKDAYS('Projektkostenkalkulation EP'!$I$8,
                                          EOMONTH('Projektkostenkalkulation EP'!$I$8,0)))*('Projektkostenkalkulation EP'!$N$42/5)*'Projektkostenkalkulation EP'!$I$26-SUM($B$26:W26))
                          ),
               "X"
            )</f>
        <v>0</v>
      </c>
      <c r="Y26" s="122" t="str">
        <f xml:space="preserve"> IF(TEXT((EDATE('Projektkostenkalkulation EP'!$B$4,7)+X$3),"MM")=TEXT((EDATE('Projektkostenkalkulation EP'!$B$4,7)+(X$3-1)),"MM"),
             IF(
                        OR(
                                    TEXT((EDATE('Projektkostenkalkulation EP'!$B$4,7)+X$3),"TTT") = "Sa",
                                    TEXT((EDATE('Projektkostenkalkulation EP'!$B$4,7)+X$3),"TTT") = "So",
                                    IF(ISNA(VLOOKUP(EDATE('Projektkostenkalkulation EP'!$B$4,7)+X$3,Datenquellen!$F$7:$H$45,3,FALSE))," ",VLOOKUP(EDATE('Projektkostenkalkulation EP'!$B$4,7)+X$3,Datenquellen!$F$7:$H$45,3,FALSE))="X"
                                    ),
                          "X",
                          IF((((NETWORKDAYS('Projektkostenkalkulation EP'!$I$8,EOMONTH('Projektkostenkalkulation EP'!$I$8,0)))*('Projektkostenkalkulation EP'!$N$42/5)*
                                        'Projektkostenkalkulation EP'!$I$26)-SUM($B$26:X26))&gt;('Projektkostenkalkulation EP'!$N$42/5),('Projektkostenkalkulation EP'!$N$42/5),
                                         (NETWORKDAYS('Projektkostenkalkulation EP'!$I$8,
                                          EOMONTH('Projektkostenkalkulation EP'!$I$8,0)))*('Projektkostenkalkulation EP'!$N$42/5)*'Projektkostenkalkulation EP'!$I$26-SUM($B$26:X26))
                          ),
               "X"
            )</f>
        <v>X</v>
      </c>
      <c r="Z26" s="122" t="str">
        <f xml:space="preserve"> IF(TEXT((EDATE('Projektkostenkalkulation EP'!$B$4,7)+Y$3),"MM")=TEXT((EDATE('Projektkostenkalkulation EP'!$B$4,7)+(Y$3-1)),"MM"),
             IF(
                        OR(
                                    TEXT((EDATE('Projektkostenkalkulation EP'!$B$4,7)+Y$3),"TTT") = "Sa",
                                    TEXT((EDATE('Projektkostenkalkulation EP'!$B$4,7)+Y$3),"TTT") = "So",
                                    IF(ISNA(VLOOKUP(EDATE('Projektkostenkalkulation EP'!$B$4,7)+Y$3,Datenquellen!$F$7:$H$45,3,FALSE))," ",VLOOKUP(EDATE('Projektkostenkalkulation EP'!$B$4,7)+Y$3,Datenquellen!$F$7:$H$45,3,FALSE))="X"
                                    ),
                          "X",
                          IF((((NETWORKDAYS('Projektkostenkalkulation EP'!$I$8,EOMONTH('Projektkostenkalkulation EP'!$I$8,0)))*('Projektkostenkalkulation EP'!$N$42/5)*
                                        'Projektkostenkalkulation EP'!$I$26)-SUM($B$26:Y26))&gt;('Projektkostenkalkulation EP'!$N$42/5),('Projektkostenkalkulation EP'!$N$42/5),
                                         (NETWORKDAYS('Projektkostenkalkulation EP'!$I$8,
                                          EOMONTH('Projektkostenkalkulation EP'!$I$8,0)))*('Projektkostenkalkulation EP'!$N$42/5)*'Projektkostenkalkulation EP'!$I$26-SUM($B$26:Y26))
                          ),
               "X"
            )</f>
        <v>X</v>
      </c>
      <c r="AA26" s="122">
        <f xml:space="preserve"> IF(TEXT((EDATE('Projektkostenkalkulation EP'!$B$4,7)+Z$3),"MM")=TEXT((EDATE('Projektkostenkalkulation EP'!$B$4,7)+(Z$3-1)),"MM"),
             IF(
                        OR(
                                    TEXT((EDATE('Projektkostenkalkulation EP'!$B$4,7)+Z$3),"TTT") = "Sa",
                                    TEXT((EDATE('Projektkostenkalkulation EP'!$B$4,7)+Z$3),"TTT") = "So",
                                    IF(ISNA(VLOOKUP(EDATE('Projektkostenkalkulation EP'!$B$4,7)+Z$3,Datenquellen!$F$7:$H$45,3,FALSE))," ",VLOOKUP(EDATE('Projektkostenkalkulation EP'!$B$4,7)+Z$3,Datenquellen!$F$7:$H$45,3,FALSE))="X"
                                    ),
                          "X",
                          IF((((NETWORKDAYS('Projektkostenkalkulation EP'!$I$8,EOMONTH('Projektkostenkalkulation EP'!$I$8,0)))*('Projektkostenkalkulation EP'!$N$42/5)*
                                        'Projektkostenkalkulation EP'!$I$26)-SUM($B$26:Z26))&gt;('Projektkostenkalkulation EP'!$N$42/5),('Projektkostenkalkulation EP'!$N$42/5),
                                         (NETWORKDAYS('Projektkostenkalkulation EP'!$I$8,
                                          EOMONTH('Projektkostenkalkulation EP'!$I$8,0)))*('Projektkostenkalkulation EP'!$N$42/5)*'Projektkostenkalkulation EP'!$I$26-SUM($B$26:Z26))
                          ),
               "X"
            )</f>
        <v>0</v>
      </c>
      <c r="AB26" s="122">
        <f xml:space="preserve"> IF(TEXT((EDATE('Projektkostenkalkulation EP'!$B$4,7)+AA$3),"MM")=TEXT((EDATE('Projektkostenkalkulation EP'!$B$4,7)+(AA$3-1)),"MM"),
             IF(
                        OR(
                                    TEXT((EDATE('Projektkostenkalkulation EP'!$B$4,7)+AA$3),"TTT") = "Sa",
                                    TEXT((EDATE('Projektkostenkalkulation EP'!$B$4,7)+AA$3),"TTT") = "So",
                                    IF(ISNA(VLOOKUP(EDATE('Projektkostenkalkulation EP'!$B$4,7)+AA$3,Datenquellen!$F$7:$H$45,3,FALSE))," ",VLOOKUP(EDATE('Projektkostenkalkulation EP'!$B$4,7)+AA$3,Datenquellen!$F$7:$H$45,3,FALSE))="X"
                                    ),
                          "X",
                          IF((((NETWORKDAYS('Projektkostenkalkulation EP'!$I$8,EOMONTH('Projektkostenkalkulation EP'!$I$8,0)))*('Projektkostenkalkulation EP'!$N$42/5)*
                                        'Projektkostenkalkulation EP'!$I$26)-SUM($B$26:AA26))&gt;('Projektkostenkalkulation EP'!$N$42/5),('Projektkostenkalkulation EP'!$N$42/5),
                                         (NETWORKDAYS('Projektkostenkalkulation EP'!$I$8,
                                          EOMONTH('Projektkostenkalkulation EP'!$I$8,0)))*('Projektkostenkalkulation EP'!$N$42/5)*'Projektkostenkalkulation EP'!$I$26-SUM($B$26:AA26))
                          ),
               "X"
            )</f>
        <v>0</v>
      </c>
      <c r="AC26" s="122">
        <f xml:space="preserve"> IF(TEXT((EDATE('Projektkostenkalkulation EP'!$B$4,7)+AB$3),"MM")=TEXT((EDATE('Projektkostenkalkulation EP'!$B$4,7)+(AB$3-1)),"MM"),
             IF(
                        OR(
                                    TEXT((EDATE('Projektkostenkalkulation EP'!$B$4,7)+AB$3),"TTT") = "Sa",
                                    TEXT((EDATE('Projektkostenkalkulation EP'!$B$4,7)+AB$3),"TTT") = "So",
                                    IF(ISNA(VLOOKUP(EDATE('Projektkostenkalkulation EP'!$B$4,7)+AB$3,Datenquellen!$F$7:$H$45,3,FALSE))," ",VLOOKUP(EDATE('Projektkostenkalkulation EP'!$B$4,7)+AB$3,Datenquellen!$F$7:$H$45,3,FALSE))="X"
                                    ),
                          "X",
                          IF((((NETWORKDAYS('Projektkostenkalkulation EP'!$I$8,EOMONTH('Projektkostenkalkulation EP'!$I$8,0)))*('Projektkostenkalkulation EP'!$N$42/5)*
                                        'Projektkostenkalkulation EP'!$I$26)-SUM($B$26:AB26))&gt;('Projektkostenkalkulation EP'!$N$42/5),('Projektkostenkalkulation EP'!$N$42/5),
                                         (NETWORKDAYS('Projektkostenkalkulation EP'!$I$8,
                                          EOMONTH('Projektkostenkalkulation EP'!$I$8,0)))*('Projektkostenkalkulation EP'!$N$42/5)*'Projektkostenkalkulation EP'!$I$26-SUM($B$26:AB26))
                          ),
               "X"
            )</f>
        <v>0</v>
      </c>
      <c r="AD26" s="122">
        <f xml:space="preserve"> IF(TEXT((EDATE('Projektkostenkalkulation EP'!$B$4,7)+AC$3),"MM")=TEXT((EDATE('Projektkostenkalkulation EP'!$B$4,7)+(AC$3-1)),"MM"),
             IF(
                        OR(
                                    TEXT((EDATE('Projektkostenkalkulation EP'!$B$4,7)+AC$3),"TTT") = "Sa",
                                    TEXT((EDATE('Projektkostenkalkulation EP'!$B$4,7)+AC$3),"TTT") = "So",
                                    IF(ISNA(VLOOKUP(EDATE('Projektkostenkalkulation EP'!$B$4,7)+AC$3,Datenquellen!$F$7:$H$45,3,FALSE))," ",VLOOKUP(EDATE('Projektkostenkalkulation EP'!$B$4,7)+AC$3,Datenquellen!$F$7:$H$45,3,FALSE))="X"
                                    ),
                          "X",
                          IF((((NETWORKDAYS('Projektkostenkalkulation EP'!$I$8,EOMONTH('Projektkostenkalkulation EP'!$I$8,0)))*('Projektkostenkalkulation EP'!$N$42/5)*
                                        'Projektkostenkalkulation EP'!$I$26)-SUM($B$26:AC26))&gt;('Projektkostenkalkulation EP'!$N$42/5),('Projektkostenkalkulation EP'!$N$42/5),
                                         (NETWORKDAYS('Projektkostenkalkulation EP'!$I$8,
                                          EOMONTH('Projektkostenkalkulation EP'!$I$8,0)))*('Projektkostenkalkulation EP'!$N$42/5)*'Projektkostenkalkulation EP'!$I$26-SUM($B$26:AC26))
                          ),
               "X"
            )</f>
        <v>0</v>
      </c>
      <c r="AE26" s="122">
        <f xml:space="preserve"> IF(TEXT((EDATE('Projektkostenkalkulation EP'!$B$4,7)+AD$3),"MM")=TEXT((EDATE('Projektkostenkalkulation EP'!$B$4,7)+(AD$3-1)),"MM"),
             IF(
                        OR(
                                    TEXT((EDATE('Projektkostenkalkulation EP'!$B$4,7)+AD$3),"TTT") = "Sa",
                                    TEXT((EDATE('Projektkostenkalkulation EP'!$B$4,7)+AD$3),"TTT") = "So",
                                    IF(ISNA(VLOOKUP(EDATE('Projektkostenkalkulation EP'!$B$4,7)+AD$3,Datenquellen!$F$7:$H$45,3,FALSE))," ",VLOOKUP(EDATE('Projektkostenkalkulation EP'!$B$4,7)+AD$3,Datenquellen!$F$7:$H$45,3,FALSE))="X"
                                    ),
                          "X",
                          IF((((NETWORKDAYS('Projektkostenkalkulation EP'!$I$8,EOMONTH('Projektkostenkalkulation EP'!$I$8,0)))*('Projektkostenkalkulation EP'!$N$42/5)*
                                        'Projektkostenkalkulation EP'!$I$26)-SUM($B$26:AD26))&gt;('Projektkostenkalkulation EP'!$N$42/5),('Projektkostenkalkulation EP'!$N$42/5),
                                         (NETWORKDAYS('Projektkostenkalkulation EP'!$I$8,
                                          EOMONTH('Projektkostenkalkulation EP'!$I$8,0)))*('Projektkostenkalkulation EP'!$N$42/5)*'Projektkostenkalkulation EP'!$I$26-SUM($B$26:AD26))
                          ),
               "X"
            )</f>
        <v>0</v>
      </c>
      <c r="AF26" s="122" t="str">
        <f xml:space="preserve"> IF(TEXT((EDATE('Projektkostenkalkulation EP'!$B$4,7)+AE$3),"MM")=TEXT((EDATE('Projektkostenkalkulation EP'!$B$4,7)+(AE$3-1)),"MM"),
             IF(
                        OR(
                                    TEXT((EDATE('Projektkostenkalkulation EP'!$B$4,7)+AE$3),"TTT") = "Sa",
                                    TEXT((EDATE('Projektkostenkalkulation EP'!$B$4,7)+AE$3),"TTT") = "So",
                                    IF(ISNA(VLOOKUP(EDATE('Projektkostenkalkulation EP'!$B$4,7)+AE$3,Datenquellen!$F$7:$H$45,3,FALSE))," ",VLOOKUP(EDATE('Projektkostenkalkulation EP'!$B$4,7)+AE$3,Datenquellen!$F$7:$H$45,3,FALSE))="X"
                                    ),
                          "X",
                          IF((((NETWORKDAYS('Projektkostenkalkulation EP'!$I$8,EOMONTH('Projektkostenkalkulation EP'!$I$8,0)))*('Projektkostenkalkulation EP'!$N$42/5)*
                                        'Projektkostenkalkulation EP'!$I$26)-SUM($B$26:AE26))&gt;('Projektkostenkalkulation EP'!$N$42/5),('Projektkostenkalkulation EP'!$N$42/5),
                                         (NETWORKDAYS('Projektkostenkalkulation EP'!$I$8,
                                          EOMONTH('Projektkostenkalkulation EP'!$I$8,0)))*('Projektkostenkalkulation EP'!$N$42/5)*'Projektkostenkalkulation EP'!$I$26-SUM($B$26:AE26))
                          ),
               "X"
            )</f>
        <v>X</v>
      </c>
      <c r="AG26" s="121">
        <f t="shared" si="0"/>
        <v>0</v>
      </c>
      <c r="AH26" s="525">
        <f>AG26-AG27</f>
        <v>0</v>
      </c>
      <c r="AJ26" s="2" t="s">
        <v>81</v>
      </c>
      <c r="AK26" s="124">
        <f>IF(
            OR(
                     TEXT(EDATE('Projektkostenkalkulation EP'!$B$4,19),"TTT") = "Sa",
                     TEXT(EDATE('Projektkostenkalkulation EP'!$B$4,19),"TTT") = "So",
                     IF(ISNA(VLOOKUP(EDATE('Projektkostenkalkulation EP'!$B$4,19),Datenquellen!$F$7:$H$45,3,FALSE))," ",VLOOKUP(EDATE('Projektkostenkalkulation EP'!$B$4,19),Datenquellen!$F$7:$H$45,3,FALSE))="X"
                            ),
                    "X",
                    IF('Projektkostenkalkulation EP'!$U$26&gt;0,('Projektkostenkalkulation EP'!$N$42/5),0)
            )</f>
        <v>0</v>
      </c>
      <c r="AL26" s="122" t="str">
        <f xml:space="preserve"> IF(TEXT((EDATE('Projektkostenkalkulation EP'!$B$4,19)+AK$3),"MM")=TEXT((EDATE('Projektkostenkalkulation EP'!$B$4,19)+(AK$3-1)),"MM"),
             IF(
                        OR(
                                    TEXT((EDATE('Projektkostenkalkulation EP'!$B$4,19)+AK$3),"TTT") = "Sa",
                                    TEXT((EDATE('Projektkostenkalkulation EP'!$B$4,19)+AK$3),"TTT") = "So",
                                    IF(ISNA(VLOOKUP(EDATE('Projektkostenkalkulation EP'!$B$4,19)+AK$3,Datenquellen!$F$7:$H$45,3,FALSE))," ",VLOOKUP(EDATE('Projektkostenkalkulation EP'!$B$4,19)+AK$3,Datenquellen!$F$7:$H$45,3,FALSE))="X"
                                    ),
                          "X",
                          IF((((NETWORKDAYS('Projektkostenkalkulation EP'!$U$8,EOMONTH('Projektkostenkalkulation EP'!$U$8,0)))*('Projektkostenkalkulation EP'!$N$42/5)*
                                        'Projektkostenkalkulation EP'!$U$26)-SUM($AK26:AK$26))&gt;('Projektkostenkalkulation EP'!$N$42/5),('Projektkostenkalkulation EP'!$N$42/5),
                                         (NETWORKDAYS('Projektkostenkalkulation EP'!$U$8,
                                          EOMONTH('Projektkostenkalkulation EP'!$U$8,0)))*('Projektkostenkalkulation EP'!$N$42/5)*'Projektkostenkalkulation EP'!$U$26-SUM($AK26:AK$26))
                          ),
               "X"
            )</f>
        <v>X</v>
      </c>
      <c r="AM26" s="122" t="str">
        <f xml:space="preserve"> IF(TEXT((EDATE('Projektkostenkalkulation EP'!$B$4,19)+AL$3),"MM")=TEXT((EDATE('Projektkostenkalkulation EP'!$B$4,19)+(AL$3-1)),"MM"),
             IF(
                        OR(
                                    TEXT((EDATE('Projektkostenkalkulation EP'!$B$4,19)+AL$3),"TTT") = "Sa",
                                    TEXT((EDATE('Projektkostenkalkulation EP'!$B$4,19)+AL$3),"TTT") = "So",
                                    IF(ISNA(VLOOKUP(EDATE('Projektkostenkalkulation EP'!$B$4,19)+AL$3,Datenquellen!$F$7:$H$45,3,FALSE))," ",VLOOKUP(EDATE('Projektkostenkalkulation EP'!$B$4,19)+AL$3,Datenquellen!$F$7:$H$45,3,FALSE))="X"
                                    ),
                          "X",
                          IF((((NETWORKDAYS('Projektkostenkalkulation EP'!$U$8,EOMONTH('Projektkostenkalkulation EP'!$U$8,0)))*('Projektkostenkalkulation EP'!$N$42/5)*
                                        'Projektkostenkalkulation EP'!$U$26)-SUM($AK26:AL$26))&gt;('Projektkostenkalkulation EP'!$N$42/5),('Projektkostenkalkulation EP'!$N$42/5),
                                         (NETWORKDAYS('Projektkostenkalkulation EP'!$U$8,
                                          EOMONTH('Projektkostenkalkulation EP'!$U$8,0)))*('Projektkostenkalkulation EP'!$N$42/5)*'Projektkostenkalkulation EP'!$U$26-SUM($AK26:AL$26))
                          ),
               "X"
            )</f>
        <v>X</v>
      </c>
      <c r="AN26" s="122">
        <f xml:space="preserve"> IF(TEXT((EDATE('Projektkostenkalkulation EP'!$B$4,19)+AM$3),"MM")=TEXT((EDATE('Projektkostenkalkulation EP'!$B$4,19)+(AM$3-1)),"MM"),
             IF(
                        OR(
                                    TEXT((EDATE('Projektkostenkalkulation EP'!$B$4,19)+AM$3),"TTT") = "Sa",
                                    TEXT((EDATE('Projektkostenkalkulation EP'!$B$4,19)+AM$3),"TTT") = "So",
                                    IF(ISNA(VLOOKUP(EDATE('Projektkostenkalkulation EP'!$B$4,19)+AM$3,Datenquellen!$F$7:$H$45,3,FALSE))," ",VLOOKUP(EDATE('Projektkostenkalkulation EP'!$B$4,19)+AM$3,Datenquellen!$F$7:$H$45,3,FALSE))="X"
                                    ),
                          "X",
                          IF((((NETWORKDAYS('Projektkostenkalkulation EP'!$U$8,EOMONTH('Projektkostenkalkulation EP'!$U$8,0)))*('Projektkostenkalkulation EP'!$N$42/5)*
                                        'Projektkostenkalkulation EP'!$U$26)-SUM($AK26:AM$26))&gt;('Projektkostenkalkulation EP'!$N$42/5),('Projektkostenkalkulation EP'!$N$42/5),
                                         (NETWORKDAYS('Projektkostenkalkulation EP'!$U$8,
                                          EOMONTH('Projektkostenkalkulation EP'!$U$8,0)))*('Projektkostenkalkulation EP'!$N$42/5)*'Projektkostenkalkulation EP'!$U$26-SUM($AK26:AM$26))
                          ),
               "X"
            )</f>
        <v>0</v>
      </c>
      <c r="AO26" s="122">
        <f xml:space="preserve"> IF(TEXT((EDATE('Projektkostenkalkulation EP'!$B$4,19)+AN$3),"MM")=TEXT((EDATE('Projektkostenkalkulation EP'!$B$4,19)+(AN$3-1)),"MM"),
             IF(
                        OR(
                                    TEXT((EDATE('Projektkostenkalkulation EP'!$B$4,19)+AN$3),"TTT") = "Sa",
                                    TEXT((EDATE('Projektkostenkalkulation EP'!$B$4,19)+AN$3),"TTT") = "So",
                                    IF(ISNA(VLOOKUP(EDATE('Projektkostenkalkulation EP'!$B$4,19)+AN$3,Datenquellen!$F$7:$H$45,3,FALSE))," ",VLOOKUP(EDATE('Projektkostenkalkulation EP'!$B$4,19)+AN$3,Datenquellen!$F$7:$H$45,3,FALSE))="X"
                                    ),
                          "X",
                          IF((((NETWORKDAYS('Projektkostenkalkulation EP'!$U$8,EOMONTH('Projektkostenkalkulation EP'!$U$8,0)))*('Projektkostenkalkulation EP'!$N$42/5)*
                                        'Projektkostenkalkulation EP'!$U$26)-SUM($AK26:AN$26))&gt;('Projektkostenkalkulation EP'!$N$42/5),('Projektkostenkalkulation EP'!$N$42/5),
                                         (NETWORKDAYS('Projektkostenkalkulation EP'!$U$8,
                                          EOMONTH('Projektkostenkalkulation EP'!$U$8,0)))*('Projektkostenkalkulation EP'!$N$42/5)*'Projektkostenkalkulation EP'!$U$26-SUM($AK26:AN$26))
                          ),
               "X"
            )</f>
        <v>0</v>
      </c>
      <c r="AP26" s="122">
        <f xml:space="preserve"> IF(TEXT((EDATE('Projektkostenkalkulation EP'!$B$4,19)+AO$3),"MM")=TEXT((EDATE('Projektkostenkalkulation EP'!$B$4,19)+(AO$3-1)),"MM"),
             IF(
                        OR(
                                    TEXT((EDATE('Projektkostenkalkulation EP'!$B$4,19)+AO$3),"TTT") = "Sa",
                                    TEXT((EDATE('Projektkostenkalkulation EP'!$B$4,19)+AO$3),"TTT") = "So",
                                    IF(ISNA(VLOOKUP(EDATE('Projektkostenkalkulation EP'!$B$4,19)+AO$3,Datenquellen!$F$7:$H$45,3,FALSE))," ",VLOOKUP(EDATE('Projektkostenkalkulation EP'!$B$4,19)+AO$3,Datenquellen!$F$7:$H$45,3,FALSE))="X"
                                    ),
                          "X",
                          IF((((NETWORKDAYS('Projektkostenkalkulation EP'!$U$8,EOMONTH('Projektkostenkalkulation EP'!$U$8,0)))*('Projektkostenkalkulation EP'!$N$42/5)*
                                        'Projektkostenkalkulation EP'!$U$26)-SUM($AK26:AO$26))&gt;('Projektkostenkalkulation EP'!$N$42/5),('Projektkostenkalkulation EP'!$N$42/5),
                                         (NETWORKDAYS('Projektkostenkalkulation EP'!$U$8,
                                          EOMONTH('Projektkostenkalkulation EP'!$U$8,0)))*('Projektkostenkalkulation EP'!$N$42/5)*'Projektkostenkalkulation EP'!$U$26-SUM($AK26:AO$26))
                          ),
               "X"
            )</f>
        <v>0</v>
      </c>
      <c r="AQ26" s="122">
        <f xml:space="preserve"> IF(TEXT((EDATE('Projektkostenkalkulation EP'!$B$4,19)+AP$3),"MM")=TEXT((EDATE('Projektkostenkalkulation EP'!$B$4,19)+(AP$3-1)),"MM"),
             IF(
                        OR(
                                    TEXT((EDATE('Projektkostenkalkulation EP'!$B$4,19)+AP$3),"TTT") = "Sa",
                                    TEXT((EDATE('Projektkostenkalkulation EP'!$B$4,19)+AP$3),"TTT") = "So",
                                    IF(ISNA(VLOOKUP(EDATE('Projektkostenkalkulation EP'!$B$4,19)+AP$3,Datenquellen!$F$7:$H$45,3,FALSE))," ",VLOOKUP(EDATE('Projektkostenkalkulation EP'!$B$4,19)+AP$3,Datenquellen!$F$7:$H$45,3,FALSE))="X"
                                    ),
                          "X",
                          IF((((NETWORKDAYS('Projektkostenkalkulation EP'!$U$8,EOMONTH('Projektkostenkalkulation EP'!$U$8,0)))*('Projektkostenkalkulation EP'!$N$42/5)*
                                        'Projektkostenkalkulation EP'!$U$26)-SUM($AK26:AP$26))&gt;('Projektkostenkalkulation EP'!$N$42/5),('Projektkostenkalkulation EP'!$N$42/5),
                                         (NETWORKDAYS('Projektkostenkalkulation EP'!$U$8,
                                          EOMONTH('Projektkostenkalkulation EP'!$U$8,0)))*('Projektkostenkalkulation EP'!$N$42/5)*'Projektkostenkalkulation EP'!$U$26-SUM($AK26:AP$26))
                          ),
               "X"
            )</f>
        <v>0</v>
      </c>
      <c r="AR26" s="122">
        <f xml:space="preserve"> IF(TEXT((EDATE('Projektkostenkalkulation EP'!$B$4,19)+AQ$3),"MM")=TEXT((EDATE('Projektkostenkalkulation EP'!$B$4,19)+(AQ$3-1)),"MM"),
             IF(
                        OR(
                                    TEXT((EDATE('Projektkostenkalkulation EP'!$B$4,19)+AQ$3),"TTT") = "Sa",
                                    TEXT((EDATE('Projektkostenkalkulation EP'!$B$4,19)+AQ$3),"TTT") = "So",
                                    IF(ISNA(VLOOKUP(EDATE('Projektkostenkalkulation EP'!$B$4,19)+AQ$3,Datenquellen!$F$7:$H$45,3,FALSE))," ",VLOOKUP(EDATE('Projektkostenkalkulation EP'!$B$4,19)+AQ$3,Datenquellen!$F$7:$H$45,3,FALSE))="X"
                                    ),
                          "X",
                          IF((((NETWORKDAYS('Projektkostenkalkulation EP'!$U$8,EOMONTH('Projektkostenkalkulation EP'!$U$8,0)))*('Projektkostenkalkulation EP'!$N$42/5)*
                                        'Projektkostenkalkulation EP'!$U$26)-SUM($AK26:AQ$26))&gt;('Projektkostenkalkulation EP'!$N$42/5),('Projektkostenkalkulation EP'!$N$42/5),
                                         (NETWORKDAYS('Projektkostenkalkulation EP'!$U$8,
                                          EOMONTH('Projektkostenkalkulation EP'!$U$8,0)))*('Projektkostenkalkulation EP'!$N$42/5)*'Projektkostenkalkulation EP'!$U$26-SUM($AK26:AQ$26))
                          ),
               "X"
            )</f>
        <v>0</v>
      </c>
      <c r="AS26" s="122" t="str">
        <f xml:space="preserve"> IF(TEXT((EDATE('Projektkostenkalkulation EP'!$B$4,19)+AR$3),"MM")=TEXT((EDATE('Projektkostenkalkulation EP'!$B$4,19)+(AR$3-1)),"MM"),
             IF(
                        OR(
                                    TEXT((EDATE('Projektkostenkalkulation EP'!$B$4,19)+AR$3),"TTT") = "Sa",
                                    TEXT((EDATE('Projektkostenkalkulation EP'!$B$4,19)+AR$3),"TTT") = "So",
                                    IF(ISNA(VLOOKUP(EDATE('Projektkostenkalkulation EP'!$B$4,19)+AR$3,Datenquellen!$F$7:$H$45,3,FALSE))," ",VLOOKUP(EDATE('Projektkostenkalkulation EP'!$B$4,19)+AR$3,Datenquellen!$F$7:$H$45,3,FALSE))="X"
                                    ),
                          "X",
                          IF((((NETWORKDAYS('Projektkostenkalkulation EP'!$U$8,EOMONTH('Projektkostenkalkulation EP'!$U$8,0)))*('Projektkostenkalkulation EP'!$N$42/5)*
                                        'Projektkostenkalkulation EP'!$U$26)-SUM($AK26:AR$26))&gt;('Projektkostenkalkulation EP'!$N$42/5),('Projektkostenkalkulation EP'!$N$42/5),
                                         (NETWORKDAYS('Projektkostenkalkulation EP'!$U$8,
                                          EOMONTH('Projektkostenkalkulation EP'!$U$8,0)))*('Projektkostenkalkulation EP'!$N$42/5)*'Projektkostenkalkulation EP'!$U$26-SUM($AK26:AR$26))
                          ),
               "X"
            )</f>
        <v>X</v>
      </c>
      <c r="AT26" s="122" t="str">
        <f xml:space="preserve"> IF(TEXT((EDATE('Projektkostenkalkulation EP'!$B$4,19)+AS$3),"MM")=TEXT((EDATE('Projektkostenkalkulation EP'!$B$4,19)+(AS$3-1)),"MM"),
             IF(
                        OR(
                                    TEXT((EDATE('Projektkostenkalkulation EP'!$B$4,19)+AS$3),"TTT") = "Sa",
                                    TEXT((EDATE('Projektkostenkalkulation EP'!$B$4,19)+AS$3),"TTT") = "So",
                                    IF(ISNA(VLOOKUP(EDATE('Projektkostenkalkulation EP'!$B$4,19)+AS$3,Datenquellen!$F$7:$H$45,3,FALSE))," ",VLOOKUP(EDATE('Projektkostenkalkulation EP'!$B$4,19)+AS$3,Datenquellen!$F$7:$H$45,3,FALSE))="X"
                                    ),
                          "X",
                          IF((((NETWORKDAYS('Projektkostenkalkulation EP'!$U$8,EOMONTH('Projektkostenkalkulation EP'!$U$8,0)))*('Projektkostenkalkulation EP'!$N$42/5)*
                                        'Projektkostenkalkulation EP'!$U$26)-SUM($AK26:AS$26))&gt;('Projektkostenkalkulation EP'!$N$42/5),('Projektkostenkalkulation EP'!$N$42/5),
                                         (NETWORKDAYS('Projektkostenkalkulation EP'!$U$8,
                                          EOMONTH('Projektkostenkalkulation EP'!$U$8,0)))*('Projektkostenkalkulation EP'!$N$42/5)*'Projektkostenkalkulation EP'!$U$26-SUM($AK26:AS$26))
                          ),
               "X"
            )</f>
        <v>X</v>
      </c>
      <c r="AU26" s="122">
        <f xml:space="preserve"> IF(TEXT((EDATE('Projektkostenkalkulation EP'!$B$4,19)+AT$3),"MM")=TEXT((EDATE('Projektkostenkalkulation EP'!$B$4,19)+(AT$3-1)),"MM"),
             IF(
                        OR(
                                    TEXT((EDATE('Projektkostenkalkulation EP'!$B$4,19)+AT$3),"TTT") = "Sa",
                                    TEXT((EDATE('Projektkostenkalkulation EP'!$B$4,19)+AT$3),"TTT") = "So",
                                    IF(ISNA(VLOOKUP(EDATE('Projektkostenkalkulation EP'!$B$4,19)+AT$3,Datenquellen!$F$7:$H$45,3,FALSE))," ",VLOOKUP(EDATE('Projektkostenkalkulation EP'!$B$4,19)+AT$3,Datenquellen!$F$7:$H$45,3,FALSE))="X"
                                    ),
                          "X",
                          IF((((NETWORKDAYS('Projektkostenkalkulation EP'!$U$8,EOMONTH('Projektkostenkalkulation EP'!$U$8,0)))*('Projektkostenkalkulation EP'!$N$42/5)*
                                        'Projektkostenkalkulation EP'!$U$26)-SUM($AK26:AT$26))&gt;('Projektkostenkalkulation EP'!$N$42/5),('Projektkostenkalkulation EP'!$N$42/5),
                                         (NETWORKDAYS('Projektkostenkalkulation EP'!$U$8,
                                          EOMONTH('Projektkostenkalkulation EP'!$U$8,0)))*('Projektkostenkalkulation EP'!$N$42/5)*'Projektkostenkalkulation EP'!$U$26-SUM($AK26:AT$26))
                          ),
               "X"
            )</f>
        <v>0</v>
      </c>
      <c r="AV26" s="122">
        <f xml:space="preserve"> IF(TEXT((EDATE('Projektkostenkalkulation EP'!$B$4,19)+AU$3),"MM")=TEXT((EDATE('Projektkostenkalkulation EP'!$B$4,19)+(AU$3-1)),"MM"),
             IF(
                        OR(
                                    TEXT((EDATE('Projektkostenkalkulation EP'!$B$4,19)+AU$3),"TTT") = "Sa",
                                    TEXT((EDATE('Projektkostenkalkulation EP'!$B$4,19)+AU$3),"TTT") = "So",
                                    IF(ISNA(VLOOKUP(EDATE('Projektkostenkalkulation EP'!$B$4,19)+AU$3,Datenquellen!$F$7:$H$45,3,FALSE))," ",VLOOKUP(EDATE('Projektkostenkalkulation EP'!$B$4,19)+AU$3,Datenquellen!$F$7:$H$45,3,FALSE))="X"
                                    ),
                          "X",
                          IF((((NETWORKDAYS('Projektkostenkalkulation EP'!$U$8,EOMONTH('Projektkostenkalkulation EP'!$U$8,0)))*('Projektkostenkalkulation EP'!$N$42/5)*
                                        'Projektkostenkalkulation EP'!$U$26)-SUM($AK26:AU$26))&gt;('Projektkostenkalkulation EP'!$N$42/5),('Projektkostenkalkulation EP'!$N$42/5),
                                         (NETWORKDAYS('Projektkostenkalkulation EP'!$U$8,
                                          EOMONTH('Projektkostenkalkulation EP'!$U$8,0)))*('Projektkostenkalkulation EP'!$N$42/5)*'Projektkostenkalkulation EP'!$U$26-SUM($AK26:AU$26))
                          ),
               "X"
            )</f>
        <v>0</v>
      </c>
      <c r="AW26" s="122">
        <f xml:space="preserve"> IF(TEXT((EDATE('Projektkostenkalkulation EP'!$B$4,19)+AV$3),"MM")=TEXT((EDATE('Projektkostenkalkulation EP'!$B$4,19)+(AV$3-1)),"MM"),
             IF(
                        OR(
                                    TEXT((EDATE('Projektkostenkalkulation EP'!$B$4,19)+AV$3),"TTT") = "Sa",
                                    TEXT((EDATE('Projektkostenkalkulation EP'!$B$4,19)+AV$3),"TTT") = "So",
                                    IF(ISNA(VLOOKUP(EDATE('Projektkostenkalkulation EP'!$B$4,19)+AV$3,Datenquellen!$F$7:$H$45,3,FALSE))," ",VLOOKUP(EDATE('Projektkostenkalkulation EP'!$B$4,19)+AV$3,Datenquellen!$F$7:$H$45,3,FALSE))="X"
                                    ),
                          "X",
                          IF((((NETWORKDAYS('Projektkostenkalkulation EP'!$U$8,EOMONTH('Projektkostenkalkulation EP'!$U$8,0)))*('Projektkostenkalkulation EP'!$N$42/5)*
                                        'Projektkostenkalkulation EP'!$U$26)-SUM($AK26:AV$26))&gt;('Projektkostenkalkulation EP'!$N$42/5),('Projektkostenkalkulation EP'!$N$42/5),
                                         (NETWORKDAYS('Projektkostenkalkulation EP'!$U$8,
                                          EOMONTH('Projektkostenkalkulation EP'!$U$8,0)))*('Projektkostenkalkulation EP'!$N$42/5)*'Projektkostenkalkulation EP'!$U$26-SUM($AK26:AV$26))
                          ),
               "X"
            )</f>
        <v>0</v>
      </c>
      <c r="AX26" s="122">
        <f xml:space="preserve"> IF(TEXT((EDATE('Projektkostenkalkulation EP'!$B$4,19)+AW$3),"MM")=TEXT((EDATE('Projektkostenkalkulation EP'!$B$4,19)+(AW$3-1)),"MM"),
             IF(
                        OR(
                                    TEXT((EDATE('Projektkostenkalkulation EP'!$B$4,19)+AW$3),"TTT") = "Sa",
                                    TEXT((EDATE('Projektkostenkalkulation EP'!$B$4,19)+AW$3),"TTT") = "So",
                                    IF(ISNA(VLOOKUP(EDATE('Projektkostenkalkulation EP'!$B$4,19)+AW$3,Datenquellen!$F$7:$H$45,3,FALSE))," ",VLOOKUP(EDATE('Projektkostenkalkulation EP'!$B$4,19)+AW$3,Datenquellen!$F$7:$H$45,3,FALSE))="X"
                                    ),
                          "X",
                          IF((((NETWORKDAYS('Projektkostenkalkulation EP'!$U$8,EOMONTH('Projektkostenkalkulation EP'!$U$8,0)))*('Projektkostenkalkulation EP'!$N$42/5)*
                                        'Projektkostenkalkulation EP'!$U$26)-SUM($AK26:AW$26))&gt;('Projektkostenkalkulation EP'!$N$42/5),('Projektkostenkalkulation EP'!$N$42/5),
                                         (NETWORKDAYS('Projektkostenkalkulation EP'!$U$8,
                                          EOMONTH('Projektkostenkalkulation EP'!$U$8,0)))*('Projektkostenkalkulation EP'!$N$42/5)*'Projektkostenkalkulation EP'!$U$26-SUM($AK26:AW$26))
                          ),
               "X"
            )</f>
        <v>0</v>
      </c>
      <c r="AY26" s="122">
        <f xml:space="preserve"> IF(TEXT((EDATE('Projektkostenkalkulation EP'!$B$4,19)+AX$3),"MM")=TEXT((EDATE('Projektkostenkalkulation EP'!$B$4,19)+(AX$3-1)),"MM"),
             IF(
                        OR(
                                    TEXT((EDATE('Projektkostenkalkulation EP'!$B$4,19)+AX$3),"TTT") = "Sa",
                                    TEXT((EDATE('Projektkostenkalkulation EP'!$B$4,19)+AX$3),"TTT") = "So",
                                    IF(ISNA(VLOOKUP(EDATE('Projektkostenkalkulation EP'!$B$4,19)+AX$3,Datenquellen!$F$7:$H$45,3,FALSE))," ",VLOOKUP(EDATE('Projektkostenkalkulation EP'!$B$4,19)+AX$3,Datenquellen!$F$7:$H$45,3,FALSE))="X"
                                    ),
                          "X",
                          IF((((NETWORKDAYS('Projektkostenkalkulation EP'!$U$8,EOMONTH('Projektkostenkalkulation EP'!$U$8,0)))*('Projektkostenkalkulation EP'!$N$42/5)*
                                        'Projektkostenkalkulation EP'!$U$26)-SUM($AK26:AX$26))&gt;('Projektkostenkalkulation EP'!$N$42/5),('Projektkostenkalkulation EP'!$N$42/5),
                                         (NETWORKDAYS('Projektkostenkalkulation EP'!$U$8,
                                          EOMONTH('Projektkostenkalkulation EP'!$U$8,0)))*('Projektkostenkalkulation EP'!$N$42/5)*'Projektkostenkalkulation EP'!$U$26-SUM($AK26:AX$26))
                          ),
               "X"
            )</f>
        <v>0</v>
      </c>
      <c r="AZ26" s="122" t="str">
        <f xml:space="preserve"> IF(TEXT((EDATE('Projektkostenkalkulation EP'!$B$4,19)+AY$3),"MM")=TEXT((EDATE('Projektkostenkalkulation EP'!$B$4,19)+(AY$3-1)),"MM"),
             IF(
                        OR(
                                    TEXT((EDATE('Projektkostenkalkulation EP'!$B$4,19)+AY$3),"TTT") = "Sa",
                                    TEXT((EDATE('Projektkostenkalkulation EP'!$B$4,19)+AY$3),"TTT") = "So",
                                    IF(ISNA(VLOOKUP(EDATE('Projektkostenkalkulation EP'!$B$4,19)+AY$3,Datenquellen!$F$7:$H$45,3,FALSE))," ",VLOOKUP(EDATE('Projektkostenkalkulation EP'!$B$4,19)+AY$3,Datenquellen!$F$7:$H$45,3,FALSE))="X"
                                    ),
                          "X",
                          IF((((NETWORKDAYS('Projektkostenkalkulation EP'!$U$8,EOMONTH('Projektkostenkalkulation EP'!$U$8,0)))*('Projektkostenkalkulation EP'!$N$42/5)*
                                        'Projektkostenkalkulation EP'!$U$26)-SUM($AK26:AY$26))&gt;('Projektkostenkalkulation EP'!$N$42/5),('Projektkostenkalkulation EP'!$N$42/5),
                                         (NETWORKDAYS('Projektkostenkalkulation EP'!$U$8,
                                          EOMONTH('Projektkostenkalkulation EP'!$U$8,0)))*('Projektkostenkalkulation EP'!$N$42/5)*'Projektkostenkalkulation EP'!$U$26-SUM($AK26:AY$26))
                          ),
               "X"
            )</f>
        <v>X</v>
      </c>
      <c r="BA26" s="122" t="str">
        <f xml:space="preserve"> IF(TEXT((EDATE('Projektkostenkalkulation EP'!$B$4,19)+AZ$3),"MM")=TEXT((EDATE('Projektkostenkalkulation EP'!$B$4,19)+(AZ$3-1)),"MM"),
             IF(
                        OR(
                                    TEXT((EDATE('Projektkostenkalkulation EP'!$B$4,19)+AZ$3),"TTT") = "Sa",
                                    TEXT((EDATE('Projektkostenkalkulation EP'!$B$4,19)+AZ$3),"TTT") = "So",
                                    IF(ISNA(VLOOKUP(EDATE('Projektkostenkalkulation EP'!$B$4,19)+AZ$3,Datenquellen!$F$7:$H$45,3,FALSE))," ",VLOOKUP(EDATE('Projektkostenkalkulation EP'!$B$4,19)+AZ$3,Datenquellen!$F$7:$H$45,3,FALSE))="X"
                                    ),
                          "X",
                          IF((((NETWORKDAYS('Projektkostenkalkulation EP'!$U$8,EOMONTH('Projektkostenkalkulation EP'!$U$8,0)))*('Projektkostenkalkulation EP'!$N$42/5)*
                                        'Projektkostenkalkulation EP'!$U$26)-SUM($AK26:AZ$26))&gt;('Projektkostenkalkulation EP'!$N$42/5),('Projektkostenkalkulation EP'!$N$42/5),
                                         (NETWORKDAYS('Projektkostenkalkulation EP'!$U$8,
                                          EOMONTH('Projektkostenkalkulation EP'!$U$8,0)))*('Projektkostenkalkulation EP'!$N$42/5)*'Projektkostenkalkulation EP'!$U$26-SUM($AK26:AZ$26))
                          ),
               "X"
            )</f>
        <v>X</v>
      </c>
      <c r="BB26" s="122">
        <f xml:space="preserve"> IF(TEXT((EDATE('Projektkostenkalkulation EP'!$B$4,19)+BA$3),"MM")=TEXT((EDATE('Projektkostenkalkulation EP'!$B$4,19)+(BA$3-1)),"MM"),
             IF(
                        OR(
                                    TEXT((EDATE('Projektkostenkalkulation EP'!$B$4,19)+BA$3),"TTT") = "Sa",
                                    TEXT((EDATE('Projektkostenkalkulation EP'!$B$4,19)+BA$3),"TTT") = "So",
                                    IF(ISNA(VLOOKUP(EDATE('Projektkostenkalkulation EP'!$B$4,19)+BA$3,Datenquellen!$F$7:$H$45,3,FALSE))," ",VLOOKUP(EDATE('Projektkostenkalkulation EP'!$B$4,19)+BA$3,Datenquellen!$F$7:$H$45,3,FALSE))="X"
                                    ),
                          "X",
                          IF((((NETWORKDAYS('Projektkostenkalkulation EP'!$U$8,EOMONTH('Projektkostenkalkulation EP'!$U$8,0)))*('Projektkostenkalkulation EP'!$N$42/5)*
                                        'Projektkostenkalkulation EP'!$U$26)-SUM($AK26:BA$26))&gt;('Projektkostenkalkulation EP'!$N$42/5),('Projektkostenkalkulation EP'!$N$42/5),
                                         (NETWORKDAYS('Projektkostenkalkulation EP'!$U$8,
                                          EOMONTH('Projektkostenkalkulation EP'!$U$8,0)))*('Projektkostenkalkulation EP'!$N$42/5)*'Projektkostenkalkulation EP'!$U$26-SUM($AK26:BA$26))
                          ),
               "X"
            )</f>
        <v>0</v>
      </c>
      <c r="BC26" s="122">
        <f xml:space="preserve"> IF(TEXT((EDATE('Projektkostenkalkulation EP'!$B$4,19)+BB$3),"MM")=TEXT((EDATE('Projektkostenkalkulation EP'!$B$4,19)+(BB$3-1)),"MM"),
             IF(
                        OR(
                                    TEXT((EDATE('Projektkostenkalkulation EP'!$B$4,19)+BB$3),"TTT") = "Sa",
                                    TEXT((EDATE('Projektkostenkalkulation EP'!$B$4,19)+BB$3),"TTT") = "So",
                                    IF(ISNA(VLOOKUP(EDATE('Projektkostenkalkulation EP'!$B$4,19)+BB$3,Datenquellen!$F$7:$H$45,3,FALSE))," ",VLOOKUP(EDATE('Projektkostenkalkulation EP'!$B$4,19)+BB$3,Datenquellen!$F$7:$H$45,3,FALSE))="X"
                                    ),
                          "X",
                          IF((((NETWORKDAYS('Projektkostenkalkulation EP'!$U$8,EOMONTH('Projektkostenkalkulation EP'!$U$8,0)))*('Projektkostenkalkulation EP'!$N$42/5)*
                                        'Projektkostenkalkulation EP'!$U$26)-SUM($AK26:BB$26))&gt;('Projektkostenkalkulation EP'!$N$42/5),('Projektkostenkalkulation EP'!$N$42/5),
                                         (NETWORKDAYS('Projektkostenkalkulation EP'!$U$8,
                                          EOMONTH('Projektkostenkalkulation EP'!$U$8,0)))*('Projektkostenkalkulation EP'!$N$42/5)*'Projektkostenkalkulation EP'!$U$26-SUM($AK26:BB$26))
                          ),
               "X"
            )</f>
        <v>0</v>
      </c>
      <c r="BD26" s="122">
        <f xml:space="preserve"> IF(TEXT((EDATE('Projektkostenkalkulation EP'!$B$4,19)+BC$3),"MM")=TEXT((EDATE('Projektkostenkalkulation EP'!$B$4,19)+(BC$3-1)),"MM"),
             IF(
                        OR(
                                    TEXT((EDATE('Projektkostenkalkulation EP'!$B$4,19)+BC$3),"TTT") = "Sa",
                                    TEXT((EDATE('Projektkostenkalkulation EP'!$B$4,19)+BC$3),"TTT") = "So",
                                    IF(ISNA(VLOOKUP(EDATE('Projektkostenkalkulation EP'!$B$4,19)+BC$3,Datenquellen!$F$7:$H$45,3,FALSE))," ",VLOOKUP(EDATE('Projektkostenkalkulation EP'!$B$4,19)+BC$3,Datenquellen!$F$7:$H$45,3,FALSE))="X"
                                    ),
                          "X",
                          IF((((NETWORKDAYS('Projektkostenkalkulation EP'!$U$8,EOMONTH('Projektkostenkalkulation EP'!$U$8,0)))*('Projektkostenkalkulation EP'!$N$42/5)*
                                        'Projektkostenkalkulation EP'!$U$26)-SUM($AK26:BC$26))&gt;('Projektkostenkalkulation EP'!$N$42/5),('Projektkostenkalkulation EP'!$N$42/5),
                                         (NETWORKDAYS('Projektkostenkalkulation EP'!$U$8,
                                          EOMONTH('Projektkostenkalkulation EP'!$U$8,0)))*('Projektkostenkalkulation EP'!$N$42/5)*'Projektkostenkalkulation EP'!$U$26-SUM($AK26:BC$26))
                          ),
               "X"
            )</f>
        <v>0</v>
      </c>
      <c r="BE26" s="122">
        <f xml:space="preserve"> IF(TEXT((EDATE('Projektkostenkalkulation EP'!$B$4,19)+BD$3),"MM")=TEXT((EDATE('Projektkostenkalkulation EP'!$B$4,19)+(BD$3-1)),"MM"),
             IF(
                        OR(
                                    TEXT((EDATE('Projektkostenkalkulation EP'!$B$4,19)+BD$3),"TTT") = "Sa",
                                    TEXT((EDATE('Projektkostenkalkulation EP'!$B$4,19)+BD$3),"TTT") = "So",
                                    IF(ISNA(VLOOKUP(EDATE('Projektkostenkalkulation EP'!$B$4,19)+BD$3,Datenquellen!$F$7:$H$45,3,FALSE))," ",VLOOKUP(EDATE('Projektkostenkalkulation EP'!$B$4,19)+BD$3,Datenquellen!$F$7:$H$45,3,FALSE))="X"
                                    ),
                          "X",
                          IF((((NETWORKDAYS('Projektkostenkalkulation EP'!$U$8,EOMONTH('Projektkostenkalkulation EP'!$U$8,0)))*('Projektkostenkalkulation EP'!$N$42/5)*
                                        'Projektkostenkalkulation EP'!$U$26)-SUM($AK26:BD$26))&gt;('Projektkostenkalkulation EP'!$N$42/5),('Projektkostenkalkulation EP'!$N$42/5),
                                         (NETWORKDAYS('Projektkostenkalkulation EP'!$U$8,
                                          EOMONTH('Projektkostenkalkulation EP'!$U$8,0)))*('Projektkostenkalkulation EP'!$N$42/5)*'Projektkostenkalkulation EP'!$U$26-SUM($AK26:BD$26))
                          ),
               "X"
            )</f>
        <v>0</v>
      </c>
      <c r="BF26" s="122">
        <f xml:space="preserve"> IF(TEXT((EDATE('Projektkostenkalkulation EP'!$B$4,19)+BE$3),"MM")=TEXT((EDATE('Projektkostenkalkulation EP'!$B$4,19)+(BE$3-1)),"MM"),
             IF(
                        OR(
                                    TEXT((EDATE('Projektkostenkalkulation EP'!$B$4,19)+BE$3),"TTT") = "Sa",
                                    TEXT((EDATE('Projektkostenkalkulation EP'!$B$4,19)+BE$3),"TTT") = "So",
                                    IF(ISNA(VLOOKUP(EDATE('Projektkostenkalkulation EP'!$B$4,19)+BE$3,Datenquellen!$F$7:$H$45,3,FALSE))," ",VLOOKUP(EDATE('Projektkostenkalkulation EP'!$B$4,19)+BE$3,Datenquellen!$F$7:$H$45,3,FALSE))="X"
                                    ),
                          "X",
                          IF((((NETWORKDAYS('Projektkostenkalkulation EP'!$U$8,EOMONTH('Projektkostenkalkulation EP'!$U$8,0)))*('Projektkostenkalkulation EP'!$N$42/5)*
                                        'Projektkostenkalkulation EP'!$U$26)-SUM($AK26:BE$26))&gt;('Projektkostenkalkulation EP'!$N$42/5),('Projektkostenkalkulation EP'!$N$42/5),
                                         (NETWORKDAYS('Projektkostenkalkulation EP'!$U$8,
                                          EOMONTH('Projektkostenkalkulation EP'!$U$8,0)))*('Projektkostenkalkulation EP'!$N$42/5)*'Projektkostenkalkulation EP'!$U$26-SUM($AK26:BE$26))
                          ),
               "X"
            )</f>
        <v>0</v>
      </c>
      <c r="BG26" s="122" t="str">
        <f xml:space="preserve"> IF(TEXT((EDATE('Projektkostenkalkulation EP'!$B$4,19)+BF$3),"MM")=TEXT((EDATE('Projektkostenkalkulation EP'!$B$4,19)+(BF$3-1)),"MM"),
             IF(
                        OR(
                                    TEXT((EDATE('Projektkostenkalkulation EP'!$B$4,19)+BF$3),"TTT") = "Sa",
                                    TEXT((EDATE('Projektkostenkalkulation EP'!$B$4,19)+BF$3),"TTT") = "So",
                                    IF(ISNA(VLOOKUP(EDATE('Projektkostenkalkulation EP'!$B$4,19)+BF$3,Datenquellen!$F$7:$H$45,3,FALSE))," ",VLOOKUP(EDATE('Projektkostenkalkulation EP'!$B$4,19)+BF$3,Datenquellen!$F$7:$H$45,3,FALSE))="X"
                                    ),
                          "X",
                          IF((((NETWORKDAYS('Projektkostenkalkulation EP'!$U$8,EOMONTH('Projektkostenkalkulation EP'!$U$8,0)))*('Projektkostenkalkulation EP'!$N$42/5)*
                                        'Projektkostenkalkulation EP'!$U$26)-SUM($AK26:BF$26))&gt;('Projektkostenkalkulation EP'!$N$42/5),('Projektkostenkalkulation EP'!$N$42/5),
                                         (NETWORKDAYS('Projektkostenkalkulation EP'!$U$8,
                                          EOMONTH('Projektkostenkalkulation EP'!$U$8,0)))*('Projektkostenkalkulation EP'!$N$42/5)*'Projektkostenkalkulation EP'!$U$26-SUM($AK26:BF$26))
                          ),
               "X"
            )</f>
        <v>X</v>
      </c>
      <c r="BH26" s="122" t="str">
        <f xml:space="preserve"> IF(TEXT((EDATE('Projektkostenkalkulation EP'!$B$4,19)+BG$3),"MM")=TEXT((EDATE('Projektkostenkalkulation EP'!$B$4,19)+(BG$3-1)),"MM"),
             IF(
                        OR(
                                    TEXT((EDATE('Projektkostenkalkulation EP'!$B$4,19)+BG$3),"TTT") = "Sa",
                                    TEXT((EDATE('Projektkostenkalkulation EP'!$B$4,19)+BG$3),"TTT") = "So",
                                    IF(ISNA(VLOOKUP(EDATE('Projektkostenkalkulation EP'!$B$4,19)+BG$3,Datenquellen!$F$7:$H$45,3,FALSE))," ",VLOOKUP(EDATE('Projektkostenkalkulation EP'!$B$4,19)+BG$3,Datenquellen!$F$7:$H$45,3,FALSE))="X"
                                    ),
                          "X",
                          IF((((NETWORKDAYS('Projektkostenkalkulation EP'!$U$8,EOMONTH('Projektkostenkalkulation EP'!$U$8,0)))*('Projektkostenkalkulation EP'!$N$42/5)*
                                        'Projektkostenkalkulation EP'!$U$26)-SUM($AK26:BG$26))&gt;('Projektkostenkalkulation EP'!$N$42/5),('Projektkostenkalkulation EP'!$N$42/5),
                                         (NETWORKDAYS('Projektkostenkalkulation EP'!$U$8,
                                          EOMONTH('Projektkostenkalkulation EP'!$U$8,0)))*('Projektkostenkalkulation EP'!$N$42/5)*'Projektkostenkalkulation EP'!$U$26-SUM($AK26:BG$26))
                          ),
               "X"
            )</f>
        <v>X</v>
      </c>
      <c r="BI26" s="122">
        <f xml:space="preserve"> IF(TEXT((EDATE('Projektkostenkalkulation EP'!$B$4,19)+BH$3),"MM")=TEXT((EDATE('Projektkostenkalkulation EP'!$B$4,19)+(BH$3-1)),"MM"),
             IF(
                        OR(
                                    TEXT((EDATE('Projektkostenkalkulation EP'!$B$4,19)+BH$3),"TTT") = "Sa",
                                    TEXT((EDATE('Projektkostenkalkulation EP'!$B$4,19)+BH$3),"TTT") = "So",
                                    IF(ISNA(VLOOKUP(EDATE('Projektkostenkalkulation EP'!$B$4,19)+BH$3,Datenquellen!$F$7:$H$45,3,FALSE))," ",VLOOKUP(EDATE('Projektkostenkalkulation EP'!$B$4,19)+BH$3,Datenquellen!$F$7:$H$45,3,FALSE))="X"
                                    ),
                          "X",
                          IF((((NETWORKDAYS('Projektkostenkalkulation EP'!$U$8,EOMONTH('Projektkostenkalkulation EP'!$U$8,0)))*('Projektkostenkalkulation EP'!$N$42/5)*
                                        'Projektkostenkalkulation EP'!$U$26)-SUM($AK26:BH$26))&gt;('Projektkostenkalkulation EP'!$N$42/5),('Projektkostenkalkulation EP'!$N$42/5),
                                         (NETWORKDAYS('Projektkostenkalkulation EP'!$U$8,
                                          EOMONTH('Projektkostenkalkulation EP'!$U$8,0)))*('Projektkostenkalkulation EP'!$N$42/5)*'Projektkostenkalkulation EP'!$U$26-SUM($AK26:BH$26))
                          ),
               "X"
            )</f>
        <v>0</v>
      </c>
      <c r="BJ26" s="122">
        <f xml:space="preserve"> IF(TEXT((EDATE('Projektkostenkalkulation EP'!$B$4,19)+BI$3),"MM")=TEXT((EDATE('Projektkostenkalkulation EP'!$B$4,19)+(BI$3-1)),"MM"),
             IF(
                        OR(
                                    TEXT((EDATE('Projektkostenkalkulation EP'!$B$4,19)+BI$3),"TTT") = "Sa",
                                    TEXT((EDATE('Projektkostenkalkulation EP'!$B$4,19)+BI$3),"TTT") = "So",
                                    IF(ISNA(VLOOKUP(EDATE('Projektkostenkalkulation EP'!$B$4,19)+BI$3,Datenquellen!$F$7:$H$45,3,FALSE))," ",VLOOKUP(EDATE('Projektkostenkalkulation EP'!$B$4,19)+BI$3,Datenquellen!$F$7:$H$45,3,FALSE))="X"
                                    ),
                          "X",
                          IF((((NETWORKDAYS('Projektkostenkalkulation EP'!$U$8,EOMONTH('Projektkostenkalkulation EP'!$U$8,0)))*('Projektkostenkalkulation EP'!$N$42/5)*
                                        'Projektkostenkalkulation EP'!$U$26)-SUM($AK26:BI$26))&gt;('Projektkostenkalkulation EP'!$N$42/5),('Projektkostenkalkulation EP'!$N$42/5),
                                         (NETWORKDAYS('Projektkostenkalkulation EP'!$U$8,
                                          EOMONTH('Projektkostenkalkulation EP'!$U$8,0)))*('Projektkostenkalkulation EP'!$N$42/5)*'Projektkostenkalkulation EP'!$U$26-SUM($AK26:BI$26))
                          ),
               "X"
            )</f>
        <v>0</v>
      </c>
      <c r="BK26" s="122">
        <f xml:space="preserve"> IF(TEXT((EDATE('Projektkostenkalkulation EP'!$B$4,19)+BJ$3),"MM")=TEXT((EDATE('Projektkostenkalkulation EP'!$B$4,19)+(BJ$3-1)),"MM"),
             IF(
                        OR(
                                    TEXT((EDATE('Projektkostenkalkulation EP'!$B$4,19)+BJ$3),"TTT") = "Sa",
                                    TEXT((EDATE('Projektkostenkalkulation EP'!$B$4,19)+BJ$3),"TTT") = "So",
                                    IF(ISNA(VLOOKUP(EDATE('Projektkostenkalkulation EP'!$B$4,19)+BJ$3,Datenquellen!$F$7:$H$45,3,FALSE))," ",VLOOKUP(EDATE('Projektkostenkalkulation EP'!$B$4,19)+BJ$3,Datenquellen!$F$7:$H$45,3,FALSE))="X"
                                    ),
                          "X",
                          IF((((NETWORKDAYS('Projektkostenkalkulation EP'!$U$8,EOMONTH('Projektkostenkalkulation EP'!$U$8,0)))*('Projektkostenkalkulation EP'!$N$42/5)*
                                        'Projektkostenkalkulation EP'!$U$26)-SUM($AK26:BJ$26))&gt;('Projektkostenkalkulation EP'!$N$42/5),('Projektkostenkalkulation EP'!$N$42/5),
                                         (NETWORKDAYS('Projektkostenkalkulation EP'!$U$8,
                                          EOMONTH('Projektkostenkalkulation EP'!$U$8,0)))*('Projektkostenkalkulation EP'!$N$42/5)*'Projektkostenkalkulation EP'!$U$26-SUM($AK26:BJ$26))
                          ),
               "X"
            )</f>
        <v>0</v>
      </c>
      <c r="BL26" s="122">
        <f xml:space="preserve"> IF(TEXT((EDATE('Projektkostenkalkulation EP'!$B$4,19)+BK$3),"MM")=TEXT((EDATE('Projektkostenkalkulation EP'!$B$4,19)+(BK$3-1)),"MM"),
             IF(
                        OR(
                                    TEXT((EDATE('Projektkostenkalkulation EP'!$B$4,19)+BK$3),"TTT") = "Sa",
                                    TEXT((EDATE('Projektkostenkalkulation EP'!$B$4,19)+BK$3),"TTT") = "So",
                                    IF(ISNA(VLOOKUP(EDATE('Projektkostenkalkulation EP'!$B$4,19)+BK$3,Datenquellen!$F$7:$H$45,3,FALSE))," ",VLOOKUP(EDATE('Projektkostenkalkulation EP'!$B$4,19)+BK$3,Datenquellen!$F$7:$H$45,3,FALSE))="X"
                                    ),
                          "X",
                          IF((((NETWORKDAYS('Projektkostenkalkulation EP'!$U$8,EOMONTH('Projektkostenkalkulation EP'!$U$8,0)))*('Projektkostenkalkulation EP'!$N$42/5)*
                                        'Projektkostenkalkulation EP'!$U$26)-SUM($AK26:BK$26))&gt;('Projektkostenkalkulation EP'!$N$42/5),('Projektkostenkalkulation EP'!$N$42/5),
                                         (NETWORKDAYS('Projektkostenkalkulation EP'!$U$8,
                                          EOMONTH('Projektkostenkalkulation EP'!$U$8,0)))*('Projektkostenkalkulation EP'!$N$42/5)*'Projektkostenkalkulation EP'!$U$26-SUM($AK26:BK$26))
                          ),
               "X"
            )</f>
        <v>0</v>
      </c>
      <c r="BM26" s="122">
        <f xml:space="preserve"> IF(TEXT((EDATE('Projektkostenkalkulation EP'!$B$4,19)+BL$3),"MM")=TEXT((EDATE('Projektkostenkalkulation EP'!$B$4,19)+(BL$3-1)),"MM"),
             IF(
                        OR(
                                    TEXT((EDATE('Projektkostenkalkulation EP'!$B$4,19)+BL$3),"TTT") = "Sa",
                                    TEXT((EDATE('Projektkostenkalkulation EP'!$B$4,19)+BL$3),"TTT") = "So",
                                    IF(ISNA(VLOOKUP(EDATE('Projektkostenkalkulation EP'!$B$4,19)+BL$3,Datenquellen!$F$7:$H$45,3,FALSE))," ",VLOOKUP(EDATE('Projektkostenkalkulation EP'!$B$4,19)+BL$3,Datenquellen!$F$7:$H$45,3,FALSE))="X"
                                    ),
                          "X",
                          IF((((NETWORKDAYS('Projektkostenkalkulation EP'!$U$8,EOMONTH('Projektkostenkalkulation EP'!$U$8,0)))*('Projektkostenkalkulation EP'!$N$42/5)*
                                        'Projektkostenkalkulation EP'!$U$26)-SUM($AK26:BL$26))&gt;('Projektkostenkalkulation EP'!$N$42/5),('Projektkostenkalkulation EP'!$N$42/5),
                                         (NETWORKDAYS('Projektkostenkalkulation EP'!$U$8,
                                          EOMONTH('Projektkostenkalkulation EP'!$U$8,0)))*('Projektkostenkalkulation EP'!$N$42/5)*'Projektkostenkalkulation EP'!$U$26-SUM($AK26:BL$26))
                          ),
               "X"
            )</f>
        <v>0</v>
      </c>
      <c r="BN26" s="122" t="str">
        <f xml:space="preserve"> IF(TEXT((EDATE('Projektkostenkalkulation EP'!$B$4,19)+BM$3),"MM")=TEXT((EDATE('Projektkostenkalkulation EP'!$B$4,19)+(BM$3-1)),"MM"),
             IF(
                        OR(
                                    TEXT((EDATE('Projektkostenkalkulation EP'!$B$4,19)+BM$3),"TTT") = "Sa",
                                    TEXT((EDATE('Projektkostenkalkulation EP'!$B$4,19)+BM$3),"TTT") = "So",
                                    IF(ISNA(VLOOKUP(EDATE('Projektkostenkalkulation EP'!$B$4,19)+BM$3,Datenquellen!$F$7:$H$45,3,FALSE))," ",VLOOKUP(EDATE('Projektkostenkalkulation EP'!$B$4,19)+BM$3,Datenquellen!$F$7:$H$45,3,FALSE))="X"
                                    ),
                          "X",
                          IF((((NETWORKDAYS('Projektkostenkalkulation EP'!$U$8,EOMONTH('Projektkostenkalkulation EP'!$U$8,0)))*('Projektkostenkalkulation EP'!$N$42/5)*
                                        'Projektkostenkalkulation EP'!$U$26)-SUM($AK26:BM$26))&gt;('Projektkostenkalkulation EP'!$N$42/5),('Projektkostenkalkulation EP'!$N$42/5),
                                         (NETWORKDAYS('Projektkostenkalkulation EP'!$U$8,
                                          EOMONTH('Projektkostenkalkulation EP'!$U$8,0)))*('Projektkostenkalkulation EP'!$N$42/5)*'Projektkostenkalkulation EP'!$U$26-SUM($AK26:BM$26))
                          ),
               "X"
            )</f>
        <v>X</v>
      </c>
      <c r="BO26" s="122" t="str">
        <f xml:space="preserve"> IF(TEXT((EDATE('Projektkostenkalkulation EP'!$B$4,19)+BN$3),"MM")=TEXT((EDATE('Projektkostenkalkulation EP'!$B$4,19)+(BN$3-1)),"MM"),
             IF(
                        OR(
                                    TEXT((EDATE('Projektkostenkalkulation EP'!$B$4,19)+BN$3),"TTT") = "Sa",
                                    TEXT((EDATE('Projektkostenkalkulation EP'!$B$4,19)+BN$3),"TTT") = "So",
                                    IF(ISNA(VLOOKUP(EDATE('Projektkostenkalkulation EP'!$B$4,19)+BN$3,Datenquellen!$F$7:$H$45,3,FALSE))," ",VLOOKUP(EDATE('Projektkostenkalkulation EP'!$B$4,19)+BN$3,Datenquellen!$F$7:$H$45,3,FALSE))="X"
                                    ),
                          "X",
                          IF((((NETWORKDAYS('Projektkostenkalkulation EP'!$U$8,EOMONTH('Projektkostenkalkulation EP'!$U$8,0)))*('Projektkostenkalkulation EP'!$N$42/5)*
                                        'Projektkostenkalkulation EP'!$U$26)-SUM($AK26:BN$26))&gt;('Projektkostenkalkulation EP'!$N$42/5),('Projektkostenkalkulation EP'!$N$42/5),
                                         (NETWORKDAYS('Projektkostenkalkulation EP'!$U$8,
                                          EOMONTH('Projektkostenkalkulation EP'!$U$8,0)))*('Projektkostenkalkulation EP'!$N$42/5)*'Projektkostenkalkulation EP'!$U$26-SUM($AK26:BN$26))
                          ),
               "X"
            )</f>
        <v>X</v>
      </c>
      <c r="BP26" s="121">
        <f>SUM(AK26:BO26)</f>
        <v>0</v>
      </c>
      <c r="BQ26" s="525">
        <f>BP26-BP27</f>
        <v>0</v>
      </c>
    </row>
    <row r="27" spans="1:69" ht="14.25" customHeight="1" thickBot="1" x14ac:dyDescent="0.25">
      <c r="A27" s="3" t="s">
        <v>82</v>
      </c>
      <c r="B27" s="270"/>
      <c r="C27" s="272"/>
      <c r="D27" s="272"/>
      <c r="E27" s="272"/>
      <c r="F27" s="272"/>
      <c r="G27" s="272"/>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123">
        <f t="shared" si="0"/>
        <v>0</v>
      </c>
      <c r="AH27" s="526"/>
      <c r="AJ27" s="3" t="s">
        <v>82</v>
      </c>
      <c r="AK27" s="270"/>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123">
        <f>SUM(AK27:BO27)</f>
        <v>0</v>
      </c>
      <c r="BQ27" s="526"/>
    </row>
    <row r="28" spans="1:69" x14ac:dyDescent="0.2">
      <c r="A28" s="1" t="s">
        <v>59</v>
      </c>
      <c r="B28" s="527" t="str">
        <f>TEXT('Projektkostenkalkulation EP'!$J$8,"MMMM JJJJ")</f>
        <v>September 2024</v>
      </c>
      <c r="C28" s="527"/>
      <c r="D28" s="527"/>
      <c r="E28" s="527"/>
      <c r="F28" s="527"/>
      <c r="G28" s="527"/>
      <c r="H28" s="527"/>
      <c r="I28" s="527"/>
      <c r="J28" s="527"/>
      <c r="K28" s="527"/>
      <c r="L28" s="527"/>
      <c r="M28" s="527"/>
      <c r="N28" s="527"/>
      <c r="O28" s="527"/>
      <c r="P28" s="527"/>
      <c r="Q28" s="527"/>
      <c r="R28" s="527"/>
      <c r="S28" s="527"/>
      <c r="T28" s="527"/>
      <c r="U28" s="527"/>
      <c r="V28" s="527"/>
      <c r="W28" s="527"/>
      <c r="X28" s="527"/>
      <c r="Y28" s="527"/>
      <c r="Z28" s="527"/>
      <c r="AA28" s="527"/>
      <c r="AB28" s="527"/>
      <c r="AC28" s="527"/>
      <c r="AD28" s="527"/>
      <c r="AE28" s="527"/>
      <c r="AF28" s="527"/>
      <c r="AG28" s="527"/>
      <c r="AH28" s="528"/>
      <c r="AJ28" s="1" t="s">
        <v>59</v>
      </c>
      <c r="AK28" s="527" t="str">
        <f>TEXT('Projektkostenkalkulation EP'!$V$8,"MMMM JJJJ")</f>
        <v>September 2025</v>
      </c>
      <c r="AL28" s="527"/>
      <c r="AM28" s="527"/>
      <c r="AN28" s="527"/>
      <c r="AO28" s="527"/>
      <c r="AP28" s="527"/>
      <c r="AQ28" s="527"/>
      <c r="AR28" s="527"/>
      <c r="AS28" s="527"/>
      <c r="AT28" s="527"/>
      <c r="AU28" s="527"/>
      <c r="AV28" s="527"/>
      <c r="AW28" s="527"/>
      <c r="AX28" s="527"/>
      <c r="AY28" s="527"/>
      <c r="AZ28" s="527"/>
      <c r="BA28" s="527"/>
      <c r="BB28" s="527"/>
      <c r="BC28" s="527"/>
      <c r="BD28" s="527"/>
      <c r="BE28" s="527"/>
      <c r="BF28" s="527"/>
      <c r="BG28" s="527"/>
      <c r="BH28" s="527"/>
      <c r="BI28" s="527"/>
      <c r="BJ28" s="527"/>
      <c r="BK28" s="527"/>
      <c r="BL28" s="527"/>
      <c r="BM28" s="527"/>
      <c r="BN28" s="527"/>
      <c r="BO28" s="527"/>
      <c r="BP28" s="527"/>
      <c r="BQ28" s="528"/>
    </row>
    <row r="29" spans="1:69" ht="14.25" customHeight="1" x14ac:dyDescent="0.2">
      <c r="A29" s="2" t="s">
        <v>81</v>
      </c>
      <c r="B29" s="124" t="str">
        <f>IF(
            OR(
                     TEXT(EDATE('Projektkostenkalkulation EP'!$B$4,8),"TTT") = "Sa",
                     TEXT(EDATE('Projektkostenkalkulation EP'!$B$4,8),"TTT") = "So",
                     IF(ISNA(VLOOKUP(EDATE('Projektkostenkalkulation EP'!$B$4,8),Datenquellen!$F$7:$H$45,3,FALSE))," ",VLOOKUP(EDATE('Projektkostenkalkulation EP'!$B$4,8),Datenquellen!$F$7:$H$45,3,FALSE))="X"
                            ),
                    "X",
                    IF('Projektkostenkalkulation EP'!$J$26&gt;0,('Projektkostenkalkulation EP'!$N$42/5),0)
            )</f>
        <v>X</v>
      </c>
      <c r="C29" s="122">
        <f xml:space="preserve"> IF(TEXT((EDATE('Projektkostenkalkulation EP'!$B$4,8)+B$3),"MM")=TEXT((EDATE('Projektkostenkalkulation EP'!$B$4,8)+(B$3-1)),"MM"),
             IF(
                        OR(
                                    TEXT((EDATE('Projektkostenkalkulation EP'!$B$4,8)+B$3),"TTT") = "Sa",
                                    TEXT((EDATE('Projektkostenkalkulation EP'!$B$4,8)+B$3),"TTT") = "So",
                                    IF(ISNA(VLOOKUP(EDATE('Projektkostenkalkulation EP'!$B$4,8)+B$3,Datenquellen!$F$7:$H$45,3,FALSE))," ",VLOOKUP(EDATE('Projektkostenkalkulation EP'!$B$4,8)+B$3,Datenquellen!$F$7:$H$45,3,FALSE))="X"
                                    ),
                          "X",
                          IF((((NETWORKDAYS('Projektkostenkalkulation EP'!$J$8,EOMONTH('Projektkostenkalkulation EP'!$J$8,0)))*('Projektkostenkalkulation EP'!$N$42/5)*
                                        'Projektkostenkalkulation EP'!$J$26)-SUM($B$29:B29))&gt;('Projektkostenkalkulation EP'!$N$42/5),('Projektkostenkalkulation EP'!$N$42/5),
                                         (NETWORKDAYS('Projektkostenkalkulation EP'!$J$8,
                                          EOMONTH('Projektkostenkalkulation EP'!$J$8,0)))*('Projektkostenkalkulation EP'!$N$42/5)*'Projektkostenkalkulation EP'!$J$26-SUM($B$29:B29))
                          ),
               "X"
            )</f>
        <v>0</v>
      </c>
      <c r="D29" s="122">
        <f xml:space="preserve"> IF(TEXT((EDATE('Projektkostenkalkulation EP'!$B$4,8)+C$3),"MM")=TEXT((EDATE('Projektkostenkalkulation EP'!$B$4,8)+(C$3-1)),"MM"),
             IF(
                        OR(
                                    TEXT((EDATE('Projektkostenkalkulation EP'!$B$4,8)+C$3),"TTT") = "Sa",
                                    TEXT((EDATE('Projektkostenkalkulation EP'!$B$4,8)+C$3),"TTT") = "So",
                                    IF(ISNA(VLOOKUP(EDATE('Projektkostenkalkulation EP'!$B$4,8)+C$3,Datenquellen!$F$7:$H$45,3,FALSE))," ",VLOOKUP(EDATE('Projektkostenkalkulation EP'!$B$4,8)+C$3,Datenquellen!$F$7:$H$45,3,FALSE))="X"
                                    ),
                          "X",
                          IF((((NETWORKDAYS('Projektkostenkalkulation EP'!$J$8,EOMONTH('Projektkostenkalkulation EP'!$J$8,0)))*('Projektkostenkalkulation EP'!$N$42/5)*
                                        'Projektkostenkalkulation EP'!$J$26)-SUM($B$29:C29))&gt;('Projektkostenkalkulation EP'!$N$42/5),('Projektkostenkalkulation EP'!$N$42/5),
                                         (NETWORKDAYS('Projektkostenkalkulation EP'!$J$8,
                                          EOMONTH('Projektkostenkalkulation EP'!$J$8,0)))*('Projektkostenkalkulation EP'!$N$42/5)*'Projektkostenkalkulation EP'!$J$26-SUM($B$29:C29))
                          ),
               "X"
            )</f>
        <v>0</v>
      </c>
      <c r="E29" s="122">
        <f xml:space="preserve"> IF(TEXT((EDATE('Projektkostenkalkulation EP'!$B$4,8)+D$3),"MM")=TEXT((EDATE('Projektkostenkalkulation EP'!$B$4,8)+(D$3-1)),"MM"),
             IF(
                        OR(
                                    TEXT((EDATE('Projektkostenkalkulation EP'!$B$4,8)+D$3),"TTT") = "Sa",
                                    TEXT((EDATE('Projektkostenkalkulation EP'!$B$4,8)+D$3),"TTT") = "So",
                                    IF(ISNA(VLOOKUP(EDATE('Projektkostenkalkulation EP'!$B$4,8)+D$3,Datenquellen!$F$7:$H$45,3,FALSE))," ",VLOOKUP(EDATE('Projektkostenkalkulation EP'!$B$4,8)+D$3,Datenquellen!$F$7:$H$45,3,FALSE))="X"
                                    ),
                          "X",
                          IF((((NETWORKDAYS('Projektkostenkalkulation EP'!$J$8,EOMONTH('Projektkostenkalkulation EP'!$J$8,0)))*('Projektkostenkalkulation EP'!$N$42/5)*
                                        'Projektkostenkalkulation EP'!$J$26)-SUM($B$29:D29))&gt;('Projektkostenkalkulation EP'!$N$42/5),('Projektkostenkalkulation EP'!$N$42/5),
                                         (NETWORKDAYS('Projektkostenkalkulation EP'!$J$8,
                                          EOMONTH('Projektkostenkalkulation EP'!$J$8,0)))*('Projektkostenkalkulation EP'!$N$42/5)*'Projektkostenkalkulation EP'!$J$26-SUM($B$29:D29))
                          ),
               "X"
            )</f>
        <v>0</v>
      </c>
      <c r="F29" s="122">
        <f xml:space="preserve"> IF(TEXT((EDATE('Projektkostenkalkulation EP'!$B$4,8)+E$3),"MM")=TEXT((EDATE('Projektkostenkalkulation EP'!$B$4,8)+(E$3-1)),"MM"),
             IF(
                        OR(
                                    TEXT((EDATE('Projektkostenkalkulation EP'!$B$4,8)+E$3),"TTT") = "Sa",
                                    TEXT((EDATE('Projektkostenkalkulation EP'!$B$4,8)+E$3),"TTT") = "So",
                                    IF(ISNA(VLOOKUP(EDATE('Projektkostenkalkulation EP'!$B$4,8)+E$3,Datenquellen!$F$7:$H$45,3,FALSE))," ",VLOOKUP(EDATE('Projektkostenkalkulation EP'!$B$4,8)+E$3,Datenquellen!$F$7:$H$45,3,FALSE))="X"
                                    ),
                          "X",
                          IF((((NETWORKDAYS('Projektkostenkalkulation EP'!$J$8,EOMONTH('Projektkostenkalkulation EP'!$J$8,0)))*('Projektkostenkalkulation EP'!$N$42/5)*
                                        'Projektkostenkalkulation EP'!$J$26)-SUM($B$29:E29))&gt;('Projektkostenkalkulation EP'!$N$42/5),('Projektkostenkalkulation EP'!$N$42/5),
                                         (NETWORKDAYS('Projektkostenkalkulation EP'!$J$8,
                                          EOMONTH('Projektkostenkalkulation EP'!$J$8,0)))*('Projektkostenkalkulation EP'!$N$42/5)*'Projektkostenkalkulation EP'!$J$26-SUM($B$29:E29))
                          ),
               "X"
            )</f>
        <v>0</v>
      </c>
      <c r="G29" s="122">
        <f xml:space="preserve"> IF(TEXT((EDATE('Projektkostenkalkulation EP'!$B$4,8)+F$3),"MM")=TEXT((EDATE('Projektkostenkalkulation EP'!$B$4,8)+(F$3-1)),"MM"),
             IF(
                        OR(
                                    TEXT((EDATE('Projektkostenkalkulation EP'!$B$4,8)+F$3),"TTT") = "Sa",
                                    TEXT((EDATE('Projektkostenkalkulation EP'!$B$4,8)+F$3),"TTT") = "So",
                                    IF(ISNA(VLOOKUP(EDATE('Projektkostenkalkulation EP'!$B$4,8)+F$3,Datenquellen!$F$7:$H$45,3,FALSE))," ",VLOOKUP(EDATE('Projektkostenkalkulation EP'!$B$4,8)+F$3,Datenquellen!$F$7:$H$45,3,FALSE))="X"
                                    ),
                          "X",
                          IF((((NETWORKDAYS('Projektkostenkalkulation EP'!$J$8,EOMONTH('Projektkostenkalkulation EP'!$J$8,0)))*('Projektkostenkalkulation EP'!$N$42/5)*
                                        'Projektkostenkalkulation EP'!$J$26)-SUM($B$29:F29))&gt;('Projektkostenkalkulation EP'!$N$42/5),('Projektkostenkalkulation EP'!$N$42/5),
                                         (NETWORKDAYS('Projektkostenkalkulation EP'!$J$8,
                                          EOMONTH('Projektkostenkalkulation EP'!$J$8,0)))*('Projektkostenkalkulation EP'!$N$42/5)*'Projektkostenkalkulation EP'!$J$26-SUM($B$29:F29))
                          ),
               "X"
            )</f>
        <v>0</v>
      </c>
      <c r="H29" s="122" t="str">
        <f xml:space="preserve"> IF(TEXT((EDATE('Projektkostenkalkulation EP'!$B$4,8)+G$3),"MM")=TEXT((EDATE('Projektkostenkalkulation EP'!$B$4,8)+(G$3-1)),"MM"),
             IF(
                        OR(
                                    TEXT((EDATE('Projektkostenkalkulation EP'!$B$4,8)+G$3),"TTT") = "Sa",
                                    TEXT((EDATE('Projektkostenkalkulation EP'!$B$4,8)+G$3),"TTT") = "So",
                                    IF(ISNA(VLOOKUP(EDATE('Projektkostenkalkulation EP'!$B$4,8)+G$3,Datenquellen!$F$7:$H$45,3,FALSE))," ",VLOOKUP(EDATE('Projektkostenkalkulation EP'!$B$4,8)+G$3,Datenquellen!$F$7:$H$45,3,FALSE))="X"
                                    ),
                          "X",
                          IF((((NETWORKDAYS('Projektkostenkalkulation EP'!$J$8,EOMONTH('Projektkostenkalkulation EP'!$J$8,0)))*('Projektkostenkalkulation EP'!$N$42/5)*
                                        'Projektkostenkalkulation EP'!$J$26)-SUM($B$29:G29))&gt;('Projektkostenkalkulation EP'!$N$42/5),('Projektkostenkalkulation EP'!$N$42/5),
                                         (NETWORKDAYS('Projektkostenkalkulation EP'!$J$8,
                                          EOMONTH('Projektkostenkalkulation EP'!$J$8,0)))*('Projektkostenkalkulation EP'!$N$42/5)*'Projektkostenkalkulation EP'!$J$26-SUM($B$29:G29))
                          ),
               "X"
            )</f>
        <v>X</v>
      </c>
      <c r="I29" s="122" t="str">
        <f xml:space="preserve"> IF(TEXT((EDATE('Projektkostenkalkulation EP'!$B$4,8)+H$3),"MM")=TEXT((EDATE('Projektkostenkalkulation EP'!$B$4,8)+(H$3-1)),"MM"),
             IF(
                        OR(
                                    TEXT((EDATE('Projektkostenkalkulation EP'!$B$4,8)+H$3),"TTT") = "Sa",
                                    TEXT((EDATE('Projektkostenkalkulation EP'!$B$4,8)+H$3),"TTT") = "So",
                                    IF(ISNA(VLOOKUP(EDATE('Projektkostenkalkulation EP'!$B$4,8)+H$3,Datenquellen!$F$7:$H$45,3,FALSE))," ",VLOOKUP(EDATE('Projektkostenkalkulation EP'!$B$4,8)+H$3,Datenquellen!$F$7:$H$45,3,FALSE))="X"
                                    ),
                          "X",
                          IF((((NETWORKDAYS('Projektkostenkalkulation EP'!$J$8,EOMONTH('Projektkostenkalkulation EP'!$J$8,0)))*('Projektkostenkalkulation EP'!$N$42/5)*
                                        'Projektkostenkalkulation EP'!$J$26)-SUM($B$29:H29))&gt;('Projektkostenkalkulation EP'!$N$42/5),('Projektkostenkalkulation EP'!$N$42/5),
                                         (NETWORKDAYS('Projektkostenkalkulation EP'!$J$8,
                                          EOMONTH('Projektkostenkalkulation EP'!$J$8,0)))*('Projektkostenkalkulation EP'!$N$42/5)*'Projektkostenkalkulation EP'!$J$26-SUM($B$29:H29))
                          ),
               "X"
            )</f>
        <v>X</v>
      </c>
      <c r="J29" s="122">
        <f xml:space="preserve"> IF(TEXT((EDATE('Projektkostenkalkulation EP'!$B$4,8)+I$3),"MM")=TEXT((EDATE('Projektkostenkalkulation EP'!$B$4,8)+(I$3-1)),"MM"),
             IF(
                        OR(
                                    TEXT((EDATE('Projektkostenkalkulation EP'!$B$4,8)+I$3),"TTT") = "Sa",
                                    TEXT((EDATE('Projektkostenkalkulation EP'!$B$4,8)+I$3),"TTT") = "So",
                                    IF(ISNA(VLOOKUP(EDATE('Projektkostenkalkulation EP'!$B$4,8)+I$3,Datenquellen!$F$7:$H$45,3,FALSE))," ",VLOOKUP(EDATE('Projektkostenkalkulation EP'!$B$4,8)+I$3,Datenquellen!$F$7:$H$45,3,FALSE))="X"
                                    ),
                          "X",
                          IF((((NETWORKDAYS('Projektkostenkalkulation EP'!$J$8,EOMONTH('Projektkostenkalkulation EP'!$J$8,0)))*('Projektkostenkalkulation EP'!$N$42/5)*
                                        'Projektkostenkalkulation EP'!$J$26)-SUM($B$29:I29))&gt;('Projektkostenkalkulation EP'!$N$42/5),('Projektkostenkalkulation EP'!$N$42/5),
                                         (NETWORKDAYS('Projektkostenkalkulation EP'!$J$8,
                                          EOMONTH('Projektkostenkalkulation EP'!$J$8,0)))*('Projektkostenkalkulation EP'!$N$42/5)*'Projektkostenkalkulation EP'!$J$26-SUM($B$29:I29))
                          ),
               "X"
            )</f>
        <v>0</v>
      </c>
      <c r="K29" s="122">
        <f xml:space="preserve"> IF(TEXT((EDATE('Projektkostenkalkulation EP'!$B$4,8)+J$3),"MM")=TEXT((EDATE('Projektkostenkalkulation EP'!$B$4,8)+(J$3-1)),"MM"),
             IF(
                        OR(
                                    TEXT((EDATE('Projektkostenkalkulation EP'!$B$4,8)+J$3),"TTT") = "Sa",
                                    TEXT((EDATE('Projektkostenkalkulation EP'!$B$4,8)+J$3),"TTT") = "So",
                                    IF(ISNA(VLOOKUP(EDATE('Projektkostenkalkulation EP'!$B$4,8)+J$3,Datenquellen!$F$7:$H$45,3,FALSE))," ",VLOOKUP(EDATE('Projektkostenkalkulation EP'!$B$4,8)+J$3,Datenquellen!$F$7:$H$45,3,FALSE))="X"
                                    ),
                          "X",
                          IF((((NETWORKDAYS('Projektkostenkalkulation EP'!$J$8,EOMONTH('Projektkostenkalkulation EP'!$J$8,0)))*('Projektkostenkalkulation EP'!$N$42/5)*
                                        'Projektkostenkalkulation EP'!$J$26)-SUM($B$29:J29))&gt;('Projektkostenkalkulation EP'!$N$42/5),('Projektkostenkalkulation EP'!$N$42/5),
                                         (NETWORKDAYS('Projektkostenkalkulation EP'!$J$8,
                                          EOMONTH('Projektkostenkalkulation EP'!$J$8,0)))*('Projektkostenkalkulation EP'!$N$42/5)*'Projektkostenkalkulation EP'!$J$26-SUM($B$29:J29))
                          ),
               "X"
            )</f>
        <v>0</v>
      </c>
      <c r="L29" s="122">
        <f xml:space="preserve"> IF(TEXT((EDATE('Projektkostenkalkulation EP'!$B$4,8)+K$3),"MM")=TEXT((EDATE('Projektkostenkalkulation EP'!$B$4,8)+(K$3-1)),"MM"),
             IF(
                        OR(
                                    TEXT((EDATE('Projektkostenkalkulation EP'!$B$4,8)+K$3),"TTT") = "Sa",
                                    TEXT((EDATE('Projektkostenkalkulation EP'!$B$4,8)+K$3),"TTT") = "So",
                                    IF(ISNA(VLOOKUP(EDATE('Projektkostenkalkulation EP'!$B$4,8)+K$3,Datenquellen!$F$7:$H$45,3,FALSE))," ",VLOOKUP(EDATE('Projektkostenkalkulation EP'!$B$4,8)+K$3,Datenquellen!$F$7:$H$45,3,FALSE))="X"
                                    ),
                          "X",
                          IF((((NETWORKDAYS('Projektkostenkalkulation EP'!$J$8,EOMONTH('Projektkostenkalkulation EP'!$J$8,0)))*('Projektkostenkalkulation EP'!$N$42/5)*
                                        'Projektkostenkalkulation EP'!$J$26)-SUM($B$29:K29))&gt;('Projektkostenkalkulation EP'!$N$42/5),('Projektkostenkalkulation EP'!$N$42/5),
                                         (NETWORKDAYS('Projektkostenkalkulation EP'!$J$8,
                                          EOMONTH('Projektkostenkalkulation EP'!$J$8,0)))*('Projektkostenkalkulation EP'!$N$42/5)*'Projektkostenkalkulation EP'!$J$26-SUM($B$29:K29))
                          ),
               "X"
            )</f>
        <v>0</v>
      </c>
      <c r="M29" s="122">
        <f xml:space="preserve"> IF(TEXT((EDATE('Projektkostenkalkulation EP'!$B$4,8)+L$3),"MM")=TEXT((EDATE('Projektkostenkalkulation EP'!$B$4,8)+(L$3-1)),"MM"),
             IF(
                        OR(
                                    TEXT((EDATE('Projektkostenkalkulation EP'!$B$4,8)+L$3),"TTT") = "Sa",
                                    TEXT((EDATE('Projektkostenkalkulation EP'!$B$4,8)+L$3),"TTT") = "So",
                                    IF(ISNA(VLOOKUP(EDATE('Projektkostenkalkulation EP'!$B$4,8)+L$3,Datenquellen!$F$7:$H$45,3,FALSE))," ",VLOOKUP(EDATE('Projektkostenkalkulation EP'!$B$4,8)+L$3,Datenquellen!$F$7:$H$45,3,FALSE))="X"
                                    ),
                          "X",
                          IF((((NETWORKDAYS('Projektkostenkalkulation EP'!$J$8,EOMONTH('Projektkostenkalkulation EP'!$J$8,0)))*('Projektkostenkalkulation EP'!$N$42/5)*
                                        'Projektkostenkalkulation EP'!$J$26)-SUM($B$29:L29))&gt;('Projektkostenkalkulation EP'!$N$42/5),('Projektkostenkalkulation EP'!$N$42/5),
                                         (NETWORKDAYS('Projektkostenkalkulation EP'!$J$8,
                                          EOMONTH('Projektkostenkalkulation EP'!$J$8,0)))*('Projektkostenkalkulation EP'!$N$42/5)*'Projektkostenkalkulation EP'!$J$26-SUM($B$29:L29))
                          ),
               "X"
            )</f>
        <v>0</v>
      </c>
      <c r="N29" s="122">
        <f xml:space="preserve"> IF(TEXT((EDATE('Projektkostenkalkulation EP'!$B$4,8)+M$3),"MM")=TEXT((EDATE('Projektkostenkalkulation EP'!$B$4,8)+(M$3-1)),"MM"),
             IF(
                        OR(
                                    TEXT((EDATE('Projektkostenkalkulation EP'!$B$4,8)+M$3),"TTT") = "Sa",
                                    TEXT((EDATE('Projektkostenkalkulation EP'!$B$4,8)+M$3),"TTT") = "So",
                                    IF(ISNA(VLOOKUP(EDATE('Projektkostenkalkulation EP'!$B$4,8)+M$3,Datenquellen!$F$7:$H$45,3,FALSE))," ",VLOOKUP(EDATE('Projektkostenkalkulation EP'!$B$4,8)+M$3,Datenquellen!$F$7:$H$45,3,FALSE))="X"
                                    ),
                          "X",
                          IF((((NETWORKDAYS('Projektkostenkalkulation EP'!$J$8,EOMONTH('Projektkostenkalkulation EP'!$J$8,0)))*('Projektkostenkalkulation EP'!$N$42/5)*
                                        'Projektkostenkalkulation EP'!$J$26)-SUM($B$29:M29))&gt;('Projektkostenkalkulation EP'!$N$42/5),('Projektkostenkalkulation EP'!$N$42/5),
                                         (NETWORKDAYS('Projektkostenkalkulation EP'!$J$8,
                                          EOMONTH('Projektkostenkalkulation EP'!$J$8,0)))*('Projektkostenkalkulation EP'!$N$42/5)*'Projektkostenkalkulation EP'!$J$26-SUM($B$29:M29))
                          ),
               "X"
            )</f>
        <v>0</v>
      </c>
      <c r="O29" s="122" t="str">
        <f xml:space="preserve"> IF(TEXT((EDATE('Projektkostenkalkulation EP'!$B$4,8)+N$3),"MM")=TEXT((EDATE('Projektkostenkalkulation EP'!$B$4,8)+(N$3-1)),"MM"),
             IF(
                        OR(
                                    TEXT((EDATE('Projektkostenkalkulation EP'!$B$4,8)+N$3),"TTT") = "Sa",
                                    TEXT((EDATE('Projektkostenkalkulation EP'!$B$4,8)+N$3),"TTT") = "So",
                                    IF(ISNA(VLOOKUP(EDATE('Projektkostenkalkulation EP'!$B$4,8)+N$3,Datenquellen!$F$7:$H$45,3,FALSE))," ",VLOOKUP(EDATE('Projektkostenkalkulation EP'!$B$4,8)+N$3,Datenquellen!$F$7:$H$45,3,FALSE))="X"
                                    ),
                          "X",
                          IF((((NETWORKDAYS('Projektkostenkalkulation EP'!$J$8,EOMONTH('Projektkostenkalkulation EP'!$J$8,0)))*('Projektkostenkalkulation EP'!$N$42/5)*
                                        'Projektkostenkalkulation EP'!$J$26)-SUM($B$29:N29))&gt;('Projektkostenkalkulation EP'!$N$42/5),('Projektkostenkalkulation EP'!$N$42/5),
                                         (NETWORKDAYS('Projektkostenkalkulation EP'!$J$8,
                                          EOMONTH('Projektkostenkalkulation EP'!$J$8,0)))*('Projektkostenkalkulation EP'!$N$42/5)*'Projektkostenkalkulation EP'!$J$26-SUM($B$29:N29))
                          ),
               "X"
            )</f>
        <v>X</v>
      </c>
      <c r="P29" s="122" t="str">
        <f xml:space="preserve"> IF(TEXT((EDATE('Projektkostenkalkulation EP'!$B$4,8)+O$3),"MM")=TEXT((EDATE('Projektkostenkalkulation EP'!$B$4,8)+(O$3-1)),"MM"),
             IF(
                        OR(
                                    TEXT((EDATE('Projektkostenkalkulation EP'!$B$4,8)+O$3),"TTT") = "Sa",
                                    TEXT((EDATE('Projektkostenkalkulation EP'!$B$4,8)+O$3),"TTT") = "So",
                                    IF(ISNA(VLOOKUP(EDATE('Projektkostenkalkulation EP'!$B$4,8)+O$3,Datenquellen!$F$7:$H$45,3,FALSE))," ",VLOOKUP(EDATE('Projektkostenkalkulation EP'!$B$4,8)+O$3,Datenquellen!$F$7:$H$45,3,FALSE))="X"
                                    ),
                          "X",
                          IF((((NETWORKDAYS('Projektkostenkalkulation EP'!$J$8,EOMONTH('Projektkostenkalkulation EP'!$J$8,0)))*('Projektkostenkalkulation EP'!$N$42/5)*
                                        'Projektkostenkalkulation EP'!$J$26)-SUM($B$29:O29))&gt;('Projektkostenkalkulation EP'!$N$42/5),('Projektkostenkalkulation EP'!$N$42/5),
                                         (NETWORKDAYS('Projektkostenkalkulation EP'!$J$8,
                                          EOMONTH('Projektkostenkalkulation EP'!$J$8,0)))*('Projektkostenkalkulation EP'!$N$42/5)*'Projektkostenkalkulation EP'!$J$26-SUM($B$29:O29))
                          ),
               "X"
            )</f>
        <v>X</v>
      </c>
      <c r="Q29" s="122">
        <f xml:space="preserve"> IF(TEXT((EDATE('Projektkostenkalkulation EP'!$B$4,8)+P$3),"MM")=TEXT((EDATE('Projektkostenkalkulation EP'!$B$4,8)+(P$3-1)),"MM"),
             IF(
                        OR(
                                    TEXT((EDATE('Projektkostenkalkulation EP'!$B$4,8)+P$3),"TTT") = "Sa",
                                    TEXT((EDATE('Projektkostenkalkulation EP'!$B$4,8)+P$3),"TTT") = "So",
                                    IF(ISNA(VLOOKUP(EDATE('Projektkostenkalkulation EP'!$B$4,8)+P$3,Datenquellen!$F$7:$H$45,3,FALSE))," ",VLOOKUP(EDATE('Projektkostenkalkulation EP'!$B$4,8)+P$3,Datenquellen!$F$7:$H$45,3,FALSE))="X"
                                    ),
                          "X",
                          IF((((NETWORKDAYS('Projektkostenkalkulation EP'!$J$8,EOMONTH('Projektkostenkalkulation EP'!$J$8,0)))*('Projektkostenkalkulation EP'!$N$42/5)*
                                        'Projektkostenkalkulation EP'!$J$26)-SUM($B$29:P29))&gt;('Projektkostenkalkulation EP'!$N$42/5),('Projektkostenkalkulation EP'!$N$42/5),
                                         (NETWORKDAYS('Projektkostenkalkulation EP'!$J$8,
                                          EOMONTH('Projektkostenkalkulation EP'!$J$8,0)))*('Projektkostenkalkulation EP'!$N$42/5)*'Projektkostenkalkulation EP'!$J$26-SUM($B$29:P29))
                          ),
               "X"
            )</f>
        <v>0</v>
      </c>
      <c r="R29" s="122">
        <f xml:space="preserve"> IF(TEXT((EDATE('Projektkostenkalkulation EP'!$B$4,8)+Q$3),"MM")=TEXT((EDATE('Projektkostenkalkulation EP'!$B$4,8)+(Q$3-1)),"MM"),
             IF(
                        OR(
                                    TEXT((EDATE('Projektkostenkalkulation EP'!$B$4,8)+Q$3),"TTT") = "Sa",
                                    TEXT((EDATE('Projektkostenkalkulation EP'!$B$4,8)+Q$3),"TTT") = "So",
                                    IF(ISNA(VLOOKUP(EDATE('Projektkostenkalkulation EP'!$B$4,8)+Q$3,Datenquellen!$F$7:$H$45,3,FALSE))," ",VLOOKUP(EDATE('Projektkostenkalkulation EP'!$B$4,8)+Q$3,Datenquellen!$F$7:$H$45,3,FALSE))="X"
                                    ),
                          "X",
                          IF((((NETWORKDAYS('Projektkostenkalkulation EP'!$J$8,EOMONTH('Projektkostenkalkulation EP'!$J$8,0)))*('Projektkostenkalkulation EP'!$N$42/5)*
                                        'Projektkostenkalkulation EP'!$J$26)-SUM($B$29:Q29))&gt;('Projektkostenkalkulation EP'!$N$42/5),('Projektkostenkalkulation EP'!$N$42/5),
                                         (NETWORKDAYS('Projektkostenkalkulation EP'!$J$8,
                                          EOMONTH('Projektkostenkalkulation EP'!$J$8,0)))*('Projektkostenkalkulation EP'!$N$42/5)*'Projektkostenkalkulation EP'!$J$26-SUM($B$29:Q29))
                          ),
               "X"
            )</f>
        <v>0</v>
      </c>
      <c r="S29" s="122">
        <f xml:space="preserve"> IF(TEXT((EDATE('Projektkostenkalkulation EP'!$B$4,8)+R$3),"MM")=TEXT((EDATE('Projektkostenkalkulation EP'!$B$4,8)+(R$3-1)),"MM"),
             IF(
                        OR(
                                    TEXT((EDATE('Projektkostenkalkulation EP'!$B$4,8)+R$3),"TTT") = "Sa",
                                    TEXT((EDATE('Projektkostenkalkulation EP'!$B$4,8)+R$3),"TTT") = "So",
                                    IF(ISNA(VLOOKUP(EDATE('Projektkostenkalkulation EP'!$B$4,8)+R$3,Datenquellen!$F$7:$H$45,3,FALSE))," ",VLOOKUP(EDATE('Projektkostenkalkulation EP'!$B$4,8)+R$3,Datenquellen!$F$7:$H$45,3,FALSE))="X"
                                    ),
                          "X",
                          IF((((NETWORKDAYS('Projektkostenkalkulation EP'!$J$8,EOMONTH('Projektkostenkalkulation EP'!$J$8,0)))*('Projektkostenkalkulation EP'!$N$42/5)*
                                        'Projektkostenkalkulation EP'!$J$26)-SUM($B$29:R29))&gt;('Projektkostenkalkulation EP'!$N$42/5),('Projektkostenkalkulation EP'!$N$42/5),
                                         (NETWORKDAYS('Projektkostenkalkulation EP'!$J$8,
                                          EOMONTH('Projektkostenkalkulation EP'!$J$8,0)))*('Projektkostenkalkulation EP'!$N$42/5)*'Projektkostenkalkulation EP'!$J$26-SUM($B$29:R29))
                          ),
               "X"
            )</f>
        <v>0</v>
      </c>
      <c r="T29" s="122">
        <f xml:space="preserve"> IF(TEXT((EDATE('Projektkostenkalkulation EP'!$B$4,8)+S$3),"MM")=TEXT((EDATE('Projektkostenkalkulation EP'!$B$4,8)+(S$3-1)),"MM"),
             IF(
                        OR(
                                    TEXT((EDATE('Projektkostenkalkulation EP'!$B$4,8)+S$3),"TTT") = "Sa",
                                    TEXT((EDATE('Projektkostenkalkulation EP'!$B$4,8)+S$3),"TTT") = "So",
                                    IF(ISNA(VLOOKUP(EDATE('Projektkostenkalkulation EP'!$B$4,8)+S$3,Datenquellen!$F$7:$H$45,3,FALSE))," ",VLOOKUP(EDATE('Projektkostenkalkulation EP'!$B$4,8)+S$3,Datenquellen!$F$7:$H$45,3,FALSE))="X"
                                    ),
                          "X",
                          IF((((NETWORKDAYS('Projektkostenkalkulation EP'!$J$8,EOMONTH('Projektkostenkalkulation EP'!$J$8,0)))*('Projektkostenkalkulation EP'!$N$42/5)*
                                        'Projektkostenkalkulation EP'!$J$26)-SUM($B$29:S29))&gt;('Projektkostenkalkulation EP'!$N$42/5),('Projektkostenkalkulation EP'!$N$42/5),
                                         (NETWORKDAYS('Projektkostenkalkulation EP'!$J$8,
                                          EOMONTH('Projektkostenkalkulation EP'!$J$8,0)))*('Projektkostenkalkulation EP'!$N$42/5)*'Projektkostenkalkulation EP'!$J$26-SUM($B$29:S29))
                          ),
               "X"
            )</f>
        <v>0</v>
      </c>
      <c r="U29" s="122">
        <f xml:space="preserve"> IF(TEXT((EDATE('Projektkostenkalkulation EP'!$B$4,8)+T$3),"MM")=TEXT((EDATE('Projektkostenkalkulation EP'!$B$4,8)+(T$3-1)),"MM"),
             IF(
                        OR(
                                    TEXT((EDATE('Projektkostenkalkulation EP'!$B$4,8)+T$3),"TTT") = "Sa",
                                    TEXT((EDATE('Projektkostenkalkulation EP'!$B$4,8)+T$3),"TTT") = "So",
                                    IF(ISNA(VLOOKUP(EDATE('Projektkostenkalkulation EP'!$B$4,8)+T$3,Datenquellen!$F$7:$H$45,3,FALSE))," ",VLOOKUP(EDATE('Projektkostenkalkulation EP'!$B$4,8)+T$3,Datenquellen!$F$7:$H$45,3,FALSE))="X"
                                    ),
                          "X",
                          IF((((NETWORKDAYS('Projektkostenkalkulation EP'!$J$8,EOMONTH('Projektkostenkalkulation EP'!$J$8,0)))*('Projektkostenkalkulation EP'!$N$42/5)*
                                        'Projektkostenkalkulation EP'!$J$26)-SUM($B$29:T29))&gt;('Projektkostenkalkulation EP'!$N$42/5),('Projektkostenkalkulation EP'!$N$42/5),
                                         (NETWORKDAYS('Projektkostenkalkulation EP'!$J$8,
                                          EOMONTH('Projektkostenkalkulation EP'!$J$8,0)))*('Projektkostenkalkulation EP'!$N$42/5)*'Projektkostenkalkulation EP'!$J$26-SUM($B$29:T29))
                          ),
               "X"
            )</f>
        <v>0</v>
      </c>
      <c r="V29" s="122" t="str">
        <f xml:space="preserve"> IF(TEXT((EDATE('Projektkostenkalkulation EP'!$B$4,8)+U$3),"MM")=TEXT((EDATE('Projektkostenkalkulation EP'!$B$4,8)+(U$3-1)),"MM"),
             IF(
                        OR(
                                    TEXT((EDATE('Projektkostenkalkulation EP'!$B$4,8)+U$3),"TTT") = "Sa",
                                    TEXT((EDATE('Projektkostenkalkulation EP'!$B$4,8)+U$3),"TTT") = "So",
                                    IF(ISNA(VLOOKUP(EDATE('Projektkostenkalkulation EP'!$B$4,8)+U$3,Datenquellen!$F$7:$H$45,3,FALSE))," ",VLOOKUP(EDATE('Projektkostenkalkulation EP'!$B$4,8)+U$3,Datenquellen!$F$7:$H$45,3,FALSE))="X"
                                    ),
                          "X",
                          IF((((NETWORKDAYS('Projektkostenkalkulation EP'!$J$8,EOMONTH('Projektkostenkalkulation EP'!$J$8,0)))*('Projektkostenkalkulation EP'!$N$42/5)*
                                        'Projektkostenkalkulation EP'!$J$26)-SUM($B$29:U29))&gt;('Projektkostenkalkulation EP'!$N$42/5),('Projektkostenkalkulation EP'!$N$42/5),
                                         (NETWORKDAYS('Projektkostenkalkulation EP'!$J$8,
                                          EOMONTH('Projektkostenkalkulation EP'!$J$8,0)))*('Projektkostenkalkulation EP'!$N$42/5)*'Projektkostenkalkulation EP'!$J$26-SUM($B$29:U29))
                          ),
               "X"
            )</f>
        <v>X</v>
      </c>
      <c r="W29" s="122" t="str">
        <f xml:space="preserve"> IF(TEXT((EDATE('Projektkostenkalkulation EP'!$B$4,8)+V$3),"MM")=TEXT((EDATE('Projektkostenkalkulation EP'!$B$4,8)+(V$3-1)),"MM"),
             IF(
                        OR(
                                    TEXT((EDATE('Projektkostenkalkulation EP'!$B$4,8)+V$3),"TTT") = "Sa",
                                    TEXT((EDATE('Projektkostenkalkulation EP'!$B$4,8)+V$3),"TTT") = "So",
                                    IF(ISNA(VLOOKUP(EDATE('Projektkostenkalkulation EP'!$B$4,8)+V$3,Datenquellen!$F$7:$H$45,3,FALSE))," ",VLOOKUP(EDATE('Projektkostenkalkulation EP'!$B$4,8)+V$3,Datenquellen!$F$7:$H$45,3,FALSE))="X"
                                    ),
                          "X",
                          IF((((NETWORKDAYS('Projektkostenkalkulation EP'!$J$8,EOMONTH('Projektkostenkalkulation EP'!$J$8,0)))*('Projektkostenkalkulation EP'!$N$42/5)*
                                        'Projektkostenkalkulation EP'!$J$26)-SUM($B$29:V29))&gt;('Projektkostenkalkulation EP'!$N$42/5),('Projektkostenkalkulation EP'!$N$42/5),
                                         (NETWORKDAYS('Projektkostenkalkulation EP'!$J$8,
                                          EOMONTH('Projektkostenkalkulation EP'!$J$8,0)))*('Projektkostenkalkulation EP'!$N$42/5)*'Projektkostenkalkulation EP'!$J$26-SUM($B$29:V29))
                          ),
               "X"
            )</f>
        <v>X</v>
      </c>
      <c r="X29" s="122">
        <f xml:space="preserve"> IF(TEXT((EDATE('Projektkostenkalkulation EP'!$B$4,8)+W$3),"MM")=TEXT((EDATE('Projektkostenkalkulation EP'!$B$4,8)+(W$3-1)),"MM"),
             IF(
                        OR(
                                    TEXT((EDATE('Projektkostenkalkulation EP'!$B$4,8)+W$3),"TTT") = "Sa",
                                    TEXT((EDATE('Projektkostenkalkulation EP'!$B$4,8)+W$3),"TTT") = "So",
                                    IF(ISNA(VLOOKUP(EDATE('Projektkostenkalkulation EP'!$B$4,8)+W$3,Datenquellen!$F$7:$H$45,3,FALSE))," ",VLOOKUP(EDATE('Projektkostenkalkulation EP'!$B$4,8)+W$3,Datenquellen!$F$7:$H$45,3,FALSE))="X"
                                    ),
                          "X",
                          IF((((NETWORKDAYS('Projektkostenkalkulation EP'!$J$8,EOMONTH('Projektkostenkalkulation EP'!$J$8,0)))*('Projektkostenkalkulation EP'!$N$42/5)*
                                        'Projektkostenkalkulation EP'!$J$26)-SUM($B$29:W29))&gt;('Projektkostenkalkulation EP'!$N$42/5),('Projektkostenkalkulation EP'!$N$42/5),
                                         (NETWORKDAYS('Projektkostenkalkulation EP'!$J$8,
                                          EOMONTH('Projektkostenkalkulation EP'!$J$8,0)))*('Projektkostenkalkulation EP'!$N$42/5)*'Projektkostenkalkulation EP'!$J$26-SUM($B$29:W29))
                          ),
               "X"
            )</f>
        <v>0</v>
      </c>
      <c r="Y29" s="122">
        <f xml:space="preserve"> IF(TEXT((EDATE('Projektkostenkalkulation EP'!$B$4,8)+X$3),"MM")=TEXT((EDATE('Projektkostenkalkulation EP'!$B$4,8)+(X$3-1)),"MM"),
             IF(
                        OR(
                                    TEXT((EDATE('Projektkostenkalkulation EP'!$B$4,8)+X$3),"TTT") = "Sa",
                                    TEXT((EDATE('Projektkostenkalkulation EP'!$B$4,8)+X$3),"TTT") = "So",
                                    IF(ISNA(VLOOKUP(EDATE('Projektkostenkalkulation EP'!$B$4,8)+X$3,Datenquellen!$F$7:$H$45,3,FALSE))," ",VLOOKUP(EDATE('Projektkostenkalkulation EP'!$B$4,8)+X$3,Datenquellen!$F$7:$H$45,3,FALSE))="X"
                                    ),
                          "X",
                          IF((((NETWORKDAYS('Projektkostenkalkulation EP'!$J$8,EOMONTH('Projektkostenkalkulation EP'!$J$8,0)))*('Projektkostenkalkulation EP'!$N$42/5)*
                                        'Projektkostenkalkulation EP'!$J$26)-SUM($B$29:X29))&gt;('Projektkostenkalkulation EP'!$N$42/5),('Projektkostenkalkulation EP'!$N$42/5),
                                         (NETWORKDAYS('Projektkostenkalkulation EP'!$J$8,
                                          EOMONTH('Projektkostenkalkulation EP'!$J$8,0)))*('Projektkostenkalkulation EP'!$N$42/5)*'Projektkostenkalkulation EP'!$J$26-SUM($B$29:X29))
                          ),
               "X"
            )</f>
        <v>0</v>
      </c>
      <c r="Z29" s="122">
        <f xml:space="preserve"> IF(TEXT((EDATE('Projektkostenkalkulation EP'!$B$4,8)+Y$3),"MM")=TEXT((EDATE('Projektkostenkalkulation EP'!$B$4,8)+(Y$3-1)),"MM"),
             IF(
                        OR(
                                    TEXT((EDATE('Projektkostenkalkulation EP'!$B$4,8)+Y$3),"TTT") = "Sa",
                                    TEXT((EDATE('Projektkostenkalkulation EP'!$B$4,8)+Y$3),"TTT") = "So",
                                    IF(ISNA(VLOOKUP(EDATE('Projektkostenkalkulation EP'!$B$4,8)+Y$3,Datenquellen!$F$7:$H$45,3,FALSE))," ",VLOOKUP(EDATE('Projektkostenkalkulation EP'!$B$4,8)+Y$3,Datenquellen!$F$7:$H$45,3,FALSE))="X"
                                    ),
                          "X",
                          IF((((NETWORKDAYS('Projektkostenkalkulation EP'!$J$8,EOMONTH('Projektkostenkalkulation EP'!$J$8,0)))*('Projektkostenkalkulation EP'!$N$42/5)*
                                        'Projektkostenkalkulation EP'!$J$26)-SUM($B$29:Y29))&gt;('Projektkostenkalkulation EP'!$N$42/5),('Projektkostenkalkulation EP'!$N$42/5),
                                         (NETWORKDAYS('Projektkostenkalkulation EP'!$J$8,
                                          EOMONTH('Projektkostenkalkulation EP'!$J$8,0)))*('Projektkostenkalkulation EP'!$N$42/5)*'Projektkostenkalkulation EP'!$J$26-SUM($B$29:Y29))
                          ),
               "X"
            )</f>
        <v>0</v>
      </c>
      <c r="AA29" s="122">
        <f xml:space="preserve"> IF(TEXT((EDATE('Projektkostenkalkulation EP'!$B$4,8)+Z$3),"MM")=TEXT((EDATE('Projektkostenkalkulation EP'!$B$4,8)+(Z$3-1)),"MM"),
             IF(
                        OR(
                                    TEXT((EDATE('Projektkostenkalkulation EP'!$B$4,8)+Z$3),"TTT") = "Sa",
                                    TEXT((EDATE('Projektkostenkalkulation EP'!$B$4,8)+Z$3),"TTT") = "So",
                                    IF(ISNA(VLOOKUP(EDATE('Projektkostenkalkulation EP'!$B$4,8)+Z$3,Datenquellen!$F$7:$H$45,3,FALSE))," ",VLOOKUP(EDATE('Projektkostenkalkulation EP'!$B$4,8)+Z$3,Datenquellen!$F$7:$H$45,3,FALSE))="X"
                                    ),
                          "X",
                          IF((((NETWORKDAYS('Projektkostenkalkulation EP'!$J$8,EOMONTH('Projektkostenkalkulation EP'!$J$8,0)))*('Projektkostenkalkulation EP'!$N$42/5)*
                                        'Projektkostenkalkulation EP'!$J$26)-SUM($B$29:Z29))&gt;('Projektkostenkalkulation EP'!$N$42/5),('Projektkostenkalkulation EP'!$N$42/5),
                                         (NETWORKDAYS('Projektkostenkalkulation EP'!$J$8,
                                          EOMONTH('Projektkostenkalkulation EP'!$J$8,0)))*('Projektkostenkalkulation EP'!$N$42/5)*'Projektkostenkalkulation EP'!$J$26-SUM($B$29:Z29))
                          ),
               "X"
            )</f>
        <v>0</v>
      </c>
      <c r="AB29" s="122">
        <f xml:space="preserve"> IF(TEXT((EDATE('Projektkostenkalkulation EP'!$B$4,8)+AA$3),"MM")=TEXT((EDATE('Projektkostenkalkulation EP'!$B$4,8)+(AA$3-1)),"MM"),
             IF(
                        OR(
                                    TEXT((EDATE('Projektkostenkalkulation EP'!$B$4,8)+AA$3),"TTT") = "Sa",
                                    TEXT((EDATE('Projektkostenkalkulation EP'!$B$4,8)+AA$3),"TTT") = "So",
                                    IF(ISNA(VLOOKUP(EDATE('Projektkostenkalkulation EP'!$B$4,8)+AA$3,Datenquellen!$F$7:$H$45,3,FALSE))," ",VLOOKUP(EDATE('Projektkostenkalkulation EP'!$B$4,8)+AA$3,Datenquellen!$F$7:$H$45,3,FALSE))="X"
                                    ),
                          "X",
                          IF((((NETWORKDAYS('Projektkostenkalkulation EP'!$J$8,EOMONTH('Projektkostenkalkulation EP'!$J$8,0)))*('Projektkostenkalkulation EP'!$N$42/5)*
                                        'Projektkostenkalkulation EP'!$J$26)-SUM($B$29:AA29))&gt;('Projektkostenkalkulation EP'!$N$42/5),('Projektkostenkalkulation EP'!$N$42/5),
                                         (NETWORKDAYS('Projektkostenkalkulation EP'!$J$8,
                                          EOMONTH('Projektkostenkalkulation EP'!$J$8,0)))*('Projektkostenkalkulation EP'!$N$42/5)*'Projektkostenkalkulation EP'!$J$26-SUM($B$29:AA29))
                          ),
               "X"
            )</f>
        <v>0</v>
      </c>
      <c r="AC29" s="122" t="str">
        <f xml:space="preserve"> IF(TEXT((EDATE('Projektkostenkalkulation EP'!$B$4,8)+AB$3),"MM")=TEXT((EDATE('Projektkostenkalkulation EP'!$B$4,8)+(AB$3-1)),"MM"),
             IF(
                        OR(
                                    TEXT((EDATE('Projektkostenkalkulation EP'!$B$4,8)+AB$3),"TTT") = "Sa",
                                    TEXT((EDATE('Projektkostenkalkulation EP'!$B$4,8)+AB$3),"TTT") = "So",
                                    IF(ISNA(VLOOKUP(EDATE('Projektkostenkalkulation EP'!$B$4,8)+AB$3,Datenquellen!$F$7:$H$45,3,FALSE))," ",VLOOKUP(EDATE('Projektkostenkalkulation EP'!$B$4,8)+AB$3,Datenquellen!$F$7:$H$45,3,FALSE))="X"
                                    ),
                          "X",
                          IF((((NETWORKDAYS('Projektkostenkalkulation EP'!$J$8,EOMONTH('Projektkostenkalkulation EP'!$J$8,0)))*('Projektkostenkalkulation EP'!$N$42/5)*
                                        'Projektkostenkalkulation EP'!$J$26)-SUM($B$29:AB29))&gt;('Projektkostenkalkulation EP'!$N$42/5),('Projektkostenkalkulation EP'!$N$42/5),
                                         (NETWORKDAYS('Projektkostenkalkulation EP'!$J$8,
                                          EOMONTH('Projektkostenkalkulation EP'!$J$8,0)))*('Projektkostenkalkulation EP'!$N$42/5)*'Projektkostenkalkulation EP'!$J$26-SUM($B$29:AB29))
                          ),
               "X"
            )</f>
        <v>X</v>
      </c>
      <c r="AD29" s="122" t="str">
        <f xml:space="preserve"> IF(TEXT((EDATE('Projektkostenkalkulation EP'!$B$4,8)+AC$3),"MM")=TEXT((EDATE('Projektkostenkalkulation EP'!$B$4,8)+(AC$3-1)),"MM"),
             IF(
                        OR(
                                    TEXT((EDATE('Projektkostenkalkulation EP'!$B$4,8)+AC$3),"TTT") = "Sa",
                                    TEXT((EDATE('Projektkostenkalkulation EP'!$B$4,8)+AC$3),"TTT") = "So",
                                    IF(ISNA(VLOOKUP(EDATE('Projektkostenkalkulation EP'!$B$4,8)+AC$3,Datenquellen!$F$7:$H$45,3,FALSE))," ",VLOOKUP(EDATE('Projektkostenkalkulation EP'!$B$4,8)+AC$3,Datenquellen!$F$7:$H$45,3,FALSE))="X"
                                    ),
                          "X",
                          IF((((NETWORKDAYS('Projektkostenkalkulation EP'!$J$8,EOMONTH('Projektkostenkalkulation EP'!$J$8,0)))*('Projektkostenkalkulation EP'!$N$42/5)*
                                        'Projektkostenkalkulation EP'!$J$26)-SUM($B$29:AC29))&gt;('Projektkostenkalkulation EP'!$N$42/5),('Projektkostenkalkulation EP'!$N$42/5),
                                         (NETWORKDAYS('Projektkostenkalkulation EP'!$J$8,
                                          EOMONTH('Projektkostenkalkulation EP'!$J$8,0)))*('Projektkostenkalkulation EP'!$N$42/5)*'Projektkostenkalkulation EP'!$J$26-SUM($B$29:AC29))
                          ),
               "X"
            )</f>
        <v>X</v>
      </c>
      <c r="AE29" s="122">
        <f xml:space="preserve"> IF(TEXT((EDATE('Projektkostenkalkulation EP'!$B$4,8)+AD$3),"MM")=TEXT((EDATE('Projektkostenkalkulation EP'!$B$4,8)+(AD$3-1)),"MM"),
             IF(
                        OR(
                                    TEXT((EDATE('Projektkostenkalkulation EP'!$B$4,8)+AD$3),"TTT") = "Sa",
                                    TEXT((EDATE('Projektkostenkalkulation EP'!$B$4,8)+AD$3),"TTT") = "So",
                                    IF(ISNA(VLOOKUP(EDATE('Projektkostenkalkulation EP'!$B$4,8)+AD$3,Datenquellen!$F$7:$H$45,3,FALSE))," ",VLOOKUP(EDATE('Projektkostenkalkulation EP'!$B$4,8)+AD$3,Datenquellen!$F$7:$H$45,3,FALSE))="X"
                                    ),
                          "X",
                          IF((((NETWORKDAYS('Projektkostenkalkulation EP'!$J$8,EOMONTH('Projektkostenkalkulation EP'!$J$8,0)))*('Projektkostenkalkulation EP'!$N$42/5)*
                                        'Projektkostenkalkulation EP'!$J$26)-SUM($B$29:AD29))&gt;('Projektkostenkalkulation EP'!$N$42/5),('Projektkostenkalkulation EP'!$N$42/5),
                                         (NETWORKDAYS('Projektkostenkalkulation EP'!$J$8,
                                          EOMONTH('Projektkostenkalkulation EP'!$J$8,0)))*('Projektkostenkalkulation EP'!$N$42/5)*'Projektkostenkalkulation EP'!$J$26-SUM($B$29:AD29))
                          ),
               "X"
            )</f>
        <v>0</v>
      </c>
      <c r="AF29" s="122" t="str">
        <f xml:space="preserve"> IF(TEXT((EDATE('Projektkostenkalkulation EP'!$B$4,8)+AE$3),"MM")=TEXT((EDATE('Projektkostenkalkulation EP'!$B$4,8)+(AE$3-1)),"MM"),
             IF(
                        OR(
                                    TEXT((EDATE('Projektkostenkalkulation EP'!$B$4,8)+AE$3),"TTT") = "Sa",
                                    TEXT((EDATE('Projektkostenkalkulation EP'!$B$4,8)+AE$3),"TTT") = "So",
                                    IF(ISNA(VLOOKUP(EDATE('Projektkostenkalkulation EP'!$B$4,8)+AE$3,Datenquellen!$F$7:$H$45,3,FALSE))," ",VLOOKUP(EDATE('Projektkostenkalkulation EP'!$B$4,8)+AE$3,Datenquellen!$F$7:$H$45,3,FALSE))="X"
                                    ),
                          "X",
                          IF((((NETWORKDAYS('Projektkostenkalkulation EP'!$J$8,EOMONTH('Projektkostenkalkulation EP'!$J$8,0)))*('Projektkostenkalkulation EP'!$N$42/5)*
                                        'Projektkostenkalkulation EP'!$J$26)-SUM($B$29:AE29))&gt;('Projektkostenkalkulation EP'!$N$42/5),('Projektkostenkalkulation EP'!$N$42/5),
                                         (NETWORKDAYS('Projektkostenkalkulation EP'!$J$8,
                                          EOMONTH('Projektkostenkalkulation EP'!$J$8,0)))*('Projektkostenkalkulation EP'!$N$42/5)*'Projektkostenkalkulation EP'!$J$26-SUM($B$29:AE29))
                          ),
               "X"
            )</f>
        <v>X</v>
      </c>
      <c r="AG29" s="121">
        <f t="shared" si="0"/>
        <v>0</v>
      </c>
      <c r="AH29" s="525">
        <f>AG29-AG30</f>
        <v>0</v>
      </c>
      <c r="AJ29" s="2" t="s">
        <v>81</v>
      </c>
      <c r="AK29" s="124">
        <f>IF(
            OR(
                     TEXT(EDATE('Projektkostenkalkulation EP'!$B$4,20),"TTT") = "Sa",
                     TEXT(EDATE('Projektkostenkalkulation EP'!$B$4,20),"TTT") = "So",
                     IF(ISNA(VLOOKUP(EDATE('Projektkostenkalkulation EP'!$B$4,20),Datenquellen!$F$7:$H$45,3,FALSE))," ",VLOOKUP(EDATE('Projektkostenkalkulation EP'!$B$4,20),Datenquellen!$F$7:$H$45,3,FALSE))="X"
                            ),
                    "X",
                    IF('Projektkostenkalkulation EP'!$V$26&gt;0,('Projektkostenkalkulation EP'!$N$42/5),0)
            )</f>
        <v>0</v>
      </c>
      <c r="AL29" s="122">
        <f xml:space="preserve"> IF(TEXT((EDATE('Projektkostenkalkulation EP'!$B$4,20)+AK$3),"MM")=TEXT((EDATE('Projektkostenkalkulation EP'!$B$4,20)+(AK$3-1)),"MM"),
             IF(
                        OR(
                                    TEXT((EDATE('Projektkostenkalkulation EP'!$B$4,20)+AK$3),"TTT") = "Sa",
                                    TEXT((EDATE('Projektkostenkalkulation EP'!$B$4,20)+AK$3),"TTT") = "So",
                                    IF(ISNA(VLOOKUP(EDATE('Projektkostenkalkulation EP'!$B$4,20)+AK$3,Datenquellen!$F$7:$H$45,3,FALSE))," ",VLOOKUP(EDATE('Projektkostenkalkulation EP'!$B$4,20)+AK$3,Datenquellen!$F$7:$H$45,3,FALSE))="X"
                                    ),
                          "X",
                          IF((((NETWORKDAYS('Projektkostenkalkulation EP'!$V$8,EOMONTH('Projektkostenkalkulation EP'!$V$8,0)))*('Projektkostenkalkulation EP'!$N$42/5)*
                                        'Projektkostenkalkulation EP'!$V$26)-SUM($AK29:AK$29))&gt;('Projektkostenkalkulation EP'!$N$42/5),('Projektkostenkalkulation EP'!$N$42/5),
                                         (NETWORKDAYS('Projektkostenkalkulation EP'!$V$8,
                                          EOMONTH('Projektkostenkalkulation EP'!$V$8,0)))*('Projektkostenkalkulation EP'!$N$42/5)*'Projektkostenkalkulation EP'!$V$26-SUM($AK29:AK$29))
                          ),
               "X"
            )</f>
        <v>0</v>
      </c>
      <c r="AM29" s="122">
        <f xml:space="preserve"> IF(TEXT((EDATE('Projektkostenkalkulation EP'!$B$4,20)+AL$3),"MM")=TEXT((EDATE('Projektkostenkalkulation EP'!$B$4,20)+(AL$3-1)),"MM"),
             IF(
                        OR(
                                    TEXT((EDATE('Projektkostenkalkulation EP'!$B$4,20)+AL$3),"TTT") = "Sa",
                                    TEXT((EDATE('Projektkostenkalkulation EP'!$B$4,20)+AL$3),"TTT") = "So",
                                    IF(ISNA(VLOOKUP(EDATE('Projektkostenkalkulation EP'!$B$4,20)+AL$3,Datenquellen!$F$7:$H$45,3,FALSE))," ",VLOOKUP(EDATE('Projektkostenkalkulation EP'!$B$4,20)+AL$3,Datenquellen!$F$7:$H$45,3,FALSE))="X"
                                    ),
                          "X",
                          IF((((NETWORKDAYS('Projektkostenkalkulation EP'!$V$8,EOMONTH('Projektkostenkalkulation EP'!$V$8,0)))*('Projektkostenkalkulation EP'!$N$42/5)*
                                        'Projektkostenkalkulation EP'!$V$26)-SUM($AK29:AL$29))&gt;('Projektkostenkalkulation EP'!$N$42/5),('Projektkostenkalkulation EP'!$N$42/5),
                                         (NETWORKDAYS('Projektkostenkalkulation EP'!$V$8,
                                          EOMONTH('Projektkostenkalkulation EP'!$V$8,0)))*('Projektkostenkalkulation EP'!$N$42/5)*'Projektkostenkalkulation EP'!$V$26-SUM($AK29:AL$29))
                          ),
               "X"
            )</f>
        <v>0</v>
      </c>
      <c r="AN29" s="122">
        <f xml:space="preserve"> IF(TEXT((EDATE('Projektkostenkalkulation EP'!$B$4,20)+AM$3),"MM")=TEXT((EDATE('Projektkostenkalkulation EP'!$B$4,20)+(AM$3-1)),"MM"),
             IF(
                        OR(
                                    TEXT((EDATE('Projektkostenkalkulation EP'!$B$4,20)+AM$3),"TTT") = "Sa",
                                    TEXT((EDATE('Projektkostenkalkulation EP'!$B$4,20)+AM$3),"TTT") = "So",
                                    IF(ISNA(VLOOKUP(EDATE('Projektkostenkalkulation EP'!$B$4,20)+AM$3,Datenquellen!$F$7:$H$45,3,FALSE))," ",VLOOKUP(EDATE('Projektkostenkalkulation EP'!$B$4,20)+AM$3,Datenquellen!$F$7:$H$45,3,FALSE))="X"
                                    ),
                          "X",
                          IF((((NETWORKDAYS('Projektkostenkalkulation EP'!$V$8,EOMONTH('Projektkostenkalkulation EP'!$V$8,0)))*('Projektkostenkalkulation EP'!$N$42/5)*
                                        'Projektkostenkalkulation EP'!$V$26)-SUM($AK29:AM$29))&gt;('Projektkostenkalkulation EP'!$N$42/5),('Projektkostenkalkulation EP'!$N$42/5),
                                         (NETWORKDAYS('Projektkostenkalkulation EP'!$V$8,
                                          EOMONTH('Projektkostenkalkulation EP'!$V$8,0)))*('Projektkostenkalkulation EP'!$N$42/5)*'Projektkostenkalkulation EP'!$V$26-SUM($AK29:AM$29))
                          ),
               "X"
            )</f>
        <v>0</v>
      </c>
      <c r="AO29" s="122">
        <f xml:space="preserve"> IF(TEXT((EDATE('Projektkostenkalkulation EP'!$B$4,20)+AN$3),"MM")=TEXT((EDATE('Projektkostenkalkulation EP'!$B$4,20)+(AN$3-1)),"MM"),
             IF(
                        OR(
                                    TEXT((EDATE('Projektkostenkalkulation EP'!$B$4,20)+AN$3),"TTT") = "Sa",
                                    TEXT((EDATE('Projektkostenkalkulation EP'!$B$4,20)+AN$3),"TTT") = "So",
                                    IF(ISNA(VLOOKUP(EDATE('Projektkostenkalkulation EP'!$B$4,20)+AN$3,Datenquellen!$F$7:$H$45,3,FALSE))," ",VLOOKUP(EDATE('Projektkostenkalkulation EP'!$B$4,20)+AN$3,Datenquellen!$F$7:$H$45,3,FALSE))="X"
                                    ),
                          "X",
                          IF((((NETWORKDAYS('Projektkostenkalkulation EP'!$V$8,EOMONTH('Projektkostenkalkulation EP'!$V$8,0)))*('Projektkostenkalkulation EP'!$N$42/5)*
                                        'Projektkostenkalkulation EP'!$V$26)-SUM($AK29:AN$29))&gt;('Projektkostenkalkulation EP'!$N$42/5),('Projektkostenkalkulation EP'!$N$42/5),
                                         (NETWORKDAYS('Projektkostenkalkulation EP'!$V$8,
                                          EOMONTH('Projektkostenkalkulation EP'!$V$8,0)))*('Projektkostenkalkulation EP'!$N$42/5)*'Projektkostenkalkulation EP'!$V$26-SUM($AK29:AN$29))
                          ),
               "X"
            )</f>
        <v>0</v>
      </c>
      <c r="AP29" s="122" t="str">
        <f xml:space="preserve"> IF(TEXT((EDATE('Projektkostenkalkulation EP'!$B$4,20)+AO$3),"MM")=TEXT((EDATE('Projektkostenkalkulation EP'!$B$4,20)+(AO$3-1)),"MM"),
             IF(
                        OR(
                                    TEXT((EDATE('Projektkostenkalkulation EP'!$B$4,20)+AO$3),"TTT") = "Sa",
                                    TEXT((EDATE('Projektkostenkalkulation EP'!$B$4,20)+AO$3),"TTT") = "So",
                                    IF(ISNA(VLOOKUP(EDATE('Projektkostenkalkulation EP'!$B$4,20)+AO$3,Datenquellen!$F$7:$H$45,3,FALSE))," ",VLOOKUP(EDATE('Projektkostenkalkulation EP'!$B$4,20)+AO$3,Datenquellen!$F$7:$H$45,3,FALSE))="X"
                                    ),
                          "X",
                          IF((((NETWORKDAYS('Projektkostenkalkulation EP'!$V$8,EOMONTH('Projektkostenkalkulation EP'!$V$8,0)))*('Projektkostenkalkulation EP'!$N$42/5)*
                                        'Projektkostenkalkulation EP'!$V$26)-SUM($AK29:AO$29))&gt;('Projektkostenkalkulation EP'!$N$42/5),('Projektkostenkalkulation EP'!$N$42/5),
                                         (NETWORKDAYS('Projektkostenkalkulation EP'!$V$8,
                                          EOMONTH('Projektkostenkalkulation EP'!$V$8,0)))*('Projektkostenkalkulation EP'!$N$42/5)*'Projektkostenkalkulation EP'!$V$26-SUM($AK29:AO$29))
                          ),
               "X"
            )</f>
        <v>X</v>
      </c>
      <c r="AQ29" s="122" t="str">
        <f xml:space="preserve"> IF(TEXT((EDATE('Projektkostenkalkulation EP'!$B$4,20)+AP$3),"MM")=TEXT((EDATE('Projektkostenkalkulation EP'!$B$4,20)+(AP$3-1)),"MM"),
             IF(
                        OR(
                                    TEXT((EDATE('Projektkostenkalkulation EP'!$B$4,20)+AP$3),"TTT") = "Sa",
                                    TEXT((EDATE('Projektkostenkalkulation EP'!$B$4,20)+AP$3),"TTT") = "So",
                                    IF(ISNA(VLOOKUP(EDATE('Projektkostenkalkulation EP'!$B$4,20)+AP$3,Datenquellen!$F$7:$H$45,3,FALSE))," ",VLOOKUP(EDATE('Projektkostenkalkulation EP'!$B$4,20)+AP$3,Datenquellen!$F$7:$H$45,3,FALSE))="X"
                                    ),
                          "X",
                          IF((((NETWORKDAYS('Projektkostenkalkulation EP'!$V$8,EOMONTH('Projektkostenkalkulation EP'!$V$8,0)))*('Projektkostenkalkulation EP'!$N$42/5)*
                                        'Projektkostenkalkulation EP'!$V$26)-SUM($AK29:AP$29))&gt;('Projektkostenkalkulation EP'!$N$42/5),('Projektkostenkalkulation EP'!$N$42/5),
                                         (NETWORKDAYS('Projektkostenkalkulation EP'!$V$8,
                                          EOMONTH('Projektkostenkalkulation EP'!$V$8,0)))*('Projektkostenkalkulation EP'!$N$42/5)*'Projektkostenkalkulation EP'!$V$26-SUM($AK29:AP$29))
                          ),
               "X"
            )</f>
        <v>X</v>
      </c>
      <c r="AR29" s="122">
        <f xml:space="preserve"> IF(TEXT((EDATE('Projektkostenkalkulation EP'!$B$4,20)+AQ$3),"MM")=TEXT((EDATE('Projektkostenkalkulation EP'!$B$4,20)+(AQ$3-1)),"MM"),
             IF(
                        OR(
                                    TEXT((EDATE('Projektkostenkalkulation EP'!$B$4,20)+AQ$3),"TTT") = "Sa",
                                    TEXT((EDATE('Projektkostenkalkulation EP'!$B$4,20)+AQ$3),"TTT") = "So",
                                    IF(ISNA(VLOOKUP(EDATE('Projektkostenkalkulation EP'!$B$4,20)+AQ$3,Datenquellen!$F$7:$H$45,3,FALSE))," ",VLOOKUP(EDATE('Projektkostenkalkulation EP'!$B$4,20)+AQ$3,Datenquellen!$F$7:$H$45,3,FALSE))="X"
                                    ),
                          "X",
                          IF((((NETWORKDAYS('Projektkostenkalkulation EP'!$V$8,EOMONTH('Projektkostenkalkulation EP'!$V$8,0)))*('Projektkostenkalkulation EP'!$N$42/5)*
                                        'Projektkostenkalkulation EP'!$V$26)-SUM($AK29:AQ$29))&gt;('Projektkostenkalkulation EP'!$N$42/5),('Projektkostenkalkulation EP'!$N$42/5),
                                         (NETWORKDAYS('Projektkostenkalkulation EP'!$V$8,
                                          EOMONTH('Projektkostenkalkulation EP'!$V$8,0)))*('Projektkostenkalkulation EP'!$N$42/5)*'Projektkostenkalkulation EP'!$V$26-SUM($AK29:AQ$29))
                          ),
               "X"
            )</f>
        <v>0</v>
      </c>
      <c r="AS29" s="122">
        <f xml:space="preserve"> IF(TEXT((EDATE('Projektkostenkalkulation EP'!$B$4,20)+AR$3),"MM")=TEXT((EDATE('Projektkostenkalkulation EP'!$B$4,20)+(AR$3-1)),"MM"),
             IF(
                        OR(
                                    TEXT((EDATE('Projektkostenkalkulation EP'!$B$4,20)+AR$3),"TTT") = "Sa",
                                    TEXT((EDATE('Projektkostenkalkulation EP'!$B$4,20)+AR$3),"TTT") = "So",
                                    IF(ISNA(VLOOKUP(EDATE('Projektkostenkalkulation EP'!$B$4,20)+AR$3,Datenquellen!$F$7:$H$45,3,FALSE))," ",VLOOKUP(EDATE('Projektkostenkalkulation EP'!$B$4,20)+AR$3,Datenquellen!$F$7:$H$45,3,FALSE))="X"
                                    ),
                          "X",
                          IF((((NETWORKDAYS('Projektkostenkalkulation EP'!$V$8,EOMONTH('Projektkostenkalkulation EP'!$V$8,0)))*('Projektkostenkalkulation EP'!$N$42/5)*
                                        'Projektkostenkalkulation EP'!$V$26)-SUM($AK29:AR$29))&gt;('Projektkostenkalkulation EP'!$N$42/5),('Projektkostenkalkulation EP'!$N$42/5),
                                         (NETWORKDAYS('Projektkostenkalkulation EP'!$V$8,
                                          EOMONTH('Projektkostenkalkulation EP'!$V$8,0)))*('Projektkostenkalkulation EP'!$N$42/5)*'Projektkostenkalkulation EP'!$V$26-SUM($AK29:AR$29))
                          ),
               "X"
            )</f>
        <v>0</v>
      </c>
      <c r="AT29" s="122">
        <f xml:space="preserve"> IF(TEXT((EDATE('Projektkostenkalkulation EP'!$B$4,20)+AS$3),"MM")=TEXT((EDATE('Projektkostenkalkulation EP'!$B$4,20)+(AS$3-1)),"MM"),
             IF(
                        OR(
                                    TEXT((EDATE('Projektkostenkalkulation EP'!$B$4,20)+AS$3),"TTT") = "Sa",
                                    TEXT((EDATE('Projektkostenkalkulation EP'!$B$4,20)+AS$3),"TTT") = "So",
                                    IF(ISNA(VLOOKUP(EDATE('Projektkostenkalkulation EP'!$B$4,20)+AS$3,Datenquellen!$F$7:$H$45,3,FALSE))," ",VLOOKUP(EDATE('Projektkostenkalkulation EP'!$B$4,20)+AS$3,Datenquellen!$F$7:$H$45,3,FALSE))="X"
                                    ),
                          "X",
                          IF((((NETWORKDAYS('Projektkostenkalkulation EP'!$V$8,EOMONTH('Projektkostenkalkulation EP'!$V$8,0)))*('Projektkostenkalkulation EP'!$N$42/5)*
                                        'Projektkostenkalkulation EP'!$V$26)-SUM($AK29:AS$29))&gt;('Projektkostenkalkulation EP'!$N$42/5),('Projektkostenkalkulation EP'!$N$42/5),
                                         (NETWORKDAYS('Projektkostenkalkulation EP'!$V$8,
                                          EOMONTH('Projektkostenkalkulation EP'!$V$8,0)))*('Projektkostenkalkulation EP'!$N$42/5)*'Projektkostenkalkulation EP'!$V$26-SUM($AK29:AS$29))
                          ),
               "X"
            )</f>
        <v>0</v>
      </c>
      <c r="AU29" s="122">
        <f xml:space="preserve"> IF(TEXT((EDATE('Projektkostenkalkulation EP'!$B$4,20)+AT$3),"MM")=TEXT((EDATE('Projektkostenkalkulation EP'!$B$4,20)+(AT$3-1)),"MM"),
             IF(
                        OR(
                                    TEXT((EDATE('Projektkostenkalkulation EP'!$B$4,20)+AT$3),"TTT") = "Sa",
                                    TEXT((EDATE('Projektkostenkalkulation EP'!$B$4,20)+AT$3),"TTT") = "So",
                                    IF(ISNA(VLOOKUP(EDATE('Projektkostenkalkulation EP'!$B$4,20)+AT$3,Datenquellen!$F$7:$H$45,3,FALSE))," ",VLOOKUP(EDATE('Projektkostenkalkulation EP'!$B$4,20)+AT$3,Datenquellen!$F$7:$H$45,3,FALSE))="X"
                                    ),
                          "X",
                          IF((((NETWORKDAYS('Projektkostenkalkulation EP'!$V$8,EOMONTH('Projektkostenkalkulation EP'!$V$8,0)))*('Projektkostenkalkulation EP'!$N$42/5)*
                                        'Projektkostenkalkulation EP'!$V$26)-SUM($AK29:AT$29))&gt;('Projektkostenkalkulation EP'!$N$42/5),('Projektkostenkalkulation EP'!$N$42/5),
                                         (NETWORKDAYS('Projektkostenkalkulation EP'!$V$8,
                                          EOMONTH('Projektkostenkalkulation EP'!$V$8,0)))*('Projektkostenkalkulation EP'!$N$42/5)*'Projektkostenkalkulation EP'!$V$26-SUM($AK29:AT$29))
                          ),
               "X"
            )</f>
        <v>0</v>
      </c>
      <c r="AV29" s="122">
        <f xml:space="preserve"> IF(TEXT((EDATE('Projektkostenkalkulation EP'!$B$4,20)+AU$3),"MM")=TEXT((EDATE('Projektkostenkalkulation EP'!$B$4,20)+(AU$3-1)),"MM"),
             IF(
                        OR(
                                    TEXT((EDATE('Projektkostenkalkulation EP'!$B$4,20)+AU$3),"TTT") = "Sa",
                                    TEXT((EDATE('Projektkostenkalkulation EP'!$B$4,20)+AU$3),"TTT") = "So",
                                    IF(ISNA(VLOOKUP(EDATE('Projektkostenkalkulation EP'!$B$4,20)+AU$3,Datenquellen!$F$7:$H$45,3,FALSE))," ",VLOOKUP(EDATE('Projektkostenkalkulation EP'!$B$4,20)+AU$3,Datenquellen!$F$7:$H$45,3,FALSE))="X"
                                    ),
                          "X",
                          IF((((NETWORKDAYS('Projektkostenkalkulation EP'!$V$8,EOMONTH('Projektkostenkalkulation EP'!$V$8,0)))*('Projektkostenkalkulation EP'!$N$42/5)*
                                        'Projektkostenkalkulation EP'!$V$26)-SUM($AK29:AU$29))&gt;('Projektkostenkalkulation EP'!$N$42/5),('Projektkostenkalkulation EP'!$N$42/5),
                                         (NETWORKDAYS('Projektkostenkalkulation EP'!$V$8,
                                          EOMONTH('Projektkostenkalkulation EP'!$V$8,0)))*('Projektkostenkalkulation EP'!$N$42/5)*'Projektkostenkalkulation EP'!$V$26-SUM($AK29:AU$29))
                          ),
               "X"
            )</f>
        <v>0</v>
      </c>
      <c r="AW29" s="122" t="str">
        <f xml:space="preserve"> IF(TEXT((EDATE('Projektkostenkalkulation EP'!$B$4,20)+AV$3),"MM")=TEXT((EDATE('Projektkostenkalkulation EP'!$B$4,20)+(AV$3-1)),"MM"),
             IF(
                        OR(
                                    TEXT((EDATE('Projektkostenkalkulation EP'!$B$4,20)+AV$3),"TTT") = "Sa",
                                    TEXT((EDATE('Projektkostenkalkulation EP'!$B$4,20)+AV$3),"TTT") = "So",
                                    IF(ISNA(VLOOKUP(EDATE('Projektkostenkalkulation EP'!$B$4,20)+AV$3,Datenquellen!$F$7:$H$45,3,FALSE))," ",VLOOKUP(EDATE('Projektkostenkalkulation EP'!$B$4,20)+AV$3,Datenquellen!$F$7:$H$45,3,FALSE))="X"
                                    ),
                          "X",
                          IF((((NETWORKDAYS('Projektkostenkalkulation EP'!$V$8,EOMONTH('Projektkostenkalkulation EP'!$V$8,0)))*('Projektkostenkalkulation EP'!$N$42/5)*
                                        'Projektkostenkalkulation EP'!$V$26)-SUM($AK29:AV$29))&gt;('Projektkostenkalkulation EP'!$N$42/5),('Projektkostenkalkulation EP'!$N$42/5),
                                         (NETWORKDAYS('Projektkostenkalkulation EP'!$V$8,
                                          EOMONTH('Projektkostenkalkulation EP'!$V$8,0)))*('Projektkostenkalkulation EP'!$N$42/5)*'Projektkostenkalkulation EP'!$V$26-SUM($AK29:AV$29))
                          ),
               "X"
            )</f>
        <v>X</v>
      </c>
      <c r="AX29" s="122" t="str">
        <f xml:space="preserve"> IF(TEXT((EDATE('Projektkostenkalkulation EP'!$B$4,20)+AW$3),"MM")=TEXT((EDATE('Projektkostenkalkulation EP'!$B$4,20)+(AW$3-1)),"MM"),
             IF(
                        OR(
                                    TEXT((EDATE('Projektkostenkalkulation EP'!$B$4,20)+AW$3),"TTT") = "Sa",
                                    TEXT((EDATE('Projektkostenkalkulation EP'!$B$4,20)+AW$3),"TTT") = "So",
                                    IF(ISNA(VLOOKUP(EDATE('Projektkostenkalkulation EP'!$B$4,20)+AW$3,Datenquellen!$F$7:$H$45,3,FALSE))," ",VLOOKUP(EDATE('Projektkostenkalkulation EP'!$B$4,20)+AW$3,Datenquellen!$F$7:$H$45,3,FALSE))="X"
                                    ),
                          "X",
                          IF((((NETWORKDAYS('Projektkostenkalkulation EP'!$V$8,EOMONTH('Projektkostenkalkulation EP'!$V$8,0)))*('Projektkostenkalkulation EP'!$N$42/5)*
                                        'Projektkostenkalkulation EP'!$V$26)-SUM($AK29:AW$29))&gt;('Projektkostenkalkulation EP'!$N$42/5),('Projektkostenkalkulation EP'!$N$42/5),
                                         (NETWORKDAYS('Projektkostenkalkulation EP'!$V$8,
                                          EOMONTH('Projektkostenkalkulation EP'!$V$8,0)))*('Projektkostenkalkulation EP'!$N$42/5)*'Projektkostenkalkulation EP'!$V$26-SUM($AK29:AW$29))
                          ),
               "X"
            )</f>
        <v>X</v>
      </c>
      <c r="AY29" s="122">
        <f xml:space="preserve"> IF(TEXT((EDATE('Projektkostenkalkulation EP'!$B$4,20)+AX$3),"MM")=TEXT((EDATE('Projektkostenkalkulation EP'!$B$4,20)+(AX$3-1)),"MM"),
             IF(
                        OR(
                                    TEXT((EDATE('Projektkostenkalkulation EP'!$B$4,20)+AX$3),"TTT") = "Sa",
                                    TEXT((EDATE('Projektkostenkalkulation EP'!$B$4,20)+AX$3),"TTT") = "So",
                                    IF(ISNA(VLOOKUP(EDATE('Projektkostenkalkulation EP'!$B$4,20)+AX$3,Datenquellen!$F$7:$H$45,3,FALSE))," ",VLOOKUP(EDATE('Projektkostenkalkulation EP'!$B$4,20)+AX$3,Datenquellen!$F$7:$H$45,3,FALSE))="X"
                                    ),
                          "X",
                          IF((((NETWORKDAYS('Projektkostenkalkulation EP'!$V$8,EOMONTH('Projektkostenkalkulation EP'!$V$8,0)))*('Projektkostenkalkulation EP'!$N$42/5)*
                                        'Projektkostenkalkulation EP'!$V$26)-SUM($AK29:AX$29))&gt;('Projektkostenkalkulation EP'!$N$42/5),('Projektkostenkalkulation EP'!$N$42/5),
                                         (NETWORKDAYS('Projektkostenkalkulation EP'!$V$8,
                                          EOMONTH('Projektkostenkalkulation EP'!$V$8,0)))*('Projektkostenkalkulation EP'!$N$42/5)*'Projektkostenkalkulation EP'!$V$26-SUM($AK29:AX$29))
                          ),
               "X"
            )</f>
        <v>0</v>
      </c>
      <c r="AZ29" s="122">
        <f xml:space="preserve"> IF(TEXT((EDATE('Projektkostenkalkulation EP'!$B$4,20)+AY$3),"MM")=TEXT((EDATE('Projektkostenkalkulation EP'!$B$4,20)+(AY$3-1)),"MM"),
             IF(
                        OR(
                                    TEXT((EDATE('Projektkostenkalkulation EP'!$B$4,20)+AY$3),"TTT") = "Sa",
                                    TEXT((EDATE('Projektkostenkalkulation EP'!$B$4,20)+AY$3),"TTT") = "So",
                                    IF(ISNA(VLOOKUP(EDATE('Projektkostenkalkulation EP'!$B$4,20)+AY$3,Datenquellen!$F$7:$H$45,3,FALSE))," ",VLOOKUP(EDATE('Projektkostenkalkulation EP'!$B$4,20)+AY$3,Datenquellen!$F$7:$H$45,3,FALSE))="X"
                                    ),
                          "X",
                          IF((((NETWORKDAYS('Projektkostenkalkulation EP'!$V$8,EOMONTH('Projektkostenkalkulation EP'!$V$8,0)))*('Projektkostenkalkulation EP'!$N$42/5)*
                                        'Projektkostenkalkulation EP'!$V$26)-SUM($AK29:AY$29))&gt;('Projektkostenkalkulation EP'!$N$42/5),('Projektkostenkalkulation EP'!$N$42/5),
                                         (NETWORKDAYS('Projektkostenkalkulation EP'!$V$8,
                                          EOMONTH('Projektkostenkalkulation EP'!$V$8,0)))*('Projektkostenkalkulation EP'!$N$42/5)*'Projektkostenkalkulation EP'!$V$26-SUM($AK29:AY$29))
                          ),
               "X"
            )</f>
        <v>0</v>
      </c>
      <c r="BA29" s="122">
        <f xml:space="preserve"> IF(TEXT((EDATE('Projektkostenkalkulation EP'!$B$4,20)+AZ$3),"MM")=TEXT((EDATE('Projektkostenkalkulation EP'!$B$4,20)+(AZ$3-1)),"MM"),
             IF(
                        OR(
                                    TEXT((EDATE('Projektkostenkalkulation EP'!$B$4,20)+AZ$3),"TTT") = "Sa",
                                    TEXT((EDATE('Projektkostenkalkulation EP'!$B$4,20)+AZ$3),"TTT") = "So",
                                    IF(ISNA(VLOOKUP(EDATE('Projektkostenkalkulation EP'!$B$4,20)+AZ$3,Datenquellen!$F$7:$H$45,3,FALSE))," ",VLOOKUP(EDATE('Projektkostenkalkulation EP'!$B$4,20)+AZ$3,Datenquellen!$F$7:$H$45,3,FALSE))="X"
                                    ),
                          "X",
                          IF((((NETWORKDAYS('Projektkostenkalkulation EP'!$V$8,EOMONTH('Projektkostenkalkulation EP'!$V$8,0)))*('Projektkostenkalkulation EP'!$N$42/5)*
                                        'Projektkostenkalkulation EP'!$V$26)-SUM($AK29:AZ$29))&gt;('Projektkostenkalkulation EP'!$N$42/5),('Projektkostenkalkulation EP'!$N$42/5),
                                         (NETWORKDAYS('Projektkostenkalkulation EP'!$V$8,
                                          EOMONTH('Projektkostenkalkulation EP'!$V$8,0)))*('Projektkostenkalkulation EP'!$N$42/5)*'Projektkostenkalkulation EP'!$V$26-SUM($AK29:AZ$29))
                          ),
               "X"
            )</f>
        <v>0</v>
      </c>
      <c r="BB29" s="122">
        <f xml:space="preserve"> IF(TEXT((EDATE('Projektkostenkalkulation EP'!$B$4,20)+BA$3),"MM")=TEXT((EDATE('Projektkostenkalkulation EP'!$B$4,20)+(BA$3-1)),"MM"),
             IF(
                        OR(
                                    TEXT((EDATE('Projektkostenkalkulation EP'!$B$4,20)+BA$3),"TTT") = "Sa",
                                    TEXT((EDATE('Projektkostenkalkulation EP'!$B$4,20)+BA$3),"TTT") = "So",
                                    IF(ISNA(VLOOKUP(EDATE('Projektkostenkalkulation EP'!$B$4,20)+BA$3,Datenquellen!$F$7:$H$45,3,FALSE))," ",VLOOKUP(EDATE('Projektkostenkalkulation EP'!$B$4,20)+BA$3,Datenquellen!$F$7:$H$45,3,FALSE))="X"
                                    ),
                          "X",
                          IF((((NETWORKDAYS('Projektkostenkalkulation EP'!$V$8,EOMONTH('Projektkostenkalkulation EP'!$V$8,0)))*('Projektkostenkalkulation EP'!$N$42/5)*
                                        'Projektkostenkalkulation EP'!$V$26)-SUM($AK29:BA$29))&gt;('Projektkostenkalkulation EP'!$N$42/5),('Projektkostenkalkulation EP'!$N$42/5),
                                         (NETWORKDAYS('Projektkostenkalkulation EP'!$V$8,
                                          EOMONTH('Projektkostenkalkulation EP'!$V$8,0)))*('Projektkostenkalkulation EP'!$N$42/5)*'Projektkostenkalkulation EP'!$V$26-SUM($AK29:BA$29))
                          ),
               "X"
            )</f>
        <v>0</v>
      </c>
      <c r="BC29" s="122">
        <f xml:space="preserve"> IF(TEXT((EDATE('Projektkostenkalkulation EP'!$B$4,20)+BB$3),"MM")=TEXT((EDATE('Projektkostenkalkulation EP'!$B$4,20)+(BB$3-1)),"MM"),
             IF(
                        OR(
                                    TEXT((EDATE('Projektkostenkalkulation EP'!$B$4,20)+BB$3),"TTT") = "Sa",
                                    TEXT((EDATE('Projektkostenkalkulation EP'!$B$4,20)+BB$3),"TTT") = "So",
                                    IF(ISNA(VLOOKUP(EDATE('Projektkostenkalkulation EP'!$B$4,20)+BB$3,Datenquellen!$F$7:$H$45,3,FALSE))," ",VLOOKUP(EDATE('Projektkostenkalkulation EP'!$B$4,20)+BB$3,Datenquellen!$F$7:$H$45,3,FALSE))="X"
                                    ),
                          "X",
                          IF((((NETWORKDAYS('Projektkostenkalkulation EP'!$V$8,EOMONTH('Projektkostenkalkulation EP'!$V$8,0)))*('Projektkostenkalkulation EP'!$N$42/5)*
                                        'Projektkostenkalkulation EP'!$V$26)-SUM($AK29:BB$29))&gt;('Projektkostenkalkulation EP'!$N$42/5),('Projektkostenkalkulation EP'!$N$42/5),
                                         (NETWORKDAYS('Projektkostenkalkulation EP'!$V$8,
                                          EOMONTH('Projektkostenkalkulation EP'!$V$8,0)))*('Projektkostenkalkulation EP'!$N$42/5)*'Projektkostenkalkulation EP'!$V$26-SUM($AK29:BB$29))
                          ),
               "X"
            )</f>
        <v>0</v>
      </c>
      <c r="BD29" s="122" t="str">
        <f xml:space="preserve"> IF(TEXT((EDATE('Projektkostenkalkulation EP'!$B$4,20)+BC$3),"MM")=TEXT((EDATE('Projektkostenkalkulation EP'!$B$4,20)+(BC$3-1)),"MM"),
             IF(
                        OR(
                                    TEXT((EDATE('Projektkostenkalkulation EP'!$B$4,20)+BC$3),"TTT") = "Sa",
                                    TEXT((EDATE('Projektkostenkalkulation EP'!$B$4,20)+BC$3),"TTT") = "So",
                                    IF(ISNA(VLOOKUP(EDATE('Projektkostenkalkulation EP'!$B$4,20)+BC$3,Datenquellen!$F$7:$H$45,3,FALSE))," ",VLOOKUP(EDATE('Projektkostenkalkulation EP'!$B$4,20)+BC$3,Datenquellen!$F$7:$H$45,3,FALSE))="X"
                                    ),
                          "X",
                          IF((((NETWORKDAYS('Projektkostenkalkulation EP'!$V$8,EOMONTH('Projektkostenkalkulation EP'!$V$8,0)))*('Projektkostenkalkulation EP'!$N$42/5)*
                                        'Projektkostenkalkulation EP'!$V$26)-SUM($AK29:BC$29))&gt;('Projektkostenkalkulation EP'!$N$42/5),('Projektkostenkalkulation EP'!$N$42/5),
                                         (NETWORKDAYS('Projektkostenkalkulation EP'!$V$8,
                                          EOMONTH('Projektkostenkalkulation EP'!$V$8,0)))*('Projektkostenkalkulation EP'!$N$42/5)*'Projektkostenkalkulation EP'!$V$26-SUM($AK29:BC$29))
                          ),
               "X"
            )</f>
        <v>X</v>
      </c>
      <c r="BE29" s="122" t="str">
        <f xml:space="preserve"> IF(TEXT((EDATE('Projektkostenkalkulation EP'!$B$4,20)+BD$3),"MM")=TEXT((EDATE('Projektkostenkalkulation EP'!$B$4,20)+(BD$3-1)),"MM"),
             IF(
                        OR(
                                    TEXT((EDATE('Projektkostenkalkulation EP'!$B$4,20)+BD$3),"TTT") = "Sa",
                                    TEXT((EDATE('Projektkostenkalkulation EP'!$B$4,20)+BD$3),"TTT") = "So",
                                    IF(ISNA(VLOOKUP(EDATE('Projektkostenkalkulation EP'!$B$4,20)+BD$3,Datenquellen!$F$7:$H$45,3,FALSE))," ",VLOOKUP(EDATE('Projektkostenkalkulation EP'!$B$4,20)+BD$3,Datenquellen!$F$7:$H$45,3,FALSE))="X"
                                    ),
                          "X",
                          IF((((NETWORKDAYS('Projektkostenkalkulation EP'!$V$8,EOMONTH('Projektkostenkalkulation EP'!$V$8,0)))*('Projektkostenkalkulation EP'!$N$42/5)*
                                        'Projektkostenkalkulation EP'!$V$26)-SUM($AK29:BD$29))&gt;('Projektkostenkalkulation EP'!$N$42/5),('Projektkostenkalkulation EP'!$N$42/5),
                                         (NETWORKDAYS('Projektkostenkalkulation EP'!$V$8,
                                          EOMONTH('Projektkostenkalkulation EP'!$V$8,0)))*('Projektkostenkalkulation EP'!$N$42/5)*'Projektkostenkalkulation EP'!$V$26-SUM($AK29:BD$29))
                          ),
               "X"
            )</f>
        <v>X</v>
      </c>
      <c r="BF29" s="122">
        <f xml:space="preserve"> IF(TEXT((EDATE('Projektkostenkalkulation EP'!$B$4,20)+BE$3),"MM")=TEXT((EDATE('Projektkostenkalkulation EP'!$B$4,20)+(BE$3-1)),"MM"),
             IF(
                        OR(
                                    TEXT((EDATE('Projektkostenkalkulation EP'!$B$4,20)+BE$3),"TTT") = "Sa",
                                    TEXT((EDATE('Projektkostenkalkulation EP'!$B$4,20)+BE$3),"TTT") = "So",
                                    IF(ISNA(VLOOKUP(EDATE('Projektkostenkalkulation EP'!$B$4,20)+BE$3,Datenquellen!$F$7:$H$45,3,FALSE))," ",VLOOKUP(EDATE('Projektkostenkalkulation EP'!$B$4,20)+BE$3,Datenquellen!$F$7:$H$45,3,FALSE))="X"
                                    ),
                          "X",
                          IF((((NETWORKDAYS('Projektkostenkalkulation EP'!$V$8,EOMONTH('Projektkostenkalkulation EP'!$V$8,0)))*('Projektkostenkalkulation EP'!$N$42/5)*
                                        'Projektkostenkalkulation EP'!$V$26)-SUM($AK29:BE$29))&gt;('Projektkostenkalkulation EP'!$N$42/5),('Projektkostenkalkulation EP'!$N$42/5),
                                         (NETWORKDAYS('Projektkostenkalkulation EP'!$V$8,
                                          EOMONTH('Projektkostenkalkulation EP'!$V$8,0)))*('Projektkostenkalkulation EP'!$N$42/5)*'Projektkostenkalkulation EP'!$V$26-SUM($AK29:BE$29))
                          ),
               "X"
            )</f>
        <v>0</v>
      </c>
      <c r="BG29" s="122">
        <f xml:space="preserve"> IF(TEXT((EDATE('Projektkostenkalkulation EP'!$B$4,20)+BF$3),"MM")=TEXT((EDATE('Projektkostenkalkulation EP'!$B$4,20)+(BF$3-1)),"MM"),
             IF(
                        OR(
                                    TEXT((EDATE('Projektkostenkalkulation EP'!$B$4,20)+BF$3),"TTT") = "Sa",
                                    TEXT((EDATE('Projektkostenkalkulation EP'!$B$4,20)+BF$3),"TTT") = "So",
                                    IF(ISNA(VLOOKUP(EDATE('Projektkostenkalkulation EP'!$B$4,20)+BF$3,Datenquellen!$F$7:$H$45,3,FALSE))," ",VLOOKUP(EDATE('Projektkostenkalkulation EP'!$B$4,20)+BF$3,Datenquellen!$F$7:$H$45,3,FALSE))="X"
                                    ),
                          "X",
                          IF((((NETWORKDAYS('Projektkostenkalkulation EP'!$V$8,EOMONTH('Projektkostenkalkulation EP'!$V$8,0)))*('Projektkostenkalkulation EP'!$N$42/5)*
                                        'Projektkostenkalkulation EP'!$V$26)-SUM($AK29:BF$29))&gt;('Projektkostenkalkulation EP'!$N$42/5),('Projektkostenkalkulation EP'!$N$42/5),
                                         (NETWORKDAYS('Projektkostenkalkulation EP'!$V$8,
                                          EOMONTH('Projektkostenkalkulation EP'!$V$8,0)))*('Projektkostenkalkulation EP'!$N$42/5)*'Projektkostenkalkulation EP'!$V$26-SUM($AK29:BF$29))
                          ),
               "X"
            )</f>
        <v>0</v>
      </c>
      <c r="BH29" s="122">
        <f xml:space="preserve"> IF(TEXT((EDATE('Projektkostenkalkulation EP'!$B$4,20)+BG$3),"MM")=TEXT((EDATE('Projektkostenkalkulation EP'!$B$4,20)+(BG$3-1)),"MM"),
             IF(
                        OR(
                                    TEXT((EDATE('Projektkostenkalkulation EP'!$B$4,20)+BG$3),"TTT") = "Sa",
                                    TEXT((EDATE('Projektkostenkalkulation EP'!$B$4,20)+BG$3),"TTT") = "So",
                                    IF(ISNA(VLOOKUP(EDATE('Projektkostenkalkulation EP'!$B$4,20)+BG$3,Datenquellen!$F$7:$H$45,3,FALSE))," ",VLOOKUP(EDATE('Projektkostenkalkulation EP'!$B$4,20)+BG$3,Datenquellen!$F$7:$H$45,3,FALSE))="X"
                                    ),
                          "X",
                          IF((((NETWORKDAYS('Projektkostenkalkulation EP'!$V$8,EOMONTH('Projektkostenkalkulation EP'!$V$8,0)))*('Projektkostenkalkulation EP'!$N$42/5)*
                                        'Projektkostenkalkulation EP'!$V$26)-SUM($AK29:BG$29))&gt;('Projektkostenkalkulation EP'!$N$42/5),('Projektkostenkalkulation EP'!$N$42/5),
                                         (NETWORKDAYS('Projektkostenkalkulation EP'!$V$8,
                                          EOMONTH('Projektkostenkalkulation EP'!$V$8,0)))*('Projektkostenkalkulation EP'!$N$42/5)*'Projektkostenkalkulation EP'!$V$26-SUM($AK29:BG$29))
                          ),
               "X"
            )</f>
        <v>0</v>
      </c>
      <c r="BI29" s="122">
        <f xml:space="preserve"> IF(TEXT((EDATE('Projektkostenkalkulation EP'!$B$4,20)+BH$3),"MM")=TEXT((EDATE('Projektkostenkalkulation EP'!$B$4,20)+(BH$3-1)),"MM"),
             IF(
                        OR(
                                    TEXT((EDATE('Projektkostenkalkulation EP'!$B$4,20)+BH$3),"TTT") = "Sa",
                                    TEXT((EDATE('Projektkostenkalkulation EP'!$B$4,20)+BH$3),"TTT") = "So",
                                    IF(ISNA(VLOOKUP(EDATE('Projektkostenkalkulation EP'!$B$4,20)+BH$3,Datenquellen!$F$7:$H$45,3,FALSE))," ",VLOOKUP(EDATE('Projektkostenkalkulation EP'!$B$4,20)+BH$3,Datenquellen!$F$7:$H$45,3,FALSE))="X"
                                    ),
                          "X",
                          IF((((NETWORKDAYS('Projektkostenkalkulation EP'!$V$8,EOMONTH('Projektkostenkalkulation EP'!$V$8,0)))*('Projektkostenkalkulation EP'!$N$42/5)*
                                        'Projektkostenkalkulation EP'!$V$26)-SUM($AK29:BH$29))&gt;('Projektkostenkalkulation EP'!$N$42/5),('Projektkostenkalkulation EP'!$N$42/5),
                                         (NETWORKDAYS('Projektkostenkalkulation EP'!$V$8,
                                          EOMONTH('Projektkostenkalkulation EP'!$V$8,0)))*('Projektkostenkalkulation EP'!$N$42/5)*'Projektkostenkalkulation EP'!$V$26-SUM($AK29:BH$29))
                          ),
               "X"
            )</f>
        <v>0</v>
      </c>
      <c r="BJ29" s="122">
        <f xml:space="preserve"> IF(TEXT((EDATE('Projektkostenkalkulation EP'!$B$4,20)+BI$3),"MM")=TEXT((EDATE('Projektkostenkalkulation EP'!$B$4,20)+(BI$3-1)),"MM"),
             IF(
                        OR(
                                    TEXT((EDATE('Projektkostenkalkulation EP'!$B$4,20)+BI$3),"TTT") = "Sa",
                                    TEXT((EDATE('Projektkostenkalkulation EP'!$B$4,20)+BI$3),"TTT") = "So",
                                    IF(ISNA(VLOOKUP(EDATE('Projektkostenkalkulation EP'!$B$4,20)+BI$3,Datenquellen!$F$7:$H$45,3,FALSE))," ",VLOOKUP(EDATE('Projektkostenkalkulation EP'!$B$4,20)+BI$3,Datenquellen!$F$7:$H$45,3,FALSE))="X"
                                    ),
                          "X",
                          IF((((NETWORKDAYS('Projektkostenkalkulation EP'!$V$8,EOMONTH('Projektkostenkalkulation EP'!$V$8,0)))*('Projektkostenkalkulation EP'!$N$42/5)*
                                        'Projektkostenkalkulation EP'!$V$26)-SUM($AK29:BI$29))&gt;('Projektkostenkalkulation EP'!$N$42/5),('Projektkostenkalkulation EP'!$N$42/5),
                                         (NETWORKDAYS('Projektkostenkalkulation EP'!$V$8,
                                          EOMONTH('Projektkostenkalkulation EP'!$V$8,0)))*('Projektkostenkalkulation EP'!$N$42/5)*'Projektkostenkalkulation EP'!$V$26-SUM($AK29:BI$29))
                          ),
               "X"
            )</f>
        <v>0</v>
      </c>
      <c r="BK29" s="122" t="str">
        <f xml:space="preserve"> IF(TEXT((EDATE('Projektkostenkalkulation EP'!$B$4,20)+BJ$3),"MM")=TEXT((EDATE('Projektkostenkalkulation EP'!$B$4,20)+(BJ$3-1)),"MM"),
             IF(
                        OR(
                                    TEXT((EDATE('Projektkostenkalkulation EP'!$B$4,20)+BJ$3),"TTT") = "Sa",
                                    TEXT((EDATE('Projektkostenkalkulation EP'!$B$4,20)+BJ$3),"TTT") = "So",
                                    IF(ISNA(VLOOKUP(EDATE('Projektkostenkalkulation EP'!$B$4,20)+BJ$3,Datenquellen!$F$7:$H$45,3,FALSE))," ",VLOOKUP(EDATE('Projektkostenkalkulation EP'!$B$4,20)+BJ$3,Datenquellen!$F$7:$H$45,3,FALSE))="X"
                                    ),
                          "X",
                          IF((((NETWORKDAYS('Projektkostenkalkulation EP'!$V$8,EOMONTH('Projektkostenkalkulation EP'!$V$8,0)))*('Projektkostenkalkulation EP'!$N$42/5)*
                                        'Projektkostenkalkulation EP'!$V$26)-SUM($AK29:BJ$29))&gt;('Projektkostenkalkulation EP'!$N$42/5),('Projektkostenkalkulation EP'!$N$42/5),
                                         (NETWORKDAYS('Projektkostenkalkulation EP'!$V$8,
                                          EOMONTH('Projektkostenkalkulation EP'!$V$8,0)))*('Projektkostenkalkulation EP'!$N$42/5)*'Projektkostenkalkulation EP'!$V$26-SUM($AK29:BJ$29))
                          ),
               "X"
            )</f>
        <v>X</v>
      </c>
      <c r="BL29" s="122" t="str">
        <f xml:space="preserve"> IF(TEXT((EDATE('Projektkostenkalkulation EP'!$B$4,20)+BK$3),"MM")=TEXT((EDATE('Projektkostenkalkulation EP'!$B$4,20)+(BK$3-1)),"MM"),
             IF(
                        OR(
                                    TEXT((EDATE('Projektkostenkalkulation EP'!$B$4,20)+BK$3),"TTT") = "Sa",
                                    TEXT((EDATE('Projektkostenkalkulation EP'!$B$4,20)+BK$3),"TTT") = "So",
                                    IF(ISNA(VLOOKUP(EDATE('Projektkostenkalkulation EP'!$B$4,20)+BK$3,Datenquellen!$F$7:$H$45,3,FALSE))," ",VLOOKUP(EDATE('Projektkostenkalkulation EP'!$B$4,20)+BK$3,Datenquellen!$F$7:$H$45,3,FALSE))="X"
                                    ),
                          "X",
                          IF((((NETWORKDAYS('Projektkostenkalkulation EP'!$V$8,EOMONTH('Projektkostenkalkulation EP'!$V$8,0)))*('Projektkostenkalkulation EP'!$N$42/5)*
                                        'Projektkostenkalkulation EP'!$V$26)-SUM($AK29:BK$29))&gt;('Projektkostenkalkulation EP'!$N$42/5),('Projektkostenkalkulation EP'!$N$42/5),
                                         (NETWORKDAYS('Projektkostenkalkulation EP'!$V$8,
                                          EOMONTH('Projektkostenkalkulation EP'!$V$8,0)))*('Projektkostenkalkulation EP'!$N$42/5)*'Projektkostenkalkulation EP'!$V$26-SUM($AK29:BK$29))
                          ),
               "X"
            )</f>
        <v>X</v>
      </c>
      <c r="BM29" s="122">
        <f xml:space="preserve"> IF(TEXT((EDATE('Projektkostenkalkulation EP'!$B$4,20)+BL$3),"MM")=TEXT((EDATE('Projektkostenkalkulation EP'!$B$4,20)+(BL$3-1)),"MM"),
             IF(
                        OR(
                                    TEXT((EDATE('Projektkostenkalkulation EP'!$B$4,20)+BL$3),"TTT") = "Sa",
                                    TEXT((EDATE('Projektkostenkalkulation EP'!$B$4,20)+BL$3),"TTT") = "So",
                                    IF(ISNA(VLOOKUP(EDATE('Projektkostenkalkulation EP'!$B$4,20)+BL$3,Datenquellen!$F$7:$H$45,3,FALSE))," ",VLOOKUP(EDATE('Projektkostenkalkulation EP'!$B$4,20)+BL$3,Datenquellen!$F$7:$H$45,3,FALSE))="X"
                                    ),
                          "X",
                          IF((((NETWORKDAYS('Projektkostenkalkulation EP'!$V$8,EOMONTH('Projektkostenkalkulation EP'!$V$8,0)))*('Projektkostenkalkulation EP'!$N$42/5)*
                                        'Projektkostenkalkulation EP'!$V$26)-SUM($AK29:BL$29))&gt;('Projektkostenkalkulation EP'!$N$42/5),('Projektkostenkalkulation EP'!$N$42/5),
                                         (NETWORKDAYS('Projektkostenkalkulation EP'!$V$8,
                                          EOMONTH('Projektkostenkalkulation EP'!$V$8,0)))*('Projektkostenkalkulation EP'!$N$42/5)*'Projektkostenkalkulation EP'!$V$26-SUM($AK29:BL$29))
                          ),
               "X"
            )</f>
        <v>0</v>
      </c>
      <c r="BN29" s="122">
        <f xml:space="preserve"> IF(TEXT((EDATE('Projektkostenkalkulation EP'!$B$4,20)+BM$3),"MM")=TEXT((EDATE('Projektkostenkalkulation EP'!$B$4,20)+(BM$3-1)),"MM"),
             IF(
                        OR(
                                    TEXT((EDATE('Projektkostenkalkulation EP'!$B$4,20)+BM$3),"TTT") = "Sa",
                                    TEXT((EDATE('Projektkostenkalkulation EP'!$B$4,20)+BM$3),"TTT") = "So",
                                    IF(ISNA(VLOOKUP(EDATE('Projektkostenkalkulation EP'!$B$4,20)+BM$3,Datenquellen!$F$7:$H$45,3,FALSE))," ",VLOOKUP(EDATE('Projektkostenkalkulation EP'!$B$4,20)+BM$3,Datenquellen!$F$7:$H$45,3,FALSE))="X"
                                    ),
                          "X",
                          IF((((NETWORKDAYS('Projektkostenkalkulation EP'!$V$8,EOMONTH('Projektkostenkalkulation EP'!$V$8,0)))*('Projektkostenkalkulation EP'!$N$42/5)*
                                        'Projektkostenkalkulation EP'!$V$26)-SUM($AK29:BM$29))&gt;('Projektkostenkalkulation EP'!$N$42/5),('Projektkostenkalkulation EP'!$N$42/5),
                                         (NETWORKDAYS('Projektkostenkalkulation EP'!$V$8,
                                          EOMONTH('Projektkostenkalkulation EP'!$V$8,0)))*('Projektkostenkalkulation EP'!$N$42/5)*'Projektkostenkalkulation EP'!$V$26-SUM($AK29:BM$29))
                          ),
               "X"
            )</f>
        <v>0</v>
      </c>
      <c r="BO29" s="122" t="str">
        <f xml:space="preserve"> IF(TEXT((EDATE('Projektkostenkalkulation EP'!$B$4,20)+BN$3),"MM")=TEXT((EDATE('Projektkostenkalkulation EP'!$B$4,20)+(BN$3-1)),"MM"),
             IF(
                        OR(
                                    TEXT((EDATE('Projektkostenkalkulation EP'!$B$4,20)+BN$3),"TTT") = "Sa",
                                    TEXT((EDATE('Projektkostenkalkulation EP'!$B$4,20)+BN$3),"TTT") = "So",
                                    IF(ISNA(VLOOKUP(EDATE('Projektkostenkalkulation EP'!$B$4,20)+BN$3,Datenquellen!$F$7:$H$45,3,FALSE))," ",VLOOKUP(EDATE('Projektkostenkalkulation EP'!$B$4,20)+BN$3,Datenquellen!$F$7:$H$45,3,FALSE))="X"
                                    ),
                          "X",
                          IF((((NETWORKDAYS('Projektkostenkalkulation EP'!$V$8,EOMONTH('Projektkostenkalkulation EP'!$V$8,0)))*('Projektkostenkalkulation EP'!$N$42/5)*
                                        'Projektkostenkalkulation EP'!$V$26)-SUM($AK29:BN$29))&gt;('Projektkostenkalkulation EP'!$N$42/5),('Projektkostenkalkulation EP'!$N$42/5),
                                         (NETWORKDAYS('Projektkostenkalkulation EP'!$V$8,
                                          EOMONTH('Projektkostenkalkulation EP'!$V$8,0)))*('Projektkostenkalkulation EP'!$N$42/5)*'Projektkostenkalkulation EP'!$V$26-SUM($AK29:BN$29))
                          ),
               "X"
            )</f>
        <v>X</v>
      </c>
      <c r="BP29" s="121">
        <f>SUM(AK29:BO29)</f>
        <v>0</v>
      </c>
      <c r="BQ29" s="525">
        <f>BP29-BP30</f>
        <v>0</v>
      </c>
    </row>
    <row r="30" spans="1:69" ht="14.25" customHeight="1" thickBot="1" x14ac:dyDescent="0.25">
      <c r="A30" s="3" t="s">
        <v>82</v>
      </c>
      <c r="B30" s="270"/>
      <c r="C30" s="272"/>
      <c r="D30" s="272"/>
      <c r="E30" s="272"/>
      <c r="F30" s="272"/>
      <c r="G30" s="272"/>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123">
        <f t="shared" si="0"/>
        <v>0</v>
      </c>
      <c r="AH30" s="526"/>
      <c r="AJ30" s="3" t="s">
        <v>82</v>
      </c>
      <c r="AK30" s="270"/>
      <c r="AL30" s="272"/>
      <c r="AM30" s="272"/>
      <c r="AN30" s="272"/>
      <c r="AO30" s="272"/>
      <c r="AP30" s="272"/>
      <c r="AQ30" s="272"/>
      <c r="AR30" s="272"/>
      <c r="AS30" s="272"/>
      <c r="AT30" s="272"/>
      <c r="AU30" s="272"/>
      <c r="AV30" s="272"/>
      <c r="AW30" s="272"/>
      <c r="AX30" s="272"/>
      <c r="AY30" s="272"/>
      <c r="AZ30" s="272"/>
      <c r="BA30" s="272"/>
      <c r="BB30" s="272"/>
      <c r="BC30" s="272"/>
      <c r="BD30" s="272"/>
      <c r="BE30" s="272"/>
      <c r="BF30" s="272"/>
      <c r="BG30" s="272"/>
      <c r="BH30" s="272"/>
      <c r="BI30" s="272"/>
      <c r="BJ30" s="272"/>
      <c r="BK30" s="272"/>
      <c r="BL30" s="272"/>
      <c r="BM30" s="272"/>
      <c r="BN30" s="272"/>
      <c r="BO30" s="272"/>
      <c r="BP30" s="123">
        <f>SUM(AK30:BO30)</f>
        <v>0</v>
      </c>
      <c r="BQ30" s="526"/>
    </row>
    <row r="31" spans="1:69" x14ac:dyDescent="0.2">
      <c r="A31" s="1" t="s">
        <v>59</v>
      </c>
      <c r="B31" s="527" t="str">
        <f>TEXT('Projektkostenkalkulation EP'!$K$8,"MMMM JJJJ")</f>
        <v>Oktober 2024</v>
      </c>
      <c r="C31" s="527"/>
      <c r="D31" s="527"/>
      <c r="E31" s="527"/>
      <c r="F31" s="527"/>
      <c r="G31" s="527"/>
      <c r="H31" s="527"/>
      <c r="I31" s="527"/>
      <c r="J31" s="527"/>
      <c r="K31" s="527"/>
      <c r="L31" s="527"/>
      <c r="M31" s="527"/>
      <c r="N31" s="527"/>
      <c r="O31" s="527"/>
      <c r="P31" s="527"/>
      <c r="Q31" s="527"/>
      <c r="R31" s="527"/>
      <c r="S31" s="527"/>
      <c r="T31" s="527"/>
      <c r="U31" s="527"/>
      <c r="V31" s="527"/>
      <c r="W31" s="527"/>
      <c r="X31" s="527"/>
      <c r="Y31" s="527"/>
      <c r="Z31" s="527"/>
      <c r="AA31" s="527"/>
      <c r="AB31" s="527"/>
      <c r="AC31" s="527"/>
      <c r="AD31" s="527"/>
      <c r="AE31" s="527"/>
      <c r="AF31" s="527"/>
      <c r="AG31" s="527"/>
      <c r="AH31" s="528"/>
      <c r="AJ31" s="1" t="s">
        <v>59</v>
      </c>
      <c r="AK31" s="527" t="str">
        <f>TEXT('Projektkostenkalkulation EP'!$W$8,"MMMM JJJJ")</f>
        <v>Oktober 2025</v>
      </c>
      <c r="AL31" s="527"/>
      <c r="AM31" s="527"/>
      <c r="AN31" s="527"/>
      <c r="AO31" s="527"/>
      <c r="AP31" s="527"/>
      <c r="AQ31" s="527"/>
      <c r="AR31" s="527"/>
      <c r="AS31" s="527"/>
      <c r="AT31" s="527"/>
      <c r="AU31" s="527"/>
      <c r="AV31" s="527"/>
      <c r="AW31" s="527"/>
      <c r="AX31" s="527"/>
      <c r="AY31" s="527"/>
      <c r="AZ31" s="527"/>
      <c r="BA31" s="527"/>
      <c r="BB31" s="527"/>
      <c r="BC31" s="527"/>
      <c r="BD31" s="527"/>
      <c r="BE31" s="527"/>
      <c r="BF31" s="527"/>
      <c r="BG31" s="527"/>
      <c r="BH31" s="527"/>
      <c r="BI31" s="527"/>
      <c r="BJ31" s="527"/>
      <c r="BK31" s="527"/>
      <c r="BL31" s="527"/>
      <c r="BM31" s="527"/>
      <c r="BN31" s="527"/>
      <c r="BO31" s="527"/>
      <c r="BP31" s="527"/>
      <c r="BQ31" s="528"/>
    </row>
    <row r="32" spans="1:69" ht="14.25" customHeight="1" x14ac:dyDescent="0.2">
      <c r="A32" s="2" t="s">
        <v>81</v>
      </c>
      <c r="B32" s="124">
        <f>IF(
            OR(
                     TEXT(EDATE('Projektkostenkalkulation EP'!$B$4,9),"TTT") = "Sa",
                     TEXT(EDATE('Projektkostenkalkulation EP'!$B$4,9),"TTT") = "So",
                     IF(ISNA(VLOOKUP(EDATE('Projektkostenkalkulation EP'!$B$4,9),Datenquellen!$F$7:$H$45,3,FALSE))," ",VLOOKUP(EDATE('Projektkostenkalkulation EP'!$B$4,9),Datenquellen!$F$7:$H$45,3,FALSE))="X"
                            ),
                    "X",
                    IF('Projektkostenkalkulation EP'!$K$26&gt;0,('Projektkostenkalkulation EP'!$N$42/5),0)
            )</f>
        <v>0</v>
      </c>
      <c r="C32" s="122">
        <f xml:space="preserve"> IF(TEXT((EDATE('Projektkostenkalkulation EP'!$B$4,9)+B$3),"MM")=TEXT((EDATE('Projektkostenkalkulation EP'!$B$4,9)+(B$3-1)),"MM"),
             IF(
                        OR(
                                    TEXT((EDATE('Projektkostenkalkulation EP'!$B$4,9)+B$3),"TTT") = "Sa",
                                    TEXT((EDATE('Projektkostenkalkulation EP'!$B$4,9)+B$3),"TTT") = "So",
                                    IF(ISNA(VLOOKUP(EDATE('Projektkostenkalkulation EP'!$B$4,9)+B$3,Datenquellen!$F$7:$H$45,3,FALSE))," ",VLOOKUP(EDATE('Projektkostenkalkulation EP'!$B$4,9)+B$3,Datenquellen!$F$7:$H$45,3,FALSE))="X"
                                    ),
                          "X",
                          IF((((NETWORKDAYS('Projektkostenkalkulation EP'!$K$8,EOMONTH('Projektkostenkalkulation EP'!$K$8,0)))*('Projektkostenkalkulation EP'!$N$42/5)*
                                        'Projektkostenkalkulation EP'!$K$26)-SUM($B$32:B32))&gt;('Projektkostenkalkulation EP'!$N$42/5),('Projektkostenkalkulation EP'!$N$42/5),
                                         (NETWORKDAYS('Projektkostenkalkulation EP'!$K$8,
                                          EOMONTH('Projektkostenkalkulation EP'!$K$8,0)))*('Projektkostenkalkulation EP'!$N$42/5)*'Projektkostenkalkulation EP'!$K$26-SUM($B$32:B32))
                          ),
               "X"
            )</f>
        <v>0</v>
      </c>
      <c r="D32" s="122" t="str">
        <f xml:space="preserve"> IF(TEXT((EDATE('Projektkostenkalkulation EP'!$B$4,9)+C$3),"MM")=TEXT((EDATE('Projektkostenkalkulation EP'!$B$4,9)+(C$3-1)),"MM"),
             IF(
                        OR(
                                    TEXT((EDATE('Projektkostenkalkulation EP'!$B$4,9)+C$3),"TTT") = "Sa",
                                    TEXT((EDATE('Projektkostenkalkulation EP'!$B$4,9)+C$3),"TTT") = "So",
                                    IF(ISNA(VLOOKUP(EDATE('Projektkostenkalkulation EP'!$B$4,9)+C$3,Datenquellen!$F$7:$H$45,3,FALSE))," ",VLOOKUP(EDATE('Projektkostenkalkulation EP'!$B$4,9)+C$3,Datenquellen!$F$7:$H$45,3,FALSE))="X"
                                    ),
                          "X",
                          IF((((NETWORKDAYS('Projektkostenkalkulation EP'!$K$8,EOMONTH('Projektkostenkalkulation EP'!$K$8,0)))*('Projektkostenkalkulation EP'!$N$42/5)*
                                        'Projektkostenkalkulation EP'!$K$26)-SUM($B$32:C32))&gt;('Projektkostenkalkulation EP'!$N$42/5),('Projektkostenkalkulation EP'!$N$42/5),
                                         (NETWORKDAYS('Projektkostenkalkulation EP'!$K$8,
                                          EOMONTH('Projektkostenkalkulation EP'!$K$8,0)))*('Projektkostenkalkulation EP'!$N$42/5)*'Projektkostenkalkulation EP'!$K$26-SUM($B$32:C32))
                          ),
               "X"
            )</f>
        <v>X</v>
      </c>
      <c r="E32" s="122">
        <f xml:space="preserve"> IF(TEXT((EDATE('Projektkostenkalkulation EP'!$B$4,9)+D$3),"MM")=TEXT((EDATE('Projektkostenkalkulation EP'!$B$4,9)+(D$3-1)),"MM"),
             IF(
                        OR(
                                    TEXT((EDATE('Projektkostenkalkulation EP'!$B$4,9)+D$3),"TTT") = "Sa",
                                    TEXT((EDATE('Projektkostenkalkulation EP'!$B$4,9)+D$3),"TTT") = "So",
                                    IF(ISNA(VLOOKUP(EDATE('Projektkostenkalkulation EP'!$B$4,9)+D$3,Datenquellen!$F$7:$H$45,3,FALSE))," ",VLOOKUP(EDATE('Projektkostenkalkulation EP'!$B$4,9)+D$3,Datenquellen!$F$7:$H$45,3,FALSE))="X"
                                    ),
                          "X",
                          IF((((NETWORKDAYS('Projektkostenkalkulation EP'!$K$8,EOMONTH('Projektkostenkalkulation EP'!$K$8,0)))*('Projektkostenkalkulation EP'!$N$42/5)*
                                        'Projektkostenkalkulation EP'!$K$26)-SUM($B$32:D32))&gt;('Projektkostenkalkulation EP'!$N$42/5),('Projektkostenkalkulation EP'!$N$42/5),
                                         (NETWORKDAYS('Projektkostenkalkulation EP'!$K$8,
                                          EOMONTH('Projektkostenkalkulation EP'!$K$8,0)))*('Projektkostenkalkulation EP'!$N$42/5)*'Projektkostenkalkulation EP'!$K$26-SUM($B$32:D32))
                          ),
               "X"
            )</f>
        <v>0</v>
      </c>
      <c r="F32" s="122" t="str">
        <f xml:space="preserve"> IF(TEXT((EDATE('Projektkostenkalkulation EP'!$B$4,9)+E$3),"MM")=TEXT((EDATE('Projektkostenkalkulation EP'!$B$4,9)+(E$3-1)),"MM"),
             IF(
                        OR(
                                    TEXT((EDATE('Projektkostenkalkulation EP'!$B$4,9)+E$3),"TTT") = "Sa",
                                    TEXT((EDATE('Projektkostenkalkulation EP'!$B$4,9)+E$3),"TTT") = "So",
                                    IF(ISNA(VLOOKUP(EDATE('Projektkostenkalkulation EP'!$B$4,9)+E$3,Datenquellen!$F$7:$H$45,3,FALSE))," ",VLOOKUP(EDATE('Projektkostenkalkulation EP'!$B$4,9)+E$3,Datenquellen!$F$7:$H$45,3,FALSE))="X"
                                    ),
                          "X",
                          IF((((NETWORKDAYS('Projektkostenkalkulation EP'!$K$8,EOMONTH('Projektkostenkalkulation EP'!$K$8,0)))*('Projektkostenkalkulation EP'!$N$42/5)*
                                        'Projektkostenkalkulation EP'!$K$26)-SUM($B$32:E32))&gt;('Projektkostenkalkulation EP'!$N$42/5),('Projektkostenkalkulation EP'!$N$42/5),
                                         (NETWORKDAYS('Projektkostenkalkulation EP'!$K$8,
                                          EOMONTH('Projektkostenkalkulation EP'!$K$8,0)))*('Projektkostenkalkulation EP'!$N$42/5)*'Projektkostenkalkulation EP'!$K$26-SUM($B$32:E32))
                          ),
               "X"
            )</f>
        <v>X</v>
      </c>
      <c r="G32" s="122" t="str">
        <f xml:space="preserve"> IF(TEXT((EDATE('Projektkostenkalkulation EP'!$B$4,9)+F$3),"MM")=TEXT((EDATE('Projektkostenkalkulation EP'!$B$4,9)+(F$3-1)),"MM"),
             IF(
                        OR(
                                    TEXT((EDATE('Projektkostenkalkulation EP'!$B$4,9)+F$3),"TTT") = "Sa",
                                    TEXT((EDATE('Projektkostenkalkulation EP'!$B$4,9)+F$3),"TTT") = "So",
                                    IF(ISNA(VLOOKUP(EDATE('Projektkostenkalkulation EP'!$B$4,9)+F$3,Datenquellen!$F$7:$H$45,3,FALSE))," ",VLOOKUP(EDATE('Projektkostenkalkulation EP'!$B$4,9)+F$3,Datenquellen!$F$7:$H$45,3,FALSE))="X"
                                    ),
                          "X",
                          IF((((NETWORKDAYS('Projektkostenkalkulation EP'!$K$8,EOMONTH('Projektkostenkalkulation EP'!$K$8,0)))*('Projektkostenkalkulation EP'!$N$42/5)*
                                        'Projektkostenkalkulation EP'!$K$26)-SUM($B$32:F32))&gt;('Projektkostenkalkulation EP'!$N$42/5),('Projektkostenkalkulation EP'!$N$42/5),
                                         (NETWORKDAYS('Projektkostenkalkulation EP'!$K$8,
                                          EOMONTH('Projektkostenkalkulation EP'!$K$8,0)))*('Projektkostenkalkulation EP'!$N$42/5)*'Projektkostenkalkulation EP'!$K$26-SUM($B$32:F32))
                          ),
               "X"
            )</f>
        <v>X</v>
      </c>
      <c r="H32" s="122">
        <f xml:space="preserve"> IF(TEXT((EDATE('Projektkostenkalkulation EP'!$B$4,9)+G$3),"MM")=TEXT((EDATE('Projektkostenkalkulation EP'!$B$4,9)+(G$3-1)),"MM"),
             IF(
                        OR(
                                    TEXT((EDATE('Projektkostenkalkulation EP'!$B$4,9)+G$3),"TTT") = "Sa",
                                    TEXT((EDATE('Projektkostenkalkulation EP'!$B$4,9)+G$3),"TTT") = "So",
                                    IF(ISNA(VLOOKUP(EDATE('Projektkostenkalkulation EP'!$B$4,9)+G$3,Datenquellen!$F$7:$H$45,3,FALSE))," ",VLOOKUP(EDATE('Projektkostenkalkulation EP'!$B$4,9)+G$3,Datenquellen!$F$7:$H$45,3,FALSE))="X"
                                    ),
                          "X",
                          IF((((NETWORKDAYS('Projektkostenkalkulation EP'!$K$8,EOMONTH('Projektkostenkalkulation EP'!$K$8,0)))*('Projektkostenkalkulation EP'!$N$42/5)*
                                        'Projektkostenkalkulation EP'!$K$26)-SUM($B$32:G32))&gt;('Projektkostenkalkulation EP'!$N$42/5),('Projektkostenkalkulation EP'!$N$42/5),
                                         (NETWORKDAYS('Projektkostenkalkulation EP'!$K$8,
                                          EOMONTH('Projektkostenkalkulation EP'!$K$8,0)))*('Projektkostenkalkulation EP'!$N$42/5)*'Projektkostenkalkulation EP'!$K$26-SUM($B$32:G32))
                          ),
               "X"
            )</f>
        <v>0</v>
      </c>
      <c r="I32" s="122">
        <f xml:space="preserve"> IF(TEXT((EDATE('Projektkostenkalkulation EP'!$B$4,9)+H$3),"MM")=TEXT((EDATE('Projektkostenkalkulation EP'!$B$4,9)+(H$3-1)),"MM"),
             IF(
                        OR(
                                    TEXT((EDATE('Projektkostenkalkulation EP'!$B$4,9)+H$3),"TTT") = "Sa",
                                    TEXT((EDATE('Projektkostenkalkulation EP'!$B$4,9)+H$3),"TTT") = "So",
                                    IF(ISNA(VLOOKUP(EDATE('Projektkostenkalkulation EP'!$B$4,9)+H$3,Datenquellen!$F$7:$H$45,3,FALSE))," ",VLOOKUP(EDATE('Projektkostenkalkulation EP'!$B$4,9)+H$3,Datenquellen!$F$7:$H$45,3,FALSE))="X"
                                    ),
                          "X",
                          IF((((NETWORKDAYS('Projektkostenkalkulation EP'!$K$8,EOMONTH('Projektkostenkalkulation EP'!$K$8,0)))*('Projektkostenkalkulation EP'!$N$42/5)*
                                        'Projektkostenkalkulation EP'!$K$26)-SUM($B$32:H32))&gt;('Projektkostenkalkulation EP'!$N$42/5),('Projektkostenkalkulation EP'!$N$42/5),
                                         (NETWORKDAYS('Projektkostenkalkulation EP'!$K$8,
                                          EOMONTH('Projektkostenkalkulation EP'!$K$8,0)))*('Projektkostenkalkulation EP'!$N$42/5)*'Projektkostenkalkulation EP'!$K$26-SUM($B$32:H32))
                          ),
               "X"
            )</f>
        <v>0</v>
      </c>
      <c r="J32" s="122">
        <f xml:space="preserve"> IF(TEXT((EDATE('Projektkostenkalkulation EP'!$B$4,9)+I$3),"MM")=TEXT((EDATE('Projektkostenkalkulation EP'!$B$4,9)+(I$3-1)),"MM"),
             IF(
                        OR(
                                    TEXT((EDATE('Projektkostenkalkulation EP'!$B$4,9)+I$3),"TTT") = "Sa",
                                    TEXT((EDATE('Projektkostenkalkulation EP'!$B$4,9)+I$3),"TTT") = "So",
                                    IF(ISNA(VLOOKUP(EDATE('Projektkostenkalkulation EP'!$B$4,9)+I$3,Datenquellen!$F$7:$H$45,3,FALSE))," ",VLOOKUP(EDATE('Projektkostenkalkulation EP'!$B$4,9)+I$3,Datenquellen!$F$7:$H$45,3,FALSE))="X"
                                    ),
                          "X",
                          IF((((NETWORKDAYS('Projektkostenkalkulation EP'!$K$8,EOMONTH('Projektkostenkalkulation EP'!$K$8,0)))*('Projektkostenkalkulation EP'!$N$42/5)*
                                        'Projektkostenkalkulation EP'!$K$26)-SUM($B$32:I32))&gt;('Projektkostenkalkulation EP'!$N$42/5),('Projektkostenkalkulation EP'!$N$42/5),
                                         (NETWORKDAYS('Projektkostenkalkulation EP'!$K$8,
                                          EOMONTH('Projektkostenkalkulation EP'!$K$8,0)))*('Projektkostenkalkulation EP'!$N$42/5)*'Projektkostenkalkulation EP'!$K$26-SUM($B$32:I32))
                          ),
               "X"
            )</f>
        <v>0</v>
      </c>
      <c r="K32" s="122">
        <f xml:space="preserve"> IF(TEXT((EDATE('Projektkostenkalkulation EP'!$B$4,9)+J$3),"MM")=TEXT((EDATE('Projektkostenkalkulation EP'!$B$4,9)+(J$3-1)),"MM"),
             IF(
                        OR(
                                    TEXT((EDATE('Projektkostenkalkulation EP'!$B$4,9)+J$3),"TTT") = "Sa",
                                    TEXT((EDATE('Projektkostenkalkulation EP'!$B$4,9)+J$3),"TTT") = "So",
                                    IF(ISNA(VLOOKUP(EDATE('Projektkostenkalkulation EP'!$B$4,9)+J$3,Datenquellen!$F$7:$H$45,3,FALSE))," ",VLOOKUP(EDATE('Projektkostenkalkulation EP'!$B$4,9)+J$3,Datenquellen!$F$7:$H$45,3,FALSE))="X"
                                    ),
                          "X",
                          IF((((NETWORKDAYS('Projektkostenkalkulation EP'!$K$8,EOMONTH('Projektkostenkalkulation EP'!$K$8,0)))*('Projektkostenkalkulation EP'!$N$42/5)*
                                        'Projektkostenkalkulation EP'!$K$26)-SUM($B$32:J32))&gt;('Projektkostenkalkulation EP'!$N$42/5),('Projektkostenkalkulation EP'!$N$42/5),
                                         (NETWORKDAYS('Projektkostenkalkulation EP'!$K$8,
                                          EOMONTH('Projektkostenkalkulation EP'!$K$8,0)))*('Projektkostenkalkulation EP'!$N$42/5)*'Projektkostenkalkulation EP'!$K$26-SUM($B$32:J32))
                          ),
               "X"
            )</f>
        <v>0</v>
      </c>
      <c r="L32" s="122">
        <f xml:space="preserve"> IF(TEXT((EDATE('Projektkostenkalkulation EP'!$B$4,9)+K$3),"MM")=TEXT((EDATE('Projektkostenkalkulation EP'!$B$4,9)+(K$3-1)),"MM"),
             IF(
                        OR(
                                    TEXT((EDATE('Projektkostenkalkulation EP'!$B$4,9)+K$3),"TTT") = "Sa",
                                    TEXT((EDATE('Projektkostenkalkulation EP'!$B$4,9)+K$3),"TTT") = "So",
                                    IF(ISNA(VLOOKUP(EDATE('Projektkostenkalkulation EP'!$B$4,9)+K$3,Datenquellen!$F$7:$H$45,3,FALSE))," ",VLOOKUP(EDATE('Projektkostenkalkulation EP'!$B$4,9)+K$3,Datenquellen!$F$7:$H$45,3,FALSE))="X"
                                    ),
                          "X",
                          IF((((NETWORKDAYS('Projektkostenkalkulation EP'!$K$8,EOMONTH('Projektkostenkalkulation EP'!$K$8,0)))*('Projektkostenkalkulation EP'!$N$42/5)*
                                        'Projektkostenkalkulation EP'!$K$26)-SUM($B$32:K32))&gt;('Projektkostenkalkulation EP'!$N$42/5),('Projektkostenkalkulation EP'!$N$42/5),
                                         (NETWORKDAYS('Projektkostenkalkulation EP'!$K$8,
                                          EOMONTH('Projektkostenkalkulation EP'!$K$8,0)))*('Projektkostenkalkulation EP'!$N$42/5)*'Projektkostenkalkulation EP'!$K$26-SUM($B$32:K32))
                          ),
               "X"
            )</f>
        <v>0</v>
      </c>
      <c r="M32" s="122" t="str">
        <f xml:space="preserve"> IF(TEXT((EDATE('Projektkostenkalkulation EP'!$B$4,9)+L$3),"MM")=TEXT((EDATE('Projektkostenkalkulation EP'!$B$4,9)+(L$3-1)),"MM"),
             IF(
                        OR(
                                    TEXT((EDATE('Projektkostenkalkulation EP'!$B$4,9)+L$3),"TTT") = "Sa",
                                    TEXT((EDATE('Projektkostenkalkulation EP'!$B$4,9)+L$3),"TTT") = "So",
                                    IF(ISNA(VLOOKUP(EDATE('Projektkostenkalkulation EP'!$B$4,9)+L$3,Datenquellen!$F$7:$H$45,3,FALSE))," ",VLOOKUP(EDATE('Projektkostenkalkulation EP'!$B$4,9)+L$3,Datenquellen!$F$7:$H$45,3,FALSE))="X"
                                    ),
                          "X",
                          IF((((NETWORKDAYS('Projektkostenkalkulation EP'!$K$8,EOMONTH('Projektkostenkalkulation EP'!$K$8,0)))*('Projektkostenkalkulation EP'!$N$42/5)*
                                        'Projektkostenkalkulation EP'!$K$26)-SUM($B$32:L32))&gt;('Projektkostenkalkulation EP'!$N$42/5),('Projektkostenkalkulation EP'!$N$42/5),
                                         (NETWORKDAYS('Projektkostenkalkulation EP'!$K$8,
                                          EOMONTH('Projektkostenkalkulation EP'!$K$8,0)))*('Projektkostenkalkulation EP'!$N$42/5)*'Projektkostenkalkulation EP'!$K$26-SUM($B$32:L32))
                          ),
               "X"
            )</f>
        <v>X</v>
      </c>
      <c r="N32" s="122" t="str">
        <f xml:space="preserve"> IF(TEXT((EDATE('Projektkostenkalkulation EP'!$B$4,9)+M$3),"MM")=TEXT((EDATE('Projektkostenkalkulation EP'!$B$4,9)+(M$3-1)),"MM"),
             IF(
                        OR(
                                    TEXT((EDATE('Projektkostenkalkulation EP'!$B$4,9)+M$3),"TTT") = "Sa",
                                    TEXT((EDATE('Projektkostenkalkulation EP'!$B$4,9)+M$3),"TTT") = "So",
                                    IF(ISNA(VLOOKUP(EDATE('Projektkostenkalkulation EP'!$B$4,9)+M$3,Datenquellen!$F$7:$H$45,3,FALSE))," ",VLOOKUP(EDATE('Projektkostenkalkulation EP'!$B$4,9)+M$3,Datenquellen!$F$7:$H$45,3,FALSE))="X"
                                    ),
                          "X",
                          IF((((NETWORKDAYS('Projektkostenkalkulation EP'!$K$8,EOMONTH('Projektkostenkalkulation EP'!$K$8,0)))*('Projektkostenkalkulation EP'!$N$42/5)*
                                        'Projektkostenkalkulation EP'!$K$26)-SUM($B$32:M32))&gt;('Projektkostenkalkulation EP'!$N$42/5),('Projektkostenkalkulation EP'!$N$42/5),
                                         (NETWORKDAYS('Projektkostenkalkulation EP'!$K$8,
                                          EOMONTH('Projektkostenkalkulation EP'!$K$8,0)))*('Projektkostenkalkulation EP'!$N$42/5)*'Projektkostenkalkulation EP'!$K$26-SUM($B$32:M32))
                          ),
               "X"
            )</f>
        <v>X</v>
      </c>
      <c r="O32" s="122">
        <f xml:space="preserve"> IF(TEXT((EDATE('Projektkostenkalkulation EP'!$B$4,9)+N$3),"MM")=TEXT((EDATE('Projektkostenkalkulation EP'!$B$4,9)+(N$3-1)),"MM"),
             IF(
                        OR(
                                    TEXT((EDATE('Projektkostenkalkulation EP'!$B$4,9)+N$3),"TTT") = "Sa",
                                    TEXT((EDATE('Projektkostenkalkulation EP'!$B$4,9)+N$3),"TTT") = "So",
                                    IF(ISNA(VLOOKUP(EDATE('Projektkostenkalkulation EP'!$B$4,9)+N$3,Datenquellen!$F$7:$H$45,3,FALSE))," ",VLOOKUP(EDATE('Projektkostenkalkulation EP'!$B$4,9)+N$3,Datenquellen!$F$7:$H$45,3,FALSE))="X"
                                    ),
                          "X",
                          IF((((NETWORKDAYS('Projektkostenkalkulation EP'!$K$8,EOMONTH('Projektkostenkalkulation EP'!$K$8,0)))*('Projektkostenkalkulation EP'!$N$42/5)*
                                        'Projektkostenkalkulation EP'!$K$26)-SUM($B$32:N32))&gt;('Projektkostenkalkulation EP'!$N$42/5),('Projektkostenkalkulation EP'!$N$42/5),
                                         (NETWORKDAYS('Projektkostenkalkulation EP'!$K$8,
                                          EOMONTH('Projektkostenkalkulation EP'!$K$8,0)))*('Projektkostenkalkulation EP'!$N$42/5)*'Projektkostenkalkulation EP'!$K$26-SUM($B$32:N32))
                          ),
               "X"
            )</f>
        <v>0</v>
      </c>
      <c r="P32" s="122">
        <f xml:space="preserve"> IF(TEXT((EDATE('Projektkostenkalkulation EP'!$B$4,9)+O$3),"MM")=TEXT((EDATE('Projektkostenkalkulation EP'!$B$4,9)+(O$3-1)),"MM"),
             IF(
                        OR(
                                    TEXT((EDATE('Projektkostenkalkulation EP'!$B$4,9)+O$3),"TTT") = "Sa",
                                    TEXT((EDATE('Projektkostenkalkulation EP'!$B$4,9)+O$3),"TTT") = "So",
                                    IF(ISNA(VLOOKUP(EDATE('Projektkostenkalkulation EP'!$B$4,9)+O$3,Datenquellen!$F$7:$H$45,3,FALSE))," ",VLOOKUP(EDATE('Projektkostenkalkulation EP'!$B$4,9)+O$3,Datenquellen!$F$7:$H$45,3,FALSE))="X"
                                    ),
                          "X",
                          IF((((NETWORKDAYS('Projektkostenkalkulation EP'!$K$8,EOMONTH('Projektkostenkalkulation EP'!$K$8,0)))*('Projektkostenkalkulation EP'!$N$42/5)*
                                        'Projektkostenkalkulation EP'!$K$26)-SUM($B$32:O32))&gt;('Projektkostenkalkulation EP'!$N$42/5),('Projektkostenkalkulation EP'!$N$42/5),
                                         (NETWORKDAYS('Projektkostenkalkulation EP'!$K$8,
                                          EOMONTH('Projektkostenkalkulation EP'!$K$8,0)))*('Projektkostenkalkulation EP'!$N$42/5)*'Projektkostenkalkulation EP'!$K$26-SUM($B$32:O32))
                          ),
               "X"
            )</f>
        <v>0</v>
      </c>
      <c r="Q32" s="122">
        <f xml:space="preserve"> IF(TEXT((EDATE('Projektkostenkalkulation EP'!$B$4,9)+P$3),"MM")=TEXT((EDATE('Projektkostenkalkulation EP'!$B$4,9)+(P$3-1)),"MM"),
             IF(
                        OR(
                                    TEXT((EDATE('Projektkostenkalkulation EP'!$B$4,9)+P$3),"TTT") = "Sa",
                                    TEXT((EDATE('Projektkostenkalkulation EP'!$B$4,9)+P$3),"TTT") = "So",
                                    IF(ISNA(VLOOKUP(EDATE('Projektkostenkalkulation EP'!$B$4,9)+P$3,Datenquellen!$F$7:$H$45,3,FALSE))," ",VLOOKUP(EDATE('Projektkostenkalkulation EP'!$B$4,9)+P$3,Datenquellen!$F$7:$H$45,3,FALSE))="X"
                                    ),
                          "X",
                          IF((((NETWORKDAYS('Projektkostenkalkulation EP'!$K$8,EOMONTH('Projektkostenkalkulation EP'!$K$8,0)))*('Projektkostenkalkulation EP'!$N$42/5)*
                                        'Projektkostenkalkulation EP'!$K$26)-SUM($B$32:P32))&gt;('Projektkostenkalkulation EP'!$N$42/5),('Projektkostenkalkulation EP'!$N$42/5),
                                         (NETWORKDAYS('Projektkostenkalkulation EP'!$K$8,
                                          EOMONTH('Projektkostenkalkulation EP'!$K$8,0)))*('Projektkostenkalkulation EP'!$N$42/5)*'Projektkostenkalkulation EP'!$K$26-SUM($B$32:P32))
                          ),
               "X"
            )</f>
        <v>0</v>
      </c>
      <c r="R32" s="122">
        <f xml:space="preserve"> IF(TEXT((EDATE('Projektkostenkalkulation EP'!$B$4,9)+Q$3),"MM")=TEXT((EDATE('Projektkostenkalkulation EP'!$B$4,9)+(Q$3-1)),"MM"),
             IF(
                        OR(
                                    TEXT((EDATE('Projektkostenkalkulation EP'!$B$4,9)+Q$3),"TTT") = "Sa",
                                    TEXT((EDATE('Projektkostenkalkulation EP'!$B$4,9)+Q$3),"TTT") = "So",
                                    IF(ISNA(VLOOKUP(EDATE('Projektkostenkalkulation EP'!$B$4,9)+Q$3,Datenquellen!$F$7:$H$45,3,FALSE))," ",VLOOKUP(EDATE('Projektkostenkalkulation EP'!$B$4,9)+Q$3,Datenquellen!$F$7:$H$45,3,FALSE))="X"
                                    ),
                          "X",
                          IF((((NETWORKDAYS('Projektkostenkalkulation EP'!$K$8,EOMONTH('Projektkostenkalkulation EP'!$K$8,0)))*('Projektkostenkalkulation EP'!$N$42/5)*
                                        'Projektkostenkalkulation EP'!$K$26)-SUM($B$32:Q32))&gt;('Projektkostenkalkulation EP'!$N$42/5),('Projektkostenkalkulation EP'!$N$42/5),
                                         (NETWORKDAYS('Projektkostenkalkulation EP'!$K$8,
                                          EOMONTH('Projektkostenkalkulation EP'!$K$8,0)))*('Projektkostenkalkulation EP'!$N$42/5)*'Projektkostenkalkulation EP'!$K$26-SUM($B$32:Q32))
                          ),
               "X"
            )</f>
        <v>0</v>
      </c>
      <c r="S32" s="122">
        <f xml:space="preserve"> IF(TEXT((EDATE('Projektkostenkalkulation EP'!$B$4,9)+R$3),"MM")=TEXT((EDATE('Projektkostenkalkulation EP'!$B$4,9)+(R$3-1)),"MM"),
             IF(
                        OR(
                                    TEXT((EDATE('Projektkostenkalkulation EP'!$B$4,9)+R$3),"TTT") = "Sa",
                                    TEXT((EDATE('Projektkostenkalkulation EP'!$B$4,9)+R$3),"TTT") = "So",
                                    IF(ISNA(VLOOKUP(EDATE('Projektkostenkalkulation EP'!$B$4,9)+R$3,Datenquellen!$F$7:$H$45,3,FALSE))," ",VLOOKUP(EDATE('Projektkostenkalkulation EP'!$B$4,9)+R$3,Datenquellen!$F$7:$H$45,3,FALSE))="X"
                                    ),
                          "X",
                          IF((((NETWORKDAYS('Projektkostenkalkulation EP'!$K$8,EOMONTH('Projektkostenkalkulation EP'!$K$8,0)))*('Projektkostenkalkulation EP'!$N$42/5)*
                                        'Projektkostenkalkulation EP'!$K$26)-SUM($B$32:R32))&gt;('Projektkostenkalkulation EP'!$N$42/5),('Projektkostenkalkulation EP'!$N$42/5),
                                         (NETWORKDAYS('Projektkostenkalkulation EP'!$K$8,
                                          EOMONTH('Projektkostenkalkulation EP'!$K$8,0)))*('Projektkostenkalkulation EP'!$N$42/5)*'Projektkostenkalkulation EP'!$K$26-SUM($B$32:R32))
                          ),
               "X"
            )</f>
        <v>0</v>
      </c>
      <c r="T32" s="122" t="str">
        <f xml:space="preserve"> IF(TEXT((EDATE('Projektkostenkalkulation EP'!$B$4,9)+S$3),"MM")=TEXT((EDATE('Projektkostenkalkulation EP'!$B$4,9)+(S$3-1)),"MM"),
             IF(
                        OR(
                                    TEXT((EDATE('Projektkostenkalkulation EP'!$B$4,9)+S$3),"TTT") = "Sa",
                                    TEXT((EDATE('Projektkostenkalkulation EP'!$B$4,9)+S$3),"TTT") = "So",
                                    IF(ISNA(VLOOKUP(EDATE('Projektkostenkalkulation EP'!$B$4,9)+S$3,Datenquellen!$F$7:$H$45,3,FALSE))," ",VLOOKUP(EDATE('Projektkostenkalkulation EP'!$B$4,9)+S$3,Datenquellen!$F$7:$H$45,3,FALSE))="X"
                                    ),
                          "X",
                          IF((((NETWORKDAYS('Projektkostenkalkulation EP'!$K$8,EOMONTH('Projektkostenkalkulation EP'!$K$8,0)))*('Projektkostenkalkulation EP'!$N$42/5)*
                                        'Projektkostenkalkulation EP'!$K$26)-SUM($B$32:S32))&gt;('Projektkostenkalkulation EP'!$N$42/5),('Projektkostenkalkulation EP'!$N$42/5),
                                         (NETWORKDAYS('Projektkostenkalkulation EP'!$K$8,
                                          EOMONTH('Projektkostenkalkulation EP'!$K$8,0)))*('Projektkostenkalkulation EP'!$N$42/5)*'Projektkostenkalkulation EP'!$K$26-SUM($B$32:S32))
                          ),
               "X"
            )</f>
        <v>X</v>
      </c>
      <c r="U32" s="122" t="str">
        <f xml:space="preserve"> IF(TEXT((EDATE('Projektkostenkalkulation EP'!$B$4,9)+T$3),"MM")=TEXT((EDATE('Projektkostenkalkulation EP'!$B$4,9)+(T$3-1)),"MM"),
             IF(
                        OR(
                                    TEXT((EDATE('Projektkostenkalkulation EP'!$B$4,9)+T$3),"TTT") = "Sa",
                                    TEXT((EDATE('Projektkostenkalkulation EP'!$B$4,9)+T$3),"TTT") = "So",
                                    IF(ISNA(VLOOKUP(EDATE('Projektkostenkalkulation EP'!$B$4,9)+T$3,Datenquellen!$F$7:$H$45,3,FALSE))," ",VLOOKUP(EDATE('Projektkostenkalkulation EP'!$B$4,9)+T$3,Datenquellen!$F$7:$H$45,3,FALSE))="X"
                                    ),
                          "X",
                          IF((((NETWORKDAYS('Projektkostenkalkulation EP'!$K$8,EOMONTH('Projektkostenkalkulation EP'!$K$8,0)))*('Projektkostenkalkulation EP'!$N$42/5)*
                                        'Projektkostenkalkulation EP'!$K$26)-SUM($B$32:T32))&gt;('Projektkostenkalkulation EP'!$N$42/5),('Projektkostenkalkulation EP'!$N$42/5),
                                         (NETWORKDAYS('Projektkostenkalkulation EP'!$K$8,
                                          EOMONTH('Projektkostenkalkulation EP'!$K$8,0)))*('Projektkostenkalkulation EP'!$N$42/5)*'Projektkostenkalkulation EP'!$K$26-SUM($B$32:T32))
                          ),
               "X"
            )</f>
        <v>X</v>
      </c>
      <c r="V32" s="122">
        <f xml:space="preserve"> IF(TEXT((EDATE('Projektkostenkalkulation EP'!$B$4,9)+U$3),"MM")=TEXT((EDATE('Projektkostenkalkulation EP'!$B$4,9)+(U$3-1)),"MM"),
             IF(
                        OR(
                                    TEXT((EDATE('Projektkostenkalkulation EP'!$B$4,9)+U$3),"TTT") = "Sa",
                                    TEXT((EDATE('Projektkostenkalkulation EP'!$B$4,9)+U$3),"TTT") = "So",
                                    IF(ISNA(VLOOKUP(EDATE('Projektkostenkalkulation EP'!$B$4,9)+U$3,Datenquellen!$F$7:$H$45,3,FALSE))," ",VLOOKUP(EDATE('Projektkostenkalkulation EP'!$B$4,9)+U$3,Datenquellen!$F$7:$H$45,3,FALSE))="X"
                                    ),
                          "X",
                          IF((((NETWORKDAYS('Projektkostenkalkulation EP'!$K$8,EOMONTH('Projektkostenkalkulation EP'!$K$8,0)))*('Projektkostenkalkulation EP'!$N$42/5)*
                                        'Projektkostenkalkulation EP'!$K$26)-SUM($B$32:U32))&gt;('Projektkostenkalkulation EP'!$N$42/5),('Projektkostenkalkulation EP'!$N$42/5),
                                         (NETWORKDAYS('Projektkostenkalkulation EP'!$K$8,
                                          EOMONTH('Projektkostenkalkulation EP'!$K$8,0)))*('Projektkostenkalkulation EP'!$N$42/5)*'Projektkostenkalkulation EP'!$K$26-SUM($B$32:U32))
                          ),
               "X"
            )</f>
        <v>0</v>
      </c>
      <c r="W32" s="122">
        <f xml:space="preserve"> IF(TEXT((EDATE('Projektkostenkalkulation EP'!$B$4,9)+V$3),"MM")=TEXT((EDATE('Projektkostenkalkulation EP'!$B$4,9)+(V$3-1)),"MM"),
             IF(
                        OR(
                                    TEXT((EDATE('Projektkostenkalkulation EP'!$B$4,9)+V$3),"TTT") = "Sa",
                                    TEXT((EDATE('Projektkostenkalkulation EP'!$B$4,9)+V$3),"TTT") = "So",
                                    IF(ISNA(VLOOKUP(EDATE('Projektkostenkalkulation EP'!$B$4,9)+V$3,Datenquellen!$F$7:$H$45,3,FALSE))," ",VLOOKUP(EDATE('Projektkostenkalkulation EP'!$B$4,9)+V$3,Datenquellen!$F$7:$H$45,3,FALSE))="X"
                                    ),
                          "X",
                          IF((((NETWORKDAYS('Projektkostenkalkulation EP'!$K$8,EOMONTH('Projektkostenkalkulation EP'!$K$8,0)))*('Projektkostenkalkulation EP'!$N$42/5)*
                                        'Projektkostenkalkulation EP'!$K$26)-SUM($B$32:V32))&gt;('Projektkostenkalkulation EP'!$N$42/5),('Projektkostenkalkulation EP'!$N$42/5),
                                         (NETWORKDAYS('Projektkostenkalkulation EP'!$K$8,
                                          EOMONTH('Projektkostenkalkulation EP'!$K$8,0)))*('Projektkostenkalkulation EP'!$N$42/5)*'Projektkostenkalkulation EP'!$K$26-SUM($B$32:V32))
                          ),
               "X"
            )</f>
        <v>0</v>
      </c>
      <c r="X32" s="122">
        <f xml:space="preserve"> IF(TEXT((EDATE('Projektkostenkalkulation EP'!$B$4,9)+W$3),"MM")=TEXT((EDATE('Projektkostenkalkulation EP'!$B$4,9)+(W$3-1)),"MM"),
             IF(
                        OR(
                                    TEXT((EDATE('Projektkostenkalkulation EP'!$B$4,9)+W$3),"TTT") = "Sa",
                                    TEXT((EDATE('Projektkostenkalkulation EP'!$B$4,9)+W$3),"TTT") = "So",
                                    IF(ISNA(VLOOKUP(EDATE('Projektkostenkalkulation EP'!$B$4,9)+W$3,Datenquellen!$F$7:$H$45,3,FALSE))," ",VLOOKUP(EDATE('Projektkostenkalkulation EP'!$B$4,9)+W$3,Datenquellen!$F$7:$H$45,3,FALSE))="X"
                                    ),
                          "X",
                          IF((((NETWORKDAYS('Projektkostenkalkulation EP'!$K$8,EOMONTH('Projektkostenkalkulation EP'!$K$8,0)))*('Projektkostenkalkulation EP'!$N$42/5)*
                                        'Projektkostenkalkulation EP'!$K$26)-SUM($B$32:W32))&gt;('Projektkostenkalkulation EP'!$N$42/5),('Projektkostenkalkulation EP'!$N$42/5),
                                         (NETWORKDAYS('Projektkostenkalkulation EP'!$K$8,
                                          EOMONTH('Projektkostenkalkulation EP'!$K$8,0)))*('Projektkostenkalkulation EP'!$N$42/5)*'Projektkostenkalkulation EP'!$K$26-SUM($B$32:W32))
                          ),
               "X"
            )</f>
        <v>0</v>
      </c>
      <c r="Y32" s="122">
        <f xml:space="preserve"> IF(TEXT((EDATE('Projektkostenkalkulation EP'!$B$4,9)+X$3),"MM")=TEXT((EDATE('Projektkostenkalkulation EP'!$B$4,9)+(X$3-1)),"MM"),
             IF(
                        OR(
                                    TEXT((EDATE('Projektkostenkalkulation EP'!$B$4,9)+X$3),"TTT") = "Sa",
                                    TEXT((EDATE('Projektkostenkalkulation EP'!$B$4,9)+X$3),"TTT") = "So",
                                    IF(ISNA(VLOOKUP(EDATE('Projektkostenkalkulation EP'!$B$4,9)+X$3,Datenquellen!$F$7:$H$45,3,FALSE))," ",VLOOKUP(EDATE('Projektkostenkalkulation EP'!$B$4,9)+X$3,Datenquellen!$F$7:$H$45,3,FALSE))="X"
                                    ),
                          "X",
                          IF((((NETWORKDAYS('Projektkostenkalkulation EP'!$K$8,EOMONTH('Projektkostenkalkulation EP'!$K$8,0)))*('Projektkostenkalkulation EP'!$N$42/5)*
                                        'Projektkostenkalkulation EP'!$K$26)-SUM($B$32:X32))&gt;('Projektkostenkalkulation EP'!$N$42/5),('Projektkostenkalkulation EP'!$N$42/5),
                                         (NETWORKDAYS('Projektkostenkalkulation EP'!$K$8,
                                          EOMONTH('Projektkostenkalkulation EP'!$K$8,0)))*('Projektkostenkalkulation EP'!$N$42/5)*'Projektkostenkalkulation EP'!$K$26-SUM($B$32:X32))
                          ),
               "X"
            )</f>
        <v>0</v>
      </c>
      <c r="Z32" s="122">
        <f xml:space="preserve"> IF(TEXT((EDATE('Projektkostenkalkulation EP'!$B$4,9)+Y$3),"MM")=TEXT((EDATE('Projektkostenkalkulation EP'!$B$4,9)+(Y$3-1)),"MM"),
             IF(
                        OR(
                                    TEXT((EDATE('Projektkostenkalkulation EP'!$B$4,9)+Y$3),"TTT") = "Sa",
                                    TEXT((EDATE('Projektkostenkalkulation EP'!$B$4,9)+Y$3),"TTT") = "So",
                                    IF(ISNA(VLOOKUP(EDATE('Projektkostenkalkulation EP'!$B$4,9)+Y$3,Datenquellen!$F$7:$H$45,3,FALSE))," ",VLOOKUP(EDATE('Projektkostenkalkulation EP'!$B$4,9)+Y$3,Datenquellen!$F$7:$H$45,3,FALSE))="X"
                                    ),
                          "X",
                          IF((((NETWORKDAYS('Projektkostenkalkulation EP'!$K$8,EOMONTH('Projektkostenkalkulation EP'!$K$8,0)))*('Projektkostenkalkulation EP'!$N$42/5)*
                                        'Projektkostenkalkulation EP'!$K$26)-SUM($B$32:Y32))&gt;('Projektkostenkalkulation EP'!$N$42/5),('Projektkostenkalkulation EP'!$N$42/5),
                                         (NETWORKDAYS('Projektkostenkalkulation EP'!$K$8,
                                          EOMONTH('Projektkostenkalkulation EP'!$K$8,0)))*('Projektkostenkalkulation EP'!$N$42/5)*'Projektkostenkalkulation EP'!$K$26-SUM($B$32:Y32))
                          ),
               "X"
            )</f>
        <v>0</v>
      </c>
      <c r="AA32" s="122" t="str">
        <f xml:space="preserve"> IF(TEXT((EDATE('Projektkostenkalkulation EP'!$B$4,9)+Z$3),"MM")=TEXT((EDATE('Projektkostenkalkulation EP'!$B$4,9)+(Z$3-1)),"MM"),
             IF(
                        OR(
                                    TEXT((EDATE('Projektkostenkalkulation EP'!$B$4,9)+Z$3),"TTT") = "Sa",
                                    TEXT((EDATE('Projektkostenkalkulation EP'!$B$4,9)+Z$3),"TTT") = "So",
                                    IF(ISNA(VLOOKUP(EDATE('Projektkostenkalkulation EP'!$B$4,9)+Z$3,Datenquellen!$F$7:$H$45,3,FALSE))," ",VLOOKUP(EDATE('Projektkostenkalkulation EP'!$B$4,9)+Z$3,Datenquellen!$F$7:$H$45,3,FALSE))="X"
                                    ),
                          "X",
                          IF((((NETWORKDAYS('Projektkostenkalkulation EP'!$K$8,EOMONTH('Projektkostenkalkulation EP'!$K$8,0)))*('Projektkostenkalkulation EP'!$N$42/5)*
                                        'Projektkostenkalkulation EP'!$K$26)-SUM($B$32:Z32))&gt;('Projektkostenkalkulation EP'!$N$42/5),('Projektkostenkalkulation EP'!$N$42/5),
                                         (NETWORKDAYS('Projektkostenkalkulation EP'!$K$8,
                                          EOMONTH('Projektkostenkalkulation EP'!$K$8,0)))*('Projektkostenkalkulation EP'!$N$42/5)*'Projektkostenkalkulation EP'!$K$26-SUM($B$32:Z32))
                          ),
               "X"
            )</f>
        <v>X</v>
      </c>
      <c r="AB32" s="122" t="str">
        <f xml:space="preserve"> IF(TEXT((EDATE('Projektkostenkalkulation EP'!$B$4,9)+AA$3),"MM")=TEXT((EDATE('Projektkostenkalkulation EP'!$B$4,9)+(AA$3-1)),"MM"),
             IF(
                        OR(
                                    TEXT((EDATE('Projektkostenkalkulation EP'!$B$4,9)+AA$3),"TTT") = "Sa",
                                    TEXT((EDATE('Projektkostenkalkulation EP'!$B$4,9)+AA$3),"TTT") = "So",
                                    IF(ISNA(VLOOKUP(EDATE('Projektkostenkalkulation EP'!$B$4,9)+AA$3,Datenquellen!$F$7:$H$45,3,FALSE))," ",VLOOKUP(EDATE('Projektkostenkalkulation EP'!$B$4,9)+AA$3,Datenquellen!$F$7:$H$45,3,FALSE))="X"
                                    ),
                          "X",
                          IF((((NETWORKDAYS('Projektkostenkalkulation EP'!$K$8,EOMONTH('Projektkostenkalkulation EP'!$K$8,0)))*('Projektkostenkalkulation EP'!$N$42/5)*
                                        'Projektkostenkalkulation EP'!$K$26)-SUM($B$32:AA32))&gt;('Projektkostenkalkulation EP'!$N$42/5),('Projektkostenkalkulation EP'!$N$42/5),
                                         (NETWORKDAYS('Projektkostenkalkulation EP'!$K$8,
                                          EOMONTH('Projektkostenkalkulation EP'!$K$8,0)))*('Projektkostenkalkulation EP'!$N$42/5)*'Projektkostenkalkulation EP'!$K$26-SUM($B$32:AA32))
                          ),
               "X"
            )</f>
        <v>X</v>
      </c>
      <c r="AC32" s="122">
        <f xml:space="preserve"> IF(TEXT((EDATE('Projektkostenkalkulation EP'!$B$4,9)+AB$3),"MM")=TEXT((EDATE('Projektkostenkalkulation EP'!$B$4,9)+(AB$3-1)),"MM"),
             IF(
                        OR(
                                    TEXT((EDATE('Projektkostenkalkulation EP'!$B$4,9)+AB$3),"TTT") = "Sa",
                                    TEXT((EDATE('Projektkostenkalkulation EP'!$B$4,9)+AB$3),"TTT") = "So",
                                    IF(ISNA(VLOOKUP(EDATE('Projektkostenkalkulation EP'!$B$4,9)+AB$3,Datenquellen!$F$7:$H$45,3,FALSE))," ",VLOOKUP(EDATE('Projektkostenkalkulation EP'!$B$4,9)+AB$3,Datenquellen!$F$7:$H$45,3,FALSE))="X"
                                    ),
                          "X",
                          IF((((NETWORKDAYS('Projektkostenkalkulation EP'!$K$8,EOMONTH('Projektkostenkalkulation EP'!$K$8,0)))*('Projektkostenkalkulation EP'!$N$42/5)*
                                        'Projektkostenkalkulation EP'!$K$26)-SUM($B$32:AB32))&gt;('Projektkostenkalkulation EP'!$N$42/5),('Projektkostenkalkulation EP'!$N$42/5),
                                         (NETWORKDAYS('Projektkostenkalkulation EP'!$K$8,
                                          EOMONTH('Projektkostenkalkulation EP'!$K$8,0)))*('Projektkostenkalkulation EP'!$N$42/5)*'Projektkostenkalkulation EP'!$K$26-SUM($B$32:AB32))
                          ),
               "X"
            )</f>
        <v>0</v>
      </c>
      <c r="AD32" s="122">
        <f xml:space="preserve"> IF(TEXT((EDATE('Projektkostenkalkulation EP'!$B$4,9)+AC$3),"MM")=TEXT((EDATE('Projektkostenkalkulation EP'!$B$4,9)+(AC$3-1)),"MM"),
             IF(
                        OR(
                                    TEXT((EDATE('Projektkostenkalkulation EP'!$B$4,9)+AC$3),"TTT") = "Sa",
                                    TEXT((EDATE('Projektkostenkalkulation EP'!$B$4,9)+AC$3),"TTT") = "So",
                                    IF(ISNA(VLOOKUP(EDATE('Projektkostenkalkulation EP'!$B$4,9)+AC$3,Datenquellen!$F$7:$H$45,3,FALSE))," ",VLOOKUP(EDATE('Projektkostenkalkulation EP'!$B$4,9)+AC$3,Datenquellen!$F$7:$H$45,3,FALSE))="X"
                                    ),
                          "X",
                          IF((((NETWORKDAYS('Projektkostenkalkulation EP'!$K$8,EOMONTH('Projektkostenkalkulation EP'!$K$8,0)))*('Projektkostenkalkulation EP'!$N$42/5)*
                                        'Projektkostenkalkulation EP'!$K$26)-SUM($B$32:AC32))&gt;('Projektkostenkalkulation EP'!$N$42/5),('Projektkostenkalkulation EP'!$N$42/5),
                                         (NETWORKDAYS('Projektkostenkalkulation EP'!$K$8,
                                          EOMONTH('Projektkostenkalkulation EP'!$K$8,0)))*('Projektkostenkalkulation EP'!$N$42/5)*'Projektkostenkalkulation EP'!$K$26-SUM($B$32:AC32))
                          ),
               "X"
            )</f>
        <v>0</v>
      </c>
      <c r="AE32" s="122">
        <f xml:space="preserve"> IF(TEXT((EDATE('Projektkostenkalkulation EP'!$B$4,9)+AD$3),"MM")=TEXT((EDATE('Projektkostenkalkulation EP'!$B$4,9)+(AD$3-1)),"MM"),
             IF(
                        OR(
                                    TEXT((EDATE('Projektkostenkalkulation EP'!$B$4,9)+AD$3),"TTT") = "Sa",
                                    TEXT((EDATE('Projektkostenkalkulation EP'!$B$4,9)+AD$3),"TTT") = "So",
                                    IF(ISNA(VLOOKUP(EDATE('Projektkostenkalkulation EP'!$B$4,9)+AD$3,Datenquellen!$F$7:$H$45,3,FALSE))," ",VLOOKUP(EDATE('Projektkostenkalkulation EP'!$B$4,9)+AD$3,Datenquellen!$F$7:$H$45,3,FALSE))="X"
                                    ),
                          "X",
                          IF((((NETWORKDAYS('Projektkostenkalkulation EP'!$K$8,EOMONTH('Projektkostenkalkulation EP'!$K$8,0)))*('Projektkostenkalkulation EP'!$N$42/5)*
                                        'Projektkostenkalkulation EP'!$K$26)-SUM($B$32:AD32))&gt;('Projektkostenkalkulation EP'!$N$42/5),('Projektkostenkalkulation EP'!$N$42/5),
                                         (NETWORKDAYS('Projektkostenkalkulation EP'!$K$8,
                                          EOMONTH('Projektkostenkalkulation EP'!$K$8,0)))*('Projektkostenkalkulation EP'!$N$42/5)*'Projektkostenkalkulation EP'!$K$26-SUM($B$32:AD32))
                          ),
               "X"
            )</f>
        <v>0</v>
      </c>
      <c r="AF32" s="122">
        <f xml:space="preserve"> IF(TEXT((EDATE('Projektkostenkalkulation EP'!$B$4,9)+AE$3),"MM")=TEXT((EDATE('Projektkostenkalkulation EP'!$B$4,9)+(AE$3-1)),"MM"),
             IF(
                        OR(
                                    TEXT((EDATE('Projektkostenkalkulation EP'!$B$4,9)+AE$3),"TTT") = "Sa",
                                    TEXT((EDATE('Projektkostenkalkulation EP'!$B$4,9)+AE$3),"TTT") = "So",
                                    IF(ISNA(VLOOKUP(EDATE('Projektkostenkalkulation EP'!$B$4,9)+AE$3,Datenquellen!$F$7:$H$45,3,FALSE))," ",VLOOKUP(EDATE('Projektkostenkalkulation EP'!$B$4,9)+AE$3,Datenquellen!$F$7:$H$45,3,FALSE))="X"
                                    ),
                          "X",
                          IF((((NETWORKDAYS('Projektkostenkalkulation EP'!$K$8,EOMONTH('Projektkostenkalkulation EP'!$K$8,0)))*('Projektkostenkalkulation EP'!$N$42/5)*
                                        'Projektkostenkalkulation EP'!$K$26)-SUM($B$32:AE32))&gt;('Projektkostenkalkulation EP'!$N$42/5),('Projektkostenkalkulation EP'!$N$42/5),
                                         (NETWORKDAYS('Projektkostenkalkulation EP'!$K$8,
                                          EOMONTH('Projektkostenkalkulation EP'!$K$8,0)))*('Projektkostenkalkulation EP'!$N$42/5)*'Projektkostenkalkulation EP'!$K$26-SUM($B$32:AE32))
                          ),
               "X"
            )</f>
        <v>0</v>
      </c>
      <c r="AG32" s="121">
        <f t="shared" si="0"/>
        <v>0</v>
      </c>
      <c r="AH32" s="525">
        <f>AG32-AG33</f>
        <v>0</v>
      </c>
      <c r="AJ32" s="2" t="s">
        <v>81</v>
      </c>
      <c r="AK32" s="124">
        <f>IF(
            OR(
                     TEXT(EDATE('Projektkostenkalkulation EP'!$B$4,21),"TTT") = "Sa",
                     TEXT(EDATE('Projektkostenkalkulation EP'!$B$4,21),"TTT") = "So",
                     IF(ISNA(VLOOKUP(EDATE('Projektkostenkalkulation EP'!$B$4,21),Datenquellen!$F$7:$H$45,3,FALSE))," ",VLOOKUP(EDATE('Projektkostenkalkulation EP'!$B$4,21),Datenquellen!$F$7:$H$45,3,FALSE))="X"
                            ),
                    "X",
                    IF('Projektkostenkalkulation EP'!$W$26&gt;0,('Projektkostenkalkulation EP'!$N$42/5),0)
            )</f>
        <v>0</v>
      </c>
      <c r="AL32" s="122">
        <f xml:space="preserve"> IF(TEXT((EDATE('Projektkostenkalkulation EP'!$B$4,21)+AK$3),"MM")=TEXT((EDATE('Projektkostenkalkulation EP'!$B$4,21)+(AK$3-1)),"MM"),
             IF(
                        OR(
                                    TEXT((EDATE('Projektkostenkalkulation EP'!$B$4,21)+AK$3),"TTT") = "Sa",
                                    TEXT((EDATE('Projektkostenkalkulation EP'!$B$4,21)+AK$3),"TTT") = "So",
                                    IF(ISNA(VLOOKUP(EDATE('Projektkostenkalkulation EP'!$B$4,21)+AK$3,Datenquellen!$F$7:$H$45,3,FALSE))," ",VLOOKUP(EDATE('Projektkostenkalkulation EP'!$B$4,21)+AK$3,Datenquellen!$F$7:$H$45,3,FALSE))="X"
                                    ),
                          "X",
                          IF((((NETWORKDAYS('Projektkostenkalkulation EP'!$W$8,EOMONTH('Projektkostenkalkulation EP'!$W$8,0)))*('Projektkostenkalkulation EP'!$N$42/5)*
                                        'Projektkostenkalkulation EP'!$W$26)-SUM($AK32:AK$32))&gt;('Projektkostenkalkulation EP'!$N$42/5),('Projektkostenkalkulation EP'!$N$42/5),
                                         (NETWORKDAYS('Projektkostenkalkulation EP'!$W$8,
                                          EOMONTH('Projektkostenkalkulation EP'!$W$8,0)))*('Projektkostenkalkulation EP'!$N$42/5)*'Projektkostenkalkulation EP'!$W$26-SUM($AK32:AK$32))
                          ),
               "X"
            )</f>
        <v>0</v>
      </c>
      <c r="AM32" s="122" t="str">
        <f xml:space="preserve"> IF(TEXT((EDATE('Projektkostenkalkulation EP'!$B$4,21)+AL$3),"MM")=TEXT((EDATE('Projektkostenkalkulation EP'!$B$4,21)+(AL$3-1)),"MM"),
             IF(
                        OR(
                                    TEXT((EDATE('Projektkostenkalkulation EP'!$B$4,21)+AL$3),"TTT") = "Sa",
                                    TEXT((EDATE('Projektkostenkalkulation EP'!$B$4,21)+AL$3),"TTT") = "So",
                                    IF(ISNA(VLOOKUP(EDATE('Projektkostenkalkulation EP'!$B$4,21)+AL$3,Datenquellen!$F$7:$H$45,3,FALSE))," ",VLOOKUP(EDATE('Projektkostenkalkulation EP'!$B$4,21)+AL$3,Datenquellen!$F$7:$H$45,3,FALSE))="X"
                                    ),
                          "X",
                          IF((((NETWORKDAYS('Projektkostenkalkulation EP'!$W$8,EOMONTH('Projektkostenkalkulation EP'!$W$8,0)))*('Projektkostenkalkulation EP'!$N$42/5)*
                                        'Projektkostenkalkulation EP'!$W$26)-SUM($AK32:AL$32))&gt;('Projektkostenkalkulation EP'!$N$42/5),('Projektkostenkalkulation EP'!$N$42/5),
                                         (NETWORKDAYS('Projektkostenkalkulation EP'!$W$8,
                                          EOMONTH('Projektkostenkalkulation EP'!$W$8,0)))*('Projektkostenkalkulation EP'!$N$42/5)*'Projektkostenkalkulation EP'!$W$26-SUM($AK32:AL$32))
                          ),
               "X"
            )</f>
        <v>X</v>
      </c>
      <c r="AN32" s="122" t="str">
        <f xml:space="preserve"> IF(TEXT((EDATE('Projektkostenkalkulation EP'!$B$4,21)+AM$3),"MM")=TEXT((EDATE('Projektkostenkalkulation EP'!$B$4,21)+(AM$3-1)),"MM"),
             IF(
                        OR(
                                    TEXT((EDATE('Projektkostenkalkulation EP'!$B$4,21)+AM$3),"TTT") = "Sa",
                                    TEXT((EDATE('Projektkostenkalkulation EP'!$B$4,21)+AM$3),"TTT") = "So",
                                    IF(ISNA(VLOOKUP(EDATE('Projektkostenkalkulation EP'!$B$4,21)+AM$3,Datenquellen!$F$7:$H$45,3,FALSE))," ",VLOOKUP(EDATE('Projektkostenkalkulation EP'!$B$4,21)+AM$3,Datenquellen!$F$7:$H$45,3,FALSE))="X"
                                    ),
                          "X",
                          IF((((NETWORKDAYS('Projektkostenkalkulation EP'!$W$8,EOMONTH('Projektkostenkalkulation EP'!$W$8,0)))*('Projektkostenkalkulation EP'!$N$42/5)*
                                        'Projektkostenkalkulation EP'!$W$26)-SUM($AK32:AM$32))&gt;('Projektkostenkalkulation EP'!$N$42/5),('Projektkostenkalkulation EP'!$N$42/5),
                                         (NETWORKDAYS('Projektkostenkalkulation EP'!$W$8,
                                          EOMONTH('Projektkostenkalkulation EP'!$W$8,0)))*('Projektkostenkalkulation EP'!$N$42/5)*'Projektkostenkalkulation EP'!$W$26-SUM($AK32:AM$32))
                          ),
               "X"
            )</f>
        <v>X</v>
      </c>
      <c r="AO32" s="122" t="str">
        <f xml:space="preserve"> IF(TEXT((EDATE('Projektkostenkalkulation EP'!$B$4,21)+AN$3),"MM")=TEXT((EDATE('Projektkostenkalkulation EP'!$B$4,21)+(AN$3-1)),"MM"),
             IF(
                        OR(
                                    TEXT((EDATE('Projektkostenkalkulation EP'!$B$4,21)+AN$3),"TTT") = "Sa",
                                    TEXT((EDATE('Projektkostenkalkulation EP'!$B$4,21)+AN$3),"TTT") = "So",
                                    IF(ISNA(VLOOKUP(EDATE('Projektkostenkalkulation EP'!$B$4,21)+AN$3,Datenquellen!$F$7:$H$45,3,FALSE))," ",VLOOKUP(EDATE('Projektkostenkalkulation EP'!$B$4,21)+AN$3,Datenquellen!$F$7:$H$45,3,FALSE))="X"
                                    ),
                          "X",
                          IF((((NETWORKDAYS('Projektkostenkalkulation EP'!$W$8,EOMONTH('Projektkostenkalkulation EP'!$W$8,0)))*('Projektkostenkalkulation EP'!$N$42/5)*
                                        'Projektkostenkalkulation EP'!$W$26)-SUM($AK32:AN$32))&gt;('Projektkostenkalkulation EP'!$N$42/5),('Projektkostenkalkulation EP'!$N$42/5),
                                         (NETWORKDAYS('Projektkostenkalkulation EP'!$W$8,
                                          EOMONTH('Projektkostenkalkulation EP'!$W$8,0)))*('Projektkostenkalkulation EP'!$N$42/5)*'Projektkostenkalkulation EP'!$W$26-SUM($AK32:AN$32))
                          ),
               "X"
            )</f>
        <v>X</v>
      </c>
      <c r="AP32" s="122">
        <f xml:space="preserve"> IF(TEXT((EDATE('Projektkostenkalkulation EP'!$B$4,21)+AO$3),"MM")=TEXT((EDATE('Projektkostenkalkulation EP'!$B$4,21)+(AO$3-1)),"MM"),
             IF(
                        OR(
                                    TEXT((EDATE('Projektkostenkalkulation EP'!$B$4,21)+AO$3),"TTT") = "Sa",
                                    TEXT((EDATE('Projektkostenkalkulation EP'!$B$4,21)+AO$3),"TTT") = "So",
                                    IF(ISNA(VLOOKUP(EDATE('Projektkostenkalkulation EP'!$B$4,21)+AO$3,Datenquellen!$F$7:$H$45,3,FALSE))," ",VLOOKUP(EDATE('Projektkostenkalkulation EP'!$B$4,21)+AO$3,Datenquellen!$F$7:$H$45,3,FALSE))="X"
                                    ),
                          "X",
                          IF((((NETWORKDAYS('Projektkostenkalkulation EP'!$W$8,EOMONTH('Projektkostenkalkulation EP'!$W$8,0)))*('Projektkostenkalkulation EP'!$N$42/5)*
                                        'Projektkostenkalkulation EP'!$W$26)-SUM($AK32:AO$32))&gt;('Projektkostenkalkulation EP'!$N$42/5),('Projektkostenkalkulation EP'!$N$42/5),
                                         (NETWORKDAYS('Projektkostenkalkulation EP'!$W$8,
                                          EOMONTH('Projektkostenkalkulation EP'!$W$8,0)))*('Projektkostenkalkulation EP'!$N$42/5)*'Projektkostenkalkulation EP'!$W$26-SUM($AK32:AO$32))
                          ),
               "X"
            )</f>
        <v>0</v>
      </c>
      <c r="AQ32" s="122">
        <f xml:space="preserve"> IF(TEXT((EDATE('Projektkostenkalkulation EP'!$B$4,21)+AP$3),"MM")=TEXT((EDATE('Projektkostenkalkulation EP'!$B$4,21)+(AP$3-1)),"MM"),
             IF(
                        OR(
                                    TEXT((EDATE('Projektkostenkalkulation EP'!$B$4,21)+AP$3),"TTT") = "Sa",
                                    TEXT((EDATE('Projektkostenkalkulation EP'!$B$4,21)+AP$3),"TTT") = "So",
                                    IF(ISNA(VLOOKUP(EDATE('Projektkostenkalkulation EP'!$B$4,21)+AP$3,Datenquellen!$F$7:$H$45,3,FALSE))," ",VLOOKUP(EDATE('Projektkostenkalkulation EP'!$B$4,21)+AP$3,Datenquellen!$F$7:$H$45,3,FALSE))="X"
                                    ),
                          "X",
                          IF((((NETWORKDAYS('Projektkostenkalkulation EP'!$W$8,EOMONTH('Projektkostenkalkulation EP'!$W$8,0)))*('Projektkostenkalkulation EP'!$N$42/5)*
                                        'Projektkostenkalkulation EP'!$W$26)-SUM($AK32:AP$32))&gt;('Projektkostenkalkulation EP'!$N$42/5),('Projektkostenkalkulation EP'!$N$42/5),
                                         (NETWORKDAYS('Projektkostenkalkulation EP'!$W$8,
                                          EOMONTH('Projektkostenkalkulation EP'!$W$8,0)))*('Projektkostenkalkulation EP'!$N$42/5)*'Projektkostenkalkulation EP'!$W$26-SUM($AK32:AP$32))
                          ),
               "X"
            )</f>
        <v>0</v>
      </c>
      <c r="AR32" s="122">
        <f xml:space="preserve"> IF(TEXT((EDATE('Projektkostenkalkulation EP'!$B$4,21)+AQ$3),"MM")=TEXT((EDATE('Projektkostenkalkulation EP'!$B$4,21)+(AQ$3-1)),"MM"),
             IF(
                        OR(
                                    TEXT((EDATE('Projektkostenkalkulation EP'!$B$4,21)+AQ$3),"TTT") = "Sa",
                                    TEXT((EDATE('Projektkostenkalkulation EP'!$B$4,21)+AQ$3),"TTT") = "So",
                                    IF(ISNA(VLOOKUP(EDATE('Projektkostenkalkulation EP'!$B$4,21)+AQ$3,Datenquellen!$F$7:$H$45,3,FALSE))," ",VLOOKUP(EDATE('Projektkostenkalkulation EP'!$B$4,21)+AQ$3,Datenquellen!$F$7:$H$45,3,FALSE))="X"
                                    ),
                          "X",
                          IF((((NETWORKDAYS('Projektkostenkalkulation EP'!$W$8,EOMONTH('Projektkostenkalkulation EP'!$W$8,0)))*('Projektkostenkalkulation EP'!$N$42/5)*
                                        'Projektkostenkalkulation EP'!$W$26)-SUM($AK32:AQ$32))&gt;('Projektkostenkalkulation EP'!$N$42/5),('Projektkostenkalkulation EP'!$N$42/5),
                                         (NETWORKDAYS('Projektkostenkalkulation EP'!$W$8,
                                          EOMONTH('Projektkostenkalkulation EP'!$W$8,0)))*('Projektkostenkalkulation EP'!$N$42/5)*'Projektkostenkalkulation EP'!$W$26-SUM($AK32:AQ$32))
                          ),
               "X"
            )</f>
        <v>0</v>
      </c>
      <c r="AS32" s="122">
        <f xml:space="preserve"> IF(TEXT((EDATE('Projektkostenkalkulation EP'!$B$4,21)+AR$3),"MM")=TEXT((EDATE('Projektkostenkalkulation EP'!$B$4,21)+(AR$3-1)),"MM"),
             IF(
                        OR(
                                    TEXT((EDATE('Projektkostenkalkulation EP'!$B$4,21)+AR$3),"TTT") = "Sa",
                                    TEXT((EDATE('Projektkostenkalkulation EP'!$B$4,21)+AR$3),"TTT") = "So",
                                    IF(ISNA(VLOOKUP(EDATE('Projektkostenkalkulation EP'!$B$4,21)+AR$3,Datenquellen!$F$7:$H$45,3,FALSE))," ",VLOOKUP(EDATE('Projektkostenkalkulation EP'!$B$4,21)+AR$3,Datenquellen!$F$7:$H$45,3,FALSE))="X"
                                    ),
                          "X",
                          IF((((NETWORKDAYS('Projektkostenkalkulation EP'!$W$8,EOMONTH('Projektkostenkalkulation EP'!$W$8,0)))*('Projektkostenkalkulation EP'!$N$42/5)*
                                        'Projektkostenkalkulation EP'!$W$26)-SUM($AK32:AR$32))&gt;('Projektkostenkalkulation EP'!$N$42/5),('Projektkostenkalkulation EP'!$N$42/5),
                                         (NETWORKDAYS('Projektkostenkalkulation EP'!$W$8,
                                          EOMONTH('Projektkostenkalkulation EP'!$W$8,0)))*('Projektkostenkalkulation EP'!$N$42/5)*'Projektkostenkalkulation EP'!$W$26-SUM($AK32:AR$32))
                          ),
               "X"
            )</f>
        <v>0</v>
      </c>
      <c r="AT32" s="122">
        <f xml:space="preserve"> IF(TEXT((EDATE('Projektkostenkalkulation EP'!$B$4,21)+AS$3),"MM")=TEXT((EDATE('Projektkostenkalkulation EP'!$B$4,21)+(AS$3-1)),"MM"),
             IF(
                        OR(
                                    TEXT((EDATE('Projektkostenkalkulation EP'!$B$4,21)+AS$3),"TTT") = "Sa",
                                    TEXT((EDATE('Projektkostenkalkulation EP'!$B$4,21)+AS$3),"TTT") = "So",
                                    IF(ISNA(VLOOKUP(EDATE('Projektkostenkalkulation EP'!$B$4,21)+AS$3,Datenquellen!$F$7:$H$45,3,FALSE))," ",VLOOKUP(EDATE('Projektkostenkalkulation EP'!$B$4,21)+AS$3,Datenquellen!$F$7:$H$45,3,FALSE))="X"
                                    ),
                          "X",
                          IF((((NETWORKDAYS('Projektkostenkalkulation EP'!$W$8,EOMONTH('Projektkostenkalkulation EP'!$W$8,0)))*('Projektkostenkalkulation EP'!$N$42/5)*
                                        'Projektkostenkalkulation EP'!$W$26)-SUM($AK32:AS$32))&gt;('Projektkostenkalkulation EP'!$N$42/5),('Projektkostenkalkulation EP'!$N$42/5),
                                         (NETWORKDAYS('Projektkostenkalkulation EP'!$W$8,
                                          EOMONTH('Projektkostenkalkulation EP'!$W$8,0)))*('Projektkostenkalkulation EP'!$N$42/5)*'Projektkostenkalkulation EP'!$W$26-SUM($AK32:AS$32))
                          ),
               "X"
            )</f>
        <v>0</v>
      </c>
      <c r="AU32" s="122" t="str">
        <f xml:space="preserve"> IF(TEXT((EDATE('Projektkostenkalkulation EP'!$B$4,21)+AT$3),"MM")=TEXT((EDATE('Projektkostenkalkulation EP'!$B$4,21)+(AT$3-1)),"MM"),
             IF(
                        OR(
                                    TEXT((EDATE('Projektkostenkalkulation EP'!$B$4,21)+AT$3),"TTT") = "Sa",
                                    TEXT((EDATE('Projektkostenkalkulation EP'!$B$4,21)+AT$3),"TTT") = "So",
                                    IF(ISNA(VLOOKUP(EDATE('Projektkostenkalkulation EP'!$B$4,21)+AT$3,Datenquellen!$F$7:$H$45,3,FALSE))," ",VLOOKUP(EDATE('Projektkostenkalkulation EP'!$B$4,21)+AT$3,Datenquellen!$F$7:$H$45,3,FALSE))="X"
                                    ),
                          "X",
                          IF((((NETWORKDAYS('Projektkostenkalkulation EP'!$W$8,EOMONTH('Projektkostenkalkulation EP'!$W$8,0)))*('Projektkostenkalkulation EP'!$N$42/5)*
                                        'Projektkostenkalkulation EP'!$W$26)-SUM($AK32:AT$32))&gt;('Projektkostenkalkulation EP'!$N$42/5),('Projektkostenkalkulation EP'!$N$42/5),
                                         (NETWORKDAYS('Projektkostenkalkulation EP'!$W$8,
                                          EOMONTH('Projektkostenkalkulation EP'!$W$8,0)))*('Projektkostenkalkulation EP'!$N$42/5)*'Projektkostenkalkulation EP'!$W$26-SUM($AK32:AT$32))
                          ),
               "X"
            )</f>
        <v>X</v>
      </c>
      <c r="AV32" s="122" t="str">
        <f xml:space="preserve"> IF(TEXT((EDATE('Projektkostenkalkulation EP'!$B$4,21)+AU$3),"MM")=TEXT((EDATE('Projektkostenkalkulation EP'!$B$4,21)+(AU$3-1)),"MM"),
             IF(
                        OR(
                                    TEXT((EDATE('Projektkostenkalkulation EP'!$B$4,21)+AU$3),"TTT") = "Sa",
                                    TEXT((EDATE('Projektkostenkalkulation EP'!$B$4,21)+AU$3),"TTT") = "So",
                                    IF(ISNA(VLOOKUP(EDATE('Projektkostenkalkulation EP'!$B$4,21)+AU$3,Datenquellen!$F$7:$H$45,3,FALSE))," ",VLOOKUP(EDATE('Projektkostenkalkulation EP'!$B$4,21)+AU$3,Datenquellen!$F$7:$H$45,3,FALSE))="X"
                                    ),
                          "X",
                          IF((((NETWORKDAYS('Projektkostenkalkulation EP'!$W$8,EOMONTH('Projektkostenkalkulation EP'!$W$8,0)))*('Projektkostenkalkulation EP'!$N$42/5)*
                                        'Projektkostenkalkulation EP'!$W$26)-SUM($AK32:AU$32))&gt;('Projektkostenkalkulation EP'!$N$42/5),('Projektkostenkalkulation EP'!$N$42/5),
                                         (NETWORKDAYS('Projektkostenkalkulation EP'!$W$8,
                                          EOMONTH('Projektkostenkalkulation EP'!$W$8,0)))*('Projektkostenkalkulation EP'!$N$42/5)*'Projektkostenkalkulation EP'!$W$26-SUM($AK32:AU$32))
                          ),
               "X"
            )</f>
        <v>X</v>
      </c>
      <c r="AW32" s="122">
        <f xml:space="preserve"> IF(TEXT((EDATE('Projektkostenkalkulation EP'!$B$4,21)+AV$3),"MM")=TEXT((EDATE('Projektkostenkalkulation EP'!$B$4,21)+(AV$3-1)),"MM"),
             IF(
                        OR(
                                    TEXT((EDATE('Projektkostenkalkulation EP'!$B$4,21)+AV$3),"TTT") = "Sa",
                                    TEXT((EDATE('Projektkostenkalkulation EP'!$B$4,21)+AV$3),"TTT") = "So",
                                    IF(ISNA(VLOOKUP(EDATE('Projektkostenkalkulation EP'!$B$4,21)+AV$3,Datenquellen!$F$7:$H$45,3,FALSE))," ",VLOOKUP(EDATE('Projektkostenkalkulation EP'!$B$4,21)+AV$3,Datenquellen!$F$7:$H$45,3,FALSE))="X"
                                    ),
                          "X",
                          IF((((NETWORKDAYS('Projektkostenkalkulation EP'!$W$8,EOMONTH('Projektkostenkalkulation EP'!$W$8,0)))*('Projektkostenkalkulation EP'!$N$42/5)*
                                        'Projektkostenkalkulation EP'!$W$26)-SUM($AK32:AV$32))&gt;('Projektkostenkalkulation EP'!$N$42/5),('Projektkostenkalkulation EP'!$N$42/5),
                                         (NETWORKDAYS('Projektkostenkalkulation EP'!$W$8,
                                          EOMONTH('Projektkostenkalkulation EP'!$W$8,0)))*('Projektkostenkalkulation EP'!$N$42/5)*'Projektkostenkalkulation EP'!$W$26-SUM($AK32:AV$32))
                          ),
               "X"
            )</f>
        <v>0</v>
      </c>
      <c r="AX32" s="122">
        <f xml:space="preserve"> IF(TEXT((EDATE('Projektkostenkalkulation EP'!$B$4,21)+AW$3),"MM")=TEXT((EDATE('Projektkostenkalkulation EP'!$B$4,21)+(AW$3-1)),"MM"),
             IF(
                        OR(
                                    TEXT((EDATE('Projektkostenkalkulation EP'!$B$4,21)+AW$3),"TTT") = "Sa",
                                    TEXT((EDATE('Projektkostenkalkulation EP'!$B$4,21)+AW$3),"TTT") = "So",
                                    IF(ISNA(VLOOKUP(EDATE('Projektkostenkalkulation EP'!$B$4,21)+AW$3,Datenquellen!$F$7:$H$45,3,FALSE))," ",VLOOKUP(EDATE('Projektkostenkalkulation EP'!$B$4,21)+AW$3,Datenquellen!$F$7:$H$45,3,FALSE))="X"
                                    ),
                          "X",
                          IF((((NETWORKDAYS('Projektkostenkalkulation EP'!$W$8,EOMONTH('Projektkostenkalkulation EP'!$W$8,0)))*('Projektkostenkalkulation EP'!$N$42/5)*
                                        'Projektkostenkalkulation EP'!$W$26)-SUM($AK32:AW$32))&gt;('Projektkostenkalkulation EP'!$N$42/5),('Projektkostenkalkulation EP'!$N$42/5),
                                         (NETWORKDAYS('Projektkostenkalkulation EP'!$W$8,
                                          EOMONTH('Projektkostenkalkulation EP'!$W$8,0)))*('Projektkostenkalkulation EP'!$N$42/5)*'Projektkostenkalkulation EP'!$W$26-SUM($AK32:AW$32))
                          ),
               "X"
            )</f>
        <v>0</v>
      </c>
      <c r="AY32" s="122">
        <f xml:space="preserve"> IF(TEXT((EDATE('Projektkostenkalkulation EP'!$B$4,21)+AX$3),"MM")=TEXT((EDATE('Projektkostenkalkulation EP'!$B$4,21)+(AX$3-1)),"MM"),
             IF(
                        OR(
                                    TEXT((EDATE('Projektkostenkalkulation EP'!$B$4,21)+AX$3),"TTT") = "Sa",
                                    TEXT((EDATE('Projektkostenkalkulation EP'!$B$4,21)+AX$3),"TTT") = "So",
                                    IF(ISNA(VLOOKUP(EDATE('Projektkostenkalkulation EP'!$B$4,21)+AX$3,Datenquellen!$F$7:$H$45,3,FALSE))," ",VLOOKUP(EDATE('Projektkostenkalkulation EP'!$B$4,21)+AX$3,Datenquellen!$F$7:$H$45,3,FALSE))="X"
                                    ),
                          "X",
                          IF((((NETWORKDAYS('Projektkostenkalkulation EP'!$W$8,EOMONTH('Projektkostenkalkulation EP'!$W$8,0)))*('Projektkostenkalkulation EP'!$N$42/5)*
                                        'Projektkostenkalkulation EP'!$W$26)-SUM($AK32:AX$32))&gt;('Projektkostenkalkulation EP'!$N$42/5),('Projektkostenkalkulation EP'!$N$42/5),
                                         (NETWORKDAYS('Projektkostenkalkulation EP'!$W$8,
                                          EOMONTH('Projektkostenkalkulation EP'!$W$8,0)))*('Projektkostenkalkulation EP'!$N$42/5)*'Projektkostenkalkulation EP'!$W$26-SUM($AK32:AX$32))
                          ),
               "X"
            )</f>
        <v>0</v>
      </c>
      <c r="AZ32" s="122">
        <f xml:space="preserve"> IF(TEXT((EDATE('Projektkostenkalkulation EP'!$B$4,21)+AY$3),"MM")=TEXT((EDATE('Projektkostenkalkulation EP'!$B$4,21)+(AY$3-1)),"MM"),
             IF(
                        OR(
                                    TEXT((EDATE('Projektkostenkalkulation EP'!$B$4,21)+AY$3),"TTT") = "Sa",
                                    TEXT((EDATE('Projektkostenkalkulation EP'!$B$4,21)+AY$3),"TTT") = "So",
                                    IF(ISNA(VLOOKUP(EDATE('Projektkostenkalkulation EP'!$B$4,21)+AY$3,Datenquellen!$F$7:$H$45,3,FALSE))," ",VLOOKUP(EDATE('Projektkostenkalkulation EP'!$B$4,21)+AY$3,Datenquellen!$F$7:$H$45,3,FALSE))="X"
                                    ),
                          "X",
                          IF((((NETWORKDAYS('Projektkostenkalkulation EP'!$W$8,EOMONTH('Projektkostenkalkulation EP'!$W$8,0)))*('Projektkostenkalkulation EP'!$N$42/5)*
                                        'Projektkostenkalkulation EP'!$W$26)-SUM($AK32:AY$32))&gt;('Projektkostenkalkulation EP'!$N$42/5),('Projektkostenkalkulation EP'!$N$42/5),
                                         (NETWORKDAYS('Projektkostenkalkulation EP'!$W$8,
                                          EOMONTH('Projektkostenkalkulation EP'!$W$8,0)))*('Projektkostenkalkulation EP'!$N$42/5)*'Projektkostenkalkulation EP'!$W$26-SUM($AK32:AY$32))
                          ),
               "X"
            )</f>
        <v>0</v>
      </c>
      <c r="BA32" s="122">
        <f xml:space="preserve"> IF(TEXT((EDATE('Projektkostenkalkulation EP'!$B$4,21)+AZ$3),"MM")=TEXT((EDATE('Projektkostenkalkulation EP'!$B$4,21)+(AZ$3-1)),"MM"),
             IF(
                        OR(
                                    TEXT((EDATE('Projektkostenkalkulation EP'!$B$4,21)+AZ$3),"TTT") = "Sa",
                                    TEXT((EDATE('Projektkostenkalkulation EP'!$B$4,21)+AZ$3),"TTT") = "So",
                                    IF(ISNA(VLOOKUP(EDATE('Projektkostenkalkulation EP'!$B$4,21)+AZ$3,Datenquellen!$F$7:$H$45,3,FALSE))," ",VLOOKUP(EDATE('Projektkostenkalkulation EP'!$B$4,21)+AZ$3,Datenquellen!$F$7:$H$45,3,FALSE))="X"
                                    ),
                          "X",
                          IF((((NETWORKDAYS('Projektkostenkalkulation EP'!$W$8,EOMONTH('Projektkostenkalkulation EP'!$W$8,0)))*('Projektkostenkalkulation EP'!$N$42/5)*
                                        'Projektkostenkalkulation EP'!$W$26)-SUM($AK32:AZ$32))&gt;('Projektkostenkalkulation EP'!$N$42/5),('Projektkostenkalkulation EP'!$N$42/5),
                                         (NETWORKDAYS('Projektkostenkalkulation EP'!$W$8,
                                          EOMONTH('Projektkostenkalkulation EP'!$W$8,0)))*('Projektkostenkalkulation EP'!$N$42/5)*'Projektkostenkalkulation EP'!$W$26-SUM($AK32:AZ$32))
                          ),
               "X"
            )</f>
        <v>0</v>
      </c>
      <c r="BB32" s="122" t="str">
        <f xml:space="preserve"> IF(TEXT((EDATE('Projektkostenkalkulation EP'!$B$4,21)+BA$3),"MM")=TEXT((EDATE('Projektkostenkalkulation EP'!$B$4,21)+(BA$3-1)),"MM"),
             IF(
                        OR(
                                    TEXT((EDATE('Projektkostenkalkulation EP'!$B$4,21)+BA$3),"TTT") = "Sa",
                                    TEXT((EDATE('Projektkostenkalkulation EP'!$B$4,21)+BA$3),"TTT") = "So",
                                    IF(ISNA(VLOOKUP(EDATE('Projektkostenkalkulation EP'!$B$4,21)+BA$3,Datenquellen!$F$7:$H$45,3,FALSE))," ",VLOOKUP(EDATE('Projektkostenkalkulation EP'!$B$4,21)+BA$3,Datenquellen!$F$7:$H$45,3,FALSE))="X"
                                    ),
                          "X",
                          IF((((NETWORKDAYS('Projektkostenkalkulation EP'!$W$8,EOMONTH('Projektkostenkalkulation EP'!$W$8,0)))*('Projektkostenkalkulation EP'!$N$42/5)*
                                        'Projektkostenkalkulation EP'!$W$26)-SUM($AK32:BA$32))&gt;('Projektkostenkalkulation EP'!$N$42/5),('Projektkostenkalkulation EP'!$N$42/5),
                                         (NETWORKDAYS('Projektkostenkalkulation EP'!$W$8,
                                          EOMONTH('Projektkostenkalkulation EP'!$W$8,0)))*('Projektkostenkalkulation EP'!$N$42/5)*'Projektkostenkalkulation EP'!$W$26-SUM($AK32:BA$32))
                          ),
               "X"
            )</f>
        <v>X</v>
      </c>
      <c r="BC32" s="122" t="str">
        <f xml:space="preserve"> IF(TEXT((EDATE('Projektkostenkalkulation EP'!$B$4,21)+BB$3),"MM")=TEXT((EDATE('Projektkostenkalkulation EP'!$B$4,21)+(BB$3-1)),"MM"),
             IF(
                        OR(
                                    TEXT((EDATE('Projektkostenkalkulation EP'!$B$4,21)+BB$3),"TTT") = "Sa",
                                    TEXT((EDATE('Projektkostenkalkulation EP'!$B$4,21)+BB$3),"TTT") = "So",
                                    IF(ISNA(VLOOKUP(EDATE('Projektkostenkalkulation EP'!$B$4,21)+BB$3,Datenquellen!$F$7:$H$45,3,FALSE))," ",VLOOKUP(EDATE('Projektkostenkalkulation EP'!$B$4,21)+BB$3,Datenquellen!$F$7:$H$45,3,FALSE))="X"
                                    ),
                          "X",
                          IF((((NETWORKDAYS('Projektkostenkalkulation EP'!$W$8,EOMONTH('Projektkostenkalkulation EP'!$W$8,0)))*('Projektkostenkalkulation EP'!$N$42/5)*
                                        'Projektkostenkalkulation EP'!$W$26)-SUM($AK32:BB$32))&gt;('Projektkostenkalkulation EP'!$N$42/5),('Projektkostenkalkulation EP'!$N$42/5),
                                         (NETWORKDAYS('Projektkostenkalkulation EP'!$W$8,
                                          EOMONTH('Projektkostenkalkulation EP'!$W$8,0)))*('Projektkostenkalkulation EP'!$N$42/5)*'Projektkostenkalkulation EP'!$W$26-SUM($AK32:BB$32))
                          ),
               "X"
            )</f>
        <v>X</v>
      </c>
      <c r="BD32" s="122">
        <f xml:space="preserve"> IF(TEXT((EDATE('Projektkostenkalkulation EP'!$B$4,21)+BC$3),"MM")=TEXT((EDATE('Projektkostenkalkulation EP'!$B$4,21)+(BC$3-1)),"MM"),
             IF(
                        OR(
                                    TEXT((EDATE('Projektkostenkalkulation EP'!$B$4,21)+BC$3),"TTT") = "Sa",
                                    TEXT((EDATE('Projektkostenkalkulation EP'!$B$4,21)+BC$3),"TTT") = "So",
                                    IF(ISNA(VLOOKUP(EDATE('Projektkostenkalkulation EP'!$B$4,21)+BC$3,Datenquellen!$F$7:$H$45,3,FALSE))," ",VLOOKUP(EDATE('Projektkostenkalkulation EP'!$B$4,21)+BC$3,Datenquellen!$F$7:$H$45,3,FALSE))="X"
                                    ),
                          "X",
                          IF((((NETWORKDAYS('Projektkostenkalkulation EP'!$W$8,EOMONTH('Projektkostenkalkulation EP'!$W$8,0)))*('Projektkostenkalkulation EP'!$N$42/5)*
                                        'Projektkostenkalkulation EP'!$W$26)-SUM($AK32:BC$32))&gt;('Projektkostenkalkulation EP'!$N$42/5),('Projektkostenkalkulation EP'!$N$42/5),
                                         (NETWORKDAYS('Projektkostenkalkulation EP'!$W$8,
                                          EOMONTH('Projektkostenkalkulation EP'!$W$8,0)))*('Projektkostenkalkulation EP'!$N$42/5)*'Projektkostenkalkulation EP'!$W$26-SUM($AK32:BC$32))
                          ),
               "X"
            )</f>
        <v>0</v>
      </c>
      <c r="BE32" s="122">
        <f xml:space="preserve"> IF(TEXT((EDATE('Projektkostenkalkulation EP'!$B$4,21)+BD$3),"MM")=TEXT((EDATE('Projektkostenkalkulation EP'!$B$4,21)+(BD$3-1)),"MM"),
             IF(
                        OR(
                                    TEXT((EDATE('Projektkostenkalkulation EP'!$B$4,21)+BD$3),"TTT") = "Sa",
                                    TEXT((EDATE('Projektkostenkalkulation EP'!$B$4,21)+BD$3),"TTT") = "So",
                                    IF(ISNA(VLOOKUP(EDATE('Projektkostenkalkulation EP'!$B$4,21)+BD$3,Datenquellen!$F$7:$H$45,3,FALSE))," ",VLOOKUP(EDATE('Projektkostenkalkulation EP'!$B$4,21)+BD$3,Datenquellen!$F$7:$H$45,3,FALSE))="X"
                                    ),
                          "X",
                          IF((((NETWORKDAYS('Projektkostenkalkulation EP'!$W$8,EOMONTH('Projektkostenkalkulation EP'!$W$8,0)))*('Projektkostenkalkulation EP'!$N$42/5)*
                                        'Projektkostenkalkulation EP'!$W$26)-SUM($AK32:BD$32))&gt;('Projektkostenkalkulation EP'!$N$42/5),('Projektkostenkalkulation EP'!$N$42/5),
                                         (NETWORKDAYS('Projektkostenkalkulation EP'!$W$8,
                                          EOMONTH('Projektkostenkalkulation EP'!$W$8,0)))*('Projektkostenkalkulation EP'!$N$42/5)*'Projektkostenkalkulation EP'!$W$26-SUM($AK32:BD$32))
                          ),
               "X"
            )</f>
        <v>0</v>
      </c>
      <c r="BF32" s="122">
        <f xml:space="preserve"> IF(TEXT((EDATE('Projektkostenkalkulation EP'!$B$4,21)+BE$3),"MM")=TEXT((EDATE('Projektkostenkalkulation EP'!$B$4,21)+(BE$3-1)),"MM"),
             IF(
                        OR(
                                    TEXT((EDATE('Projektkostenkalkulation EP'!$B$4,21)+BE$3),"TTT") = "Sa",
                                    TEXT((EDATE('Projektkostenkalkulation EP'!$B$4,21)+BE$3),"TTT") = "So",
                                    IF(ISNA(VLOOKUP(EDATE('Projektkostenkalkulation EP'!$B$4,21)+BE$3,Datenquellen!$F$7:$H$45,3,FALSE))," ",VLOOKUP(EDATE('Projektkostenkalkulation EP'!$B$4,21)+BE$3,Datenquellen!$F$7:$H$45,3,FALSE))="X"
                                    ),
                          "X",
                          IF((((NETWORKDAYS('Projektkostenkalkulation EP'!$W$8,EOMONTH('Projektkostenkalkulation EP'!$W$8,0)))*('Projektkostenkalkulation EP'!$N$42/5)*
                                        'Projektkostenkalkulation EP'!$W$26)-SUM($AK32:BE$32))&gt;('Projektkostenkalkulation EP'!$N$42/5),('Projektkostenkalkulation EP'!$N$42/5),
                                         (NETWORKDAYS('Projektkostenkalkulation EP'!$W$8,
                                          EOMONTH('Projektkostenkalkulation EP'!$W$8,0)))*('Projektkostenkalkulation EP'!$N$42/5)*'Projektkostenkalkulation EP'!$W$26-SUM($AK32:BE$32))
                          ),
               "X"
            )</f>
        <v>0</v>
      </c>
      <c r="BG32" s="122">
        <f xml:space="preserve"> IF(TEXT((EDATE('Projektkostenkalkulation EP'!$B$4,21)+BF$3),"MM")=TEXT((EDATE('Projektkostenkalkulation EP'!$B$4,21)+(BF$3-1)),"MM"),
             IF(
                        OR(
                                    TEXT((EDATE('Projektkostenkalkulation EP'!$B$4,21)+BF$3),"TTT") = "Sa",
                                    TEXT((EDATE('Projektkostenkalkulation EP'!$B$4,21)+BF$3),"TTT") = "So",
                                    IF(ISNA(VLOOKUP(EDATE('Projektkostenkalkulation EP'!$B$4,21)+BF$3,Datenquellen!$F$7:$H$45,3,FALSE))," ",VLOOKUP(EDATE('Projektkostenkalkulation EP'!$B$4,21)+BF$3,Datenquellen!$F$7:$H$45,3,FALSE))="X"
                                    ),
                          "X",
                          IF((((NETWORKDAYS('Projektkostenkalkulation EP'!$W$8,EOMONTH('Projektkostenkalkulation EP'!$W$8,0)))*('Projektkostenkalkulation EP'!$N$42/5)*
                                        'Projektkostenkalkulation EP'!$W$26)-SUM($AK32:BF$32))&gt;('Projektkostenkalkulation EP'!$N$42/5),('Projektkostenkalkulation EP'!$N$42/5),
                                         (NETWORKDAYS('Projektkostenkalkulation EP'!$W$8,
                                          EOMONTH('Projektkostenkalkulation EP'!$W$8,0)))*('Projektkostenkalkulation EP'!$N$42/5)*'Projektkostenkalkulation EP'!$W$26-SUM($AK32:BF$32))
                          ),
               "X"
            )</f>
        <v>0</v>
      </c>
      <c r="BH32" s="122">
        <f xml:space="preserve"> IF(TEXT((EDATE('Projektkostenkalkulation EP'!$B$4,21)+BG$3),"MM")=TEXT((EDATE('Projektkostenkalkulation EP'!$B$4,21)+(BG$3-1)),"MM"),
             IF(
                        OR(
                                    TEXT((EDATE('Projektkostenkalkulation EP'!$B$4,21)+BG$3),"TTT") = "Sa",
                                    TEXT((EDATE('Projektkostenkalkulation EP'!$B$4,21)+BG$3),"TTT") = "So",
                                    IF(ISNA(VLOOKUP(EDATE('Projektkostenkalkulation EP'!$B$4,21)+BG$3,Datenquellen!$F$7:$H$45,3,FALSE))," ",VLOOKUP(EDATE('Projektkostenkalkulation EP'!$B$4,21)+BG$3,Datenquellen!$F$7:$H$45,3,FALSE))="X"
                                    ),
                          "X",
                          IF((((NETWORKDAYS('Projektkostenkalkulation EP'!$W$8,EOMONTH('Projektkostenkalkulation EP'!$W$8,0)))*('Projektkostenkalkulation EP'!$N$42/5)*
                                        'Projektkostenkalkulation EP'!$W$26)-SUM($AK32:BG$32))&gt;('Projektkostenkalkulation EP'!$N$42/5),('Projektkostenkalkulation EP'!$N$42/5),
                                         (NETWORKDAYS('Projektkostenkalkulation EP'!$W$8,
                                          EOMONTH('Projektkostenkalkulation EP'!$W$8,0)))*('Projektkostenkalkulation EP'!$N$42/5)*'Projektkostenkalkulation EP'!$W$26-SUM($AK32:BG$32))
                          ),
               "X"
            )</f>
        <v>0</v>
      </c>
      <c r="BI32" s="122" t="str">
        <f xml:space="preserve"> IF(TEXT((EDATE('Projektkostenkalkulation EP'!$B$4,21)+BH$3),"MM")=TEXT((EDATE('Projektkostenkalkulation EP'!$B$4,21)+(BH$3-1)),"MM"),
             IF(
                        OR(
                                    TEXT((EDATE('Projektkostenkalkulation EP'!$B$4,21)+BH$3),"TTT") = "Sa",
                                    TEXT((EDATE('Projektkostenkalkulation EP'!$B$4,21)+BH$3),"TTT") = "So",
                                    IF(ISNA(VLOOKUP(EDATE('Projektkostenkalkulation EP'!$B$4,21)+BH$3,Datenquellen!$F$7:$H$45,3,FALSE))," ",VLOOKUP(EDATE('Projektkostenkalkulation EP'!$B$4,21)+BH$3,Datenquellen!$F$7:$H$45,3,FALSE))="X"
                                    ),
                          "X",
                          IF((((NETWORKDAYS('Projektkostenkalkulation EP'!$W$8,EOMONTH('Projektkostenkalkulation EP'!$W$8,0)))*('Projektkostenkalkulation EP'!$N$42/5)*
                                        'Projektkostenkalkulation EP'!$W$26)-SUM($AK32:BH$32))&gt;('Projektkostenkalkulation EP'!$N$42/5),('Projektkostenkalkulation EP'!$N$42/5),
                                         (NETWORKDAYS('Projektkostenkalkulation EP'!$W$8,
                                          EOMONTH('Projektkostenkalkulation EP'!$W$8,0)))*('Projektkostenkalkulation EP'!$N$42/5)*'Projektkostenkalkulation EP'!$W$26-SUM($AK32:BH$32))
                          ),
               "X"
            )</f>
        <v>X</v>
      </c>
      <c r="BJ32" s="122" t="str">
        <f xml:space="preserve"> IF(TEXT((EDATE('Projektkostenkalkulation EP'!$B$4,21)+BI$3),"MM")=TEXT((EDATE('Projektkostenkalkulation EP'!$B$4,21)+(BI$3-1)),"MM"),
             IF(
                        OR(
                                    TEXT((EDATE('Projektkostenkalkulation EP'!$B$4,21)+BI$3),"TTT") = "Sa",
                                    TEXT((EDATE('Projektkostenkalkulation EP'!$B$4,21)+BI$3),"TTT") = "So",
                                    IF(ISNA(VLOOKUP(EDATE('Projektkostenkalkulation EP'!$B$4,21)+BI$3,Datenquellen!$F$7:$H$45,3,FALSE))," ",VLOOKUP(EDATE('Projektkostenkalkulation EP'!$B$4,21)+BI$3,Datenquellen!$F$7:$H$45,3,FALSE))="X"
                                    ),
                          "X",
                          IF((((NETWORKDAYS('Projektkostenkalkulation EP'!$W$8,EOMONTH('Projektkostenkalkulation EP'!$W$8,0)))*('Projektkostenkalkulation EP'!$N$42/5)*
                                        'Projektkostenkalkulation EP'!$W$26)-SUM($AK32:BI$32))&gt;('Projektkostenkalkulation EP'!$N$42/5),('Projektkostenkalkulation EP'!$N$42/5),
                                         (NETWORKDAYS('Projektkostenkalkulation EP'!$W$8,
                                          EOMONTH('Projektkostenkalkulation EP'!$W$8,0)))*('Projektkostenkalkulation EP'!$N$42/5)*'Projektkostenkalkulation EP'!$W$26-SUM($AK32:BI$32))
                          ),
               "X"
            )</f>
        <v>X</v>
      </c>
      <c r="BK32" s="122">
        <f xml:space="preserve"> IF(TEXT((EDATE('Projektkostenkalkulation EP'!$B$4,21)+BJ$3),"MM")=TEXT((EDATE('Projektkostenkalkulation EP'!$B$4,21)+(BJ$3-1)),"MM"),
             IF(
                        OR(
                                    TEXT((EDATE('Projektkostenkalkulation EP'!$B$4,21)+BJ$3),"TTT") = "Sa",
                                    TEXT((EDATE('Projektkostenkalkulation EP'!$B$4,21)+BJ$3),"TTT") = "So",
                                    IF(ISNA(VLOOKUP(EDATE('Projektkostenkalkulation EP'!$B$4,21)+BJ$3,Datenquellen!$F$7:$H$45,3,FALSE))," ",VLOOKUP(EDATE('Projektkostenkalkulation EP'!$B$4,21)+BJ$3,Datenquellen!$F$7:$H$45,3,FALSE))="X"
                                    ),
                          "X",
                          IF((((NETWORKDAYS('Projektkostenkalkulation EP'!$W$8,EOMONTH('Projektkostenkalkulation EP'!$W$8,0)))*('Projektkostenkalkulation EP'!$N$42/5)*
                                        'Projektkostenkalkulation EP'!$W$26)-SUM($AK32:BJ$32))&gt;('Projektkostenkalkulation EP'!$N$42/5),('Projektkostenkalkulation EP'!$N$42/5),
                                         (NETWORKDAYS('Projektkostenkalkulation EP'!$W$8,
                                          EOMONTH('Projektkostenkalkulation EP'!$W$8,0)))*('Projektkostenkalkulation EP'!$N$42/5)*'Projektkostenkalkulation EP'!$W$26-SUM($AK32:BJ$32))
                          ),
               "X"
            )</f>
        <v>0</v>
      </c>
      <c r="BL32" s="122">
        <f xml:space="preserve"> IF(TEXT((EDATE('Projektkostenkalkulation EP'!$B$4,21)+BK$3),"MM")=TEXT((EDATE('Projektkostenkalkulation EP'!$B$4,21)+(BK$3-1)),"MM"),
             IF(
                        OR(
                                    TEXT((EDATE('Projektkostenkalkulation EP'!$B$4,21)+BK$3),"TTT") = "Sa",
                                    TEXT((EDATE('Projektkostenkalkulation EP'!$B$4,21)+BK$3),"TTT") = "So",
                                    IF(ISNA(VLOOKUP(EDATE('Projektkostenkalkulation EP'!$B$4,21)+BK$3,Datenquellen!$F$7:$H$45,3,FALSE))," ",VLOOKUP(EDATE('Projektkostenkalkulation EP'!$B$4,21)+BK$3,Datenquellen!$F$7:$H$45,3,FALSE))="X"
                                    ),
                          "X",
                          IF((((NETWORKDAYS('Projektkostenkalkulation EP'!$W$8,EOMONTH('Projektkostenkalkulation EP'!$W$8,0)))*('Projektkostenkalkulation EP'!$N$42/5)*
                                        'Projektkostenkalkulation EP'!$W$26)-SUM($AK32:BK$32))&gt;('Projektkostenkalkulation EP'!$N$42/5),('Projektkostenkalkulation EP'!$N$42/5),
                                         (NETWORKDAYS('Projektkostenkalkulation EP'!$W$8,
                                          EOMONTH('Projektkostenkalkulation EP'!$W$8,0)))*('Projektkostenkalkulation EP'!$N$42/5)*'Projektkostenkalkulation EP'!$W$26-SUM($AK32:BK$32))
                          ),
               "X"
            )</f>
        <v>0</v>
      </c>
      <c r="BM32" s="122">
        <f xml:space="preserve"> IF(TEXT((EDATE('Projektkostenkalkulation EP'!$B$4,21)+BL$3),"MM")=TEXT((EDATE('Projektkostenkalkulation EP'!$B$4,21)+(BL$3-1)),"MM"),
             IF(
                        OR(
                                    TEXT((EDATE('Projektkostenkalkulation EP'!$B$4,21)+BL$3),"TTT") = "Sa",
                                    TEXT((EDATE('Projektkostenkalkulation EP'!$B$4,21)+BL$3),"TTT") = "So",
                                    IF(ISNA(VLOOKUP(EDATE('Projektkostenkalkulation EP'!$B$4,21)+BL$3,Datenquellen!$F$7:$H$45,3,FALSE))," ",VLOOKUP(EDATE('Projektkostenkalkulation EP'!$B$4,21)+BL$3,Datenquellen!$F$7:$H$45,3,FALSE))="X"
                                    ),
                          "X",
                          IF((((NETWORKDAYS('Projektkostenkalkulation EP'!$W$8,EOMONTH('Projektkostenkalkulation EP'!$W$8,0)))*('Projektkostenkalkulation EP'!$N$42/5)*
                                        'Projektkostenkalkulation EP'!$W$26)-SUM($AK32:BL$32))&gt;('Projektkostenkalkulation EP'!$N$42/5),('Projektkostenkalkulation EP'!$N$42/5),
                                         (NETWORKDAYS('Projektkostenkalkulation EP'!$W$8,
                                          EOMONTH('Projektkostenkalkulation EP'!$W$8,0)))*('Projektkostenkalkulation EP'!$N$42/5)*'Projektkostenkalkulation EP'!$W$26-SUM($AK32:BL$32))
                          ),
               "X"
            )</f>
        <v>0</v>
      </c>
      <c r="BN32" s="122">
        <f xml:space="preserve"> IF(TEXT((EDATE('Projektkostenkalkulation EP'!$B$4,21)+BM$3),"MM")=TEXT((EDATE('Projektkostenkalkulation EP'!$B$4,21)+(BM$3-1)),"MM"),
             IF(
                        OR(
                                    TEXT((EDATE('Projektkostenkalkulation EP'!$B$4,21)+BM$3),"TTT") = "Sa",
                                    TEXT((EDATE('Projektkostenkalkulation EP'!$B$4,21)+BM$3),"TTT") = "So",
                                    IF(ISNA(VLOOKUP(EDATE('Projektkostenkalkulation EP'!$B$4,21)+BM$3,Datenquellen!$F$7:$H$45,3,FALSE))," ",VLOOKUP(EDATE('Projektkostenkalkulation EP'!$B$4,21)+BM$3,Datenquellen!$F$7:$H$45,3,FALSE))="X"
                                    ),
                          "X",
                          IF((((NETWORKDAYS('Projektkostenkalkulation EP'!$W$8,EOMONTH('Projektkostenkalkulation EP'!$W$8,0)))*('Projektkostenkalkulation EP'!$N$42/5)*
                                        'Projektkostenkalkulation EP'!$W$26)-SUM($AK32:BM$32))&gt;('Projektkostenkalkulation EP'!$N$42/5),('Projektkostenkalkulation EP'!$N$42/5),
                                         (NETWORKDAYS('Projektkostenkalkulation EP'!$W$8,
                                          EOMONTH('Projektkostenkalkulation EP'!$W$8,0)))*('Projektkostenkalkulation EP'!$N$42/5)*'Projektkostenkalkulation EP'!$W$26-SUM($AK32:BM$32))
                          ),
               "X"
            )</f>
        <v>0</v>
      </c>
      <c r="BO32" s="122">
        <f xml:space="preserve"> IF(TEXT((EDATE('Projektkostenkalkulation EP'!$B$4,21)+BN$3),"MM")=TEXT((EDATE('Projektkostenkalkulation EP'!$B$4,21)+(BN$3-1)),"MM"),
             IF(
                        OR(
                                    TEXT((EDATE('Projektkostenkalkulation EP'!$B$4,21)+BN$3),"TTT") = "Sa",
                                    TEXT((EDATE('Projektkostenkalkulation EP'!$B$4,21)+BN$3),"TTT") = "So",
                                    IF(ISNA(VLOOKUP(EDATE('Projektkostenkalkulation EP'!$B$4,21)+BN$3,Datenquellen!$F$7:$H$45,3,FALSE))," ",VLOOKUP(EDATE('Projektkostenkalkulation EP'!$B$4,21)+BN$3,Datenquellen!$F$7:$H$45,3,FALSE))="X"
                                    ),
                          "X",
                          IF((((NETWORKDAYS('Projektkostenkalkulation EP'!$W$8,EOMONTH('Projektkostenkalkulation EP'!$W$8,0)))*('Projektkostenkalkulation EP'!$N$42/5)*
                                        'Projektkostenkalkulation EP'!$W$26)-SUM($AK32:BN$32))&gt;('Projektkostenkalkulation EP'!$N$42/5),('Projektkostenkalkulation EP'!$N$42/5),
                                         (NETWORKDAYS('Projektkostenkalkulation EP'!$W$8,
                                          EOMONTH('Projektkostenkalkulation EP'!$W$8,0)))*('Projektkostenkalkulation EP'!$N$42/5)*'Projektkostenkalkulation EP'!$W$26-SUM($AK32:BN$32))
                          ),
               "X"
            )</f>
        <v>0</v>
      </c>
      <c r="BP32" s="121">
        <f>SUM(AK32:BO32)</f>
        <v>0</v>
      </c>
      <c r="BQ32" s="525">
        <f>BP32-BP33</f>
        <v>0</v>
      </c>
    </row>
    <row r="33" spans="1:69" ht="14.25" customHeight="1" thickBot="1" x14ac:dyDescent="0.25">
      <c r="A33" s="3" t="s">
        <v>82</v>
      </c>
      <c r="B33" s="270"/>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123">
        <f t="shared" si="0"/>
        <v>0</v>
      </c>
      <c r="AH33" s="526"/>
      <c r="AJ33" s="3" t="s">
        <v>82</v>
      </c>
      <c r="AK33" s="270"/>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123">
        <f>SUM(AK33:BO33)</f>
        <v>0</v>
      </c>
      <c r="BQ33" s="526"/>
    </row>
    <row r="34" spans="1:69" x14ac:dyDescent="0.2">
      <c r="A34" s="1" t="s">
        <v>59</v>
      </c>
      <c r="B34" s="527" t="str">
        <f>TEXT('Projektkostenkalkulation EP'!$L$8,"MMMM JJJJ")</f>
        <v>November 2024</v>
      </c>
      <c r="C34" s="527"/>
      <c r="D34" s="527"/>
      <c r="E34" s="527"/>
      <c r="F34" s="527"/>
      <c r="G34" s="527"/>
      <c r="H34" s="527"/>
      <c r="I34" s="527"/>
      <c r="J34" s="527"/>
      <c r="K34" s="527"/>
      <c r="L34" s="527"/>
      <c r="M34" s="527"/>
      <c r="N34" s="527"/>
      <c r="O34" s="527"/>
      <c r="P34" s="527"/>
      <c r="Q34" s="527"/>
      <c r="R34" s="527"/>
      <c r="S34" s="527"/>
      <c r="T34" s="527"/>
      <c r="U34" s="527"/>
      <c r="V34" s="527"/>
      <c r="W34" s="527"/>
      <c r="X34" s="527"/>
      <c r="Y34" s="527"/>
      <c r="Z34" s="527"/>
      <c r="AA34" s="527"/>
      <c r="AB34" s="527"/>
      <c r="AC34" s="527"/>
      <c r="AD34" s="527"/>
      <c r="AE34" s="527"/>
      <c r="AF34" s="527"/>
      <c r="AG34" s="527"/>
      <c r="AH34" s="528"/>
      <c r="AJ34" s="1" t="s">
        <v>59</v>
      </c>
      <c r="AK34" s="527" t="str">
        <f>TEXT('Projektkostenkalkulation EP'!$X$8,"MMMM JJJJ")</f>
        <v>November 2025</v>
      </c>
      <c r="AL34" s="527"/>
      <c r="AM34" s="527"/>
      <c r="AN34" s="527"/>
      <c r="AO34" s="527"/>
      <c r="AP34" s="527"/>
      <c r="AQ34" s="527"/>
      <c r="AR34" s="527"/>
      <c r="AS34" s="527"/>
      <c r="AT34" s="527"/>
      <c r="AU34" s="527"/>
      <c r="AV34" s="527"/>
      <c r="AW34" s="527"/>
      <c r="AX34" s="527"/>
      <c r="AY34" s="527"/>
      <c r="AZ34" s="527"/>
      <c r="BA34" s="527"/>
      <c r="BB34" s="527"/>
      <c r="BC34" s="527"/>
      <c r="BD34" s="527"/>
      <c r="BE34" s="527"/>
      <c r="BF34" s="527"/>
      <c r="BG34" s="527"/>
      <c r="BH34" s="527"/>
      <c r="BI34" s="527"/>
      <c r="BJ34" s="527"/>
      <c r="BK34" s="527"/>
      <c r="BL34" s="527"/>
      <c r="BM34" s="527"/>
      <c r="BN34" s="527"/>
      <c r="BO34" s="527"/>
      <c r="BP34" s="527"/>
      <c r="BQ34" s="528"/>
    </row>
    <row r="35" spans="1:69" ht="14.25" customHeight="1" x14ac:dyDescent="0.2">
      <c r="A35" s="2" t="s">
        <v>81</v>
      </c>
      <c r="B35" s="124" t="str">
        <f>IF(
            OR(
                     TEXT(EDATE('Projektkostenkalkulation EP'!$B$4,10),"TTT") = "Sa",
                     TEXT(EDATE('Projektkostenkalkulation EP'!$B$4,10),"TTT") = "So",
                     IF(ISNA(VLOOKUP(EDATE('Projektkostenkalkulation EP'!$B$4,10),Datenquellen!$F$7:$H$45,3,FALSE))," ",VLOOKUP(EDATE('Projektkostenkalkulation EP'!$B$4,10),Datenquellen!$F$7:$H$45,3,FALSE))="X"
                            ),
                    "X",
                    IF('Projektkostenkalkulation EP'!$L$26&gt;0,('Projektkostenkalkulation EP'!$N$42/5),0)
            )</f>
        <v>X</v>
      </c>
      <c r="C35" s="122" t="str">
        <f xml:space="preserve"> IF(TEXT((EDATE('Projektkostenkalkulation EP'!$B$4,10)+B$3),"MM")=TEXT((EDATE('Projektkostenkalkulation EP'!$B$4,10)+(B$3-1)),"MM"),
             IF(
                        OR(
                                    TEXT((EDATE('Projektkostenkalkulation EP'!$B$4,10)+B$3),"TTT") = "Sa",
                                    TEXT((EDATE('Projektkostenkalkulation EP'!$B$4,10)+B$3),"TTT") = "So",
                                    IF(ISNA(VLOOKUP(EDATE('Projektkostenkalkulation EP'!$B$4,10)+B$3,Datenquellen!$F$7:$H$45,3,FALSE))," ",VLOOKUP(EDATE('Projektkostenkalkulation EP'!$B$4,10)+B$3,Datenquellen!$F$7:$H$45,3,FALSE))="X"
                                    ),
                          "X",
                          IF((((NETWORKDAYS('Projektkostenkalkulation EP'!$L$8,EOMONTH('Projektkostenkalkulation EP'!$L$8,0)))*('Projektkostenkalkulation EP'!$N$42/5)*
                                        'Projektkostenkalkulation EP'!$L$26)-SUM($B$35:B35))&gt;('Projektkostenkalkulation EP'!$N$42/5),('Projektkostenkalkulation EP'!$N$42/5),
                                         (NETWORKDAYS('Projektkostenkalkulation EP'!$L$8,
                                          EOMONTH('Projektkostenkalkulation EP'!$L$8,0)))*('Projektkostenkalkulation EP'!$N$42/5)*'Projektkostenkalkulation EP'!$L$26-SUM($B$35:B35))
                          ),
               "X"
            )</f>
        <v>X</v>
      </c>
      <c r="D35" s="122" t="str">
        <f xml:space="preserve"> IF(TEXT((EDATE('Projektkostenkalkulation EP'!$B$4,10)+C$3),"MM")=TEXT((EDATE('Projektkostenkalkulation EP'!$B$4,10)+(C$3-1)),"MM"),
             IF(
                        OR(
                                    TEXT((EDATE('Projektkostenkalkulation EP'!$B$4,10)+C$3),"TTT") = "Sa",
                                    TEXT((EDATE('Projektkostenkalkulation EP'!$B$4,10)+C$3),"TTT") = "So",
                                    IF(ISNA(VLOOKUP(EDATE('Projektkostenkalkulation EP'!$B$4,10)+C$3,Datenquellen!$F$7:$H$45,3,FALSE))," ",VLOOKUP(EDATE('Projektkostenkalkulation EP'!$B$4,10)+C$3,Datenquellen!$F$7:$H$45,3,FALSE))="X"
                                    ),
                          "X",
                          IF((((NETWORKDAYS('Projektkostenkalkulation EP'!$L$8,EOMONTH('Projektkostenkalkulation EP'!$L$8,0)))*('Projektkostenkalkulation EP'!$N$42/5)*
                                        'Projektkostenkalkulation EP'!$L$26)-SUM($B$35:C35))&gt;('Projektkostenkalkulation EP'!$N$42/5),('Projektkostenkalkulation EP'!$N$42/5),
                                         (NETWORKDAYS('Projektkostenkalkulation EP'!$L$8,
                                          EOMONTH('Projektkostenkalkulation EP'!$L$8,0)))*('Projektkostenkalkulation EP'!$N$42/5)*'Projektkostenkalkulation EP'!$L$26-SUM($B$35:C35))
                          ),
               "X"
            )</f>
        <v>X</v>
      </c>
      <c r="E35" s="122">
        <f xml:space="preserve"> IF(TEXT((EDATE('Projektkostenkalkulation EP'!$B$4,10)+D$3),"MM")=TEXT((EDATE('Projektkostenkalkulation EP'!$B$4,10)+(D$3-1)),"MM"),
             IF(
                        OR(
                                    TEXT((EDATE('Projektkostenkalkulation EP'!$B$4,10)+D$3),"TTT") = "Sa",
                                    TEXT((EDATE('Projektkostenkalkulation EP'!$B$4,10)+D$3),"TTT") = "So",
                                    IF(ISNA(VLOOKUP(EDATE('Projektkostenkalkulation EP'!$B$4,10)+D$3,Datenquellen!$F$7:$H$45,3,FALSE))," ",VLOOKUP(EDATE('Projektkostenkalkulation EP'!$B$4,10)+D$3,Datenquellen!$F$7:$H$45,3,FALSE))="X"
                                    ),
                          "X",
                          IF((((NETWORKDAYS('Projektkostenkalkulation EP'!$L$8,EOMONTH('Projektkostenkalkulation EP'!$L$8,0)))*('Projektkostenkalkulation EP'!$N$42/5)*
                                        'Projektkostenkalkulation EP'!$L$26)-SUM($B$35:D35))&gt;('Projektkostenkalkulation EP'!$N$42/5),('Projektkostenkalkulation EP'!$N$42/5),
                                         (NETWORKDAYS('Projektkostenkalkulation EP'!$L$8,
                                          EOMONTH('Projektkostenkalkulation EP'!$L$8,0)))*('Projektkostenkalkulation EP'!$N$42/5)*'Projektkostenkalkulation EP'!$L$26-SUM($B$35:D35))
                          ),
               "X"
            )</f>
        <v>0</v>
      </c>
      <c r="F35" s="122">
        <f xml:space="preserve"> IF(TEXT((EDATE('Projektkostenkalkulation EP'!$B$4,10)+E$3),"MM")=TEXT((EDATE('Projektkostenkalkulation EP'!$B$4,10)+(E$3-1)),"MM"),
             IF(
                        OR(
                                    TEXT((EDATE('Projektkostenkalkulation EP'!$B$4,10)+E$3),"TTT") = "Sa",
                                    TEXT((EDATE('Projektkostenkalkulation EP'!$B$4,10)+E$3),"TTT") = "So",
                                    IF(ISNA(VLOOKUP(EDATE('Projektkostenkalkulation EP'!$B$4,10)+E$3,Datenquellen!$F$7:$H$45,3,FALSE))," ",VLOOKUP(EDATE('Projektkostenkalkulation EP'!$B$4,10)+E$3,Datenquellen!$F$7:$H$45,3,FALSE))="X"
                                    ),
                          "X",
                          IF((((NETWORKDAYS('Projektkostenkalkulation EP'!$L$8,EOMONTH('Projektkostenkalkulation EP'!$L$8,0)))*('Projektkostenkalkulation EP'!$N$42/5)*
                                        'Projektkostenkalkulation EP'!$L$26)-SUM($B$35:E35))&gt;('Projektkostenkalkulation EP'!$N$42/5),('Projektkostenkalkulation EP'!$N$42/5),
                                         (NETWORKDAYS('Projektkostenkalkulation EP'!$L$8,
                                          EOMONTH('Projektkostenkalkulation EP'!$L$8,0)))*('Projektkostenkalkulation EP'!$N$42/5)*'Projektkostenkalkulation EP'!$L$26-SUM($B$35:E35))
                          ),
               "X"
            )</f>
        <v>0</v>
      </c>
      <c r="G35" s="122">
        <f xml:space="preserve"> IF(TEXT((EDATE('Projektkostenkalkulation EP'!$B$4,10)+F$3),"MM")=TEXT((EDATE('Projektkostenkalkulation EP'!$B$4,10)+(F$3-1)),"MM"),
             IF(
                        OR(
                                    TEXT((EDATE('Projektkostenkalkulation EP'!$B$4,10)+F$3),"TTT") = "Sa",
                                    TEXT((EDATE('Projektkostenkalkulation EP'!$B$4,10)+F$3),"TTT") = "So",
                                    IF(ISNA(VLOOKUP(EDATE('Projektkostenkalkulation EP'!$B$4,10)+F$3,Datenquellen!$F$7:$H$45,3,FALSE))," ",VLOOKUP(EDATE('Projektkostenkalkulation EP'!$B$4,10)+F$3,Datenquellen!$F$7:$H$45,3,FALSE))="X"
                                    ),
                          "X",
                          IF((((NETWORKDAYS('Projektkostenkalkulation EP'!$L$8,EOMONTH('Projektkostenkalkulation EP'!$L$8,0)))*('Projektkostenkalkulation EP'!$N$42/5)*
                                        'Projektkostenkalkulation EP'!$L$26)-SUM($B$35:F35))&gt;('Projektkostenkalkulation EP'!$N$42/5),('Projektkostenkalkulation EP'!$N$42/5),
                                         (NETWORKDAYS('Projektkostenkalkulation EP'!$L$8,
                                          EOMONTH('Projektkostenkalkulation EP'!$L$8,0)))*('Projektkostenkalkulation EP'!$N$42/5)*'Projektkostenkalkulation EP'!$L$26-SUM($B$35:F35))
                          ),
               "X"
            )</f>
        <v>0</v>
      </c>
      <c r="H35" s="122">
        <f xml:space="preserve"> IF(TEXT((EDATE('Projektkostenkalkulation EP'!$B$4,10)+G$3),"MM")=TEXT((EDATE('Projektkostenkalkulation EP'!$B$4,10)+(G$3-1)),"MM"),
             IF(
                        OR(
                                    TEXT((EDATE('Projektkostenkalkulation EP'!$B$4,10)+G$3),"TTT") = "Sa",
                                    TEXT((EDATE('Projektkostenkalkulation EP'!$B$4,10)+G$3),"TTT") = "So",
                                    IF(ISNA(VLOOKUP(EDATE('Projektkostenkalkulation EP'!$B$4,10)+G$3,Datenquellen!$F$7:$H$45,3,FALSE))," ",VLOOKUP(EDATE('Projektkostenkalkulation EP'!$B$4,10)+G$3,Datenquellen!$F$7:$H$45,3,FALSE))="X"
                                    ),
                          "X",
                          IF((((NETWORKDAYS('Projektkostenkalkulation EP'!$L$8,EOMONTH('Projektkostenkalkulation EP'!$L$8,0)))*('Projektkostenkalkulation EP'!$N$42/5)*
                                        'Projektkostenkalkulation EP'!$L$26)-SUM($B$35:G35))&gt;('Projektkostenkalkulation EP'!$N$42/5),('Projektkostenkalkulation EP'!$N$42/5),
                                         (NETWORKDAYS('Projektkostenkalkulation EP'!$L$8,
                                          EOMONTH('Projektkostenkalkulation EP'!$L$8,0)))*('Projektkostenkalkulation EP'!$N$42/5)*'Projektkostenkalkulation EP'!$L$26-SUM($B$35:G35))
                          ),
               "X"
            )</f>
        <v>0</v>
      </c>
      <c r="I35" s="122">
        <f xml:space="preserve"> IF(TEXT((EDATE('Projektkostenkalkulation EP'!$B$4,10)+H$3),"MM")=TEXT((EDATE('Projektkostenkalkulation EP'!$B$4,10)+(H$3-1)),"MM"),
             IF(
                        OR(
                                    TEXT((EDATE('Projektkostenkalkulation EP'!$B$4,10)+H$3),"TTT") = "Sa",
                                    TEXT((EDATE('Projektkostenkalkulation EP'!$B$4,10)+H$3),"TTT") = "So",
                                    IF(ISNA(VLOOKUP(EDATE('Projektkostenkalkulation EP'!$B$4,10)+H$3,Datenquellen!$F$7:$H$45,3,FALSE))," ",VLOOKUP(EDATE('Projektkostenkalkulation EP'!$B$4,10)+H$3,Datenquellen!$F$7:$H$45,3,FALSE))="X"
                                    ),
                          "X",
                          IF((((NETWORKDAYS('Projektkostenkalkulation EP'!$L$8,EOMONTH('Projektkostenkalkulation EP'!$L$8,0)))*('Projektkostenkalkulation EP'!$N$42/5)*
                                        'Projektkostenkalkulation EP'!$L$26)-SUM($B$35:H35))&gt;('Projektkostenkalkulation EP'!$N$42/5),('Projektkostenkalkulation EP'!$N$42/5),
                                         (NETWORKDAYS('Projektkostenkalkulation EP'!$L$8,
                                          EOMONTH('Projektkostenkalkulation EP'!$L$8,0)))*('Projektkostenkalkulation EP'!$N$42/5)*'Projektkostenkalkulation EP'!$L$26-SUM($B$35:H35))
                          ),
               "X"
            )</f>
        <v>0</v>
      </c>
      <c r="J35" s="122" t="str">
        <f xml:space="preserve"> IF(TEXT((EDATE('Projektkostenkalkulation EP'!$B$4,10)+I$3),"MM")=TEXT((EDATE('Projektkostenkalkulation EP'!$B$4,10)+(I$3-1)),"MM"),
             IF(
                        OR(
                                    TEXT((EDATE('Projektkostenkalkulation EP'!$B$4,10)+I$3),"TTT") = "Sa",
                                    TEXT((EDATE('Projektkostenkalkulation EP'!$B$4,10)+I$3),"TTT") = "So",
                                    IF(ISNA(VLOOKUP(EDATE('Projektkostenkalkulation EP'!$B$4,10)+I$3,Datenquellen!$F$7:$H$45,3,FALSE))," ",VLOOKUP(EDATE('Projektkostenkalkulation EP'!$B$4,10)+I$3,Datenquellen!$F$7:$H$45,3,FALSE))="X"
                                    ),
                          "X",
                          IF((((NETWORKDAYS('Projektkostenkalkulation EP'!$L$8,EOMONTH('Projektkostenkalkulation EP'!$L$8,0)))*('Projektkostenkalkulation EP'!$N$42/5)*
                                        'Projektkostenkalkulation EP'!$L$26)-SUM($B$35:I35))&gt;('Projektkostenkalkulation EP'!$N$42/5),('Projektkostenkalkulation EP'!$N$42/5),
                                         (NETWORKDAYS('Projektkostenkalkulation EP'!$L$8,
                                          EOMONTH('Projektkostenkalkulation EP'!$L$8,0)))*('Projektkostenkalkulation EP'!$N$42/5)*'Projektkostenkalkulation EP'!$L$26-SUM($B$35:I35))
                          ),
               "X"
            )</f>
        <v>X</v>
      </c>
      <c r="K35" s="122" t="str">
        <f xml:space="preserve"> IF(TEXT((EDATE('Projektkostenkalkulation EP'!$B$4,10)+J$3),"MM")=TEXT((EDATE('Projektkostenkalkulation EP'!$B$4,10)+(J$3-1)),"MM"),
             IF(
                        OR(
                                    TEXT((EDATE('Projektkostenkalkulation EP'!$B$4,10)+J$3),"TTT") = "Sa",
                                    TEXT((EDATE('Projektkostenkalkulation EP'!$B$4,10)+J$3),"TTT") = "So",
                                    IF(ISNA(VLOOKUP(EDATE('Projektkostenkalkulation EP'!$B$4,10)+J$3,Datenquellen!$F$7:$H$45,3,FALSE))," ",VLOOKUP(EDATE('Projektkostenkalkulation EP'!$B$4,10)+J$3,Datenquellen!$F$7:$H$45,3,FALSE))="X"
                                    ),
                          "X",
                          IF((((NETWORKDAYS('Projektkostenkalkulation EP'!$L$8,EOMONTH('Projektkostenkalkulation EP'!$L$8,0)))*('Projektkostenkalkulation EP'!$N$42/5)*
                                        'Projektkostenkalkulation EP'!$L$26)-SUM($B$35:J35))&gt;('Projektkostenkalkulation EP'!$N$42/5),('Projektkostenkalkulation EP'!$N$42/5),
                                         (NETWORKDAYS('Projektkostenkalkulation EP'!$L$8,
                                          EOMONTH('Projektkostenkalkulation EP'!$L$8,0)))*('Projektkostenkalkulation EP'!$N$42/5)*'Projektkostenkalkulation EP'!$L$26-SUM($B$35:J35))
                          ),
               "X"
            )</f>
        <v>X</v>
      </c>
      <c r="L35" s="122">
        <f xml:space="preserve"> IF(TEXT((EDATE('Projektkostenkalkulation EP'!$B$4,10)+K$3),"MM")=TEXT((EDATE('Projektkostenkalkulation EP'!$B$4,10)+(K$3-1)),"MM"),
             IF(
                        OR(
                                    TEXT((EDATE('Projektkostenkalkulation EP'!$B$4,10)+K$3),"TTT") = "Sa",
                                    TEXT((EDATE('Projektkostenkalkulation EP'!$B$4,10)+K$3),"TTT") = "So",
                                    IF(ISNA(VLOOKUP(EDATE('Projektkostenkalkulation EP'!$B$4,10)+K$3,Datenquellen!$F$7:$H$45,3,FALSE))," ",VLOOKUP(EDATE('Projektkostenkalkulation EP'!$B$4,10)+K$3,Datenquellen!$F$7:$H$45,3,FALSE))="X"
                                    ),
                          "X",
                          IF((((NETWORKDAYS('Projektkostenkalkulation EP'!$L$8,EOMONTH('Projektkostenkalkulation EP'!$L$8,0)))*('Projektkostenkalkulation EP'!$N$42/5)*
                                        'Projektkostenkalkulation EP'!$L$26)-SUM($B$35:K35))&gt;('Projektkostenkalkulation EP'!$N$42/5),('Projektkostenkalkulation EP'!$N$42/5),
                                         (NETWORKDAYS('Projektkostenkalkulation EP'!$L$8,
                                          EOMONTH('Projektkostenkalkulation EP'!$L$8,0)))*('Projektkostenkalkulation EP'!$N$42/5)*'Projektkostenkalkulation EP'!$L$26-SUM($B$35:K35))
                          ),
               "X"
            )</f>
        <v>0</v>
      </c>
      <c r="M35" s="122">
        <f xml:space="preserve"> IF(TEXT((EDATE('Projektkostenkalkulation EP'!$B$4,10)+L$3),"MM")=TEXT((EDATE('Projektkostenkalkulation EP'!$B$4,10)+(L$3-1)),"MM"),
             IF(
                        OR(
                                    TEXT((EDATE('Projektkostenkalkulation EP'!$B$4,10)+L$3),"TTT") = "Sa",
                                    TEXT((EDATE('Projektkostenkalkulation EP'!$B$4,10)+L$3),"TTT") = "So",
                                    IF(ISNA(VLOOKUP(EDATE('Projektkostenkalkulation EP'!$B$4,10)+L$3,Datenquellen!$F$7:$H$45,3,FALSE))," ",VLOOKUP(EDATE('Projektkostenkalkulation EP'!$B$4,10)+L$3,Datenquellen!$F$7:$H$45,3,FALSE))="X"
                                    ),
                          "X",
                          IF((((NETWORKDAYS('Projektkostenkalkulation EP'!$L$8,EOMONTH('Projektkostenkalkulation EP'!$L$8,0)))*('Projektkostenkalkulation EP'!$N$42/5)*
                                        'Projektkostenkalkulation EP'!$L$26)-SUM($B$35:L35))&gt;('Projektkostenkalkulation EP'!$N$42/5),('Projektkostenkalkulation EP'!$N$42/5),
                                         (NETWORKDAYS('Projektkostenkalkulation EP'!$L$8,
                                          EOMONTH('Projektkostenkalkulation EP'!$L$8,0)))*('Projektkostenkalkulation EP'!$N$42/5)*'Projektkostenkalkulation EP'!$L$26-SUM($B$35:L35))
                          ),
               "X"
            )</f>
        <v>0</v>
      </c>
      <c r="N35" s="122">
        <f xml:space="preserve"> IF(TEXT((EDATE('Projektkostenkalkulation EP'!$B$4,10)+M$3),"MM")=TEXT((EDATE('Projektkostenkalkulation EP'!$B$4,10)+(M$3-1)),"MM"),
             IF(
                        OR(
                                    TEXT((EDATE('Projektkostenkalkulation EP'!$B$4,10)+M$3),"TTT") = "Sa",
                                    TEXT((EDATE('Projektkostenkalkulation EP'!$B$4,10)+M$3),"TTT") = "So",
                                    IF(ISNA(VLOOKUP(EDATE('Projektkostenkalkulation EP'!$B$4,10)+M$3,Datenquellen!$F$7:$H$45,3,FALSE))," ",VLOOKUP(EDATE('Projektkostenkalkulation EP'!$B$4,10)+M$3,Datenquellen!$F$7:$H$45,3,FALSE))="X"
                                    ),
                          "X",
                          IF((((NETWORKDAYS('Projektkostenkalkulation EP'!$L$8,EOMONTH('Projektkostenkalkulation EP'!$L$8,0)))*('Projektkostenkalkulation EP'!$N$42/5)*
                                        'Projektkostenkalkulation EP'!$L$26)-SUM($B$35:M35))&gt;('Projektkostenkalkulation EP'!$N$42/5),('Projektkostenkalkulation EP'!$N$42/5),
                                         (NETWORKDAYS('Projektkostenkalkulation EP'!$L$8,
                                          EOMONTH('Projektkostenkalkulation EP'!$L$8,0)))*('Projektkostenkalkulation EP'!$N$42/5)*'Projektkostenkalkulation EP'!$L$26-SUM($B$35:M35))
                          ),
               "X"
            )</f>
        <v>0</v>
      </c>
      <c r="O35" s="122">
        <f xml:space="preserve"> IF(TEXT((EDATE('Projektkostenkalkulation EP'!$B$4,10)+N$3),"MM")=TEXT((EDATE('Projektkostenkalkulation EP'!$B$4,10)+(N$3-1)),"MM"),
             IF(
                        OR(
                                    TEXT((EDATE('Projektkostenkalkulation EP'!$B$4,10)+N$3),"TTT") = "Sa",
                                    TEXT((EDATE('Projektkostenkalkulation EP'!$B$4,10)+N$3),"TTT") = "So",
                                    IF(ISNA(VLOOKUP(EDATE('Projektkostenkalkulation EP'!$B$4,10)+N$3,Datenquellen!$F$7:$H$45,3,FALSE))," ",VLOOKUP(EDATE('Projektkostenkalkulation EP'!$B$4,10)+N$3,Datenquellen!$F$7:$H$45,3,FALSE))="X"
                                    ),
                          "X",
                          IF((((NETWORKDAYS('Projektkostenkalkulation EP'!$L$8,EOMONTH('Projektkostenkalkulation EP'!$L$8,0)))*('Projektkostenkalkulation EP'!$N$42/5)*
                                        'Projektkostenkalkulation EP'!$L$26)-SUM($B$35:N35))&gt;('Projektkostenkalkulation EP'!$N$42/5),('Projektkostenkalkulation EP'!$N$42/5),
                                         (NETWORKDAYS('Projektkostenkalkulation EP'!$L$8,
                                          EOMONTH('Projektkostenkalkulation EP'!$L$8,0)))*('Projektkostenkalkulation EP'!$N$42/5)*'Projektkostenkalkulation EP'!$L$26-SUM($B$35:N35))
                          ),
               "X"
            )</f>
        <v>0</v>
      </c>
      <c r="P35" s="122">
        <f xml:space="preserve"> IF(TEXT((EDATE('Projektkostenkalkulation EP'!$B$4,10)+O$3),"MM")=TEXT((EDATE('Projektkostenkalkulation EP'!$B$4,10)+(O$3-1)),"MM"),
             IF(
                        OR(
                                    TEXT((EDATE('Projektkostenkalkulation EP'!$B$4,10)+O$3),"TTT") = "Sa",
                                    TEXT((EDATE('Projektkostenkalkulation EP'!$B$4,10)+O$3),"TTT") = "So",
                                    IF(ISNA(VLOOKUP(EDATE('Projektkostenkalkulation EP'!$B$4,10)+O$3,Datenquellen!$F$7:$H$45,3,FALSE))," ",VLOOKUP(EDATE('Projektkostenkalkulation EP'!$B$4,10)+O$3,Datenquellen!$F$7:$H$45,3,FALSE))="X"
                                    ),
                          "X",
                          IF((((NETWORKDAYS('Projektkostenkalkulation EP'!$L$8,EOMONTH('Projektkostenkalkulation EP'!$L$8,0)))*('Projektkostenkalkulation EP'!$N$42/5)*
                                        'Projektkostenkalkulation EP'!$L$26)-SUM($B$35:O35))&gt;('Projektkostenkalkulation EP'!$N$42/5),('Projektkostenkalkulation EP'!$N$42/5),
                                         (NETWORKDAYS('Projektkostenkalkulation EP'!$L$8,
                                          EOMONTH('Projektkostenkalkulation EP'!$L$8,0)))*('Projektkostenkalkulation EP'!$N$42/5)*'Projektkostenkalkulation EP'!$L$26-SUM($B$35:O35))
                          ),
               "X"
            )</f>
        <v>0</v>
      </c>
      <c r="Q35" s="122" t="str">
        <f xml:space="preserve"> IF(TEXT((EDATE('Projektkostenkalkulation EP'!$B$4,10)+P$3),"MM")=TEXT((EDATE('Projektkostenkalkulation EP'!$B$4,10)+(P$3-1)),"MM"),
             IF(
                        OR(
                                    TEXT((EDATE('Projektkostenkalkulation EP'!$B$4,10)+P$3),"TTT") = "Sa",
                                    TEXT((EDATE('Projektkostenkalkulation EP'!$B$4,10)+P$3),"TTT") = "So",
                                    IF(ISNA(VLOOKUP(EDATE('Projektkostenkalkulation EP'!$B$4,10)+P$3,Datenquellen!$F$7:$H$45,3,FALSE))," ",VLOOKUP(EDATE('Projektkostenkalkulation EP'!$B$4,10)+P$3,Datenquellen!$F$7:$H$45,3,FALSE))="X"
                                    ),
                          "X",
                          IF((((NETWORKDAYS('Projektkostenkalkulation EP'!$L$8,EOMONTH('Projektkostenkalkulation EP'!$L$8,0)))*('Projektkostenkalkulation EP'!$N$42/5)*
                                        'Projektkostenkalkulation EP'!$L$26)-SUM($B$35:P35))&gt;('Projektkostenkalkulation EP'!$N$42/5),('Projektkostenkalkulation EP'!$N$42/5),
                                         (NETWORKDAYS('Projektkostenkalkulation EP'!$L$8,
                                          EOMONTH('Projektkostenkalkulation EP'!$L$8,0)))*('Projektkostenkalkulation EP'!$N$42/5)*'Projektkostenkalkulation EP'!$L$26-SUM($B$35:P35))
                          ),
               "X"
            )</f>
        <v>X</v>
      </c>
      <c r="R35" s="122" t="str">
        <f xml:space="preserve"> IF(TEXT((EDATE('Projektkostenkalkulation EP'!$B$4,10)+Q$3),"MM")=TEXT((EDATE('Projektkostenkalkulation EP'!$B$4,10)+(Q$3-1)),"MM"),
             IF(
                        OR(
                                    TEXT((EDATE('Projektkostenkalkulation EP'!$B$4,10)+Q$3),"TTT") = "Sa",
                                    TEXT((EDATE('Projektkostenkalkulation EP'!$B$4,10)+Q$3),"TTT") = "So",
                                    IF(ISNA(VLOOKUP(EDATE('Projektkostenkalkulation EP'!$B$4,10)+Q$3,Datenquellen!$F$7:$H$45,3,FALSE))," ",VLOOKUP(EDATE('Projektkostenkalkulation EP'!$B$4,10)+Q$3,Datenquellen!$F$7:$H$45,3,FALSE))="X"
                                    ),
                          "X",
                          IF((((NETWORKDAYS('Projektkostenkalkulation EP'!$L$8,EOMONTH('Projektkostenkalkulation EP'!$L$8,0)))*('Projektkostenkalkulation EP'!$N$42/5)*
                                        'Projektkostenkalkulation EP'!$L$26)-SUM($B$35:Q35))&gt;('Projektkostenkalkulation EP'!$N$42/5),('Projektkostenkalkulation EP'!$N$42/5),
                                         (NETWORKDAYS('Projektkostenkalkulation EP'!$L$8,
                                          EOMONTH('Projektkostenkalkulation EP'!$L$8,0)))*('Projektkostenkalkulation EP'!$N$42/5)*'Projektkostenkalkulation EP'!$L$26-SUM($B$35:Q35))
                          ),
               "X"
            )</f>
        <v>X</v>
      </c>
      <c r="S35" s="122">
        <f xml:space="preserve"> IF(TEXT((EDATE('Projektkostenkalkulation EP'!$B$4,10)+R$3),"MM")=TEXT((EDATE('Projektkostenkalkulation EP'!$B$4,10)+(R$3-1)),"MM"),
             IF(
                        OR(
                                    TEXT((EDATE('Projektkostenkalkulation EP'!$B$4,10)+R$3),"TTT") = "Sa",
                                    TEXT((EDATE('Projektkostenkalkulation EP'!$B$4,10)+R$3),"TTT") = "So",
                                    IF(ISNA(VLOOKUP(EDATE('Projektkostenkalkulation EP'!$B$4,10)+R$3,Datenquellen!$F$7:$H$45,3,FALSE))," ",VLOOKUP(EDATE('Projektkostenkalkulation EP'!$B$4,10)+R$3,Datenquellen!$F$7:$H$45,3,FALSE))="X"
                                    ),
                          "X",
                          IF((((NETWORKDAYS('Projektkostenkalkulation EP'!$L$8,EOMONTH('Projektkostenkalkulation EP'!$L$8,0)))*('Projektkostenkalkulation EP'!$N$42/5)*
                                        'Projektkostenkalkulation EP'!$L$26)-SUM($B$35:R35))&gt;('Projektkostenkalkulation EP'!$N$42/5),('Projektkostenkalkulation EP'!$N$42/5),
                                         (NETWORKDAYS('Projektkostenkalkulation EP'!$L$8,
                                          EOMONTH('Projektkostenkalkulation EP'!$L$8,0)))*('Projektkostenkalkulation EP'!$N$42/5)*'Projektkostenkalkulation EP'!$L$26-SUM($B$35:R35))
                          ),
               "X"
            )</f>
        <v>0</v>
      </c>
      <c r="T35" s="122">
        <f xml:space="preserve"> IF(TEXT((EDATE('Projektkostenkalkulation EP'!$B$4,10)+S$3),"MM")=TEXT((EDATE('Projektkostenkalkulation EP'!$B$4,10)+(S$3-1)),"MM"),
             IF(
                        OR(
                                    TEXT((EDATE('Projektkostenkalkulation EP'!$B$4,10)+S$3),"TTT") = "Sa",
                                    TEXT((EDATE('Projektkostenkalkulation EP'!$B$4,10)+S$3),"TTT") = "So",
                                    IF(ISNA(VLOOKUP(EDATE('Projektkostenkalkulation EP'!$B$4,10)+S$3,Datenquellen!$F$7:$H$45,3,FALSE))," ",VLOOKUP(EDATE('Projektkostenkalkulation EP'!$B$4,10)+S$3,Datenquellen!$F$7:$H$45,3,FALSE))="X"
                                    ),
                          "X",
                          IF((((NETWORKDAYS('Projektkostenkalkulation EP'!$L$8,EOMONTH('Projektkostenkalkulation EP'!$L$8,0)))*('Projektkostenkalkulation EP'!$N$42/5)*
                                        'Projektkostenkalkulation EP'!$L$26)-SUM($B$35:S35))&gt;('Projektkostenkalkulation EP'!$N$42/5),('Projektkostenkalkulation EP'!$N$42/5),
                                         (NETWORKDAYS('Projektkostenkalkulation EP'!$L$8,
                                          EOMONTH('Projektkostenkalkulation EP'!$L$8,0)))*('Projektkostenkalkulation EP'!$N$42/5)*'Projektkostenkalkulation EP'!$L$26-SUM($B$35:S35))
                          ),
               "X"
            )</f>
        <v>0</v>
      </c>
      <c r="U35" s="122">
        <f xml:space="preserve"> IF(TEXT((EDATE('Projektkostenkalkulation EP'!$B$4,10)+T$3),"MM")=TEXT((EDATE('Projektkostenkalkulation EP'!$B$4,10)+(T$3-1)),"MM"),
             IF(
                        OR(
                                    TEXT((EDATE('Projektkostenkalkulation EP'!$B$4,10)+T$3),"TTT") = "Sa",
                                    TEXT((EDATE('Projektkostenkalkulation EP'!$B$4,10)+T$3),"TTT") = "So",
                                    IF(ISNA(VLOOKUP(EDATE('Projektkostenkalkulation EP'!$B$4,10)+T$3,Datenquellen!$F$7:$H$45,3,FALSE))," ",VLOOKUP(EDATE('Projektkostenkalkulation EP'!$B$4,10)+T$3,Datenquellen!$F$7:$H$45,3,FALSE))="X"
                                    ),
                          "X",
                          IF((((NETWORKDAYS('Projektkostenkalkulation EP'!$L$8,EOMONTH('Projektkostenkalkulation EP'!$L$8,0)))*('Projektkostenkalkulation EP'!$N$42/5)*
                                        'Projektkostenkalkulation EP'!$L$26)-SUM($B$35:T35))&gt;('Projektkostenkalkulation EP'!$N$42/5),('Projektkostenkalkulation EP'!$N$42/5),
                                         (NETWORKDAYS('Projektkostenkalkulation EP'!$L$8,
                                          EOMONTH('Projektkostenkalkulation EP'!$L$8,0)))*('Projektkostenkalkulation EP'!$N$42/5)*'Projektkostenkalkulation EP'!$L$26-SUM($B$35:T35))
                          ),
               "X"
            )</f>
        <v>0</v>
      </c>
      <c r="V35" s="122">
        <f xml:space="preserve"> IF(TEXT((EDATE('Projektkostenkalkulation EP'!$B$4,10)+U$3),"MM")=TEXT((EDATE('Projektkostenkalkulation EP'!$B$4,10)+(U$3-1)),"MM"),
             IF(
                        OR(
                                    TEXT((EDATE('Projektkostenkalkulation EP'!$B$4,10)+U$3),"TTT") = "Sa",
                                    TEXT((EDATE('Projektkostenkalkulation EP'!$B$4,10)+U$3),"TTT") = "So",
                                    IF(ISNA(VLOOKUP(EDATE('Projektkostenkalkulation EP'!$B$4,10)+U$3,Datenquellen!$F$7:$H$45,3,FALSE))," ",VLOOKUP(EDATE('Projektkostenkalkulation EP'!$B$4,10)+U$3,Datenquellen!$F$7:$H$45,3,FALSE))="X"
                                    ),
                          "X",
                          IF((((NETWORKDAYS('Projektkostenkalkulation EP'!$L$8,EOMONTH('Projektkostenkalkulation EP'!$L$8,0)))*('Projektkostenkalkulation EP'!$N$42/5)*
                                        'Projektkostenkalkulation EP'!$L$26)-SUM($B$35:U35))&gt;('Projektkostenkalkulation EP'!$N$42/5),('Projektkostenkalkulation EP'!$N$42/5),
                                         (NETWORKDAYS('Projektkostenkalkulation EP'!$L$8,
                                          EOMONTH('Projektkostenkalkulation EP'!$L$8,0)))*('Projektkostenkalkulation EP'!$N$42/5)*'Projektkostenkalkulation EP'!$L$26-SUM($B$35:U35))
                          ),
               "X"
            )</f>
        <v>0</v>
      </c>
      <c r="W35" s="122">
        <f xml:space="preserve"> IF(TEXT((EDATE('Projektkostenkalkulation EP'!$B$4,10)+V$3),"MM")=TEXT((EDATE('Projektkostenkalkulation EP'!$B$4,10)+(V$3-1)),"MM"),
             IF(
                        OR(
                                    TEXT((EDATE('Projektkostenkalkulation EP'!$B$4,10)+V$3),"TTT") = "Sa",
                                    TEXT((EDATE('Projektkostenkalkulation EP'!$B$4,10)+V$3),"TTT") = "So",
                                    IF(ISNA(VLOOKUP(EDATE('Projektkostenkalkulation EP'!$B$4,10)+V$3,Datenquellen!$F$7:$H$45,3,FALSE))," ",VLOOKUP(EDATE('Projektkostenkalkulation EP'!$B$4,10)+V$3,Datenquellen!$F$7:$H$45,3,FALSE))="X"
                                    ),
                          "X",
                          IF((((NETWORKDAYS('Projektkostenkalkulation EP'!$L$8,EOMONTH('Projektkostenkalkulation EP'!$L$8,0)))*('Projektkostenkalkulation EP'!$N$42/5)*
                                        'Projektkostenkalkulation EP'!$L$26)-SUM($B$35:V35))&gt;('Projektkostenkalkulation EP'!$N$42/5),('Projektkostenkalkulation EP'!$N$42/5),
                                         (NETWORKDAYS('Projektkostenkalkulation EP'!$L$8,
                                          EOMONTH('Projektkostenkalkulation EP'!$L$8,0)))*('Projektkostenkalkulation EP'!$N$42/5)*'Projektkostenkalkulation EP'!$L$26-SUM($B$35:V35))
                          ),
               "X"
            )</f>
        <v>0</v>
      </c>
      <c r="X35" s="122" t="str">
        <f xml:space="preserve"> IF(TEXT((EDATE('Projektkostenkalkulation EP'!$B$4,10)+W$3),"MM")=TEXT((EDATE('Projektkostenkalkulation EP'!$B$4,10)+(W$3-1)),"MM"),
             IF(
                        OR(
                                    TEXT((EDATE('Projektkostenkalkulation EP'!$B$4,10)+W$3),"TTT") = "Sa",
                                    TEXT((EDATE('Projektkostenkalkulation EP'!$B$4,10)+W$3),"TTT") = "So",
                                    IF(ISNA(VLOOKUP(EDATE('Projektkostenkalkulation EP'!$B$4,10)+W$3,Datenquellen!$F$7:$H$45,3,FALSE))," ",VLOOKUP(EDATE('Projektkostenkalkulation EP'!$B$4,10)+W$3,Datenquellen!$F$7:$H$45,3,FALSE))="X"
                                    ),
                          "X",
                          IF((((NETWORKDAYS('Projektkostenkalkulation EP'!$L$8,EOMONTH('Projektkostenkalkulation EP'!$L$8,0)))*('Projektkostenkalkulation EP'!$N$42/5)*
                                        'Projektkostenkalkulation EP'!$L$26)-SUM($B$35:W35))&gt;('Projektkostenkalkulation EP'!$N$42/5),('Projektkostenkalkulation EP'!$N$42/5),
                                         (NETWORKDAYS('Projektkostenkalkulation EP'!$L$8,
                                          EOMONTH('Projektkostenkalkulation EP'!$L$8,0)))*('Projektkostenkalkulation EP'!$N$42/5)*'Projektkostenkalkulation EP'!$L$26-SUM($B$35:W35))
                          ),
               "X"
            )</f>
        <v>X</v>
      </c>
      <c r="Y35" s="122" t="str">
        <f xml:space="preserve"> IF(TEXT((EDATE('Projektkostenkalkulation EP'!$B$4,10)+X$3),"MM")=TEXT((EDATE('Projektkostenkalkulation EP'!$B$4,10)+(X$3-1)),"MM"),
             IF(
                        OR(
                                    TEXT((EDATE('Projektkostenkalkulation EP'!$B$4,10)+X$3),"TTT") = "Sa",
                                    TEXT((EDATE('Projektkostenkalkulation EP'!$B$4,10)+X$3),"TTT") = "So",
                                    IF(ISNA(VLOOKUP(EDATE('Projektkostenkalkulation EP'!$B$4,10)+X$3,Datenquellen!$F$7:$H$45,3,FALSE))," ",VLOOKUP(EDATE('Projektkostenkalkulation EP'!$B$4,10)+X$3,Datenquellen!$F$7:$H$45,3,FALSE))="X"
                                    ),
                          "X",
                          IF((((NETWORKDAYS('Projektkostenkalkulation EP'!$L$8,EOMONTH('Projektkostenkalkulation EP'!$L$8,0)))*('Projektkostenkalkulation EP'!$N$42/5)*
                                        'Projektkostenkalkulation EP'!$L$26)-SUM($B$35:X35))&gt;('Projektkostenkalkulation EP'!$N$42/5),('Projektkostenkalkulation EP'!$N$42/5),
                                         (NETWORKDAYS('Projektkostenkalkulation EP'!$L$8,
                                          EOMONTH('Projektkostenkalkulation EP'!$L$8,0)))*('Projektkostenkalkulation EP'!$N$42/5)*'Projektkostenkalkulation EP'!$L$26-SUM($B$35:X35))
                          ),
               "X"
            )</f>
        <v>X</v>
      </c>
      <c r="Z35" s="122">
        <f xml:space="preserve"> IF(TEXT((EDATE('Projektkostenkalkulation EP'!$B$4,10)+Y$3),"MM")=TEXT((EDATE('Projektkostenkalkulation EP'!$B$4,10)+(Y$3-1)),"MM"),
             IF(
                        OR(
                                    TEXT((EDATE('Projektkostenkalkulation EP'!$B$4,10)+Y$3),"TTT") = "Sa",
                                    TEXT((EDATE('Projektkostenkalkulation EP'!$B$4,10)+Y$3),"TTT") = "So",
                                    IF(ISNA(VLOOKUP(EDATE('Projektkostenkalkulation EP'!$B$4,10)+Y$3,Datenquellen!$F$7:$H$45,3,FALSE))," ",VLOOKUP(EDATE('Projektkostenkalkulation EP'!$B$4,10)+Y$3,Datenquellen!$F$7:$H$45,3,FALSE))="X"
                                    ),
                          "X",
                          IF((((NETWORKDAYS('Projektkostenkalkulation EP'!$L$8,EOMONTH('Projektkostenkalkulation EP'!$L$8,0)))*('Projektkostenkalkulation EP'!$N$42/5)*
                                        'Projektkostenkalkulation EP'!$L$26)-SUM($B$35:Y35))&gt;('Projektkostenkalkulation EP'!$N$42/5),('Projektkostenkalkulation EP'!$N$42/5),
                                         (NETWORKDAYS('Projektkostenkalkulation EP'!$L$8,
                                          EOMONTH('Projektkostenkalkulation EP'!$L$8,0)))*('Projektkostenkalkulation EP'!$N$42/5)*'Projektkostenkalkulation EP'!$L$26-SUM($B$35:Y35))
                          ),
               "X"
            )</f>
        <v>0</v>
      </c>
      <c r="AA35" s="122">
        <f xml:space="preserve"> IF(TEXT((EDATE('Projektkostenkalkulation EP'!$B$4,10)+Z$3),"MM")=TEXT((EDATE('Projektkostenkalkulation EP'!$B$4,10)+(Z$3-1)),"MM"),
             IF(
                        OR(
                                    TEXT((EDATE('Projektkostenkalkulation EP'!$B$4,10)+Z$3),"TTT") = "Sa",
                                    TEXT((EDATE('Projektkostenkalkulation EP'!$B$4,10)+Z$3),"TTT") = "So",
                                    IF(ISNA(VLOOKUP(EDATE('Projektkostenkalkulation EP'!$B$4,10)+Z$3,Datenquellen!$F$7:$H$45,3,FALSE))," ",VLOOKUP(EDATE('Projektkostenkalkulation EP'!$B$4,10)+Z$3,Datenquellen!$F$7:$H$45,3,FALSE))="X"
                                    ),
                          "X",
                          IF((((NETWORKDAYS('Projektkostenkalkulation EP'!$L$8,EOMONTH('Projektkostenkalkulation EP'!$L$8,0)))*('Projektkostenkalkulation EP'!$N$42/5)*
                                        'Projektkostenkalkulation EP'!$L$26)-SUM($B$35:Z35))&gt;('Projektkostenkalkulation EP'!$N$42/5),('Projektkostenkalkulation EP'!$N$42/5),
                                         (NETWORKDAYS('Projektkostenkalkulation EP'!$L$8,
                                          EOMONTH('Projektkostenkalkulation EP'!$L$8,0)))*('Projektkostenkalkulation EP'!$N$42/5)*'Projektkostenkalkulation EP'!$L$26-SUM($B$35:Z35))
                          ),
               "X"
            )</f>
        <v>0</v>
      </c>
      <c r="AB35" s="122">
        <f xml:space="preserve"> IF(TEXT((EDATE('Projektkostenkalkulation EP'!$B$4,10)+AA$3),"MM")=TEXT((EDATE('Projektkostenkalkulation EP'!$B$4,10)+(AA$3-1)),"MM"),
             IF(
                        OR(
                                    TEXT((EDATE('Projektkostenkalkulation EP'!$B$4,10)+AA$3),"TTT") = "Sa",
                                    TEXT((EDATE('Projektkostenkalkulation EP'!$B$4,10)+AA$3),"TTT") = "So",
                                    IF(ISNA(VLOOKUP(EDATE('Projektkostenkalkulation EP'!$B$4,10)+AA$3,Datenquellen!$F$7:$H$45,3,FALSE))," ",VLOOKUP(EDATE('Projektkostenkalkulation EP'!$B$4,10)+AA$3,Datenquellen!$F$7:$H$45,3,FALSE))="X"
                                    ),
                          "X",
                          IF((((NETWORKDAYS('Projektkostenkalkulation EP'!$L$8,EOMONTH('Projektkostenkalkulation EP'!$L$8,0)))*('Projektkostenkalkulation EP'!$N$42/5)*
                                        'Projektkostenkalkulation EP'!$L$26)-SUM($B$35:AA35))&gt;('Projektkostenkalkulation EP'!$N$42/5),('Projektkostenkalkulation EP'!$N$42/5),
                                         (NETWORKDAYS('Projektkostenkalkulation EP'!$L$8,
                                          EOMONTH('Projektkostenkalkulation EP'!$L$8,0)))*('Projektkostenkalkulation EP'!$N$42/5)*'Projektkostenkalkulation EP'!$L$26-SUM($B$35:AA35))
                          ),
               "X"
            )</f>
        <v>0</v>
      </c>
      <c r="AC35" s="122">
        <f xml:space="preserve"> IF(TEXT((EDATE('Projektkostenkalkulation EP'!$B$4,10)+AB$3),"MM")=TEXT((EDATE('Projektkostenkalkulation EP'!$B$4,10)+(AB$3-1)),"MM"),
             IF(
                        OR(
                                    TEXT((EDATE('Projektkostenkalkulation EP'!$B$4,10)+AB$3),"TTT") = "Sa",
                                    TEXT((EDATE('Projektkostenkalkulation EP'!$B$4,10)+AB$3),"TTT") = "So",
                                    IF(ISNA(VLOOKUP(EDATE('Projektkostenkalkulation EP'!$B$4,10)+AB$3,Datenquellen!$F$7:$H$45,3,FALSE))," ",VLOOKUP(EDATE('Projektkostenkalkulation EP'!$B$4,10)+AB$3,Datenquellen!$F$7:$H$45,3,FALSE))="X"
                                    ),
                          "X",
                          IF((((NETWORKDAYS('Projektkostenkalkulation EP'!$L$8,EOMONTH('Projektkostenkalkulation EP'!$L$8,0)))*('Projektkostenkalkulation EP'!$N$42/5)*
                                        'Projektkostenkalkulation EP'!$L$26)-SUM($B$35:AB35))&gt;('Projektkostenkalkulation EP'!$N$42/5),('Projektkostenkalkulation EP'!$N$42/5),
                                         (NETWORKDAYS('Projektkostenkalkulation EP'!$L$8,
                                          EOMONTH('Projektkostenkalkulation EP'!$L$8,0)))*('Projektkostenkalkulation EP'!$N$42/5)*'Projektkostenkalkulation EP'!$L$26-SUM($B$35:AB35))
                          ),
               "X"
            )</f>
        <v>0</v>
      </c>
      <c r="AD35" s="122">
        <f xml:space="preserve"> IF(TEXT((EDATE('Projektkostenkalkulation EP'!$B$4,10)+AC$3),"MM")=TEXT((EDATE('Projektkostenkalkulation EP'!$B$4,10)+(AC$3-1)),"MM"),
             IF(
                        OR(
                                    TEXT((EDATE('Projektkostenkalkulation EP'!$B$4,10)+AC$3),"TTT") = "Sa",
                                    TEXT((EDATE('Projektkostenkalkulation EP'!$B$4,10)+AC$3),"TTT") = "So",
                                    IF(ISNA(VLOOKUP(EDATE('Projektkostenkalkulation EP'!$B$4,10)+AC$3,Datenquellen!$F$7:$H$45,3,FALSE))," ",VLOOKUP(EDATE('Projektkostenkalkulation EP'!$B$4,10)+AC$3,Datenquellen!$F$7:$H$45,3,FALSE))="X"
                                    ),
                          "X",
                          IF((((NETWORKDAYS('Projektkostenkalkulation EP'!$L$8,EOMONTH('Projektkostenkalkulation EP'!$L$8,0)))*('Projektkostenkalkulation EP'!$N$42/5)*
                                        'Projektkostenkalkulation EP'!$L$26)-SUM($B$35:AC35))&gt;('Projektkostenkalkulation EP'!$N$42/5),('Projektkostenkalkulation EP'!$N$42/5),
                                         (NETWORKDAYS('Projektkostenkalkulation EP'!$L$8,
                                          EOMONTH('Projektkostenkalkulation EP'!$L$8,0)))*('Projektkostenkalkulation EP'!$N$42/5)*'Projektkostenkalkulation EP'!$L$26-SUM($B$35:AC35))
                          ),
               "X"
            )</f>
        <v>0</v>
      </c>
      <c r="AE35" s="122" t="str">
        <f xml:space="preserve"> IF(TEXT((EDATE('Projektkostenkalkulation EP'!$B$4,10)+AD$3),"MM")=TEXT((EDATE('Projektkostenkalkulation EP'!$B$4,10)+(AD$3-1)),"MM"),
             IF(
                        OR(
                                    TEXT((EDATE('Projektkostenkalkulation EP'!$B$4,10)+AD$3),"TTT") = "Sa",
                                    TEXT((EDATE('Projektkostenkalkulation EP'!$B$4,10)+AD$3),"TTT") = "So",
                                    IF(ISNA(VLOOKUP(EDATE('Projektkostenkalkulation EP'!$B$4,10)+AD$3,Datenquellen!$F$7:$H$45,3,FALSE))," ",VLOOKUP(EDATE('Projektkostenkalkulation EP'!$B$4,10)+AD$3,Datenquellen!$F$7:$H$45,3,FALSE))="X"
                                    ),
                          "X",
                          IF((((NETWORKDAYS('Projektkostenkalkulation EP'!$L$8,EOMONTH('Projektkostenkalkulation EP'!$L$8,0)))*('Projektkostenkalkulation EP'!$N$42/5)*
                                        'Projektkostenkalkulation EP'!$L$26)-SUM($B$35:AD35))&gt;('Projektkostenkalkulation EP'!$N$42/5),('Projektkostenkalkulation EP'!$N$42/5),
                                         (NETWORKDAYS('Projektkostenkalkulation EP'!$L$8,
                                          EOMONTH('Projektkostenkalkulation EP'!$L$8,0)))*('Projektkostenkalkulation EP'!$N$42/5)*'Projektkostenkalkulation EP'!$L$26-SUM($B$35:AD35))
                          ),
               "X"
            )</f>
        <v>X</v>
      </c>
      <c r="AF35" s="122" t="str">
        <f xml:space="preserve"> IF(TEXT((EDATE('Projektkostenkalkulation EP'!$B$4,10)+AE$3),"MM")=TEXT((EDATE('Projektkostenkalkulation EP'!$B$4,10)+(AE$3-1)),"MM"),
             IF(
                        OR(
                                    TEXT((EDATE('Projektkostenkalkulation EP'!$B$4,10)+AE$3),"TTT") = "Sa",
                                    TEXT((EDATE('Projektkostenkalkulation EP'!$B$4,10)+AE$3),"TTT") = "So",
                                    IF(ISNA(VLOOKUP(EDATE('Projektkostenkalkulation EP'!$B$4,10)+AE$3,Datenquellen!$F$7:$H$45,3,FALSE))," ",VLOOKUP(EDATE('Projektkostenkalkulation EP'!$B$4,10)+AE$3,Datenquellen!$F$7:$H$45,3,FALSE))="X"
                                    ),
                          "X",
                          IF((((NETWORKDAYS('Projektkostenkalkulation EP'!$L$8,EOMONTH('Projektkostenkalkulation EP'!$L$8,0)))*('Projektkostenkalkulation EP'!$N$42/5)*
                                        'Projektkostenkalkulation EP'!$L$26)-SUM($B$35:AE35))&gt;('Projektkostenkalkulation EP'!$N$42/5),('Projektkostenkalkulation EP'!$N$42/5),
                                         (NETWORKDAYS('Projektkostenkalkulation EP'!$L$8,
                                          EOMONTH('Projektkostenkalkulation EP'!$L$8,0)))*('Projektkostenkalkulation EP'!$N$42/5)*'Projektkostenkalkulation EP'!$L$26-SUM($B$35:AE35))
                          ),
               "X"
            )</f>
        <v>X</v>
      </c>
      <c r="AG35" s="121">
        <f t="shared" si="0"/>
        <v>0</v>
      </c>
      <c r="AH35" s="525">
        <f>AG35-AG36</f>
        <v>0</v>
      </c>
      <c r="AJ35" s="2" t="s">
        <v>81</v>
      </c>
      <c r="AK35" s="124" t="str">
        <f>IF(
            OR(
                     TEXT(EDATE('Projektkostenkalkulation EP'!$B$4,22),"TTT") = "Sa",
                     TEXT(EDATE('Projektkostenkalkulation EP'!$B$4,22),"TTT") = "So",
                     IF(ISNA(VLOOKUP(EDATE('Projektkostenkalkulation EP'!$B$4,22),Datenquellen!$F$7:$H$45,3,FALSE))," ",VLOOKUP(EDATE('Projektkostenkalkulation EP'!$B$4,22),Datenquellen!$F$7:$H$45,3,FALSE))="X"
                            ),
                    "X",
                    IF('Projektkostenkalkulation EP'!$X$26&gt;0,('Projektkostenkalkulation EP'!$N$42/5),0)
            )</f>
        <v>X</v>
      </c>
      <c r="AL35" s="122" t="str">
        <f xml:space="preserve"> IF(TEXT((EDATE('Projektkostenkalkulation EP'!$B$4,22)+AK$3),"MM")=TEXT((EDATE('Projektkostenkalkulation EP'!$B$4,22)+(AK$3-1)),"MM"),
             IF(
                        OR(
                                    TEXT((EDATE('Projektkostenkalkulation EP'!$B$4,22)+AK$3),"TTT") = "Sa",
                                    TEXT((EDATE('Projektkostenkalkulation EP'!$B$4,22)+AK$3),"TTT") = "So",
                                    IF(ISNA(VLOOKUP(EDATE('Projektkostenkalkulation EP'!$B$4,22)+AK$3,Datenquellen!$F$7:$H$45,3,FALSE))," ",VLOOKUP(EDATE('Projektkostenkalkulation EP'!$B$4,22)+AK$3,Datenquellen!$F$7:$H$45,3,FALSE))="X"
                                    ),
                          "X",
                          IF((((NETWORKDAYS('Projektkostenkalkulation EP'!$X$8,EOMONTH('Projektkostenkalkulation EP'!$X$8,0)))*('Projektkostenkalkulation EP'!$N$42/5)*
                                        'Projektkostenkalkulation EP'!$X$26)-SUM($AK35:AK$35))&gt;('Projektkostenkalkulation EP'!$N$42/5),('Projektkostenkalkulation EP'!$N$42/5),
                                         (NETWORKDAYS('Projektkostenkalkulation EP'!$X$8,
                                          EOMONTH('Projektkostenkalkulation EP'!$X$8,0)))*('Projektkostenkalkulation EP'!$N$42/5)*'Projektkostenkalkulation EP'!$X$26-SUM($AK35:AK$35))
                          ),
               "X"
            )</f>
        <v>X</v>
      </c>
      <c r="AM35" s="122">
        <f xml:space="preserve"> IF(TEXT((EDATE('Projektkostenkalkulation EP'!$B$4,22)+AL$3),"MM")=TEXT((EDATE('Projektkostenkalkulation EP'!$B$4,22)+(AL$3-1)),"MM"),
             IF(
                        OR(
                                    TEXT((EDATE('Projektkostenkalkulation EP'!$B$4,22)+AL$3),"TTT") = "Sa",
                                    TEXT((EDATE('Projektkostenkalkulation EP'!$B$4,22)+AL$3),"TTT") = "So",
                                    IF(ISNA(VLOOKUP(EDATE('Projektkostenkalkulation EP'!$B$4,22)+AL$3,Datenquellen!$F$7:$H$45,3,FALSE))," ",VLOOKUP(EDATE('Projektkostenkalkulation EP'!$B$4,22)+AL$3,Datenquellen!$F$7:$H$45,3,FALSE))="X"
                                    ),
                          "X",
                          IF((((NETWORKDAYS('Projektkostenkalkulation EP'!$X$8,EOMONTH('Projektkostenkalkulation EP'!$X$8,0)))*('Projektkostenkalkulation EP'!$N$42/5)*
                                        'Projektkostenkalkulation EP'!$X$26)-SUM($AK35:AL$35))&gt;('Projektkostenkalkulation EP'!$N$42/5),('Projektkostenkalkulation EP'!$N$42/5),
                                         (NETWORKDAYS('Projektkostenkalkulation EP'!$X$8,
                                          EOMONTH('Projektkostenkalkulation EP'!$X$8,0)))*('Projektkostenkalkulation EP'!$N$42/5)*'Projektkostenkalkulation EP'!$X$26-SUM($AK35:AL$35))
                          ),
               "X"
            )</f>
        <v>0</v>
      </c>
      <c r="AN35" s="122">
        <f xml:space="preserve"> IF(TEXT((EDATE('Projektkostenkalkulation EP'!$B$4,22)+AM$3),"MM")=TEXT((EDATE('Projektkostenkalkulation EP'!$B$4,22)+(AM$3-1)),"MM"),
             IF(
                        OR(
                                    TEXT((EDATE('Projektkostenkalkulation EP'!$B$4,22)+AM$3),"TTT") = "Sa",
                                    TEXT((EDATE('Projektkostenkalkulation EP'!$B$4,22)+AM$3),"TTT") = "So",
                                    IF(ISNA(VLOOKUP(EDATE('Projektkostenkalkulation EP'!$B$4,22)+AM$3,Datenquellen!$F$7:$H$45,3,FALSE))," ",VLOOKUP(EDATE('Projektkostenkalkulation EP'!$B$4,22)+AM$3,Datenquellen!$F$7:$H$45,3,FALSE))="X"
                                    ),
                          "X",
                          IF((((NETWORKDAYS('Projektkostenkalkulation EP'!$X$8,EOMONTH('Projektkostenkalkulation EP'!$X$8,0)))*('Projektkostenkalkulation EP'!$N$42/5)*
                                        'Projektkostenkalkulation EP'!$X$26)-SUM($AK35:AM$35))&gt;('Projektkostenkalkulation EP'!$N$42/5),('Projektkostenkalkulation EP'!$N$42/5),
                                         (NETWORKDAYS('Projektkostenkalkulation EP'!$X$8,
                                          EOMONTH('Projektkostenkalkulation EP'!$X$8,0)))*('Projektkostenkalkulation EP'!$N$42/5)*'Projektkostenkalkulation EP'!$X$26-SUM($AK35:AM$35))
                          ),
               "X"
            )</f>
        <v>0</v>
      </c>
      <c r="AO35" s="122">
        <f xml:space="preserve"> IF(TEXT((EDATE('Projektkostenkalkulation EP'!$B$4,22)+AN$3),"MM")=TEXT((EDATE('Projektkostenkalkulation EP'!$B$4,22)+(AN$3-1)),"MM"),
             IF(
                        OR(
                                    TEXT((EDATE('Projektkostenkalkulation EP'!$B$4,22)+AN$3),"TTT") = "Sa",
                                    TEXT((EDATE('Projektkostenkalkulation EP'!$B$4,22)+AN$3),"TTT") = "So",
                                    IF(ISNA(VLOOKUP(EDATE('Projektkostenkalkulation EP'!$B$4,22)+AN$3,Datenquellen!$F$7:$H$45,3,FALSE))," ",VLOOKUP(EDATE('Projektkostenkalkulation EP'!$B$4,22)+AN$3,Datenquellen!$F$7:$H$45,3,FALSE))="X"
                                    ),
                          "X",
                          IF((((NETWORKDAYS('Projektkostenkalkulation EP'!$X$8,EOMONTH('Projektkostenkalkulation EP'!$X$8,0)))*('Projektkostenkalkulation EP'!$N$42/5)*
                                        'Projektkostenkalkulation EP'!$X$26)-SUM($AK35:AN$35))&gt;('Projektkostenkalkulation EP'!$N$42/5),('Projektkostenkalkulation EP'!$N$42/5),
                                         (NETWORKDAYS('Projektkostenkalkulation EP'!$X$8,
                                          EOMONTH('Projektkostenkalkulation EP'!$X$8,0)))*('Projektkostenkalkulation EP'!$N$42/5)*'Projektkostenkalkulation EP'!$X$26-SUM($AK35:AN$35))
                          ),
               "X"
            )</f>
        <v>0</v>
      </c>
      <c r="AP35" s="122">
        <f xml:space="preserve"> IF(TEXT((EDATE('Projektkostenkalkulation EP'!$B$4,22)+AO$3),"MM")=TEXT((EDATE('Projektkostenkalkulation EP'!$B$4,22)+(AO$3-1)),"MM"),
             IF(
                        OR(
                                    TEXT((EDATE('Projektkostenkalkulation EP'!$B$4,22)+AO$3),"TTT") = "Sa",
                                    TEXT((EDATE('Projektkostenkalkulation EP'!$B$4,22)+AO$3),"TTT") = "So",
                                    IF(ISNA(VLOOKUP(EDATE('Projektkostenkalkulation EP'!$B$4,22)+AO$3,Datenquellen!$F$7:$H$45,3,FALSE))," ",VLOOKUP(EDATE('Projektkostenkalkulation EP'!$B$4,22)+AO$3,Datenquellen!$F$7:$H$45,3,FALSE))="X"
                                    ),
                          "X",
                          IF((((NETWORKDAYS('Projektkostenkalkulation EP'!$X$8,EOMONTH('Projektkostenkalkulation EP'!$X$8,0)))*('Projektkostenkalkulation EP'!$N$42/5)*
                                        'Projektkostenkalkulation EP'!$X$26)-SUM($AK35:AO$35))&gt;('Projektkostenkalkulation EP'!$N$42/5),('Projektkostenkalkulation EP'!$N$42/5),
                                         (NETWORKDAYS('Projektkostenkalkulation EP'!$X$8,
                                          EOMONTH('Projektkostenkalkulation EP'!$X$8,0)))*('Projektkostenkalkulation EP'!$N$42/5)*'Projektkostenkalkulation EP'!$X$26-SUM($AK35:AO$35))
                          ),
               "X"
            )</f>
        <v>0</v>
      </c>
      <c r="AQ35" s="122">
        <f xml:space="preserve"> IF(TEXT((EDATE('Projektkostenkalkulation EP'!$B$4,22)+AP$3),"MM")=TEXT((EDATE('Projektkostenkalkulation EP'!$B$4,22)+(AP$3-1)),"MM"),
             IF(
                        OR(
                                    TEXT((EDATE('Projektkostenkalkulation EP'!$B$4,22)+AP$3),"TTT") = "Sa",
                                    TEXT((EDATE('Projektkostenkalkulation EP'!$B$4,22)+AP$3),"TTT") = "So",
                                    IF(ISNA(VLOOKUP(EDATE('Projektkostenkalkulation EP'!$B$4,22)+AP$3,Datenquellen!$F$7:$H$45,3,FALSE))," ",VLOOKUP(EDATE('Projektkostenkalkulation EP'!$B$4,22)+AP$3,Datenquellen!$F$7:$H$45,3,FALSE))="X"
                                    ),
                          "X",
                          IF((((NETWORKDAYS('Projektkostenkalkulation EP'!$X$8,EOMONTH('Projektkostenkalkulation EP'!$X$8,0)))*('Projektkostenkalkulation EP'!$N$42/5)*
                                        'Projektkostenkalkulation EP'!$X$26)-SUM($AK35:AP$35))&gt;('Projektkostenkalkulation EP'!$N$42/5),('Projektkostenkalkulation EP'!$N$42/5),
                                         (NETWORKDAYS('Projektkostenkalkulation EP'!$X$8,
                                          EOMONTH('Projektkostenkalkulation EP'!$X$8,0)))*('Projektkostenkalkulation EP'!$N$42/5)*'Projektkostenkalkulation EP'!$X$26-SUM($AK35:AP$35))
                          ),
               "X"
            )</f>
        <v>0</v>
      </c>
      <c r="AR35" s="122" t="str">
        <f xml:space="preserve"> IF(TEXT((EDATE('Projektkostenkalkulation EP'!$B$4,22)+AQ$3),"MM")=TEXT((EDATE('Projektkostenkalkulation EP'!$B$4,22)+(AQ$3-1)),"MM"),
             IF(
                        OR(
                                    TEXT((EDATE('Projektkostenkalkulation EP'!$B$4,22)+AQ$3),"TTT") = "Sa",
                                    TEXT((EDATE('Projektkostenkalkulation EP'!$B$4,22)+AQ$3),"TTT") = "So",
                                    IF(ISNA(VLOOKUP(EDATE('Projektkostenkalkulation EP'!$B$4,22)+AQ$3,Datenquellen!$F$7:$H$45,3,FALSE))," ",VLOOKUP(EDATE('Projektkostenkalkulation EP'!$B$4,22)+AQ$3,Datenquellen!$F$7:$H$45,3,FALSE))="X"
                                    ),
                          "X",
                          IF((((NETWORKDAYS('Projektkostenkalkulation EP'!$X$8,EOMONTH('Projektkostenkalkulation EP'!$X$8,0)))*('Projektkostenkalkulation EP'!$N$42/5)*
                                        'Projektkostenkalkulation EP'!$X$26)-SUM($AK35:AQ$35))&gt;('Projektkostenkalkulation EP'!$N$42/5),('Projektkostenkalkulation EP'!$N$42/5),
                                         (NETWORKDAYS('Projektkostenkalkulation EP'!$X$8,
                                          EOMONTH('Projektkostenkalkulation EP'!$X$8,0)))*('Projektkostenkalkulation EP'!$N$42/5)*'Projektkostenkalkulation EP'!$X$26-SUM($AK35:AQ$35))
                          ),
               "X"
            )</f>
        <v>X</v>
      </c>
      <c r="AS35" s="122" t="str">
        <f xml:space="preserve"> IF(TEXT((EDATE('Projektkostenkalkulation EP'!$B$4,22)+AR$3),"MM")=TEXT((EDATE('Projektkostenkalkulation EP'!$B$4,22)+(AR$3-1)),"MM"),
             IF(
                        OR(
                                    TEXT((EDATE('Projektkostenkalkulation EP'!$B$4,22)+AR$3),"TTT") = "Sa",
                                    TEXT((EDATE('Projektkostenkalkulation EP'!$B$4,22)+AR$3),"TTT") = "So",
                                    IF(ISNA(VLOOKUP(EDATE('Projektkostenkalkulation EP'!$B$4,22)+AR$3,Datenquellen!$F$7:$H$45,3,FALSE))," ",VLOOKUP(EDATE('Projektkostenkalkulation EP'!$B$4,22)+AR$3,Datenquellen!$F$7:$H$45,3,FALSE))="X"
                                    ),
                          "X",
                          IF((((NETWORKDAYS('Projektkostenkalkulation EP'!$X$8,EOMONTH('Projektkostenkalkulation EP'!$X$8,0)))*('Projektkostenkalkulation EP'!$N$42/5)*
                                        'Projektkostenkalkulation EP'!$X$26)-SUM($AK35:AR$35))&gt;('Projektkostenkalkulation EP'!$N$42/5),('Projektkostenkalkulation EP'!$N$42/5),
                                         (NETWORKDAYS('Projektkostenkalkulation EP'!$X$8,
                                          EOMONTH('Projektkostenkalkulation EP'!$X$8,0)))*('Projektkostenkalkulation EP'!$N$42/5)*'Projektkostenkalkulation EP'!$X$26-SUM($AK35:AR$35))
                          ),
               "X"
            )</f>
        <v>X</v>
      </c>
      <c r="AT35" s="122">
        <f xml:space="preserve"> IF(TEXT((EDATE('Projektkostenkalkulation EP'!$B$4,22)+AS$3),"MM")=TEXT((EDATE('Projektkostenkalkulation EP'!$B$4,22)+(AS$3-1)),"MM"),
             IF(
                        OR(
                                    TEXT((EDATE('Projektkostenkalkulation EP'!$B$4,22)+AS$3),"TTT") = "Sa",
                                    TEXT((EDATE('Projektkostenkalkulation EP'!$B$4,22)+AS$3),"TTT") = "So",
                                    IF(ISNA(VLOOKUP(EDATE('Projektkostenkalkulation EP'!$B$4,22)+AS$3,Datenquellen!$F$7:$H$45,3,FALSE))," ",VLOOKUP(EDATE('Projektkostenkalkulation EP'!$B$4,22)+AS$3,Datenquellen!$F$7:$H$45,3,FALSE))="X"
                                    ),
                          "X",
                          IF((((NETWORKDAYS('Projektkostenkalkulation EP'!$X$8,EOMONTH('Projektkostenkalkulation EP'!$X$8,0)))*('Projektkostenkalkulation EP'!$N$42/5)*
                                        'Projektkostenkalkulation EP'!$X$26)-SUM($AK35:AS$35))&gt;('Projektkostenkalkulation EP'!$N$42/5),('Projektkostenkalkulation EP'!$N$42/5),
                                         (NETWORKDAYS('Projektkostenkalkulation EP'!$X$8,
                                          EOMONTH('Projektkostenkalkulation EP'!$X$8,0)))*('Projektkostenkalkulation EP'!$N$42/5)*'Projektkostenkalkulation EP'!$X$26-SUM($AK35:AS$35))
                          ),
               "X"
            )</f>
        <v>0</v>
      </c>
      <c r="AU35" s="122">
        <f xml:space="preserve"> IF(TEXT((EDATE('Projektkostenkalkulation EP'!$B$4,22)+AT$3),"MM")=TEXT((EDATE('Projektkostenkalkulation EP'!$B$4,22)+(AT$3-1)),"MM"),
             IF(
                        OR(
                                    TEXT((EDATE('Projektkostenkalkulation EP'!$B$4,22)+AT$3),"TTT") = "Sa",
                                    TEXT((EDATE('Projektkostenkalkulation EP'!$B$4,22)+AT$3),"TTT") = "So",
                                    IF(ISNA(VLOOKUP(EDATE('Projektkostenkalkulation EP'!$B$4,22)+AT$3,Datenquellen!$F$7:$H$45,3,FALSE))," ",VLOOKUP(EDATE('Projektkostenkalkulation EP'!$B$4,22)+AT$3,Datenquellen!$F$7:$H$45,3,FALSE))="X"
                                    ),
                          "X",
                          IF((((NETWORKDAYS('Projektkostenkalkulation EP'!$X$8,EOMONTH('Projektkostenkalkulation EP'!$X$8,0)))*('Projektkostenkalkulation EP'!$N$42/5)*
                                        'Projektkostenkalkulation EP'!$X$26)-SUM($AK35:AT$35))&gt;('Projektkostenkalkulation EP'!$N$42/5),('Projektkostenkalkulation EP'!$N$42/5),
                                         (NETWORKDAYS('Projektkostenkalkulation EP'!$X$8,
                                          EOMONTH('Projektkostenkalkulation EP'!$X$8,0)))*('Projektkostenkalkulation EP'!$N$42/5)*'Projektkostenkalkulation EP'!$X$26-SUM($AK35:AT$35))
                          ),
               "X"
            )</f>
        <v>0</v>
      </c>
      <c r="AV35" s="122">
        <f xml:space="preserve"> IF(TEXT((EDATE('Projektkostenkalkulation EP'!$B$4,22)+AU$3),"MM")=TEXT((EDATE('Projektkostenkalkulation EP'!$B$4,22)+(AU$3-1)),"MM"),
             IF(
                        OR(
                                    TEXT((EDATE('Projektkostenkalkulation EP'!$B$4,22)+AU$3),"TTT") = "Sa",
                                    TEXT((EDATE('Projektkostenkalkulation EP'!$B$4,22)+AU$3),"TTT") = "So",
                                    IF(ISNA(VLOOKUP(EDATE('Projektkostenkalkulation EP'!$B$4,22)+AU$3,Datenquellen!$F$7:$H$45,3,FALSE))," ",VLOOKUP(EDATE('Projektkostenkalkulation EP'!$B$4,22)+AU$3,Datenquellen!$F$7:$H$45,3,FALSE))="X"
                                    ),
                          "X",
                          IF((((NETWORKDAYS('Projektkostenkalkulation EP'!$X$8,EOMONTH('Projektkostenkalkulation EP'!$X$8,0)))*('Projektkostenkalkulation EP'!$N$42/5)*
                                        'Projektkostenkalkulation EP'!$X$26)-SUM($AK35:AU$35))&gt;('Projektkostenkalkulation EP'!$N$42/5),('Projektkostenkalkulation EP'!$N$42/5),
                                         (NETWORKDAYS('Projektkostenkalkulation EP'!$X$8,
                                          EOMONTH('Projektkostenkalkulation EP'!$X$8,0)))*('Projektkostenkalkulation EP'!$N$42/5)*'Projektkostenkalkulation EP'!$X$26-SUM($AK35:AU$35))
                          ),
               "X"
            )</f>
        <v>0</v>
      </c>
      <c r="AW35" s="122">
        <f xml:space="preserve"> IF(TEXT((EDATE('Projektkostenkalkulation EP'!$B$4,22)+AV$3),"MM")=TEXT((EDATE('Projektkostenkalkulation EP'!$B$4,22)+(AV$3-1)),"MM"),
             IF(
                        OR(
                                    TEXT((EDATE('Projektkostenkalkulation EP'!$B$4,22)+AV$3),"TTT") = "Sa",
                                    TEXT((EDATE('Projektkostenkalkulation EP'!$B$4,22)+AV$3),"TTT") = "So",
                                    IF(ISNA(VLOOKUP(EDATE('Projektkostenkalkulation EP'!$B$4,22)+AV$3,Datenquellen!$F$7:$H$45,3,FALSE))," ",VLOOKUP(EDATE('Projektkostenkalkulation EP'!$B$4,22)+AV$3,Datenquellen!$F$7:$H$45,3,FALSE))="X"
                                    ),
                          "X",
                          IF((((NETWORKDAYS('Projektkostenkalkulation EP'!$X$8,EOMONTH('Projektkostenkalkulation EP'!$X$8,0)))*('Projektkostenkalkulation EP'!$N$42/5)*
                                        'Projektkostenkalkulation EP'!$X$26)-SUM($AK35:AV$35))&gt;('Projektkostenkalkulation EP'!$N$42/5),('Projektkostenkalkulation EP'!$N$42/5),
                                         (NETWORKDAYS('Projektkostenkalkulation EP'!$X$8,
                                          EOMONTH('Projektkostenkalkulation EP'!$X$8,0)))*('Projektkostenkalkulation EP'!$N$42/5)*'Projektkostenkalkulation EP'!$X$26-SUM($AK35:AV$35))
                          ),
               "X"
            )</f>
        <v>0</v>
      </c>
      <c r="AX35" s="122">
        <f xml:space="preserve"> IF(TEXT((EDATE('Projektkostenkalkulation EP'!$B$4,22)+AW$3),"MM")=TEXT((EDATE('Projektkostenkalkulation EP'!$B$4,22)+(AW$3-1)),"MM"),
             IF(
                        OR(
                                    TEXT((EDATE('Projektkostenkalkulation EP'!$B$4,22)+AW$3),"TTT") = "Sa",
                                    TEXT((EDATE('Projektkostenkalkulation EP'!$B$4,22)+AW$3),"TTT") = "So",
                                    IF(ISNA(VLOOKUP(EDATE('Projektkostenkalkulation EP'!$B$4,22)+AW$3,Datenquellen!$F$7:$H$45,3,FALSE))," ",VLOOKUP(EDATE('Projektkostenkalkulation EP'!$B$4,22)+AW$3,Datenquellen!$F$7:$H$45,3,FALSE))="X"
                                    ),
                          "X",
                          IF((((NETWORKDAYS('Projektkostenkalkulation EP'!$X$8,EOMONTH('Projektkostenkalkulation EP'!$X$8,0)))*('Projektkostenkalkulation EP'!$N$42/5)*
                                        'Projektkostenkalkulation EP'!$X$26)-SUM($AK35:AW$35))&gt;('Projektkostenkalkulation EP'!$N$42/5),('Projektkostenkalkulation EP'!$N$42/5),
                                         (NETWORKDAYS('Projektkostenkalkulation EP'!$X$8,
                                          EOMONTH('Projektkostenkalkulation EP'!$X$8,0)))*('Projektkostenkalkulation EP'!$N$42/5)*'Projektkostenkalkulation EP'!$X$26-SUM($AK35:AW$35))
                          ),
               "X"
            )</f>
        <v>0</v>
      </c>
      <c r="AY35" s="122" t="str">
        <f xml:space="preserve"> IF(TEXT((EDATE('Projektkostenkalkulation EP'!$B$4,22)+AX$3),"MM")=TEXT((EDATE('Projektkostenkalkulation EP'!$B$4,22)+(AX$3-1)),"MM"),
             IF(
                        OR(
                                    TEXT((EDATE('Projektkostenkalkulation EP'!$B$4,22)+AX$3),"TTT") = "Sa",
                                    TEXT((EDATE('Projektkostenkalkulation EP'!$B$4,22)+AX$3),"TTT") = "So",
                                    IF(ISNA(VLOOKUP(EDATE('Projektkostenkalkulation EP'!$B$4,22)+AX$3,Datenquellen!$F$7:$H$45,3,FALSE))," ",VLOOKUP(EDATE('Projektkostenkalkulation EP'!$B$4,22)+AX$3,Datenquellen!$F$7:$H$45,3,FALSE))="X"
                                    ),
                          "X",
                          IF((((NETWORKDAYS('Projektkostenkalkulation EP'!$X$8,EOMONTH('Projektkostenkalkulation EP'!$X$8,0)))*('Projektkostenkalkulation EP'!$N$42/5)*
                                        'Projektkostenkalkulation EP'!$X$26)-SUM($AK35:AX$35))&gt;('Projektkostenkalkulation EP'!$N$42/5),('Projektkostenkalkulation EP'!$N$42/5),
                                         (NETWORKDAYS('Projektkostenkalkulation EP'!$X$8,
                                          EOMONTH('Projektkostenkalkulation EP'!$X$8,0)))*('Projektkostenkalkulation EP'!$N$42/5)*'Projektkostenkalkulation EP'!$X$26-SUM($AK35:AX$35))
                          ),
               "X"
            )</f>
        <v>X</v>
      </c>
      <c r="AZ35" s="122" t="str">
        <f xml:space="preserve"> IF(TEXT((EDATE('Projektkostenkalkulation EP'!$B$4,22)+AY$3),"MM")=TEXT((EDATE('Projektkostenkalkulation EP'!$B$4,22)+(AY$3-1)),"MM"),
             IF(
                        OR(
                                    TEXT((EDATE('Projektkostenkalkulation EP'!$B$4,22)+AY$3),"TTT") = "Sa",
                                    TEXT((EDATE('Projektkostenkalkulation EP'!$B$4,22)+AY$3),"TTT") = "So",
                                    IF(ISNA(VLOOKUP(EDATE('Projektkostenkalkulation EP'!$B$4,22)+AY$3,Datenquellen!$F$7:$H$45,3,FALSE))," ",VLOOKUP(EDATE('Projektkostenkalkulation EP'!$B$4,22)+AY$3,Datenquellen!$F$7:$H$45,3,FALSE))="X"
                                    ),
                          "X",
                          IF((((NETWORKDAYS('Projektkostenkalkulation EP'!$X$8,EOMONTH('Projektkostenkalkulation EP'!$X$8,0)))*('Projektkostenkalkulation EP'!$N$42/5)*
                                        'Projektkostenkalkulation EP'!$X$26)-SUM($AK35:AY$35))&gt;('Projektkostenkalkulation EP'!$N$42/5),('Projektkostenkalkulation EP'!$N$42/5),
                                         (NETWORKDAYS('Projektkostenkalkulation EP'!$X$8,
                                          EOMONTH('Projektkostenkalkulation EP'!$X$8,0)))*('Projektkostenkalkulation EP'!$N$42/5)*'Projektkostenkalkulation EP'!$X$26-SUM($AK35:AY$35))
                          ),
               "X"
            )</f>
        <v>X</v>
      </c>
      <c r="BA35" s="122">
        <f xml:space="preserve"> IF(TEXT((EDATE('Projektkostenkalkulation EP'!$B$4,22)+AZ$3),"MM")=TEXT((EDATE('Projektkostenkalkulation EP'!$B$4,22)+(AZ$3-1)),"MM"),
             IF(
                        OR(
                                    TEXT((EDATE('Projektkostenkalkulation EP'!$B$4,22)+AZ$3),"TTT") = "Sa",
                                    TEXT((EDATE('Projektkostenkalkulation EP'!$B$4,22)+AZ$3),"TTT") = "So",
                                    IF(ISNA(VLOOKUP(EDATE('Projektkostenkalkulation EP'!$B$4,22)+AZ$3,Datenquellen!$F$7:$H$45,3,FALSE))," ",VLOOKUP(EDATE('Projektkostenkalkulation EP'!$B$4,22)+AZ$3,Datenquellen!$F$7:$H$45,3,FALSE))="X"
                                    ),
                          "X",
                          IF((((NETWORKDAYS('Projektkostenkalkulation EP'!$X$8,EOMONTH('Projektkostenkalkulation EP'!$X$8,0)))*('Projektkostenkalkulation EP'!$N$42/5)*
                                        'Projektkostenkalkulation EP'!$X$26)-SUM($AK35:AZ$35))&gt;('Projektkostenkalkulation EP'!$N$42/5),('Projektkostenkalkulation EP'!$N$42/5),
                                         (NETWORKDAYS('Projektkostenkalkulation EP'!$X$8,
                                          EOMONTH('Projektkostenkalkulation EP'!$X$8,0)))*('Projektkostenkalkulation EP'!$N$42/5)*'Projektkostenkalkulation EP'!$X$26-SUM($AK35:AZ$35))
                          ),
               "X"
            )</f>
        <v>0</v>
      </c>
      <c r="BB35" s="122">
        <f xml:space="preserve"> IF(TEXT((EDATE('Projektkostenkalkulation EP'!$B$4,22)+BA$3),"MM")=TEXT((EDATE('Projektkostenkalkulation EP'!$B$4,22)+(BA$3-1)),"MM"),
             IF(
                        OR(
                                    TEXT((EDATE('Projektkostenkalkulation EP'!$B$4,22)+BA$3),"TTT") = "Sa",
                                    TEXT((EDATE('Projektkostenkalkulation EP'!$B$4,22)+BA$3),"TTT") = "So",
                                    IF(ISNA(VLOOKUP(EDATE('Projektkostenkalkulation EP'!$B$4,22)+BA$3,Datenquellen!$F$7:$H$45,3,FALSE))," ",VLOOKUP(EDATE('Projektkostenkalkulation EP'!$B$4,22)+BA$3,Datenquellen!$F$7:$H$45,3,FALSE))="X"
                                    ),
                          "X",
                          IF((((NETWORKDAYS('Projektkostenkalkulation EP'!$X$8,EOMONTH('Projektkostenkalkulation EP'!$X$8,0)))*('Projektkostenkalkulation EP'!$N$42/5)*
                                        'Projektkostenkalkulation EP'!$X$26)-SUM($AK35:BA$35))&gt;('Projektkostenkalkulation EP'!$N$42/5),('Projektkostenkalkulation EP'!$N$42/5),
                                         (NETWORKDAYS('Projektkostenkalkulation EP'!$X$8,
                                          EOMONTH('Projektkostenkalkulation EP'!$X$8,0)))*('Projektkostenkalkulation EP'!$N$42/5)*'Projektkostenkalkulation EP'!$X$26-SUM($AK35:BA$35))
                          ),
               "X"
            )</f>
        <v>0</v>
      </c>
      <c r="BC35" s="122">
        <f xml:space="preserve"> IF(TEXT((EDATE('Projektkostenkalkulation EP'!$B$4,22)+BB$3),"MM")=TEXT((EDATE('Projektkostenkalkulation EP'!$B$4,22)+(BB$3-1)),"MM"),
             IF(
                        OR(
                                    TEXT((EDATE('Projektkostenkalkulation EP'!$B$4,22)+BB$3),"TTT") = "Sa",
                                    TEXT((EDATE('Projektkostenkalkulation EP'!$B$4,22)+BB$3),"TTT") = "So",
                                    IF(ISNA(VLOOKUP(EDATE('Projektkostenkalkulation EP'!$B$4,22)+BB$3,Datenquellen!$F$7:$H$45,3,FALSE))," ",VLOOKUP(EDATE('Projektkostenkalkulation EP'!$B$4,22)+BB$3,Datenquellen!$F$7:$H$45,3,FALSE))="X"
                                    ),
                          "X",
                          IF((((NETWORKDAYS('Projektkostenkalkulation EP'!$X$8,EOMONTH('Projektkostenkalkulation EP'!$X$8,0)))*('Projektkostenkalkulation EP'!$N$42/5)*
                                        'Projektkostenkalkulation EP'!$X$26)-SUM($AK35:BB$35))&gt;('Projektkostenkalkulation EP'!$N$42/5),('Projektkostenkalkulation EP'!$N$42/5),
                                         (NETWORKDAYS('Projektkostenkalkulation EP'!$X$8,
                                          EOMONTH('Projektkostenkalkulation EP'!$X$8,0)))*('Projektkostenkalkulation EP'!$N$42/5)*'Projektkostenkalkulation EP'!$X$26-SUM($AK35:BB$35))
                          ),
               "X"
            )</f>
        <v>0</v>
      </c>
      <c r="BD35" s="122">
        <f xml:space="preserve"> IF(TEXT((EDATE('Projektkostenkalkulation EP'!$B$4,22)+BC$3),"MM")=TEXT((EDATE('Projektkostenkalkulation EP'!$B$4,22)+(BC$3-1)),"MM"),
             IF(
                        OR(
                                    TEXT((EDATE('Projektkostenkalkulation EP'!$B$4,22)+BC$3),"TTT") = "Sa",
                                    TEXT((EDATE('Projektkostenkalkulation EP'!$B$4,22)+BC$3),"TTT") = "So",
                                    IF(ISNA(VLOOKUP(EDATE('Projektkostenkalkulation EP'!$B$4,22)+BC$3,Datenquellen!$F$7:$H$45,3,FALSE))," ",VLOOKUP(EDATE('Projektkostenkalkulation EP'!$B$4,22)+BC$3,Datenquellen!$F$7:$H$45,3,FALSE))="X"
                                    ),
                          "X",
                          IF((((NETWORKDAYS('Projektkostenkalkulation EP'!$X$8,EOMONTH('Projektkostenkalkulation EP'!$X$8,0)))*('Projektkostenkalkulation EP'!$N$42/5)*
                                        'Projektkostenkalkulation EP'!$X$26)-SUM($AK35:BC$35))&gt;('Projektkostenkalkulation EP'!$N$42/5),('Projektkostenkalkulation EP'!$N$42/5),
                                         (NETWORKDAYS('Projektkostenkalkulation EP'!$X$8,
                                          EOMONTH('Projektkostenkalkulation EP'!$X$8,0)))*('Projektkostenkalkulation EP'!$N$42/5)*'Projektkostenkalkulation EP'!$X$26-SUM($AK35:BC$35))
                          ),
               "X"
            )</f>
        <v>0</v>
      </c>
      <c r="BE35" s="122">
        <f xml:space="preserve"> IF(TEXT((EDATE('Projektkostenkalkulation EP'!$B$4,22)+BD$3),"MM")=TEXT((EDATE('Projektkostenkalkulation EP'!$B$4,22)+(BD$3-1)),"MM"),
             IF(
                        OR(
                                    TEXT((EDATE('Projektkostenkalkulation EP'!$B$4,22)+BD$3),"TTT") = "Sa",
                                    TEXT((EDATE('Projektkostenkalkulation EP'!$B$4,22)+BD$3),"TTT") = "So",
                                    IF(ISNA(VLOOKUP(EDATE('Projektkostenkalkulation EP'!$B$4,22)+BD$3,Datenquellen!$F$7:$H$45,3,FALSE))," ",VLOOKUP(EDATE('Projektkostenkalkulation EP'!$B$4,22)+BD$3,Datenquellen!$F$7:$H$45,3,FALSE))="X"
                                    ),
                          "X",
                          IF((((NETWORKDAYS('Projektkostenkalkulation EP'!$X$8,EOMONTH('Projektkostenkalkulation EP'!$X$8,0)))*('Projektkostenkalkulation EP'!$N$42/5)*
                                        'Projektkostenkalkulation EP'!$X$26)-SUM($AK35:BD$35))&gt;('Projektkostenkalkulation EP'!$N$42/5),('Projektkostenkalkulation EP'!$N$42/5),
                                         (NETWORKDAYS('Projektkostenkalkulation EP'!$X$8,
                                          EOMONTH('Projektkostenkalkulation EP'!$X$8,0)))*('Projektkostenkalkulation EP'!$N$42/5)*'Projektkostenkalkulation EP'!$X$26-SUM($AK35:BD$35))
                          ),
               "X"
            )</f>
        <v>0</v>
      </c>
      <c r="BF35" s="122" t="str">
        <f xml:space="preserve"> IF(TEXT((EDATE('Projektkostenkalkulation EP'!$B$4,22)+BE$3),"MM")=TEXT((EDATE('Projektkostenkalkulation EP'!$B$4,22)+(BE$3-1)),"MM"),
             IF(
                        OR(
                                    TEXT((EDATE('Projektkostenkalkulation EP'!$B$4,22)+BE$3),"TTT") = "Sa",
                                    TEXT((EDATE('Projektkostenkalkulation EP'!$B$4,22)+BE$3),"TTT") = "So",
                                    IF(ISNA(VLOOKUP(EDATE('Projektkostenkalkulation EP'!$B$4,22)+BE$3,Datenquellen!$F$7:$H$45,3,FALSE))," ",VLOOKUP(EDATE('Projektkostenkalkulation EP'!$B$4,22)+BE$3,Datenquellen!$F$7:$H$45,3,FALSE))="X"
                                    ),
                          "X",
                          IF((((NETWORKDAYS('Projektkostenkalkulation EP'!$X$8,EOMONTH('Projektkostenkalkulation EP'!$X$8,0)))*('Projektkostenkalkulation EP'!$N$42/5)*
                                        'Projektkostenkalkulation EP'!$X$26)-SUM($AK35:BE$35))&gt;('Projektkostenkalkulation EP'!$N$42/5),('Projektkostenkalkulation EP'!$N$42/5),
                                         (NETWORKDAYS('Projektkostenkalkulation EP'!$X$8,
                                          EOMONTH('Projektkostenkalkulation EP'!$X$8,0)))*('Projektkostenkalkulation EP'!$N$42/5)*'Projektkostenkalkulation EP'!$X$26-SUM($AK35:BE$35))
                          ),
               "X"
            )</f>
        <v>X</v>
      </c>
      <c r="BG35" s="122" t="str">
        <f xml:space="preserve"> IF(TEXT((EDATE('Projektkostenkalkulation EP'!$B$4,22)+BF$3),"MM")=TEXT((EDATE('Projektkostenkalkulation EP'!$B$4,22)+(BF$3-1)),"MM"),
             IF(
                        OR(
                                    TEXT((EDATE('Projektkostenkalkulation EP'!$B$4,22)+BF$3),"TTT") = "Sa",
                                    TEXT((EDATE('Projektkostenkalkulation EP'!$B$4,22)+BF$3),"TTT") = "So",
                                    IF(ISNA(VLOOKUP(EDATE('Projektkostenkalkulation EP'!$B$4,22)+BF$3,Datenquellen!$F$7:$H$45,3,FALSE))," ",VLOOKUP(EDATE('Projektkostenkalkulation EP'!$B$4,22)+BF$3,Datenquellen!$F$7:$H$45,3,FALSE))="X"
                                    ),
                          "X",
                          IF((((NETWORKDAYS('Projektkostenkalkulation EP'!$X$8,EOMONTH('Projektkostenkalkulation EP'!$X$8,0)))*('Projektkostenkalkulation EP'!$N$42/5)*
                                        'Projektkostenkalkulation EP'!$X$26)-SUM($AK35:BF$35))&gt;('Projektkostenkalkulation EP'!$N$42/5),('Projektkostenkalkulation EP'!$N$42/5),
                                         (NETWORKDAYS('Projektkostenkalkulation EP'!$X$8,
                                          EOMONTH('Projektkostenkalkulation EP'!$X$8,0)))*('Projektkostenkalkulation EP'!$N$42/5)*'Projektkostenkalkulation EP'!$X$26-SUM($AK35:BF$35))
                          ),
               "X"
            )</f>
        <v>X</v>
      </c>
      <c r="BH35" s="122">
        <f xml:space="preserve"> IF(TEXT((EDATE('Projektkostenkalkulation EP'!$B$4,22)+BG$3),"MM")=TEXT((EDATE('Projektkostenkalkulation EP'!$B$4,22)+(BG$3-1)),"MM"),
             IF(
                        OR(
                                    TEXT((EDATE('Projektkostenkalkulation EP'!$B$4,22)+BG$3),"TTT") = "Sa",
                                    TEXT((EDATE('Projektkostenkalkulation EP'!$B$4,22)+BG$3),"TTT") = "So",
                                    IF(ISNA(VLOOKUP(EDATE('Projektkostenkalkulation EP'!$B$4,22)+BG$3,Datenquellen!$F$7:$H$45,3,FALSE))," ",VLOOKUP(EDATE('Projektkostenkalkulation EP'!$B$4,22)+BG$3,Datenquellen!$F$7:$H$45,3,FALSE))="X"
                                    ),
                          "X",
                          IF((((NETWORKDAYS('Projektkostenkalkulation EP'!$X$8,EOMONTH('Projektkostenkalkulation EP'!$X$8,0)))*('Projektkostenkalkulation EP'!$N$42/5)*
                                        'Projektkostenkalkulation EP'!$X$26)-SUM($AK35:BG$35))&gt;('Projektkostenkalkulation EP'!$N$42/5),('Projektkostenkalkulation EP'!$N$42/5),
                                         (NETWORKDAYS('Projektkostenkalkulation EP'!$X$8,
                                          EOMONTH('Projektkostenkalkulation EP'!$X$8,0)))*('Projektkostenkalkulation EP'!$N$42/5)*'Projektkostenkalkulation EP'!$X$26-SUM($AK35:BG$35))
                          ),
               "X"
            )</f>
        <v>0</v>
      </c>
      <c r="BI35" s="122">
        <f xml:space="preserve"> IF(TEXT((EDATE('Projektkostenkalkulation EP'!$B$4,22)+BH$3),"MM")=TEXT((EDATE('Projektkostenkalkulation EP'!$B$4,22)+(BH$3-1)),"MM"),
             IF(
                        OR(
                                    TEXT((EDATE('Projektkostenkalkulation EP'!$B$4,22)+BH$3),"TTT") = "Sa",
                                    TEXT((EDATE('Projektkostenkalkulation EP'!$B$4,22)+BH$3),"TTT") = "So",
                                    IF(ISNA(VLOOKUP(EDATE('Projektkostenkalkulation EP'!$B$4,22)+BH$3,Datenquellen!$F$7:$H$45,3,FALSE))," ",VLOOKUP(EDATE('Projektkostenkalkulation EP'!$B$4,22)+BH$3,Datenquellen!$F$7:$H$45,3,FALSE))="X"
                                    ),
                          "X",
                          IF((((NETWORKDAYS('Projektkostenkalkulation EP'!$X$8,EOMONTH('Projektkostenkalkulation EP'!$X$8,0)))*('Projektkostenkalkulation EP'!$N$42/5)*
                                        'Projektkostenkalkulation EP'!$X$26)-SUM($AK35:BH$35))&gt;('Projektkostenkalkulation EP'!$N$42/5),('Projektkostenkalkulation EP'!$N$42/5),
                                         (NETWORKDAYS('Projektkostenkalkulation EP'!$X$8,
                                          EOMONTH('Projektkostenkalkulation EP'!$X$8,0)))*('Projektkostenkalkulation EP'!$N$42/5)*'Projektkostenkalkulation EP'!$X$26-SUM($AK35:BH$35))
                          ),
               "X"
            )</f>
        <v>0</v>
      </c>
      <c r="BJ35" s="122">
        <f xml:space="preserve"> IF(TEXT((EDATE('Projektkostenkalkulation EP'!$B$4,22)+BI$3),"MM")=TEXT((EDATE('Projektkostenkalkulation EP'!$B$4,22)+(BI$3-1)),"MM"),
             IF(
                        OR(
                                    TEXT((EDATE('Projektkostenkalkulation EP'!$B$4,22)+BI$3),"TTT") = "Sa",
                                    TEXT((EDATE('Projektkostenkalkulation EP'!$B$4,22)+BI$3),"TTT") = "So",
                                    IF(ISNA(VLOOKUP(EDATE('Projektkostenkalkulation EP'!$B$4,22)+BI$3,Datenquellen!$F$7:$H$45,3,FALSE))," ",VLOOKUP(EDATE('Projektkostenkalkulation EP'!$B$4,22)+BI$3,Datenquellen!$F$7:$H$45,3,FALSE))="X"
                                    ),
                          "X",
                          IF((((NETWORKDAYS('Projektkostenkalkulation EP'!$X$8,EOMONTH('Projektkostenkalkulation EP'!$X$8,0)))*('Projektkostenkalkulation EP'!$N$42/5)*
                                        'Projektkostenkalkulation EP'!$X$26)-SUM($AK35:BI$35))&gt;('Projektkostenkalkulation EP'!$N$42/5),('Projektkostenkalkulation EP'!$N$42/5),
                                         (NETWORKDAYS('Projektkostenkalkulation EP'!$X$8,
                                          EOMONTH('Projektkostenkalkulation EP'!$X$8,0)))*('Projektkostenkalkulation EP'!$N$42/5)*'Projektkostenkalkulation EP'!$X$26-SUM($AK35:BI$35))
                          ),
               "X"
            )</f>
        <v>0</v>
      </c>
      <c r="BK35" s="122">
        <f xml:space="preserve"> IF(TEXT((EDATE('Projektkostenkalkulation EP'!$B$4,22)+BJ$3),"MM")=TEXT((EDATE('Projektkostenkalkulation EP'!$B$4,22)+(BJ$3-1)),"MM"),
             IF(
                        OR(
                                    TEXT((EDATE('Projektkostenkalkulation EP'!$B$4,22)+BJ$3),"TTT") = "Sa",
                                    TEXT((EDATE('Projektkostenkalkulation EP'!$B$4,22)+BJ$3),"TTT") = "So",
                                    IF(ISNA(VLOOKUP(EDATE('Projektkostenkalkulation EP'!$B$4,22)+BJ$3,Datenquellen!$F$7:$H$45,3,FALSE))," ",VLOOKUP(EDATE('Projektkostenkalkulation EP'!$B$4,22)+BJ$3,Datenquellen!$F$7:$H$45,3,FALSE))="X"
                                    ),
                          "X",
                          IF((((NETWORKDAYS('Projektkostenkalkulation EP'!$X$8,EOMONTH('Projektkostenkalkulation EP'!$X$8,0)))*('Projektkostenkalkulation EP'!$N$42/5)*
                                        'Projektkostenkalkulation EP'!$X$26)-SUM($AK35:BJ$35))&gt;('Projektkostenkalkulation EP'!$N$42/5),('Projektkostenkalkulation EP'!$N$42/5),
                                         (NETWORKDAYS('Projektkostenkalkulation EP'!$X$8,
                                          EOMONTH('Projektkostenkalkulation EP'!$X$8,0)))*('Projektkostenkalkulation EP'!$N$42/5)*'Projektkostenkalkulation EP'!$X$26-SUM($AK35:BJ$35))
                          ),
               "X"
            )</f>
        <v>0</v>
      </c>
      <c r="BL35" s="122">
        <f xml:space="preserve"> IF(TEXT((EDATE('Projektkostenkalkulation EP'!$B$4,22)+BK$3),"MM")=TEXT((EDATE('Projektkostenkalkulation EP'!$B$4,22)+(BK$3-1)),"MM"),
             IF(
                        OR(
                                    TEXT((EDATE('Projektkostenkalkulation EP'!$B$4,22)+BK$3),"TTT") = "Sa",
                                    TEXT((EDATE('Projektkostenkalkulation EP'!$B$4,22)+BK$3),"TTT") = "So",
                                    IF(ISNA(VLOOKUP(EDATE('Projektkostenkalkulation EP'!$B$4,22)+BK$3,Datenquellen!$F$7:$H$45,3,FALSE))," ",VLOOKUP(EDATE('Projektkostenkalkulation EP'!$B$4,22)+BK$3,Datenquellen!$F$7:$H$45,3,FALSE))="X"
                                    ),
                          "X",
                          IF((((NETWORKDAYS('Projektkostenkalkulation EP'!$X$8,EOMONTH('Projektkostenkalkulation EP'!$X$8,0)))*('Projektkostenkalkulation EP'!$N$42/5)*
                                        'Projektkostenkalkulation EP'!$X$26)-SUM($AK35:BK$35))&gt;('Projektkostenkalkulation EP'!$N$42/5),('Projektkostenkalkulation EP'!$N$42/5),
                                         (NETWORKDAYS('Projektkostenkalkulation EP'!$X$8,
                                          EOMONTH('Projektkostenkalkulation EP'!$X$8,0)))*('Projektkostenkalkulation EP'!$N$42/5)*'Projektkostenkalkulation EP'!$X$26-SUM($AK35:BK$35))
                          ),
               "X"
            )</f>
        <v>0</v>
      </c>
      <c r="BM35" s="122" t="str">
        <f xml:space="preserve"> IF(TEXT((EDATE('Projektkostenkalkulation EP'!$B$4,22)+BL$3),"MM")=TEXT((EDATE('Projektkostenkalkulation EP'!$B$4,22)+(BL$3-1)),"MM"),
             IF(
                        OR(
                                    TEXT((EDATE('Projektkostenkalkulation EP'!$B$4,22)+BL$3),"TTT") = "Sa",
                                    TEXT((EDATE('Projektkostenkalkulation EP'!$B$4,22)+BL$3),"TTT") = "So",
                                    IF(ISNA(VLOOKUP(EDATE('Projektkostenkalkulation EP'!$B$4,22)+BL$3,Datenquellen!$F$7:$H$45,3,FALSE))," ",VLOOKUP(EDATE('Projektkostenkalkulation EP'!$B$4,22)+BL$3,Datenquellen!$F$7:$H$45,3,FALSE))="X"
                                    ),
                          "X",
                          IF((((NETWORKDAYS('Projektkostenkalkulation EP'!$X$8,EOMONTH('Projektkostenkalkulation EP'!$X$8,0)))*('Projektkostenkalkulation EP'!$N$42/5)*
                                        'Projektkostenkalkulation EP'!$X$26)-SUM($AK35:BL$35))&gt;('Projektkostenkalkulation EP'!$N$42/5),('Projektkostenkalkulation EP'!$N$42/5),
                                         (NETWORKDAYS('Projektkostenkalkulation EP'!$X$8,
                                          EOMONTH('Projektkostenkalkulation EP'!$X$8,0)))*('Projektkostenkalkulation EP'!$N$42/5)*'Projektkostenkalkulation EP'!$X$26-SUM($AK35:BL$35))
                          ),
               "X"
            )</f>
        <v>X</v>
      </c>
      <c r="BN35" s="122" t="str">
        <f xml:space="preserve"> IF(TEXT((EDATE('Projektkostenkalkulation EP'!$B$4,22)+BM$3),"MM")=TEXT((EDATE('Projektkostenkalkulation EP'!$B$4,22)+(BM$3-1)),"MM"),
             IF(
                        OR(
                                    TEXT((EDATE('Projektkostenkalkulation EP'!$B$4,22)+BM$3),"TTT") = "Sa",
                                    TEXT((EDATE('Projektkostenkalkulation EP'!$B$4,22)+BM$3),"TTT") = "So",
                                    IF(ISNA(VLOOKUP(EDATE('Projektkostenkalkulation EP'!$B$4,22)+BM$3,Datenquellen!$F$7:$H$45,3,FALSE))," ",VLOOKUP(EDATE('Projektkostenkalkulation EP'!$B$4,22)+BM$3,Datenquellen!$F$7:$H$45,3,FALSE))="X"
                                    ),
                          "X",
                          IF((((NETWORKDAYS('Projektkostenkalkulation EP'!$X$8,EOMONTH('Projektkostenkalkulation EP'!$X$8,0)))*('Projektkostenkalkulation EP'!$N$42/5)*
                                        'Projektkostenkalkulation EP'!$X$26)-SUM($AK35:BM$35))&gt;('Projektkostenkalkulation EP'!$N$42/5),('Projektkostenkalkulation EP'!$N$42/5),
                                         (NETWORKDAYS('Projektkostenkalkulation EP'!$X$8,
                                          EOMONTH('Projektkostenkalkulation EP'!$X$8,0)))*('Projektkostenkalkulation EP'!$N$42/5)*'Projektkostenkalkulation EP'!$X$26-SUM($AK35:BM$35))
                          ),
               "X"
            )</f>
        <v>X</v>
      </c>
      <c r="BO35" s="122" t="str">
        <f xml:space="preserve"> IF(TEXT((EDATE('Projektkostenkalkulation EP'!$B$4,22)+BN$3),"MM")=TEXT((EDATE('Projektkostenkalkulation EP'!$B$4,22)+(BN$3-1)),"MM"),
             IF(
                        OR(
                                    TEXT((EDATE('Projektkostenkalkulation EP'!$B$4,22)+BN$3),"TTT") = "Sa",
                                    TEXT((EDATE('Projektkostenkalkulation EP'!$B$4,22)+BN$3),"TTT") = "So",
                                    IF(ISNA(VLOOKUP(EDATE('Projektkostenkalkulation EP'!$B$4,22)+BN$3,Datenquellen!$F$7:$H$45,3,FALSE))," ",VLOOKUP(EDATE('Projektkostenkalkulation EP'!$B$4,22)+BN$3,Datenquellen!$F$7:$H$45,3,FALSE))="X"
                                    ),
                          "X",
                          IF((((NETWORKDAYS('Projektkostenkalkulation EP'!$X$8,EOMONTH('Projektkostenkalkulation EP'!$X$8,0)))*('Projektkostenkalkulation EP'!$N$42/5)*
                                        'Projektkostenkalkulation EP'!$X$26)-SUM($AK35:BN$35))&gt;('Projektkostenkalkulation EP'!$N$42/5),('Projektkostenkalkulation EP'!$N$42/5),
                                         (NETWORKDAYS('Projektkostenkalkulation EP'!$X$8,
                                          EOMONTH('Projektkostenkalkulation EP'!$X$8,0)))*('Projektkostenkalkulation EP'!$N$42/5)*'Projektkostenkalkulation EP'!$X$26-SUM($AK35:BN$35))
                          ),
               "X"
            )</f>
        <v>X</v>
      </c>
      <c r="BP35" s="121">
        <f>SUM(AK35:BO35)</f>
        <v>0</v>
      </c>
      <c r="BQ35" s="525">
        <f>BP35-BP36</f>
        <v>0</v>
      </c>
    </row>
    <row r="36" spans="1:69" ht="14.25" customHeight="1" thickBot="1" x14ac:dyDescent="0.25">
      <c r="A36" s="3" t="s">
        <v>82</v>
      </c>
      <c r="B36" s="270"/>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123">
        <f t="shared" si="0"/>
        <v>0</v>
      </c>
      <c r="AH36" s="526"/>
      <c r="AJ36" s="3" t="s">
        <v>82</v>
      </c>
      <c r="AK36" s="270"/>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123">
        <f>SUM(AK36:BO36)</f>
        <v>0</v>
      </c>
      <c r="BQ36" s="526"/>
    </row>
    <row r="37" spans="1:69" x14ac:dyDescent="0.2">
      <c r="A37" s="1" t="s">
        <v>59</v>
      </c>
      <c r="B37" s="527" t="str">
        <f>TEXT('Projektkostenkalkulation EP'!$M$8,"MMMM JJJJ")</f>
        <v>Dezember 2024</v>
      </c>
      <c r="C37" s="527"/>
      <c r="D37" s="527"/>
      <c r="E37" s="527"/>
      <c r="F37" s="527"/>
      <c r="G37" s="527"/>
      <c r="H37" s="527"/>
      <c r="I37" s="527"/>
      <c r="J37" s="527"/>
      <c r="K37" s="527"/>
      <c r="L37" s="527"/>
      <c r="M37" s="527"/>
      <c r="N37" s="527"/>
      <c r="O37" s="527"/>
      <c r="P37" s="527"/>
      <c r="Q37" s="527"/>
      <c r="R37" s="527"/>
      <c r="S37" s="527"/>
      <c r="T37" s="527"/>
      <c r="U37" s="527"/>
      <c r="V37" s="527"/>
      <c r="W37" s="527"/>
      <c r="X37" s="527"/>
      <c r="Y37" s="527"/>
      <c r="Z37" s="527"/>
      <c r="AA37" s="527"/>
      <c r="AB37" s="527"/>
      <c r="AC37" s="527"/>
      <c r="AD37" s="527"/>
      <c r="AE37" s="527"/>
      <c r="AF37" s="527"/>
      <c r="AG37" s="527"/>
      <c r="AH37" s="528"/>
      <c r="AJ37" s="1" t="s">
        <v>59</v>
      </c>
      <c r="AK37" s="527" t="str">
        <f>TEXT('Projektkostenkalkulation EP'!$Y$8,"MMMM JJJJ")</f>
        <v>Dezember 2025</v>
      </c>
      <c r="AL37" s="527"/>
      <c r="AM37" s="527"/>
      <c r="AN37" s="527"/>
      <c r="AO37" s="527"/>
      <c r="AP37" s="527"/>
      <c r="AQ37" s="527"/>
      <c r="AR37" s="527"/>
      <c r="AS37" s="527"/>
      <c r="AT37" s="527"/>
      <c r="AU37" s="527"/>
      <c r="AV37" s="527"/>
      <c r="AW37" s="527"/>
      <c r="AX37" s="527"/>
      <c r="AY37" s="527"/>
      <c r="AZ37" s="527"/>
      <c r="BA37" s="527"/>
      <c r="BB37" s="527"/>
      <c r="BC37" s="527"/>
      <c r="BD37" s="527"/>
      <c r="BE37" s="527"/>
      <c r="BF37" s="527"/>
      <c r="BG37" s="527"/>
      <c r="BH37" s="527"/>
      <c r="BI37" s="527"/>
      <c r="BJ37" s="527"/>
      <c r="BK37" s="527"/>
      <c r="BL37" s="527"/>
      <c r="BM37" s="527"/>
      <c r="BN37" s="527"/>
      <c r="BO37" s="527"/>
      <c r="BP37" s="527"/>
      <c r="BQ37" s="528"/>
    </row>
    <row r="38" spans="1:69" ht="14.25" customHeight="1" x14ac:dyDescent="0.2">
      <c r="A38" s="2" t="s">
        <v>81</v>
      </c>
      <c r="B38" s="124" t="str">
        <f>IF(
            OR(
                     TEXT(EDATE('Projektkostenkalkulation EP'!$B$4,11),"TTT") = "Sa",
                     TEXT(EDATE('Projektkostenkalkulation EP'!$B$4,11),"TTT") = "So",
                     IF(ISNA(VLOOKUP(EDATE('Projektkostenkalkulation EP'!$B$4,11),Datenquellen!$F$7:$H$45,3,FALSE))," ",VLOOKUP(EDATE('Projektkostenkalkulation EP'!$B$4,11),Datenquellen!$F$7:$H$45,3,FALSE))="X"
                            ),
                    "X",
                    IF('Projektkostenkalkulation EP'!$M$26&gt;0,('Projektkostenkalkulation EP'!$N$42/5),0)
            )</f>
        <v>X</v>
      </c>
      <c r="C38" s="122">
        <f xml:space="preserve"> IF(TEXT((EDATE('Projektkostenkalkulation EP'!$B$4,11)+B$3),"MM")=TEXT((EDATE('Projektkostenkalkulation EP'!$B$4,11)+(B$3-1)),"MM"),
             IF(
                        OR(
                                    TEXT((EDATE('Projektkostenkalkulation EP'!$B$4,11)+B$3),"TTT") = "Sa",
                                    TEXT((EDATE('Projektkostenkalkulation EP'!$B$4,11)+B$3),"TTT") = "So",
                                    IF(ISNA(VLOOKUP(EDATE('Projektkostenkalkulation EP'!$B$4,11)+B$3,Datenquellen!$F$7:$H$45,3,FALSE))," ",VLOOKUP(EDATE('Projektkostenkalkulation EP'!$B$4,11)+B$3,Datenquellen!$F$7:$H$45,3,FALSE))="X"
                                    ),
                          "X",
                          IF((((NETWORKDAYS('Projektkostenkalkulation EP'!$M$8,EOMONTH('Projektkostenkalkulation EP'!$M$8,0)))*('Projektkostenkalkulation EP'!$N$42/5)*
                                        'Projektkostenkalkulation EP'!$M$26)-SUM($B$38:B38))&gt;('Projektkostenkalkulation EP'!$N$42/5),('Projektkostenkalkulation EP'!$N$42/5),
                                         (NETWORKDAYS('Projektkostenkalkulation EP'!$M$8,
                                          EOMONTH('Projektkostenkalkulation EP'!$M$8,0)))*('Projektkostenkalkulation EP'!$N$42/5)*'Projektkostenkalkulation EP'!$M$26-SUM($B$38:B38))
                          ),
               "X"
            )</f>
        <v>0</v>
      </c>
      <c r="D38" s="122">
        <f xml:space="preserve"> IF(TEXT((EDATE('Projektkostenkalkulation EP'!$B$4,11)+C$3),"MM")=TEXT((EDATE('Projektkostenkalkulation EP'!$B$4,11)+(C$3-1)),"MM"),
             IF(
                        OR(
                                    TEXT((EDATE('Projektkostenkalkulation EP'!$B$4,11)+C$3),"TTT") = "Sa",
                                    TEXT((EDATE('Projektkostenkalkulation EP'!$B$4,11)+C$3),"TTT") = "So",
                                    IF(ISNA(VLOOKUP(EDATE('Projektkostenkalkulation EP'!$B$4,11)+C$3,Datenquellen!$F$7:$H$45,3,FALSE))," ",VLOOKUP(EDATE('Projektkostenkalkulation EP'!$B$4,11)+C$3,Datenquellen!$F$7:$H$45,3,FALSE))="X"
                                    ),
                          "X",
                          IF((((NETWORKDAYS('Projektkostenkalkulation EP'!$M$8,EOMONTH('Projektkostenkalkulation EP'!$M$8,0)))*('Projektkostenkalkulation EP'!$N$42/5)*
                                        'Projektkostenkalkulation EP'!$M$26)-SUM($B$38:C38))&gt;('Projektkostenkalkulation EP'!$N$42/5),('Projektkostenkalkulation EP'!$N$42/5),
                                         (NETWORKDAYS('Projektkostenkalkulation EP'!$M$8,
                                          EOMONTH('Projektkostenkalkulation EP'!$M$8,0)))*('Projektkostenkalkulation EP'!$N$42/5)*'Projektkostenkalkulation EP'!$M$26-SUM($B$38:C38))
                          ),
               "X"
            )</f>
        <v>0</v>
      </c>
      <c r="E38" s="122">
        <f xml:space="preserve"> IF(TEXT((EDATE('Projektkostenkalkulation EP'!$B$4,11)+D$3),"MM")=TEXT((EDATE('Projektkostenkalkulation EP'!$B$4,11)+(D$3-1)),"MM"),
             IF(
                        OR(
                                    TEXT((EDATE('Projektkostenkalkulation EP'!$B$4,11)+D$3),"TTT") = "Sa",
                                    TEXT((EDATE('Projektkostenkalkulation EP'!$B$4,11)+D$3),"TTT") = "So",
                                    IF(ISNA(VLOOKUP(EDATE('Projektkostenkalkulation EP'!$B$4,11)+D$3,Datenquellen!$F$7:$H$45,3,FALSE))," ",VLOOKUP(EDATE('Projektkostenkalkulation EP'!$B$4,11)+D$3,Datenquellen!$F$7:$H$45,3,FALSE))="X"
                                    ),
                          "X",
                          IF((((NETWORKDAYS('Projektkostenkalkulation EP'!$M$8,EOMONTH('Projektkostenkalkulation EP'!$M$8,0)))*('Projektkostenkalkulation EP'!$N$42/5)*
                                        'Projektkostenkalkulation EP'!$M$26)-SUM($B$38:D38))&gt;('Projektkostenkalkulation EP'!$N$42/5),('Projektkostenkalkulation EP'!$N$42/5),
                                         (NETWORKDAYS('Projektkostenkalkulation EP'!$M$8,
                                          EOMONTH('Projektkostenkalkulation EP'!$M$8,0)))*('Projektkostenkalkulation EP'!$N$42/5)*'Projektkostenkalkulation EP'!$M$26-SUM($B$38:D38))
                          ),
               "X"
            )</f>
        <v>0</v>
      </c>
      <c r="F38" s="122">
        <f xml:space="preserve"> IF(TEXT((EDATE('Projektkostenkalkulation EP'!$B$4,11)+E$3),"MM")=TEXT((EDATE('Projektkostenkalkulation EP'!$B$4,11)+(E$3-1)),"MM"),
             IF(
                        OR(
                                    TEXT((EDATE('Projektkostenkalkulation EP'!$B$4,11)+E$3),"TTT") = "Sa",
                                    TEXT((EDATE('Projektkostenkalkulation EP'!$B$4,11)+E$3),"TTT") = "So",
                                    IF(ISNA(VLOOKUP(EDATE('Projektkostenkalkulation EP'!$B$4,11)+E$3,Datenquellen!$F$7:$H$45,3,FALSE))," ",VLOOKUP(EDATE('Projektkostenkalkulation EP'!$B$4,11)+E$3,Datenquellen!$F$7:$H$45,3,FALSE))="X"
                                    ),
                          "X",
                          IF((((NETWORKDAYS('Projektkostenkalkulation EP'!$M$8,EOMONTH('Projektkostenkalkulation EP'!$M$8,0)))*('Projektkostenkalkulation EP'!$N$42/5)*
                                        'Projektkostenkalkulation EP'!$M$26)-SUM($B$38:E38))&gt;('Projektkostenkalkulation EP'!$N$42/5),('Projektkostenkalkulation EP'!$N$42/5),
                                         (NETWORKDAYS('Projektkostenkalkulation EP'!$M$8,
                                          EOMONTH('Projektkostenkalkulation EP'!$M$8,0)))*('Projektkostenkalkulation EP'!$N$42/5)*'Projektkostenkalkulation EP'!$M$26-SUM($B$38:E38))
                          ),
               "X"
            )</f>
        <v>0</v>
      </c>
      <c r="G38" s="122">
        <f xml:space="preserve"> IF(TEXT((EDATE('Projektkostenkalkulation EP'!$B$4,11)+F$3),"MM")=TEXT((EDATE('Projektkostenkalkulation EP'!$B$4,11)+(F$3-1)),"MM"),
             IF(
                        OR(
                                    TEXT((EDATE('Projektkostenkalkulation EP'!$B$4,11)+F$3),"TTT") = "Sa",
                                    TEXT((EDATE('Projektkostenkalkulation EP'!$B$4,11)+F$3),"TTT") = "So",
                                    IF(ISNA(VLOOKUP(EDATE('Projektkostenkalkulation EP'!$B$4,11)+F$3,Datenquellen!$F$7:$H$45,3,FALSE))," ",VLOOKUP(EDATE('Projektkostenkalkulation EP'!$B$4,11)+F$3,Datenquellen!$F$7:$H$45,3,FALSE))="X"
                                    ),
                          "X",
                          IF((((NETWORKDAYS('Projektkostenkalkulation EP'!$M$8,EOMONTH('Projektkostenkalkulation EP'!$M$8,0)))*('Projektkostenkalkulation EP'!$N$42/5)*
                                        'Projektkostenkalkulation EP'!$M$26)-SUM($B$38:F38))&gt;('Projektkostenkalkulation EP'!$N$42/5),('Projektkostenkalkulation EP'!$N$42/5),
                                         (NETWORKDAYS('Projektkostenkalkulation EP'!$M$8,
                                          EOMONTH('Projektkostenkalkulation EP'!$M$8,0)))*('Projektkostenkalkulation EP'!$N$42/5)*'Projektkostenkalkulation EP'!$M$26-SUM($B$38:F38))
                          ),
               "X"
            )</f>
        <v>0</v>
      </c>
      <c r="H38" s="122" t="str">
        <f xml:space="preserve"> IF(TEXT((EDATE('Projektkostenkalkulation EP'!$B$4,11)+G$3),"MM")=TEXT((EDATE('Projektkostenkalkulation EP'!$B$4,11)+(G$3-1)),"MM"),
             IF(
                        OR(
                                    TEXT((EDATE('Projektkostenkalkulation EP'!$B$4,11)+G$3),"TTT") = "Sa",
                                    TEXT((EDATE('Projektkostenkalkulation EP'!$B$4,11)+G$3),"TTT") = "So",
                                    IF(ISNA(VLOOKUP(EDATE('Projektkostenkalkulation EP'!$B$4,11)+G$3,Datenquellen!$F$7:$H$45,3,FALSE))," ",VLOOKUP(EDATE('Projektkostenkalkulation EP'!$B$4,11)+G$3,Datenquellen!$F$7:$H$45,3,FALSE))="X"
                                    ),
                          "X",
                          IF((((NETWORKDAYS('Projektkostenkalkulation EP'!$M$8,EOMONTH('Projektkostenkalkulation EP'!$M$8,0)))*('Projektkostenkalkulation EP'!$N$42/5)*
                                        'Projektkostenkalkulation EP'!$M$26)-SUM($B$38:G38))&gt;('Projektkostenkalkulation EP'!$N$42/5),('Projektkostenkalkulation EP'!$N$42/5),
                                         (NETWORKDAYS('Projektkostenkalkulation EP'!$M$8,
                                          EOMONTH('Projektkostenkalkulation EP'!$M$8,0)))*('Projektkostenkalkulation EP'!$N$42/5)*'Projektkostenkalkulation EP'!$M$26-SUM($B$38:G38))
                          ),
               "X"
            )</f>
        <v>X</v>
      </c>
      <c r="I38" s="122" t="str">
        <f xml:space="preserve"> IF(TEXT((EDATE('Projektkostenkalkulation EP'!$B$4,11)+H$3),"MM")=TEXT((EDATE('Projektkostenkalkulation EP'!$B$4,11)+(H$3-1)),"MM"),
             IF(
                        OR(
                                    TEXT((EDATE('Projektkostenkalkulation EP'!$B$4,11)+H$3),"TTT") = "Sa",
                                    TEXT((EDATE('Projektkostenkalkulation EP'!$B$4,11)+H$3),"TTT") = "So",
                                    IF(ISNA(VLOOKUP(EDATE('Projektkostenkalkulation EP'!$B$4,11)+H$3,Datenquellen!$F$7:$H$45,3,FALSE))," ",VLOOKUP(EDATE('Projektkostenkalkulation EP'!$B$4,11)+H$3,Datenquellen!$F$7:$H$45,3,FALSE))="X"
                                    ),
                          "X",
                          IF((((NETWORKDAYS('Projektkostenkalkulation EP'!$M$8,EOMONTH('Projektkostenkalkulation EP'!$M$8,0)))*('Projektkostenkalkulation EP'!$N$42/5)*
                                        'Projektkostenkalkulation EP'!$M$26)-SUM($B$38:H38))&gt;('Projektkostenkalkulation EP'!$N$42/5),('Projektkostenkalkulation EP'!$N$42/5),
                                         (NETWORKDAYS('Projektkostenkalkulation EP'!$M$8,
                                          EOMONTH('Projektkostenkalkulation EP'!$M$8,0)))*('Projektkostenkalkulation EP'!$N$42/5)*'Projektkostenkalkulation EP'!$M$26-SUM($B$38:H38))
                          ),
               "X"
            )</f>
        <v>X</v>
      </c>
      <c r="J38" s="122">
        <f xml:space="preserve"> IF(TEXT((EDATE('Projektkostenkalkulation EP'!$B$4,11)+I$3),"MM")=TEXT((EDATE('Projektkostenkalkulation EP'!$B$4,11)+(I$3-1)),"MM"),
             IF(
                        OR(
                                    TEXT((EDATE('Projektkostenkalkulation EP'!$B$4,11)+I$3),"TTT") = "Sa",
                                    TEXT((EDATE('Projektkostenkalkulation EP'!$B$4,11)+I$3),"TTT") = "So",
                                    IF(ISNA(VLOOKUP(EDATE('Projektkostenkalkulation EP'!$B$4,11)+I$3,Datenquellen!$F$7:$H$45,3,FALSE))," ",VLOOKUP(EDATE('Projektkostenkalkulation EP'!$B$4,11)+I$3,Datenquellen!$F$7:$H$45,3,FALSE))="X"
                                    ),
                          "X",
                          IF((((NETWORKDAYS('Projektkostenkalkulation EP'!$M$8,EOMONTH('Projektkostenkalkulation EP'!$M$8,0)))*('Projektkostenkalkulation EP'!$N$42/5)*
                                        'Projektkostenkalkulation EP'!$M$26)-SUM($B$38:I38))&gt;('Projektkostenkalkulation EP'!$N$42/5),('Projektkostenkalkulation EP'!$N$42/5),
                                         (NETWORKDAYS('Projektkostenkalkulation EP'!$M$8,
                                          EOMONTH('Projektkostenkalkulation EP'!$M$8,0)))*('Projektkostenkalkulation EP'!$N$42/5)*'Projektkostenkalkulation EP'!$M$26-SUM($B$38:I38))
                          ),
               "X"
            )</f>
        <v>0</v>
      </c>
      <c r="K38" s="122">
        <f xml:space="preserve"> IF(TEXT((EDATE('Projektkostenkalkulation EP'!$B$4,11)+J$3),"MM")=TEXT((EDATE('Projektkostenkalkulation EP'!$B$4,11)+(J$3-1)),"MM"),
             IF(
                        OR(
                                    TEXT((EDATE('Projektkostenkalkulation EP'!$B$4,11)+J$3),"TTT") = "Sa",
                                    TEXT((EDATE('Projektkostenkalkulation EP'!$B$4,11)+J$3),"TTT") = "So",
                                    IF(ISNA(VLOOKUP(EDATE('Projektkostenkalkulation EP'!$B$4,11)+J$3,Datenquellen!$F$7:$H$45,3,FALSE))," ",VLOOKUP(EDATE('Projektkostenkalkulation EP'!$B$4,11)+J$3,Datenquellen!$F$7:$H$45,3,FALSE))="X"
                                    ),
                          "X",
                          IF((((NETWORKDAYS('Projektkostenkalkulation EP'!$M$8,EOMONTH('Projektkostenkalkulation EP'!$M$8,0)))*('Projektkostenkalkulation EP'!$N$42/5)*
                                        'Projektkostenkalkulation EP'!$M$26)-SUM($B$38:J38))&gt;('Projektkostenkalkulation EP'!$N$42/5),('Projektkostenkalkulation EP'!$N$42/5),
                                         (NETWORKDAYS('Projektkostenkalkulation EP'!$M$8,
                                          EOMONTH('Projektkostenkalkulation EP'!$M$8,0)))*('Projektkostenkalkulation EP'!$N$42/5)*'Projektkostenkalkulation EP'!$M$26-SUM($B$38:J38))
                          ),
               "X"
            )</f>
        <v>0</v>
      </c>
      <c r="L38" s="122">
        <f xml:space="preserve"> IF(TEXT((EDATE('Projektkostenkalkulation EP'!$B$4,11)+K$3),"MM")=TEXT((EDATE('Projektkostenkalkulation EP'!$B$4,11)+(K$3-1)),"MM"),
             IF(
                        OR(
                                    TEXT((EDATE('Projektkostenkalkulation EP'!$B$4,11)+K$3),"TTT") = "Sa",
                                    TEXT((EDATE('Projektkostenkalkulation EP'!$B$4,11)+K$3),"TTT") = "So",
                                    IF(ISNA(VLOOKUP(EDATE('Projektkostenkalkulation EP'!$B$4,11)+K$3,Datenquellen!$F$7:$H$45,3,FALSE))," ",VLOOKUP(EDATE('Projektkostenkalkulation EP'!$B$4,11)+K$3,Datenquellen!$F$7:$H$45,3,FALSE))="X"
                                    ),
                          "X",
                          IF((((NETWORKDAYS('Projektkostenkalkulation EP'!$M$8,EOMONTH('Projektkostenkalkulation EP'!$M$8,0)))*('Projektkostenkalkulation EP'!$N$42/5)*
                                        'Projektkostenkalkulation EP'!$M$26)-SUM($B$38:K38))&gt;('Projektkostenkalkulation EP'!$N$42/5),('Projektkostenkalkulation EP'!$N$42/5),
                                         (NETWORKDAYS('Projektkostenkalkulation EP'!$M$8,
                                          EOMONTH('Projektkostenkalkulation EP'!$M$8,0)))*('Projektkostenkalkulation EP'!$N$42/5)*'Projektkostenkalkulation EP'!$M$26-SUM($B$38:K38))
                          ),
               "X"
            )</f>
        <v>0</v>
      </c>
      <c r="M38" s="122">
        <f xml:space="preserve"> IF(TEXT((EDATE('Projektkostenkalkulation EP'!$B$4,11)+L$3),"MM")=TEXT((EDATE('Projektkostenkalkulation EP'!$B$4,11)+(L$3-1)),"MM"),
             IF(
                        OR(
                                    TEXT((EDATE('Projektkostenkalkulation EP'!$B$4,11)+L$3),"TTT") = "Sa",
                                    TEXT((EDATE('Projektkostenkalkulation EP'!$B$4,11)+L$3),"TTT") = "So",
                                    IF(ISNA(VLOOKUP(EDATE('Projektkostenkalkulation EP'!$B$4,11)+L$3,Datenquellen!$F$7:$H$45,3,FALSE))," ",VLOOKUP(EDATE('Projektkostenkalkulation EP'!$B$4,11)+L$3,Datenquellen!$F$7:$H$45,3,FALSE))="X"
                                    ),
                          "X",
                          IF((((NETWORKDAYS('Projektkostenkalkulation EP'!$M$8,EOMONTH('Projektkostenkalkulation EP'!$M$8,0)))*('Projektkostenkalkulation EP'!$N$42/5)*
                                        'Projektkostenkalkulation EP'!$M$26)-SUM($B$38:L38))&gt;('Projektkostenkalkulation EP'!$N$42/5),('Projektkostenkalkulation EP'!$N$42/5),
                                         (NETWORKDAYS('Projektkostenkalkulation EP'!$M$8,
                                          EOMONTH('Projektkostenkalkulation EP'!$M$8,0)))*('Projektkostenkalkulation EP'!$N$42/5)*'Projektkostenkalkulation EP'!$M$26-SUM($B$38:L38))
                          ),
               "X"
            )</f>
        <v>0</v>
      </c>
      <c r="N38" s="122">
        <f xml:space="preserve"> IF(TEXT((EDATE('Projektkostenkalkulation EP'!$B$4,11)+M$3),"MM")=TEXT((EDATE('Projektkostenkalkulation EP'!$B$4,11)+(M$3-1)),"MM"),
             IF(
                        OR(
                                    TEXT((EDATE('Projektkostenkalkulation EP'!$B$4,11)+M$3),"TTT") = "Sa",
                                    TEXT((EDATE('Projektkostenkalkulation EP'!$B$4,11)+M$3),"TTT") = "So",
                                    IF(ISNA(VLOOKUP(EDATE('Projektkostenkalkulation EP'!$B$4,11)+M$3,Datenquellen!$F$7:$H$45,3,FALSE))," ",VLOOKUP(EDATE('Projektkostenkalkulation EP'!$B$4,11)+M$3,Datenquellen!$F$7:$H$45,3,FALSE))="X"
                                    ),
                          "X",
                          IF((((NETWORKDAYS('Projektkostenkalkulation EP'!$M$8,EOMONTH('Projektkostenkalkulation EP'!$M$8,0)))*('Projektkostenkalkulation EP'!$N$42/5)*
                                        'Projektkostenkalkulation EP'!$M$26)-SUM($B$38:M38))&gt;('Projektkostenkalkulation EP'!$N$42/5),('Projektkostenkalkulation EP'!$N$42/5),
                                         (NETWORKDAYS('Projektkostenkalkulation EP'!$M$8,
                                          EOMONTH('Projektkostenkalkulation EP'!$M$8,0)))*('Projektkostenkalkulation EP'!$N$42/5)*'Projektkostenkalkulation EP'!$M$26-SUM($B$38:M38))
                          ),
               "X"
            )</f>
        <v>0</v>
      </c>
      <c r="O38" s="122" t="str">
        <f xml:space="preserve"> IF(TEXT((EDATE('Projektkostenkalkulation EP'!$B$4,11)+N$3),"MM")=TEXT((EDATE('Projektkostenkalkulation EP'!$B$4,11)+(N$3-1)),"MM"),
             IF(
                        OR(
                                    TEXT((EDATE('Projektkostenkalkulation EP'!$B$4,11)+N$3),"TTT") = "Sa",
                                    TEXT((EDATE('Projektkostenkalkulation EP'!$B$4,11)+N$3),"TTT") = "So",
                                    IF(ISNA(VLOOKUP(EDATE('Projektkostenkalkulation EP'!$B$4,11)+N$3,Datenquellen!$F$7:$H$45,3,FALSE))," ",VLOOKUP(EDATE('Projektkostenkalkulation EP'!$B$4,11)+N$3,Datenquellen!$F$7:$H$45,3,FALSE))="X"
                                    ),
                          "X",
                          IF((((NETWORKDAYS('Projektkostenkalkulation EP'!$M$8,EOMONTH('Projektkostenkalkulation EP'!$M$8,0)))*('Projektkostenkalkulation EP'!$N$42/5)*
                                        'Projektkostenkalkulation EP'!$M$26)-SUM($B$38:N38))&gt;('Projektkostenkalkulation EP'!$N$42/5),('Projektkostenkalkulation EP'!$N$42/5),
                                         (NETWORKDAYS('Projektkostenkalkulation EP'!$M$8,
                                          EOMONTH('Projektkostenkalkulation EP'!$M$8,0)))*('Projektkostenkalkulation EP'!$N$42/5)*'Projektkostenkalkulation EP'!$M$26-SUM($B$38:N38))
                          ),
               "X"
            )</f>
        <v>X</v>
      </c>
      <c r="P38" s="122" t="str">
        <f xml:space="preserve"> IF(TEXT((EDATE('Projektkostenkalkulation EP'!$B$4,11)+O$3),"MM")=TEXT((EDATE('Projektkostenkalkulation EP'!$B$4,11)+(O$3-1)),"MM"),
             IF(
                        OR(
                                    TEXT((EDATE('Projektkostenkalkulation EP'!$B$4,11)+O$3),"TTT") = "Sa",
                                    TEXT((EDATE('Projektkostenkalkulation EP'!$B$4,11)+O$3),"TTT") = "So",
                                    IF(ISNA(VLOOKUP(EDATE('Projektkostenkalkulation EP'!$B$4,11)+O$3,Datenquellen!$F$7:$H$45,3,FALSE))," ",VLOOKUP(EDATE('Projektkostenkalkulation EP'!$B$4,11)+O$3,Datenquellen!$F$7:$H$45,3,FALSE))="X"
                                    ),
                          "X",
                          IF((((NETWORKDAYS('Projektkostenkalkulation EP'!$M$8,EOMONTH('Projektkostenkalkulation EP'!$M$8,0)))*('Projektkostenkalkulation EP'!$N$42/5)*
                                        'Projektkostenkalkulation EP'!$M$26)-SUM($B$38:O38))&gt;('Projektkostenkalkulation EP'!$N$42/5),('Projektkostenkalkulation EP'!$N$42/5),
                                         (NETWORKDAYS('Projektkostenkalkulation EP'!$M$8,
                                          EOMONTH('Projektkostenkalkulation EP'!$M$8,0)))*('Projektkostenkalkulation EP'!$N$42/5)*'Projektkostenkalkulation EP'!$M$26-SUM($B$38:O38))
                          ),
               "X"
            )</f>
        <v>X</v>
      </c>
      <c r="Q38" s="122">
        <f xml:space="preserve"> IF(TEXT((EDATE('Projektkostenkalkulation EP'!$B$4,11)+P$3),"MM")=TEXT((EDATE('Projektkostenkalkulation EP'!$B$4,11)+(P$3-1)),"MM"),
             IF(
                        OR(
                                    TEXT((EDATE('Projektkostenkalkulation EP'!$B$4,11)+P$3),"TTT") = "Sa",
                                    TEXT((EDATE('Projektkostenkalkulation EP'!$B$4,11)+P$3),"TTT") = "So",
                                    IF(ISNA(VLOOKUP(EDATE('Projektkostenkalkulation EP'!$B$4,11)+P$3,Datenquellen!$F$7:$H$45,3,FALSE))," ",VLOOKUP(EDATE('Projektkostenkalkulation EP'!$B$4,11)+P$3,Datenquellen!$F$7:$H$45,3,FALSE))="X"
                                    ),
                          "X",
                          IF((((NETWORKDAYS('Projektkostenkalkulation EP'!$M$8,EOMONTH('Projektkostenkalkulation EP'!$M$8,0)))*('Projektkostenkalkulation EP'!$N$42/5)*
                                        'Projektkostenkalkulation EP'!$M$26)-SUM($B$38:P38))&gt;('Projektkostenkalkulation EP'!$N$42/5),('Projektkostenkalkulation EP'!$N$42/5),
                                         (NETWORKDAYS('Projektkostenkalkulation EP'!$M$8,
                                          EOMONTH('Projektkostenkalkulation EP'!$M$8,0)))*('Projektkostenkalkulation EP'!$N$42/5)*'Projektkostenkalkulation EP'!$M$26-SUM($B$38:P38))
                          ),
               "X"
            )</f>
        <v>0</v>
      </c>
      <c r="R38" s="122">
        <f xml:space="preserve"> IF(TEXT((EDATE('Projektkostenkalkulation EP'!$B$4,11)+Q$3),"MM")=TEXT((EDATE('Projektkostenkalkulation EP'!$B$4,11)+(Q$3-1)),"MM"),
             IF(
                        OR(
                                    TEXT((EDATE('Projektkostenkalkulation EP'!$B$4,11)+Q$3),"TTT") = "Sa",
                                    TEXT((EDATE('Projektkostenkalkulation EP'!$B$4,11)+Q$3),"TTT") = "So",
                                    IF(ISNA(VLOOKUP(EDATE('Projektkostenkalkulation EP'!$B$4,11)+Q$3,Datenquellen!$F$7:$H$45,3,FALSE))," ",VLOOKUP(EDATE('Projektkostenkalkulation EP'!$B$4,11)+Q$3,Datenquellen!$F$7:$H$45,3,FALSE))="X"
                                    ),
                          "X",
                          IF((((NETWORKDAYS('Projektkostenkalkulation EP'!$M$8,EOMONTH('Projektkostenkalkulation EP'!$M$8,0)))*('Projektkostenkalkulation EP'!$N$42/5)*
                                        'Projektkostenkalkulation EP'!$M$26)-SUM($B$38:Q38))&gt;('Projektkostenkalkulation EP'!$N$42/5),('Projektkostenkalkulation EP'!$N$42/5),
                                         (NETWORKDAYS('Projektkostenkalkulation EP'!$M$8,
                                          EOMONTH('Projektkostenkalkulation EP'!$M$8,0)))*('Projektkostenkalkulation EP'!$N$42/5)*'Projektkostenkalkulation EP'!$M$26-SUM($B$38:Q38))
                          ),
               "X"
            )</f>
        <v>0</v>
      </c>
      <c r="S38" s="122">
        <f xml:space="preserve"> IF(TEXT((EDATE('Projektkostenkalkulation EP'!$B$4,11)+R$3),"MM")=TEXT((EDATE('Projektkostenkalkulation EP'!$B$4,11)+(R$3-1)),"MM"),
             IF(
                        OR(
                                    TEXT((EDATE('Projektkostenkalkulation EP'!$B$4,11)+R$3),"TTT") = "Sa",
                                    TEXT((EDATE('Projektkostenkalkulation EP'!$B$4,11)+R$3),"TTT") = "So",
                                    IF(ISNA(VLOOKUP(EDATE('Projektkostenkalkulation EP'!$B$4,11)+R$3,Datenquellen!$F$7:$H$45,3,FALSE))," ",VLOOKUP(EDATE('Projektkostenkalkulation EP'!$B$4,11)+R$3,Datenquellen!$F$7:$H$45,3,FALSE))="X"
                                    ),
                          "X",
                          IF((((NETWORKDAYS('Projektkostenkalkulation EP'!$M$8,EOMONTH('Projektkostenkalkulation EP'!$M$8,0)))*('Projektkostenkalkulation EP'!$N$42/5)*
                                        'Projektkostenkalkulation EP'!$M$26)-SUM($B$38:R38))&gt;('Projektkostenkalkulation EP'!$N$42/5),('Projektkostenkalkulation EP'!$N$42/5),
                                         (NETWORKDAYS('Projektkostenkalkulation EP'!$M$8,
                                          EOMONTH('Projektkostenkalkulation EP'!$M$8,0)))*('Projektkostenkalkulation EP'!$N$42/5)*'Projektkostenkalkulation EP'!$M$26-SUM($B$38:R38))
                          ),
               "X"
            )</f>
        <v>0</v>
      </c>
      <c r="T38" s="122">
        <f xml:space="preserve"> IF(TEXT((EDATE('Projektkostenkalkulation EP'!$B$4,11)+S$3),"MM")=TEXT((EDATE('Projektkostenkalkulation EP'!$B$4,11)+(S$3-1)),"MM"),
             IF(
                        OR(
                                    TEXT((EDATE('Projektkostenkalkulation EP'!$B$4,11)+S$3),"TTT") = "Sa",
                                    TEXT((EDATE('Projektkostenkalkulation EP'!$B$4,11)+S$3),"TTT") = "So",
                                    IF(ISNA(VLOOKUP(EDATE('Projektkostenkalkulation EP'!$B$4,11)+S$3,Datenquellen!$F$7:$H$45,3,FALSE))," ",VLOOKUP(EDATE('Projektkostenkalkulation EP'!$B$4,11)+S$3,Datenquellen!$F$7:$H$45,3,FALSE))="X"
                                    ),
                          "X",
                          IF((((NETWORKDAYS('Projektkostenkalkulation EP'!$M$8,EOMONTH('Projektkostenkalkulation EP'!$M$8,0)))*('Projektkostenkalkulation EP'!$N$42/5)*
                                        'Projektkostenkalkulation EP'!$M$26)-SUM($B$38:S38))&gt;('Projektkostenkalkulation EP'!$N$42/5),('Projektkostenkalkulation EP'!$N$42/5),
                                         (NETWORKDAYS('Projektkostenkalkulation EP'!$M$8,
                                          EOMONTH('Projektkostenkalkulation EP'!$M$8,0)))*('Projektkostenkalkulation EP'!$N$42/5)*'Projektkostenkalkulation EP'!$M$26-SUM($B$38:S38))
                          ),
               "X"
            )</f>
        <v>0</v>
      </c>
      <c r="U38" s="122">
        <f xml:space="preserve"> IF(TEXT((EDATE('Projektkostenkalkulation EP'!$B$4,11)+T$3),"MM")=TEXT((EDATE('Projektkostenkalkulation EP'!$B$4,11)+(T$3-1)),"MM"),
             IF(
                        OR(
                                    TEXT((EDATE('Projektkostenkalkulation EP'!$B$4,11)+T$3),"TTT") = "Sa",
                                    TEXT((EDATE('Projektkostenkalkulation EP'!$B$4,11)+T$3),"TTT") = "So",
                                    IF(ISNA(VLOOKUP(EDATE('Projektkostenkalkulation EP'!$B$4,11)+T$3,Datenquellen!$F$7:$H$45,3,FALSE))," ",VLOOKUP(EDATE('Projektkostenkalkulation EP'!$B$4,11)+T$3,Datenquellen!$F$7:$H$45,3,FALSE))="X"
                                    ),
                          "X",
                          IF((((NETWORKDAYS('Projektkostenkalkulation EP'!$M$8,EOMONTH('Projektkostenkalkulation EP'!$M$8,0)))*('Projektkostenkalkulation EP'!$N$42/5)*
                                        'Projektkostenkalkulation EP'!$M$26)-SUM($B$38:T38))&gt;('Projektkostenkalkulation EP'!$N$42/5),('Projektkostenkalkulation EP'!$N$42/5),
                                         (NETWORKDAYS('Projektkostenkalkulation EP'!$M$8,
                                          EOMONTH('Projektkostenkalkulation EP'!$M$8,0)))*('Projektkostenkalkulation EP'!$N$42/5)*'Projektkostenkalkulation EP'!$M$26-SUM($B$38:T38))
                          ),
               "X"
            )</f>
        <v>0</v>
      </c>
      <c r="V38" s="122" t="str">
        <f xml:space="preserve"> IF(TEXT((EDATE('Projektkostenkalkulation EP'!$B$4,11)+U$3),"MM")=TEXT((EDATE('Projektkostenkalkulation EP'!$B$4,11)+(U$3-1)),"MM"),
             IF(
                        OR(
                                    TEXT((EDATE('Projektkostenkalkulation EP'!$B$4,11)+U$3),"TTT") = "Sa",
                                    TEXT((EDATE('Projektkostenkalkulation EP'!$B$4,11)+U$3),"TTT") = "So",
                                    IF(ISNA(VLOOKUP(EDATE('Projektkostenkalkulation EP'!$B$4,11)+U$3,Datenquellen!$F$7:$H$45,3,FALSE))," ",VLOOKUP(EDATE('Projektkostenkalkulation EP'!$B$4,11)+U$3,Datenquellen!$F$7:$H$45,3,FALSE))="X"
                                    ),
                          "X",
                          IF((((NETWORKDAYS('Projektkostenkalkulation EP'!$M$8,EOMONTH('Projektkostenkalkulation EP'!$M$8,0)))*('Projektkostenkalkulation EP'!$N$42/5)*
                                        'Projektkostenkalkulation EP'!$M$26)-SUM($B$38:U38))&gt;('Projektkostenkalkulation EP'!$N$42/5),('Projektkostenkalkulation EP'!$N$42/5),
                                         (NETWORKDAYS('Projektkostenkalkulation EP'!$M$8,
                                          EOMONTH('Projektkostenkalkulation EP'!$M$8,0)))*('Projektkostenkalkulation EP'!$N$42/5)*'Projektkostenkalkulation EP'!$M$26-SUM($B$38:U38))
                          ),
               "X"
            )</f>
        <v>X</v>
      </c>
      <c r="W38" s="122" t="str">
        <f xml:space="preserve"> IF(TEXT((EDATE('Projektkostenkalkulation EP'!$B$4,11)+V$3),"MM")=TEXT((EDATE('Projektkostenkalkulation EP'!$B$4,11)+(V$3-1)),"MM"),
             IF(
                        OR(
                                    TEXT((EDATE('Projektkostenkalkulation EP'!$B$4,11)+V$3),"TTT") = "Sa",
                                    TEXT((EDATE('Projektkostenkalkulation EP'!$B$4,11)+V$3),"TTT") = "So",
                                    IF(ISNA(VLOOKUP(EDATE('Projektkostenkalkulation EP'!$B$4,11)+V$3,Datenquellen!$F$7:$H$45,3,FALSE))," ",VLOOKUP(EDATE('Projektkostenkalkulation EP'!$B$4,11)+V$3,Datenquellen!$F$7:$H$45,3,FALSE))="X"
                                    ),
                          "X",
                          IF((((NETWORKDAYS('Projektkostenkalkulation EP'!$M$8,EOMONTH('Projektkostenkalkulation EP'!$M$8,0)))*('Projektkostenkalkulation EP'!$N$42/5)*
                                        'Projektkostenkalkulation EP'!$M$26)-SUM($B$38:V38))&gt;('Projektkostenkalkulation EP'!$N$42/5),('Projektkostenkalkulation EP'!$N$42/5),
                                         (NETWORKDAYS('Projektkostenkalkulation EP'!$M$8,
                                          EOMONTH('Projektkostenkalkulation EP'!$M$8,0)))*('Projektkostenkalkulation EP'!$N$42/5)*'Projektkostenkalkulation EP'!$M$26-SUM($B$38:V38))
                          ),
               "X"
            )</f>
        <v>X</v>
      </c>
      <c r="X38" s="122">
        <f xml:space="preserve"> IF(TEXT((EDATE('Projektkostenkalkulation EP'!$B$4,11)+W$3),"MM")=TEXT((EDATE('Projektkostenkalkulation EP'!$B$4,11)+(W$3-1)),"MM"),
             IF(
                        OR(
                                    TEXT((EDATE('Projektkostenkalkulation EP'!$B$4,11)+W$3),"TTT") = "Sa",
                                    TEXT((EDATE('Projektkostenkalkulation EP'!$B$4,11)+W$3),"TTT") = "So",
                                    IF(ISNA(VLOOKUP(EDATE('Projektkostenkalkulation EP'!$B$4,11)+W$3,Datenquellen!$F$7:$H$45,3,FALSE))," ",VLOOKUP(EDATE('Projektkostenkalkulation EP'!$B$4,11)+W$3,Datenquellen!$F$7:$H$45,3,FALSE))="X"
                                    ),
                          "X",
                          IF((((NETWORKDAYS('Projektkostenkalkulation EP'!$M$8,EOMONTH('Projektkostenkalkulation EP'!$M$8,0)))*('Projektkostenkalkulation EP'!$N$42/5)*
                                        'Projektkostenkalkulation EP'!$M$26)-SUM($B$38:W38))&gt;('Projektkostenkalkulation EP'!$N$42/5),('Projektkostenkalkulation EP'!$N$42/5),
                                         (NETWORKDAYS('Projektkostenkalkulation EP'!$M$8,
                                          EOMONTH('Projektkostenkalkulation EP'!$M$8,0)))*('Projektkostenkalkulation EP'!$N$42/5)*'Projektkostenkalkulation EP'!$M$26-SUM($B$38:W38))
                          ),
               "X"
            )</f>
        <v>0</v>
      </c>
      <c r="Y38" s="122">
        <f xml:space="preserve"> IF(TEXT((EDATE('Projektkostenkalkulation EP'!$B$4,11)+X$3),"MM")=TEXT((EDATE('Projektkostenkalkulation EP'!$B$4,11)+(X$3-1)),"MM"),
             IF(
                        OR(
                                    TEXT((EDATE('Projektkostenkalkulation EP'!$B$4,11)+X$3),"TTT") = "Sa",
                                    TEXT((EDATE('Projektkostenkalkulation EP'!$B$4,11)+X$3),"TTT") = "So",
                                    IF(ISNA(VLOOKUP(EDATE('Projektkostenkalkulation EP'!$B$4,11)+X$3,Datenquellen!$F$7:$H$45,3,FALSE))," ",VLOOKUP(EDATE('Projektkostenkalkulation EP'!$B$4,11)+X$3,Datenquellen!$F$7:$H$45,3,FALSE))="X"
                                    ),
                          "X",
                          IF((((NETWORKDAYS('Projektkostenkalkulation EP'!$M$8,EOMONTH('Projektkostenkalkulation EP'!$M$8,0)))*('Projektkostenkalkulation EP'!$N$42/5)*
                                        'Projektkostenkalkulation EP'!$M$26)-SUM($B$38:X38))&gt;('Projektkostenkalkulation EP'!$N$42/5),('Projektkostenkalkulation EP'!$N$42/5),
                                         (NETWORKDAYS('Projektkostenkalkulation EP'!$M$8,
                                          EOMONTH('Projektkostenkalkulation EP'!$M$8,0)))*('Projektkostenkalkulation EP'!$N$42/5)*'Projektkostenkalkulation EP'!$M$26-SUM($B$38:X38))
                          ),
               "X"
            )</f>
        <v>0</v>
      </c>
      <c r="Z38" s="122" t="str">
        <f xml:space="preserve"> IF(TEXT((EDATE('Projektkostenkalkulation EP'!$B$4,11)+Y$3),"MM")=TEXT((EDATE('Projektkostenkalkulation EP'!$B$4,11)+(Y$3-1)),"MM"),
             IF(
                        OR(
                                    TEXT((EDATE('Projektkostenkalkulation EP'!$B$4,11)+Y$3),"TTT") = "Sa",
                                    TEXT((EDATE('Projektkostenkalkulation EP'!$B$4,11)+Y$3),"TTT") = "So",
                                    IF(ISNA(VLOOKUP(EDATE('Projektkostenkalkulation EP'!$B$4,11)+Y$3,Datenquellen!$F$7:$H$45,3,FALSE))," ",VLOOKUP(EDATE('Projektkostenkalkulation EP'!$B$4,11)+Y$3,Datenquellen!$F$7:$H$45,3,FALSE))="X"
                                    ),
                          "X",
                          IF((((NETWORKDAYS('Projektkostenkalkulation EP'!$M$8,EOMONTH('Projektkostenkalkulation EP'!$M$8,0)))*('Projektkostenkalkulation EP'!$N$42/5)*
                                        'Projektkostenkalkulation EP'!$M$26)-SUM($B$38:Y38))&gt;('Projektkostenkalkulation EP'!$N$42/5),('Projektkostenkalkulation EP'!$N$42/5),
                                         (NETWORKDAYS('Projektkostenkalkulation EP'!$M$8,
                                          EOMONTH('Projektkostenkalkulation EP'!$M$8,0)))*('Projektkostenkalkulation EP'!$N$42/5)*'Projektkostenkalkulation EP'!$M$26-SUM($B$38:Y38))
                          ),
               "X"
            )</f>
        <v>X</v>
      </c>
      <c r="AA38" s="122" t="str">
        <f xml:space="preserve"> IF(TEXT((EDATE('Projektkostenkalkulation EP'!$B$4,11)+Z$3),"MM")=TEXT((EDATE('Projektkostenkalkulation EP'!$B$4,11)+(Z$3-1)),"MM"),
             IF(
                        OR(
                                    TEXT((EDATE('Projektkostenkalkulation EP'!$B$4,11)+Z$3),"TTT") = "Sa",
                                    TEXT((EDATE('Projektkostenkalkulation EP'!$B$4,11)+Z$3),"TTT") = "So",
                                    IF(ISNA(VLOOKUP(EDATE('Projektkostenkalkulation EP'!$B$4,11)+Z$3,Datenquellen!$F$7:$H$45,3,FALSE))," ",VLOOKUP(EDATE('Projektkostenkalkulation EP'!$B$4,11)+Z$3,Datenquellen!$F$7:$H$45,3,FALSE))="X"
                                    ),
                          "X",
                          IF((((NETWORKDAYS('Projektkostenkalkulation EP'!$M$8,EOMONTH('Projektkostenkalkulation EP'!$M$8,0)))*('Projektkostenkalkulation EP'!$N$42/5)*
                                        'Projektkostenkalkulation EP'!$M$26)-SUM($B$38:Z38))&gt;('Projektkostenkalkulation EP'!$N$42/5),('Projektkostenkalkulation EP'!$N$42/5),
                                         (NETWORKDAYS('Projektkostenkalkulation EP'!$M$8,
                                          EOMONTH('Projektkostenkalkulation EP'!$M$8,0)))*('Projektkostenkalkulation EP'!$N$42/5)*'Projektkostenkalkulation EP'!$M$26-SUM($B$38:Z38))
                          ),
               "X"
            )</f>
        <v>X</v>
      </c>
      <c r="AB38" s="122">
        <f xml:space="preserve"> IF(TEXT((EDATE('Projektkostenkalkulation EP'!$B$4,11)+AA$3),"MM")=TEXT((EDATE('Projektkostenkalkulation EP'!$B$4,11)+(AA$3-1)),"MM"),
             IF(
                        OR(
                                    TEXT((EDATE('Projektkostenkalkulation EP'!$B$4,11)+AA$3),"TTT") = "Sa",
                                    TEXT((EDATE('Projektkostenkalkulation EP'!$B$4,11)+AA$3),"TTT") = "So",
                                    IF(ISNA(VLOOKUP(EDATE('Projektkostenkalkulation EP'!$B$4,11)+AA$3,Datenquellen!$F$7:$H$45,3,FALSE))," ",VLOOKUP(EDATE('Projektkostenkalkulation EP'!$B$4,11)+AA$3,Datenquellen!$F$7:$H$45,3,FALSE))="X"
                                    ),
                          "X",
                          IF((((NETWORKDAYS('Projektkostenkalkulation EP'!$M$8,EOMONTH('Projektkostenkalkulation EP'!$M$8,0)))*('Projektkostenkalkulation EP'!$N$42/5)*
                                        'Projektkostenkalkulation EP'!$M$26)-SUM($B$38:AA38))&gt;('Projektkostenkalkulation EP'!$N$42/5),('Projektkostenkalkulation EP'!$N$42/5),
                                         (NETWORKDAYS('Projektkostenkalkulation EP'!$M$8,
                                          EOMONTH('Projektkostenkalkulation EP'!$M$8,0)))*('Projektkostenkalkulation EP'!$N$42/5)*'Projektkostenkalkulation EP'!$M$26-SUM($B$38:AA38))
                          ),
               "X"
            )</f>
        <v>0</v>
      </c>
      <c r="AC38" s="122" t="str">
        <f xml:space="preserve"> IF(TEXT((EDATE('Projektkostenkalkulation EP'!$B$4,11)+AB$3),"MM")=TEXT((EDATE('Projektkostenkalkulation EP'!$B$4,11)+(AB$3-1)),"MM"),
             IF(
                        OR(
                                    TEXT((EDATE('Projektkostenkalkulation EP'!$B$4,11)+AB$3),"TTT") = "Sa",
                                    TEXT((EDATE('Projektkostenkalkulation EP'!$B$4,11)+AB$3),"TTT") = "So",
                                    IF(ISNA(VLOOKUP(EDATE('Projektkostenkalkulation EP'!$B$4,11)+AB$3,Datenquellen!$F$7:$H$45,3,FALSE))," ",VLOOKUP(EDATE('Projektkostenkalkulation EP'!$B$4,11)+AB$3,Datenquellen!$F$7:$H$45,3,FALSE))="X"
                                    ),
                          "X",
                          IF((((NETWORKDAYS('Projektkostenkalkulation EP'!$M$8,EOMONTH('Projektkostenkalkulation EP'!$M$8,0)))*('Projektkostenkalkulation EP'!$N$42/5)*
                                        'Projektkostenkalkulation EP'!$M$26)-SUM($B$38:AB38))&gt;('Projektkostenkalkulation EP'!$N$42/5),('Projektkostenkalkulation EP'!$N$42/5),
                                         (NETWORKDAYS('Projektkostenkalkulation EP'!$M$8,
                                          EOMONTH('Projektkostenkalkulation EP'!$M$8,0)))*('Projektkostenkalkulation EP'!$N$42/5)*'Projektkostenkalkulation EP'!$M$26-SUM($B$38:AB38))
                          ),
               "X"
            )</f>
        <v>X</v>
      </c>
      <c r="AD38" s="122" t="str">
        <f xml:space="preserve"> IF(TEXT((EDATE('Projektkostenkalkulation EP'!$B$4,11)+AC$3),"MM")=TEXT((EDATE('Projektkostenkalkulation EP'!$B$4,11)+(AC$3-1)),"MM"),
             IF(
                        OR(
                                    TEXT((EDATE('Projektkostenkalkulation EP'!$B$4,11)+AC$3),"TTT") = "Sa",
                                    TEXT((EDATE('Projektkostenkalkulation EP'!$B$4,11)+AC$3),"TTT") = "So",
                                    IF(ISNA(VLOOKUP(EDATE('Projektkostenkalkulation EP'!$B$4,11)+AC$3,Datenquellen!$F$7:$H$45,3,FALSE))," ",VLOOKUP(EDATE('Projektkostenkalkulation EP'!$B$4,11)+AC$3,Datenquellen!$F$7:$H$45,3,FALSE))="X"
                                    ),
                          "X",
                          IF((((NETWORKDAYS('Projektkostenkalkulation EP'!$M$8,EOMONTH('Projektkostenkalkulation EP'!$M$8,0)))*('Projektkostenkalkulation EP'!$N$42/5)*
                                        'Projektkostenkalkulation EP'!$M$26)-SUM($B$38:AC38))&gt;('Projektkostenkalkulation EP'!$N$42/5),('Projektkostenkalkulation EP'!$N$42/5),
                                         (NETWORKDAYS('Projektkostenkalkulation EP'!$M$8,
                                          EOMONTH('Projektkostenkalkulation EP'!$M$8,0)))*('Projektkostenkalkulation EP'!$N$42/5)*'Projektkostenkalkulation EP'!$M$26-SUM($B$38:AC38))
                          ),
               "X"
            )</f>
        <v>X</v>
      </c>
      <c r="AE38" s="122">
        <f xml:space="preserve"> IF(TEXT((EDATE('Projektkostenkalkulation EP'!$B$4,11)+AD$3),"MM")=TEXT((EDATE('Projektkostenkalkulation EP'!$B$4,11)+(AD$3-1)),"MM"),
             IF(
                        OR(
                                    TEXT((EDATE('Projektkostenkalkulation EP'!$B$4,11)+AD$3),"TTT") = "Sa",
                                    TEXT((EDATE('Projektkostenkalkulation EP'!$B$4,11)+AD$3),"TTT") = "So",
                                    IF(ISNA(VLOOKUP(EDATE('Projektkostenkalkulation EP'!$B$4,11)+AD$3,Datenquellen!$F$7:$H$45,3,FALSE))," ",VLOOKUP(EDATE('Projektkostenkalkulation EP'!$B$4,11)+AD$3,Datenquellen!$F$7:$H$45,3,FALSE))="X"
                                    ),
                          "X",
                          IF((((NETWORKDAYS('Projektkostenkalkulation EP'!$M$8,EOMONTH('Projektkostenkalkulation EP'!$M$8,0)))*('Projektkostenkalkulation EP'!$N$42/5)*
                                        'Projektkostenkalkulation EP'!$M$26)-SUM($B$38:AD38))&gt;('Projektkostenkalkulation EP'!$N$42/5),('Projektkostenkalkulation EP'!$N$42/5),
                                         (NETWORKDAYS('Projektkostenkalkulation EP'!$M$8,
                                          EOMONTH('Projektkostenkalkulation EP'!$M$8,0)))*('Projektkostenkalkulation EP'!$N$42/5)*'Projektkostenkalkulation EP'!$M$26-SUM($B$38:AD38))
                          ),
               "X"
            )</f>
        <v>0</v>
      </c>
      <c r="AF38" s="122">
        <f xml:space="preserve"> IF(TEXT((EDATE('Projektkostenkalkulation EP'!$B$4,11)+AE$3),"MM")=TEXT((EDATE('Projektkostenkalkulation EP'!$B$4,11)+(AE$3-1)),"MM"),
             IF(
                        OR(
                                    TEXT((EDATE('Projektkostenkalkulation EP'!$B$4,11)+AE$3),"TTT") = "Sa",
                                    TEXT((EDATE('Projektkostenkalkulation EP'!$B$4,11)+AE$3),"TTT") = "So",
                                    IF(ISNA(VLOOKUP(EDATE('Projektkostenkalkulation EP'!$B$4,11)+AE$3,Datenquellen!$F$7:$H$45,3,FALSE))," ",VLOOKUP(EDATE('Projektkostenkalkulation EP'!$B$4,11)+AE$3,Datenquellen!$F$7:$H$45,3,FALSE))="X"
                                    ),
                          "X",
                          IF((((NETWORKDAYS('Projektkostenkalkulation EP'!$M$8,EOMONTH('Projektkostenkalkulation EP'!$M$8,0)))*('Projektkostenkalkulation EP'!$N$42/5)*
                                        'Projektkostenkalkulation EP'!$M$26)-SUM($B$38:AE38))&gt;('Projektkostenkalkulation EP'!$N$42/5),('Projektkostenkalkulation EP'!$N$42/5),
                                         (NETWORKDAYS('Projektkostenkalkulation EP'!$M$8,
                                          EOMONTH('Projektkostenkalkulation EP'!$M$8,0)))*('Projektkostenkalkulation EP'!$N$42/5)*'Projektkostenkalkulation EP'!$M$26-SUM($B$38:AE38))
                          ),
               "X"
            )</f>
        <v>0</v>
      </c>
      <c r="AG38" s="121">
        <f t="shared" si="0"/>
        <v>0</v>
      </c>
      <c r="AH38" s="525">
        <f>AG38-AG39</f>
        <v>0</v>
      </c>
      <c r="AJ38" s="2" t="s">
        <v>81</v>
      </c>
      <c r="AK38" s="124">
        <f>IF(
            OR(
                     TEXT(EDATE('Projektkostenkalkulation EP'!$B$4,23),"TTT") = "Sa",
                     TEXT(EDATE('Projektkostenkalkulation EP'!$B$4,23),"TTT") = "So",
                     IF(ISNA(VLOOKUP(EDATE('Projektkostenkalkulation EP'!$B$4,23),Datenquellen!$F$7:$H$45,3,FALSE))," ",VLOOKUP(EDATE('Projektkostenkalkulation EP'!$B$4,23),Datenquellen!$F$7:$H$45,3,FALSE))="X"
                            ),
                    "X",
                    IF('Projektkostenkalkulation EP'!$Y$26&gt;0,('Projektkostenkalkulation EP'!$N$42/5),0)
            )</f>
        <v>0</v>
      </c>
      <c r="AL38" s="122">
        <f xml:space="preserve"> IF(TEXT((EDATE('Projektkostenkalkulation EP'!$B$4,23)+AK$3),"MM")=TEXT((EDATE('Projektkostenkalkulation EP'!$B$4,23)+(AK$3-1)),"MM"),
             IF(
                        OR(
                                    TEXT((EDATE('Projektkostenkalkulation EP'!$B$4,23)+AK$3),"TTT") = "Sa",
                                    TEXT((EDATE('Projektkostenkalkulation EP'!$B$4,23)+AK$3),"TTT") = "So",
                                    IF(ISNA(VLOOKUP(EDATE('Projektkostenkalkulation EP'!$B$4,23)+AK$3,Datenquellen!$F$7:$H$45,3,FALSE))," ",VLOOKUP(EDATE('Projektkostenkalkulation EP'!$B$4,23)+AK$3,Datenquellen!$F$7:$H$45,3,FALSE))="X"
                                    ),
                          "X",
                          IF((((NETWORKDAYS('Projektkostenkalkulation EP'!$Y$8,EOMONTH('Projektkostenkalkulation EP'!$Y$8,0)))*('Projektkostenkalkulation EP'!$N$42/5)*
                                        'Projektkostenkalkulation EP'!$Y$26)-SUM($AK38:AK$38))&gt;('Projektkostenkalkulation EP'!$N$42/5),('Projektkostenkalkulation EP'!$N$42/5),
                                         (NETWORKDAYS('Projektkostenkalkulation EP'!$Y$8,
                                          EOMONTH('Projektkostenkalkulation EP'!$Y$8,0)))*('Projektkostenkalkulation EP'!$N$42/5)*'Projektkostenkalkulation EP'!$Y$26-SUM($AK38:AK$38))
                          ),
               "X"
            )</f>
        <v>0</v>
      </c>
      <c r="AM38" s="122">
        <f xml:space="preserve"> IF(TEXT((EDATE('Projektkostenkalkulation EP'!$B$4,23)+AL$3),"MM")=TEXT((EDATE('Projektkostenkalkulation EP'!$B$4,23)+(AL$3-1)),"MM"),
             IF(
                        OR(
                                    TEXT((EDATE('Projektkostenkalkulation EP'!$B$4,23)+AL$3),"TTT") = "Sa",
                                    TEXT((EDATE('Projektkostenkalkulation EP'!$B$4,23)+AL$3),"TTT") = "So",
                                    IF(ISNA(VLOOKUP(EDATE('Projektkostenkalkulation EP'!$B$4,23)+AL$3,Datenquellen!$F$7:$H$45,3,FALSE))," ",VLOOKUP(EDATE('Projektkostenkalkulation EP'!$B$4,23)+AL$3,Datenquellen!$F$7:$H$45,3,FALSE))="X"
                                    ),
                          "X",
                          IF((((NETWORKDAYS('Projektkostenkalkulation EP'!$Y$8,EOMONTH('Projektkostenkalkulation EP'!$Y$8,0)))*('Projektkostenkalkulation EP'!$N$42/5)*
                                        'Projektkostenkalkulation EP'!$Y$26)-SUM($AK38:AL$38))&gt;('Projektkostenkalkulation EP'!$N$42/5),('Projektkostenkalkulation EP'!$N$42/5),
                                         (NETWORKDAYS('Projektkostenkalkulation EP'!$Y$8,
                                          EOMONTH('Projektkostenkalkulation EP'!$Y$8,0)))*('Projektkostenkalkulation EP'!$N$42/5)*'Projektkostenkalkulation EP'!$Y$26-SUM($AK38:AL$38))
                          ),
               "X"
            )</f>
        <v>0</v>
      </c>
      <c r="AN38" s="122">
        <f xml:space="preserve"> IF(TEXT((EDATE('Projektkostenkalkulation EP'!$B$4,23)+AM$3),"MM")=TEXT((EDATE('Projektkostenkalkulation EP'!$B$4,23)+(AM$3-1)),"MM"),
             IF(
                        OR(
                                    TEXT((EDATE('Projektkostenkalkulation EP'!$B$4,23)+AM$3),"TTT") = "Sa",
                                    TEXT((EDATE('Projektkostenkalkulation EP'!$B$4,23)+AM$3),"TTT") = "So",
                                    IF(ISNA(VLOOKUP(EDATE('Projektkostenkalkulation EP'!$B$4,23)+AM$3,Datenquellen!$F$7:$H$45,3,FALSE))," ",VLOOKUP(EDATE('Projektkostenkalkulation EP'!$B$4,23)+AM$3,Datenquellen!$F$7:$H$45,3,FALSE))="X"
                                    ),
                          "X",
                          IF((((NETWORKDAYS('Projektkostenkalkulation EP'!$Y$8,EOMONTH('Projektkostenkalkulation EP'!$Y$8,0)))*('Projektkostenkalkulation EP'!$N$42/5)*
                                        'Projektkostenkalkulation EP'!$Y$26)-SUM($AK38:AM$38))&gt;('Projektkostenkalkulation EP'!$N$42/5),('Projektkostenkalkulation EP'!$N$42/5),
                                         (NETWORKDAYS('Projektkostenkalkulation EP'!$Y$8,
                                          EOMONTH('Projektkostenkalkulation EP'!$Y$8,0)))*('Projektkostenkalkulation EP'!$N$42/5)*'Projektkostenkalkulation EP'!$Y$26-SUM($AK38:AM$38))
                          ),
               "X"
            )</f>
        <v>0</v>
      </c>
      <c r="AO38" s="122">
        <f xml:space="preserve"> IF(TEXT((EDATE('Projektkostenkalkulation EP'!$B$4,23)+AN$3),"MM")=TEXT((EDATE('Projektkostenkalkulation EP'!$B$4,23)+(AN$3-1)),"MM"),
             IF(
                        OR(
                                    TEXT((EDATE('Projektkostenkalkulation EP'!$B$4,23)+AN$3),"TTT") = "Sa",
                                    TEXT((EDATE('Projektkostenkalkulation EP'!$B$4,23)+AN$3),"TTT") = "So",
                                    IF(ISNA(VLOOKUP(EDATE('Projektkostenkalkulation EP'!$B$4,23)+AN$3,Datenquellen!$F$7:$H$45,3,FALSE))," ",VLOOKUP(EDATE('Projektkostenkalkulation EP'!$B$4,23)+AN$3,Datenquellen!$F$7:$H$45,3,FALSE))="X"
                                    ),
                          "X",
                          IF((((NETWORKDAYS('Projektkostenkalkulation EP'!$Y$8,EOMONTH('Projektkostenkalkulation EP'!$Y$8,0)))*('Projektkostenkalkulation EP'!$N$42/5)*
                                        'Projektkostenkalkulation EP'!$Y$26)-SUM($AK38:AN$38))&gt;('Projektkostenkalkulation EP'!$N$42/5),('Projektkostenkalkulation EP'!$N$42/5),
                                         (NETWORKDAYS('Projektkostenkalkulation EP'!$Y$8,
                                          EOMONTH('Projektkostenkalkulation EP'!$Y$8,0)))*('Projektkostenkalkulation EP'!$N$42/5)*'Projektkostenkalkulation EP'!$Y$26-SUM($AK38:AN$38))
                          ),
               "X"
            )</f>
        <v>0</v>
      </c>
      <c r="AP38" s="122" t="str">
        <f xml:space="preserve"> IF(TEXT((EDATE('Projektkostenkalkulation EP'!$B$4,23)+AO$3),"MM")=TEXT((EDATE('Projektkostenkalkulation EP'!$B$4,23)+(AO$3-1)),"MM"),
             IF(
                        OR(
                                    TEXT((EDATE('Projektkostenkalkulation EP'!$B$4,23)+AO$3),"TTT") = "Sa",
                                    TEXT((EDATE('Projektkostenkalkulation EP'!$B$4,23)+AO$3),"TTT") = "So",
                                    IF(ISNA(VLOOKUP(EDATE('Projektkostenkalkulation EP'!$B$4,23)+AO$3,Datenquellen!$F$7:$H$45,3,FALSE))," ",VLOOKUP(EDATE('Projektkostenkalkulation EP'!$B$4,23)+AO$3,Datenquellen!$F$7:$H$45,3,FALSE))="X"
                                    ),
                          "X",
                          IF((((NETWORKDAYS('Projektkostenkalkulation EP'!$Y$8,EOMONTH('Projektkostenkalkulation EP'!$Y$8,0)))*('Projektkostenkalkulation EP'!$N$42/5)*
                                        'Projektkostenkalkulation EP'!$Y$26)-SUM($AK38:AO$38))&gt;('Projektkostenkalkulation EP'!$N$42/5),('Projektkostenkalkulation EP'!$N$42/5),
                                         (NETWORKDAYS('Projektkostenkalkulation EP'!$Y$8,
                                          EOMONTH('Projektkostenkalkulation EP'!$Y$8,0)))*('Projektkostenkalkulation EP'!$N$42/5)*'Projektkostenkalkulation EP'!$Y$26-SUM($AK38:AO$38))
                          ),
               "X"
            )</f>
        <v>X</v>
      </c>
      <c r="AQ38" s="122" t="str">
        <f xml:space="preserve"> IF(TEXT((EDATE('Projektkostenkalkulation EP'!$B$4,23)+AP$3),"MM")=TEXT((EDATE('Projektkostenkalkulation EP'!$B$4,23)+(AP$3-1)),"MM"),
             IF(
                        OR(
                                    TEXT((EDATE('Projektkostenkalkulation EP'!$B$4,23)+AP$3),"TTT") = "Sa",
                                    TEXT((EDATE('Projektkostenkalkulation EP'!$B$4,23)+AP$3),"TTT") = "So",
                                    IF(ISNA(VLOOKUP(EDATE('Projektkostenkalkulation EP'!$B$4,23)+AP$3,Datenquellen!$F$7:$H$45,3,FALSE))," ",VLOOKUP(EDATE('Projektkostenkalkulation EP'!$B$4,23)+AP$3,Datenquellen!$F$7:$H$45,3,FALSE))="X"
                                    ),
                          "X",
                          IF((((NETWORKDAYS('Projektkostenkalkulation EP'!$Y$8,EOMONTH('Projektkostenkalkulation EP'!$Y$8,0)))*('Projektkostenkalkulation EP'!$N$42/5)*
                                        'Projektkostenkalkulation EP'!$Y$26)-SUM($AK38:AP$38))&gt;('Projektkostenkalkulation EP'!$N$42/5),('Projektkostenkalkulation EP'!$N$42/5),
                                         (NETWORKDAYS('Projektkostenkalkulation EP'!$Y$8,
                                          EOMONTH('Projektkostenkalkulation EP'!$Y$8,0)))*('Projektkostenkalkulation EP'!$N$42/5)*'Projektkostenkalkulation EP'!$Y$26-SUM($AK38:AP$38))
                          ),
               "X"
            )</f>
        <v>X</v>
      </c>
      <c r="AR38" s="122">
        <f xml:space="preserve"> IF(TEXT((EDATE('Projektkostenkalkulation EP'!$B$4,23)+AQ$3),"MM")=TEXT((EDATE('Projektkostenkalkulation EP'!$B$4,23)+(AQ$3-1)),"MM"),
             IF(
                        OR(
                                    TEXT((EDATE('Projektkostenkalkulation EP'!$B$4,23)+AQ$3),"TTT") = "Sa",
                                    TEXT((EDATE('Projektkostenkalkulation EP'!$B$4,23)+AQ$3),"TTT") = "So",
                                    IF(ISNA(VLOOKUP(EDATE('Projektkostenkalkulation EP'!$B$4,23)+AQ$3,Datenquellen!$F$7:$H$45,3,FALSE))," ",VLOOKUP(EDATE('Projektkostenkalkulation EP'!$B$4,23)+AQ$3,Datenquellen!$F$7:$H$45,3,FALSE))="X"
                                    ),
                          "X",
                          IF((((NETWORKDAYS('Projektkostenkalkulation EP'!$Y$8,EOMONTH('Projektkostenkalkulation EP'!$Y$8,0)))*('Projektkostenkalkulation EP'!$N$42/5)*
                                        'Projektkostenkalkulation EP'!$Y$26)-SUM($AK38:AQ$38))&gt;('Projektkostenkalkulation EP'!$N$42/5),('Projektkostenkalkulation EP'!$N$42/5),
                                         (NETWORKDAYS('Projektkostenkalkulation EP'!$Y$8,
                                          EOMONTH('Projektkostenkalkulation EP'!$Y$8,0)))*('Projektkostenkalkulation EP'!$N$42/5)*'Projektkostenkalkulation EP'!$Y$26-SUM($AK38:AQ$38))
                          ),
               "X"
            )</f>
        <v>0</v>
      </c>
      <c r="AS38" s="122">
        <f xml:space="preserve"> IF(TEXT((EDATE('Projektkostenkalkulation EP'!$B$4,23)+AR$3),"MM")=TEXT((EDATE('Projektkostenkalkulation EP'!$B$4,23)+(AR$3-1)),"MM"),
             IF(
                        OR(
                                    TEXT((EDATE('Projektkostenkalkulation EP'!$B$4,23)+AR$3),"TTT") = "Sa",
                                    TEXT((EDATE('Projektkostenkalkulation EP'!$B$4,23)+AR$3),"TTT") = "So",
                                    IF(ISNA(VLOOKUP(EDATE('Projektkostenkalkulation EP'!$B$4,23)+AR$3,Datenquellen!$F$7:$H$45,3,FALSE))," ",VLOOKUP(EDATE('Projektkostenkalkulation EP'!$B$4,23)+AR$3,Datenquellen!$F$7:$H$45,3,FALSE))="X"
                                    ),
                          "X",
                          IF((((NETWORKDAYS('Projektkostenkalkulation EP'!$Y$8,EOMONTH('Projektkostenkalkulation EP'!$Y$8,0)))*('Projektkostenkalkulation EP'!$N$42/5)*
                                        'Projektkostenkalkulation EP'!$Y$26)-SUM($AK38:AR$38))&gt;('Projektkostenkalkulation EP'!$N$42/5),('Projektkostenkalkulation EP'!$N$42/5),
                                         (NETWORKDAYS('Projektkostenkalkulation EP'!$Y$8,
                                          EOMONTH('Projektkostenkalkulation EP'!$Y$8,0)))*('Projektkostenkalkulation EP'!$N$42/5)*'Projektkostenkalkulation EP'!$Y$26-SUM($AK38:AR$38))
                          ),
               "X"
            )</f>
        <v>0</v>
      </c>
      <c r="AT38" s="122">
        <f xml:space="preserve"> IF(TEXT((EDATE('Projektkostenkalkulation EP'!$B$4,23)+AS$3),"MM")=TEXT((EDATE('Projektkostenkalkulation EP'!$B$4,23)+(AS$3-1)),"MM"),
             IF(
                        OR(
                                    TEXT((EDATE('Projektkostenkalkulation EP'!$B$4,23)+AS$3),"TTT") = "Sa",
                                    TEXT((EDATE('Projektkostenkalkulation EP'!$B$4,23)+AS$3),"TTT") = "So",
                                    IF(ISNA(VLOOKUP(EDATE('Projektkostenkalkulation EP'!$B$4,23)+AS$3,Datenquellen!$F$7:$H$45,3,FALSE))," ",VLOOKUP(EDATE('Projektkostenkalkulation EP'!$B$4,23)+AS$3,Datenquellen!$F$7:$H$45,3,FALSE))="X"
                                    ),
                          "X",
                          IF((((NETWORKDAYS('Projektkostenkalkulation EP'!$Y$8,EOMONTH('Projektkostenkalkulation EP'!$Y$8,0)))*('Projektkostenkalkulation EP'!$N$42/5)*
                                        'Projektkostenkalkulation EP'!$Y$26)-SUM($AK38:AS$38))&gt;('Projektkostenkalkulation EP'!$N$42/5),('Projektkostenkalkulation EP'!$N$42/5),
                                         (NETWORKDAYS('Projektkostenkalkulation EP'!$Y$8,
                                          EOMONTH('Projektkostenkalkulation EP'!$Y$8,0)))*('Projektkostenkalkulation EP'!$N$42/5)*'Projektkostenkalkulation EP'!$Y$26-SUM($AK38:AS$38))
                          ),
               "X"
            )</f>
        <v>0</v>
      </c>
      <c r="AU38" s="122">
        <f xml:space="preserve"> IF(TEXT((EDATE('Projektkostenkalkulation EP'!$B$4,23)+AT$3),"MM")=TEXT((EDATE('Projektkostenkalkulation EP'!$B$4,23)+(AT$3-1)),"MM"),
             IF(
                        OR(
                                    TEXT((EDATE('Projektkostenkalkulation EP'!$B$4,23)+AT$3),"TTT") = "Sa",
                                    TEXT((EDATE('Projektkostenkalkulation EP'!$B$4,23)+AT$3),"TTT") = "So",
                                    IF(ISNA(VLOOKUP(EDATE('Projektkostenkalkulation EP'!$B$4,23)+AT$3,Datenquellen!$F$7:$H$45,3,FALSE))," ",VLOOKUP(EDATE('Projektkostenkalkulation EP'!$B$4,23)+AT$3,Datenquellen!$F$7:$H$45,3,FALSE))="X"
                                    ),
                          "X",
                          IF((((NETWORKDAYS('Projektkostenkalkulation EP'!$Y$8,EOMONTH('Projektkostenkalkulation EP'!$Y$8,0)))*('Projektkostenkalkulation EP'!$N$42/5)*
                                        'Projektkostenkalkulation EP'!$Y$26)-SUM($AK38:AT$38))&gt;('Projektkostenkalkulation EP'!$N$42/5),('Projektkostenkalkulation EP'!$N$42/5),
                                         (NETWORKDAYS('Projektkostenkalkulation EP'!$Y$8,
                                          EOMONTH('Projektkostenkalkulation EP'!$Y$8,0)))*('Projektkostenkalkulation EP'!$N$42/5)*'Projektkostenkalkulation EP'!$Y$26-SUM($AK38:AT$38))
                          ),
               "X"
            )</f>
        <v>0</v>
      </c>
      <c r="AV38" s="122">
        <f xml:space="preserve"> IF(TEXT((EDATE('Projektkostenkalkulation EP'!$B$4,23)+AU$3),"MM")=TEXT((EDATE('Projektkostenkalkulation EP'!$B$4,23)+(AU$3-1)),"MM"),
             IF(
                        OR(
                                    TEXT((EDATE('Projektkostenkalkulation EP'!$B$4,23)+AU$3),"TTT") = "Sa",
                                    TEXT((EDATE('Projektkostenkalkulation EP'!$B$4,23)+AU$3),"TTT") = "So",
                                    IF(ISNA(VLOOKUP(EDATE('Projektkostenkalkulation EP'!$B$4,23)+AU$3,Datenquellen!$F$7:$H$45,3,FALSE))," ",VLOOKUP(EDATE('Projektkostenkalkulation EP'!$B$4,23)+AU$3,Datenquellen!$F$7:$H$45,3,FALSE))="X"
                                    ),
                          "X",
                          IF((((NETWORKDAYS('Projektkostenkalkulation EP'!$Y$8,EOMONTH('Projektkostenkalkulation EP'!$Y$8,0)))*('Projektkostenkalkulation EP'!$N$42/5)*
                                        'Projektkostenkalkulation EP'!$Y$26)-SUM($AK38:AU$38))&gt;('Projektkostenkalkulation EP'!$N$42/5),('Projektkostenkalkulation EP'!$N$42/5),
                                         (NETWORKDAYS('Projektkostenkalkulation EP'!$Y$8,
                                          EOMONTH('Projektkostenkalkulation EP'!$Y$8,0)))*('Projektkostenkalkulation EP'!$N$42/5)*'Projektkostenkalkulation EP'!$Y$26-SUM($AK38:AU$38))
                          ),
               "X"
            )</f>
        <v>0</v>
      </c>
      <c r="AW38" s="122" t="str">
        <f xml:space="preserve"> IF(TEXT((EDATE('Projektkostenkalkulation EP'!$B$4,23)+AV$3),"MM")=TEXT((EDATE('Projektkostenkalkulation EP'!$B$4,23)+(AV$3-1)),"MM"),
             IF(
                        OR(
                                    TEXT((EDATE('Projektkostenkalkulation EP'!$B$4,23)+AV$3),"TTT") = "Sa",
                                    TEXT((EDATE('Projektkostenkalkulation EP'!$B$4,23)+AV$3),"TTT") = "So",
                                    IF(ISNA(VLOOKUP(EDATE('Projektkostenkalkulation EP'!$B$4,23)+AV$3,Datenquellen!$F$7:$H$45,3,FALSE))," ",VLOOKUP(EDATE('Projektkostenkalkulation EP'!$B$4,23)+AV$3,Datenquellen!$F$7:$H$45,3,FALSE))="X"
                                    ),
                          "X",
                          IF((((NETWORKDAYS('Projektkostenkalkulation EP'!$Y$8,EOMONTH('Projektkostenkalkulation EP'!$Y$8,0)))*('Projektkostenkalkulation EP'!$N$42/5)*
                                        'Projektkostenkalkulation EP'!$Y$26)-SUM($AK38:AV$38))&gt;('Projektkostenkalkulation EP'!$N$42/5),('Projektkostenkalkulation EP'!$N$42/5),
                                         (NETWORKDAYS('Projektkostenkalkulation EP'!$Y$8,
                                          EOMONTH('Projektkostenkalkulation EP'!$Y$8,0)))*('Projektkostenkalkulation EP'!$N$42/5)*'Projektkostenkalkulation EP'!$Y$26-SUM($AK38:AV$38))
                          ),
               "X"
            )</f>
        <v>X</v>
      </c>
      <c r="AX38" s="122" t="str">
        <f xml:space="preserve"> IF(TEXT((EDATE('Projektkostenkalkulation EP'!$B$4,23)+AW$3),"MM")=TEXT((EDATE('Projektkostenkalkulation EP'!$B$4,23)+(AW$3-1)),"MM"),
             IF(
                        OR(
                                    TEXT((EDATE('Projektkostenkalkulation EP'!$B$4,23)+AW$3),"TTT") = "Sa",
                                    TEXT((EDATE('Projektkostenkalkulation EP'!$B$4,23)+AW$3),"TTT") = "So",
                                    IF(ISNA(VLOOKUP(EDATE('Projektkostenkalkulation EP'!$B$4,23)+AW$3,Datenquellen!$F$7:$H$45,3,FALSE))," ",VLOOKUP(EDATE('Projektkostenkalkulation EP'!$B$4,23)+AW$3,Datenquellen!$F$7:$H$45,3,FALSE))="X"
                                    ),
                          "X",
                          IF((((NETWORKDAYS('Projektkostenkalkulation EP'!$Y$8,EOMONTH('Projektkostenkalkulation EP'!$Y$8,0)))*('Projektkostenkalkulation EP'!$N$42/5)*
                                        'Projektkostenkalkulation EP'!$Y$26)-SUM($AK38:AW$38))&gt;('Projektkostenkalkulation EP'!$N$42/5),('Projektkostenkalkulation EP'!$N$42/5),
                                         (NETWORKDAYS('Projektkostenkalkulation EP'!$Y$8,
                                          EOMONTH('Projektkostenkalkulation EP'!$Y$8,0)))*('Projektkostenkalkulation EP'!$N$42/5)*'Projektkostenkalkulation EP'!$Y$26-SUM($AK38:AW$38))
                          ),
               "X"
            )</f>
        <v>X</v>
      </c>
      <c r="AY38" s="122">
        <f xml:space="preserve"> IF(TEXT((EDATE('Projektkostenkalkulation EP'!$B$4,23)+AX$3),"MM")=TEXT((EDATE('Projektkostenkalkulation EP'!$B$4,23)+(AX$3-1)),"MM"),
             IF(
                        OR(
                                    TEXT((EDATE('Projektkostenkalkulation EP'!$B$4,23)+AX$3),"TTT") = "Sa",
                                    TEXT((EDATE('Projektkostenkalkulation EP'!$B$4,23)+AX$3),"TTT") = "So",
                                    IF(ISNA(VLOOKUP(EDATE('Projektkostenkalkulation EP'!$B$4,23)+AX$3,Datenquellen!$F$7:$H$45,3,FALSE))," ",VLOOKUP(EDATE('Projektkostenkalkulation EP'!$B$4,23)+AX$3,Datenquellen!$F$7:$H$45,3,FALSE))="X"
                                    ),
                          "X",
                          IF((((NETWORKDAYS('Projektkostenkalkulation EP'!$Y$8,EOMONTH('Projektkostenkalkulation EP'!$Y$8,0)))*('Projektkostenkalkulation EP'!$N$42/5)*
                                        'Projektkostenkalkulation EP'!$Y$26)-SUM($AK38:AX$38))&gt;('Projektkostenkalkulation EP'!$N$42/5),('Projektkostenkalkulation EP'!$N$42/5),
                                         (NETWORKDAYS('Projektkostenkalkulation EP'!$Y$8,
                                          EOMONTH('Projektkostenkalkulation EP'!$Y$8,0)))*('Projektkostenkalkulation EP'!$N$42/5)*'Projektkostenkalkulation EP'!$Y$26-SUM($AK38:AX$38))
                          ),
               "X"
            )</f>
        <v>0</v>
      </c>
      <c r="AZ38" s="122">
        <f xml:space="preserve"> IF(TEXT((EDATE('Projektkostenkalkulation EP'!$B$4,23)+AY$3),"MM")=TEXT((EDATE('Projektkostenkalkulation EP'!$B$4,23)+(AY$3-1)),"MM"),
             IF(
                        OR(
                                    TEXT((EDATE('Projektkostenkalkulation EP'!$B$4,23)+AY$3),"TTT") = "Sa",
                                    TEXT((EDATE('Projektkostenkalkulation EP'!$B$4,23)+AY$3),"TTT") = "So",
                                    IF(ISNA(VLOOKUP(EDATE('Projektkostenkalkulation EP'!$B$4,23)+AY$3,Datenquellen!$F$7:$H$45,3,FALSE))," ",VLOOKUP(EDATE('Projektkostenkalkulation EP'!$B$4,23)+AY$3,Datenquellen!$F$7:$H$45,3,FALSE))="X"
                                    ),
                          "X",
                          IF((((NETWORKDAYS('Projektkostenkalkulation EP'!$Y$8,EOMONTH('Projektkostenkalkulation EP'!$Y$8,0)))*('Projektkostenkalkulation EP'!$N$42/5)*
                                        'Projektkostenkalkulation EP'!$Y$26)-SUM($AK38:AY$38))&gt;('Projektkostenkalkulation EP'!$N$42/5),('Projektkostenkalkulation EP'!$N$42/5),
                                         (NETWORKDAYS('Projektkostenkalkulation EP'!$Y$8,
                                          EOMONTH('Projektkostenkalkulation EP'!$Y$8,0)))*('Projektkostenkalkulation EP'!$N$42/5)*'Projektkostenkalkulation EP'!$Y$26-SUM($AK38:AY$38))
                          ),
               "X"
            )</f>
        <v>0</v>
      </c>
      <c r="BA38" s="122">
        <f xml:space="preserve"> IF(TEXT((EDATE('Projektkostenkalkulation EP'!$B$4,23)+AZ$3),"MM")=TEXT((EDATE('Projektkostenkalkulation EP'!$B$4,23)+(AZ$3-1)),"MM"),
             IF(
                        OR(
                                    TEXT((EDATE('Projektkostenkalkulation EP'!$B$4,23)+AZ$3),"TTT") = "Sa",
                                    TEXT((EDATE('Projektkostenkalkulation EP'!$B$4,23)+AZ$3),"TTT") = "So",
                                    IF(ISNA(VLOOKUP(EDATE('Projektkostenkalkulation EP'!$B$4,23)+AZ$3,Datenquellen!$F$7:$H$45,3,FALSE))," ",VLOOKUP(EDATE('Projektkostenkalkulation EP'!$B$4,23)+AZ$3,Datenquellen!$F$7:$H$45,3,FALSE))="X"
                                    ),
                          "X",
                          IF((((NETWORKDAYS('Projektkostenkalkulation EP'!$Y$8,EOMONTH('Projektkostenkalkulation EP'!$Y$8,0)))*('Projektkostenkalkulation EP'!$N$42/5)*
                                        'Projektkostenkalkulation EP'!$Y$26)-SUM($AK38:AZ$38))&gt;('Projektkostenkalkulation EP'!$N$42/5),('Projektkostenkalkulation EP'!$N$42/5),
                                         (NETWORKDAYS('Projektkostenkalkulation EP'!$Y$8,
                                          EOMONTH('Projektkostenkalkulation EP'!$Y$8,0)))*('Projektkostenkalkulation EP'!$N$42/5)*'Projektkostenkalkulation EP'!$Y$26-SUM($AK38:AZ$38))
                          ),
               "X"
            )</f>
        <v>0</v>
      </c>
      <c r="BB38" s="122">
        <f xml:space="preserve"> IF(TEXT((EDATE('Projektkostenkalkulation EP'!$B$4,23)+BA$3),"MM")=TEXT((EDATE('Projektkostenkalkulation EP'!$B$4,23)+(BA$3-1)),"MM"),
             IF(
                        OR(
                                    TEXT((EDATE('Projektkostenkalkulation EP'!$B$4,23)+BA$3),"TTT") = "Sa",
                                    TEXT((EDATE('Projektkostenkalkulation EP'!$B$4,23)+BA$3),"TTT") = "So",
                                    IF(ISNA(VLOOKUP(EDATE('Projektkostenkalkulation EP'!$B$4,23)+BA$3,Datenquellen!$F$7:$H$45,3,FALSE))," ",VLOOKUP(EDATE('Projektkostenkalkulation EP'!$B$4,23)+BA$3,Datenquellen!$F$7:$H$45,3,FALSE))="X"
                                    ),
                          "X",
                          IF((((NETWORKDAYS('Projektkostenkalkulation EP'!$Y$8,EOMONTH('Projektkostenkalkulation EP'!$Y$8,0)))*('Projektkostenkalkulation EP'!$N$42/5)*
                                        'Projektkostenkalkulation EP'!$Y$26)-SUM($AK38:BA$38))&gt;('Projektkostenkalkulation EP'!$N$42/5),('Projektkostenkalkulation EP'!$N$42/5),
                                         (NETWORKDAYS('Projektkostenkalkulation EP'!$Y$8,
                                          EOMONTH('Projektkostenkalkulation EP'!$Y$8,0)))*('Projektkostenkalkulation EP'!$N$42/5)*'Projektkostenkalkulation EP'!$Y$26-SUM($AK38:BA$38))
                          ),
               "X"
            )</f>
        <v>0</v>
      </c>
      <c r="BC38" s="122">
        <f xml:space="preserve"> IF(TEXT((EDATE('Projektkostenkalkulation EP'!$B$4,23)+BB$3),"MM")=TEXT((EDATE('Projektkostenkalkulation EP'!$B$4,23)+(BB$3-1)),"MM"),
             IF(
                        OR(
                                    TEXT((EDATE('Projektkostenkalkulation EP'!$B$4,23)+BB$3),"TTT") = "Sa",
                                    TEXT((EDATE('Projektkostenkalkulation EP'!$B$4,23)+BB$3),"TTT") = "So",
                                    IF(ISNA(VLOOKUP(EDATE('Projektkostenkalkulation EP'!$B$4,23)+BB$3,Datenquellen!$F$7:$H$45,3,FALSE))," ",VLOOKUP(EDATE('Projektkostenkalkulation EP'!$B$4,23)+BB$3,Datenquellen!$F$7:$H$45,3,FALSE))="X"
                                    ),
                          "X",
                          IF((((NETWORKDAYS('Projektkostenkalkulation EP'!$Y$8,EOMONTH('Projektkostenkalkulation EP'!$Y$8,0)))*('Projektkostenkalkulation EP'!$N$42/5)*
                                        'Projektkostenkalkulation EP'!$Y$26)-SUM($AK38:BB$38))&gt;('Projektkostenkalkulation EP'!$N$42/5),('Projektkostenkalkulation EP'!$N$42/5),
                                         (NETWORKDAYS('Projektkostenkalkulation EP'!$Y$8,
                                          EOMONTH('Projektkostenkalkulation EP'!$Y$8,0)))*('Projektkostenkalkulation EP'!$N$42/5)*'Projektkostenkalkulation EP'!$Y$26-SUM($AK38:BB$38))
                          ),
               "X"
            )</f>
        <v>0</v>
      </c>
      <c r="BD38" s="122" t="str">
        <f xml:space="preserve"> IF(TEXT((EDATE('Projektkostenkalkulation EP'!$B$4,23)+BC$3),"MM")=TEXT((EDATE('Projektkostenkalkulation EP'!$B$4,23)+(BC$3-1)),"MM"),
             IF(
                        OR(
                                    TEXT((EDATE('Projektkostenkalkulation EP'!$B$4,23)+BC$3),"TTT") = "Sa",
                                    TEXT((EDATE('Projektkostenkalkulation EP'!$B$4,23)+BC$3),"TTT") = "So",
                                    IF(ISNA(VLOOKUP(EDATE('Projektkostenkalkulation EP'!$B$4,23)+BC$3,Datenquellen!$F$7:$H$45,3,FALSE))," ",VLOOKUP(EDATE('Projektkostenkalkulation EP'!$B$4,23)+BC$3,Datenquellen!$F$7:$H$45,3,FALSE))="X"
                                    ),
                          "X",
                          IF((((NETWORKDAYS('Projektkostenkalkulation EP'!$Y$8,EOMONTH('Projektkostenkalkulation EP'!$Y$8,0)))*('Projektkostenkalkulation EP'!$N$42/5)*
                                        'Projektkostenkalkulation EP'!$Y$26)-SUM($AK38:BC$38))&gt;('Projektkostenkalkulation EP'!$N$42/5),('Projektkostenkalkulation EP'!$N$42/5),
                                         (NETWORKDAYS('Projektkostenkalkulation EP'!$Y$8,
                                          EOMONTH('Projektkostenkalkulation EP'!$Y$8,0)))*('Projektkostenkalkulation EP'!$N$42/5)*'Projektkostenkalkulation EP'!$Y$26-SUM($AK38:BC$38))
                          ),
               "X"
            )</f>
        <v>X</v>
      </c>
      <c r="BE38" s="122" t="str">
        <f xml:space="preserve"> IF(TEXT((EDATE('Projektkostenkalkulation EP'!$B$4,23)+BD$3),"MM")=TEXT((EDATE('Projektkostenkalkulation EP'!$B$4,23)+(BD$3-1)),"MM"),
             IF(
                        OR(
                                    TEXT((EDATE('Projektkostenkalkulation EP'!$B$4,23)+BD$3),"TTT") = "Sa",
                                    TEXT((EDATE('Projektkostenkalkulation EP'!$B$4,23)+BD$3),"TTT") = "So",
                                    IF(ISNA(VLOOKUP(EDATE('Projektkostenkalkulation EP'!$B$4,23)+BD$3,Datenquellen!$F$7:$H$45,3,FALSE))," ",VLOOKUP(EDATE('Projektkostenkalkulation EP'!$B$4,23)+BD$3,Datenquellen!$F$7:$H$45,3,FALSE))="X"
                                    ),
                          "X",
                          IF((((NETWORKDAYS('Projektkostenkalkulation EP'!$Y$8,EOMONTH('Projektkostenkalkulation EP'!$Y$8,0)))*('Projektkostenkalkulation EP'!$N$42/5)*
                                        'Projektkostenkalkulation EP'!$Y$26)-SUM($AK38:BD$38))&gt;('Projektkostenkalkulation EP'!$N$42/5),('Projektkostenkalkulation EP'!$N$42/5),
                                         (NETWORKDAYS('Projektkostenkalkulation EP'!$Y$8,
                                          EOMONTH('Projektkostenkalkulation EP'!$Y$8,0)))*('Projektkostenkalkulation EP'!$N$42/5)*'Projektkostenkalkulation EP'!$Y$26-SUM($AK38:BD$38))
                          ),
               "X"
            )</f>
        <v>X</v>
      </c>
      <c r="BF38" s="122">
        <f xml:space="preserve"> IF(TEXT((EDATE('Projektkostenkalkulation EP'!$B$4,23)+BE$3),"MM")=TEXT((EDATE('Projektkostenkalkulation EP'!$B$4,23)+(BE$3-1)),"MM"),
             IF(
                        OR(
                                    TEXT((EDATE('Projektkostenkalkulation EP'!$B$4,23)+BE$3),"TTT") = "Sa",
                                    TEXT((EDATE('Projektkostenkalkulation EP'!$B$4,23)+BE$3),"TTT") = "So",
                                    IF(ISNA(VLOOKUP(EDATE('Projektkostenkalkulation EP'!$B$4,23)+BE$3,Datenquellen!$F$7:$H$45,3,FALSE))," ",VLOOKUP(EDATE('Projektkostenkalkulation EP'!$B$4,23)+BE$3,Datenquellen!$F$7:$H$45,3,FALSE))="X"
                                    ),
                          "X",
                          IF((((NETWORKDAYS('Projektkostenkalkulation EP'!$Y$8,EOMONTH('Projektkostenkalkulation EP'!$Y$8,0)))*('Projektkostenkalkulation EP'!$N$42/5)*
                                        'Projektkostenkalkulation EP'!$Y$26)-SUM($AK38:BE$38))&gt;('Projektkostenkalkulation EP'!$N$42/5),('Projektkostenkalkulation EP'!$N$42/5),
                                         (NETWORKDAYS('Projektkostenkalkulation EP'!$Y$8,
                                          EOMONTH('Projektkostenkalkulation EP'!$Y$8,0)))*('Projektkostenkalkulation EP'!$N$42/5)*'Projektkostenkalkulation EP'!$Y$26-SUM($AK38:BE$38))
                          ),
               "X"
            )</f>
        <v>0</v>
      </c>
      <c r="BG38" s="122">
        <f xml:space="preserve"> IF(TEXT((EDATE('Projektkostenkalkulation EP'!$B$4,23)+BF$3),"MM")=TEXT((EDATE('Projektkostenkalkulation EP'!$B$4,23)+(BF$3-1)),"MM"),
             IF(
                        OR(
                                    TEXT((EDATE('Projektkostenkalkulation EP'!$B$4,23)+BF$3),"TTT") = "Sa",
                                    TEXT((EDATE('Projektkostenkalkulation EP'!$B$4,23)+BF$3),"TTT") = "So",
                                    IF(ISNA(VLOOKUP(EDATE('Projektkostenkalkulation EP'!$B$4,23)+BF$3,Datenquellen!$F$7:$H$45,3,FALSE))," ",VLOOKUP(EDATE('Projektkostenkalkulation EP'!$B$4,23)+BF$3,Datenquellen!$F$7:$H$45,3,FALSE))="X"
                                    ),
                          "X",
                          IF((((NETWORKDAYS('Projektkostenkalkulation EP'!$Y$8,EOMONTH('Projektkostenkalkulation EP'!$Y$8,0)))*('Projektkostenkalkulation EP'!$N$42/5)*
                                        'Projektkostenkalkulation EP'!$Y$26)-SUM($AK38:BF$38))&gt;('Projektkostenkalkulation EP'!$N$42/5),('Projektkostenkalkulation EP'!$N$42/5),
                                         (NETWORKDAYS('Projektkostenkalkulation EP'!$Y$8,
                                          EOMONTH('Projektkostenkalkulation EP'!$Y$8,0)))*('Projektkostenkalkulation EP'!$N$42/5)*'Projektkostenkalkulation EP'!$Y$26-SUM($AK38:BF$38))
                          ),
               "X"
            )</f>
        <v>0</v>
      </c>
      <c r="BH38" s="122">
        <f xml:space="preserve"> IF(TEXT((EDATE('Projektkostenkalkulation EP'!$B$4,23)+BG$3),"MM")=TEXT((EDATE('Projektkostenkalkulation EP'!$B$4,23)+(BG$3-1)),"MM"),
             IF(
                        OR(
                                    TEXT((EDATE('Projektkostenkalkulation EP'!$B$4,23)+BG$3),"TTT") = "Sa",
                                    TEXT((EDATE('Projektkostenkalkulation EP'!$B$4,23)+BG$3),"TTT") = "So",
                                    IF(ISNA(VLOOKUP(EDATE('Projektkostenkalkulation EP'!$B$4,23)+BG$3,Datenquellen!$F$7:$H$45,3,FALSE))," ",VLOOKUP(EDATE('Projektkostenkalkulation EP'!$B$4,23)+BG$3,Datenquellen!$F$7:$H$45,3,FALSE))="X"
                                    ),
                          "X",
                          IF((((NETWORKDAYS('Projektkostenkalkulation EP'!$Y$8,EOMONTH('Projektkostenkalkulation EP'!$Y$8,0)))*('Projektkostenkalkulation EP'!$N$42/5)*
                                        'Projektkostenkalkulation EP'!$Y$26)-SUM($AK38:BG$38))&gt;('Projektkostenkalkulation EP'!$N$42/5),('Projektkostenkalkulation EP'!$N$42/5),
                                         (NETWORKDAYS('Projektkostenkalkulation EP'!$Y$8,
                                          EOMONTH('Projektkostenkalkulation EP'!$Y$8,0)))*('Projektkostenkalkulation EP'!$N$42/5)*'Projektkostenkalkulation EP'!$Y$26-SUM($AK38:BG$38))
                          ),
               "X"
            )</f>
        <v>0</v>
      </c>
      <c r="BI38" s="122" t="str">
        <f xml:space="preserve"> IF(TEXT((EDATE('Projektkostenkalkulation EP'!$B$4,23)+BH$3),"MM")=TEXT((EDATE('Projektkostenkalkulation EP'!$B$4,23)+(BH$3-1)),"MM"),
             IF(
                        OR(
                                    TEXT((EDATE('Projektkostenkalkulation EP'!$B$4,23)+BH$3),"TTT") = "Sa",
                                    TEXT((EDATE('Projektkostenkalkulation EP'!$B$4,23)+BH$3),"TTT") = "So",
                                    IF(ISNA(VLOOKUP(EDATE('Projektkostenkalkulation EP'!$B$4,23)+BH$3,Datenquellen!$F$7:$H$45,3,FALSE))," ",VLOOKUP(EDATE('Projektkostenkalkulation EP'!$B$4,23)+BH$3,Datenquellen!$F$7:$H$45,3,FALSE))="X"
                                    ),
                          "X",
                          IF((((NETWORKDAYS('Projektkostenkalkulation EP'!$Y$8,EOMONTH('Projektkostenkalkulation EP'!$Y$8,0)))*('Projektkostenkalkulation EP'!$N$42/5)*
                                        'Projektkostenkalkulation EP'!$Y$26)-SUM($AK38:BH$38))&gt;('Projektkostenkalkulation EP'!$N$42/5),('Projektkostenkalkulation EP'!$N$42/5),
                                         (NETWORKDAYS('Projektkostenkalkulation EP'!$Y$8,
                                          EOMONTH('Projektkostenkalkulation EP'!$Y$8,0)))*('Projektkostenkalkulation EP'!$N$42/5)*'Projektkostenkalkulation EP'!$Y$26-SUM($AK38:BH$38))
                          ),
               "X"
            )</f>
        <v>X</v>
      </c>
      <c r="BJ38" s="122" t="str">
        <f xml:space="preserve"> IF(TEXT((EDATE('Projektkostenkalkulation EP'!$B$4,23)+BI$3),"MM")=TEXT((EDATE('Projektkostenkalkulation EP'!$B$4,23)+(BI$3-1)),"MM"),
             IF(
                        OR(
                                    TEXT((EDATE('Projektkostenkalkulation EP'!$B$4,23)+BI$3),"TTT") = "Sa",
                                    TEXT((EDATE('Projektkostenkalkulation EP'!$B$4,23)+BI$3),"TTT") = "So",
                                    IF(ISNA(VLOOKUP(EDATE('Projektkostenkalkulation EP'!$B$4,23)+BI$3,Datenquellen!$F$7:$H$45,3,FALSE))," ",VLOOKUP(EDATE('Projektkostenkalkulation EP'!$B$4,23)+BI$3,Datenquellen!$F$7:$H$45,3,FALSE))="X"
                                    ),
                          "X",
                          IF((((NETWORKDAYS('Projektkostenkalkulation EP'!$Y$8,EOMONTH('Projektkostenkalkulation EP'!$Y$8,0)))*('Projektkostenkalkulation EP'!$N$42/5)*
                                        'Projektkostenkalkulation EP'!$Y$26)-SUM($AK38:BI$38))&gt;('Projektkostenkalkulation EP'!$N$42/5),('Projektkostenkalkulation EP'!$N$42/5),
                                         (NETWORKDAYS('Projektkostenkalkulation EP'!$Y$8,
                                          EOMONTH('Projektkostenkalkulation EP'!$Y$8,0)))*('Projektkostenkalkulation EP'!$N$42/5)*'Projektkostenkalkulation EP'!$Y$26-SUM($AK38:BI$38))
                          ),
               "X"
            )</f>
        <v>X</v>
      </c>
      <c r="BK38" s="122" t="str">
        <f xml:space="preserve"> IF(TEXT((EDATE('Projektkostenkalkulation EP'!$B$4,23)+BJ$3),"MM")=TEXT((EDATE('Projektkostenkalkulation EP'!$B$4,23)+(BJ$3-1)),"MM"),
             IF(
                        OR(
                                    TEXT((EDATE('Projektkostenkalkulation EP'!$B$4,23)+BJ$3),"TTT") = "Sa",
                                    TEXT((EDATE('Projektkostenkalkulation EP'!$B$4,23)+BJ$3),"TTT") = "So",
                                    IF(ISNA(VLOOKUP(EDATE('Projektkostenkalkulation EP'!$B$4,23)+BJ$3,Datenquellen!$F$7:$H$45,3,FALSE))," ",VLOOKUP(EDATE('Projektkostenkalkulation EP'!$B$4,23)+BJ$3,Datenquellen!$F$7:$H$45,3,FALSE))="X"
                                    ),
                          "X",
                          IF((((NETWORKDAYS('Projektkostenkalkulation EP'!$Y$8,EOMONTH('Projektkostenkalkulation EP'!$Y$8,0)))*('Projektkostenkalkulation EP'!$N$42/5)*
                                        'Projektkostenkalkulation EP'!$Y$26)-SUM($AK38:BJ$38))&gt;('Projektkostenkalkulation EP'!$N$42/5),('Projektkostenkalkulation EP'!$N$42/5),
                                         (NETWORKDAYS('Projektkostenkalkulation EP'!$Y$8,
                                          EOMONTH('Projektkostenkalkulation EP'!$Y$8,0)))*('Projektkostenkalkulation EP'!$N$42/5)*'Projektkostenkalkulation EP'!$Y$26-SUM($AK38:BJ$38))
                          ),
               "X"
            )</f>
        <v>X</v>
      </c>
      <c r="BL38" s="122" t="str">
        <f xml:space="preserve"> IF(TEXT((EDATE('Projektkostenkalkulation EP'!$B$4,23)+BK$3),"MM")=TEXT((EDATE('Projektkostenkalkulation EP'!$B$4,23)+(BK$3-1)),"MM"),
             IF(
                        OR(
                                    TEXT((EDATE('Projektkostenkalkulation EP'!$B$4,23)+BK$3),"TTT") = "Sa",
                                    TEXT((EDATE('Projektkostenkalkulation EP'!$B$4,23)+BK$3),"TTT") = "So",
                                    IF(ISNA(VLOOKUP(EDATE('Projektkostenkalkulation EP'!$B$4,23)+BK$3,Datenquellen!$F$7:$H$45,3,FALSE))," ",VLOOKUP(EDATE('Projektkostenkalkulation EP'!$B$4,23)+BK$3,Datenquellen!$F$7:$H$45,3,FALSE))="X"
                                    ),
                          "X",
                          IF((((NETWORKDAYS('Projektkostenkalkulation EP'!$Y$8,EOMONTH('Projektkostenkalkulation EP'!$Y$8,0)))*('Projektkostenkalkulation EP'!$N$42/5)*
                                        'Projektkostenkalkulation EP'!$Y$26)-SUM($AK38:BK$38))&gt;('Projektkostenkalkulation EP'!$N$42/5),('Projektkostenkalkulation EP'!$N$42/5),
                                         (NETWORKDAYS('Projektkostenkalkulation EP'!$Y$8,
                                          EOMONTH('Projektkostenkalkulation EP'!$Y$8,0)))*('Projektkostenkalkulation EP'!$N$42/5)*'Projektkostenkalkulation EP'!$Y$26-SUM($AK38:BK$38))
                          ),
               "X"
            )</f>
        <v>X</v>
      </c>
      <c r="BM38" s="122">
        <f xml:space="preserve"> IF(TEXT((EDATE('Projektkostenkalkulation EP'!$B$4,23)+BL$3),"MM")=TEXT((EDATE('Projektkostenkalkulation EP'!$B$4,23)+(BL$3-1)),"MM"),
             IF(
                        OR(
                                    TEXT((EDATE('Projektkostenkalkulation EP'!$B$4,23)+BL$3),"TTT") = "Sa",
                                    TEXT((EDATE('Projektkostenkalkulation EP'!$B$4,23)+BL$3),"TTT") = "So",
                                    IF(ISNA(VLOOKUP(EDATE('Projektkostenkalkulation EP'!$B$4,23)+BL$3,Datenquellen!$F$7:$H$45,3,FALSE))," ",VLOOKUP(EDATE('Projektkostenkalkulation EP'!$B$4,23)+BL$3,Datenquellen!$F$7:$H$45,3,FALSE))="X"
                                    ),
                          "X",
                          IF((((NETWORKDAYS('Projektkostenkalkulation EP'!$Y$8,EOMONTH('Projektkostenkalkulation EP'!$Y$8,0)))*('Projektkostenkalkulation EP'!$N$42/5)*
                                        'Projektkostenkalkulation EP'!$Y$26)-SUM($AK38:BL$38))&gt;('Projektkostenkalkulation EP'!$N$42/5),('Projektkostenkalkulation EP'!$N$42/5),
                                         (NETWORKDAYS('Projektkostenkalkulation EP'!$Y$8,
                                          EOMONTH('Projektkostenkalkulation EP'!$Y$8,0)))*('Projektkostenkalkulation EP'!$N$42/5)*'Projektkostenkalkulation EP'!$Y$26-SUM($AK38:BL$38))
                          ),
               "X"
            )</f>
        <v>0</v>
      </c>
      <c r="BN38" s="122">
        <f xml:space="preserve"> IF(TEXT((EDATE('Projektkostenkalkulation EP'!$B$4,23)+BM$3),"MM")=TEXT((EDATE('Projektkostenkalkulation EP'!$B$4,23)+(BM$3-1)),"MM"),
             IF(
                        OR(
                                    TEXT((EDATE('Projektkostenkalkulation EP'!$B$4,23)+BM$3),"TTT") = "Sa",
                                    TEXT((EDATE('Projektkostenkalkulation EP'!$B$4,23)+BM$3),"TTT") = "So",
                                    IF(ISNA(VLOOKUP(EDATE('Projektkostenkalkulation EP'!$B$4,23)+BM$3,Datenquellen!$F$7:$H$45,3,FALSE))," ",VLOOKUP(EDATE('Projektkostenkalkulation EP'!$B$4,23)+BM$3,Datenquellen!$F$7:$H$45,3,FALSE))="X"
                                    ),
                          "X",
                          IF((((NETWORKDAYS('Projektkostenkalkulation EP'!$Y$8,EOMONTH('Projektkostenkalkulation EP'!$Y$8,0)))*('Projektkostenkalkulation EP'!$N$42/5)*
                                        'Projektkostenkalkulation EP'!$Y$26)-SUM($AK38:BM$38))&gt;('Projektkostenkalkulation EP'!$N$42/5),('Projektkostenkalkulation EP'!$N$42/5),
                                         (NETWORKDAYS('Projektkostenkalkulation EP'!$Y$8,
                                          EOMONTH('Projektkostenkalkulation EP'!$Y$8,0)))*('Projektkostenkalkulation EP'!$N$42/5)*'Projektkostenkalkulation EP'!$Y$26-SUM($AK38:BM$38))
                          ),
               "X"
            )</f>
        <v>0</v>
      </c>
      <c r="BO38" s="122">
        <f xml:space="preserve"> IF(TEXT((EDATE('Projektkostenkalkulation EP'!$B$4,23)+BN$3),"MM")=TEXT((EDATE('Projektkostenkalkulation EP'!$B$4,23)+(BN$3-1)),"MM"),
             IF(
                        OR(
                                    TEXT((EDATE('Projektkostenkalkulation EP'!$B$4,23)+BN$3),"TTT") = "Sa",
                                    TEXT((EDATE('Projektkostenkalkulation EP'!$B$4,23)+BN$3),"TTT") = "So",
                                    IF(ISNA(VLOOKUP(EDATE('Projektkostenkalkulation EP'!$B$4,23)+BN$3,Datenquellen!$F$7:$H$45,3,FALSE))," ",VLOOKUP(EDATE('Projektkostenkalkulation EP'!$B$4,23)+BN$3,Datenquellen!$F$7:$H$45,3,FALSE))="X"
                                    ),
                          "X",
                          IF((((NETWORKDAYS('Projektkostenkalkulation EP'!$Y$8,EOMONTH('Projektkostenkalkulation EP'!$Y$8,0)))*('Projektkostenkalkulation EP'!$N$42/5)*
                                        'Projektkostenkalkulation EP'!$Y$26)-SUM($AK38:BN$38))&gt;('Projektkostenkalkulation EP'!$N$42/5),('Projektkostenkalkulation EP'!$N$42/5),
                                         (NETWORKDAYS('Projektkostenkalkulation EP'!$Y$8,
                                          EOMONTH('Projektkostenkalkulation EP'!$Y$8,0)))*('Projektkostenkalkulation EP'!$N$42/5)*'Projektkostenkalkulation EP'!$Y$26-SUM($AK38:BN$38))
                          ),
               "X"
            )</f>
        <v>0</v>
      </c>
      <c r="BP38" s="121">
        <f>SUM(AK38:BO38)</f>
        <v>0</v>
      </c>
      <c r="BQ38" s="525">
        <f>BP38-BP39</f>
        <v>0</v>
      </c>
    </row>
    <row r="39" spans="1:69" ht="14.25" customHeight="1" thickBot="1" x14ac:dyDescent="0.25">
      <c r="A39" s="3" t="s">
        <v>82</v>
      </c>
      <c r="B39" s="270"/>
      <c r="C39" s="272"/>
      <c r="D39" s="272"/>
      <c r="E39" s="272"/>
      <c r="F39" s="272"/>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123">
        <f t="shared" si="0"/>
        <v>0</v>
      </c>
      <c r="AH39" s="526"/>
      <c r="AJ39" s="3" t="s">
        <v>82</v>
      </c>
      <c r="AK39" s="270"/>
      <c r="AL39" s="272"/>
      <c r="AM39" s="272"/>
      <c r="AN39" s="272"/>
      <c r="AO39" s="272"/>
      <c r="AP39" s="272"/>
      <c r="AQ39" s="272"/>
      <c r="AR39" s="272"/>
      <c r="AS39" s="272"/>
      <c r="AT39" s="272"/>
      <c r="AU39" s="272"/>
      <c r="AV39" s="272"/>
      <c r="AW39" s="272"/>
      <c r="AX39" s="272"/>
      <c r="AY39" s="272"/>
      <c r="AZ39" s="272"/>
      <c r="BA39" s="272"/>
      <c r="BB39" s="272"/>
      <c r="BC39" s="272"/>
      <c r="BD39" s="272"/>
      <c r="BE39" s="272"/>
      <c r="BF39" s="272"/>
      <c r="BG39" s="272"/>
      <c r="BH39" s="272"/>
      <c r="BI39" s="272"/>
      <c r="BJ39" s="272"/>
      <c r="BK39" s="272"/>
      <c r="BL39" s="272"/>
      <c r="BM39" s="272"/>
      <c r="BN39" s="272"/>
      <c r="BO39" s="272"/>
      <c r="BP39" s="123">
        <f>SUM(AK39:BO39)</f>
        <v>0</v>
      </c>
      <c r="BQ39" s="526"/>
    </row>
    <row r="40" spans="1:69" ht="14.25" customHeight="1" x14ac:dyDescent="0.2"/>
    <row r="41" spans="1:69" ht="14.25" customHeight="1" x14ac:dyDescent="0.2"/>
    <row r="42" spans="1:69" ht="14.25" customHeight="1" x14ac:dyDescent="0.2"/>
    <row r="43" spans="1:69" ht="14.25" customHeight="1" x14ac:dyDescent="0.2"/>
    <row r="44" spans="1:69" ht="14.25" customHeight="1" x14ac:dyDescent="0.2"/>
    <row r="45" spans="1:69" ht="14.25" customHeight="1" x14ac:dyDescent="0.2"/>
    <row r="46" spans="1:69" ht="14.25" customHeight="1" x14ac:dyDescent="0.2"/>
    <row r="47" spans="1:69" ht="14.25" customHeight="1" x14ac:dyDescent="0.2"/>
    <row r="48" spans="1:69"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sheetData>
  <sheetProtection password="B879" sheet="1" objects="1" scenarios="1" selectLockedCells="1"/>
  <mergeCells count="51">
    <mergeCell ref="A1:BQ1"/>
    <mergeCell ref="AH26:AH27"/>
    <mergeCell ref="AH23:AH24"/>
    <mergeCell ref="AH20:AH21"/>
    <mergeCell ref="B25:AH25"/>
    <mergeCell ref="B22:AH22"/>
    <mergeCell ref="AH17:AH18"/>
    <mergeCell ref="AH14:AH15"/>
    <mergeCell ref="AH11:AH12"/>
    <mergeCell ref="BQ14:BQ15"/>
    <mergeCell ref="AK16:BQ16"/>
    <mergeCell ref="BQ17:BQ18"/>
    <mergeCell ref="AK19:BQ19"/>
    <mergeCell ref="B10:AH10"/>
    <mergeCell ref="B2:AH2"/>
    <mergeCell ref="B4:AH4"/>
    <mergeCell ref="AH38:AH39"/>
    <mergeCell ref="AH35:AH36"/>
    <mergeCell ref="B34:AH34"/>
    <mergeCell ref="B31:AH31"/>
    <mergeCell ref="AH5:AH6"/>
    <mergeCell ref="AH8:AH9"/>
    <mergeCell ref="B7:AH7"/>
    <mergeCell ref="B28:AH28"/>
    <mergeCell ref="B16:AH16"/>
    <mergeCell ref="B13:AH13"/>
    <mergeCell ref="B19:AH19"/>
    <mergeCell ref="B37:AH37"/>
    <mergeCell ref="AH32:AH33"/>
    <mergeCell ref="AH29:AH30"/>
    <mergeCell ref="AK2:BQ2"/>
    <mergeCell ref="AK4:BQ4"/>
    <mergeCell ref="BQ5:BQ6"/>
    <mergeCell ref="AK7:BQ7"/>
    <mergeCell ref="BQ8:BQ9"/>
    <mergeCell ref="AK10:BQ10"/>
    <mergeCell ref="BQ11:BQ12"/>
    <mergeCell ref="AK13:BQ13"/>
    <mergeCell ref="AK28:BQ28"/>
    <mergeCell ref="BQ29:BQ30"/>
    <mergeCell ref="BQ20:BQ21"/>
    <mergeCell ref="AK22:BQ22"/>
    <mergeCell ref="BQ23:BQ24"/>
    <mergeCell ref="AK25:BQ25"/>
    <mergeCell ref="BQ26:BQ27"/>
    <mergeCell ref="BQ35:BQ36"/>
    <mergeCell ref="AK37:BQ37"/>
    <mergeCell ref="BQ38:BQ39"/>
    <mergeCell ref="AK31:BQ31"/>
    <mergeCell ref="BQ32:BQ33"/>
    <mergeCell ref="AK34:BQ34"/>
  </mergeCells>
  <conditionalFormatting sqref="B6:AF6">
    <cfRule type="expression" dxfId="167" priority="1583">
      <formula>B5="X"</formula>
    </cfRule>
  </conditionalFormatting>
  <conditionalFormatting sqref="B9:AF9">
    <cfRule type="expression" dxfId="166" priority="1582">
      <formula>B8="X"</formula>
    </cfRule>
  </conditionalFormatting>
  <conditionalFormatting sqref="B12:AF12">
    <cfRule type="expression" dxfId="165" priority="1581">
      <formula>B11="X"</formula>
    </cfRule>
  </conditionalFormatting>
  <conditionalFormatting sqref="B15:AF15">
    <cfRule type="expression" dxfId="164" priority="1580">
      <formula>B14="X"</formula>
    </cfRule>
  </conditionalFormatting>
  <conditionalFormatting sqref="B18:AF18">
    <cfRule type="expression" dxfId="163" priority="1579">
      <formula>B17="X"</formula>
    </cfRule>
  </conditionalFormatting>
  <conditionalFormatting sqref="B21:AF21">
    <cfRule type="expression" dxfId="162" priority="1578">
      <formula>B20="X"</formula>
    </cfRule>
  </conditionalFormatting>
  <conditionalFormatting sqref="B24:AF24">
    <cfRule type="expression" dxfId="161" priority="1577">
      <formula>B23="X"</formula>
    </cfRule>
  </conditionalFormatting>
  <conditionalFormatting sqref="B27:AF27">
    <cfRule type="expression" dxfId="160" priority="1576">
      <formula>B26="X"</formula>
    </cfRule>
  </conditionalFormatting>
  <conditionalFormatting sqref="B30:AF30">
    <cfRule type="expression" dxfId="159" priority="1575">
      <formula>B29="X"</formula>
    </cfRule>
  </conditionalFormatting>
  <conditionalFormatting sqref="B33:AF33">
    <cfRule type="expression" dxfId="158" priority="1574">
      <formula>B32="X"</formula>
    </cfRule>
  </conditionalFormatting>
  <conditionalFormatting sqref="B36:AF36">
    <cfRule type="expression" dxfId="157" priority="1573">
      <formula>B35="X"</formula>
    </cfRule>
  </conditionalFormatting>
  <conditionalFormatting sqref="B39:AF39">
    <cfRule type="expression" dxfId="156" priority="1572">
      <formula>B38="X"</formula>
    </cfRule>
  </conditionalFormatting>
  <conditionalFormatting sqref="AH5:AH6 BQ5:BQ6 AH8:AH9 BQ8:BQ9 AH11:AH12 BQ11:BQ12 AH14:AH15 BQ14:BQ15 AH17:AH18 BQ17:BQ18 AH20:AH21 BQ20:BQ21 AH23:AH24 BQ23:BQ24 AH26:AH27 BQ26:BQ27 AH29:AH30 BQ29:BQ30 AH32:AH33 BQ32:BQ33 AH35:AH36 BQ35:BQ36 AH38:AH39 BQ38:BQ39">
    <cfRule type="cellIs" dxfId="155" priority="1556" operator="between">
      <formula>-1.9999999</formula>
      <formula>1.9999999</formula>
    </cfRule>
    <cfRule type="cellIs" dxfId="154" priority="1557" operator="greaterThan">
      <formula>2</formula>
    </cfRule>
    <cfRule type="cellIs" dxfId="153" priority="1558" operator="lessThan">
      <formula>-2</formula>
    </cfRule>
  </conditionalFormatting>
  <conditionalFormatting sqref="AK4:AK39 C5:AF6 AL5:BO6 B5:B39 C8:AF9 AL8:BO9 C11:AF12 AL11:BO12 C14:AF15 AL14:BO15 C17:AF18 AL17:BO18 C20:AF21 AL20:BO21 C23:AF24 AL23:BO24 C26:AF27 AL26:BO27 C29:AF30 AL29:BO30 C32:AF33 AL32:BO33 C35:AF36 AL35:BO36 C38:AF39 AL38:BO39">
    <cfRule type="cellIs" dxfId="152" priority="1585" operator="equal">
      <formula>"X"</formula>
    </cfRule>
  </conditionalFormatting>
  <conditionalFormatting sqref="AK6:BO6">
    <cfRule type="expression" dxfId="151" priority="15">
      <formula>AK5="X"</formula>
    </cfRule>
  </conditionalFormatting>
  <conditionalFormatting sqref="AK9:BO9">
    <cfRule type="expression" dxfId="150" priority="14">
      <formula>AK8="X"</formula>
    </cfRule>
  </conditionalFormatting>
  <conditionalFormatting sqref="AK12:BO12">
    <cfRule type="expression" dxfId="149" priority="13">
      <formula>AK11="X"</formula>
    </cfRule>
  </conditionalFormatting>
  <conditionalFormatting sqref="AK15:BO15">
    <cfRule type="expression" dxfId="148" priority="12">
      <formula>AK14="X"</formula>
    </cfRule>
  </conditionalFormatting>
  <conditionalFormatting sqref="AK18:BO18">
    <cfRule type="expression" dxfId="147" priority="11">
      <formula>AK17="X"</formula>
    </cfRule>
  </conditionalFormatting>
  <conditionalFormatting sqref="AK21:BO21">
    <cfRule type="expression" dxfId="146" priority="10">
      <formula>AK20="X"</formula>
    </cfRule>
  </conditionalFormatting>
  <conditionalFormatting sqref="AK24:BO24">
    <cfRule type="expression" dxfId="145" priority="9">
      <formula>AK23="X"</formula>
    </cfRule>
  </conditionalFormatting>
  <conditionalFormatting sqref="AK27:BO27">
    <cfRule type="expression" dxfId="144" priority="8">
      <formula>AK26="X"</formula>
    </cfRule>
  </conditionalFormatting>
  <conditionalFormatting sqref="AK30:BO30">
    <cfRule type="expression" dxfId="143" priority="7">
      <formula>AK29="X"</formula>
    </cfRule>
  </conditionalFormatting>
  <conditionalFormatting sqref="AK33:BO33">
    <cfRule type="expression" dxfId="142" priority="6">
      <formula>AK32="X"</formula>
    </cfRule>
  </conditionalFormatting>
  <conditionalFormatting sqref="AK36:BO36">
    <cfRule type="expression" dxfId="141" priority="5">
      <formula>AK35="X"</formula>
    </cfRule>
  </conditionalFormatting>
  <conditionalFormatting sqref="AK39:BO39">
    <cfRule type="expression" dxfId="140" priority="4">
      <formula>AK38="X"</formula>
    </cfRule>
  </conditionalFormatting>
  <pageMargins left="0" right="0" top="0" bottom="0"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Q77"/>
  <sheetViews>
    <sheetView zoomScale="90" zoomScaleNormal="90" workbookViewId="0">
      <selection activeCell="B6" sqref="B6"/>
    </sheetView>
  </sheetViews>
  <sheetFormatPr baseColWidth="10" defaultRowHeight="14.25" x14ac:dyDescent="0.2"/>
  <cols>
    <col min="1" max="1" width="11" customWidth="1"/>
    <col min="2" max="32" width="2.875" customWidth="1"/>
    <col min="33" max="33" width="7.5" bestFit="1" customWidth="1"/>
    <col min="34" max="34" width="8" bestFit="1" customWidth="1"/>
    <col min="35" max="36" width="11" customWidth="1"/>
    <col min="37" max="67" width="2.875" customWidth="1"/>
    <col min="68" max="68" width="7.5" bestFit="1" customWidth="1"/>
    <col min="69" max="69" width="8" bestFit="1" customWidth="1"/>
    <col min="70" max="216" width="11" customWidth="1"/>
  </cols>
  <sheetData>
    <row r="1" spans="1:69" ht="44.25" customHeight="1" thickBot="1" x14ac:dyDescent="0.25">
      <c r="A1" s="533" t="str">
        <f>"Projektcontrolling "&amp;'Projektkostenkalkulation EP'!$A$27</f>
        <v>Projektcontrolling Vorname Name 2 / GF</v>
      </c>
      <c r="B1" s="533"/>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3"/>
      <c r="AM1" s="533"/>
      <c r="AN1" s="533"/>
      <c r="AO1" s="533"/>
      <c r="AP1" s="533"/>
      <c r="AQ1" s="533"/>
      <c r="AR1" s="533"/>
      <c r="AS1" s="533"/>
      <c r="AT1" s="533"/>
      <c r="AU1" s="533"/>
      <c r="AV1" s="533"/>
      <c r="AW1" s="533"/>
      <c r="AX1" s="533"/>
      <c r="AY1" s="533"/>
      <c r="AZ1" s="533"/>
      <c r="BA1" s="533"/>
      <c r="BB1" s="533"/>
      <c r="BC1" s="533"/>
      <c r="BD1" s="533"/>
      <c r="BE1" s="533"/>
      <c r="BF1" s="533"/>
      <c r="BG1" s="533"/>
      <c r="BH1" s="533"/>
      <c r="BI1" s="533"/>
      <c r="BJ1" s="533"/>
      <c r="BK1" s="533"/>
      <c r="BL1" s="533"/>
      <c r="BM1" s="533"/>
      <c r="BN1" s="533"/>
      <c r="BO1" s="533"/>
      <c r="BP1" s="533"/>
      <c r="BQ1" s="533"/>
    </row>
    <row r="2" spans="1:69" ht="14.25" customHeight="1" thickBot="1" x14ac:dyDescent="0.25">
      <c r="A2" s="125" t="s">
        <v>83</v>
      </c>
      <c r="B2" s="529" t="str">
        <f>'Projektkostenkalkulation EP'!$A$27</f>
        <v>Vorname Name 2 / GF</v>
      </c>
      <c r="C2" s="530"/>
      <c r="D2" s="530"/>
      <c r="E2" s="530"/>
      <c r="F2" s="530"/>
      <c r="G2" s="530"/>
      <c r="H2" s="530"/>
      <c r="I2" s="530"/>
      <c r="J2" s="530"/>
      <c r="K2" s="530"/>
      <c r="L2" s="530"/>
      <c r="M2" s="530"/>
      <c r="N2" s="530"/>
      <c r="O2" s="530"/>
      <c r="P2" s="530"/>
      <c r="Q2" s="530"/>
      <c r="R2" s="530"/>
      <c r="S2" s="530"/>
      <c r="T2" s="530"/>
      <c r="U2" s="530"/>
      <c r="V2" s="530"/>
      <c r="W2" s="530"/>
      <c r="X2" s="530"/>
      <c r="Y2" s="530"/>
      <c r="Z2" s="530"/>
      <c r="AA2" s="530"/>
      <c r="AB2" s="530"/>
      <c r="AC2" s="530"/>
      <c r="AD2" s="530"/>
      <c r="AE2" s="530"/>
      <c r="AF2" s="530"/>
      <c r="AG2" s="530"/>
      <c r="AH2" s="531"/>
      <c r="AJ2" s="125" t="s">
        <v>83</v>
      </c>
      <c r="AK2" s="529" t="str">
        <f>'Projektkostenkalkulation EP'!$A$27</f>
        <v>Vorname Name 2 / GF</v>
      </c>
      <c r="AL2" s="530"/>
      <c r="AM2" s="530"/>
      <c r="AN2" s="530"/>
      <c r="AO2" s="530"/>
      <c r="AP2" s="530"/>
      <c r="AQ2" s="530"/>
      <c r="AR2" s="530"/>
      <c r="AS2" s="530"/>
      <c r="AT2" s="530"/>
      <c r="AU2" s="530"/>
      <c r="AV2" s="530"/>
      <c r="AW2" s="530"/>
      <c r="AX2" s="530"/>
      <c r="AY2" s="530"/>
      <c r="AZ2" s="530"/>
      <c r="BA2" s="530"/>
      <c r="BB2" s="530"/>
      <c r="BC2" s="530"/>
      <c r="BD2" s="530"/>
      <c r="BE2" s="530"/>
      <c r="BF2" s="530"/>
      <c r="BG2" s="530"/>
      <c r="BH2" s="530"/>
      <c r="BI2" s="530"/>
      <c r="BJ2" s="530"/>
      <c r="BK2" s="530"/>
      <c r="BL2" s="530"/>
      <c r="BM2" s="530"/>
      <c r="BN2" s="530"/>
      <c r="BO2" s="530"/>
      <c r="BP2" s="530"/>
      <c r="BQ2" s="531"/>
    </row>
    <row r="3" spans="1:69" ht="14.25" customHeight="1" thickBot="1" x14ac:dyDescent="0.25">
      <c r="A3" s="126" t="s">
        <v>85</v>
      </c>
      <c r="B3" s="127">
        <v>1</v>
      </c>
      <c r="C3" s="127">
        <v>2</v>
      </c>
      <c r="D3" s="127">
        <v>3</v>
      </c>
      <c r="E3" s="127">
        <v>4</v>
      </c>
      <c r="F3" s="127">
        <v>5</v>
      </c>
      <c r="G3" s="127">
        <v>6</v>
      </c>
      <c r="H3" s="127">
        <v>7</v>
      </c>
      <c r="I3" s="127">
        <v>8</v>
      </c>
      <c r="J3" s="127">
        <v>9</v>
      </c>
      <c r="K3" s="127">
        <v>10</v>
      </c>
      <c r="L3" s="127">
        <v>11</v>
      </c>
      <c r="M3" s="127">
        <v>12</v>
      </c>
      <c r="N3" s="127">
        <v>13</v>
      </c>
      <c r="O3" s="127">
        <v>14</v>
      </c>
      <c r="P3" s="127">
        <v>15</v>
      </c>
      <c r="Q3" s="127">
        <v>16</v>
      </c>
      <c r="R3" s="127">
        <v>17</v>
      </c>
      <c r="S3" s="127">
        <v>18</v>
      </c>
      <c r="T3" s="127">
        <v>19</v>
      </c>
      <c r="U3" s="127">
        <v>20</v>
      </c>
      <c r="V3" s="127">
        <v>21</v>
      </c>
      <c r="W3" s="127">
        <v>22</v>
      </c>
      <c r="X3" s="127">
        <v>23</v>
      </c>
      <c r="Y3" s="127">
        <v>24</v>
      </c>
      <c r="Z3" s="127">
        <v>25</v>
      </c>
      <c r="AA3" s="127">
        <v>26</v>
      </c>
      <c r="AB3" s="127">
        <v>27</v>
      </c>
      <c r="AC3" s="127">
        <v>28</v>
      </c>
      <c r="AD3" s="127">
        <v>29</v>
      </c>
      <c r="AE3" s="127">
        <v>30</v>
      </c>
      <c r="AF3" s="127">
        <v>31</v>
      </c>
      <c r="AG3" s="128" t="s">
        <v>65</v>
      </c>
      <c r="AH3" s="129" t="s">
        <v>84</v>
      </c>
      <c r="AJ3" s="126" t="s">
        <v>85</v>
      </c>
      <c r="AK3" s="127">
        <v>1</v>
      </c>
      <c r="AL3" s="127">
        <v>2</v>
      </c>
      <c r="AM3" s="127">
        <v>3</v>
      </c>
      <c r="AN3" s="127">
        <v>4</v>
      </c>
      <c r="AO3" s="127">
        <v>5</v>
      </c>
      <c r="AP3" s="127">
        <v>6</v>
      </c>
      <c r="AQ3" s="127">
        <v>7</v>
      </c>
      <c r="AR3" s="127">
        <v>8</v>
      </c>
      <c r="AS3" s="127">
        <v>9</v>
      </c>
      <c r="AT3" s="127">
        <v>10</v>
      </c>
      <c r="AU3" s="127">
        <v>11</v>
      </c>
      <c r="AV3" s="127">
        <v>12</v>
      </c>
      <c r="AW3" s="127">
        <v>13</v>
      </c>
      <c r="AX3" s="127">
        <v>14</v>
      </c>
      <c r="AY3" s="127">
        <v>15</v>
      </c>
      <c r="AZ3" s="127">
        <v>16</v>
      </c>
      <c r="BA3" s="127">
        <v>17</v>
      </c>
      <c r="BB3" s="127">
        <v>18</v>
      </c>
      <c r="BC3" s="127">
        <v>19</v>
      </c>
      <c r="BD3" s="127">
        <v>20</v>
      </c>
      <c r="BE3" s="127">
        <v>21</v>
      </c>
      <c r="BF3" s="127">
        <v>22</v>
      </c>
      <c r="BG3" s="127">
        <v>23</v>
      </c>
      <c r="BH3" s="127">
        <v>24</v>
      </c>
      <c r="BI3" s="127">
        <v>25</v>
      </c>
      <c r="BJ3" s="127">
        <v>26</v>
      </c>
      <c r="BK3" s="127">
        <v>27</v>
      </c>
      <c r="BL3" s="127">
        <v>28</v>
      </c>
      <c r="BM3" s="127">
        <v>29</v>
      </c>
      <c r="BN3" s="127">
        <v>30</v>
      </c>
      <c r="BO3" s="127">
        <v>31</v>
      </c>
      <c r="BP3" s="128" t="s">
        <v>65</v>
      </c>
      <c r="BQ3" s="129" t="s">
        <v>84</v>
      </c>
    </row>
    <row r="4" spans="1:69" x14ac:dyDescent="0.2">
      <c r="A4" s="1" t="s">
        <v>59</v>
      </c>
      <c r="B4" s="527" t="str">
        <f>TEXT('Projektkostenkalkulation EP'!$B8,"MMMM JJJJ")</f>
        <v>Januar 2024</v>
      </c>
      <c r="C4" s="527"/>
      <c r="D4" s="527"/>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8"/>
      <c r="AJ4" s="1" t="s">
        <v>59</v>
      </c>
      <c r="AK4" s="527" t="str">
        <f>TEXT('Projektkostenkalkulation EP'!$N$8,"MMMM JJJJ")</f>
        <v>Januar 2025</v>
      </c>
      <c r="AL4" s="527"/>
      <c r="AM4" s="527"/>
      <c r="AN4" s="527"/>
      <c r="AO4" s="527"/>
      <c r="AP4" s="527"/>
      <c r="AQ4" s="527"/>
      <c r="AR4" s="527"/>
      <c r="AS4" s="527"/>
      <c r="AT4" s="527"/>
      <c r="AU4" s="527"/>
      <c r="AV4" s="527"/>
      <c r="AW4" s="527"/>
      <c r="AX4" s="527"/>
      <c r="AY4" s="527"/>
      <c r="AZ4" s="527"/>
      <c r="BA4" s="527"/>
      <c r="BB4" s="527"/>
      <c r="BC4" s="527"/>
      <c r="BD4" s="527"/>
      <c r="BE4" s="527"/>
      <c r="BF4" s="527"/>
      <c r="BG4" s="527"/>
      <c r="BH4" s="527"/>
      <c r="BI4" s="527"/>
      <c r="BJ4" s="527"/>
      <c r="BK4" s="527"/>
      <c r="BL4" s="527"/>
      <c r="BM4" s="527"/>
      <c r="BN4" s="527"/>
      <c r="BO4" s="527"/>
      <c r="BP4" s="527"/>
      <c r="BQ4" s="528"/>
    </row>
    <row r="5" spans="1:69" ht="14.25" customHeight="1" x14ac:dyDescent="0.2">
      <c r="A5" s="2" t="s">
        <v>81</v>
      </c>
      <c r="B5" s="124" t="str">
        <f>IF(
            OR(
                     TEXT(EDATE('Projektkostenkalkulation EP'!$B$4,0),"TTT") = "Sa",
                     TEXT(EDATE('Projektkostenkalkulation EP'!$B$4,0),"TTT") = "So",
                     IF(ISNA(VLOOKUP(EDATE('Projektkostenkalkulation EP'!$B$4,0),Datenquellen!$F$7:$H$45,3,FALSE))," ",VLOOKUP(EDATE('Projektkostenkalkulation EP'!$B$4,0),Datenquellen!$F$7:$H$45,3,FALSE))="X"
                            ),
                    "X",
                    IF('Projektkostenkalkulation EP'!$B$27&gt;0,('Projektkostenkalkulation EP'!$N$43/5),0)
            )</f>
        <v>X</v>
      </c>
      <c r="C5" s="122">
        <f xml:space="preserve"> IF(TEXT((EDATE('Projektkostenkalkulation EP'!$B$4,0)+AK$3),"MM")=TEXT((EDATE('Projektkostenkalkulation EP'!$B$4,0)+(AK$3-1)),"MM"),
             IF(
                        OR(
                                    TEXT((EDATE('Projektkostenkalkulation EP'!$B$4,0)+AK$3),"TTT") = "Sa",
                                    TEXT((EDATE('Projektkostenkalkulation EP'!$B$4,0)+AK$3),"TTT") = "So",
                                    IF(ISNA(VLOOKUP(EDATE('Projektkostenkalkulation EP'!$B$4,0)+AK$3,Datenquellen!$F$7:$H$45,3,FALSE))," ",VLOOKUP(EDATE('Projektkostenkalkulation EP'!$B$4,0)+AK$3,Datenquellen!$F$7:$H$45,3,FALSE))="X"
                                    ),
                          "X",
                          IF((((NETWORKDAYS('Projektkostenkalkulation EP'!$B$8,EOMONTH('Projektkostenkalkulation EP'!$B$8,0)))*('Projektkostenkalkulation EP'!$N$43/5)*
                                        'Projektkostenkalkulation EP'!$B$27)-SUM($B$5:B5))&gt;('Projektkostenkalkulation EP'!$N$43/5),('Projektkostenkalkulation EP'!$N$43/5),
                                         (NETWORKDAYS('Projektkostenkalkulation EP'!$B$8,
                                          EOMONTH('Projektkostenkalkulation EP'!$B$8,0)))*('Projektkostenkalkulation EP'!$N$43/5)*'Projektkostenkalkulation EP'!$B$27-SUM($B$5:B5))
                          ),
               "X"
            )</f>
        <v>0</v>
      </c>
      <c r="D5" s="122">
        <f xml:space="preserve"> IF(TEXT((EDATE('Projektkostenkalkulation EP'!$B$4,0)+AL$3),"MM")=TEXT((EDATE('Projektkostenkalkulation EP'!$B$4,0)+(AL$3-1)),"MM"),
             IF(
                        OR(
                                    TEXT((EDATE('Projektkostenkalkulation EP'!$B$4,0)+AL$3),"TTT") = "Sa",
                                    TEXT((EDATE('Projektkostenkalkulation EP'!$B$4,0)+AL$3),"TTT") = "So",
                                    IF(ISNA(VLOOKUP(EDATE('Projektkostenkalkulation EP'!$B$4,0)+AL$3,Datenquellen!$F$7:$H$45,3,FALSE))," ",VLOOKUP(EDATE('Projektkostenkalkulation EP'!$B$4,0)+AL$3,Datenquellen!$F$7:$H$45,3,FALSE))="X"
                                    ),
                          "X",
                          IF((((NETWORKDAYS('Projektkostenkalkulation EP'!$B$8,EOMONTH('Projektkostenkalkulation EP'!$B$8,0)))*('Projektkostenkalkulation EP'!$N$43/5)*
                                        'Projektkostenkalkulation EP'!$B$27)-SUM($B$5:C5))&gt;('Projektkostenkalkulation EP'!$N$43/5),('Projektkostenkalkulation EP'!$N$43/5),
                                         (NETWORKDAYS('Projektkostenkalkulation EP'!$B$8,
                                          EOMONTH('Projektkostenkalkulation EP'!$B$8,0)))*('Projektkostenkalkulation EP'!$N$43/5)*'Projektkostenkalkulation EP'!$B$27-SUM($B$5:C5))
                          ),
               "X"
            )</f>
        <v>0</v>
      </c>
      <c r="E5" s="122">
        <f xml:space="preserve"> IF(TEXT((EDATE('Projektkostenkalkulation EP'!$B$4,0)+AM$3),"MM")=TEXT((EDATE('Projektkostenkalkulation EP'!$B$4,0)+(AM$3-1)),"MM"),
             IF(
                        OR(
                                    TEXT((EDATE('Projektkostenkalkulation EP'!$B$4,0)+AM$3),"TTT") = "Sa",
                                    TEXT((EDATE('Projektkostenkalkulation EP'!$B$4,0)+AM$3),"TTT") = "So",
                                    IF(ISNA(VLOOKUP(EDATE('Projektkostenkalkulation EP'!$B$4,0)+AM$3,Datenquellen!$F$7:$H$45,3,FALSE))," ",VLOOKUP(EDATE('Projektkostenkalkulation EP'!$B$4,0)+AM$3,Datenquellen!$F$7:$H$45,3,FALSE))="X"
                                    ),
                          "X",
                          IF((((NETWORKDAYS('Projektkostenkalkulation EP'!$B$8,EOMONTH('Projektkostenkalkulation EP'!$B$8,0)))*('Projektkostenkalkulation EP'!$N$43/5)*
                                        'Projektkostenkalkulation EP'!$B$27)-SUM($B$5:D5))&gt;('Projektkostenkalkulation EP'!$N$43/5),('Projektkostenkalkulation EP'!$N$43/5),
                                         (NETWORKDAYS('Projektkostenkalkulation EP'!$B$8,
                                          EOMONTH('Projektkostenkalkulation EP'!$B$8,0)))*('Projektkostenkalkulation EP'!$N$43/5)*'Projektkostenkalkulation EP'!$B$27-SUM($B$5:D5))
                          ),
               "X"
            )</f>
        <v>0</v>
      </c>
      <c r="F5" s="122">
        <f xml:space="preserve"> IF(TEXT((EDATE('Projektkostenkalkulation EP'!$B$4,0)+AN$3),"MM")=TEXT((EDATE('Projektkostenkalkulation EP'!$B$4,0)+(AN$3-1)),"MM"),
             IF(
                        OR(
                                    TEXT((EDATE('Projektkostenkalkulation EP'!$B$4,0)+AN$3),"TTT") = "Sa",
                                    TEXT((EDATE('Projektkostenkalkulation EP'!$B$4,0)+AN$3),"TTT") = "So",
                                    IF(ISNA(VLOOKUP(EDATE('Projektkostenkalkulation EP'!$B$4,0)+AN$3,Datenquellen!$F$7:$H$45,3,FALSE))," ",VLOOKUP(EDATE('Projektkostenkalkulation EP'!$B$4,0)+AN$3,Datenquellen!$F$7:$H$45,3,FALSE))="X"
                                    ),
                          "X",
                          IF((((NETWORKDAYS('Projektkostenkalkulation EP'!$B$8,EOMONTH('Projektkostenkalkulation EP'!$B$8,0)))*('Projektkostenkalkulation EP'!$N$43/5)*
                                        'Projektkostenkalkulation EP'!$B$27)-SUM($B$5:E5))&gt;('Projektkostenkalkulation EP'!$N$43/5),('Projektkostenkalkulation EP'!$N$43/5),
                                         (NETWORKDAYS('Projektkostenkalkulation EP'!$B$8,
                                          EOMONTH('Projektkostenkalkulation EP'!$B$8,0)))*('Projektkostenkalkulation EP'!$N$43/5)*'Projektkostenkalkulation EP'!$B$27-SUM($B$5:E5))
                          ),
               "X"
            )</f>
        <v>0</v>
      </c>
      <c r="G5" s="122" t="str">
        <f xml:space="preserve"> IF(TEXT((EDATE('Projektkostenkalkulation EP'!$B$4,0)+AO$3),"MM")=TEXT((EDATE('Projektkostenkalkulation EP'!$B$4,0)+(AO$3-1)),"MM"),
             IF(
                        OR(
                                    TEXT((EDATE('Projektkostenkalkulation EP'!$B$4,0)+AO$3),"TTT") = "Sa",
                                    TEXT((EDATE('Projektkostenkalkulation EP'!$B$4,0)+AO$3),"TTT") = "So",
                                    IF(ISNA(VLOOKUP(EDATE('Projektkostenkalkulation EP'!$B$4,0)+AO$3,Datenquellen!$F$7:$H$45,3,FALSE))," ",VLOOKUP(EDATE('Projektkostenkalkulation EP'!$B$4,0)+AO$3,Datenquellen!$F$7:$H$45,3,FALSE))="X"
                                    ),
                          "X",
                          IF((((NETWORKDAYS('Projektkostenkalkulation EP'!$B$8,EOMONTH('Projektkostenkalkulation EP'!$B$8,0)))*('Projektkostenkalkulation EP'!$N$43/5)*
                                        'Projektkostenkalkulation EP'!$B$27)-SUM($B$5:F5))&gt;('Projektkostenkalkulation EP'!$N$43/5),('Projektkostenkalkulation EP'!$N$43/5),
                                         (NETWORKDAYS('Projektkostenkalkulation EP'!$B$8,
                                          EOMONTH('Projektkostenkalkulation EP'!$B$8,0)))*('Projektkostenkalkulation EP'!$N$43/5)*'Projektkostenkalkulation EP'!$B$27-SUM($B$5:F5))
                          ),
               "X"
            )</f>
        <v>X</v>
      </c>
      <c r="H5" s="122" t="str">
        <f xml:space="preserve"> IF(TEXT((EDATE('Projektkostenkalkulation EP'!$B$4,0)+AP$3),"MM")=TEXT((EDATE('Projektkostenkalkulation EP'!$B$4,0)+(AP$3-1)),"MM"),
             IF(
                        OR(
                                    TEXT((EDATE('Projektkostenkalkulation EP'!$B$4,0)+AP$3),"TTT") = "Sa",
                                    TEXT((EDATE('Projektkostenkalkulation EP'!$B$4,0)+AP$3),"TTT") = "So",
                                    IF(ISNA(VLOOKUP(EDATE('Projektkostenkalkulation EP'!$B$4,0)+AP$3,Datenquellen!$F$7:$H$45,3,FALSE))," ",VLOOKUP(EDATE('Projektkostenkalkulation EP'!$B$4,0)+AP$3,Datenquellen!$F$7:$H$45,3,FALSE))="X"
                                    ),
                          "X",
                          IF((((NETWORKDAYS('Projektkostenkalkulation EP'!$B$8,EOMONTH('Projektkostenkalkulation EP'!$B$8,0)))*('Projektkostenkalkulation EP'!$N$43/5)*
                                        'Projektkostenkalkulation EP'!$B$27)-SUM($B$5:G5))&gt;('Projektkostenkalkulation EP'!$N$43/5),('Projektkostenkalkulation EP'!$N$43/5),
                                         (NETWORKDAYS('Projektkostenkalkulation EP'!$B$8,
                                          EOMONTH('Projektkostenkalkulation EP'!$B$8,0)))*('Projektkostenkalkulation EP'!$N$43/5)*'Projektkostenkalkulation EP'!$B$27-SUM($B$5:G5))
                          ),
               "X"
            )</f>
        <v>X</v>
      </c>
      <c r="I5" s="122">
        <f xml:space="preserve"> IF(TEXT((EDATE('Projektkostenkalkulation EP'!$B$4,0)+AQ$3),"MM")=TEXT((EDATE('Projektkostenkalkulation EP'!$B$4,0)+(AQ$3-1)),"MM"),
             IF(
                        OR(
                                    TEXT((EDATE('Projektkostenkalkulation EP'!$B$4,0)+AQ$3),"TTT") = "Sa",
                                    TEXT((EDATE('Projektkostenkalkulation EP'!$B$4,0)+AQ$3),"TTT") = "So",
                                    IF(ISNA(VLOOKUP(EDATE('Projektkostenkalkulation EP'!$B$4,0)+AQ$3,Datenquellen!$F$7:$H$45,3,FALSE))," ",VLOOKUP(EDATE('Projektkostenkalkulation EP'!$B$4,0)+AQ$3,Datenquellen!$F$7:$H$45,3,FALSE))="X"
                                    ),
                          "X",
                          IF((((NETWORKDAYS('Projektkostenkalkulation EP'!$B$8,EOMONTH('Projektkostenkalkulation EP'!$B$8,0)))*('Projektkostenkalkulation EP'!$N$43/5)*
                                        'Projektkostenkalkulation EP'!$B$27)-SUM($B$5:H5))&gt;('Projektkostenkalkulation EP'!$N$43/5),('Projektkostenkalkulation EP'!$N$43/5),
                                         (NETWORKDAYS('Projektkostenkalkulation EP'!$B$8,
                                          EOMONTH('Projektkostenkalkulation EP'!$B$8,0)))*('Projektkostenkalkulation EP'!$N$43/5)*'Projektkostenkalkulation EP'!$B$27-SUM($B$5:H5))
                          ),
               "X"
            )</f>
        <v>0</v>
      </c>
      <c r="J5" s="122">
        <f xml:space="preserve"> IF(TEXT((EDATE('Projektkostenkalkulation EP'!$B$4,0)+AR$3),"MM")=TEXT((EDATE('Projektkostenkalkulation EP'!$B$4,0)+(AR$3-1)),"MM"),
             IF(
                        OR(
                                    TEXT((EDATE('Projektkostenkalkulation EP'!$B$4,0)+AR$3),"TTT") = "Sa",
                                    TEXT((EDATE('Projektkostenkalkulation EP'!$B$4,0)+AR$3),"TTT") = "So",
                                    IF(ISNA(VLOOKUP(EDATE('Projektkostenkalkulation EP'!$B$4,0)+AR$3,Datenquellen!$F$7:$H$45,3,FALSE))," ",VLOOKUP(EDATE('Projektkostenkalkulation EP'!$B$4,0)+AR$3,Datenquellen!$F$7:$H$45,3,FALSE))="X"
                                    ),
                          "X",
                          IF((((NETWORKDAYS('Projektkostenkalkulation EP'!$B$8,EOMONTH('Projektkostenkalkulation EP'!$B$8,0)))*('Projektkostenkalkulation EP'!$N$43/5)*
                                        'Projektkostenkalkulation EP'!$B$27)-SUM($B$5:I5))&gt;('Projektkostenkalkulation EP'!$N$43/5),('Projektkostenkalkulation EP'!$N$43/5),
                                         (NETWORKDAYS('Projektkostenkalkulation EP'!$B$8,
                                          EOMONTH('Projektkostenkalkulation EP'!$B$8,0)))*('Projektkostenkalkulation EP'!$N$43/5)*'Projektkostenkalkulation EP'!$B$27-SUM($B$5:I5))
                          ),
               "X"
            )</f>
        <v>0</v>
      </c>
      <c r="K5" s="122">
        <f xml:space="preserve"> IF(TEXT((EDATE('Projektkostenkalkulation EP'!$B$4,0)+AS$3),"MM")=TEXT((EDATE('Projektkostenkalkulation EP'!$B$4,0)+(AS$3-1)),"MM"),
             IF(
                        OR(
                                    TEXT((EDATE('Projektkostenkalkulation EP'!$B$4,0)+AS$3),"TTT") = "Sa",
                                    TEXT((EDATE('Projektkostenkalkulation EP'!$B$4,0)+AS$3),"TTT") = "So",
                                    IF(ISNA(VLOOKUP(EDATE('Projektkostenkalkulation EP'!$B$4,0)+AS$3,Datenquellen!$F$7:$H$45,3,FALSE))," ",VLOOKUP(EDATE('Projektkostenkalkulation EP'!$B$4,0)+AS$3,Datenquellen!$F$7:$H$45,3,FALSE))="X"
                                    ),
                          "X",
                          IF((((NETWORKDAYS('Projektkostenkalkulation EP'!$B$8,EOMONTH('Projektkostenkalkulation EP'!$B$8,0)))*('Projektkostenkalkulation EP'!$N$43/5)*
                                        'Projektkostenkalkulation EP'!$B$27)-SUM($B$5:J5))&gt;('Projektkostenkalkulation EP'!$N$43/5),('Projektkostenkalkulation EP'!$N$43/5),
                                         (NETWORKDAYS('Projektkostenkalkulation EP'!$B$8,
                                          EOMONTH('Projektkostenkalkulation EP'!$B$8,0)))*('Projektkostenkalkulation EP'!$N$43/5)*'Projektkostenkalkulation EP'!$B$27-SUM($B$5:J5))
                          ),
               "X"
            )</f>
        <v>0</v>
      </c>
      <c r="L5" s="122">
        <f xml:space="preserve"> IF(TEXT((EDATE('Projektkostenkalkulation EP'!$B$4,0)+AT$3),"MM")=TEXT((EDATE('Projektkostenkalkulation EP'!$B$4,0)+(AT$3-1)),"MM"),
             IF(
                        OR(
                                    TEXT((EDATE('Projektkostenkalkulation EP'!$B$4,0)+AT$3),"TTT") = "Sa",
                                    TEXT((EDATE('Projektkostenkalkulation EP'!$B$4,0)+AT$3),"TTT") = "So",
                                    IF(ISNA(VLOOKUP(EDATE('Projektkostenkalkulation EP'!$B$4,0)+AT$3,Datenquellen!$F$7:$H$45,3,FALSE))," ",VLOOKUP(EDATE('Projektkostenkalkulation EP'!$B$4,0)+AT$3,Datenquellen!$F$7:$H$45,3,FALSE))="X"
                                    ),
                          "X",
                          IF((((NETWORKDAYS('Projektkostenkalkulation EP'!$B$8,EOMONTH('Projektkostenkalkulation EP'!$B$8,0)))*('Projektkostenkalkulation EP'!$N$43/5)*
                                        'Projektkostenkalkulation EP'!$B$27)-SUM($B$5:K5))&gt;('Projektkostenkalkulation EP'!$N$43/5),('Projektkostenkalkulation EP'!$N$43/5),
                                         (NETWORKDAYS('Projektkostenkalkulation EP'!$B$8,
                                          EOMONTH('Projektkostenkalkulation EP'!$B$8,0)))*('Projektkostenkalkulation EP'!$N$43/5)*'Projektkostenkalkulation EP'!$B$27-SUM($B$5:K5))
                          ),
               "X"
            )</f>
        <v>0</v>
      </c>
      <c r="M5" s="122">
        <f xml:space="preserve"> IF(TEXT((EDATE('Projektkostenkalkulation EP'!$B$4,0)+AU$3),"MM")=TEXT((EDATE('Projektkostenkalkulation EP'!$B$4,0)+(AU$3-1)),"MM"),
             IF(
                        OR(
                                    TEXT((EDATE('Projektkostenkalkulation EP'!$B$4,0)+AU$3),"TTT") = "Sa",
                                    TEXT((EDATE('Projektkostenkalkulation EP'!$B$4,0)+AU$3),"TTT") = "So",
                                    IF(ISNA(VLOOKUP(EDATE('Projektkostenkalkulation EP'!$B$4,0)+AU$3,Datenquellen!$F$7:$H$45,3,FALSE))," ",VLOOKUP(EDATE('Projektkostenkalkulation EP'!$B$4,0)+AU$3,Datenquellen!$F$7:$H$45,3,FALSE))="X"
                                    ),
                          "X",
                          IF((((NETWORKDAYS('Projektkostenkalkulation EP'!$B$8,EOMONTH('Projektkostenkalkulation EP'!$B$8,0)))*('Projektkostenkalkulation EP'!$N$43/5)*
                                        'Projektkostenkalkulation EP'!$B$27)-SUM($B$5:L5))&gt;('Projektkostenkalkulation EP'!$N$43/5),('Projektkostenkalkulation EP'!$N$43/5),
                                         (NETWORKDAYS('Projektkostenkalkulation EP'!$B$8,
                                          EOMONTH('Projektkostenkalkulation EP'!$B$8,0)))*('Projektkostenkalkulation EP'!$N$43/5)*'Projektkostenkalkulation EP'!$B$27-SUM($B$5:L5))
                          ),
               "X"
            )</f>
        <v>0</v>
      </c>
      <c r="N5" s="122" t="str">
        <f xml:space="preserve"> IF(TEXT((EDATE('Projektkostenkalkulation EP'!$B$4,0)+AV$3),"MM")=TEXT((EDATE('Projektkostenkalkulation EP'!$B$4,0)+(AV$3-1)),"MM"),
             IF(
                        OR(
                                    TEXT((EDATE('Projektkostenkalkulation EP'!$B$4,0)+AV$3),"TTT") = "Sa",
                                    TEXT((EDATE('Projektkostenkalkulation EP'!$B$4,0)+AV$3),"TTT") = "So",
                                    IF(ISNA(VLOOKUP(EDATE('Projektkostenkalkulation EP'!$B$4,0)+AV$3,Datenquellen!$F$7:$H$45,3,FALSE))," ",VLOOKUP(EDATE('Projektkostenkalkulation EP'!$B$4,0)+AV$3,Datenquellen!$F$7:$H$45,3,FALSE))="X"
                                    ),
                          "X",
                          IF((((NETWORKDAYS('Projektkostenkalkulation EP'!$B$8,EOMONTH('Projektkostenkalkulation EP'!$B$8,0)))*('Projektkostenkalkulation EP'!$N$43/5)*
                                        'Projektkostenkalkulation EP'!$B$27)-SUM($B$5:M5))&gt;('Projektkostenkalkulation EP'!$N$43/5),('Projektkostenkalkulation EP'!$N$43/5),
                                         (NETWORKDAYS('Projektkostenkalkulation EP'!$B$8,
                                          EOMONTH('Projektkostenkalkulation EP'!$B$8,0)))*('Projektkostenkalkulation EP'!$N$43/5)*'Projektkostenkalkulation EP'!$B$27-SUM($B$5:M5))
                          ),
               "X"
            )</f>
        <v>X</v>
      </c>
      <c r="O5" s="122" t="str">
        <f xml:space="preserve"> IF(TEXT((EDATE('Projektkostenkalkulation EP'!$B$4,0)+AW$3),"MM")=TEXT((EDATE('Projektkostenkalkulation EP'!$B$4,0)+(AW$3-1)),"MM"),
             IF(
                        OR(
                                    TEXT((EDATE('Projektkostenkalkulation EP'!$B$4,0)+AW$3),"TTT") = "Sa",
                                    TEXT((EDATE('Projektkostenkalkulation EP'!$B$4,0)+AW$3),"TTT") = "So",
                                    IF(ISNA(VLOOKUP(EDATE('Projektkostenkalkulation EP'!$B$4,0)+AW$3,Datenquellen!$F$7:$H$45,3,FALSE))," ",VLOOKUP(EDATE('Projektkostenkalkulation EP'!$B$4,0)+AW$3,Datenquellen!$F$7:$H$45,3,FALSE))="X"
                                    ),
                          "X",
                          IF((((NETWORKDAYS('Projektkostenkalkulation EP'!$B$8,EOMONTH('Projektkostenkalkulation EP'!$B$8,0)))*('Projektkostenkalkulation EP'!$N$43/5)*
                                        'Projektkostenkalkulation EP'!$B$27)-SUM($B$5:N5))&gt;('Projektkostenkalkulation EP'!$N$43/5),('Projektkostenkalkulation EP'!$N$43/5),
                                         (NETWORKDAYS('Projektkostenkalkulation EP'!$B$8,
                                          EOMONTH('Projektkostenkalkulation EP'!$B$8,0)))*('Projektkostenkalkulation EP'!$N$43/5)*'Projektkostenkalkulation EP'!$B$27-SUM($B$5:N5))
                          ),
               "X"
            )</f>
        <v>X</v>
      </c>
      <c r="P5" s="122">
        <f xml:space="preserve"> IF(TEXT((EDATE('Projektkostenkalkulation EP'!$B$4,0)+AX$3),"MM")=TEXT((EDATE('Projektkostenkalkulation EP'!$B$4,0)+(AX$3-1)),"MM"),
             IF(
                        OR(
                                    TEXT((EDATE('Projektkostenkalkulation EP'!$B$4,0)+AX$3),"TTT") = "Sa",
                                    TEXT((EDATE('Projektkostenkalkulation EP'!$B$4,0)+AX$3),"TTT") = "So",
                                    IF(ISNA(VLOOKUP(EDATE('Projektkostenkalkulation EP'!$B$4,0)+AX$3,Datenquellen!$F$7:$H$45,3,FALSE))," ",VLOOKUP(EDATE('Projektkostenkalkulation EP'!$B$4,0)+AX$3,Datenquellen!$F$7:$H$45,3,FALSE))="X"
                                    ),
                          "X",
                          IF((((NETWORKDAYS('Projektkostenkalkulation EP'!$B$8,EOMONTH('Projektkostenkalkulation EP'!$B$8,0)))*('Projektkostenkalkulation EP'!$N$43/5)*
                                        'Projektkostenkalkulation EP'!$B$27)-SUM($B$5:O5))&gt;('Projektkostenkalkulation EP'!$N$43/5),('Projektkostenkalkulation EP'!$N$43/5),
                                         (NETWORKDAYS('Projektkostenkalkulation EP'!$B$8,
                                          EOMONTH('Projektkostenkalkulation EP'!$B$8,0)))*('Projektkostenkalkulation EP'!$N$43/5)*'Projektkostenkalkulation EP'!$B$27-SUM($B$5:O5))
                          ),
               "X"
            )</f>
        <v>0</v>
      </c>
      <c r="Q5" s="122">
        <f xml:space="preserve"> IF(TEXT((EDATE('Projektkostenkalkulation EP'!$B$4,0)+AY$3),"MM")=TEXT((EDATE('Projektkostenkalkulation EP'!$B$4,0)+(AY$3-1)),"MM"),
             IF(
                        OR(
                                    TEXT((EDATE('Projektkostenkalkulation EP'!$B$4,0)+AY$3),"TTT") = "Sa",
                                    TEXT((EDATE('Projektkostenkalkulation EP'!$B$4,0)+AY$3),"TTT") = "So",
                                    IF(ISNA(VLOOKUP(EDATE('Projektkostenkalkulation EP'!$B$4,0)+AY$3,Datenquellen!$F$7:$H$45,3,FALSE))," ",VLOOKUP(EDATE('Projektkostenkalkulation EP'!$B$4,0)+AY$3,Datenquellen!$F$7:$H$45,3,FALSE))="X"
                                    ),
                          "X",
                          IF((((NETWORKDAYS('Projektkostenkalkulation EP'!$B$8,EOMONTH('Projektkostenkalkulation EP'!$B$8,0)))*('Projektkostenkalkulation EP'!$N$43/5)*
                                        'Projektkostenkalkulation EP'!$B$27)-SUM($B$5:P5))&gt;('Projektkostenkalkulation EP'!$N$43/5),('Projektkostenkalkulation EP'!$N$43/5),
                                         (NETWORKDAYS('Projektkostenkalkulation EP'!$B$8,
                                          EOMONTH('Projektkostenkalkulation EP'!$B$8,0)))*('Projektkostenkalkulation EP'!$N$43/5)*'Projektkostenkalkulation EP'!$B$27-SUM($B$5:P5))
                          ),
               "X"
            )</f>
        <v>0</v>
      </c>
      <c r="R5" s="122">
        <f xml:space="preserve"> IF(TEXT((EDATE('Projektkostenkalkulation EP'!$B$4,0)+AZ$3),"MM")=TEXT((EDATE('Projektkostenkalkulation EP'!$B$4,0)+(AZ$3-1)),"MM"),
             IF(
                        OR(
                                    TEXT((EDATE('Projektkostenkalkulation EP'!$B$4,0)+AZ$3),"TTT") = "Sa",
                                    TEXT((EDATE('Projektkostenkalkulation EP'!$B$4,0)+AZ$3),"TTT") = "So",
                                    IF(ISNA(VLOOKUP(EDATE('Projektkostenkalkulation EP'!$B$4,0)+AZ$3,Datenquellen!$F$7:$H$45,3,FALSE))," ",VLOOKUP(EDATE('Projektkostenkalkulation EP'!$B$4,0)+AZ$3,Datenquellen!$F$7:$H$45,3,FALSE))="X"
                                    ),
                          "X",
                          IF((((NETWORKDAYS('Projektkostenkalkulation EP'!$B$8,EOMONTH('Projektkostenkalkulation EP'!$B$8,0)))*('Projektkostenkalkulation EP'!$N$43/5)*
                                        'Projektkostenkalkulation EP'!$B$27)-SUM($B$5:Q5))&gt;('Projektkostenkalkulation EP'!$N$43/5),('Projektkostenkalkulation EP'!$N$43/5),
                                         (NETWORKDAYS('Projektkostenkalkulation EP'!$B$8,
                                          EOMONTH('Projektkostenkalkulation EP'!$B$8,0)))*('Projektkostenkalkulation EP'!$N$43/5)*'Projektkostenkalkulation EP'!$B$27-SUM($B$5:Q5))
                          ),
               "X"
            )</f>
        <v>0</v>
      </c>
      <c r="S5" s="122">
        <f xml:space="preserve"> IF(TEXT((EDATE('Projektkostenkalkulation EP'!$B$4,0)+BA$3),"MM")=TEXT((EDATE('Projektkostenkalkulation EP'!$B$4,0)+(BA$3-1)),"MM"),
             IF(
                        OR(
                                    TEXT((EDATE('Projektkostenkalkulation EP'!$B$4,0)+BA$3),"TTT") = "Sa",
                                    TEXT((EDATE('Projektkostenkalkulation EP'!$B$4,0)+BA$3),"TTT") = "So",
                                    IF(ISNA(VLOOKUP(EDATE('Projektkostenkalkulation EP'!$B$4,0)+BA$3,Datenquellen!$F$7:$H$45,3,FALSE))," ",VLOOKUP(EDATE('Projektkostenkalkulation EP'!$B$4,0)+BA$3,Datenquellen!$F$7:$H$45,3,FALSE))="X"
                                    ),
                          "X",
                          IF((((NETWORKDAYS('Projektkostenkalkulation EP'!$B$8,EOMONTH('Projektkostenkalkulation EP'!$B$8,0)))*('Projektkostenkalkulation EP'!$N$43/5)*
                                        'Projektkostenkalkulation EP'!$B$27)-SUM($B$5:R5))&gt;('Projektkostenkalkulation EP'!$N$43/5),('Projektkostenkalkulation EP'!$N$43/5),
                                         (NETWORKDAYS('Projektkostenkalkulation EP'!$B$8,
                                          EOMONTH('Projektkostenkalkulation EP'!$B$8,0)))*('Projektkostenkalkulation EP'!$N$43/5)*'Projektkostenkalkulation EP'!$B$27-SUM($B$5:R5))
                          ),
               "X"
            )</f>
        <v>0</v>
      </c>
      <c r="T5" s="122">
        <f xml:space="preserve"> IF(TEXT((EDATE('Projektkostenkalkulation EP'!$B$4,0)+BB$3),"MM")=TEXT((EDATE('Projektkostenkalkulation EP'!$B$4,0)+(BB$3-1)),"MM"),
             IF(
                        OR(
                                    TEXT((EDATE('Projektkostenkalkulation EP'!$B$4,0)+BB$3),"TTT") = "Sa",
                                    TEXT((EDATE('Projektkostenkalkulation EP'!$B$4,0)+BB$3),"TTT") = "So",
                                    IF(ISNA(VLOOKUP(EDATE('Projektkostenkalkulation EP'!$B$4,0)+BB$3,Datenquellen!$F$7:$H$45,3,FALSE))," ",VLOOKUP(EDATE('Projektkostenkalkulation EP'!$B$4,0)+BB$3,Datenquellen!$F$7:$H$45,3,FALSE))="X"
                                    ),
                          "X",
                          IF((((NETWORKDAYS('Projektkostenkalkulation EP'!$B$8,EOMONTH('Projektkostenkalkulation EP'!$B$8,0)))*('Projektkostenkalkulation EP'!$N$43/5)*
                                        'Projektkostenkalkulation EP'!$B$27)-SUM($B$5:S5))&gt;('Projektkostenkalkulation EP'!$N$43/5),('Projektkostenkalkulation EP'!$N$43/5),
                                         (NETWORKDAYS('Projektkostenkalkulation EP'!$B$8,
                                          EOMONTH('Projektkostenkalkulation EP'!$B$8,0)))*('Projektkostenkalkulation EP'!$N$43/5)*'Projektkostenkalkulation EP'!$B$27-SUM($B$5:S5))
                          ),
               "X"
            )</f>
        <v>0</v>
      </c>
      <c r="U5" s="122" t="str">
        <f xml:space="preserve"> IF(TEXT((EDATE('Projektkostenkalkulation EP'!$B$4,0)+BC$3),"MM")=TEXT((EDATE('Projektkostenkalkulation EP'!$B$4,0)+(BC$3-1)),"MM"),
             IF(
                        OR(
                                    TEXT((EDATE('Projektkostenkalkulation EP'!$B$4,0)+BC$3),"TTT") = "Sa",
                                    TEXT((EDATE('Projektkostenkalkulation EP'!$B$4,0)+BC$3),"TTT") = "So",
                                    IF(ISNA(VLOOKUP(EDATE('Projektkostenkalkulation EP'!$B$4,0)+BC$3,Datenquellen!$F$7:$H$45,3,FALSE))," ",VLOOKUP(EDATE('Projektkostenkalkulation EP'!$B$4,0)+BC$3,Datenquellen!$F$7:$H$45,3,FALSE))="X"
                                    ),
                          "X",
                          IF((((NETWORKDAYS('Projektkostenkalkulation EP'!$B$8,EOMONTH('Projektkostenkalkulation EP'!$B$8,0)))*('Projektkostenkalkulation EP'!$N$43/5)*
                                        'Projektkostenkalkulation EP'!$B$27)-SUM($B$5:T5))&gt;('Projektkostenkalkulation EP'!$N$43/5),('Projektkostenkalkulation EP'!$N$43/5),
                                         (NETWORKDAYS('Projektkostenkalkulation EP'!$B$8,
                                          EOMONTH('Projektkostenkalkulation EP'!$B$8,0)))*('Projektkostenkalkulation EP'!$N$43/5)*'Projektkostenkalkulation EP'!$B$27-SUM($B$5:T5))
                          ),
               "X"
            )</f>
        <v>X</v>
      </c>
      <c r="V5" s="122" t="str">
        <f xml:space="preserve"> IF(TEXT((EDATE('Projektkostenkalkulation EP'!$B$4,0)+BD$3),"MM")=TEXT((EDATE('Projektkostenkalkulation EP'!$B$4,0)+(BD$3-1)),"MM"),
             IF(
                        OR(
                                    TEXT((EDATE('Projektkostenkalkulation EP'!$B$4,0)+BD$3),"TTT") = "Sa",
                                    TEXT((EDATE('Projektkostenkalkulation EP'!$B$4,0)+BD$3),"TTT") = "So",
                                    IF(ISNA(VLOOKUP(EDATE('Projektkostenkalkulation EP'!$B$4,0)+BD$3,Datenquellen!$F$7:$H$45,3,FALSE))," ",VLOOKUP(EDATE('Projektkostenkalkulation EP'!$B$4,0)+BD$3,Datenquellen!$F$7:$H$45,3,FALSE))="X"
                                    ),
                          "X",
                          IF((((NETWORKDAYS('Projektkostenkalkulation EP'!$B$8,EOMONTH('Projektkostenkalkulation EP'!$B$8,0)))*('Projektkostenkalkulation EP'!$N$43/5)*
                                        'Projektkostenkalkulation EP'!$B$27)-SUM($B$5:U5))&gt;('Projektkostenkalkulation EP'!$N$43/5),('Projektkostenkalkulation EP'!$N$43/5),
                                         (NETWORKDAYS('Projektkostenkalkulation EP'!$B$8,
                                          EOMONTH('Projektkostenkalkulation EP'!$B$8,0)))*('Projektkostenkalkulation EP'!$N$43/5)*'Projektkostenkalkulation EP'!$B$27-SUM($B$5:U5))
                          ),
               "X"
            )</f>
        <v>X</v>
      </c>
      <c r="W5" s="122">
        <f xml:space="preserve"> IF(TEXT((EDATE('Projektkostenkalkulation EP'!$B$4,0)+BE$3),"MM")=TEXT((EDATE('Projektkostenkalkulation EP'!$B$4,0)+(BE$3-1)),"MM"),
             IF(
                        OR(
                                    TEXT((EDATE('Projektkostenkalkulation EP'!$B$4,0)+BE$3),"TTT") = "Sa",
                                    TEXT((EDATE('Projektkostenkalkulation EP'!$B$4,0)+BE$3),"TTT") = "So",
                                    IF(ISNA(VLOOKUP(EDATE('Projektkostenkalkulation EP'!$B$4,0)+BE$3,Datenquellen!$F$7:$H$45,3,FALSE))," ",VLOOKUP(EDATE('Projektkostenkalkulation EP'!$B$4,0)+BE$3,Datenquellen!$F$7:$H$45,3,FALSE))="X"
                                    ),
                          "X",
                          IF((((NETWORKDAYS('Projektkostenkalkulation EP'!$B$8,EOMONTH('Projektkostenkalkulation EP'!$B$8,0)))*('Projektkostenkalkulation EP'!$N$43/5)*
                                        'Projektkostenkalkulation EP'!$B$27)-SUM($B$5:V5))&gt;('Projektkostenkalkulation EP'!$N$43/5),('Projektkostenkalkulation EP'!$N$43/5),
                                         (NETWORKDAYS('Projektkostenkalkulation EP'!$B$8,
                                          EOMONTH('Projektkostenkalkulation EP'!$B$8,0)))*('Projektkostenkalkulation EP'!$N$43/5)*'Projektkostenkalkulation EP'!$B$27-SUM($B$5:V5))
                          ),
               "X"
            )</f>
        <v>0</v>
      </c>
      <c r="X5" s="122">
        <f xml:space="preserve"> IF(TEXT((EDATE('Projektkostenkalkulation EP'!$B$4,0)+BF$3),"MM")=TEXT((EDATE('Projektkostenkalkulation EP'!$B$4,0)+(BF$3-1)),"MM"),
             IF(
                        OR(
                                    TEXT((EDATE('Projektkostenkalkulation EP'!$B$4,0)+BF$3),"TTT") = "Sa",
                                    TEXT((EDATE('Projektkostenkalkulation EP'!$B$4,0)+BF$3),"TTT") = "So",
                                    IF(ISNA(VLOOKUP(EDATE('Projektkostenkalkulation EP'!$B$4,0)+BF$3,Datenquellen!$F$7:$H$45,3,FALSE))," ",VLOOKUP(EDATE('Projektkostenkalkulation EP'!$B$4,0)+BF$3,Datenquellen!$F$7:$H$45,3,FALSE))="X"
                                    ),
                          "X",
                          IF((((NETWORKDAYS('Projektkostenkalkulation EP'!$B$8,EOMONTH('Projektkostenkalkulation EP'!$B$8,0)))*('Projektkostenkalkulation EP'!$N$43/5)*
                                        'Projektkostenkalkulation EP'!$B$27)-SUM($B$5:W5))&gt;('Projektkostenkalkulation EP'!$N$43/5),('Projektkostenkalkulation EP'!$N$43/5),
                                         (NETWORKDAYS('Projektkostenkalkulation EP'!$B$8,
                                          EOMONTH('Projektkostenkalkulation EP'!$B$8,0)))*('Projektkostenkalkulation EP'!$N$43/5)*'Projektkostenkalkulation EP'!$B$27-SUM($B$5:W5))
                          ),
               "X"
            )</f>
        <v>0</v>
      </c>
      <c r="Y5" s="122">
        <f xml:space="preserve"> IF(TEXT((EDATE('Projektkostenkalkulation EP'!$B$4,0)+BG$3),"MM")=TEXT((EDATE('Projektkostenkalkulation EP'!$B$4,0)+(BG$3-1)),"MM"),
             IF(
                        OR(
                                    TEXT((EDATE('Projektkostenkalkulation EP'!$B$4,0)+BG$3),"TTT") = "Sa",
                                    TEXT((EDATE('Projektkostenkalkulation EP'!$B$4,0)+BG$3),"TTT") = "So",
                                    IF(ISNA(VLOOKUP(EDATE('Projektkostenkalkulation EP'!$B$4,0)+BG$3,Datenquellen!$F$7:$H$45,3,FALSE))," ",VLOOKUP(EDATE('Projektkostenkalkulation EP'!$B$4,0)+BG$3,Datenquellen!$F$7:$H$45,3,FALSE))="X"
                                    ),
                          "X",
                          IF((((NETWORKDAYS('Projektkostenkalkulation EP'!$B$8,EOMONTH('Projektkostenkalkulation EP'!$B$8,0)))*('Projektkostenkalkulation EP'!$N$43/5)*
                                        'Projektkostenkalkulation EP'!$B$27)-SUM($B$5:X5))&gt;('Projektkostenkalkulation EP'!$N$43/5),('Projektkostenkalkulation EP'!$N$43/5),
                                         (NETWORKDAYS('Projektkostenkalkulation EP'!$B$8,
                                          EOMONTH('Projektkostenkalkulation EP'!$B$8,0)))*('Projektkostenkalkulation EP'!$N$43/5)*'Projektkostenkalkulation EP'!$B$27-SUM($B$5:X5))
                          ),
               "X"
            )</f>
        <v>0</v>
      </c>
      <c r="Z5" s="122">
        <f xml:space="preserve"> IF(TEXT((EDATE('Projektkostenkalkulation EP'!$B$4,0)+BH$3),"MM")=TEXT((EDATE('Projektkostenkalkulation EP'!$B$4,0)+(BH$3-1)),"MM"),
             IF(
                        OR(
                                    TEXT((EDATE('Projektkostenkalkulation EP'!$B$4,0)+BH$3),"TTT") = "Sa",
                                    TEXT((EDATE('Projektkostenkalkulation EP'!$B$4,0)+BH$3),"TTT") = "So",
                                    IF(ISNA(VLOOKUP(EDATE('Projektkostenkalkulation EP'!$B$4,0)+BH$3,Datenquellen!$F$7:$H$45,3,FALSE))," ",VLOOKUP(EDATE('Projektkostenkalkulation EP'!$B$4,0)+BH$3,Datenquellen!$F$7:$H$45,3,FALSE))="X"
                                    ),
                          "X",
                          IF((((NETWORKDAYS('Projektkostenkalkulation EP'!$B$8,EOMONTH('Projektkostenkalkulation EP'!$B$8,0)))*('Projektkostenkalkulation EP'!$N$43/5)*
                                        'Projektkostenkalkulation EP'!$B$27)-SUM($B$5:Y5))&gt;('Projektkostenkalkulation EP'!$N$43/5),('Projektkostenkalkulation EP'!$N$43/5),
                                         (NETWORKDAYS('Projektkostenkalkulation EP'!$B$8,
                                          EOMONTH('Projektkostenkalkulation EP'!$B$8,0)))*('Projektkostenkalkulation EP'!$N$43/5)*'Projektkostenkalkulation EP'!$B$27-SUM($B$5:Y5))
                          ),
               "X"
            )</f>
        <v>0</v>
      </c>
      <c r="AA5" s="122">
        <f xml:space="preserve"> IF(TEXT((EDATE('Projektkostenkalkulation EP'!$B$4,0)+BI$3),"MM")=TEXT((EDATE('Projektkostenkalkulation EP'!$B$4,0)+(BI$3-1)),"MM"),
             IF(
                        OR(
                                    TEXT((EDATE('Projektkostenkalkulation EP'!$B$4,0)+BI$3),"TTT") = "Sa",
                                    TEXT((EDATE('Projektkostenkalkulation EP'!$B$4,0)+BI$3),"TTT") = "So",
                                    IF(ISNA(VLOOKUP(EDATE('Projektkostenkalkulation EP'!$B$4,0)+BI$3,Datenquellen!$F$7:$H$45,3,FALSE))," ",VLOOKUP(EDATE('Projektkostenkalkulation EP'!$B$4,0)+BI$3,Datenquellen!$F$7:$H$45,3,FALSE))="X"
                                    ),
                          "X",
                          IF((((NETWORKDAYS('Projektkostenkalkulation EP'!$B$8,EOMONTH('Projektkostenkalkulation EP'!$B$8,0)))*('Projektkostenkalkulation EP'!$N$43/5)*
                                        'Projektkostenkalkulation EP'!$B$27)-SUM($B$5:Z5))&gt;('Projektkostenkalkulation EP'!$N$43/5),('Projektkostenkalkulation EP'!$N$43/5),
                                         (NETWORKDAYS('Projektkostenkalkulation EP'!$B$8,
                                          EOMONTH('Projektkostenkalkulation EP'!$B$8,0)))*('Projektkostenkalkulation EP'!$N$43/5)*'Projektkostenkalkulation EP'!$B$27-SUM($B$5:Z5))
                          ),
               "X"
            )</f>
        <v>0</v>
      </c>
      <c r="AB5" s="122" t="str">
        <f xml:space="preserve"> IF(TEXT((EDATE('Projektkostenkalkulation EP'!$B$4,0)+BJ$3),"MM")=TEXT((EDATE('Projektkostenkalkulation EP'!$B$4,0)+(BJ$3-1)),"MM"),
             IF(
                        OR(
                                    TEXT((EDATE('Projektkostenkalkulation EP'!$B$4,0)+BJ$3),"TTT") = "Sa",
                                    TEXT((EDATE('Projektkostenkalkulation EP'!$B$4,0)+BJ$3),"TTT") = "So",
                                    IF(ISNA(VLOOKUP(EDATE('Projektkostenkalkulation EP'!$B$4,0)+BJ$3,Datenquellen!$F$7:$H$45,3,FALSE))," ",VLOOKUP(EDATE('Projektkostenkalkulation EP'!$B$4,0)+BJ$3,Datenquellen!$F$7:$H$45,3,FALSE))="X"
                                    ),
                          "X",
                          IF((((NETWORKDAYS('Projektkostenkalkulation EP'!$B$8,EOMONTH('Projektkostenkalkulation EP'!$B$8,0)))*('Projektkostenkalkulation EP'!$N$43/5)*
                                        'Projektkostenkalkulation EP'!$B$27)-SUM($B$5:AA5))&gt;('Projektkostenkalkulation EP'!$N$43/5),('Projektkostenkalkulation EP'!$N$43/5),
                                         (NETWORKDAYS('Projektkostenkalkulation EP'!$B$8,
                                          EOMONTH('Projektkostenkalkulation EP'!$B$8,0)))*('Projektkostenkalkulation EP'!$N$43/5)*'Projektkostenkalkulation EP'!$B$27-SUM($B$5:AA5))
                          ),
               "X"
            )</f>
        <v>X</v>
      </c>
      <c r="AC5" s="122" t="str">
        <f xml:space="preserve"> IF(TEXT((EDATE('Projektkostenkalkulation EP'!$B$4,0)+BK$3),"MM")=TEXT((EDATE('Projektkostenkalkulation EP'!$B$4,0)+(BK$3-1)),"MM"),
             IF(
                        OR(
                                    TEXT((EDATE('Projektkostenkalkulation EP'!$B$4,0)+BK$3),"TTT") = "Sa",
                                    TEXT((EDATE('Projektkostenkalkulation EP'!$B$4,0)+BK$3),"TTT") = "So",
                                    IF(ISNA(VLOOKUP(EDATE('Projektkostenkalkulation EP'!$B$4,0)+BK$3,Datenquellen!$F$7:$H$45,3,FALSE))," ",VLOOKUP(EDATE('Projektkostenkalkulation EP'!$B$4,0)+BK$3,Datenquellen!$F$7:$H$45,3,FALSE))="X"
                                    ),
                          "X",
                          IF((((NETWORKDAYS('Projektkostenkalkulation EP'!$B$8,EOMONTH('Projektkostenkalkulation EP'!$B$8,0)))*('Projektkostenkalkulation EP'!$N$43/5)*
                                        'Projektkostenkalkulation EP'!$B$27)-SUM($B$5:AB5))&gt;('Projektkostenkalkulation EP'!$N$43/5),('Projektkostenkalkulation EP'!$N$43/5),
                                         (NETWORKDAYS('Projektkostenkalkulation EP'!$B$8,
                                          EOMONTH('Projektkostenkalkulation EP'!$B$8,0)))*('Projektkostenkalkulation EP'!$N$43/5)*'Projektkostenkalkulation EP'!$B$27-SUM($B$5:AB5))
                          ),
               "X"
            )</f>
        <v>X</v>
      </c>
      <c r="AD5" s="122">
        <f xml:space="preserve"> IF(TEXT((EDATE('Projektkostenkalkulation EP'!$B$4,0)+BL$3),"MM")=TEXT((EDATE('Projektkostenkalkulation EP'!$B$4,0)+(BL$3-1)),"MM"),
             IF(
                        OR(
                                    TEXT((EDATE('Projektkostenkalkulation EP'!$B$4,0)+BL$3),"TTT") = "Sa",
                                    TEXT((EDATE('Projektkostenkalkulation EP'!$B$4,0)+BL$3),"TTT") = "So",
                                    IF(ISNA(VLOOKUP(EDATE('Projektkostenkalkulation EP'!$B$4,0)+BL$3,Datenquellen!$F$7:$H$45,3,FALSE))," ",VLOOKUP(EDATE('Projektkostenkalkulation EP'!$B$4,0)+BL$3,Datenquellen!$F$7:$H$45,3,FALSE))="X"
                                    ),
                          "X",
                          IF((((NETWORKDAYS('Projektkostenkalkulation EP'!$B$8,EOMONTH('Projektkostenkalkulation EP'!$B$8,0)))*('Projektkostenkalkulation EP'!$N$43/5)*
                                        'Projektkostenkalkulation EP'!$B$27)-SUM($B$5:AC5))&gt;('Projektkostenkalkulation EP'!$N$43/5),('Projektkostenkalkulation EP'!$N$43/5),
                                         (NETWORKDAYS('Projektkostenkalkulation EP'!$B$8,
                                          EOMONTH('Projektkostenkalkulation EP'!$B$8,0)))*('Projektkostenkalkulation EP'!$N$43/5)*'Projektkostenkalkulation EP'!$B$27-SUM($B$5:AC5))
                          ),
               "X"
            )</f>
        <v>0</v>
      </c>
      <c r="AE5" s="122">
        <f xml:space="preserve"> IF(TEXT((EDATE('Projektkostenkalkulation EP'!$B$4,0)+BM$3),"MM")=TEXT((EDATE('Projektkostenkalkulation EP'!$B$4,0)+(BM$3-1)),"MM"),
             IF(
                        OR(
                                    TEXT((EDATE('Projektkostenkalkulation EP'!$B$4,0)+BM$3),"TTT") = "Sa",
                                    TEXT((EDATE('Projektkostenkalkulation EP'!$B$4,0)+BM$3),"TTT") = "So",
                                    IF(ISNA(VLOOKUP(EDATE('Projektkostenkalkulation EP'!$B$4,0)+BM$3,Datenquellen!$F$7:$H$45,3,FALSE))," ",VLOOKUP(EDATE('Projektkostenkalkulation EP'!$B$4,0)+BM$3,Datenquellen!$F$7:$H$45,3,FALSE))="X"
                                    ),
                          "X",
                          IF((((NETWORKDAYS('Projektkostenkalkulation EP'!$B$8,EOMONTH('Projektkostenkalkulation EP'!$B$8,0)))*('Projektkostenkalkulation EP'!$N$43/5)*
                                        'Projektkostenkalkulation EP'!$B$27)-SUM($B$5:AD5))&gt;('Projektkostenkalkulation EP'!$N$43/5),('Projektkostenkalkulation EP'!$N$43/5),
                                         (NETWORKDAYS('Projektkostenkalkulation EP'!$B$8,
                                          EOMONTH('Projektkostenkalkulation EP'!$B$8,0)))*('Projektkostenkalkulation EP'!$N$43/5)*'Projektkostenkalkulation EP'!$B$27-SUM($B$5:AD5))
                          ),
               "X"
            )</f>
        <v>0</v>
      </c>
      <c r="AF5" s="122">
        <f xml:space="preserve"> IF(TEXT((EDATE('Projektkostenkalkulation EP'!$B$4,0)+BN$3),"MM")=TEXT((EDATE('Projektkostenkalkulation EP'!$B$4,0)+(BN$3-1)),"MM"),
             IF(
                        OR(
                                    TEXT((EDATE('Projektkostenkalkulation EP'!$B$4,0)+BN$3),"TTT") = "Sa",
                                    TEXT((EDATE('Projektkostenkalkulation EP'!$B$4,0)+BN$3),"TTT") = "So",
                                    IF(ISNA(VLOOKUP(EDATE('Projektkostenkalkulation EP'!$B$4,0)+BN$3,Datenquellen!$F$7:$H$45,3,FALSE))," ",VLOOKUP(EDATE('Projektkostenkalkulation EP'!$B$4,0)+BN$3,Datenquellen!$F$7:$H$45,3,FALSE))="X"
                                    ),
                          "X",
                          IF((((NETWORKDAYS('Projektkostenkalkulation EP'!$B$8,EOMONTH('Projektkostenkalkulation EP'!$B$8,0)))*('Projektkostenkalkulation EP'!$N$43/5)*
                                        'Projektkostenkalkulation EP'!$B$27)-SUM($B$5:AE5))&gt;('Projektkostenkalkulation EP'!$N$43/5),('Projektkostenkalkulation EP'!$N$43/5),
                                         (NETWORKDAYS('Projektkostenkalkulation EP'!$B$8,
                                          EOMONTH('Projektkostenkalkulation EP'!$B$8,0)))*('Projektkostenkalkulation EP'!$N$43/5)*'Projektkostenkalkulation EP'!$B$27-SUM($B$5:AE5))
                          ),
               "X"
            )</f>
        <v>0</v>
      </c>
      <c r="AG5" s="121">
        <f>SUM(B5:AF5)</f>
        <v>0</v>
      </c>
      <c r="AH5" s="525">
        <f>AG5-AG6</f>
        <v>0</v>
      </c>
      <c r="AJ5" s="2" t="s">
        <v>81</v>
      </c>
      <c r="AK5" s="124" t="str">
        <f>IF(
            OR(
                     TEXT(EDATE('Projektkostenkalkulation EP'!$B$4,12),"TTT") = "Sa",
                     TEXT(EDATE('Projektkostenkalkulation EP'!$B$4,12),"TTT") = "So",
                     IF(ISNA(VLOOKUP(EDATE('Projektkostenkalkulation EP'!$B$4,12),Datenquellen!$F$7:$H$45,3,FALSE))," ",VLOOKUP(EDATE('Projektkostenkalkulation EP'!$B$4,12),Datenquellen!$F$7:$H$45,3,FALSE))="X"
                            ),
                    "X",
                    IF('Projektkostenkalkulation EP'!$N$27&gt;0,('Projektkostenkalkulation EP'!$N$43/5),0)
            )</f>
        <v>X</v>
      </c>
      <c r="AL5" s="122">
        <f xml:space="preserve"> IF(TEXT((EDATE('Projektkostenkalkulation EP'!$B$4,12)+AK$3),"MM")=TEXT((EDATE('Projektkostenkalkulation EP'!$B$4,12)+(AK$3-1)),"MM"),
             IF(
                        OR(
                                    TEXT((EDATE('Projektkostenkalkulation EP'!$B$4,12)+AK$3),"TTT") = "Sa",
                                    TEXT((EDATE('Projektkostenkalkulation EP'!$B$4,12)+AK$3),"TTT") = "So",
                                    IF(ISNA(VLOOKUP(EDATE('Projektkostenkalkulation EP'!$B$4,12)+AK$3,Datenquellen!$F$7:$H$45,3,FALSE))," ",VLOOKUP(EDATE('Projektkostenkalkulation EP'!$B$4,12)+AK$3,Datenquellen!$F$7:$H$45,3,FALSE))="X"
                                    ),
                          "X",
                          IF((((NETWORKDAYS('Projektkostenkalkulation EP'!$N$8,EOMONTH('Projektkostenkalkulation EP'!$N$8,0)))*('Projektkostenkalkulation EP'!$N$43/5)*
                                        'Projektkostenkalkulation EP'!$N$27)-SUM($AK$5:AK5))&gt;('Projektkostenkalkulation EP'!$N$43/5),('Projektkostenkalkulation EP'!$N$43/5),
                                         (NETWORKDAYS('Projektkostenkalkulation EP'!$N$8,
                                          EOMONTH('Projektkostenkalkulation EP'!$N$8,0)))*('Projektkostenkalkulation EP'!$N$43/5)*'Projektkostenkalkulation EP'!$N$27-SUM($AK$5:AK5))
                          ),
               "X"
            )</f>
        <v>0</v>
      </c>
      <c r="AM5" s="122">
        <f xml:space="preserve"> IF(TEXT((EDATE('Projektkostenkalkulation EP'!$B$4,12)+AL$3),"MM")=TEXT((EDATE('Projektkostenkalkulation EP'!$B$4,12)+(AL$3-1)),"MM"),
             IF(
                        OR(
                                    TEXT((EDATE('Projektkostenkalkulation EP'!$B$4,12)+AL$3),"TTT") = "Sa",
                                    TEXT((EDATE('Projektkostenkalkulation EP'!$B$4,12)+AL$3),"TTT") = "So",
                                    IF(ISNA(VLOOKUP(EDATE('Projektkostenkalkulation EP'!$B$4,12)+AL$3,Datenquellen!$F$7:$H$45,3,FALSE))," ",VLOOKUP(EDATE('Projektkostenkalkulation EP'!$B$4,12)+AL$3,Datenquellen!$F$7:$H$45,3,FALSE))="X"
                                    ),
                          "X",
                          IF((((NETWORKDAYS('Projektkostenkalkulation EP'!$N$8,EOMONTH('Projektkostenkalkulation EP'!$N$8,0)))*('Projektkostenkalkulation EP'!$N$43/5)*
                                        'Projektkostenkalkulation EP'!$N$27)-SUM($AK$5:AL5))&gt;('Projektkostenkalkulation EP'!$N$43/5),('Projektkostenkalkulation EP'!$N$43/5),
                                         (NETWORKDAYS('Projektkostenkalkulation EP'!$N$8,
                                          EOMONTH('Projektkostenkalkulation EP'!$N$8,0)))*('Projektkostenkalkulation EP'!$N$43/5)*'Projektkostenkalkulation EP'!$N$27-SUM($AK$5:AL5))
                          ),
               "X"
            )</f>
        <v>0</v>
      </c>
      <c r="AN5" s="122" t="str">
        <f xml:space="preserve"> IF(TEXT((EDATE('Projektkostenkalkulation EP'!$B$4,12)+AM$3),"MM")=TEXT((EDATE('Projektkostenkalkulation EP'!$B$4,12)+(AM$3-1)),"MM"),
             IF(
                        OR(
                                    TEXT((EDATE('Projektkostenkalkulation EP'!$B$4,12)+AM$3),"TTT") = "Sa",
                                    TEXT((EDATE('Projektkostenkalkulation EP'!$B$4,12)+AM$3),"TTT") = "So",
                                    IF(ISNA(VLOOKUP(EDATE('Projektkostenkalkulation EP'!$B$4,12)+AM$3,Datenquellen!$F$7:$H$45,3,FALSE))," ",VLOOKUP(EDATE('Projektkostenkalkulation EP'!$B$4,12)+AM$3,Datenquellen!$F$7:$H$45,3,FALSE))="X"
                                    ),
                          "X",
                          IF((((NETWORKDAYS('Projektkostenkalkulation EP'!$N$8,EOMONTH('Projektkostenkalkulation EP'!$N$8,0)))*('Projektkostenkalkulation EP'!$N$43/5)*
                                        'Projektkostenkalkulation EP'!$N$27)-SUM($AK$5:AM5))&gt;('Projektkostenkalkulation EP'!$N$43/5),('Projektkostenkalkulation EP'!$N$43/5),
                                         (NETWORKDAYS('Projektkostenkalkulation EP'!$N$8,
                                          EOMONTH('Projektkostenkalkulation EP'!$N$8,0)))*('Projektkostenkalkulation EP'!$N$43/5)*'Projektkostenkalkulation EP'!$N$27-SUM($AK$5:AM5))
                          ),
               "X"
            )</f>
        <v>X</v>
      </c>
      <c r="AO5" s="122" t="str">
        <f xml:space="preserve"> IF(TEXT((EDATE('Projektkostenkalkulation EP'!$B$4,12)+AN$3),"MM")=TEXT((EDATE('Projektkostenkalkulation EP'!$B$4,12)+(AN$3-1)),"MM"),
             IF(
                        OR(
                                    TEXT((EDATE('Projektkostenkalkulation EP'!$B$4,12)+AN$3),"TTT") = "Sa",
                                    TEXT((EDATE('Projektkostenkalkulation EP'!$B$4,12)+AN$3),"TTT") = "So",
                                    IF(ISNA(VLOOKUP(EDATE('Projektkostenkalkulation EP'!$B$4,12)+AN$3,Datenquellen!$F$7:$H$45,3,FALSE))," ",VLOOKUP(EDATE('Projektkostenkalkulation EP'!$B$4,12)+AN$3,Datenquellen!$F$7:$H$45,3,FALSE))="X"
                                    ),
                          "X",
                          IF((((NETWORKDAYS('Projektkostenkalkulation EP'!$N$8,EOMONTH('Projektkostenkalkulation EP'!$N$8,0)))*('Projektkostenkalkulation EP'!$N$43/5)*
                                        'Projektkostenkalkulation EP'!$N$27)-SUM($AK$5:AN5))&gt;('Projektkostenkalkulation EP'!$N$43/5),('Projektkostenkalkulation EP'!$N$43/5),
                                         (NETWORKDAYS('Projektkostenkalkulation EP'!$N$8,
                                          EOMONTH('Projektkostenkalkulation EP'!$N$8,0)))*('Projektkostenkalkulation EP'!$N$43/5)*'Projektkostenkalkulation EP'!$N$27-SUM($AK$5:AN5))
                          ),
               "X"
            )</f>
        <v>X</v>
      </c>
      <c r="AP5" s="122" t="str">
        <f xml:space="preserve"> IF(TEXT((EDATE('Projektkostenkalkulation EP'!$B$4,12)+AO$3),"MM")=TEXT((EDATE('Projektkostenkalkulation EP'!$B$4,12)+(AO$3-1)),"MM"),
             IF(
                        OR(
                                    TEXT((EDATE('Projektkostenkalkulation EP'!$B$4,12)+AO$3),"TTT") = "Sa",
                                    TEXT((EDATE('Projektkostenkalkulation EP'!$B$4,12)+AO$3),"TTT") = "So",
                                    IF(ISNA(VLOOKUP(EDATE('Projektkostenkalkulation EP'!$B$4,12)+AO$3,Datenquellen!$F$7:$H$45,3,FALSE))," ",VLOOKUP(EDATE('Projektkostenkalkulation EP'!$B$4,12)+AO$3,Datenquellen!$F$7:$H$45,3,FALSE))="X"
                                    ),
                          "X",
                          IF((((NETWORKDAYS('Projektkostenkalkulation EP'!$N$8,EOMONTH('Projektkostenkalkulation EP'!$N$8,0)))*('Projektkostenkalkulation EP'!$N$43/5)*
                                        'Projektkostenkalkulation EP'!$N$27)-SUM($AK$5:AO5))&gt;('Projektkostenkalkulation EP'!$N$43/5),('Projektkostenkalkulation EP'!$N$43/5),
                                         (NETWORKDAYS('Projektkostenkalkulation EP'!$N$8,
                                          EOMONTH('Projektkostenkalkulation EP'!$N$8,0)))*('Projektkostenkalkulation EP'!$N$43/5)*'Projektkostenkalkulation EP'!$N$27-SUM($AK$5:AO5))
                          ),
               "X"
            )</f>
        <v>X</v>
      </c>
      <c r="AQ5" s="122">
        <f xml:space="preserve"> IF(TEXT((EDATE('Projektkostenkalkulation EP'!$B$4,12)+AP$3),"MM")=TEXT((EDATE('Projektkostenkalkulation EP'!$B$4,12)+(AP$3-1)),"MM"),
             IF(
                        OR(
                                    TEXT((EDATE('Projektkostenkalkulation EP'!$B$4,12)+AP$3),"TTT") = "Sa",
                                    TEXT((EDATE('Projektkostenkalkulation EP'!$B$4,12)+AP$3),"TTT") = "So",
                                    IF(ISNA(VLOOKUP(EDATE('Projektkostenkalkulation EP'!$B$4,12)+AP$3,Datenquellen!$F$7:$H$45,3,FALSE))," ",VLOOKUP(EDATE('Projektkostenkalkulation EP'!$B$4,12)+AP$3,Datenquellen!$F$7:$H$45,3,FALSE))="X"
                                    ),
                          "X",
                          IF((((NETWORKDAYS('Projektkostenkalkulation EP'!$N$8,EOMONTH('Projektkostenkalkulation EP'!$N$8,0)))*('Projektkostenkalkulation EP'!$N$43/5)*
                                        'Projektkostenkalkulation EP'!$N$27)-SUM($AK$5:AP5))&gt;('Projektkostenkalkulation EP'!$N$43/5),('Projektkostenkalkulation EP'!$N$43/5),
                                         (NETWORKDAYS('Projektkostenkalkulation EP'!$N$8,
                                          EOMONTH('Projektkostenkalkulation EP'!$N$8,0)))*('Projektkostenkalkulation EP'!$N$43/5)*'Projektkostenkalkulation EP'!$N$27-SUM($AK$5:AP5))
                          ),
               "X"
            )</f>
        <v>0</v>
      </c>
      <c r="AR5" s="122">
        <f xml:space="preserve"> IF(TEXT((EDATE('Projektkostenkalkulation EP'!$B$4,12)+AQ$3),"MM")=TEXT((EDATE('Projektkostenkalkulation EP'!$B$4,12)+(AQ$3-1)),"MM"),
             IF(
                        OR(
                                    TEXT((EDATE('Projektkostenkalkulation EP'!$B$4,12)+AQ$3),"TTT") = "Sa",
                                    TEXT((EDATE('Projektkostenkalkulation EP'!$B$4,12)+AQ$3),"TTT") = "So",
                                    IF(ISNA(VLOOKUP(EDATE('Projektkostenkalkulation EP'!$B$4,12)+AQ$3,Datenquellen!$F$7:$H$45,3,FALSE))," ",VLOOKUP(EDATE('Projektkostenkalkulation EP'!$B$4,12)+AQ$3,Datenquellen!$F$7:$H$45,3,FALSE))="X"
                                    ),
                          "X",
                          IF((((NETWORKDAYS('Projektkostenkalkulation EP'!$N$8,EOMONTH('Projektkostenkalkulation EP'!$N$8,0)))*('Projektkostenkalkulation EP'!$N$43/5)*
                                        'Projektkostenkalkulation EP'!$N$27)-SUM($AK$5:AQ5))&gt;('Projektkostenkalkulation EP'!$N$43/5),('Projektkostenkalkulation EP'!$N$43/5),
                                         (NETWORKDAYS('Projektkostenkalkulation EP'!$N$8,
                                          EOMONTH('Projektkostenkalkulation EP'!$N$8,0)))*('Projektkostenkalkulation EP'!$N$43/5)*'Projektkostenkalkulation EP'!$N$27-SUM($AK$5:AQ5))
                          ),
               "X"
            )</f>
        <v>0</v>
      </c>
      <c r="AS5" s="122">
        <f xml:space="preserve"> IF(TEXT((EDATE('Projektkostenkalkulation EP'!$B$4,12)+AR$3),"MM")=TEXT((EDATE('Projektkostenkalkulation EP'!$B$4,12)+(AR$3-1)),"MM"),
             IF(
                        OR(
                                    TEXT((EDATE('Projektkostenkalkulation EP'!$B$4,12)+AR$3),"TTT") = "Sa",
                                    TEXT((EDATE('Projektkostenkalkulation EP'!$B$4,12)+AR$3),"TTT") = "So",
                                    IF(ISNA(VLOOKUP(EDATE('Projektkostenkalkulation EP'!$B$4,12)+AR$3,Datenquellen!$F$7:$H$45,3,FALSE))," ",VLOOKUP(EDATE('Projektkostenkalkulation EP'!$B$4,12)+AR$3,Datenquellen!$F$7:$H$45,3,FALSE))="X"
                                    ),
                          "X",
                          IF((((NETWORKDAYS('Projektkostenkalkulation EP'!$N$8,EOMONTH('Projektkostenkalkulation EP'!$N$8,0)))*('Projektkostenkalkulation EP'!$N$43/5)*
                                        'Projektkostenkalkulation EP'!$N$27)-SUM($AK$5:AR5))&gt;('Projektkostenkalkulation EP'!$N$43/5),('Projektkostenkalkulation EP'!$N$43/5),
                                         (NETWORKDAYS('Projektkostenkalkulation EP'!$N$8,
                                          EOMONTH('Projektkostenkalkulation EP'!$N$8,0)))*('Projektkostenkalkulation EP'!$N$43/5)*'Projektkostenkalkulation EP'!$N$27-SUM($AK$5:AR5))
                          ),
               "X"
            )</f>
        <v>0</v>
      </c>
      <c r="AT5" s="122">
        <f xml:space="preserve"> IF(TEXT((EDATE('Projektkostenkalkulation EP'!$B$4,12)+AS$3),"MM")=TEXT((EDATE('Projektkostenkalkulation EP'!$B$4,12)+(AS$3-1)),"MM"),
             IF(
                        OR(
                                    TEXT((EDATE('Projektkostenkalkulation EP'!$B$4,12)+AS$3),"TTT") = "Sa",
                                    TEXT((EDATE('Projektkostenkalkulation EP'!$B$4,12)+AS$3),"TTT") = "So",
                                    IF(ISNA(VLOOKUP(EDATE('Projektkostenkalkulation EP'!$B$4,12)+AS$3,Datenquellen!$F$7:$H$45,3,FALSE))," ",VLOOKUP(EDATE('Projektkostenkalkulation EP'!$B$4,12)+AS$3,Datenquellen!$F$7:$H$45,3,FALSE))="X"
                                    ),
                          "X",
                          IF((((NETWORKDAYS('Projektkostenkalkulation EP'!$N$8,EOMONTH('Projektkostenkalkulation EP'!$N$8,0)))*('Projektkostenkalkulation EP'!$N$43/5)*
                                        'Projektkostenkalkulation EP'!$N$27)-SUM($AK$5:AS5))&gt;('Projektkostenkalkulation EP'!$N$43/5),('Projektkostenkalkulation EP'!$N$43/5),
                                         (NETWORKDAYS('Projektkostenkalkulation EP'!$N$8,
                                          EOMONTH('Projektkostenkalkulation EP'!$N$8,0)))*('Projektkostenkalkulation EP'!$N$43/5)*'Projektkostenkalkulation EP'!$N$27-SUM($AK$5:AS5))
                          ),
               "X"
            )</f>
        <v>0</v>
      </c>
      <c r="AU5" s="122" t="str">
        <f xml:space="preserve"> IF(TEXT((EDATE('Projektkostenkalkulation EP'!$B$4,12)+AT$3),"MM")=TEXT((EDATE('Projektkostenkalkulation EP'!$B$4,12)+(AT$3-1)),"MM"),
             IF(
                        OR(
                                    TEXT((EDATE('Projektkostenkalkulation EP'!$B$4,12)+AT$3),"TTT") = "Sa",
                                    TEXT((EDATE('Projektkostenkalkulation EP'!$B$4,12)+AT$3),"TTT") = "So",
                                    IF(ISNA(VLOOKUP(EDATE('Projektkostenkalkulation EP'!$B$4,12)+AT$3,Datenquellen!$F$7:$H$45,3,FALSE))," ",VLOOKUP(EDATE('Projektkostenkalkulation EP'!$B$4,12)+AT$3,Datenquellen!$F$7:$H$45,3,FALSE))="X"
                                    ),
                          "X",
                          IF((((NETWORKDAYS('Projektkostenkalkulation EP'!$N$8,EOMONTH('Projektkostenkalkulation EP'!$N$8,0)))*('Projektkostenkalkulation EP'!$N$43/5)*
                                        'Projektkostenkalkulation EP'!$N$27)-SUM($AK$5:AT5))&gt;('Projektkostenkalkulation EP'!$N$43/5),('Projektkostenkalkulation EP'!$N$43/5),
                                         (NETWORKDAYS('Projektkostenkalkulation EP'!$N$8,
                                          EOMONTH('Projektkostenkalkulation EP'!$N$8,0)))*('Projektkostenkalkulation EP'!$N$43/5)*'Projektkostenkalkulation EP'!$N$27-SUM($AK$5:AT5))
                          ),
               "X"
            )</f>
        <v>X</v>
      </c>
      <c r="AV5" s="122" t="str">
        <f xml:space="preserve"> IF(TEXT((EDATE('Projektkostenkalkulation EP'!$B$4,12)+AU$3),"MM")=TEXT((EDATE('Projektkostenkalkulation EP'!$B$4,12)+(AU$3-1)),"MM"),
             IF(
                        OR(
                                    TEXT((EDATE('Projektkostenkalkulation EP'!$B$4,12)+AU$3),"TTT") = "Sa",
                                    TEXT((EDATE('Projektkostenkalkulation EP'!$B$4,12)+AU$3),"TTT") = "So",
                                    IF(ISNA(VLOOKUP(EDATE('Projektkostenkalkulation EP'!$B$4,12)+AU$3,Datenquellen!$F$7:$H$45,3,FALSE))," ",VLOOKUP(EDATE('Projektkostenkalkulation EP'!$B$4,12)+AU$3,Datenquellen!$F$7:$H$45,3,FALSE))="X"
                                    ),
                          "X",
                          IF((((NETWORKDAYS('Projektkostenkalkulation EP'!$N$8,EOMONTH('Projektkostenkalkulation EP'!$N$8,0)))*('Projektkostenkalkulation EP'!$N$43/5)*
                                        'Projektkostenkalkulation EP'!$N$27)-SUM($AK$5:AU5))&gt;('Projektkostenkalkulation EP'!$N$43/5),('Projektkostenkalkulation EP'!$N$43/5),
                                         (NETWORKDAYS('Projektkostenkalkulation EP'!$N$8,
                                          EOMONTH('Projektkostenkalkulation EP'!$N$8,0)))*('Projektkostenkalkulation EP'!$N$43/5)*'Projektkostenkalkulation EP'!$N$27-SUM($AK$5:AU5))
                          ),
               "X"
            )</f>
        <v>X</v>
      </c>
      <c r="AW5" s="122">
        <f xml:space="preserve"> IF(TEXT((EDATE('Projektkostenkalkulation EP'!$B$4,12)+AV$3),"MM")=TEXT((EDATE('Projektkostenkalkulation EP'!$B$4,12)+(AV$3-1)),"MM"),
             IF(
                        OR(
                                    TEXT((EDATE('Projektkostenkalkulation EP'!$B$4,12)+AV$3),"TTT") = "Sa",
                                    TEXT((EDATE('Projektkostenkalkulation EP'!$B$4,12)+AV$3),"TTT") = "So",
                                    IF(ISNA(VLOOKUP(EDATE('Projektkostenkalkulation EP'!$B$4,12)+AV$3,Datenquellen!$F$7:$H$45,3,FALSE))," ",VLOOKUP(EDATE('Projektkostenkalkulation EP'!$B$4,12)+AV$3,Datenquellen!$F$7:$H$45,3,FALSE))="X"
                                    ),
                          "X",
                          IF((((NETWORKDAYS('Projektkostenkalkulation EP'!$N$8,EOMONTH('Projektkostenkalkulation EP'!$N$8,0)))*('Projektkostenkalkulation EP'!$N$43/5)*
                                        'Projektkostenkalkulation EP'!$N$27)-SUM($AK$5:AV5))&gt;('Projektkostenkalkulation EP'!$N$43/5),('Projektkostenkalkulation EP'!$N$43/5),
                                         (NETWORKDAYS('Projektkostenkalkulation EP'!$N$8,
                                          EOMONTH('Projektkostenkalkulation EP'!$N$8,0)))*('Projektkostenkalkulation EP'!$N$43/5)*'Projektkostenkalkulation EP'!$N$27-SUM($AK$5:AV5))
                          ),
               "X"
            )</f>
        <v>0</v>
      </c>
      <c r="AX5" s="122">
        <f xml:space="preserve"> IF(TEXT((EDATE('Projektkostenkalkulation EP'!$B$4,12)+AW$3),"MM")=TEXT((EDATE('Projektkostenkalkulation EP'!$B$4,12)+(AW$3-1)),"MM"),
             IF(
                        OR(
                                    TEXT((EDATE('Projektkostenkalkulation EP'!$B$4,12)+AW$3),"TTT") = "Sa",
                                    TEXT((EDATE('Projektkostenkalkulation EP'!$B$4,12)+AW$3),"TTT") = "So",
                                    IF(ISNA(VLOOKUP(EDATE('Projektkostenkalkulation EP'!$B$4,12)+AW$3,Datenquellen!$F$7:$H$45,3,FALSE))," ",VLOOKUP(EDATE('Projektkostenkalkulation EP'!$B$4,12)+AW$3,Datenquellen!$F$7:$H$45,3,FALSE))="X"
                                    ),
                          "X",
                          IF((((NETWORKDAYS('Projektkostenkalkulation EP'!$N$8,EOMONTH('Projektkostenkalkulation EP'!$N$8,0)))*('Projektkostenkalkulation EP'!$N$43/5)*
                                        'Projektkostenkalkulation EP'!$N$27)-SUM($AK$5:AW5))&gt;('Projektkostenkalkulation EP'!$N$43/5),('Projektkostenkalkulation EP'!$N$43/5),
                                         (NETWORKDAYS('Projektkostenkalkulation EP'!$N$8,
                                          EOMONTH('Projektkostenkalkulation EP'!$N$8,0)))*('Projektkostenkalkulation EP'!$N$43/5)*'Projektkostenkalkulation EP'!$N$27-SUM($AK$5:AW5))
                          ),
               "X"
            )</f>
        <v>0</v>
      </c>
      <c r="AY5" s="122">
        <f xml:space="preserve"> IF(TEXT((EDATE('Projektkostenkalkulation EP'!$B$4,12)+AX$3),"MM")=TEXT((EDATE('Projektkostenkalkulation EP'!$B$4,12)+(AX$3-1)),"MM"),
             IF(
                        OR(
                                    TEXT((EDATE('Projektkostenkalkulation EP'!$B$4,12)+AX$3),"TTT") = "Sa",
                                    TEXT((EDATE('Projektkostenkalkulation EP'!$B$4,12)+AX$3),"TTT") = "So",
                                    IF(ISNA(VLOOKUP(EDATE('Projektkostenkalkulation EP'!$B$4,12)+AX$3,Datenquellen!$F$7:$H$45,3,FALSE))," ",VLOOKUP(EDATE('Projektkostenkalkulation EP'!$B$4,12)+AX$3,Datenquellen!$F$7:$H$45,3,FALSE))="X"
                                    ),
                          "X",
                          IF((((NETWORKDAYS('Projektkostenkalkulation EP'!$N$8,EOMONTH('Projektkostenkalkulation EP'!$N$8,0)))*('Projektkostenkalkulation EP'!$N$43/5)*
                                        'Projektkostenkalkulation EP'!$N$27)-SUM($AK$5:AX5))&gt;('Projektkostenkalkulation EP'!$N$43/5),('Projektkostenkalkulation EP'!$N$43/5),
                                         (NETWORKDAYS('Projektkostenkalkulation EP'!$N$8,
                                          EOMONTH('Projektkostenkalkulation EP'!$N$8,0)))*('Projektkostenkalkulation EP'!$N$43/5)*'Projektkostenkalkulation EP'!$N$27-SUM($AK$5:AX5))
                          ),
               "X"
            )</f>
        <v>0</v>
      </c>
      <c r="AZ5" s="122">
        <f xml:space="preserve"> IF(TEXT((EDATE('Projektkostenkalkulation EP'!$B$4,12)+AY$3),"MM")=TEXT((EDATE('Projektkostenkalkulation EP'!$B$4,12)+(AY$3-1)),"MM"),
             IF(
                        OR(
                                    TEXT((EDATE('Projektkostenkalkulation EP'!$B$4,12)+AY$3),"TTT") = "Sa",
                                    TEXT((EDATE('Projektkostenkalkulation EP'!$B$4,12)+AY$3),"TTT") = "So",
                                    IF(ISNA(VLOOKUP(EDATE('Projektkostenkalkulation EP'!$B$4,12)+AY$3,Datenquellen!$F$7:$H$45,3,FALSE))," ",VLOOKUP(EDATE('Projektkostenkalkulation EP'!$B$4,12)+AY$3,Datenquellen!$F$7:$H$45,3,FALSE))="X"
                                    ),
                          "X",
                          IF((((NETWORKDAYS('Projektkostenkalkulation EP'!$N$8,EOMONTH('Projektkostenkalkulation EP'!$N$8,0)))*('Projektkostenkalkulation EP'!$N$43/5)*
                                        'Projektkostenkalkulation EP'!$N$27)-SUM($AK$5:AY5))&gt;('Projektkostenkalkulation EP'!$N$43/5),('Projektkostenkalkulation EP'!$N$43/5),
                                         (NETWORKDAYS('Projektkostenkalkulation EP'!$N$8,
                                          EOMONTH('Projektkostenkalkulation EP'!$N$8,0)))*('Projektkostenkalkulation EP'!$N$43/5)*'Projektkostenkalkulation EP'!$N$27-SUM($AK$5:AY5))
                          ),
               "X"
            )</f>
        <v>0</v>
      </c>
      <c r="BA5" s="122">
        <f xml:space="preserve"> IF(TEXT((EDATE('Projektkostenkalkulation EP'!$B$4,12)+AZ$3),"MM")=TEXT((EDATE('Projektkostenkalkulation EP'!$B$4,12)+(AZ$3-1)),"MM"),
             IF(
                        OR(
                                    TEXT((EDATE('Projektkostenkalkulation EP'!$B$4,12)+AZ$3),"TTT") = "Sa",
                                    TEXT((EDATE('Projektkostenkalkulation EP'!$B$4,12)+AZ$3),"TTT") = "So",
                                    IF(ISNA(VLOOKUP(EDATE('Projektkostenkalkulation EP'!$B$4,12)+AZ$3,Datenquellen!$F$7:$H$45,3,FALSE))," ",VLOOKUP(EDATE('Projektkostenkalkulation EP'!$B$4,12)+AZ$3,Datenquellen!$F$7:$H$45,3,FALSE))="X"
                                    ),
                          "X",
                          IF((((NETWORKDAYS('Projektkostenkalkulation EP'!$N$8,EOMONTH('Projektkostenkalkulation EP'!$N$8,0)))*('Projektkostenkalkulation EP'!$N$43/5)*
                                        'Projektkostenkalkulation EP'!$N$27)-SUM($AK$5:AZ5))&gt;('Projektkostenkalkulation EP'!$N$43/5),('Projektkostenkalkulation EP'!$N$43/5),
                                         (NETWORKDAYS('Projektkostenkalkulation EP'!$N$8,
                                          EOMONTH('Projektkostenkalkulation EP'!$N$8,0)))*('Projektkostenkalkulation EP'!$N$43/5)*'Projektkostenkalkulation EP'!$N$27-SUM($AK$5:AZ5))
                          ),
               "X"
            )</f>
        <v>0</v>
      </c>
      <c r="BB5" s="122" t="str">
        <f xml:space="preserve"> IF(TEXT((EDATE('Projektkostenkalkulation EP'!$B$4,12)+BA$3),"MM")=TEXT((EDATE('Projektkostenkalkulation EP'!$B$4,12)+(BA$3-1)),"MM"),
             IF(
                        OR(
                                    TEXT((EDATE('Projektkostenkalkulation EP'!$B$4,12)+BA$3),"TTT") = "Sa",
                                    TEXT((EDATE('Projektkostenkalkulation EP'!$B$4,12)+BA$3),"TTT") = "So",
                                    IF(ISNA(VLOOKUP(EDATE('Projektkostenkalkulation EP'!$B$4,12)+BA$3,Datenquellen!$F$7:$H$45,3,FALSE))," ",VLOOKUP(EDATE('Projektkostenkalkulation EP'!$B$4,12)+BA$3,Datenquellen!$F$7:$H$45,3,FALSE))="X"
                                    ),
                          "X",
                          IF((((NETWORKDAYS('Projektkostenkalkulation EP'!$N$8,EOMONTH('Projektkostenkalkulation EP'!$N$8,0)))*('Projektkostenkalkulation EP'!$N$43/5)*
                                        'Projektkostenkalkulation EP'!$N$27)-SUM($AK$5:BA5))&gt;('Projektkostenkalkulation EP'!$N$43/5),('Projektkostenkalkulation EP'!$N$43/5),
                                         (NETWORKDAYS('Projektkostenkalkulation EP'!$N$8,
                                          EOMONTH('Projektkostenkalkulation EP'!$N$8,0)))*('Projektkostenkalkulation EP'!$N$43/5)*'Projektkostenkalkulation EP'!$N$27-SUM($AK$5:BA5))
                          ),
               "X"
            )</f>
        <v>X</v>
      </c>
      <c r="BC5" s="122" t="str">
        <f xml:space="preserve"> IF(TEXT((EDATE('Projektkostenkalkulation EP'!$B$4,12)+BB$3),"MM")=TEXT((EDATE('Projektkostenkalkulation EP'!$B$4,12)+(BB$3-1)),"MM"),
             IF(
                        OR(
                                    TEXT((EDATE('Projektkostenkalkulation EP'!$B$4,12)+BB$3),"TTT") = "Sa",
                                    TEXT((EDATE('Projektkostenkalkulation EP'!$B$4,12)+BB$3),"TTT") = "So",
                                    IF(ISNA(VLOOKUP(EDATE('Projektkostenkalkulation EP'!$B$4,12)+BB$3,Datenquellen!$F$7:$H$45,3,FALSE))," ",VLOOKUP(EDATE('Projektkostenkalkulation EP'!$B$4,12)+BB$3,Datenquellen!$F$7:$H$45,3,FALSE))="X"
                                    ),
                          "X",
                          IF((((NETWORKDAYS('Projektkostenkalkulation EP'!$N$8,EOMONTH('Projektkostenkalkulation EP'!$N$8,0)))*('Projektkostenkalkulation EP'!$N$43/5)*
                                        'Projektkostenkalkulation EP'!$N$27)-SUM($AK$5:BB5))&gt;('Projektkostenkalkulation EP'!$N$43/5),('Projektkostenkalkulation EP'!$N$43/5),
                                         (NETWORKDAYS('Projektkostenkalkulation EP'!$N$8,
                                          EOMONTH('Projektkostenkalkulation EP'!$N$8,0)))*('Projektkostenkalkulation EP'!$N$43/5)*'Projektkostenkalkulation EP'!$N$27-SUM($AK$5:BB5))
                          ),
               "X"
            )</f>
        <v>X</v>
      </c>
      <c r="BD5" s="122">
        <f xml:space="preserve"> IF(TEXT((EDATE('Projektkostenkalkulation EP'!$B$4,12)+BC$3),"MM")=TEXT((EDATE('Projektkostenkalkulation EP'!$B$4,12)+(BC$3-1)),"MM"),
             IF(
                        OR(
                                    TEXT((EDATE('Projektkostenkalkulation EP'!$B$4,12)+BC$3),"TTT") = "Sa",
                                    TEXT((EDATE('Projektkostenkalkulation EP'!$B$4,12)+BC$3),"TTT") = "So",
                                    IF(ISNA(VLOOKUP(EDATE('Projektkostenkalkulation EP'!$B$4,12)+BC$3,Datenquellen!$F$7:$H$45,3,FALSE))," ",VLOOKUP(EDATE('Projektkostenkalkulation EP'!$B$4,12)+BC$3,Datenquellen!$F$7:$H$45,3,FALSE))="X"
                                    ),
                          "X",
                          IF((((NETWORKDAYS('Projektkostenkalkulation EP'!$N$8,EOMONTH('Projektkostenkalkulation EP'!$N$8,0)))*('Projektkostenkalkulation EP'!$N$43/5)*
                                        'Projektkostenkalkulation EP'!$N$27)-SUM($AK$5:BC5))&gt;('Projektkostenkalkulation EP'!$N$43/5),('Projektkostenkalkulation EP'!$N$43/5),
                                         (NETWORKDAYS('Projektkostenkalkulation EP'!$N$8,
                                          EOMONTH('Projektkostenkalkulation EP'!$N$8,0)))*('Projektkostenkalkulation EP'!$N$43/5)*'Projektkostenkalkulation EP'!$N$27-SUM($AK$5:BC5))
                          ),
               "X"
            )</f>
        <v>0</v>
      </c>
      <c r="BE5" s="122">
        <f xml:space="preserve"> IF(TEXT((EDATE('Projektkostenkalkulation EP'!$B$4,12)+BD$3),"MM")=TEXT((EDATE('Projektkostenkalkulation EP'!$B$4,12)+(BD$3-1)),"MM"),
             IF(
                        OR(
                                    TEXT((EDATE('Projektkostenkalkulation EP'!$B$4,12)+BD$3),"TTT") = "Sa",
                                    TEXT((EDATE('Projektkostenkalkulation EP'!$B$4,12)+BD$3),"TTT") = "So",
                                    IF(ISNA(VLOOKUP(EDATE('Projektkostenkalkulation EP'!$B$4,12)+BD$3,Datenquellen!$F$7:$H$45,3,FALSE))," ",VLOOKUP(EDATE('Projektkostenkalkulation EP'!$B$4,12)+BD$3,Datenquellen!$F$7:$H$45,3,FALSE))="X"
                                    ),
                          "X",
                          IF((((NETWORKDAYS('Projektkostenkalkulation EP'!$N$8,EOMONTH('Projektkostenkalkulation EP'!$N$8,0)))*('Projektkostenkalkulation EP'!$N$43/5)*
                                        'Projektkostenkalkulation EP'!$N$27)-SUM($AK$5:BD5))&gt;('Projektkostenkalkulation EP'!$N$43/5),('Projektkostenkalkulation EP'!$N$43/5),
                                         (NETWORKDAYS('Projektkostenkalkulation EP'!$N$8,
                                          EOMONTH('Projektkostenkalkulation EP'!$N$8,0)))*('Projektkostenkalkulation EP'!$N$43/5)*'Projektkostenkalkulation EP'!$N$27-SUM($AK$5:BD5))
                          ),
               "X"
            )</f>
        <v>0</v>
      </c>
      <c r="BF5" s="122">
        <f xml:space="preserve"> IF(TEXT((EDATE('Projektkostenkalkulation EP'!$B$4,12)+BE$3),"MM")=TEXT((EDATE('Projektkostenkalkulation EP'!$B$4,12)+(BE$3-1)),"MM"),
             IF(
                        OR(
                                    TEXT((EDATE('Projektkostenkalkulation EP'!$B$4,12)+BE$3),"TTT") = "Sa",
                                    TEXT((EDATE('Projektkostenkalkulation EP'!$B$4,12)+BE$3),"TTT") = "So",
                                    IF(ISNA(VLOOKUP(EDATE('Projektkostenkalkulation EP'!$B$4,12)+BE$3,Datenquellen!$F$7:$H$45,3,FALSE))," ",VLOOKUP(EDATE('Projektkostenkalkulation EP'!$B$4,12)+BE$3,Datenquellen!$F$7:$H$45,3,FALSE))="X"
                                    ),
                          "X",
                          IF((((NETWORKDAYS('Projektkostenkalkulation EP'!$N$8,EOMONTH('Projektkostenkalkulation EP'!$N$8,0)))*('Projektkostenkalkulation EP'!$N$43/5)*
                                        'Projektkostenkalkulation EP'!$N$27)-SUM($AK$5:BE5))&gt;('Projektkostenkalkulation EP'!$N$43/5),('Projektkostenkalkulation EP'!$N$43/5),
                                         (NETWORKDAYS('Projektkostenkalkulation EP'!$N$8,
                                          EOMONTH('Projektkostenkalkulation EP'!$N$8,0)))*('Projektkostenkalkulation EP'!$N$43/5)*'Projektkostenkalkulation EP'!$N$27-SUM($AK$5:BE5))
                          ),
               "X"
            )</f>
        <v>0</v>
      </c>
      <c r="BG5" s="122">
        <f xml:space="preserve"> IF(TEXT((EDATE('Projektkostenkalkulation EP'!$B$4,12)+BF$3),"MM")=TEXT((EDATE('Projektkostenkalkulation EP'!$B$4,12)+(BF$3-1)),"MM"),
             IF(
                        OR(
                                    TEXT((EDATE('Projektkostenkalkulation EP'!$B$4,12)+BF$3),"TTT") = "Sa",
                                    TEXT((EDATE('Projektkostenkalkulation EP'!$B$4,12)+BF$3),"TTT") = "So",
                                    IF(ISNA(VLOOKUP(EDATE('Projektkostenkalkulation EP'!$B$4,12)+BF$3,Datenquellen!$F$7:$H$45,3,FALSE))," ",VLOOKUP(EDATE('Projektkostenkalkulation EP'!$B$4,12)+BF$3,Datenquellen!$F$7:$H$45,3,FALSE))="X"
                                    ),
                          "X",
                          IF((((NETWORKDAYS('Projektkostenkalkulation EP'!$N$8,EOMONTH('Projektkostenkalkulation EP'!$N$8,0)))*('Projektkostenkalkulation EP'!$N$43/5)*
                                        'Projektkostenkalkulation EP'!$N$27)-SUM($AK$5:BF5))&gt;('Projektkostenkalkulation EP'!$N$43/5),('Projektkostenkalkulation EP'!$N$43/5),
                                         (NETWORKDAYS('Projektkostenkalkulation EP'!$N$8,
                                          EOMONTH('Projektkostenkalkulation EP'!$N$8,0)))*('Projektkostenkalkulation EP'!$N$43/5)*'Projektkostenkalkulation EP'!$N$27-SUM($AK$5:BF5))
                          ),
               "X"
            )</f>
        <v>0</v>
      </c>
      <c r="BH5" s="122">
        <f xml:space="preserve"> IF(TEXT((EDATE('Projektkostenkalkulation EP'!$B$4,12)+BG$3),"MM")=TEXT((EDATE('Projektkostenkalkulation EP'!$B$4,12)+(BG$3-1)),"MM"),
             IF(
                        OR(
                                    TEXT((EDATE('Projektkostenkalkulation EP'!$B$4,12)+BG$3),"TTT") = "Sa",
                                    TEXT((EDATE('Projektkostenkalkulation EP'!$B$4,12)+BG$3),"TTT") = "So",
                                    IF(ISNA(VLOOKUP(EDATE('Projektkostenkalkulation EP'!$B$4,12)+BG$3,Datenquellen!$F$7:$H$45,3,FALSE))," ",VLOOKUP(EDATE('Projektkostenkalkulation EP'!$B$4,12)+BG$3,Datenquellen!$F$7:$H$45,3,FALSE))="X"
                                    ),
                          "X",
                          IF((((NETWORKDAYS('Projektkostenkalkulation EP'!$N$8,EOMONTH('Projektkostenkalkulation EP'!$N$8,0)))*('Projektkostenkalkulation EP'!$N$43/5)*
                                        'Projektkostenkalkulation EP'!$N$27)-SUM($AK$5:BG5))&gt;('Projektkostenkalkulation EP'!$N$43/5),('Projektkostenkalkulation EP'!$N$43/5),
                                         (NETWORKDAYS('Projektkostenkalkulation EP'!$N$8,
                                          EOMONTH('Projektkostenkalkulation EP'!$N$8,0)))*('Projektkostenkalkulation EP'!$N$43/5)*'Projektkostenkalkulation EP'!$N$27-SUM($AK$5:BG5))
                          ),
               "X"
            )</f>
        <v>0</v>
      </c>
      <c r="BI5" s="122" t="str">
        <f xml:space="preserve"> IF(TEXT((EDATE('Projektkostenkalkulation EP'!$B$4,12)+BH$3),"MM")=TEXT((EDATE('Projektkostenkalkulation EP'!$B$4,12)+(BH$3-1)),"MM"),
             IF(
                        OR(
                                    TEXT((EDATE('Projektkostenkalkulation EP'!$B$4,12)+BH$3),"TTT") = "Sa",
                                    TEXT((EDATE('Projektkostenkalkulation EP'!$B$4,12)+BH$3),"TTT") = "So",
                                    IF(ISNA(VLOOKUP(EDATE('Projektkostenkalkulation EP'!$B$4,12)+BH$3,Datenquellen!$F$7:$H$45,3,FALSE))," ",VLOOKUP(EDATE('Projektkostenkalkulation EP'!$B$4,12)+BH$3,Datenquellen!$F$7:$H$45,3,FALSE))="X"
                                    ),
                          "X",
                          IF((((NETWORKDAYS('Projektkostenkalkulation EP'!$N$8,EOMONTH('Projektkostenkalkulation EP'!$N$8,0)))*('Projektkostenkalkulation EP'!$N$43/5)*
                                        'Projektkostenkalkulation EP'!$N$27)-SUM($AK$5:BH5))&gt;('Projektkostenkalkulation EP'!$N$43/5),('Projektkostenkalkulation EP'!$N$43/5),
                                         (NETWORKDAYS('Projektkostenkalkulation EP'!$N$8,
                                          EOMONTH('Projektkostenkalkulation EP'!$N$8,0)))*('Projektkostenkalkulation EP'!$N$43/5)*'Projektkostenkalkulation EP'!$N$27-SUM($AK$5:BH5))
                          ),
               "X"
            )</f>
        <v>X</v>
      </c>
      <c r="BJ5" s="122" t="str">
        <f xml:space="preserve"> IF(TEXT((EDATE('Projektkostenkalkulation EP'!$B$4,12)+BI$3),"MM")=TEXT((EDATE('Projektkostenkalkulation EP'!$B$4,12)+(BI$3-1)),"MM"),
             IF(
                        OR(
                                    TEXT((EDATE('Projektkostenkalkulation EP'!$B$4,12)+BI$3),"TTT") = "Sa",
                                    TEXT((EDATE('Projektkostenkalkulation EP'!$B$4,12)+BI$3),"TTT") = "So",
                                    IF(ISNA(VLOOKUP(EDATE('Projektkostenkalkulation EP'!$B$4,12)+BI$3,Datenquellen!$F$7:$H$45,3,FALSE))," ",VLOOKUP(EDATE('Projektkostenkalkulation EP'!$B$4,12)+BI$3,Datenquellen!$F$7:$H$45,3,FALSE))="X"
                                    ),
                          "X",
                          IF((((NETWORKDAYS('Projektkostenkalkulation EP'!$N$8,EOMONTH('Projektkostenkalkulation EP'!$N$8,0)))*('Projektkostenkalkulation EP'!$N$43/5)*
                                        'Projektkostenkalkulation EP'!$N$27)-SUM($AK$5:BI5))&gt;('Projektkostenkalkulation EP'!$N$43/5),('Projektkostenkalkulation EP'!$N$43/5),
                                         (NETWORKDAYS('Projektkostenkalkulation EP'!$N$8,
                                          EOMONTH('Projektkostenkalkulation EP'!$N$8,0)))*('Projektkostenkalkulation EP'!$N$43/5)*'Projektkostenkalkulation EP'!$N$27-SUM($AK$5:BI5))
                          ),
               "X"
            )</f>
        <v>X</v>
      </c>
      <c r="BK5" s="122">
        <f xml:space="preserve"> IF(TEXT((EDATE('Projektkostenkalkulation EP'!$B$4,12)+BJ$3),"MM")=TEXT((EDATE('Projektkostenkalkulation EP'!$B$4,12)+(BJ$3-1)),"MM"),
             IF(
                        OR(
                                    TEXT((EDATE('Projektkostenkalkulation EP'!$B$4,12)+BJ$3),"TTT") = "Sa",
                                    TEXT((EDATE('Projektkostenkalkulation EP'!$B$4,12)+BJ$3),"TTT") = "So",
                                    IF(ISNA(VLOOKUP(EDATE('Projektkostenkalkulation EP'!$B$4,12)+BJ$3,Datenquellen!$F$7:$H$45,3,FALSE))," ",VLOOKUP(EDATE('Projektkostenkalkulation EP'!$B$4,12)+BJ$3,Datenquellen!$F$7:$H$45,3,FALSE))="X"
                                    ),
                          "X",
                          IF((((NETWORKDAYS('Projektkostenkalkulation EP'!$N$8,EOMONTH('Projektkostenkalkulation EP'!$N$8,0)))*('Projektkostenkalkulation EP'!$N$43/5)*
                                        'Projektkostenkalkulation EP'!$N$27)-SUM($AK$5:BJ5))&gt;('Projektkostenkalkulation EP'!$N$43/5),('Projektkostenkalkulation EP'!$N$43/5),
                                         (NETWORKDAYS('Projektkostenkalkulation EP'!$N$8,
                                          EOMONTH('Projektkostenkalkulation EP'!$N$8,0)))*('Projektkostenkalkulation EP'!$N$43/5)*'Projektkostenkalkulation EP'!$N$27-SUM($AK$5:BJ5))
                          ),
               "X"
            )</f>
        <v>0</v>
      </c>
      <c r="BL5" s="122">
        <f xml:space="preserve"> IF(TEXT((EDATE('Projektkostenkalkulation EP'!$B$4,12)+BK$3),"MM")=TEXT((EDATE('Projektkostenkalkulation EP'!$B$4,12)+(BK$3-1)),"MM"),
             IF(
                        OR(
                                    TEXT((EDATE('Projektkostenkalkulation EP'!$B$4,12)+BK$3),"TTT") = "Sa",
                                    TEXT((EDATE('Projektkostenkalkulation EP'!$B$4,12)+BK$3),"TTT") = "So",
                                    IF(ISNA(VLOOKUP(EDATE('Projektkostenkalkulation EP'!$B$4,12)+BK$3,Datenquellen!$F$7:$H$45,3,FALSE))," ",VLOOKUP(EDATE('Projektkostenkalkulation EP'!$B$4,12)+BK$3,Datenquellen!$F$7:$H$45,3,FALSE))="X"
                                    ),
                          "X",
                          IF((((NETWORKDAYS('Projektkostenkalkulation EP'!$N$8,EOMONTH('Projektkostenkalkulation EP'!$N$8,0)))*('Projektkostenkalkulation EP'!$N$43/5)*
                                        'Projektkostenkalkulation EP'!$N$27)-SUM($AK$5:BK5))&gt;('Projektkostenkalkulation EP'!$N$43/5),('Projektkostenkalkulation EP'!$N$43/5),
                                         (NETWORKDAYS('Projektkostenkalkulation EP'!$N$8,
                                          EOMONTH('Projektkostenkalkulation EP'!$N$8,0)))*('Projektkostenkalkulation EP'!$N$43/5)*'Projektkostenkalkulation EP'!$N$27-SUM($AK$5:BK5))
                          ),
               "X"
            )</f>
        <v>0</v>
      </c>
      <c r="BM5" s="122">
        <f xml:space="preserve"> IF(TEXT((EDATE('Projektkostenkalkulation EP'!$B$4,12)+BL$3),"MM")=TEXT((EDATE('Projektkostenkalkulation EP'!$B$4,12)+(BL$3-1)),"MM"),
             IF(
                        OR(
                                    TEXT((EDATE('Projektkostenkalkulation EP'!$B$4,12)+BL$3),"TTT") = "Sa",
                                    TEXT((EDATE('Projektkostenkalkulation EP'!$B$4,12)+BL$3),"TTT") = "So",
                                    IF(ISNA(VLOOKUP(EDATE('Projektkostenkalkulation EP'!$B$4,12)+BL$3,Datenquellen!$F$7:$H$45,3,FALSE))," ",VLOOKUP(EDATE('Projektkostenkalkulation EP'!$B$4,12)+BL$3,Datenquellen!$F$7:$H$45,3,FALSE))="X"
                                    ),
                          "X",
                          IF((((NETWORKDAYS('Projektkostenkalkulation EP'!$N$8,EOMONTH('Projektkostenkalkulation EP'!$N$8,0)))*('Projektkostenkalkulation EP'!$N$43/5)*
                                        'Projektkostenkalkulation EP'!$N$27)-SUM($AK$5:BL5))&gt;('Projektkostenkalkulation EP'!$N$43/5),('Projektkostenkalkulation EP'!$N$43/5),
                                         (NETWORKDAYS('Projektkostenkalkulation EP'!$N$8,
                                          EOMONTH('Projektkostenkalkulation EP'!$N$8,0)))*('Projektkostenkalkulation EP'!$N$43/5)*'Projektkostenkalkulation EP'!$N$27-SUM($AK$5:BL5))
                          ),
               "X"
            )</f>
        <v>0</v>
      </c>
      <c r="BN5" s="122">
        <f xml:space="preserve"> IF(TEXT((EDATE('Projektkostenkalkulation EP'!$B$4,12)+BM$3),"MM")=TEXT((EDATE('Projektkostenkalkulation EP'!$B$4,12)+(BM$3-1)),"MM"),
             IF(
                        OR(
                                    TEXT((EDATE('Projektkostenkalkulation EP'!$B$4,12)+BM$3),"TTT") = "Sa",
                                    TEXT((EDATE('Projektkostenkalkulation EP'!$B$4,12)+BM$3),"TTT") = "So",
                                    IF(ISNA(VLOOKUP(EDATE('Projektkostenkalkulation EP'!$B$4,12)+BM$3,Datenquellen!$F$7:$H$45,3,FALSE))," ",VLOOKUP(EDATE('Projektkostenkalkulation EP'!$B$4,12)+BM$3,Datenquellen!$F$7:$H$45,3,FALSE))="X"
                                    ),
                          "X",
                          IF((((NETWORKDAYS('Projektkostenkalkulation EP'!$N$8,EOMONTH('Projektkostenkalkulation EP'!$N$8,0)))*('Projektkostenkalkulation EP'!$N$43/5)*
                                        'Projektkostenkalkulation EP'!$N$27)-SUM($AK$5:BM5))&gt;('Projektkostenkalkulation EP'!$N$43/5),('Projektkostenkalkulation EP'!$N$43/5),
                                         (NETWORKDAYS('Projektkostenkalkulation EP'!$N$8,
                                          EOMONTH('Projektkostenkalkulation EP'!$N$8,0)))*('Projektkostenkalkulation EP'!$N$43/5)*'Projektkostenkalkulation EP'!$N$27-SUM($AK$5:BM5))
                          ),
               "X"
            )</f>
        <v>0</v>
      </c>
      <c r="BO5" s="122">
        <f xml:space="preserve"> IF(TEXT((EDATE('Projektkostenkalkulation EP'!$B$4,12)+BN$3),"MM")=TEXT((EDATE('Projektkostenkalkulation EP'!$B$4,12)+(BN$3-1)),"MM"),
             IF(
                        OR(
                                    TEXT((EDATE('Projektkostenkalkulation EP'!$B$4,12)+BN$3),"TTT") = "Sa",
                                    TEXT((EDATE('Projektkostenkalkulation EP'!$B$4,12)+BN$3),"TTT") = "So",
                                    IF(ISNA(VLOOKUP(EDATE('Projektkostenkalkulation EP'!$B$4,12)+BN$3,Datenquellen!$F$7:$H$45,3,FALSE))," ",VLOOKUP(EDATE('Projektkostenkalkulation EP'!$B$4,12)+BN$3,Datenquellen!$F$7:$H$45,3,FALSE))="X"
                                    ),
                          "X",
                          IF((((NETWORKDAYS('Projektkostenkalkulation EP'!$N$8,EOMONTH('Projektkostenkalkulation EP'!$N$8,0)))*('Projektkostenkalkulation EP'!$N$43/5)*
                                        'Projektkostenkalkulation EP'!$N$27)-SUM($AK$5:BN5))&gt;('Projektkostenkalkulation EP'!$N$43/5),('Projektkostenkalkulation EP'!$N$43/5),
                                         (NETWORKDAYS('Projektkostenkalkulation EP'!$N$8,
                                          EOMONTH('Projektkostenkalkulation EP'!$N$8,0)))*('Projektkostenkalkulation EP'!$N$43/5)*'Projektkostenkalkulation EP'!$N$27-SUM($AK$5:BN5))
                          ),
               "X"
            )</f>
        <v>0</v>
      </c>
      <c r="BP5" s="121">
        <f>SUM(AK5:BO5)</f>
        <v>0</v>
      </c>
      <c r="BQ5" s="525">
        <f>BP5-BP6</f>
        <v>0</v>
      </c>
    </row>
    <row r="6" spans="1:69" ht="14.25" customHeight="1" thickBot="1" x14ac:dyDescent="0.25">
      <c r="A6" s="3" t="s">
        <v>82</v>
      </c>
      <c r="B6" s="270"/>
      <c r="C6" s="271"/>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123">
        <f>SUM(B6:AF6)</f>
        <v>0</v>
      </c>
      <c r="AH6" s="526"/>
      <c r="AJ6" s="3" t="s">
        <v>82</v>
      </c>
      <c r="AK6" s="270"/>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123">
        <f>SUM(AK6:BO6)</f>
        <v>0</v>
      </c>
      <c r="BQ6" s="526"/>
    </row>
    <row r="7" spans="1:69" x14ac:dyDescent="0.2">
      <c r="A7" s="1" t="s">
        <v>59</v>
      </c>
      <c r="B7" s="532" t="str">
        <f>TEXT('Projektkostenkalkulation EP'!$C$8,"MMMM JJJJ")</f>
        <v>Februar 2024</v>
      </c>
      <c r="C7" s="527"/>
      <c r="D7" s="527"/>
      <c r="E7" s="527"/>
      <c r="F7" s="527"/>
      <c r="G7" s="527"/>
      <c r="H7" s="527"/>
      <c r="I7" s="527"/>
      <c r="J7" s="527"/>
      <c r="K7" s="527"/>
      <c r="L7" s="527"/>
      <c r="M7" s="527"/>
      <c r="N7" s="527"/>
      <c r="O7" s="527"/>
      <c r="P7" s="527"/>
      <c r="Q7" s="527"/>
      <c r="R7" s="527"/>
      <c r="S7" s="527"/>
      <c r="T7" s="527"/>
      <c r="U7" s="527"/>
      <c r="V7" s="527"/>
      <c r="W7" s="527"/>
      <c r="X7" s="527"/>
      <c r="Y7" s="527"/>
      <c r="Z7" s="527"/>
      <c r="AA7" s="527"/>
      <c r="AB7" s="527"/>
      <c r="AC7" s="527"/>
      <c r="AD7" s="527"/>
      <c r="AE7" s="527"/>
      <c r="AF7" s="527"/>
      <c r="AG7" s="527"/>
      <c r="AH7" s="528"/>
      <c r="AJ7" s="1" t="s">
        <v>59</v>
      </c>
      <c r="AK7" s="527" t="str">
        <f>TEXT('Projektkostenkalkulation EP'!$O$8,"MMMM JJJJ")</f>
        <v>Februar 2025</v>
      </c>
      <c r="AL7" s="527"/>
      <c r="AM7" s="527"/>
      <c r="AN7" s="527"/>
      <c r="AO7" s="527"/>
      <c r="AP7" s="527"/>
      <c r="AQ7" s="527"/>
      <c r="AR7" s="527"/>
      <c r="AS7" s="527"/>
      <c r="AT7" s="527"/>
      <c r="AU7" s="527"/>
      <c r="AV7" s="527"/>
      <c r="AW7" s="527"/>
      <c r="AX7" s="527"/>
      <c r="AY7" s="527"/>
      <c r="AZ7" s="527"/>
      <c r="BA7" s="527"/>
      <c r="BB7" s="527"/>
      <c r="BC7" s="527"/>
      <c r="BD7" s="527"/>
      <c r="BE7" s="527"/>
      <c r="BF7" s="527"/>
      <c r="BG7" s="527"/>
      <c r="BH7" s="527"/>
      <c r="BI7" s="527"/>
      <c r="BJ7" s="527"/>
      <c r="BK7" s="527"/>
      <c r="BL7" s="527"/>
      <c r="BM7" s="527"/>
      <c r="BN7" s="527"/>
      <c r="BO7" s="527"/>
      <c r="BP7" s="527"/>
      <c r="BQ7" s="528"/>
    </row>
    <row r="8" spans="1:69" ht="14.25" customHeight="1" x14ac:dyDescent="0.2">
      <c r="A8" s="2" t="s">
        <v>81</v>
      </c>
      <c r="B8" s="124">
        <f>IF(
            OR(
                     TEXT(EDATE('Projektkostenkalkulation EP'!$B$4,1),"TTT") = "Sa",
                     TEXT(EDATE('Projektkostenkalkulation EP'!$B$4,1),"TTT") = "So",
                     IF(ISNA(VLOOKUP(EDATE('Projektkostenkalkulation EP'!$B$4,1),Datenquellen!$F$7:$H$45,3,FALSE))," ",VLOOKUP(EDATE('Projektkostenkalkulation EP'!$B$4,1),Datenquellen!$F$7:$H$45,3,FALSE))="X"
                            ),
                    "X",
                    IF('Projektkostenkalkulation EP'!$C$27&gt;0,('Projektkostenkalkulation EP'!$N$43/5),0)
            )</f>
        <v>0</v>
      </c>
      <c r="C8" s="122">
        <f xml:space="preserve"> IF(TEXT((EDATE('Projektkostenkalkulation EP'!$B$4,1)+AK$3),"MM")=TEXT((EDATE('Projektkostenkalkulation EP'!$B$4,1)+(AK$3-1)),"MM"),
             IF(
                        OR(
                                    TEXT((EDATE('Projektkostenkalkulation EP'!$B$4,1)+AK$3),"TTT") = "Sa",
                                    TEXT((EDATE('Projektkostenkalkulation EP'!$B$4,1)+AK$3),"TTT") = "So",
                                    IF(ISNA(VLOOKUP(EDATE('Projektkostenkalkulation EP'!$B$4,1)+AK$3,Datenquellen!$F$7:$H$45,3,FALSE))," ",VLOOKUP(EDATE('Projektkostenkalkulation EP'!$B$4,1)+AK$3,Datenquellen!$F$7:$H$45,3,FALSE))="X"
                                    ),
                          "X",
                          IF((((NETWORKDAYS('Projektkostenkalkulation EP'!$C$8,EOMONTH('Projektkostenkalkulation EP'!$C$8,0)))*('Projektkostenkalkulation EP'!$N$43/5)*
                                        'Projektkostenkalkulation EP'!$C$27)-SUM($B$8:B8))&gt;('Projektkostenkalkulation EP'!$N$43/5),('Projektkostenkalkulation EP'!$N$43/5),
                                         (NETWORKDAYS('Projektkostenkalkulation EP'!$C$8,
                                          EOMONTH('Projektkostenkalkulation EP'!$C$8,0)))*('Projektkostenkalkulation EP'!$N$43/5)*'Projektkostenkalkulation EP'!$C$27-SUM($B$8:B8))
                          ),
               "X"
            )</f>
        <v>0</v>
      </c>
      <c r="D8" s="122" t="str">
        <f xml:space="preserve"> IF(TEXT((EDATE('Projektkostenkalkulation EP'!$B$4,1)+AL$3),"MM")=TEXT((EDATE('Projektkostenkalkulation EP'!$B$4,1)+(AL$3-1)),"MM"),
             IF(
                        OR(
                                    TEXT((EDATE('Projektkostenkalkulation EP'!$B$4,1)+AL$3),"TTT") = "Sa",
                                    TEXT((EDATE('Projektkostenkalkulation EP'!$B$4,1)+AL$3),"TTT") = "So",
                                    IF(ISNA(VLOOKUP(EDATE('Projektkostenkalkulation EP'!$B$4,1)+AL$3,Datenquellen!$F$7:$H$45,3,FALSE))," ",VLOOKUP(EDATE('Projektkostenkalkulation EP'!$B$4,1)+AL$3,Datenquellen!$F$7:$H$45,3,FALSE))="X"
                                    ),
                          "X",
                          IF((((NETWORKDAYS('Projektkostenkalkulation EP'!$C$8,EOMONTH('Projektkostenkalkulation EP'!$C$8,0)))*('Projektkostenkalkulation EP'!$N$43/5)*
                                        'Projektkostenkalkulation EP'!$C$27)-SUM($B$8:C8))&gt;('Projektkostenkalkulation EP'!$N$43/5),('Projektkostenkalkulation EP'!$N$43/5),
                                         (NETWORKDAYS('Projektkostenkalkulation EP'!$C$8,
                                          EOMONTH('Projektkostenkalkulation EP'!$C$8,0)))*('Projektkostenkalkulation EP'!$N$43/5)*'Projektkostenkalkulation EP'!$C$27-SUM($B$8:C8))
                          ),
               "X"
            )</f>
        <v>X</v>
      </c>
      <c r="E8" s="122" t="str">
        <f xml:space="preserve"> IF(TEXT((EDATE('Projektkostenkalkulation EP'!$B$4,1)+AM$3),"MM")=TEXT((EDATE('Projektkostenkalkulation EP'!$B$4,1)+(AM$3-1)),"MM"),
             IF(
                        OR(
                                    TEXT((EDATE('Projektkostenkalkulation EP'!$B$4,1)+AM$3),"TTT") = "Sa",
                                    TEXT((EDATE('Projektkostenkalkulation EP'!$B$4,1)+AM$3),"TTT") = "So",
                                    IF(ISNA(VLOOKUP(EDATE('Projektkostenkalkulation EP'!$B$4,1)+AM$3,Datenquellen!$F$7:$H$45,3,FALSE))," ",VLOOKUP(EDATE('Projektkostenkalkulation EP'!$B$4,1)+AM$3,Datenquellen!$F$7:$H$45,3,FALSE))="X"
                                    ),
                          "X",
                          IF((((NETWORKDAYS('Projektkostenkalkulation EP'!$C$8,EOMONTH('Projektkostenkalkulation EP'!$C$8,0)))*('Projektkostenkalkulation EP'!$N$43/5)*
                                        'Projektkostenkalkulation EP'!$C$27)-SUM($B$8:D8))&gt;('Projektkostenkalkulation EP'!$N$43/5),('Projektkostenkalkulation EP'!$N$43/5),
                                         (NETWORKDAYS('Projektkostenkalkulation EP'!$C$8,
                                          EOMONTH('Projektkostenkalkulation EP'!$C$8,0)))*('Projektkostenkalkulation EP'!$N$43/5)*'Projektkostenkalkulation EP'!$C$27-SUM($B$8:D8))
                          ),
               "X"
            )</f>
        <v>X</v>
      </c>
      <c r="F8" s="122">
        <f xml:space="preserve"> IF(TEXT((EDATE('Projektkostenkalkulation EP'!$B$4,1)+AN$3),"MM")=TEXT((EDATE('Projektkostenkalkulation EP'!$B$4,1)+(AN$3-1)),"MM"),
             IF(
                        OR(
                                    TEXT((EDATE('Projektkostenkalkulation EP'!$B$4,1)+AN$3),"TTT") = "Sa",
                                    TEXT((EDATE('Projektkostenkalkulation EP'!$B$4,1)+AN$3),"TTT") = "So",
                                    IF(ISNA(VLOOKUP(EDATE('Projektkostenkalkulation EP'!$B$4,1)+AN$3,Datenquellen!$F$7:$H$45,3,FALSE))," ",VLOOKUP(EDATE('Projektkostenkalkulation EP'!$B$4,1)+AN$3,Datenquellen!$F$7:$H$45,3,FALSE))="X"
                                    ),
                          "X",
                          IF((((NETWORKDAYS('Projektkostenkalkulation EP'!$C$8,EOMONTH('Projektkostenkalkulation EP'!$C$8,0)))*('Projektkostenkalkulation EP'!$N$43/5)*
                                        'Projektkostenkalkulation EP'!$C$27)-SUM($B$8:E8))&gt;('Projektkostenkalkulation EP'!$N$43/5),('Projektkostenkalkulation EP'!$N$43/5),
                                         (NETWORKDAYS('Projektkostenkalkulation EP'!$C$8,
                                          EOMONTH('Projektkostenkalkulation EP'!$C$8,0)))*('Projektkostenkalkulation EP'!$N$43/5)*'Projektkostenkalkulation EP'!$C$27-SUM($B$8:E8))
                          ),
               "X"
            )</f>
        <v>0</v>
      </c>
      <c r="G8" s="122">
        <f xml:space="preserve"> IF(TEXT((EDATE('Projektkostenkalkulation EP'!$B$4,1)+AO$3),"MM")=TEXT((EDATE('Projektkostenkalkulation EP'!$B$4,1)+(AO$3-1)),"MM"),
             IF(
                        OR(
                                    TEXT((EDATE('Projektkostenkalkulation EP'!$B$4,1)+AO$3),"TTT") = "Sa",
                                    TEXT((EDATE('Projektkostenkalkulation EP'!$B$4,1)+AO$3),"TTT") = "So",
                                    IF(ISNA(VLOOKUP(EDATE('Projektkostenkalkulation EP'!$B$4,1)+AO$3,Datenquellen!$F$7:$H$45,3,FALSE))," ",VLOOKUP(EDATE('Projektkostenkalkulation EP'!$B$4,1)+AO$3,Datenquellen!$F$7:$H$45,3,FALSE))="X"
                                    ),
                          "X",
                          IF((((NETWORKDAYS('Projektkostenkalkulation EP'!$C$8,EOMONTH('Projektkostenkalkulation EP'!$C$8,0)))*('Projektkostenkalkulation EP'!$N$43/5)*
                                        'Projektkostenkalkulation EP'!$C$27)-SUM($B$8:F8))&gt;('Projektkostenkalkulation EP'!$N$43/5),('Projektkostenkalkulation EP'!$N$43/5),
                                         (NETWORKDAYS('Projektkostenkalkulation EP'!$C$8,
                                          EOMONTH('Projektkostenkalkulation EP'!$C$8,0)))*('Projektkostenkalkulation EP'!$N$43/5)*'Projektkostenkalkulation EP'!$C$27-SUM($B$8:F8))
                          ),
               "X"
            )</f>
        <v>0</v>
      </c>
      <c r="H8" s="122">
        <f xml:space="preserve"> IF(TEXT((EDATE('Projektkostenkalkulation EP'!$B$4,1)+AP$3),"MM")=TEXT((EDATE('Projektkostenkalkulation EP'!$B$4,1)+(AP$3-1)),"MM"),
             IF(
                        OR(
                                    TEXT((EDATE('Projektkostenkalkulation EP'!$B$4,1)+AP$3),"TTT") = "Sa",
                                    TEXT((EDATE('Projektkostenkalkulation EP'!$B$4,1)+AP$3),"TTT") = "So",
                                    IF(ISNA(VLOOKUP(EDATE('Projektkostenkalkulation EP'!$B$4,1)+AP$3,Datenquellen!$F$7:$H$45,3,FALSE))," ",VLOOKUP(EDATE('Projektkostenkalkulation EP'!$B$4,1)+AP$3,Datenquellen!$F$7:$H$45,3,FALSE))="X"
                                    ),
                          "X",
                          IF((((NETWORKDAYS('Projektkostenkalkulation EP'!$C$8,EOMONTH('Projektkostenkalkulation EP'!$C$8,0)))*('Projektkostenkalkulation EP'!$N$43/5)*
                                        'Projektkostenkalkulation EP'!$C$27)-SUM($B$8:G8))&gt;('Projektkostenkalkulation EP'!$N$43/5),('Projektkostenkalkulation EP'!$N$43/5),
                                         (NETWORKDAYS('Projektkostenkalkulation EP'!$C$8,
                                          EOMONTH('Projektkostenkalkulation EP'!$C$8,0)))*('Projektkostenkalkulation EP'!$N$43/5)*'Projektkostenkalkulation EP'!$C$27-SUM($B$8:G8))
                          ),
               "X"
            )</f>
        <v>0</v>
      </c>
      <c r="I8" s="122">
        <f xml:space="preserve"> IF(TEXT((EDATE('Projektkostenkalkulation EP'!$B$4,1)+AQ$3),"MM")=TEXT((EDATE('Projektkostenkalkulation EP'!$B$4,1)+(AQ$3-1)),"MM"),
             IF(
                        OR(
                                    TEXT((EDATE('Projektkostenkalkulation EP'!$B$4,1)+AQ$3),"TTT") = "Sa",
                                    TEXT((EDATE('Projektkostenkalkulation EP'!$B$4,1)+AQ$3),"TTT") = "So",
                                    IF(ISNA(VLOOKUP(EDATE('Projektkostenkalkulation EP'!$B$4,1)+AQ$3,Datenquellen!$F$7:$H$45,3,FALSE))," ",VLOOKUP(EDATE('Projektkostenkalkulation EP'!$B$4,1)+AQ$3,Datenquellen!$F$7:$H$45,3,FALSE))="X"
                                    ),
                          "X",
                          IF((((NETWORKDAYS('Projektkostenkalkulation EP'!$C$8,EOMONTH('Projektkostenkalkulation EP'!$C$8,0)))*('Projektkostenkalkulation EP'!$N$43/5)*
                                        'Projektkostenkalkulation EP'!$C$27)-SUM($B$8:H8))&gt;('Projektkostenkalkulation EP'!$N$43/5),('Projektkostenkalkulation EP'!$N$43/5),
                                         (NETWORKDAYS('Projektkostenkalkulation EP'!$C$8,
                                          EOMONTH('Projektkostenkalkulation EP'!$C$8,0)))*('Projektkostenkalkulation EP'!$N$43/5)*'Projektkostenkalkulation EP'!$C$27-SUM($B$8:H8))
                          ),
               "X"
            )</f>
        <v>0</v>
      </c>
      <c r="J8" s="122">
        <f xml:space="preserve"> IF(TEXT((EDATE('Projektkostenkalkulation EP'!$B$4,1)+AR$3),"MM")=TEXT((EDATE('Projektkostenkalkulation EP'!$B$4,1)+(AR$3-1)),"MM"),
             IF(
                        OR(
                                    TEXT((EDATE('Projektkostenkalkulation EP'!$B$4,1)+AR$3),"TTT") = "Sa",
                                    TEXT((EDATE('Projektkostenkalkulation EP'!$B$4,1)+AR$3),"TTT") = "So",
                                    IF(ISNA(VLOOKUP(EDATE('Projektkostenkalkulation EP'!$B$4,1)+AR$3,Datenquellen!$F$7:$H$45,3,FALSE))," ",VLOOKUP(EDATE('Projektkostenkalkulation EP'!$B$4,1)+AR$3,Datenquellen!$F$7:$H$45,3,FALSE))="X"
                                    ),
                          "X",
                          IF((((NETWORKDAYS('Projektkostenkalkulation EP'!$C$8,EOMONTH('Projektkostenkalkulation EP'!$C$8,0)))*('Projektkostenkalkulation EP'!$N$43/5)*
                                        'Projektkostenkalkulation EP'!$C$27)-SUM($B$8:I8))&gt;('Projektkostenkalkulation EP'!$N$43/5),('Projektkostenkalkulation EP'!$N$43/5),
                                         (NETWORKDAYS('Projektkostenkalkulation EP'!$C$8,
                                          EOMONTH('Projektkostenkalkulation EP'!$C$8,0)))*('Projektkostenkalkulation EP'!$N$43/5)*'Projektkostenkalkulation EP'!$C$27-SUM($B$8:I8))
                          ),
               "X"
            )</f>
        <v>0</v>
      </c>
      <c r="K8" s="122" t="str">
        <f xml:space="preserve"> IF(TEXT((EDATE('Projektkostenkalkulation EP'!$B$4,1)+AS$3),"MM")=TEXT((EDATE('Projektkostenkalkulation EP'!$B$4,1)+(AS$3-1)),"MM"),
             IF(
                        OR(
                                    TEXT((EDATE('Projektkostenkalkulation EP'!$B$4,1)+AS$3),"TTT") = "Sa",
                                    TEXT((EDATE('Projektkostenkalkulation EP'!$B$4,1)+AS$3),"TTT") = "So",
                                    IF(ISNA(VLOOKUP(EDATE('Projektkostenkalkulation EP'!$B$4,1)+AS$3,Datenquellen!$F$7:$H$45,3,FALSE))," ",VLOOKUP(EDATE('Projektkostenkalkulation EP'!$B$4,1)+AS$3,Datenquellen!$F$7:$H$45,3,FALSE))="X"
                                    ),
                          "X",
                          IF((((NETWORKDAYS('Projektkostenkalkulation EP'!$C$8,EOMONTH('Projektkostenkalkulation EP'!$C$8,0)))*('Projektkostenkalkulation EP'!$N$43/5)*
                                        'Projektkostenkalkulation EP'!$C$27)-SUM($B$8:J8))&gt;('Projektkostenkalkulation EP'!$N$43/5),('Projektkostenkalkulation EP'!$N$43/5),
                                         (NETWORKDAYS('Projektkostenkalkulation EP'!$C$8,
                                          EOMONTH('Projektkostenkalkulation EP'!$C$8,0)))*('Projektkostenkalkulation EP'!$N$43/5)*'Projektkostenkalkulation EP'!$C$27-SUM($B$8:J8))
                          ),
               "X"
            )</f>
        <v>X</v>
      </c>
      <c r="L8" s="122" t="str">
        <f xml:space="preserve"> IF(TEXT((EDATE('Projektkostenkalkulation EP'!$B$4,1)+AT$3),"MM")=TEXT((EDATE('Projektkostenkalkulation EP'!$B$4,1)+(AT$3-1)),"MM"),
             IF(
                        OR(
                                    TEXT((EDATE('Projektkostenkalkulation EP'!$B$4,1)+AT$3),"TTT") = "Sa",
                                    TEXT((EDATE('Projektkostenkalkulation EP'!$B$4,1)+AT$3),"TTT") = "So",
                                    IF(ISNA(VLOOKUP(EDATE('Projektkostenkalkulation EP'!$B$4,1)+AT$3,Datenquellen!$F$7:$H$45,3,FALSE))," ",VLOOKUP(EDATE('Projektkostenkalkulation EP'!$B$4,1)+AT$3,Datenquellen!$F$7:$H$45,3,FALSE))="X"
                                    ),
                          "X",
                          IF((((NETWORKDAYS('Projektkostenkalkulation EP'!$C$8,EOMONTH('Projektkostenkalkulation EP'!$C$8,0)))*('Projektkostenkalkulation EP'!$N$43/5)*
                                        'Projektkostenkalkulation EP'!$C$27)-SUM($B$8:K8))&gt;('Projektkostenkalkulation EP'!$N$43/5),('Projektkostenkalkulation EP'!$N$43/5),
                                         (NETWORKDAYS('Projektkostenkalkulation EP'!$C$8,
                                          EOMONTH('Projektkostenkalkulation EP'!$C$8,0)))*('Projektkostenkalkulation EP'!$N$43/5)*'Projektkostenkalkulation EP'!$C$27-SUM($B$8:K8))
                          ),
               "X"
            )</f>
        <v>X</v>
      </c>
      <c r="M8" s="122">
        <f xml:space="preserve"> IF(TEXT((EDATE('Projektkostenkalkulation EP'!$B$4,1)+AU$3),"MM")=TEXT((EDATE('Projektkostenkalkulation EP'!$B$4,1)+(AU$3-1)),"MM"),
             IF(
                        OR(
                                    TEXT((EDATE('Projektkostenkalkulation EP'!$B$4,1)+AU$3),"TTT") = "Sa",
                                    TEXT((EDATE('Projektkostenkalkulation EP'!$B$4,1)+AU$3),"TTT") = "So",
                                    IF(ISNA(VLOOKUP(EDATE('Projektkostenkalkulation EP'!$B$4,1)+AU$3,Datenquellen!$F$7:$H$45,3,FALSE))," ",VLOOKUP(EDATE('Projektkostenkalkulation EP'!$B$4,1)+AU$3,Datenquellen!$F$7:$H$45,3,FALSE))="X"
                                    ),
                          "X",
                          IF((((NETWORKDAYS('Projektkostenkalkulation EP'!$C$8,EOMONTH('Projektkostenkalkulation EP'!$C$8,0)))*('Projektkostenkalkulation EP'!$N$43/5)*
                                        'Projektkostenkalkulation EP'!$C$27)-SUM($B$8:L8))&gt;('Projektkostenkalkulation EP'!$N$43/5),('Projektkostenkalkulation EP'!$N$43/5),
                                         (NETWORKDAYS('Projektkostenkalkulation EP'!$C$8,
                                          EOMONTH('Projektkostenkalkulation EP'!$C$8,0)))*('Projektkostenkalkulation EP'!$N$43/5)*'Projektkostenkalkulation EP'!$C$27-SUM($B$8:L8))
                          ),
               "X"
            )</f>
        <v>0</v>
      </c>
      <c r="N8" s="122">
        <f xml:space="preserve"> IF(TEXT((EDATE('Projektkostenkalkulation EP'!$B$4,1)+AV$3),"MM")=TEXT((EDATE('Projektkostenkalkulation EP'!$B$4,1)+(AV$3-1)),"MM"),
             IF(
                        OR(
                                    TEXT((EDATE('Projektkostenkalkulation EP'!$B$4,1)+AV$3),"TTT") = "Sa",
                                    TEXT((EDATE('Projektkostenkalkulation EP'!$B$4,1)+AV$3),"TTT") = "So",
                                    IF(ISNA(VLOOKUP(EDATE('Projektkostenkalkulation EP'!$B$4,1)+AV$3,Datenquellen!$F$7:$H$45,3,FALSE))," ",VLOOKUP(EDATE('Projektkostenkalkulation EP'!$B$4,1)+AV$3,Datenquellen!$F$7:$H$45,3,FALSE))="X"
                                    ),
                          "X",
                          IF((((NETWORKDAYS('Projektkostenkalkulation EP'!$C$8,EOMONTH('Projektkostenkalkulation EP'!$C$8,0)))*('Projektkostenkalkulation EP'!$N$43/5)*
                                        'Projektkostenkalkulation EP'!$C$27)-SUM($B$8:M8))&gt;('Projektkostenkalkulation EP'!$N$43/5),('Projektkostenkalkulation EP'!$N$43/5),
                                         (NETWORKDAYS('Projektkostenkalkulation EP'!$C$8,
                                          EOMONTH('Projektkostenkalkulation EP'!$C$8,0)))*('Projektkostenkalkulation EP'!$N$43/5)*'Projektkostenkalkulation EP'!$C$27-SUM($B$8:M8))
                          ),
               "X"
            )</f>
        <v>0</v>
      </c>
      <c r="O8" s="122">
        <f xml:space="preserve"> IF(TEXT((EDATE('Projektkostenkalkulation EP'!$B$4,1)+AW$3),"MM")=TEXT((EDATE('Projektkostenkalkulation EP'!$B$4,1)+(AW$3-1)),"MM"),
             IF(
                        OR(
                                    TEXT((EDATE('Projektkostenkalkulation EP'!$B$4,1)+AW$3),"TTT") = "Sa",
                                    TEXT((EDATE('Projektkostenkalkulation EP'!$B$4,1)+AW$3),"TTT") = "So",
                                    IF(ISNA(VLOOKUP(EDATE('Projektkostenkalkulation EP'!$B$4,1)+AW$3,Datenquellen!$F$7:$H$45,3,FALSE))," ",VLOOKUP(EDATE('Projektkostenkalkulation EP'!$B$4,1)+AW$3,Datenquellen!$F$7:$H$45,3,FALSE))="X"
                                    ),
                          "X",
                          IF((((NETWORKDAYS('Projektkostenkalkulation EP'!$C$8,EOMONTH('Projektkostenkalkulation EP'!$C$8,0)))*('Projektkostenkalkulation EP'!$N$43/5)*
                                        'Projektkostenkalkulation EP'!$C$27)-SUM($B$8:N8))&gt;('Projektkostenkalkulation EP'!$N$43/5),('Projektkostenkalkulation EP'!$N$43/5),
                                         (NETWORKDAYS('Projektkostenkalkulation EP'!$C$8,
                                          EOMONTH('Projektkostenkalkulation EP'!$C$8,0)))*('Projektkostenkalkulation EP'!$N$43/5)*'Projektkostenkalkulation EP'!$C$27-SUM($B$8:N8))
                          ),
               "X"
            )</f>
        <v>0</v>
      </c>
      <c r="P8" s="122">
        <f xml:space="preserve"> IF(TEXT((EDATE('Projektkostenkalkulation EP'!$B$4,1)+AX$3),"MM")=TEXT((EDATE('Projektkostenkalkulation EP'!$B$4,1)+(AX$3-1)),"MM"),
             IF(
                        OR(
                                    TEXT((EDATE('Projektkostenkalkulation EP'!$B$4,1)+AX$3),"TTT") = "Sa",
                                    TEXT((EDATE('Projektkostenkalkulation EP'!$B$4,1)+AX$3),"TTT") = "So",
                                    IF(ISNA(VLOOKUP(EDATE('Projektkostenkalkulation EP'!$B$4,1)+AX$3,Datenquellen!$F$7:$H$45,3,FALSE))," ",VLOOKUP(EDATE('Projektkostenkalkulation EP'!$B$4,1)+AX$3,Datenquellen!$F$7:$H$45,3,FALSE))="X"
                                    ),
                          "X",
                          IF((((NETWORKDAYS('Projektkostenkalkulation EP'!$C$8,EOMONTH('Projektkostenkalkulation EP'!$C$8,0)))*('Projektkostenkalkulation EP'!$N$43/5)*
                                        'Projektkostenkalkulation EP'!$C$27)-SUM($B$8:O8))&gt;('Projektkostenkalkulation EP'!$N$43/5),('Projektkostenkalkulation EP'!$N$43/5),
                                         (NETWORKDAYS('Projektkostenkalkulation EP'!$C$8,
                                          EOMONTH('Projektkostenkalkulation EP'!$C$8,0)))*('Projektkostenkalkulation EP'!$N$43/5)*'Projektkostenkalkulation EP'!$C$27-SUM($B$8:O8))
                          ),
               "X"
            )</f>
        <v>0</v>
      </c>
      <c r="Q8" s="122">
        <f xml:space="preserve"> IF(TEXT((EDATE('Projektkostenkalkulation EP'!$B$4,1)+AY$3),"MM")=TEXT((EDATE('Projektkostenkalkulation EP'!$B$4,1)+(AY$3-1)),"MM"),
             IF(
                        OR(
                                    TEXT((EDATE('Projektkostenkalkulation EP'!$B$4,1)+AY$3),"TTT") = "Sa",
                                    TEXT((EDATE('Projektkostenkalkulation EP'!$B$4,1)+AY$3),"TTT") = "So",
                                    IF(ISNA(VLOOKUP(EDATE('Projektkostenkalkulation EP'!$B$4,1)+AY$3,Datenquellen!$F$7:$H$45,3,FALSE))," ",VLOOKUP(EDATE('Projektkostenkalkulation EP'!$B$4,1)+AY$3,Datenquellen!$F$7:$H$45,3,FALSE))="X"
                                    ),
                          "X",
                          IF((((NETWORKDAYS('Projektkostenkalkulation EP'!$C$8,EOMONTH('Projektkostenkalkulation EP'!$C$8,0)))*('Projektkostenkalkulation EP'!$N$43/5)*
                                        'Projektkostenkalkulation EP'!$C$27)-SUM($B$8:P8))&gt;('Projektkostenkalkulation EP'!$N$43/5),('Projektkostenkalkulation EP'!$N$43/5),
                                         (NETWORKDAYS('Projektkostenkalkulation EP'!$C$8,
                                          EOMONTH('Projektkostenkalkulation EP'!$C$8,0)))*('Projektkostenkalkulation EP'!$N$43/5)*'Projektkostenkalkulation EP'!$C$27-SUM($B$8:P8))
                          ),
               "X"
            )</f>
        <v>0</v>
      </c>
      <c r="R8" s="122" t="str">
        <f xml:space="preserve"> IF(TEXT((EDATE('Projektkostenkalkulation EP'!$B$4,1)+AZ$3),"MM")=TEXT((EDATE('Projektkostenkalkulation EP'!$B$4,1)+(AZ$3-1)),"MM"),
             IF(
                        OR(
                                    TEXT((EDATE('Projektkostenkalkulation EP'!$B$4,1)+AZ$3),"TTT") = "Sa",
                                    TEXT((EDATE('Projektkostenkalkulation EP'!$B$4,1)+AZ$3),"TTT") = "So",
                                    IF(ISNA(VLOOKUP(EDATE('Projektkostenkalkulation EP'!$B$4,1)+AZ$3,Datenquellen!$F$7:$H$45,3,FALSE))," ",VLOOKUP(EDATE('Projektkostenkalkulation EP'!$B$4,1)+AZ$3,Datenquellen!$F$7:$H$45,3,FALSE))="X"
                                    ),
                          "X",
                          IF((((NETWORKDAYS('Projektkostenkalkulation EP'!$C$8,EOMONTH('Projektkostenkalkulation EP'!$C$8,0)))*('Projektkostenkalkulation EP'!$N$43/5)*
                                        'Projektkostenkalkulation EP'!$C$27)-SUM($B$8:Q8))&gt;('Projektkostenkalkulation EP'!$N$43/5),('Projektkostenkalkulation EP'!$N$43/5),
                                         (NETWORKDAYS('Projektkostenkalkulation EP'!$C$8,
                                          EOMONTH('Projektkostenkalkulation EP'!$C$8,0)))*('Projektkostenkalkulation EP'!$N$43/5)*'Projektkostenkalkulation EP'!$C$27-SUM($B$8:Q8))
                          ),
               "X"
            )</f>
        <v>X</v>
      </c>
      <c r="S8" s="122" t="str">
        <f xml:space="preserve"> IF(TEXT((EDATE('Projektkostenkalkulation EP'!$B$4,1)+BA$3),"MM")=TEXT((EDATE('Projektkostenkalkulation EP'!$B$4,1)+(BA$3-1)),"MM"),
             IF(
                        OR(
                                    TEXT((EDATE('Projektkostenkalkulation EP'!$B$4,1)+BA$3),"TTT") = "Sa",
                                    TEXT((EDATE('Projektkostenkalkulation EP'!$B$4,1)+BA$3),"TTT") = "So",
                                    IF(ISNA(VLOOKUP(EDATE('Projektkostenkalkulation EP'!$B$4,1)+BA$3,Datenquellen!$F$7:$H$45,3,FALSE))," ",VLOOKUP(EDATE('Projektkostenkalkulation EP'!$B$4,1)+BA$3,Datenquellen!$F$7:$H$45,3,FALSE))="X"
                                    ),
                          "X",
                          IF((((NETWORKDAYS('Projektkostenkalkulation EP'!$C$8,EOMONTH('Projektkostenkalkulation EP'!$C$8,0)))*('Projektkostenkalkulation EP'!$N$43/5)*
                                        'Projektkostenkalkulation EP'!$C$27)-SUM($B$8:R8))&gt;('Projektkostenkalkulation EP'!$N$43/5),('Projektkostenkalkulation EP'!$N$43/5),
                                         (NETWORKDAYS('Projektkostenkalkulation EP'!$C$8,
                                          EOMONTH('Projektkostenkalkulation EP'!$C$8,0)))*('Projektkostenkalkulation EP'!$N$43/5)*'Projektkostenkalkulation EP'!$C$27-SUM($B$8:R8))
                          ),
               "X"
            )</f>
        <v>X</v>
      </c>
      <c r="T8" s="122">
        <f xml:space="preserve"> IF(TEXT((EDATE('Projektkostenkalkulation EP'!$B$4,1)+BB$3),"MM")=TEXT((EDATE('Projektkostenkalkulation EP'!$B$4,1)+(BB$3-1)),"MM"),
             IF(
                        OR(
                                    TEXT((EDATE('Projektkostenkalkulation EP'!$B$4,1)+BB$3),"TTT") = "Sa",
                                    TEXT((EDATE('Projektkostenkalkulation EP'!$B$4,1)+BB$3),"TTT") = "So",
                                    IF(ISNA(VLOOKUP(EDATE('Projektkostenkalkulation EP'!$B$4,1)+BB$3,Datenquellen!$F$7:$H$45,3,FALSE))," ",VLOOKUP(EDATE('Projektkostenkalkulation EP'!$B$4,1)+BB$3,Datenquellen!$F$7:$H$45,3,FALSE))="X"
                                    ),
                          "X",
                          IF((((NETWORKDAYS('Projektkostenkalkulation EP'!$C$8,EOMONTH('Projektkostenkalkulation EP'!$C$8,0)))*('Projektkostenkalkulation EP'!$N$43/5)*
                                        'Projektkostenkalkulation EP'!$C$27)-SUM($B$8:S8))&gt;('Projektkostenkalkulation EP'!$N$43/5),('Projektkostenkalkulation EP'!$N$43/5),
                                         (NETWORKDAYS('Projektkostenkalkulation EP'!$C$8,
                                          EOMONTH('Projektkostenkalkulation EP'!$C$8,0)))*('Projektkostenkalkulation EP'!$N$43/5)*'Projektkostenkalkulation EP'!$C$27-SUM($B$8:S8))
                          ),
               "X"
            )</f>
        <v>0</v>
      </c>
      <c r="U8" s="122">
        <f xml:space="preserve"> IF(TEXT((EDATE('Projektkostenkalkulation EP'!$B$4,1)+BC$3),"MM")=TEXT((EDATE('Projektkostenkalkulation EP'!$B$4,1)+(BC$3-1)),"MM"),
             IF(
                        OR(
                                    TEXT((EDATE('Projektkostenkalkulation EP'!$B$4,1)+BC$3),"TTT") = "Sa",
                                    TEXT((EDATE('Projektkostenkalkulation EP'!$B$4,1)+BC$3),"TTT") = "So",
                                    IF(ISNA(VLOOKUP(EDATE('Projektkostenkalkulation EP'!$B$4,1)+BC$3,Datenquellen!$F$7:$H$45,3,FALSE))," ",VLOOKUP(EDATE('Projektkostenkalkulation EP'!$B$4,1)+BC$3,Datenquellen!$F$7:$H$45,3,FALSE))="X"
                                    ),
                          "X",
                          IF((((NETWORKDAYS('Projektkostenkalkulation EP'!$C$8,EOMONTH('Projektkostenkalkulation EP'!$C$8,0)))*('Projektkostenkalkulation EP'!$N$43/5)*
                                        'Projektkostenkalkulation EP'!$C$27)-SUM($B$8:T8))&gt;('Projektkostenkalkulation EP'!$N$43/5),('Projektkostenkalkulation EP'!$N$43/5),
                                         (NETWORKDAYS('Projektkostenkalkulation EP'!$C$8,
                                          EOMONTH('Projektkostenkalkulation EP'!$C$8,0)))*('Projektkostenkalkulation EP'!$N$43/5)*'Projektkostenkalkulation EP'!$C$27-SUM($B$8:T8))
                          ),
               "X"
            )</f>
        <v>0</v>
      </c>
      <c r="V8" s="122">
        <f xml:space="preserve"> IF(TEXT((EDATE('Projektkostenkalkulation EP'!$B$4,1)+BD$3),"MM")=TEXT((EDATE('Projektkostenkalkulation EP'!$B$4,1)+(BD$3-1)),"MM"),
             IF(
                        OR(
                                    TEXT((EDATE('Projektkostenkalkulation EP'!$B$4,1)+BD$3),"TTT") = "Sa",
                                    TEXT((EDATE('Projektkostenkalkulation EP'!$B$4,1)+BD$3),"TTT") = "So",
                                    IF(ISNA(VLOOKUP(EDATE('Projektkostenkalkulation EP'!$B$4,1)+BD$3,Datenquellen!$F$7:$H$45,3,FALSE))," ",VLOOKUP(EDATE('Projektkostenkalkulation EP'!$B$4,1)+BD$3,Datenquellen!$F$7:$H$45,3,FALSE))="X"
                                    ),
                          "X",
                          IF((((NETWORKDAYS('Projektkostenkalkulation EP'!$C$8,EOMONTH('Projektkostenkalkulation EP'!$C$8,0)))*('Projektkostenkalkulation EP'!$N$43/5)*
                                        'Projektkostenkalkulation EP'!$C$27)-SUM($B$8:U8))&gt;('Projektkostenkalkulation EP'!$N$43/5),('Projektkostenkalkulation EP'!$N$43/5),
                                         (NETWORKDAYS('Projektkostenkalkulation EP'!$C$8,
                                          EOMONTH('Projektkostenkalkulation EP'!$C$8,0)))*('Projektkostenkalkulation EP'!$N$43/5)*'Projektkostenkalkulation EP'!$C$27-SUM($B$8:U8))
                          ),
               "X"
            )</f>
        <v>0</v>
      </c>
      <c r="W8" s="122">
        <f xml:space="preserve"> IF(TEXT((EDATE('Projektkostenkalkulation EP'!$B$4,1)+BE$3),"MM")=TEXT((EDATE('Projektkostenkalkulation EP'!$B$4,1)+(BE$3-1)),"MM"),
             IF(
                        OR(
                                    TEXT((EDATE('Projektkostenkalkulation EP'!$B$4,1)+BE$3),"TTT") = "Sa",
                                    TEXT((EDATE('Projektkostenkalkulation EP'!$B$4,1)+BE$3),"TTT") = "So",
                                    IF(ISNA(VLOOKUP(EDATE('Projektkostenkalkulation EP'!$B$4,1)+BE$3,Datenquellen!$F$7:$H$45,3,FALSE))," ",VLOOKUP(EDATE('Projektkostenkalkulation EP'!$B$4,1)+BE$3,Datenquellen!$F$7:$H$45,3,FALSE))="X"
                                    ),
                          "X",
                          IF((((NETWORKDAYS('Projektkostenkalkulation EP'!$C$8,EOMONTH('Projektkostenkalkulation EP'!$C$8,0)))*('Projektkostenkalkulation EP'!$N$43/5)*
                                        'Projektkostenkalkulation EP'!$C$27)-SUM($B$8:V8))&gt;('Projektkostenkalkulation EP'!$N$43/5),('Projektkostenkalkulation EP'!$N$43/5),
                                         (NETWORKDAYS('Projektkostenkalkulation EP'!$C$8,
                                          EOMONTH('Projektkostenkalkulation EP'!$C$8,0)))*('Projektkostenkalkulation EP'!$N$43/5)*'Projektkostenkalkulation EP'!$C$27-SUM($B$8:V8))
                          ),
               "X"
            )</f>
        <v>0</v>
      </c>
      <c r="X8" s="122">
        <f xml:space="preserve"> IF(TEXT((EDATE('Projektkostenkalkulation EP'!$B$4,1)+BF$3),"MM")=TEXT((EDATE('Projektkostenkalkulation EP'!$B$4,1)+(BF$3-1)),"MM"),
             IF(
                        OR(
                                    TEXT((EDATE('Projektkostenkalkulation EP'!$B$4,1)+BF$3),"TTT") = "Sa",
                                    TEXT((EDATE('Projektkostenkalkulation EP'!$B$4,1)+BF$3),"TTT") = "So",
                                    IF(ISNA(VLOOKUP(EDATE('Projektkostenkalkulation EP'!$B$4,1)+BF$3,Datenquellen!$F$7:$H$45,3,FALSE))," ",VLOOKUP(EDATE('Projektkostenkalkulation EP'!$B$4,1)+BF$3,Datenquellen!$F$7:$H$45,3,FALSE))="X"
                                    ),
                          "X",
                          IF((((NETWORKDAYS('Projektkostenkalkulation EP'!$C$8,EOMONTH('Projektkostenkalkulation EP'!$C$8,0)))*('Projektkostenkalkulation EP'!$N$43/5)*
                                        'Projektkostenkalkulation EP'!$C$27)-SUM($B$8:W8))&gt;('Projektkostenkalkulation EP'!$N$43/5),('Projektkostenkalkulation EP'!$N$43/5),
                                         (NETWORKDAYS('Projektkostenkalkulation EP'!$C$8,
                                          EOMONTH('Projektkostenkalkulation EP'!$C$8,0)))*('Projektkostenkalkulation EP'!$N$43/5)*'Projektkostenkalkulation EP'!$C$27-SUM($B$8:W8))
                          ),
               "X"
            )</f>
        <v>0</v>
      </c>
      <c r="Y8" s="122" t="str">
        <f xml:space="preserve"> IF(TEXT((EDATE('Projektkostenkalkulation EP'!$B$4,1)+BG$3),"MM")=TEXT((EDATE('Projektkostenkalkulation EP'!$B$4,1)+(BG$3-1)),"MM"),
             IF(
                        OR(
                                    TEXT((EDATE('Projektkostenkalkulation EP'!$B$4,1)+BG$3),"TTT") = "Sa",
                                    TEXT((EDATE('Projektkostenkalkulation EP'!$B$4,1)+BG$3),"TTT") = "So",
                                    IF(ISNA(VLOOKUP(EDATE('Projektkostenkalkulation EP'!$B$4,1)+BG$3,Datenquellen!$F$7:$H$45,3,FALSE))," ",VLOOKUP(EDATE('Projektkostenkalkulation EP'!$B$4,1)+BG$3,Datenquellen!$F$7:$H$45,3,FALSE))="X"
                                    ),
                          "X",
                          IF((((NETWORKDAYS('Projektkostenkalkulation EP'!$C$8,EOMONTH('Projektkostenkalkulation EP'!$C$8,0)))*('Projektkostenkalkulation EP'!$N$43/5)*
                                        'Projektkostenkalkulation EP'!$C$27)-SUM($B$8:X8))&gt;('Projektkostenkalkulation EP'!$N$43/5),('Projektkostenkalkulation EP'!$N$43/5),
                                         (NETWORKDAYS('Projektkostenkalkulation EP'!$C$8,
                                          EOMONTH('Projektkostenkalkulation EP'!$C$8,0)))*('Projektkostenkalkulation EP'!$N$43/5)*'Projektkostenkalkulation EP'!$C$27-SUM($B$8:X8))
                          ),
               "X"
            )</f>
        <v>X</v>
      </c>
      <c r="Z8" s="122" t="str">
        <f xml:space="preserve"> IF(TEXT((EDATE('Projektkostenkalkulation EP'!$B$4,1)+BH$3),"MM")=TEXT((EDATE('Projektkostenkalkulation EP'!$B$4,1)+(BH$3-1)),"MM"),
             IF(
                        OR(
                                    TEXT((EDATE('Projektkostenkalkulation EP'!$B$4,1)+BH$3),"TTT") = "Sa",
                                    TEXT((EDATE('Projektkostenkalkulation EP'!$B$4,1)+BH$3),"TTT") = "So",
                                    IF(ISNA(VLOOKUP(EDATE('Projektkostenkalkulation EP'!$B$4,1)+BH$3,Datenquellen!$F$7:$H$45,3,FALSE))," ",VLOOKUP(EDATE('Projektkostenkalkulation EP'!$B$4,1)+BH$3,Datenquellen!$F$7:$H$45,3,FALSE))="X"
                                    ),
                          "X",
                          IF((((NETWORKDAYS('Projektkostenkalkulation EP'!$C$8,EOMONTH('Projektkostenkalkulation EP'!$C$8,0)))*('Projektkostenkalkulation EP'!$N$43/5)*
                                        'Projektkostenkalkulation EP'!$C$27)-SUM($B$8:Y8))&gt;('Projektkostenkalkulation EP'!$N$43/5),('Projektkostenkalkulation EP'!$N$43/5),
                                         (NETWORKDAYS('Projektkostenkalkulation EP'!$C$8,
                                          EOMONTH('Projektkostenkalkulation EP'!$C$8,0)))*('Projektkostenkalkulation EP'!$N$43/5)*'Projektkostenkalkulation EP'!$C$27-SUM($B$8:Y8))
                          ),
               "X"
            )</f>
        <v>X</v>
      </c>
      <c r="AA8" s="122">
        <f xml:space="preserve"> IF(TEXT((EDATE('Projektkostenkalkulation EP'!$B$4,1)+BI$3),"MM")=TEXT((EDATE('Projektkostenkalkulation EP'!$B$4,1)+(BI$3-1)),"MM"),
             IF(
                        OR(
                                    TEXT((EDATE('Projektkostenkalkulation EP'!$B$4,1)+BI$3),"TTT") = "Sa",
                                    TEXT((EDATE('Projektkostenkalkulation EP'!$B$4,1)+BI$3),"TTT") = "So",
                                    IF(ISNA(VLOOKUP(EDATE('Projektkostenkalkulation EP'!$B$4,1)+BI$3,Datenquellen!$F$7:$H$45,3,FALSE))," ",VLOOKUP(EDATE('Projektkostenkalkulation EP'!$B$4,1)+BI$3,Datenquellen!$F$7:$H$45,3,FALSE))="X"
                                    ),
                          "X",
                          IF((((NETWORKDAYS('Projektkostenkalkulation EP'!$C$8,EOMONTH('Projektkostenkalkulation EP'!$C$8,0)))*('Projektkostenkalkulation EP'!$N$43/5)*
                                        'Projektkostenkalkulation EP'!$C$27)-SUM($B$8:Z8))&gt;('Projektkostenkalkulation EP'!$N$43/5),('Projektkostenkalkulation EP'!$N$43/5),
                                         (NETWORKDAYS('Projektkostenkalkulation EP'!$C$8,
                                          EOMONTH('Projektkostenkalkulation EP'!$C$8,0)))*('Projektkostenkalkulation EP'!$N$43/5)*'Projektkostenkalkulation EP'!$C$27-SUM($B$8:Z8))
                          ),
               "X"
            )</f>
        <v>0</v>
      </c>
      <c r="AB8" s="122">
        <f xml:space="preserve"> IF(TEXT((EDATE('Projektkostenkalkulation EP'!$B$4,1)+BJ$3),"MM")=TEXT((EDATE('Projektkostenkalkulation EP'!$B$4,1)+(BJ$3-1)),"MM"),
             IF(
                        OR(
                                    TEXT((EDATE('Projektkostenkalkulation EP'!$B$4,1)+BJ$3),"TTT") = "Sa",
                                    TEXT((EDATE('Projektkostenkalkulation EP'!$B$4,1)+BJ$3),"TTT") = "So",
                                    IF(ISNA(VLOOKUP(EDATE('Projektkostenkalkulation EP'!$B$4,1)+BJ$3,Datenquellen!$F$7:$H$45,3,FALSE))," ",VLOOKUP(EDATE('Projektkostenkalkulation EP'!$B$4,1)+BJ$3,Datenquellen!$F$7:$H$45,3,FALSE))="X"
                                    ),
                          "X",
                          IF((((NETWORKDAYS('Projektkostenkalkulation EP'!$C$8,EOMONTH('Projektkostenkalkulation EP'!$C$8,0)))*('Projektkostenkalkulation EP'!$N$43/5)*
                                        'Projektkostenkalkulation EP'!$C$27)-SUM($B$8:AA8))&gt;('Projektkostenkalkulation EP'!$N$43/5),('Projektkostenkalkulation EP'!$N$43/5),
                                         (NETWORKDAYS('Projektkostenkalkulation EP'!$C$8,
                                          EOMONTH('Projektkostenkalkulation EP'!$C$8,0)))*('Projektkostenkalkulation EP'!$N$43/5)*'Projektkostenkalkulation EP'!$C$27-SUM($B$8:AA8))
                          ),
               "X"
            )</f>
        <v>0</v>
      </c>
      <c r="AC8" s="122">
        <f xml:space="preserve"> IF(TEXT((EDATE('Projektkostenkalkulation EP'!$B$4,1)+BK$3),"MM")=TEXT((EDATE('Projektkostenkalkulation EP'!$B$4,1)+(BK$3-1)),"MM"),
             IF(
                        OR(
                                    TEXT((EDATE('Projektkostenkalkulation EP'!$B$4,1)+BK$3),"TTT") = "Sa",
                                    TEXT((EDATE('Projektkostenkalkulation EP'!$B$4,1)+BK$3),"TTT") = "So",
                                    IF(ISNA(VLOOKUP(EDATE('Projektkostenkalkulation EP'!$B$4,1)+BK$3,Datenquellen!$F$7:$H$45,3,FALSE))," ",VLOOKUP(EDATE('Projektkostenkalkulation EP'!$B$4,1)+BK$3,Datenquellen!$F$7:$H$45,3,FALSE))="X"
                                    ),
                          "X",
                          IF((((NETWORKDAYS('Projektkostenkalkulation EP'!$C$8,EOMONTH('Projektkostenkalkulation EP'!$C$8,0)))*('Projektkostenkalkulation EP'!$N$43/5)*
                                        'Projektkostenkalkulation EP'!$C$27)-SUM($B$8:AB8))&gt;('Projektkostenkalkulation EP'!$N$43/5),('Projektkostenkalkulation EP'!$N$43/5),
                                         (NETWORKDAYS('Projektkostenkalkulation EP'!$C$8,
                                          EOMONTH('Projektkostenkalkulation EP'!$C$8,0)))*('Projektkostenkalkulation EP'!$N$43/5)*'Projektkostenkalkulation EP'!$C$27-SUM($B$8:AB8))
                          ),
               "X"
            )</f>
        <v>0</v>
      </c>
      <c r="AD8" s="122">
        <f xml:space="preserve"> IF(TEXT((EDATE('Projektkostenkalkulation EP'!$B$4,1)+BL$3),"MM")=TEXT((EDATE('Projektkostenkalkulation EP'!$B$4,1)+(BL$3-1)),"MM"),
             IF(
                        OR(
                                    TEXT((EDATE('Projektkostenkalkulation EP'!$B$4,1)+BL$3),"TTT") = "Sa",
                                    TEXT((EDATE('Projektkostenkalkulation EP'!$B$4,1)+BL$3),"TTT") = "So",
                                    IF(ISNA(VLOOKUP(EDATE('Projektkostenkalkulation EP'!$B$4,1)+BL$3,Datenquellen!$F$7:$H$45,3,FALSE))," ",VLOOKUP(EDATE('Projektkostenkalkulation EP'!$B$4,1)+BL$3,Datenquellen!$F$7:$H$45,3,FALSE))="X"
                                    ),
                          "X",
                          IF((((NETWORKDAYS('Projektkostenkalkulation EP'!$C$8,EOMONTH('Projektkostenkalkulation EP'!$C$8,0)))*('Projektkostenkalkulation EP'!$N$43/5)*
                                        'Projektkostenkalkulation EP'!$C$27)-SUM($B$8:AC8))&gt;('Projektkostenkalkulation EP'!$N$43/5),('Projektkostenkalkulation EP'!$N$43/5),
                                         (NETWORKDAYS('Projektkostenkalkulation EP'!$C$8,
                                          EOMONTH('Projektkostenkalkulation EP'!$C$8,0)))*('Projektkostenkalkulation EP'!$N$43/5)*'Projektkostenkalkulation EP'!$C$27-SUM($B$8:AC8))
                          ),
               "X"
            )</f>
        <v>0</v>
      </c>
      <c r="AE8" s="122" t="str">
        <f xml:space="preserve"> IF(TEXT((EDATE('Projektkostenkalkulation EP'!$B$4,1)+BM$3),"MM")=TEXT((EDATE('Projektkostenkalkulation EP'!$B$4,1)+(BM$3-1)),"MM"),
             IF(
                        OR(
                                    TEXT((EDATE('Projektkostenkalkulation EP'!$B$4,1)+BM$3),"TTT") = "Sa",
                                    TEXT((EDATE('Projektkostenkalkulation EP'!$B$4,1)+BM$3),"TTT") = "So",
                                    IF(ISNA(VLOOKUP(EDATE('Projektkostenkalkulation EP'!$B$4,1)+BM$3,Datenquellen!$F$7:$H$45,3,FALSE))," ",VLOOKUP(EDATE('Projektkostenkalkulation EP'!$B$4,1)+BM$3,Datenquellen!$F$7:$H$45,3,FALSE))="X"
                                    ),
                          "X",
                          IF((((NETWORKDAYS('Projektkostenkalkulation EP'!$C$8,EOMONTH('Projektkostenkalkulation EP'!$C$8,0)))*('Projektkostenkalkulation EP'!$N$43/5)*
                                        'Projektkostenkalkulation EP'!$C$27)-SUM($B$8:AD8))&gt;('Projektkostenkalkulation EP'!$N$43/5),('Projektkostenkalkulation EP'!$N$43/5),
                                         (NETWORKDAYS('Projektkostenkalkulation EP'!$C$8,
                                          EOMONTH('Projektkostenkalkulation EP'!$C$8,0)))*('Projektkostenkalkulation EP'!$N$43/5)*'Projektkostenkalkulation EP'!$C$27-SUM($B$8:AD8))
                          ),
               "X"
            )</f>
        <v>X</v>
      </c>
      <c r="AF8" s="122" t="str">
        <f xml:space="preserve"> IF(TEXT((EDATE('Projektkostenkalkulation EP'!$B$4,1)+BN$3),"MM")=TEXT((EDATE('Projektkostenkalkulation EP'!$B$4,1)+(BN$3-1)),"MM"),
             IF(
                        OR(
                                    TEXT((EDATE('Projektkostenkalkulation EP'!$B$4,1)+BN$3),"TTT") = "Sa",
                                    TEXT((EDATE('Projektkostenkalkulation EP'!$B$4,1)+BN$3),"TTT") = "So",
                                    IF(ISNA(VLOOKUP(EDATE('Projektkostenkalkulation EP'!$B$4,1)+BN$3,Datenquellen!$F$7:$H$45,3,FALSE))," ",VLOOKUP(EDATE('Projektkostenkalkulation EP'!$B$4,1)+BN$3,Datenquellen!$F$7:$H$45,3,FALSE))="X"
                                    ),
                          "X",
                          IF((((NETWORKDAYS('Projektkostenkalkulation EP'!$C$8,EOMONTH('Projektkostenkalkulation EP'!$C$8,0)))*('Projektkostenkalkulation EP'!$N$43/5)*
                                        'Projektkostenkalkulation EP'!$C$27)-SUM($B$8:AE8))&gt;('Projektkostenkalkulation EP'!$N$43/5),('Projektkostenkalkulation EP'!$N$43/5),
                                         (NETWORKDAYS('Projektkostenkalkulation EP'!$C$8,
                                          EOMONTH('Projektkostenkalkulation EP'!$C$8,0)))*('Projektkostenkalkulation EP'!$N$43/5)*'Projektkostenkalkulation EP'!$C$27-SUM($B$8:AE8))
                          ),
               "X"
            )</f>
        <v>X</v>
      </c>
      <c r="AG8" s="121">
        <f>SUM(B8:AF8)</f>
        <v>0</v>
      </c>
      <c r="AH8" s="525">
        <f>AG8-AG9</f>
        <v>0</v>
      </c>
      <c r="AJ8" s="2" t="s">
        <v>81</v>
      </c>
      <c r="AK8" s="124" t="str">
        <f>IF(
            OR(
                     TEXT(EDATE('Projektkostenkalkulation EP'!$B$4,13),"TTT") = "Sa",
                     TEXT(EDATE('Projektkostenkalkulation EP'!$B$4,13),"TTT") = "So",
                     IF(ISNA(VLOOKUP(EDATE('Projektkostenkalkulation EP'!$B$4,13),Datenquellen!$F$7:$H$45,3,FALSE))," ",VLOOKUP(EDATE('Projektkostenkalkulation EP'!$B$4,13),Datenquellen!$F$7:$H$45,3,FALSE))="X"
                            ),
                    "X",
                    IF('Projektkostenkalkulation EP'!$O$27&gt;0,('Projektkostenkalkulation EP'!$N$43/5),0)
            )</f>
        <v>X</v>
      </c>
      <c r="AL8" s="122" t="str">
        <f xml:space="preserve"> IF(TEXT((EDATE('Projektkostenkalkulation EP'!$B$4,13)+AK$3),"MM")=TEXT((EDATE('Projektkostenkalkulation EP'!$B$4,13)+(AK$3-1)),"MM"),
             IF(
                        OR(
                                    TEXT((EDATE('Projektkostenkalkulation EP'!$B$4,13)+AK$3),"TTT") = "Sa",
                                    TEXT((EDATE('Projektkostenkalkulation EP'!$B$4,13)+AK$3),"TTT") = "So",
                                    IF(ISNA(VLOOKUP(EDATE('Projektkostenkalkulation EP'!$B$4,13)+AK$3,Datenquellen!$F$7:$H$45,3,FALSE))," ",VLOOKUP(EDATE('Projektkostenkalkulation EP'!$B$4,13)+AK$3,Datenquellen!$F$7:$H$45,3,FALSE))="X"
                                    ),
                          "X",
                          IF((((NETWORKDAYS('Projektkostenkalkulation EP'!$O$8,EOMONTH('Projektkostenkalkulation EP'!$O$8,0)))*('Projektkostenkalkulation EP'!$N$43/5)*
                                        'Projektkostenkalkulation EP'!$O$27)-SUM($AK$8:AK8))&gt;('Projektkostenkalkulation EP'!$N$43/5),('Projektkostenkalkulation EP'!$N$43/5),
                                         (NETWORKDAYS('Projektkostenkalkulation EP'!$O$8,
                                          EOMONTH('Projektkostenkalkulation EP'!$O$8,0)))*('Projektkostenkalkulation EP'!$N$43/5)*'Projektkostenkalkulation EP'!$O$27-SUM($AK$8:AK8))
                          ),
               "X"
            )</f>
        <v>X</v>
      </c>
      <c r="AM8" s="122">
        <f xml:space="preserve"> IF(TEXT((EDATE('Projektkostenkalkulation EP'!$B$4,13)+AL$3),"MM")=TEXT((EDATE('Projektkostenkalkulation EP'!$B$4,13)+(AL$3-1)),"MM"),
             IF(
                        OR(
                                    TEXT((EDATE('Projektkostenkalkulation EP'!$B$4,13)+AL$3),"TTT") = "Sa",
                                    TEXT((EDATE('Projektkostenkalkulation EP'!$B$4,13)+AL$3),"TTT") = "So",
                                    IF(ISNA(VLOOKUP(EDATE('Projektkostenkalkulation EP'!$B$4,13)+AL$3,Datenquellen!$F$7:$H$45,3,FALSE))," ",VLOOKUP(EDATE('Projektkostenkalkulation EP'!$B$4,13)+AL$3,Datenquellen!$F$7:$H$45,3,FALSE))="X"
                                    ),
                          "X",
                          IF((((NETWORKDAYS('Projektkostenkalkulation EP'!$O$8,EOMONTH('Projektkostenkalkulation EP'!$O$8,0)))*('Projektkostenkalkulation EP'!$N$43/5)*
                                        'Projektkostenkalkulation EP'!$O$27)-SUM($AK$8:AL8))&gt;('Projektkostenkalkulation EP'!$N$43/5),('Projektkostenkalkulation EP'!$N$43/5),
                                         (NETWORKDAYS('Projektkostenkalkulation EP'!$O$8,
                                          EOMONTH('Projektkostenkalkulation EP'!$O$8,0)))*('Projektkostenkalkulation EP'!$N$43/5)*'Projektkostenkalkulation EP'!$O$27-SUM($AK$8:AL8))
                          ),
               "X"
            )</f>
        <v>0</v>
      </c>
      <c r="AN8" s="122">
        <f xml:space="preserve"> IF(TEXT((EDATE('Projektkostenkalkulation EP'!$B$4,13)+AM$3),"MM")=TEXT((EDATE('Projektkostenkalkulation EP'!$B$4,13)+(AM$3-1)),"MM"),
             IF(
                        OR(
                                    TEXT((EDATE('Projektkostenkalkulation EP'!$B$4,13)+AM$3),"TTT") = "Sa",
                                    TEXT((EDATE('Projektkostenkalkulation EP'!$B$4,13)+AM$3),"TTT") = "So",
                                    IF(ISNA(VLOOKUP(EDATE('Projektkostenkalkulation EP'!$B$4,13)+AM$3,Datenquellen!$F$7:$H$45,3,FALSE))," ",VLOOKUP(EDATE('Projektkostenkalkulation EP'!$B$4,13)+AM$3,Datenquellen!$F$7:$H$45,3,FALSE))="X"
                                    ),
                          "X",
                          IF((((NETWORKDAYS('Projektkostenkalkulation EP'!$O$8,EOMONTH('Projektkostenkalkulation EP'!$O$8,0)))*('Projektkostenkalkulation EP'!$N$43/5)*
                                        'Projektkostenkalkulation EP'!$O$27)-SUM($AK$8:AM8))&gt;('Projektkostenkalkulation EP'!$N$43/5),('Projektkostenkalkulation EP'!$N$43/5),
                                         (NETWORKDAYS('Projektkostenkalkulation EP'!$O$8,
                                          EOMONTH('Projektkostenkalkulation EP'!$O$8,0)))*('Projektkostenkalkulation EP'!$N$43/5)*'Projektkostenkalkulation EP'!$O$27-SUM($AK$8:AM8))
                          ),
               "X"
            )</f>
        <v>0</v>
      </c>
      <c r="AO8" s="122">
        <f xml:space="preserve"> IF(TEXT((EDATE('Projektkostenkalkulation EP'!$B$4,13)+AN$3),"MM")=TEXT((EDATE('Projektkostenkalkulation EP'!$B$4,13)+(AN$3-1)),"MM"),
             IF(
                        OR(
                                    TEXT((EDATE('Projektkostenkalkulation EP'!$B$4,13)+AN$3),"TTT") = "Sa",
                                    TEXT((EDATE('Projektkostenkalkulation EP'!$B$4,13)+AN$3),"TTT") = "So",
                                    IF(ISNA(VLOOKUP(EDATE('Projektkostenkalkulation EP'!$B$4,13)+AN$3,Datenquellen!$F$7:$H$45,3,FALSE))," ",VLOOKUP(EDATE('Projektkostenkalkulation EP'!$B$4,13)+AN$3,Datenquellen!$F$7:$H$45,3,FALSE))="X"
                                    ),
                          "X",
                          IF((((NETWORKDAYS('Projektkostenkalkulation EP'!$O$8,EOMONTH('Projektkostenkalkulation EP'!$O$8,0)))*('Projektkostenkalkulation EP'!$N$43/5)*
                                        'Projektkostenkalkulation EP'!$O$27)-SUM($AK$8:AN8))&gt;('Projektkostenkalkulation EP'!$N$43/5),('Projektkostenkalkulation EP'!$N$43/5),
                                         (NETWORKDAYS('Projektkostenkalkulation EP'!$O$8,
                                          EOMONTH('Projektkostenkalkulation EP'!$O$8,0)))*('Projektkostenkalkulation EP'!$N$43/5)*'Projektkostenkalkulation EP'!$O$27-SUM($AK$8:AN8))
                          ),
               "X"
            )</f>
        <v>0</v>
      </c>
      <c r="AP8" s="122">
        <f xml:space="preserve"> IF(TEXT((EDATE('Projektkostenkalkulation EP'!$B$4,13)+AO$3),"MM")=TEXT((EDATE('Projektkostenkalkulation EP'!$B$4,13)+(AO$3-1)),"MM"),
             IF(
                        OR(
                                    TEXT((EDATE('Projektkostenkalkulation EP'!$B$4,13)+AO$3),"TTT") = "Sa",
                                    TEXT((EDATE('Projektkostenkalkulation EP'!$B$4,13)+AO$3),"TTT") = "So",
                                    IF(ISNA(VLOOKUP(EDATE('Projektkostenkalkulation EP'!$B$4,13)+AO$3,Datenquellen!$F$7:$H$45,3,FALSE))," ",VLOOKUP(EDATE('Projektkostenkalkulation EP'!$B$4,13)+AO$3,Datenquellen!$F$7:$H$45,3,FALSE))="X"
                                    ),
                          "X",
                          IF((((NETWORKDAYS('Projektkostenkalkulation EP'!$O$8,EOMONTH('Projektkostenkalkulation EP'!$O$8,0)))*('Projektkostenkalkulation EP'!$N$43/5)*
                                        'Projektkostenkalkulation EP'!$O$27)-SUM($AK$8:AO8))&gt;('Projektkostenkalkulation EP'!$N$43/5),('Projektkostenkalkulation EP'!$N$43/5),
                                         (NETWORKDAYS('Projektkostenkalkulation EP'!$O$8,
                                          EOMONTH('Projektkostenkalkulation EP'!$O$8,0)))*('Projektkostenkalkulation EP'!$N$43/5)*'Projektkostenkalkulation EP'!$O$27-SUM($AK$8:AO8))
                          ),
               "X"
            )</f>
        <v>0</v>
      </c>
      <c r="AQ8" s="122">
        <f xml:space="preserve"> IF(TEXT((EDATE('Projektkostenkalkulation EP'!$B$4,13)+AP$3),"MM")=TEXT((EDATE('Projektkostenkalkulation EP'!$B$4,13)+(AP$3-1)),"MM"),
             IF(
                        OR(
                                    TEXT((EDATE('Projektkostenkalkulation EP'!$B$4,13)+AP$3),"TTT") = "Sa",
                                    TEXT((EDATE('Projektkostenkalkulation EP'!$B$4,13)+AP$3),"TTT") = "So",
                                    IF(ISNA(VLOOKUP(EDATE('Projektkostenkalkulation EP'!$B$4,13)+AP$3,Datenquellen!$F$7:$H$45,3,FALSE))," ",VLOOKUP(EDATE('Projektkostenkalkulation EP'!$B$4,13)+AP$3,Datenquellen!$F$7:$H$45,3,FALSE))="X"
                                    ),
                          "X",
                          IF((((NETWORKDAYS('Projektkostenkalkulation EP'!$O$8,EOMONTH('Projektkostenkalkulation EP'!$O$8,0)))*('Projektkostenkalkulation EP'!$N$43/5)*
                                        'Projektkostenkalkulation EP'!$O$27)-SUM($AK$8:AP8))&gt;('Projektkostenkalkulation EP'!$N$43/5),('Projektkostenkalkulation EP'!$N$43/5),
                                         (NETWORKDAYS('Projektkostenkalkulation EP'!$O$8,
                                          EOMONTH('Projektkostenkalkulation EP'!$O$8,0)))*('Projektkostenkalkulation EP'!$N$43/5)*'Projektkostenkalkulation EP'!$O$27-SUM($AK$8:AP8))
                          ),
               "X"
            )</f>
        <v>0</v>
      </c>
      <c r="AR8" s="122" t="str">
        <f xml:space="preserve"> IF(TEXT((EDATE('Projektkostenkalkulation EP'!$B$4,13)+AQ$3),"MM")=TEXT((EDATE('Projektkostenkalkulation EP'!$B$4,13)+(AQ$3-1)),"MM"),
             IF(
                        OR(
                                    TEXT((EDATE('Projektkostenkalkulation EP'!$B$4,13)+AQ$3),"TTT") = "Sa",
                                    TEXT((EDATE('Projektkostenkalkulation EP'!$B$4,13)+AQ$3),"TTT") = "So",
                                    IF(ISNA(VLOOKUP(EDATE('Projektkostenkalkulation EP'!$B$4,13)+AQ$3,Datenquellen!$F$7:$H$45,3,FALSE))," ",VLOOKUP(EDATE('Projektkostenkalkulation EP'!$B$4,13)+AQ$3,Datenquellen!$F$7:$H$45,3,FALSE))="X"
                                    ),
                          "X",
                          IF((((NETWORKDAYS('Projektkostenkalkulation EP'!$O$8,EOMONTH('Projektkostenkalkulation EP'!$O$8,0)))*('Projektkostenkalkulation EP'!$N$43/5)*
                                        'Projektkostenkalkulation EP'!$O$27)-SUM($AK$8:AQ8))&gt;('Projektkostenkalkulation EP'!$N$43/5),('Projektkostenkalkulation EP'!$N$43/5),
                                         (NETWORKDAYS('Projektkostenkalkulation EP'!$O$8,
                                          EOMONTH('Projektkostenkalkulation EP'!$O$8,0)))*('Projektkostenkalkulation EP'!$N$43/5)*'Projektkostenkalkulation EP'!$O$27-SUM($AK$8:AQ8))
                          ),
               "X"
            )</f>
        <v>X</v>
      </c>
      <c r="AS8" s="122" t="str">
        <f xml:space="preserve"> IF(TEXT((EDATE('Projektkostenkalkulation EP'!$B$4,13)+AR$3),"MM")=TEXT((EDATE('Projektkostenkalkulation EP'!$B$4,13)+(AR$3-1)),"MM"),
             IF(
                        OR(
                                    TEXT((EDATE('Projektkostenkalkulation EP'!$B$4,13)+AR$3),"TTT") = "Sa",
                                    TEXT((EDATE('Projektkostenkalkulation EP'!$B$4,13)+AR$3),"TTT") = "So",
                                    IF(ISNA(VLOOKUP(EDATE('Projektkostenkalkulation EP'!$B$4,13)+AR$3,Datenquellen!$F$7:$H$45,3,FALSE))," ",VLOOKUP(EDATE('Projektkostenkalkulation EP'!$B$4,13)+AR$3,Datenquellen!$F$7:$H$45,3,FALSE))="X"
                                    ),
                          "X",
                          IF((((NETWORKDAYS('Projektkostenkalkulation EP'!$O$8,EOMONTH('Projektkostenkalkulation EP'!$O$8,0)))*('Projektkostenkalkulation EP'!$N$43/5)*
                                        'Projektkostenkalkulation EP'!$O$27)-SUM($AK$8:AR8))&gt;('Projektkostenkalkulation EP'!$N$43/5),('Projektkostenkalkulation EP'!$N$43/5),
                                         (NETWORKDAYS('Projektkostenkalkulation EP'!$O$8,
                                          EOMONTH('Projektkostenkalkulation EP'!$O$8,0)))*('Projektkostenkalkulation EP'!$N$43/5)*'Projektkostenkalkulation EP'!$O$27-SUM($AK$8:AR8))
                          ),
               "X"
            )</f>
        <v>X</v>
      </c>
      <c r="AT8" s="122">
        <f xml:space="preserve"> IF(TEXT((EDATE('Projektkostenkalkulation EP'!$B$4,13)+AS$3),"MM")=TEXT((EDATE('Projektkostenkalkulation EP'!$B$4,13)+(AS$3-1)),"MM"),
             IF(
                        OR(
                                    TEXT((EDATE('Projektkostenkalkulation EP'!$B$4,13)+AS$3),"TTT") = "Sa",
                                    TEXT((EDATE('Projektkostenkalkulation EP'!$B$4,13)+AS$3),"TTT") = "So",
                                    IF(ISNA(VLOOKUP(EDATE('Projektkostenkalkulation EP'!$B$4,13)+AS$3,Datenquellen!$F$7:$H$45,3,FALSE))," ",VLOOKUP(EDATE('Projektkostenkalkulation EP'!$B$4,13)+AS$3,Datenquellen!$F$7:$H$45,3,FALSE))="X"
                                    ),
                          "X",
                          IF((((NETWORKDAYS('Projektkostenkalkulation EP'!$O$8,EOMONTH('Projektkostenkalkulation EP'!$O$8,0)))*('Projektkostenkalkulation EP'!$N$43/5)*
                                        'Projektkostenkalkulation EP'!$O$27)-SUM($AK$8:AS8))&gt;('Projektkostenkalkulation EP'!$N$43/5),('Projektkostenkalkulation EP'!$N$43/5),
                                         (NETWORKDAYS('Projektkostenkalkulation EP'!$O$8,
                                          EOMONTH('Projektkostenkalkulation EP'!$O$8,0)))*('Projektkostenkalkulation EP'!$N$43/5)*'Projektkostenkalkulation EP'!$O$27-SUM($AK$8:AS8))
                          ),
               "X"
            )</f>
        <v>0</v>
      </c>
      <c r="AU8" s="122">
        <f xml:space="preserve"> IF(TEXT((EDATE('Projektkostenkalkulation EP'!$B$4,13)+AT$3),"MM")=TEXT((EDATE('Projektkostenkalkulation EP'!$B$4,13)+(AT$3-1)),"MM"),
             IF(
                        OR(
                                    TEXT((EDATE('Projektkostenkalkulation EP'!$B$4,13)+AT$3),"TTT") = "Sa",
                                    TEXT((EDATE('Projektkostenkalkulation EP'!$B$4,13)+AT$3),"TTT") = "So",
                                    IF(ISNA(VLOOKUP(EDATE('Projektkostenkalkulation EP'!$B$4,13)+AT$3,Datenquellen!$F$7:$H$45,3,FALSE))," ",VLOOKUP(EDATE('Projektkostenkalkulation EP'!$B$4,13)+AT$3,Datenquellen!$F$7:$H$45,3,FALSE))="X"
                                    ),
                          "X",
                          IF((((NETWORKDAYS('Projektkostenkalkulation EP'!$O$8,EOMONTH('Projektkostenkalkulation EP'!$O$8,0)))*('Projektkostenkalkulation EP'!$N$43/5)*
                                        'Projektkostenkalkulation EP'!$O$27)-SUM($AK$8:AT8))&gt;('Projektkostenkalkulation EP'!$N$43/5),('Projektkostenkalkulation EP'!$N$43/5),
                                         (NETWORKDAYS('Projektkostenkalkulation EP'!$O$8,
                                          EOMONTH('Projektkostenkalkulation EP'!$O$8,0)))*('Projektkostenkalkulation EP'!$N$43/5)*'Projektkostenkalkulation EP'!$O$27-SUM($AK$8:AT8))
                          ),
               "X"
            )</f>
        <v>0</v>
      </c>
      <c r="AV8" s="122">
        <f xml:space="preserve"> IF(TEXT((EDATE('Projektkostenkalkulation EP'!$B$4,13)+AU$3),"MM")=TEXT((EDATE('Projektkostenkalkulation EP'!$B$4,13)+(AU$3-1)),"MM"),
             IF(
                        OR(
                                    TEXT((EDATE('Projektkostenkalkulation EP'!$B$4,13)+AU$3),"TTT") = "Sa",
                                    TEXT((EDATE('Projektkostenkalkulation EP'!$B$4,13)+AU$3),"TTT") = "So",
                                    IF(ISNA(VLOOKUP(EDATE('Projektkostenkalkulation EP'!$B$4,13)+AU$3,Datenquellen!$F$7:$H$45,3,FALSE))," ",VLOOKUP(EDATE('Projektkostenkalkulation EP'!$B$4,13)+AU$3,Datenquellen!$F$7:$H$45,3,FALSE))="X"
                                    ),
                          "X",
                          IF((((NETWORKDAYS('Projektkostenkalkulation EP'!$O$8,EOMONTH('Projektkostenkalkulation EP'!$O$8,0)))*('Projektkostenkalkulation EP'!$N$43/5)*
                                        'Projektkostenkalkulation EP'!$O$27)-SUM($AK$8:AU8))&gt;('Projektkostenkalkulation EP'!$N$43/5),('Projektkostenkalkulation EP'!$N$43/5),
                                         (NETWORKDAYS('Projektkostenkalkulation EP'!$O$8,
                                          EOMONTH('Projektkostenkalkulation EP'!$O$8,0)))*('Projektkostenkalkulation EP'!$N$43/5)*'Projektkostenkalkulation EP'!$O$27-SUM($AK$8:AU8))
                          ),
               "X"
            )</f>
        <v>0</v>
      </c>
      <c r="AW8" s="122">
        <f xml:space="preserve"> IF(TEXT((EDATE('Projektkostenkalkulation EP'!$B$4,13)+AV$3),"MM")=TEXT((EDATE('Projektkostenkalkulation EP'!$B$4,13)+(AV$3-1)),"MM"),
             IF(
                        OR(
                                    TEXT((EDATE('Projektkostenkalkulation EP'!$B$4,13)+AV$3),"TTT") = "Sa",
                                    TEXT((EDATE('Projektkostenkalkulation EP'!$B$4,13)+AV$3),"TTT") = "So",
                                    IF(ISNA(VLOOKUP(EDATE('Projektkostenkalkulation EP'!$B$4,13)+AV$3,Datenquellen!$F$7:$H$45,3,FALSE))," ",VLOOKUP(EDATE('Projektkostenkalkulation EP'!$B$4,13)+AV$3,Datenquellen!$F$7:$H$45,3,FALSE))="X"
                                    ),
                          "X",
                          IF((((NETWORKDAYS('Projektkostenkalkulation EP'!$O$8,EOMONTH('Projektkostenkalkulation EP'!$O$8,0)))*('Projektkostenkalkulation EP'!$N$43/5)*
                                        'Projektkostenkalkulation EP'!$O$27)-SUM($AK$8:AV8))&gt;('Projektkostenkalkulation EP'!$N$43/5),('Projektkostenkalkulation EP'!$N$43/5),
                                         (NETWORKDAYS('Projektkostenkalkulation EP'!$O$8,
                                          EOMONTH('Projektkostenkalkulation EP'!$O$8,0)))*('Projektkostenkalkulation EP'!$N$43/5)*'Projektkostenkalkulation EP'!$O$27-SUM($AK$8:AV8))
                          ),
               "X"
            )</f>
        <v>0</v>
      </c>
      <c r="AX8" s="122">
        <f xml:space="preserve"> IF(TEXT((EDATE('Projektkostenkalkulation EP'!$B$4,13)+AW$3),"MM")=TEXT((EDATE('Projektkostenkalkulation EP'!$B$4,13)+(AW$3-1)),"MM"),
             IF(
                        OR(
                                    TEXT((EDATE('Projektkostenkalkulation EP'!$B$4,13)+AW$3),"TTT") = "Sa",
                                    TEXT((EDATE('Projektkostenkalkulation EP'!$B$4,13)+AW$3),"TTT") = "So",
                                    IF(ISNA(VLOOKUP(EDATE('Projektkostenkalkulation EP'!$B$4,13)+AW$3,Datenquellen!$F$7:$H$45,3,FALSE))," ",VLOOKUP(EDATE('Projektkostenkalkulation EP'!$B$4,13)+AW$3,Datenquellen!$F$7:$H$45,3,FALSE))="X"
                                    ),
                          "X",
                          IF((((NETWORKDAYS('Projektkostenkalkulation EP'!$O$8,EOMONTH('Projektkostenkalkulation EP'!$O$8,0)))*('Projektkostenkalkulation EP'!$N$43/5)*
                                        'Projektkostenkalkulation EP'!$O$27)-SUM($AK$8:AW8))&gt;('Projektkostenkalkulation EP'!$N$43/5),('Projektkostenkalkulation EP'!$N$43/5),
                                         (NETWORKDAYS('Projektkostenkalkulation EP'!$O$8,
                                          EOMONTH('Projektkostenkalkulation EP'!$O$8,0)))*('Projektkostenkalkulation EP'!$N$43/5)*'Projektkostenkalkulation EP'!$O$27-SUM($AK$8:AW8))
                          ),
               "X"
            )</f>
        <v>0</v>
      </c>
      <c r="AY8" s="122" t="str">
        <f xml:space="preserve"> IF(TEXT((EDATE('Projektkostenkalkulation EP'!$B$4,13)+AX$3),"MM")=TEXT((EDATE('Projektkostenkalkulation EP'!$B$4,13)+(AX$3-1)),"MM"),
             IF(
                        OR(
                                    TEXT((EDATE('Projektkostenkalkulation EP'!$B$4,13)+AX$3),"TTT") = "Sa",
                                    TEXT((EDATE('Projektkostenkalkulation EP'!$B$4,13)+AX$3),"TTT") = "So",
                                    IF(ISNA(VLOOKUP(EDATE('Projektkostenkalkulation EP'!$B$4,13)+AX$3,Datenquellen!$F$7:$H$45,3,FALSE))," ",VLOOKUP(EDATE('Projektkostenkalkulation EP'!$B$4,13)+AX$3,Datenquellen!$F$7:$H$45,3,FALSE))="X"
                                    ),
                          "X",
                          IF((((NETWORKDAYS('Projektkostenkalkulation EP'!$O$8,EOMONTH('Projektkostenkalkulation EP'!$O$8,0)))*('Projektkostenkalkulation EP'!$N$43/5)*
                                        'Projektkostenkalkulation EP'!$O$27)-SUM($AK$8:AX8))&gt;('Projektkostenkalkulation EP'!$N$43/5),('Projektkostenkalkulation EP'!$N$43/5),
                                         (NETWORKDAYS('Projektkostenkalkulation EP'!$O$8,
                                          EOMONTH('Projektkostenkalkulation EP'!$O$8,0)))*('Projektkostenkalkulation EP'!$N$43/5)*'Projektkostenkalkulation EP'!$O$27-SUM($AK$8:AX8))
                          ),
               "X"
            )</f>
        <v>X</v>
      </c>
      <c r="AZ8" s="122" t="str">
        <f xml:space="preserve"> IF(TEXT((EDATE('Projektkostenkalkulation EP'!$B$4,13)+AY$3),"MM")=TEXT((EDATE('Projektkostenkalkulation EP'!$B$4,13)+(AY$3-1)),"MM"),
             IF(
                        OR(
                                    TEXT((EDATE('Projektkostenkalkulation EP'!$B$4,13)+AY$3),"TTT") = "Sa",
                                    TEXT((EDATE('Projektkostenkalkulation EP'!$B$4,13)+AY$3),"TTT") = "So",
                                    IF(ISNA(VLOOKUP(EDATE('Projektkostenkalkulation EP'!$B$4,13)+AY$3,Datenquellen!$F$7:$H$45,3,FALSE))," ",VLOOKUP(EDATE('Projektkostenkalkulation EP'!$B$4,13)+AY$3,Datenquellen!$F$7:$H$45,3,FALSE))="X"
                                    ),
                          "X",
                          IF((((NETWORKDAYS('Projektkostenkalkulation EP'!$O$8,EOMONTH('Projektkostenkalkulation EP'!$O$8,0)))*('Projektkostenkalkulation EP'!$N$43/5)*
                                        'Projektkostenkalkulation EP'!$O$27)-SUM($AK$8:AY8))&gt;('Projektkostenkalkulation EP'!$N$43/5),('Projektkostenkalkulation EP'!$N$43/5),
                                         (NETWORKDAYS('Projektkostenkalkulation EP'!$O$8,
                                          EOMONTH('Projektkostenkalkulation EP'!$O$8,0)))*('Projektkostenkalkulation EP'!$N$43/5)*'Projektkostenkalkulation EP'!$O$27-SUM($AK$8:AY8))
                          ),
               "X"
            )</f>
        <v>X</v>
      </c>
      <c r="BA8" s="122">
        <f xml:space="preserve"> IF(TEXT((EDATE('Projektkostenkalkulation EP'!$B$4,13)+AZ$3),"MM")=TEXT((EDATE('Projektkostenkalkulation EP'!$B$4,13)+(AZ$3-1)),"MM"),
             IF(
                        OR(
                                    TEXT((EDATE('Projektkostenkalkulation EP'!$B$4,13)+AZ$3),"TTT") = "Sa",
                                    TEXT((EDATE('Projektkostenkalkulation EP'!$B$4,13)+AZ$3),"TTT") = "So",
                                    IF(ISNA(VLOOKUP(EDATE('Projektkostenkalkulation EP'!$B$4,13)+AZ$3,Datenquellen!$F$7:$H$45,3,FALSE))," ",VLOOKUP(EDATE('Projektkostenkalkulation EP'!$B$4,13)+AZ$3,Datenquellen!$F$7:$H$45,3,FALSE))="X"
                                    ),
                          "X",
                          IF((((NETWORKDAYS('Projektkostenkalkulation EP'!$O$8,EOMONTH('Projektkostenkalkulation EP'!$O$8,0)))*('Projektkostenkalkulation EP'!$N$43/5)*
                                        'Projektkostenkalkulation EP'!$O$27)-SUM($AK$8:AZ8))&gt;('Projektkostenkalkulation EP'!$N$43/5),('Projektkostenkalkulation EP'!$N$43/5),
                                         (NETWORKDAYS('Projektkostenkalkulation EP'!$O$8,
                                          EOMONTH('Projektkostenkalkulation EP'!$O$8,0)))*('Projektkostenkalkulation EP'!$N$43/5)*'Projektkostenkalkulation EP'!$O$27-SUM($AK$8:AZ8))
                          ),
               "X"
            )</f>
        <v>0</v>
      </c>
      <c r="BB8" s="122">
        <f xml:space="preserve"> IF(TEXT((EDATE('Projektkostenkalkulation EP'!$B$4,13)+BA$3),"MM")=TEXT((EDATE('Projektkostenkalkulation EP'!$B$4,13)+(BA$3-1)),"MM"),
             IF(
                        OR(
                                    TEXT((EDATE('Projektkostenkalkulation EP'!$B$4,13)+BA$3),"TTT") = "Sa",
                                    TEXT((EDATE('Projektkostenkalkulation EP'!$B$4,13)+BA$3),"TTT") = "So",
                                    IF(ISNA(VLOOKUP(EDATE('Projektkostenkalkulation EP'!$B$4,13)+BA$3,Datenquellen!$F$7:$H$45,3,FALSE))," ",VLOOKUP(EDATE('Projektkostenkalkulation EP'!$B$4,13)+BA$3,Datenquellen!$F$7:$H$45,3,FALSE))="X"
                                    ),
                          "X",
                          IF((((NETWORKDAYS('Projektkostenkalkulation EP'!$O$8,EOMONTH('Projektkostenkalkulation EP'!$O$8,0)))*('Projektkostenkalkulation EP'!$N$43/5)*
                                        'Projektkostenkalkulation EP'!$O$27)-SUM($AK$8:BA8))&gt;('Projektkostenkalkulation EP'!$N$43/5),('Projektkostenkalkulation EP'!$N$43/5),
                                         (NETWORKDAYS('Projektkostenkalkulation EP'!$O$8,
                                          EOMONTH('Projektkostenkalkulation EP'!$O$8,0)))*('Projektkostenkalkulation EP'!$N$43/5)*'Projektkostenkalkulation EP'!$O$27-SUM($AK$8:BA8))
                          ),
               "X"
            )</f>
        <v>0</v>
      </c>
      <c r="BC8" s="122">
        <f xml:space="preserve"> IF(TEXT((EDATE('Projektkostenkalkulation EP'!$B$4,13)+BB$3),"MM")=TEXT((EDATE('Projektkostenkalkulation EP'!$B$4,13)+(BB$3-1)),"MM"),
             IF(
                        OR(
                                    TEXT((EDATE('Projektkostenkalkulation EP'!$B$4,13)+BB$3),"TTT") = "Sa",
                                    TEXT((EDATE('Projektkostenkalkulation EP'!$B$4,13)+BB$3),"TTT") = "So",
                                    IF(ISNA(VLOOKUP(EDATE('Projektkostenkalkulation EP'!$B$4,13)+BB$3,Datenquellen!$F$7:$H$45,3,FALSE))," ",VLOOKUP(EDATE('Projektkostenkalkulation EP'!$B$4,13)+BB$3,Datenquellen!$F$7:$H$45,3,FALSE))="X"
                                    ),
                          "X",
                          IF((((NETWORKDAYS('Projektkostenkalkulation EP'!$O$8,EOMONTH('Projektkostenkalkulation EP'!$O$8,0)))*('Projektkostenkalkulation EP'!$N$43/5)*
                                        'Projektkostenkalkulation EP'!$O$27)-SUM($AK$8:BB8))&gt;('Projektkostenkalkulation EP'!$N$43/5),('Projektkostenkalkulation EP'!$N$43/5),
                                         (NETWORKDAYS('Projektkostenkalkulation EP'!$O$8,
                                          EOMONTH('Projektkostenkalkulation EP'!$O$8,0)))*('Projektkostenkalkulation EP'!$N$43/5)*'Projektkostenkalkulation EP'!$O$27-SUM($AK$8:BB8))
                          ),
               "X"
            )</f>
        <v>0</v>
      </c>
      <c r="BD8" s="122">
        <f xml:space="preserve"> IF(TEXT((EDATE('Projektkostenkalkulation EP'!$B$4,13)+BC$3),"MM")=TEXT((EDATE('Projektkostenkalkulation EP'!$B$4,13)+(BC$3-1)),"MM"),
             IF(
                        OR(
                                    TEXT((EDATE('Projektkostenkalkulation EP'!$B$4,13)+BC$3),"TTT") = "Sa",
                                    TEXT((EDATE('Projektkostenkalkulation EP'!$B$4,13)+BC$3),"TTT") = "So",
                                    IF(ISNA(VLOOKUP(EDATE('Projektkostenkalkulation EP'!$B$4,13)+BC$3,Datenquellen!$F$7:$H$45,3,FALSE))," ",VLOOKUP(EDATE('Projektkostenkalkulation EP'!$B$4,13)+BC$3,Datenquellen!$F$7:$H$45,3,FALSE))="X"
                                    ),
                          "X",
                          IF((((NETWORKDAYS('Projektkostenkalkulation EP'!$O$8,EOMONTH('Projektkostenkalkulation EP'!$O$8,0)))*('Projektkostenkalkulation EP'!$N$43/5)*
                                        'Projektkostenkalkulation EP'!$O$27)-SUM($AK$8:BC8))&gt;('Projektkostenkalkulation EP'!$N$43/5),('Projektkostenkalkulation EP'!$N$43/5),
                                         (NETWORKDAYS('Projektkostenkalkulation EP'!$O$8,
                                          EOMONTH('Projektkostenkalkulation EP'!$O$8,0)))*('Projektkostenkalkulation EP'!$N$43/5)*'Projektkostenkalkulation EP'!$O$27-SUM($AK$8:BC8))
                          ),
               "X"
            )</f>
        <v>0</v>
      </c>
      <c r="BE8" s="122">
        <f xml:space="preserve"> IF(TEXT((EDATE('Projektkostenkalkulation EP'!$B$4,13)+BD$3),"MM")=TEXT((EDATE('Projektkostenkalkulation EP'!$B$4,13)+(BD$3-1)),"MM"),
             IF(
                        OR(
                                    TEXT((EDATE('Projektkostenkalkulation EP'!$B$4,13)+BD$3),"TTT") = "Sa",
                                    TEXT((EDATE('Projektkostenkalkulation EP'!$B$4,13)+BD$3),"TTT") = "So",
                                    IF(ISNA(VLOOKUP(EDATE('Projektkostenkalkulation EP'!$B$4,13)+BD$3,Datenquellen!$F$7:$H$45,3,FALSE))," ",VLOOKUP(EDATE('Projektkostenkalkulation EP'!$B$4,13)+BD$3,Datenquellen!$F$7:$H$45,3,FALSE))="X"
                                    ),
                          "X",
                          IF((((NETWORKDAYS('Projektkostenkalkulation EP'!$O$8,EOMONTH('Projektkostenkalkulation EP'!$O$8,0)))*('Projektkostenkalkulation EP'!$N$43/5)*
                                        'Projektkostenkalkulation EP'!$O$27)-SUM($AK$8:BD8))&gt;('Projektkostenkalkulation EP'!$N$43/5),('Projektkostenkalkulation EP'!$N$43/5),
                                         (NETWORKDAYS('Projektkostenkalkulation EP'!$O$8,
                                          EOMONTH('Projektkostenkalkulation EP'!$O$8,0)))*('Projektkostenkalkulation EP'!$N$43/5)*'Projektkostenkalkulation EP'!$O$27-SUM($AK$8:BD8))
                          ),
               "X"
            )</f>
        <v>0</v>
      </c>
      <c r="BF8" s="122" t="str">
        <f xml:space="preserve"> IF(TEXT((EDATE('Projektkostenkalkulation EP'!$B$4,13)+BE$3),"MM")=TEXT((EDATE('Projektkostenkalkulation EP'!$B$4,13)+(BE$3-1)),"MM"),
             IF(
                        OR(
                                    TEXT((EDATE('Projektkostenkalkulation EP'!$B$4,13)+BE$3),"TTT") = "Sa",
                                    TEXT((EDATE('Projektkostenkalkulation EP'!$B$4,13)+BE$3),"TTT") = "So",
                                    IF(ISNA(VLOOKUP(EDATE('Projektkostenkalkulation EP'!$B$4,13)+BE$3,Datenquellen!$F$7:$H$45,3,FALSE))," ",VLOOKUP(EDATE('Projektkostenkalkulation EP'!$B$4,13)+BE$3,Datenquellen!$F$7:$H$45,3,FALSE))="X"
                                    ),
                          "X",
                          IF((((NETWORKDAYS('Projektkostenkalkulation EP'!$O$8,EOMONTH('Projektkostenkalkulation EP'!$O$8,0)))*('Projektkostenkalkulation EP'!$N$43/5)*
                                        'Projektkostenkalkulation EP'!$O$27)-SUM($AK$8:BE8))&gt;('Projektkostenkalkulation EP'!$N$43/5),('Projektkostenkalkulation EP'!$N$43/5),
                                         (NETWORKDAYS('Projektkostenkalkulation EP'!$O$8,
                                          EOMONTH('Projektkostenkalkulation EP'!$O$8,0)))*('Projektkostenkalkulation EP'!$N$43/5)*'Projektkostenkalkulation EP'!$O$27-SUM($AK$8:BE8))
                          ),
               "X"
            )</f>
        <v>X</v>
      </c>
      <c r="BG8" s="122" t="str">
        <f xml:space="preserve"> IF(TEXT((EDATE('Projektkostenkalkulation EP'!$B$4,13)+BF$3),"MM")=TEXT((EDATE('Projektkostenkalkulation EP'!$B$4,13)+(BF$3-1)),"MM"),
             IF(
                        OR(
                                    TEXT((EDATE('Projektkostenkalkulation EP'!$B$4,13)+BF$3),"TTT") = "Sa",
                                    TEXT((EDATE('Projektkostenkalkulation EP'!$B$4,13)+BF$3),"TTT") = "So",
                                    IF(ISNA(VLOOKUP(EDATE('Projektkostenkalkulation EP'!$B$4,13)+BF$3,Datenquellen!$F$7:$H$45,3,FALSE))," ",VLOOKUP(EDATE('Projektkostenkalkulation EP'!$B$4,13)+BF$3,Datenquellen!$F$7:$H$45,3,FALSE))="X"
                                    ),
                          "X",
                          IF((((NETWORKDAYS('Projektkostenkalkulation EP'!$O$8,EOMONTH('Projektkostenkalkulation EP'!$O$8,0)))*('Projektkostenkalkulation EP'!$N$43/5)*
                                        'Projektkostenkalkulation EP'!$O$27)-SUM($AK$8:BF8))&gt;('Projektkostenkalkulation EP'!$N$43/5),('Projektkostenkalkulation EP'!$N$43/5),
                                         (NETWORKDAYS('Projektkostenkalkulation EP'!$O$8,
                                          EOMONTH('Projektkostenkalkulation EP'!$O$8,0)))*('Projektkostenkalkulation EP'!$N$43/5)*'Projektkostenkalkulation EP'!$O$27-SUM($AK$8:BF8))
                          ),
               "X"
            )</f>
        <v>X</v>
      </c>
      <c r="BH8" s="122">
        <f xml:space="preserve"> IF(TEXT((EDATE('Projektkostenkalkulation EP'!$B$4,13)+BG$3),"MM")=TEXT((EDATE('Projektkostenkalkulation EP'!$B$4,13)+(BG$3-1)),"MM"),
             IF(
                        OR(
                                    TEXT((EDATE('Projektkostenkalkulation EP'!$B$4,13)+BG$3),"TTT") = "Sa",
                                    TEXT((EDATE('Projektkostenkalkulation EP'!$B$4,13)+BG$3),"TTT") = "So",
                                    IF(ISNA(VLOOKUP(EDATE('Projektkostenkalkulation EP'!$B$4,13)+BG$3,Datenquellen!$F$7:$H$45,3,FALSE))," ",VLOOKUP(EDATE('Projektkostenkalkulation EP'!$B$4,13)+BG$3,Datenquellen!$F$7:$H$45,3,FALSE))="X"
                                    ),
                          "X",
                          IF((((NETWORKDAYS('Projektkostenkalkulation EP'!$O$8,EOMONTH('Projektkostenkalkulation EP'!$O$8,0)))*('Projektkostenkalkulation EP'!$N$43/5)*
                                        'Projektkostenkalkulation EP'!$O$27)-SUM($AK$8:BG8))&gt;('Projektkostenkalkulation EP'!$N$43/5),('Projektkostenkalkulation EP'!$N$43/5),
                                         (NETWORKDAYS('Projektkostenkalkulation EP'!$O$8,
                                          EOMONTH('Projektkostenkalkulation EP'!$O$8,0)))*('Projektkostenkalkulation EP'!$N$43/5)*'Projektkostenkalkulation EP'!$O$27-SUM($AK$8:BG8))
                          ),
               "X"
            )</f>
        <v>0</v>
      </c>
      <c r="BI8" s="122">
        <f xml:space="preserve"> IF(TEXT((EDATE('Projektkostenkalkulation EP'!$B$4,13)+BH$3),"MM")=TEXT((EDATE('Projektkostenkalkulation EP'!$B$4,13)+(BH$3-1)),"MM"),
             IF(
                        OR(
                                    TEXT((EDATE('Projektkostenkalkulation EP'!$B$4,13)+BH$3),"TTT") = "Sa",
                                    TEXT((EDATE('Projektkostenkalkulation EP'!$B$4,13)+BH$3),"TTT") = "So",
                                    IF(ISNA(VLOOKUP(EDATE('Projektkostenkalkulation EP'!$B$4,13)+BH$3,Datenquellen!$F$7:$H$45,3,FALSE))," ",VLOOKUP(EDATE('Projektkostenkalkulation EP'!$B$4,13)+BH$3,Datenquellen!$F$7:$H$45,3,FALSE))="X"
                                    ),
                          "X",
                          IF((((NETWORKDAYS('Projektkostenkalkulation EP'!$O$8,EOMONTH('Projektkostenkalkulation EP'!$O$8,0)))*('Projektkostenkalkulation EP'!$N$43/5)*
                                        'Projektkostenkalkulation EP'!$O$27)-SUM($AK$8:BH8))&gt;('Projektkostenkalkulation EP'!$N$43/5),('Projektkostenkalkulation EP'!$N$43/5),
                                         (NETWORKDAYS('Projektkostenkalkulation EP'!$O$8,
                                          EOMONTH('Projektkostenkalkulation EP'!$O$8,0)))*('Projektkostenkalkulation EP'!$N$43/5)*'Projektkostenkalkulation EP'!$O$27-SUM($AK$8:BH8))
                          ),
               "X"
            )</f>
        <v>0</v>
      </c>
      <c r="BJ8" s="122">
        <f xml:space="preserve"> IF(TEXT((EDATE('Projektkostenkalkulation EP'!$B$4,13)+BI$3),"MM")=TEXT((EDATE('Projektkostenkalkulation EP'!$B$4,13)+(BI$3-1)),"MM"),
             IF(
                        OR(
                                    TEXT((EDATE('Projektkostenkalkulation EP'!$B$4,13)+BI$3),"TTT") = "Sa",
                                    TEXT((EDATE('Projektkostenkalkulation EP'!$B$4,13)+BI$3),"TTT") = "So",
                                    IF(ISNA(VLOOKUP(EDATE('Projektkostenkalkulation EP'!$B$4,13)+BI$3,Datenquellen!$F$7:$H$45,3,FALSE))," ",VLOOKUP(EDATE('Projektkostenkalkulation EP'!$B$4,13)+BI$3,Datenquellen!$F$7:$H$45,3,FALSE))="X"
                                    ),
                          "X",
                          IF((((NETWORKDAYS('Projektkostenkalkulation EP'!$O$8,EOMONTH('Projektkostenkalkulation EP'!$O$8,0)))*('Projektkostenkalkulation EP'!$N$43/5)*
                                        'Projektkostenkalkulation EP'!$O$27)-SUM($AK$8:BI8))&gt;('Projektkostenkalkulation EP'!$N$43/5),('Projektkostenkalkulation EP'!$N$43/5),
                                         (NETWORKDAYS('Projektkostenkalkulation EP'!$O$8,
                                          EOMONTH('Projektkostenkalkulation EP'!$O$8,0)))*('Projektkostenkalkulation EP'!$N$43/5)*'Projektkostenkalkulation EP'!$O$27-SUM($AK$8:BI8))
                          ),
               "X"
            )</f>
        <v>0</v>
      </c>
      <c r="BK8" s="122">
        <f xml:space="preserve"> IF(TEXT((EDATE('Projektkostenkalkulation EP'!$B$4,13)+BJ$3),"MM")=TEXT((EDATE('Projektkostenkalkulation EP'!$B$4,13)+(BJ$3-1)),"MM"),
             IF(
                        OR(
                                    TEXT((EDATE('Projektkostenkalkulation EP'!$B$4,13)+BJ$3),"TTT") = "Sa",
                                    TEXT((EDATE('Projektkostenkalkulation EP'!$B$4,13)+BJ$3),"TTT") = "So",
                                    IF(ISNA(VLOOKUP(EDATE('Projektkostenkalkulation EP'!$B$4,13)+BJ$3,Datenquellen!$F$7:$H$45,3,FALSE))," ",VLOOKUP(EDATE('Projektkostenkalkulation EP'!$B$4,13)+BJ$3,Datenquellen!$F$7:$H$45,3,FALSE))="X"
                                    ),
                          "X",
                          IF((((NETWORKDAYS('Projektkostenkalkulation EP'!$O$8,EOMONTH('Projektkostenkalkulation EP'!$O$8,0)))*('Projektkostenkalkulation EP'!$N$43/5)*
                                        'Projektkostenkalkulation EP'!$O$27)-SUM($AK$8:BJ8))&gt;('Projektkostenkalkulation EP'!$N$43/5),('Projektkostenkalkulation EP'!$N$43/5),
                                         (NETWORKDAYS('Projektkostenkalkulation EP'!$O$8,
                                          EOMONTH('Projektkostenkalkulation EP'!$O$8,0)))*('Projektkostenkalkulation EP'!$N$43/5)*'Projektkostenkalkulation EP'!$O$27-SUM($AK$8:BJ8))
                          ),
               "X"
            )</f>
        <v>0</v>
      </c>
      <c r="BL8" s="122">
        <f xml:space="preserve"> IF(TEXT((EDATE('Projektkostenkalkulation EP'!$B$4,13)+BK$3),"MM")=TEXT((EDATE('Projektkostenkalkulation EP'!$B$4,13)+(BK$3-1)),"MM"),
             IF(
                        OR(
                                    TEXT((EDATE('Projektkostenkalkulation EP'!$B$4,13)+BK$3),"TTT") = "Sa",
                                    TEXT((EDATE('Projektkostenkalkulation EP'!$B$4,13)+BK$3),"TTT") = "So",
                                    IF(ISNA(VLOOKUP(EDATE('Projektkostenkalkulation EP'!$B$4,13)+BK$3,Datenquellen!$F$7:$H$45,3,FALSE))," ",VLOOKUP(EDATE('Projektkostenkalkulation EP'!$B$4,13)+BK$3,Datenquellen!$F$7:$H$45,3,FALSE))="X"
                                    ),
                          "X",
                          IF((((NETWORKDAYS('Projektkostenkalkulation EP'!$O$8,EOMONTH('Projektkostenkalkulation EP'!$O$8,0)))*('Projektkostenkalkulation EP'!$N$43/5)*
                                        'Projektkostenkalkulation EP'!$O$27)-SUM($AK$8:BK8))&gt;('Projektkostenkalkulation EP'!$N$43/5),('Projektkostenkalkulation EP'!$N$43/5),
                                         (NETWORKDAYS('Projektkostenkalkulation EP'!$O$8,
                                          EOMONTH('Projektkostenkalkulation EP'!$O$8,0)))*('Projektkostenkalkulation EP'!$N$43/5)*'Projektkostenkalkulation EP'!$O$27-SUM($AK$8:BK8))
                          ),
               "X"
            )</f>
        <v>0</v>
      </c>
      <c r="BM8" s="122" t="str">
        <f xml:space="preserve"> IF(TEXT((EDATE('Projektkostenkalkulation EP'!$B$4,13)+BL$3),"MM")=TEXT((EDATE('Projektkostenkalkulation EP'!$B$4,13)+(BL$3-1)),"MM"),
             IF(
                        OR(
                                    TEXT((EDATE('Projektkostenkalkulation EP'!$B$4,13)+BL$3),"TTT") = "Sa",
                                    TEXT((EDATE('Projektkostenkalkulation EP'!$B$4,13)+BL$3),"TTT") = "So",
                                    IF(ISNA(VLOOKUP(EDATE('Projektkostenkalkulation EP'!$B$4,13)+BL$3,Datenquellen!$F$7:$H$45,3,FALSE))," ",VLOOKUP(EDATE('Projektkostenkalkulation EP'!$B$4,13)+BL$3,Datenquellen!$F$7:$H$45,3,FALSE))="X"
                                    ),
                          "X",
                          IF((((NETWORKDAYS('Projektkostenkalkulation EP'!$O$8,EOMONTH('Projektkostenkalkulation EP'!$O$8,0)))*('Projektkostenkalkulation EP'!$N$43/5)*
                                        'Projektkostenkalkulation EP'!$O$27)-SUM($AK$8:BL8))&gt;('Projektkostenkalkulation EP'!$N$43/5),('Projektkostenkalkulation EP'!$N$43/5),
                                         (NETWORKDAYS('Projektkostenkalkulation EP'!$O$8,
                                          EOMONTH('Projektkostenkalkulation EP'!$O$8,0)))*('Projektkostenkalkulation EP'!$N$43/5)*'Projektkostenkalkulation EP'!$O$27-SUM($AK$8:BL8))
                          ),
               "X"
            )</f>
        <v>X</v>
      </c>
      <c r="BN8" s="122" t="str">
        <f xml:space="preserve"> IF(TEXT((EDATE('Projektkostenkalkulation EP'!$B$4,13)+BM$3),"MM")=TEXT((EDATE('Projektkostenkalkulation EP'!$B$4,13)+(BM$3-1)),"MM"),
             IF(
                        OR(
                                    TEXT((EDATE('Projektkostenkalkulation EP'!$B$4,13)+BM$3),"TTT") = "Sa",
                                    TEXT((EDATE('Projektkostenkalkulation EP'!$B$4,13)+BM$3),"TTT") = "So",
                                    IF(ISNA(VLOOKUP(EDATE('Projektkostenkalkulation EP'!$B$4,13)+BM$3,Datenquellen!$F$7:$H$45,3,FALSE))," ",VLOOKUP(EDATE('Projektkostenkalkulation EP'!$B$4,13)+BM$3,Datenquellen!$F$7:$H$45,3,FALSE))="X"
                                    ),
                          "X",
                          IF((((NETWORKDAYS('Projektkostenkalkulation EP'!$O$8,EOMONTH('Projektkostenkalkulation EP'!$O$8,0)))*('Projektkostenkalkulation EP'!$N$43/5)*
                                        'Projektkostenkalkulation EP'!$O$27)-SUM($AK$8:BM8))&gt;('Projektkostenkalkulation EP'!$N$43/5),('Projektkostenkalkulation EP'!$N$43/5),
                                         (NETWORKDAYS('Projektkostenkalkulation EP'!$O$8,
                                          EOMONTH('Projektkostenkalkulation EP'!$O$8,0)))*('Projektkostenkalkulation EP'!$N$43/5)*'Projektkostenkalkulation EP'!$O$27-SUM($AK$8:BM8))
                          ),
               "X"
            )</f>
        <v>X</v>
      </c>
      <c r="BO8" s="122">
        <f xml:space="preserve"> IF(TEXT((EDATE('Projektkostenkalkulation EP'!$B$4,13)+BN$3),"MM")=TEXT((EDATE('Projektkostenkalkulation EP'!$B$4,13)+(BN$3-1)),"MM"),
             IF(
                        OR(
                                    TEXT((EDATE('Projektkostenkalkulation EP'!$B$4,13)+BN$3),"TTT") = "Sa",
                                    TEXT((EDATE('Projektkostenkalkulation EP'!$B$4,13)+BN$3),"TTT") = "So",
                                    IF(ISNA(VLOOKUP(EDATE('Projektkostenkalkulation EP'!$B$4,13)+BN$3,Datenquellen!$F$7:$H$45,3,FALSE))," ",VLOOKUP(EDATE('Projektkostenkalkulation EP'!$B$4,13)+BN$3,Datenquellen!$F$7:$H$45,3,FALSE))="X"
                                    ),
                          "X",
                          IF((((NETWORKDAYS('Projektkostenkalkulation EP'!$O$8,EOMONTH('Projektkostenkalkulation EP'!$O$8,0)))*('Projektkostenkalkulation EP'!$N$43/5)*
                                        'Projektkostenkalkulation EP'!$O$27)-SUM($AK$8:BN8))&gt;('Projektkostenkalkulation EP'!$N$43/5),('Projektkostenkalkulation EP'!$N$43/5),
                                         (NETWORKDAYS('Projektkostenkalkulation EP'!$O$8,
                                          EOMONTH('Projektkostenkalkulation EP'!$O$8,0)))*('Projektkostenkalkulation EP'!$N$43/5)*'Projektkostenkalkulation EP'!$O$27-SUM($AK$8:BN8))
                          ),
               "X"
            )</f>
        <v>0</v>
      </c>
      <c r="BP8" s="121">
        <f>SUM(AK8:BO8)</f>
        <v>0</v>
      </c>
      <c r="BQ8" s="525">
        <f>BP8-BP9</f>
        <v>0</v>
      </c>
    </row>
    <row r="9" spans="1:69" ht="14.25" customHeight="1" thickBot="1" x14ac:dyDescent="0.25">
      <c r="A9" s="3" t="s">
        <v>82</v>
      </c>
      <c r="B9" s="270"/>
      <c r="C9" s="272"/>
      <c r="D9" s="272"/>
      <c r="E9" s="272"/>
      <c r="F9" s="272"/>
      <c r="G9" s="272"/>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123">
        <f>SUM(B9:AF9)</f>
        <v>0</v>
      </c>
      <c r="AH9" s="526"/>
      <c r="AJ9" s="3" t="s">
        <v>82</v>
      </c>
      <c r="AK9" s="270"/>
      <c r="AL9" s="272"/>
      <c r="AM9" s="272"/>
      <c r="AN9" s="272"/>
      <c r="AO9" s="272"/>
      <c r="AP9" s="272"/>
      <c r="AQ9" s="272"/>
      <c r="AR9" s="272"/>
      <c r="AS9" s="272"/>
      <c r="AT9" s="272"/>
      <c r="AU9" s="272"/>
      <c r="AV9" s="272"/>
      <c r="AW9" s="272"/>
      <c r="AX9" s="272"/>
      <c r="AY9" s="272"/>
      <c r="AZ9" s="272"/>
      <c r="BA9" s="272"/>
      <c r="BB9" s="272"/>
      <c r="BC9" s="272"/>
      <c r="BD9" s="272"/>
      <c r="BE9" s="272"/>
      <c r="BF9" s="272"/>
      <c r="BG9" s="272"/>
      <c r="BH9" s="272"/>
      <c r="BI9" s="272"/>
      <c r="BJ9" s="272"/>
      <c r="BK9" s="272"/>
      <c r="BL9" s="272"/>
      <c r="BM9" s="272"/>
      <c r="BN9" s="272"/>
      <c r="BO9" s="272"/>
      <c r="BP9" s="123">
        <f>SUM(AK9:BO9)</f>
        <v>0</v>
      </c>
      <c r="BQ9" s="526"/>
    </row>
    <row r="10" spans="1:69" x14ac:dyDescent="0.2">
      <c r="A10" s="1" t="s">
        <v>59</v>
      </c>
      <c r="B10" s="527" t="str">
        <f>TEXT('Projektkostenkalkulation EP'!$D$8,"MMMM JJJJ")</f>
        <v>März 2024</v>
      </c>
      <c r="C10" s="527"/>
      <c r="D10" s="527"/>
      <c r="E10" s="527"/>
      <c r="F10" s="527"/>
      <c r="G10" s="527"/>
      <c r="H10" s="527"/>
      <c r="I10" s="527"/>
      <c r="J10" s="527"/>
      <c r="K10" s="527"/>
      <c r="L10" s="527"/>
      <c r="M10" s="527"/>
      <c r="N10" s="527"/>
      <c r="O10" s="527"/>
      <c r="P10" s="527"/>
      <c r="Q10" s="527"/>
      <c r="R10" s="527"/>
      <c r="S10" s="527"/>
      <c r="T10" s="527"/>
      <c r="U10" s="527"/>
      <c r="V10" s="527"/>
      <c r="W10" s="527"/>
      <c r="X10" s="527"/>
      <c r="Y10" s="527"/>
      <c r="Z10" s="527"/>
      <c r="AA10" s="527"/>
      <c r="AB10" s="527"/>
      <c r="AC10" s="527"/>
      <c r="AD10" s="527"/>
      <c r="AE10" s="527"/>
      <c r="AF10" s="527"/>
      <c r="AG10" s="527"/>
      <c r="AH10" s="528"/>
      <c r="AJ10" s="1" t="s">
        <v>59</v>
      </c>
      <c r="AK10" s="527" t="str">
        <f>TEXT('Projektkostenkalkulation EP'!$P$8,"MMMM JJJJ")</f>
        <v>März 2025</v>
      </c>
      <c r="AL10" s="527"/>
      <c r="AM10" s="527"/>
      <c r="AN10" s="527"/>
      <c r="AO10" s="527"/>
      <c r="AP10" s="527"/>
      <c r="AQ10" s="527"/>
      <c r="AR10" s="527"/>
      <c r="AS10" s="527"/>
      <c r="AT10" s="527"/>
      <c r="AU10" s="527"/>
      <c r="AV10" s="527"/>
      <c r="AW10" s="527"/>
      <c r="AX10" s="527"/>
      <c r="AY10" s="527"/>
      <c r="AZ10" s="527"/>
      <c r="BA10" s="527"/>
      <c r="BB10" s="527"/>
      <c r="BC10" s="527"/>
      <c r="BD10" s="527"/>
      <c r="BE10" s="527"/>
      <c r="BF10" s="527"/>
      <c r="BG10" s="527"/>
      <c r="BH10" s="527"/>
      <c r="BI10" s="527"/>
      <c r="BJ10" s="527"/>
      <c r="BK10" s="527"/>
      <c r="BL10" s="527"/>
      <c r="BM10" s="527"/>
      <c r="BN10" s="527"/>
      <c r="BO10" s="527"/>
      <c r="BP10" s="527"/>
      <c r="BQ10" s="528"/>
    </row>
    <row r="11" spans="1:69" ht="14.25" customHeight="1" x14ac:dyDescent="0.2">
      <c r="A11" s="2" t="s">
        <v>81</v>
      </c>
      <c r="B11" s="124">
        <f>IF(
            OR(
                     TEXT(EDATE('Projektkostenkalkulation EP'!$B$4,2),"TTT") = "Sa",
                     TEXT(EDATE('Projektkostenkalkulation EP'!$B$4,2),"TTT") = "So",
                     IF(ISNA(VLOOKUP(EDATE('Projektkostenkalkulation EP'!$B$4,2),Datenquellen!$F$7:$H$45,3,FALSE))," ",VLOOKUP(EDATE('Projektkostenkalkulation EP'!$B$4,2),Datenquellen!$F$7:$H$45,3,FALSE))="X"
                            ),
                    "X",
                    IF('Projektkostenkalkulation EP'!$D$27&gt;0,('Projektkostenkalkulation EP'!$N$43/5),0)
            )</f>
        <v>0</v>
      </c>
      <c r="C11" s="122" t="str">
        <f xml:space="preserve"> IF(TEXT((EDATE('Projektkostenkalkulation EP'!$B$4,2)+AK$3),"MM")=TEXT((EDATE('Projektkostenkalkulation EP'!$B$4,2)+(AK$3-1)),"MM"),
             IF(
                        OR(
                                    TEXT((EDATE('Projektkostenkalkulation EP'!$B$4,2)+AK$3),"TTT") = "Sa",
                                    TEXT((EDATE('Projektkostenkalkulation EP'!$B$4,2)+AK$3),"TTT") = "So",
                                    IF(ISNA(VLOOKUP(EDATE('Projektkostenkalkulation EP'!$B$4,2)+AK$3,Datenquellen!$F$7:$H$45,3,FALSE))," ",VLOOKUP(EDATE('Projektkostenkalkulation EP'!$B$4,2)+AK$3,Datenquellen!$F$7:$H$45,3,FALSE))="X"
                                    ),
                          "X",
                          IF((((NETWORKDAYS('Projektkostenkalkulation EP'!$D$8,EOMONTH('Projektkostenkalkulation EP'!$D$8,0)))*('Projektkostenkalkulation EP'!$N$43/5)*
                                        'Projektkostenkalkulation EP'!$D$27)-SUM($B$11:B11))&gt;('Projektkostenkalkulation EP'!$N$43/5),('Projektkostenkalkulation EP'!$N$43/5),
                                         (NETWORKDAYS('Projektkostenkalkulation EP'!$D$8,
                                          EOMONTH('Projektkostenkalkulation EP'!$D$8,0)))*('Projektkostenkalkulation EP'!$N$43/5)*'Projektkostenkalkulation EP'!$D$27-SUM($B$11:B11))
                          ),
               "X"
            )</f>
        <v>X</v>
      </c>
      <c r="D11" s="122" t="str">
        <f xml:space="preserve"> IF(TEXT((EDATE('Projektkostenkalkulation EP'!$B$4,2)+AL$3),"MM")=TEXT((EDATE('Projektkostenkalkulation EP'!$B$4,2)+(AL$3-1)),"MM"),
             IF(
                        OR(
                                    TEXT((EDATE('Projektkostenkalkulation EP'!$B$4,2)+AL$3),"TTT") = "Sa",
                                    TEXT((EDATE('Projektkostenkalkulation EP'!$B$4,2)+AL$3),"TTT") = "So",
                                    IF(ISNA(VLOOKUP(EDATE('Projektkostenkalkulation EP'!$B$4,2)+AL$3,Datenquellen!$F$7:$H$45,3,FALSE))," ",VLOOKUP(EDATE('Projektkostenkalkulation EP'!$B$4,2)+AL$3,Datenquellen!$F$7:$H$45,3,FALSE))="X"
                                    ),
                          "X",
                          IF((((NETWORKDAYS('Projektkostenkalkulation EP'!$D$8,EOMONTH('Projektkostenkalkulation EP'!$D$8,0)))*('Projektkostenkalkulation EP'!$N$43/5)*
                                        'Projektkostenkalkulation EP'!$D$27)-SUM($B$11:C11))&gt;('Projektkostenkalkulation EP'!$N$43/5),('Projektkostenkalkulation EP'!$N$43/5),
                                         (NETWORKDAYS('Projektkostenkalkulation EP'!$D$8,
                                          EOMONTH('Projektkostenkalkulation EP'!$D$8,0)))*('Projektkostenkalkulation EP'!$N$43/5)*'Projektkostenkalkulation EP'!$D$27-SUM($B$11:C11))
                          ),
               "X"
            )</f>
        <v>X</v>
      </c>
      <c r="E11" s="122">
        <f xml:space="preserve"> IF(TEXT((EDATE('Projektkostenkalkulation EP'!$B$4,2)+AM$3),"MM")=TEXT((EDATE('Projektkostenkalkulation EP'!$B$4,2)+(AM$3-1)),"MM"),
             IF(
                        OR(
                                    TEXT((EDATE('Projektkostenkalkulation EP'!$B$4,2)+AM$3),"TTT") = "Sa",
                                    TEXT((EDATE('Projektkostenkalkulation EP'!$B$4,2)+AM$3),"TTT") = "So",
                                    IF(ISNA(VLOOKUP(EDATE('Projektkostenkalkulation EP'!$B$4,2)+AM$3,Datenquellen!$F$7:$H$45,3,FALSE))," ",VLOOKUP(EDATE('Projektkostenkalkulation EP'!$B$4,2)+AM$3,Datenquellen!$F$7:$H$45,3,FALSE))="X"
                                    ),
                          "X",
                          IF((((NETWORKDAYS('Projektkostenkalkulation EP'!$D$8,EOMONTH('Projektkostenkalkulation EP'!$D$8,0)))*('Projektkostenkalkulation EP'!$N$43/5)*
                                        'Projektkostenkalkulation EP'!$D$27)-SUM($B$11:D11))&gt;('Projektkostenkalkulation EP'!$N$43/5),('Projektkostenkalkulation EP'!$N$43/5),
                                         (NETWORKDAYS('Projektkostenkalkulation EP'!$D$8,
                                          EOMONTH('Projektkostenkalkulation EP'!$D$8,0)))*('Projektkostenkalkulation EP'!$N$43/5)*'Projektkostenkalkulation EP'!$D$27-SUM($B$11:D11))
                          ),
               "X"
            )</f>
        <v>0</v>
      </c>
      <c r="F11" s="122">
        <f xml:space="preserve"> IF(TEXT((EDATE('Projektkostenkalkulation EP'!$B$4,2)+AN$3),"MM")=TEXT((EDATE('Projektkostenkalkulation EP'!$B$4,2)+(AN$3-1)),"MM"),
             IF(
                        OR(
                                    TEXT((EDATE('Projektkostenkalkulation EP'!$B$4,2)+AN$3),"TTT") = "Sa",
                                    TEXT((EDATE('Projektkostenkalkulation EP'!$B$4,2)+AN$3),"TTT") = "So",
                                    IF(ISNA(VLOOKUP(EDATE('Projektkostenkalkulation EP'!$B$4,2)+AN$3,Datenquellen!$F$7:$H$45,3,FALSE))," ",VLOOKUP(EDATE('Projektkostenkalkulation EP'!$B$4,2)+AN$3,Datenquellen!$F$7:$H$45,3,FALSE))="X"
                                    ),
                          "X",
                          IF((((NETWORKDAYS('Projektkostenkalkulation EP'!$D$8,EOMONTH('Projektkostenkalkulation EP'!$D$8,0)))*('Projektkostenkalkulation EP'!$N$43/5)*
                                        'Projektkostenkalkulation EP'!$D$27)-SUM($B$11:E11))&gt;('Projektkostenkalkulation EP'!$N$43/5),('Projektkostenkalkulation EP'!$N$43/5),
                                         (NETWORKDAYS('Projektkostenkalkulation EP'!$D$8,
                                          EOMONTH('Projektkostenkalkulation EP'!$D$8,0)))*('Projektkostenkalkulation EP'!$N$43/5)*'Projektkostenkalkulation EP'!$D$27-SUM($B$11:E11))
                          ),
               "X"
            )</f>
        <v>0</v>
      </c>
      <c r="G11" s="122">
        <f xml:space="preserve"> IF(TEXT((EDATE('Projektkostenkalkulation EP'!$B$4,2)+AO$3),"MM")=TEXT((EDATE('Projektkostenkalkulation EP'!$B$4,2)+(AO$3-1)),"MM"),
             IF(
                        OR(
                                    TEXT((EDATE('Projektkostenkalkulation EP'!$B$4,2)+AO$3),"TTT") = "Sa",
                                    TEXT((EDATE('Projektkostenkalkulation EP'!$B$4,2)+AO$3),"TTT") = "So",
                                    IF(ISNA(VLOOKUP(EDATE('Projektkostenkalkulation EP'!$B$4,2)+AO$3,Datenquellen!$F$7:$H$45,3,FALSE))," ",VLOOKUP(EDATE('Projektkostenkalkulation EP'!$B$4,2)+AO$3,Datenquellen!$F$7:$H$45,3,FALSE))="X"
                                    ),
                          "X",
                          IF((((NETWORKDAYS('Projektkostenkalkulation EP'!$D$8,EOMONTH('Projektkostenkalkulation EP'!$D$8,0)))*('Projektkostenkalkulation EP'!$N$43/5)*
                                        'Projektkostenkalkulation EP'!$D$27)-SUM($B$11:F11))&gt;('Projektkostenkalkulation EP'!$N$43/5),('Projektkostenkalkulation EP'!$N$43/5),
                                         (NETWORKDAYS('Projektkostenkalkulation EP'!$D$8,
                                          EOMONTH('Projektkostenkalkulation EP'!$D$8,0)))*('Projektkostenkalkulation EP'!$N$43/5)*'Projektkostenkalkulation EP'!$D$27-SUM($B$11:F11))
                          ),
               "X"
            )</f>
        <v>0</v>
      </c>
      <c r="H11" s="122">
        <f xml:space="preserve"> IF(TEXT((EDATE('Projektkostenkalkulation EP'!$B$4,2)+AP$3),"MM")=TEXT((EDATE('Projektkostenkalkulation EP'!$B$4,2)+(AP$3-1)),"MM"),
             IF(
                        OR(
                                    TEXT((EDATE('Projektkostenkalkulation EP'!$B$4,2)+AP$3),"TTT") = "Sa",
                                    TEXT((EDATE('Projektkostenkalkulation EP'!$B$4,2)+AP$3),"TTT") = "So",
                                    IF(ISNA(VLOOKUP(EDATE('Projektkostenkalkulation EP'!$B$4,2)+AP$3,Datenquellen!$F$7:$H$45,3,FALSE))," ",VLOOKUP(EDATE('Projektkostenkalkulation EP'!$B$4,2)+AP$3,Datenquellen!$F$7:$H$45,3,FALSE))="X"
                                    ),
                          "X",
                          IF((((NETWORKDAYS('Projektkostenkalkulation EP'!$D$8,EOMONTH('Projektkostenkalkulation EP'!$D$8,0)))*('Projektkostenkalkulation EP'!$N$43/5)*
                                        'Projektkostenkalkulation EP'!$D$27)-SUM($B$11:G11))&gt;('Projektkostenkalkulation EP'!$N$43/5),('Projektkostenkalkulation EP'!$N$43/5),
                                         (NETWORKDAYS('Projektkostenkalkulation EP'!$D$8,
                                          EOMONTH('Projektkostenkalkulation EP'!$D$8,0)))*('Projektkostenkalkulation EP'!$N$43/5)*'Projektkostenkalkulation EP'!$D$27-SUM($B$11:G11))
                          ),
               "X"
            )</f>
        <v>0</v>
      </c>
      <c r="I11" s="122">
        <f xml:space="preserve"> IF(TEXT((EDATE('Projektkostenkalkulation EP'!$B$4,2)+AQ$3),"MM")=TEXT((EDATE('Projektkostenkalkulation EP'!$B$4,2)+(AQ$3-1)),"MM"),
             IF(
                        OR(
                                    TEXT((EDATE('Projektkostenkalkulation EP'!$B$4,2)+AQ$3),"TTT") = "Sa",
                                    TEXT((EDATE('Projektkostenkalkulation EP'!$B$4,2)+AQ$3),"TTT") = "So",
                                    IF(ISNA(VLOOKUP(EDATE('Projektkostenkalkulation EP'!$B$4,2)+AQ$3,Datenquellen!$F$7:$H$45,3,FALSE))," ",VLOOKUP(EDATE('Projektkostenkalkulation EP'!$B$4,2)+AQ$3,Datenquellen!$F$7:$H$45,3,FALSE))="X"
                                    ),
                          "X",
                          IF((((NETWORKDAYS('Projektkostenkalkulation EP'!$D$8,EOMONTH('Projektkostenkalkulation EP'!$D$8,0)))*('Projektkostenkalkulation EP'!$N$43/5)*
                                        'Projektkostenkalkulation EP'!$D$27)-SUM($B$11:H11))&gt;('Projektkostenkalkulation EP'!$N$43/5),('Projektkostenkalkulation EP'!$N$43/5),
                                         (NETWORKDAYS('Projektkostenkalkulation EP'!$D$8,
                                          EOMONTH('Projektkostenkalkulation EP'!$D$8,0)))*('Projektkostenkalkulation EP'!$N$43/5)*'Projektkostenkalkulation EP'!$D$27-SUM($B$11:H11))
                          ),
               "X"
            )</f>
        <v>0</v>
      </c>
      <c r="J11" s="122" t="str">
        <f xml:space="preserve"> IF(TEXT((EDATE('Projektkostenkalkulation EP'!$B$4,2)+AR$3),"MM")=TEXT((EDATE('Projektkostenkalkulation EP'!$B$4,2)+(AR$3-1)),"MM"),
             IF(
                        OR(
                                    TEXT((EDATE('Projektkostenkalkulation EP'!$B$4,2)+AR$3),"TTT") = "Sa",
                                    TEXT((EDATE('Projektkostenkalkulation EP'!$B$4,2)+AR$3),"TTT") = "So",
                                    IF(ISNA(VLOOKUP(EDATE('Projektkostenkalkulation EP'!$B$4,2)+AR$3,Datenquellen!$F$7:$H$45,3,FALSE))," ",VLOOKUP(EDATE('Projektkostenkalkulation EP'!$B$4,2)+AR$3,Datenquellen!$F$7:$H$45,3,FALSE))="X"
                                    ),
                          "X",
                          IF((((NETWORKDAYS('Projektkostenkalkulation EP'!$D$8,EOMONTH('Projektkostenkalkulation EP'!$D$8,0)))*('Projektkostenkalkulation EP'!$N$43/5)*
                                        'Projektkostenkalkulation EP'!$D$27)-SUM($B$11:I11))&gt;('Projektkostenkalkulation EP'!$N$43/5),('Projektkostenkalkulation EP'!$N$43/5),
                                         (NETWORKDAYS('Projektkostenkalkulation EP'!$D$8,
                                          EOMONTH('Projektkostenkalkulation EP'!$D$8,0)))*('Projektkostenkalkulation EP'!$N$43/5)*'Projektkostenkalkulation EP'!$D$27-SUM($B$11:I11))
                          ),
               "X"
            )</f>
        <v>X</v>
      </c>
      <c r="K11" s="122" t="str">
        <f xml:space="preserve"> IF(TEXT((EDATE('Projektkostenkalkulation EP'!$B$4,2)+AS$3),"MM")=TEXT((EDATE('Projektkostenkalkulation EP'!$B$4,2)+(AS$3-1)),"MM"),
             IF(
                        OR(
                                    TEXT((EDATE('Projektkostenkalkulation EP'!$B$4,2)+AS$3),"TTT") = "Sa",
                                    TEXT((EDATE('Projektkostenkalkulation EP'!$B$4,2)+AS$3),"TTT") = "So",
                                    IF(ISNA(VLOOKUP(EDATE('Projektkostenkalkulation EP'!$B$4,2)+AS$3,Datenquellen!$F$7:$H$45,3,FALSE))," ",VLOOKUP(EDATE('Projektkostenkalkulation EP'!$B$4,2)+AS$3,Datenquellen!$F$7:$H$45,3,FALSE))="X"
                                    ),
                          "X",
                          IF((((NETWORKDAYS('Projektkostenkalkulation EP'!$D$8,EOMONTH('Projektkostenkalkulation EP'!$D$8,0)))*('Projektkostenkalkulation EP'!$N$43/5)*
                                        'Projektkostenkalkulation EP'!$D$27)-SUM($B$11:J11))&gt;('Projektkostenkalkulation EP'!$N$43/5),('Projektkostenkalkulation EP'!$N$43/5),
                                         (NETWORKDAYS('Projektkostenkalkulation EP'!$D$8,
                                          EOMONTH('Projektkostenkalkulation EP'!$D$8,0)))*('Projektkostenkalkulation EP'!$N$43/5)*'Projektkostenkalkulation EP'!$D$27-SUM($B$11:J11))
                          ),
               "X"
            )</f>
        <v>X</v>
      </c>
      <c r="L11" s="122">
        <f xml:space="preserve"> IF(TEXT((EDATE('Projektkostenkalkulation EP'!$B$4,2)+AT$3),"MM")=TEXT((EDATE('Projektkostenkalkulation EP'!$B$4,2)+(AT$3-1)),"MM"),
             IF(
                        OR(
                                    TEXT((EDATE('Projektkostenkalkulation EP'!$B$4,2)+AT$3),"TTT") = "Sa",
                                    TEXT((EDATE('Projektkostenkalkulation EP'!$B$4,2)+AT$3),"TTT") = "So",
                                    IF(ISNA(VLOOKUP(EDATE('Projektkostenkalkulation EP'!$B$4,2)+AT$3,Datenquellen!$F$7:$H$45,3,FALSE))," ",VLOOKUP(EDATE('Projektkostenkalkulation EP'!$B$4,2)+AT$3,Datenquellen!$F$7:$H$45,3,FALSE))="X"
                                    ),
                          "X",
                          IF((((NETWORKDAYS('Projektkostenkalkulation EP'!$D$8,EOMONTH('Projektkostenkalkulation EP'!$D$8,0)))*('Projektkostenkalkulation EP'!$N$43/5)*
                                        'Projektkostenkalkulation EP'!$D$27)-SUM($B$11:K11))&gt;('Projektkostenkalkulation EP'!$N$43/5),('Projektkostenkalkulation EP'!$N$43/5),
                                         (NETWORKDAYS('Projektkostenkalkulation EP'!$D$8,
                                          EOMONTH('Projektkostenkalkulation EP'!$D$8,0)))*('Projektkostenkalkulation EP'!$N$43/5)*'Projektkostenkalkulation EP'!$D$27-SUM($B$11:K11))
                          ),
               "X"
            )</f>
        <v>0</v>
      </c>
      <c r="M11" s="122">
        <f xml:space="preserve"> IF(TEXT((EDATE('Projektkostenkalkulation EP'!$B$4,2)+AU$3),"MM")=TEXT((EDATE('Projektkostenkalkulation EP'!$B$4,2)+(AU$3-1)),"MM"),
             IF(
                        OR(
                                    TEXT((EDATE('Projektkostenkalkulation EP'!$B$4,2)+AU$3),"TTT") = "Sa",
                                    TEXT((EDATE('Projektkostenkalkulation EP'!$B$4,2)+AU$3),"TTT") = "So",
                                    IF(ISNA(VLOOKUP(EDATE('Projektkostenkalkulation EP'!$B$4,2)+AU$3,Datenquellen!$F$7:$H$45,3,FALSE))," ",VLOOKUP(EDATE('Projektkostenkalkulation EP'!$B$4,2)+AU$3,Datenquellen!$F$7:$H$45,3,FALSE))="X"
                                    ),
                          "X",
                          IF((((NETWORKDAYS('Projektkostenkalkulation EP'!$D$8,EOMONTH('Projektkostenkalkulation EP'!$D$8,0)))*('Projektkostenkalkulation EP'!$N$43/5)*
                                        'Projektkostenkalkulation EP'!$D$27)-SUM($B$11:L11))&gt;('Projektkostenkalkulation EP'!$N$43/5),('Projektkostenkalkulation EP'!$N$43/5),
                                         (NETWORKDAYS('Projektkostenkalkulation EP'!$D$8,
                                          EOMONTH('Projektkostenkalkulation EP'!$D$8,0)))*('Projektkostenkalkulation EP'!$N$43/5)*'Projektkostenkalkulation EP'!$D$27-SUM($B$11:L11))
                          ),
               "X"
            )</f>
        <v>0</v>
      </c>
      <c r="N11" s="122">
        <f xml:space="preserve"> IF(TEXT((EDATE('Projektkostenkalkulation EP'!$B$4,2)+AV$3),"MM")=TEXT((EDATE('Projektkostenkalkulation EP'!$B$4,2)+(AV$3-1)),"MM"),
             IF(
                        OR(
                                    TEXT((EDATE('Projektkostenkalkulation EP'!$B$4,2)+AV$3),"TTT") = "Sa",
                                    TEXT((EDATE('Projektkostenkalkulation EP'!$B$4,2)+AV$3),"TTT") = "So",
                                    IF(ISNA(VLOOKUP(EDATE('Projektkostenkalkulation EP'!$B$4,2)+AV$3,Datenquellen!$F$7:$H$45,3,FALSE))," ",VLOOKUP(EDATE('Projektkostenkalkulation EP'!$B$4,2)+AV$3,Datenquellen!$F$7:$H$45,3,FALSE))="X"
                                    ),
                          "X",
                          IF((((NETWORKDAYS('Projektkostenkalkulation EP'!$D$8,EOMONTH('Projektkostenkalkulation EP'!$D$8,0)))*('Projektkostenkalkulation EP'!$N$43/5)*
                                        'Projektkostenkalkulation EP'!$D$27)-SUM($B$11:M11))&gt;('Projektkostenkalkulation EP'!$N$43/5),('Projektkostenkalkulation EP'!$N$43/5),
                                         (NETWORKDAYS('Projektkostenkalkulation EP'!$D$8,
                                          EOMONTH('Projektkostenkalkulation EP'!$D$8,0)))*('Projektkostenkalkulation EP'!$N$43/5)*'Projektkostenkalkulation EP'!$D$27-SUM($B$11:M11))
                          ),
               "X"
            )</f>
        <v>0</v>
      </c>
      <c r="O11" s="122">
        <f xml:space="preserve"> IF(TEXT((EDATE('Projektkostenkalkulation EP'!$B$4,2)+AW$3),"MM")=TEXT((EDATE('Projektkostenkalkulation EP'!$B$4,2)+(AW$3-1)),"MM"),
             IF(
                        OR(
                                    TEXT((EDATE('Projektkostenkalkulation EP'!$B$4,2)+AW$3),"TTT") = "Sa",
                                    TEXT((EDATE('Projektkostenkalkulation EP'!$B$4,2)+AW$3),"TTT") = "So",
                                    IF(ISNA(VLOOKUP(EDATE('Projektkostenkalkulation EP'!$B$4,2)+AW$3,Datenquellen!$F$7:$H$45,3,FALSE))," ",VLOOKUP(EDATE('Projektkostenkalkulation EP'!$B$4,2)+AW$3,Datenquellen!$F$7:$H$45,3,FALSE))="X"
                                    ),
                          "X",
                          IF((((NETWORKDAYS('Projektkostenkalkulation EP'!$D$8,EOMONTH('Projektkostenkalkulation EP'!$D$8,0)))*('Projektkostenkalkulation EP'!$N$43/5)*
                                        'Projektkostenkalkulation EP'!$D$27)-SUM($B$11:N11))&gt;('Projektkostenkalkulation EP'!$N$43/5),('Projektkostenkalkulation EP'!$N$43/5),
                                         (NETWORKDAYS('Projektkostenkalkulation EP'!$D$8,
                                          EOMONTH('Projektkostenkalkulation EP'!$D$8,0)))*('Projektkostenkalkulation EP'!$N$43/5)*'Projektkostenkalkulation EP'!$D$27-SUM($B$11:N11))
                          ),
               "X"
            )</f>
        <v>0</v>
      </c>
      <c r="P11" s="122">
        <f xml:space="preserve"> IF(TEXT((EDATE('Projektkostenkalkulation EP'!$B$4,2)+AX$3),"MM")=TEXT((EDATE('Projektkostenkalkulation EP'!$B$4,2)+(AX$3-1)),"MM"),
             IF(
                        OR(
                                    TEXT((EDATE('Projektkostenkalkulation EP'!$B$4,2)+AX$3),"TTT") = "Sa",
                                    TEXT((EDATE('Projektkostenkalkulation EP'!$B$4,2)+AX$3),"TTT") = "So",
                                    IF(ISNA(VLOOKUP(EDATE('Projektkostenkalkulation EP'!$B$4,2)+AX$3,Datenquellen!$F$7:$H$45,3,FALSE))," ",VLOOKUP(EDATE('Projektkostenkalkulation EP'!$B$4,2)+AX$3,Datenquellen!$F$7:$H$45,3,FALSE))="X"
                                    ),
                          "X",
                          IF((((NETWORKDAYS('Projektkostenkalkulation EP'!$D$8,EOMONTH('Projektkostenkalkulation EP'!$D$8,0)))*('Projektkostenkalkulation EP'!$N$43/5)*
                                        'Projektkostenkalkulation EP'!$D$27)-SUM($B$11:O11))&gt;('Projektkostenkalkulation EP'!$N$43/5),('Projektkostenkalkulation EP'!$N$43/5),
                                         (NETWORKDAYS('Projektkostenkalkulation EP'!$D$8,
                                          EOMONTH('Projektkostenkalkulation EP'!$D$8,0)))*('Projektkostenkalkulation EP'!$N$43/5)*'Projektkostenkalkulation EP'!$D$27-SUM($B$11:O11))
                          ),
               "X"
            )</f>
        <v>0</v>
      </c>
      <c r="Q11" s="122" t="str">
        <f xml:space="preserve"> IF(TEXT((EDATE('Projektkostenkalkulation EP'!$B$4,2)+AY$3),"MM")=TEXT((EDATE('Projektkostenkalkulation EP'!$B$4,2)+(AY$3-1)),"MM"),
             IF(
                        OR(
                                    TEXT((EDATE('Projektkostenkalkulation EP'!$B$4,2)+AY$3),"TTT") = "Sa",
                                    TEXT((EDATE('Projektkostenkalkulation EP'!$B$4,2)+AY$3),"TTT") = "So",
                                    IF(ISNA(VLOOKUP(EDATE('Projektkostenkalkulation EP'!$B$4,2)+AY$3,Datenquellen!$F$7:$H$45,3,FALSE))," ",VLOOKUP(EDATE('Projektkostenkalkulation EP'!$B$4,2)+AY$3,Datenquellen!$F$7:$H$45,3,FALSE))="X"
                                    ),
                          "X",
                          IF((((NETWORKDAYS('Projektkostenkalkulation EP'!$D$8,EOMONTH('Projektkostenkalkulation EP'!$D$8,0)))*('Projektkostenkalkulation EP'!$N$43/5)*
                                        'Projektkostenkalkulation EP'!$D$27)-SUM($B$11:P11))&gt;('Projektkostenkalkulation EP'!$N$43/5),('Projektkostenkalkulation EP'!$N$43/5),
                                         (NETWORKDAYS('Projektkostenkalkulation EP'!$D$8,
                                          EOMONTH('Projektkostenkalkulation EP'!$D$8,0)))*('Projektkostenkalkulation EP'!$N$43/5)*'Projektkostenkalkulation EP'!$D$27-SUM($B$11:P11))
                          ),
               "X"
            )</f>
        <v>X</v>
      </c>
      <c r="R11" s="122" t="str">
        <f xml:space="preserve"> IF(TEXT((EDATE('Projektkostenkalkulation EP'!$B$4,2)+AZ$3),"MM")=TEXT((EDATE('Projektkostenkalkulation EP'!$B$4,2)+(AZ$3-1)),"MM"),
             IF(
                        OR(
                                    TEXT((EDATE('Projektkostenkalkulation EP'!$B$4,2)+AZ$3),"TTT") = "Sa",
                                    TEXT((EDATE('Projektkostenkalkulation EP'!$B$4,2)+AZ$3),"TTT") = "So",
                                    IF(ISNA(VLOOKUP(EDATE('Projektkostenkalkulation EP'!$B$4,2)+AZ$3,Datenquellen!$F$7:$H$45,3,FALSE))," ",VLOOKUP(EDATE('Projektkostenkalkulation EP'!$B$4,2)+AZ$3,Datenquellen!$F$7:$H$45,3,FALSE))="X"
                                    ),
                          "X",
                          IF((((NETWORKDAYS('Projektkostenkalkulation EP'!$D$8,EOMONTH('Projektkostenkalkulation EP'!$D$8,0)))*('Projektkostenkalkulation EP'!$N$43/5)*
                                        'Projektkostenkalkulation EP'!$D$27)-SUM($B$11:Q11))&gt;('Projektkostenkalkulation EP'!$N$43/5),('Projektkostenkalkulation EP'!$N$43/5),
                                         (NETWORKDAYS('Projektkostenkalkulation EP'!$D$8,
                                          EOMONTH('Projektkostenkalkulation EP'!$D$8,0)))*('Projektkostenkalkulation EP'!$N$43/5)*'Projektkostenkalkulation EP'!$D$27-SUM($B$11:Q11))
                          ),
               "X"
            )</f>
        <v>X</v>
      </c>
      <c r="S11" s="122">
        <f xml:space="preserve"> IF(TEXT((EDATE('Projektkostenkalkulation EP'!$B$4,2)+BA$3),"MM")=TEXT((EDATE('Projektkostenkalkulation EP'!$B$4,2)+(BA$3-1)),"MM"),
             IF(
                        OR(
                                    TEXT((EDATE('Projektkostenkalkulation EP'!$B$4,2)+BA$3),"TTT") = "Sa",
                                    TEXT((EDATE('Projektkostenkalkulation EP'!$B$4,2)+BA$3),"TTT") = "So",
                                    IF(ISNA(VLOOKUP(EDATE('Projektkostenkalkulation EP'!$B$4,2)+BA$3,Datenquellen!$F$7:$H$45,3,FALSE))," ",VLOOKUP(EDATE('Projektkostenkalkulation EP'!$B$4,2)+BA$3,Datenquellen!$F$7:$H$45,3,FALSE))="X"
                                    ),
                          "X",
                          IF((((NETWORKDAYS('Projektkostenkalkulation EP'!$D$8,EOMONTH('Projektkostenkalkulation EP'!$D$8,0)))*('Projektkostenkalkulation EP'!$N$43/5)*
                                        'Projektkostenkalkulation EP'!$D$27)-SUM($B$11:R11))&gt;('Projektkostenkalkulation EP'!$N$43/5),('Projektkostenkalkulation EP'!$N$43/5),
                                         (NETWORKDAYS('Projektkostenkalkulation EP'!$D$8,
                                          EOMONTH('Projektkostenkalkulation EP'!$D$8,0)))*('Projektkostenkalkulation EP'!$N$43/5)*'Projektkostenkalkulation EP'!$D$27-SUM($B$11:R11))
                          ),
               "X"
            )</f>
        <v>0</v>
      </c>
      <c r="T11" s="122">
        <f xml:space="preserve"> IF(TEXT((EDATE('Projektkostenkalkulation EP'!$B$4,2)+BB$3),"MM")=TEXT((EDATE('Projektkostenkalkulation EP'!$B$4,2)+(BB$3-1)),"MM"),
             IF(
                        OR(
                                    TEXT((EDATE('Projektkostenkalkulation EP'!$B$4,2)+BB$3),"TTT") = "Sa",
                                    TEXT((EDATE('Projektkostenkalkulation EP'!$B$4,2)+BB$3),"TTT") = "So",
                                    IF(ISNA(VLOOKUP(EDATE('Projektkostenkalkulation EP'!$B$4,2)+BB$3,Datenquellen!$F$7:$H$45,3,FALSE))," ",VLOOKUP(EDATE('Projektkostenkalkulation EP'!$B$4,2)+BB$3,Datenquellen!$F$7:$H$45,3,FALSE))="X"
                                    ),
                          "X",
                          IF((((NETWORKDAYS('Projektkostenkalkulation EP'!$D$8,EOMONTH('Projektkostenkalkulation EP'!$D$8,0)))*('Projektkostenkalkulation EP'!$N$43/5)*
                                        'Projektkostenkalkulation EP'!$D$27)-SUM($B$11:S11))&gt;('Projektkostenkalkulation EP'!$N$43/5),('Projektkostenkalkulation EP'!$N$43/5),
                                         (NETWORKDAYS('Projektkostenkalkulation EP'!$D$8,
                                          EOMONTH('Projektkostenkalkulation EP'!$D$8,0)))*('Projektkostenkalkulation EP'!$N$43/5)*'Projektkostenkalkulation EP'!$D$27-SUM($B$11:S11))
                          ),
               "X"
            )</f>
        <v>0</v>
      </c>
      <c r="U11" s="122">
        <f xml:space="preserve"> IF(TEXT((EDATE('Projektkostenkalkulation EP'!$B$4,2)+BC$3),"MM")=TEXT((EDATE('Projektkostenkalkulation EP'!$B$4,2)+(BC$3-1)),"MM"),
             IF(
                        OR(
                                    TEXT((EDATE('Projektkostenkalkulation EP'!$B$4,2)+BC$3),"TTT") = "Sa",
                                    TEXT((EDATE('Projektkostenkalkulation EP'!$B$4,2)+BC$3),"TTT") = "So",
                                    IF(ISNA(VLOOKUP(EDATE('Projektkostenkalkulation EP'!$B$4,2)+BC$3,Datenquellen!$F$7:$H$45,3,FALSE))," ",VLOOKUP(EDATE('Projektkostenkalkulation EP'!$B$4,2)+BC$3,Datenquellen!$F$7:$H$45,3,FALSE))="X"
                                    ),
                          "X",
                          IF((((NETWORKDAYS('Projektkostenkalkulation EP'!$D$8,EOMONTH('Projektkostenkalkulation EP'!$D$8,0)))*('Projektkostenkalkulation EP'!$N$43/5)*
                                        'Projektkostenkalkulation EP'!$D$27)-SUM($B$11:T11))&gt;('Projektkostenkalkulation EP'!$N$43/5),('Projektkostenkalkulation EP'!$N$43/5),
                                         (NETWORKDAYS('Projektkostenkalkulation EP'!$D$8,
                                          EOMONTH('Projektkostenkalkulation EP'!$D$8,0)))*('Projektkostenkalkulation EP'!$N$43/5)*'Projektkostenkalkulation EP'!$D$27-SUM($B$11:T11))
                          ),
               "X"
            )</f>
        <v>0</v>
      </c>
      <c r="V11" s="122">
        <f xml:space="preserve"> IF(TEXT((EDATE('Projektkostenkalkulation EP'!$B$4,2)+BD$3),"MM")=TEXT((EDATE('Projektkostenkalkulation EP'!$B$4,2)+(BD$3-1)),"MM"),
             IF(
                        OR(
                                    TEXT((EDATE('Projektkostenkalkulation EP'!$B$4,2)+BD$3),"TTT") = "Sa",
                                    TEXT((EDATE('Projektkostenkalkulation EP'!$B$4,2)+BD$3),"TTT") = "So",
                                    IF(ISNA(VLOOKUP(EDATE('Projektkostenkalkulation EP'!$B$4,2)+BD$3,Datenquellen!$F$7:$H$45,3,FALSE))," ",VLOOKUP(EDATE('Projektkostenkalkulation EP'!$B$4,2)+BD$3,Datenquellen!$F$7:$H$45,3,FALSE))="X"
                                    ),
                          "X",
                          IF((((NETWORKDAYS('Projektkostenkalkulation EP'!$D$8,EOMONTH('Projektkostenkalkulation EP'!$D$8,0)))*('Projektkostenkalkulation EP'!$N$43/5)*
                                        'Projektkostenkalkulation EP'!$D$27)-SUM($B$11:U11))&gt;('Projektkostenkalkulation EP'!$N$43/5),('Projektkostenkalkulation EP'!$N$43/5),
                                         (NETWORKDAYS('Projektkostenkalkulation EP'!$D$8,
                                          EOMONTH('Projektkostenkalkulation EP'!$D$8,0)))*('Projektkostenkalkulation EP'!$N$43/5)*'Projektkostenkalkulation EP'!$D$27-SUM($B$11:U11))
                          ),
               "X"
            )</f>
        <v>0</v>
      </c>
      <c r="W11" s="122">
        <f xml:space="preserve"> IF(TEXT((EDATE('Projektkostenkalkulation EP'!$B$4,2)+BE$3),"MM")=TEXT((EDATE('Projektkostenkalkulation EP'!$B$4,2)+(BE$3-1)),"MM"),
             IF(
                        OR(
                                    TEXT((EDATE('Projektkostenkalkulation EP'!$B$4,2)+BE$3),"TTT") = "Sa",
                                    TEXT((EDATE('Projektkostenkalkulation EP'!$B$4,2)+BE$3),"TTT") = "So",
                                    IF(ISNA(VLOOKUP(EDATE('Projektkostenkalkulation EP'!$B$4,2)+BE$3,Datenquellen!$F$7:$H$45,3,FALSE))," ",VLOOKUP(EDATE('Projektkostenkalkulation EP'!$B$4,2)+BE$3,Datenquellen!$F$7:$H$45,3,FALSE))="X"
                                    ),
                          "X",
                          IF((((NETWORKDAYS('Projektkostenkalkulation EP'!$D$8,EOMONTH('Projektkostenkalkulation EP'!$D$8,0)))*('Projektkostenkalkulation EP'!$N$43/5)*
                                        'Projektkostenkalkulation EP'!$D$27)-SUM($B$11:V11))&gt;('Projektkostenkalkulation EP'!$N$43/5),('Projektkostenkalkulation EP'!$N$43/5),
                                         (NETWORKDAYS('Projektkostenkalkulation EP'!$D$8,
                                          EOMONTH('Projektkostenkalkulation EP'!$D$8,0)))*('Projektkostenkalkulation EP'!$N$43/5)*'Projektkostenkalkulation EP'!$D$27-SUM($B$11:V11))
                          ),
               "X"
            )</f>
        <v>0</v>
      </c>
      <c r="X11" s="122" t="str">
        <f xml:space="preserve"> IF(TEXT((EDATE('Projektkostenkalkulation EP'!$B$4,2)+BF$3),"MM")=TEXT((EDATE('Projektkostenkalkulation EP'!$B$4,2)+(BF$3-1)),"MM"),
             IF(
                        OR(
                                    TEXT((EDATE('Projektkostenkalkulation EP'!$B$4,2)+BF$3),"TTT") = "Sa",
                                    TEXT((EDATE('Projektkostenkalkulation EP'!$B$4,2)+BF$3),"TTT") = "So",
                                    IF(ISNA(VLOOKUP(EDATE('Projektkostenkalkulation EP'!$B$4,2)+BF$3,Datenquellen!$F$7:$H$45,3,FALSE))," ",VLOOKUP(EDATE('Projektkostenkalkulation EP'!$B$4,2)+BF$3,Datenquellen!$F$7:$H$45,3,FALSE))="X"
                                    ),
                          "X",
                          IF((((NETWORKDAYS('Projektkostenkalkulation EP'!$D$8,EOMONTH('Projektkostenkalkulation EP'!$D$8,0)))*('Projektkostenkalkulation EP'!$N$43/5)*
                                        'Projektkostenkalkulation EP'!$D$27)-SUM($B$11:W11))&gt;('Projektkostenkalkulation EP'!$N$43/5),('Projektkostenkalkulation EP'!$N$43/5),
                                         (NETWORKDAYS('Projektkostenkalkulation EP'!$D$8,
                                          EOMONTH('Projektkostenkalkulation EP'!$D$8,0)))*('Projektkostenkalkulation EP'!$N$43/5)*'Projektkostenkalkulation EP'!$D$27-SUM($B$11:W11))
                          ),
               "X"
            )</f>
        <v>X</v>
      </c>
      <c r="Y11" s="122" t="str">
        <f xml:space="preserve"> IF(TEXT((EDATE('Projektkostenkalkulation EP'!$B$4,2)+BG$3),"MM")=TEXT((EDATE('Projektkostenkalkulation EP'!$B$4,2)+(BG$3-1)),"MM"),
             IF(
                        OR(
                                    TEXT((EDATE('Projektkostenkalkulation EP'!$B$4,2)+BG$3),"TTT") = "Sa",
                                    TEXT((EDATE('Projektkostenkalkulation EP'!$B$4,2)+BG$3),"TTT") = "So",
                                    IF(ISNA(VLOOKUP(EDATE('Projektkostenkalkulation EP'!$B$4,2)+BG$3,Datenquellen!$F$7:$H$45,3,FALSE))," ",VLOOKUP(EDATE('Projektkostenkalkulation EP'!$B$4,2)+BG$3,Datenquellen!$F$7:$H$45,3,FALSE))="X"
                                    ),
                          "X",
                          IF((((NETWORKDAYS('Projektkostenkalkulation EP'!$D$8,EOMONTH('Projektkostenkalkulation EP'!$D$8,0)))*('Projektkostenkalkulation EP'!$N$43/5)*
                                        'Projektkostenkalkulation EP'!$D$27)-SUM($B$11:X11))&gt;('Projektkostenkalkulation EP'!$N$43/5),('Projektkostenkalkulation EP'!$N$43/5),
                                         (NETWORKDAYS('Projektkostenkalkulation EP'!$D$8,
                                          EOMONTH('Projektkostenkalkulation EP'!$D$8,0)))*('Projektkostenkalkulation EP'!$N$43/5)*'Projektkostenkalkulation EP'!$D$27-SUM($B$11:X11))
                          ),
               "X"
            )</f>
        <v>X</v>
      </c>
      <c r="Z11" s="122">
        <f xml:space="preserve"> IF(TEXT((EDATE('Projektkostenkalkulation EP'!$B$4,2)+BH$3),"MM")=TEXT((EDATE('Projektkostenkalkulation EP'!$B$4,2)+(BH$3-1)),"MM"),
             IF(
                        OR(
                                    TEXT((EDATE('Projektkostenkalkulation EP'!$B$4,2)+BH$3),"TTT") = "Sa",
                                    TEXT((EDATE('Projektkostenkalkulation EP'!$B$4,2)+BH$3),"TTT") = "So",
                                    IF(ISNA(VLOOKUP(EDATE('Projektkostenkalkulation EP'!$B$4,2)+BH$3,Datenquellen!$F$7:$H$45,3,FALSE))," ",VLOOKUP(EDATE('Projektkostenkalkulation EP'!$B$4,2)+BH$3,Datenquellen!$F$7:$H$45,3,FALSE))="X"
                                    ),
                          "X",
                          IF((((NETWORKDAYS('Projektkostenkalkulation EP'!$D$8,EOMONTH('Projektkostenkalkulation EP'!$D$8,0)))*('Projektkostenkalkulation EP'!$N$43/5)*
                                        'Projektkostenkalkulation EP'!$D$27)-SUM($B$11:Y11))&gt;('Projektkostenkalkulation EP'!$N$43/5),('Projektkostenkalkulation EP'!$N$43/5),
                                         (NETWORKDAYS('Projektkostenkalkulation EP'!$D$8,
                                          EOMONTH('Projektkostenkalkulation EP'!$D$8,0)))*('Projektkostenkalkulation EP'!$N$43/5)*'Projektkostenkalkulation EP'!$D$27-SUM($B$11:Y11))
                          ),
               "X"
            )</f>
        <v>0</v>
      </c>
      <c r="AA11" s="122">
        <f xml:space="preserve"> IF(TEXT((EDATE('Projektkostenkalkulation EP'!$B$4,2)+BI$3),"MM")=TEXT((EDATE('Projektkostenkalkulation EP'!$B$4,2)+(BI$3-1)),"MM"),
             IF(
                        OR(
                                    TEXT((EDATE('Projektkostenkalkulation EP'!$B$4,2)+BI$3),"TTT") = "Sa",
                                    TEXT((EDATE('Projektkostenkalkulation EP'!$B$4,2)+BI$3),"TTT") = "So",
                                    IF(ISNA(VLOOKUP(EDATE('Projektkostenkalkulation EP'!$B$4,2)+BI$3,Datenquellen!$F$7:$H$45,3,FALSE))," ",VLOOKUP(EDATE('Projektkostenkalkulation EP'!$B$4,2)+BI$3,Datenquellen!$F$7:$H$45,3,FALSE))="X"
                                    ),
                          "X",
                          IF((((NETWORKDAYS('Projektkostenkalkulation EP'!$D$8,EOMONTH('Projektkostenkalkulation EP'!$D$8,0)))*('Projektkostenkalkulation EP'!$N$43/5)*
                                        'Projektkostenkalkulation EP'!$D$27)-SUM($B$11:Z11))&gt;('Projektkostenkalkulation EP'!$N$43/5),('Projektkostenkalkulation EP'!$N$43/5),
                                         (NETWORKDAYS('Projektkostenkalkulation EP'!$D$8,
                                          EOMONTH('Projektkostenkalkulation EP'!$D$8,0)))*('Projektkostenkalkulation EP'!$N$43/5)*'Projektkostenkalkulation EP'!$D$27-SUM($B$11:Z11))
                          ),
               "X"
            )</f>
        <v>0</v>
      </c>
      <c r="AB11" s="122">
        <f xml:space="preserve"> IF(TEXT((EDATE('Projektkostenkalkulation EP'!$B$4,2)+BJ$3),"MM")=TEXT((EDATE('Projektkostenkalkulation EP'!$B$4,2)+(BJ$3-1)),"MM"),
             IF(
                        OR(
                                    TEXT((EDATE('Projektkostenkalkulation EP'!$B$4,2)+BJ$3),"TTT") = "Sa",
                                    TEXT((EDATE('Projektkostenkalkulation EP'!$B$4,2)+BJ$3),"TTT") = "So",
                                    IF(ISNA(VLOOKUP(EDATE('Projektkostenkalkulation EP'!$B$4,2)+BJ$3,Datenquellen!$F$7:$H$45,3,FALSE))," ",VLOOKUP(EDATE('Projektkostenkalkulation EP'!$B$4,2)+BJ$3,Datenquellen!$F$7:$H$45,3,FALSE))="X"
                                    ),
                          "X",
                          IF((((NETWORKDAYS('Projektkostenkalkulation EP'!$D$8,EOMONTH('Projektkostenkalkulation EP'!$D$8,0)))*('Projektkostenkalkulation EP'!$N$43/5)*
                                        'Projektkostenkalkulation EP'!$D$27)-SUM($B$11:AA11))&gt;('Projektkostenkalkulation EP'!$N$43/5),('Projektkostenkalkulation EP'!$N$43/5),
                                         (NETWORKDAYS('Projektkostenkalkulation EP'!$D$8,
                                          EOMONTH('Projektkostenkalkulation EP'!$D$8,0)))*('Projektkostenkalkulation EP'!$N$43/5)*'Projektkostenkalkulation EP'!$D$27-SUM($B$11:AA11))
                          ),
               "X"
            )</f>
        <v>0</v>
      </c>
      <c r="AC11" s="122">
        <f xml:space="preserve"> IF(TEXT((EDATE('Projektkostenkalkulation EP'!$B$4,2)+BK$3),"MM")=TEXT((EDATE('Projektkostenkalkulation EP'!$B$4,2)+(BK$3-1)),"MM"),
             IF(
                        OR(
                                    TEXT((EDATE('Projektkostenkalkulation EP'!$B$4,2)+BK$3),"TTT") = "Sa",
                                    TEXT((EDATE('Projektkostenkalkulation EP'!$B$4,2)+BK$3),"TTT") = "So",
                                    IF(ISNA(VLOOKUP(EDATE('Projektkostenkalkulation EP'!$B$4,2)+BK$3,Datenquellen!$F$7:$H$45,3,FALSE))," ",VLOOKUP(EDATE('Projektkostenkalkulation EP'!$B$4,2)+BK$3,Datenquellen!$F$7:$H$45,3,FALSE))="X"
                                    ),
                          "X",
                          IF((((NETWORKDAYS('Projektkostenkalkulation EP'!$D$8,EOMONTH('Projektkostenkalkulation EP'!$D$8,0)))*('Projektkostenkalkulation EP'!$N$43/5)*
                                        'Projektkostenkalkulation EP'!$D$27)-SUM($B$11:AB11))&gt;('Projektkostenkalkulation EP'!$N$43/5),('Projektkostenkalkulation EP'!$N$43/5),
                                         (NETWORKDAYS('Projektkostenkalkulation EP'!$D$8,
                                          EOMONTH('Projektkostenkalkulation EP'!$D$8,0)))*('Projektkostenkalkulation EP'!$N$43/5)*'Projektkostenkalkulation EP'!$D$27-SUM($B$11:AB11))
                          ),
               "X"
            )</f>
        <v>0</v>
      </c>
      <c r="AD11" s="122" t="str">
        <f xml:space="preserve"> IF(TEXT((EDATE('Projektkostenkalkulation EP'!$B$4,2)+BL$3),"MM")=TEXT((EDATE('Projektkostenkalkulation EP'!$B$4,2)+(BL$3-1)),"MM"),
             IF(
                        OR(
                                    TEXT((EDATE('Projektkostenkalkulation EP'!$B$4,2)+BL$3),"TTT") = "Sa",
                                    TEXT((EDATE('Projektkostenkalkulation EP'!$B$4,2)+BL$3),"TTT") = "So",
                                    IF(ISNA(VLOOKUP(EDATE('Projektkostenkalkulation EP'!$B$4,2)+BL$3,Datenquellen!$F$7:$H$45,3,FALSE))," ",VLOOKUP(EDATE('Projektkostenkalkulation EP'!$B$4,2)+BL$3,Datenquellen!$F$7:$H$45,3,FALSE))="X"
                                    ),
                          "X",
                          IF((((NETWORKDAYS('Projektkostenkalkulation EP'!$D$8,EOMONTH('Projektkostenkalkulation EP'!$D$8,0)))*('Projektkostenkalkulation EP'!$N$43/5)*
                                        'Projektkostenkalkulation EP'!$D$27)-SUM($B$11:AC11))&gt;('Projektkostenkalkulation EP'!$N$43/5),('Projektkostenkalkulation EP'!$N$43/5),
                                         (NETWORKDAYS('Projektkostenkalkulation EP'!$D$8,
                                          EOMONTH('Projektkostenkalkulation EP'!$D$8,0)))*('Projektkostenkalkulation EP'!$N$43/5)*'Projektkostenkalkulation EP'!$D$27-SUM($B$11:AC11))
                          ),
               "X"
            )</f>
        <v>X</v>
      </c>
      <c r="AE11" s="122" t="str">
        <f xml:space="preserve"> IF(TEXT((EDATE('Projektkostenkalkulation EP'!$B$4,2)+BM$3),"MM")=TEXT((EDATE('Projektkostenkalkulation EP'!$B$4,2)+(BM$3-1)),"MM"),
             IF(
                        OR(
                                    TEXT((EDATE('Projektkostenkalkulation EP'!$B$4,2)+BM$3),"TTT") = "Sa",
                                    TEXT((EDATE('Projektkostenkalkulation EP'!$B$4,2)+BM$3),"TTT") = "So",
                                    IF(ISNA(VLOOKUP(EDATE('Projektkostenkalkulation EP'!$B$4,2)+BM$3,Datenquellen!$F$7:$H$45,3,FALSE))," ",VLOOKUP(EDATE('Projektkostenkalkulation EP'!$B$4,2)+BM$3,Datenquellen!$F$7:$H$45,3,FALSE))="X"
                                    ),
                          "X",
                          IF((((NETWORKDAYS('Projektkostenkalkulation EP'!$D$8,EOMONTH('Projektkostenkalkulation EP'!$D$8,0)))*('Projektkostenkalkulation EP'!$N$43/5)*
                                        'Projektkostenkalkulation EP'!$D$27)-SUM($B$11:AD11))&gt;('Projektkostenkalkulation EP'!$N$43/5),('Projektkostenkalkulation EP'!$N$43/5),
                                         (NETWORKDAYS('Projektkostenkalkulation EP'!$D$8,
                                          EOMONTH('Projektkostenkalkulation EP'!$D$8,0)))*('Projektkostenkalkulation EP'!$N$43/5)*'Projektkostenkalkulation EP'!$D$27-SUM($B$11:AD11))
                          ),
               "X"
            )</f>
        <v>X</v>
      </c>
      <c r="AF11" s="122" t="str">
        <f xml:space="preserve"> IF(TEXT((EDATE('Projektkostenkalkulation EP'!$B$4,2)+BN$3),"MM")=TEXT((EDATE('Projektkostenkalkulation EP'!$B$4,2)+(BN$3-1)),"MM"),
             IF(
                        OR(
                                    TEXT((EDATE('Projektkostenkalkulation EP'!$B$4,2)+BN$3),"TTT") = "Sa",
                                    TEXT((EDATE('Projektkostenkalkulation EP'!$B$4,2)+BN$3),"TTT") = "So",
                                    IF(ISNA(VLOOKUP(EDATE('Projektkostenkalkulation EP'!$B$4,2)+BN$3,Datenquellen!$F$7:$H$45,3,FALSE))," ",VLOOKUP(EDATE('Projektkostenkalkulation EP'!$B$4,2)+BN$3,Datenquellen!$F$7:$H$45,3,FALSE))="X"
                                    ),
                          "X",
                          IF((((NETWORKDAYS('Projektkostenkalkulation EP'!$D$8,EOMONTH('Projektkostenkalkulation EP'!$D$8,0)))*('Projektkostenkalkulation EP'!$N$43/5)*
                                        'Projektkostenkalkulation EP'!$D$27)-SUM($B$11:AE11))&gt;('Projektkostenkalkulation EP'!$N$43/5),('Projektkostenkalkulation EP'!$N$43/5),
                                         (NETWORKDAYS('Projektkostenkalkulation EP'!$D$8,
                                          EOMONTH('Projektkostenkalkulation EP'!$D$8,0)))*('Projektkostenkalkulation EP'!$N$43/5)*'Projektkostenkalkulation EP'!$D$27-SUM($B$11:AE11))
                          ),
               "X"
            )</f>
        <v>X</v>
      </c>
      <c r="AG11" s="121">
        <f>SUM(B11:AF11)</f>
        <v>0</v>
      </c>
      <c r="AH11" s="525">
        <f>AG11-AG12</f>
        <v>0</v>
      </c>
      <c r="AJ11" s="2" t="s">
        <v>81</v>
      </c>
      <c r="AK11" s="124" t="str">
        <f>IF(
            OR(
                     TEXT(EDATE('Projektkostenkalkulation EP'!$B$4,14),"TTT") = "Sa",
                     TEXT(EDATE('Projektkostenkalkulation EP'!$B$4,14),"TTT") = "So",
                     IF(ISNA(VLOOKUP(EDATE('Projektkostenkalkulation EP'!$B$4,14),Datenquellen!$F$7:$H$45,3,FALSE))," ",VLOOKUP(EDATE('Projektkostenkalkulation EP'!$B$4,14),Datenquellen!$F$7:$H$45,3,FALSE))="X"
                            ),
                    "X",
                    IF('Projektkostenkalkulation EP'!$P$27&gt;0,('Projektkostenkalkulation EP'!$N$43/5),0)
            )</f>
        <v>X</v>
      </c>
      <c r="AL11" s="122" t="str">
        <f xml:space="preserve"> IF(TEXT((EDATE('Projektkostenkalkulation EP'!$B$4,14)+AK$3),"MM")=TEXT((EDATE('Projektkostenkalkulation EP'!$B$4,14)+(AK$3-1)),"MM"),
             IF(
                        OR(
                                    TEXT((EDATE('Projektkostenkalkulation EP'!$B$4,14)+AK$3),"TTT") = "Sa",
                                    TEXT((EDATE('Projektkostenkalkulation EP'!$B$4,14)+AK$3),"TTT") = "So",
                                    IF(ISNA(VLOOKUP(EDATE('Projektkostenkalkulation EP'!$B$4,14)+AK$3,Datenquellen!$F$7:$H$45,3,FALSE))," ",VLOOKUP(EDATE('Projektkostenkalkulation EP'!$B$4,14)+AK$3,Datenquellen!$F$7:$H$45,3,FALSE))="X"
                                    ),
                          "X",
                          IF((((NETWORKDAYS('Projektkostenkalkulation EP'!$P$8,EOMONTH('Projektkostenkalkulation EP'!$P$8,0)))*('Projektkostenkalkulation EP'!$N$43/5)*
                                        'Projektkostenkalkulation EP'!$P$27)-SUM($AK$11:AK11))&gt;('Projektkostenkalkulation EP'!$N$43/5),('Projektkostenkalkulation EP'!$N$43/5),
                                         (NETWORKDAYS('Projektkostenkalkulation EP'!$P$8,
                                          EOMONTH('Projektkostenkalkulation EP'!$P$8,0)))*('Projektkostenkalkulation EP'!$N$43/5)*'Projektkostenkalkulation EP'!$P$27-SUM($AK$11:AK11))
                          ),
               "X"
            )</f>
        <v>X</v>
      </c>
      <c r="AM11" s="122">
        <f xml:space="preserve"> IF(TEXT((EDATE('Projektkostenkalkulation EP'!$B$4,14)+AL$3),"MM")=TEXT((EDATE('Projektkostenkalkulation EP'!$B$4,14)+(AL$3-1)),"MM"),
             IF(
                        OR(
                                    TEXT((EDATE('Projektkostenkalkulation EP'!$B$4,14)+AL$3),"TTT") = "Sa",
                                    TEXT((EDATE('Projektkostenkalkulation EP'!$B$4,14)+AL$3),"TTT") = "So",
                                    IF(ISNA(VLOOKUP(EDATE('Projektkostenkalkulation EP'!$B$4,14)+AL$3,Datenquellen!$F$7:$H$45,3,FALSE))," ",VLOOKUP(EDATE('Projektkostenkalkulation EP'!$B$4,14)+AL$3,Datenquellen!$F$7:$H$45,3,FALSE))="X"
                                    ),
                          "X",
                          IF((((NETWORKDAYS('Projektkostenkalkulation EP'!$P$8,EOMONTH('Projektkostenkalkulation EP'!$P$8,0)))*('Projektkostenkalkulation EP'!$N$43/5)*
                                        'Projektkostenkalkulation EP'!$P$27)-SUM($AK$11:AL11))&gt;('Projektkostenkalkulation EP'!$N$43/5),('Projektkostenkalkulation EP'!$N$43/5),
                                         (NETWORKDAYS('Projektkostenkalkulation EP'!$P$8,
                                          EOMONTH('Projektkostenkalkulation EP'!$P$8,0)))*('Projektkostenkalkulation EP'!$N$43/5)*'Projektkostenkalkulation EP'!$P$27-SUM($AK$11:AL11))
                          ),
               "X"
            )</f>
        <v>0</v>
      </c>
      <c r="AN11" s="122">
        <f xml:space="preserve"> IF(TEXT((EDATE('Projektkostenkalkulation EP'!$B$4,14)+AM$3),"MM")=TEXT((EDATE('Projektkostenkalkulation EP'!$B$4,14)+(AM$3-1)),"MM"),
             IF(
                        OR(
                                    TEXT((EDATE('Projektkostenkalkulation EP'!$B$4,14)+AM$3),"TTT") = "Sa",
                                    TEXT((EDATE('Projektkostenkalkulation EP'!$B$4,14)+AM$3),"TTT") = "So",
                                    IF(ISNA(VLOOKUP(EDATE('Projektkostenkalkulation EP'!$B$4,14)+AM$3,Datenquellen!$F$7:$H$45,3,FALSE))," ",VLOOKUP(EDATE('Projektkostenkalkulation EP'!$B$4,14)+AM$3,Datenquellen!$F$7:$H$45,3,FALSE))="X"
                                    ),
                          "X",
                          IF((((NETWORKDAYS('Projektkostenkalkulation EP'!$P$8,EOMONTH('Projektkostenkalkulation EP'!$P$8,0)))*('Projektkostenkalkulation EP'!$N$43/5)*
                                        'Projektkostenkalkulation EP'!$P$27)-SUM($AK$11:AM11))&gt;('Projektkostenkalkulation EP'!$N$43/5),('Projektkostenkalkulation EP'!$N$43/5),
                                         (NETWORKDAYS('Projektkostenkalkulation EP'!$P$8,
                                          EOMONTH('Projektkostenkalkulation EP'!$P$8,0)))*('Projektkostenkalkulation EP'!$N$43/5)*'Projektkostenkalkulation EP'!$P$27-SUM($AK$11:AM11))
                          ),
               "X"
            )</f>
        <v>0</v>
      </c>
      <c r="AO11" s="122">
        <f xml:space="preserve"> IF(TEXT((EDATE('Projektkostenkalkulation EP'!$B$4,14)+AN$3),"MM")=TEXT((EDATE('Projektkostenkalkulation EP'!$B$4,14)+(AN$3-1)),"MM"),
             IF(
                        OR(
                                    TEXT((EDATE('Projektkostenkalkulation EP'!$B$4,14)+AN$3),"TTT") = "Sa",
                                    TEXT((EDATE('Projektkostenkalkulation EP'!$B$4,14)+AN$3),"TTT") = "So",
                                    IF(ISNA(VLOOKUP(EDATE('Projektkostenkalkulation EP'!$B$4,14)+AN$3,Datenquellen!$F$7:$H$45,3,FALSE))," ",VLOOKUP(EDATE('Projektkostenkalkulation EP'!$B$4,14)+AN$3,Datenquellen!$F$7:$H$45,3,FALSE))="X"
                                    ),
                          "X",
                          IF((((NETWORKDAYS('Projektkostenkalkulation EP'!$P$8,EOMONTH('Projektkostenkalkulation EP'!$P$8,0)))*('Projektkostenkalkulation EP'!$N$43/5)*
                                        'Projektkostenkalkulation EP'!$P$27)-SUM($AK$11:AN11))&gt;('Projektkostenkalkulation EP'!$N$43/5),('Projektkostenkalkulation EP'!$N$43/5),
                                         (NETWORKDAYS('Projektkostenkalkulation EP'!$P$8,
                                          EOMONTH('Projektkostenkalkulation EP'!$P$8,0)))*('Projektkostenkalkulation EP'!$N$43/5)*'Projektkostenkalkulation EP'!$P$27-SUM($AK$11:AN11))
                          ),
               "X"
            )</f>
        <v>0</v>
      </c>
      <c r="AP11" s="122">
        <f xml:space="preserve"> IF(TEXT((EDATE('Projektkostenkalkulation EP'!$B$4,14)+AO$3),"MM")=TEXT((EDATE('Projektkostenkalkulation EP'!$B$4,14)+(AO$3-1)),"MM"),
             IF(
                        OR(
                                    TEXT((EDATE('Projektkostenkalkulation EP'!$B$4,14)+AO$3),"TTT") = "Sa",
                                    TEXT((EDATE('Projektkostenkalkulation EP'!$B$4,14)+AO$3),"TTT") = "So",
                                    IF(ISNA(VLOOKUP(EDATE('Projektkostenkalkulation EP'!$B$4,14)+AO$3,Datenquellen!$F$7:$H$45,3,FALSE))," ",VLOOKUP(EDATE('Projektkostenkalkulation EP'!$B$4,14)+AO$3,Datenquellen!$F$7:$H$45,3,FALSE))="X"
                                    ),
                          "X",
                          IF((((NETWORKDAYS('Projektkostenkalkulation EP'!$P$8,EOMONTH('Projektkostenkalkulation EP'!$P$8,0)))*('Projektkostenkalkulation EP'!$N$43/5)*
                                        'Projektkostenkalkulation EP'!$P$27)-SUM($AK$11:AO11))&gt;('Projektkostenkalkulation EP'!$N$43/5),('Projektkostenkalkulation EP'!$N$43/5),
                                         (NETWORKDAYS('Projektkostenkalkulation EP'!$P$8,
                                          EOMONTH('Projektkostenkalkulation EP'!$P$8,0)))*('Projektkostenkalkulation EP'!$N$43/5)*'Projektkostenkalkulation EP'!$P$27-SUM($AK$11:AO11))
                          ),
               "X"
            )</f>
        <v>0</v>
      </c>
      <c r="AQ11" s="122">
        <f xml:space="preserve"> IF(TEXT((EDATE('Projektkostenkalkulation EP'!$B$4,14)+AP$3),"MM")=TEXT((EDATE('Projektkostenkalkulation EP'!$B$4,14)+(AP$3-1)),"MM"),
             IF(
                        OR(
                                    TEXT((EDATE('Projektkostenkalkulation EP'!$B$4,14)+AP$3),"TTT") = "Sa",
                                    TEXT((EDATE('Projektkostenkalkulation EP'!$B$4,14)+AP$3),"TTT") = "So",
                                    IF(ISNA(VLOOKUP(EDATE('Projektkostenkalkulation EP'!$B$4,14)+AP$3,Datenquellen!$F$7:$H$45,3,FALSE))," ",VLOOKUP(EDATE('Projektkostenkalkulation EP'!$B$4,14)+AP$3,Datenquellen!$F$7:$H$45,3,FALSE))="X"
                                    ),
                          "X",
                          IF((((NETWORKDAYS('Projektkostenkalkulation EP'!$P$8,EOMONTH('Projektkostenkalkulation EP'!$P$8,0)))*('Projektkostenkalkulation EP'!$N$43/5)*
                                        'Projektkostenkalkulation EP'!$P$27)-SUM($AK$11:AP11))&gt;('Projektkostenkalkulation EP'!$N$43/5),('Projektkostenkalkulation EP'!$N$43/5),
                                         (NETWORKDAYS('Projektkostenkalkulation EP'!$P$8,
                                          EOMONTH('Projektkostenkalkulation EP'!$P$8,0)))*('Projektkostenkalkulation EP'!$N$43/5)*'Projektkostenkalkulation EP'!$P$27-SUM($AK$11:AP11))
                          ),
               "X"
            )</f>
        <v>0</v>
      </c>
      <c r="AR11" s="122" t="str">
        <f xml:space="preserve"> IF(TEXT((EDATE('Projektkostenkalkulation EP'!$B$4,14)+AQ$3),"MM")=TEXT((EDATE('Projektkostenkalkulation EP'!$B$4,14)+(AQ$3-1)),"MM"),
             IF(
                        OR(
                                    TEXT((EDATE('Projektkostenkalkulation EP'!$B$4,14)+AQ$3),"TTT") = "Sa",
                                    TEXT((EDATE('Projektkostenkalkulation EP'!$B$4,14)+AQ$3),"TTT") = "So",
                                    IF(ISNA(VLOOKUP(EDATE('Projektkostenkalkulation EP'!$B$4,14)+AQ$3,Datenquellen!$F$7:$H$45,3,FALSE))," ",VLOOKUP(EDATE('Projektkostenkalkulation EP'!$B$4,14)+AQ$3,Datenquellen!$F$7:$H$45,3,FALSE))="X"
                                    ),
                          "X",
                          IF((((NETWORKDAYS('Projektkostenkalkulation EP'!$P$8,EOMONTH('Projektkostenkalkulation EP'!$P$8,0)))*('Projektkostenkalkulation EP'!$N$43/5)*
                                        'Projektkostenkalkulation EP'!$P$27)-SUM($AK$11:AQ11))&gt;('Projektkostenkalkulation EP'!$N$43/5),('Projektkostenkalkulation EP'!$N$43/5),
                                         (NETWORKDAYS('Projektkostenkalkulation EP'!$P$8,
                                          EOMONTH('Projektkostenkalkulation EP'!$P$8,0)))*('Projektkostenkalkulation EP'!$N$43/5)*'Projektkostenkalkulation EP'!$P$27-SUM($AK$11:AQ11))
                          ),
               "X"
            )</f>
        <v>X</v>
      </c>
      <c r="AS11" s="122" t="str">
        <f xml:space="preserve"> IF(TEXT((EDATE('Projektkostenkalkulation EP'!$B$4,14)+AR$3),"MM")=TEXT((EDATE('Projektkostenkalkulation EP'!$B$4,14)+(AR$3-1)),"MM"),
             IF(
                        OR(
                                    TEXT((EDATE('Projektkostenkalkulation EP'!$B$4,14)+AR$3),"TTT") = "Sa",
                                    TEXT((EDATE('Projektkostenkalkulation EP'!$B$4,14)+AR$3),"TTT") = "So",
                                    IF(ISNA(VLOOKUP(EDATE('Projektkostenkalkulation EP'!$B$4,14)+AR$3,Datenquellen!$F$7:$H$45,3,FALSE))," ",VLOOKUP(EDATE('Projektkostenkalkulation EP'!$B$4,14)+AR$3,Datenquellen!$F$7:$H$45,3,FALSE))="X"
                                    ),
                          "X",
                          IF((((NETWORKDAYS('Projektkostenkalkulation EP'!$P$8,EOMONTH('Projektkostenkalkulation EP'!$P$8,0)))*('Projektkostenkalkulation EP'!$N$43/5)*
                                        'Projektkostenkalkulation EP'!$P$27)-SUM($AK$11:AR11))&gt;('Projektkostenkalkulation EP'!$N$43/5),('Projektkostenkalkulation EP'!$N$43/5),
                                         (NETWORKDAYS('Projektkostenkalkulation EP'!$P$8,
                                          EOMONTH('Projektkostenkalkulation EP'!$P$8,0)))*('Projektkostenkalkulation EP'!$N$43/5)*'Projektkostenkalkulation EP'!$P$27-SUM($AK$11:AR11))
                          ),
               "X"
            )</f>
        <v>X</v>
      </c>
      <c r="AT11" s="122">
        <f xml:space="preserve"> IF(TEXT((EDATE('Projektkostenkalkulation EP'!$B$4,14)+AS$3),"MM")=TEXT((EDATE('Projektkostenkalkulation EP'!$B$4,14)+(AS$3-1)),"MM"),
             IF(
                        OR(
                                    TEXT((EDATE('Projektkostenkalkulation EP'!$B$4,14)+AS$3),"TTT") = "Sa",
                                    TEXT((EDATE('Projektkostenkalkulation EP'!$B$4,14)+AS$3),"TTT") = "So",
                                    IF(ISNA(VLOOKUP(EDATE('Projektkostenkalkulation EP'!$B$4,14)+AS$3,Datenquellen!$F$7:$H$45,3,FALSE))," ",VLOOKUP(EDATE('Projektkostenkalkulation EP'!$B$4,14)+AS$3,Datenquellen!$F$7:$H$45,3,FALSE))="X"
                                    ),
                          "X",
                          IF((((NETWORKDAYS('Projektkostenkalkulation EP'!$P$8,EOMONTH('Projektkostenkalkulation EP'!$P$8,0)))*('Projektkostenkalkulation EP'!$N$43/5)*
                                        'Projektkostenkalkulation EP'!$P$27)-SUM($AK$11:AS11))&gt;('Projektkostenkalkulation EP'!$N$43/5),('Projektkostenkalkulation EP'!$N$43/5),
                                         (NETWORKDAYS('Projektkostenkalkulation EP'!$P$8,
                                          EOMONTH('Projektkostenkalkulation EP'!$P$8,0)))*('Projektkostenkalkulation EP'!$N$43/5)*'Projektkostenkalkulation EP'!$P$27-SUM($AK$11:AS11))
                          ),
               "X"
            )</f>
        <v>0</v>
      </c>
      <c r="AU11" s="122">
        <f xml:space="preserve"> IF(TEXT((EDATE('Projektkostenkalkulation EP'!$B$4,14)+AT$3),"MM")=TEXT((EDATE('Projektkostenkalkulation EP'!$B$4,14)+(AT$3-1)),"MM"),
             IF(
                        OR(
                                    TEXT((EDATE('Projektkostenkalkulation EP'!$B$4,14)+AT$3),"TTT") = "Sa",
                                    TEXT((EDATE('Projektkostenkalkulation EP'!$B$4,14)+AT$3),"TTT") = "So",
                                    IF(ISNA(VLOOKUP(EDATE('Projektkostenkalkulation EP'!$B$4,14)+AT$3,Datenquellen!$F$7:$H$45,3,FALSE))," ",VLOOKUP(EDATE('Projektkostenkalkulation EP'!$B$4,14)+AT$3,Datenquellen!$F$7:$H$45,3,FALSE))="X"
                                    ),
                          "X",
                          IF((((NETWORKDAYS('Projektkostenkalkulation EP'!$P$8,EOMONTH('Projektkostenkalkulation EP'!$P$8,0)))*('Projektkostenkalkulation EP'!$N$43/5)*
                                        'Projektkostenkalkulation EP'!$P$27)-SUM($AK$11:AT11))&gt;('Projektkostenkalkulation EP'!$N$43/5),('Projektkostenkalkulation EP'!$N$43/5),
                                         (NETWORKDAYS('Projektkostenkalkulation EP'!$P$8,
                                          EOMONTH('Projektkostenkalkulation EP'!$P$8,0)))*('Projektkostenkalkulation EP'!$N$43/5)*'Projektkostenkalkulation EP'!$P$27-SUM($AK$11:AT11))
                          ),
               "X"
            )</f>
        <v>0</v>
      </c>
      <c r="AV11" s="122">
        <f xml:space="preserve"> IF(TEXT((EDATE('Projektkostenkalkulation EP'!$B$4,14)+AU$3),"MM")=TEXT((EDATE('Projektkostenkalkulation EP'!$B$4,14)+(AU$3-1)),"MM"),
             IF(
                        OR(
                                    TEXT((EDATE('Projektkostenkalkulation EP'!$B$4,14)+AU$3),"TTT") = "Sa",
                                    TEXT((EDATE('Projektkostenkalkulation EP'!$B$4,14)+AU$3),"TTT") = "So",
                                    IF(ISNA(VLOOKUP(EDATE('Projektkostenkalkulation EP'!$B$4,14)+AU$3,Datenquellen!$F$7:$H$45,3,FALSE))," ",VLOOKUP(EDATE('Projektkostenkalkulation EP'!$B$4,14)+AU$3,Datenquellen!$F$7:$H$45,3,FALSE))="X"
                                    ),
                          "X",
                          IF((((NETWORKDAYS('Projektkostenkalkulation EP'!$P$8,EOMONTH('Projektkostenkalkulation EP'!$P$8,0)))*('Projektkostenkalkulation EP'!$N$43/5)*
                                        'Projektkostenkalkulation EP'!$P$27)-SUM($AK$11:AU11))&gt;('Projektkostenkalkulation EP'!$N$43/5),('Projektkostenkalkulation EP'!$N$43/5),
                                         (NETWORKDAYS('Projektkostenkalkulation EP'!$P$8,
                                          EOMONTH('Projektkostenkalkulation EP'!$P$8,0)))*('Projektkostenkalkulation EP'!$N$43/5)*'Projektkostenkalkulation EP'!$P$27-SUM($AK$11:AU11))
                          ),
               "X"
            )</f>
        <v>0</v>
      </c>
      <c r="AW11" s="122">
        <f xml:space="preserve"> IF(TEXT((EDATE('Projektkostenkalkulation EP'!$B$4,14)+AV$3),"MM")=TEXT((EDATE('Projektkostenkalkulation EP'!$B$4,14)+(AV$3-1)),"MM"),
             IF(
                        OR(
                                    TEXT((EDATE('Projektkostenkalkulation EP'!$B$4,14)+AV$3),"TTT") = "Sa",
                                    TEXT((EDATE('Projektkostenkalkulation EP'!$B$4,14)+AV$3),"TTT") = "So",
                                    IF(ISNA(VLOOKUP(EDATE('Projektkostenkalkulation EP'!$B$4,14)+AV$3,Datenquellen!$F$7:$H$45,3,FALSE))," ",VLOOKUP(EDATE('Projektkostenkalkulation EP'!$B$4,14)+AV$3,Datenquellen!$F$7:$H$45,3,FALSE))="X"
                                    ),
                          "X",
                          IF((((NETWORKDAYS('Projektkostenkalkulation EP'!$P$8,EOMONTH('Projektkostenkalkulation EP'!$P$8,0)))*('Projektkostenkalkulation EP'!$N$43/5)*
                                        'Projektkostenkalkulation EP'!$P$27)-SUM($AK$11:AV11))&gt;('Projektkostenkalkulation EP'!$N$43/5),('Projektkostenkalkulation EP'!$N$43/5),
                                         (NETWORKDAYS('Projektkostenkalkulation EP'!$P$8,
                                          EOMONTH('Projektkostenkalkulation EP'!$P$8,0)))*('Projektkostenkalkulation EP'!$N$43/5)*'Projektkostenkalkulation EP'!$P$27-SUM($AK$11:AV11))
                          ),
               "X"
            )</f>
        <v>0</v>
      </c>
      <c r="AX11" s="122">
        <f xml:space="preserve"> IF(TEXT((EDATE('Projektkostenkalkulation EP'!$B$4,14)+AW$3),"MM")=TEXT((EDATE('Projektkostenkalkulation EP'!$B$4,14)+(AW$3-1)),"MM"),
             IF(
                        OR(
                                    TEXT((EDATE('Projektkostenkalkulation EP'!$B$4,14)+AW$3),"TTT") = "Sa",
                                    TEXT((EDATE('Projektkostenkalkulation EP'!$B$4,14)+AW$3),"TTT") = "So",
                                    IF(ISNA(VLOOKUP(EDATE('Projektkostenkalkulation EP'!$B$4,14)+AW$3,Datenquellen!$F$7:$H$45,3,FALSE))," ",VLOOKUP(EDATE('Projektkostenkalkulation EP'!$B$4,14)+AW$3,Datenquellen!$F$7:$H$45,3,FALSE))="X"
                                    ),
                          "X",
                          IF((((NETWORKDAYS('Projektkostenkalkulation EP'!$P$8,EOMONTH('Projektkostenkalkulation EP'!$P$8,0)))*('Projektkostenkalkulation EP'!$N$43/5)*
                                        'Projektkostenkalkulation EP'!$P$27)-SUM($AK$11:AW11))&gt;('Projektkostenkalkulation EP'!$N$43/5),('Projektkostenkalkulation EP'!$N$43/5),
                                         (NETWORKDAYS('Projektkostenkalkulation EP'!$P$8,
                                          EOMONTH('Projektkostenkalkulation EP'!$P$8,0)))*('Projektkostenkalkulation EP'!$N$43/5)*'Projektkostenkalkulation EP'!$P$27-SUM($AK$11:AW11))
                          ),
               "X"
            )</f>
        <v>0</v>
      </c>
      <c r="AY11" s="122" t="str">
        <f xml:space="preserve"> IF(TEXT((EDATE('Projektkostenkalkulation EP'!$B$4,14)+AX$3),"MM")=TEXT((EDATE('Projektkostenkalkulation EP'!$B$4,14)+(AX$3-1)),"MM"),
             IF(
                        OR(
                                    TEXT((EDATE('Projektkostenkalkulation EP'!$B$4,14)+AX$3),"TTT") = "Sa",
                                    TEXT((EDATE('Projektkostenkalkulation EP'!$B$4,14)+AX$3),"TTT") = "So",
                                    IF(ISNA(VLOOKUP(EDATE('Projektkostenkalkulation EP'!$B$4,14)+AX$3,Datenquellen!$F$7:$H$45,3,FALSE))," ",VLOOKUP(EDATE('Projektkostenkalkulation EP'!$B$4,14)+AX$3,Datenquellen!$F$7:$H$45,3,FALSE))="X"
                                    ),
                          "X",
                          IF((((NETWORKDAYS('Projektkostenkalkulation EP'!$P$8,EOMONTH('Projektkostenkalkulation EP'!$P$8,0)))*('Projektkostenkalkulation EP'!$N$43/5)*
                                        'Projektkostenkalkulation EP'!$P$27)-SUM($AK$11:AX11))&gt;('Projektkostenkalkulation EP'!$N$43/5),('Projektkostenkalkulation EP'!$N$43/5),
                                         (NETWORKDAYS('Projektkostenkalkulation EP'!$P$8,
                                          EOMONTH('Projektkostenkalkulation EP'!$P$8,0)))*('Projektkostenkalkulation EP'!$N$43/5)*'Projektkostenkalkulation EP'!$P$27-SUM($AK$11:AX11))
                          ),
               "X"
            )</f>
        <v>X</v>
      </c>
      <c r="AZ11" s="122" t="str">
        <f xml:space="preserve"> IF(TEXT((EDATE('Projektkostenkalkulation EP'!$B$4,14)+AY$3),"MM")=TEXT((EDATE('Projektkostenkalkulation EP'!$B$4,14)+(AY$3-1)),"MM"),
             IF(
                        OR(
                                    TEXT((EDATE('Projektkostenkalkulation EP'!$B$4,14)+AY$3),"TTT") = "Sa",
                                    TEXT((EDATE('Projektkostenkalkulation EP'!$B$4,14)+AY$3),"TTT") = "So",
                                    IF(ISNA(VLOOKUP(EDATE('Projektkostenkalkulation EP'!$B$4,14)+AY$3,Datenquellen!$F$7:$H$45,3,FALSE))," ",VLOOKUP(EDATE('Projektkostenkalkulation EP'!$B$4,14)+AY$3,Datenquellen!$F$7:$H$45,3,FALSE))="X"
                                    ),
                          "X",
                          IF((((NETWORKDAYS('Projektkostenkalkulation EP'!$P$8,EOMONTH('Projektkostenkalkulation EP'!$P$8,0)))*('Projektkostenkalkulation EP'!$N$43/5)*
                                        'Projektkostenkalkulation EP'!$P$27)-SUM($AK$11:AY11))&gt;('Projektkostenkalkulation EP'!$N$43/5),('Projektkostenkalkulation EP'!$N$43/5),
                                         (NETWORKDAYS('Projektkostenkalkulation EP'!$P$8,
                                          EOMONTH('Projektkostenkalkulation EP'!$P$8,0)))*('Projektkostenkalkulation EP'!$N$43/5)*'Projektkostenkalkulation EP'!$P$27-SUM($AK$11:AY11))
                          ),
               "X"
            )</f>
        <v>X</v>
      </c>
      <c r="BA11" s="122">
        <f xml:space="preserve"> IF(TEXT((EDATE('Projektkostenkalkulation EP'!$B$4,14)+AZ$3),"MM")=TEXT((EDATE('Projektkostenkalkulation EP'!$B$4,14)+(AZ$3-1)),"MM"),
             IF(
                        OR(
                                    TEXT((EDATE('Projektkostenkalkulation EP'!$B$4,14)+AZ$3),"TTT") = "Sa",
                                    TEXT((EDATE('Projektkostenkalkulation EP'!$B$4,14)+AZ$3),"TTT") = "So",
                                    IF(ISNA(VLOOKUP(EDATE('Projektkostenkalkulation EP'!$B$4,14)+AZ$3,Datenquellen!$F$7:$H$45,3,FALSE))," ",VLOOKUP(EDATE('Projektkostenkalkulation EP'!$B$4,14)+AZ$3,Datenquellen!$F$7:$H$45,3,FALSE))="X"
                                    ),
                          "X",
                          IF((((NETWORKDAYS('Projektkostenkalkulation EP'!$P$8,EOMONTH('Projektkostenkalkulation EP'!$P$8,0)))*('Projektkostenkalkulation EP'!$N$43/5)*
                                        'Projektkostenkalkulation EP'!$P$27)-SUM($AK$11:AZ11))&gt;('Projektkostenkalkulation EP'!$N$43/5),('Projektkostenkalkulation EP'!$N$43/5),
                                         (NETWORKDAYS('Projektkostenkalkulation EP'!$P$8,
                                          EOMONTH('Projektkostenkalkulation EP'!$P$8,0)))*('Projektkostenkalkulation EP'!$N$43/5)*'Projektkostenkalkulation EP'!$P$27-SUM($AK$11:AZ11))
                          ),
               "X"
            )</f>
        <v>0</v>
      </c>
      <c r="BB11" s="122">
        <f xml:space="preserve"> IF(TEXT((EDATE('Projektkostenkalkulation EP'!$B$4,14)+BA$3),"MM")=TEXT((EDATE('Projektkostenkalkulation EP'!$B$4,14)+(BA$3-1)),"MM"),
             IF(
                        OR(
                                    TEXT((EDATE('Projektkostenkalkulation EP'!$B$4,14)+BA$3),"TTT") = "Sa",
                                    TEXT((EDATE('Projektkostenkalkulation EP'!$B$4,14)+BA$3),"TTT") = "So",
                                    IF(ISNA(VLOOKUP(EDATE('Projektkostenkalkulation EP'!$B$4,14)+BA$3,Datenquellen!$F$7:$H$45,3,FALSE))," ",VLOOKUP(EDATE('Projektkostenkalkulation EP'!$B$4,14)+BA$3,Datenquellen!$F$7:$H$45,3,FALSE))="X"
                                    ),
                          "X",
                          IF((((NETWORKDAYS('Projektkostenkalkulation EP'!$P$8,EOMONTH('Projektkostenkalkulation EP'!$P$8,0)))*('Projektkostenkalkulation EP'!$N$43/5)*
                                        'Projektkostenkalkulation EP'!$P$27)-SUM($AK$11:BA11))&gt;('Projektkostenkalkulation EP'!$N$43/5),('Projektkostenkalkulation EP'!$N$43/5),
                                         (NETWORKDAYS('Projektkostenkalkulation EP'!$P$8,
                                          EOMONTH('Projektkostenkalkulation EP'!$P$8,0)))*('Projektkostenkalkulation EP'!$N$43/5)*'Projektkostenkalkulation EP'!$P$27-SUM($AK$11:BA11))
                          ),
               "X"
            )</f>
        <v>0</v>
      </c>
      <c r="BC11" s="122">
        <f xml:space="preserve"> IF(TEXT((EDATE('Projektkostenkalkulation EP'!$B$4,14)+BB$3),"MM")=TEXT((EDATE('Projektkostenkalkulation EP'!$B$4,14)+(BB$3-1)),"MM"),
             IF(
                        OR(
                                    TEXT((EDATE('Projektkostenkalkulation EP'!$B$4,14)+BB$3),"TTT") = "Sa",
                                    TEXT((EDATE('Projektkostenkalkulation EP'!$B$4,14)+BB$3),"TTT") = "So",
                                    IF(ISNA(VLOOKUP(EDATE('Projektkostenkalkulation EP'!$B$4,14)+BB$3,Datenquellen!$F$7:$H$45,3,FALSE))," ",VLOOKUP(EDATE('Projektkostenkalkulation EP'!$B$4,14)+BB$3,Datenquellen!$F$7:$H$45,3,FALSE))="X"
                                    ),
                          "X",
                          IF((((NETWORKDAYS('Projektkostenkalkulation EP'!$P$8,EOMONTH('Projektkostenkalkulation EP'!$P$8,0)))*('Projektkostenkalkulation EP'!$N$43/5)*
                                        'Projektkostenkalkulation EP'!$P$27)-SUM($AK$11:BB11))&gt;('Projektkostenkalkulation EP'!$N$43/5),('Projektkostenkalkulation EP'!$N$43/5),
                                         (NETWORKDAYS('Projektkostenkalkulation EP'!$P$8,
                                          EOMONTH('Projektkostenkalkulation EP'!$P$8,0)))*('Projektkostenkalkulation EP'!$N$43/5)*'Projektkostenkalkulation EP'!$P$27-SUM($AK$11:BB11))
                          ),
               "X"
            )</f>
        <v>0</v>
      </c>
      <c r="BD11" s="122">
        <f xml:space="preserve"> IF(TEXT((EDATE('Projektkostenkalkulation EP'!$B$4,14)+BC$3),"MM")=TEXT((EDATE('Projektkostenkalkulation EP'!$B$4,14)+(BC$3-1)),"MM"),
             IF(
                        OR(
                                    TEXT((EDATE('Projektkostenkalkulation EP'!$B$4,14)+BC$3),"TTT") = "Sa",
                                    TEXT((EDATE('Projektkostenkalkulation EP'!$B$4,14)+BC$3),"TTT") = "So",
                                    IF(ISNA(VLOOKUP(EDATE('Projektkostenkalkulation EP'!$B$4,14)+BC$3,Datenquellen!$F$7:$H$45,3,FALSE))," ",VLOOKUP(EDATE('Projektkostenkalkulation EP'!$B$4,14)+BC$3,Datenquellen!$F$7:$H$45,3,FALSE))="X"
                                    ),
                          "X",
                          IF((((NETWORKDAYS('Projektkostenkalkulation EP'!$P$8,EOMONTH('Projektkostenkalkulation EP'!$P$8,0)))*('Projektkostenkalkulation EP'!$N$43/5)*
                                        'Projektkostenkalkulation EP'!$P$27)-SUM($AK$11:BC11))&gt;('Projektkostenkalkulation EP'!$N$43/5),('Projektkostenkalkulation EP'!$N$43/5),
                                         (NETWORKDAYS('Projektkostenkalkulation EP'!$P$8,
                                          EOMONTH('Projektkostenkalkulation EP'!$P$8,0)))*('Projektkostenkalkulation EP'!$N$43/5)*'Projektkostenkalkulation EP'!$P$27-SUM($AK$11:BC11))
                          ),
               "X"
            )</f>
        <v>0</v>
      </c>
      <c r="BE11" s="122">
        <f xml:space="preserve"> IF(TEXT((EDATE('Projektkostenkalkulation EP'!$B$4,14)+BD$3),"MM")=TEXT((EDATE('Projektkostenkalkulation EP'!$B$4,14)+(BD$3-1)),"MM"),
             IF(
                        OR(
                                    TEXT((EDATE('Projektkostenkalkulation EP'!$B$4,14)+BD$3),"TTT") = "Sa",
                                    TEXT((EDATE('Projektkostenkalkulation EP'!$B$4,14)+BD$3),"TTT") = "So",
                                    IF(ISNA(VLOOKUP(EDATE('Projektkostenkalkulation EP'!$B$4,14)+BD$3,Datenquellen!$F$7:$H$45,3,FALSE))," ",VLOOKUP(EDATE('Projektkostenkalkulation EP'!$B$4,14)+BD$3,Datenquellen!$F$7:$H$45,3,FALSE))="X"
                                    ),
                          "X",
                          IF((((NETWORKDAYS('Projektkostenkalkulation EP'!$P$8,EOMONTH('Projektkostenkalkulation EP'!$P$8,0)))*('Projektkostenkalkulation EP'!$N$43/5)*
                                        'Projektkostenkalkulation EP'!$P$27)-SUM($AK$11:BD11))&gt;('Projektkostenkalkulation EP'!$N$43/5),('Projektkostenkalkulation EP'!$N$43/5),
                                         (NETWORKDAYS('Projektkostenkalkulation EP'!$P$8,
                                          EOMONTH('Projektkostenkalkulation EP'!$P$8,0)))*('Projektkostenkalkulation EP'!$N$43/5)*'Projektkostenkalkulation EP'!$P$27-SUM($AK$11:BD11))
                          ),
               "X"
            )</f>
        <v>0</v>
      </c>
      <c r="BF11" s="122" t="str">
        <f xml:space="preserve"> IF(TEXT((EDATE('Projektkostenkalkulation EP'!$B$4,14)+BE$3),"MM")=TEXT((EDATE('Projektkostenkalkulation EP'!$B$4,14)+(BE$3-1)),"MM"),
             IF(
                        OR(
                                    TEXT((EDATE('Projektkostenkalkulation EP'!$B$4,14)+BE$3),"TTT") = "Sa",
                                    TEXT((EDATE('Projektkostenkalkulation EP'!$B$4,14)+BE$3),"TTT") = "So",
                                    IF(ISNA(VLOOKUP(EDATE('Projektkostenkalkulation EP'!$B$4,14)+BE$3,Datenquellen!$F$7:$H$45,3,FALSE))," ",VLOOKUP(EDATE('Projektkostenkalkulation EP'!$B$4,14)+BE$3,Datenquellen!$F$7:$H$45,3,FALSE))="X"
                                    ),
                          "X",
                          IF((((NETWORKDAYS('Projektkostenkalkulation EP'!$P$8,EOMONTH('Projektkostenkalkulation EP'!$P$8,0)))*('Projektkostenkalkulation EP'!$N$43/5)*
                                        'Projektkostenkalkulation EP'!$P$27)-SUM($AK$11:BE11))&gt;('Projektkostenkalkulation EP'!$N$43/5),('Projektkostenkalkulation EP'!$N$43/5),
                                         (NETWORKDAYS('Projektkostenkalkulation EP'!$P$8,
                                          EOMONTH('Projektkostenkalkulation EP'!$P$8,0)))*('Projektkostenkalkulation EP'!$N$43/5)*'Projektkostenkalkulation EP'!$P$27-SUM($AK$11:BE11))
                          ),
               "X"
            )</f>
        <v>X</v>
      </c>
      <c r="BG11" s="122" t="str">
        <f xml:space="preserve"> IF(TEXT((EDATE('Projektkostenkalkulation EP'!$B$4,14)+BF$3),"MM")=TEXT((EDATE('Projektkostenkalkulation EP'!$B$4,14)+(BF$3-1)),"MM"),
             IF(
                        OR(
                                    TEXT((EDATE('Projektkostenkalkulation EP'!$B$4,14)+BF$3),"TTT") = "Sa",
                                    TEXT((EDATE('Projektkostenkalkulation EP'!$B$4,14)+BF$3),"TTT") = "So",
                                    IF(ISNA(VLOOKUP(EDATE('Projektkostenkalkulation EP'!$B$4,14)+BF$3,Datenquellen!$F$7:$H$45,3,FALSE))," ",VLOOKUP(EDATE('Projektkostenkalkulation EP'!$B$4,14)+BF$3,Datenquellen!$F$7:$H$45,3,FALSE))="X"
                                    ),
                          "X",
                          IF((((NETWORKDAYS('Projektkostenkalkulation EP'!$P$8,EOMONTH('Projektkostenkalkulation EP'!$P$8,0)))*('Projektkostenkalkulation EP'!$N$43/5)*
                                        'Projektkostenkalkulation EP'!$P$27)-SUM($AK$11:BF11))&gt;('Projektkostenkalkulation EP'!$N$43/5),('Projektkostenkalkulation EP'!$N$43/5),
                                         (NETWORKDAYS('Projektkostenkalkulation EP'!$P$8,
                                          EOMONTH('Projektkostenkalkulation EP'!$P$8,0)))*('Projektkostenkalkulation EP'!$N$43/5)*'Projektkostenkalkulation EP'!$P$27-SUM($AK$11:BF11))
                          ),
               "X"
            )</f>
        <v>X</v>
      </c>
      <c r="BH11" s="122">
        <f xml:space="preserve"> IF(TEXT((EDATE('Projektkostenkalkulation EP'!$B$4,14)+BG$3),"MM")=TEXT((EDATE('Projektkostenkalkulation EP'!$B$4,14)+(BG$3-1)),"MM"),
             IF(
                        OR(
                                    TEXT((EDATE('Projektkostenkalkulation EP'!$B$4,14)+BG$3),"TTT") = "Sa",
                                    TEXT((EDATE('Projektkostenkalkulation EP'!$B$4,14)+BG$3),"TTT") = "So",
                                    IF(ISNA(VLOOKUP(EDATE('Projektkostenkalkulation EP'!$B$4,14)+BG$3,Datenquellen!$F$7:$H$45,3,FALSE))," ",VLOOKUP(EDATE('Projektkostenkalkulation EP'!$B$4,14)+BG$3,Datenquellen!$F$7:$H$45,3,FALSE))="X"
                                    ),
                          "X",
                          IF((((NETWORKDAYS('Projektkostenkalkulation EP'!$P$8,EOMONTH('Projektkostenkalkulation EP'!$P$8,0)))*('Projektkostenkalkulation EP'!$N$43/5)*
                                        'Projektkostenkalkulation EP'!$P$27)-SUM($AK$11:BG11))&gt;('Projektkostenkalkulation EP'!$N$43/5),('Projektkostenkalkulation EP'!$N$43/5),
                                         (NETWORKDAYS('Projektkostenkalkulation EP'!$P$8,
                                          EOMONTH('Projektkostenkalkulation EP'!$P$8,0)))*('Projektkostenkalkulation EP'!$N$43/5)*'Projektkostenkalkulation EP'!$P$27-SUM($AK$11:BG11))
                          ),
               "X"
            )</f>
        <v>0</v>
      </c>
      <c r="BI11" s="122">
        <f xml:space="preserve"> IF(TEXT((EDATE('Projektkostenkalkulation EP'!$B$4,14)+BH$3),"MM")=TEXT((EDATE('Projektkostenkalkulation EP'!$B$4,14)+(BH$3-1)),"MM"),
             IF(
                        OR(
                                    TEXT((EDATE('Projektkostenkalkulation EP'!$B$4,14)+BH$3),"TTT") = "Sa",
                                    TEXT((EDATE('Projektkostenkalkulation EP'!$B$4,14)+BH$3),"TTT") = "So",
                                    IF(ISNA(VLOOKUP(EDATE('Projektkostenkalkulation EP'!$B$4,14)+BH$3,Datenquellen!$F$7:$H$45,3,FALSE))," ",VLOOKUP(EDATE('Projektkostenkalkulation EP'!$B$4,14)+BH$3,Datenquellen!$F$7:$H$45,3,FALSE))="X"
                                    ),
                          "X",
                          IF((((NETWORKDAYS('Projektkostenkalkulation EP'!$P$8,EOMONTH('Projektkostenkalkulation EP'!$P$8,0)))*('Projektkostenkalkulation EP'!$N$43/5)*
                                        'Projektkostenkalkulation EP'!$P$27)-SUM($AK$11:BH11))&gt;('Projektkostenkalkulation EP'!$N$43/5),('Projektkostenkalkulation EP'!$N$43/5),
                                         (NETWORKDAYS('Projektkostenkalkulation EP'!$P$8,
                                          EOMONTH('Projektkostenkalkulation EP'!$P$8,0)))*('Projektkostenkalkulation EP'!$N$43/5)*'Projektkostenkalkulation EP'!$P$27-SUM($AK$11:BH11))
                          ),
               "X"
            )</f>
        <v>0</v>
      </c>
      <c r="BJ11" s="122">
        <f xml:space="preserve"> IF(TEXT((EDATE('Projektkostenkalkulation EP'!$B$4,14)+BI$3),"MM")=TEXT((EDATE('Projektkostenkalkulation EP'!$B$4,14)+(BI$3-1)),"MM"),
             IF(
                        OR(
                                    TEXT((EDATE('Projektkostenkalkulation EP'!$B$4,14)+BI$3),"TTT") = "Sa",
                                    TEXT((EDATE('Projektkostenkalkulation EP'!$B$4,14)+BI$3),"TTT") = "So",
                                    IF(ISNA(VLOOKUP(EDATE('Projektkostenkalkulation EP'!$B$4,14)+BI$3,Datenquellen!$F$7:$H$45,3,FALSE))," ",VLOOKUP(EDATE('Projektkostenkalkulation EP'!$B$4,14)+BI$3,Datenquellen!$F$7:$H$45,3,FALSE))="X"
                                    ),
                          "X",
                          IF((((NETWORKDAYS('Projektkostenkalkulation EP'!$P$8,EOMONTH('Projektkostenkalkulation EP'!$P$8,0)))*('Projektkostenkalkulation EP'!$N$43/5)*
                                        'Projektkostenkalkulation EP'!$P$27)-SUM($AK$11:BI11))&gt;('Projektkostenkalkulation EP'!$N$43/5),('Projektkostenkalkulation EP'!$N$43/5),
                                         (NETWORKDAYS('Projektkostenkalkulation EP'!$P$8,
                                          EOMONTH('Projektkostenkalkulation EP'!$P$8,0)))*('Projektkostenkalkulation EP'!$N$43/5)*'Projektkostenkalkulation EP'!$P$27-SUM($AK$11:BI11))
                          ),
               "X"
            )</f>
        <v>0</v>
      </c>
      <c r="BK11" s="122">
        <f xml:space="preserve"> IF(TEXT((EDATE('Projektkostenkalkulation EP'!$B$4,14)+BJ$3),"MM")=TEXT((EDATE('Projektkostenkalkulation EP'!$B$4,14)+(BJ$3-1)),"MM"),
             IF(
                        OR(
                                    TEXT((EDATE('Projektkostenkalkulation EP'!$B$4,14)+BJ$3),"TTT") = "Sa",
                                    TEXT((EDATE('Projektkostenkalkulation EP'!$B$4,14)+BJ$3),"TTT") = "So",
                                    IF(ISNA(VLOOKUP(EDATE('Projektkostenkalkulation EP'!$B$4,14)+BJ$3,Datenquellen!$F$7:$H$45,3,FALSE))," ",VLOOKUP(EDATE('Projektkostenkalkulation EP'!$B$4,14)+BJ$3,Datenquellen!$F$7:$H$45,3,FALSE))="X"
                                    ),
                          "X",
                          IF((((NETWORKDAYS('Projektkostenkalkulation EP'!$P$8,EOMONTH('Projektkostenkalkulation EP'!$P$8,0)))*('Projektkostenkalkulation EP'!$N$43/5)*
                                        'Projektkostenkalkulation EP'!$P$27)-SUM($AK$11:BJ11))&gt;('Projektkostenkalkulation EP'!$N$43/5),('Projektkostenkalkulation EP'!$N$43/5),
                                         (NETWORKDAYS('Projektkostenkalkulation EP'!$P$8,
                                          EOMONTH('Projektkostenkalkulation EP'!$P$8,0)))*('Projektkostenkalkulation EP'!$N$43/5)*'Projektkostenkalkulation EP'!$P$27-SUM($AK$11:BJ11))
                          ),
               "X"
            )</f>
        <v>0</v>
      </c>
      <c r="BL11" s="122">
        <f xml:space="preserve"> IF(TEXT((EDATE('Projektkostenkalkulation EP'!$B$4,14)+BK$3),"MM")=TEXT((EDATE('Projektkostenkalkulation EP'!$B$4,14)+(BK$3-1)),"MM"),
             IF(
                        OR(
                                    TEXT((EDATE('Projektkostenkalkulation EP'!$B$4,14)+BK$3),"TTT") = "Sa",
                                    TEXT((EDATE('Projektkostenkalkulation EP'!$B$4,14)+BK$3),"TTT") = "So",
                                    IF(ISNA(VLOOKUP(EDATE('Projektkostenkalkulation EP'!$B$4,14)+BK$3,Datenquellen!$F$7:$H$45,3,FALSE))," ",VLOOKUP(EDATE('Projektkostenkalkulation EP'!$B$4,14)+BK$3,Datenquellen!$F$7:$H$45,3,FALSE))="X"
                                    ),
                          "X",
                          IF((((NETWORKDAYS('Projektkostenkalkulation EP'!$P$8,EOMONTH('Projektkostenkalkulation EP'!$P$8,0)))*('Projektkostenkalkulation EP'!$N$43/5)*
                                        'Projektkostenkalkulation EP'!$P$27)-SUM($AK$11:BK11))&gt;('Projektkostenkalkulation EP'!$N$43/5),('Projektkostenkalkulation EP'!$N$43/5),
                                         (NETWORKDAYS('Projektkostenkalkulation EP'!$P$8,
                                          EOMONTH('Projektkostenkalkulation EP'!$P$8,0)))*('Projektkostenkalkulation EP'!$N$43/5)*'Projektkostenkalkulation EP'!$P$27-SUM($AK$11:BK11))
                          ),
               "X"
            )</f>
        <v>0</v>
      </c>
      <c r="BM11" s="122" t="str">
        <f xml:space="preserve"> IF(TEXT((EDATE('Projektkostenkalkulation EP'!$B$4,14)+BL$3),"MM")=TEXT((EDATE('Projektkostenkalkulation EP'!$B$4,14)+(BL$3-1)),"MM"),
             IF(
                        OR(
                                    TEXT((EDATE('Projektkostenkalkulation EP'!$B$4,14)+BL$3),"TTT") = "Sa",
                                    TEXT((EDATE('Projektkostenkalkulation EP'!$B$4,14)+BL$3),"TTT") = "So",
                                    IF(ISNA(VLOOKUP(EDATE('Projektkostenkalkulation EP'!$B$4,14)+BL$3,Datenquellen!$F$7:$H$45,3,FALSE))," ",VLOOKUP(EDATE('Projektkostenkalkulation EP'!$B$4,14)+BL$3,Datenquellen!$F$7:$H$45,3,FALSE))="X"
                                    ),
                          "X",
                          IF((((NETWORKDAYS('Projektkostenkalkulation EP'!$P$8,EOMONTH('Projektkostenkalkulation EP'!$P$8,0)))*('Projektkostenkalkulation EP'!$N$43/5)*
                                        'Projektkostenkalkulation EP'!$P$27)-SUM($AK$11:BL11))&gt;('Projektkostenkalkulation EP'!$N$43/5),('Projektkostenkalkulation EP'!$N$43/5),
                                         (NETWORKDAYS('Projektkostenkalkulation EP'!$P$8,
                                          EOMONTH('Projektkostenkalkulation EP'!$P$8,0)))*('Projektkostenkalkulation EP'!$N$43/5)*'Projektkostenkalkulation EP'!$P$27-SUM($AK$11:BL11))
                          ),
               "X"
            )</f>
        <v>X</v>
      </c>
      <c r="BN11" s="122" t="str">
        <f xml:space="preserve"> IF(TEXT((EDATE('Projektkostenkalkulation EP'!$B$4,14)+BM$3),"MM")=TEXT((EDATE('Projektkostenkalkulation EP'!$B$4,14)+(BM$3-1)),"MM"),
             IF(
                        OR(
                                    TEXT((EDATE('Projektkostenkalkulation EP'!$B$4,14)+BM$3),"TTT") = "Sa",
                                    TEXT((EDATE('Projektkostenkalkulation EP'!$B$4,14)+BM$3),"TTT") = "So",
                                    IF(ISNA(VLOOKUP(EDATE('Projektkostenkalkulation EP'!$B$4,14)+BM$3,Datenquellen!$F$7:$H$45,3,FALSE))," ",VLOOKUP(EDATE('Projektkostenkalkulation EP'!$B$4,14)+BM$3,Datenquellen!$F$7:$H$45,3,FALSE))="X"
                                    ),
                          "X",
                          IF((((NETWORKDAYS('Projektkostenkalkulation EP'!$P$8,EOMONTH('Projektkostenkalkulation EP'!$P$8,0)))*('Projektkostenkalkulation EP'!$N$43/5)*
                                        'Projektkostenkalkulation EP'!$P$27)-SUM($AK$11:BM11))&gt;('Projektkostenkalkulation EP'!$N$43/5),('Projektkostenkalkulation EP'!$N$43/5),
                                         (NETWORKDAYS('Projektkostenkalkulation EP'!$P$8,
                                          EOMONTH('Projektkostenkalkulation EP'!$P$8,0)))*('Projektkostenkalkulation EP'!$N$43/5)*'Projektkostenkalkulation EP'!$P$27-SUM($AK$11:BM11))
                          ),
               "X"
            )</f>
        <v>X</v>
      </c>
      <c r="BO11" s="122">
        <f xml:space="preserve"> IF(TEXT((EDATE('Projektkostenkalkulation EP'!$B$4,14)+BN$3),"MM")=TEXT((EDATE('Projektkostenkalkulation EP'!$B$4,14)+(BN$3-1)),"MM"),
             IF(
                        OR(
                                    TEXT((EDATE('Projektkostenkalkulation EP'!$B$4,14)+BN$3),"TTT") = "Sa",
                                    TEXT((EDATE('Projektkostenkalkulation EP'!$B$4,14)+BN$3),"TTT") = "So",
                                    IF(ISNA(VLOOKUP(EDATE('Projektkostenkalkulation EP'!$B$4,14)+BN$3,Datenquellen!$F$7:$H$45,3,FALSE))," ",VLOOKUP(EDATE('Projektkostenkalkulation EP'!$B$4,14)+BN$3,Datenquellen!$F$7:$H$45,3,FALSE))="X"
                                    ),
                          "X",
                          IF((((NETWORKDAYS('Projektkostenkalkulation EP'!$P$8,EOMONTH('Projektkostenkalkulation EP'!$P$8,0)))*('Projektkostenkalkulation EP'!$N$43/5)*
                                        'Projektkostenkalkulation EP'!$P$27)-SUM($AK$11:BN11))&gt;('Projektkostenkalkulation EP'!$N$43/5),('Projektkostenkalkulation EP'!$N$43/5),
                                         (NETWORKDAYS('Projektkostenkalkulation EP'!$P$8,
                                          EOMONTH('Projektkostenkalkulation EP'!$P$8,0)))*('Projektkostenkalkulation EP'!$N$43/5)*'Projektkostenkalkulation EP'!$P$27-SUM($AK$11:BN11))
                          ),
               "X"
            )</f>
        <v>0</v>
      </c>
      <c r="BP11" s="121">
        <f>SUM(AK11:BO11)</f>
        <v>0</v>
      </c>
      <c r="BQ11" s="525">
        <f>BP11-BP12</f>
        <v>0</v>
      </c>
    </row>
    <row r="12" spans="1:69" ht="14.25" customHeight="1" thickBot="1" x14ac:dyDescent="0.25">
      <c r="A12" s="3" t="s">
        <v>82</v>
      </c>
      <c r="B12" s="270"/>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123">
        <f>SUM(B12:AF12)</f>
        <v>0</v>
      </c>
      <c r="AH12" s="526"/>
      <c r="AJ12" s="3" t="s">
        <v>82</v>
      </c>
      <c r="AK12" s="270"/>
      <c r="AL12" s="272"/>
      <c r="AM12" s="272"/>
      <c r="AN12" s="272"/>
      <c r="AO12" s="272"/>
      <c r="AP12" s="272"/>
      <c r="AQ12" s="272"/>
      <c r="AR12" s="272"/>
      <c r="AS12" s="272"/>
      <c r="AT12" s="272"/>
      <c r="AU12" s="272"/>
      <c r="AV12" s="272"/>
      <c r="AW12" s="272"/>
      <c r="AX12" s="272"/>
      <c r="AY12" s="272"/>
      <c r="AZ12" s="272"/>
      <c r="BA12" s="272"/>
      <c r="BB12" s="272"/>
      <c r="BC12" s="272"/>
      <c r="BD12" s="272"/>
      <c r="BE12" s="272"/>
      <c r="BF12" s="272"/>
      <c r="BG12" s="272"/>
      <c r="BH12" s="272"/>
      <c r="BI12" s="272"/>
      <c r="BJ12" s="272"/>
      <c r="BK12" s="272"/>
      <c r="BL12" s="272"/>
      <c r="BM12" s="272"/>
      <c r="BN12" s="272"/>
      <c r="BO12" s="272"/>
      <c r="BP12" s="123">
        <f>SUM(AK12:BO12)</f>
        <v>0</v>
      </c>
      <c r="BQ12" s="526"/>
    </row>
    <row r="13" spans="1:69" x14ac:dyDescent="0.2">
      <c r="A13" s="1" t="s">
        <v>59</v>
      </c>
      <c r="B13" s="527" t="str">
        <f>TEXT('Projektkostenkalkulation EP'!$E$8,"MMMM JJJJ")</f>
        <v>April 2024</v>
      </c>
      <c r="C13" s="527"/>
      <c r="D13" s="527"/>
      <c r="E13" s="527"/>
      <c r="F13" s="527"/>
      <c r="G13" s="527"/>
      <c r="H13" s="527"/>
      <c r="I13" s="527"/>
      <c r="J13" s="527"/>
      <c r="K13" s="527"/>
      <c r="L13" s="527"/>
      <c r="M13" s="527"/>
      <c r="N13" s="527"/>
      <c r="O13" s="527"/>
      <c r="P13" s="527"/>
      <c r="Q13" s="527"/>
      <c r="R13" s="527"/>
      <c r="S13" s="527"/>
      <c r="T13" s="527"/>
      <c r="U13" s="527"/>
      <c r="V13" s="527"/>
      <c r="W13" s="527"/>
      <c r="X13" s="527"/>
      <c r="Y13" s="527"/>
      <c r="Z13" s="527"/>
      <c r="AA13" s="527"/>
      <c r="AB13" s="527"/>
      <c r="AC13" s="527"/>
      <c r="AD13" s="527"/>
      <c r="AE13" s="527"/>
      <c r="AF13" s="527"/>
      <c r="AG13" s="527"/>
      <c r="AH13" s="528"/>
      <c r="AJ13" s="1" t="s">
        <v>59</v>
      </c>
      <c r="AK13" s="527" t="str">
        <f>TEXT('Projektkostenkalkulation EP'!$Q$8,"MMMM JJJJ")</f>
        <v>April 2025</v>
      </c>
      <c r="AL13" s="527"/>
      <c r="AM13" s="527"/>
      <c r="AN13" s="527"/>
      <c r="AO13" s="527"/>
      <c r="AP13" s="527"/>
      <c r="AQ13" s="527"/>
      <c r="AR13" s="527"/>
      <c r="AS13" s="527"/>
      <c r="AT13" s="527"/>
      <c r="AU13" s="527"/>
      <c r="AV13" s="527"/>
      <c r="AW13" s="527"/>
      <c r="AX13" s="527"/>
      <c r="AY13" s="527"/>
      <c r="AZ13" s="527"/>
      <c r="BA13" s="527"/>
      <c r="BB13" s="527"/>
      <c r="BC13" s="527"/>
      <c r="BD13" s="527"/>
      <c r="BE13" s="527"/>
      <c r="BF13" s="527"/>
      <c r="BG13" s="527"/>
      <c r="BH13" s="527"/>
      <c r="BI13" s="527"/>
      <c r="BJ13" s="527"/>
      <c r="BK13" s="527"/>
      <c r="BL13" s="527"/>
      <c r="BM13" s="527"/>
      <c r="BN13" s="527"/>
      <c r="BO13" s="527"/>
      <c r="BP13" s="527"/>
      <c r="BQ13" s="528"/>
    </row>
    <row r="14" spans="1:69" ht="14.25" customHeight="1" x14ac:dyDescent="0.2">
      <c r="A14" s="2" t="s">
        <v>81</v>
      </c>
      <c r="B14" s="124" t="str">
        <f>IF(
            OR(
                     TEXT(EDATE('Projektkostenkalkulation EP'!$B$4,3),"TTT") = "Sa",
                     TEXT(EDATE('Projektkostenkalkulation EP'!$B$4,3),"TTT") = "So",
                     IF(ISNA(VLOOKUP(EDATE('Projektkostenkalkulation EP'!$B$4,3),Datenquellen!$F$7:$H$45,3,FALSE))," ",VLOOKUP(EDATE('Projektkostenkalkulation EP'!$B$4,3),Datenquellen!$F$7:$H$45,3,FALSE))="X"
                            ),
                    "X",
                    IF('Projektkostenkalkulation EP'!$E$27&gt;0,('Projektkostenkalkulation EP'!$N$43/5),0)
            )</f>
        <v>X</v>
      </c>
      <c r="C14" s="122">
        <f xml:space="preserve"> IF(TEXT((EDATE('Projektkostenkalkulation EP'!$B$4,3)+AK$3),"MM")=TEXT((EDATE('Projektkostenkalkulation EP'!$B$4,3)+(AK$3-1)),"MM"),
             IF(
                        OR(
                                    TEXT((EDATE('Projektkostenkalkulation EP'!$B$4,3)+AK$3),"TTT") = "Sa",
                                    TEXT((EDATE('Projektkostenkalkulation EP'!$B$4,3)+AK$3),"TTT") = "So",
                                    IF(ISNA(VLOOKUP(EDATE('Projektkostenkalkulation EP'!$B$4,3)+AK$3,Datenquellen!$F$7:$H$45,3,FALSE))," ",VLOOKUP(EDATE('Projektkostenkalkulation EP'!$B$4,3)+AK$3,Datenquellen!$F$7:$H$45,3,FALSE))="X"
                                    ),
                          "X",
                           IF((((NETWORKDAYS('Projektkostenkalkulation EP'!$E$8,EOMONTH('Projektkostenkalkulation EP'!$E$8,0)))*('Projektkostenkalkulation EP'!$N$43/5)*
                                        'Projektkostenkalkulation EP'!$E$27)-SUM($B$14:B14))&gt;('Projektkostenkalkulation EP'!$N$43/5),('Projektkostenkalkulation EP'!$N$43/5),
                                         (NETWORKDAYS('Projektkostenkalkulation EP'!$E$8,
                                          EOMONTH('Projektkostenkalkulation EP'!$E$8,0)))*('Projektkostenkalkulation EP'!$N$43/5)*'Projektkostenkalkulation EP'!$E$27-SUM($B$14:B14))
                          ),
               "X"
            )</f>
        <v>0</v>
      </c>
      <c r="D14" s="122">
        <f xml:space="preserve"> IF(TEXT((EDATE('Projektkostenkalkulation EP'!$B$4,3)+AL$3),"MM")=TEXT((EDATE('Projektkostenkalkulation EP'!$B$4,3)+(AL$3-1)),"MM"),
             IF(
                        OR(
                                    TEXT((EDATE('Projektkostenkalkulation EP'!$B$4,3)+AL$3),"TTT") = "Sa",
                                    TEXT((EDATE('Projektkostenkalkulation EP'!$B$4,3)+AL$3),"TTT") = "So",
                                    IF(ISNA(VLOOKUP(EDATE('Projektkostenkalkulation EP'!$B$4,3)+AL$3,Datenquellen!$F$7:$H$45,3,FALSE))," ",VLOOKUP(EDATE('Projektkostenkalkulation EP'!$B$4,3)+AL$3,Datenquellen!$F$7:$H$45,3,FALSE))="X"
                                    ),
                          "X",
                           IF((((NETWORKDAYS('Projektkostenkalkulation EP'!$E$8,EOMONTH('Projektkostenkalkulation EP'!$E$8,0)))*('Projektkostenkalkulation EP'!$N$43/5)*
                                        'Projektkostenkalkulation EP'!$E$27)-SUM($B$14:C14))&gt;('Projektkostenkalkulation EP'!$N$43/5),('Projektkostenkalkulation EP'!$N$43/5),
                                         (NETWORKDAYS('Projektkostenkalkulation EP'!$E$8,
                                          EOMONTH('Projektkostenkalkulation EP'!$E$8,0)))*('Projektkostenkalkulation EP'!$N$43/5)*'Projektkostenkalkulation EP'!$E$27-SUM($B$14:C14))
                          ),
               "X"
            )</f>
        <v>0</v>
      </c>
      <c r="E14" s="122">
        <f xml:space="preserve"> IF(TEXT((EDATE('Projektkostenkalkulation EP'!$B$4,3)+AM$3),"MM")=TEXT((EDATE('Projektkostenkalkulation EP'!$B$4,3)+(AM$3-1)),"MM"),
             IF(
                        OR(
                                    TEXT((EDATE('Projektkostenkalkulation EP'!$B$4,3)+AM$3),"TTT") = "Sa",
                                    TEXT((EDATE('Projektkostenkalkulation EP'!$B$4,3)+AM$3),"TTT") = "So",
                                    IF(ISNA(VLOOKUP(EDATE('Projektkostenkalkulation EP'!$B$4,3)+AM$3,Datenquellen!$F$7:$H$45,3,FALSE))," ",VLOOKUP(EDATE('Projektkostenkalkulation EP'!$B$4,3)+AM$3,Datenquellen!$F$7:$H$45,3,FALSE))="X"
                                    ),
                          "X",
                           IF((((NETWORKDAYS('Projektkostenkalkulation EP'!$E$8,EOMONTH('Projektkostenkalkulation EP'!$E$8,0)))*('Projektkostenkalkulation EP'!$N$43/5)*
                                        'Projektkostenkalkulation EP'!$E$27)-SUM($B$14:D14))&gt;('Projektkostenkalkulation EP'!$N$43/5),('Projektkostenkalkulation EP'!$N$43/5),
                                         (NETWORKDAYS('Projektkostenkalkulation EP'!$E$8,
                                          EOMONTH('Projektkostenkalkulation EP'!$E$8,0)))*('Projektkostenkalkulation EP'!$N$43/5)*'Projektkostenkalkulation EP'!$E$27-SUM($B$14:D14))
                          ),
               "X"
            )</f>
        <v>0</v>
      </c>
      <c r="F14" s="122">
        <f xml:space="preserve"> IF(TEXT((EDATE('Projektkostenkalkulation EP'!$B$4,3)+AN$3),"MM")=TEXT((EDATE('Projektkostenkalkulation EP'!$B$4,3)+(AN$3-1)),"MM"),
             IF(
                        OR(
                                    TEXT((EDATE('Projektkostenkalkulation EP'!$B$4,3)+AN$3),"TTT") = "Sa",
                                    TEXT((EDATE('Projektkostenkalkulation EP'!$B$4,3)+AN$3),"TTT") = "So",
                                    IF(ISNA(VLOOKUP(EDATE('Projektkostenkalkulation EP'!$B$4,3)+AN$3,Datenquellen!$F$7:$H$45,3,FALSE))," ",VLOOKUP(EDATE('Projektkostenkalkulation EP'!$B$4,3)+AN$3,Datenquellen!$F$7:$H$45,3,FALSE))="X"
                                    ),
                          "X",
                           IF((((NETWORKDAYS('Projektkostenkalkulation EP'!$E$8,EOMONTH('Projektkostenkalkulation EP'!$E$8,0)))*('Projektkostenkalkulation EP'!$N$43/5)*
                                        'Projektkostenkalkulation EP'!$E$27)-SUM($B$14:E14))&gt;('Projektkostenkalkulation EP'!$N$43/5),('Projektkostenkalkulation EP'!$N$43/5),
                                         (NETWORKDAYS('Projektkostenkalkulation EP'!$E$8,
                                          EOMONTH('Projektkostenkalkulation EP'!$E$8,0)))*('Projektkostenkalkulation EP'!$N$43/5)*'Projektkostenkalkulation EP'!$E$27-SUM($B$14:E14))
                          ),
               "X"
            )</f>
        <v>0</v>
      </c>
      <c r="G14" s="122" t="str">
        <f xml:space="preserve"> IF(TEXT((EDATE('Projektkostenkalkulation EP'!$B$4,3)+AO$3),"MM")=TEXT((EDATE('Projektkostenkalkulation EP'!$B$4,3)+(AO$3-1)),"MM"),
             IF(
                        OR(
                                    TEXT((EDATE('Projektkostenkalkulation EP'!$B$4,3)+AO$3),"TTT") = "Sa",
                                    TEXT((EDATE('Projektkostenkalkulation EP'!$B$4,3)+AO$3),"TTT") = "So",
                                    IF(ISNA(VLOOKUP(EDATE('Projektkostenkalkulation EP'!$B$4,3)+AO$3,Datenquellen!$F$7:$H$45,3,FALSE))," ",VLOOKUP(EDATE('Projektkostenkalkulation EP'!$B$4,3)+AO$3,Datenquellen!$F$7:$H$45,3,FALSE))="X"
                                    ),
                          "X",
                           IF((((NETWORKDAYS('Projektkostenkalkulation EP'!$E$8,EOMONTH('Projektkostenkalkulation EP'!$E$8,0)))*('Projektkostenkalkulation EP'!$N$43/5)*
                                        'Projektkostenkalkulation EP'!$E$27)-SUM($B$14:F14))&gt;('Projektkostenkalkulation EP'!$N$43/5),('Projektkostenkalkulation EP'!$N$43/5),
                                         (NETWORKDAYS('Projektkostenkalkulation EP'!$E$8,
                                          EOMONTH('Projektkostenkalkulation EP'!$E$8,0)))*('Projektkostenkalkulation EP'!$N$43/5)*'Projektkostenkalkulation EP'!$E$27-SUM($B$14:F14))
                          ),
               "X"
            )</f>
        <v>X</v>
      </c>
      <c r="H14" s="122" t="str">
        <f xml:space="preserve"> IF(TEXT((EDATE('Projektkostenkalkulation EP'!$B$4,3)+AP$3),"MM")=TEXT((EDATE('Projektkostenkalkulation EP'!$B$4,3)+(AP$3-1)),"MM"),
             IF(
                        OR(
                                    TEXT((EDATE('Projektkostenkalkulation EP'!$B$4,3)+AP$3),"TTT") = "Sa",
                                    TEXT((EDATE('Projektkostenkalkulation EP'!$B$4,3)+AP$3),"TTT") = "So",
                                    IF(ISNA(VLOOKUP(EDATE('Projektkostenkalkulation EP'!$B$4,3)+AP$3,Datenquellen!$F$7:$H$45,3,FALSE))," ",VLOOKUP(EDATE('Projektkostenkalkulation EP'!$B$4,3)+AP$3,Datenquellen!$F$7:$H$45,3,FALSE))="X"
                                    ),
                          "X",
                           IF((((NETWORKDAYS('Projektkostenkalkulation EP'!$E$8,EOMONTH('Projektkostenkalkulation EP'!$E$8,0)))*('Projektkostenkalkulation EP'!$N$43/5)*
                                        'Projektkostenkalkulation EP'!$E$27)-SUM($B$14:G14))&gt;('Projektkostenkalkulation EP'!$N$43/5),('Projektkostenkalkulation EP'!$N$43/5),
                                         (NETWORKDAYS('Projektkostenkalkulation EP'!$E$8,
                                          EOMONTH('Projektkostenkalkulation EP'!$E$8,0)))*('Projektkostenkalkulation EP'!$N$43/5)*'Projektkostenkalkulation EP'!$E$27-SUM($B$14:G14))
                          ),
               "X"
            )</f>
        <v>X</v>
      </c>
      <c r="I14" s="122">
        <f xml:space="preserve"> IF(TEXT((EDATE('Projektkostenkalkulation EP'!$B$4,3)+AQ$3),"MM")=TEXT((EDATE('Projektkostenkalkulation EP'!$B$4,3)+(AQ$3-1)),"MM"),
             IF(
                        OR(
                                    TEXT((EDATE('Projektkostenkalkulation EP'!$B$4,3)+AQ$3),"TTT") = "Sa",
                                    TEXT((EDATE('Projektkostenkalkulation EP'!$B$4,3)+AQ$3),"TTT") = "So",
                                    IF(ISNA(VLOOKUP(EDATE('Projektkostenkalkulation EP'!$B$4,3)+AQ$3,Datenquellen!$F$7:$H$45,3,FALSE))," ",VLOOKUP(EDATE('Projektkostenkalkulation EP'!$B$4,3)+AQ$3,Datenquellen!$F$7:$H$45,3,FALSE))="X"
                                    ),
                          "X",
                           IF((((NETWORKDAYS('Projektkostenkalkulation EP'!$E$8,EOMONTH('Projektkostenkalkulation EP'!$E$8,0)))*('Projektkostenkalkulation EP'!$N$43/5)*
                                        'Projektkostenkalkulation EP'!$E$27)-SUM($B$14:H14))&gt;('Projektkostenkalkulation EP'!$N$43/5),('Projektkostenkalkulation EP'!$N$43/5),
                                         (NETWORKDAYS('Projektkostenkalkulation EP'!$E$8,
                                          EOMONTH('Projektkostenkalkulation EP'!$E$8,0)))*('Projektkostenkalkulation EP'!$N$43/5)*'Projektkostenkalkulation EP'!$E$27-SUM($B$14:H14))
                          ),
               "X"
            )</f>
        <v>0</v>
      </c>
      <c r="J14" s="122">
        <f xml:space="preserve"> IF(TEXT((EDATE('Projektkostenkalkulation EP'!$B$4,3)+AR$3),"MM")=TEXT((EDATE('Projektkostenkalkulation EP'!$B$4,3)+(AR$3-1)),"MM"),
             IF(
                        OR(
                                    TEXT((EDATE('Projektkostenkalkulation EP'!$B$4,3)+AR$3),"TTT") = "Sa",
                                    TEXT((EDATE('Projektkostenkalkulation EP'!$B$4,3)+AR$3),"TTT") = "So",
                                    IF(ISNA(VLOOKUP(EDATE('Projektkostenkalkulation EP'!$B$4,3)+AR$3,Datenquellen!$F$7:$H$45,3,FALSE))," ",VLOOKUP(EDATE('Projektkostenkalkulation EP'!$B$4,3)+AR$3,Datenquellen!$F$7:$H$45,3,FALSE))="X"
                                    ),
                          "X",
                           IF((((NETWORKDAYS('Projektkostenkalkulation EP'!$E$8,EOMONTH('Projektkostenkalkulation EP'!$E$8,0)))*('Projektkostenkalkulation EP'!$N$43/5)*
                                        'Projektkostenkalkulation EP'!$E$27)-SUM($B$14:I14))&gt;('Projektkostenkalkulation EP'!$N$43/5),('Projektkostenkalkulation EP'!$N$43/5),
                                         (NETWORKDAYS('Projektkostenkalkulation EP'!$E$8,
                                          EOMONTH('Projektkostenkalkulation EP'!$E$8,0)))*('Projektkostenkalkulation EP'!$N$43/5)*'Projektkostenkalkulation EP'!$E$27-SUM($B$14:I14))
                          ),
               "X"
            )</f>
        <v>0</v>
      </c>
      <c r="K14" s="122">
        <f xml:space="preserve"> IF(TEXT((EDATE('Projektkostenkalkulation EP'!$B$4,3)+AS$3),"MM")=TEXT((EDATE('Projektkostenkalkulation EP'!$B$4,3)+(AS$3-1)),"MM"),
             IF(
                        OR(
                                    TEXT((EDATE('Projektkostenkalkulation EP'!$B$4,3)+AS$3),"TTT") = "Sa",
                                    TEXT((EDATE('Projektkostenkalkulation EP'!$B$4,3)+AS$3),"TTT") = "So",
                                    IF(ISNA(VLOOKUP(EDATE('Projektkostenkalkulation EP'!$B$4,3)+AS$3,Datenquellen!$F$7:$H$45,3,FALSE))," ",VLOOKUP(EDATE('Projektkostenkalkulation EP'!$B$4,3)+AS$3,Datenquellen!$F$7:$H$45,3,FALSE))="X"
                                    ),
                          "X",
                           IF((((NETWORKDAYS('Projektkostenkalkulation EP'!$E$8,EOMONTH('Projektkostenkalkulation EP'!$E$8,0)))*('Projektkostenkalkulation EP'!$N$43/5)*
                                        'Projektkostenkalkulation EP'!$E$27)-SUM($B$14:J14))&gt;('Projektkostenkalkulation EP'!$N$43/5),('Projektkostenkalkulation EP'!$N$43/5),
                                         (NETWORKDAYS('Projektkostenkalkulation EP'!$E$8,
                                          EOMONTH('Projektkostenkalkulation EP'!$E$8,0)))*('Projektkostenkalkulation EP'!$N$43/5)*'Projektkostenkalkulation EP'!$E$27-SUM($B$14:J14))
                          ),
               "X"
            )</f>
        <v>0</v>
      </c>
      <c r="L14" s="122">
        <f xml:space="preserve"> IF(TEXT((EDATE('Projektkostenkalkulation EP'!$B$4,3)+AT$3),"MM")=TEXT((EDATE('Projektkostenkalkulation EP'!$B$4,3)+(AT$3-1)),"MM"),
             IF(
                        OR(
                                    TEXT((EDATE('Projektkostenkalkulation EP'!$B$4,3)+AT$3),"TTT") = "Sa",
                                    TEXT((EDATE('Projektkostenkalkulation EP'!$B$4,3)+AT$3),"TTT") = "So",
                                    IF(ISNA(VLOOKUP(EDATE('Projektkostenkalkulation EP'!$B$4,3)+AT$3,Datenquellen!$F$7:$H$45,3,FALSE))," ",VLOOKUP(EDATE('Projektkostenkalkulation EP'!$B$4,3)+AT$3,Datenquellen!$F$7:$H$45,3,FALSE))="X"
                                    ),
                          "X",
                           IF((((NETWORKDAYS('Projektkostenkalkulation EP'!$E$8,EOMONTH('Projektkostenkalkulation EP'!$E$8,0)))*('Projektkostenkalkulation EP'!$N$43/5)*
                                        'Projektkostenkalkulation EP'!$E$27)-SUM($B$14:K14))&gt;('Projektkostenkalkulation EP'!$N$43/5),('Projektkostenkalkulation EP'!$N$43/5),
                                         (NETWORKDAYS('Projektkostenkalkulation EP'!$E$8,
                                          EOMONTH('Projektkostenkalkulation EP'!$E$8,0)))*('Projektkostenkalkulation EP'!$N$43/5)*'Projektkostenkalkulation EP'!$E$27-SUM($B$14:K14))
                          ),
               "X"
            )</f>
        <v>0</v>
      </c>
      <c r="M14" s="122">
        <f xml:space="preserve"> IF(TEXT((EDATE('Projektkostenkalkulation EP'!$B$4,3)+AU$3),"MM")=TEXT((EDATE('Projektkostenkalkulation EP'!$B$4,3)+(AU$3-1)),"MM"),
             IF(
                        OR(
                                    TEXT((EDATE('Projektkostenkalkulation EP'!$B$4,3)+AU$3),"TTT") = "Sa",
                                    TEXT((EDATE('Projektkostenkalkulation EP'!$B$4,3)+AU$3),"TTT") = "So",
                                    IF(ISNA(VLOOKUP(EDATE('Projektkostenkalkulation EP'!$B$4,3)+AU$3,Datenquellen!$F$7:$H$45,3,FALSE))," ",VLOOKUP(EDATE('Projektkostenkalkulation EP'!$B$4,3)+AU$3,Datenquellen!$F$7:$H$45,3,FALSE))="X"
                                    ),
                          "X",
                           IF((((NETWORKDAYS('Projektkostenkalkulation EP'!$E$8,EOMONTH('Projektkostenkalkulation EP'!$E$8,0)))*('Projektkostenkalkulation EP'!$N$43/5)*
                                        'Projektkostenkalkulation EP'!$E$27)-SUM($B$14:L14))&gt;('Projektkostenkalkulation EP'!$N$43/5),('Projektkostenkalkulation EP'!$N$43/5),
                                         (NETWORKDAYS('Projektkostenkalkulation EP'!$E$8,
                                          EOMONTH('Projektkostenkalkulation EP'!$E$8,0)))*('Projektkostenkalkulation EP'!$N$43/5)*'Projektkostenkalkulation EP'!$E$27-SUM($B$14:L14))
                          ),
               "X"
            )</f>
        <v>0</v>
      </c>
      <c r="N14" s="122" t="str">
        <f xml:space="preserve"> IF(TEXT((EDATE('Projektkostenkalkulation EP'!$B$4,3)+AV$3),"MM")=TEXT((EDATE('Projektkostenkalkulation EP'!$B$4,3)+(AV$3-1)),"MM"),
             IF(
                        OR(
                                    TEXT((EDATE('Projektkostenkalkulation EP'!$B$4,3)+AV$3),"TTT") = "Sa",
                                    TEXT((EDATE('Projektkostenkalkulation EP'!$B$4,3)+AV$3),"TTT") = "So",
                                    IF(ISNA(VLOOKUP(EDATE('Projektkostenkalkulation EP'!$B$4,3)+AV$3,Datenquellen!$F$7:$H$45,3,FALSE))," ",VLOOKUP(EDATE('Projektkostenkalkulation EP'!$B$4,3)+AV$3,Datenquellen!$F$7:$H$45,3,FALSE))="X"
                                    ),
                          "X",
                           IF((((NETWORKDAYS('Projektkostenkalkulation EP'!$E$8,EOMONTH('Projektkostenkalkulation EP'!$E$8,0)))*('Projektkostenkalkulation EP'!$N$43/5)*
                                        'Projektkostenkalkulation EP'!$E$27)-SUM($B$14:M14))&gt;('Projektkostenkalkulation EP'!$N$43/5),('Projektkostenkalkulation EP'!$N$43/5),
                                         (NETWORKDAYS('Projektkostenkalkulation EP'!$E$8,
                                          EOMONTH('Projektkostenkalkulation EP'!$E$8,0)))*('Projektkostenkalkulation EP'!$N$43/5)*'Projektkostenkalkulation EP'!$E$27-SUM($B$14:M14))
                          ),
               "X"
            )</f>
        <v>X</v>
      </c>
      <c r="O14" s="122" t="str">
        <f xml:space="preserve"> IF(TEXT((EDATE('Projektkostenkalkulation EP'!$B$4,3)+AW$3),"MM")=TEXT((EDATE('Projektkostenkalkulation EP'!$B$4,3)+(AW$3-1)),"MM"),
             IF(
                        OR(
                                    TEXT((EDATE('Projektkostenkalkulation EP'!$B$4,3)+AW$3),"TTT") = "Sa",
                                    TEXT((EDATE('Projektkostenkalkulation EP'!$B$4,3)+AW$3),"TTT") = "So",
                                    IF(ISNA(VLOOKUP(EDATE('Projektkostenkalkulation EP'!$B$4,3)+AW$3,Datenquellen!$F$7:$H$45,3,FALSE))," ",VLOOKUP(EDATE('Projektkostenkalkulation EP'!$B$4,3)+AW$3,Datenquellen!$F$7:$H$45,3,FALSE))="X"
                                    ),
                          "X",
                           IF((((NETWORKDAYS('Projektkostenkalkulation EP'!$E$8,EOMONTH('Projektkostenkalkulation EP'!$E$8,0)))*('Projektkostenkalkulation EP'!$N$43/5)*
                                        'Projektkostenkalkulation EP'!$E$27)-SUM($B$14:N14))&gt;('Projektkostenkalkulation EP'!$N$43/5),('Projektkostenkalkulation EP'!$N$43/5),
                                         (NETWORKDAYS('Projektkostenkalkulation EP'!$E$8,
                                          EOMONTH('Projektkostenkalkulation EP'!$E$8,0)))*('Projektkostenkalkulation EP'!$N$43/5)*'Projektkostenkalkulation EP'!$E$27-SUM($B$14:N14))
                          ),
               "X"
            )</f>
        <v>X</v>
      </c>
      <c r="P14" s="122">
        <f xml:space="preserve"> IF(TEXT((EDATE('Projektkostenkalkulation EP'!$B$4,3)+AX$3),"MM")=TEXT((EDATE('Projektkostenkalkulation EP'!$B$4,3)+(AX$3-1)),"MM"),
             IF(
                        OR(
                                    TEXT((EDATE('Projektkostenkalkulation EP'!$B$4,3)+AX$3),"TTT") = "Sa",
                                    TEXT((EDATE('Projektkostenkalkulation EP'!$B$4,3)+AX$3),"TTT") = "So",
                                    IF(ISNA(VLOOKUP(EDATE('Projektkostenkalkulation EP'!$B$4,3)+AX$3,Datenquellen!$F$7:$H$45,3,FALSE))," ",VLOOKUP(EDATE('Projektkostenkalkulation EP'!$B$4,3)+AX$3,Datenquellen!$F$7:$H$45,3,FALSE))="X"
                                    ),
                          "X",
                           IF((((NETWORKDAYS('Projektkostenkalkulation EP'!$E$8,EOMONTH('Projektkostenkalkulation EP'!$E$8,0)))*('Projektkostenkalkulation EP'!$N$43/5)*
                                        'Projektkostenkalkulation EP'!$E$27)-SUM($B$14:O14))&gt;('Projektkostenkalkulation EP'!$N$43/5),('Projektkostenkalkulation EP'!$N$43/5),
                                         (NETWORKDAYS('Projektkostenkalkulation EP'!$E$8,
                                          EOMONTH('Projektkostenkalkulation EP'!$E$8,0)))*('Projektkostenkalkulation EP'!$N$43/5)*'Projektkostenkalkulation EP'!$E$27-SUM($B$14:O14))
                          ),
               "X"
            )</f>
        <v>0</v>
      </c>
      <c r="Q14" s="122">
        <f xml:space="preserve"> IF(TEXT((EDATE('Projektkostenkalkulation EP'!$B$4,3)+AY$3),"MM")=TEXT((EDATE('Projektkostenkalkulation EP'!$B$4,3)+(AY$3-1)),"MM"),
             IF(
                        OR(
                                    TEXT((EDATE('Projektkostenkalkulation EP'!$B$4,3)+AY$3),"TTT") = "Sa",
                                    TEXT((EDATE('Projektkostenkalkulation EP'!$B$4,3)+AY$3),"TTT") = "So",
                                    IF(ISNA(VLOOKUP(EDATE('Projektkostenkalkulation EP'!$B$4,3)+AY$3,Datenquellen!$F$7:$H$45,3,FALSE))," ",VLOOKUP(EDATE('Projektkostenkalkulation EP'!$B$4,3)+AY$3,Datenquellen!$F$7:$H$45,3,FALSE))="X"
                                    ),
                          "X",
                           IF((((NETWORKDAYS('Projektkostenkalkulation EP'!$E$8,EOMONTH('Projektkostenkalkulation EP'!$E$8,0)))*('Projektkostenkalkulation EP'!$N$43/5)*
                                        'Projektkostenkalkulation EP'!$E$27)-SUM($B$14:P14))&gt;('Projektkostenkalkulation EP'!$N$43/5),('Projektkostenkalkulation EP'!$N$43/5),
                                         (NETWORKDAYS('Projektkostenkalkulation EP'!$E$8,
                                          EOMONTH('Projektkostenkalkulation EP'!$E$8,0)))*('Projektkostenkalkulation EP'!$N$43/5)*'Projektkostenkalkulation EP'!$E$27-SUM($B$14:P14))
                          ),
               "X"
            )</f>
        <v>0</v>
      </c>
      <c r="R14" s="122">
        <f xml:space="preserve"> IF(TEXT((EDATE('Projektkostenkalkulation EP'!$B$4,3)+AZ$3),"MM")=TEXT((EDATE('Projektkostenkalkulation EP'!$B$4,3)+(AZ$3-1)),"MM"),
             IF(
                        OR(
                                    TEXT((EDATE('Projektkostenkalkulation EP'!$B$4,3)+AZ$3),"TTT") = "Sa",
                                    TEXT((EDATE('Projektkostenkalkulation EP'!$B$4,3)+AZ$3),"TTT") = "So",
                                    IF(ISNA(VLOOKUP(EDATE('Projektkostenkalkulation EP'!$B$4,3)+AZ$3,Datenquellen!$F$7:$H$45,3,FALSE))," ",VLOOKUP(EDATE('Projektkostenkalkulation EP'!$B$4,3)+AZ$3,Datenquellen!$F$7:$H$45,3,FALSE))="X"
                                    ),
                          "X",
                           IF((((NETWORKDAYS('Projektkostenkalkulation EP'!$E$8,EOMONTH('Projektkostenkalkulation EP'!$E$8,0)))*('Projektkostenkalkulation EP'!$N$43/5)*
                                        'Projektkostenkalkulation EP'!$E$27)-SUM($B$14:Q14))&gt;('Projektkostenkalkulation EP'!$N$43/5),('Projektkostenkalkulation EP'!$N$43/5),
                                         (NETWORKDAYS('Projektkostenkalkulation EP'!$E$8,
                                          EOMONTH('Projektkostenkalkulation EP'!$E$8,0)))*('Projektkostenkalkulation EP'!$N$43/5)*'Projektkostenkalkulation EP'!$E$27-SUM($B$14:Q14))
                          ),
               "X"
            )</f>
        <v>0</v>
      </c>
      <c r="S14" s="122">
        <f xml:space="preserve"> IF(TEXT((EDATE('Projektkostenkalkulation EP'!$B$4,3)+BA$3),"MM")=TEXT((EDATE('Projektkostenkalkulation EP'!$B$4,3)+(BA$3-1)),"MM"),
             IF(
                        OR(
                                    TEXT((EDATE('Projektkostenkalkulation EP'!$B$4,3)+BA$3),"TTT") = "Sa",
                                    TEXT((EDATE('Projektkostenkalkulation EP'!$B$4,3)+BA$3),"TTT") = "So",
                                    IF(ISNA(VLOOKUP(EDATE('Projektkostenkalkulation EP'!$B$4,3)+BA$3,Datenquellen!$F$7:$H$45,3,FALSE))," ",VLOOKUP(EDATE('Projektkostenkalkulation EP'!$B$4,3)+BA$3,Datenquellen!$F$7:$H$45,3,FALSE))="X"
                                    ),
                          "X",
                           IF((((NETWORKDAYS('Projektkostenkalkulation EP'!$E$8,EOMONTH('Projektkostenkalkulation EP'!$E$8,0)))*('Projektkostenkalkulation EP'!$N$43/5)*
                                        'Projektkostenkalkulation EP'!$E$27)-SUM($B$14:R14))&gt;('Projektkostenkalkulation EP'!$N$43/5),('Projektkostenkalkulation EP'!$N$43/5),
                                         (NETWORKDAYS('Projektkostenkalkulation EP'!$E$8,
                                          EOMONTH('Projektkostenkalkulation EP'!$E$8,0)))*('Projektkostenkalkulation EP'!$N$43/5)*'Projektkostenkalkulation EP'!$E$27-SUM($B$14:R14))
                          ),
               "X"
            )</f>
        <v>0</v>
      </c>
      <c r="T14" s="122">
        <f xml:space="preserve"> IF(TEXT((EDATE('Projektkostenkalkulation EP'!$B$4,3)+BB$3),"MM")=TEXT((EDATE('Projektkostenkalkulation EP'!$B$4,3)+(BB$3-1)),"MM"),
             IF(
                        OR(
                                    TEXT((EDATE('Projektkostenkalkulation EP'!$B$4,3)+BB$3),"TTT") = "Sa",
                                    TEXT((EDATE('Projektkostenkalkulation EP'!$B$4,3)+BB$3),"TTT") = "So",
                                    IF(ISNA(VLOOKUP(EDATE('Projektkostenkalkulation EP'!$B$4,3)+BB$3,Datenquellen!$F$7:$H$45,3,FALSE))," ",VLOOKUP(EDATE('Projektkostenkalkulation EP'!$B$4,3)+BB$3,Datenquellen!$F$7:$H$45,3,FALSE))="X"
                                    ),
                          "X",
                           IF((((NETWORKDAYS('Projektkostenkalkulation EP'!$E$8,EOMONTH('Projektkostenkalkulation EP'!$E$8,0)))*('Projektkostenkalkulation EP'!$N$43/5)*
                                        'Projektkostenkalkulation EP'!$E$27)-SUM($B$14:S14))&gt;('Projektkostenkalkulation EP'!$N$43/5),('Projektkostenkalkulation EP'!$N$43/5),
                                         (NETWORKDAYS('Projektkostenkalkulation EP'!$E$8,
                                          EOMONTH('Projektkostenkalkulation EP'!$E$8,0)))*('Projektkostenkalkulation EP'!$N$43/5)*'Projektkostenkalkulation EP'!$E$27-SUM($B$14:S14))
                          ),
               "X"
            )</f>
        <v>0</v>
      </c>
      <c r="U14" s="122" t="str">
        <f xml:space="preserve"> IF(TEXT((EDATE('Projektkostenkalkulation EP'!$B$4,3)+BC$3),"MM")=TEXT((EDATE('Projektkostenkalkulation EP'!$B$4,3)+(BC$3-1)),"MM"),
             IF(
                        OR(
                                    TEXT((EDATE('Projektkostenkalkulation EP'!$B$4,3)+BC$3),"TTT") = "Sa",
                                    TEXT((EDATE('Projektkostenkalkulation EP'!$B$4,3)+BC$3),"TTT") = "So",
                                    IF(ISNA(VLOOKUP(EDATE('Projektkostenkalkulation EP'!$B$4,3)+BC$3,Datenquellen!$F$7:$H$45,3,FALSE))," ",VLOOKUP(EDATE('Projektkostenkalkulation EP'!$B$4,3)+BC$3,Datenquellen!$F$7:$H$45,3,FALSE))="X"
                                    ),
                          "X",
                           IF((((NETWORKDAYS('Projektkostenkalkulation EP'!$E$8,EOMONTH('Projektkostenkalkulation EP'!$E$8,0)))*('Projektkostenkalkulation EP'!$N$43/5)*
                                        'Projektkostenkalkulation EP'!$E$27)-SUM($B$14:T14))&gt;('Projektkostenkalkulation EP'!$N$43/5),('Projektkostenkalkulation EP'!$N$43/5),
                                         (NETWORKDAYS('Projektkostenkalkulation EP'!$E$8,
                                          EOMONTH('Projektkostenkalkulation EP'!$E$8,0)))*('Projektkostenkalkulation EP'!$N$43/5)*'Projektkostenkalkulation EP'!$E$27-SUM($B$14:T14))
                          ),
               "X"
            )</f>
        <v>X</v>
      </c>
      <c r="V14" s="122" t="str">
        <f xml:space="preserve"> IF(TEXT((EDATE('Projektkostenkalkulation EP'!$B$4,3)+BD$3),"MM")=TEXT((EDATE('Projektkostenkalkulation EP'!$B$4,3)+(BD$3-1)),"MM"),
             IF(
                        OR(
                                    TEXT((EDATE('Projektkostenkalkulation EP'!$B$4,3)+BD$3),"TTT") = "Sa",
                                    TEXT((EDATE('Projektkostenkalkulation EP'!$B$4,3)+BD$3),"TTT") = "So",
                                    IF(ISNA(VLOOKUP(EDATE('Projektkostenkalkulation EP'!$B$4,3)+BD$3,Datenquellen!$F$7:$H$45,3,FALSE))," ",VLOOKUP(EDATE('Projektkostenkalkulation EP'!$B$4,3)+BD$3,Datenquellen!$F$7:$H$45,3,FALSE))="X"
                                    ),
                          "X",
                           IF((((NETWORKDAYS('Projektkostenkalkulation EP'!$E$8,EOMONTH('Projektkostenkalkulation EP'!$E$8,0)))*('Projektkostenkalkulation EP'!$N$43/5)*
                                        'Projektkostenkalkulation EP'!$E$27)-SUM($B$14:U14))&gt;('Projektkostenkalkulation EP'!$N$43/5),('Projektkostenkalkulation EP'!$N$43/5),
                                         (NETWORKDAYS('Projektkostenkalkulation EP'!$E$8,
                                          EOMONTH('Projektkostenkalkulation EP'!$E$8,0)))*('Projektkostenkalkulation EP'!$N$43/5)*'Projektkostenkalkulation EP'!$E$27-SUM($B$14:U14))
                          ),
               "X"
            )</f>
        <v>X</v>
      </c>
      <c r="W14" s="122">
        <f xml:space="preserve"> IF(TEXT((EDATE('Projektkostenkalkulation EP'!$B$4,3)+BE$3),"MM")=TEXT((EDATE('Projektkostenkalkulation EP'!$B$4,3)+(BE$3-1)),"MM"),
             IF(
                        OR(
                                    TEXT((EDATE('Projektkostenkalkulation EP'!$B$4,3)+BE$3),"TTT") = "Sa",
                                    TEXT((EDATE('Projektkostenkalkulation EP'!$B$4,3)+BE$3),"TTT") = "So",
                                    IF(ISNA(VLOOKUP(EDATE('Projektkostenkalkulation EP'!$B$4,3)+BE$3,Datenquellen!$F$7:$H$45,3,FALSE))," ",VLOOKUP(EDATE('Projektkostenkalkulation EP'!$B$4,3)+BE$3,Datenquellen!$F$7:$H$45,3,FALSE))="X"
                                    ),
                          "X",
                           IF((((NETWORKDAYS('Projektkostenkalkulation EP'!$E$8,EOMONTH('Projektkostenkalkulation EP'!$E$8,0)))*('Projektkostenkalkulation EP'!$N$43/5)*
                                        'Projektkostenkalkulation EP'!$E$27)-SUM($B$14:V14))&gt;('Projektkostenkalkulation EP'!$N$43/5),('Projektkostenkalkulation EP'!$N$43/5),
                                         (NETWORKDAYS('Projektkostenkalkulation EP'!$E$8,
                                          EOMONTH('Projektkostenkalkulation EP'!$E$8,0)))*('Projektkostenkalkulation EP'!$N$43/5)*'Projektkostenkalkulation EP'!$E$27-SUM($B$14:V14))
                          ),
               "X"
            )</f>
        <v>0</v>
      </c>
      <c r="X14" s="122">
        <f xml:space="preserve"> IF(TEXT((EDATE('Projektkostenkalkulation EP'!$B$4,3)+BF$3),"MM")=TEXT((EDATE('Projektkostenkalkulation EP'!$B$4,3)+(BF$3-1)),"MM"),
             IF(
                        OR(
                                    TEXT((EDATE('Projektkostenkalkulation EP'!$B$4,3)+BF$3),"TTT") = "Sa",
                                    TEXT((EDATE('Projektkostenkalkulation EP'!$B$4,3)+BF$3),"TTT") = "So",
                                    IF(ISNA(VLOOKUP(EDATE('Projektkostenkalkulation EP'!$B$4,3)+BF$3,Datenquellen!$F$7:$H$45,3,FALSE))," ",VLOOKUP(EDATE('Projektkostenkalkulation EP'!$B$4,3)+BF$3,Datenquellen!$F$7:$H$45,3,FALSE))="X"
                                    ),
                          "X",
                           IF((((NETWORKDAYS('Projektkostenkalkulation EP'!$E$8,EOMONTH('Projektkostenkalkulation EP'!$E$8,0)))*('Projektkostenkalkulation EP'!$N$43/5)*
                                        'Projektkostenkalkulation EP'!$E$27)-SUM($B$14:W14))&gt;('Projektkostenkalkulation EP'!$N$43/5),('Projektkostenkalkulation EP'!$N$43/5),
                                         (NETWORKDAYS('Projektkostenkalkulation EP'!$E$8,
                                          EOMONTH('Projektkostenkalkulation EP'!$E$8,0)))*('Projektkostenkalkulation EP'!$N$43/5)*'Projektkostenkalkulation EP'!$E$27-SUM($B$14:W14))
                          ),
               "X"
            )</f>
        <v>0</v>
      </c>
      <c r="Y14" s="122">
        <f xml:space="preserve"> IF(TEXT((EDATE('Projektkostenkalkulation EP'!$B$4,3)+BG$3),"MM")=TEXT((EDATE('Projektkostenkalkulation EP'!$B$4,3)+(BG$3-1)),"MM"),
             IF(
                        OR(
                                    TEXT((EDATE('Projektkostenkalkulation EP'!$B$4,3)+BG$3),"TTT") = "Sa",
                                    TEXT((EDATE('Projektkostenkalkulation EP'!$B$4,3)+BG$3),"TTT") = "So",
                                    IF(ISNA(VLOOKUP(EDATE('Projektkostenkalkulation EP'!$B$4,3)+BG$3,Datenquellen!$F$7:$H$45,3,FALSE))," ",VLOOKUP(EDATE('Projektkostenkalkulation EP'!$B$4,3)+BG$3,Datenquellen!$F$7:$H$45,3,FALSE))="X"
                                    ),
                          "X",
                           IF((((NETWORKDAYS('Projektkostenkalkulation EP'!$E$8,EOMONTH('Projektkostenkalkulation EP'!$E$8,0)))*('Projektkostenkalkulation EP'!$N$43/5)*
                                        'Projektkostenkalkulation EP'!$E$27)-SUM($B$14:X14))&gt;('Projektkostenkalkulation EP'!$N$43/5),('Projektkostenkalkulation EP'!$N$43/5),
                                         (NETWORKDAYS('Projektkostenkalkulation EP'!$E$8,
                                          EOMONTH('Projektkostenkalkulation EP'!$E$8,0)))*('Projektkostenkalkulation EP'!$N$43/5)*'Projektkostenkalkulation EP'!$E$27-SUM($B$14:X14))
                          ),
               "X"
            )</f>
        <v>0</v>
      </c>
      <c r="Z14" s="122">
        <f xml:space="preserve"> IF(TEXT((EDATE('Projektkostenkalkulation EP'!$B$4,3)+BH$3),"MM")=TEXT((EDATE('Projektkostenkalkulation EP'!$B$4,3)+(BH$3-1)),"MM"),
             IF(
                        OR(
                                    TEXT((EDATE('Projektkostenkalkulation EP'!$B$4,3)+BH$3),"TTT") = "Sa",
                                    TEXT((EDATE('Projektkostenkalkulation EP'!$B$4,3)+BH$3),"TTT") = "So",
                                    IF(ISNA(VLOOKUP(EDATE('Projektkostenkalkulation EP'!$B$4,3)+BH$3,Datenquellen!$F$7:$H$45,3,FALSE))," ",VLOOKUP(EDATE('Projektkostenkalkulation EP'!$B$4,3)+BH$3,Datenquellen!$F$7:$H$45,3,FALSE))="X"
                                    ),
                          "X",
                           IF((((NETWORKDAYS('Projektkostenkalkulation EP'!$E$8,EOMONTH('Projektkostenkalkulation EP'!$E$8,0)))*('Projektkostenkalkulation EP'!$N$43/5)*
                                        'Projektkostenkalkulation EP'!$E$27)-SUM($B$14:Y14))&gt;('Projektkostenkalkulation EP'!$N$43/5),('Projektkostenkalkulation EP'!$N$43/5),
                                         (NETWORKDAYS('Projektkostenkalkulation EP'!$E$8,
                                          EOMONTH('Projektkostenkalkulation EP'!$E$8,0)))*('Projektkostenkalkulation EP'!$N$43/5)*'Projektkostenkalkulation EP'!$E$27-SUM($B$14:Y14))
                          ),
               "X"
            )</f>
        <v>0</v>
      </c>
      <c r="AA14" s="122">
        <f xml:space="preserve"> IF(TEXT((EDATE('Projektkostenkalkulation EP'!$B$4,3)+BI$3),"MM")=TEXT((EDATE('Projektkostenkalkulation EP'!$B$4,3)+(BI$3-1)),"MM"),
             IF(
                        OR(
                                    TEXT((EDATE('Projektkostenkalkulation EP'!$B$4,3)+BI$3),"TTT") = "Sa",
                                    TEXT((EDATE('Projektkostenkalkulation EP'!$B$4,3)+BI$3),"TTT") = "So",
                                    IF(ISNA(VLOOKUP(EDATE('Projektkostenkalkulation EP'!$B$4,3)+BI$3,Datenquellen!$F$7:$H$45,3,FALSE))," ",VLOOKUP(EDATE('Projektkostenkalkulation EP'!$B$4,3)+BI$3,Datenquellen!$F$7:$H$45,3,FALSE))="X"
                                    ),
                          "X",
                           IF((((NETWORKDAYS('Projektkostenkalkulation EP'!$E$8,EOMONTH('Projektkostenkalkulation EP'!$E$8,0)))*('Projektkostenkalkulation EP'!$N$43/5)*
                                        'Projektkostenkalkulation EP'!$E$27)-SUM($B$14:Z14))&gt;('Projektkostenkalkulation EP'!$N$43/5),('Projektkostenkalkulation EP'!$N$43/5),
                                         (NETWORKDAYS('Projektkostenkalkulation EP'!$E$8,
                                          EOMONTH('Projektkostenkalkulation EP'!$E$8,0)))*('Projektkostenkalkulation EP'!$N$43/5)*'Projektkostenkalkulation EP'!$E$27-SUM($B$14:Z14))
                          ),
               "X"
            )</f>
        <v>0</v>
      </c>
      <c r="AB14" s="122" t="str">
        <f xml:space="preserve"> IF(TEXT((EDATE('Projektkostenkalkulation EP'!$B$4,3)+BJ$3),"MM")=TEXT((EDATE('Projektkostenkalkulation EP'!$B$4,3)+(BJ$3-1)),"MM"),
             IF(
                        OR(
                                    TEXT((EDATE('Projektkostenkalkulation EP'!$B$4,3)+BJ$3),"TTT") = "Sa",
                                    TEXT((EDATE('Projektkostenkalkulation EP'!$B$4,3)+BJ$3),"TTT") = "So",
                                    IF(ISNA(VLOOKUP(EDATE('Projektkostenkalkulation EP'!$B$4,3)+BJ$3,Datenquellen!$F$7:$H$45,3,FALSE))," ",VLOOKUP(EDATE('Projektkostenkalkulation EP'!$B$4,3)+BJ$3,Datenquellen!$F$7:$H$45,3,FALSE))="X"
                                    ),
                          "X",
                           IF((((NETWORKDAYS('Projektkostenkalkulation EP'!$E$8,EOMONTH('Projektkostenkalkulation EP'!$E$8,0)))*('Projektkostenkalkulation EP'!$N$43/5)*
                                        'Projektkostenkalkulation EP'!$E$27)-SUM($B$14:AA14))&gt;('Projektkostenkalkulation EP'!$N$43/5),('Projektkostenkalkulation EP'!$N$43/5),
                                         (NETWORKDAYS('Projektkostenkalkulation EP'!$E$8,
                                          EOMONTH('Projektkostenkalkulation EP'!$E$8,0)))*('Projektkostenkalkulation EP'!$N$43/5)*'Projektkostenkalkulation EP'!$E$27-SUM($B$14:AA14))
                          ),
               "X"
            )</f>
        <v>X</v>
      </c>
      <c r="AC14" s="122" t="str">
        <f xml:space="preserve"> IF(TEXT((EDATE('Projektkostenkalkulation EP'!$B$4,3)+BK$3),"MM")=TEXT((EDATE('Projektkostenkalkulation EP'!$B$4,3)+(BK$3-1)),"MM"),
             IF(
                        OR(
                                    TEXT((EDATE('Projektkostenkalkulation EP'!$B$4,3)+BK$3),"TTT") = "Sa",
                                    TEXT((EDATE('Projektkostenkalkulation EP'!$B$4,3)+BK$3),"TTT") = "So",
                                    IF(ISNA(VLOOKUP(EDATE('Projektkostenkalkulation EP'!$B$4,3)+BK$3,Datenquellen!$F$7:$H$45,3,FALSE))," ",VLOOKUP(EDATE('Projektkostenkalkulation EP'!$B$4,3)+BK$3,Datenquellen!$F$7:$H$45,3,FALSE))="X"
                                    ),
                          "X",
                           IF((((NETWORKDAYS('Projektkostenkalkulation EP'!$E$8,EOMONTH('Projektkostenkalkulation EP'!$E$8,0)))*('Projektkostenkalkulation EP'!$N$43/5)*
                                        'Projektkostenkalkulation EP'!$E$27)-SUM($B$14:AB14))&gt;('Projektkostenkalkulation EP'!$N$43/5),('Projektkostenkalkulation EP'!$N$43/5),
                                         (NETWORKDAYS('Projektkostenkalkulation EP'!$E$8,
                                          EOMONTH('Projektkostenkalkulation EP'!$E$8,0)))*('Projektkostenkalkulation EP'!$N$43/5)*'Projektkostenkalkulation EP'!$E$27-SUM($B$14:AB14))
                          ),
               "X"
            )</f>
        <v>X</v>
      </c>
      <c r="AD14" s="122">
        <f xml:space="preserve"> IF(TEXT((EDATE('Projektkostenkalkulation EP'!$B$4,3)+BL$3),"MM")=TEXT((EDATE('Projektkostenkalkulation EP'!$B$4,3)+(BL$3-1)),"MM"),
             IF(
                        OR(
                                    TEXT((EDATE('Projektkostenkalkulation EP'!$B$4,3)+BL$3),"TTT") = "Sa",
                                    TEXT((EDATE('Projektkostenkalkulation EP'!$B$4,3)+BL$3),"TTT") = "So",
                                    IF(ISNA(VLOOKUP(EDATE('Projektkostenkalkulation EP'!$B$4,3)+BL$3,Datenquellen!$F$7:$H$45,3,FALSE))," ",VLOOKUP(EDATE('Projektkostenkalkulation EP'!$B$4,3)+BL$3,Datenquellen!$F$7:$H$45,3,FALSE))="X"
                                    ),
                          "X",
                           IF((((NETWORKDAYS('Projektkostenkalkulation EP'!$E$8,EOMONTH('Projektkostenkalkulation EP'!$E$8,0)))*('Projektkostenkalkulation EP'!$N$43/5)*
                                        'Projektkostenkalkulation EP'!$E$27)-SUM($B$14:AC14))&gt;('Projektkostenkalkulation EP'!$N$43/5),('Projektkostenkalkulation EP'!$N$43/5),
                                         (NETWORKDAYS('Projektkostenkalkulation EP'!$E$8,
                                          EOMONTH('Projektkostenkalkulation EP'!$E$8,0)))*('Projektkostenkalkulation EP'!$N$43/5)*'Projektkostenkalkulation EP'!$E$27-SUM($B$14:AC14))
                          ),
               "X"
            )</f>
        <v>0</v>
      </c>
      <c r="AE14" s="122">
        <f xml:space="preserve"> IF(TEXT((EDATE('Projektkostenkalkulation EP'!$B$4,3)+BM$3),"MM")=TEXT((EDATE('Projektkostenkalkulation EP'!$B$4,3)+(BM$3-1)),"MM"),
             IF(
                        OR(
                                    TEXT((EDATE('Projektkostenkalkulation EP'!$B$4,3)+BM$3),"TTT") = "Sa",
                                    TEXT((EDATE('Projektkostenkalkulation EP'!$B$4,3)+BM$3),"TTT") = "So",
                                    IF(ISNA(VLOOKUP(EDATE('Projektkostenkalkulation EP'!$B$4,3)+BM$3,Datenquellen!$F$7:$H$45,3,FALSE))," ",VLOOKUP(EDATE('Projektkostenkalkulation EP'!$B$4,3)+BM$3,Datenquellen!$F$7:$H$45,3,FALSE))="X"
                                    ),
                          "X",
                           IF((((NETWORKDAYS('Projektkostenkalkulation EP'!$E$8,EOMONTH('Projektkostenkalkulation EP'!$E$8,0)))*('Projektkostenkalkulation EP'!$N$43/5)*
                                        'Projektkostenkalkulation EP'!$E$27)-SUM($B$14:AD14))&gt;('Projektkostenkalkulation EP'!$N$43/5),('Projektkostenkalkulation EP'!$N$43/5),
                                         (NETWORKDAYS('Projektkostenkalkulation EP'!$E$8,
                                          EOMONTH('Projektkostenkalkulation EP'!$E$8,0)))*('Projektkostenkalkulation EP'!$N$43/5)*'Projektkostenkalkulation EP'!$E$27-SUM($B$14:AD14))
                          ),
               "X"
            )</f>
        <v>0</v>
      </c>
      <c r="AF14" s="122" t="str">
        <f xml:space="preserve"> IF(TEXT((EDATE('Projektkostenkalkulation EP'!$B$4,3)+BN$3),"MM")=TEXT((EDATE('Projektkostenkalkulation EP'!$B$4,3)+(BN$3-1)),"MM"),
             IF(
                        OR(
                                    TEXT((EDATE('Projektkostenkalkulation EP'!$B$4,3)+BN$3),"TTT") = "Sa",
                                    TEXT((EDATE('Projektkostenkalkulation EP'!$B$4,3)+BN$3),"TTT") = "So",
                                    IF(ISNA(VLOOKUP(EDATE('Projektkostenkalkulation EP'!$B$4,3)+BN$3,Datenquellen!$F$7:$H$45,3,FALSE))," ",VLOOKUP(EDATE('Projektkostenkalkulation EP'!$B$4,3)+BN$3,Datenquellen!$F$7:$H$45,3,FALSE))="X"
                                    ),
                          "X",
                           IF((((NETWORKDAYS('Projektkostenkalkulation EP'!$E$8,EOMONTH('Projektkostenkalkulation EP'!$E$8,0)))*('Projektkostenkalkulation EP'!$N$43/5)*
                                        'Projektkostenkalkulation EP'!$E$27)-SUM($B$14:AE14))&gt;('Projektkostenkalkulation EP'!$N$43/5),('Projektkostenkalkulation EP'!$N$43/5),
                                         (NETWORKDAYS('Projektkostenkalkulation EP'!$E$8,
                                          EOMONTH('Projektkostenkalkulation EP'!$E$8,0)))*('Projektkostenkalkulation EP'!$N$43/5)*'Projektkostenkalkulation EP'!$E$27-SUM($B$14:AE14))
                          ),
               "X"
            )</f>
        <v>X</v>
      </c>
      <c r="AG14" s="121">
        <f>SUM(B14:AF14)</f>
        <v>0</v>
      </c>
      <c r="AH14" s="525">
        <f>AG14-AG15</f>
        <v>0</v>
      </c>
      <c r="AJ14" s="2" t="s">
        <v>81</v>
      </c>
      <c r="AK14" s="124">
        <f>IF(
            OR(
                     TEXT(EDATE('Projektkostenkalkulation EP'!$B$4,15),"TTT") = "Sa",
                     TEXT(EDATE('Projektkostenkalkulation EP'!$B$4,15),"TTT") = "So",
                     IF(ISNA(VLOOKUP(EDATE('Projektkostenkalkulation EP'!$B$4,15),Datenquellen!$F$7:$H$45,3,FALSE))," ",VLOOKUP(EDATE('Projektkostenkalkulation EP'!$B$4,15),Datenquellen!$F$7:$H$45,3,FALSE))="X"
                            ),
                    "X",
                    IF('Projektkostenkalkulation EP'!$Q$27&gt;0,('Projektkostenkalkulation EP'!$N$43/5),0)
            )</f>
        <v>0</v>
      </c>
      <c r="AL14" s="122">
        <f xml:space="preserve"> IF(TEXT((EDATE('Projektkostenkalkulation EP'!$B$4,15)+AK$3),"MM")=TEXT((EDATE('Projektkostenkalkulation EP'!$B$4,15)+(AK$3-1)),"MM"),
             IF(
                        OR(
                                    TEXT((EDATE('Projektkostenkalkulation EP'!$B$4,15)+AK$3),"TTT") = "Sa",
                                    TEXT((EDATE('Projektkostenkalkulation EP'!$B$4,15)+AK$3),"TTT") = "So",
                                    IF(ISNA(VLOOKUP(EDATE('Projektkostenkalkulation EP'!$B$4,15)+AK$3,Datenquellen!$F$7:$H$45,3,FALSE))," ",VLOOKUP(EDATE('Projektkostenkalkulation EP'!$B$4,15)+AK$3,Datenquellen!$F$7:$H$45,3,FALSE))="X"
                                    ),
                          "X",
                          IF((((NETWORKDAYS('Projektkostenkalkulation EP'!$Q$8,EOMONTH('Projektkostenkalkulation EP'!$Q$8,0)))*('Projektkostenkalkulation EP'!$N$43/5)*
                                        'Projektkostenkalkulation EP'!$Q$27)-SUM($AK$14:AK14))&gt;('Projektkostenkalkulation EP'!$N$43/5),('Projektkostenkalkulation EP'!$N$43/5),
                                         (NETWORKDAYS('Projektkostenkalkulation EP'!$Q$8,
                                          EOMONTH('Projektkostenkalkulation EP'!$Q$8,0)))*('Projektkostenkalkulation EP'!$N$43/5)*'Projektkostenkalkulation EP'!$Q$27-SUM($AK$14:AK14))
                          ),
               "X"
            )</f>
        <v>0</v>
      </c>
      <c r="AM14" s="122">
        <f xml:space="preserve"> IF(TEXT((EDATE('Projektkostenkalkulation EP'!$B$4,15)+AL$3),"MM")=TEXT((EDATE('Projektkostenkalkulation EP'!$B$4,15)+(AL$3-1)),"MM"),
             IF(
                        OR(
                                    TEXT((EDATE('Projektkostenkalkulation EP'!$B$4,15)+AL$3),"TTT") = "Sa",
                                    TEXT((EDATE('Projektkostenkalkulation EP'!$B$4,15)+AL$3),"TTT") = "So",
                                    IF(ISNA(VLOOKUP(EDATE('Projektkostenkalkulation EP'!$B$4,15)+AL$3,Datenquellen!$F$7:$H$45,3,FALSE))," ",VLOOKUP(EDATE('Projektkostenkalkulation EP'!$B$4,15)+AL$3,Datenquellen!$F$7:$H$45,3,FALSE))="X"
                                    ),
                          "X",
                          IF((((NETWORKDAYS('Projektkostenkalkulation EP'!$Q$8,EOMONTH('Projektkostenkalkulation EP'!$Q$8,0)))*('Projektkostenkalkulation EP'!$N$43/5)*
                                        'Projektkostenkalkulation EP'!$Q$27)-SUM($AK$14:AL14))&gt;('Projektkostenkalkulation EP'!$N$43/5),('Projektkostenkalkulation EP'!$N$43/5),
                                         (NETWORKDAYS('Projektkostenkalkulation EP'!$Q$8,
                                          EOMONTH('Projektkostenkalkulation EP'!$Q$8,0)))*('Projektkostenkalkulation EP'!$N$43/5)*'Projektkostenkalkulation EP'!$Q$27-SUM($AK$14:AL14))
                          ),
               "X"
            )</f>
        <v>0</v>
      </c>
      <c r="AN14" s="122">
        <f xml:space="preserve"> IF(TEXT((EDATE('Projektkostenkalkulation EP'!$B$4,15)+AM$3),"MM")=TEXT((EDATE('Projektkostenkalkulation EP'!$B$4,15)+(AM$3-1)),"MM"),
             IF(
                        OR(
                                    TEXT((EDATE('Projektkostenkalkulation EP'!$B$4,15)+AM$3),"TTT") = "Sa",
                                    TEXT((EDATE('Projektkostenkalkulation EP'!$B$4,15)+AM$3),"TTT") = "So",
                                    IF(ISNA(VLOOKUP(EDATE('Projektkostenkalkulation EP'!$B$4,15)+AM$3,Datenquellen!$F$7:$H$45,3,FALSE))," ",VLOOKUP(EDATE('Projektkostenkalkulation EP'!$B$4,15)+AM$3,Datenquellen!$F$7:$H$45,3,FALSE))="X"
                                    ),
                          "X",
                          IF((((NETWORKDAYS('Projektkostenkalkulation EP'!$Q$8,EOMONTH('Projektkostenkalkulation EP'!$Q$8,0)))*('Projektkostenkalkulation EP'!$N$43/5)*
                                        'Projektkostenkalkulation EP'!$Q$27)-SUM($AK$14:AM14))&gt;('Projektkostenkalkulation EP'!$N$43/5),('Projektkostenkalkulation EP'!$N$43/5),
                                         (NETWORKDAYS('Projektkostenkalkulation EP'!$Q$8,
                                          EOMONTH('Projektkostenkalkulation EP'!$Q$8,0)))*('Projektkostenkalkulation EP'!$N$43/5)*'Projektkostenkalkulation EP'!$Q$27-SUM($AK$14:AM14))
                          ),
               "X"
            )</f>
        <v>0</v>
      </c>
      <c r="AO14" s="122" t="str">
        <f xml:space="preserve"> IF(TEXT((EDATE('Projektkostenkalkulation EP'!$B$4,15)+AN$3),"MM")=TEXT((EDATE('Projektkostenkalkulation EP'!$B$4,15)+(AN$3-1)),"MM"),
             IF(
                        OR(
                                    TEXT((EDATE('Projektkostenkalkulation EP'!$B$4,15)+AN$3),"TTT") = "Sa",
                                    TEXT((EDATE('Projektkostenkalkulation EP'!$B$4,15)+AN$3),"TTT") = "So",
                                    IF(ISNA(VLOOKUP(EDATE('Projektkostenkalkulation EP'!$B$4,15)+AN$3,Datenquellen!$F$7:$H$45,3,FALSE))," ",VLOOKUP(EDATE('Projektkostenkalkulation EP'!$B$4,15)+AN$3,Datenquellen!$F$7:$H$45,3,FALSE))="X"
                                    ),
                          "X",
                          IF((((NETWORKDAYS('Projektkostenkalkulation EP'!$Q$8,EOMONTH('Projektkostenkalkulation EP'!$Q$8,0)))*('Projektkostenkalkulation EP'!$N$43/5)*
                                        'Projektkostenkalkulation EP'!$Q$27)-SUM($AK$14:AN14))&gt;('Projektkostenkalkulation EP'!$N$43/5),('Projektkostenkalkulation EP'!$N$43/5),
                                         (NETWORKDAYS('Projektkostenkalkulation EP'!$Q$8,
                                          EOMONTH('Projektkostenkalkulation EP'!$Q$8,0)))*('Projektkostenkalkulation EP'!$N$43/5)*'Projektkostenkalkulation EP'!$Q$27-SUM($AK$14:AN14))
                          ),
               "X"
            )</f>
        <v>X</v>
      </c>
      <c r="AP14" s="122" t="str">
        <f xml:space="preserve"> IF(TEXT((EDATE('Projektkostenkalkulation EP'!$B$4,15)+AO$3),"MM")=TEXT((EDATE('Projektkostenkalkulation EP'!$B$4,15)+(AO$3-1)),"MM"),
             IF(
                        OR(
                                    TEXT((EDATE('Projektkostenkalkulation EP'!$B$4,15)+AO$3),"TTT") = "Sa",
                                    TEXT((EDATE('Projektkostenkalkulation EP'!$B$4,15)+AO$3),"TTT") = "So",
                                    IF(ISNA(VLOOKUP(EDATE('Projektkostenkalkulation EP'!$B$4,15)+AO$3,Datenquellen!$F$7:$H$45,3,FALSE))," ",VLOOKUP(EDATE('Projektkostenkalkulation EP'!$B$4,15)+AO$3,Datenquellen!$F$7:$H$45,3,FALSE))="X"
                                    ),
                          "X",
                          IF((((NETWORKDAYS('Projektkostenkalkulation EP'!$Q$8,EOMONTH('Projektkostenkalkulation EP'!$Q$8,0)))*('Projektkostenkalkulation EP'!$N$43/5)*
                                        'Projektkostenkalkulation EP'!$Q$27)-SUM($AK$14:AO14))&gt;('Projektkostenkalkulation EP'!$N$43/5),('Projektkostenkalkulation EP'!$N$43/5),
                                         (NETWORKDAYS('Projektkostenkalkulation EP'!$Q$8,
                                          EOMONTH('Projektkostenkalkulation EP'!$Q$8,0)))*('Projektkostenkalkulation EP'!$N$43/5)*'Projektkostenkalkulation EP'!$Q$27-SUM($AK$14:AO14))
                          ),
               "X"
            )</f>
        <v>X</v>
      </c>
      <c r="AQ14" s="122">
        <f xml:space="preserve"> IF(TEXT((EDATE('Projektkostenkalkulation EP'!$B$4,15)+AP$3),"MM")=TEXT((EDATE('Projektkostenkalkulation EP'!$B$4,15)+(AP$3-1)),"MM"),
             IF(
                        OR(
                                    TEXT((EDATE('Projektkostenkalkulation EP'!$B$4,15)+AP$3),"TTT") = "Sa",
                                    TEXT((EDATE('Projektkostenkalkulation EP'!$B$4,15)+AP$3),"TTT") = "So",
                                    IF(ISNA(VLOOKUP(EDATE('Projektkostenkalkulation EP'!$B$4,15)+AP$3,Datenquellen!$F$7:$H$45,3,FALSE))," ",VLOOKUP(EDATE('Projektkostenkalkulation EP'!$B$4,15)+AP$3,Datenquellen!$F$7:$H$45,3,FALSE))="X"
                                    ),
                          "X",
                          IF((((NETWORKDAYS('Projektkostenkalkulation EP'!$Q$8,EOMONTH('Projektkostenkalkulation EP'!$Q$8,0)))*('Projektkostenkalkulation EP'!$N$43/5)*
                                        'Projektkostenkalkulation EP'!$Q$27)-SUM($AK$14:AP14))&gt;('Projektkostenkalkulation EP'!$N$43/5),('Projektkostenkalkulation EP'!$N$43/5),
                                         (NETWORKDAYS('Projektkostenkalkulation EP'!$Q$8,
                                          EOMONTH('Projektkostenkalkulation EP'!$Q$8,0)))*('Projektkostenkalkulation EP'!$N$43/5)*'Projektkostenkalkulation EP'!$Q$27-SUM($AK$14:AP14))
                          ),
               "X"
            )</f>
        <v>0</v>
      </c>
      <c r="AR14" s="122">
        <f xml:space="preserve"> IF(TEXT((EDATE('Projektkostenkalkulation EP'!$B$4,15)+AQ$3),"MM")=TEXT((EDATE('Projektkostenkalkulation EP'!$B$4,15)+(AQ$3-1)),"MM"),
             IF(
                        OR(
                                    TEXT((EDATE('Projektkostenkalkulation EP'!$B$4,15)+AQ$3),"TTT") = "Sa",
                                    TEXT((EDATE('Projektkostenkalkulation EP'!$B$4,15)+AQ$3),"TTT") = "So",
                                    IF(ISNA(VLOOKUP(EDATE('Projektkostenkalkulation EP'!$B$4,15)+AQ$3,Datenquellen!$F$7:$H$45,3,FALSE))," ",VLOOKUP(EDATE('Projektkostenkalkulation EP'!$B$4,15)+AQ$3,Datenquellen!$F$7:$H$45,3,FALSE))="X"
                                    ),
                          "X",
                          IF((((NETWORKDAYS('Projektkostenkalkulation EP'!$Q$8,EOMONTH('Projektkostenkalkulation EP'!$Q$8,0)))*('Projektkostenkalkulation EP'!$N$43/5)*
                                        'Projektkostenkalkulation EP'!$Q$27)-SUM($AK$14:AQ14))&gt;('Projektkostenkalkulation EP'!$N$43/5),('Projektkostenkalkulation EP'!$N$43/5),
                                         (NETWORKDAYS('Projektkostenkalkulation EP'!$Q$8,
                                          EOMONTH('Projektkostenkalkulation EP'!$Q$8,0)))*('Projektkostenkalkulation EP'!$N$43/5)*'Projektkostenkalkulation EP'!$Q$27-SUM($AK$14:AQ14))
                          ),
               "X"
            )</f>
        <v>0</v>
      </c>
      <c r="AS14" s="122">
        <f xml:space="preserve"> IF(TEXT((EDATE('Projektkostenkalkulation EP'!$B$4,15)+AR$3),"MM")=TEXT((EDATE('Projektkostenkalkulation EP'!$B$4,15)+(AR$3-1)),"MM"),
             IF(
                        OR(
                                    TEXT((EDATE('Projektkostenkalkulation EP'!$B$4,15)+AR$3),"TTT") = "Sa",
                                    TEXT((EDATE('Projektkostenkalkulation EP'!$B$4,15)+AR$3),"TTT") = "So",
                                    IF(ISNA(VLOOKUP(EDATE('Projektkostenkalkulation EP'!$B$4,15)+AR$3,Datenquellen!$F$7:$H$45,3,FALSE))," ",VLOOKUP(EDATE('Projektkostenkalkulation EP'!$B$4,15)+AR$3,Datenquellen!$F$7:$H$45,3,FALSE))="X"
                                    ),
                          "X",
                          IF((((NETWORKDAYS('Projektkostenkalkulation EP'!$Q$8,EOMONTH('Projektkostenkalkulation EP'!$Q$8,0)))*('Projektkostenkalkulation EP'!$N$43/5)*
                                        'Projektkostenkalkulation EP'!$Q$27)-SUM($AK$14:AR14))&gt;('Projektkostenkalkulation EP'!$N$43/5),('Projektkostenkalkulation EP'!$N$43/5),
                                         (NETWORKDAYS('Projektkostenkalkulation EP'!$Q$8,
                                          EOMONTH('Projektkostenkalkulation EP'!$Q$8,0)))*('Projektkostenkalkulation EP'!$N$43/5)*'Projektkostenkalkulation EP'!$Q$27-SUM($AK$14:AR14))
                          ),
               "X"
            )</f>
        <v>0</v>
      </c>
      <c r="AT14" s="122">
        <f xml:space="preserve"> IF(TEXT((EDATE('Projektkostenkalkulation EP'!$B$4,15)+AS$3),"MM")=TEXT((EDATE('Projektkostenkalkulation EP'!$B$4,15)+(AS$3-1)),"MM"),
             IF(
                        OR(
                                    TEXT((EDATE('Projektkostenkalkulation EP'!$B$4,15)+AS$3),"TTT") = "Sa",
                                    TEXT((EDATE('Projektkostenkalkulation EP'!$B$4,15)+AS$3),"TTT") = "So",
                                    IF(ISNA(VLOOKUP(EDATE('Projektkostenkalkulation EP'!$B$4,15)+AS$3,Datenquellen!$F$7:$H$45,3,FALSE))," ",VLOOKUP(EDATE('Projektkostenkalkulation EP'!$B$4,15)+AS$3,Datenquellen!$F$7:$H$45,3,FALSE))="X"
                                    ),
                          "X",
                          IF((((NETWORKDAYS('Projektkostenkalkulation EP'!$Q$8,EOMONTH('Projektkostenkalkulation EP'!$Q$8,0)))*('Projektkostenkalkulation EP'!$N$43/5)*
                                        'Projektkostenkalkulation EP'!$Q$27)-SUM($AK$14:AS14))&gt;('Projektkostenkalkulation EP'!$N$43/5),('Projektkostenkalkulation EP'!$N$43/5),
                                         (NETWORKDAYS('Projektkostenkalkulation EP'!$Q$8,
                                          EOMONTH('Projektkostenkalkulation EP'!$Q$8,0)))*('Projektkostenkalkulation EP'!$N$43/5)*'Projektkostenkalkulation EP'!$Q$27-SUM($AK$14:AS14))
                          ),
               "X"
            )</f>
        <v>0</v>
      </c>
      <c r="AU14" s="122">
        <f xml:space="preserve"> IF(TEXT((EDATE('Projektkostenkalkulation EP'!$B$4,15)+AT$3),"MM")=TEXT((EDATE('Projektkostenkalkulation EP'!$B$4,15)+(AT$3-1)),"MM"),
             IF(
                        OR(
                                    TEXT((EDATE('Projektkostenkalkulation EP'!$B$4,15)+AT$3),"TTT") = "Sa",
                                    TEXT((EDATE('Projektkostenkalkulation EP'!$B$4,15)+AT$3),"TTT") = "So",
                                    IF(ISNA(VLOOKUP(EDATE('Projektkostenkalkulation EP'!$B$4,15)+AT$3,Datenquellen!$F$7:$H$45,3,FALSE))," ",VLOOKUP(EDATE('Projektkostenkalkulation EP'!$B$4,15)+AT$3,Datenquellen!$F$7:$H$45,3,FALSE))="X"
                                    ),
                          "X",
                          IF((((NETWORKDAYS('Projektkostenkalkulation EP'!$Q$8,EOMONTH('Projektkostenkalkulation EP'!$Q$8,0)))*('Projektkostenkalkulation EP'!$N$43/5)*
                                        'Projektkostenkalkulation EP'!$Q$27)-SUM($AK$14:AT14))&gt;('Projektkostenkalkulation EP'!$N$43/5),('Projektkostenkalkulation EP'!$N$43/5),
                                         (NETWORKDAYS('Projektkostenkalkulation EP'!$Q$8,
                                          EOMONTH('Projektkostenkalkulation EP'!$Q$8,0)))*('Projektkostenkalkulation EP'!$N$43/5)*'Projektkostenkalkulation EP'!$Q$27-SUM($AK$14:AT14))
                          ),
               "X"
            )</f>
        <v>0</v>
      </c>
      <c r="AV14" s="122" t="str">
        <f xml:space="preserve"> IF(TEXT((EDATE('Projektkostenkalkulation EP'!$B$4,15)+AU$3),"MM")=TEXT((EDATE('Projektkostenkalkulation EP'!$B$4,15)+(AU$3-1)),"MM"),
             IF(
                        OR(
                                    TEXT((EDATE('Projektkostenkalkulation EP'!$B$4,15)+AU$3),"TTT") = "Sa",
                                    TEXT((EDATE('Projektkostenkalkulation EP'!$B$4,15)+AU$3),"TTT") = "So",
                                    IF(ISNA(VLOOKUP(EDATE('Projektkostenkalkulation EP'!$B$4,15)+AU$3,Datenquellen!$F$7:$H$45,3,FALSE))," ",VLOOKUP(EDATE('Projektkostenkalkulation EP'!$B$4,15)+AU$3,Datenquellen!$F$7:$H$45,3,FALSE))="X"
                                    ),
                          "X",
                          IF((((NETWORKDAYS('Projektkostenkalkulation EP'!$Q$8,EOMONTH('Projektkostenkalkulation EP'!$Q$8,0)))*('Projektkostenkalkulation EP'!$N$43/5)*
                                        'Projektkostenkalkulation EP'!$Q$27)-SUM($AK$14:AU14))&gt;('Projektkostenkalkulation EP'!$N$43/5),('Projektkostenkalkulation EP'!$N$43/5),
                                         (NETWORKDAYS('Projektkostenkalkulation EP'!$Q$8,
                                          EOMONTH('Projektkostenkalkulation EP'!$Q$8,0)))*('Projektkostenkalkulation EP'!$N$43/5)*'Projektkostenkalkulation EP'!$Q$27-SUM($AK$14:AU14))
                          ),
               "X"
            )</f>
        <v>X</v>
      </c>
      <c r="AW14" s="122" t="str">
        <f xml:space="preserve"> IF(TEXT((EDATE('Projektkostenkalkulation EP'!$B$4,15)+AV$3),"MM")=TEXT((EDATE('Projektkostenkalkulation EP'!$B$4,15)+(AV$3-1)),"MM"),
             IF(
                        OR(
                                    TEXT((EDATE('Projektkostenkalkulation EP'!$B$4,15)+AV$3),"TTT") = "Sa",
                                    TEXT((EDATE('Projektkostenkalkulation EP'!$B$4,15)+AV$3),"TTT") = "So",
                                    IF(ISNA(VLOOKUP(EDATE('Projektkostenkalkulation EP'!$B$4,15)+AV$3,Datenquellen!$F$7:$H$45,3,FALSE))," ",VLOOKUP(EDATE('Projektkostenkalkulation EP'!$B$4,15)+AV$3,Datenquellen!$F$7:$H$45,3,FALSE))="X"
                                    ),
                          "X",
                          IF((((NETWORKDAYS('Projektkostenkalkulation EP'!$Q$8,EOMONTH('Projektkostenkalkulation EP'!$Q$8,0)))*('Projektkostenkalkulation EP'!$N$43/5)*
                                        'Projektkostenkalkulation EP'!$Q$27)-SUM($AK$14:AV14))&gt;('Projektkostenkalkulation EP'!$N$43/5),('Projektkostenkalkulation EP'!$N$43/5),
                                         (NETWORKDAYS('Projektkostenkalkulation EP'!$Q$8,
                                          EOMONTH('Projektkostenkalkulation EP'!$Q$8,0)))*('Projektkostenkalkulation EP'!$N$43/5)*'Projektkostenkalkulation EP'!$Q$27-SUM($AK$14:AV14))
                          ),
               "X"
            )</f>
        <v>X</v>
      </c>
      <c r="AX14" s="122">
        <f xml:space="preserve"> IF(TEXT((EDATE('Projektkostenkalkulation EP'!$B$4,15)+AW$3),"MM")=TEXT((EDATE('Projektkostenkalkulation EP'!$B$4,15)+(AW$3-1)),"MM"),
             IF(
                        OR(
                                    TEXT((EDATE('Projektkostenkalkulation EP'!$B$4,15)+AW$3),"TTT") = "Sa",
                                    TEXT((EDATE('Projektkostenkalkulation EP'!$B$4,15)+AW$3),"TTT") = "So",
                                    IF(ISNA(VLOOKUP(EDATE('Projektkostenkalkulation EP'!$B$4,15)+AW$3,Datenquellen!$F$7:$H$45,3,FALSE))," ",VLOOKUP(EDATE('Projektkostenkalkulation EP'!$B$4,15)+AW$3,Datenquellen!$F$7:$H$45,3,FALSE))="X"
                                    ),
                          "X",
                          IF((((NETWORKDAYS('Projektkostenkalkulation EP'!$Q$8,EOMONTH('Projektkostenkalkulation EP'!$Q$8,0)))*('Projektkostenkalkulation EP'!$N$43/5)*
                                        'Projektkostenkalkulation EP'!$Q$27)-SUM($AK$14:AW14))&gt;('Projektkostenkalkulation EP'!$N$43/5),('Projektkostenkalkulation EP'!$N$43/5),
                                         (NETWORKDAYS('Projektkostenkalkulation EP'!$Q$8,
                                          EOMONTH('Projektkostenkalkulation EP'!$Q$8,0)))*('Projektkostenkalkulation EP'!$N$43/5)*'Projektkostenkalkulation EP'!$Q$27-SUM($AK$14:AW14))
                          ),
               "X"
            )</f>
        <v>0</v>
      </c>
      <c r="AY14" s="122">
        <f xml:space="preserve"> IF(TEXT((EDATE('Projektkostenkalkulation EP'!$B$4,15)+AX$3),"MM")=TEXT((EDATE('Projektkostenkalkulation EP'!$B$4,15)+(AX$3-1)),"MM"),
             IF(
                        OR(
                                    TEXT((EDATE('Projektkostenkalkulation EP'!$B$4,15)+AX$3),"TTT") = "Sa",
                                    TEXT((EDATE('Projektkostenkalkulation EP'!$B$4,15)+AX$3),"TTT") = "So",
                                    IF(ISNA(VLOOKUP(EDATE('Projektkostenkalkulation EP'!$B$4,15)+AX$3,Datenquellen!$F$7:$H$45,3,FALSE))," ",VLOOKUP(EDATE('Projektkostenkalkulation EP'!$B$4,15)+AX$3,Datenquellen!$F$7:$H$45,3,FALSE))="X"
                                    ),
                          "X",
                          IF((((NETWORKDAYS('Projektkostenkalkulation EP'!$Q$8,EOMONTH('Projektkostenkalkulation EP'!$Q$8,0)))*('Projektkostenkalkulation EP'!$N$43/5)*
                                        'Projektkostenkalkulation EP'!$Q$27)-SUM($AK$14:AX14))&gt;('Projektkostenkalkulation EP'!$N$43/5),('Projektkostenkalkulation EP'!$N$43/5),
                                         (NETWORKDAYS('Projektkostenkalkulation EP'!$Q$8,
                                          EOMONTH('Projektkostenkalkulation EP'!$Q$8,0)))*('Projektkostenkalkulation EP'!$N$43/5)*'Projektkostenkalkulation EP'!$Q$27-SUM($AK$14:AX14))
                          ),
               "X"
            )</f>
        <v>0</v>
      </c>
      <c r="AZ14" s="122">
        <f xml:space="preserve"> IF(TEXT((EDATE('Projektkostenkalkulation EP'!$B$4,15)+AY$3),"MM")=TEXT((EDATE('Projektkostenkalkulation EP'!$B$4,15)+(AY$3-1)),"MM"),
             IF(
                        OR(
                                    TEXT((EDATE('Projektkostenkalkulation EP'!$B$4,15)+AY$3),"TTT") = "Sa",
                                    TEXT((EDATE('Projektkostenkalkulation EP'!$B$4,15)+AY$3),"TTT") = "So",
                                    IF(ISNA(VLOOKUP(EDATE('Projektkostenkalkulation EP'!$B$4,15)+AY$3,Datenquellen!$F$7:$H$45,3,FALSE))," ",VLOOKUP(EDATE('Projektkostenkalkulation EP'!$B$4,15)+AY$3,Datenquellen!$F$7:$H$45,3,FALSE))="X"
                                    ),
                          "X",
                          IF((((NETWORKDAYS('Projektkostenkalkulation EP'!$Q$8,EOMONTH('Projektkostenkalkulation EP'!$Q$8,0)))*('Projektkostenkalkulation EP'!$N$43/5)*
                                        'Projektkostenkalkulation EP'!$Q$27)-SUM($AK$14:AY14))&gt;('Projektkostenkalkulation EP'!$N$43/5),('Projektkostenkalkulation EP'!$N$43/5),
                                         (NETWORKDAYS('Projektkostenkalkulation EP'!$Q$8,
                                          EOMONTH('Projektkostenkalkulation EP'!$Q$8,0)))*('Projektkostenkalkulation EP'!$N$43/5)*'Projektkostenkalkulation EP'!$Q$27-SUM($AK$14:AY14))
                          ),
               "X"
            )</f>
        <v>0</v>
      </c>
      <c r="BA14" s="122">
        <f xml:space="preserve"> IF(TEXT((EDATE('Projektkostenkalkulation EP'!$B$4,15)+AZ$3),"MM")=TEXT((EDATE('Projektkostenkalkulation EP'!$B$4,15)+(AZ$3-1)),"MM"),
             IF(
                        OR(
                                    TEXT((EDATE('Projektkostenkalkulation EP'!$B$4,15)+AZ$3),"TTT") = "Sa",
                                    TEXT((EDATE('Projektkostenkalkulation EP'!$B$4,15)+AZ$3),"TTT") = "So",
                                    IF(ISNA(VLOOKUP(EDATE('Projektkostenkalkulation EP'!$B$4,15)+AZ$3,Datenquellen!$F$7:$H$45,3,FALSE))," ",VLOOKUP(EDATE('Projektkostenkalkulation EP'!$B$4,15)+AZ$3,Datenquellen!$F$7:$H$45,3,FALSE))="X"
                                    ),
                          "X",
                          IF((((NETWORKDAYS('Projektkostenkalkulation EP'!$Q$8,EOMONTH('Projektkostenkalkulation EP'!$Q$8,0)))*('Projektkostenkalkulation EP'!$N$43/5)*
                                        'Projektkostenkalkulation EP'!$Q$27)-SUM($AK$14:AZ14))&gt;('Projektkostenkalkulation EP'!$N$43/5),('Projektkostenkalkulation EP'!$N$43/5),
                                         (NETWORKDAYS('Projektkostenkalkulation EP'!$Q$8,
                                          EOMONTH('Projektkostenkalkulation EP'!$Q$8,0)))*('Projektkostenkalkulation EP'!$N$43/5)*'Projektkostenkalkulation EP'!$Q$27-SUM($AK$14:AZ14))
                          ),
               "X"
            )</f>
        <v>0</v>
      </c>
      <c r="BB14" s="122" t="str">
        <f xml:space="preserve"> IF(TEXT((EDATE('Projektkostenkalkulation EP'!$B$4,15)+BA$3),"MM")=TEXT((EDATE('Projektkostenkalkulation EP'!$B$4,15)+(BA$3-1)),"MM"),
             IF(
                        OR(
                                    TEXT((EDATE('Projektkostenkalkulation EP'!$B$4,15)+BA$3),"TTT") = "Sa",
                                    TEXT((EDATE('Projektkostenkalkulation EP'!$B$4,15)+BA$3),"TTT") = "So",
                                    IF(ISNA(VLOOKUP(EDATE('Projektkostenkalkulation EP'!$B$4,15)+BA$3,Datenquellen!$F$7:$H$45,3,FALSE))," ",VLOOKUP(EDATE('Projektkostenkalkulation EP'!$B$4,15)+BA$3,Datenquellen!$F$7:$H$45,3,FALSE))="X"
                                    ),
                          "X",
                          IF((((NETWORKDAYS('Projektkostenkalkulation EP'!$Q$8,EOMONTH('Projektkostenkalkulation EP'!$Q$8,0)))*('Projektkostenkalkulation EP'!$N$43/5)*
                                        'Projektkostenkalkulation EP'!$Q$27)-SUM($AK$14:BA14))&gt;('Projektkostenkalkulation EP'!$N$43/5),('Projektkostenkalkulation EP'!$N$43/5),
                                         (NETWORKDAYS('Projektkostenkalkulation EP'!$Q$8,
                                          EOMONTH('Projektkostenkalkulation EP'!$Q$8,0)))*('Projektkostenkalkulation EP'!$N$43/5)*'Projektkostenkalkulation EP'!$Q$27-SUM($AK$14:BA14))
                          ),
               "X"
            )</f>
        <v>X</v>
      </c>
      <c r="BC14" s="122" t="str">
        <f xml:space="preserve"> IF(TEXT((EDATE('Projektkostenkalkulation EP'!$B$4,15)+BB$3),"MM")=TEXT((EDATE('Projektkostenkalkulation EP'!$B$4,15)+(BB$3-1)),"MM"),
             IF(
                        OR(
                                    TEXT((EDATE('Projektkostenkalkulation EP'!$B$4,15)+BB$3),"TTT") = "Sa",
                                    TEXT((EDATE('Projektkostenkalkulation EP'!$B$4,15)+BB$3),"TTT") = "So",
                                    IF(ISNA(VLOOKUP(EDATE('Projektkostenkalkulation EP'!$B$4,15)+BB$3,Datenquellen!$F$7:$H$45,3,FALSE))," ",VLOOKUP(EDATE('Projektkostenkalkulation EP'!$B$4,15)+BB$3,Datenquellen!$F$7:$H$45,3,FALSE))="X"
                                    ),
                          "X",
                          IF((((NETWORKDAYS('Projektkostenkalkulation EP'!$Q$8,EOMONTH('Projektkostenkalkulation EP'!$Q$8,0)))*('Projektkostenkalkulation EP'!$N$43/5)*
                                        'Projektkostenkalkulation EP'!$Q$27)-SUM($AK$14:BB14))&gt;('Projektkostenkalkulation EP'!$N$43/5),('Projektkostenkalkulation EP'!$N$43/5),
                                         (NETWORKDAYS('Projektkostenkalkulation EP'!$Q$8,
                                          EOMONTH('Projektkostenkalkulation EP'!$Q$8,0)))*('Projektkostenkalkulation EP'!$N$43/5)*'Projektkostenkalkulation EP'!$Q$27-SUM($AK$14:BB14))
                          ),
               "X"
            )</f>
        <v>X</v>
      </c>
      <c r="BD14" s="122" t="str">
        <f xml:space="preserve"> IF(TEXT((EDATE('Projektkostenkalkulation EP'!$B$4,15)+BC$3),"MM")=TEXT((EDATE('Projektkostenkalkulation EP'!$B$4,15)+(BC$3-1)),"MM"),
             IF(
                        OR(
                                    TEXT((EDATE('Projektkostenkalkulation EP'!$B$4,15)+BC$3),"TTT") = "Sa",
                                    TEXT((EDATE('Projektkostenkalkulation EP'!$B$4,15)+BC$3),"TTT") = "So",
                                    IF(ISNA(VLOOKUP(EDATE('Projektkostenkalkulation EP'!$B$4,15)+BC$3,Datenquellen!$F$7:$H$45,3,FALSE))," ",VLOOKUP(EDATE('Projektkostenkalkulation EP'!$B$4,15)+BC$3,Datenquellen!$F$7:$H$45,3,FALSE))="X"
                                    ),
                          "X",
                          IF((((NETWORKDAYS('Projektkostenkalkulation EP'!$Q$8,EOMONTH('Projektkostenkalkulation EP'!$Q$8,0)))*('Projektkostenkalkulation EP'!$N$43/5)*
                                        'Projektkostenkalkulation EP'!$Q$27)-SUM($AK$14:BC14))&gt;('Projektkostenkalkulation EP'!$N$43/5),('Projektkostenkalkulation EP'!$N$43/5),
                                         (NETWORKDAYS('Projektkostenkalkulation EP'!$Q$8,
                                          EOMONTH('Projektkostenkalkulation EP'!$Q$8,0)))*('Projektkostenkalkulation EP'!$N$43/5)*'Projektkostenkalkulation EP'!$Q$27-SUM($AK$14:BC14))
                          ),
               "X"
            )</f>
        <v>X</v>
      </c>
      <c r="BE14" s="122" t="str">
        <f xml:space="preserve"> IF(TEXT((EDATE('Projektkostenkalkulation EP'!$B$4,15)+BD$3),"MM")=TEXT((EDATE('Projektkostenkalkulation EP'!$B$4,15)+(BD$3-1)),"MM"),
             IF(
                        OR(
                                    TEXT((EDATE('Projektkostenkalkulation EP'!$B$4,15)+BD$3),"TTT") = "Sa",
                                    TEXT((EDATE('Projektkostenkalkulation EP'!$B$4,15)+BD$3),"TTT") = "So",
                                    IF(ISNA(VLOOKUP(EDATE('Projektkostenkalkulation EP'!$B$4,15)+BD$3,Datenquellen!$F$7:$H$45,3,FALSE))," ",VLOOKUP(EDATE('Projektkostenkalkulation EP'!$B$4,15)+BD$3,Datenquellen!$F$7:$H$45,3,FALSE))="X"
                                    ),
                          "X",
                          IF((((NETWORKDAYS('Projektkostenkalkulation EP'!$Q$8,EOMONTH('Projektkostenkalkulation EP'!$Q$8,0)))*('Projektkostenkalkulation EP'!$N$43/5)*
                                        'Projektkostenkalkulation EP'!$Q$27)-SUM($AK$14:BD14))&gt;('Projektkostenkalkulation EP'!$N$43/5),('Projektkostenkalkulation EP'!$N$43/5),
                                         (NETWORKDAYS('Projektkostenkalkulation EP'!$Q$8,
                                          EOMONTH('Projektkostenkalkulation EP'!$Q$8,0)))*('Projektkostenkalkulation EP'!$N$43/5)*'Projektkostenkalkulation EP'!$Q$27-SUM($AK$14:BD14))
                          ),
               "X"
            )</f>
        <v>X</v>
      </c>
      <c r="BF14" s="122">
        <f xml:space="preserve"> IF(TEXT((EDATE('Projektkostenkalkulation EP'!$B$4,15)+BE$3),"MM")=TEXT((EDATE('Projektkostenkalkulation EP'!$B$4,15)+(BE$3-1)),"MM"),
             IF(
                        OR(
                                    TEXT((EDATE('Projektkostenkalkulation EP'!$B$4,15)+BE$3),"TTT") = "Sa",
                                    TEXT((EDATE('Projektkostenkalkulation EP'!$B$4,15)+BE$3),"TTT") = "So",
                                    IF(ISNA(VLOOKUP(EDATE('Projektkostenkalkulation EP'!$B$4,15)+BE$3,Datenquellen!$F$7:$H$45,3,FALSE))," ",VLOOKUP(EDATE('Projektkostenkalkulation EP'!$B$4,15)+BE$3,Datenquellen!$F$7:$H$45,3,FALSE))="X"
                                    ),
                          "X",
                          IF((((NETWORKDAYS('Projektkostenkalkulation EP'!$Q$8,EOMONTH('Projektkostenkalkulation EP'!$Q$8,0)))*('Projektkostenkalkulation EP'!$N$43/5)*
                                        'Projektkostenkalkulation EP'!$Q$27)-SUM($AK$14:BE14))&gt;('Projektkostenkalkulation EP'!$N$43/5),('Projektkostenkalkulation EP'!$N$43/5),
                                         (NETWORKDAYS('Projektkostenkalkulation EP'!$Q$8,
                                          EOMONTH('Projektkostenkalkulation EP'!$Q$8,0)))*('Projektkostenkalkulation EP'!$N$43/5)*'Projektkostenkalkulation EP'!$Q$27-SUM($AK$14:BE14))
                          ),
               "X"
            )</f>
        <v>0</v>
      </c>
      <c r="BG14" s="122">
        <f xml:space="preserve"> IF(TEXT((EDATE('Projektkostenkalkulation EP'!$B$4,15)+BF$3),"MM")=TEXT((EDATE('Projektkostenkalkulation EP'!$B$4,15)+(BF$3-1)),"MM"),
             IF(
                        OR(
                                    TEXT((EDATE('Projektkostenkalkulation EP'!$B$4,15)+BF$3),"TTT") = "Sa",
                                    TEXT((EDATE('Projektkostenkalkulation EP'!$B$4,15)+BF$3),"TTT") = "So",
                                    IF(ISNA(VLOOKUP(EDATE('Projektkostenkalkulation EP'!$B$4,15)+BF$3,Datenquellen!$F$7:$H$45,3,FALSE))," ",VLOOKUP(EDATE('Projektkostenkalkulation EP'!$B$4,15)+BF$3,Datenquellen!$F$7:$H$45,3,FALSE))="X"
                                    ),
                          "X",
                          IF((((NETWORKDAYS('Projektkostenkalkulation EP'!$Q$8,EOMONTH('Projektkostenkalkulation EP'!$Q$8,0)))*('Projektkostenkalkulation EP'!$N$43/5)*
                                        'Projektkostenkalkulation EP'!$Q$27)-SUM($AK$14:BF14))&gt;('Projektkostenkalkulation EP'!$N$43/5),('Projektkostenkalkulation EP'!$N$43/5),
                                         (NETWORKDAYS('Projektkostenkalkulation EP'!$Q$8,
                                          EOMONTH('Projektkostenkalkulation EP'!$Q$8,0)))*('Projektkostenkalkulation EP'!$N$43/5)*'Projektkostenkalkulation EP'!$Q$27-SUM($AK$14:BF14))
                          ),
               "X"
            )</f>
        <v>0</v>
      </c>
      <c r="BH14" s="122">
        <f xml:space="preserve"> IF(TEXT((EDATE('Projektkostenkalkulation EP'!$B$4,15)+BG$3),"MM")=TEXT((EDATE('Projektkostenkalkulation EP'!$B$4,15)+(BG$3-1)),"MM"),
             IF(
                        OR(
                                    TEXT((EDATE('Projektkostenkalkulation EP'!$B$4,15)+BG$3),"TTT") = "Sa",
                                    TEXT((EDATE('Projektkostenkalkulation EP'!$B$4,15)+BG$3),"TTT") = "So",
                                    IF(ISNA(VLOOKUP(EDATE('Projektkostenkalkulation EP'!$B$4,15)+BG$3,Datenquellen!$F$7:$H$45,3,FALSE))," ",VLOOKUP(EDATE('Projektkostenkalkulation EP'!$B$4,15)+BG$3,Datenquellen!$F$7:$H$45,3,FALSE))="X"
                                    ),
                          "X",
                          IF((((NETWORKDAYS('Projektkostenkalkulation EP'!$Q$8,EOMONTH('Projektkostenkalkulation EP'!$Q$8,0)))*('Projektkostenkalkulation EP'!$N$43/5)*
                                        'Projektkostenkalkulation EP'!$Q$27)-SUM($AK$14:BG14))&gt;('Projektkostenkalkulation EP'!$N$43/5),('Projektkostenkalkulation EP'!$N$43/5),
                                         (NETWORKDAYS('Projektkostenkalkulation EP'!$Q$8,
                                          EOMONTH('Projektkostenkalkulation EP'!$Q$8,0)))*('Projektkostenkalkulation EP'!$N$43/5)*'Projektkostenkalkulation EP'!$Q$27-SUM($AK$14:BG14))
                          ),
               "X"
            )</f>
        <v>0</v>
      </c>
      <c r="BI14" s="122">
        <f xml:space="preserve"> IF(TEXT((EDATE('Projektkostenkalkulation EP'!$B$4,15)+BH$3),"MM")=TEXT((EDATE('Projektkostenkalkulation EP'!$B$4,15)+(BH$3-1)),"MM"),
             IF(
                        OR(
                                    TEXT((EDATE('Projektkostenkalkulation EP'!$B$4,15)+BH$3),"TTT") = "Sa",
                                    TEXT((EDATE('Projektkostenkalkulation EP'!$B$4,15)+BH$3),"TTT") = "So",
                                    IF(ISNA(VLOOKUP(EDATE('Projektkostenkalkulation EP'!$B$4,15)+BH$3,Datenquellen!$F$7:$H$45,3,FALSE))," ",VLOOKUP(EDATE('Projektkostenkalkulation EP'!$B$4,15)+BH$3,Datenquellen!$F$7:$H$45,3,FALSE))="X"
                                    ),
                          "X",
                          IF((((NETWORKDAYS('Projektkostenkalkulation EP'!$Q$8,EOMONTH('Projektkostenkalkulation EP'!$Q$8,0)))*('Projektkostenkalkulation EP'!$N$43/5)*
                                        'Projektkostenkalkulation EP'!$Q$27)-SUM($AK$14:BH14))&gt;('Projektkostenkalkulation EP'!$N$43/5),('Projektkostenkalkulation EP'!$N$43/5),
                                         (NETWORKDAYS('Projektkostenkalkulation EP'!$Q$8,
                                          EOMONTH('Projektkostenkalkulation EP'!$Q$8,0)))*('Projektkostenkalkulation EP'!$N$43/5)*'Projektkostenkalkulation EP'!$Q$27-SUM($AK$14:BH14))
                          ),
               "X"
            )</f>
        <v>0</v>
      </c>
      <c r="BJ14" s="122" t="str">
        <f xml:space="preserve"> IF(TEXT((EDATE('Projektkostenkalkulation EP'!$B$4,15)+BI$3),"MM")=TEXT((EDATE('Projektkostenkalkulation EP'!$B$4,15)+(BI$3-1)),"MM"),
             IF(
                        OR(
                                    TEXT((EDATE('Projektkostenkalkulation EP'!$B$4,15)+BI$3),"TTT") = "Sa",
                                    TEXT((EDATE('Projektkostenkalkulation EP'!$B$4,15)+BI$3),"TTT") = "So",
                                    IF(ISNA(VLOOKUP(EDATE('Projektkostenkalkulation EP'!$B$4,15)+BI$3,Datenquellen!$F$7:$H$45,3,FALSE))," ",VLOOKUP(EDATE('Projektkostenkalkulation EP'!$B$4,15)+BI$3,Datenquellen!$F$7:$H$45,3,FALSE))="X"
                                    ),
                          "X",
                          IF((((NETWORKDAYS('Projektkostenkalkulation EP'!$Q$8,EOMONTH('Projektkostenkalkulation EP'!$Q$8,0)))*('Projektkostenkalkulation EP'!$N$43/5)*
                                        'Projektkostenkalkulation EP'!$Q$27)-SUM($AK$14:BI14))&gt;('Projektkostenkalkulation EP'!$N$43/5),('Projektkostenkalkulation EP'!$N$43/5),
                                         (NETWORKDAYS('Projektkostenkalkulation EP'!$Q$8,
                                          EOMONTH('Projektkostenkalkulation EP'!$Q$8,0)))*('Projektkostenkalkulation EP'!$N$43/5)*'Projektkostenkalkulation EP'!$Q$27-SUM($AK$14:BI14))
                          ),
               "X"
            )</f>
        <v>X</v>
      </c>
      <c r="BK14" s="122" t="str">
        <f xml:space="preserve"> IF(TEXT((EDATE('Projektkostenkalkulation EP'!$B$4,15)+BJ$3),"MM")=TEXT((EDATE('Projektkostenkalkulation EP'!$B$4,15)+(BJ$3-1)),"MM"),
             IF(
                        OR(
                                    TEXT((EDATE('Projektkostenkalkulation EP'!$B$4,15)+BJ$3),"TTT") = "Sa",
                                    TEXT((EDATE('Projektkostenkalkulation EP'!$B$4,15)+BJ$3),"TTT") = "So",
                                    IF(ISNA(VLOOKUP(EDATE('Projektkostenkalkulation EP'!$B$4,15)+BJ$3,Datenquellen!$F$7:$H$45,3,FALSE))," ",VLOOKUP(EDATE('Projektkostenkalkulation EP'!$B$4,15)+BJ$3,Datenquellen!$F$7:$H$45,3,FALSE))="X"
                                    ),
                          "X",
                          IF((((NETWORKDAYS('Projektkostenkalkulation EP'!$Q$8,EOMONTH('Projektkostenkalkulation EP'!$Q$8,0)))*('Projektkostenkalkulation EP'!$N$43/5)*
                                        'Projektkostenkalkulation EP'!$Q$27)-SUM($AK$14:BJ14))&gt;('Projektkostenkalkulation EP'!$N$43/5),('Projektkostenkalkulation EP'!$N$43/5),
                                         (NETWORKDAYS('Projektkostenkalkulation EP'!$Q$8,
                                          EOMONTH('Projektkostenkalkulation EP'!$Q$8,0)))*('Projektkostenkalkulation EP'!$N$43/5)*'Projektkostenkalkulation EP'!$Q$27-SUM($AK$14:BJ14))
                          ),
               "X"
            )</f>
        <v>X</v>
      </c>
      <c r="BL14" s="122">
        <f xml:space="preserve"> IF(TEXT((EDATE('Projektkostenkalkulation EP'!$B$4,15)+BK$3),"MM")=TEXT((EDATE('Projektkostenkalkulation EP'!$B$4,15)+(BK$3-1)),"MM"),
             IF(
                        OR(
                                    TEXT((EDATE('Projektkostenkalkulation EP'!$B$4,15)+BK$3),"TTT") = "Sa",
                                    TEXT((EDATE('Projektkostenkalkulation EP'!$B$4,15)+BK$3),"TTT") = "So",
                                    IF(ISNA(VLOOKUP(EDATE('Projektkostenkalkulation EP'!$B$4,15)+BK$3,Datenquellen!$F$7:$H$45,3,FALSE))," ",VLOOKUP(EDATE('Projektkostenkalkulation EP'!$B$4,15)+BK$3,Datenquellen!$F$7:$H$45,3,FALSE))="X"
                                    ),
                          "X",
                          IF((((NETWORKDAYS('Projektkostenkalkulation EP'!$Q$8,EOMONTH('Projektkostenkalkulation EP'!$Q$8,0)))*('Projektkostenkalkulation EP'!$N$43/5)*
                                        'Projektkostenkalkulation EP'!$Q$27)-SUM($AK$14:BK14))&gt;('Projektkostenkalkulation EP'!$N$43/5),('Projektkostenkalkulation EP'!$N$43/5),
                                         (NETWORKDAYS('Projektkostenkalkulation EP'!$Q$8,
                                          EOMONTH('Projektkostenkalkulation EP'!$Q$8,0)))*('Projektkostenkalkulation EP'!$N$43/5)*'Projektkostenkalkulation EP'!$Q$27-SUM($AK$14:BK14))
                          ),
               "X"
            )</f>
        <v>0</v>
      </c>
      <c r="BM14" s="122">
        <f xml:space="preserve"> IF(TEXT((EDATE('Projektkostenkalkulation EP'!$B$4,15)+BL$3),"MM")=TEXT((EDATE('Projektkostenkalkulation EP'!$B$4,15)+(BL$3-1)),"MM"),
             IF(
                        OR(
                                    TEXT((EDATE('Projektkostenkalkulation EP'!$B$4,15)+BL$3),"TTT") = "Sa",
                                    TEXT((EDATE('Projektkostenkalkulation EP'!$B$4,15)+BL$3),"TTT") = "So",
                                    IF(ISNA(VLOOKUP(EDATE('Projektkostenkalkulation EP'!$B$4,15)+BL$3,Datenquellen!$F$7:$H$45,3,FALSE))," ",VLOOKUP(EDATE('Projektkostenkalkulation EP'!$B$4,15)+BL$3,Datenquellen!$F$7:$H$45,3,FALSE))="X"
                                    ),
                          "X",
                          IF((((NETWORKDAYS('Projektkostenkalkulation EP'!$Q$8,EOMONTH('Projektkostenkalkulation EP'!$Q$8,0)))*('Projektkostenkalkulation EP'!$N$43/5)*
                                        'Projektkostenkalkulation EP'!$Q$27)-SUM($AK$14:BL14))&gt;('Projektkostenkalkulation EP'!$N$43/5),('Projektkostenkalkulation EP'!$N$43/5),
                                         (NETWORKDAYS('Projektkostenkalkulation EP'!$Q$8,
                                          EOMONTH('Projektkostenkalkulation EP'!$Q$8,0)))*('Projektkostenkalkulation EP'!$N$43/5)*'Projektkostenkalkulation EP'!$Q$27-SUM($AK$14:BL14))
                          ),
               "X"
            )</f>
        <v>0</v>
      </c>
      <c r="BN14" s="122">
        <f xml:space="preserve"> IF(TEXT((EDATE('Projektkostenkalkulation EP'!$B$4,15)+BM$3),"MM")=TEXT((EDATE('Projektkostenkalkulation EP'!$B$4,15)+(BM$3-1)),"MM"),
             IF(
                        OR(
                                    TEXT((EDATE('Projektkostenkalkulation EP'!$B$4,15)+BM$3),"TTT") = "Sa",
                                    TEXT((EDATE('Projektkostenkalkulation EP'!$B$4,15)+BM$3),"TTT") = "So",
                                    IF(ISNA(VLOOKUP(EDATE('Projektkostenkalkulation EP'!$B$4,15)+BM$3,Datenquellen!$F$7:$H$45,3,FALSE))," ",VLOOKUP(EDATE('Projektkostenkalkulation EP'!$B$4,15)+BM$3,Datenquellen!$F$7:$H$45,3,FALSE))="X"
                                    ),
                          "X",
                          IF((((NETWORKDAYS('Projektkostenkalkulation EP'!$Q$8,EOMONTH('Projektkostenkalkulation EP'!$Q$8,0)))*('Projektkostenkalkulation EP'!$N$43/5)*
                                        'Projektkostenkalkulation EP'!$Q$27)-SUM($AK$14:BM14))&gt;('Projektkostenkalkulation EP'!$N$43/5),('Projektkostenkalkulation EP'!$N$43/5),
                                         (NETWORKDAYS('Projektkostenkalkulation EP'!$Q$8,
                                          EOMONTH('Projektkostenkalkulation EP'!$Q$8,0)))*('Projektkostenkalkulation EP'!$N$43/5)*'Projektkostenkalkulation EP'!$Q$27-SUM($AK$14:BM14))
                          ),
               "X"
            )</f>
        <v>0</v>
      </c>
      <c r="BO14" s="122" t="str">
        <f xml:space="preserve"> IF(TEXT((EDATE('Projektkostenkalkulation EP'!$B$4,15)+BN$3),"MM")=TEXT((EDATE('Projektkostenkalkulation EP'!$B$4,15)+(BN$3-1)),"MM"),
             IF(
                        OR(
                                    TEXT((EDATE('Projektkostenkalkulation EP'!$B$4,15)+BN$3),"TTT") = "Sa",
                                    TEXT((EDATE('Projektkostenkalkulation EP'!$B$4,15)+BN$3),"TTT") = "So",
                                    IF(ISNA(VLOOKUP(EDATE('Projektkostenkalkulation EP'!$B$4,15)+BN$3,Datenquellen!$F$7:$H$45,3,FALSE))," ",VLOOKUP(EDATE('Projektkostenkalkulation EP'!$B$4,15)+BN$3,Datenquellen!$F$7:$H$45,3,FALSE))="X"
                                    ),
                          "X",
                          IF((((NETWORKDAYS('Projektkostenkalkulation EP'!$Q$8,EOMONTH('Projektkostenkalkulation EP'!$Q$8,0)))*('Projektkostenkalkulation EP'!$N$43/5)*
                                        'Projektkostenkalkulation EP'!$Q$27)-SUM($AK$14:BN14))&gt;('Projektkostenkalkulation EP'!$N$43/5),('Projektkostenkalkulation EP'!$N$43/5),
                                         (NETWORKDAYS('Projektkostenkalkulation EP'!$Q$8,
                                          EOMONTH('Projektkostenkalkulation EP'!$Q$8,0)))*('Projektkostenkalkulation EP'!$N$43/5)*'Projektkostenkalkulation EP'!$Q$27-SUM($AK$14:BN14))
                          ),
               "X"
            )</f>
        <v>X</v>
      </c>
      <c r="BP14" s="121">
        <f>SUM(AK14:BO14)</f>
        <v>0</v>
      </c>
      <c r="BQ14" s="525">
        <f>BP14-BP15</f>
        <v>0</v>
      </c>
    </row>
    <row r="15" spans="1:69" ht="14.25" customHeight="1" thickBot="1" x14ac:dyDescent="0.25">
      <c r="A15" s="3" t="s">
        <v>82</v>
      </c>
      <c r="B15" s="270"/>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123">
        <f>SUM(B15:AF15)</f>
        <v>0</v>
      </c>
      <c r="AH15" s="526"/>
      <c r="AJ15" s="3" t="s">
        <v>82</v>
      </c>
      <c r="AK15" s="270"/>
      <c r="AL15" s="272"/>
      <c r="AM15" s="272"/>
      <c r="AN15" s="272"/>
      <c r="AO15" s="272"/>
      <c r="AP15" s="272"/>
      <c r="AQ15" s="272"/>
      <c r="AR15" s="272"/>
      <c r="AS15" s="272"/>
      <c r="AT15" s="272"/>
      <c r="AU15" s="272"/>
      <c r="AV15" s="272"/>
      <c r="AW15" s="272"/>
      <c r="AX15" s="272"/>
      <c r="AY15" s="272"/>
      <c r="AZ15" s="272"/>
      <c r="BA15" s="272"/>
      <c r="BB15" s="272"/>
      <c r="BC15" s="272"/>
      <c r="BD15" s="272"/>
      <c r="BE15" s="272"/>
      <c r="BF15" s="272"/>
      <c r="BG15" s="272"/>
      <c r="BH15" s="272"/>
      <c r="BI15" s="272"/>
      <c r="BJ15" s="272"/>
      <c r="BK15" s="272"/>
      <c r="BL15" s="272"/>
      <c r="BM15" s="272"/>
      <c r="BN15" s="272"/>
      <c r="BO15" s="272"/>
      <c r="BP15" s="123">
        <f>SUM(AK15:BO15)</f>
        <v>0</v>
      </c>
      <c r="BQ15" s="526"/>
    </row>
    <row r="16" spans="1:69" x14ac:dyDescent="0.2">
      <c r="A16" s="1" t="s">
        <v>59</v>
      </c>
      <c r="B16" s="527" t="str">
        <f>TEXT('Projektkostenkalkulation EP'!$F$8,"MMMM JJJJ")</f>
        <v>Mai 2024</v>
      </c>
      <c r="C16" s="527"/>
      <c r="D16" s="527"/>
      <c r="E16" s="527"/>
      <c r="F16" s="527"/>
      <c r="G16" s="527"/>
      <c r="H16" s="527"/>
      <c r="I16" s="527"/>
      <c r="J16" s="527"/>
      <c r="K16" s="527"/>
      <c r="L16" s="527"/>
      <c r="M16" s="527"/>
      <c r="N16" s="527"/>
      <c r="O16" s="527"/>
      <c r="P16" s="527"/>
      <c r="Q16" s="527"/>
      <c r="R16" s="527"/>
      <c r="S16" s="527"/>
      <c r="T16" s="527"/>
      <c r="U16" s="527"/>
      <c r="V16" s="527"/>
      <c r="W16" s="527"/>
      <c r="X16" s="527"/>
      <c r="Y16" s="527"/>
      <c r="Z16" s="527"/>
      <c r="AA16" s="527"/>
      <c r="AB16" s="527"/>
      <c r="AC16" s="527"/>
      <c r="AD16" s="527"/>
      <c r="AE16" s="527"/>
      <c r="AF16" s="527"/>
      <c r="AG16" s="527"/>
      <c r="AH16" s="528"/>
      <c r="AJ16" s="1" t="s">
        <v>59</v>
      </c>
      <c r="AK16" s="527" t="str">
        <f>TEXT('Projektkostenkalkulation EP'!$R$8,"MMMM JJJJ")</f>
        <v>Mai 2025</v>
      </c>
      <c r="AL16" s="527"/>
      <c r="AM16" s="527"/>
      <c r="AN16" s="527"/>
      <c r="AO16" s="527"/>
      <c r="AP16" s="527"/>
      <c r="AQ16" s="527"/>
      <c r="AR16" s="527"/>
      <c r="AS16" s="527"/>
      <c r="AT16" s="527"/>
      <c r="AU16" s="527"/>
      <c r="AV16" s="527"/>
      <c r="AW16" s="527"/>
      <c r="AX16" s="527"/>
      <c r="AY16" s="527"/>
      <c r="AZ16" s="527"/>
      <c r="BA16" s="527"/>
      <c r="BB16" s="527"/>
      <c r="BC16" s="527"/>
      <c r="BD16" s="527"/>
      <c r="BE16" s="527"/>
      <c r="BF16" s="527"/>
      <c r="BG16" s="527"/>
      <c r="BH16" s="527"/>
      <c r="BI16" s="527"/>
      <c r="BJ16" s="527"/>
      <c r="BK16" s="527"/>
      <c r="BL16" s="527"/>
      <c r="BM16" s="527"/>
      <c r="BN16" s="527"/>
      <c r="BO16" s="527"/>
      <c r="BP16" s="527"/>
      <c r="BQ16" s="528"/>
    </row>
    <row r="17" spans="1:69" ht="14.25" customHeight="1" x14ac:dyDescent="0.2">
      <c r="A17" s="2" t="s">
        <v>81</v>
      </c>
      <c r="B17" s="124" t="str">
        <f>IF(
            OR(
                     TEXT(EDATE('Projektkostenkalkulation EP'!$B$4,4),"TTT") = "Sa",
                     TEXT(EDATE('Projektkostenkalkulation EP'!$B$4,4),"TTT") = "So",
                     IF(ISNA(VLOOKUP(EDATE('Projektkostenkalkulation EP'!$B$4,4),Datenquellen!$F$7:$H$45,3,FALSE))," ",VLOOKUP(EDATE('Projektkostenkalkulation EP'!$B$4,4),Datenquellen!$F$7:$H$45,3,FALSE))="X"
                            ),
                    "X",
                    IF('Projektkostenkalkulation EP'!$F$27&gt;0,('Projektkostenkalkulation EP'!$N$43/5),0)
            )</f>
        <v>X</v>
      </c>
      <c r="C17" s="122">
        <f xml:space="preserve"> IF(TEXT((EDATE('Projektkostenkalkulation EP'!$B$4,4)+AK$3),"MM")=TEXT((EDATE('Projektkostenkalkulation EP'!$B$4,4)+(AK$3-1)),"MM"),
             IF(
                        OR(
                                    TEXT((EDATE('Projektkostenkalkulation EP'!$B$4,4)+AK$3),"TTT") = "Sa",
                                    TEXT((EDATE('Projektkostenkalkulation EP'!$B$4,4)+AK$3),"TTT") = "So",
                                    IF(ISNA(VLOOKUP(EDATE('Projektkostenkalkulation EP'!$B$4,4)+AK$3,Datenquellen!$F$7:$H$45,3,FALSE))," ",VLOOKUP(EDATE('Projektkostenkalkulation EP'!$B$4,4)+AK$3,Datenquellen!$F$7:$H$45,3,FALSE))="X"
                                    ),
                          "X",
                          IF((((NETWORKDAYS('Projektkostenkalkulation EP'!$F$8,EOMONTH('Projektkostenkalkulation EP'!$F$8,0)))*('Projektkostenkalkulation EP'!$N$43/5)*
                                        'Projektkostenkalkulation EP'!$F$27)-SUM($B$17:B17))&gt;('Projektkostenkalkulation EP'!$N$43/5),('Projektkostenkalkulation EP'!$N$43/5),
                                         (NETWORKDAYS('Projektkostenkalkulation EP'!$F$8,
                                          EOMONTH('Projektkostenkalkulation EP'!$F$8,0)))*('Projektkostenkalkulation EP'!$N$43/5)*'Projektkostenkalkulation EP'!$F$27-SUM($B$17:B17))
                          ),
               "X"
            )</f>
        <v>0</v>
      </c>
      <c r="D17" s="122">
        <f xml:space="preserve"> IF(TEXT((EDATE('Projektkostenkalkulation EP'!$B$4,4)+AL$3),"MM")=TEXT((EDATE('Projektkostenkalkulation EP'!$B$4,4)+(AL$3-1)),"MM"),
             IF(
                        OR(
                                    TEXT((EDATE('Projektkostenkalkulation EP'!$B$4,4)+AL$3),"TTT") = "Sa",
                                    TEXT((EDATE('Projektkostenkalkulation EP'!$B$4,4)+AL$3),"TTT") = "So",
                                    IF(ISNA(VLOOKUP(EDATE('Projektkostenkalkulation EP'!$B$4,4)+AL$3,Datenquellen!$F$7:$H$45,3,FALSE))," ",VLOOKUP(EDATE('Projektkostenkalkulation EP'!$B$4,4)+AL$3,Datenquellen!$F$7:$H$45,3,FALSE))="X"
                                    ),
                          "X",
                          IF((((NETWORKDAYS('Projektkostenkalkulation EP'!$F$8,EOMONTH('Projektkostenkalkulation EP'!$F$8,0)))*('Projektkostenkalkulation EP'!$N$43/5)*
                                        'Projektkostenkalkulation EP'!$F$27)-SUM($B$17:C17))&gt;('Projektkostenkalkulation EP'!$N$43/5),('Projektkostenkalkulation EP'!$N$43/5),
                                         (NETWORKDAYS('Projektkostenkalkulation EP'!$F$8,
                                          EOMONTH('Projektkostenkalkulation EP'!$F$8,0)))*('Projektkostenkalkulation EP'!$N$43/5)*'Projektkostenkalkulation EP'!$F$27-SUM($B$17:C17))
                          ),
               "X"
            )</f>
        <v>0</v>
      </c>
      <c r="E17" s="122" t="str">
        <f xml:space="preserve"> IF(TEXT((EDATE('Projektkostenkalkulation EP'!$B$4,4)+AM$3),"MM")=TEXT((EDATE('Projektkostenkalkulation EP'!$B$4,4)+(AM$3-1)),"MM"),
             IF(
                        OR(
                                    TEXT((EDATE('Projektkostenkalkulation EP'!$B$4,4)+AM$3),"TTT") = "Sa",
                                    TEXT((EDATE('Projektkostenkalkulation EP'!$B$4,4)+AM$3),"TTT") = "So",
                                    IF(ISNA(VLOOKUP(EDATE('Projektkostenkalkulation EP'!$B$4,4)+AM$3,Datenquellen!$F$7:$H$45,3,FALSE))," ",VLOOKUP(EDATE('Projektkostenkalkulation EP'!$B$4,4)+AM$3,Datenquellen!$F$7:$H$45,3,FALSE))="X"
                                    ),
                          "X",
                          IF((((NETWORKDAYS('Projektkostenkalkulation EP'!$F$8,EOMONTH('Projektkostenkalkulation EP'!$F$8,0)))*('Projektkostenkalkulation EP'!$N$43/5)*
                                        'Projektkostenkalkulation EP'!$F$27)-SUM($B$17:D17))&gt;('Projektkostenkalkulation EP'!$N$43/5),('Projektkostenkalkulation EP'!$N$43/5),
                                         (NETWORKDAYS('Projektkostenkalkulation EP'!$F$8,
                                          EOMONTH('Projektkostenkalkulation EP'!$F$8,0)))*('Projektkostenkalkulation EP'!$N$43/5)*'Projektkostenkalkulation EP'!$F$27-SUM($B$17:D17))
                          ),
               "X"
            )</f>
        <v>X</v>
      </c>
      <c r="F17" s="122" t="str">
        <f xml:space="preserve"> IF(TEXT((EDATE('Projektkostenkalkulation EP'!$B$4,4)+AN$3),"MM")=TEXT((EDATE('Projektkostenkalkulation EP'!$B$4,4)+(AN$3-1)),"MM"),
             IF(
                        OR(
                                    TEXT((EDATE('Projektkostenkalkulation EP'!$B$4,4)+AN$3),"TTT") = "Sa",
                                    TEXT((EDATE('Projektkostenkalkulation EP'!$B$4,4)+AN$3),"TTT") = "So",
                                    IF(ISNA(VLOOKUP(EDATE('Projektkostenkalkulation EP'!$B$4,4)+AN$3,Datenquellen!$F$7:$H$45,3,FALSE))," ",VLOOKUP(EDATE('Projektkostenkalkulation EP'!$B$4,4)+AN$3,Datenquellen!$F$7:$H$45,3,FALSE))="X"
                                    ),
                          "X",
                          IF((((NETWORKDAYS('Projektkostenkalkulation EP'!$F$8,EOMONTH('Projektkostenkalkulation EP'!$F$8,0)))*('Projektkostenkalkulation EP'!$N$43/5)*
                                        'Projektkostenkalkulation EP'!$F$27)-SUM($B$17:E17))&gt;('Projektkostenkalkulation EP'!$N$43/5),('Projektkostenkalkulation EP'!$N$43/5),
                                         (NETWORKDAYS('Projektkostenkalkulation EP'!$F$8,
                                          EOMONTH('Projektkostenkalkulation EP'!$F$8,0)))*('Projektkostenkalkulation EP'!$N$43/5)*'Projektkostenkalkulation EP'!$F$27-SUM($B$17:E17))
                          ),
               "X"
            )</f>
        <v>X</v>
      </c>
      <c r="G17" s="122">
        <f xml:space="preserve"> IF(TEXT((EDATE('Projektkostenkalkulation EP'!$B$4,4)+AO$3),"MM")=TEXT((EDATE('Projektkostenkalkulation EP'!$B$4,4)+(AO$3-1)),"MM"),
             IF(
                        OR(
                                    TEXT((EDATE('Projektkostenkalkulation EP'!$B$4,4)+AO$3),"TTT") = "Sa",
                                    TEXT((EDATE('Projektkostenkalkulation EP'!$B$4,4)+AO$3),"TTT") = "So",
                                    IF(ISNA(VLOOKUP(EDATE('Projektkostenkalkulation EP'!$B$4,4)+AO$3,Datenquellen!$F$7:$H$45,3,FALSE))," ",VLOOKUP(EDATE('Projektkostenkalkulation EP'!$B$4,4)+AO$3,Datenquellen!$F$7:$H$45,3,FALSE))="X"
                                    ),
                          "X",
                          IF((((NETWORKDAYS('Projektkostenkalkulation EP'!$F$8,EOMONTH('Projektkostenkalkulation EP'!$F$8,0)))*('Projektkostenkalkulation EP'!$N$43/5)*
                                        'Projektkostenkalkulation EP'!$F$27)-SUM($B$17:F17))&gt;('Projektkostenkalkulation EP'!$N$43/5),('Projektkostenkalkulation EP'!$N$43/5),
                                         (NETWORKDAYS('Projektkostenkalkulation EP'!$F$8,
                                          EOMONTH('Projektkostenkalkulation EP'!$F$8,0)))*('Projektkostenkalkulation EP'!$N$43/5)*'Projektkostenkalkulation EP'!$F$27-SUM($B$17:F17))
                          ),
               "X"
            )</f>
        <v>0</v>
      </c>
      <c r="H17" s="122">
        <f xml:space="preserve"> IF(TEXT((EDATE('Projektkostenkalkulation EP'!$B$4,4)+AP$3),"MM")=TEXT((EDATE('Projektkostenkalkulation EP'!$B$4,4)+(AP$3-1)),"MM"),
             IF(
                        OR(
                                    TEXT((EDATE('Projektkostenkalkulation EP'!$B$4,4)+AP$3),"TTT") = "Sa",
                                    TEXT((EDATE('Projektkostenkalkulation EP'!$B$4,4)+AP$3),"TTT") = "So",
                                    IF(ISNA(VLOOKUP(EDATE('Projektkostenkalkulation EP'!$B$4,4)+AP$3,Datenquellen!$F$7:$H$45,3,FALSE))," ",VLOOKUP(EDATE('Projektkostenkalkulation EP'!$B$4,4)+AP$3,Datenquellen!$F$7:$H$45,3,FALSE))="X"
                                    ),
                          "X",
                          IF((((NETWORKDAYS('Projektkostenkalkulation EP'!$F$8,EOMONTH('Projektkostenkalkulation EP'!$F$8,0)))*('Projektkostenkalkulation EP'!$N$43/5)*
                                        'Projektkostenkalkulation EP'!$F$27)-SUM($B$17:G17))&gt;('Projektkostenkalkulation EP'!$N$43/5),('Projektkostenkalkulation EP'!$N$43/5),
                                         (NETWORKDAYS('Projektkostenkalkulation EP'!$F$8,
                                          EOMONTH('Projektkostenkalkulation EP'!$F$8,0)))*('Projektkostenkalkulation EP'!$N$43/5)*'Projektkostenkalkulation EP'!$F$27-SUM($B$17:G17))
                          ),
               "X"
            )</f>
        <v>0</v>
      </c>
      <c r="I17" s="122">
        <f xml:space="preserve"> IF(TEXT((EDATE('Projektkostenkalkulation EP'!$B$4,4)+AQ$3),"MM")=TEXT((EDATE('Projektkostenkalkulation EP'!$B$4,4)+(AQ$3-1)),"MM"),
             IF(
                        OR(
                                    TEXT((EDATE('Projektkostenkalkulation EP'!$B$4,4)+AQ$3),"TTT") = "Sa",
                                    TEXT((EDATE('Projektkostenkalkulation EP'!$B$4,4)+AQ$3),"TTT") = "So",
                                    IF(ISNA(VLOOKUP(EDATE('Projektkostenkalkulation EP'!$B$4,4)+AQ$3,Datenquellen!$F$7:$H$45,3,FALSE))," ",VLOOKUP(EDATE('Projektkostenkalkulation EP'!$B$4,4)+AQ$3,Datenquellen!$F$7:$H$45,3,FALSE))="X"
                                    ),
                          "X",
                          IF((((NETWORKDAYS('Projektkostenkalkulation EP'!$F$8,EOMONTH('Projektkostenkalkulation EP'!$F$8,0)))*('Projektkostenkalkulation EP'!$N$43/5)*
                                        'Projektkostenkalkulation EP'!$F$27)-SUM($B$17:H17))&gt;('Projektkostenkalkulation EP'!$N$43/5),('Projektkostenkalkulation EP'!$N$43/5),
                                         (NETWORKDAYS('Projektkostenkalkulation EP'!$F$8,
                                          EOMONTH('Projektkostenkalkulation EP'!$F$8,0)))*('Projektkostenkalkulation EP'!$N$43/5)*'Projektkostenkalkulation EP'!$F$27-SUM($B$17:H17))
                          ),
               "X"
            )</f>
        <v>0</v>
      </c>
      <c r="J17" s="122" t="str">
        <f xml:space="preserve"> IF(TEXT((EDATE('Projektkostenkalkulation EP'!$B$4,4)+AR$3),"MM")=TEXT((EDATE('Projektkostenkalkulation EP'!$B$4,4)+(AR$3-1)),"MM"),
             IF(
                        OR(
                                    TEXT((EDATE('Projektkostenkalkulation EP'!$B$4,4)+AR$3),"TTT") = "Sa",
                                    TEXT((EDATE('Projektkostenkalkulation EP'!$B$4,4)+AR$3),"TTT") = "So",
                                    IF(ISNA(VLOOKUP(EDATE('Projektkostenkalkulation EP'!$B$4,4)+AR$3,Datenquellen!$F$7:$H$45,3,FALSE))," ",VLOOKUP(EDATE('Projektkostenkalkulation EP'!$B$4,4)+AR$3,Datenquellen!$F$7:$H$45,3,FALSE))="X"
                                    ),
                          "X",
                          IF((((NETWORKDAYS('Projektkostenkalkulation EP'!$F$8,EOMONTH('Projektkostenkalkulation EP'!$F$8,0)))*('Projektkostenkalkulation EP'!$N$43/5)*
                                        'Projektkostenkalkulation EP'!$F$27)-SUM($B$17:I17))&gt;('Projektkostenkalkulation EP'!$N$43/5),('Projektkostenkalkulation EP'!$N$43/5),
                                         (NETWORKDAYS('Projektkostenkalkulation EP'!$F$8,
                                          EOMONTH('Projektkostenkalkulation EP'!$F$8,0)))*('Projektkostenkalkulation EP'!$N$43/5)*'Projektkostenkalkulation EP'!$F$27-SUM($B$17:I17))
                          ),
               "X"
            )</f>
        <v>X</v>
      </c>
      <c r="K17" s="122">
        <f xml:space="preserve"> IF(TEXT((EDATE('Projektkostenkalkulation EP'!$B$4,4)+AS$3),"MM")=TEXT((EDATE('Projektkostenkalkulation EP'!$B$4,4)+(AS$3-1)),"MM"),
             IF(
                        OR(
                                    TEXT((EDATE('Projektkostenkalkulation EP'!$B$4,4)+AS$3),"TTT") = "Sa",
                                    TEXT((EDATE('Projektkostenkalkulation EP'!$B$4,4)+AS$3),"TTT") = "So",
                                    IF(ISNA(VLOOKUP(EDATE('Projektkostenkalkulation EP'!$B$4,4)+AS$3,Datenquellen!$F$7:$H$45,3,FALSE))," ",VLOOKUP(EDATE('Projektkostenkalkulation EP'!$B$4,4)+AS$3,Datenquellen!$F$7:$H$45,3,FALSE))="X"
                                    ),
                          "X",
                          IF((((NETWORKDAYS('Projektkostenkalkulation EP'!$F$8,EOMONTH('Projektkostenkalkulation EP'!$F$8,0)))*('Projektkostenkalkulation EP'!$N$43/5)*
                                        'Projektkostenkalkulation EP'!$F$27)-SUM($B$17:J17))&gt;('Projektkostenkalkulation EP'!$N$43/5),('Projektkostenkalkulation EP'!$N$43/5),
                                         (NETWORKDAYS('Projektkostenkalkulation EP'!$F$8,
                                          EOMONTH('Projektkostenkalkulation EP'!$F$8,0)))*('Projektkostenkalkulation EP'!$N$43/5)*'Projektkostenkalkulation EP'!$F$27-SUM($B$17:J17))
                          ),
               "X"
            )</f>
        <v>0</v>
      </c>
      <c r="L17" s="122" t="str">
        <f xml:space="preserve"> IF(TEXT((EDATE('Projektkostenkalkulation EP'!$B$4,4)+AT$3),"MM")=TEXT((EDATE('Projektkostenkalkulation EP'!$B$4,4)+(AT$3-1)),"MM"),
             IF(
                        OR(
                                    TEXT((EDATE('Projektkostenkalkulation EP'!$B$4,4)+AT$3),"TTT") = "Sa",
                                    TEXT((EDATE('Projektkostenkalkulation EP'!$B$4,4)+AT$3),"TTT") = "So",
                                    IF(ISNA(VLOOKUP(EDATE('Projektkostenkalkulation EP'!$B$4,4)+AT$3,Datenquellen!$F$7:$H$45,3,FALSE))," ",VLOOKUP(EDATE('Projektkostenkalkulation EP'!$B$4,4)+AT$3,Datenquellen!$F$7:$H$45,3,FALSE))="X"
                                    ),
                          "X",
                          IF((((NETWORKDAYS('Projektkostenkalkulation EP'!$F$8,EOMONTH('Projektkostenkalkulation EP'!$F$8,0)))*('Projektkostenkalkulation EP'!$N$43/5)*
                                        'Projektkostenkalkulation EP'!$F$27)-SUM($B$17:K17))&gt;('Projektkostenkalkulation EP'!$N$43/5),('Projektkostenkalkulation EP'!$N$43/5),
                                         (NETWORKDAYS('Projektkostenkalkulation EP'!$F$8,
                                          EOMONTH('Projektkostenkalkulation EP'!$F$8,0)))*('Projektkostenkalkulation EP'!$N$43/5)*'Projektkostenkalkulation EP'!$F$27-SUM($B$17:K17))
                          ),
               "X"
            )</f>
        <v>X</v>
      </c>
      <c r="M17" s="122" t="str">
        <f xml:space="preserve"> IF(TEXT((EDATE('Projektkostenkalkulation EP'!$B$4,4)+AU$3),"MM")=TEXT((EDATE('Projektkostenkalkulation EP'!$B$4,4)+(AU$3-1)),"MM"),
             IF(
                        OR(
                                    TEXT((EDATE('Projektkostenkalkulation EP'!$B$4,4)+AU$3),"TTT") = "Sa",
                                    TEXT((EDATE('Projektkostenkalkulation EP'!$B$4,4)+AU$3),"TTT") = "So",
                                    IF(ISNA(VLOOKUP(EDATE('Projektkostenkalkulation EP'!$B$4,4)+AU$3,Datenquellen!$F$7:$H$45,3,FALSE))," ",VLOOKUP(EDATE('Projektkostenkalkulation EP'!$B$4,4)+AU$3,Datenquellen!$F$7:$H$45,3,FALSE))="X"
                                    ),
                          "X",
                          IF((((NETWORKDAYS('Projektkostenkalkulation EP'!$F$8,EOMONTH('Projektkostenkalkulation EP'!$F$8,0)))*('Projektkostenkalkulation EP'!$N$43/5)*
                                        'Projektkostenkalkulation EP'!$F$27)-SUM($B$17:L17))&gt;('Projektkostenkalkulation EP'!$N$43/5),('Projektkostenkalkulation EP'!$N$43/5),
                                         (NETWORKDAYS('Projektkostenkalkulation EP'!$F$8,
                                          EOMONTH('Projektkostenkalkulation EP'!$F$8,0)))*('Projektkostenkalkulation EP'!$N$43/5)*'Projektkostenkalkulation EP'!$F$27-SUM($B$17:L17))
                          ),
               "X"
            )</f>
        <v>X</v>
      </c>
      <c r="N17" s="122">
        <f xml:space="preserve"> IF(TEXT((EDATE('Projektkostenkalkulation EP'!$B$4,4)+AV$3),"MM")=TEXT((EDATE('Projektkostenkalkulation EP'!$B$4,4)+(AV$3-1)),"MM"),
             IF(
                        OR(
                                    TEXT((EDATE('Projektkostenkalkulation EP'!$B$4,4)+AV$3),"TTT") = "Sa",
                                    TEXT((EDATE('Projektkostenkalkulation EP'!$B$4,4)+AV$3),"TTT") = "So",
                                    IF(ISNA(VLOOKUP(EDATE('Projektkostenkalkulation EP'!$B$4,4)+AV$3,Datenquellen!$F$7:$H$45,3,FALSE))," ",VLOOKUP(EDATE('Projektkostenkalkulation EP'!$B$4,4)+AV$3,Datenquellen!$F$7:$H$45,3,FALSE))="X"
                                    ),
                          "X",
                          IF((((NETWORKDAYS('Projektkostenkalkulation EP'!$F$8,EOMONTH('Projektkostenkalkulation EP'!$F$8,0)))*('Projektkostenkalkulation EP'!$N$43/5)*
                                        'Projektkostenkalkulation EP'!$F$27)-SUM($B$17:M17))&gt;('Projektkostenkalkulation EP'!$N$43/5),('Projektkostenkalkulation EP'!$N$43/5),
                                         (NETWORKDAYS('Projektkostenkalkulation EP'!$F$8,
                                          EOMONTH('Projektkostenkalkulation EP'!$F$8,0)))*('Projektkostenkalkulation EP'!$N$43/5)*'Projektkostenkalkulation EP'!$F$27-SUM($B$17:M17))
                          ),
               "X"
            )</f>
        <v>0</v>
      </c>
      <c r="O17" s="122">
        <f xml:space="preserve"> IF(TEXT((EDATE('Projektkostenkalkulation EP'!$B$4,4)+AW$3),"MM")=TEXT((EDATE('Projektkostenkalkulation EP'!$B$4,4)+(AW$3-1)),"MM"),
             IF(
                        OR(
                                    TEXT((EDATE('Projektkostenkalkulation EP'!$B$4,4)+AW$3),"TTT") = "Sa",
                                    TEXT((EDATE('Projektkostenkalkulation EP'!$B$4,4)+AW$3),"TTT") = "So",
                                    IF(ISNA(VLOOKUP(EDATE('Projektkostenkalkulation EP'!$B$4,4)+AW$3,Datenquellen!$F$7:$H$45,3,FALSE))," ",VLOOKUP(EDATE('Projektkostenkalkulation EP'!$B$4,4)+AW$3,Datenquellen!$F$7:$H$45,3,FALSE))="X"
                                    ),
                          "X",
                          IF((((NETWORKDAYS('Projektkostenkalkulation EP'!$F$8,EOMONTH('Projektkostenkalkulation EP'!$F$8,0)))*('Projektkostenkalkulation EP'!$N$43/5)*
                                        'Projektkostenkalkulation EP'!$F$27)-SUM($B$17:N17))&gt;('Projektkostenkalkulation EP'!$N$43/5),('Projektkostenkalkulation EP'!$N$43/5),
                                         (NETWORKDAYS('Projektkostenkalkulation EP'!$F$8,
                                          EOMONTH('Projektkostenkalkulation EP'!$F$8,0)))*('Projektkostenkalkulation EP'!$N$43/5)*'Projektkostenkalkulation EP'!$F$27-SUM($B$17:N17))
                          ),
               "X"
            )</f>
        <v>0</v>
      </c>
      <c r="P17" s="122">
        <f xml:space="preserve"> IF(TEXT((EDATE('Projektkostenkalkulation EP'!$B$4,4)+AX$3),"MM")=TEXT((EDATE('Projektkostenkalkulation EP'!$B$4,4)+(AX$3-1)),"MM"),
             IF(
                        OR(
                                    TEXT((EDATE('Projektkostenkalkulation EP'!$B$4,4)+AX$3),"TTT") = "Sa",
                                    TEXT((EDATE('Projektkostenkalkulation EP'!$B$4,4)+AX$3),"TTT") = "So",
                                    IF(ISNA(VLOOKUP(EDATE('Projektkostenkalkulation EP'!$B$4,4)+AX$3,Datenquellen!$F$7:$H$45,3,FALSE))," ",VLOOKUP(EDATE('Projektkostenkalkulation EP'!$B$4,4)+AX$3,Datenquellen!$F$7:$H$45,3,FALSE))="X"
                                    ),
                          "X",
                          IF((((NETWORKDAYS('Projektkostenkalkulation EP'!$F$8,EOMONTH('Projektkostenkalkulation EP'!$F$8,0)))*('Projektkostenkalkulation EP'!$N$43/5)*
                                        'Projektkostenkalkulation EP'!$F$27)-SUM($B$17:O17))&gt;('Projektkostenkalkulation EP'!$N$43/5),('Projektkostenkalkulation EP'!$N$43/5),
                                         (NETWORKDAYS('Projektkostenkalkulation EP'!$F$8,
                                          EOMONTH('Projektkostenkalkulation EP'!$F$8,0)))*('Projektkostenkalkulation EP'!$N$43/5)*'Projektkostenkalkulation EP'!$F$27-SUM($B$17:O17))
                          ),
               "X"
            )</f>
        <v>0</v>
      </c>
      <c r="Q17" s="122">
        <f xml:space="preserve"> IF(TEXT((EDATE('Projektkostenkalkulation EP'!$B$4,4)+AY$3),"MM")=TEXT((EDATE('Projektkostenkalkulation EP'!$B$4,4)+(AY$3-1)),"MM"),
             IF(
                        OR(
                                    TEXT((EDATE('Projektkostenkalkulation EP'!$B$4,4)+AY$3),"TTT") = "Sa",
                                    TEXT((EDATE('Projektkostenkalkulation EP'!$B$4,4)+AY$3),"TTT") = "So",
                                    IF(ISNA(VLOOKUP(EDATE('Projektkostenkalkulation EP'!$B$4,4)+AY$3,Datenquellen!$F$7:$H$45,3,FALSE))," ",VLOOKUP(EDATE('Projektkostenkalkulation EP'!$B$4,4)+AY$3,Datenquellen!$F$7:$H$45,3,FALSE))="X"
                                    ),
                          "X",
                          IF((((NETWORKDAYS('Projektkostenkalkulation EP'!$F$8,EOMONTH('Projektkostenkalkulation EP'!$F$8,0)))*('Projektkostenkalkulation EP'!$N$43/5)*
                                        'Projektkostenkalkulation EP'!$F$27)-SUM($B$17:P17))&gt;('Projektkostenkalkulation EP'!$N$43/5),('Projektkostenkalkulation EP'!$N$43/5),
                                         (NETWORKDAYS('Projektkostenkalkulation EP'!$F$8,
                                          EOMONTH('Projektkostenkalkulation EP'!$F$8,0)))*('Projektkostenkalkulation EP'!$N$43/5)*'Projektkostenkalkulation EP'!$F$27-SUM($B$17:P17))
                          ),
               "X"
            )</f>
        <v>0</v>
      </c>
      <c r="R17" s="122">
        <f xml:space="preserve"> IF(TEXT((EDATE('Projektkostenkalkulation EP'!$B$4,4)+AZ$3),"MM")=TEXT((EDATE('Projektkostenkalkulation EP'!$B$4,4)+(AZ$3-1)),"MM"),
             IF(
                        OR(
                                    TEXT((EDATE('Projektkostenkalkulation EP'!$B$4,4)+AZ$3),"TTT") = "Sa",
                                    TEXT((EDATE('Projektkostenkalkulation EP'!$B$4,4)+AZ$3),"TTT") = "So",
                                    IF(ISNA(VLOOKUP(EDATE('Projektkostenkalkulation EP'!$B$4,4)+AZ$3,Datenquellen!$F$7:$H$45,3,FALSE))," ",VLOOKUP(EDATE('Projektkostenkalkulation EP'!$B$4,4)+AZ$3,Datenquellen!$F$7:$H$45,3,FALSE))="X"
                                    ),
                          "X",
                          IF((((NETWORKDAYS('Projektkostenkalkulation EP'!$F$8,EOMONTH('Projektkostenkalkulation EP'!$F$8,0)))*('Projektkostenkalkulation EP'!$N$43/5)*
                                        'Projektkostenkalkulation EP'!$F$27)-SUM($B$17:Q17))&gt;('Projektkostenkalkulation EP'!$N$43/5),('Projektkostenkalkulation EP'!$N$43/5),
                                         (NETWORKDAYS('Projektkostenkalkulation EP'!$F$8,
                                          EOMONTH('Projektkostenkalkulation EP'!$F$8,0)))*('Projektkostenkalkulation EP'!$N$43/5)*'Projektkostenkalkulation EP'!$F$27-SUM($B$17:Q17))
                          ),
               "X"
            )</f>
        <v>0</v>
      </c>
      <c r="S17" s="122" t="str">
        <f xml:space="preserve"> IF(TEXT((EDATE('Projektkostenkalkulation EP'!$B$4,4)+BA$3),"MM")=TEXT((EDATE('Projektkostenkalkulation EP'!$B$4,4)+(BA$3-1)),"MM"),
             IF(
                        OR(
                                    TEXT((EDATE('Projektkostenkalkulation EP'!$B$4,4)+BA$3),"TTT") = "Sa",
                                    TEXT((EDATE('Projektkostenkalkulation EP'!$B$4,4)+BA$3),"TTT") = "So",
                                    IF(ISNA(VLOOKUP(EDATE('Projektkostenkalkulation EP'!$B$4,4)+BA$3,Datenquellen!$F$7:$H$45,3,FALSE))," ",VLOOKUP(EDATE('Projektkostenkalkulation EP'!$B$4,4)+BA$3,Datenquellen!$F$7:$H$45,3,FALSE))="X"
                                    ),
                          "X",
                          IF((((NETWORKDAYS('Projektkostenkalkulation EP'!$F$8,EOMONTH('Projektkostenkalkulation EP'!$F$8,0)))*('Projektkostenkalkulation EP'!$N$43/5)*
                                        'Projektkostenkalkulation EP'!$F$27)-SUM($B$17:R17))&gt;('Projektkostenkalkulation EP'!$N$43/5),('Projektkostenkalkulation EP'!$N$43/5),
                                         (NETWORKDAYS('Projektkostenkalkulation EP'!$F$8,
                                          EOMONTH('Projektkostenkalkulation EP'!$F$8,0)))*('Projektkostenkalkulation EP'!$N$43/5)*'Projektkostenkalkulation EP'!$F$27-SUM($B$17:R17))
                          ),
               "X"
            )</f>
        <v>X</v>
      </c>
      <c r="T17" s="122" t="str">
        <f xml:space="preserve"> IF(TEXT((EDATE('Projektkostenkalkulation EP'!$B$4,4)+BB$3),"MM")=TEXT((EDATE('Projektkostenkalkulation EP'!$B$4,4)+(BB$3-1)),"MM"),
             IF(
                        OR(
                                    TEXT((EDATE('Projektkostenkalkulation EP'!$B$4,4)+BB$3),"TTT") = "Sa",
                                    TEXT((EDATE('Projektkostenkalkulation EP'!$B$4,4)+BB$3),"TTT") = "So",
                                    IF(ISNA(VLOOKUP(EDATE('Projektkostenkalkulation EP'!$B$4,4)+BB$3,Datenquellen!$F$7:$H$45,3,FALSE))," ",VLOOKUP(EDATE('Projektkostenkalkulation EP'!$B$4,4)+BB$3,Datenquellen!$F$7:$H$45,3,FALSE))="X"
                                    ),
                          "X",
                          IF((((NETWORKDAYS('Projektkostenkalkulation EP'!$F$8,EOMONTH('Projektkostenkalkulation EP'!$F$8,0)))*('Projektkostenkalkulation EP'!$N$43/5)*
                                        'Projektkostenkalkulation EP'!$F$27)-SUM($B$17:S17))&gt;('Projektkostenkalkulation EP'!$N$43/5),('Projektkostenkalkulation EP'!$N$43/5),
                                         (NETWORKDAYS('Projektkostenkalkulation EP'!$F$8,
                                          EOMONTH('Projektkostenkalkulation EP'!$F$8,0)))*('Projektkostenkalkulation EP'!$N$43/5)*'Projektkostenkalkulation EP'!$F$27-SUM($B$17:S17))
                          ),
               "X"
            )</f>
        <v>X</v>
      </c>
      <c r="U17" s="122" t="str">
        <f xml:space="preserve"> IF(TEXT((EDATE('Projektkostenkalkulation EP'!$B$4,4)+BC$3),"MM")=TEXT((EDATE('Projektkostenkalkulation EP'!$B$4,4)+(BC$3-1)),"MM"),
             IF(
                        OR(
                                    TEXT((EDATE('Projektkostenkalkulation EP'!$B$4,4)+BC$3),"TTT") = "Sa",
                                    TEXT((EDATE('Projektkostenkalkulation EP'!$B$4,4)+BC$3),"TTT") = "So",
                                    IF(ISNA(VLOOKUP(EDATE('Projektkostenkalkulation EP'!$B$4,4)+BC$3,Datenquellen!$F$7:$H$45,3,FALSE))," ",VLOOKUP(EDATE('Projektkostenkalkulation EP'!$B$4,4)+BC$3,Datenquellen!$F$7:$H$45,3,FALSE))="X"
                                    ),
                          "X",
                          IF((((NETWORKDAYS('Projektkostenkalkulation EP'!$F$8,EOMONTH('Projektkostenkalkulation EP'!$F$8,0)))*('Projektkostenkalkulation EP'!$N$43/5)*
                                        'Projektkostenkalkulation EP'!$F$27)-SUM($B$17:T17))&gt;('Projektkostenkalkulation EP'!$N$43/5),('Projektkostenkalkulation EP'!$N$43/5),
                                         (NETWORKDAYS('Projektkostenkalkulation EP'!$F$8,
                                          EOMONTH('Projektkostenkalkulation EP'!$F$8,0)))*('Projektkostenkalkulation EP'!$N$43/5)*'Projektkostenkalkulation EP'!$F$27-SUM($B$17:T17))
                          ),
               "X"
            )</f>
        <v>X</v>
      </c>
      <c r="V17" s="122">
        <f xml:space="preserve"> IF(TEXT((EDATE('Projektkostenkalkulation EP'!$B$4,4)+BD$3),"MM")=TEXT((EDATE('Projektkostenkalkulation EP'!$B$4,4)+(BD$3-1)),"MM"),
             IF(
                        OR(
                                    TEXT((EDATE('Projektkostenkalkulation EP'!$B$4,4)+BD$3),"TTT") = "Sa",
                                    TEXT((EDATE('Projektkostenkalkulation EP'!$B$4,4)+BD$3),"TTT") = "So",
                                    IF(ISNA(VLOOKUP(EDATE('Projektkostenkalkulation EP'!$B$4,4)+BD$3,Datenquellen!$F$7:$H$45,3,FALSE))," ",VLOOKUP(EDATE('Projektkostenkalkulation EP'!$B$4,4)+BD$3,Datenquellen!$F$7:$H$45,3,FALSE))="X"
                                    ),
                          "X",
                          IF((((NETWORKDAYS('Projektkostenkalkulation EP'!$F$8,EOMONTH('Projektkostenkalkulation EP'!$F$8,0)))*('Projektkostenkalkulation EP'!$N$43/5)*
                                        'Projektkostenkalkulation EP'!$F$27)-SUM($B$17:U17))&gt;('Projektkostenkalkulation EP'!$N$43/5),('Projektkostenkalkulation EP'!$N$43/5),
                                         (NETWORKDAYS('Projektkostenkalkulation EP'!$F$8,
                                          EOMONTH('Projektkostenkalkulation EP'!$F$8,0)))*('Projektkostenkalkulation EP'!$N$43/5)*'Projektkostenkalkulation EP'!$F$27-SUM($B$17:U17))
                          ),
               "X"
            )</f>
        <v>0</v>
      </c>
      <c r="W17" s="122">
        <f xml:space="preserve"> IF(TEXT((EDATE('Projektkostenkalkulation EP'!$B$4,4)+BE$3),"MM")=TEXT((EDATE('Projektkostenkalkulation EP'!$B$4,4)+(BE$3-1)),"MM"),
             IF(
                        OR(
                                    TEXT((EDATE('Projektkostenkalkulation EP'!$B$4,4)+BE$3),"TTT") = "Sa",
                                    TEXT((EDATE('Projektkostenkalkulation EP'!$B$4,4)+BE$3),"TTT") = "So",
                                    IF(ISNA(VLOOKUP(EDATE('Projektkostenkalkulation EP'!$B$4,4)+BE$3,Datenquellen!$F$7:$H$45,3,FALSE))," ",VLOOKUP(EDATE('Projektkostenkalkulation EP'!$B$4,4)+BE$3,Datenquellen!$F$7:$H$45,3,FALSE))="X"
                                    ),
                          "X",
                          IF((((NETWORKDAYS('Projektkostenkalkulation EP'!$F$8,EOMONTH('Projektkostenkalkulation EP'!$F$8,0)))*('Projektkostenkalkulation EP'!$N$43/5)*
                                        'Projektkostenkalkulation EP'!$F$27)-SUM($B$17:V17))&gt;('Projektkostenkalkulation EP'!$N$43/5),('Projektkostenkalkulation EP'!$N$43/5),
                                         (NETWORKDAYS('Projektkostenkalkulation EP'!$F$8,
                                          EOMONTH('Projektkostenkalkulation EP'!$F$8,0)))*('Projektkostenkalkulation EP'!$N$43/5)*'Projektkostenkalkulation EP'!$F$27-SUM($B$17:V17))
                          ),
               "X"
            )</f>
        <v>0</v>
      </c>
      <c r="X17" s="122">
        <f xml:space="preserve"> IF(TEXT((EDATE('Projektkostenkalkulation EP'!$B$4,4)+BF$3),"MM")=TEXT((EDATE('Projektkostenkalkulation EP'!$B$4,4)+(BF$3-1)),"MM"),
             IF(
                        OR(
                                    TEXT((EDATE('Projektkostenkalkulation EP'!$B$4,4)+BF$3),"TTT") = "Sa",
                                    TEXT((EDATE('Projektkostenkalkulation EP'!$B$4,4)+BF$3),"TTT") = "So",
                                    IF(ISNA(VLOOKUP(EDATE('Projektkostenkalkulation EP'!$B$4,4)+BF$3,Datenquellen!$F$7:$H$45,3,FALSE))," ",VLOOKUP(EDATE('Projektkostenkalkulation EP'!$B$4,4)+BF$3,Datenquellen!$F$7:$H$45,3,FALSE))="X"
                                    ),
                          "X",
                          IF((((NETWORKDAYS('Projektkostenkalkulation EP'!$F$8,EOMONTH('Projektkostenkalkulation EP'!$F$8,0)))*('Projektkostenkalkulation EP'!$N$43/5)*
                                        'Projektkostenkalkulation EP'!$F$27)-SUM($B$17:W17))&gt;('Projektkostenkalkulation EP'!$N$43/5),('Projektkostenkalkulation EP'!$N$43/5),
                                         (NETWORKDAYS('Projektkostenkalkulation EP'!$F$8,
                                          EOMONTH('Projektkostenkalkulation EP'!$F$8,0)))*('Projektkostenkalkulation EP'!$N$43/5)*'Projektkostenkalkulation EP'!$F$27-SUM($B$17:W17))
                          ),
               "X"
            )</f>
        <v>0</v>
      </c>
      <c r="Y17" s="122">
        <f xml:space="preserve"> IF(TEXT((EDATE('Projektkostenkalkulation EP'!$B$4,4)+BG$3),"MM")=TEXT((EDATE('Projektkostenkalkulation EP'!$B$4,4)+(BG$3-1)),"MM"),
             IF(
                        OR(
                                    TEXT((EDATE('Projektkostenkalkulation EP'!$B$4,4)+BG$3),"TTT") = "Sa",
                                    TEXT((EDATE('Projektkostenkalkulation EP'!$B$4,4)+BG$3),"TTT") = "So",
                                    IF(ISNA(VLOOKUP(EDATE('Projektkostenkalkulation EP'!$B$4,4)+BG$3,Datenquellen!$F$7:$H$45,3,FALSE))," ",VLOOKUP(EDATE('Projektkostenkalkulation EP'!$B$4,4)+BG$3,Datenquellen!$F$7:$H$45,3,FALSE))="X"
                                    ),
                          "X",
                          IF((((NETWORKDAYS('Projektkostenkalkulation EP'!$F$8,EOMONTH('Projektkostenkalkulation EP'!$F$8,0)))*('Projektkostenkalkulation EP'!$N$43/5)*
                                        'Projektkostenkalkulation EP'!$F$27)-SUM($B$17:X17))&gt;('Projektkostenkalkulation EP'!$N$43/5),('Projektkostenkalkulation EP'!$N$43/5),
                                         (NETWORKDAYS('Projektkostenkalkulation EP'!$F$8,
                                          EOMONTH('Projektkostenkalkulation EP'!$F$8,0)))*('Projektkostenkalkulation EP'!$N$43/5)*'Projektkostenkalkulation EP'!$F$27-SUM($B$17:X17))
                          ),
               "X"
            )</f>
        <v>0</v>
      </c>
      <c r="Z17" s="122" t="str">
        <f xml:space="preserve"> IF(TEXT((EDATE('Projektkostenkalkulation EP'!$B$4,4)+BH$3),"MM")=TEXT((EDATE('Projektkostenkalkulation EP'!$B$4,4)+(BH$3-1)),"MM"),
             IF(
                        OR(
                                    TEXT((EDATE('Projektkostenkalkulation EP'!$B$4,4)+BH$3),"TTT") = "Sa",
                                    TEXT((EDATE('Projektkostenkalkulation EP'!$B$4,4)+BH$3),"TTT") = "So",
                                    IF(ISNA(VLOOKUP(EDATE('Projektkostenkalkulation EP'!$B$4,4)+BH$3,Datenquellen!$F$7:$H$45,3,FALSE))," ",VLOOKUP(EDATE('Projektkostenkalkulation EP'!$B$4,4)+BH$3,Datenquellen!$F$7:$H$45,3,FALSE))="X"
                                    ),
                          "X",
                          IF((((NETWORKDAYS('Projektkostenkalkulation EP'!$F$8,EOMONTH('Projektkostenkalkulation EP'!$F$8,0)))*('Projektkostenkalkulation EP'!$N$43/5)*
                                        'Projektkostenkalkulation EP'!$F$27)-SUM($B$17:Y17))&gt;('Projektkostenkalkulation EP'!$N$43/5),('Projektkostenkalkulation EP'!$N$43/5),
                                         (NETWORKDAYS('Projektkostenkalkulation EP'!$F$8,
                                          EOMONTH('Projektkostenkalkulation EP'!$F$8,0)))*('Projektkostenkalkulation EP'!$N$43/5)*'Projektkostenkalkulation EP'!$F$27-SUM($B$17:Y17))
                          ),
               "X"
            )</f>
        <v>X</v>
      </c>
      <c r="AA17" s="122" t="str">
        <f xml:space="preserve"> IF(TEXT((EDATE('Projektkostenkalkulation EP'!$B$4,4)+BI$3),"MM")=TEXT((EDATE('Projektkostenkalkulation EP'!$B$4,4)+(BI$3-1)),"MM"),
             IF(
                        OR(
                                    TEXT((EDATE('Projektkostenkalkulation EP'!$B$4,4)+BI$3),"TTT") = "Sa",
                                    TEXT((EDATE('Projektkostenkalkulation EP'!$B$4,4)+BI$3),"TTT") = "So",
                                    IF(ISNA(VLOOKUP(EDATE('Projektkostenkalkulation EP'!$B$4,4)+BI$3,Datenquellen!$F$7:$H$45,3,FALSE))," ",VLOOKUP(EDATE('Projektkostenkalkulation EP'!$B$4,4)+BI$3,Datenquellen!$F$7:$H$45,3,FALSE))="X"
                                    ),
                          "X",
                          IF((((NETWORKDAYS('Projektkostenkalkulation EP'!$F$8,EOMONTH('Projektkostenkalkulation EP'!$F$8,0)))*('Projektkostenkalkulation EP'!$N$43/5)*
                                        'Projektkostenkalkulation EP'!$F$27)-SUM($B$17:Z17))&gt;('Projektkostenkalkulation EP'!$N$43/5),('Projektkostenkalkulation EP'!$N$43/5),
                                         (NETWORKDAYS('Projektkostenkalkulation EP'!$F$8,
                                          EOMONTH('Projektkostenkalkulation EP'!$F$8,0)))*('Projektkostenkalkulation EP'!$N$43/5)*'Projektkostenkalkulation EP'!$F$27-SUM($B$17:Z17))
                          ),
               "X"
            )</f>
        <v>X</v>
      </c>
      <c r="AB17" s="122">
        <f xml:space="preserve"> IF(TEXT((EDATE('Projektkostenkalkulation EP'!$B$4,4)+BJ$3),"MM")=TEXT((EDATE('Projektkostenkalkulation EP'!$B$4,4)+(BJ$3-1)),"MM"),
             IF(
                        OR(
                                    TEXT((EDATE('Projektkostenkalkulation EP'!$B$4,4)+BJ$3),"TTT") = "Sa",
                                    TEXT((EDATE('Projektkostenkalkulation EP'!$B$4,4)+BJ$3),"TTT") = "So",
                                    IF(ISNA(VLOOKUP(EDATE('Projektkostenkalkulation EP'!$B$4,4)+BJ$3,Datenquellen!$F$7:$H$45,3,FALSE))," ",VLOOKUP(EDATE('Projektkostenkalkulation EP'!$B$4,4)+BJ$3,Datenquellen!$F$7:$H$45,3,FALSE))="X"
                                    ),
                          "X",
                          IF((((NETWORKDAYS('Projektkostenkalkulation EP'!$F$8,EOMONTH('Projektkostenkalkulation EP'!$F$8,0)))*('Projektkostenkalkulation EP'!$N$43/5)*
                                        'Projektkostenkalkulation EP'!$F$27)-SUM($B$17:AA17))&gt;('Projektkostenkalkulation EP'!$N$43/5),('Projektkostenkalkulation EP'!$N$43/5),
                                         (NETWORKDAYS('Projektkostenkalkulation EP'!$F$8,
                                          EOMONTH('Projektkostenkalkulation EP'!$F$8,0)))*('Projektkostenkalkulation EP'!$N$43/5)*'Projektkostenkalkulation EP'!$F$27-SUM($B$17:AA17))
                          ),
               "X"
            )</f>
        <v>0</v>
      </c>
      <c r="AC17" s="122">
        <f xml:space="preserve"> IF(TEXT((EDATE('Projektkostenkalkulation EP'!$B$4,4)+BK$3),"MM")=TEXT((EDATE('Projektkostenkalkulation EP'!$B$4,4)+(BK$3-1)),"MM"),
             IF(
                        OR(
                                    TEXT((EDATE('Projektkostenkalkulation EP'!$B$4,4)+BK$3),"TTT") = "Sa",
                                    TEXT((EDATE('Projektkostenkalkulation EP'!$B$4,4)+BK$3),"TTT") = "So",
                                    IF(ISNA(VLOOKUP(EDATE('Projektkostenkalkulation EP'!$B$4,4)+BK$3,Datenquellen!$F$7:$H$45,3,FALSE))," ",VLOOKUP(EDATE('Projektkostenkalkulation EP'!$B$4,4)+BK$3,Datenquellen!$F$7:$H$45,3,FALSE))="X"
                                    ),
                          "X",
                          IF((((NETWORKDAYS('Projektkostenkalkulation EP'!$F$8,EOMONTH('Projektkostenkalkulation EP'!$F$8,0)))*('Projektkostenkalkulation EP'!$N$43/5)*
                                        'Projektkostenkalkulation EP'!$F$27)-SUM($B$17:AB17))&gt;('Projektkostenkalkulation EP'!$N$43/5),('Projektkostenkalkulation EP'!$N$43/5),
                                         (NETWORKDAYS('Projektkostenkalkulation EP'!$F$8,
                                          EOMONTH('Projektkostenkalkulation EP'!$F$8,0)))*('Projektkostenkalkulation EP'!$N$43/5)*'Projektkostenkalkulation EP'!$F$27-SUM($B$17:AB17))
                          ),
               "X"
            )</f>
        <v>0</v>
      </c>
      <c r="AD17" s="122">
        <f xml:space="preserve"> IF(TEXT((EDATE('Projektkostenkalkulation EP'!$B$4,4)+BL$3),"MM")=TEXT((EDATE('Projektkostenkalkulation EP'!$B$4,4)+(BL$3-1)),"MM"),
             IF(
                        OR(
                                    TEXT((EDATE('Projektkostenkalkulation EP'!$B$4,4)+BL$3),"TTT") = "Sa",
                                    TEXT((EDATE('Projektkostenkalkulation EP'!$B$4,4)+BL$3),"TTT") = "So",
                                    IF(ISNA(VLOOKUP(EDATE('Projektkostenkalkulation EP'!$B$4,4)+BL$3,Datenquellen!$F$7:$H$45,3,FALSE))," ",VLOOKUP(EDATE('Projektkostenkalkulation EP'!$B$4,4)+BL$3,Datenquellen!$F$7:$H$45,3,FALSE))="X"
                                    ),
                          "X",
                          IF((((NETWORKDAYS('Projektkostenkalkulation EP'!$F$8,EOMONTH('Projektkostenkalkulation EP'!$F$8,0)))*('Projektkostenkalkulation EP'!$N$43/5)*
                                        'Projektkostenkalkulation EP'!$F$27)-SUM($B$17:AC17))&gt;('Projektkostenkalkulation EP'!$N$43/5),('Projektkostenkalkulation EP'!$N$43/5),
                                         (NETWORKDAYS('Projektkostenkalkulation EP'!$F$8,
                                          EOMONTH('Projektkostenkalkulation EP'!$F$8,0)))*('Projektkostenkalkulation EP'!$N$43/5)*'Projektkostenkalkulation EP'!$F$27-SUM($B$17:AC17))
                          ),
               "X"
            )</f>
        <v>0</v>
      </c>
      <c r="AE17" s="122" t="str">
        <f xml:space="preserve"> IF(TEXT((EDATE('Projektkostenkalkulation EP'!$B$4,4)+BM$3),"MM")=TEXT((EDATE('Projektkostenkalkulation EP'!$B$4,4)+(BM$3-1)),"MM"),
             IF(
                        OR(
                                    TEXT((EDATE('Projektkostenkalkulation EP'!$B$4,4)+BM$3),"TTT") = "Sa",
                                    TEXT((EDATE('Projektkostenkalkulation EP'!$B$4,4)+BM$3),"TTT") = "So",
                                    IF(ISNA(VLOOKUP(EDATE('Projektkostenkalkulation EP'!$B$4,4)+BM$3,Datenquellen!$F$7:$H$45,3,FALSE))," ",VLOOKUP(EDATE('Projektkostenkalkulation EP'!$B$4,4)+BM$3,Datenquellen!$F$7:$H$45,3,FALSE))="X"
                                    ),
                          "X",
                          IF((((NETWORKDAYS('Projektkostenkalkulation EP'!$F$8,EOMONTH('Projektkostenkalkulation EP'!$F$8,0)))*('Projektkostenkalkulation EP'!$N$43/5)*
                                        'Projektkostenkalkulation EP'!$F$27)-SUM($B$17:AD17))&gt;('Projektkostenkalkulation EP'!$N$43/5),('Projektkostenkalkulation EP'!$N$43/5),
                                         (NETWORKDAYS('Projektkostenkalkulation EP'!$F$8,
                                          EOMONTH('Projektkostenkalkulation EP'!$F$8,0)))*('Projektkostenkalkulation EP'!$N$43/5)*'Projektkostenkalkulation EP'!$F$27-SUM($B$17:AD17))
                          ),
               "X"
            )</f>
        <v>X</v>
      </c>
      <c r="AF17" s="122">
        <f xml:space="preserve"> IF(TEXT((EDATE('Projektkostenkalkulation EP'!$B$4,4)+BN$3),"MM")=TEXT((EDATE('Projektkostenkalkulation EP'!$B$4,4)+(BN$3-1)),"MM"),
             IF(
                        OR(
                                    TEXT((EDATE('Projektkostenkalkulation EP'!$B$4,4)+BN$3),"TTT") = "Sa",
                                    TEXT((EDATE('Projektkostenkalkulation EP'!$B$4,4)+BN$3),"TTT") = "So",
                                    IF(ISNA(VLOOKUP(EDATE('Projektkostenkalkulation EP'!$B$4,4)+BN$3,Datenquellen!$F$7:$H$45,3,FALSE))," ",VLOOKUP(EDATE('Projektkostenkalkulation EP'!$B$4,4)+BN$3,Datenquellen!$F$7:$H$45,3,FALSE))="X"
                                    ),
                          "X",
                          IF((((NETWORKDAYS('Projektkostenkalkulation EP'!$F$8,EOMONTH('Projektkostenkalkulation EP'!$F$8,0)))*('Projektkostenkalkulation EP'!$N$43/5)*
                                        'Projektkostenkalkulation EP'!$F$27)-SUM($B$17:AE17))&gt;('Projektkostenkalkulation EP'!$N$43/5),('Projektkostenkalkulation EP'!$N$43/5),
                                         (NETWORKDAYS('Projektkostenkalkulation EP'!$F$8,
                                          EOMONTH('Projektkostenkalkulation EP'!$F$8,0)))*('Projektkostenkalkulation EP'!$N$43/5)*'Projektkostenkalkulation EP'!$F$27-SUM($B$17:AE17))
                          ),
               "X"
            )</f>
        <v>0</v>
      </c>
      <c r="AG17" s="121">
        <f>SUM(B17:AF17)</f>
        <v>0</v>
      </c>
      <c r="AH17" s="525">
        <f>AG17-AG18</f>
        <v>0</v>
      </c>
      <c r="AJ17" s="2" t="s">
        <v>81</v>
      </c>
      <c r="AK17" s="124" t="str">
        <f>IF(
            OR(
                     TEXT(EDATE('Projektkostenkalkulation EP'!$B$4,16),"TTT") = "Sa",
                     TEXT(EDATE('Projektkostenkalkulation EP'!$B$4,16),"TTT") = "So",
                     IF(ISNA(VLOOKUP(EDATE('Projektkostenkalkulation EP'!$B$4,16),Datenquellen!$F$7:$H$45,3,FALSE))," ",VLOOKUP(EDATE('Projektkostenkalkulation EP'!$B$4,16),Datenquellen!$F$7:$H$45,3,FALSE))="X"
                            ),
                    "X",
                    IF('Projektkostenkalkulation EP'!$R$27&gt;0,('Projektkostenkalkulation EP'!$N$43/5),0)
            )</f>
        <v>X</v>
      </c>
      <c r="AL17" s="122">
        <f xml:space="preserve"> IF(TEXT((EDATE('Projektkostenkalkulation EP'!$B$4,16)+AK$3),"MM")=TEXT((EDATE('Projektkostenkalkulation EP'!$B$4,16)+(AK$3-1)),"MM"),
             IF(
                        OR(
                                    TEXT((EDATE('Projektkostenkalkulation EP'!$B$4,16)+AK$3),"TTT") = "Sa",
                                    TEXT((EDATE('Projektkostenkalkulation EP'!$B$4,16)+AK$3),"TTT") = "So",
                                    IF(ISNA(VLOOKUP(EDATE('Projektkostenkalkulation EP'!$B$4,16)+AK$3,Datenquellen!$F$7:$H$45,3,FALSE))," ",VLOOKUP(EDATE('Projektkostenkalkulation EP'!$B$4,16)+AK$3,Datenquellen!$F$7:$H$45,3,FALSE))="X"
                                    ),
                          "X",
                          IF((((NETWORKDAYS('Projektkostenkalkulation EP'!$R$8,EOMONTH('Projektkostenkalkulation EP'!$R$8,0)))*('Projektkostenkalkulation EP'!$N$43/5)*
                                        'Projektkostenkalkulation EP'!$R$27)-SUM($AK$17:AK17))&gt;('Projektkostenkalkulation EP'!$N$43/5),('Projektkostenkalkulation EP'!$N$43/5),
                                         (NETWORKDAYS('Projektkostenkalkulation EP'!$R$8,
                                          EOMONTH('Projektkostenkalkulation EP'!$R$8,0)))*('Projektkostenkalkulation EP'!$N$43/5)*'Projektkostenkalkulation EP'!$R$27-SUM($AK$17:AK17))
                          ),
               "X"
            )</f>
        <v>0</v>
      </c>
      <c r="AM17" s="122" t="str">
        <f xml:space="preserve"> IF(TEXT((EDATE('Projektkostenkalkulation EP'!$B$4,16)+AL$3),"MM")=TEXT((EDATE('Projektkostenkalkulation EP'!$B$4,16)+(AL$3-1)),"MM"),
             IF(
                        OR(
                                    TEXT((EDATE('Projektkostenkalkulation EP'!$B$4,16)+AL$3),"TTT") = "Sa",
                                    TEXT((EDATE('Projektkostenkalkulation EP'!$B$4,16)+AL$3),"TTT") = "So",
                                    IF(ISNA(VLOOKUP(EDATE('Projektkostenkalkulation EP'!$B$4,16)+AL$3,Datenquellen!$F$7:$H$45,3,FALSE))," ",VLOOKUP(EDATE('Projektkostenkalkulation EP'!$B$4,16)+AL$3,Datenquellen!$F$7:$H$45,3,FALSE))="X"
                                    ),
                          "X",
                          IF((((NETWORKDAYS('Projektkostenkalkulation EP'!$R$8,EOMONTH('Projektkostenkalkulation EP'!$R$8,0)))*('Projektkostenkalkulation EP'!$N$43/5)*
                                        'Projektkostenkalkulation EP'!$R$27)-SUM($AK$17:AL17))&gt;('Projektkostenkalkulation EP'!$N$43/5),('Projektkostenkalkulation EP'!$N$43/5),
                                         (NETWORKDAYS('Projektkostenkalkulation EP'!$R$8,
                                          EOMONTH('Projektkostenkalkulation EP'!$R$8,0)))*('Projektkostenkalkulation EP'!$N$43/5)*'Projektkostenkalkulation EP'!$R$27-SUM($AK$17:AL17))
                          ),
               "X"
            )</f>
        <v>X</v>
      </c>
      <c r="AN17" s="122" t="str">
        <f xml:space="preserve"> IF(TEXT((EDATE('Projektkostenkalkulation EP'!$B$4,16)+AM$3),"MM")=TEXT((EDATE('Projektkostenkalkulation EP'!$B$4,16)+(AM$3-1)),"MM"),
             IF(
                        OR(
                                    TEXT((EDATE('Projektkostenkalkulation EP'!$B$4,16)+AM$3),"TTT") = "Sa",
                                    TEXT((EDATE('Projektkostenkalkulation EP'!$B$4,16)+AM$3),"TTT") = "So",
                                    IF(ISNA(VLOOKUP(EDATE('Projektkostenkalkulation EP'!$B$4,16)+AM$3,Datenquellen!$F$7:$H$45,3,FALSE))," ",VLOOKUP(EDATE('Projektkostenkalkulation EP'!$B$4,16)+AM$3,Datenquellen!$F$7:$H$45,3,FALSE))="X"
                                    ),
                          "X",
                          IF((((NETWORKDAYS('Projektkostenkalkulation EP'!$R$8,EOMONTH('Projektkostenkalkulation EP'!$R$8,0)))*('Projektkostenkalkulation EP'!$N$43/5)*
                                        'Projektkostenkalkulation EP'!$R$27)-SUM($AK$17:AM17))&gt;('Projektkostenkalkulation EP'!$N$43/5),('Projektkostenkalkulation EP'!$N$43/5),
                                         (NETWORKDAYS('Projektkostenkalkulation EP'!$R$8,
                                          EOMONTH('Projektkostenkalkulation EP'!$R$8,0)))*('Projektkostenkalkulation EP'!$N$43/5)*'Projektkostenkalkulation EP'!$R$27-SUM($AK$17:AM17))
                          ),
               "X"
            )</f>
        <v>X</v>
      </c>
      <c r="AO17" s="122">
        <f xml:space="preserve"> IF(TEXT((EDATE('Projektkostenkalkulation EP'!$B$4,16)+AN$3),"MM")=TEXT((EDATE('Projektkostenkalkulation EP'!$B$4,16)+(AN$3-1)),"MM"),
             IF(
                        OR(
                                    TEXT((EDATE('Projektkostenkalkulation EP'!$B$4,16)+AN$3),"TTT") = "Sa",
                                    TEXT((EDATE('Projektkostenkalkulation EP'!$B$4,16)+AN$3),"TTT") = "So",
                                    IF(ISNA(VLOOKUP(EDATE('Projektkostenkalkulation EP'!$B$4,16)+AN$3,Datenquellen!$F$7:$H$45,3,FALSE))," ",VLOOKUP(EDATE('Projektkostenkalkulation EP'!$B$4,16)+AN$3,Datenquellen!$F$7:$H$45,3,FALSE))="X"
                                    ),
                          "X",
                          IF((((NETWORKDAYS('Projektkostenkalkulation EP'!$R$8,EOMONTH('Projektkostenkalkulation EP'!$R$8,0)))*('Projektkostenkalkulation EP'!$N$43/5)*
                                        'Projektkostenkalkulation EP'!$R$27)-SUM($AK$17:AN17))&gt;('Projektkostenkalkulation EP'!$N$43/5),('Projektkostenkalkulation EP'!$N$43/5),
                                         (NETWORKDAYS('Projektkostenkalkulation EP'!$R$8,
                                          EOMONTH('Projektkostenkalkulation EP'!$R$8,0)))*('Projektkostenkalkulation EP'!$N$43/5)*'Projektkostenkalkulation EP'!$R$27-SUM($AK$17:AN17))
                          ),
               "X"
            )</f>
        <v>0</v>
      </c>
      <c r="AP17" s="122">
        <f xml:space="preserve"> IF(TEXT((EDATE('Projektkostenkalkulation EP'!$B$4,16)+AO$3),"MM")=TEXT((EDATE('Projektkostenkalkulation EP'!$B$4,16)+(AO$3-1)),"MM"),
             IF(
                        OR(
                                    TEXT((EDATE('Projektkostenkalkulation EP'!$B$4,16)+AO$3),"TTT") = "Sa",
                                    TEXT((EDATE('Projektkostenkalkulation EP'!$B$4,16)+AO$3),"TTT") = "So",
                                    IF(ISNA(VLOOKUP(EDATE('Projektkostenkalkulation EP'!$B$4,16)+AO$3,Datenquellen!$F$7:$H$45,3,FALSE))," ",VLOOKUP(EDATE('Projektkostenkalkulation EP'!$B$4,16)+AO$3,Datenquellen!$F$7:$H$45,3,FALSE))="X"
                                    ),
                          "X",
                          IF((((NETWORKDAYS('Projektkostenkalkulation EP'!$R$8,EOMONTH('Projektkostenkalkulation EP'!$R$8,0)))*('Projektkostenkalkulation EP'!$N$43/5)*
                                        'Projektkostenkalkulation EP'!$R$27)-SUM($AK$17:AO17))&gt;('Projektkostenkalkulation EP'!$N$43/5),('Projektkostenkalkulation EP'!$N$43/5),
                                         (NETWORKDAYS('Projektkostenkalkulation EP'!$R$8,
                                          EOMONTH('Projektkostenkalkulation EP'!$R$8,0)))*('Projektkostenkalkulation EP'!$N$43/5)*'Projektkostenkalkulation EP'!$R$27-SUM($AK$17:AO17))
                          ),
               "X"
            )</f>
        <v>0</v>
      </c>
      <c r="AQ17" s="122">
        <f xml:space="preserve"> IF(TEXT((EDATE('Projektkostenkalkulation EP'!$B$4,16)+AP$3),"MM")=TEXT((EDATE('Projektkostenkalkulation EP'!$B$4,16)+(AP$3-1)),"MM"),
             IF(
                        OR(
                                    TEXT((EDATE('Projektkostenkalkulation EP'!$B$4,16)+AP$3),"TTT") = "Sa",
                                    TEXT((EDATE('Projektkostenkalkulation EP'!$B$4,16)+AP$3),"TTT") = "So",
                                    IF(ISNA(VLOOKUP(EDATE('Projektkostenkalkulation EP'!$B$4,16)+AP$3,Datenquellen!$F$7:$H$45,3,FALSE))," ",VLOOKUP(EDATE('Projektkostenkalkulation EP'!$B$4,16)+AP$3,Datenquellen!$F$7:$H$45,3,FALSE))="X"
                                    ),
                          "X",
                          IF((((NETWORKDAYS('Projektkostenkalkulation EP'!$R$8,EOMONTH('Projektkostenkalkulation EP'!$R$8,0)))*('Projektkostenkalkulation EP'!$N$43/5)*
                                        'Projektkostenkalkulation EP'!$R$27)-SUM($AK$17:AP17))&gt;('Projektkostenkalkulation EP'!$N$43/5),('Projektkostenkalkulation EP'!$N$43/5),
                                         (NETWORKDAYS('Projektkostenkalkulation EP'!$R$8,
                                          EOMONTH('Projektkostenkalkulation EP'!$R$8,0)))*('Projektkostenkalkulation EP'!$N$43/5)*'Projektkostenkalkulation EP'!$R$27-SUM($AK$17:AP17))
                          ),
               "X"
            )</f>
        <v>0</v>
      </c>
      <c r="AR17" s="122">
        <f xml:space="preserve"> IF(TEXT((EDATE('Projektkostenkalkulation EP'!$B$4,16)+AQ$3),"MM")=TEXT((EDATE('Projektkostenkalkulation EP'!$B$4,16)+(AQ$3-1)),"MM"),
             IF(
                        OR(
                                    TEXT((EDATE('Projektkostenkalkulation EP'!$B$4,16)+AQ$3),"TTT") = "Sa",
                                    TEXT((EDATE('Projektkostenkalkulation EP'!$B$4,16)+AQ$3),"TTT") = "So",
                                    IF(ISNA(VLOOKUP(EDATE('Projektkostenkalkulation EP'!$B$4,16)+AQ$3,Datenquellen!$F$7:$H$45,3,FALSE))," ",VLOOKUP(EDATE('Projektkostenkalkulation EP'!$B$4,16)+AQ$3,Datenquellen!$F$7:$H$45,3,FALSE))="X"
                                    ),
                          "X",
                          IF((((NETWORKDAYS('Projektkostenkalkulation EP'!$R$8,EOMONTH('Projektkostenkalkulation EP'!$R$8,0)))*('Projektkostenkalkulation EP'!$N$43/5)*
                                        'Projektkostenkalkulation EP'!$R$27)-SUM($AK$17:AQ17))&gt;('Projektkostenkalkulation EP'!$N$43/5),('Projektkostenkalkulation EP'!$N$43/5),
                                         (NETWORKDAYS('Projektkostenkalkulation EP'!$R$8,
                                          EOMONTH('Projektkostenkalkulation EP'!$R$8,0)))*('Projektkostenkalkulation EP'!$N$43/5)*'Projektkostenkalkulation EP'!$R$27-SUM($AK$17:AQ17))
                          ),
               "X"
            )</f>
        <v>0</v>
      </c>
      <c r="AS17" s="122">
        <f xml:space="preserve"> IF(TEXT((EDATE('Projektkostenkalkulation EP'!$B$4,16)+AR$3),"MM")=TEXT((EDATE('Projektkostenkalkulation EP'!$B$4,16)+(AR$3-1)),"MM"),
             IF(
                        OR(
                                    TEXT((EDATE('Projektkostenkalkulation EP'!$B$4,16)+AR$3),"TTT") = "Sa",
                                    TEXT((EDATE('Projektkostenkalkulation EP'!$B$4,16)+AR$3),"TTT") = "So",
                                    IF(ISNA(VLOOKUP(EDATE('Projektkostenkalkulation EP'!$B$4,16)+AR$3,Datenquellen!$F$7:$H$45,3,FALSE))," ",VLOOKUP(EDATE('Projektkostenkalkulation EP'!$B$4,16)+AR$3,Datenquellen!$F$7:$H$45,3,FALSE))="X"
                                    ),
                          "X",
                          IF((((NETWORKDAYS('Projektkostenkalkulation EP'!$R$8,EOMONTH('Projektkostenkalkulation EP'!$R$8,0)))*('Projektkostenkalkulation EP'!$N$43/5)*
                                        'Projektkostenkalkulation EP'!$R$27)-SUM($AK$17:AR17))&gt;('Projektkostenkalkulation EP'!$N$43/5),('Projektkostenkalkulation EP'!$N$43/5),
                                         (NETWORKDAYS('Projektkostenkalkulation EP'!$R$8,
                                          EOMONTH('Projektkostenkalkulation EP'!$R$8,0)))*('Projektkostenkalkulation EP'!$N$43/5)*'Projektkostenkalkulation EP'!$R$27-SUM($AK$17:AR17))
                          ),
               "X"
            )</f>
        <v>0</v>
      </c>
      <c r="AT17" s="122" t="str">
        <f xml:space="preserve"> IF(TEXT((EDATE('Projektkostenkalkulation EP'!$B$4,16)+AS$3),"MM")=TEXT((EDATE('Projektkostenkalkulation EP'!$B$4,16)+(AS$3-1)),"MM"),
             IF(
                        OR(
                                    TEXT((EDATE('Projektkostenkalkulation EP'!$B$4,16)+AS$3),"TTT") = "Sa",
                                    TEXT((EDATE('Projektkostenkalkulation EP'!$B$4,16)+AS$3),"TTT") = "So",
                                    IF(ISNA(VLOOKUP(EDATE('Projektkostenkalkulation EP'!$B$4,16)+AS$3,Datenquellen!$F$7:$H$45,3,FALSE))," ",VLOOKUP(EDATE('Projektkostenkalkulation EP'!$B$4,16)+AS$3,Datenquellen!$F$7:$H$45,3,FALSE))="X"
                                    ),
                          "X",
                          IF((((NETWORKDAYS('Projektkostenkalkulation EP'!$R$8,EOMONTH('Projektkostenkalkulation EP'!$R$8,0)))*('Projektkostenkalkulation EP'!$N$43/5)*
                                        'Projektkostenkalkulation EP'!$R$27)-SUM($AK$17:AS17))&gt;('Projektkostenkalkulation EP'!$N$43/5),('Projektkostenkalkulation EP'!$N$43/5),
                                         (NETWORKDAYS('Projektkostenkalkulation EP'!$R$8,
                                          EOMONTH('Projektkostenkalkulation EP'!$R$8,0)))*('Projektkostenkalkulation EP'!$N$43/5)*'Projektkostenkalkulation EP'!$R$27-SUM($AK$17:AS17))
                          ),
               "X"
            )</f>
        <v>X</v>
      </c>
      <c r="AU17" s="122" t="str">
        <f xml:space="preserve"> IF(TEXT((EDATE('Projektkostenkalkulation EP'!$B$4,16)+AT$3),"MM")=TEXT((EDATE('Projektkostenkalkulation EP'!$B$4,16)+(AT$3-1)),"MM"),
             IF(
                        OR(
                                    TEXT((EDATE('Projektkostenkalkulation EP'!$B$4,16)+AT$3),"TTT") = "Sa",
                                    TEXT((EDATE('Projektkostenkalkulation EP'!$B$4,16)+AT$3),"TTT") = "So",
                                    IF(ISNA(VLOOKUP(EDATE('Projektkostenkalkulation EP'!$B$4,16)+AT$3,Datenquellen!$F$7:$H$45,3,FALSE))," ",VLOOKUP(EDATE('Projektkostenkalkulation EP'!$B$4,16)+AT$3,Datenquellen!$F$7:$H$45,3,FALSE))="X"
                                    ),
                          "X",
                          IF((((NETWORKDAYS('Projektkostenkalkulation EP'!$R$8,EOMONTH('Projektkostenkalkulation EP'!$R$8,0)))*('Projektkostenkalkulation EP'!$N$43/5)*
                                        'Projektkostenkalkulation EP'!$R$27)-SUM($AK$17:AT17))&gt;('Projektkostenkalkulation EP'!$N$43/5),('Projektkostenkalkulation EP'!$N$43/5),
                                         (NETWORKDAYS('Projektkostenkalkulation EP'!$R$8,
                                          EOMONTH('Projektkostenkalkulation EP'!$R$8,0)))*('Projektkostenkalkulation EP'!$N$43/5)*'Projektkostenkalkulation EP'!$R$27-SUM($AK$17:AT17))
                          ),
               "X"
            )</f>
        <v>X</v>
      </c>
      <c r="AV17" s="122">
        <f xml:space="preserve"> IF(TEXT((EDATE('Projektkostenkalkulation EP'!$B$4,16)+AU$3),"MM")=TEXT((EDATE('Projektkostenkalkulation EP'!$B$4,16)+(AU$3-1)),"MM"),
             IF(
                        OR(
                                    TEXT((EDATE('Projektkostenkalkulation EP'!$B$4,16)+AU$3),"TTT") = "Sa",
                                    TEXT((EDATE('Projektkostenkalkulation EP'!$B$4,16)+AU$3),"TTT") = "So",
                                    IF(ISNA(VLOOKUP(EDATE('Projektkostenkalkulation EP'!$B$4,16)+AU$3,Datenquellen!$F$7:$H$45,3,FALSE))," ",VLOOKUP(EDATE('Projektkostenkalkulation EP'!$B$4,16)+AU$3,Datenquellen!$F$7:$H$45,3,FALSE))="X"
                                    ),
                          "X",
                          IF((((NETWORKDAYS('Projektkostenkalkulation EP'!$R$8,EOMONTH('Projektkostenkalkulation EP'!$R$8,0)))*('Projektkostenkalkulation EP'!$N$43/5)*
                                        'Projektkostenkalkulation EP'!$R$27)-SUM($AK$17:AU17))&gt;('Projektkostenkalkulation EP'!$N$43/5),('Projektkostenkalkulation EP'!$N$43/5),
                                         (NETWORKDAYS('Projektkostenkalkulation EP'!$R$8,
                                          EOMONTH('Projektkostenkalkulation EP'!$R$8,0)))*('Projektkostenkalkulation EP'!$N$43/5)*'Projektkostenkalkulation EP'!$R$27-SUM($AK$17:AU17))
                          ),
               "X"
            )</f>
        <v>0</v>
      </c>
      <c r="AW17" s="122">
        <f xml:space="preserve"> IF(TEXT((EDATE('Projektkostenkalkulation EP'!$B$4,16)+AV$3),"MM")=TEXT((EDATE('Projektkostenkalkulation EP'!$B$4,16)+(AV$3-1)),"MM"),
             IF(
                        OR(
                                    TEXT((EDATE('Projektkostenkalkulation EP'!$B$4,16)+AV$3),"TTT") = "Sa",
                                    TEXT((EDATE('Projektkostenkalkulation EP'!$B$4,16)+AV$3),"TTT") = "So",
                                    IF(ISNA(VLOOKUP(EDATE('Projektkostenkalkulation EP'!$B$4,16)+AV$3,Datenquellen!$F$7:$H$45,3,FALSE))," ",VLOOKUP(EDATE('Projektkostenkalkulation EP'!$B$4,16)+AV$3,Datenquellen!$F$7:$H$45,3,FALSE))="X"
                                    ),
                          "X",
                          IF((((NETWORKDAYS('Projektkostenkalkulation EP'!$R$8,EOMONTH('Projektkostenkalkulation EP'!$R$8,0)))*('Projektkostenkalkulation EP'!$N$43/5)*
                                        'Projektkostenkalkulation EP'!$R$27)-SUM($AK$17:AV17))&gt;('Projektkostenkalkulation EP'!$N$43/5),('Projektkostenkalkulation EP'!$N$43/5),
                                         (NETWORKDAYS('Projektkostenkalkulation EP'!$R$8,
                                          EOMONTH('Projektkostenkalkulation EP'!$R$8,0)))*('Projektkostenkalkulation EP'!$N$43/5)*'Projektkostenkalkulation EP'!$R$27-SUM($AK$17:AV17))
                          ),
               "X"
            )</f>
        <v>0</v>
      </c>
      <c r="AX17" s="122">
        <f xml:space="preserve"> IF(TEXT((EDATE('Projektkostenkalkulation EP'!$B$4,16)+AW$3),"MM")=TEXT((EDATE('Projektkostenkalkulation EP'!$B$4,16)+(AW$3-1)),"MM"),
             IF(
                        OR(
                                    TEXT((EDATE('Projektkostenkalkulation EP'!$B$4,16)+AW$3),"TTT") = "Sa",
                                    TEXT((EDATE('Projektkostenkalkulation EP'!$B$4,16)+AW$3),"TTT") = "So",
                                    IF(ISNA(VLOOKUP(EDATE('Projektkostenkalkulation EP'!$B$4,16)+AW$3,Datenquellen!$F$7:$H$45,3,FALSE))," ",VLOOKUP(EDATE('Projektkostenkalkulation EP'!$B$4,16)+AW$3,Datenquellen!$F$7:$H$45,3,FALSE))="X"
                                    ),
                          "X",
                          IF((((NETWORKDAYS('Projektkostenkalkulation EP'!$R$8,EOMONTH('Projektkostenkalkulation EP'!$R$8,0)))*('Projektkostenkalkulation EP'!$N$43/5)*
                                        'Projektkostenkalkulation EP'!$R$27)-SUM($AK$17:AW17))&gt;('Projektkostenkalkulation EP'!$N$43/5),('Projektkostenkalkulation EP'!$N$43/5),
                                         (NETWORKDAYS('Projektkostenkalkulation EP'!$R$8,
                                          EOMONTH('Projektkostenkalkulation EP'!$R$8,0)))*('Projektkostenkalkulation EP'!$N$43/5)*'Projektkostenkalkulation EP'!$R$27-SUM($AK$17:AW17))
                          ),
               "X"
            )</f>
        <v>0</v>
      </c>
      <c r="AY17" s="122">
        <f xml:space="preserve"> IF(TEXT((EDATE('Projektkostenkalkulation EP'!$B$4,16)+AX$3),"MM")=TEXT((EDATE('Projektkostenkalkulation EP'!$B$4,16)+(AX$3-1)),"MM"),
             IF(
                        OR(
                                    TEXT((EDATE('Projektkostenkalkulation EP'!$B$4,16)+AX$3),"TTT") = "Sa",
                                    TEXT((EDATE('Projektkostenkalkulation EP'!$B$4,16)+AX$3),"TTT") = "So",
                                    IF(ISNA(VLOOKUP(EDATE('Projektkostenkalkulation EP'!$B$4,16)+AX$3,Datenquellen!$F$7:$H$45,3,FALSE))," ",VLOOKUP(EDATE('Projektkostenkalkulation EP'!$B$4,16)+AX$3,Datenquellen!$F$7:$H$45,3,FALSE))="X"
                                    ),
                          "X",
                          IF((((NETWORKDAYS('Projektkostenkalkulation EP'!$R$8,EOMONTH('Projektkostenkalkulation EP'!$R$8,0)))*('Projektkostenkalkulation EP'!$N$43/5)*
                                        'Projektkostenkalkulation EP'!$R$27)-SUM($AK$17:AX17))&gt;('Projektkostenkalkulation EP'!$N$43/5),('Projektkostenkalkulation EP'!$N$43/5),
                                         (NETWORKDAYS('Projektkostenkalkulation EP'!$R$8,
                                          EOMONTH('Projektkostenkalkulation EP'!$R$8,0)))*('Projektkostenkalkulation EP'!$N$43/5)*'Projektkostenkalkulation EP'!$R$27-SUM($AK$17:AX17))
                          ),
               "X"
            )</f>
        <v>0</v>
      </c>
      <c r="AZ17" s="122">
        <f xml:space="preserve"> IF(TEXT((EDATE('Projektkostenkalkulation EP'!$B$4,16)+AY$3),"MM")=TEXT((EDATE('Projektkostenkalkulation EP'!$B$4,16)+(AY$3-1)),"MM"),
             IF(
                        OR(
                                    TEXT((EDATE('Projektkostenkalkulation EP'!$B$4,16)+AY$3),"TTT") = "Sa",
                                    TEXT((EDATE('Projektkostenkalkulation EP'!$B$4,16)+AY$3),"TTT") = "So",
                                    IF(ISNA(VLOOKUP(EDATE('Projektkostenkalkulation EP'!$B$4,16)+AY$3,Datenquellen!$F$7:$H$45,3,FALSE))," ",VLOOKUP(EDATE('Projektkostenkalkulation EP'!$B$4,16)+AY$3,Datenquellen!$F$7:$H$45,3,FALSE))="X"
                                    ),
                          "X",
                          IF((((NETWORKDAYS('Projektkostenkalkulation EP'!$R$8,EOMONTH('Projektkostenkalkulation EP'!$R$8,0)))*('Projektkostenkalkulation EP'!$N$43/5)*
                                        'Projektkostenkalkulation EP'!$R$27)-SUM($AK$17:AY17))&gt;('Projektkostenkalkulation EP'!$N$43/5),('Projektkostenkalkulation EP'!$N$43/5),
                                         (NETWORKDAYS('Projektkostenkalkulation EP'!$R$8,
                                          EOMONTH('Projektkostenkalkulation EP'!$R$8,0)))*('Projektkostenkalkulation EP'!$N$43/5)*'Projektkostenkalkulation EP'!$R$27-SUM($AK$17:AY17))
                          ),
               "X"
            )</f>
        <v>0</v>
      </c>
      <c r="BA17" s="122" t="str">
        <f xml:space="preserve"> IF(TEXT((EDATE('Projektkostenkalkulation EP'!$B$4,16)+AZ$3),"MM")=TEXT((EDATE('Projektkostenkalkulation EP'!$B$4,16)+(AZ$3-1)),"MM"),
             IF(
                        OR(
                                    TEXT((EDATE('Projektkostenkalkulation EP'!$B$4,16)+AZ$3),"TTT") = "Sa",
                                    TEXT((EDATE('Projektkostenkalkulation EP'!$B$4,16)+AZ$3),"TTT") = "So",
                                    IF(ISNA(VLOOKUP(EDATE('Projektkostenkalkulation EP'!$B$4,16)+AZ$3,Datenquellen!$F$7:$H$45,3,FALSE))," ",VLOOKUP(EDATE('Projektkostenkalkulation EP'!$B$4,16)+AZ$3,Datenquellen!$F$7:$H$45,3,FALSE))="X"
                                    ),
                          "X",
                          IF((((NETWORKDAYS('Projektkostenkalkulation EP'!$R$8,EOMONTH('Projektkostenkalkulation EP'!$R$8,0)))*('Projektkostenkalkulation EP'!$N$43/5)*
                                        'Projektkostenkalkulation EP'!$R$27)-SUM($AK$17:AZ17))&gt;('Projektkostenkalkulation EP'!$N$43/5),('Projektkostenkalkulation EP'!$N$43/5),
                                         (NETWORKDAYS('Projektkostenkalkulation EP'!$R$8,
                                          EOMONTH('Projektkostenkalkulation EP'!$R$8,0)))*('Projektkostenkalkulation EP'!$N$43/5)*'Projektkostenkalkulation EP'!$R$27-SUM($AK$17:AZ17))
                          ),
               "X"
            )</f>
        <v>X</v>
      </c>
      <c r="BB17" s="122" t="str">
        <f xml:space="preserve"> IF(TEXT((EDATE('Projektkostenkalkulation EP'!$B$4,16)+BA$3),"MM")=TEXT((EDATE('Projektkostenkalkulation EP'!$B$4,16)+(BA$3-1)),"MM"),
             IF(
                        OR(
                                    TEXT((EDATE('Projektkostenkalkulation EP'!$B$4,16)+BA$3),"TTT") = "Sa",
                                    TEXT((EDATE('Projektkostenkalkulation EP'!$B$4,16)+BA$3),"TTT") = "So",
                                    IF(ISNA(VLOOKUP(EDATE('Projektkostenkalkulation EP'!$B$4,16)+BA$3,Datenquellen!$F$7:$H$45,3,FALSE))," ",VLOOKUP(EDATE('Projektkostenkalkulation EP'!$B$4,16)+BA$3,Datenquellen!$F$7:$H$45,3,FALSE))="X"
                                    ),
                          "X",
                          IF((((NETWORKDAYS('Projektkostenkalkulation EP'!$R$8,EOMONTH('Projektkostenkalkulation EP'!$R$8,0)))*('Projektkostenkalkulation EP'!$N$43/5)*
                                        'Projektkostenkalkulation EP'!$R$27)-SUM($AK$17:BA17))&gt;('Projektkostenkalkulation EP'!$N$43/5),('Projektkostenkalkulation EP'!$N$43/5),
                                         (NETWORKDAYS('Projektkostenkalkulation EP'!$R$8,
                                          EOMONTH('Projektkostenkalkulation EP'!$R$8,0)))*('Projektkostenkalkulation EP'!$N$43/5)*'Projektkostenkalkulation EP'!$R$27-SUM($AK$17:BA17))
                          ),
               "X"
            )</f>
        <v>X</v>
      </c>
      <c r="BC17" s="122">
        <f xml:space="preserve"> IF(TEXT((EDATE('Projektkostenkalkulation EP'!$B$4,16)+BB$3),"MM")=TEXT((EDATE('Projektkostenkalkulation EP'!$B$4,16)+(BB$3-1)),"MM"),
             IF(
                        OR(
                                    TEXT((EDATE('Projektkostenkalkulation EP'!$B$4,16)+BB$3),"TTT") = "Sa",
                                    TEXT((EDATE('Projektkostenkalkulation EP'!$B$4,16)+BB$3),"TTT") = "So",
                                    IF(ISNA(VLOOKUP(EDATE('Projektkostenkalkulation EP'!$B$4,16)+BB$3,Datenquellen!$F$7:$H$45,3,FALSE))," ",VLOOKUP(EDATE('Projektkostenkalkulation EP'!$B$4,16)+BB$3,Datenquellen!$F$7:$H$45,3,FALSE))="X"
                                    ),
                          "X",
                          IF((((NETWORKDAYS('Projektkostenkalkulation EP'!$R$8,EOMONTH('Projektkostenkalkulation EP'!$R$8,0)))*('Projektkostenkalkulation EP'!$N$43/5)*
                                        'Projektkostenkalkulation EP'!$R$27)-SUM($AK$17:BB17))&gt;('Projektkostenkalkulation EP'!$N$43/5),('Projektkostenkalkulation EP'!$N$43/5),
                                         (NETWORKDAYS('Projektkostenkalkulation EP'!$R$8,
                                          EOMONTH('Projektkostenkalkulation EP'!$R$8,0)))*('Projektkostenkalkulation EP'!$N$43/5)*'Projektkostenkalkulation EP'!$R$27-SUM($AK$17:BB17))
                          ),
               "X"
            )</f>
        <v>0</v>
      </c>
      <c r="BD17" s="122">
        <f xml:space="preserve"> IF(TEXT((EDATE('Projektkostenkalkulation EP'!$B$4,16)+BC$3),"MM")=TEXT((EDATE('Projektkostenkalkulation EP'!$B$4,16)+(BC$3-1)),"MM"),
             IF(
                        OR(
                                    TEXT((EDATE('Projektkostenkalkulation EP'!$B$4,16)+BC$3),"TTT") = "Sa",
                                    TEXT((EDATE('Projektkostenkalkulation EP'!$B$4,16)+BC$3),"TTT") = "So",
                                    IF(ISNA(VLOOKUP(EDATE('Projektkostenkalkulation EP'!$B$4,16)+BC$3,Datenquellen!$F$7:$H$45,3,FALSE))," ",VLOOKUP(EDATE('Projektkostenkalkulation EP'!$B$4,16)+BC$3,Datenquellen!$F$7:$H$45,3,FALSE))="X"
                                    ),
                          "X",
                          IF((((NETWORKDAYS('Projektkostenkalkulation EP'!$R$8,EOMONTH('Projektkostenkalkulation EP'!$R$8,0)))*('Projektkostenkalkulation EP'!$N$43/5)*
                                        'Projektkostenkalkulation EP'!$R$27)-SUM($AK$17:BC17))&gt;('Projektkostenkalkulation EP'!$N$43/5),('Projektkostenkalkulation EP'!$N$43/5),
                                         (NETWORKDAYS('Projektkostenkalkulation EP'!$R$8,
                                          EOMONTH('Projektkostenkalkulation EP'!$R$8,0)))*('Projektkostenkalkulation EP'!$N$43/5)*'Projektkostenkalkulation EP'!$R$27-SUM($AK$17:BC17))
                          ),
               "X"
            )</f>
        <v>0</v>
      </c>
      <c r="BE17" s="122" t="str">
        <f xml:space="preserve"> IF(TEXT((EDATE('Projektkostenkalkulation EP'!$B$4,16)+BD$3),"MM")=TEXT((EDATE('Projektkostenkalkulation EP'!$B$4,16)+(BD$3-1)),"MM"),
             IF(
                        OR(
                                    TEXT((EDATE('Projektkostenkalkulation EP'!$B$4,16)+BD$3),"TTT") = "Sa",
                                    TEXT((EDATE('Projektkostenkalkulation EP'!$B$4,16)+BD$3),"TTT") = "So",
                                    IF(ISNA(VLOOKUP(EDATE('Projektkostenkalkulation EP'!$B$4,16)+BD$3,Datenquellen!$F$7:$H$45,3,FALSE))," ",VLOOKUP(EDATE('Projektkostenkalkulation EP'!$B$4,16)+BD$3,Datenquellen!$F$7:$H$45,3,FALSE))="X"
                                    ),
                          "X",
                          IF((((NETWORKDAYS('Projektkostenkalkulation EP'!$R$8,EOMONTH('Projektkostenkalkulation EP'!$R$8,0)))*('Projektkostenkalkulation EP'!$N$43/5)*
                                        'Projektkostenkalkulation EP'!$R$27)-SUM($AK$17:BD17))&gt;('Projektkostenkalkulation EP'!$N$43/5),('Projektkostenkalkulation EP'!$N$43/5),
                                         (NETWORKDAYS('Projektkostenkalkulation EP'!$R$8,
                                          EOMONTH('Projektkostenkalkulation EP'!$R$8,0)))*('Projektkostenkalkulation EP'!$N$43/5)*'Projektkostenkalkulation EP'!$R$27-SUM($AK$17:BD17))
                          ),
               "X"
            )</f>
        <v>X</v>
      </c>
      <c r="BF17" s="122">
        <f xml:space="preserve"> IF(TEXT((EDATE('Projektkostenkalkulation EP'!$B$4,16)+BE$3),"MM")=TEXT((EDATE('Projektkostenkalkulation EP'!$B$4,16)+(BE$3-1)),"MM"),
             IF(
                        OR(
                                    TEXT((EDATE('Projektkostenkalkulation EP'!$B$4,16)+BE$3),"TTT") = "Sa",
                                    TEXT((EDATE('Projektkostenkalkulation EP'!$B$4,16)+BE$3),"TTT") = "So",
                                    IF(ISNA(VLOOKUP(EDATE('Projektkostenkalkulation EP'!$B$4,16)+BE$3,Datenquellen!$F$7:$H$45,3,FALSE))," ",VLOOKUP(EDATE('Projektkostenkalkulation EP'!$B$4,16)+BE$3,Datenquellen!$F$7:$H$45,3,FALSE))="X"
                                    ),
                          "X",
                          IF((((NETWORKDAYS('Projektkostenkalkulation EP'!$R$8,EOMONTH('Projektkostenkalkulation EP'!$R$8,0)))*('Projektkostenkalkulation EP'!$N$43/5)*
                                        'Projektkostenkalkulation EP'!$R$27)-SUM($AK$17:BE17))&gt;('Projektkostenkalkulation EP'!$N$43/5),('Projektkostenkalkulation EP'!$N$43/5),
                                         (NETWORKDAYS('Projektkostenkalkulation EP'!$R$8,
                                          EOMONTH('Projektkostenkalkulation EP'!$R$8,0)))*('Projektkostenkalkulation EP'!$N$43/5)*'Projektkostenkalkulation EP'!$R$27-SUM($AK$17:BE17))
                          ),
               "X"
            )</f>
        <v>0</v>
      </c>
      <c r="BG17" s="122">
        <f xml:space="preserve"> IF(TEXT((EDATE('Projektkostenkalkulation EP'!$B$4,16)+BF$3),"MM")=TEXT((EDATE('Projektkostenkalkulation EP'!$B$4,16)+(BF$3-1)),"MM"),
             IF(
                        OR(
                                    TEXT((EDATE('Projektkostenkalkulation EP'!$B$4,16)+BF$3),"TTT") = "Sa",
                                    TEXT((EDATE('Projektkostenkalkulation EP'!$B$4,16)+BF$3),"TTT") = "So",
                                    IF(ISNA(VLOOKUP(EDATE('Projektkostenkalkulation EP'!$B$4,16)+BF$3,Datenquellen!$F$7:$H$45,3,FALSE))," ",VLOOKUP(EDATE('Projektkostenkalkulation EP'!$B$4,16)+BF$3,Datenquellen!$F$7:$H$45,3,FALSE))="X"
                                    ),
                          "X",
                          IF((((NETWORKDAYS('Projektkostenkalkulation EP'!$R$8,EOMONTH('Projektkostenkalkulation EP'!$R$8,0)))*('Projektkostenkalkulation EP'!$N$43/5)*
                                        'Projektkostenkalkulation EP'!$R$27)-SUM($AK$17:BF17))&gt;('Projektkostenkalkulation EP'!$N$43/5),('Projektkostenkalkulation EP'!$N$43/5),
                                         (NETWORKDAYS('Projektkostenkalkulation EP'!$R$8,
                                          EOMONTH('Projektkostenkalkulation EP'!$R$8,0)))*('Projektkostenkalkulation EP'!$N$43/5)*'Projektkostenkalkulation EP'!$R$27-SUM($AK$17:BF17))
                          ),
               "X"
            )</f>
        <v>0</v>
      </c>
      <c r="BH17" s="122" t="str">
        <f xml:space="preserve"> IF(TEXT((EDATE('Projektkostenkalkulation EP'!$B$4,16)+BG$3),"MM")=TEXT((EDATE('Projektkostenkalkulation EP'!$B$4,16)+(BG$3-1)),"MM"),
             IF(
                        OR(
                                    TEXT((EDATE('Projektkostenkalkulation EP'!$B$4,16)+BG$3),"TTT") = "Sa",
                                    TEXT((EDATE('Projektkostenkalkulation EP'!$B$4,16)+BG$3),"TTT") = "So",
                                    IF(ISNA(VLOOKUP(EDATE('Projektkostenkalkulation EP'!$B$4,16)+BG$3,Datenquellen!$F$7:$H$45,3,FALSE))," ",VLOOKUP(EDATE('Projektkostenkalkulation EP'!$B$4,16)+BG$3,Datenquellen!$F$7:$H$45,3,FALSE))="X"
                                    ),
                          "X",
                          IF((((NETWORKDAYS('Projektkostenkalkulation EP'!$R$8,EOMONTH('Projektkostenkalkulation EP'!$R$8,0)))*('Projektkostenkalkulation EP'!$N$43/5)*
                                        'Projektkostenkalkulation EP'!$R$27)-SUM($AK$17:BG17))&gt;('Projektkostenkalkulation EP'!$N$43/5),('Projektkostenkalkulation EP'!$N$43/5),
                                         (NETWORKDAYS('Projektkostenkalkulation EP'!$R$8,
                                          EOMONTH('Projektkostenkalkulation EP'!$R$8,0)))*('Projektkostenkalkulation EP'!$N$43/5)*'Projektkostenkalkulation EP'!$R$27-SUM($AK$17:BG17))
                          ),
               "X"
            )</f>
        <v>X</v>
      </c>
      <c r="BI17" s="122" t="str">
        <f xml:space="preserve"> IF(TEXT((EDATE('Projektkostenkalkulation EP'!$B$4,16)+BH$3),"MM")=TEXT((EDATE('Projektkostenkalkulation EP'!$B$4,16)+(BH$3-1)),"MM"),
             IF(
                        OR(
                                    TEXT((EDATE('Projektkostenkalkulation EP'!$B$4,16)+BH$3),"TTT") = "Sa",
                                    TEXT((EDATE('Projektkostenkalkulation EP'!$B$4,16)+BH$3),"TTT") = "So",
                                    IF(ISNA(VLOOKUP(EDATE('Projektkostenkalkulation EP'!$B$4,16)+BH$3,Datenquellen!$F$7:$H$45,3,FALSE))," ",VLOOKUP(EDATE('Projektkostenkalkulation EP'!$B$4,16)+BH$3,Datenquellen!$F$7:$H$45,3,FALSE))="X"
                                    ),
                          "X",
                          IF((((NETWORKDAYS('Projektkostenkalkulation EP'!$R$8,EOMONTH('Projektkostenkalkulation EP'!$R$8,0)))*('Projektkostenkalkulation EP'!$N$43/5)*
                                        'Projektkostenkalkulation EP'!$R$27)-SUM($AK$17:BH17))&gt;('Projektkostenkalkulation EP'!$N$43/5),('Projektkostenkalkulation EP'!$N$43/5),
                                         (NETWORKDAYS('Projektkostenkalkulation EP'!$R$8,
                                          EOMONTH('Projektkostenkalkulation EP'!$R$8,0)))*('Projektkostenkalkulation EP'!$N$43/5)*'Projektkostenkalkulation EP'!$R$27-SUM($AK$17:BH17))
                          ),
               "X"
            )</f>
        <v>X</v>
      </c>
      <c r="BJ17" s="122">
        <f xml:space="preserve"> IF(TEXT((EDATE('Projektkostenkalkulation EP'!$B$4,16)+BI$3),"MM")=TEXT((EDATE('Projektkostenkalkulation EP'!$B$4,16)+(BI$3-1)),"MM"),
             IF(
                        OR(
                                    TEXT((EDATE('Projektkostenkalkulation EP'!$B$4,16)+BI$3),"TTT") = "Sa",
                                    TEXT((EDATE('Projektkostenkalkulation EP'!$B$4,16)+BI$3),"TTT") = "So",
                                    IF(ISNA(VLOOKUP(EDATE('Projektkostenkalkulation EP'!$B$4,16)+BI$3,Datenquellen!$F$7:$H$45,3,FALSE))," ",VLOOKUP(EDATE('Projektkostenkalkulation EP'!$B$4,16)+BI$3,Datenquellen!$F$7:$H$45,3,FALSE))="X"
                                    ),
                          "X",
                          IF((((NETWORKDAYS('Projektkostenkalkulation EP'!$R$8,EOMONTH('Projektkostenkalkulation EP'!$R$8,0)))*('Projektkostenkalkulation EP'!$N$43/5)*
                                        'Projektkostenkalkulation EP'!$R$27)-SUM($AK$17:BI17))&gt;('Projektkostenkalkulation EP'!$N$43/5),('Projektkostenkalkulation EP'!$N$43/5),
                                         (NETWORKDAYS('Projektkostenkalkulation EP'!$R$8,
                                          EOMONTH('Projektkostenkalkulation EP'!$R$8,0)))*('Projektkostenkalkulation EP'!$N$43/5)*'Projektkostenkalkulation EP'!$R$27-SUM($AK$17:BI17))
                          ),
               "X"
            )</f>
        <v>0</v>
      </c>
      <c r="BK17" s="122">
        <f xml:space="preserve"> IF(TEXT((EDATE('Projektkostenkalkulation EP'!$B$4,16)+BJ$3),"MM")=TEXT((EDATE('Projektkostenkalkulation EP'!$B$4,16)+(BJ$3-1)),"MM"),
             IF(
                        OR(
                                    TEXT((EDATE('Projektkostenkalkulation EP'!$B$4,16)+BJ$3),"TTT") = "Sa",
                                    TEXT((EDATE('Projektkostenkalkulation EP'!$B$4,16)+BJ$3),"TTT") = "So",
                                    IF(ISNA(VLOOKUP(EDATE('Projektkostenkalkulation EP'!$B$4,16)+BJ$3,Datenquellen!$F$7:$H$45,3,FALSE))," ",VLOOKUP(EDATE('Projektkostenkalkulation EP'!$B$4,16)+BJ$3,Datenquellen!$F$7:$H$45,3,FALSE))="X"
                                    ),
                          "X",
                          IF((((NETWORKDAYS('Projektkostenkalkulation EP'!$R$8,EOMONTH('Projektkostenkalkulation EP'!$R$8,0)))*('Projektkostenkalkulation EP'!$N$43/5)*
                                        'Projektkostenkalkulation EP'!$R$27)-SUM($AK$17:BJ17))&gt;('Projektkostenkalkulation EP'!$N$43/5),('Projektkostenkalkulation EP'!$N$43/5),
                                         (NETWORKDAYS('Projektkostenkalkulation EP'!$R$8,
                                          EOMONTH('Projektkostenkalkulation EP'!$R$8,0)))*('Projektkostenkalkulation EP'!$N$43/5)*'Projektkostenkalkulation EP'!$R$27-SUM($AK$17:BJ17))
                          ),
               "X"
            )</f>
        <v>0</v>
      </c>
      <c r="BL17" s="122">
        <f xml:space="preserve"> IF(TEXT((EDATE('Projektkostenkalkulation EP'!$B$4,16)+BK$3),"MM")=TEXT((EDATE('Projektkostenkalkulation EP'!$B$4,16)+(BK$3-1)),"MM"),
             IF(
                        OR(
                                    TEXT((EDATE('Projektkostenkalkulation EP'!$B$4,16)+BK$3),"TTT") = "Sa",
                                    TEXT((EDATE('Projektkostenkalkulation EP'!$B$4,16)+BK$3),"TTT") = "So",
                                    IF(ISNA(VLOOKUP(EDATE('Projektkostenkalkulation EP'!$B$4,16)+BK$3,Datenquellen!$F$7:$H$45,3,FALSE))," ",VLOOKUP(EDATE('Projektkostenkalkulation EP'!$B$4,16)+BK$3,Datenquellen!$F$7:$H$45,3,FALSE))="X"
                                    ),
                          "X",
                          IF((((NETWORKDAYS('Projektkostenkalkulation EP'!$R$8,EOMONTH('Projektkostenkalkulation EP'!$R$8,0)))*('Projektkostenkalkulation EP'!$N$43/5)*
                                        'Projektkostenkalkulation EP'!$R$27)-SUM($AK$17:BK17))&gt;('Projektkostenkalkulation EP'!$N$43/5),('Projektkostenkalkulation EP'!$N$43/5),
                                         (NETWORKDAYS('Projektkostenkalkulation EP'!$R$8,
                                          EOMONTH('Projektkostenkalkulation EP'!$R$8,0)))*('Projektkostenkalkulation EP'!$N$43/5)*'Projektkostenkalkulation EP'!$R$27-SUM($AK$17:BK17))
                          ),
               "X"
            )</f>
        <v>0</v>
      </c>
      <c r="BM17" s="122">
        <f xml:space="preserve"> IF(TEXT((EDATE('Projektkostenkalkulation EP'!$B$4,16)+BL$3),"MM")=TEXT((EDATE('Projektkostenkalkulation EP'!$B$4,16)+(BL$3-1)),"MM"),
             IF(
                        OR(
                                    TEXT((EDATE('Projektkostenkalkulation EP'!$B$4,16)+BL$3),"TTT") = "Sa",
                                    TEXT((EDATE('Projektkostenkalkulation EP'!$B$4,16)+BL$3),"TTT") = "So",
                                    IF(ISNA(VLOOKUP(EDATE('Projektkostenkalkulation EP'!$B$4,16)+BL$3,Datenquellen!$F$7:$H$45,3,FALSE))," ",VLOOKUP(EDATE('Projektkostenkalkulation EP'!$B$4,16)+BL$3,Datenquellen!$F$7:$H$45,3,FALSE))="X"
                                    ),
                          "X",
                          IF((((NETWORKDAYS('Projektkostenkalkulation EP'!$R$8,EOMONTH('Projektkostenkalkulation EP'!$R$8,0)))*('Projektkostenkalkulation EP'!$N$43/5)*
                                        'Projektkostenkalkulation EP'!$R$27)-SUM($AK$17:BL17))&gt;('Projektkostenkalkulation EP'!$N$43/5),('Projektkostenkalkulation EP'!$N$43/5),
                                         (NETWORKDAYS('Projektkostenkalkulation EP'!$R$8,
                                          EOMONTH('Projektkostenkalkulation EP'!$R$8,0)))*('Projektkostenkalkulation EP'!$N$43/5)*'Projektkostenkalkulation EP'!$R$27-SUM($AK$17:BL17))
                          ),
               "X"
            )</f>
        <v>0</v>
      </c>
      <c r="BN17" s="122">
        <f xml:space="preserve"> IF(TEXT((EDATE('Projektkostenkalkulation EP'!$B$4,16)+BM$3),"MM")=TEXT((EDATE('Projektkostenkalkulation EP'!$B$4,16)+(BM$3-1)),"MM"),
             IF(
                        OR(
                                    TEXT((EDATE('Projektkostenkalkulation EP'!$B$4,16)+BM$3),"TTT") = "Sa",
                                    TEXT((EDATE('Projektkostenkalkulation EP'!$B$4,16)+BM$3),"TTT") = "So",
                                    IF(ISNA(VLOOKUP(EDATE('Projektkostenkalkulation EP'!$B$4,16)+BM$3,Datenquellen!$F$7:$H$45,3,FALSE))," ",VLOOKUP(EDATE('Projektkostenkalkulation EP'!$B$4,16)+BM$3,Datenquellen!$F$7:$H$45,3,FALSE))="X"
                                    ),
                          "X",
                          IF((((NETWORKDAYS('Projektkostenkalkulation EP'!$R$8,EOMONTH('Projektkostenkalkulation EP'!$R$8,0)))*('Projektkostenkalkulation EP'!$N$43/5)*
                                        'Projektkostenkalkulation EP'!$R$27)-SUM($AK$17:BM17))&gt;('Projektkostenkalkulation EP'!$N$43/5),('Projektkostenkalkulation EP'!$N$43/5),
                                         (NETWORKDAYS('Projektkostenkalkulation EP'!$R$8,
                                          EOMONTH('Projektkostenkalkulation EP'!$R$8,0)))*('Projektkostenkalkulation EP'!$N$43/5)*'Projektkostenkalkulation EP'!$R$27-SUM($AK$17:BM17))
                          ),
               "X"
            )</f>
        <v>0</v>
      </c>
      <c r="BO17" s="122" t="str">
        <f xml:space="preserve"> IF(TEXT((EDATE('Projektkostenkalkulation EP'!$B$4,16)+BN$3),"MM")=TEXT((EDATE('Projektkostenkalkulation EP'!$B$4,16)+(BN$3-1)),"MM"),
             IF(
                        OR(
                                    TEXT((EDATE('Projektkostenkalkulation EP'!$B$4,16)+BN$3),"TTT") = "Sa",
                                    TEXT((EDATE('Projektkostenkalkulation EP'!$B$4,16)+BN$3),"TTT") = "So",
                                    IF(ISNA(VLOOKUP(EDATE('Projektkostenkalkulation EP'!$B$4,16)+BN$3,Datenquellen!$F$7:$H$45,3,FALSE))," ",VLOOKUP(EDATE('Projektkostenkalkulation EP'!$B$4,16)+BN$3,Datenquellen!$F$7:$H$45,3,FALSE))="X"
                                    ),
                          "X",
                          IF((((NETWORKDAYS('Projektkostenkalkulation EP'!$R$8,EOMONTH('Projektkostenkalkulation EP'!$R$8,0)))*('Projektkostenkalkulation EP'!$N$43/5)*
                                        'Projektkostenkalkulation EP'!$R$27)-SUM($AK$17:BN17))&gt;('Projektkostenkalkulation EP'!$N$43/5),('Projektkostenkalkulation EP'!$N$43/5),
                                         (NETWORKDAYS('Projektkostenkalkulation EP'!$R$8,
                                          EOMONTH('Projektkostenkalkulation EP'!$R$8,0)))*('Projektkostenkalkulation EP'!$N$43/5)*'Projektkostenkalkulation EP'!$R$27-SUM($AK$17:BN17))
                          ),
               "X"
            )</f>
        <v>X</v>
      </c>
      <c r="BP17" s="121">
        <f>SUM(AK17:BO17)</f>
        <v>0</v>
      </c>
      <c r="BQ17" s="525">
        <f>BP17-BP18</f>
        <v>0</v>
      </c>
    </row>
    <row r="18" spans="1:69" ht="14.25" customHeight="1" thickBot="1" x14ac:dyDescent="0.25">
      <c r="A18" s="3" t="s">
        <v>82</v>
      </c>
      <c r="B18" s="270"/>
      <c r="C18" s="272"/>
      <c r="D18" s="272"/>
      <c r="E18" s="272"/>
      <c r="F18" s="272"/>
      <c r="G18" s="272"/>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123">
        <f>SUM(B18:AF18)</f>
        <v>0</v>
      </c>
      <c r="AH18" s="526"/>
      <c r="AJ18" s="3" t="s">
        <v>82</v>
      </c>
      <c r="AK18" s="270"/>
      <c r="AL18" s="272"/>
      <c r="AM18" s="272"/>
      <c r="AN18" s="272"/>
      <c r="AO18" s="272"/>
      <c r="AP18" s="272"/>
      <c r="AQ18" s="272"/>
      <c r="AR18" s="272"/>
      <c r="AS18" s="272"/>
      <c r="AT18" s="272"/>
      <c r="AU18" s="272"/>
      <c r="AV18" s="272"/>
      <c r="AW18" s="272"/>
      <c r="AX18" s="272"/>
      <c r="AY18" s="272"/>
      <c r="AZ18" s="272"/>
      <c r="BA18" s="272"/>
      <c r="BB18" s="272"/>
      <c r="BC18" s="272"/>
      <c r="BD18" s="272"/>
      <c r="BE18" s="272"/>
      <c r="BF18" s="272"/>
      <c r="BG18" s="272"/>
      <c r="BH18" s="272"/>
      <c r="BI18" s="272"/>
      <c r="BJ18" s="272"/>
      <c r="BK18" s="272"/>
      <c r="BL18" s="272"/>
      <c r="BM18" s="272"/>
      <c r="BN18" s="272"/>
      <c r="BO18" s="272"/>
      <c r="BP18" s="123">
        <f>SUM(AK18:BO18)</f>
        <v>0</v>
      </c>
      <c r="BQ18" s="526"/>
    </row>
    <row r="19" spans="1:69" x14ac:dyDescent="0.2">
      <c r="A19" s="1" t="s">
        <v>59</v>
      </c>
      <c r="B19" s="527" t="str">
        <f>TEXT('Projektkostenkalkulation EP'!$G$8,"MMMM JJJJ")</f>
        <v>Juni 2024</v>
      </c>
      <c r="C19" s="527"/>
      <c r="D19" s="527"/>
      <c r="E19" s="527"/>
      <c r="F19" s="527"/>
      <c r="G19" s="527"/>
      <c r="H19" s="527"/>
      <c r="I19" s="527"/>
      <c r="J19" s="527"/>
      <c r="K19" s="527"/>
      <c r="L19" s="527"/>
      <c r="M19" s="527"/>
      <c r="N19" s="527"/>
      <c r="O19" s="527"/>
      <c r="P19" s="527"/>
      <c r="Q19" s="527"/>
      <c r="R19" s="527"/>
      <c r="S19" s="527"/>
      <c r="T19" s="527"/>
      <c r="U19" s="527"/>
      <c r="V19" s="527"/>
      <c r="W19" s="527"/>
      <c r="X19" s="527"/>
      <c r="Y19" s="527"/>
      <c r="Z19" s="527"/>
      <c r="AA19" s="527"/>
      <c r="AB19" s="527"/>
      <c r="AC19" s="527"/>
      <c r="AD19" s="527"/>
      <c r="AE19" s="527"/>
      <c r="AF19" s="527"/>
      <c r="AG19" s="527"/>
      <c r="AH19" s="528"/>
      <c r="AJ19" s="1" t="s">
        <v>59</v>
      </c>
      <c r="AK19" s="527" t="str">
        <f>TEXT('Projektkostenkalkulation EP'!$S$8,"MMMM JJJJ")</f>
        <v>Juni 2025</v>
      </c>
      <c r="AL19" s="527"/>
      <c r="AM19" s="527"/>
      <c r="AN19" s="527"/>
      <c r="AO19" s="527"/>
      <c r="AP19" s="527"/>
      <c r="AQ19" s="527"/>
      <c r="AR19" s="527"/>
      <c r="AS19" s="527"/>
      <c r="AT19" s="527"/>
      <c r="AU19" s="527"/>
      <c r="AV19" s="527"/>
      <c r="AW19" s="527"/>
      <c r="AX19" s="527"/>
      <c r="AY19" s="527"/>
      <c r="AZ19" s="527"/>
      <c r="BA19" s="527"/>
      <c r="BB19" s="527"/>
      <c r="BC19" s="527"/>
      <c r="BD19" s="527"/>
      <c r="BE19" s="527"/>
      <c r="BF19" s="527"/>
      <c r="BG19" s="527"/>
      <c r="BH19" s="527"/>
      <c r="BI19" s="527"/>
      <c r="BJ19" s="527"/>
      <c r="BK19" s="527"/>
      <c r="BL19" s="527"/>
      <c r="BM19" s="527"/>
      <c r="BN19" s="527"/>
      <c r="BO19" s="527"/>
      <c r="BP19" s="527"/>
      <c r="BQ19" s="528"/>
    </row>
    <row r="20" spans="1:69" ht="14.25" customHeight="1" x14ac:dyDescent="0.2">
      <c r="A20" s="2" t="s">
        <v>81</v>
      </c>
      <c r="B20" s="124" t="str">
        <f>IF(
            OR(
                     TEXT(EDATE('Projektkostenkalkulation EP'!$B$4,5),"TTT") = "Sa",
                     TEXT(EDATE('Projektkostenkalkulation EP'!$B$4,5),"TTT") = "So",
                     IF(ISNA(VLOOKUP(EDATE('Projektkostenkalkulation EP'!$B$4,5),Datenquellen!$F$7:$H$45,3,FALSE))," ",VLOOKUP(EDATE('Projektkostenkalkulation EP'!$B$4,5),Datenquellen!$F$7:$H$45,3,FALSE))="X"
                            ),
                    "X",
                   IF('Projektkostenkalkulation EP'!$G$27&gt;0,('Projektkostenkalkulation EP'!$N$43/5),0)
            )</f>
        <v>X</v>
      </c>
      <c r="C20" s="122" t="str">
        <f xml:space="preserve"> IF(TEXT((EDATE('Projektkostenkalkulation EP'!$B$4,5)+AK$3),"MM")=TEXT((EDATE('Projektkostenkalkulation EP'!$B$4,5)+(AK$3-1)),"MM"),
             IF(
                        OR(
                                    TEXT((EDATE('Projektkostenkalkulation EP'!$B$4,5)+AK$3),"TTT") = "Sa",
                                    TEXT((EDATE('Projektkostenkalkulation EP'!$B$4,5)+AK$3),"TTT") = "So",
                                    IF(ISNA(VLOOKUP(EDATE('Projektkostenkalkulation EP'!$B$4,5)+AK$3,Datenquellen!$F$7:$H$45,3,FALSE))," ",VLOOKUP(EDATE('Projektkostenkalkulation EP'!$B$4,5)+AK$3,Datenquellen!$F$7:$H$45,3,FALSE))="X"
                                    ),
                          "X",
                          IF((((NETWORKDAYS('Projektkostenkalkulation EP'!$G$8,EOMONTH('Projektkostenkalkulation EP'!$G$8,0)))*('Projektkostenkalkulation EP'!$N$43/5)*
                                        'Projektkostenkalkulation EP'!$G$27)-SUM($B$20:B20))&gt;('Projektkostenkalkulation EP'!$N$43/5),('Projektkostenkalkulation EP'!$N$43/5),
                                         (NETWORKDAYS('Projektkostenkalkulation EP'!$G$8,
                                          EOMONTH('Projektkostenkalkulation EP'!$G$8,0)))*('Projektkostenkalkulation EP'!$N$43/5)*'Projektkostenkalkulation EP'!$G$27-SUM($B$20:B20))
                          ),
               "X"
            )</f>
        <v>X</v>
      </c>
      <c r="D20" s="122">
        <f xml:space="preserve"> IF(TEXT((EDATE('Projektkostenkalkulation EP'!$B$4,5)+AL$3),"MM")=TEXT((EDATE('Projektkostenkalkulation EP'!$B$4,5)+(AL$3-1)),"MM"),
             IF(
                        OR(
                                    TEXT((EDATE('Projektkostenkalkulation EP'!$B$4,5)+AL$3),"TTT") = "Sa",
                                    TEXT((EDATE('Projektkostenkalkulation EP'!$B$4,5)+AL$3),"TTT") = "So",
                                    IF(ISNA(VLOOKUP(EDATE('Projektkostenkalkulation EP'!$B$4,5)+AL$3,Datenquellen!$F$7:$H$45,3,FALSE))," ",VLOOKUP(EDATE('Projektkostenkalkulation EP'!$B$4,5)+AL$3,Datenquellen!$F$7:$H$45,3,FALSE))="X"
                                    ),
                          "X",
                          IF((((NETWORKDAYS('Projektkostenkalkulation EP'!$G$8,EOMONTH('Projektkostenkalkulation EP'!$G$8,0)))*('Projektkostenkalkulation EP'!$N$43/5)*
                                        'Projektkostenkalkulation EP'!$G$27)-SUM($B$20:C20))&gt;('Projektkostenkalkulation EP'!$N$43/5),('Projektkostenkalkulation EP'!$N$43/5),
                                         (NETWORKDAYS('Projektkostenkalkulation EP'!$G$8,
                                          EOMONTH('Projektkostenkalkulation EP'!$G$8,0)))*('Projektkostenkalkulation EP'!$N$43/5)*'Projektkostenkalkulation EP'!$G$27-SUM($B$20:C20))
                          ),
               "X"
            )</f>
        <v>0</v>
      </c>
      <c r="E20" s="122">
        <f xml:space="preserve"> IF(TEXT((EDATE('Projektkostenkalkulation EP'!$B$4,5)+AM$3),"MM")=TEXT((EDATE('Projektkostenkalkulation EP'!$B$4,5)+(AM$3-1)),"MM"),
             IF(
                        OR(
                                    TEXT((EDATE('Projektkostenkalkulation EP'!$B$4,5)+AM$3),"TTT") = "Sa",
                                    TEXT((EDATE('Projektkostenkalkulation EP'!$B$4,5)+AM$3),"TTT") = "So",
                                    IF(ISNA(VLOOKUP(EDATE('Projektkostenkalkulation EP'!$B$4,5)+AM$3,Datenquellen!$F$7:$H$45,3,FALSE))," ",VLOOKUP(EDATE('Projektkostenkalkulation EP'!$B$4,5)+AM$3,Datenquellen!$F$7:$H$45,3,FALSE))="X"
                                    ),
                          "X",
                          IF((((NETWORKDAYS('Projektkostenkalkulation EP'!$G$8,EOMONTH('Projektkostenkalkulation EP'!$G$8,0)))*('Projektkostenkalkulation EP'!$N$43/5)*
                                        'Projektkostenkalkulation EP'!$G$27)-SUM($B$20:D20))&gt;('Projektkostenkalkulation EP'!$N$43/5),('Projektkostenkalkulation EP'!$N$43/5),
                                         (NETWORKDAYS('Projektkostenkalkulation EP'!$G$8,
                                          EOMONTH('Projektkostenkalkulation EP'!$G$8,0)))*('Projektkostenkalkulation EP'!$N$43/5)*'Projektkostenkalkulation EP'!$G$27-SUM($B$20:D20))
                          ),
               "X"
            )</f>
        <v>0</v>
      </c>
      <c r="F20" s="122">
        <f xml:space="preserve"> IF(TEXT((EDATE('Projektkostenkalkulation EP'!$B$4,5)+AN$3),"MM")=TEXT((EDATE('Projektkostenkalkulation EP'!$B$4,5)+(AN$3-1)),"MM"),
             IF(
                        OR(
                                    TEXT((EDATE('Projektkostenkalkulation EP'!$B$4,5)+AN$3),"TTT") = "Sa",
                                    TEXT((EDATE('Projektkostenkalkulation EP'!$B$4,5)+AN$3),"TTT") = "So",
                                    IF(ISNA(VLOOKUP(EDATE('Projektkostenkalkulation EP'!$B$4,5)+AN$3,Datenquellen!$F$7:$H$45,3,FALSE))," ",VLOOKUP(EDATE('Projektkostenkalkulation EP'!$B$4,5)+AN$3,Datenquellen!$F$7:$H$45,3,FALSE))="X"
                                    ),
                          "X",
                          IF((((NETWORKDAYS('Projektkostenkalkulation EP'!$G$8,EOMONTH('Projektkostenkalkulation EP'!$G$8,0)))*('Projektkostenkalkulation EP'!$N$43/5)*
                                        'Projektkostenkalkulation EP'!$G$27)-SUM($B$20:E20))&gt;('Projektkostenkalkulation EP'!$N$43/5),('Projektkostenkalkulation EP'!$N$43/5),
                                         (NETWORKDAYS('Projektkostenkalkulation EP'!$G$8,
                                          EOMONTH('Projektkostenkalkulation EP'!$G$8,0)))*('Projektkostenkalkulation EP'!$N$43/5)*'Projektkostenkalkulation EP'!$G$27-SUM($B$20:E20))
                          ),
               "X"
            )</f>
        <v>0</v>
      </c>
      <c r="G20" s="122">
        <f xml:space="preserve"> IF(TEXT((EDATE('Projektkostenkalkulation EP'!$B$4,5)+AO$3),"MM")=TEXT((EDATE('Projektkostenkalkulation EP'!$B$4,5)+(AO$3-1)),"MM"),
             IF(
                        OR(
                                    TEXT((EDATE('Projektkostenkalkulation EP'!$B$4,5)+AO$3),"TTT") = "Sa",
                                    TEXT((EDATE('Projektkostenkalkulation EP'!$B$4,5)+AO$3),"TTT") = "So",
                                    IF(ISNA(VLOOKUP(EDATE('Projektkostenkalkulation EP'!$B$4,5)+AO$3,Datenquellen!$F$7:$H$45,3,FALSE))," ",VLOOKUP(EDATE('Projektkostenkalkulation EP'!$B$4,5)+AO$3,Datenquellen!$F$7:$H$45,3,FALSE))="X"
                                    ),
                          "X",
                          IF((((NETWORKDAYS('Projektkostenkalkulation EP'!$G$8,EOMONTH('Projektkostenkalkulation EP'!$G$8,0)))*('Projektkostenkalkulation EP'!$N$43/5)*
                                        'Projektkostenkalkulation EP'!$G$27)-SUM($B$20:F20))&gt;('Projektkostenkalkulation EP'!$N$43/5),('Projektkostenkalkulation EP'!$N$43/5),
                                         (NETWORKDAYS('Projektkostenkalkulation EP'!$G$8,
                                          EOMONTH('Projektkostenkalkulation EP'!$G$8,0)))*('Projektkostenkalkulation EP'!$N$43/5)*'Projektkostenkalkulation EP'!$G$27-SUM($B$20:F20))
                          ),
               "X"
            )</f>
        <v>0</v>
      </c>
      <c r="H20" s="122">
        <f xml:space="preserve"> IF(TEXT((EDATE('Projektkostenkalkulation EP'!$B$4,5)+AP$3),"MM")=TEXT((EDATE('Projektkostenkalkulation EP'!$B$4,5)+(AP$3-1)),"MM"),
             IF(
                        OR(
                                    TEXT((EDATE('Projektkostenkalkulation EP'!$B$4,5)+AP$3),"TTT") = "Sa",
                                    TEXT((EDATE('Projektkostenkalkulation EP'!$B$4,5)+AP$3),"TTT") = "So",
                                    IF(ISNA(VLOOKUP(EDATE('Projektkostenkalkulation EP'!$B$4,5)+AP$3,Datenquellen!$F$7:$H$45,3,FALSE))," ",VLOOKUP(EDATE('Projektkostenkalkulation EP'!$B$4,5)+AP$3,Datenquellen!$F$7:$H$45,3,FALSE))="X"
                                    ),
                          "X",
                          IF((((NETWORKDAYS('Projektkostenkalkulation EP'!$G$8,EOMONTH('Projektkostenkalkulation EP'!$G$8,0)))*('Projektkostenkalkulation EP'!$N$43/5)*
                                        'Projektkostenkalkulation EP'!$G$27)-SUM($B$20:G20))&gt;('Projektkostenkalkulation EP'!$N$43/5),('Projektkostenkalkulation EP'!$N$43/5),
                                         (NETWORKDAYS('Projektkostenkalkulation EP'!$G$8,
                                          EOMONTH('Projektkostenkalkulation EP'!$G$8,0)))*('Projektkostenkalkulation EP'!$N$43/5)*'Projektkostenkalkulation EP'!$G$27-SUM($B$20:G20))
                          ),
               "X"
            )</f>
        <v>0</v>
      </c>
      <c r="I20" s="122" t="str">
        <f xml:space="preserve"> IF(TEXT((EDATE('Projektkostenkalkulation EP'!$B$4,5)+AQ$3),"MM")=TEXT((EDATE('Projektkostenkalkulation EP'!$B$4,5)+(AQ$3-1)),"MM"),
             IF(
                        OR(
                                    TEXT((EDATE('Projektkostenkalkulation EP'!$B$4,5)+AQ$3),"TTT") = "Sa",
                                    TEXT((EDATE('Projektkostenkalkulation EP'!$B$4,5)+AQ$3),"TTT") = "So",
                                    IF(ISNA(VLOOKUP(EDATE('Projektkostenkalkulation EP'!$B$4,5)+AQ$3,Datenquellen!$F$7:$H$45,3,FALSE))," ",VLOOKUP(EDATE('Projektkostenkalkulation EP'!$B$4,5)+AQ$3,Datenquellen!$F$7:$H$45,3,FALSE))="X"
                                    ),
                          "X",
                          IF((((NETWORKDAYS('Projektkostenkalkulation EP'!$G$8,EOMONTH('Projektkostenkalkulation EP'!$G$8,0)))*('Projektkostenkalkulation EP'!$N$43/5)*
                                        'Projektkostenkalkulation EP'!$G$27)-SUM($B$20:H20))&gt;('Projektkostenkalkulation EP'!$N$43/5),('Projektkostenkalkulation EP'!$N$43/5),
                                         (NETWORKDAYS('Projektkostenkalkulation EP'!$G$8,
                                          EOMONTH('Projektkostenkalkulation EP'!$G$8,0)))*('Projektkostenkalkulation EP'!$N$43/5)*'Projektkostenkalkulation EP'!$G$27-SUM($B$20:H20))
                          ),
               "X"
            )</f>
        <v>X</v>
      </c>
      <c r="J20" s="122" t="str">
        <f xml:space="preserve"> IF(TEXT((EDATE('Projektkostenkalkulation EP'!$B$4,5)+AR$3),"MM")=TEXT((EDATE('Projektkostenkalkulation EP'!$B$4,5)+(AR$3-1)),"MM"),
             IF(
                        OR(
                                    TEXT((EDATE('Projektkostenkalkulation EP'!$B$4,5)+AR$3),"TTT") = "Sa",
                                    TEXT((EDATE('Projektkostenkalkulation EP'!$B$4,5)+AR$3),"TTT") = "So",
                                    IF(ISNA(VLOOKUP(EDATE('Projektkostenkalkulation EP'!$B$4,5)+AR$3,Datenquellen!$F$7:$H$45,3,FALSE))," ",VLOOKUP(EDATE('Projektkostenkalkulation EP'!$B$4,5)+AR$3,Datenquellen!$F$7:$H$45,3,FALSE))="X"
                                    ),
                          "X",
                          IF((((NETWORKDAYS('Projektkostenkalkulation EP'!$G$8,EOMONTH('Projektkostenkalkulation EP'!$G$8,0)))*('Projektkostenkalkulation EP'!$N$43/5)*
                                        'Projektkostenkalkulation EP'!$G$27)-SUM($B$20:I20))&gt;('Projektkostenkalkulation EP'!$N$43/5),('Projektkostenkalkulation EP'!$N$43/5),
                                         (NETWORKDAYS('Projektkostenkalkulation EP'!$G$8,
                                          EOMONTH('Projektkostenkalkulation EP'!$G$8,0)))*('Projektkostenkalkulation EP'!$N$43/5)*'Projektkostenkalkulation EP'!$G$27-SUM($B$20:I20))
                          ),
               "X"
            )</f>
        <v>X</v>
      </c>
      <c r="K20" s="122">
        <f xml:space="preserve"> IF(TEXT((EDATE('Projektkostenkalkulation EP'!$B$4,5)+AS$3),"MM")=TEXT((EDATE('Projektkostenkalkulation EP'!$B$4,5)+(AS$3-1)),"MM"),
             IF(
                        OR(
                                    TEXT((EDATE('Projektkostenkalkulation EP'!$B$4,5)+AS$3),"TTT") = "Sa",
                                    TEXT((EDATE('Projektkostenkalkulation EP'!$B$4,5)+AS$3),"TTT") = "So",
                                    IF(ISNA(VLOOKUP(EDATE('Projektkostenkalkulation EP'!$B$4,5)+AS$3,Datenquellen!$F$7:$H$45,3,FALSE))," ",VLOOKUP(EDATE('Projektkostenkalkulation EP'!$B$4,5)+AS$3,Datenquellen!$F$7:$H$45,3,FALSE))="X"
                                    ),
                          "X",
                          IF((((NETWORKDAYS('Projektkostenkalkulation EP'!$G$8,EOMONTH('Projektkostenkalkulation EP'!$G$8,0)))*('Projektkostenkalkulation EP'!$N$43/5)*
                                        'Projektkostenkalkulation EP'!$G$27)-SUM($B$20:J20))&gt;('Projektkostenkalkulation EP'!$N$43/5),('Projektkostenkalkulation EP'!$N$43/5),
                                         (NETWORKDAYS('Projektkostenkalkulation EP'!$G$8,
                                          EOMONTH('Projektkostenkalkulation EP'!$G$8,0)))*('Projektkostenkalkulation EP'!$N$43/5)*'Projektkostenkalkulation EP'!$G$27-SUM($B$20:J20))
                          ),
               "X"
            )</f>
        <v>0</v>
      </c>
      <c r="L20" s="122">
        <f xml:space="preserve"> IF(TEXT((EDATE('Projektkostenkalkulation EP'!$B$4,5)+AT$3),"MM")=TEXT((EDATE('Projektkostenkalkulation EP'!$B$4,5)+(AT$3-1)),"MM"),
             IF(
                        OR(
                                    TEXT((EDATE('Projektkostenkalkulation EP'!$B$4,5)+AT$3),"TTT") = "Sa",
                                    TEXT((EDATE('Projektkostenkalkulation EP'!$B$4,5)+AT$3),"TTT") = "So",
                                    IF(ISNA(VLOOKUP(EDATE('Projektkostenkalkulation EP'!$B$4,5)+AT$3,Datenquellen!$F$7:$H$45,3,FALSE))," ",VLOOKUP(EDATE('Projektkostenkalkulation EP'!$B$4,5)+AT$3,Datenquellen!$F$7:$H$45,3,FALSE))="X"
                                    ),
                          "X",
                          IF((((NETWORKDAYS('Projektkostenkalkulation EP'!$G$8,EOMONTH('Projektkostenkalkulation EP'!$G$8,0)))*('Projektkostenkalkulation EP'!$N$43/5)*
                                        'Projektkostenkalkulation EP'!$G$27)-SUM($B$20:K20))&gt;('Projektkostenkalkulation EP'!$N$43/5),('Projektkostenkalkulation EP'!$N$43/5),
                                         (NETWORKDAYS('Projektkostenkalkulation EP'!$G$8,
                                          EOMONTH('Projektkostenkalkulation EP'!$G$8,0)))*('Projektkostenkalkulation EP'!$N$43/5)*'Projektkostenkalkulation EP'!$G$27-SUM($B$20:K20))
                          ),
               "X"
            )</f>
        <v>0</v>
      </c>
      <c r="M20" s="122">
        <f xml:space="preserve"> IF(TEXT((EDATE('Projektkostenkalkulation EP'!$B$4,5)+AU$3),"MM")=TEXT((EDATE('Projektkostenkalkulation EP'!$B$4,5)+(AU$3-1)),"MM"),
             IF(
                        OR(
                                    TEXT((EDATE('Projektkostenkalkulation EP'!$B$4,5)+AU$3),"TTT") = "Sa",
                                    TEXT((EDATE('Projektkostenkalkulation EP'!$B$4,5)+AU$3),"TTT") = "So",
                                    IF(ISNA(VLOOKUP(EDATE('Projektkostenkalkulation EP'!$B$4,5)+AU$3,Datenquellen!$F$7:$H$45,3,FALSE))," ",VLOOKUP(EDATE('Projektkostenkalkulation EP'!$B$4,5)+AU$3,Datenquellen!$F$7:$H$45,3,FALSE))="X"
                                    ),
                          "X",
                          IF((((NETWORKDAYS('Projektkostenkalkulation EP'!$G$8,EOMONTH('Projektkostenkalkulation EP'!$G$8,0)))*('Projektkostenkalkulation EP'!$N$43/5)*
                                        'Projektkostenkalkulation EP'!$G$27)-SUM($B$20:L20))&gt;('Projektkostenkalkulation EP'!$N$43/5),('Projektkostenkalkulation EP'!$N$43/5),
                                         (NETWORKDAYS('Projektkostenkalkulation EP'!$G$8,
                                          EOMONTH('Projektkostenkalkulation EP'!$G$8,0)))*('Projektkostenkalkulation EP'!$N$43/5)*'Projektkostenkalkulation EP'!$G$27-SUM($B$20:L20))
                          ),
               "X"
            )</f>
        <v>0</v>
      </c>
      <c r="N20" s="122">
        <f xml:space="preserve"> IF(TEXT((EDATE('Projektkostenkalkulation EP'!$B$4,5)+AV$3),"MM")=TEXT((EDATE('Projektkostenkalkulation EP'!$B$4,5)+(AV$3-1)),"MM"),
             IF(
                        OR(
                                    TEXT((EDATE('Projektkostenkalkulation EP'!$B$4,5)+AV$3),"TTT") = "Sa",
                                    TEXT((EDATE('Projektkostenkalkulation EP'!$B$4,5)+AV$3),"TTT") = "So",
                                    IF(ISNA(VLOOKUP(EDATE('Projektkostenkalkulation EP'!$B$4,5)+AV$3,Datenquellen!$F$7:$H$45,3,FALSE))," ",VLOOKUP(EDATE('Projektkostenkalkulation EP'!$B$4,5)+AV$3,Datenquellen!$F$7:$H$45,3,FALSE))="X"
                                    ),
                          "X",
                          IF((((NETWORKDAYS('Projektkostenkalkulation EP'!$G$8,EOMONTH('Projektkostenkalkulation EP'!$G$8,0)))*('Projektkostenkalkulation EP'!$N$43/5)*
                                        'Projektkostenkalkulation EP'!$G$27)-SUM($B$20:M20))&gt;('Projektkostenkalkulation EP'!$N$43/5),('Projektkostenkalkulation EP'!$N$43/5),
                                         (NETWORKDAYS('Projektkostenkalkulation EP'!$G$8,
                                          EOMONTH('Projektkostenkalkulation EP'!$G$8,0)))*('Projektkostenkalkulation EP'!$N$43/5)*'Projektkostenkalkulation EP'!$G$27-SUM($B$20:M20))
                          ),
               "X"
            )</f>
        <v>0</v>
      </c>
      <c r="O20" s="122">
        <f xml:space="preserve"> IF(TEXT((EDATE('Projektkostenkalkulation EP'!$B$4,5)+AW$3),"MM")=TEXT((EDATE('Projektkostenkalkulation EP'!$B$4,5)+(AW$3-1)),"MM"),
             IF(
                        OR(
                                    TEXT((EDATE('Projektkostenkalkulation EP'!$B$4,5)+AW$3),"TTT") = "Sa",
                                    TEXT((EDATE('Projektkostenkalkulation EP'!$B$4,5)+AW$3),"TTT") = "So",
                                    IF(ISNA(VLOOKUP(EDATE('Projektkostenkalkulation EP'!$B$4,5)+AW$3,Datenquellen!$F$7:$H$45,3,FALSE))," ",VLOOKUP(EDATE('Projektkostenkalkulation EP'!$B$4,5)+AW$3,Datenquellen!$F$7:$H$45,3,FALSE))="X"
                                    ),
                          "X",
                          IF((((NETWORKDAYS('Projektkostenkalkulation EP'!$G$8,EOMONTH('Projektkostenkalkulation EP'!$G$8,0)))*('Projektkostenkalkulation EP'!$N$43/5)*
                                        'Projektkostenkalkulation EP'!$G$27)-SUM($B$20:N20))&gt;('Projektkostenkalkulation EP'!$N$43/5),('Projektkostenkalkulation EP'!$N$43/5),
                                         (NETWORKDAYS('Projektkostenkalkulation EP'!$G$8,
                                          EOMONTH('Projektkostenkalkulation EP'!$G$8,0)))*('Projektkostenkalkulation EP'!$N$43/5)*'Projektkostenkalkulation EP'!$G$27-SUM($B$20:N20))
                          ),
               "X"
            )</f>
        <v>0</v>
      </c>
      <c r="P20" s="122" t="str">
        <f xml:space="preserve"> IF(TEXT((EDATE('Projektkostenkalkulation EP'!$B$4,5)+AX$3),"MM")=TEXT((EDATE('Projektkostenkalkulation EP'!$B$4,5)+(AX$3-1)),"MM"),
             IF(
                        OR(
                                    TEXT((EDATE('Projektkostenkalkulation EP'!$B$4,5)+AX$3),"TTT") = "Sa",
                                    TEXT((EDATE('Projektkostenkalkulation EP'!$B$4,5)+AX$3),"TTT") = "So",
                                    IF(ISNA(VLOOKUP(EDATE('Projektkostenkalkulation EP'!$B$4,5)+AX$3,Datenquellen!$F$7:$H$45,3,FALSE))," ",VLOOKUP(EDATE('Projektkostenkalkulation EP'!$B$4,5)+AX$3,Datenquellen!$F$7:$H$45,3,FALSE))="X"
                                    ),
                          "X",
                          IF((((NETWORKDAYS('Projektkostenkalkulation EP'!$G$8,EOMONTH('Projektkostenkalkulation EP'!$G$8,0)))*('Projektkostenkalkulation EP'!$N$43/5)*
                                        'Projektkostenkalkulation EP'!$G$27)-SUM($B$20:O20))&gt;('Projektkostenkalkulation EP'!$N$43/5),('Projektkostenkalkulation EP'!$N$43/5),
                                         (NETWORKDAYS('Projektkostenkalkulation EP'!$G$8,
                                          EOMONTH('Projektkostenkalkulation EP'!$G$8,0)))*('Projektkostenkalkulation EP'!$N$43/5)*'Projektkostenkalkulation EP'!$G$27-SUM($B$20:O20))
                          ),
               "X"
            )</f>
        <v>X</v>
      </c>
      <c r="Q20" s="122" t="str">
        <f xml:space="preserve"> IF(TEXT((EDATE('Projektkostenkalkulation EP'!$B$4,5)+AY$3),"MM")=TEXT((EDATE('Projektkostenkalkulation EP'!$B$4,5)+(AY$3-1)),"MM"),
             IF(
                        OR(
                                    TEXT((EDATE('Projektkostenkalkulation EP'!$B$4,5)+AY$3),"TTT") = "Sa",
                                    TEXT((EDATE('Projektkostenkalkulation EP'!$B$4,5)+AY$3),"TTT") = "So",
                                    IF(ISNA(VLOOKUP(EDATE('Projektkostenkalkulation EP'!$B$4,5)+AY$3,Datenquellen!$F$7:$H$45,3,FALSE))," ",VLOOKUP(EDATE('Projektkostenkalkulation EP'!$B$4,5)+AY$3,Datenquellen!$F$7:$H$45,3,FALSE))="X"
                                    ),
                          "X",
                          IF((((NETWORKDAYS('Projektkostenkalkulation EP'!$G$8,EOMONTH('Projektkostenkalkulation EP'!$G$8,0)))*('Projektkostenkalkulation EP'!$N$43/5)*
                                        'Projektkostenkalkulation EP'!$G$27)-SUM($B$20:P20))&gt;('Projektkostenkalkulation EP'!$N$43/5),('Projektkostenkalkulation EP'!$N$43/5),
                                         (NETWORKDAYS('Projektkostenkalkulation EP'!$G$8,
                                          EOMONTH('Projektkostenkalkulation EP'!$G$8,0)))*('Projektkostenkalkulation EP'!$N$43/5)*'Projektkostenkalkulation EP'!$G$27-SUM($B$20:P20))
                          ),
               "X"
            )</f>
        <v>X</v>
      </c>
      <c r="R20" s="122">
        <f xml:space="preserve"> IF(TEXT((EDATE('Projektkostenkalkulation EP'!$B$4,5)+AZ$3),"MM")=TEXT((EDATE('Projektkostenkalkulation EP'!$B$4,5)+(AZ$3-1)),"MM"),
             IF(
                        OR(
                                    TEXT((EDATE('Projektkostenkalkulation EP'!$B$4,5)+AZ$3),"TTT") = "Sa",
                                    TEXT((EDATE('Projektkostenkalkulation EP'!$B$4,5)+AZ$3),"TTT") = "So",
                                    IF(ISNA(VLOOKUP(EDATE('Projektkostenkalkulation EP'!$B$4,5)+AZ$3,Datenquellen!$F$7:$H$45,3,FALSE))," ",VLOOKUP(EDATE('Projektkostenkalkulation EP'!$B$4,5)+AZ$3,Datenquellen!$F$7:$H$45,3,FALSE))="X"
                                    ),
                          "X",
                          IF((((NETWORKDAYS('Projektkostenkalkulation EP'!$G$8,EOMONTH('Projektkostenkalkulation EP'!$G$8,0)))*('Projektkostenkalkulation EP'!$N$43/5)*
                                        'Projektkostenkalkulation EP'!$G$27)-SUM($B$20:Q20))&gt;('Projektkostenkalkulation EP'!$N$43/5),('Projektkostenkalkulation EP'!$N$43/5),
                                         (NETWORKDAYS('Projektkostenkalkulation EP'!$G$8,
                                          EOMONTH('Projektkostenkalkulation EP'!$G$8,0)))*('Projektkostenkalkulation EP'!$N$43/5)*'Projektkostenkalkulation EP'!$G$27-SUM($B$20:Q20))
                          ),
               "X"
            )</f>
        <v>0</v>
      </c>
      <c r="S20" s="122">
        <f xml:space="preserve"> IF(TEXT((EDATE('Projektkostenkalkulation EP'!$B$4,5)+BA$3),"MM")=TEXT((EDATE('Projektkostenkalkulation EP'!$B$4,5)+(BA$3-1)),"MM"),
             IF(
                        OR(
                                    TEXT((EDATE('Projektkostenkalkulation EP'!$B$4,5)+BA$3),"TTT") = "Sa",
                                    TEXT((EDATE('Projektkostenkalkulation EP'!$B$4,5)+BA$3),"TTT") = "So",
                                    IF(ISNA(VLOOKUP(EDATE('Projektkostenkalkulation EP'!$B$4,5)+BA$3,Datenquellen!$F$7:$H$45,3,FALSE))," ",VLOOKUP(EDATE('Projektkostenkalkulation EP'!$B$4,5)+BA$3,Datenquellen!$F$7:$H$45,3,FALSE))="X"
                                    ),
                          "X",
                          IF((((NETWORKDAYS('Projektkostenkalkulation EP'!$G$8,EOMONTH('Projektkostenkalkulation EP'!$G$8,0)))*('Projektkostenkalkulation EP'!$N$43/5)*
                                        'Projektkostenkalkulation EP'!$G$27)-SUM($B$20:R20))&gt;('Projektkostenkalkulation EP'!$N$43/5),('Projektkostenkalkulation EP'!$N$43/5),
                                         (NETWORKDAYS('Projektkostenkalkulation EP'!$G$8,
                                          EOMONTH('Projektkostenkalkulation EP'!$G$8,0)))*('Projektkostenkalkulation EP'!$N$43/5)*'Projektkostenkalkulation EP'!$G$27-SUM($B$20:R20))
                          ),
               "X"
            )</f>
        <v>0</v>
      </c>
      <c r="T20" s="122">
        <f xml:space="preserve"> IF(TEXT((EDATE('Projektkostenkalkulation EP'!$B$4,5)+BB$3),"MM")=TEXT((EDATE('Projektkostenkalkulation EP'!$B$4,5)+(BB$3-1)),"MM"),
             IF(
                        OR(
                                    TEXT((EDATE('Projektkostenkalkulation EP'!$B$4,5)+BB$3),"TTT") = "Sa",
                                    TEXT((EDATE('Projektkostenkalkulation EP'!$B$4,5)+BB$3),"TTT") = "So",
                                    IF(ISNA(VLOOKUP(EDATE('Projektkostenkalkulation EP'!$B$4,5)+BB$3,Datenquellen!$F$7:$H$45,3,FALSE))," ",VLOOKUP(EDATE('Projektkostenkalkulation EP'!$B$4,5)+BB$3,Datenquellen!$F$7:$H$45,3,FALSE))="X"
                                    ),
                          "X",
                          IF((((NETWORKDAYS('Projektkostenkalkulation EP'!$G$8,EOMONTH('Projektkostenkalkulation EP'!$G$8,0)))*('Projektkostenkalkulation EP'!$N$43/5)*
                                        'Projektkostenkalkulation EP'!$G$27)-SUM($B$20:S20))&gt;('Projektkostenkalkulation EP'!$N$43/5),('Projektkostenkalkulation EP'!$N$43/5),
                                         (NETWORKDAYS('Projektkostenkalkulation EP'!$G$8,
                                          EOMONTH('Projektkostenkalkulation EP'!$G$8,0)))*('Projektkostenkalkulation EP'!$N$43/5)*'Projektkostenkalkulation EP'!$G$27-SUM($B$20:S20))
                          ),
               "X"
            )</f>
        <v>0</v>
      </c>
      <c r="U20" s="122">
        <f xml:space="preserve"> IF(TEXT((EDATE('Projektkostenkalkulation EP'!$B$4,5)+BC$3),"MM")=TEXT((EDATE('Projektkostenkalkulation EP'!$B$4,5)+(BC$3-1)),"MM"),
             IF(
                        OR(
                                    TEXT((EDATE('Projektkostenkalkulation EP'!$B$4,5)+BC$3),"TTT") = "Sa",
                                    TEXT((EDATE('Projektkostenkalkulation EP'!$B$4,5)+BC$3),"TTT") = "So",
                                    IF(ISNA(VLOOKUP(EDATE('Projektkostenkalkulation EP'!$B$4,5)+BC$3,Datenquellen!$F$7:$H$45,3,FALSE))," ",VLOOKUP(EDATE('Projektkostenkalkulation EP'!$B$4,5)+BC$3,Datenquellen!$F$7:$H$45,3,FALSE))="X"
                                    ),
                          "X",
                          IF((((NETWORKDAYS('Projektkostenkalkulation EP'!$G$8,EOMONTH('Projektkostenkalkulation EP'!$G$8,0)))*('Projektkostenkalkulation EP'!$N$43/5)*
                                        'Projektkostenkalkulation EP'!$G$27)-SUM($B$20:T20))&gt;('Projektkostenkalkulation EP'!$N$43/5),('Projektkostenkalkulation EP'!$N$43/5),
                                         (NETWORKDAYS('Projektkostenkalkulation EP'!$G$8,
                                          EOMONTH('Projektkostenkalkulation EP'!$G$8,0)))*('Projektkostenkalkulation EP'!$N$43/5)*'Projektkostenkalkulation EP'!$G$27-SUM($B$20:T20))
                          ),
               "X"
            )</f>
        <v>0</v>
      </c>
      <c r="V20" s="122">
        <f xml:space="preserve"> IF(TEXT((EDATE('Projektkostenkalkulation EP'!$B$4,5)+BD$3),"MM")=TEXT((EDATE('Projektkostenkalkulation EP'!$B$4,5)+(BD$3-1)),"MM"),
             IF(
                        OR(
                                    TEXT((EDATE('Projektkostenkalkulation EP'!$B$4,5)+BD$3),"TTT") = "Sa",
                                    TEXT((EDATE('Projektkostenkalkulation EP'!$B$4,5)+BD$3),"TTT") = "So",
                                    IF(ISNA(VLOOKUP(EDATE('Projektkostenkalkulation EP'!$B$4,5)+BD$3,Datenquellen!$F$7:$H$45,3,FALSE))," ",VLOOKUP(EDATE('Projektkostenkalkulation EP'!$B$4,5)+BD$3,Datenquellen!$F$7:$H$45,3,FALSE))="X"
                                    ),
                          "X",
                          IF((((NETWORKDAYS('Projektkostenkalkulation EP'!$G$8,EOMONTH('Projektkostenkalkulation EP'!$G$8,0)))*('Projektkostenkalkulation EP'!$N$43/5)*
                                        'Projektkostenkalkulation EP'!$G$27)-SUM($B$20:U20))&gt;('Projektkostenkalkulation EP'!$N$43/5),('Projektkostenkalkulation EP'!$N$43/5),
                                         (NETWORKDAYS('Projektkostenkalkulation EP'!$G$8,
                                          EOMONTH('Projektkostenkalkulation EP'!$G$8,0)))*('Projektkostenkalkulation EP'!$N$43/5)*'Projektkostenkalkulation EP'!$G$27-SUM($B$20:U20))
                          ),
               "X"
            )</f>
        <v>0</v>
      </c>
      <c r="W20" s="122" t="str">
        <f xml:space="preserve"> IF(TEXT((EDATE('Projektkostenkalkulation EP'!$B$4,5)+BE$3),"MM")=TEXT((EDATE('Projektkostenkalkulation EP'!$B$4,5)+(BE$3-1)),"MM"),
             IF(
                        OR(
                                    TEXT((EDATE('Projektkostenkalkulation EP'!$B$4,5)+BE$3),"TTT") = "Sa",
                                    TEXT((EDATE('Projektkostenkalkulation EP'!$B$4,5)+BE$3),"TTT") = "So",
                                    IF(ISNA(VLOOKUP(EDATE('Projektkostenkalkulation EP'!$B$4,5)+BE$3,Datenquellen!$F$7:$H$45,3,FALSE))," ",VLOOKUP(EDATE('Projektkostenkalkulation EP'!$B$4,5)+BE$3,Datenquellen!$F$7:$H$45,3,FALSE))="X"
                                    ),
                          "X",
                          IF((((NETWORKDAYS('Projektkostenkalkulation EP'!$G$8,EOMONTH('Projektkostenkalkulation EP'!$G$8,0)))*('Projektkostenkalkulation EP'!$N$43/5)*
                                        'Projektkostenkalkulation EP'!$G$27)-SUM($B$20:V20))&gt;('Projektkostenkalkulation EP'!$N$43/5),('Projektkostenkalkulation EP'!$N$43/5),
                                         (NETWORKDAYS('Projektkostenkalkulation EP'!$G$8,
                                          EOMONTH('Projektkostenkalkulation EP'!$G$8,0)))*('Projektkostenkalkulation EP'!$N$43/5)*'Projektkostenkalkulation EP'!$G$27-SUM($B$20:V20))
                          ),
               "X"
            )</f>
        <v>X</v>
      </c>
      <c r="X20" s="122" t="str">
        <f xml:space="preserve"> IF(TEXT((EDATE('Projektkostenkalkulation EP'!$B$4,5)+BF$3),"MM")=TEXT((EDATE('Projektkostenkalkulation EP'!$B$4,5)+(BF$3-1)),"MM"),
             IF(
                        OR(
                                    TEXT((EDATE('Projektkostenkalkulation EP'!$B$4,5)+BF$3),"TTT") = "Sa",
                                    TEXT((EDATE('Projektkostenkalkulation EP'!$B$4,5)+BF$3),"TTT") = "So",
                                    IF(ISNA(VLOOKUP(EDATE('Projektkostenkalkulation EP'!$B$4,5)+BF$3,Datenquellen!$F$7:$H$45,3,FALSE))," ",VLOOKUP(EDATE('Projektkostenkalkulation EP'!$B$4,5)+BF$3,Datenquellen!$F$7:$H$45,3,FALSE))="X"
                                    ),
                          "X",
                          IF((((NETWORKDAYS('Projektkostenkalkulation EP'!$G$8,EOMONTH('Projektkostenkalkulation EP'!$G$8,0)))*('Projektkostenkalkulation EP'!$N$43/5)*
                                        'Projektkostenkalkulation EP'!$G$27)-SUM($B$20:W20))&gt;('Projektkostenkalkulation EP'!$N$43/5),('Projektkostenkalkulation EP'!$N$43/5),
                                         (NETWORKDAYS('Projektkostenkalkulation EP'!$G$8,
                                          EOMONTH('Projektkostenkalkulation EP'!$G$8,0)))*('Projektkostenkalkulation EP'!$N$43/5)*'Projektkostenkalkulation EP'!$G$27-SUM($B$20:W20))
                          ),
               "X"
            )</f>
        <v>X</v>
      </c>
      <c r="Y20" s="122">
        <f xml:space="preserve"> IF(TEXT((EDATE('Projektkostenkalkulation EP'!$B$4,5)+BG$3),"MM")=TEXT((EDATE('Projektkostenkalkulation EP'!$B$4,5)+(BG$3-1)),"MM"),
             IF(
                        OR(
                                    TEXT((EDATE('Projektkostenkalkulation EP'!$B$4,5)+BG$3),"TTT") = "Sa",
                                    TEXT((EDATE('Projektkostenkalkulation EP'!$B$4,5)+BG$3),"TTT") = "So",
                                    IF(ISNA(VLOOKUP(EDATE('Projektkostenkalkulation EP'!$B$4,5)+BG$3,Datenquellen!$F$7:$H$45,3,FALSE))," ",VLOOKUP(EDATE('Projektkostenkalkulation EP'!$B$4,5)+BG$3,Datenquellen!$F$7:$H$45,3,FALSE))="X"
                                    ),
                          "X",
                          IF((((NETWORKDAYS('Projektkostenkalkulation EP'!$G$8,EOMONTH('Projektkostenkalkulation EP'!$G$8,0)))*('Projektkostenkalkulation EP'!$N$43/5)*
                                        'Projektkostenkalkulation EP'!$G$27)-SUM($B$20:X20))&gt;('Projektkostenkalkulation EP'!$N$43/5),('Projektkostenkalkulation EP'!$N$43/5),
                                         (NETWORKDAYS('Projektkostenkalkulation EP'!$G$8,
                                          EOMONTH('Projektkostenkalkulation EP'!$G$8,0)))*('Projektkostenkalkulation EP'!$N$43/5)*'Projektkostenkalkulation EP'!$G$27-SUM($B$20:X20))
                          ),
               "X"
            )</f>
        <v>0</v>
      </c>
      <c r="Z20" s="122">
        <f xml:space="preserve"> IF(TEXT((EDATE('Projektkostenkalkulation EP'!$B$4,5)+BH$3),"MM")=TEXT((EDATE('Projektkostenkalkulation EP'!$B$4,5)+(BH$3-1)),"MM"),
             IF(
                        OR(
                                    TEXT((EDATE('Projektkostenkalkulation EP'!$B$4,5)+BH$3),"TTT") = "Sa",
                                    TEXT((EDATE('Projektkostenkalkulation EP'!$B$4,5)+BH$3),"TTT") = "So",
                                    IF(ISNA(VLOOKUP(EDATE('Projektkostenkalkulation EP'!$B$4,5)+BH$3,Datenquellen!$F$7:$H$45,3,FALSE))," ",VLOOKUP(EDATE('Projektkostenkalkulation EP'!$B$4,5)+BH$3,Datenquellen!$F$7:$H$45,3,FALSE))="X"
                                    ),
                          "X",
                          IF((((NETWORKDAYS('Projektkostenkalkulation EP'!$G$8,EOMONTH('Projektkostenkalkulation EP'!$G$8,0)))*('Projektkostenkalkulation EP'!$N$43/5)*
                                        'Projektkostenkalkulation EP'!$G$27)-SUM($B$20:Y20))&gt;('Projektkostenkalkulation EP'!$N$43/5),('Projektkostenkalkulation EP'!$N$43/5),
                                         (NETWORKDAYS('Projektkostenkalkulation EP'!$G$8,
                                          EOMONTH('Projektkostenkalkulation EP'!$G$8,0)))*('Projektkostenkalkulation EP'!$N$43/5)*'Projektkostenkalkulation EP'!$G$27-SUM($B$20:Y20))
                          ),
               "X"
            )</f>
        <v>0</v>
      </c>
      <c r="AA20" s="122">
        <f xml:space="preserve"> IF(TEXT((EDATE('Projektkostenkalkulation EP'!$B$4,5)+BI$3),"MM")=TEXT((EDATE('Projektkostenkalkulation EP'!$B$4,5)+(BI$3-1)),"MM"),
             IF(
                        OR(
                                    TEXT((EDATE('Projektkostenkalkulation EP'!$B$4,5)+BI$3),"TTT") = "Sa",
                                    TEXT((EDATE('Projektkostenkalkulation EP'!$B$4,5)+BI$3),"TTT") = "So",
                                    IF(ISNA(VLOOKUP(EDATE('Projektkostenkalkulation EP'!$B$4,5)+BI$3,Datenquellen!$F$7:$H$45,3,FALSE))," ",VLOOKUP(EDATE('Projektkostenkalkulation EP'!$B$4,5)+BI$3,Datenquellen!$F$7:$H$45,3,FALSE))="X"
                                    ),
                          "X",
                          IF((((NETWORKDAYS('Projektkostenkalkulation EP'!$G$8,EOMONTH('Projektkostenkalkulation EP'!$G$8,0)))*('Projektkostenkalkulation EP'!$N$43/5)*
                                        'Projektkostenkalkulation EP'!$G$27)-SUM($B$20:Z20))&gt;('Projektkostenkalkulation EP'!$N$43/5),('Projektkostenkalkulation EP'!$N$43/5),
                                         (NETWORKDAYS('Projektkostenkalkulation EP'!$G$8,
                                          EOMONTH('Projektkostenkalkulation EP'!$G$8,0)))*('Projektkostenkalkulation EP'!$N$43/5)*'Projektkostenkalkulation EP'!$G$27-SUM($B$20:Z20))
                          ),
               "X"
            )</f>
        <v>0</v>
      </c>
      <c r="AB20" s="122">
        <f xml:space="preserve"> IF(TEXT((EDATE('Projektkostenkalkulation EP'!$B$4,5)+BJ$3),"MM")=TEXT((EDATE('Projektkostenkalkulation EP'!$B$4,5)+(BJ$3-1)),"MM"),
             IF(
                        OR(
                                    TEXT((EDATE('Projektkostenkalkulation EP'!$B$4,5)+BJ$3),"TTT") = "Sa",
                                    TEXT((EDATE('Projektkostenkalkulation EP'!$B$4,5)+BJ$3),"TTT") = "So",
                                    IF(ISNA(VLOOKUP(EDATE('Projektkostenkalkulation EP'!$B$4,5)+BJ$3,Datenquellen!$F$7:$H$45,3,FALSE))," ",VLOOKUP(EDATE('Projektkostenkalkulation EP'!$B$4,5)+BJ$3,Datenquellen!$F$7:$H$45,3,FALSE))="X"
                                    ),
                          "X",
                          IF((((NETWORKDAYS('Projektkostenkalkulation EP'!$G$8,EOMONTH('Projektkostenkalkulation EP'!$G$8,0)))*('Projektkostenkalkulation EP'!$N$43/5)*
                                        'Projektkostenkalkulation EP'!$G$27)-SUM($B$20:AA20))&gt;('Projektkostenkalkulation EP'!$N$43/5),('Projektkostenkalkulation EP'!$N$43/5),
                                         (NETWORKDAYS('Projektkostenkalkulation EP'!$G$8,
                                          EOMONTH('Projektkostenkalkulation EP'!$G$8,0)))*('Projektkostenkalkulation EP'!$N$43/5)*'Projektkostenkalkulation EP'!$G$27-SUM($B$20:AA20))
                          ),
               "X"
            )</f>
        <v>0</v>
      </c>
      <c r="AC20" s="122">
        <f xml:space="preserve"> IF(TEXT((EDATE('Projektkostenkalkulation EP'!$B$4,5)+BK$3),"MM")=TEXT((EDATE('Projektkostenkalkulation EP'!$B$4,5)+(BK$3-1)),"MM"),
             IF(
                        OR(
                                    TEXT((EDATE('Projektkostenkalkulation EP'!$B$4,5)+BK$3),"TTT") = "Sa",
                                    TEXT((EDATE('Projektkostenkalkulation EP'!$B$4,5)+BK$3),"TTT") = "So",
                                    IF(ISNA(VLOOKUP(EDATE('Projektkostenkalkulation EP'!$B$4,5)+BK$3,Datenquellen!$F$7:$H$45,3,FALSE))," ",VLOOKUP(EDATE('Projektkostenkalkulation EP'!$B$4,5)+BK$3,Datenquellen!$F$7:$H$45,3,FALSE))="X"
                                    ),
                          "X",
                          IF((((NETWORKDAYS('Projektkostenkalkulation EP'!$G$8,EOMONTH('Projektkostenkalkulation EP'!$G$8,0)))*('Projektkostenkalkulation EP'!$N$43/5)*
                                        'Projektkostenkalkulation EP'!$G$27)-SUM($B$20:AB20))&gt;('Projektkostenkalkulation EP'!$N$43/5),('Projektkostenkalkulation EP'!$N$43/5),
                                         (NETWORKDAYS('Projektkostenkalkulation EP'!$G$8,
                                          EOMONTH('Projektkostenkalkulation EP'!$G$8,0)))*('Projektkostenkalkulation EP'!$N$43/5)*'Projektkostenkalkulation EP'!$G$27-SUM($B$20:AB20))
                          ),
               "X"
            )</f>
        <v>0</v>
      </c>
      <c r="AD20" s="122" t="str">
        <f xml:space="preserve"> IF(TEXT((EDATE('Projektkostenkalkulation EP'!$B$4,5)+BL$3),"MM")=TEXT((EDATE('Projektkostenkalkulation EP'!$B$4,5)+(BL$3-1)),"MM"),
             IF(
                        OR(
                                    TEXT((EDATE('Projektkostenkalkulation EP'!$B$4,5)+BL$3),"TTT") = "Sa",
                                    TEXT((EDATE('Projektkostenkalkulation EP'!$B$4,5)+BL$3),"TTT") = "So",
                                    IF(ISNA(VLOOKUP(EDATE('Projektkostenkalkulation EP'!$B$4,5)+BL$3,Datenquellen!$F$7:$H$45,3,FALSE))," ",VLOOKUP(EDATE('Projektkostenkalkulation EP'!$B$4,5)+BL$3,Datenquellen!$F$7:$H$45,3,FALSE))="X"
                                    ),
                          "X",
                          IF((((NETWORKDAYS('Projektkostenkalkulation EP'!$G$8,EOMONTH('Projektkostenkalkulation EP'!$G$8,0)))*('Projektkostenkalkulation EP'!$N$43/5)*
                                        'Projektkostenkalkulation EP'!$G$27)-SUM($B$20:AC20))&gt;('Projektkostenkalkulation EP'!$N$43/5),('Projektkostenkalkulation EP'!$N$43/5),
                                         (NETWORKDAYS('Projektkostenkalkulation EP'!$G$8,
                                          EOMONTH('Projektkostenkalkulation EP'!$G$8,0)))*('Projektkostenkalkulation EP'!$N$43/5)*'Projektkostenkalkulation EP'!$G$27-SUM($B$20:AC20))
                          ),
               "X"
            )</f>
        <v>X</v>
      </c>
      <c r="AE20" s="122" t="str">
        <f xml:space="preserve"> IF(TEXT((EDATE('Projektkostenkalkulation EP'!$B$4,5)+BM$3),"MM")=TEXT((EDATE('Projektkostenkalkulation EP'!$B$4,5)+(BM$3-1)),"MM"),
             IF(
                        OR(
                                    TEXT((EDATE('Projektkostenkalkulation EP'!$B$4,5)+BM$3),"TTT") = "Sa",
                                    TEXT((EDATE('Projektkostenkalkulation EP'!$B$4,5)+BM$3),"TTT") = "So",
                                    IF(ISNA(VLOOKUP(EDATE('Projektkostenkalkulation EP'!$B$4,5)+BM$3,Datenquellen!$F$7:$H$45,3,FALSE))," ",VLOOKUP(EDATE('Projektkostenkalkulation EP'!$B$4,5)+BM$3,Datenquellen!$F$7:$H$45,3,FALSE))="X"
                                    ),
                          "X",
                          IF((((NETWORKDAYS('Projektkostenkalkulation EP'!$G$8,EOMONTH('Projektkostenkalkulation EP'!$G$8,0)))*('Projektkostenkalkulation EP'!$N$43/5)*
                                        'Projektkostenkalkulation EP'!$G$27)-SUM($B$20:AD20))&gt;('Projektkostenkalkulation EP'!$N$43/5),('Projektkostenkalkulation EP'!$N$43/5),
                                         (NETWORKDAYS('Projektkostenkalkulation EP'!$G$8,
                                          EOMONTH('Projektkostenkalkulation EP'!$G$8,0)))*('Projektkostenkalkulation EP'!$N$43/5)*'Projektkostenkalkulation EP'!$G$27-SUM($B$20:AD20))
                          ),
               "X"
            )</f>
        <v>X</v>
      </c>
      <c r="AF20" s="122" t="str">
        <f xml:space="preserve"> IF(TEXT((EDATE('Projektkostenkalkulation EP'!$B$4,5)+BN$3),"MM")=TEXT((EDATE('Projektkostenkalkulation EP'!$B$4,5)+(BN$3-1)),"MM"),
             IF(
                        OR(
                                    TEXT((EDATE('Projektkostenkalkulation EP'!$B$4,5)+BN$3),"TTT") = "Sa",
                                    TEXT((EDATE('Projektkostenkalkulation EP'!$B$4,5)+BN$3),"TTT") = "So",
                                    IF(ISNA(VLOOKUP(EDATE('Projektkostenkalkulation EP'!$B$4,5)+BN$3,Datenquellen!$F$7:$H$45,3,FALSE))," ",VLOOKUP(EDATE('Projektkostenkalkulation EP'!$B$4,5)+BN$3,Datenquellen!$F$7:$H$45,3,FALSE))="X"
                                    ),
                          "X",
                          IF((((NETWORKDAYS('Projektkostenkalkulation EP'!$G$8,EOMONTH('Projektkostenkalkulation EP'!$G$8,0)))*('Projektkostenkalkulation EP'!$N$43/5)*
                                        'Projektkostenkalkulation EP'!$G$27)-SUM($B$20:AE20))&gt;('Projektkostenkalkulation EP'!$N$43/5),('Projektkostenkalkulation EP'!$N$43/5),
                                         (NETWORKDAYS('Projektkostenkalkulation EP'!$G$8,
                                          EOMONTH('Projektkostenkalkulation EP'!$G$8,0)))*('Projektkostenkalkulation EP'!$N$43/5)*'Projektkostenkalkulation EP'!$G$27-SUM($B$20:AE20))
                          ),
               "X"
            )</f>
        <v>X</v>
      </c>
      <c r="AG20" s="121">
        <f>SUM(B20:AF20)</f>
        <v>0</v>
      </c>
      <c r="AH20" s="525">
        <f>AG20-AG21</f>
        <v>0</v>
      </c>
      <c r="AJ20" s="2" t="s">
        <v>81</v>
      </c>
      <c r="AK20" s="124" t="str">
        <f>IF(
            OR(
                     TEXT(EDATE('Projektkostenkalkulation EP'!$B$4,17),"TTT") = "Sa",
                     TEXT(EDATE('Projektkostenkalkulation EP'!$B$4,17),"TTT") = "So",
                     IF(ISNA(VLOOKUP(EDATE('Projektkostenkalkulation EP'!$B$4,17),Datenquellen!$F$7:$H$45,3,FALSE))," ",VLOOKUP(EDATE('Projektkostenkalkulation EP'!$B$4,17),Datenquellen!$F$7:$H$45,3,FALSE))="X"
                            ),
                    "X",
                    IF('Projektkostenkalkulation EP'!$S$27&gt;0,('Projektkostenkalkulation EP'!$N$43/5),0)
            )</f>
        <v>X</v>
      </c>
      <c r="AL20" s="122">
        <f xml:space="preserve"> IF(TEXT((EDATE('Projektkostenkalkulation EP'!$B$4,17)+AK$3),"MM")=TEXT((EDATE('Projektkostenkalkulation EP'!$B$4,17)+(AK$3-1)),"MM"),
             IF(
                        OR(
                                    TEXT((EDATE('Projektkostenkalkulation EP'!$B$4,17)+AK$3),"TTT") = "Sa",
                                    TEXT((EDATE('Projektkostenkalkulation EP'!$B$4,17)+AK$3),"TTT") = "So",
                                    IF(ISNA(VLOOKUP(EDATE('Projektkostenkalkulation EP'!$B$4,17)+AK$3,Datenquellen!$F$7:$H$45,3,FALSE))," ",VLOOKUP(EDATE('Projektkostenkalkulation EP'!$B$4,17)+AK$3,Datenquellen!$F$7:$H$45,3,FALSE))="X"
                                    ),
                          "X",
                          IF((((NETWORKDAYS('Projektkostenkalkulation EP'!$S$8,EOMONTH('Projektkostenkalkulation EP'!$S$8,0)))*('Projektkostenkalkulation EP'!$N$43/5)*
                                        'Projektkostenkalkulation EP'!$S$27)-SUM($AK$20:AK20))&gt;('Projektkostenkalkulation EP'!$N$43/5),('Projektkostenkalkulation EP'!$N$43/5),
                                         (NETWORKDAYS('Projektkostenkalkulation EP'!$S$8,
                                          EOMONTH('Projektkostenkalkulation EP'!$S$8,0)))*('Projektkostenkalkulation EP'!$N$43/5)*'Projektkostenkalkulation EP'!$S$27-SUM($AK$20:AK20))
                          ),
               "X"
            )</f>
        <v>0</v>
      </c>
      <c r="AM20" s="122">
        <f xml:space="preserve"> IF(TEXT((EDATE('Projektkostenkalkulation EP'!$B$4,17)+AL$3),"MM")=TEXT((EDATE('Projektkostenkalkulation EP'!$B$4,17)+(AL$3-1)),"MM"),
             IF(
                        OR(
                                    TEXT((EDATE('Projektkostenkalkulation EP'!$B$4,17)+AL$3),"TTT") = "Sa",
                                    TEXT((EDATE('Projektkostenkalkulation EP'!$B$4,17)+AL$3),"TTT") = "So",
                                    IF(ISNA(VLOOKUP(EDATE('Projektkostenkalkulation EP'!$B$4,17)+AL$3,Datenquellen!$F$7:$H$45,3,FALSE))," ",VLOOKUP(EDATE('Projektkostenkalkulation EP'!$B$4,17)+AL$3,Datenquellen!$F$7:$H$45,3,FALSE))="X"
                                    ),
                          "X",
                          IF((((NETWORKDAYS('Projektkostenkalkulation EP'!$S$8,EOMONTH('Projektkostenkalkulation EP'!$S$8,0)))*('Projektkostenkalkulation EP'!$N$43/5)*
                                        'Projektkostenkalkulation EP'!$S$27)-SUM($AK$20:AL20))&gt;('Projektkostenkalkulation EP'!$N$43/5),('Projektkostenkalkulation EP'!$N$43/5),
                                         (NETWORKDAYS('Projektkostenkalkulation EP'!$S$8,
                                          EOMONTH('Projektkostenkalkulation EP'!$S$8,0)))*('Projektkostenkalkulation EP'!$N$43/5)*'Projektkostenkalkulation EP'!$S$27-SUM($AK$20:AL20))
                          ),
               "X"
            )</f>
        <v>0</v>
      </c>
      <c r="AN20" s="122">
        <f xml:space="preserve"> IF(TEXT((EDATE('Projektkostenkalkulation EP'!$B$4,17)+AM$3),"MM")=TEXT((EDATE('Projektkostenkalkulation EP'!$B$4,17)+(AM$3-1)),"MM"),
             IF(
                        OR(
                                    TEXT((EDATE('Projektkostenkalkulation EP'!$B$4,17)+AM$3),"TTT") = "Sa",
                                    TEXT((EDATE('Projektkostenkalkulation EP'!$B$4,17)+AM$3),"TTT") = "So",
                                    IF(ISNA(VLOOKUP(EDATE('Projektkostenkalkulation EP'!$B$4,17)+AM$3,Datenquellen!$F$7:$H$45,3,FALSE))," ",VLOOKUP(EDATE('Projektkostenkalkulation EP'!$B$4,17)+AM$3,Datenquellen!$F$7:$H$45,3,FALSE))="X"
                                    ),
                          "X",
                          IF((((NETWORKDAYS('Projektkostenkalkulation EP'!$S$8,EOMONTH('Projektkostenkalkulation EP'!$S$8,0)))*('Projektkostenkalkulation EP'!$N$43/5)*
                                        'Projektkostenkalkulation EP'!$S$27)-SUM($AK$20:AM20))&gt;('Projektkostenkalkulation EP'!$N$43/5),('Projektkostenkalkulation EP'!$N$43/5),
                                         (NETWORKDAYS('Projektkostenkalkulation EP'!$S$8,
                                          EOMONTH('Projektkostenkalkulation EP'!$S$8,0)))*('Projektkostenkalkulation EP'!$N$43/5)*'Projektkostenkalkulation EP'!$S$27-SUM($AK$20:AM20))
                          ),
               "X"
            )</f>
        <v>0</v>
      </c>
      <c r="AO20" s="122">
        <f xml:space="preserve"> IF(TEXT((EDATE('Projektkostenkalkulation EP'!$B$4,17)+AN$3),"MM")=TEXT((EDATE('Projektkostenkalkulation EP'!$B$4,17)+(AN$3-1)),"MM"),
             IF(
                        OR(
                                    TEXT((EDATE('Projektkostenkalkulation EP'!$B$4,17)+AN$3),"TTT") = "Sa",
                                    TEXT((EDATE('Projektkostenkalkulation EP'!$B$4,17)+AN$3),"TTT") = "So",
                                    IF(ISNA(VLOOKUP(EDATE('Projektkostenkalkulation EP'!$B$4,17)+AN$3,Datenquellen!$F$7:$H$45,3,FALSE))," ",VLOOKUP(EDATE('Projektkostenkalkulation EP'!$B$4,17)+AN$3,Datenquellen!$F$7:$H$45,3,FALSE))="X"
                                    ),
                          "X",
                          IF((((NETWORKDAYS('Projektkostenkalkulation EP'!$S$8,EOMONTH('Projektkostenkalkulation EP'!$S$8,0)))*('Projektkostenkalkulation EP'!$N$43/5)*
                                        'Projektkostenkalkulation EP'!$S$27)-SUM($AK$20:AN20))&gt;('Projektkostenkalkulation EP'!$N$43/5),('Projektkostenkalkulation EP'!$N$43/5),
                                         (NETWORKDAYS('Projektkostenkalkulation EP'!$S$8,
                                          EOMONTH('Projektkostenkalkulation EP'!$S$8,0)))*('Projektkostenkalkulation EP'!$N$43/5)*'Projektkostenkalkulation EP'!$S$27-SUM($AK$20:AN20))
                          ),
               "X"
            )</f>
        <v>0</v>
      </c>
      <c r="AP20" s="122">
        <f xml:space="preserve"> IF(TEXT((EDATE('Projektkostenkalkulation EP'!$B$4,17)+AO$3),"MM")=TEXT((EDATE('Projektkostenkalkulation EP'!$B$4,17)+(AO$3-1)),"MM"),
             IF(
                        OR(
                                    TEXT((EDATE('Projektkostenkalkulation EP'!$B$4,17)+AO$3),"TTT") = "Sa",
                                    TEXT((EDATE('Projektkostenkalkulation EP'!$B$4,17)+AO$3),"TTT") = "So",
                                    IF(ISNA(VLOOKUP(EDATE('Projektkostenkalkulation EP'!$B$4,17)+AO$3,Datenquellen!$F$7:$H$45,3,FALSE))," ",VLOOKUP(EDATE('Projektkostenkalkulation EP'!$B$4,17)+AO$3,Datenquellen!$F$7:$H$45,3,FALSE))="X"
                                    ),
                          "X",
                          IF((((NETWORKDAYS('Projektkostenkalkulation EP'!$S$8,EOMONTH('Projektkostenkalkulation EP'!$S$8,0)))*('Projektkostenkalkulation EP'!$N$43/5)*
                                        'Projektkostenkalkulation EP'!$S$27)-SUM($AK$20:AO20))&gt;('Projektkostenkalkulation EP'!$N$43/5),('Projektkostenkalkulation EP'!$N$43/5),
                                         (NETWORKDAYS('Projektkostenkalkulation EP'!$S$8,
                                          EOMONTH('Projektkostenkalkulation EP'!$S$8,0)))*('Projektkostenkalkulation EP'!$N$43/5)*'Projektkostenkalkulation EP'!$S$27-SUM($AK$20:AO20))
                          ),
               "X"
            )</f>
        <v>0</v>
      </c>
      <c r="AQ20" s="122" t="str">
        <f xml:space="preserve"> IF(TEXT((EDATE('Projektkostenkalkulation EP'!$B$4,17)+AP$3),"MM")=TEXT((EDATE('Projektkostenkalkulation EP'!$B$4,17)+(AP$3-1)),"MM"),
             IF(
                        OR(
                                    TEXT((EDATE('Projektkostenkalkulation EP'!$B$4,17)+AP$3),"TTT") = "Sa",
                                    TEXT((EDATE('Projektkostenkalkulation EP'!$B$4,17)+AP$3),"TTT") = "So",
                                    IF(ISNA(VLOOKUP(EDATE('Projektkostenkalkulation EP'!$B$4,17)+AP$3,Datenquellen!$F$7:$H$45,3,FALSE))," ",VLOOKUP(EDATE('Projektkostenkalkulation EP'!$B$4,17)+AP$3,Datenquellen!$F$7:$H$45,3,FALSE))="X"
                                    ),
                          "X",
                          IF((((NETWORKDAYS('Projektkostenkalkulation EP'!$S$8,EOMONTH('Projektkostenkalkulation EP'!$S$8,0)))*('Projektkostenkalkulation EP'!$N$43/5)*
                                        'Projektkostenkalkulation EP'!$S$27)-SUM($AK$20:AP20))&gt;('Projektkostenkalkulation EP'!$N$43/5),('Projektkostenkalkulation EP'!$N$43/5),
                                         (NETWORKDAYS('Projektkostenkalkulation EP'!$S$8,
                                          EOMONTH('Projektkostenkalkulation EP'!$S$8,0)))*('Projektkostenkalkulation EP'!$N$43/5)*'Projektkostenkalkulation EP'!$S$27-SUM($AK$20:AP20))
                          ),
               "X"
            )</f>
        <v>X</v>
      </c>
      <c r="AR20" s="122" t="str">
        <f xml:space="preserve"> IF(TEXT((EDATE('Projektkostenkalkulation EP'!$B$4,17)+AQ$3),"MM")=TEXT((EDATE('Projektkostenkalkulation EP'!$B$4,17)+(AQ$3-1)),"MM"),
             IF(
                        OR(
                                    TEXT((EDATE('Projektkostenkalkulation EP'!$B$4,17)+AQ$3),"TTT") = "Sa",
                                    TEXT((EDATE('Projektkostenkalkulation EP'!$B$4,17)+AQ$3),"TTT") = "So",
                                    IF(ISNA(VLOOKUP(EDATE('Projektkostenkalkulation EP'!$B$4,17)+AQ$3,Datenquellen!$F$7:$H$45,3,FALSE))," ",VLOOKUP(EDATE('Projektkostenkalkulation EP'!$B$4,17)+AQ$3,Datenquellen!$F$7:$H$45,3,FALSE))="X"
                                    ),
                          "X",
                          IF((((NETWORKDAYS('Projektkostenkalkulation EP'!$S$8,EOMONTH('Projektkostenkalkulation EP'!$S$8,0)))*('Projektkostenkalkulation EP'!$N$43/5)*
                                        'Projektkostenkalkulation EP'!$S$27)-SUM($AK$20:AQ20))&gt;('Projektkostenkalkulation EP'!$N$43/5),('Projektkostenkalkulation EP'!$N$43/5),
                                         (NETWORKDAYS('Projektkostenkalkulation EP'!$S$8,
                                          EOMONTH('Projektkostenkalkulation EP'!$S$8,0)))*('Projektkostenkalkulation EP'!$N$43/5)*'Projektkostenkalkulation EP'!$S$27-SUM($AK$20:AQ20))
                          ),
               "X"
            )</f>
        <v>X</v>
      </c>
      <c r="AS20" s="122" t="str">
        <f xml:space="preserve"> IF(TEXT((EDATE('Projektkostenkalkulation EP'!$B$4,17)+AR$3),"MM")=TEXT((EDATE('Projektkostenkalkulation EP'!$B$4,17)+(AR$3-1)),"MM"),
             IF(
                        OR(
                                    TEXT((EDATE('Projektkostenkalkulation EP'!$B$4,17)+AR$3),"TTT") = "Sa",
                                    TEXT((EDATE('Projektkostenkalkulation EP'!$B$4,17)+AR$3),"TTT") = "So",
                                    IF(ISNA(VLOOKUP(EDATE('Projektkostenkalkulation EP'!$B$4,17)+AR$3,Datenquellen!$F$7:$H$45,3,FALSE))," ",VLOOKUP(EDATE('Projektkostenkalkulation EP'!$B$4,17)+AR$3,Datenquellen!$F$7:$H$45,3,FALSE))="X"
                                    ),
                          "X",
                          IF((((NETWORKDAYS('Projektkostenkalkulation EP'!$S$8,EOMONTH('Projektkostenkalkulation EP'!$S$8,0)))*('Projektkostenkalkulation EP'!$N$43/5)*
                                        'Projektkostenkalkulation EP'!$S$27)-SUM($AK$20:AR20))&gt;('Projektkostenkalkulation EP'!$N$43/5),('Projektkostenkalkulation EP'!$N$43/5),
                                         (NETWORKDAYS('Projektkostenkalkulation EP'!$S$8,
                                          EOMONTH('Projektkostenkalkulation EP'!$S$8,0)))*('Projektkostenkalkulation EP'!$N$43/5)*'Projektkostenkalkulation EP'!$S$27-SUM($AK$20:AR20))
                          ),
               "X"
            )</f>
        <v>X</v>
      </c>
      <c r="AT20" s="122">
        <f xml:space="preserve"> IF(TEXT((EDATE('Projektkostenkalkulation EP'!$B$4,17)+AS$3),"MM")=TEXT((EDATE('Projektkostenkalkulation EP'!$B$4,17)+(AS$3-1)),"MM"),
             IF(
                        OR(
                                    TEXT((EDATE('Projektkostenkalkulation EP'!$B$4,17)+AS$3),"TTT") = "Sa",
                                    TEXT((EDATE('Projektkostenkalkulation EP'!$B$4,17)+AS$3),"TTT") = "So",
                                    IF(ISNA(VLOOKUP(EDATE('Projektkostenkalkulation EP'!$B$4,17)+AS$3,Datenquellen!$F$7:$H$45,3,FALSE))," ",VLOOKUP(EDATE('Projektkostenkalkulation EP'!$B$4,17)+AS$3,Datenquellen!$F$7:$H$45,3,FALSE))="X"
                                    ),
                          "X",
                          IF((((NETWORKDAYS('Projektkostenkalkulation EP'!$S$8,EOMONTH('Projektkostenkalkulation EP'!$S$8,0)))*('Projektkostenkalkulation EP'!$N$43/5)*
                                        'Projektkostenkalkulation EP'!$S$27)-SUM($AK$20:AS20))&gt;('Projektkostenkalkulation EP'!$N$43/5),('Projektkostenkalkulation EP'!$N$43/5),
                                         (NETWORKDAYS('Projektkostenkalkulation EP'!$S$8,
                                          EOMONTH('Projektkostenkalkulation EP'!$S$8,0)))*('Projektkostenkalkulation EP'!$N$43/5)*'Projektkostenkalkulation EP'!$S$27-SUM($AK$20:AS20))
                          ),
               "X"
            )</f>
        <v>0</v>
      </c>
      <c r="AU20" s="122">
        <f xml:space="preserve"> IF(TEXT((EDATE('Projektkostenkalkulation EP'!$B$4,17)+AT$3),"MM")=TEXT((EDATE('Projektkostenkalkulation EP'!$B$4,17)+(AT$3-1)),"MM"),
             IF(
                        OR(
                                    TEXT((EDATE('Projektkostenkalkulation EP'!$B$4,17)+AT$3),"TTT") = "Sa",
                                    TEXT((EDATE('Projektkostenkalkulation EP'!$B$4,17)+AT$3),"TTT") = "So",
                                    IF(ISNA(VLOOKUP(EDATE('Projektkostenkalkulation EP'!$B$4,17)+AT$3,Datenquellen!$F$7:$H$45,3,FALSE))," ",VLOOKUP(EDATE('Projektkostenkalkulation EP'!$B$4,17)+AT$3,Datenquellen!$F$7:$H$45,3,FALSE))="X"
                                    ),
                          "X",
                          IF((((NETWORKDAYS('Projektkostenkalkulation EP'!$S$8,EOMONTH('Projektkostenkalkulation EP'!$S$8,0)))*('Projektkostenkalkulation EP'!$N$43/5)*
                                        'Projektkostenkalkulation EP'!$S$27)-SUM($AK$20:AT20))&gt;('Projektkostenkalkulation EP'!$N$43/5),('Projektkostenkalkulation EP'!$N$43/5),
                                         (NETWORKDAYS('Projektkostenkalkulation EP'!$S$8,
                                          EOMONTH('Projektkostenkalkulation EP'!$S$8,0)))*('Projektkostenkalkulation EP'!$N$43/5)*'Projektkostenkalkulation EP'!$S$27-SUM($AK$20:AT20))
                          ),
               "X"
            )</f>
        <v>0</v>
      </c>
      <c r="AV20" s="122">
        <f xml:space="preserve"> IF(TEXT((EDATE('Projektkostenkalkulation EP'!$B$4,17)+AU$3),"MM")=TEXT((EDATE('Projektkostenkalkulation EP'!$B$4,17)+(AU$3-1)),"MM"),
             IF(
                        OR(
                                    TEXT((EDATE('Projektkostenkalkulation EP'!$B$4,17)+AU$3),"TTT") = "Sa",
                                    TEXT((EDATE('Projektkostenkalkulation EP'!$B$4,17)+AU$3),"TTT") = "So",
                                    IF(ISNA(VLOOKUP(EDATE('Projektkostenkalkulation EP'!$B$4,17)+AU$3,Datenquellen!$F$7:$H$45,3,FALSE))," ",VLOOKUP(EDATE('Projektkostenkalkulation EP'!$B$4,17)+AU$3,Datenquellen!$F$7:$H$45,3,FALSE))="X"
                                    ),
                          "X",
                          IF((((NETWORKDAYS('Projektkostenkalkulation EP'!$S$8,EOMONTH('Projektkostenkalkulation EP'!$S$8,0)))*('Projektkostenkalkulation EP'!$N$43/5)*
                                        'Projektkostenkalkulation EP'!$S$27)-SUM($AK$20:AU20))&gt;('Projektkostenkalkulation EP'!$N$43/5),('Projektkostenkalkulation EP'!$N$43/5),
                                         (NETWORKDAYS('Projektkostenkalkulation EP'!$S$8,
                                          EOMONTH('Projektkostenkalkulation EP'!$S$8,0)))*('Projektkostenkalkulation EP'!$N$43/5)*'Projektkostenkalkulation EP'!$S$27-SUM($AK$20:AU20))
                          ),
               "X"
            )</f>
        <v>0</v>
      </c>
      <c r="AW20" s="122">
        <f xml:space="preserve"> IF(TEXT((EDATE('Projektkostenkalkulation EP'!$B$4,17)+AV$3),"MM")=TEXT((EDATE('Projektkostenkalkulation EP'!$B$4,17)+(AV$3-1)),"MM"),
             IF(
                        OR(
                                    TEXT((EDATE('Projektkostenkalkulation EP'!$B$4,17)+AV$3),"TTT") = "Sa",
                                    TEXT((EDATE('Projektkostenkalkulation EP'!$B$4,17)+AV$3),"TTT") = "So",
                                    IF(ISNA(VLOOKUP(EDATE('Projektkostenkalkulation EP'!$B$4,17)+AV$3,Datenquellen!$F$7:$H$45,3,FALSE))," ",VLOOKUP(EDATE('Projektkostenkalkulation EP'!$B$4,17)+AV$3,Datenquellen!$F$7:$H$45,3,FALSE))="X"
                                    ),
                          "X",
                          IF((((NETWORKDAYS('Projektkostenkalkulation EP'!$S$8,EOMONTH('Projektkostenkalkulation EP'!$S$8,0)))*('Projektkostenkalkulation EP'!$N$43/5)*
                                        'Projektkostenkalkulation EP'!$S$27)-SUM($AK$20:AV20))&gt;('Projektkostenkalkulation EP'!$N$43/5),('Projektkostenkalkulation EP'!$N$43/5),
                                         (NETWORKDAYS('Projektkostenkalkulation EP'!$S$8,
                                          EOMONTH('Projektkostenkalkulation EP'!$S$8,0)))*('Projektkostenkalkulation EP'!$N$43/5)*'Projektkostenkalkulation EP'!$S$27-SUM($AK$20:AV20))
                          ),
               "X"
            )</f>
        <v>0</v>
      </c>
      <c r="AX20" s="122" t="str">
        <f xml:space="preserve"> IF(TEXT((EDATE('Projektkostenkalkulation EP'!$B$4,17)+AW$3),"MM")=TEXT((EDATE('Projektkostenkalkulation EP'!$B$4,17)+(AW$3-1)),"MM"),
             IF(
                        OR(
                                    TEXT((EDATE('Projektkostenkalkulation EP'!$B$4,17)+AW$3),"TTT") = "Sa",
                                    TEXT((EDATE('Projektkostenkalkulation EP'!$B$4,17)+AW$3),"TTT") = "So",
                                    IF(ISNA(VLOOKUP(EDATE('Projektkostenkalkulation EP'!$B$4,17)+AW$3,Datenquellen!$F$7:$H$45,3,FALSE))," ",VLOOKUP(EDATE('Projektkostenkalkulation EP'!$B$4,17)+AW$3,Datenquellen!$F$7:$H$45,3,FALSE))="X"
                                    ),
                          "X",
                          IF((((NETWORKDAYS('Projektkostenkalkulation EP'!$S$8,EOMONTH('Projektkostenkalkulation EP'!$S$8,0)))*('Projektkostenkalkulation EP'!$N$43/5)*
                                        'Projektkostenkalkulation EP'!$S$27)-SUM($AK$20:AW20))&gt;('Projektkostenkalkulation EP'!$N$43/5),('Projektkostenkalkulation EP'!$N$43/5),
                                         (NETWORKDAYS('Projektkostenkalkulation EP'!$S$8,
                                          EOMONTH('Projektkostenkalkulation EP'!$S$8,0)))*('Projektkostenkalkulation EP'!$N$43/5)*'Projektkostenkalkulation EP'!$S$27-SUM($AK$20:AW20))
                          ),
               "X"
            )</f>
        <v>X</v>
      </c>
      <c r="AY20" s="122" t="str">
        <f xml:space="preserve"> IF(TEXT((EDATE('Projektkostenkalkulation EP'!$B$4,17)+AX$3),"MM")=TEXT((EDATE('Projektkostenkalkulation EP'!$B$4,17)+(AX$3-1)),"MM"),
             IF(
                        OR(
                                    TEXT((EDATE('Projektkostenkalkulation EP'!$B$4,17)+AX$3),"TTT") = "Sa",
                                    TEXT((EDATE('Projektkostenkalkulation EP'!$B$4,17)+AX$3),"TTT") = "So",
                                    IF(ISNA(VLOOKUP(EDATE('Projektkostenkalkulation EP'!$B$4,17)+AX$3,Datenquellen!$F$7:$H$45,3,FALSE))," ",VLOOKUP(EDATE('Projektkostenkalkulation EP'!$B$4,17)+AX$3,Datenquellen!$F$7:$H$45,3,FALSE))="X"
                                    ),
                          "X",
                          IF((((NETWORKDAYS('Projektkostenkalkulation EP'!$S$8,EOMONTH('Projektkostenkalkulation EP'!$S$8,0)))*('Projektkostenkalkulation EP'!$N$43/5)*
                                        'Projektkostenkalkulation EP'!$S$27)-SUM($AK$20:AX20))&gt;('Projektkostenkalkulation EP'!$N$43/5),('Projektkostenkalkulation EP'!$N$43/5),
                                         (NETWORKDAYS('Projektkostenkalkulation EP'!$S$8,
                                          EOMONTH('Projektkostenkalkulation EP'!$S$8,0)))*('Projektkostenkalkulation EP'!$N$43/5)*'Projektkostenkalkulation EP'!$S$27-SUM($AK$20:AX20))
                          ),
               "X"
            )</f>
        <v>X</v>
      </c>
      <c r="AZ20" s="122">
        <f xml:space="preserve"> IF(TEXT((EDATE('Projektkostenkalkulation EP'!$B$4,17)+AY$3),"MM")=TEXT((EDATE('Projektkostenkalkulation EP'!$B$4,17)+(AY$3-1)),"MM"),
             IF(
                        OR(
                                    TEXT((EDATE('Projektkostenkalkulation EP'!$B$4,17)+AY$3),"TTT") = "Sa",
                                    TEXT((EDATE('Projektkostenkalkulation EP'!$B$4,17)+AY$3),"TTT") = "So",
                                    IF(ISNA(VLOOKUP(EDATE('Projektkostenkalkulation EP'!$B$4,17)+AY$3,Datenquellen!$F$7:$H$45,3,FALSE))," ",VLOOKUP(EDATE('Projektkostenkalkulation EP'!$B$4,17)+AY$3,Datenquellen!$F$7:$H$45,3,FALSE))="X"
                                    ),
                          "X",
                          IF((((NETWORKDAYS('Projektkostenkalkulation EP'!$S$8,EOMONTH('Projektkostenkalkulation EP'!$S$8,0)))*('Projektkostenkalkulation EP'!$N$43/5)*
                                        'Projektkostenkalkulation EP'!$S$27)-SUM($AK$20:AY20))&gt;('Projektkostenkalkulation EP'!$N$43/5),('Projektkostenkalkulation EP'!$N$43/5),
                                         (NETWORKDAYS('Projektkostenkalkulation EP'!$S$8,
                                          EOMONTH('Projektkostenkalkulation EP'!$S$8,0)))*('Projektkostenkalkulation EP'!$N$43/5)*'Projektkostenkalkulation EP'!$S$27-SUM($AK$20:AY20))
                          ),
               "X"
            )</f>
        <v>0</v>
      </c>
      <c r="BA20" s="122">
        <f xml:space="preserve"> IF(TEXT((EDATE('Projektkostenkalkulation EP'!$B$4,17)+AZ$3),"MM")=TEXT((EDATE('Projektkostenkalkulation EP'!$B$4,17)+(AZ$3-1)),"MM"),
             IF(
                        OR(
                                    TEXT((EDATE('Projektkostenkalkulation EP'!$B$4,17)+AZ$3),"TTT") = "Sa",
                                    TEXT((EDATE('Projektkostenkalkulation EP'!$B$4,17)+AZ$3),"TTT") = "So",
                                    IF(ISNA(VLOOKUP(EDATE('Projektkostenkalkulation EP'!$B$4,17)+AZ$3,Datenquellen!$F$7:$H$45,3,FALSE))," ",VLOOKUP(EDATE('Projektkostenkalkulation EP'!$B$4,17)+AZ$3,Datenquellen!$F$7:$H$45,3,FALSE))="X"
                                    ),
                          "X",
                          IF((((NETWORKDAYS('Projektkostenkalkulation EP'!$S$8,EOMONTH('Projektkostenkalkulation EP'!$S$8,0)))*('Projektkostenkalkulation EP'!$N$43/5)*
                                        'Projektkostenkalkulation EP'!$S$27)-SUM($AK$20:AZ20))&gt;('Projektkostenkalkulation EP'!$N$43/5),('Projektkostenkalkulation EP'!$N$43/5),
                                         (NETWORKDAYS('Projektkostenkalkulation EP'!$S$8,
                                          EOMONTH('Projektkostenkalkulation EP'!$S$8,0)))*('Projektkostenkalkulation EP'!$N$43/5)*'Projektkostenkalkulation EP'!$S$27-SUM($AK$20:AZ20))
                          ),
               "X"
            )</f>
        <v>0</v>
      </c>
      <c r="BB20" s="122">
        <f xml:space="preserve"> IF(TEXT((EDATE('Projektkostenkalkulation EP'!$B$4,17)+BA$3),"MM")=TEXT((EDATE('Projektkostenkalkulation EP'!$B$4,17)+(BA$3-1)),"MM"),
             IF(
                        OR(
                                    TEXT((EDATE('Projektkostenkalkulation EP'!$B$4,17)+BA$3),"TTT") = "Sa",
                                    TEXT((EDATE('Projektkostenkalkulation EP'!$B$4,17)+BA$3),"TTT") = "So",
                                    IF(ISNA(VLOOKUP(EDATE('Projektkostenkalkulation EP'!$B$4,17)+BA$3,Datenquellen!$F$7:$H$45,3,FALSE))," ",VLOOKUP(EDATE('Projektkostenkalkulation EP'!$B$4,17)+BA$3,Datenquellen!$F$7:$H$45,3,FALSE))="X"
                                    ),
                          "X",
                          IF((((NETWORKDAYS('Projektkostenkalkulation EP'!$S$8,EOMONTH('Projektkostenkalkulation EP'!$S$8,0)))*('Projektkostenkalkulation EP'!$N$43/5)*
                                        'Projektkostenkalkulation EP'!$S$27)-SUM($AK$20:BA20))&gt;('Projektkostenkalkulation EP'!$N$43/5),('Projektkostenkalkulation EP'!$N$43/5),
                                         (NETWORKDAYS('Projektkostenkalkulation EP'!$S$8,
                                          EOMONTH('Projektkostenkalkulation EP'!$S$8,0)))*('Projektkostenkalkulation EP'!$N$43/5)*'Projektkostenkalkulation EP'!$S$27-SUM($AK$20:BA20))
                          ),
               "X"
            )</f>
        <v>0</v>
      </c>
      <c r="BC20" s="122" t="str">
        <f xml:space="preserve"> IF(TEXT((EDATE('Projektkostenkalkulation EP'!$B$4,17)+BB$3),"MM")=TEXT((EDATE('Projektkostenkalkulation EP'!$B$4,17)+(BB$3-1)),"MM"),
             IF(
                        OR(
                                    TEXT((EDATE('Projektkostenkalkulation EP'!$B$4,17)+BB$3),"TTT") = "Sa",
                                    TEXT((EDATE('Projektkostenkalkulation EP'!$B$4,17)+BB$3),"TTT") = "So",
                                    IF(ISNA(VLOOKUP(EDATE('Projektkostenkalkulation EP'!$B$4,17)+BB$3,Datenquellen!$F$7:$H$45,3,FALSE))," ",VLOOKUP(EDATE('Projektkostenkalkulation EP'!$B$4,17)+BB$3,Datenquellen!$F$7:$H$45,3,FALSE))="X"
                                    ),
                          "X",
                          IF((((NETWORKDAYS('Projektkostenkalkulation EP'!$S$8,EOMONTH('Projektkostenkalkulation EP'!$S$8,0)))*('Projektkostenkalkulation EP'!$N$43/5)*
                                        'Projektkostenkalkulation EP'!$S$27)-SUM($AK$20:BB20))&gt;('Projektkostenkalkulation EP'!$N$43/5),('Projektkostenkalkulation EP'!$N$43/5),
                                         (NETWORKDAYS('Projektkostenkalkulation EP'!$S$8,
                                          EOMONTH('Projektkostenkalkulation EP'!$S$8,0)))*('Projektkostenkalkulation EP'!$N$43/5)*'Projektkostenkalkulation EP'!$S$27-SUM($AK$20:BB20))
                          ),
               "X"
            )</f>
        <v>X</v>
      </c>
      <c r="BD20" s="122">
        <f xml:space="preserve"> IF(TEXT((EDATE('Projektkostenkalkulation EP'!$B$4,17)+BC$3),"MM")=TEXT((EDATE('Projektkostenkalkulation EP'!$B$4,17)+(BC$3-1)),"MM"),
             IF(
                        OR(
                                    TEXT((EDATE('Projektkostenkalkulation EP'!$B$4,17)+BC$3),"TTT") = "Sa",
                                    TEXT((EDATE('Projektkostenkalkulation EP'!$B$4,17)+BC$3),"TTT") = "So",
                                    IF(ISNA(VLOOKUP(EDATE('Projektkostenkalkulation EP'!$B$4,17)+BC$3,Datenquellen!$F$7:$H$45,3,FALSE))," ",VLOOKUP(EDATE('Projektkostenkalkulation EP'!$B$4,17)+BC$3,Datenquellen!$F$7:$H$45,3,FALSE))="X"
                                    ),
                          "X",
                          IF((((NETWORKDAYS('Projektkostenkalkulation EP'!$S$8,EOMONTH('Projektkostenkalkulation EP'!$S$8,0)))*('Projektkostenkalkulation EP'!$N$43/5)*
                                        'Projektkostenkalkulation EP'!$S$27)-SUM($AK$20:BC20))&gt;('Projektkostenkalkulation EP'!$N$43/5),('Projektkostenkalkulation EP'!$N$43/5),
                                         (NETWORKDAYS('Projektkostenkalkulation EP'!$S$8,
                                          EOMONTH('Projektkostenkalkulation EP'!$S$8,0)))*('Projektkostenkalkulation EP'!$N$43/5)*'Projektkostenkalkulation EP'!$S$27-SUM($AK$20:BC20))
                          ),
               "X"
            )</f>
        <v>0</v>
      </c>
      <c r="BE20" s="122" t="str">
        <f xml:space="preserve"> IF(TEXT((EDATE('Projektkostenkalkulation EP'!$B$4,17)+BD$3),"MM")=TEXT((EDATE('Projektkostenkalkulation EP'!$B$4,17)+(BD$3-1)),"MM"),
             IF(
                        OR(
                                    TEXT((EDATE('Projektkostenkalkulation EP'!$B$4,17)+BD$3),"TTT") = "Sa",
                                    TEXT((EDATE('Projektkostenkalkulation EP'!$B$4,17)+BD$3),"TTT") = "So",
                                    IF(ISNA(VLOOKUP(EDATE('Projektkostenkalkulation EP'!$B$4,17)+BD$3,Datenquellen!$F$7:$H$45,3,FALSE))," ",VLOOKUP(EDATE('Projektkostenkalkulation EP'!$B$4,17)+BD$3,Datenquellen!$F$7:$H$45,3,FALSE))="X"
                                    ),
                          "X",
                          IF((((NETWORKDAYS('Projektkostenkalkulation EP'!$S$8,EOMONTH('Projektkostenkalkulation EP'!$S$8,0)))*('Projektkostenkalkulation EP'!$N$43/5)*
                                        'Projektkostenkalkulation EP'!$S$27)-SUM($AK$20:BD20))&gt;('Projektkostenkalkulation EP'!$N$43/5),('Projektkostenkalkulation EP'!$N$43/5),
                                         (NETWORKDAYS('Projektkostenkalkulation EP'!$S$8,
                                          EOMONTH('Projektkostenkalkulation EP'!$S$8,0)))*('Projektkostenkalkulation EP'!$N$43/5)*'Projektkostenkalkulation EP'!$S$27-SUM($AK$20:BD20))
                          ),
               "X"
            )</f>
        <v>X</v>
      </c>
      <c r="BF20" s="122" t="str">
        <f xml:space="preserve"> IF(TEXT((EDATE('Projektkostenkalkulation EP'!$B$4,17)+BE$3),"MM")=TEXT((EDATE('Projektkostenkalkulation EP'!$B$4,17)+(BE$3-1)),"MM"),
             IF(
                        OR(
                                    TEXT((EDATE('Projektkostenkalkulation EP'!$B$4,17)+BE$3),"TTT") = "Sa",
                                    TEXT((EDATE('Projektkostenkalkulation EP'!$B$4,17)+BE$3),"TTT") = "So",
                                    IF(ISNA(VLOOKUP(EDATE('Projektkostenkalkulation EP'!$B$4,17)+BE$3,Datenquellen!$F$7:$H$45,3,FALSE))," ",VLOOKUP(EDATE('Projektkostenkalkulation EP'!$B$4,17)+BE$3,Datenquellen!$F$7:$H$45,3,FALSE))="X"
                                    ),
                          "X",
                          IF((((NETWORKDAYS('Projektkostenkalkulation EP'!$S$8,EOMONTH('Projektkostenkalkulation EP'!$S$8,0)))*('Projektkostenkalkulation EP'!$N$43/5)*
                                        'Projektkostenkalkulation EP'!$S$27)-SUM($AK$20:BE20))&gt;('Projektkostenkalkulation EP'!$N$43/5),('Projektkostenkalkulation EP'!$N$43/5),
                                         (NETWORKDAYS('Projektkostenkalkulation EP'!$S$8,
                                          EOMONTH('Projektkostenkalkulation EP'!$S$8,0)))*('Projektkostenkalkulation EP'!$N$43/5)*'Projektkostenkalkulation EP'!$S$27-SUM($AK$20:BE20))
                          ),
               "X"
            )</f>
        <v>X</v>
      </c>
      <c r="BG20" s="122">
        <f xml:space="preserve"> IF(TEXT((EDATE('Projektkostenkalkulation EP'!$B$4,17)+BF$3),"MM")=TEXT((EDATE('Projektkostenkalkulation EP'!$B$4,17)+(BF$3-1)),"MM"),
             IF(
                        OR(
                                    TEXT((EDATE('Projektkostenkalkulation EP'!$B$4,17)+BF$3),"TTT") = "Sa",
                                    TEXT((EDATE('Projektkostenkalkulation EP'!$B$4,17)+BF$3),"TTT") = "So",
                                    IF(ISNA(VLOOKUP(EDATE('Projektkostenkalkulation EP'!$B$4,17)+BF$3,Datenquellen!$F$7:$H$45,3,FALSE))," ",VLOOKUP(EDATE('Projektkostenkalkulation EP'!$B$4,17)+BF$3,Datenquellen!$F$7:$H$45,3,FALSE))="X"
                                    ),
                          "X",
                          IF((((NETWORKDAYS('Projektkostenkalkulation EP'!$S$8,EOMONTH('Projektkostenkalkulation EP'!$S$8,0)))*('Projektkostenkalkulation EP'!$N$43/5)*
                                        'Projektkostenkalkulation EP'!$S$27)-SUM($AK$20:BF20))&gt;('Projektkostenkalkulation EP'!$N$43/5),('Projektkostenkalkulation EP'!$N$43/5),
                                         (NETWORKDAYS('Projektkostenkalkulation EP'!$S$8,
                                          EOMONTH('Projektkostenkalkulation EP'!$S$8,0)))*('Projektkostenkalkulation EP'!$N$43/5)*'Projektkostenkalkulation EP'!$S$27-SUM($AK$20:BF20))
                          ),
               "X"
            )</f>
        <v>0</v>
      </c>
      <c r="BH20" s="122">
        <f xml:space="preserve"> IF(TEXT((EDATE('Projektkostenkalkulation EP'!$B$4,17)+BG$3),"MM")=TEXT((EDATE('Projektkostenkalkulation EP'!$B$4,17)+(BG$3-1)),"MM"),
             IF(
                        OR(
                                    TEXT((EDATE('Projektkostenkalkulation EP'!$B$4,17)+BG$3),"TTT") = "Sa",
                                    TEXT((EDATE('Projektkostenkalkulation EP'!$B$4,17)+BG$3),"TTT") = "So",
                                    IF(ISNA(VLOOKUP(EDATE('Projektkostenkalkulation EP'!$B$4,17)+BG$3,Datenquellen!$F$7:$H$45,3,FALSE))," ",VLOOKUP(EDATE('Projektkostenkalkulation EP'!$B$4,17)+BG$3,Datenquellen!$F$7:$H$45,3,FALSE))="X"
                                    ),
                          "X",
                          IF((((NETWORKDAYS('Projektkostenkalkulation EP'!$S$8,EOMONTH('Projektkostenkalkulation EP'!$S$8,0)))*('Projektkostenkalkulation EP'!$N$43/5)*
                                        'Projektkostenkalkulation EP'!$S$27)-SUM($AK$20:BG20))&gt;('Projektkostenkalkulation EP'!$N$43/5),('Projektkostenkalkulation EP'!$N$43/5),
                                         (NETWORKDAYS('Projektkostenkalkulation EP'!$S$8,
                                          EOMONTH('Projektkostenkalkulation EP'!$S$8,0)))*('Projektkostenkalkulation EP'!$N$43/5)*'Projektkostenkalkulation EP'!$S$27-SUM($AK$20:BG20))
                          ),
               "X"
            )</f>
        <v>0</v>
      </c>
      <c r="BI20" s="122">
        <f xml:space="preserve"> IF(TEXT((EDATE('Projektkostenkalkulation EP'!$B$4,17)+BH$3),"MM")=TEXT((EDATE('Projektkostenkalkulation EP'!$B$4,17)+(BH$3-1)),"MM"),
             IF(
                        OR(
                                    TEXT((EDATE('Projektkostenkalkulation EP'!$B$4,17)+BH$3),"TTT") = "Sa",
                                    TEXT((EDATE('Projektkostenkalkulation EP'!$B$4,17)+BH$3),"TTT") = "So",
                                    IF(ISNA(VLOOKUP(EDATE('Projektkostenkalkulation EP'!$B$4,17)+BH$3,Datenquellen!$F$7:$H$45,3,FALSE))," ",VLOOKUP(EDATE('Projektkostenkalkulation EP'!$B$4,17)+BH$3,Datenquellen!$F$7:$H$45,3,FALSE))="X"
                                    ),
                          "X",
                          IF((((NETWORKDAYS('Projektkostenkalkulation EP'!$S$8,EOMONTH('Projektkostenkalkulation EP'!$S$8,0)))*('Projektkostenkalkulation EP'!$N$43/5)*
                                        'Projektkostenkalkulation EP'!$S$27)-SUM($AK$20:BH20))&gt;('Projektkostenkalkulation EP'!$N$43/5),('Projektkostenkalkulation EP'!$N$43/5),
                                         (NETWORKDAYS('Projektkostenkalkulation EP'!$S$8,
                                          EOMONTH('Projektkostenkalkulation EP'!$S$8,0)))*('Projektkostenkalkulation EP'!$N$43/5)*'Projektkostenkalkulation EP'!$S$27-SUM($AK$20:BH20))
                          ),
               "X"
            )</f>
        <v>0</v>
      </c>
      <c r="BJ20" s="122">
        <f xml:space="preserve"> IF(TEXT((EDATE('Projektkostenkalkulation EP'!$B$4,17)+BI$3),"MM")=TEXT((EDATE('Projektkostenkalkulation EP'!$B$4,17)+(BI$3-1)),"MM"),
             IF(
                        OR(
                                    TEXT((EDATE('Projektkostenkalkulation EP'!$B$4,17)+BI$3),"TTT") = "Sa",
                                    TEXT((EDATE('Projektkostenkalkulation EP'!$B$4,17)+BI$3),"TTT") = "So",
                                    IF(ISNA(VLOOKUP(EDATE('Projektkostenkalkulation EP'!$B$4,17)+BI$3,Datenquellen!$F$7:$H$45,3,FALSE))," ",VLOOKUP(EDATE('Projektkostenkalkulation EP'!$B$4,17)+BI$3,Datenquellen!$F$7:$H$45,3,FALSE))="X"
                                    ),
                          "X",
                          IF((((NETWORKDAYS('Projektkostenkalkulation EP'!$S$8,EOMONTH('Projektkostenkalkulation EP'!$S$8,0)))*('Projektkostenkalkulation EP'!$N$43/5)*
                                        'Projektkostenkalkulation EP'!$S$27)-SUM($AK$20:BI20))&gt;('Projektkostenkalkulation EP'!$N$43/5),('Projektkostenkalkulation EP'!$N$43/5),
                                         (NETWORKDAYS('Projektkostenkalkulation EP'!$S$8,
                                          EOMONTH('Projektkostenkalkulation EP'!$S$8,0)))*('Projektkostenkalkulation EP'!$N$43/5)*'Projektkostenkalkulation EP'!$S$27-SUM($AK$20:BI20))
                          ),
               "X"
            )</f>
        <v>0</v>
      </c>
      <c r="BK20" s="122">
        <f xml:space="preserve"> IF(TEXT((EDATE('Projektkostenkalkulation EP'!$B$4,17)+BJ$3),"MM")=TEXT((EDATE('Projektkostenkalkulation EP'!$B$4,17)+(BJ$3-1)),"MM"),
             IF(
                        OR(
                                    TEXT((EDATE('Projektkostenkalkulation EP'!$B$4,17)+BJ$3),"TTT") = "Sa",
                                    TEXT((EDATE('Projektkostenkalkulation EP'!$B$4,17)+BJ$3),"TTT") = "So",
                                    IF(ISNA(VLOOKUP(EDATE('Projektkostenkalkulation EP'!$B$4,17)+BJ$3,Datenquellen!$F$7:$H$45,3,FALSE))," ",VLOOKUP(EDATE('Projektkostenkalkulation EP'!$B$4,17)+BJ$3,Datenquellen!$F$7:$H$45,3,FALSE))="X"
                                    ),
                          "X",
                          IF((((NETWORKDAYS('Projektkostenkalkulation EP'!$S$8,EOMONTH('Projektkostenkalkulation EP'!$S$8,0)))*('Projektkostenkalkulation EP'!$N$43/5)*
                                        'Projektkostenkalkulation EP'!$S$27)-SUM($AK$20:BJ20))&gt;('Projektkostenkalkulation EP'!$N$43/5),('Projektkostenkalkulation EP'!$N$43/5),
                                         (NETWORKDAYS('Projektkostenkalkulation EP'!$S$8,
                                          EOMONTH('Projektkostenkalkulation EP'!$S$8,0)))*('Projektkostenkalkulation EP'!$N$43/5)*'Projektkostenkalkulation EP'!$S$27-SUM($AK$20:BJ20))
                          ),
               "X"
            )</f>
        <v>0</v>
      </c>
      <c r="BL20" s="122" t="str">
        <f xml:space="preserve"> IF(TEXT((EDATE('Projektkostenkalkulation EP'!$B$4,17)+BK$3),"MM")=TEXT((EDATE('Projektkostenkalkulation EP'!$B$4,17)+(BK$3-1)),"MM"),
             IF(
                        OR(
                                    TEXT((EDATE('Projektkostenkalkulation EP'!$B$4,17)+BK$3),"TTT") = "Sa",
                                    TEXT((EDATE('Projektkostenkalkulation EP'!$B$4,17)+BK$3),"TTT") = "So",
                                    IF(ISNA(VLOOKUP(EDATE('Projektkostenkalkulation EP'!$B$4,17)+BK$3,Datenquellen!$F$7:$H$45,3,FALSE))," ",VLOOKUP(EDATE('Projektkostenkalkulation EP'!$B$4,17)+BK$3,Datenquellen!$F$7:$H$45,3,FALSE))="X"
                                    ),
                          "X",
                          IF((((NETWORKDAYS('Projektkostenkalkulation EP'!$S$8,EOMONTH('Projektkostenkalkulation EP'!$S$8,0)))*('Projektkostenkalkulation EP'!$N$43/5)*
                                        'Projektkostenkalkulation EP'!$S$27)-SUM($AK$20:BK20))&gt;('Projektkostenkalkulation EP'!$N$43/5),('Projektkostenkalkulation EP'!$N$43/5),
                                         (NETWORKDAYS('Projektkostenkalkulation EP'!$S$8,
                                          EOMONTH('Projektkostenkalkulation EP'!$S$8,0)))*('Projektkostenkalkulation EP'!$N$43/5)*'Projektkostenkalkulation EP'!$S$27-SUM($AK$20:BK20))
                          ),
               "X"
            )</f>
        <v>X</v>
      </c>
      <c r="BM20" s="122" t="str">
        <f xml:space="preserve"> IF(TEXT((EDATE('Projektkostenkalkulation EP'!$B$4,17)+BL$3),"MM")=TEXT((EDATE('Projektkostenkalkulation EP'!$B$4,17)+(BL$3-1)),"MM"),
             IF(
                        OR(
                                    TEXT((EDATE('Projektkostenkalkulation EP'!$B$4,17)+BL$3),"TTT") = "Sa",
                                    TEXT((EDATE('Projektkostenkalkulation EP'!$B$4,17)+BL$3),"TTT") = "So",
                                    IF(ISNA(VLOOKUP(EDATE('Projektkostenkalkulation EP'!$B$4,17)+BL$3,Datenquellen!$F$7:$H$45,3,FALSE))," ",VLOOKUP(EDATE('Projektkostenkalkulation EP'!$B$4,17)+BL$3,Datenquellen!$F$7:$H$45,3,FALSE))="X"
                                    ),
                          "X",
                          IF((((NETWORKDAYS('Projektkostenkalkulation EP'!$S$8,EOMONTH('Projektkostenkalkulation EP'!$S$8,0)))*('Projektkostenkalkulation EP'!$N$43/5)*
                                        'Projektkostenkalkulation EP'!$S$27)-SUM($AK$20:BL20))&gt;('Projektkostenkalkulation EP'!$N$43/5),('Projektkostenkalkulation EP'!$N$43/5),
                                         (NETWORKDAYS('Projektkostenkalkulation EP'!$S$8,
                                          EOMONTH('Projektkostenkalkulation EP'!$S$8,0)))*('Projektkostenkalkulation EP'!$N$43/5)*'Projektkostenkalkulation EP'!$S$27-SUM($AK$20:BL20))
                          ),
               "X"
            )</f>
        <v>X</v>
      </c>
      <c r="BN20" s="122">
        <f xml:space="preserve"> IF(TEXT((EDATE('Projektkostenkalkulation EP'!$B$4,17)+BM$3),"MM")=TEXT((EDATE('Projektkostenkalkulation EP'!$B$4,17)+(BM$3-1)),"MM"),
             IF(
                        OR(
                                    TEXT((EDATE('Projektkostenkalkulation EP'!$B$4,17)+BM$3),"TTT") = "Sa",
                                    TEXT((EDATE('Projektkostenkalkulation EP'!$B$4,17)+BM$3),"TTT") = "So",
                                    IF(ISNA(VLOOKUP(EDATE('Projektkostenkalkulation EP'!$B$4,17)+BM$3,Datenquellen!$F$7:$H$45,3,FALSE))," ",VLOOKUP(EDATE('Projektkostenkalkulation EP'!$B$4,17)+BM$3,Datenquellen!$F$7:$H$45,3,FALSE))="X"
                                    ),
                          "X",
                          IF((((NETWORKDAYS('Projektkostenkalkulation EP'!$S$8,EOMONTH('Projektkostenkalkulation EP'!$S$8,0)))*('Projektkostenkalkulation EP'!$N$43/5)*
                                        'Projektkostenkalkulation EP'!$S$27)-SUM($AK$20:BM20))&gt;('Projektkostenkalkulation EP'!$N$43/5),('Projektkostenkalkulation EP'!$N$43/5),
                                         (NETWORKDAYS('Projektkostenkalkulation EP'!$S$8,
                                          EOMONTH('Projektkostenkalkulation EP'!$S$8,0)))*('Projektkostenkalkulation EP'!$N$43/5)*'Projektkostenkalkulation EP'!$S$27-SUM($AK$20:BM20))
                          ),
               "X"
            )</f>
        <v>0</v>
      </c>
      <c r="BO20" s="122" t="str">
        <f xml:space="preserve"> IF(TEXT((EDATE('Projektkostenkalkulation EP'!$B$4,17)+BN$3),"MM")=TEXT((EDATE('Projektkostenkalkulation EP'!$B$4,17)+(BN$3-1)),"MM"),
             IF(
                        OR(
                                    TEXT((EDATE('Projektkostenkalkulation EP'!$B$4,17)+BN$3),"TTT") = "Sa",
                                    TEXT((EDATE('Projektkostenkalkulation EP'!$B$4,17)+BN$3),"TTT") = "So",
                                    IF(ISNA(VLOOKUP(EDATE('Projektkostenkalkulation EP'!$B$4,17)+BN$3,Datenquellen!$F$7:$H$45,3,FALSE))," ",VLOOKUP(EDATE('Projektkostenkalkulation EP'!$B$4,17)+BN$3,Datenquellen!$F$7:$H$45,3,FALSE))="X"
                                    ),
                          "X",
                          IF((((NETWORKDAYS('Projektkostenkalkulation EP'!$S$8,EOMONTH('Projektkostenkalkulation EP'!$S$8,0)))*('Projektkostenkalkulation EP'!$N$43/5)*
                                        'Projektkostenkalkulation EP'!$S$27)-SUM($AK$20:BN20))&gt;('Projektkostenkalkulation EP'!$N$43/5),('Projektkostenkalkulation EP'!$N$43/5),
                                         (NETWORKDAYS('Projektkostenkalkulation EP'!$S$8,
                                          EOMONTH('Projektkostenkalkulation EP'!$S$8,0)))*('Projektkostenkalkulation EP'!$N$43/5)*'Projektkostenkalkulation EP'!$S$27-SUM($AK$20:BN20))
                          ),
               "X"
            )</f>
        <v>X</v>
      </c>
      <c r="BP20" s="121">
        <f>SUM(AK20:BO20)</f>
        <v>0</v>
      </c>
      <c r="BQ20" s="525">
        <f>BP20-BP21</f>
        <v>0</v>
      </c>
    </row>
    <row r="21" spans="1:69" ht="14.25" customHeight="1" thickBot="1" x14ac:dyDescent="0.25">
      <c r="A21" s="3" t="s">
        <v>82</v>
      </c>
      <c r="B21" s="270"/>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123">
        <f>SUM(B21:AF21)</f>
        <v>0</v>
      </c>
      <c r="AH21" s="526"/>
      <c r="AJ21" s="3" t="s">
        <v>82</v>
      </c>
      <c r="AK21" s="270"/>
      <c r="AL21" s="272"/>
      <c r="AM21" s="272"/>
      <c r="AN21" s="272"/>
      <c r="AO21" s="272"/>
      <c r="AP21" s="272"/>
      <c r="AQ21" s="272"/>
      <c r="AR21" s="272"/>
      <c r="AS21" s="272"/>
      <c r="AT21" s="272"/>
      <c r="AU21" s="272"/>
      <c r="AV21" s="272"/>
      <c r="AW21" s="272"/>
      <c r="AX21" s="272"/>
      <c r="AY21" s="272"/>
      <c r="AZ21" s="272"/>
      <c r="BA21" s="272"/>
      <c r="BB21" s="272"/>
      <c r="BC21" s="272"/>
      <c r="BD21" s="272"/>
      <c r="BE21" s="272"/>
      <c r="BF21" s="272"/>
      <c r="BG21" s="272"/>
      <c r="BH21" s="272"/>
      <c r="BI21" s="272"/>
      <c r="BJ21" s="272"/>
      <c r="BK21" s="272"/>
      <c r="BL21" s="272"/>
      <c r="BM21" s="272"/>
      <c r="BN21" s="272"/>
      <c r="BO21" s="272"/>
      <c r="BP21" s="123">
        <f>SUM(AK21:BO21)</f>
        <v>0</v>
      </c>
      <c r="BQ21" s="526"/>
    </row>
    <row r="22" spans="1:69" x14ac:dyDescent="0.2">
      <c r="A22" s="1" t="s">
        <v>59</v>
      </c>
      <c r="B22" s="527" t="str">
        <f>TEXT('Projektkostenkalkulation EP'!$H$8,"MMMM JJJJ")</f>
        <v>Juli 2024</v>
      </c>
      <c r="C22" s="527"/>
      <c r="D22" s="527"/>
      <c r="E22" s="527"/>
      <c r="F22" s="527"/>
      <c r="G22" s="527"/>
      <c r="H22" s="527"/>
      <c r="I22" s="527"/>
      <c r="J22" s="527"/>
      <c r="K22" s="527"/>
      <c r="L22" s="527"/>
      <c r="M22" s="527"/>
      <c r="N22" s="527"/>
      <c r="O22" s="527"/>
      <c r="P22" s="527"/>
      <c r="Q22" s="527"/>
      <c r="R22" s="527"/>
      <c r="S22" s="527"/>
      <c r="T22" s="527"/>
      <c r="U22" s="527"/>
      <c r="V22" s="527"/>
      <c r="W22" s="527"/>
      <c r="X22" s="527"/>
      <c r="Y22" s="527"/>
      <c r="Z22" s="527"/>
      <c r="AA22" s="527"/>
      <c r="AB22" s="527"/>
      <c r="AC22" s="527"/>
      <c r="AD22" s="527"/>
      <c r="AE22" s="527"/>
      <c r="AF22" s="527"/>
      <c r="AG22" s="527"/>
      <c r="AH22" s="528"/>
      <c r="AJ22" s="1" t="s">
        <v>59</v>
      </c>
      <c r="AK22" s="527" t="str">
        <f>TEXT('Projektkostenkalkulation EP'!$T$8,"MMMM JJJJ")</f>
        <v>Juli 2025</v>
      </c>
      <c r="AL22" s="527"/>
      <c r="AM22" s="527"/>
      <c r="AN22" s="527"/>
      <c r="AO22" s="527"/>
      <c r="AP22" s="527"/>
      <c r="AQ22" s="527"/>
      <c r="AR22" s="527"/>
      <c r="AS22" s="527"/>
      <c r="AT22" s="527"/>
      <c r="AU22" s="527"/>
      <c r="AV22" s="527"/>
      <c r="AW22" s="527"/>
      <c r="AX22" s="527"/>
      <c r="AY22" s="527"/>
      <c r="AZ22" s="527"/>
      <c r="BA22" s="527"/>
      <c r="BB22" s="527"/>
      <c r="BC22" s="527"/>
      <c r="BD22" s="527"/>
      <c r="BE22" s="527"/>
      <c r="BF22" s="527"/>
      <c r="BG22" s="527"/>
      <c r="BH22" s="527"/>
      <c r="BI22" s="527"/>
      <c r="BJ22" s="527"/>
      <c r="BK22" s="527"/>
      <c r="BL22" s="527"/>
      <c r="BM22" s="527"/>
      <c r="BN22" s="527"/>
      <c r="BO22" s="527"/>
      <c r="BP22" s="527"/>
      <c r="BQ22" s="528"/>
    </row>
    <row r="23" spans="1:69" ht="14.25" customHeight="1" x14ac:dyDescent="0.2">
      <c r="A23" s="2" t="s">
        <v>81</v>
      </c>
      <c r="B23" s="124">
        <f>IF(
            OR(
                     TEXT(EDATE('Projektkostenkalkulation EP'!$B$4,6),"TTT") = "Sa",
                     TEXT(EDATE('Projektkostenkalkulation EP'!$B$4,6),"TTT") = "So",
                     IF(ISNA(VLOOKUP(EDATE('Projektkostenkalkulation EP'!$B$4,6),Datenquellen!$F$7:$H$45,3,FALSE))," ",VLOOKUP(EDATE('Projektkostenkalkulation EP'!$B$4,6),Datenquellen!$F$7:$H$45,3,FALSE))="X"
                            ),
                    "X",
                    IF('Projektkostenkalkulation EP'!$H$27&gt;0,('Projektkostenkalkulation EP'!$N$43/5),0)
            )</f>
        <v>0</v>
      </c>
      <c r="C23" s="122">
        <f xml:space="preserve"> IF(TEXT((EDATE('Projektkostenkalkulation EP'!$B$4,6)+AK$3),"MM")=TEXT((EDATE('Projektkostenkalkulation EP'!$B$4,6)+(AK$3-1)),"MM"),
             IF(
                        OR(
                                    TEXT((EDATE('Projektkostenkalkulation EP'!$B$4,6)+AK$3),"TTT") = "Sa",
                                    TEXT((EDATE('Projektkostenkalkulation EP'!$B$4,6)+AK$3),"TTT") = "So",
                                    IF(ISNA(VLOOKUP(EDATE('Projektkostenkalkulation EP'!$B$4,6)+AK$3,Datenquellen!$F$7:$H$45,3,FALSE))," ",VLOOKUP(EDATE('Projektkostenkalkulation EP'!$B$4,6)+AK$3,Datenquellen!$F$7:$H$45,3,FALSE))="X"
                                    ),
                          "X",
                           IF((((NETWORKDAYS('Projektkostenkalkulation EP'!$H$8,EOMONTH('Projektkostenkalkulation EP'!$H$8,0)))*('Projektkostenkalkulation EP'!$N$43/5)*
                                        'Projektkostenkalkulation EP'!$H$27)-SUM($B$23:B23))&gt;('Projektkostenkalkulation EP'!$N$43/5),('Projektkostenkalkulation EP'!$N$43/5),
                                         (NETWORKDAYS('Projektkostenkalkulation EP'!$H$8,
                                          EOMONTH('Projektkostenkalkulation EP'!$H$8,0)))*('Projektkostenkalkulation EP'!$N$43/5)*'Projektkostenkalkulation EP'!$H$27-SUM($B$23:B23))
                          ),
               "X"
            )</f>
        <v>0</v>
      </c>
      <c r="D23" s="122">
        <f xml:space="preserve"> IF(TEXT((EDATE('Projektkostenkalkulation EP'!$B$4,6)+AL$3),"MM")=TEXT((EDATE('Projektkostenkalkulation EP'!$B$4,6)+(AL$3-1)),"MM"),
             IF(
                        OR(
                                    TEXT((EDATE('Projektkostenkalkulation EP'!$B$4,6)+AL$3),"TTT") = "Sa",
                                    TEXT((EDATE('Projektkostenkalkulation EP'!$B$4,6)+AL$3),"TTT") = "So",
                                    IF(ISNA(VLOOKUP(EDATE('Projektkostenkalkulation EP'!$B$4,6)+AL$3,Datenquellen!$F$7:$H$45,3,FALSE))," ",VLOOKUP(EDATE('Projektkostenkalkulation EP'!$B$4,6)+AL$3,Datenquellen!$F$7:$H$45,3,FALSE))="X"
                                    ),
                          "X",
                           IF((((NETWORKDAYS('Projektkostenkalkulation EP'!$H$8,EOMONTH('Projektkostenkalkulation EP'!$H$8,0)))*('Projektkostenkalkulation EP'!$N$43/5)*
                                        'Projektkostenkalkulation EP'!$H$27)-SUM($B$23:C23))&gt;('Projektkostenkalkulation EP'!$N$43/5),('Projektkostenkalkulation EP'!$N$43/5),
                                         (NETWORKDAYS('Projektkostenkalkulation EP'!$H$8,
                                          EOMONTH('Projektkostenkalkulation EP'!$H$8,0)))*('Projektkostenkalkulation EP'!$N$43/5)*'Projektkostenkalkulation EP'!$H$27-SUM($B$23:C23))
                          ),
               "X"
            )</f>
        <v>0</v>
      </c>
      <c r="E23" s="122">
        <f xml:space="preserve"> IF(TEXT((EDATE('Projektkostenkalkulation EP'!$B$4,6)+AM$3),"MM")=TEXT((EDATE('Projektkostenkalkulation EP'!$B$4,6)+(AM$3-1)),"MM"),
             IF(
                        OR(
                                    TEXT((EDATE('Projektkostenkalkulation EP'!$B$4,6)+AM$3),"TTT") = "Sa",
                                    TEXT((EDATE('Projektkostenkalkulation EP'!$B$4,6)+AM$3),"TTT") = "So",
                                    IF(ISNA(VLOOKUP(EDATE('Projektkostenkalkulation EP'!$B$4,6)+AM$3,Datenquellen!$F$7:$H$45,3,FALSE))," ",VLOOKUP(EDATE('Projektkostenkalkulation EP'!$B$4,6)+AM$3,Datenquellen!$F$7:$H$45,3,FALSE))="X"
                                    ),
                          "X",
                           IF((((NETWORKDAYS('Projektkostenkalkulation EP'!$H$8,EOMONTH('Projektkostenkalkulation EP'!$H$8,0)))*('Projektkostenkalkulation EP'!$N$43/5)*
                                        'Projektkostenkalkulation EP'!$H$27)-SUM($B$23:D23))&gt;('Projektkostenkalkulation EP'!$N$43/5),('Projektkostenkalkulation EP'!$N$43/5),
                                         (NETWORKDAYS('Projektkostenkalkulation EP'!$H$8,
                                          EOMONTH('Projektkostenkalkulation EP'!$H$8,0)))*('Projektkostenkalkulation EP'!$N$43/5)*'Projektkostenkalkulation EP'!$H$27-SUM($B$23:D23))
                          ),
               "X"
            )</f>
        <v>0</v>
      </c>
      <c r="F23" s="122">
        <f xml:space="preserve"> IF(TEXT((EDATE('Projektkostenkalkulation EP'!$B$4,6)+AN$3),"MM")=TEXT((EDATE('Projektkostenkalkulation EP'!$B$4,6)+(AN$3-1)),"MM"),
             IF(
                        OR(
                                    TEXT((EDATE('Projektkostenkalkulation EP'!$B$4,6)+AN$3),"TTT") = "Sa",
                                    TEXT((EDATE('Projektkostenkalkulation EP'!$B$4,6)+AN$3),"TTT") = "So",
                                    IF(ISNA(VLOOKUP(EDATE('Projektkostenkalkulation EP'!$B$4,6)+AN$3,Datenquellen!$F$7:$H$45,3,FALSE))," ",VLOOKUP(EDATE('Projektkostenkalkulation EP'!$B$4,6)+AN$3,Datenquellen!$F$7:$H$45,3,FALSE))="X"
                                    ),
                          "X",
                           IF((((NETWORKDAYS('Projektkostenkalkulation EP'!$H$8,EOMONTH('Projektkostenkalkulation EP'!$H$8,0)))*('Projektkostenkalkulation EP'!$N$43/5)*
                                        'Projektkostenkalkulation EP'!$H$27)-SUM($B$23:E23))&gt;('Projektkostenkalkulation EP'!$N$43/5),('Projektkostenkalkulation EP'!$N$43/5),
                                         (NETWORKDAYS('Projektkostenkalkulation EP'!$H$8,
                                          EOMONTH('Projektkostenkalkulation EP'!$H$8,0)))*('Projektkostenkalkulation EP'!$N$43/5)*'Projektkostenkalkulation EP'!$H$27-SUM($B$23:E23))
                          ),
               "X"
            )</f>
        <v>0</v>
      </c>
      <c r="G23" s="122" t="str">
        <f xml:space="preserve"> IF(TEXT((EDATE('Projektkostenkalkulation EP'!$B$4,6)+AO$3),"MM")=TEXT((EDATE('Projektkostenkalkulation EP'!$B$4,6)+(AO$3-1)),"MM"),
             IF(
                        OR(
                                    TEXT((EDATE('Projektkostenkalkulation EP'!$B$4,6)+AO$3),"TTT") = "Sa",
                                    TEXT((EDATE('Projektkostenkalkulation EP'!$B$4,6)+AO$3),"TTT") = "So",
                                    IF(ISNA(VLOOKUP(EDATE('Projektkostenkalkulation EP'!$B$4,6)+AO$3,Datenquellen!$F$7:$H$45,3,FALSE))," ",VLOOKUP(EDATE('Projektkostenkalkulation EP'!$B$4,6)+AO$3,Datenquellen!$F$7:$H$45,3,FALSE))="X"
                                    ),
                          "X",
                           IF((((NETWORKDAYS('Projektkostenkalkulation EP'!$H$8,EOMONTH('Projektkostenkalkulation EP'!$H$8,0)))*('Projektkostenkalkulation EP'!$N$43/5)*
                                        'Projektkostenkalkulation EP'!$H$27)-SUM($B$23:F23))&gt;('Projektkostenkalkulation EP'!$N$43/5),('Projektkostenkalkulation EP'!$N$43/5),
                                         (NETWORKDAYS('Projektkostenkalkulation EP'!$H$8,
                                          EOMONTH('Projektkostenkalkulation EP'!$H$8,0)))*('Projektkostenkalkulation EP'!$N$43/5)*'Projektkostenkalkulation EP'!$H$27-SUM($B$23:F23))
                          ),
               "X"
            )</f>
        <v>X</v>
      </c>
      <c r="H23" s="122" t="str">
        <f xml:space="preserve"> IF(TEXT((EDATE('Projektkostenkalkulation EP'!$B$4,6)+AP$3),"MM")=TEXT((EDATE('Projektkostenkalkulation EP'!$B$4,6)+(AP$3-1)),"MM"),
             IF(
                        OR(
                                    TEXT((EDATE('Projektkostenkalkulation EP'!$B$4,6)+AP$3),"TTT") = "Sa",
                                    TEXT((EDATE('Projektkostenkalkulation EP'!$B$4,6)+AP$3),"TTT") = "So",
                                    IF(ISNA(VLOOKUP(EDATE('Projektkostenkalkulation EP'!$B$4,6)+AP$3,Datenquellen!$F$7:$H$45,3,FALSE))," ",VLOOKUP(EDATE('Projektkostenkalkulation EP'!$B$4,6)+AP$3,Datenquellen!$F$7:$H$45,3,FALSE))="X"
                                    ),
                          "X",
                           IF((((NETWORKDAYS('Projektkostenkalkulation EP'!$H$8,EOMONTH('Projektkostenkalkulation EP'!$H$8,0)))*('Projektkostenkalkulation EP'!$N$43/5)*
                                        'Projektkostenkalkulation EP'!$H$27)-SUM($B$23:G23))&gt;('Projektkostenkalkulation EP'!$N$43/5),('Projektkostenkalkulation EP'!$N$43/5),
                                         (NETWORKDAYS('Projektkostenkalkulation EP'!$H$8,
                                          EOMONTH('Projektkostenkalkulation EP'!$H$8,0)))*('Projektkostenkalkulation EP'!$N$43/5)*'Projektkostenkalkulation EP'!$H$27-SUM($B$23:G23))
                          ),
               "X"
            )</f>
        <v>X</v>
      </c>
      <c r="I23" s="122">
        <f xml:space="preserve"> IF(TEXT((EDATE('Projektkostenkalkulation EP'!$B$4,6)+AQ$3),"MM")=TEXT((EDATE('Projektkostenkalkulation EP'!$B$4,6)+(AQ$3-1)),"MM"),
             IF(
                        OR(
                                    TEXT((EDATE('Projektkostenkalkulation EP'!$B$4,6)+AQ$3),"TTT") = "Sa",
                                    TEXT((EDATE('Projektkostenkalkulation EP'!$B$4,6)+AQ$3),"TTT") = "So",
                                    IF(ISNA(VLOOKUP(EDATE('Projektkostenkalkulation EP'!$B$4,6)+AQ$3,Datenquellen!$F$7:$H$45,3,FALSE))," ",VLOOKUP(EDATE('Projektkostenkalkulation EP'!$B$4,6)+AQ$3,Datenquellen!$F$7:$H$45,3,FALSE))="X"
                                    ),
                          "X",
                           IF((((NETWORKDAYS('Projektkostenkalkulation EP'!$H$8,EOMONTH('Projektkostenkalkulation EP'!$H$8,0)))*('Projektkostenkalkulation EP'!$N$43/5)*
                                        'Projektkostenkalkulation EP'!$H$27)-SUM($B$23:H23))&gt;('Projektkostenkalkulation EP'!$N$43/5),('Projektkostenkalkulation EP'!$N$43/5),
                                         (NETWORKDAYS('Projektkostenkalkulation EP'!$H$8,
                                          EOMONTH('Projektkostenkalkulation EP'!$H$8,0)))*('Projektkostenkalkulation EP'!$N$43/5)*'Projektkostenkalkulation EP'!$H$27-SUM($B$23:H23))
                          ),
               "X"
            )</f>
        <v>0</v>
      </c>
      <c r="J23" s="122">
        <f xml:space="preserve"> IF(TEXT((EDATE('Projektkostenkalkulation EP'!$B$4,6)+AR$3),"MM")=TEXT((EDATE('Projektkostenkalkulation EP'!$B$4,6)+(AR$3-1)),"MM"),
             IF(
                        OR(
                                    TEXT((EDATE('Projektkostenkalkulation EP'!$B$4,6)+AR$3),"TTT") = "Sa",
                                    TEXT((EDATE('Projektkostenkalkulation EP'!$B$4,6)+AR$3),"TTT") = "So",
                                    IF(ISNA(VLOOKUP(EDATE('Projektkostenkalkulation EP'!$B$4,6)+AR$3,Datenquellen!$F$7:$H$45,3,FALSE))," ",VLOOKUP(EDATE('Projektkostenkalkulation EP'!$B$4,6)+AR$3,Datenquellen!$F$7:$H$45,3,FALSE))="X"
                                    ),
                          "X",
                           IF((((NETWORKDAYS('Projektkostenkalkulation EP'!$H$8,EOMONTH('Projektkostenkalkulation EP'!$H$8,0)))*('Projektkostenkalkulation EP'!$N$43/5)*
                                        'Projektkostenkalkulation EP'!$H$27)-SUM($B$23:I23))&gt;('Projektkostenkalkulation EP'!$N$43/5),('Projektkostenkalkulation EP'!$N$43/5),
                                         (NETWORKDAYS('Projektkostenkalkulation EP'!$H$8,
                                          EOMONTH('Projektkostenkalkulation EP'!$H$8,0)))*('Projektkostenkalkulation EP'!$N$43/5)*'Projektkostenkalkulation EP'!$H$27-SUM($B$23:I23))
                          ),
               "X"
            )</f>
        <v>0</v>
      </c>
      <c r="K23" s="122">
        <f xml:space="preserve"> IF(TEXT((EDATE('Projektkostenkalkulation EP'!$B$4,6)+AS$3),"MM")=TEXT((EDATE('Projektkostenkalkulation EP'!$B$4,6)+(AS$3-1)),"MM"),
             IF(
                        OR(
                                    TEXT((EDATE('Projektkostenkalkulation EP'!$B$4,6)+AS$3),"TTT") = "Sa",
                                    TEXT((EDATE('Projektkostenkalkulation EP'!$B$4,6)+AS$3),"TTT") = "So",
                                    IF(ISNA(VLOOKUP(EDATE('Projektkostenkalkulation EP'!$B$4,6)+AS$3,Datenquellen!$F$7:$H$45,3,FALSE))," ",VLOOKUP(EDATE('Projektkostenkalkulation EP'!$B$4,6)+AS$3,Datenquellen!$F$7:$H$45,3,FALSE))="X"
                                    ),
                          "X",
                           IF((((NETWORKDAYS('Projektkostenkalkulation EP'!$H$8,EOMONTH('Projektkostenkalkulation EP'!$H$8,0)))*('Projektkostenkalkulation EP'!$N$43/5)*
                                        'Projektkostenkalkulation EP'!$H$27)-SUM($B$23:J23))&gt;('Projektkostenkalkulation EP'!$N$43/5),('Projektkostenkalkulation EP'!$N$43/5),
                                         (NETWORKDAYS('Projektkostenkalkulation EP'!$H$8,
                                          EOMONTH('Projektkostenkalkulation EP'!$H$8,0)))*('Projektkostenkalkulation EP'!$N$43/5)*'Projektkostenkalkulation EP'!$H$27-SUM($B$23:J23))
                          ),
               "X"
            )</f>
        <v>0</v>
      </c>
      <c r="L23" s="122">
        <f xml:space="preserve"> IF(TEXT((EDATE('Projektkostenkalkulation EP'!$B$4,6)+AT$3),"MM")=TEXT((EDATE('Projektkostenkalkulation EP'!$B$4,6)+(AT$3-1)),"MM"),
             IF(
                        OR(
                                    TEXT((EDATE('Projektkostenkalkulation EP'!$B$4,6)+AT$3),"TTT") = "Sa",
                                    TEXT((EDATE('Projektkostenkalkulation EP'!$B$4,6)+AT$3),"TTT") = "So",
                                    IF(ISNA(VLOOKUP(EDATE('Projektkostenkalkulation EP'!$B$4,6)+AT$3,Datenquellen!$F$7:$H$45,3,FALSE))," ",VLOOKUP(EDATE('Projektkostenkalkulation EP'!$B$4,6)+AT$3,Datenquellen!$F$7:$H$45,3,FALSE))="X"
                                    ),
                          "X",
                           IF((((NETWORKDAYS('Projektkostenkalkulation EP'!$H$8,EOMONTH('Projektkostenkalkulation EP'!$H$8,0)))*('Projektkostenkalkulation EP'!$N$43/5)*
                                        'Projektkostenkalkulation EP'!$H$27)-SUM($B$23:K23))&gt;('Projektkostenkalkulation EP'!$N$43/5),('Projektkostenkalkulation EP'!$N$43/5),
                                         (NETWORKDAYS('Projektkostenkalkulation EP'!$H$8,
                                          EOMONTH('Projektkostenkalkulation EP'!$H$8,0)))*('Projektkostenkalkulation EP'!$N$43/5)*'Projektkostenkalkulation EP'!$H$27-SUM($B$23:K23))
                          ),
               "X"
            )</f>
        <v>0</v>
      </c>
      <c r="M23" s="122">
        <f xml:space="preserve"> IF(TEXT((EDATE('Projektkostenkalkulation EP'!$B$4,6)+AU$3),"MM")=TEXT((EDATE('Projektkostenkalkulation EP'!$B$4,6)+(AU$3-1)),"MM"),
             IF(
                        OR(
                                    TEXT((EDATE('Projektkostenkalkulation EP'!$B$4,6)+AU$3),"TTT") = "Sa",
                                    TEXT((EDATE('Projektkostenkalkulation EP'!$B$4,6)+AU$3),"TTT") = "So",
                                    IF(ISNA(VLOOKUP(EDATE('Projektkostenkalkulation EP'!$B$4,6)+AU$3,Datenquellen!$F$7:$H$45,3,FALSE))," ",VLOOKUP(EDATE('Projektkostenkalkulation EP'!$B$4,6)+AU$3,Datenquellen!$F$7:$H$45,3,FALSE))="X"
                                    ),
                          "X",
                           IF((((NETWORKDAYS('Projektkostenkalkulation EP'!$H$8,EOMONTH('Projektkostenkalkulation EP'!$H$8,0)))*('Projektkostenkalkulation EP'!$N$43/5)*
                                        'Projektkostenkalkulation EP'!$H$27)-SUM($B$23:L23))&gt;('Projektkostenkalkulation EP'!$N$43/5),('Projektkostenkalkulation EP'!$N$43/5),
                                         (NETWORKDAYS('Projektkostenkalkulation EP'!$H$8,
                                          EOMONTH('Projektkostenkalkulation EP'!$H$8,0)))*('Projektkostenkalkulation EP'!$N$43/5)*'Projektkostenkalkulation EP'!$H$27-SUM($B$23:L23))
                          ),
               "X"
            )</f>
        <v>0</v>
      </c>
      <c r="N23" s="122" t="str">
        <f xml:space="preserve"> IF(TEXT((EDATE('Projektkostenkalkulation EP'!$B$4,6)+AV$3),"MM")=TEXT((EDATE('Projektkostenkalkulation EP'!$B$4,6)+(AV$3-1)),"MM"),
             IF(
                        OR(
                                    TEXT((EDATE('Projektkostenkalkulation EP'!$B$4,6)+AV$3),"TTT") = "Sa",
                                    TEXT((EDATE('Projektkostenkalkulation EP'!$B$4,6)+AV$3),"TTT") = "So",
                                    IF(ISNA(VLOOKUP(EDATE('Projektkostenkalkulation EP'!$B$4,6)+AV$3,Datenquellen!$F$7:$H$45,3,FALSE))," ",VLOOKUP(EDATE('Projektkostenkalkulation EP'!$B$4,6)+AV$3,Datenquellen!$F$7:$H$45,3,FALSE))="X"
                                    ),
                          "X",
                           IF((((NETWORKDAYS('Projektkostenkalkulation EP'!$H$8,EOMONTH('Projektkostenkalkulation EP'!$H$8,0)))*('Projektkostenkalkulation EP'!$N$43/5)*
                                        'Projektkostenkalkulation EP'!$H$27)-SUM($B$23:M23))&gt;('Projektkostenkalkulation EP'!$N$43/5),('Projektkostenkalkulation EP'!$N$43/5),
                                         (NETWORKDAYS('Projektkostenkalkulation EP'!$H$8,
                                          EOMONTH('Projektkostenkalkulation EP'!$H$8,0)))*('Projektkostenkalkulation EP'!$N$43/5)*'Projektkostenkalkulation EP'!$H$27-SUM($B$23:M23))
                          ),
               "X"
            )</f>
        <v>X</v>
      </c>
      <c r="O23" s="122" t="str">
        <f xml:space="preserve"> IF(TEXT((EDATE('Projektkostenkalkulation EP'!$B$4,6)+AW$3),"MM")=TEXT((EDATE('Projektkostenkalkulation EP'!$B$4,6)+(AW$3-1)),"MM"),
             IF(
                        OR(
                                    TEXT((EDATE('Projektkostenkalkulation EP'!$B$4,6)+AW$3),"TTT") = "Sa",
                                    TEXT((EDATE('Projektkostenkalkulation EP'!$B$4,6)+AW$3),"TTT") = "So",
                                    IF(ISNA(VLOOKUP(EDATE('Projektkostenkalkulation EP'!$B$4,6)+AW$3,Datenquellen!$F$7:$H$45,3,FALSE))," ",VLOOKUP(EDATE('Projektkostenkalkulation EP'!$B$4,6)+AW$3,Datenquellen!$F$7:$H$45,3,FALSE))="X"
                                    ),
                          "X",
                           IF((((NETWORKDAYS('Projektkostenkalkulation EP'!$H$8,EOMONTH('Projektkostenkalkulation EP'!$H$8,0)))*('Projektkostenkalkulation EP'!$N$43/5)*
                                        'Projektkostenkalkulation EP'!$H$27)-SUM($B$23:N23))&gt;('Projektkostenkalkulation EP'!$N$43/5),('Projektkostenkalkulation EP'!$N$43/5),
                                         (NETWORKDAYS('Projektkostenkalkulation EP'!$H$8,
                                          EOMONTH('Projektkostenkalkulation EP'!$H$8,0)))*('Projektkostenkalkulation EP'!$N$43/5)*'Projektkostenkalkulation EP'!$H$27-SUM($B$23:N23))
                          ),
               "X"
            )</f>
        <v>X</v>
      </c>
      <c r="P23" s="122">
        <f xml:space="preserve"> IF(TEXT((EDATE('Projektkostenkalkulation EP'!$B$4,6)+AX$3),"MM")=TEXT((EDATE('Projektkostenkalkulation EP'!$B$4,6)+(AX$3-1)),"MM"),
             IF(
                        OR(
                                    TEXT((EDATE('Projektkostenkalkulation EP'!$B$4,6)+AX$3),"TTT") = "Sa",
                                    TEXT((EDATE('Projektkostenkalkulation EP'!$B$4,6)+AX$3),"TTT") = "So",
                                    IF(ISNA(VLOOKUP(EDATE('Projektkostenkalkulation EP'!$B$4,6)+AX$3,Datenquellen!$F$7:$H$45,3,FALSE))," ",VLOOKUP(EDATE('Projektkostenkalkulation EP'!$B$4,6)+AX$3,Datenquellen!$F$7:$H$45,3,FALSE))="X"
                                    ),
                          "X",
                           IF((((NETWORKDAYS('Projektkostenkalkulation EP'!$H$8,EOMONTH('Projektkostenkalkulation EP'!$H$8,0)))*('Projektkostenkalkulation EP'!$N$43/5)*
                                        'Projektkostenkalkulation EP'!$H$27)-SUM($B$23:O23))&gt;('Projektkostenkalkulation EP'!$N$43/5),('Projektkostenkalkulation EP'!$N$43/5),
                                         (NETWORKDAYS('Projektkostenkalkulation EP'!$H$8,
                                          EOMONTH('Projektkostenkalkulation EP'!$H$8,0)))*('Projektkostenkalkulation EP'!$N$43/5)*'Projektkostenkalkulation EP'!$H$27-SUM($B$23:O23))
                          ),
               "X"
            )</f>
        <v>0</v>
      </c>
      <c r="Q23" s="122">
        <f xml:space="preserve"> IF(TEXT((EDATE('Projektkostenkalkulation EP'!$B$4,6)+AY$3),"MM")=TEXT((EDATE('Projektkostenkalkulation EP'!$B$4,6)+(AY$3-1)),"MM"),
             IF(
                        OR(
                                    TEXT((EDATE('Projektkostenkalkulation EP'!$B$4,6)+AY$3),"TTT") = "Sa",
                                    TEXT((EDATE('Projektkostenkalkulation EP'!$B$4,6)+AY$3),"TTT") = "So",
                                    IF(ISNA(VLOOKUP(EDATE('Projektkostenkalkulation EP'!$B$4,6)+AY$3,Datenquellen!$F$7:$H$45,3,FALSE))," ",VLOOKUP(EDATE('Projektkostenkalkulation EP'!$B$4,6)+AY$3,Datenquellen!$F$7:$H$45,3,FALSE))="X"
                                    ),
                          "X",
                           IF((((NETWORKDAYS('Projektkostenkalkulation EP'!$H$8,EOMONTH('Projektkostenkalkulation EP'!$H$8,0)))*('Projektkostenkalkulation EP'!$N$43/5)*
                                        'Projektkostenkalkulation EP'!$H$27)-SUM($B$23:P23))&gt;('Projektkostenkalkulation EP'!$N$43/5),('Projektkostenkalkulation EP'!$N$43/5),
                                         (NETWORKDAYS('Projektkostenkalkulation EP'!$H$8,
                                          EOMONTH('Projektkostenkalkulation EP'!$H$8,0)))*('Projektkostenkalkulation EP'!$N$43/5)*'Projektkostenkalkulation EP'!$H$27-SUM($B$23:P23))
                          ),
               "X"
            )</f>
        <v>0</v>
      </c>
      <c r="R23" s="122">
        <f xml:space="preserve"> IF(TEXT((EDATE('Projektkostenkalkulation EP'!$B$4,6)+AZ$3),"MM")=TEXT((EDATE('Projektkostenkalkulation EP'!$B$4,6)+(AZ$3-1)),"MM"),
             IF(
                        OR(
                                    TEXT((EDATE('Projektkostenkalkulation EP'!$B$4,6)+AZ$3),"TTT") = "Sa",
                                    TEXT((EDATE('Projektkostenkalkulation EP'!$B$4,6)+AZ$3),"TTT") = "So",
                                    IF(ISNA(VLOOKUP(EDATE('Projektkostenkalkulation EP'!$B$4,6)+AZ$3,Datenquellen!$F$7:$H$45,3,FALSE))," ",VLOOKUP(EDATE('Projektkostenkalkulation EP'!$B$4,6)+AZ$3,Datenquellen!$F$7:$H$45,3,FALSE))="X"
                                    ),
                          "X",
                           IF((((NETWORKDAYS('Projektkostenkalkulation EP'!$H$8,EOMONTH('Projektkostenkalkulation EP'!$H$8,0)))*('Projektkostenkalkulation EP'!$N$43/5)*
                                        'Projektkostenkalkulation EP'!$H$27)-SUM($B$23:Q23))&gt;('Projektkostenkalkulation EP'!$N$43/5),('Projektkostenkalkulation EP'!$N$43/5),
                                         (NETWORKDAYS('Projektkostenkalkulation EP'!$H$8,
                                          EOMONTH('Projektkostenkalkulation EP'!$H$8,0)))*('Projektkostenkalkulation EP'!$N$43/5)*'Projektkostenkalkulation EP'!$H$27-SUM($B$23:Q23))
                          ),
               "X"
            )</f>
        <v>0</v>
      </c>
      <c r="S23" s="122">
        <f xml:space="preserve"> IF(TEXT((EDATE('Projektkostenkalkulation EP'!$B$4,6)+BA$3),"MM")=TEXT((EDATE('Projektkostenkalkulation EP'!$B$4,6)+(BA$3-1)),"MM"),
             IF(
                        OR(
                                    TEXT((EDATE('Projektkostenkalkulation EP'!$B$4,6)+BA$3),"TTT") = "Sa",
                                    TEXT((EDATE('Projektkostenkalkulation EP'!$B$4,6)+BA$3),"TTT") = "So",
                                    IF(ISNA(VLOOKUP(EDATE('Projektkostenkalkulation EP'!$B$4,6)+BA$3,Datenquellen!$F$7:$H$45,3,FALSE))," ",VLOOKUP(EDATE('Projektkostenkalkulation EP'!$B$4,6)+BA$3,Datenquellen!$F$7:$H$45,3,FALSE))="X"
                                    ),
                          "X",
                           IF((((NETWORKDAYS('Projektkostenkalkulation EP'!$H$8,EOMONTH('Projektkostenkalkulation EP'!$H$8,0)))*('Projektkostenkalkulation EP'!$N$43/5)*
                                        'Projektkostenkalkulation EP'!$H$27)-SUM($B$23:R23))&gt;('Projektkostenkalkulation EP'!$N$43/5),('Projektkostenkalkulation EP'!$N$43/5),
                                         (NETWORKDAYS('Projektkostenkalkulation EP'!$H$8,
                                          EOMONTH('Projektkostenkalkulation EP'!$H$8,0)))*('Projektkostenkalkulation EP'!$N$43/5)*'Projektkostenkalkulation EP'!$H$27-SUM($B$23:R23))
                          ),
               "X"
            )</f>
        <v>0</v>
      </c>
      <c r="T23" s="122">
        <f xml:space="preserve"> IF(TEXT((EDATE('Projektkostenkalkulation EP'!$B$4,6)+BB$3),"MM")=TEXT((EDATE('Projektkostenkalkulation EP'!$B$4,6)+(BB$3-1)),"MM"),
             IF(
                        OR(
                                    TEXT((EDATE('Projektkostenkalkulation EP'!$B$4,6)+BB$3),"TTT") = "Sa",
                                    TEXT((EDATE('Projektkostenkalkulation EP'!$B$4,6)+BB$3),"TTT") = "So",
                                    IF(ISNA(VLOOKUP(EDATE('Projektkostenkalkulation EP'!$B$4,6)+BB$3,Datenquellen!$F$7:$H$45,3,FALSE))," ",VLOOKUP(EDATE('Projektkostenkalkulation EP'!$B$4,6)+BB$3,Datenquellen!$F$7:$H$45,3,FALSE))="X"
                                    ),
                          "X",
                           IF((((NETWORKDAYS('Projektkostenkalkulation EP'!$H$8,EOMONTH('Projektkostenkalkulation EP'!$H$8,0)))*('Projektkostenkalkulation EP'!$N$43/5)*
                                        'Projektkostenkalkulation EP'!$H$27)-SUM($B$23:S23))&gt;('Projektkostenkalkulation EP'!$N$43/5),('Projektkostenkalkulation EP'!$N$43/5),
                                         (NETWORKDAYS('Projektkostenkalkulation EP'!$H$8,
                                          EOMONTH('Projektkostenkalkulation EP'!$H$8,0)))*('Projektkostenkalkulation EP'!$N$43/5)*'Projektkostenkalkulation EP'!$H$27-SUM($B$23:S23))
                          ),
               "X"
            )</f>
        <v>0</v>
      </c>
      <c r="U23" s="122" t="str">
        <f xml:space="preserve"> IF(TEXT((EDATE('Projektkostenkalkulation EP'!$B$4,6)+BC$3),"MM")=TEXT((EDATE('Projektkostenkalkulation EP'!$B$4,6)+(BC$3-1)),"MM"),
             IF(
                        OR(
                                    TEXT((EDATE('Projektkostenkalkulation EP'!$B$4,6)+BC$3),"TTT") = "Sa",
                                    TEXT((EDATE('Projektkostenkalkulation EP'!$B$4,6)+BC$3),"TTT") = "So",
                                    IF(ISNA(VLOOKUP(EDATE('Projektkostenkalkulation EP'!$B$4,6)+BC$3,Datenquellen!$F$7:$H$45,3,FALSE))," ",VLOOKUP(EDATE('Projektkostenkalkulation EP'!$B$4,6)+BC$3,Datenquellen!$F$7:$H$45,3,FALSE))="X"
                                    ),
                          "X",
                           IF((((NETWORKDAYS('Projektkostenkalkulation EP'!$H$8,EOMONTH('Projektkostenkalkulation EP'!$H$8,0)))*('Projektkostenkalkulation EP'!$N$43/5)*
                                        'Projektkostenkalkulation EP'!$H$27)-SUM($B$23:T23))&gt;('Projektkostenkalkulation EP'!$N$43/5),('Projektkostenkalkulation EP'!$N$43/5),
                                         (NETWORKDAYS('Projektkostenkalkulation EP'!$H$8,
                                          EOMONTH('Projektkostenkalkulation EP'!$H$8,0)))*('Projektkostenkalkulation EP'!$N$43/5)*'Projektkostenkalkulation EP'!$H$27-SUM($B$23:T23))
                          ),
               "X"
            )</f>
        <v>X</v>
      </c>
      <c r="V23" s="122" t="str">
        <f xml:space="preserve"> IF(TEXT((EDATE('Projektkostenkalkulation EP'!$B$4,6)+BD$3),"MM")=TEXT((EDATE('Projektkostenkalkulation EP'!$B$4,6)+(BD$3-1)),"MM"),
             IF(
                        OR(
                                    TEXT((EDATE('Projektkostenkalkulation EP'!$B$4,6)+BD$3),"TTT") = "Sa",
                                    TEXT((EDATE('Projektkostenkalkulation EP'!$B$4,6)+BD$3),"TTT") = "So",
                                    IF(ISNA(VLOOKUP(EDATE('Projektkostenkalkulation EP'!$B$4,6)+BD$3,Datenquellen!$F$7:$H$45,3,FALSE))," ",VLOOKUP(EDATE('Projektkostenkalkulation EP'!$B$4,6)+BD$3,Datenquellen!$F$7:$H$45,3,FALSE))="X"
                                    ),
                          "X",
                           IF((((NETWORKDAYS('Projektkostenkalkulation EP'!$H$8,EOMONTH('Projektkostenkalkulation EP'!$H$8,0)))*('Projektkostenkalkulation EP'!$N$43/5)*
                                        'Projektkostenkalkulation EP'!$H$27)-SUM($B$23:U23))&gt;('Projektkostenkalkulation EP'!$N$43/5),('Projektkostenkalkulation EP'!$N$43/5),
                                         (NETWORKDAYS('Projektkostenkalkulation EP'!$H$8,
                                          EOMONTH('Projektkostenkalkulation EP'!$H$8,0)))*('Projektkostenkalkulation EP'!$N$43/5)*'Projektkostenkalkulation EP'!$H$27-SUM($B$23:U23))
                          ),
               "X"
            )</f>
        <v>X</v>
      </c>
      <c r="W23" s="122">
        <f xml:space="preserve"> IF(TEXT((EDATE('Projektkostenkalkulation EP'!$B$4,6)+BE$3),"MM")=TEXT((EDATE('Projektkostenkalkulation EP'!$B$4,6)+(BE$3-1)),"MM"),
             IF(
                        OR(
                                    TEXT((EDATE('Projektkostenkalkulation EP'!$B$4,6)+BE$3),"TTT") = "Sa",
                                    TEXT((EDATE('Projektkostenkalkulation EP'!$B$4,6)+BE$3),"TTT") = "So",
                                    IF(ISNA(VLOOKUP(EDATE('Projektkostenkalkulation EP'!$B$4,6)+BE$3,Datenquellen!$F$7:$H$45,3,FALSE))," ",VLOOKUP(EDATE('Projektkostenkalkulation EP'!$B$4,6)+BE$3,Datenquellen!$F$7:$H$45,3,FALSE))="X"
                                    ),
                          "X",
                           IF((((NETWORKDAYS('Projektkostenkalkulation EP'!$H$8,EOMONTH('Projektkostenkalkulation EP'!$H$8,0)))*('Projektkostenkalkulation EP'!$N$43/5)*
                                        'Projektkostenkalkulation EP'!$H$27)-SUM($B$23:V23))&gt;('Projektkostenkalkulation EP'!$N$43/5),('Projektkostenkalkulation EP'!$N$43/5),
                                         (NETWORKDAYS('Projektkostenkalkulation EP'!$H$8,
                                          EOMONTH('Projektkostenkalkulation EP'!$H$8,0)))*('Projektkostenkalkulation EP'!$N$43/5)*'Projektkostenkalkulation EP'!$H$27-SUM($B$23:V23))
                          ),
               "X"
            )</f>
        <v>0</v>
      </c>
      <c r="X23" s="122">
        <f xml:space="preserve"> IF(TEXT((EDATE('Projektkostenkalkulation EP'!$B$4,6)+BF$3),"MM")=TEXT((EDATE('Projektkostenkalkulation EP'!$B$4,6)+(BF$3-1)),"MM"),
             IF(
                        OR(
                                    TEXT((EDATE('Projektkostenkalkulation EP'!$B$4,6)+BF$3),"TTT") = "Sa",
                                    TEXT((EDATE('Projektkostenkalkulation EP'!$B$4,6)+BF$3),"TTT") = "So",
                                    IF(ISNA(VLOOKUP(EDATE('Projektkostenkalkulation EP'!$B$4,6)+BF$3,Datenquellen!$F$7:$H$45,3,FALSE))," ",VLOOKUP(EDATE('Projektkostenkalkulation EP'!$B$4,6)+BF$3,Datenquellen!$F$7:$H$45,3,FALSE))="X"
                                    ),
                          "X",
                           IF((((NETWORKDAYS('Projektkostenkalkulation EP'!$H$8,EOMONTH('Projektkostenkalkulation EP'!$H$8,0)))*('Projektkostenkalkulation EP'!$N$43/5)*
                                        'Projektkostenkalkulation EP'!$H$27)-SUM($B$23:W23))&gt;('Projektkostenkalkulation EP'!$N$43/5),('Projektkostenkalkulation EP'!$N$43/5),
                                         (NETWORKDAYS('Projektkostenkalkulation EP'!$H$8,
                                          EOMONTH('Projektkostenkalkulation EP'!$H$8,0)))*('Projektkostenkalkulation EP'!$N$43/5)*'Projektkostenkalkulation EP'!$H$27-SUM($B$23:W23))
                          ),
               "X"
            )</f>
        <v>0</v>
      </c>
      <c r="Y23" s="122">
        <f xml:space="preserve"> IF(TEXT((EDATE('Projektkostenkalkulation EP'!$B$4,6)+BG$3),"MM")=TEXT((EDATE('Projektkostenkalkulation EP'!$B$4,6)+(BG$3-1)),"MM"),
             IF(
                        OR(
                                    TEXT((EDATE('Projektkostenkalkulation EP'!$B$4,6)+BG$3),"TTT") = "Sa",
                                    TEXT((EDATE('Projektkostenkalkulation EP'!$B$4,6)+BG$3),"TTT") = "So",
                                    IF(ISNA(VLOOKUP(EDATE('Projektkostenkalkulation EP'!$B$4,6)+BG$3,Datenquellen!$F$7:$H$45,3,FALSE))," ",VLOOKUP(EDATE('Projektkostenkalkulation EP'!$B$4,6)+BG$3,Datenquellen!$F$7:$H$45,3,FALSE))="X"
                                    ),
                          "X",
                           IF((((NETWORKDAYS('Projektkostenkalkulation EP'!$H$8,EOMONTH('Projektkostenkalkulation EP'!$H$8,0)))*('Projektkostenkalkulation EP'!$N$43/5)*
                                        'Projektkostenkalkulation EP'!$H$27)-SUM($B$23:X23))&gt;('Projektkostenkalkulation EP'!$N$43/5),('Projektkostenkalkulation EP'!$N$43/5),
                                         (NETWORKDAYS('Projektkostenkalkulation EP'!$H$8,
                                          EOMONTH('Projektkostenkalkulation EP'!$H$8,0)))*('Projektkostenkalkulation EP'!$N$43/5)*'Projektkostenkalkulation EP'!$H$27-SUM($B$23:X23))
                          ),
               "X"
            )</f>
        <v>0</v>
      </c>
      <c r="Z23" s="122">
        <f xml:space="preserve"> IF(TEXT((EDATE('Projektkostenkalkulation EP'!$B$4,6)+BH$3),"MM")=TEXT((EDATE('Projektkostenkalkulation EP'!$B$4,6)+(BH$3-1)),"MM"),
             IF(
                        OR(
                                    TEXT((EDATE('Projektkostenkalkulation EP'!$B$4,6)+BH$3),"TTT") = "Sa",
                                    TEXT((EDATE('Projektkostenkalkulation EP'!$B$4,6)+BH$3),"TTT") = "So",
                                    IF(ISNA(VLOOKUP(EDATE('Projektkostenkalkulation EP'!$B$4,6)+BH$3,Datenquellen!$F$7:$H$45,3,FALSE))," ",VLOOKUP(EDATE('Projektkostenkalkulation EP'!$B$4,6)+BH$3,Datenquellen!$F$7:$H$45,3,FALSE))="X"
                                    ),
                          "X",
                           IF((((NETWORKDAYS('Projektkostenkalkulation EP'!$H$8,EOMONTH('Projektkostenkalkulation EP'!$H$8,0)))*('Projektkostenkalkulation EP'!$N$43/5)*
                                        'Projektkostenkalkulation EP'!$H$27)-SUM($B$23:Y23))&gt;('Projektkostenkalkulation EP'!$N$43/5),('Projektkostenkalkulation EP'!$N$43/5),
                                         (NETWORKDAYS('Projektkostenkalkulation EP'!$H$8,
                                          EOMONTH('Projektkostenkalkulation EP'!$H$8,0)))*('Projektkostenkalkulation EP'!$N$43/5)*'Projektkostenkalkulation EP'!$H$27-SUM($B$23:Y23))
                          ),
               "X"
            )</f>
        <v>0</v>
      </c>
      <c r="AA23" s="122">
        <f xml:space="preserve"> IF(TEXT((EDATE('Projektkostenkalkulation EP'!$B$4,6)+BI$3),"MM")=TEXT((EDATE('Projektkostenkalkulation EP'!$B$4,6)+(BI$3-1)),"MM"),
             IF(
                        OR(
                                    TEXT((EDATE('Projektkostenkalkulation EP'!$B$4,6)+BI$3),"TTT") = "Sa",
                                    TEXT((EDATE('Projektkostenkalkulation EP'!$B$4,6)+BI$3),"TTT") = "So",
                                    IF(ISNA(VLOOKUP(EDATE('Projektkostenkalkulation EP'!$B$4,6)+BI$3,Datenquellen!$F$7:$H$45,3,FALSE))," ",VLOOKUP(EDATE('Projektkostenkalkulation EP'!$B$4,6)+BI$3,Datenquellen!$F$7:$H$45,3,FALSE))="X"
                                    ),
                          "X",
                           IF((((NETWORKDAYS('Projektkostenkalkulation EP'!$H$8,EOMONTH('Projektkostenkalkulation EP'!$H$8,0)))*('Projektkostenkalkulation EP'!$N$43/5)*
                                        'Projektkostenkalkulation EP'!$H$27)-SUM($B$23:Z23))&gt;('Projektkostenkalkulation EP'!$N$43/5),('Projektkostenkalkulation EP'!$N$43/5),
                                         (NETWORKDAYS('Projektkostenkalkulation EP'!$H$8,
                                          EOMONTH('Projektkostenkalkulation EP'!$H$8,0)))*('Projektkostenkalkulation EP'!$N$43/5)*'Projektkostenkalkulation EP'!$H$27-SUM($B$23:Z23))
                          ),
               "X"
            )</f>
        <v>0</v>
      </c>
      <c r="AB23" s="122" t="str">
        <f xml:space="preserve"> IF(TEXT((EDATE('Projektkostenkalkulation EP'!$B$4,6)+BJ$3),"MM")=TEXT((EDATE('Projektkostenkalkulation EP'!$B$4,6)+(BJ$3-1)),"MM"),
             IF(
                        OR(
                                    TEXT((EDATE('Projektkostenkalkulation EP'!$B$4,6)+BJ$3),"TTT") = "Sa",
                                    TEXT((EDATE('Projektkostenkalkulation EP'!$B$4,6)+BJ$3),"TTT") = "So",
                                    IF(ISNA(VLOOKUP(EDATE('Projektkostenkalkulation EP'!$B$4,6)+BJ$3,Datenquellen!$F$7:$H$45,3,FALSE))," ",VLOOKUP(EDATE('Projektkostenkalkulation EP'!$B$4,6)+BJ$3,Datenquellen!$F$7:$H$45,3,FALSE))="X"
                                    ),
                          "X",
                           IF((((NETWORKDAYS('Projektkostenkalkulation EP'!$H$8,EOMONTH('Projektkostenkalkulation EP'!$H$8,0)))*('Projektkostenkalkulation EP'!$N$43/5)*
                                        'Projektkostenkalkulation EP'!$H$27)-SUM($B$23:AA23))&gt;('Projektkostenkalkulation EP'!$N$43/5),('Projektkostenkalkulation EP'!$N$43/5),
                                         (NETWORKDAYS('Projektkostenkalkulation EP'!$H$8,
                                          EOMONTH('Projektkostenkalkulation EP'!$H$8,0)))*('Projektkostenkalkulation EP'!$N$43/5)*'Projektkostenkalkulation EP'!$H$27-SUM($B$23:AA23))
                          ),
               "X"
            )</f>
        <v>X</v>
      </c>
      <c r="AC23" s="122" t="str">
        <f xml:space="preserve"> IF(TEXT((EDATE('Projektkostenkalkulation EP'!$B$4,6)+BK$3),"MM")=TEXT((EDATE('Projektkostenkalkulation EP'!$B$4,6)+(BK$3-1)),"MM"),
             IF(
                        OR(
                                    TEXT((EDATE('Projektkostenkalkulation EP'!$B$4,6)+BK$3),"TTT") = "Sa",
                                    TEXT((EDATE('Projektkostenkalkulation EP'!$B$4,6)+BK$3),"TTT") = "So",
                                    IF(ISNA(VLOOKUP(EDATE('Projektkostenkalkulation EP'!$B$4,6)+BK$3,Datenquellen!$F$7:$H$45,3,FALSE))," ",VLOOKUP(EDATE('Projektkostenkalkulation EP'!$B$4,6)+BK$3,Datenquellen!$F$7:$H$45,3,FALSE))="X"
                                    ),
                          "X",
                           IF((((NETWORKDAYS('Projektkostenkalkulation EP'!$H$8,EOMONTH('Projektkostenkalkulation EP'!$H$8,0)))*('Projektkostenkalkulation EP'!$N$43/5)*
                                        'Projektkostenkalkulation EP'!$H$27)-SUM($B$23:AB23))&gt;('Projektkostenkalkulation EP'!$N$43/5),('Projektkostenkalkulation EP'!$N$43/5),
                                         (NETWORKDAYS('Projektkostenkalkulation EP'!$H$8,
                                          EOMONTH('Projektkostenkalkulation EP'!$H$8,0)))*('Projektkostenkalkulation EP'!$N$43/5)*'Projektkostenkalkulation EP'!$H$27-SUM($B$23:AB23))
                          ),
               "X"
            )</f>
        <v>X</v>
      </c>
      <c r="AD23" s="122">
        <f xml:space="preserve"> IF(TEXT((EDATE('Projektkostenkalkulation EP'!$B$4,6)+BL$3),"MM")=TEXT((EDATE('Projektkostenkalkulation EP'!$B$4,6)+(BL$3-1)),"MM"),
             IF(
                        OR(
                                    TEXT((EDATE('Projektkostenkalkulation EP'!$B$4,6)+BL$3),"TTT") = "Sa",
                                    TEXT((EDATE('Projektkostenkalkulation EP'!$B$4,6)+BL$3),"TTT") = "So",
                                    IF(ISNA(VLOOKUP(EDATE('Projektkostenkalkulation EP'!$B$4,6)+BL$3,Datenquellen!$F$7:$H$45,3,FALSE))," ",VLOOKUP(EDATE('Projektkostenkalkulation EP'!$B$4,6)+BL$3,Datenquellen!$F$7:$H$45,3,FALSE))="X"
                                    ),
                          "X",
                           IF((((NETWORKDAYS('Projektkostenkalkulation EP'!$H$8,EOMONTH('Projektkostenkalkulation EP'!$H$8,0)))*('Projektkostenkalkulation EP'!$N$43/5)*
                                        'Projektkostenkalkulation EP'!$H$27)-SUM($B$23:AC23))&gt;('Projektkostenkalkulation EP'!$N$43/5),('Projektkostenkalkulation EP'!$N$43/5),
                                         (NETWORKDAYS('Projektkostenkalkulation EP'!$H$8,
                                          EOMONTH('Projektkostenkalkulation EP'!$H$8,0)))*('Projektkostenkalkulation EP'!$N$43/5)*'Projektkostenkalkulation EP'!$H$27-SUM($B$23:AC23))
                          ),
               "X"
            )</f>
        <v>0</v>
      </c>
      <c r="AE23" s="122">
        <f xml:space="preserve"> IF(TEXT((EDATE('Projektkostenkalkulation EP'!$B$4,6)+BM$3),"MM")=TEXT((EDATE('Projektkostenkalkulation EP'!$B$4,6)+(BM$3-1)),"MM"),
             IF(
                        OR(
                                    TEXT((EDATE('Projektkostenkalkulation EP'!$B$4,6)+BM$3),"TTT") = "Sa",
                                    TEXT((EDATE('Projektkostenkalkulation EP'!$B$4,6)+BM$3),"TTT") = "So",
                                    IF(ISNA(VLOOKUP(EDATE('Projektkostenkalkulation EP'!$B$4,6)+BM$3,Datenquellen!$F$7:$H$45,3,FALSE))," ",VLOOKUP(EDATE('Projektkostenkalkulation EP'!$B$4,6)+BM$3,Datenquellen!$F$7:$H$45,3,FALSE))="X"
                                    ),
                          "X",
                           IF((((NETWORKDAYS('Projektkostenkalkulation EP'!$H$8,EOMONTH('Projektkostenkalkulation EP'!$H$8,0)))*('Projektkostenkalkulation EP'!$N$43/5)*
                                        'Projektkostenkalkulation EP'!$H$27)-SUM($B$23:AD23))&gt;('Projektkostenkalkulation EP'!$N$43/5),('Projektkostenkalkulation EP'!$N$43/5),
                                         (NETWORKDAYS('Projektkostenkalkulation EP'!$H$8,
                                          EOMONTH('Projektkostenkalkulation EP'!$H$8,0)))*('Projektkostenkalkulation EP'!$N$43/5)*'Projektkostenkalkulation EP'!$H$27-SUM($B$23:AD23))
                          ),
               "X"
            )</f>
        <v>0</v>
      </c>
      <c r="AF23" s="122">
        <f xml:space="preserve"> IF(TEXT((EDATE('Projektkostenkalkulation EP'!$B$4,6)+BN$3),"MM")=TEXT((EDATE('Projektkostenkalkulation EP'!$B$4,6)+(BN$3-1)),"MM"),
             IF(
                        OR(
                                    TEXT((EDATE('Projektkostenkalkulation EP'!$B$4,6)+BN$3),"TTT") = "Sa",
                                    TEXT((EDATE('Projektkostenkalkulation EP'!$B$4,6)+BN$3),"TTT") = "So",
                                    IF(ISNA(VLOOKUP(EDATE('Projektkostenkalkulation EP'!$B$4,6)+BN$3,Datenquellen!$F$7:$H$45,3,FALSE))," ",VLOOKUP(EDATE('Projektkostenkalkulation EP'!$B$4,6)+BN$3,Datenquellen!$F$7:$H$45,3,FALSE))="X"
                                    ),
                          "X",
                           IF((((NETWORKDAYS('Projektkostenkalkulation EP'!$H$8,EOMONTH('Projektkostenkalkulation EP'!$H$8,0)))*('Projektkostenkalkulation EP'!$N$43/5)*
                                        'Projektkostenkalkulation EP'!$H$27)-SUM($B$23:AE23))&gt;('Projektkostenkalkulation EP'!$N$43/5),('Projektkostenkalkulation EP'!$N$43/5),
                                         (NETWORKDAYS('Projektkostenkalkulation EP'!$H$8,
                                          EOMONTH('Projektkostenkalkulation EP'!$H$8,0)))*('Projektkostenkalkulation EP'!$N$43/5)*'Projektkostenkalkulation EP'!$H$27-SUM($B$23:AE23))
                          ),
               "X"
            )</f>
        <v>0</v>
      </c>
      <c r="AG23" s="121">
        <f>SUM(B23:AF23)</f>
        <v>0</v>
      </c>
      <c r="AH23" s="525">
        <f>AG26-AG27</f>
        <v>0</v>
      </c>
      <c r="AJ23" s="2" t="s">
        <v>81</v>
      </c>
      <c r="AK23" s="124">
        <f>IF(
            OR(
                     TEXT(EDATE('Projektkostenkalkulation EP'!$B$4,18),"TTT") = "Sa",
                     TEXT(EDATE('Projektkostenkalkulation EP'!$B$4,18),"TTT") = "So",
                     IF(ISNA(VLOOKUP(EDATE('Projektkostenkalkulation EP'!$B$4,18),Datenquellen!$F$7:$H$45,3,FALSE))," ",VLOOKUP(EDATE('Projektkostenkalkulation EP'!$B$4,18),Datenquellen!$F$7:$H$45,3,FALSE))="X"
                            ),
                    "X",
                    IF('Projektkostenkalkulation EP'!$T$27&gt;0,('Projektkostenkalkulation EP'!$N$43/5),0)
            )</f>
        <v>0</v>
      </c>
      <c r="AL23" s="122">
        <f xml:space="preserve"> IF(TEXT((EDATE('Projektkostenkalkulation EP'!$B$4,18)+AK$3),"MM")=TEXT((EDATE('Projektkostenkalkulation EP'!$B$4,18)+(AK$3-1)),"MM"),
             IF(
                        OR(
                                    TEXT((EDATE('Projektkostenkalkulation EP'!$B$4,18)+AK$3),"TTT") = "Sa",
                                    TEXT((EDATE('Projektkostenkalkulation EP'!$B$4,18)+AK$3),"TTT") = "So",
                                    IF(ISNA(VLOOKUP(EDATE('Projektkostenkalkulation EP'!$B$4,18)+AK$3,Datenquellen!$F$7:$H$45,3,FALSE))," ",VLOOKUP(EDATE('Projektkostenkalkulation EP'!$B$4,18)+AK$3,Datenquellen!$F$7:$H$45,3,FALSE))="X"
                                    ),
                          "X",
                          IF((((NETWORKDAYS('Projektkostenkalkulation EP'!$T$8,EOMONTH('Projektkostenkalkulation EP'!$T$8,0)))*('Projektkostenkalkulation EP'!$N$43/5)*
                                        'Projektkostenkalkulation EP'!$T$27)-SUM($AK$23:AK23))&gt;('Projektkostenkalkulation EP'!$N$43/5),('Projektkostenkalkulation EP'!$N$43/5),
                                         (NETWORKDAYS('Projektkostenkalkulation EP'!$T$8,
                                          EOMONTH('Projektkostenkalkulation EP'!$T$8,0)))*('Projektkostenkalkulation EP'!$N$43/5)*'Projektkostenkalkulation EP'!$T$27-SUM($AK$23:AK23))
                          ),
               "X"
            )</f>
        <v>0</v>
      </c>
      <c r="AM23" s="122">
        <f xml:space="preserve"> IF(TEXT((EDATE('Projektkostenkalkulation EP'!$B$4,18)+AL$3),"MM")=TEXT((EDATE('Projektkostenkalkulation EP'!$B$4,18)+(AL$3-1)),"MM"),
             IF(
                        OR(
                                    TEXT((EDATE('Projektkostenkalkulation EP'!$B$4,18)+AL$3),"TTT") = "Sa",
                                    TEXT((EDATE('Projektkostenkalkulation EP'!$B$4,18)+AL$3),"TTT") = "So",
                                    IF(ISNA(VLOOKUP(EDATE('Projektkostenkalkulation EP'!$B$4,18)+AL$3,Datenquellen!$F$7:$H$45,3,FALSE))," ",VLOOKUP(EDATE('Projektkostenkalkulation EP'!$B$4,18)+AL$3,Datenquellen!$F$7:$H$45,3,FALSE))="X"
                                    ),
                          "X",
                          IF((((NETWORKDAYS('Projektkostenkalkulation EP'!$T$8,EOMONTH('Projektkostenkalkulation EP'!$T$8,0)))*('Projektkostenkalkulation EP'!$N$43/5)*
                                        'Projektkostenkalkulation EP'!$T$27)-SUM($AK$23:AL23))&gt;('Projektkostenkalkulation EP'!$N$43/5),('Projektkostenkalkulation EP'!$N$43/5),
                                         (NETWORKDAYS('Projektkostenkalkulation EP'!$T$8,
                                          EOMONTH('Projektkostenkalkulation EP'!$T$8,0)))*('Projektkostenkalkulation EP'!$N$43/5)*'Projektkostenkalkulation EP'!$T$27-SUM($AK$23:AL23))
                          ),
               "X"
            )</f>
        <v>0</v>
      </c>
      <c r="AN23" s="122">
        <f xml:space="preserve"> IF(TEXT((EDATE('Projektkostenkalkulation EP'!$B$4,18)+AM$3),"MM")=TEXT((EDATE('Projektkostenkalkulation EP'!$B$4,18)+(AM$3-1)),"MM"),
             IF(
                        OR(
                                    TEXT((EDATE('Projektkostenkalkulation EP'!$B$4,18)+AM$3),"TTT") = "Sa",
                                    TEXT((EDATE('Projektkostenkalkulation EP'!$B$4,18)+AM$3),"TTT") = "So",
                                    IF(ISNA(VLOOKUP(EDATE('Projektkostenkalkulation EP'!$B$4,18)+AM$3,Datenquellen!$F$7:$H$45,3,FALSE))," ",VLOOKUP(EDATE('Projektkostenkalkulation EP'!$B$4,18)+AM$3,Datenquellen!$F$7:$H$45,3,FALSE))="X"
                                    ),
                          "X",
                          IF((((NETWORKDAYS('Projektkostenkalkulation EP'!$T$8,EOMONTH('Projektkostenkalkulation EP'!$T$8,0)))*('Projektkostenkalkulation EP'!$N$43/5)*
                                        'Projektkostenkalkulation EP'!$T$27)-SUM($AK$23:AM23))&gt;('Projektkostenkalkulation EP'!$N$43/5),('Projektkostenkalkulation EP'!$N$43/5),
                                         (NETWORKDAYS('Projektkostenkalkulation EP'!$T$8,
                                          EOMONTH('Projektkostenkalkulation EP'!$T$8,0)))*('Projektkostenkalkulation EP'!$N$43/5)*'Projektkostenkalkulation EP'!$T$27-SUM($AK$23:AM23))
                          ),
               "X"
            )</f>
        <v>0</v>
      </c>
      <c r="AO23" s="122" t="str">
        <f xml:space="preserve"> IF(TEXT((EDATE('Projektkostenkalkulation EP'!$B$4,18)+AN$3),"MM")=TEXT((EDATE('Projektkostenkalkulation EP'!$B$4,18)+(AN$3-1)),"MM"),
             IF(
                        OR(
                                    TEXT((EDATE('Projektkostenkalkulation EP'!$B$4,18)+AN$3),"TTT") = "Sa",
                                    TEXT((EDATE('Projektkostenkalkulation EP'!$B$4,18)+AN$3),"TTT") = "So",
                                    IF(ISNA(VLOOKUP(EDATE('Projektkostenkalkulation EP'!$B$4,18)+AN$3,Datenquellen!$F$7:$H$45,3,FALSE))," ",VLOOKUP(EDATE('Projektkostenkalkulation EP'!$B$4,18)+AN$3,Datenquellen!$F$7:$H$45,3,FALSE))="X"
                                    ),
                          "X",
                          IF((((NETWORKDAYS('Projektkostenkalkulation EP'!$T$8,EOMONTH('Projektkostenkalkulation EP'!$T$8,0)))*('Projektkostenkalkulation EP'!$N$43/5)*
                                        'Projektkostenkalkulation EP'!$T$27)-SUM($AK$23:AN23))&gt;('Projektkostenkalkulation EP'!$N$43/5),('Projektkostenkalkulation EP'!$N$43/5),
                                         (NETWORKDAYS('Projektkostenkalkulation EP'!$T$8,
                                          EOMONTH('Projektkostenkalkulation EP'!$T$8,0)))*('Projektkostenkalkulation EP'!$N$43/5)*'Projektkostenkalkulation EP'!$T$27-SUM($AK$23:AN23))
                          ),
               "X"
            )</f>
        <v>X</v>
      </c>
      <c r="AP23" s="122" t="str">
        <f xml:space="preserve"> IF(TEXT((EDATE('Projektkostenkalkulation EP'!$B$4,18)+AO$3),"MM")=TEXT((EDATE('Projektkostenkalkulation EP'!$B$4,18)+(AO$3-1)),"MM"),
             IF(
                        OR(
                                    TEXT((EDATE('Projektkostenkalkulation EP'!$B$4,18)+AO$3),"TTT") = "Sa",
                                    TEXT((EDATE('Projektkostenkalkulation EP'!$B$4,18)+AO$3),"TTT") = "So",
                                    IF(ISNA(VLOOKUP(EDATE('Projektkostenkalkulation EP'!$B$4,18)+AO$3,Datenquellen!$F$7:$H$45,3,FALSE))," ",VLOOKUP(EDATE('Projektkostenkalkulation EP'!$B$4,18)+AO$3,Datenquellen!$F$7:$H$45,3,FALSE))="X"
                                    ),
                          "X",
                          IF((((NETWORKDAYS('Projektkostenkalkulation EP'!$T$8,EOMONTH('Projektkostenkalkulation EP'!$T$8,0)))*('Projektkostenkalkulation EP'!$N$43/5)*
                                        'Projektkostenkalkulation EP'!$T$27)-SUM($AK$23:AO23))&gt;('Projektkostenkalkulation EP'!$N$43/5),('Projektkostenkalkulation EP'!$N$43/5),
                                         (NETWORKDAYS('Projektkostenkalkulation EP'!$T$8,
                                          EOMONTH('Projektkostenkalkulation EP'!$T$8,0)))*('Projektkostenkalkulation EP'!$N$43/5)*'Projektkostenkalkulation EP'!$T$27-SUM($AK$23:AO23))
                          ),
               "X"
            )</f>
        <v>X</v>
      </c>
      <c r="AQ23" s="122">
        <f xml:space="preserve"> IF(TEXT((EDATE('Projektkostenkalkulation EP'!$B$4,18)+AP$3),"MM")=TEXT((EDATE('Projektkostenkalkulation EP'!$B$4,18)+(AP$3-1)),"MM"),
             IF(
                        OR(
                                    TEXT((EDATE('Projektkostenkalkulation EP'!$B$4,18)+AP$3),"TTT") = "Sa",
                                    TEXT((EDATE('Projektkostenkalkulation EP'!$B$4,18)+AP$3),"TTT") = "So",
                                    IF(ISNA(VLOOKUP(EDATE('Projektkostenkalkulation EP'!$B$4,18)+AP$3,Datenquellen!$F$7:$H$45,3,FALSE))," ",VLOOKUP(EDATE('Projektkostenkalkulation EP'!$B$4,18)+AP$3,Datenquellen!$F$7:$H$45,3,FALSE))="X"
                                    ),
                          "X",
                          IF((((NETWORKDAYS('Projektkostenkalkulation EP'!$T$8,EOMONTH('Projektkostenkalkulation EP'!$T$8,0)))*('Projektkostenkalkulation EP'!$N$43/5)*
                                        'Projektkostenkalkulation EP'!$T$27)-SUM($AK$23:AP23))&gt;('Projektkostenkalkulation EP'!$N$43/5),('Projektkostenkalkulation EP'!$N$43/5),
                                         (NETWORKDAYS('Projektkostenkalkulation EP'!$T$8,
                                          EOMONTH('Projektkostenkalkulation EP'!$T$8,0)))*('Projektkostenkalkulation EP'!$N$43/5)*'Projektkostenkalkulation EP'!$T$27-SUM($AK$23:AP23))
                          ),
               "X"
            )</f>
        <v>0</v>
      </c>
      <c r="AR23" s="122">
        <f xml:space="preserve"> IF(TEXT((EDATE('Projektkostenkalkulation EP'!$B$4,18)+AQ$3),"MM")=TEXT((EDATE('Projektkostenkalkulation EP'!$B$4,18)+(AQ$3-1)),"MM"),
             IF(
                        OR(
                                    TEXT((EDATE('Projektkostenkalkulation EP'!$B$4,18)+AQ$3),"TTT") = "Sa",
                                    TEXT((EDATE('Projektkostenkalkulation EP'!$B$4,18)+AQ$3),"TTT") = "So",
                                    IF(ISNA(VLOOKUP(EDATE('Projektkostenkalkulation EP'!$B$4,18)+AQ$3,Datenquellen!$F$7:$H$45,3,FALSE))," ",VLOOKUP(EDATE('Projektkostenkalkulation EP'!$B$4,18)+AQ$3,Datenquellen!$F$7:$H$45,3,FALSE))="X"
                                    ),
                          "X",
                          IF((((NETWORKDAYS('Projektkostenkalkulation EP'!$T$8,EOMONTH('Projektkostenkalkulation EP'!$T$8,0)))*('Projektkostenkalkulation EP'!$N$43/5)*
                                        'Projektkostenkalkulation EP'!$T$27)-SUM($AK$23:AQ23))&gt;('Projektkostenkalkulation EP'!$N$43/5),('Projektkostenkalkulation EP'!$N$43/5),
                                         (NETWORKDAYS('Projektkostenkalkulation EP'!$T$8,
                                          EOMONTH('Projektkostenkalkulation EP'!$T$8,0)))*('Projektkostenkalkulation EP'!$N$43/5)*'Projektkostenkalkulation EP'!$T$27-SUM($AK$23:AQ23))
                          ),
               "X"
            )</f>
        <v>0</v>
      </c>
      <c r="AS23" s="122">
        <f xml:space="preserve"> IF(TEXT((EDATE('Projektkostenkalkulation EP'!$B$4,18)+AR$3),"MM")=TEXT((EDATE('Projektkostenkalkulation EP'!$B$4,18)+(AR$3-1)),"MM"),
             IF(
                        OR(
                                    TEXT((EDATE('Projektkostenkalkulation EP'!$B$4,18)+AR$3),"TTT") = "Sa",
                                    TEXT((EDATE('Projektkostenkalkulation EP'!$B$4,18)+AR$3),"TTT") = "So",
                                    IF(ISNA(VLOOKUP(EDATE('Projektkostenkalkulation EP'!$B$4,18)+AR$3,Datenquellen!$F$7:$H$45,3,FALSE))," ",VLOOKUP(EDATE('Projektkostenkalkulation EP'!$B$4,18)+AR$3,Datenquellen!$F$7:$H$45,3,FALSE))="X"
                                    ),
                          "X",
                          IF((((NETWORKDAYS('Projektkostenkalkulation EP'!$T$8,EOMONTH('Projektkostenkalkulation EP'!$T$8,0)))*('Projektkostenkalkulation EP'!$N$43/5)*
                                        'Projektkostenkalkulation EP'!$T$27)-SUM($AK$23:AR23))&gt;('Projektkostenkalkulation EP'!$N$43/5),('Projektkostenkalkulation EP'!$N$43/5),
                                         (NETWORKDAYS('Projektkostenkalkulation EP'!$T$8,
                                          EOMONTH('Projektkostenkalkulation EP'!$T$8,0)))*('Projektkostenkalkulation EP'!$N$43/5)*'Projektkostenkalkulation EP'!$T$27-SUM($AK$23:AR23))
                          ),
               "X"
            )</f>
        <v>0</v>
      </c>
      <c r="AT23" s="122">
        <f xml:space="preserve"> IF(TEXT((EDATE('Projektkostenkalkulation EP'!$B$4,18)+AS$3),"MM")=TEXT((EDATE('Projektkostenkalkulation EP'!$B$4,18)+(AS$3-1)),"MM"),
             IF(
                        OR(
                                    TEXT((EDATE('Projektkostenkalkulation EP'!$B$4,18)+AS$3),"TTT") = "Sa",
                                    TEXT((EDATE('Projektkostenkalkulation EP'!$B$4,18)+AS$3),"TTT") = "So",
                                    IF(ISNA(VLOOKUP(EDATE('Projektkostenkalkulation EP'!$B$4,18)+AS$3,Datenquellen!$F$7:$H$45,3,FALSE))," ",VLOOKUP(EDATE('Projektkostenkalkulation EP'!$B$4,18)+AS$3,Datenquellen!$F$7:$H$45,3,FALSE))="X"
                                    ),
                          "X",
                          IF((((NETWORKDAYS('Projektkostenkalkulation EP'!$T$8,EOMONTH('Projektkostenkalkulation EP'!$T$8,0)))*('Projektkostenkalkulation EP'!$N$43/5)*
                                        'Projektkostenkalkulation EP'!$T$27)-SUM($AK$23:AS23))&gt;('Projektkostenkalkulation EP'!$N$43/5),('Projektkostenkalkulation EP'!$N$43/5),
                                         (NETWORKDAYS('Projektkostenkalkulation EP'!$T$8,
                                          EOMONTH('Projektkostenkalkulation EP'!$T$8,0)))*('Projektkostenkalkulation EP'!$N$43/5)*'Projektkostenkalkulation EP'!$T$27-SUM($AK$23:AS23))
                          ),
               "X"
            )</f>
        <v>0</v>
      </c>
      <c r="AU23" s="122">
        <f xml:space="preserve"> IF(TEXT((EDATE('Projektkostenkalkulation EP'!$B$4,18)+AT$3),"MM")=TEXT((EDATE('Projektkostenkalkulation EP'!$B$4,18)+(AT$3-1)),"MM"),
             IF(
                        OR(
                                    TEXT((EDATE('Projektkostenkalkulation EP'!$B$4,18)+AT$3),"TTT") = "Sa",
                                    TEXT((EDATE('Projektkostenkalkulation EP'!$B$4,18)+AT$3),"TTT") = "So",
                                    IF(ISNA(VLOOKUP(EDATE('Projektkostenkalkulation EP'!$B$4,18)+AT$3,Datenquellen!$F$7:$H$45,3,FALSE))," ",VLOOKUP(EDATE('Projektkostenkalkulation EP'!$B$4,18)+AT$3,Datenquellen!$F$7:$H$45,3,FALSE))="X"
                                    ),
                          "X",
                          IF((((NETWORKDAYS('Projektkostenkalkulation EP'!$T$8,EOMONTH('Projektkostenkalkulation EP'!$T$8,0)))*('Projektkostenkalkulation EP'!$N$43/5)*
                                        'Projektkostenkalkulation EP'!$T$27)-SUM($AK$23:AT23))&gt;('Projektkostenkalkulation EP'!$N$43/5),('Projektkostenkalkulation EP'!$N$43/5),
                                         (NETWORKDAYS('Projektkostenkalkulation EP'!$T$8,
                                          EOMONTH('Projektkostenkalkulation EP'!$T$8,0)))*('Projektkostenkalkulation EP'!$N$43/5)*'Projektkostenkalkulation EP'!$T$27-SUM($AK$23:AT23))
                          ),
               "X"
            )</f>
        <v>0</v>
      </c>
      <c r="AV23" s="122" t="str">
        <f xml:space="preserve"> IF(TEXT((EDATE('Projektkostenkalkulation EP'!$B$4,18)+AU$3),"MM")=TEXT((EDATE('Projektkostenkalkulation EP'!$B$4,18)+(AU$3-1)),"MM"),
             IF(
                        OR(
                                    TEXT((EDATE('Projektkostenkalkulation EP'!$B$4,18)+AU$3),"TTT") = "Sa",
                                    TEXT((EDATE('Projektkostenkalkulation EP'!$B$4,18)+AU$3),"TTT") = "So",
                                    IF(ISNA(VLOOKUP(EDATE('Projektkostenkalkulation EP'!$B$4,18)+AU$3,Datenquellen!$F$7:$H$45,3,FALSE))," ",VLOOKUP(EDATE('Projektkostenkalkulation EP'!$B$4,18)+AU$3,Datenquellen!$F$7:$H$45,3,FALSE))="X"
                                    ),
                          "X",
                          IF((((NETWORKDAYS('Projektkostenkalkulation EP'!$T$8,EOMONTH('Projektkostenkalkulation EP'!$T$8,0)))*('Projektkostenkalkulation EP'!$N$43/5)*
                                        'Projektkostenkalkulation EP'!$T$27)-SUM($AK$23:AU23))&gt;('Projektkostenkalkulation EP'!$N$43/5),('Projektkostenkalkulation EP'!$N$43/5),
                                         (NETWORKDAYS('Projektkostenkalkulation EP'!$T$8,
                                          EOMONTH('Projektkostenkalkulation EP'!$T$8,0)))*('Projektkostenkalkulation EP'!$N$43/5)*'Projektkostenkalkulation EP'!$T$27-SUM($AK$23:AU23))
                          ),
               "X"
            )</f>
        <v>X</v>
      </c>
      <c r="AW23" s="122" t="str">
        <f xml:space="preserve"> IF(TEXT((EDATE('Projektkostenkalkulation EP'!$B$4,18)+AV$3),"MM")=TEXT((EDATE('Projektkostenkalkulation EP'!$B$4,18)+(AV$3-1)),"MM"),
             IF(
                        OR(
                                    TEXT((EDATE('Projektkostenkalkulation EP'!$B$4,18)+AV$3),"TTT") = "Sa",
                                    TEXT((EDATE('Projektkostenkalkulation EP'!$B$4,18)+AV$3),"TTT") = "So",
                                    IF(ISNA(VLOOKUP(EDATE('Projektkostenkalkulation EP'!$B$4,18)+AV$3,Datenquellen!$F$7:$H$45,3,FALSE))," ",VLOOKUP(EDATE('Projektkostenkalkulation EP'!$B$4,18)+AV$3,Datenquellen!$F$7:$H$45,3,FALSE))="X"
                                    ),
                          "X",
                          IF((((NETWORKDAYS('Projektkostenkalkulation EP'!$T$8,EOMONTH('Projektkostenkalkulation EP'!$T$8,0)))*('Projektkostenkalkulation EP'!$N$43/5)*
                                        'Projektkostenkalkulation EP'!$T$27)-SUM($AK$23:AV23))&gt;('Projektkostenkalkulation EP'!$N$43/5),('Projektkostenkalkulation EP'!$N$43/5),
                                         (NETWORKDAYS('Projektkostenkalkulation EP'!$T$8,
                                          EOMONTH('Projektkostenkalkulation EP'!$T$8,0)))*('Projektkostenkalkulation EP'!$N$43/5)*'Projektkostenkalkulation EP'!$T$27-SUM($AK$23:AV23))
                          ),
               "X"
            )</f>
        <v>X</v>
      </c>
      <c r="AX23" s="122">
        <f xml:space="preserve"> IF(TEXT((EDATE('Projektkostenkalkulation EP'!$B$4,18)+AW$3),"MM")=TEXT((EDATE('Projektkostenkalkulation EP'!$B$4,18)+(AW$3-1)),"MM"),
             IF(
                        OR(
                                    TEXT((EDATE('Projektkostenkalkulation EP'!$B$4,18)+AW$3),"TTT") = "Sa",
                                    TEXT((EDATE('Projektkostenkalkulation EP'!$B$4,18)+AW$3),"TTT") = "So",
                                    IF(ISNA(VLOOKUP(EDATE('Projektkostenkalkulation EP'!$B$4,18)+AW$3,Datenquellen!$F$7:$H$45,3,FALSE))," ",VLOOKUP(EDATE('Projektkostenkalkulation EP'!$B$4,18)+AW$3,Datenquellen!$F$7:$H$45,3,FALSE))="X"
                                    ),
                          "X",
                          IF((((NETWORKDAYS('Projektkostenkalkulation EP'!$T$8,EOMONTH('Projektkostenkalkulation EP'!$T$8,0)))*('Projektkostenkalkulation EP'!$N$43/5)*
                                        'Projektkostenkalkulation EP'!$T$27)-SUM($AK$23:AW23))&gt;('Projektkostenkalkulation EP'!$N$43/5),('Projektkostenkalkulation EP'!$N$43/5),
                                         (NETWORKDAYS('Projektkostenkalkulation EP'!$T$8,
                                          EOMONTH('Projektkostenkalkulation EP'!$T$8,0)))*('Projektkostenkalkulation EP'!$N$43/5)*'Projektkostenkalkulation EP'!$T$27-SUM($AK$23:AW23))
                          ),
               "X"
            )</f>
        <v>0</v>
      </c>
      <c r="AY23" s="122">
        <f xml:space="preserve"> IF(TEXT((EDATE('Projektkostenkalkulation EP'!$B$4,18)+AX$3),"MM")=TEXT((EDATE('Projektkostenkalkulation EP'!$B$4,18)+(AX$3-1)),"MM"),
             IF(
                        OR(
                                    TEXT((EDATE('Projektkostenkalkulation EP'!$B$4,18)+AX$3),"TTT") = "Sa",
                                    TEXT((EDATE('Projektkostenkalkulation EP'!$B$4,18)+AX$3),"TTT") = "So",
                                    IF(ISNA(VLOOKUP(EDATE('Projektkostenkalkulation EP'!$B$4,18)+AX$3,Datenquellen!$F$7:$H$45,3,FALSE))," ",VLOOKUP(EDATE('Projektkostenkalkulation EP'!$B$4,18)+AX$3,Datenquellen!$F$7:$H$45,3,FALSE))="X"
                                    ),
                          "X",
                          IF((((NETWORKDAYS('Projektkostenkalkulation EP'!$T$8,EOMONTH('Projektkostenkalkulation EP'!$T$8,0)))*('Projektkostenkalkulation EP'!$N$43/5)*
                                        'Projektkostenkalkulation EP'!$T$27)-SUM($AK$23:AX23))&gt;('Projektkostenkalkulation EP'!$N$43/5),('Projektkostenkalkulation EP'!$N$43/5),
                                         (NETWORKDAYS('Projektkostenkalkulation EP'!$T$8,
                                          EOMONTH('Projektkostenkalkulation EP'!$T$8,0)))*('Projektkostenkalkulation EP'!$N$43/5)*'Projektkostenkalkulation EP'!$T$27-SUM($AK$23:AX23))
                          ),
               "X"
            )</f>
        <v>0</v>
      </c>
      <c r="AZ23" s="122">
        <f xml:space="preserve"> IF(TEXT((EDATE('Projektkostenkalkulation EP'!$B$4,18)+AY$3),"MM")=TEXT((EDATE('Projektkostenkalkulation EP'!$B$4,18)+(AY$3-1)),"MM"),
             IF(
                        OR(
                                    TEXT((EDATE('Projektkostenkalkulation EP'!$B$4,18)+AY$3),"TTT") = "Sa",
                                    TEXT((EDATE('Projektkostenkalkulation EP'!$B$4,18)+AY$3),"TTT") = "So",
                                    IF(ISNA(VLOOKUP(EDATE('Projektkostenkalkulation EP'!$B$4,18)+AY$3,Datenquellen!$F$7:$H$45,3,FALSE))," ",VLOOKUP(EDATE('Projektkostenkalkulation EP'!$B$4,18)+AY$3,Datenquellen!$F$7:$H$45,3,FALSE))="X"
                                    ),
                          "X",
                          IF((((NETWORKDAYS('Projektkostenkalkulation EP'!$T$8,EOMONTH('Projektkostenkalkulation EP'!$T$8,0)))*('Projektkostenkalkulation EP'!$N$43/5)*
                                        'Projektkostenkalkulation EP'!$T$27)-SUM($AK$23:AY23))&gt;('Projektkostenkalkulation EP'!$N$43/5),('Projektkostenkalkulation EP'!$N$43/5),
                                         (NETWORKDAYS('Projektkostenkalkulation EP'!$T$8,
                                          EOMONTH('Projektkostenkalkulation EP'!$T$8,0)))*('Projektkostenkalkulation EP'!$N$43/5)*'Projektkostenkalkulation EP'!$T$27-SUM($AK$23:AY23))
                          ),
               "X"
            )</f>
        <v>0</v>
      </c>
      <c r="BA23" s="122">
        <f xml:space="preserve"> IF(TEXT((EDATE('Projektkostenkalkulation EP'!$B$4,18)+AZ$3),"MM")=TEXT((EDATE('Projektkostenkalkulation EP'!$B$4,18)+(AZ$3-1)),"MM"),
             IF(
                        OR(
                                    TEXT((EDATE('Projektkostenkalkulation EP'!$B$4,18)+AZ$3),"TTT") = "Sa",
                                    TEXT((EDATE('Projektkostenkalkulation EP'!$B$4,18)+AZ$3),"TTT") = "So",
                                    IF(ISNA(VLOOKUP(EDATE('Projektkostenkalkulation EP'!$B$4,18)+AZ$3,Datenquellen!$F$7:$H$45,3,FALSE))," ",VLOOKUP(EDATE('Projektkostenkalkulation EP'!$B$4,18)+AZ$3,Datenquellen!$F$7:$H$45,3,FALSE))="X"
                                    ),
                          "X",
                          IF((((NETWORKDAYS('Projektkostenkalkulation EP'!$T$8,EOMONTH('Projektkostenkalkulation EP'!$T$8,0)))*('Projektkostenkalkulation EP'!$N$43/5)*
                                        'Projektkostenkalkulation EP'!$T$27)-SUM($AK$23:AZ23))&gt;('Projektkostenkalkulation EP'!$N$43/5),('Projektkostenkalkulation EP'!$N$43/5),
                                         (NETWORKDAYS('Projektkostenkalkulation EP'!$T$8,
                                          EOMONTH('Projektkostenkalkulation EP'!$T$8,0)))*('Projektkostenkalkulation EP'!$N$43/5)*'Projektkostenkalkulation EP'!$T$27-SUM($AK$23:AZ23))
                          ),
               "X"
            )</f>
        <v>0</v>
      </c>
      <c r="BB23" s="122">
        <f xml:space="preserve"> IF(TEXT((EDATE('Projektkostenkalkulation EP'!$B$4,18)+BA$3),"MM")=TEXT((EDATE('Projektkostenkalkulation EP'!$B$4,18)+(BA$3-1)),"MM"),
             IF(
                        OR(
                                    TEXT((EDATE('Projektkostenkalkulation EP'!$B$4,18)+BA$3),"TTT") = "Sa",
                                    TEXT((EDATE('Projektkostenkalkulation EP'!$B$4,18)+BA$3),"TTT") = "So",
                                    IF(ISNA(VLOOKUP(EDATE('Projektkostenkalkulation EP'!$B$4,18)+BA$3,Datenquellen!$F$7:$H$45,3,FALSE))," ",VLOOKUP(EDATE('Projektkostenkalkulation EP'!$B$4,18)+BA$3,Datenquellen!$F$7:$H$45,3,FALSE))="X"
                                    ),
                          "X",
                          IF((((NETWORKDAYS('Projektkostenkalkulation EP'!$T$8,EOMONTH('Projektkostenkalkulation EP'!$T$8,0)))*('Projektkostenkalkulation EP'!$N$43/5)*
                                        'Projektkostenkalkulation EP'!$T$27)-SUM($AK$23:BA23))&gt;('Projektkostenkalkulation EP'!$N$43/5),('Projektkostenkalkulation EP'!$N$43/5),
                                         (NETWORKDAYS('Projektkostenkalkulation EP'!$T$8,
                                          EOMONTH('Projektkostenkalkulation EP'!$T$8,0)))*('Projektkostenkalkulation EP'!$N$43/5)*'Projektkostenkalkulation EP'!$T$27-SUM($AK$23:BA23))
                          ),
               "X"
            )</f>
        <v>0</v>
      </c>
      <c r="BC23" s="122" t="str">
        <f xml:space="preserve"> IF(TEXT((EDATE('Projektkostenkalkulation EP'!$B$4,18)+BB$3),"MM")=TEXT((EDATE('Projektkostenkalkulation EP'!$B$4,18)+(BB$3-1)),"MM"),
             IF(
                        OR(
                                    TEXT((EDATE('Projektkostenkalkulation EP'!$B$4,18)+BB$3),"TTT") = "Sa",
                                    TEXT((EDATE('Projektkostenkalkulation EP'!$B$4,18)+BB$3),"TTT") = "So",
                                    IF(ISNA(VLOOKUP(EDATE('Projektkostenkalkulation EP'!$B$4,18)+BB$3,Datenquellen!$F$7:$H$45,3,FALSE))," ",VLOOKUP(EDATE('Projektkostenkalkulation EP'!$B$4,18)+BB$3,Datenquellen!$F$7:$H$45,3,FALSE))="X"
                                    ),
                          "X",
                          IF((((NETWORKDAYS('Projektkostenkalkulation EP'!$T$8,EOMONTH('Projektkostenkalkulation EP'!$T$8,0)))*('Projektkostenkalkulation EP'!$N$43/5)*
                                        'Projektkostenkalkulation EP'!$T$27)-SUM($AK$23:BB23))&gt;('Projektkostenkalkulation EP'!$N$43/5),('Projektkostenkalkulation EP'!$N$43/5),
                                         (NETWORKDAYS('Projektkostenkalkulation EP'!$T$8,
                                          EOMONTH('Projektkostenkalkulation EP'!$T$8,0)))*('Projektkostenkalkulation EP'!$N$43/5)*'Projektkostenkalkulation EP'!$T$27-SUM($AK$23:BB23))
                          ),
               "X"
            )</f>
        <v>X</v>
      </c>
      <c r="BD23" s="122" t="str">
        <f xml:space="preserve"> IF(TEXT((EDATE('Projektkostenkalkulation EP'!$B$4,18)+BC$3),"MM")=TEXT((EDATE('Projektkostenkalkulation EP'!$B$4,18)+(BC$3-1)),"MM"),
             IF(
                        OR(
                                    TEXT((EDATE('Projektkostenkalkulation EP'!$B$4,18)+BC$3),"TTT") = "Sa",
                                    TEXT((EDATE('Projektkostenkalkulation EP'!$B$4,18)+BC$3),"TTT") = "So",
                                    IF(ISNA(VLOOKUP(EDATE('Projektkostenkalkulation EP'!$B$4,18)+BC$3,Datenquellen!$F$7:$H$45,3,FALSE))," ",VLOOKUP(EDATE('Projektkostenkalkulation EP'!$B$4,18)+BC$3,Datenquellen!$F$7:$H$45,3,FALSE))="X"
                                    ),
                          "X",
                          IF((((NETWORKDAYS('Projektkostenkalkulation EP'!$T$8,EOMONTH('Projektkostenkalkulation EP'!$T$8,0)))*('Projektkostenkalkulation EP'!$N$43/5)*
                                        'Projektkostenkalkulation EP'!$T$27)-SUM($AK$23:BC23))&gt;('Projektkostenkalkulation EP'!$N$43/5),('Projektkostenkalkulation EP'!$N$43/5),
                                         (NETWORKDAYS('Projektkostenkalkulation EP'!$T$8,
                                          EOMONTH('Projektkostenkalkulation EP'!$T$8,0)))*('Projektkostenkalkulation EP'!$N$43/5)*'Projektkostenkalkulation EP'!$T$27-SUM($AK$23:BC23))
                          ),
               "X"
            )</f>
        <v>X</v>
      </c>
      <c r="BE23" s="122">
        <f xml:space="preserve"> IF(TEXT((EDATE('Projektkostenkalkulation EP'!$B$4,18)+BD$3),"MM")=TEXT((EDATE('Projektkostenkalkulation EP'!$B$4,18)+(BD$3-1)),"MM"),
             IF(
                        OR(
                                    TEXT((EDATE('Projektkostenkalkulation EP'!$B$4,18)+BD$3),"TTT") = "Sa",
                                    TEXT((EDATE('Projektkostenkalkulation EP'!$B$4,18)+BD$3),"TTT") = "So",
                                    IF(ISNA(VLOOKUP(EDATE('Projektkostenkalkulation EP'!$B$4,18)+BD$3,Datenquellen!$F$7:$H$45,3,FALSE))," ",VLOOKUP(EDATE('Projektkostenkalkulation EP'!$B$4,18)+BD$3,Datenquellen!$F$7:$H$45,3,FALSE))="X"
                                    ),
                          "X",
                          IF((((NETWORKDAYS('Projektkostenkalkulation EP'!$T$8,EOMONTH('Projektkostenkalkulation EP'!$T$8,0)))*('Projektkostenkalkulation EP'!$N$43/5)*
                                        'Projektkostenkalkulation EP'!$T$27)-SUM($AK$23:BD23))&gt;('Projektkostenkalkulation EP'!$N$43/5),('Projektkostenkalkulation EP'!$N$43/5),
                                         (NETWORKDAYS('Projektkostenkalkulation EP'!$T$8,
                                          EOMONTH('Projektkostenkalkulation EP'!$T$8,0)))*('Projektkostenkalkulation EP'!$N$43/5)*'Projektkostenkalkulation EP'!$T$27-SUM($AK$23:BD23))
                          ),
               "X"
            )</f>
        <v>0</v>
      </c>
      <c r="BF23" s="122">
        <f xml:space="preserve"> IF(TEXT((EDATE('Projektkostenkalkulation EP'!$B$4,18)+BE$3),"MM")=TEXT((EDATE('Projektkostenkalkulation EP'!$B$4,18)+(BE$3-1)),"MM"),
             IF(
                        OR(
                                    TEXT((EDATE('Projektkostenkalkulation EP'!$B$4,18)+BE$3),"TTT") = "Sa",
                                    TEXT((EDATE('Projektkostenkalkulation EP'!$B$4,18)+BE$3),"TTT") = "So",
                                    IF(ISNA(VLOOKUP(EDATE('Projektkostenkalkulation EP'!$B$4,18)+BE$3,Datenquellen!$F$7:$H$45,3,FALSE))," ",VLOOKUP(EDATE('Projektkostenkalkulation EP'!$B$4,18)+BE$3,Datenquellen!$F$7:$H$45,3,FALSE))="X"
                                    ),
                          "X",
                          IF((((NETWORKDAYS('Projektkostenkalkulation EP'!$T$8,EOMONTH('Projektkostenkalkulation EP'!$T$8,0)))*('Projektkostenkalkulation EP'!$N$43/5)*
                                        'Projektkostenkalkulation EP'!$T$27)-SUM($AK$23:BE23))&gt;('Projektkostenkalkulation EP'!$N$43/5),('Projektkostenkalkulation EP'!$N$43/5),
                                         (NETWORKDAYS('Projektkostenkalkulation EP'!$T$8,
                                          EOMONTH('Projektkostenkalkulation EP'!$T$8,0)))*('Projektkostenkalkulation EP'!$N$43/5)*'Projektkostenkalkulation EP'!$T$27-SUM($AK$23:BE23))
                          ),
               "X"
            )</f>
        <v>0</v>
      </c>
      <c r="BG23" s="122">
        <f xml:space="preserve"> IF(TEXT((EDATE('Projektkostenkalkulation EP'!$B$4,18)+BF$3),"MM")=TEXT((EDATE('Projektkostenkalkulation EP'!$B$4,18)+(BF$3-1)),"MM"),
             IF(
                        OR(
                                    TEXT((EDATE('Projektkostenkalkulation EP'!$B$4,18)+BF$3),"TTT") = "Sa",
                                    TEXT((EDATE('Projektkostenkalkulation EP'!$B$4,18)+BF$3),"TTT") = "So",
                                    IF(ISNA(VLOOKUP(EDATE('Projektkostenkalkulation EP'!$B$4,18)+BF$3,Datenquellen!$F$7:$H$45,3,FALSE))," ",VLOOKUP(EDATE('Projektkostenkalkulation EP'!$B$4,18)+BF$3,Datenquellen!$F$7:$H$45,3,FALSE))="X"
                                    ),
                          "X",
                          IF((((NETWORKDAYS('Projektkostenkalkulation EP'!$T$8,EOMONTH('Projektkostenkalkulation EP'!$T$8,0)))*('Projektkostenkalkulation EP'!$N$43/5)*
                                        'Projektkostenkalkulation EP'!$T$27)-SUM($AK$23:BF23))&gt;('Projektkostenkalkulation EP'!$N$43/5),('Projektkostenkalkulation EP'!$N$43/5),
                                         (NETWORKDAYS('Projektkostenkalkulation EP'!$T$8,
                                          EOMONTH('Projektkostenkalkulation EP'!$T$8,0)))*('Projektkostenkalkulation EP'!$N$43/5)*'Projektkostenkalkulation EP'!$T$27-SUM($AK$23:BF23))
                          ),
               "X"
            )</f>
        <v>0</v>
      </c>
      <c r="BH23" s="122">
        <f xml:space="preserve"> IF(TEXT((EDATE('Projektkostenkalkulation EP'!$B$4,18)+BG$3),"MM")=TEXT((EDATE('Projektkostenkalkulation EP'!$B$4,18)+(BG$3-1)),"MM"),
             IF(
                        OR(
                                    TEXT((EDATE('Projektkostenkalkulation EP'!$B$4,18)+BG$3),"TTT") = "Sa",
                                    TEXT((EDATE('Projektkostenkalkulation EP'!$B$4,18)+BG$3),"TTT") = "So",
                                    IF(ISNA(VLOOKUP(EDATE('Projektkostenkalkulation EP'!$B$4,18)+BG$3,Datenquellen!$F$7:$H$45,3,FALSE))," ",VLOOKUP(EDATE('Projektkostenkalkulation EP'!$B$4,18)+BG$3,Datenquellen!$F$7:$H$45,3,FALSE))="X"
                                    ),
                          "X",
                          IF((((NETWORKDAYS('Projektkostenkalkulation EP'!$T$8,EOMONTH('Projektkostenkalkulation EP'!$T$8,0)))*('Projektkostenkalkulation EP'!$N$43/5)*
                                        'Projektkostenkalkulation EP'!$T$27)-SUM($AK$23:BG23))&gt;('Projektkostenkalkulation EP'!$N$43/5),('Projektkostenkalkulation EP'!$N$43/5),
                                         (NETWORKDAYS('Projektkostenkalkulation EP'!$T$8,
                                          EOMONTH('Projektkostenkalkulation EP'!$T$8,0)))*('Projektkostenkalkulation EP'!$N$43/5)*'Projektkostenkalkulation EP'!$T$27-SUM($AK$23:BG23))
                          ),
               "X"
            )</f>
        <v>0</v>
      </c>
      <c r="BI23" s="122">
        <f xml:space="preserve"> IF(TEXT((EDATE('Projektkostenkalkulation EP'!$B$4,18)+BH$3),"MM")=TEXT((EDATE('Projektkostenkalkulation EP'!$B$4,18)+(BH$3-1)),"MM"),
             IF(
                        OR(
                                    TEXT((EDATE('Projektkostenkalkulation EP'!$B$4,18)+BH$3),"TTT") = "Sa",
                                    TEXT((EDATE('Projektkostenkalkulation EP'!$B$4,18)+BH$3),"TTT") = "So",
                                    IF(ISNA(VLOOKUP(EDATE('Projektkostenkalkulation EP'!$B$4,18)+BH$3,Datenquellen!$F$7:$H$45,3,FALSE))," ",VLOOKUP(EDATE('Projektkostenkalkulation EP'!$B$4,18)+BH$3,Datenquellen!$F$7:$H$45,3,FALSE))="X"
                                    ),
                          "X",
                          IF((((NETWORKDAYS('Projektkostenkalkulation EP'!$T$8,EOMONTH('Projektkostenkalkulation EP'!$T$8,0)))*('Projektkostenkalkulation EP'!$N$43/5)*
                                        'Projektkostenkalkulation EP'!$T$27)-SUM($AK$23:BH23))&gt;('Projektkostenkalkulation EP'!$N$43/5),('Projektkostenkalkulation EP'!$N$43/5),
                                         (NETWORKDAYS('Projektkostenkalkulation EP'!$T$8,
                                          EOMONTH('Projektkostenkalkulation EP'!$T$8,0)))*('Projektkostenkalkulation EP'!$N$43/5)*'Projektkostenkalkulation EP'!$T$27-SUM($AK$23:BH23))
                          ),
               "X"
            )</f>
        <v>0</v>
      </c>
      <c r="BJ23" s="122" t="str">
        <f xml:space="preserve"> IF(TEXT((EDATE('Projektkostenkalkulation EP'!$B$4,18)+BI$3),"MM")=TEXT((EDATE('Projektkostenkalkulation EP'!$B$4,18)+(BI$3-1)),"MM"),
             IF(
                        OR(
                                    TEXT((EDATE('Projektkostenkalkulation EP'!$B$4,18)+BI$3),"TTT") = "Sa",
                                    TEXT((EDATE('Projektkostenkalkulation EP'!$B$4,18)+BI$3),"TTT") = "So",
                                    IF(ISNA(VLOOKUP(EDATE('Projektkostenkalkulation EP'!$B$4,18)+BI$3,Datenquellen!$F$7:$H$45,3,FALSE))," ",VLOOKUP(EDATE('Projektkostenkalkulation EP'!$B$4,18)+BI$3,Datenquellen!$F$7:$H$45,3,FALSE))="X"
                                    ),
                          "X",
                          IF((((NETWORKDAYS('Projektkostenkalkulation EP'!$T$8,EOMONTH('Projektkostenkalkulation EP'!$T$8,0)))*('Projektkostenkalkulation EP'!$N$43/5)*
                                        'Projektkostenkalkulation EP'!$T$27)-SUM($AK$23:BI23))&gt;('Projektkostenkalkulation EP'!$N$43/5),('Projektkostenkalkulation EP'!$N$43/5),
                                         (NETWORKDAYS('Projektkostenkalkulation EP'!$T$8,
                                          EOMONTH('Projektkostenkalkulation EP'!$T$8,0)))*('Projektkostenkalkulation EP'!$N$43/5)*'Projektkostenkalkulation EP'!$T$27-SUM($AK$23:BI23))
                          ),
               "X"
            )</f>
        <v>X</v>
      </c>
      <c r="BK23" s="122" t="str">
        <f xml:space="preserve"> IF(TEXT((EDATE('Projektkostenkalkulation EP'!$B$4,18)+BJ$3),"MM")=TEXT((EDATE('Projektkostenkalkulation EP'!$B$4,18)+(BJ$3-1)),"MM"),
             IF(
                        OR(
                                    TEXT((EDATE('Projektkostenkalkulation EP'!$B$4,18)+BJ$3),"TTT") = "Sa",
                                    TEXT((EDATE('Projektkostenkalkulation EP'!$B$4,18)+BJ$3),"TTT") = "So",
                                    IF(ISNA(VLOOKUP(EDATE('Projektkostenkalkulation EP'!$B$4,18)+BJ$3,Datenquellen!$F$7:$H$45,3,FALSE))," ",VLOOKUP(EDATE('Projektkostenkalkulation EP'!$B$4,18)+BJ$3,Datenquellen!$F$7:$H$45,3,FALSE))="X"
                                    ),
                          "X",
                          IF((((NETWORKDAYS('Projektkostenkalkulation EP'!$T$8,EOMONTH('Projektkostenkalkulation EP'!$T$8,0)))*('Projektkostenkalkulation EP'!$N$43/5)*
                                        'Projektkostenkalkulation EP'!$T$27)-SUM($AK$23:BJ23))&gt;('Projektkostenkalkulation EP'!$N$43/5),('Projektkostenkalkulation EP'!$N$43/5),
                                         (NETWORKDAYS('Projektkostenkalkulation EP'!$T$8,
                                          EOMONTH('Projektkostenkalkulation EP'!$T$8,0)))*('Projektkostenkalkulation EP'!$N$43/5)*'Projektkostenkalkulation EP'!$T$27-SUM($AK$23:BJ23))
                          ),
               "X"
            )</f>
        <v>X</v>
      </c>
      <c r="BL23" s="122">
        <f xml:space="preserve"> IF(TEXT((EDATE('Projektkostenkalkulation EP'!$B$4,18)+BK$3),"MM")=TEXT((EDATE('Projektkostenkalkulation EP'!$B$4,18)+(BK$3-1)),"MM"),
             IF(
                        OR(
                                    TEXT((EDATE('Projektkostenkalkulation EP'!$B$4,18)+BK$3),"TTT") = "Sa",
                                    TEXT((EDATE('Projektkostenkalkulation EP'!$B$4,18)+BK$3),"TTT") = "So",
                                    IF(ISNA(VLOOKUP(EDATE('Projektkostenkalkulation EP'!$B$4,18)+BK$3,Datenquellen!$F$7:$H$45,3,FALSE))," ",VLOOKUP(EDATE('Projektkostenkalkulation EP'!$B$4,18)+BK$3,Datenquellen!$F$7:$H$45,3,FALSE))="X"
                                    ),
                          "X",
                          IF((((NETWORKDAYS('Projektkostenkalkulation EP'!$T$8,EOMONTH('Projektkostenkalkulation EP'!$T$8,0)))*('Projektkostenkalkulation EP'!$N$43/5)*
                                        'Projektkostenkalkulation EP'!$T$27)-SUM($AK$23:BK23))&gt;('Projektkostenkalkulation EP'!$N$43/5),('Projektkostenkalkulation EP'!$N$43/5),
                                         (NETWORKDAYS('Projektkostenkalkulation EP'!$T$8,
                                          EOMONTH('Projektkostenkalkulation EP'!$T$8,0)))*('Projektkostenkalkulation EP'!$N$43/5)*'Projektkostenkalkulation EP'!$T$27-SUM($AK$23:BK23))
                          ),
               "X"
            )</f>
        <v>0</v>
      </c>
      <c r="BM23" s="122">
        <f xml:space="preserve"> IF(TEXT((EDATE('Projektkostenkalkulation EP'!$B$4,18)+BL$3),"MM")=TEXT((EDATE('Projektkostenkalkulation EP'!$B$4,18)+(BL$3-1)),"MM"),
             IF(
                        OR(
                                    TEXT((EDATE('Projektkostenkalkulation EP'!$B$4,18)+BL$3),"TTT") = "Sa",
                                    TEXT((EDATE('Projektkostenkalkulation EP'!$B$4,18)+BL$3),"TTT") = "So",
                                    IF(ISNA(VLOOKUP(EDATE('Projektkostenkalkulation EP'!$B$4,18)+BL$3,Datenquellen!$F$7:$H$45,3,FALSE))," ",VLOOKUP(EDATE('Projektkostenkalkulation EP'!$B$4,18)+BL$3,Datenquellen!$F$7:$H$45,3,FALSE))="X"
                                    ),
                          "X",
                          IF((((NETWORKDAYS('Projektkostenkalkulation EP'!$T$8,EOMONTH('Projektkostenkalkulation EP'!$T$8,0)))*('Projektkostenkalkulation EP'!$N$43/5)*
                                        'Projektkostenkalkulation EP'!$T$27)-SUM($AK$23:BL23))&gt;('Projektkostenkalkulation EP'!$N$43/5),('Projektkostenkalkulation EP'!$N$43/5),
                                         (NETWORKDAYS('Projektkostenkalkulation EP'!$T$8,
                                          EOMONTH('Projektkostenkalkulation EP'!$T$8,0)))*('Projektkostenkalkulation EP'!$N$43/5)*'Projektkostenkalkulation EP'!$T$27-SUM($AK$23:BL23))
                          ),
               "X"
            )</f>
        <v>0</v>
      </c>
      <c r="BN23" s="122">
        <f xml:space="preserve"> IF(TEXT((EDATE('Projektkostenkalkulation EP'!$B$4,18)+BM$3),"MM")=TEXT((EDATE('Projektkostenkalkulation EP'!$B$4,18)+(BM$3-1)),"MM"),
             IF(
                        OR(
                                    TEXT((EDATE('Projektkostenkalkulation EP'!$B$4,18)+BM$3),"TTT") = "Sa",
                                    TEXT((EDATE('Projektkostenkalkulation EP'!$B$4,18)+BM$3),"TTT") = "So",
                                    IF(ISNA(VLOOKUP(EDATE('Projektkostenkalkulation EP'!$B$4,18)+BM$3,Datenquellen!$F$7:$H$45,3,FALSE))," ",VLOOKUP(EDATE('Projektkostenkalkulation EP'!$B$4,18)+BM$3,Datenquellen!$F$7:$H$45,3,FALSE))="X"
                                    ),
                          "X",
                          IF((((NETWORKDAYS('Projektkostenkalkulation EP'!$T$8,EOMONTH('Projektkostenkalkulation EP'!$T$8,0)))*('Projektkostenkalkulation EP'!$N$43/5)*
                                        'Projektkostenkalkulation EP'!$T$27)-SUM($AK$23:BM23))&gt;('Projektkostenkalkulation EP'!$N$43/5),('Projektkostenkalkulation EP'!$N$43/5),
                                         (NETWORKDAYS('Projektkostenkalkulation EP'!$T$8,
                                          EOMONTH('Projektkostenkalkulation EP'!$T$8,0)))*('Projektkostenkalkulation EP'!$N$43/5)*'Projektkostenkalkulation EP'!$T$27-SUM($AK$23:BM23))
                          ),
               "X"
            )</f>
        <v>0</v>
      </c>
      <c r="BO23" s="122">
        <f xml:space="preserve"> IF(TEXT((EDATE('Projektkostenkalkulation EP'!$B$4,18)+BN$3),"MM")=TEXT((EDATE('Projektkostenkalkulation EP'!$B$4,18)+(BN$3-1)),"MM"),
             IF(
                        OR(
                                    TEXT((EDATE('Projektkostenkalkulation EP'!$B$4,18)+BN$3),"TTT") = "Sa",
                                    TEXT((EDATE('Projektkostenkalkulation EP'!$B$4,18)+BN$3),"TTT") = "So",
                                    IF(ISNA(VLOOKUP(EDATE('Projektkostenkalkulation EP'!$B$4,18)+BN$3,Datenquellen!$F$7:$H$45,3,FALSE))," ",VLOOKUP(EDATE('Projektkostenkalkulation EP'!$B$4,18)+BN$3,Datenquellen!$F$7:$H$45,3,FALSE))="X"
                                    ),
                          "X",
                          IF((((NETWORKDAYS('Projektkostenkalkulation EP'!$T$8,EOMONTH('Projektkostenkalkulation EP'!$T$8,0)))*('Projektkostenkalkulation EP'!$N$43/5)*
                                        'Projektkostenkalkulation EP'!$T$27)-SUM($AK$23:BN23))&gt;('Projektkostenkalkulation EP'!$N$43/5),('Projektkostenkalkulation EP'!$N$43/5),
                                         (NETWORKDAYS('Projektkostenkalkulation EP'!$T$8,
                                          EOMONTH('Projektkostenkalkulation EP'!$T$8,0)))*('Projektkostenkalkulation EP'!$N$43/5)*'Projektkostenkalkulation EP'!$T$27-SUM($AK$23:BN23))
                          ),
               "X"
            )</f>
        <v>0</v>
      </c>
      <c r="BP23" s="121">
        <f>SUM(AK23:BO23)</f>
        <v>0</v>
      </c>
      <c r="BQ23" s="525">
        <f>BP23-BP24</f>
        <v>0</v>
      </c>
    </row>
    <row r="24" spans="1:69" ht="14.25" customHeight="1" thickBot="1" x14ac:dyDescent="0.25">
      <c r="A24" s="3" t="s">
        <v>82</v>
      </c>
      <c r="B24" s="270"/>
      <c r="C24" s="272"/>
      <c r="D24" s="272"/>
      <c r="E24" s="272"/>
      <c r="F24" s="272"/>
      <c r="G24" s="272"/>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123">
        <f>SUM(B24:AF24)</f>
        <v>0</v>
      </c>
      <c r="AH24" s="526"/>
      <c r="AJ24" s="3" t="s">
        <v>82</v>
      </c>
      <c r="AK24" s="270"/>
      <c r="AL24" s="272"/>
      <c r="AM24" s="272"/>
      <c r="AN24" s="272"/>
      <c r="AO24" s="272"/>
      <c r="AP24" s="272"/>
      <c r="AQ24" s="272"/>
      <c r="AR24" s="272"/>
      <c r="AS24" s="272"/>
      <c r="AT24" s="272"/>
      <c r="AU24" s="272"/>
      <c r="AV24" s="272"/>
      <c r="AW24" s="272"/>
      <c r="AX24" s="272"/>
      <c r="AY24" s="272"/>
      <c r="AZ24" s="272"/>
      <c r="BA24" s="272"/>
      <c r="BB24" s="272"/>
      <c r="BC24" s="272"/>
      <c r="BD24" s="272"/>
      <c r="BE24" s="272"/>
      <c r="BF24" s="272"/>
      <c r="BG24" s="272"/>
      <c r="BH24" s="272"/>
      <c r="BI24" s="272"/>
      <c r="BJ24" s="272"/>
      <c r="BK24" s="272"/>
      <c r="BL24" s="272"/>
      <c r="BM24" s="272"/>
      <c r="BN24" s="272"/>
      <c r="BO24" s="272"/>
      <c r="BP24" s="123">
        <f>SUM(AK24:BO24)</f>
        <v>0</v>
      </c>
      <c r="BQ24" s="526"/>
    </row>
    <row r="25" spans="1:69" x14ac:dyDescent="0.2">
      <c r="A25" s="1" t="s">
        <v>59</v>
      </c>
      <c r="B25" s="527" t="str">
        <f>TEXT('Projektkostenkalkulation EP'!$I$8,"MMMM JJJJ")</f>
        <v>August 2024</v>
      </c>
      <c r="C25" s="527"/>
      <c r="D25" s="527"/>
      <c r="E25" s="527"/>
      <c r="F25" s="527"/>
      <c r="G25" s="527"/>
      <c r="H25" s="527"/>
      <c r="I25" s="527"/>
      <c r="J25" s="527"/>
      <c r="K25" s="527"/>
      <c r="L25" s="527"/>
      <c r="M25" s="527"/>
      <c r="N25" s="527"/>
      <c r="O25" s="527"/>
      <c r="P25" s="527"/>
      <c r="Q25" s="527"/>
      <c r="R25" s="527"/>
      <c r="S25" s="527"/>
      <c r="T25" s="527"/>
      <c r="U25" s="527"/>
      <c r="V25" s="527"/>
      <c r="W25" s="527"/>
      <c r="X25" s="527"/>
      <c r="Y25" s="527"/>
      <c r="Z25" s="527"/>
      <c r="AA25" s="527"/>
      <c r="AB25" s="527"/>
      <c r="AC25" s="527"/>
      <c r="AD25" s="527"/>
      <c r="AE25" s="527"/>
      <c r="AF25" s="527"/>
      <c r="AG25" s="527"/>
      <c r="AH25" s="528"/>
      <c r="AJ25" s="1" t="s">
        <v>59</v>
      </c>
      <c r="AK25" s="527" t="str">
        <f>TEXT('Projektkostenkalkulation EP'!$U$8,"MMMM JJJJ")</f>
        <v>August 2025</v>
      </c>
      <c r="AL25" s="527"/>
      <c r="AM25" s="527"/>
      <c r="AN25" s="527"/>
      <c r="AO25" s="527"/>
      <c r="AP25" s="527"/>
      <c r="AQ25" s="527"/>
      <c r="AR25" s="527"/>
      <c r="AS25" s="527"/>
      <c r="AT25" s="527"/>
      <c r="AU25" s="527"/>
      <c r="AV25" s="527"/>
      <c r="AW25" s="527"/>
      <c r="AX25" s="527"/>
      <c r="AY25" s="527"/>
      <c r="AZ25" s="527"/>
      <c r="BA25" s="527"/>
      <c r="BB25" s="527"/>
      <c r="BC25" s="527"/>
      <c r="BD25" s="527"/>
      <c r="BE25" s="527"/>
      <c r="BF25" s="527"/>
      <c r="BG25" s="527"/>
      <c r="BH25" s="527"/>
      <c r="BI25" s="527"/>
      <c r="BJ25" s="527"/>
      <c r="BK25" s="527"/>
      <c r="BL25" s="527"/>
      <c r="BM25" s="527"/>
      <c r="BN25" s="527"/>
      <c r="BO25" s="527"/>
      <c r="BP25" s="527"/>
      <c r="BQ25" s="528"/>
    </row>
    <row r="26" spans="1:69" ht="14.25" customHeight="1" x14ac:dyDescent="0.2">
      <c r="A26" s="2" t="s">
        <v>81</v>
      </c>
      <c r="B26" s="124">
        <f>IF(
            OR(
                     TEXT(EDATE('Projektkostenkalkulation EP'!$B$4,7),"TTT") = "Sa",
                     TEXT(EDATE('Projektkostenkalkulation EP'!$B$4,7),"TTT") = "So",
                     IF(ISNA(VLOOKUP(EDATE('Projektkostenkalkulation EP'!$B$4,7),Datenquellen!$F$7:$H$45,3,FALSE))," ",VLOOKUP(EDATE('Projektkostenkalkulation EP'!$B$4,7),Datenquellen!$F$7:$H$45,3,FALSE))="X"
                            ),
                    "X",
                    IF('Projektkostenkalkulation EP'!$I$27&gt;0,('Projektkostenkalkulation EP'!$N$43/5),0)
            )</f>
        <v>0</v>
      </c>
      <c r="C26" s="122">
        <f xml:space="preserve"> IF(TEXT((EDATE('Projektkostenkalkulation EP'!$B$4,7)+AK$3),"MM")=TEXT((EDATE('Projektkostenkalkulation EP'!$B$4,7)+(AK$3-1)),"MM"),
             IF(
                        OR(
                                    TEXT((EDATE('Projektkostenkalkulation EP'!$B$4,7)+AK$3),"TTT") = "Sa",
                                    TEXT((EDATE('Projektkostenkalkulation EP'!$B$4,7)+AK$3),"TTT") = "So",
                                    IF(ISNA(VLOOKUP(EDATE('Projektkostenkalkulation EP'!$B$4,7)+AK$3,Datenquellen!$F$7:$H$45,3,FALSE))," ",VLOOKUP(EDATE('Projektkostenkalkulation EP'!$B$4,7)+AK$3,Datenquellen!$F$7:$H$45,3,FALSE))="X"
                                    ),
                          "X",
                          IF((((NETWORKDAYS('Projektkostenkalkulation EP'!$I$8,EOMONTH('Projektkostenkalkulation EP'!$I$8,0)))*('Projektkostenkalkulation EP'!$N$43/5)*
                                        'Projektkostenkalkulation EP'!$I$27)-SUM($B$26:B26))&gt;('Projektkostenkalkulation EP'!$N$43/5),('Projektkostenkalkulation EP'!$N$43/5),
                                         (NETWORKDAYS('Projektkostenkalkulation EP'!$I$8,
                                          EOMONTH('Projektkostenkalkulation EP'!$I$8,0)))*('Projektkostenkalkulation EP'!$N$43/5)*'Projektkostenkalkulation EP'!$I$27-SUM($B$26:B26))
                          ),
               "X"
            )</f>
        <v>0</v>
      </c>
      <c r="D26" s="122" t="str">
        <f xml:space="preserve"> IF(TEXT((EDATE('Projektkostenkalkulation EP'!$B$4,7)+AL$3),"MM")=TEXT((EDATE('Projektkostenkalkulation EP'!$B$4,7)+(AL$3-1)),"MM"),
             IF(
                        OR(
                                    TEXT((EDATE('Projektkostenkalkulation EP'!$B$4,7)+AL$3),"TTT") = "Sa",
                                    TEXT((EDATE('Projektkostenkalkulation EP'!$B$4,7)+AL$3),"TTT") = "So",
                                    IF(ISNA(VLOOKUP(EDATE('Projektkostenkalkulation EP'!$B$4,7)+AL$3,Datenquellen!$F$7:$H$45,3,FALSE))," ",VLOOKUP(EDATE('Projektkostenkalkulation EP'!$B$4,7)+AL$3,Datenquellen!$F$7:$H$45,3,FALSE))="X"
                                    ),
                          "X",
                          IF((((NETWORKDAYS('Projektkostenkalkulation EP'!$I$8,EOMONTH('Projektkostenkalkulation EP'!$I$8,0)))*('Projektkostenkalkulation EP'!$N$43/5)*
                                        'Projektkostenkalkulation EP'!$I$27)-SUM($B$26:C26))&gt;('Projektkostenkalkulation EP'!$N$43/5),('Projektkostenkalkulation EP'!$N$43/5),
                                         (NETWORKDAYS('Projektkostenkalkulation EP'!$I$8,
                                          EOMONTH('Projektkostenkalkulation EP'!$I$8,0)))*('Projektkostenkalkulation EP'!$N$43/5)*'Projektkostenkalkulation EP'!$I$27-SUM($B$26:C26))
                          ),
               "X"
            )</f>
        <v>X</v>
      </c>
      <c r="E26" s="122" t="str">
        <f xml:space="preserve"> IF(TEXT((EDATE('Projektkostenkalkulation EP'!$B$4,7)+AM$3),"MM")=TEXT((EDATE('Projektkostenkalkulation EP'!$B$4,7)+(AM$3-1)),"MM"),
             IF(
                        OR(
                                    TEXT((EDATE('Projektkostenkalkulation EP'!$B$4,7)+AM$3),"TTT") = "Sa",
                                    TEXT((EDATE('Projektkostenkalkulation EP'!$B$4,7)+AM$3),"TTT") = "So",
                                    IF(ISNA(VLOOKUP(EDATE('Projektkostenkalkulation EP'!$B$4,7)+AM$3,Datenquellen!$F$7:$H$45,3,FALSE))," ",VLOOKUP(EDATE('Projektkostenkalkulation EP'!$B$4,7)+AM$3,Datenquellen!$F$7:$H$45,3,FALSE))="X"
                                    ),
                          "X",
                          IF((((NETWORKDAYS('Projektkostenkalkulation EP'!$I$8,EOMONTH('Projektkostenkalkulation EP'!$I$8,0)))*('Projektkostenkalkulation EP'!$N$43/5)*
                                        'Projektkostenkalkulation EP'!$I$27)-SUM($B$26:D26))&gt;('Projektkostenkalkulation EP'!$N$43/5),('Projektkostenkalkulation EP'!$N$43/5),
                                         (NETWORKDAYS('Projektkostenkalkulation EP'!$I$8,
                                          EOMONTH('Projektkostenkalkulation EP'!$I$8,0)))*('Projektkostenkalkulation EP'!$N$43/5)*'Projektkostenkalkulation EP'!$I$27-SUM($B$26:D26))
                          ),
               "X"
            )</f>
        <v>X</v>
      </c>
      <c r="F26" s="122">
        <f xml:space="preserve"> IF(TEXT((EDATE('Projektkostenkalkulation EP'!$B$4,7)+AN$3),"MM")=TEXT((EDATE('Projektkostenkalkulation EP'!$B$4,7)+(AN$3-1)),"MM"),
             IF(
                        OR(
                                    TEXT((EDATE('Projektkostenkalkulation EP'!$B$4,7)+AN$3),"TTT") = "Sa",
                                    TEXT((EDATE('Projektkostenkalkulation EP'!$B$4,7)+AN$3),"TTT") = "So",
                                    IF(ISNA(VLOOKUP(EDATE('Projektkostenkalkulation EP'!$B$4,7)+AN$3,Datenquellen!$F$7:$H$45,3,FALSE))," ",VLOOKUP(EDATE('Projektkostenkalkulation EP'!$B$4,7)+AN$3,Datenquellen!$F$7:$H$45,3,FALSE))="X"
                                    ),
                          "X",
                          IF((((NETWORKDAYS('Projektkostenkalkulation EP'!$I$8,EOMONTH('Projektkostenkalkulation EP'!$I$8,0)))*('Projektkostenkalkulation EP'!$N$43/5)*
                                        'Projektkostenkalkulation EP'!$I$27)-SUM($B$26:E26))&gt;('Projektkostenkalkulation EP'!$N$43/5),('Projektkostenkalkulation EP'!$N$43/5),
                                         (NETWORKDAYS('Projektkostenkalkulation EP'!$I$8,
                                          EOMONTH('Projektkostenkalkulation EP'!$I$8,0)))*('Projektkostenkalkulation EP'!$N$43/5)*'Projektkostenkalkulation EP'!$I$27-SUM($B$26:E26))
                          ),
               "X"
            )</f>
        <v>0</v>
      </c>
      <c r="G26" s="122">
        <f xml:space="preserve"> IF(TEXT((EDATE('Projektkostenkalkulation EP'!$B$4,7)+AO$3),"MM")=TEXT((EDATE('Projektkostenkalkulation EP'!$B$4,7)+(AO$3-1)),"MM"),
             IF(
                        OR(
                                    TEXT((EDATE('Projektkostenkalkulation EP'!$B$4,7)+AO$3),"TTT") = "Sa",
                                    TEXT((EDATE('Projektkostenkalkulation EP'!$B$4,7)+AO$3),"TTT") = "So",
                                    IF(ISNA(VLOOKUP(EDATE('Projektkostenkalkulation EP'!$B$4,7)+AO$3,Datenquellen!$F$7:$H$45,3,FALSE))," ",VLOOKUP(EDATE('Projektkostenkalkulation EP'!$B$4,7)+AO$3,Datenquellen!$F$7:$H$45,3,FALSE))="X"
                                    ),
                          "X",
                          IF((((NETWORKDAYS('Projektkostenkalkulation EP'!$I$8,EOMONTH('Projektkostenkalkulation EP'!$I$8,0)))*('Projektkostenkalkulation EP'!$N$43/5)*
                                        'Projektkostenkalkulation EP'!$I$27)-SUM($B$26:F26))&gt;('Projektkostenkalkulation EP'!$N$43/5),('Projektkostenkalkulation EP'!$N$43/5),
                                         (NETWORKDAYS('Projektkostenkalkulation EP'!$I$8,
                                          EOMONTH('Projektkostenkalkulation EP'!$I$8,0)))*('Projektkostenkalkulation EP'!$N$43/5)*'Projektkostenkalkulation EP'!$I$27-SUM($B$26:F26))
                          ),
               "X"
            )</f>
        <v>0</v>
      </c>
      <c r="H26" s="122">
        <f xml:space="preserve"> IF(TEXT((EDATE('Projektkostenkalkulation EP'!$B$4,7)+AP$3),"MM")=TEXT((EDATE('Projektkostenkalkulation EP'!$B$4,7)+(AP$3-1)),"MM"),
             IF(
                        OR(
                                    TEXT((EDATE('Projektkostenkalkulation EP'!$B$4,7)+AP$3),"TTT") = "Sa",
                                    TEXT((EDATE('Projektkostenkalkulation EP'!$B$4,7)+AP$3),"TTT") = "So",
                                    IF(ISNA(VLOOKUP(EDATE('Projektkostenkalkulation EP'!$B$4,7)+AP$3,Datenquellen!$F$7:$H$45,3,FALSE))," ",VLOOKUP(EDATE('Projektkostenkalkulation EP'!$B$4,7)+AP$3,Datenquellen!$F$7:$H$45,3,FALSE))="X"
                                    ),
                          "X",
                          IF((((NETWORKDAYS('Projektkostenkalkulation EP'!$I$8,EOMONTH('Projektkostenkalkulation EP'!$I$8,0)))*('Projektkostenkalkulation EP'!$N$43/5)*
                                        'Projektkostenkalkulation EP'!$I$27)-SUM($B$26:G26))&gt;('Projektkostenkalkulation EP'!$N$43/5),('Projektkostenkalkulation EP'!$N$43/5),
                                         (NETWORKDAYS('Projektkostenkalkulation EP'!$I$8,
                                          EOMONTH('Projektkostenkalkulation EP'!$I$8,0)))*('Projektkostenkalkulation EP'!$N$43/5)*'Projektkostenkalkulation EP'!$I$27-SUM($B$26:G26))
                          ),
               "X"
            )</f>
        <v>0</v>
      </c>
      <c r="I26" s="122">
        <f xml:space="preserve"> IF(TEXT((EDATE('Projektkostenkalkulation EP'!$B$4,7)+AQ$3),"MM")=TEXT((EDATE('Projektkostenkalkulation EP'!$B$4,7)+(AQ$3-1)),"MM"),
             IF(
                        OR(
                                    TEXT((EDATE('Projektkostenkalkulation EP'!$B$4,7)+AQ$3),"TTT") = "Sa",
                                    TEXT((EDATE('Projektkostenkalkulation EP'!$B$4,7)+AQ$3),"TTT") = "So",
                                    IF(ISNA(VLOOKUP(EDATE('Projektkostenkalkulation EP'!$B$4,7)+AQ$3,Datenquellen!$F$7:$H$45,3,FALSE))," ",VLOOKUP(EDATE('Projektkostenkalkulation EP'!$B$4,7)+AQ$3,Datenquellen!$F$7:$H$45,3,FALSE))="X"
                                    ),
                          "X",
                          IF((((NETWORKDAYS('Projektkostenkalkulation EP'!$I$8,EOMONTH('Projektkostenkalkulation EP'!$I$8,0)))*('Projektkostenkalkulation EP'!$N$43/5)*
                                        'Projektkostenkalkulation EP'!$I$27)-SUM($B$26:H26))&gt;('Projektkostenkalkulation EP'!$N$43/5),('Projektkostenkalkulation EP'!$N$43/5),
                                         (NETWORKDAYS('Projektkostenkalkulation EP'!$I$8,
                                          EOMONTH('Projektkostenkalkulation EP'!$I$8,0)))*('Projektkostenkalkulation EP'!$N$43/5)*'Projektkostenkalkulation EP'!$I$27-SUM($B$26:H26))
                          ),
               "X"
            )</f>
        <v>0</v>
      </c>
      <c r="J26" s="122">
        <f xml:space="preserve"> IF(TEXT((EDATE('Projektkostenkalkulation EP'!$B$4,7)+AR$3),"MM")=TEXT((EDATE('Projektkostenkalkulation EP'!$B$4,7)+(AR$3-1)),"MM"),
             IF(
                        OR(
                                    TEXT((EDATE('Projektkostenkalkulation EP'!$B$4,7)+AR$3),"TTT") = "Sa",
                                    TEXT((EDATE('Projektkostenkalkulation EP'!$B$4,7)+AR$3),"TTT") = "So",
                                    IF(ISNA(VLOOKUP(EDATE('Projektkostenkalkulation EP'!$B$4,7)+AR$3,Datenquellen!$F$7:$H$45,3,FALSE))," ",VLOOKUP(EDATE('Projektkostenkalkulation EP'!$B$4,7)+AR$3,Datenquellen!$F$7:$H$45,3,FALSE))="X"
                                    ),
                          "X",
                          IF((((NETWORKDAYS('Projektkostenkalkulation EP'!$I$8,EOMONTH('Projektkostenkalkulation EP'!$I$8,0)))*('Projektkostenkalkulation EP'!$N$43/5)*
                                        'Projektkostenkalkulation EP'!$I$27)-SUM($B$26:I26))&gt;('Projektkostenkalkulation EP'!$N$43/5),('Projektkostenkalkulation EP'!$N$43/5),
                                         (NETWORKDAYS('Projektkostenkalkulation EP'!$I$8,
                                          EOMONTH('Projektkostenkalkulation EP'!$I$8,0)))*('Projektkostenkalkulation EP'!$N$43/5)*'Projektkostenkalkulation EP'!$I$27-SUM($B$26:I26))
                          ),
               "X"
            )</f>
        <v>0</v>
      </c>
      <c r="K26" s="122" t="str">
        <f xml:space="preserve"> IF(TEXT((EDATE('Projektkostenkalkulation EP'!$B$4,7)+AS$3),"MM")=TEXT((EDATE('Projektkostenkalkulation EP'!$B$4,7)+(AS$3-1)),"MM"),
             IF(
                        OR(
                                    TEXT((EDATE('Projektkostenkalkulation EP'!$B$4,7)+AS$3),"TTT") = "Sa",
                                    TEXT((EDATE('Projektkostenkalkulation EP'!$B$4,7)+AS$3),"TTT") = "So",
                                    IF(ISNA(VLOOKUP(EDATE('Projektkostenkalkulation EP'!$B$4,7)+AS$3,Datenquellen!$F$7:$H$45,3,FALSE))," ",VLOOKUP(EDATE('Projektkostenkalkulation EP'!$B$4,7)+AS$3,Datenquellen!$F$7:$H$45,3,FALSE))="X"
                                    ),
                          "X",
                          IF((((NETWORKDAYS('Projektkostenkalkulation EP'!$I$8,EOMONTH('Projektkostenkalkulation EP'!$I$8,0)))*('Projektkostenkalkulation EP'!$N$43/5)*
                                        'Projektkostenkalkulation EP'!$I$27)-SUM($B$26:J26))&gt;('Projektkostenkalkulation EP'!$N$43/5),('Projektkostenkalkulation EP'!$N$43/5),
                                         (NETWORKDAYS('Projektkostenkalkulation EP'!$I$8,
                                          EOMONTH('Projektkostenkalkulation EP'!$I$8,0)))*('Projektkostenkalkulation EP'!$N$43/5)*'Projektkostenkalkulation EP'!$I$27-SUM($B$26:J26))
                          ),
               "X"
            )</f>
        <v>X</v>
      </c>
      <c r="L26" s="122" t="str">
        <f xml:space="preserve"> IF(TEXT((EDATE('Projektkostenkalkulation EP'!$B$4,7)+AT$3),"MM")=TEXT((EDATE('Projektkostenkalkulation EP'!$B$4,7)+(AT$3-1)),"MM"),
             IF(
                        OR(
                                    TEXT((EDATE('Projektkostenkalkulation EP'!$B$4,7)+AT$3),"TTT") = "Sa",
                                    TEXT((EDATE('Projektkostenkalkulation EP'!$B$4,7)+AT$3),"TTT") = "So",
                                    IF(ISNA(VLOOKUP(EDATE('Projektkostenkalkulation EP'!$B$4,7)+AT$3,Datenquellen!$F$7:$H$45,3,FALSE))," ",VLOOKUP(EDATE('Projektkostenkalkulation EP'!$B$4,7)+AT$3,Datenquellen!$F$7:$H$45,3,FALSE))="X"
                                    ),
                          "X",
                          IF((((NETWORKDAYS('Projektkostenkalkulation EP'!$I$8,EOMONTH('Projektkostenkalkulation EP'!$I$8,0)))*('Projektkostenkalkulation EP'!$N$43/5)*
                                        'Projektkostenkalkulation EP'!$I$27)-SUM($B$26:K26))&gt;('Projektkostenkalkulation EP'!$N$43/5),('Projektkostenkalkulation EP'!$N$43/5),
                                         (NETWORKDAYS('Projektkostenkalkulation EP'!$I$8,
                                          EOMONTH('Projektkostenkalkulation EP'!$I$8,0)))*('Projektkostenkalkulation EP'!$N$43/5)*'Projektkostenkalkulation EP'!$I$27-SUM($B$26:K26))
                          ),
               "X"
            )</f>
        <v>X</v>
      </c>
      <c r="M26" s="122">
        <f xml:space="preserve"> IF(TEXT((EDATE('Projektkostenkalkulation EP'!$B$4,7)+AU$3),"MM")=TEXT((EDATE('Projektkostenkalkulation EP'!$B$4,7)+(AU$3-1)),"MM"),
             IF(
                        OR(
                                    TEXT((EDATE('Projektkostenkalkulation EP'!$B$4,7)+AU$3),"TTT") = "Sa",
                                    TEXT((EDATE('Projektkostenkalkulation EP'!$B$4,7)+AU$3),"TTT") = "So",
                                    IF(ISNA(VLOOKUP(EDATE('Projektkostenkalkulation EP'!$B$4,7)+AU$3,Datenquellen!$F$7:$H$45,3,FALSE))," ",VLOOKUP(EDATE('Projektkostenkalkulation EP'!$B$4,7)+AU$3,Datenquellen!$F$7:$H$45,3,FALSE))="X"
                                    ),
                          "X",
                          IF((((NETWORKDAYS('Projektkostenkalkulation EP'!$I$8,EOMONTH('Projektkostenkalkulation EP'!$I$8,0)))*('Projektkostenkalkulation EP'!$N$43/5)*
                                        'Projektkostenkalkulation EP'!$I$27)-SUM($B$26:L26))&gt;('Projektkostenkalkulation EP'!$N$43/5),('Projektkostenkalkulation EP'!$N$43/5),
                                         (NETWORKDAYS('Projektkostenkalkulation EP'!$I$8,
                                          EOMONTH('Projektkostenkalkulation EP'!$I$8,0)))*('Projektkostenkalkulation EP'!$N$43/5)*'Projektkostenkalkulation EP'!$I$27-SUM($B$26:L26))
                          ),
               "X"
            )</f>
        <v>0</v>
      </c>
      <c r="N26" s="122">
        <f xml:space="preserve"> IF(TEXT((EDATE('Projektkostenkalkulation EP'!$B$4,7)+AV$3),"MM")=TEXT((EDATE('Projektkostenkalkulation EP'!$B$4,7)+(AV$3-1)),"MM"),
             IF(
                        OR(
                                    TEXT((EDATE('Projektkostenkalkulation EP'!$B$4,7)+AV$3),"TTT") = "Sa",
                                    TEXT((EDATE('Projektkostenkalkulation EP'!$B$4,7)+AV$3),"TTT") = "So",
                                    IF(ISNA(VLOOKUP(EDATE('Projektkostenkalkulation EP'!$B$4,7)+AV$3,Datenquellen!$F$7:$H$45,3,FALSE))," ",VLOOKUP(EDATE('Projektkostenkalkulation EP'!$B$4,7)+AV$3,Datenquellen!$F$7:$H$45,3,FALSE))="X"
                                    ),
                          "X",
                          IF((((NETWORKDAYS('Projektkostenkalkulation EP'!$I$8,EOMONTH('Projektkostenkalkulation EP'!$I$8,0)))*('Projektkostenkalkulation EP'!$N$43/5)*
                                        'Projektkostenkalkulation EP'!$I$27)-SUM($B$26:M26))&gt;('Projektkostenkalkulation EP'!$N$43/5),('Projektkostenkalkulation EP'!$N$43/5),
                                         (NETWORKDAYS('Projektkostenkalkulation EP'!$I$8,
                                          EOMONTH('Projektkostenkalkulation EP'!$I$8,0)))*('Projektkostenkalkulation EP'!$N$43/5)*'Projektkostenkalkulation EP'!$I$27-SUM($B$26:M26))
                          ),
               "X"
            )</f>
        <v>0</v>
      </c>
      <c r="O26" s="122">
        <f xml:space="preserve"> IF(TEXT((EDATE('Projektkostenkalkulation EP'!$B$4,7)+AW$3),"MM")=TEXT((EDATE('Projektkostenkalkulation EP'!$B$4,7)+(AW$3-1)),"MM"),
             IF(
                        OR(
                                    TEXT((EDATE('Projektkostenkalkulation EP'!$B$4,7)+AW$3),"TTT") = "Sa",
                                    TEXT((EDATE('Projektkostenkalkulation EP'!$B$4,7)+AW$3),"TTT") = "So",
                                    IF(ISNA(VLOOKUP(EDATE('Projektkostenkalkulation EP'!$B$4,7)+AW$3,Datenquellen!$F$7:$H$45,3,FALSE))," ",VLOOKUP(EDATE('Projektkostenkalkulation EP'!$B$4,7)+AW$3,Datenquellen!$F$7:$H$45,3,FALSE))="X"
                                    ),
                          "X",
                          IF((((NETWORKDAYS('Projektkostenkalkulation EP'!$I$8,EOMONTH('Projektkostenkalkulation EP'!$I$8,0)))*('Projektkostenkalkulation EP'!$N$43/5)*
                                        'Projektkostenkalkulation EP'!$I$27)-SUM($B$26:N26))&gt;('Projektkostenkalkulation EP'!$N$43/5),('Projektkostenkalkulation EP'!$N$43/5),
                                         (NETWORKDAYS('Projektkostenkalkulation EP'!$I$8,
                                          EOMONTH('Projektkostenkalkulation EP'!$I$8,0)))*('Projektkostenkalkulation EP'!$N$43/5)*'Projektkostenkalkulation EP'!$I$27-SUM($B$26:N26))
                          ),
               "X"
            )</f>
        <v>0</v>
      </c>
      <c r="P26" s="122">
        <f xml:space="preserve"> IF(TEXT((EDATE('Projektkostenkalkulation EP'!$B$4,7)+AX$3),"MM")=TEXT((EDATE('Projektkostenkalkulation EP'!$B$4,7)+(AX$3-1)),"MM"),
             IF(
                        OR(
                                    TEXT((EDATE('Projektkostenkalkulation EP'!$B$4,7)+AX$3),"TTT") = "Sa",
                                    TEXT((EDATE('Projektkostenkalkulation EP'!$B$4,7)+AX$3),"TTT") = "So",
                                    IF(ISNA(VLOOKUP(EDATE('Projektkostenkalkulation EP'!$B$4,7)+AX$3,Datenquellen!$F$7:$H$45,3,FALSE))," ",VLOOKUP(EDATE('Projektkostenkalkulation EP'!$B$4,7)+AX$3,Datenquellen!$F$7:$H$45,3,FALSE))="X"
                                    ),
                          "X",
                          IF((((NETWORKDAYS('Projektkostenkalkulation EP'!$I$8,EOMONTH('Projektkostenkalkulation EP'!$I$8,0)))*('Projektkostenkalkulation EP'!$N$43/5)*
                                        'Projektkostenkalkulation EP'!$I$27)-SUM($B$26:O26))&gt;('Projektkostenkalkulation EP'!$N$43/5),('Projektkostenkalkulation EP'!$N$43/5),
                                         (NETWORKDAYS('Projektkostenkalkulation EP'!$I$8,
                                          EOMONTH('Projektkostenkalkulation EP'!$I$8,0)))*('Projektkostenkalkulation EP'!$N$43/5)*'Projektkostenkalkulation EP'!$I$27-SUM($B$26:O26))
                          ),
               "X"
            )</f>
        <v>0</v>
      </c>
      <c r="Q26" s="122">
        <f xml:space="preserve"> IF(TEXT((EDATE('Projektkostenkalkulation EP'!$B$4,7)+AY$3),"MM")=TEXT((EDATE('Projektkostenkalkulation EP'!$B$4,7)+(AY$3-1)),"MM"),
             IF(
                        OR(
                                    TEXT((EDATE('Projektkostenkalkulation EP'!$B$4,7)+AY$3),"TTT") = "Sa",
                                    TEXT((EDATE('Projektkostenkalkulation EP'!$B$4,7)+AY$3),"TTT") = "So",
                                    IF(ISNA(VLOOKUP(EDATE('Projektkostenkalkulation EP'!$B$4,7)+AY$3,Datenquellen!$F$7:$H$45,3,FALSE))," ",VLOOKUP(EDATE('Projektkostenkalkulation EP'!$B$4,7)+AY$3,Datenquellen!$F$7:$H$45,3,FALSE))="X"
                                    ),
                          "X",
                          IF((((NETWORKDAYS('Projektkostenkalkulation EP'!$I$8,EOMONTH('Projektkostenkalkulation EP'!$I$8,0)))*('Projektkostenkalkulation EP'!$N$43/5)*
                                        'Projektkostenkalkulation EP'!$I$27)-SUM($B$26:P26))&gt;('Projektkostenkalkulation EP'!$N$43/5),('Projektkostenkalkulation EP'!$N$43/5),
                                         (NETWORKDAYS('Projektkostenkalkulation EP'!$I$8,
                                          EOMONTH('Projektkostenkalkulation EP'!$I$8,0)))*('Projektkostenkalkulation EP'!$N$43/5)*'Projektkostenkalkulation EP'!$I$27-SUM($B$26:P26))
                          ),
               "X"
            )</f>
        <v>0</v>
      </c>
      <c r="R26" s="122" t="str">
        <f xml:space="preserve"> IF(TEXT((EDATE('Projektkostenkalkulation EP'!$B$4,7)+AZ$3),"MM")=TEXT((EDATE('Projektkostenkalkulation EP'!$B$4,7)+(AZ$3-1)),"MM"),
             IF(
                        OR(
                                    TEXT((EDATE('Projektkostenkalkulation EP'!$B$4,7)+AZ$3),"TTT") = "Sa",
                                    TEXT((EDATE('Projektkostenkalkulation EP'!$B$4,7)+AZ$3),"TTT") = "So",
                                    IF(ISNA(VLOOKUP(EDATE('Projektkostenkalkulation EP'!$B$4,7)+AZ$3,Datenquellen!$F$7:$H$45,3,FALSE))," ",VLOOKUP(EDATE('Projektkostenkalkulation EP'!$B$4,7)+AZ$3,Datenquellen!$F$7:$H$45,3,FALSE))="X"
                                    ),
                          "X",
                          IF((((NETWORKDAYS('Projektkostenkalkulation EP'!$I$8,EOMONTH('Projektkostenkalkulation EP'!$I$8,0)))*('Projektkostenkalkulation EP'!$N$43/5)*
                                        'Projektkostenkalkulation EP'!$I$27)-SUM($B$26:Q26))&gt;('Projektkostenkalkulation EP'!$N$43/5),('Projektkostenkalkulation EP'!$N$43/5),
                                         (NETWORKDAYS('Projektkostenkalkulation EP'!$I$8,
                                          EOMONTH('Projektkostenkalkulation EP'!$I$8,0)))*('Projektkostenkalkulation EP'!$N$43/5)*'Projektkostenkalkulation EP'!$I$27-SUM($B$26:Q26))
                          ),
               "X"
            )</f>
        <v>X</v>
      </c>
      <c r="S26" s="122" t="str">
        <f xml:space="preserve"> IF(TEXT((EDATE('Projektkostenkalkulation EP'!$B$4,7)+BA$3),"MM")=TEXT((EDATE('Projektkostenkalkulation EP'!$B$4,7)+(BA$3-1)),"MM"),
             IF(
                        OR(
                                    TEXT((EDATE('Projektkostenkalkulation EP'!$B$4,7)+BA$3),"TTT") = "Sa",
                                    TEXT((EDATE('Projektkostenkalkulation EP'!$B$4,7)+BA$3),"TTT") = "So",
                                    IF(ISNA(VLOOKUP(EDATE('Projektkostenkalkulation EP'!$B$4,7)+BA$3,Datenquellen!$F$7:$H$45,3,FALSE))," ",VLOOKUP(EDATE('Projektkostenkalkulation EP'!$B$4,7)+BA$3,Datenquellen!$F$7:$H$45,3,FALSE))="X"
                                    ),
                          "X",
                          IF((((NETWORKDAYS('Projektkostenkalkulation EP'!$I$8,EOMONTH('Projektkostenkalkulation EP'!$I$8,0)))*('Projektkostenkalkulation EP'!$N$43/5)*
                                        'Projektkostenkalkulation EP'!$I$27)-SUM($B$26:R26))&gt;('Projektkostenkalkulation EP'!$N$43/5),('Projektkostenkalkulation EP'!$N$43/5),
                                         (NETWORKDAYS('Projektkostenkalkulation EP'!$I$8,
                                          EOMONTH('Projektkostenkalkulation EP'!$I$8,0)))*('Projektkostenkalkulation EP'!$N$43/5)*'Projektkostenkalkulation EP'!$I$27-SUM($B$26:R26))
                          ),
               "X"
            )</f>
        <v>X</v>
      </c>
      <c r="T26" s="122">
        <f xml:space="preserve"> IF(TEXT((EDATE('Projektkostenkalkulation EP'!$B$4,7)+BB$3),"MM")=TEXT((EDATE('Projektkostenkalkulation EP'!$B$4,7)+(BB$3-1)),"MM"),
             IF(
                        OR(
                                    TEXT((EDATE('Projektkostenkalkulation EP'!$B$4,7)+BB$3),"TTT") = "Sa",
                                    TEXT((EDATE('Projektkostenkalkulation EP'!$B$4,7)+BB$3),"TTT") = "So",
                                    IF(ISNA(VLOOKUP(EDATE('Projektkostenkalkulation EP'!$B$4,7)+BB$3,Datenquellen!$F$7:$H$45,3,FALSE))," ",VLOOKUP(EDATE('Projektkostenkalkulation EP'!$B$4,7)+BB$3,Datenquellen!$F$7:$H$45,3,FALSE))="X"
                                    ),
                          "X",
                          IF((((NETWORKDAYS('Projektkostenkalkulation EP'!$I$8,EOMONTH('Projektkostenkalkulation EP'!$I$8,0)))*('Projektkostenkalkulation EP'!$N$43/5)*
                                        'Projektkostenkalkulation EP'!$I$27)-SUM($B$26:S26))&gt;('Projektkostenkalkulation EP'!$N$43/5),('Projektkostenkalkulation EP'!$N$43/5),
                                         (NETWORKDAYS('Projektkostenkalkulation EP'!$I$8,
                                          EOMONTH('Projektkostenkalkulation EP'!$I$8,0)))*('Projektkostenkalkulation EP'!$N$43/5)*'Projektkostenkalkulation EP'!$I$27-SUM($B$26:S26))
                          ),
               "X"
            )</f>
        <v>0</v>
      </c>
      <c r="U26" s="122">
        <f xml:space="preserve"> IF(TEXT((EDATE('Projektkostenkalkulation EP'!$B$4,7)+BC$3),"MM")=TEXT((EDATE('Projektkostenkalkulation EP'!$B$4,7)+(BC$3-1)),"MM"),
             IF(
                        OR(
                                    TEXT((EDATE('Projektkostenkalkulation EP'!$B$4,7)+BC$3),"TTT") = "Sa",
                                    TEXT((EDATE('Projektkostenkalkulation EP'!$B$4,7)+BC$3),"TTT") = "So",
                                    IF(ISNA(VLOOKUP(EDATE('Projektkostenkalkulation EP'!$B$4,7)+BC$3,Datenquellen!$F$7:$H$45,3,FALSE))," ",VLOOKUP(EDATE('Projektkostenkalkulation EP'!$B$4,7)+BC$3,Datenquellen!$F$7:$H$45,3,FALSE))="X"
                                    ),
                          "X",
                          IF((((NETWORKDAYS('Projektkostenkalkulation EP'!$I$8,EOMONTH('Projektkostenkalkulation EP'!$I$8,0)))*('Projektkostenkalkulation EP'!$N$43/5)*
                                        'Projektkostenkalkulation EP'!$I$27)-SUM($B$26:T26))&gt;('Projektkostenkalkulation EP'!$N$43/5),('Projektkostenkalkulation EP'!$N$43/5),
                                         (NETWORKDAYS('Projektkostenkalkulation EP'!$I$8,
                                          EOMONTH('Projektkostenkalkulation EP'!$I$8,0)))*('Projektkostenkalkulation EP'!$N$43/5)*'Projektkostenkalkulation EP'!$I$27-SUM($B$26:T26))
                          ),
               "X"
            )</f>
        <v>0</v>
      </c>
      <c r="V26" s="122">
        <f xml:space="preserve"> IF(TEXT((EDATE('Projektkostenkalkulation EP'!$B$4,7)+BD$3),"MM")=TEXT((EDATE('Projektkostenkalkulation EP'!$B$4,7)+(BD$3-1)),"MM"),
             IF(
                        OR(
                                    TEXT((EDATE('Projektkostenkalkulation EP'!$B$4,7)+BD$3),"TTT") = "Sa",
                                    TEXT((EDATE('Projektkostenkalkulation EP'!$B$4,7)+BD$3),"TTT") = "So",
                                    IF(ISNA(VLOOKUP(EDATE('Projektkostenkalkulation EP'!$B$4,7)+BD$3,Datenquellen!$F$7:$H$45,3,FALSE))," ",VLOOKUP(EDATE('Projektkostenkalkulation EP'!$B$4,7)+BD$3,Datenquellen!$F$7:$H$45,3,FALSE))="X"
                                    ),
                          "X",
                          IF((((NETWORKDAYS('Projektkostenkalkulation EP'!$I$8,EOMONTH('Projektkostenkalkulation EP'!$I$8,0)))*('Projektkostenkalkulation EP'!$N$43/5)*
                                        'Projektkostenkalkulation EP'!$I$27)-SUM($B$26:U26))&gt;('Projektkostenkalkulation EP'!$N$43/5),('Projektkostenkalkulation EP'!$N$43/5),
                                         (NETWORKDAYS('Projektkostenkalkulation EP'!$I$8,
                                          EOMONTH('Projektkostenkalkulation EP'!$I$8,0)))*('Projektkostenkalkulation EP'!$N$43/5)*'Projektkostenkalkulation EP'!$I$27-SUM($B$26:U26))
                          ),
               "X"
            )</f>
        <v>0</v>
      </c>
      <c r="W26" s="122">
        <f xml:space="preserve"> IF(TEXT((EDATE('Projektkostenkalkulation EP'!$B$4,7)+BE$3),"MM")=TEXT((EDATE('Projektkostenkalkulation EP'!$B$4,7)+(BE$3-1)),"MM"),
             IF(
                        OR(
                                    TEXT((EDATE('Projektkostenkalkulation EP'!$B$4,7)+BE$3),"TTT") = "Sa",
                                    TEXT((EDATE('Projektkostenkalkulation EP'!$B$4,7)+BE$3),"TTT") = "So",
                                    IF(ISNA(VLOOKUP(EDATE('Projektkostenkalkulation EP'!$B$4,7)+BE$3,Datenquellen!$F$7:$H$45,3,FALSE))," ",VLOOKUP(EDATE('Projektkostenkalkulation EP'!$B$4,7)+BE$3,Datenquellen!$F$7:$H$45,3,FALSE))="X"
                                    ),
                          "X",
                          IF((((NETWORKDAYS('Projektkostenkalkulation EP'!$I$8,EOMONTH('Projektkostenkalkulation EP'!$I$8,0)))*('Projektkostenkalkulation EP'!$N$43/5)*
                                        'Projektkostenkalkulation EP'!$I$27)-SUM($B$26:V26))&gt;('Projektkostenkalkulation EP'!$N$43/5),('Projektkostenkalkulation EP'!$N$43/5),
                                         (NETWORKDAYS('Projektkostenkalkulation EP'!$I$8,
                                          EOMONTH('Projektkostenkalkulation EP'!$I$8,0)))*('Projektkostenkalkulation EP'!$N$43/5)*'Projektkostenkalkulation EP'!$I$27-SUM($B$26:V26))
                          ),
               "X"
            )</f>
        <v>0</v>
      </c>
      <c r="X26" s="122">
        <f xml:space="preserve"> IF(TEXT((EDATE('Projektkostenkalkulation EP'!$B$4,7)+BF$3),"MM")=TEXT((EDATE('Projektkostenkalkulation EP'!$B$4,7)+(BF$3-1)),"MM"),
             IF(
                        OR(
                                    TEXT((EDATE('Projektkostenkalkulation EP'!$B$4,7)+BF$3),"TTT") = "Sa",
                                    TEXT((EDATE('Projektkostenkalkulation EP'!$B$4,7)+BF$3),"TTT") = "So",
                                    IF(ISNA(VLOOKUP(EDATE('Projektkostenkalkulation EP'!$B$4,7)+BF$3,Datenquellen!$F$7:$H$45,3,FALSE))," ",VLOOKUP(EDATE('Projektkostenkalkulation EP'!$B$4,7)+BF$3,Datenquellen!$F$7:$H$45,3,FALSE))="X"
                                    ),
                          "X",
                          IF((((NETWORKDAYS('Projektkostenkalkulation EP'!$I$8,EOMONTH('Projektkostenkalkulation EP'!$I$8,0)))*('Projektkostenkalkulation EP'!$N$43/5)*
                                        'Projektkostenkalkulation EP'!$I$27)-SUM($B$26:W26))&gt;('Projektkostenkalkulation EP'!$N$43/5),('Projektkostenkalkulation EP'!$N$43/5),
                                         (NETWORKDAYS('Projektkostenkalkulation EP'!$I$8,
                                          EOMONTH('Projektkostenkalkulation EP'!$I$8,0)))*('Projektkostenkalkulation EP'!$N$43/5)*'Projektkostenkalkulation EP'!$I$27-SUM($B$26:W26))
                          ),
               "X"
            )</f>
        <v>0</v>
      </c>
      <c r="Y26" s="122" t="str">
        <f xml:space="preserve"> IF(TEXT((EDATE('Projektkostenkalkulation EP'!$B$4,7)+BG$3),"MM")=TEXT((EDATE('Projektkostenkalkulation EP'!$B$4,7)+(BG$3-1)),"MM"),
             IF(
                        OR(
                                    TEXT((EDATE('Projektkostenkalkulation EP'!$B$4,7)+BG$3),"TTT") = "Sa",
                                    TEXT((EDATE('Projektkostenkalkulation EP'!$B$4,7)+BG$3),"TTT") = "So",
                                    IF(ISNA(VLOOKUP(EDATE('Projektkostenkalkulation EP'!$B$4,7)+BG$3,Datenquellen!$F$7:$H$45,3,FALSE))," ",VLOOKUP(EDATE('Projektkostenkalkulation EP'!$B$4,7)+BG$3,Datenquellen!$F$7:$H$45,3,FALSE))="X"
                                    ),
                          "X",
                          IF((((NETWORKDAYS('Projektkostenkalkulation EP'!$I$8,EOMONTH('Projektkostenkalkulation EP'!$I$8,0)))*('Projektkostenkalkulation EP'!$N$43/5)*
                                        'Projektkostenkalkulation EP'!$I$27)-SUM($B$26:X26))&gt;('Projektkostenkalkulation EP'!$N$43/5),('Projektkostenkalkulation EP'!$N$43/5),
                                         (NETWORKDAYS('Projektkostenkalkulation EP'!$I$8,
                                          EOMONTH('Projektkostenkalkulation EP'!$I$8,0)))*('Projektkostenkalkulation EP'!$N$43/5)*'Projektkostenkalkulation EP'!$I$27-SUM($B$26:X26))
                          ),
               "X"
            )</f>
        <v>X</v>
      </c>
      <c r="Z26" s="122" t="str">
        <f xml:space="preserve"> IF(TEXT((EDATE('Projektkostenkalkulation EP'!$B$4,7)+BH$3),"MM")=TEXT((EDATE('Projektkostenkalkulation EP'!$B$4,7)+(BH$3-1)),"MM"),
             IF(
                        OR(
                                    TEXT((EDATE('Projektkostenkalkulation EP'!$B$4,7)+BH$3),"TTT") = "Sa",
                                    TEXT((EDATE('Projektkostenkalkulation EP'!$B$4,7)+BH$3),"TTT") = "So",
                                    IF(ISNA(VLOOKUP(EDATE('Projektkostenkalkulation EP'!$B$4,7)+BH$3,Datenquellen!$F$7:$H$45,3,FALSE))," ",VLOOKUP(EDATE('Projektkostenkalkulation EP'!$B$4,7)+BH$3,Datenquellen!$F$7:$H$45,3,FALSE))="X"
                                    ),
                          "X",
                          IF((((NETWORKDAYS('Projektkostenkalkulation EP'!$I$8,EOMONTH('Projektkostenkalkulation EP'!$I$8,0)))*('Projektkostenkalkulation EP'!$N$43/5)*
                                        'Projektkostenkalkulation EP'!$I$27)-SUM($B$26:Y26))&gt;('Projektkostenkalkulation EP'!$N$43/5),('Projektkostenkalkulation EP'!$N$43/5),
                                         (NETWORKDAYS('Projektkostenkalkulation EP'!$I$8,
                                          EOMONTH('Projektkostenkalkulation EP'!$I$8,0)))*('Projektkostenkalkulation EP'!$N$43/5)*'Projektkostenkalkulation EP'!$I$27-SUM($B$26:Y26))
                          ),
               "X"
            )</f>
        <v>X</v>
      </c>
      <c r="AA26" s="122">
        <f xml:space="preserve"> IF(TEXT((EDATE('Projektkostenkalkulation EP'!$B$4,7)+BI$3),"MM")=TEXT((EDATE('Projektkostenkalkulation EP'!$B$4,7)+(BI$3-1)),"MM"),
             IF(
                        OR(
                                    TEXT((EDATE('Projektkostenkalkulation EP'!$B$4,7)+BI$3),"TTT") = "Sa",
                                    TEXT((EDATE('Projektkostenkalkulation EP'!$B$4,7)+BI$3),"TTT") = "So",
                                    IF(ISNA(VLOOKUP(EDATE('Projektkostenkalkulation EP'!$B$4,7)+BI$3,Datenquellen!$F$7:$H$45,3,FALSE))," ",VLOOKUP(EDATE('Projektkostenkalkulation EP'!$B$4,7)+BI$3,Datenquellen!$F$7:$H$45,3,FALSE))="X"
                                    ),
                          "X",
                          IF((((NETWORKDAYS('Projektkostenkalkulation EP'!$I$8,EOMONTH('Projektkostenkalkulation EP'!$I$8,0)))*('Projektkostenkalkulation EP'!$N$43/5)*
                                        'Projektkostenkalkulation EP'!$I$27)-SUM($B$26:Z26))&gt;('Projektkostenkalkulation EP'!$N$43/5),('Projektkostenkalkulation EP'!$N$43/5),
                                         (NETWORKDAYS('Projektkostenkalkulation EP'!$I$8,
                                          EOMONTH('Projektkostenkalkulation EP'!$I$8,0)))*('Projektkostenkalkulation EP'!$N$43/5)*'Projektkostenkalkulation EP'!$I$27-SUM($B$26:Z26))
                          ),
               "X"
            )</f>
        <v>0</v>
      </c>
      <c r="AB26" s="122">
        <f xml:space="preserve"> IF(TEXT((EDATE('Projektkostenkalkulation EP'!$B$4,7)+BJ$3),"MM")=TEXT((EDATE('Projektkostenkalkulation EP'!$B$4,7)+(BJ$3-1)),"MM"),
             IF(
                        OR(
                                    TEXT((EDATE('Projektkostenkalkulation EP'!$B$4,7)+BJ$3),"TTT") = "Sa",
                                    TEXT((EDATE('Projektkostenkalkulation EP'!$B$4,7)+BJ$3),"TTT") = "So",
                                    IF(ISNA(VLOOKUP(EDATE('Projektkostenkalkulation EP'!$B$4,7)+BJ$3,Datenquellen!$F$7:$H$45,3,FALSE))," ",VLOOKUP(EDATE('Projektkostenkalkulation EP'!$B$4,7)+BJ$3,Datenquellen!$F$7:$H$45,3,FALSE))="X"
                                    ),
                          "X",
                          IF((((NETWORKDAYS('Projektkostenkalkulation EP'!$I$8,EOMONTH('Projektkostenkalkulation EP'!$I$8,0)))*('Projektkostenkalkulation EP'!$N$43/5)*
                                        'Projektkostenkalkulation EP'!$I$27)-SUM($B$26:AA26))&gt;('Projektkostenkalkulation EP'!$N$43/5),('Projektkostenkalkulation EP'!$N$43/5),
                                         (NETWORKDAYS('Projektkostenkalkulation EP'!$I$8,
                                          EOMONTH('Projektkostenkalkulation EP'!$I$8,0)))*('Projektkostenkalkulation EP'!$N$43/5)*'Projektkostenkalkulation EP'!$I$27-SUM($B$26:AA26))
                          ),
               "X"
            )</f>
        <v>0</v>
      </c>
      <c r="AC26" s="122">
        <f xml:space="preserve"> IF(TEXT((EDATE('Projektkostenkalkulation EP'!$B$4,7)+BK$3),"MM")=TEXT((EDATE('Projektkostenkalkulation EP'!$B$4,7)+(BK$3-1)),"MM"),
             IF(
                        OR(
                                    TEXT((EDATE('Projektkostenkalkulation EP'!$B$4,7)+BK$3),"TTT") = "Sa",
                                    TEXT((EDATE('Projektkostenkalkulation EP'!$B$4,7)+BK$3),"TTT") = "So",
                                    IF(ISNA(VLOOKUP(EDATE('Projektkostenkalkulation EP'!$B$4,7)+BK$3,Datenquellen!$F$7:$H$45,3,FALSE))," ",VLOOKUP(EDATE('Projektkostenkalkulation EP'!$B$4,7)+BK$3,Datenquellen!$F$7:$H$45,3,FALSE))="X"
                                    ),
                          "X",
                          IF((((NETWORKDAYS('Projektkostenkalkulation EP'!$I$8,EOMONTH('Projektkostenkalkulation EP'!$I$8,0)))*('Projektkostenkalkulation EP'!$N$43/5)*
                                        'Projektkostenkalkulation EP'!$I$27)-SUM($B$26:AB26))&gt;('Projektkostenkalkulation EP'!$N$43/5),('Projektkostenkalkulation EP'!$N$43/5),
                                         (NETWORKDAYS('Projektkostenkalkulation EP'!$I$8,
                                          EOMONTH('Projektkostenkalkulation EP'!$I$8,0)))*('Projektkostenkalkulation EP'!$N$43/5)*'Projektkostenkalkulation EP'!$I$27-SUM($B$26:AB26))
                          ),
               "X"
            )</f>
        <v>0</v>
      </c>
      <c r="AD26" s="122">
        <f xml:space="preserve"> IF(TEXT((EDATE('Projektkostenkalkulation EP'!$B$4,7)+BL$3),"MM")=TEXT((EDATE('Projektkostenkalkulation EP'!$B$4,7)+(BL$3-1)),"MM"),
             IF(
                        OR(
                                    TEXT((EDATE('Projektkostenkalkulation EP'!$B$4,7)+BL$3),"TTT") = "Sa",
                                    TEXT((EDATE('Projektkostenkalkulation EP'!$B$4,7)+BL$3),"TTT") = "So",
                                    IF(ISNA(VLOOKUP(EDATE('Projektkostenkalkulation EP'!$B$4,7)+BL$3,Datenquellen!$F$7:$H$45,3,FALSE))," ",VLOOKUP(EDATE('Projektkostenkalkulation EP'!$B$4,7)+BL$3,Datenquellen!$F$7:$H$45,3,FALSE))="X"
                                    ),
                          "X",
                          IF((((NETWORKDAYS('Projektkostenkalkulation EP'!$I$8,EOMONTH('Projektkostenkalkulation EP'!$I$8,0)))*('Projektkostenkalkulation EP'!$N$43/5)*
                                        'Projektkostenkalkulation EP'!$I$27)-SUM($B$26:AC26))&gt;('Projektkostenkalkulation EP'!$N$43/5),('Projektkostenkalkulation EP'!$N$43/5),
                                         (NETWORKDAYS('Projektkostenkalkulation EP'!$I$8,
                                          EOMONTH('Projektkostenkalkulation EP'!$I$8,0)))*('Projektkostenkalkulation EP'!$N$43/5)*'Projektkostenkalkulation EP'!$I$27-SUM($B$26:AC26))
                          ),
               "X"
            )</f>
        <v>0</v>
      </c>
      <c r="AE26" s="122">
        <f xml:space="preserve"> IF(TEXT((EDATE('Projektkostenkalkulation EP'!$B$4,7)+BM$3),"MM")=TEXT((EDATE('Projektkostenkalkulation EP'!$B$4,7)+(BM$3-1)),"MM"),
             IF(
                        OR(
                                    TEXT((EDATE('Projektkostenkalkulation EP'!$B$4,7)+BM$3),"TTT") = "Sa",
                                    TEXT((EDATE('Projektkostenkalkulation EP'!$B$4,7)+BM$3),"TTT") = "So",
                                    IF(ISNA(VLOOKUP(EDATE('Projektkostenkalkulation EP'!$B$4,7)+BM$3,Datenquellen!$F$7:$H$45,3,FALSE))," ",VLOOKUP(EDATE('Projektkostenkalkulation EP'!$B$4,7)+BM$3,Datenquellen!$F$7:$H$45,3,FALSE))="X"
                                    ),
                          "X",
                          IF((((NETWORKDAYS('Projektkostenkalkulation EP'!$I$8,EOMONTH('Projektkostenkalkulation EP'!$I$8,0)))*('Projektkostenkalkulation EP'!$N$43/5)*
                                        'Projektkostenkalkulation EP'!$I$27)-SUM($B$26:AD26))&gt;('Projektkostenkalkulation EP'!$N$43/5),('Projektkostenkalkulation EP'!$N$43/5),
                                         (NETWORKDAYS('Projektkostenkalkulation EP'!$I$8,
                                          EOMONTH('Projektkostenkalkulation EP'!$I$8,0)))*('Projektkostenkalkulation EP'!$N$43/5)*'Projektkostenkalkulation EP'!$I$27-SUM($B$26:AD26))
                          ),
               "X"
            )</f>
        <v>0</v>
      </c>
      <c r="AF26" s="122" t="str">
        <f xml:space="preserve"> IF(TEXT((EDATE('Projektkostenkalkulation EP'!$B$4,7)+BN$3),"MM")=TEXT((EDATE('Projektkostenkalkulation EP'!$B$4,7)+(BN$3-1)),"MM"),
             IF(
                        OR(
                                    TEXT((EDATE('Projektkostenkalkulation EP'!$B$4,7)+BN$3),"TTT") = "Sa",
                                    TEXT((EDATE('Projektkostenkalkulation EP'!$B$4,7)+BN$3),"TTT") = "So",
                                    IF(ISNA(VLOOKUP(EDATE('Projektkostenkalkulation EP'!$B$4,7)+BN$3,Datenquellen!$F$7:$H$45,3,FALSE))," ",VLOOKUP(EDATE('Projektkostenkalkulation EP'!$B$4,7)+BN$3,Datenquellen!$F$7:$H$45,3,FALSE))="X"
                                    ),
                          "X",
                          IF((((NETWORKDAYS('Projektkostenkalkulation EP'!$I$8,EOMONTH('Projektkostenkalkulation EP'!$I$8,0)))*('Projektkostenkalkulation EP'!$N$43/5)*
                                        'Projektkostenkalkulation EP'!$I$27)-SUM($B$26:AE26))&gt;('Projektkostenkalkulation EP'!$N$43/5),('Projektkostenkalkulation EP'!$N$43/5),
                                         (NETWORKDAYS('Projektkostenkalkulation EP'!$I$8,
                                          EOMONTH('Projektkostenkalkulation EP'!$I$8,0)))*('Projektkostenkalkulation EP'!$N$43/5)*'Projektkostenkalkulation EP'!$I$27-SUM($B$26:AE26))
                          ),
               "X"
            )</f>
        <v>X</v>
      </c>
      <c r="AG26" s="121">
        <f>SUM(B26:AF26)</f>
        <v>0</v>
      </c>
      <c r="AH26" s="525">
        <f>AG26-AG27</f>
        <v>0</v>
      </c>
      <c r="AJ26" s="2" t="s">
        <v>81</v>
      </c>
      <c r="AK26" s="124">
        <f>IF(
            OR(
                     TEXT(EDATE('Projektkostenkalkulation EP'!$B$4,19),"TTT") = "Sa",
                     TEXT(EDATE('Projektkostenkalkulation EP'!$B$4,19),"TTT") = "So",
                     IF(ISNA(VLOOKUP(EDATE('Projektkostenkalkulation EP'!$B$4,19),Datenquellen!$F$7:$H$45,3,FALSE))," ",VLOOKUP(EDATE('Projektkostenkalkulation EP'!$B$4,19),Datenquellen!$F$7:$H$45,3,FALSE))="X"
                            ),
                    "X",
                    IF('Projektkostenkalkulation EP'!$U$27&gt;0,('Projektkostenkalkulation EP'!$N$43/5),0)
            )</f>
        <v>0</v>
      </c>
      <c r="AL26" s="122" t="str">
        <f xml:space="preserve"> IF(TEXT((EDATE('Projektkostenkalkulation EP'!$B$4,19)+AK$3),"MM")=TEXT((EDATE('Projektkostenkalkulation EP'!$B$4,19)+(AK$3-1)),"MM"),
             IF(
                        OR(
                                    TEXT((EDATE('Projektkostenkalkulation EP'!$B$4,19)+AK$3),"TTT") = "Sa",
                                    TEXT((EDATE('Projektkostenkalkulation EP'!$B$4,19)+AK$3),"TTT") = "So",
                                    IF(ISNA(VLOOKUP(EDATE('Projektkostenkalkulation EP'!$B$4,19)+AK$3,Datenquellen!$F$7:$H$45,3,FALSE))," ",VLOOKUP(EDATE('Projektkostenkalkulation EP'!$B$4,19)+AK$3,Datenquellen!$F$7:$H$45,3,FALSE))="X"
                                    ),
                          "X",
                          IF((((NETWORKDAYS('Projektkostenkalkulation EP'!$U$8,EOMONTH('Projektkostenkalkulation EP'!$U$8,0)))*('Projektkostenkalkulation EP'!$N$43/5)*
                                        'Projektkostenkalkulation EP'!$U$27)-SUM($AK$26:AK26))&gt;('Projektkostenkalkulation EP'!$N$43/5),('Projektkostenkalkulation EP'!$N$43/5),
                                         (NETWORKDAYS('Projektkostenkalkulation EP'!$U$8,
                                          EOMONTH('Projektkostenkalkulation EP'!$U$8,0)))*('Projektkostenkalkulation EP'!$N$43/5)*'Projektkostenkalkulation EP'!$U$27-SUM($AK$26:AK26))
                          ),
               "X"
            )</f>
        <v>X</v>
      </c>
      <c r="AM26" s="122" t="str">
        <f xml:space="preserve"> IF(TEXT((EDATE('Projektkostenkalkulation EP'!$B$4,19)+AL$3),"MM")=TEXT((EDATE('Projektkostenkalkulation EP'!$B$4,19)+(AL$3-1)),"MM"),
             IF(
                        OR(
                                    TEXT((EDATE('Projektkostenkalkulation EP'!$B$4,19)+AL$3),"TTT") = "Sa",
                                    TEXT((EDATE('Projektkostenkalkulation EP'!$B$4,19)+AL$3),"TTT") = "So",
                                    IF(ISNA(VLOOKUP(EDATE('Projektkostenkalkulation EP'!$B$4,19)+AL$3,Datenquellen!$F$7:$H$45,3,FALSE))," ",VLOOKUP(EDATE('Projektkostenkalkulation EP'!$B$4,19)+AL$3,Datenquellen!$F$7:$H$45,3,FALSE))="X"
                                    ),
                          "X",
                          IF((((NETWORKDAYS('Projektkostenkalkulation EP'!$U$8,EOMONTH('Projektkostenkalkulation EP'!$U$8,0)))*('Projektkostenkalkulation EP'!$N$43/5)*
                                        'Projektkostenkalkulation EP'!$U$27)-SUM($AK$26:AL26))&gt;('Projektkostenkalkulation EP'!$N$43/5),('Projektkostenkalkulation EP'!$N$43/5),
                                         (NETWORKDAYS('Projektkostenkalkulation EP'!$U$8,
                                          EOMONTH('Projektkostenkalkulation EP'!$U$8,0)))*('Projektkostenkalkulation EP'!$N$43/5)*'Projektkostenkalkulation EP'!$U$27-SUM($AK$26:AL26))
                          ),
               "X"
            )</f>
        <v>X</v>
      </c>
      <c r="AN26" s="122">
        <f xml:space="preserve"> IF(TEXT((EDATE('Projektkostenkalkulation EP'!$B$4,19)+AM$3),"MM")=TEXT((EDATE('Projektkostenkalkulation EP'!$B$4,19)+(AM$3-1)),"MM"),
             IF(
                        OR(
                                    TEXT((EDATE('Projektkostenkalkulation EP'!$B$4,19)+AM$3),"TTT") = "Sa",
                                    TEXT((EDATE('Projektkostenkalkulation EP'!$B$4,19)+AM$3),"TTT") = "So",
                                    IF(ISNA(VLOOKUP(EDATE('Projektkostenkalkulation EP'!$B$4,19)+AM$3,Datenquellen!$F$7:$H$45,3,FALSE))," ",VLOOKUP(EDATE('Projektkostenkalkulation EP'!$B$4,19)+AM$3,Datenquellen!$F$7:$H$45,3,FALSE))="X"
                                    ),
                          "X",
                          IF((((NETWORKDAYS('Projektkostenkalkulation EP'!$U$8,EOMONTH('Projektkostenkalkulation EP'!$U$8,0)))*('Projektkostenkalkulation EP'!$N$43/5)*
                                        'Projektkostenkalkulation EP'!$U$27)-SUM($AK$26:AM26))&gt;('Projektkostenkalkulation EP'!$N$43/5),('Projektkostenkalkulation EP'!$N$43/5),
                                         (NETWORKDAYS('Projektkostenkalkulation EP'!$U$8,
                                          EOMONTH('Projektkostenkalkulation EP'!$U$8,0)))*('Projektkostenkalkulation EP'!$N$43/5)*'Projektkostenkalkulation EP'!$U$27-SUM($AK$26:AM26))
                          ),
               "X"
            )</f>
        <v>0</v>
      </c>
      <c r="AO26" s="122">
        <f xml:space="preserve"> IF(TEXT((EDATE('Projektkostenkalkulation EP'!$B$4,19)+AN$3),"MM")=TEXT((EDATE('Projektkostenkalkulation EP'!$B$4,19)+(AN$3-1)),"MM"),
             IF(
                        OR(
                                    TEXT((EDATE('Projektkostenkalkulation EP'!$B$4,19)+AN$3),"TTT") = "Sa",
                                    TEXT((EDATE('Projektkostenkalkulation EP'!$B$4,19)+AN$3),"TTT") = "So",
                                    IF(ISNA(VLOOKUP(EDATE('Projektkostenkalkulation EP'!$B$4,19)+AN$3,Datenquellen!$F$7:$H$45,3,FALSE))," ",VLOOKUP(EDATE('Projektkostenkalkulation EP'!$B$4,19)+AN$3,Datenquellen!$F$7:$H$45,3,FALSE))="X"
                                    ),
                          "X",
                          IF((((NETWORKDAYS('Projektkostenkalkulation EP'!$U$8,EOMONTH('Projektkostenkalkulation EP'!$U$8,0)))*('Projektkostenkalkulation EP'!$N$43/5)*
                                        'Projektkostenkalkulation EP'!$U$27)-SUM($AK$26:AN26))&gt;('Projektkostenkalkulation EP'!$N$43/5),('Projektkostenkalkulation EP'!$N$43/5),
                                         (NETWORKDAYS('Projektkostenkalkulation EP'!$U$8,
                                          EOMONTH('Projektkostenkalkulation EP'!$U$8,0)))*('Projektkostenkalkulation EP'!$N$43/5)*'Projektkostenkalkulation EP'!$U$27-SUM($AK$26:AN26))
                          ),
               "X"
            )</f>
        <v>0</v>
      </c>
      <c r="AP26" s="122">
        <f xml:space="preserve"> IF(TEXT((EDATE('Projektkostenkalkulation EP'!$B$4,19)+AO$3),"MM")=TEXT((EDATE('Projektkostenkalkulation EP'!$B$4,19)+(AO$3-1)),"MM"),
             IF(
                        OR(
                                    TEXT((EDATE('Projektkostenkalkulation EP'!$B$4,19)+AO$3),"TTT") = "Sa",
                                    TEXT((EDATE('Projektkostenkalkulation EP'!$B$4,19)+AO$3),"TTT") = "So",
                                    IF(ISNA(VLOOKUP(EDATE('Projektkostenkalkulation EP'!$B$4,19)+AO$3,Datenquellen!$F$7:$H$45,3,FALSE))," ",VLOOKUP(EDATE('Projektkostenkalkulation EP'!$B$4,19)+AO$3,Datenquellen!$F$7:$H$45,3,FALSE))="X"
                                    ),
                          "X",
                          IF((((NETWORKDAYS('Projektkostenkalkulation EP'!$U$8,EOMONTH('Projektkostenkalkulation EP'!$U$8,0)))*('Projektkostenkalkulation EP'!$N$43/5)*
                                        'Projektkostenkalkulation EP'!$U$27)-SUM($AK$26:AO26))&gt;('Projektkostenkalkulation EP'!$N$43/5),('Projektkostenkalkulation EP'!$N$43/5),
                                         (NETWORKDAYS('Projektkostenkalkulation EP'!$U$8,
                                          EOMONTH('Projektkostenkalkulation EP'!$U$8,0)))*('Projektkostenkalkulation EP'!$N$43/5)*'Projektkostenkalkulation EP'!$U$27-SUM($AK$26:AO26))
                          ),
               "X"
            )</f>
        <v>0</v>
      </c>
      <c r="AQ26" s="122">
        <f xml:space="preserve"> IF(TEXT((EDATE('Projektkostenkalkulation EP'!$B$4,19)+AP$3),"MM")=TEXT((EDATE('Projektkostenkalkulation EP'!$B$4,19)+(AP$3-1)),"MM"),
             IF(
                        OR(
                                    TEXT((EDATE('Projektkostenkalkulation EP'!$B$4,19)+AP$3),"TTT") = "Sa",
                                    TEXT((EDATE('Projektkostenkalkulation EP'!$B$4,19)+AP$3),"TTT") = "So",
                                    IF(ISNA(VLOOKUP(EDATE('Projektkostenkalkulation EP'!$B$4,19)+AP$3,Datenquellen!$F$7:$H$45,3,FALSE))," ",VLOOKUP(EDATE('Projektkostenkalkulation EP'!$B$4,19)+AP$3,Datenquellen!$F$7:$H$45,3,FALSE))="X"
                                    ),
                          "X",
                          IF((((NETWORKDAYS('Projektkostenkalkulation EP'!$U$8,EOMONTH('Projektkostenkalkulation EP'!$U$8,0)))*('Projektkostenkalkulation EP'!$N$43/5)*
                                        'Projektkostenkalkulation EP'!$U$27)-SUM($AK$26:AP26))&gt;('Projektkostenkalkulation EP'!$N$43/5),('Projektkostenkalkulation EP'!$N$43/5),
                                         (NETWORKDAYS('Projektkostenkalkulation EP'!$U$8,
                                          EOMONTH('Projektkostenkalkulation EP'!$U$8,0)))*('Projektkostenkalkulation EP'!$N$43/5)*'Projektkostenkalkulation EP'!$U$27-SUM($AK$26:AP26))
                          ),
               "X"
            )</f>
        <v>0</v>
      </c>
      <c r="AR26" s="122">
        <f xml:space="preserve"> IF(TEXT((EDATE('Projektkostenkalkulation EP'!$B$4,19)+AQ$3),"MM")=TEXT((EDATE('Projektkostenkalkulation EP'!$B$4,19)+(AQ$3-1)),"MM"),
             IF(
                        OR(
                                    TEXT((EDATE('Projektkostenkalkulation EP'!$B$4,19)+AQ$3),"TTT") = "Sa",
                                    TEXT((EDATE('Projektkostenkalkulation EP'!$B$4,19)+AQ$3),"TTT") = "So",
                                    IF(ISNA(VLOOKUP(EDATE('Projektkostenkalkulation EP'!$B$4,19)+AQ$3,Datenquellen!$F$7:$H$45,3,FALSE))," ",VLOOKUP(EDATE('Projektkostenkalkulation EP'!$B$4,19)+AQ$3,Datenquellen!$F$7:$H$45,3,FALSE))="X"
                                    ),
                          "X",
                          IF((((NETWORKDAYS('Projektkostenkalkulation EP'!$U$8,EOMONTH('Projektkostenkalkulation EP'!$U$8,0)))*('Projektkostenkalkulation EP'!$N$43/5)*
                                        'Projektkostenkalkulation EP'!$U$27)-SUM($AK$26:AQ26))&gt;('Projektkostenkalkulation EP'!$N$43/5),('Projektkostenkalkulation EP'!$N$43/5),
                                         (NETWORKDAYS('Projektkostenkalkulation EP'!$U$8,
                                          EOMONTH('Projektkostenkalkulation EP'!$U$8,0)))*('Projektkostenkalkulation EP'!$N$43/5)*'Projektkostenkalkulation EP'!$U$27-SUM($AK$26:AQ26))
                          ),
               "X"
            )</f>
        <v>0</v>
      </c>
      <c r="AS26" s="122" t="str">
        <f xml:space="preserve"> IF(TEXT((EDATE('Projektkostenkalkulation EP'!$B$4,19)+AR$3),"MM")=TEXT((EDATE('Projektkostenkalkulation EP'!$B$4,19)+(AR$3-1)),"MM"),
             IF(
                        OR(
                                    TEXT((EDATE('Projektkostenkalkulation EP'!$B$4,19)+AR$3),"TTT") = "Sa",
                                    TEXT((EDATE('Projektkostenkalkulation EP'!$B$4,19)+AR$3),"TTT") = "So",
                                    IF(ISNA(VLOOKUP(EDATE('Projektkostenkalkulation EP'!$B$4,19)+AR$3,Datenquellen!$F$7:$H$45,3,FALSE))," ",VLOOKUP(EDATE('Projektkostenkalkulation EP'!$B$4,19)+AR$3,Datenquellen!$F$7:$H$45,3,FALSE))="X"
                                    ),
                          "X",
                          IF((((NETWORKDAYS('Projektkostenkalkulation EP'!$U$8,EOMONTH('Projektkostenkalkulation EP'!$U$8,0)))*('Projektkostenkalkulation EP'!$N$43/5)*
                                        'Projektkostenkalkulation EP'!$U$27)-SUM($AK$26:AR26))&gt;('Projektkostenkalkulation EP'!$N$43/5),('Projektkostenkalkulation EP'!$N$43/5),
                                         (NETWORKDAYS('Projektkostenkalkulation EP'!$U$8,
                                          EOMONTH('Projektkostenkalkulation EP'!$U$8,0)))*('Projektkostenkalkulation EP'!$N$43/5)*'Projektkostenkalkulation EP'!$U$27-SUM($AK$26:AR26))
                          ),
               "X"
            )</f>
        <v>X</v>
      </c>
      <c r="AT26" s="122" t="str">
        <f xml:space="preserve"> IF(TEXT((EDATE('Projektkostenkalkulation EP'!$B$4,19)+AS$3),"MM")=TEXT((EDATE('Projektkostenkalkulation EP'!$B$4,19)+(AS$3-1)),"MM"),
             IF(
                        OR(
                                    TEXT((EDATE('Projektkostenkalkulation EP'!$B$4,19)+AS$3),"TTT") = "Sa",
                                    TEXT((EDATE('Projektkostenkalkulation EP'!$B$4,19)+AS$3),"TTT") = "So",
                                    IF(ISNA(VLOOKUP(EDATE('Projektkostenkalkulation EP'!$B$4,19)+AS$3,Datenquellen!$F$7:$H$45,3,FALSE))," ",VLOOKUP(EDATE('Projektkostenkalkulation EP'!$B$4,19)+AS$3,Datenquellen!$F$7:$H$45,3,FALSE))="X"
                                    ),
                          "X",
                          IF((((NETWORKDAYS('Projektkostenkalkulation EP'!$U$8,EOMONTH('Projektkostenkalkulation EP'!$U$8,0)))*('Projektkostenkalkulation EP'!$N$43/5)*
                                        'Projektkostenkalkulation EP'!$U$27)-SUM($AK$26:AS26))&gt;('Projektkostenkalkulation EP'!$N$43/5),('Projektkostenkalkulation EP'!$N$43/5),
                                         (NETWORKDAYS('Projektkostenkalkulation EP'!$U$8,
                                          EOMONTH('Projektkostenkalkulation EP'!$U$8,0)))*('Projektkostenkalkulation EP'!$N$43/5)*'Projektkostenkalkulation EP'!$U$27-SUM($AK$26:AS26))
                          ),
               "X"
            )</f>
        <v>X</v>
      </c>
      <c r="AU26" s="122">
        <f xml:space="preserve"> IF(TEXT((EDATE('Projektkostenkalkulation EP'!$B$4,19)+AT$3),"MM")=TEXT((EDATE('Projektkostenkalkulation EP'!$B$4,19)+(AT$3-1)),"MM"),
             IF(
                        OR(
                                    TEXT((EDATE('Projektkostenkalkulation EP'!$B$4,19)+AT$3),"TTT") = "Sa",
                                    TEXT((EDATE('Projektkostenkalkulation EP'!$B$4,19)+AT$3),"TTT") = "So",
                                    IF(ISNA(VLOOKUP(EDATE('Projektkostenkalkulation EP'!$B$4,19)+AT$3,Datenquellen!$F$7:$H$45,3,FALSE))," ",VLOOKUP(EDATE('Projektkostenkalkulation EP'!$B$4,19)+AT$3,Datenquellen!$F$7:$H$45,3,FALSE))="X"
                                    ),
                          "X",
                          IF((((NETWORKDAYS('Projektkostenkalkulation EP'!$U$8,EOMONTH('Projektkostenkalkulation EP'!$U$8,0)))*('Projektkostenkalkulation EP'!$N$43/5)*
                                        'Projektkostenkalkulation EP'!$U$27)-SUM($AK$26:AT26))&gt;('Projektkostenkalkulation EP'!$N$43/5),('Projektkostenkalkulation EP'!$N$43/5),
                                         (NETWORKDAYS('Projektkostenkalkulation EP'!$U$8,
                                          EOMONTH('Projektkostenkalkulation EP'!$U$8,0)))*('Projektkostenkalkulation EP'!$N$43/5)*'Projektkostenkalkulation EP'!$U$27-SUM($AK$26:AT26))
                          ),
               "X"
            )</f>
        <v>0</v>
      </c>
      <c r="AV26" s="122">
        <f xml:space="preserve"> IF(TEXT((EDATE('Projektkostenkalkulation EP'!$B$4,19)+AU$3),"MM")=TEXT((EDATE('Projektkostenkalkulation EP'!$B$4,19)+(AU$3-1)),"MM"),
             IF(
                        OR(
                                    TEXT((EDATE('Projektkostenkalkulation EP'!$B$4,19)+AU$3),"TTT") = "Sa",
                                    TEXT((EDATE('Projektkostenkalkulation EP'!$B$4,19)+AU$3),"TTT") = "So",
                                    IF(ISNA(VLOOKUP(EDATE('Projektkostenkalkulation EP'!$B$4,19)+AU$3,Datenquellen!$F$7:$H$45,3,FALSE))," ",VLOOKUP(EDATE('Projektkostenkalkulation EP'!$B$4,19)+AU$3,Datenquellen!$F$7:$H$45,3,FALSE))="X"
                                    ),
                          "X",
                          IF((((NETWORKDAYS('Projektkostenkalkulation EP'!$U$8,EOMONTH('Projektkostenkalkulation EP'!$U$8,0)))*('Projektkostenkalkulation EP'!$N$43/5)*
                                        'Projektkostenkalkulation EP'!$U$27)-SUM($AK$26:AU26))&gt;('Projektkostenkalkulation EP'!$N$43/5),('Projektkostenkalkulation EP'!$N$43/5),
                                         (NETWORKDAYS('Projektkostenkalkulation EP'!$U$8,
                                          EOMONTH('Projektkostenkalkulation EP'!$U$8,0)))*('Projektkostenkalkulation EP'!$N$43/5)*'Projektkostenkalkulation EP'!$U$27-SUM($AK$26:AU26))
                          ),
               "X"
            )</f>
        <v>0</v>
      </c>
      <c r="AW26" s="122">
        <f xml:space="preserve"> IF(TEXT((EDATE('Projektkostenkalkulation EP'!$B$4,19)+AV$3),"MM")=TEXT((EDATE('Projektkostenkalkulation EP'!$B$4,19)+(AV$3-1)),"MM"),
             IF(
                        OR(
                                    TEXT((EDATE('Projektkostenkalkulation EP'!$B$4,19)+AV$3),"TTT") = "Sa",
                                    TEXT((EDATE('Projektkostenkalkulation EP'!$B$4,19)+AV$3),"TTT") = "So",
                                    IF(ISNA(VLOOKUP(EDATE('Projektkostenkalkulation EP'!$B$4,19)+AV$3,Datenquellen!$F$7:$H$45,3,FALSE))," ",VLOOKUP(EDATE('Projektkostenkalkulation EP'!$B$4,19)+AV$3,Datenquellen!$F$7:$H$45,3,FALSE))="X"
                                    ),
                          "X",
                          IF((((NETWORKDAYS('Projektkostenkalkulation EP'!$U$8,EOMONTH('Projektkostenkalkulation EP'!$U$8,0)))*('Projektkostenkalkulation EP'!$N$43/5)*
                                        'Projektkostenkalkulation EP'!$U$27)-SUM($AK$26:AV26))&gt;('Projektkostenkalkulation EP'!$N$43/5),('Projektkostenkalkulation EP'!$N$43/5),
                                         (NETWORKDAYS('Projektkostenkalkulation EP'!$U$8,
                                          EOMONTH('Projektkostenkalkulation EP'!$U$8,0)))*('Projektkostenkalkulation EP'!$N$43/5)*'Projektkostenkalkulation EP'!$U$27-SUM($AK$26:AV26))
                          ),
               "X"
            )</f>
        <v>0</v>
      </c>
      <c r="AX26" s="122">
        <f xml:space="preserve"> IF(TEXT((EDATE('Projektkostenkalkulation EP'!$B$4,19)+AW$3),"MM")=TEXT((EDATE('Projektkostenkalkulation EP'!$B$4,19)+(AW$3-1)),"MM"),
             IF(
                        OR(
                                    TEXT((EDATE('Projektkostenkalkulation EP'!$B$4,19)+AW$3),"TTT") = "Sa",
                                    TEXT((EDATE('Projektkostenkalkulation EP'!$B$4,19)+AW$3),"TTT") = "So",
                                    IF(ISNA(VLOOKUP(EDATE('Projektkostenkalkulation EP'!$B$4,19)+AW$3,Datenquellen!$F$7:$H$45,3,FALSE))," ",VLOOKUP(EDATE('Projektkostenkalkulation EP'!$B$4,19)+AW$3,Datenquellen!$F$7:$H$45,3,FALSE))="X"
                                    ),
                          "X",
                          IF((((NETWORKDAYS('Projektkostenkalkulation EP'!$U$8,EOMONTH('Projektkostenkalkulation EP'!$U$8,0)))*('Projektkostenkalkulation EP'!$N$43/5)*
                                        'Projektkostenkalkulation EP'!$U$27)-SUM($AK$26:AW26))&gt;('Projektkostenkalkulation EP'!$N$43/5),('Projektkostenkalkulation EP'!$N$43/5),
                                         (NETWORKDAYS('Projektkostenkalkulation EP'!$U$8,
                                          EOMONTH('Projektkostenkalkulation EP'!$U$8,0)))*('Projektkostenkalkulation EP'!$N$43/5)*'Projektkostenkalkulation EP'!$U$27-SUM($AK$26:AW26))
                          ),
               "X"
            )</f>
        <v>0</v>
      </c>
      <c r="AY26" s="122">
        <f xml:space="preserve"> IF(TEXT((EDATE('Projektkostenkalkulation EP'!$B$4,19)+AX$3),"MM")=TEXT((EDATE('Projektkostenkalkulation EP'!$B$4,19)+(AX$3-1)),"MM"),
             IF(
                        OR(
                                    TEXT((EDATE('Projektkostenkalkulation EP'!$B$4,19)+AX$3),"TTT") = "Sa",
                                    TEXT((EDATE('Projektkostenkalkulation EP'!$B$4,19)+AX$3),"TTT") = "So",
                                    IF(ISNA(VLOOKUP(EDATE('Projektkostenkalkulation EP'!$B$4,19)+AX$3,Datenquellen!$F$7:$H$45,3,FALSE))," ",VLOOKUP(EDATE('Projektkostenkalkulation EP'!$B$4,19)+AX$3,Datenquellen!$F$7:$H$45,3,FALSE))="X"
                                    ),
                          "X",
                          IF((((NETWORKDAYS('Projektkostenkalkulation EP'!$U$8,EOMONTH('Projektkostenkalkulation EP'!$U$8,0)))*('Projektkostenkalkulation EP'!$N$43/5)*
                                        'Projektkostenkalkulation EP'!$U$27)-SUM($AK$26:AX26))&gt;('Projektkostenkalkulation EP'!$N$43/5),('Projektkostenkalkulation EP'!$N$43/5),
                                         (NETWORKDAYS('Projektkostenkalkulation EP'!$U$8,
                                          EOMONTH('Projektkostenkalkulation EP'!$U$8,0)))*('Projektkostenkalkulation EP'!$N$43/5)*'Projektkostenkalkulation EP'!$U$27-SUM($AK$26:AX26))
                          ),
               "X"
            )</f>
        <v>0</v>
      </c>
      <c r="AZ26" s="122" t="str">
        <f xml:space="preserve"> IF(TEXT((EDATE('Projektkostenkalkulation EP'!$B$4,19)+AY$3),"MM")=TEXT((EDATE('Projektkostenkalkulation EP'!$B$4,19)+(AY$3-1)),"MM"),
             IF(
                        OR(
                                    TEXT((EDATE('Projektkostenkalkulation EP'!$B$4,19)+AY$3),"TTT") = "Sa",
                                    TEXT((EDATE('Projektkostenkalkulation EP'!$B$4,19)+AY$3),"TTT") = "So",
                                    IF(ISNA(VLOOKUP(EDATE('Projektkostenkalkulation EP'!$B$4,19)+AY$3,Datenquellen!$F$7:$H$45,3,FALSE))," ",VLOOKUP(EDATE('Projektkostenkalkulation EP'!$B$4,19)+AY$3,Datenquellen!$F$7:$H$45,3,FALSE))="X"
                                    ),
                          "X",
                          IF((((NETWORKDAYS('Projektkostenkalkulation EP'!$U$8,EOMONTH('Projektkostenkalkulation EP'!$U$8,0)))*('Projektkostenkalkulation EP'!$N$43/5)*
                                        'Projektkostenkalkulation EP'!$U$27)-SUM($AK$26:AY26))&gt;('Projektkostenkalkulation EP'!$N$43/5),('Projektkostenkalkulation EP'!$N$43/5),
                                         (NETWORKDAYS('Projektkostenkalkulation EP'!$U$8,
                                          EOMONTH('Projektkostenkalkulation EP'!$U$8,0)))*('Projektkostenkalkulation EP'!$N$43/5)*'Projektkostenkalkulation EP'!$U$27-SUM($AK$26:AY26))
                          ),
               "X"
            )</f>
        <v>X</v>
      </c>
      <c r="BA26" s="122" t="str">
        <f xml:space="preserve"> IF(TEXT((EDATE('Projektkostenkalkulation EP'!$B$4,19)+AZ$3),"MM")=TEXT((EDATE('Projektkostenkalkulation EP'!$B$4,19)+(AZ$3-1)),"MM"),
             IF(
                        OR(
                                    TEXT((EDATE('Projektkostenkalkulation EP'!$B$4,19)+AZ$3),"TTT") = "Sa",
                                    TEXT((EDATE('Projektkostenkalkulation EP'!$B$4,19)+AZ$3),"TTT") = "So",
                                    IF(ISNA(VLOOKUP(EDATE('Projektkostenkalkulation EP'!$B$4,19)+AZ$3,Datenquellen!$F$7:$H$45,3,FALSE))," ",VLOOKUP(EDATE('Projektkostenkalkulation EP'!$B$4,19)+AZ$3,Datenquellen!$F$7:$H$45,3,FALSE))="X"
                                    ),
                          "X",
                          IF((((NETWORKDAYS('Projektkostenkalkulation EP'!$U$8,EOMONTH('Projektkostenkalkulation EP'!$U$8,0)))*('Projektkostenkalkulation EP'!$N$43/5)*
                                        'Projektkostenkalkulation EP'!$U$27)-SUM($AK$26:AZ26))&gt;('Projektkostenkalkulation EP'!$N$43/5),('Projektkostenkalkulation EP'!$N$43/5),
                                         (NETWORKDAYS('Projektkostenkalkulation EP'!$U$8,
                                          EOMONTH('Projektkostenkalkulation EP'!$U$8,0)))*('Projektkostenkalkulation EP'!$N$43/5)*'Projektkostenkalkulation EP'!$U$27-SUM($AK$26:AZ26))
                          ),
               "X"
            )</f>
        <v>X</v>
      </c>
      <c r="BB26" s="122">
        <f xml:space="preserve"> IF(TEXT((EDATE('Projektkostenkalkulation EP'!$B$4,19)+BA$3),"MM")=TEXT((EDATE('Projektkostenkalkulation EP'!$B$4,19)+(BA$3-1)),"MM"),
             IF(
                        OR(
                                    TEXT((EDATE('Projektkostenkalkulation EP'!$B$4,19)+BA$3),"TTT") = "Sa",
                                    TEXT((EDATE('Projektkostenkalkulation EP'!$B$4,19)+BA$3),"TTT") = "So",
                                    IF(ISNA(VLOOKUP(EDATE('Projektkostenkalkulation EP'!$B$4,19)+BA$3,Datenquellen!$F$7:$H$45,3,FALSE))," ",VLOOKUP(EDATE('Projektkostenkalkulation EP'!$B$4,19)+BA$3,Datenquellen!$F$7:$H$45,3,FALSE))="X"
                                    ),
                          "X",
                          IF((((NETWORKDAYS('Projektkostenkalkulation EP'!$U$8,EOMONTH('Projektkostenkalkulation EP'!$U$8,0)))*('Projektkostenkalkulation EP'!$N$43/5)*
                                        'Projektkostenkalkulation EP'!$U$27)-SUM($AK$26:BA26))&gt;('Projektkostenkalkulation EP'!$N$43/5),('Projektkostenkalkulation EP'!$N$43/5),
                                         (NETWORKDAYS('Projektkostenkalkulation EP'!$U$8,
                                          EOMONTH('Projektkostenkalkulation EP'!$U$8,0)))*('Projektkostenkalkulation EP'!$N$43/5)*'Projektkostenkalkulation EP'!$U$27-SUM($AK$26:BA26))
                          ),
               "X"
            )</f>
        <v>0</v>
      </c>
      <c r="BC26" s="122">
        <f xml:space="preserve"> IF(TEXT((EDATE('Projektkostenkalkulation EP'!$B$4,19)+BB$3),"MM")=TEXT((EDATE('Projektkostenkalkulation EP'!$B$4,19)+(BB$3-1)),"MM"),
             IF(
                        OR(
                                    TEXT((EDATE('Projektkostenkalkulation EP'!$B$4,19)+BB$3),"TTT") = "Sa",
                                    TEXT((EDATE('Projektkostenkalkulation EP'!$B$4,19)+BB$3),"TTT") = "So",
                                    IF(ISNA(VLOOKUP(EDATE('Projektkostenkalkulation EP'!$B$4,19)+BB$3,Datenquellen!$F$7:$H$45,3,FALSE))," ",VLOOKUP(EDATE('Projektkostenkalkulation EP'!$B$4,19)+BB$3,Datenquellen!$F$7:$H$45,3,FALSE))="X"
                                    ),
                          "X",
                          IF((((NETWORKDAYS('Projektkostenkalkulation EP'!$U$8,EOMONTH('Projektkostenkalkulation EP'!$U$8,0)))*('Projektkostenkalkulation EP'!$N$43/5)*
                                        'Projektkostenkalkulation EP'!$U$27)-SUM($AK$26:BB26))&gt;('Projektkostenkalkulation EP'!$N$43/5),('Projektkostenkalkulation EP'!$N$43/5),
                                         (NETWORKDAYS('Projektkostenkalkulation EP'!$U$8,
                                          EOMONTH('Projektkostenkalkulation EP'!$U$8,0)))*('Projektkostenkalkulation EP'!$N$43/5)*'Projektkostenkalkulation EP'!$U$27-SUM($AK$26:BB26))
                          ),
               "X"
            )</f>
        <v>0</v>
      </c>
      <c r="BD26" s="122">
        <f xml:space="preserve"> IF(TEXT((EDATE('Projektkostenkalkulation EP'!$B$4,19)+BC$3),"MM")=TEXT((EDATE('Projektkostenkalkulation EP'!$B$4,19)+(BC$3-1)),"MM"),
             IF(
                        OR(
                                    TEXT((EDATE('Projektkostenkalkulation EP'!$B$4,19)+BC$3),"TTT") = "Sa",
                                    TEXT((EDATE('Projektkostenkalkulation EP'!$B$4,19)+BC$3),"TTT") = "So",
                                    IF(ISNA(VLOOKUP(EDATE('Projektkostenkalkulation EP'!$B$4,19)+BC$3,Datenquellen!$F$7:$H$45,3,FALSE))," ",VLOOKUP(EDATE('Projektkostenkalkulation EP'!$B$4,19)+BC$3,Datenquellen!$F$7:$H$45,3,FALSE))="X"
                                    ),
                          "X",
                          IF((((NETWORKDAYS('Projektkostenkalkulation EP'!$U$8,EOMONTH('Projektkostenkalkulation EP'!$U$8,0)))*('Projektkostenkalkulation EP'!$N$43/5)*
                                        'Projektkostenkalkulation EP'!$U$27)-SUM($AK$26:BC26))&gt;('Projektkostenkalkulation EP'!$N$43/5),('Projektkostenkalkulation EP'!$N$43/5),
                                         (NETWORKDAYS('Projektkostenkalkulation EP'!$U$8,
                                          EOMONTH('Projektkostenkalkulation EP'!$U$8,0)))*('Projektkostenkalkulation EP'!$N$43/5)*'Projektkostenkalkulation EP'!$U$27-SUM($AK$26:BC26))
                          ),
               "X"
            )</f>
        <v>0</v>
      </c>
      <c r="BE26" s="122">
        <f xml:space="preserve"> IF(TEXT((EDATE('Projektkostenkalkulation EP'!$B$4,19)+BD$3),"MM")=TEXT((EDATE('Projektkostenkalkulation EP'!$B$4,19)+(BD$3-1)),"MM"),
             IF(
                        OR(
                                    TEXT((EDATE('Projektkostenkalkulation EP'!$B$4,19)+BD$3),"TTT") = "Sa",
                                    TEXT((EDATE('Projektkostenkalkulation EP'!$B$4,19)+BD$3),"TTT") = "So",
                                    IF(ISNA(VLOOKUP(EDATE('Projektkostenkalkulation EP'!$B$4,19)+BD$3,Datenquellen!$F$7:$H$45,3,FALSE))," ",VLOOKUP(EDATE('Projektkostenkalkulation EP'!$B$4,19)+BD$3,Datenquellen!$F$7:$H$45,3,FALSE))="X"
                                    ),
                          "X",
                          IF((((NETWORKDAYS('Projektkostenkalkulation EP'!$U$8,EOMONTH('Projektkostenkalkulation EP'!$U$8,0)))*('Projektkostenkalkulation EP'!$N$43/5)*
                                        'Projektkostenkalkulation EP'!$U$27)-SUM($AK$26:BD26))&gt;('Projektkostenkalkulation EP'!$N$43/5),('Projektkostenkalkulation EP'!$N$43/5),
                                         (NETWORKDAYS('Projektkostenkalkulation EP'!$U$8,
                                          EOMONTH('Projektkostenkalkulation EP'!$U$8,0)))*('Projektkostenkalkulation EP'!$N$43/5)*'Projektkostenkalkulation EP'!$U$27-SUM($AK$26:BD26))
                          ),
               "X"
            )</f>
        <v>0</v>
      </c>
      <c r="BF26" s="122">
        <f xml:space="preserve"> IF(TEXT((EDATE('Projektkostenkalkulation EP'!$B$4,19)+BE$3),"MM")=TEXT((EDATE('Projektkostenkalkulation EP'!$B$4,19)+(BE$3-1)),"MM"),
             IF(
                        OR(
                                    TEXT((EDATE('Projektkostenkalkulation EP'!$B$4,19)+BE$3),"TTT") = "Sa",
                                    TEXT((EDATE('Projektkostenkalkulation EP'!$B$4,19)+BE$3),"TTT") = "So",
                                    IF(ISNA(VLOOKUP(EDATE('Projektkostenkalkulation EP'!$B$4,19)+BE$3,Datenquellen!$F$7:$H$45,3,FALSE))," ",VLOOKUP(EDATE('Projektkostenkalkulation EP'!$B$4,19)+BE$3,Datenquellen!$F$7:$H$45,3,FALSE))="X"
                                    ),
                          "X",
                          IF((((NETWORKDAYS('Projektkostenkalkulation EP'!$U$8,EOMONTH('Projektkostenkalkulation EP'!$U$8,0)))*('Projektkostenkalkulation EP'!$N$43/5)*
                                        'Projektkostenkalkulation EP'!$U$27)-SUM($AK$26:BE26))&gt;('Projektkostenkalkulation EP'!$N$43/5),('Projektkostenkalkulation EP'!$N$43/5),
                                         (NETWORKDAYS('Projektkostenkalkulation EP'!$U$8,
                                          EOMONTH('Projektkostenkalkulation EP'!$U$8,0)))*('Projektkostenkalkulation EP'!$N$43/5)*'Projektkostenkalkulation EP'!$U$27-SUM($AK$26:BE26))
                          ),
               "X"
            )</f>
        <v>0</v>
      </c>
      <c r="BG26" s="122" t="str">
        <f xml:space="preserve"> IF(TEXT((EDATE('Projektkostenkalkulation EP'!$B$4,19)+BF$3),"MM")=TEXT((EDATE('Projektkostenkalkulation EP'!$B$4,19)+(BF$3-1)),"MM"),
             IF(
                        OR(
                                    TEXT((EDATE('Projektkostenkalkulation EP'!$B$4,19)+BF$3),"TTT") = "Sa",
                                    TEXT((EDATE('Projektkostenkalkulation EP'!$B$4,19)+BF$3),"TTT") = "So",
                                    IF(ISNA(VLOOKUP(EDATE('Projektkostenkalkulation EP'!$B$4,19)+BF$3,Datenquellen!$F$7:$H$45,3,FALSE))," ",VLOOKUP(EDATE('Projektkostenkalkulation EP'!$B$4,19)+BF$3,Datenquellen!$F$7:$H$45,3,FALSE))="X"
                                    ),
                          "X",
                          IF((((NETWORKDAYS('Projektkostenkalkulation EP'!$U$8,EOMONTH('Projektkostenkalkulation EP'!$U$8,0)))*('Projektkostenkalkulation EP'!$N$43/5)*
                                        'Projektkostenkalkulation EP'!$U$27)-SUM($AK$26:BF26))&gt;('Projektkostenkalkulation EP'!$N$43/5),('Projektkostenkalkulation EP'!$N$43/5),
                                         (NETWORKDAYS('Projektkostenkalkulation EP'!$U$8,
                                          EOMONTH('Projektkostenkalkulation EP'!$U$8,0)))*('Projektkostenkalkulation EP'!$N$43/5)*'Projektkostenkalkulation EP'!$U$27-SUM($AK$26:BF26))
                          ),
               "X"
            )</f>
        <v>X</v>
      </c>
      <c r="BH26" s="122" t="str">
        <f xml:space="preserve"> IF(TEXT((EDATE('Projektkostenkalkulation EP'!$B$4,19)+BG$3),"MM")=TEXT((EDATE('Projektkostenkalkulation EP'!$B$4,19)+(BG$3-1)),"MM"),
             IF(
                        OR(
                                    TEXT((EDATE('Projektkostenkalkulation EP'!$B$4,19)+BG$3),"TTT") = "Sa",
                                    TEXT((EDATE('Projektkostenkalkulation EP'!$B$4,19)+BG$3),"TTT") = "So",
                                    IF(ISNA(VLOOKUP(EDATE('Projektkostenkalkulation EP'!$B$4,19)+BG$3,Datenquellen!$F$7:$H$45,3,FALSE))," ",VLOOKUP(EDATE('Projektkostenkalkulation EP'!$B$4,19)+BG$3,Datenquellen!$F$7:$H$45,3,FALSE))="X"
                                    ),
                          "X",
                          IF((((NETWORKDAYS('Projektkostenkalkulation EP'!$U$8,EOMONTH('Projektkostenkalkulation EP'!$U$8,0)))*('Projektkostenkalkulation EP'!$N$43/5)*
                                        'Projektkostenkalkulation EP'!$U$27)-SUM($AK$26:BG26))&gt;('Projektkostenkalkulation EP'!$N$43/5),('Projektkostenkalkulation EP'!$N$43/5),
                                         (NETWORKDAYS('Projektkostenkalkulation EP'!$U$8,
                                          EOMONTH('Projektkostenkalkulation EP'!$U$8,0)))*('Projektkostenkalkulation EP'!$N$43/5)*'Projektkostenkalkulation EP'!$U$27-SUM($AK$26:BG26))
                          ),
               "X"
            )</f>
        <v>X</v>
      </c>
      <c r="BI26" s="122">
        <f xml:space="preserve"> IF(TEXT((EDATE('Projektkostenkalkulation EP'!$B$4,19)+BH$3),"MM")=TEXT((EDATE('Projektkostenkalkulation EP'!$B$4,19)+(BH$3-1)),"MM"),
             IF(
                        OR(
                                    TEXT((EDATE('Projektkostenkalkulation EP'!$B$4,19)+BH$3),"TTT") = "Sa",
                                    TEXT((EDATE('Projektkostenkalkulation EP'!$B$4,19)+BH$3),"TTT") = "So",
                                    IF(ISNA(VLOOKUP(EDATE('Projektkostenkalkulation EP'!$B$4,19)+BH$3,Datenquellen!$F$7:$H$45,3,FALSE))," ",VLOOKUP(EDATE('Projektkostenkalkulation EP'!$B$4,19)+BH$3,Datenquellen!$F$7:$H$45,3,FALSE))="X"
                                    ),
                          "X",
                          IF((((NETWORKDAYS('Projektkostenkalkulation EP'!$U$8,EOMONTH('Projektkostenkalkulation EP'!$U$8,0)))*('Projektkostenkalkulation EP'!$N$43/5)*
                                        'Projektkostenkalkulation EP'!$U$27)-SUM($AK$26:BH26))&gt;('Projektkostenkalkulation EP'!$N$43/5),('Projektkostenkalkulation EP'!$N$43/5),
                                         (NETWORKDAYS('Projektkostenkalkulation EP'!$U$8,
                                          EOMONTH('Projektkostenkalkulation EP'!$U$8,0)))*('Projektkostenkalkulation EP'!$N$43/5)*'Projektkostenkalkulation EP'!$U$27-SUM($AK$26:BH26))
                          ),
               "X"
            )</f>
        <v>0</v>
      </c>
      <c r="BJ26" s="122">
        <f xml:space="preserve"> IF(TEXT((EDATE('Projektkostenkalkulation EP'!$B$4,19)+BI$3),"MM")=TEXT((EDATE('Projektkostenkalkulation EP'!$B$4,19)+(BI$3-1)),"MM"),
             IF(
                        OR(
                                    TEXT((EDATE('Projektkostenkalkulation EP'!$B$4,19)+BI$3),"TTT") = "Sa",
                                    TEXT((EDATE('Projektkostenkalkulation EP'!$B$4,19)+BI$3),"TTT") = "So",
                                    IF(ISNA(VLOOKUP(EDATE('Projektkostenkalkulation EP'!$B$4,19)+BI$3,Datenquellen!$F$7:$H$45,3,FALSE))," ",VLOOKUP(EDATE('Projektkostenkalkulation EP'!$B$4,19)+BI$3,Datenquellen!$F$7:$H$45,3,FALSE))="X"
                                    ),
                          "X",
                          IF((((NETWORKDAYS('Projektkostenkalkulation EP'!$U$8,EOMONTH('Projektkostenkalkulation EP'!$U$8,0)))*('Projektkostenkalkulation EP'!$N$43/5)*
                                        'Projektkostenkalkulation EP'!$U$27)-SUM($AK$26:BI26))&gt;('Projektkostenkalkulation EP'!$N$43/5),('Projektkostenkalkulation EP'!$N$43/5),
                                         (NETWORKDAYS('Projektkostenkalkulation EP'!$U$8,
                                          EOMONTH('Projektkostenkalkulation EP'!$U$8,0)))*('Projektkostenkalkulation EP'!$N$43/5)*'Projektkostenkalkulation EP'!$U$27-SUM($AK$26:BI26))
                          ),
               "X"
            )</f>
        <v>0</v>
      </c>
      <c r="BK26" s="122">
        <f xml:space="preserve"> IF(TEXT((EDATE('Projektkostenkalkulation EP'!$B$4,19)+BJ$3),"MM")=TEXT((EDATE('Projektkostenkalkulation EP'!$B$4,19)+(BJ$3-1)),"MM"),
             IF(
                        OR(
                                    TEXT((EDATE('Projektkostenkalkulation EP'!$B$4,19)+BJ$3),"TTT") = "Sa",
                                    TEXT((EDATE('Projektkostenkalkulation EP'!$B$4,19)+BJ$3),"TTT") = "So",
                                    IF(ISNA(VLOOKUP(EDATE('Projektkostenkalkulation EP'!$B$4,19)+BJ$3,Datenquellen!$F$7:$H$45,3,FALSE))," ",VLOOKUP(EDATE('Projektkostenkalkulation EP'!$B$4,19)+BJ$3,Datenquellen!$F$7:$H$45,3,FALSE))="X"
                                    ),
                          "X",
                          IF((((NETWORKDAYS('Projektkostenkalkulation EP'!$U$8,EOMONTH('Projektkostenkalkulation EP'!$U$8,0)))*('Projektkostenkalkulation EP'!$N$43/5)*
                                        'Projektkostenkalkulation EP'!$U$27)-SUM($AK$26:BJ26))&gt;('Projektkostenkalkulation EP'!$N$43/5),('Projektkostenkalkulation EP'!$N$43/5),
                                         (NETWORKDAYS('Projektkostenkalkulation EP'!$U$8,
                                          EOMONTH('Projektkostenkalkulation EP'!$U$8,0)))*('Projektkostenkalkulation EP'!$N$43/5)*'Projektkostenkalkulation EP'!$U$27-SUM($AK$26:BJ26))
                          ),
               "X"
            )</f>
        <v>0</v>
      </c>
      <c r="BL26" s="122">
        <f xml:space="preserve"> IF(TEXT((EDATE('Projektkostenkalkulation EP'!$B$4,19)+BK$3),"MM")=TEXT((EDATE('Projektkostenkalkulation EP'!$B$4,19)+(BK$3-1)),"MM"),
             IF(
                        OR(
                                    TEXT((EDATE('Projektkostenkalkulation EP'!$B$4,19)+BK$3),"TTT") = "Sa",
                                    TEXT((EDATE('Projektkostenkalkulation EP'!$B$4,19)+BK$3),"TTT") = "So",
                                    IF(ISNA(VLOOKUP(EDATE('Projektkostenkalkulation EP'!$B$4,19)+BK$3,Datenquellen!$F$7:$H$45,3,FALSE))," ",VLOOKUP(EDATE('Projektkostenkalkulation EP'!$B$4,19)+BK$3,Datenquellen!$F$7:$H$45,3,FALSE))="X"
                                    ),
                          "X",
                          IF((((NETWORKDAYS('Projektkostenkalkulation EP'!$U$8,EOMONTH('Projektkostenkalkulation EP'!$U$8,0)))*('Projektkostenkalkulation EP'!$N$43/5)*
                                        'Projektkostenkalkulation EP'!$U$27)-SUM($AK$26:BK26))&gt;('Projektkostenkalkulation EP'!$N$43/5),('Projektkostenkalkulation EP'!$N$43/5),
                                         (NETWORKDAYS('Projektkostenkalkulation EP'!$U$8,
                                          EOMONTH('Projektkostenkalkulation EP'!$U$8,0)))*('Projektkostenkalkulation EP'!$N$43/5)*'Projektkostenkalkulation EP'!$U$27-SUM($AK$26:BK26))
                          ),
               "X"
            )</f>
        <v>0</v>
      </c>
      <c r="BM26" s="122">
        <f xml:space="preserve"> IF(TEXT((EDATE('Projektkostenkalkulation EP'!$B$4,19)+BL$3),"MM")=TEXT((EDATE('Projektkostenkalkulation EP'!$B$4,19)+(BL$3-1)),"MM"),
             IF(
                        OR(
                                    TEXT((EDATE('Projektkostenkalkulation EP'!$B$4,19)+BL$3),"TTT") = "Sa",
                                    TEXT((EDATE('Projektkostenkalkulation EP'!$B$4,19)+BL$3),"TTT") = "So",
                                    IF(ISNA(VLOOKUP(EDATE('Projektkostenkalkulation EP'!$B$4,19)+BL$3,Datenquellen!$F$7:$H$45,3,FALSE))," ",VLOOKUP(EDATE('Projektkostenkalkulation EP'!$B$4,19)+BL$3,Datenquellen!$F$7:$H$45,3,FALSE))="X"
                                    ),
                          "X",
                          IF((((NETWORKDAYS('Projektkostenkalkulation EP'!$U$8,EOMONTH('Projektkostenkalkulation EP'!$U$8,0)))*('Projektkostenkalkulation EP'!$N$43/5)*
                                        'Projektkostenkalkulation EP'!$U$27)-SUM($AK$26:BL26))&gt;('Projektkostenkalkulation EP'!$N$43/5),('Projektkostenkalkulation EP'!$N$43/5),
                                         (NETWORKDAYS('Projektkostenkalkulation EP'!$U$8,
                                          EOMONTH('Projektkostenkalkulation EP'!$U$8,0)))*('Projektkostenkalkulation EP'!$N$43/5)*'Projektkostenkalkulation EP'!$U$27-SUM($AK$26:BL26))
                          ),
               "X"
            )</f>
        <v>0</v>
      </c>
      <c r="BN26" s="122" t="str">
        <f xml:space="preserve"> IF(TEXT((EDATE('Projektkostenkalkulation EP'!$B$4,19)+BM$3),"MM")=TEXT((EDATE('Projektkostenkalkulation EP'!$B$4,19)+(BM$3-1)),"MM"),
             IF(
                        OR(
                                    TEXT((EDATE('Projektkostenkalkulation EP'!$B$4,19)+BM$3),"TTT") = "Sa",
                                    TEXT((EDATE('Projektkostenkalkulation EP'!$B$4,19)+BM$3),"TTT") = "So",
                                    IF(ISNA(VLOOKUP(EDATE('Projektkostenkalkulation EP'!$B$4,19)+BM$3,Datenquellen!$F$7:$H$45,3,FALSE))," ",VLOOKUP(EDATE('Projektkostenkalkulation EP'!$B$4,19)+BM$3,Datenquellen!$F$7:$H$45,3,FALSE))="X"
                                    ),
                          "X",
                          IF((((NETWORKDAYS('Projektkostenkalkulation EP'!$U$8,EOMONTH('Projektkostenkalkulation EP'!$U$8,0)))*('Projektkostenkalkulation EP'!$N$43/5)*
                                        'Projektkostenkalkulation EP'!$U$27)-SUM($AK$26:BM26))&gt;('Projektkostenkalkulation EP'!$N$43/5),('Projektkostenkalkulation EP'!$N$43/5),
                                         (NETWORKDAYS('Projektkostenkalkulation EP'!$U$8,
                                          EOMONTH('Projektkostenkalkulation EP'!$U$8,0)))*('Projektkostenkalkulation EP'!$N$43/5)*'Projektkostenkalkulation EP'!$U$27-SUM($AK$26:BM26))
                          ),
               "X"
            )</f>
        <v>X</v>
      </c>
      <c r="BO26" s="122" t="str">
        <f xml:space="preserve"> IF(TEXT((EDATE('Projektkostenkalkulation EP'!$B$4,19)+BN$3),"MM")=TEXT((EDATE('Projektkostenkalkulation EP'!$B$4,19)+(BN$3-1)),"MM"),
             IF(
                        OR(
                                    TEXT((EDATE('Projektkostenkalkulation EP'!$B$4,19)+BN$3),"TTT") = "Sa",
                                    TEXT((EDATE('Projektkostenkalkulation EP'!$B$4,19)+BN$3),"TTT") = "So",
                                    IF(ISNA(VLOOKUP(EDATE('Projektkostenkalkulation EP'!$B$4,19)+BN$3,Datenquellen!$F$7:$H$45,3,FALSE))," ",VLOOKUP(EDATE('Projektkostenkalkulation EP'!$B$4,19)+BN$3,Datenquellen!$F$7:$H$45,3,FALSE))="X"
                                    ),
                          "X",
                          IF((((NETWORKDAYS('Projektkostenkalkulation EP'!$U$8,EOMONTH('Projektkostenkalkulation EP'!$U$8,0)))*('Projektkostenkalkulation EP'!$N$43/5)*
                                        'Projektkostenkalkulation EP'!$U$27)-SUM($AK$26:BN26))&gt;('Projektkostenkalkulation EP'!$N$43/5),('Projektkostenkalkulation EP'!$N$43/5),
                                         (NETWORKDAYS('Projektkostenkalkulation EP'!$U$8,
                                          EOMONTH('Projektkostenkalkulation EP'!$U$8,0)))*('Projektkostenkalkulation EP'!$N$43/5)*'Projektkostenkalkulation EP'!$U$27-SUM($AK$26:BN26))
                          ),
               "X"
            )</f>
        <v>X</v>
      </c>
      <c r="BP26" s="121">
        <f>SUM(AK26:BO26)</f>
        <v>0</v>
      </c>
      <c r="BQ26" s="525">
        <f>BP26-BP27</f>
        <v>0</v>
      </c>
    </row>
    <row r="27" spans="1:69" ht="14.25" customHeight="1" thickBot="1" x14ac:dyDescent="0.25">
      <c r="A27" s="3" t="s">
        <v>82</v>
      </c>
      <c r="B27" s="270"/>
      <c r="C27" s="272"/>
      <c r="D27" s="272"/>
      <c r="E27" s="272"/>
      <c r="F27" s="272"/>
      <c r="G27" s="272"/>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123">
        <f>SUM(B27:AF27)</f>
        <v>0</v>
      </c>
      <c r="AH27" s="526"/>
      <c r="AJ27" s="3" t="s">
        <v>82</v>
      </c>
      <c r="AK27" s="270"/>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123">
        <f>SUM(AK27:BO27)</f>
        <v>0</v>
      </c>
      <c r="BQ27" s="526"/>
    </row>
    <row r="28" spans="1:69" x14ac:dyDescent="0.2">
      <c r="A28" s="1" t="s">
        <v>59</v>
      </c>
      <c r="B28" s="527" t="str">
        <f>TEXT('Projektkostenkalkulation EP'!$J$8,"MMMM JJJJ")</f>
        <v>September 2024</v>
      </c>
      <c r="C28" s="527"/>
      <c r="D28" s="527"/>
      <c r="E28" s="527"/>
      <c r="F28" s="527"/>
      <c r="G28" s="527"/>
      <c r="H28" s="527"/>
      <c r="I28" s="527"/>
      <c r="J28" s="527"/>
      <c r="K28" s="527"/>
      <c r="L28" s="527"/>
      <c r="M28" s="527"/>
      <c r="N28" s="527"/>
      <c r="O28" s="527"/>
      <c r="P28" s="527"/>
      <c r="Q28" s="527"/>
      <c r="R28" s="527"/>
      <c r="S28" s="527"/>
      <c r="T28" s="527"/>
      <c r="U28" s="527"/>
      <c r="V28" s="527"/>
      <c r="W28" s="527"/>
      <c r="X28" s="527"/>
      <c r="Y28" s="527"/>
      <c r="Z28" s="527"/>
      <c r="AA28" s="527"/>
      <c r="AB28" s="527"/>
      <c r="AC28" s="527"/>
      <c r="AD28" s="527"/>
      <c r="AE28" s="527"/>
      <c r="AF28" s="527"/>
      <c r="AG28" s="527"/>
      <c r="AH28" s="528"/>
      <c r="AJ28" s="1" t="s">
        <v>59</v>
      </c>
      <c r="AK28" s="527" t="str">
        <f>TEXT('Projektkostenkalkulation EP'!$V$8,"MMMM JJJJ")</f>
        <v>September 2025</v>
      </c>
      <c r="AL28" s="527"/>
      <c r="AM28" s="527"/>
      <c r="AN28" s="527"/>
      <c r="AO28" s="527"/>
      <c r="AP28" s="527"/>
      <c r="AQ28" s="527"/>
      <c r="AR28" s="527"/>
      <c r="AS28" s="527"/>
      <c r="AT28" s="527"/>
      <c r="AU28" s="527"/>
      <c r="AV28" s="527"/>
      <c r="AW28" s="527"/>
      <c r="AX28" s="527"/>
      <c r="AY28" s="527"/>
      <c r="AZ28" s="527"/>
      <c r="BA28" s="527"/>
      <c r="BB28" s="527"/>
      <c r="BC28" s="527"/>
      <c r="BD28" s="527"/>
      <c r="BE28" s="527"/>
      <c r="BF28" s="527"/>
      <c r="BG28" s="527"/>
      <c r="BH28" s="527"/>
      <c r="BI28" s="527"/>
      <c r="BJ28" s="527"/>
      <c r="BK28" s="527"/>
      <c r="BL28" s="527"/>
      <c r="BM28" s="527"/>
      <c r="BN28" s="527"/>
      <c r="BO28" s="527"/>
      <c r="BP28" s="527"/>
      <c r="BQ28" s="528"/>
    </row>
    <row r="29" spans="1:69" ht="14.25" customHeight="1" x14ac:dyDescent="0.2">
      <c r="A29" s="2" t="s">
        <v>81</v>
      </c>
      <c r="B29" s="124" t="str">
        <f>IF(
            OR(
                     TEXT(EDATE('Projektkostenkalkulation EP'!$B$4,8),"TTT") = "Sa",
                     TEXT(EDATE('Projektkostenkalkulation EP'!$B$4,8),"TTT") = "So",
                     IF(ISNA(VLOOKUP(EDATE('Projektkostenkalkulation EP'!$B$4,8),Datenquellen!$F$7:$H$45,3,FALSE))," ",VLOOKUP(EDATE('Projektkostenkalkulation EP'!$B$4,8),Datenquellen!$F$7:$H$45,3,FALSE))="X"
                            ),
                    "X",
                    IF('Projektkostenkalkulation EP'!$J$27&gt;0,('Projektkostenkalkulation EP'!$N$43/5),0)
            )</f>
        <v>X</v>
      </c>
      <c r="C29" s="122">
        <f xml:space="preserve"> IF(TEXT((EDATE('Projektkostenkalkulation EP'!$B$4,8)+AK$3),"MM")=TEXT((EDATE('Projektkostenkalkulation EP'!$B$4,8)+(AK$3-1)),"MM"),
             IF(
                        OR(
                                    TEXT((EDATE('Projektkostenkalkulation EP'!$B$4,8)+AK$3),"TTT") = "Sa",
                                    TEXT((EDATE('Projektkostenkalkulation EP'!$B$4,8)+AK$3),"TTT") = "So",
                                    IF(ISNA(VLOOKUP(EDATE('Projektkostenkalkulation EP'!$B$4,8)+AK$3,Datenquellen!$F$7:$H$45,3,FALSE))," ",VLOOKUP(EDATE('Projektkostenkalkulation EP'!$B$4,8)+AK$3,Datenquellen!$F$7:$H$45,3,FALSE))="X"
                                    ),
                          "X",
                          IF((((NETWORKDAYS('Projektkostenkalkulation EP'!$J$8,EOMONTH('Projektkostenkalkulation EP'!$J$8,0)))*('Projektkostenkalkulation EP'!$N$43/5)*
                                        'Projektkostenkalkulation EP'!$J$27)-SUM($B$29:B29))&gt;('Projektkostenkalkulation EP'!$N$43/5),('Projektkostenkalkulation EP'!$N$43/5),
                                         (NETWORKDAYS('Projektkostenkalkulation EP'!$J$8,
                                          EOMONTH('Projektkostenkalkulation EP'!$J$8,0)))*('Projektkostenkalkulation EP'!$N$43/5)*'Projektkostenkalkulation EP'!$J$27-SUM($B$29:B29))
                          ),
               "X"
            )</f>
        <v>0</v>
      </c>
      <c r="D29" s="122">
        <f xml:space="preserve"> IF(TEXT((EDATE('Projektkostenkalkulation EP'!$B$4,8)+AL$3),"MM")=TEXT((EDATE('Projektkostenkalkulation EP'!$B$4,8)+(AL$3-1)),"MM"),
             IF(
                        OR(
                                    TEXT((EDATE('Projektkostenkalkulation EP'!$B$4,8)+AL$3),"TTT") = "Sa",
                                    TEXT((EDATE('Projektkostenkalkulation EP'!$B$4,8)+AL$3),"TTT") = "So",
                                    IF(ISNA(VLOOKUP(EDATE('Projektkostenkalkulation EP'!$B$4,8)+AL$3,Datenquellen!$F$7:$H$45,3,FALSE))," ",VLOOKUP(EDATE('Projektkostenkalkulation EP'!$B$4,8)+AL$3,Datenquellen!$F$7:$H$45,3,FALSE))="X"
                                    ),
                          "X",
                          IF((((NETWORKDAYS('Projektkostenkalkulation EP'!$J$8,EOMONTH('Projektkostenkalkulation EP'!$J$8,0)))*('Projektkostenkalkulation EP'!$N$43/5)*
                                        'Projektkostenkalkulation EP'!$J$27)-SUM($B$29:C29))&gt;('Projektkostenkalkulation EP'!$N$43/5),('Projektkostenkalkulation EP'!$N$43/5),
                                         (NETWORKDAYS('Projektkostenkalkulation EP'!$J$8,
                                          EOMONTH('Projektkostenkalkulation EP'!$J$8,0)))*('Projektkostenkalkulation EP'!$N$43/5)*'Projektkostenkalkulation EP'!$J$27-SUM($B$29:C29))
                          ),
               "X"
            )</f>
        <v>0</v>
      </c>
      <c r="E29" s="122">
        <f xml:space="preserve"> IF(TEXT((EDATE('Projektkostenkalkulation EP'!$B$4,8)+AM$3),"MM")=TEXT((EDATE('Projektkostenkalkulation EP'!$B$4,8)+(AM$3-1)),"MM"),
             IF(
                        OR(
                                    TEXT((EDATE('Projektkostenkalkulation EP'!$B$4,8)+AM$3),"TTT") = "Sa",
                                    TEXT((EDATE('Projektkostenkalkulation EP'!$B$4,8)+AM$3),"TTT") = "So",
                                    IF(ISNA(VLOOKUP(EDATE('Projektkostenkalkulation EP'!$B$4,8)+AM$3,Datenquellen!$F$7:$H$45,3,FALSE))," ",VLOOKUP(EDATE('Projektkostenkalkulation EP'!$B$4,8)+AM$3,Datenquellen!$F$7:$H$45,3,FALSE))="X"
                                    ),
                          "X",
                          IF((((NETWORKDAYS('Projektkostenkalkulation EP'!$J$8,EOMONTH('Projektkostenkalkulation EP'!$J$8,0)))*('Projektkostenkalkulation EP'!$N$43/5)*
                                        'Projektkostenkalkulation EP'!$J$27)-SUM($B$29:D29))&gt;('Projektkostenkalkulation EP'!$N$43/5),('Projektkostenkalkulation EP'!$N$43/5),
                                         (NETWORKDAYS('Projektkostenkalkulation EP'!$J$8,
                                          EOMONTH('Projektkostenkalkulation EP'!$J$8,0)))*('Projektkostenkalkulation EP'!$N$43/5)*'Projektkostenkalkulation EP'!$J$27-SUM($B$29:D29))
                          ),
               "X"
            )</f>
        <v>0</v>
      </c>
      <c r="F29" s="122">
        <f xml:space="preserve"> IF(TEXT((EDATE('Projektkostenkalkulation EP'!$B$4,8)+AN$3),"MM")=TEXT((EDATE('Projektkostenkalkulation EP'!$B$4,8)+(AN$3-1)),"MM"),
             IF(
                        OR(
                                    TEXT((EDATE('Projektkostenkalkulation EP'!$B$4,8)+AN$3),"TTT") = "Sa",
                                    TEXT((EDATE('Projektkostenkalkulation EP'!$B$4,8)+AN$3),"TTT") = "So",
                                    IF(ISNA(VLOOKUP(EDATE('Projektkostenkalkulation EP'!$B$4,8)+AN$3,Datenquellen!$F$7:$H$45,3,FALSE))," ",VLOOKUP(EDATE('Projektkostenkalkulation EP'!$B$4,8)+AN$3,Datenquellen!$F$7:$H$45,3,FALSE))="X"
                                    ),
                          "X",
                          IF((((NETWORKDAYS('Projektkostenkalkulation EP'!$J$8,EOMONTH('Projektkostenkalkulation EP'!$J$8,0)))*('Projektkostenkalkulation EP'!$N$43/5)*
                                        'Projektkostenkalkulation EP'!$J$27)-SUM($B$29:E29))&gt;('Projektkostenkalkulation EP'!$N$43/5),('Projektkostenkalkulation EP'!$N$43/5),
                                         (NETWORKDAYS('Projektkostenkalkulation EP'!$J$8,
                                          EOMONTH('Projektkostenkalkulation EP'!$J$8,0)))*('Projektkostenkalkulation EP'!$N$43/5)*'Projektkostenkalkulation EP'!$J$27-SUM($B$29:E29))
                          ),
               "X"
            )</f>
        <v>0</v>
      </c>
      <c r="G29" s="122">
        <f xml:space="preserve"> IF(TEXT((EDATE('Projektkostenkalkulation EP'!$B$4,8)+AO$3),"MM")=TEXT((EDATE('Projektkostenkalkulation EP'!$B$4,8)+(AO$3-1)),"MM"),
             IF(
                        OR(
                                    TEXT((EDATE('Projektkostenkalkulation EP'!$B$4,8)+AO$3),"TTT") = "Sa",
                                    TEXT((EDATE('Projektkostenkalkulation EP'!$B$4,8)+AO$3),"TTT") = "So",
                                    IF(ISNA(VLOOKUP(EDATE('Projektkostenkalkulation EP'!$B$4,8)+AO$3,Datenquellen!$F$7:$H$45,3,FALSE))," ",VLOOKUP(EDATE('Projektkostenkalkulation EP'!$B$4,8)+AO$3,Datenquellen!$F$7:$H$45,3,FALSE))="X"
                                    ),
                          "X",
                          IF((((NETWORKDAYS('Projektkostenkalkulation EP'!$J$8,EOMONTH('Projektkostenkalkulation EP'!$J$8,0)))*('Projektkostenkalkulation EP'!$N$43/5)*
                                        'Projektkostenkalkulation EP'!$J$27)-SUM($B$29:F29))&gt;('Projektkostenkalkulation EP'!$N$43/5),('Projektkostenkalkulation EP'!$N$43/5),
                                         (NETWORKDAYS('Projektkostenkalkulation EP'!$J$8,
                                          EOMONTH('Projektkostenkalkulation EP'!$J$8,0)))*('Projektkostenkalkulation EP'!$N$43/5)*'Projektkostenkalkulation EP'!$J$27-SUM($B$29:F29))
                          ),
               "X"
            )</f>
        <v>0</v>
      </c>
      <c r="H29" s="122" t="str">
        <f xml:space="preserve"> IF(TEXT((EDATE('Projektkostenkalkulation EP'!$B$4,8)+AP$3),"MM")=TEXT((EDATE('Projektkostenkalkulation EP'!$B$4,8)+(AP$3-1)),"MM"),
             IF(
                        OR(
                                    TEXT((EDATE('Projektkostenkalkulation EP'!$B$4,8)+AP$3),"TTT") = "Sa",
                                    TEXT((EDATE('Projektkostenkalkulation EP'!$B$4,8)+AP$3),"TTT") = "So",
                                    IF(ISNA(VLOOKUP(EDATE('Projektkostenkalkulation EP'!$B$4,8)+AP$3,Datenquellen!$F$7:$H$45,3,FALSE))," ",VLOOKUP(EDATE('Projektkostenkalkulation EP'!$B$4,8)+AP$3,Datenquellen!$F$7:$H$45,3,FALSE))="X"
                                    ),
                          "X",
                          IF((((NETWORKDAYS('Projektkostenkalkulation EP'!$J$8,EOMONTH('Projektkostenkalkulation EP'!$J$8,0)))*('Projektkostenkalkulation EP'!$N$43/5)*
                                        'Projektkostenkalkulation EP'!$J$27)-SUM($B$29:G29))&gt;('Projektkostenkalkulation EP'!$N$43/5),('Projektkostenkalkulation EP'!$N$43/5),
                                         (NETWORKDAYS('Projektkostenkalkulation EP'!$J$8,
                                          EOMONTH('Projektkostenkalkulation EP'!$J$8,0)))*('Projektkostenkalkulation EP'!$N$43/5)*'Projektkostenkalkulation EP'!$J$27-SUM($B$29:G29))
                          ),
               "X"
            )</f>
        <v>X</v>
      </c>
      <c r="I29" s="122" t="str">
        <f xml:space="preserve"> IF(TEXT((EDATE('Projektkostenkalkulation EP'!$B$4,8)+AQ$3),"MM")=TEXT((EDATE('Projektkostenkalkulation EP'!$B$4,8)+(AQ$3-1)),"MM"),
             IF(
                        OR(
                                    TEXT((EDATE('Projektkostenkalkulation EP'!$B$4,8)+AQ$3),"TTT") = "Sa",
                                    TEXT((EDATE('Projektkostenkalkulation EP'!$B$4,8)+AQ$3),"TTT") = "So",
                                    IF(ISNA(VLOOKUP(EDATE('Projektkostenkalkulation EP'!$B$4,8)+AQ$3,Datenquellen!$F$7:$H$45,3,FALSE))," ",VLOOKUP(EDATE('Projektkostenkalkulation EP'!$B$4,8)+AQ$3,Datenquellen!$F$7:$H$45,3,FALSE))="X"
                                    ),
                          "X",
                          IF((((NETWORKDAYS('Projektkostenkalkulation EP'!$J$8,EOMONTH('Projektkostenkalkulation EP'!$J$8,0)))*('Projektkostenkalkulation EP'!$N$43/5)*
                                        'Projektkostenkalkulation EP'!$J$27)-SUM($B$29:H29))&gt;('Projektkostenkalkulation EP'!$N$43/5),('Projektkostenkalkulation EP'!$N$43/5),
                                         (NETWORKDAYS('Projektkostenkalkulation EP'!$J$8,
                                          EOMONTH('Projektkostenkalkulation EP'!$J$8,0)))*('Projektkostenkalkulation EP'!$N$43/5)*'Projektkostenkalkulation EP'!$J$27-SUM($B$29:H29))
                          ),
               "X"
            )</f>
        <v>X</v>
      </c>
      <c r="J29" s="122">
        <f xml:space="preserve"> IF(TEXT((EDATE('Projektkostenkalkulation EP'!$B$4,8)+AR$3),"MM")=TEXT((EDATE('Projektkostenkalkulation EP'!$B$4,8)+(AR$3-1)),"MM"),
             IF(
                        OR(
                                    TEXT((EDATE('Projektkostenkalkulation EP'!$B$4,8)+AR$3),"TTT") = "Sa",
                                    TEXT((EDATE('Projektkostenkalkulation EP'!$B$4,8)+AR$3),"TTT") = "So",
                                    IF(ISNA(VLOOKUP(EDATE('Projektkostenkalkulation EP'!$B$4,8)+AR$3,Datenquellen!$F$7:$H$45,3,FALSE))," ",VLOOKUP(EDATE('Projektkostenkalkulation EP'!$B$4,8)+AR$3,Datenquellen!$F$7:$H$45,3,FALSE))="X"
                                    ),
                          "X",
                          IF((((NETWORKDAYS('Projektkostenkalkulation EP'!$J$8,EOMONTH('Projektkostenkalkulation EP'!$J$8,0)))*('Projektkostenkalkulation EP'!$N$43/5)*
                                        'Projektkostenkalkulation EP'!$J$27)-SUM($B$29:I29))&gt;('Projektkostenkalkulation EP'!$N$43/5),('Projektkostenkalkulation EP'!$N$43/5),
                                         (NETWORKDAYS('Projektkostenkalkulation EP'!$J$8,
                                          EOMONTH('Projektkostenkalkulation EP'!$J$8,0)))*('Projektkostenkalkulation EP'!$N$43/5)*'Projektkostenkalkulation EP'!$J$27-SUM($B$29:I29))
                          ),
               "X"
            )</f>
        <v>0</v>
      </c>
      <c r="K29" s="122">
        <f xml:space="preserve"> IF(TEXT((EDATE('Projektkostenkalkulation EP'!$B$4,8)+AS$3),"MM")=TEXT((EDATE('Projektkostenkalkulation EP'!$B$4,8)+(AS$3-1)),"MM"),
             IF(
                        OR(
                                    TEXT((EDATE('Projektkostenkalkulation EP'!$B$4,8)+AS$3),"TTT") = "Sa",
                                    TEXT((EDATE('Projektkostenkalkulation EP'!$B$4,8)+AS$3),"TTT") = "So",
                                    IF(ISNA(VLOOKUP(EDATE('Projektkostenkalkulation EP'!$B$4,8)+AS$3,Datenquellen!$F$7:$H$45,3,FALSE))," ",VLOOKUP(EDATE('Projektkostenkalkulation EP'!$B$4,8)+AS$3,Datenquellen!$F$7:$H$45,3,FALSE))="X"
                                    ),
                          "X",
                          IF((((NETWORKDAYS('Projektkostenkalkulation EP'!$J$8,EOMONTH('Projektkostenkalkulation EP'!$J$8,0)))*('Projektkostenkalkulation EP'!$N$43/5)*
                                        'Projektkostenkalkulation EP'!$J$27)-SUM($B$29:J29))&gt;('Projektkostenkalkulation EP'!$N$43/5),('Projektkostenkalkulation EP'!$N$43/5),
                                         (NETWORKDAYS('Projektkostenkalkulation EP'!$J$8,
                                          EOMONTH('Projektkostenkalkulation EP'!$J$8,0)))*('Projektkostenkalkulation EP'!$N$43/5)*'Projektkostenkalkulation EP'!$J$27-SUM($B$29:J29))
                          ),
               "X"
            )</f>
        <v>0</v>
      </c>
      <c r="L29" s="122">
        <f xml:space="preserve"> IF(TEXT((EDATE('Projektkostenkalkulation EP'!$B$4,8)+AT$3),"MM")=TEXT((EDATE('Projektkostenkalkulation EP'!$B$4,8)+(AT$3-1)),"MM"),
             IF(
                        OR(
                                    TEXT((EDATE('Projektkostenkalkulation EP'!$B$4,8)+AT$3),"TTT") = "Sa",
                                    TEXT((EDATE('Projektkostenkalkulation EP'!$B$4,8)+AT$3),"TTT") = "So",
                                    IF(ISNA(VLOOKUP(EDATE('Projektkostenkalkulation EP'!$B$4,8)+AT$3,Datenquellen!$F$7:$H$45,3,FALSE))," ",VLOOKUP(EDATE('Projektkostenkalkulation EP'!$B$4,8)+AT$3,Datenquellen!$F$7:$H$45,3,FALSE))="X"
                                    ),
                          "X",
                          IF((((NETWORKDAYS('Projektkostenkalkulation EP'!$J$8,EOMONTH('Projektkostenkalkulation EP'!$J$8,0)))*('Projektkostenkalkulation EP'!$N$43/5)*
                                        'Projektkostenkalkulation EP'!$J$27)-SUM($B$29:K29))&gt;('Projektkostenkalkulation EP'!$N$43/5),('Projektkostenkalkulation EP'!$N$43/5),
                                         (NETWORKDAYS('Projektkostenkalkulation EP'!$J$8,
                                          EOMONTH('Projektkostenkalkulation EP'!$J$8,0)))*('Projektkostenkalkulation EP'!$N$43/5)*'Projektkostenkalkulation EP'!$J$27-SUM($B$29:K29))
                          ),
               "X"
            )</f>
        <v>0</v>
      </c>
      <c r="M29" s="122">
        <f xml:space="preserve"> IF(TEXT((EDATE('Projektkostenkalkulation EP'!$B$4,8)+AU$3),"MM")=TEXT((EDATE('Projektkostenkalkulation EP'!$B$4,8)+(AU$3-1)),"MM"),
             IF(
                        OR(
                                    TEXT((EDATE('Projektkostenkalkulation EP'!$B$4,8)+AU$3),"TTT") = "Sa",
                                    TEXT((EDATE('Projektkostenkalkulation EP'!$B$4,8)+AU$3),"TTT") = "So",
                                    IF(ISNA(VLOOKUP(EDATE('Projektkostenkalkulation EP'!$B$4,8)+AU$3,Datenquellen!$F$7:$H$45,3,FALSE))," ",VLOOKUP(EDATE('Projektkostenkalkulation EP'!$B$4,8)+AU$3,Datenquellen!$F$7:$H$45,3,FALSE))="X"
                                    ),
                          "X",
                          IF((((NETWORKDAYS('Projektkostenkalkulation EP'!$J$8,EOMONTH('Projektkostenkalkulation EP'!$J$8,0)))*('Projektkostenkalkulation EP'!$N$43/5)*
                                        'Projektkostenkalkulation EP'!$J$27)-SUM($B$29:L29))&gt;('Projektkostenkalkulation EP'!$N$43/5),('Projektkostenkalkulation EP'!$N$43/5),
                                         (NETWORKDAYS('Projektkostenkalkulation EP'!$J$8,
                                          EOMONTH('Projektkostenkalkulation EP'!$J$8,0)))*('Projektkostenkalkulation EP'!$N$43/5)*'Projektkostenkalkulation EP'!$J$27-SUM($B$29:L29))
                          ),
               "X"
            )</f>
        <v>0</v>
      </c>
      <c r="N29" s="122">
        <f xml:space="preserve"> IF(TEXT((EDATE('Projektkostenkalkulation EP'!$B$4,8)+AV$3),"MM")=TEXT((EDATE('Projektkostenkalkulation EP'!$B$4,8)+(AV$3-1)),"MM"),
             IF(
                        OR(
                                    TEXT((EDATE('Projektkostenkalkulation EP'!$B$4,8)+AV$3),"TTT") = "Sa",
                                    TEXT((EDATE('Projektkostenkalkulation EP'!$B$4,8)+AV$3),"TTT") = "So",
                                    IF(ISNA(VLOOKUP(EDATE('Projektkostenkalkulation EP'!$B$4,8)+AV$3,Datenquellen!$F$7:$H$45,3,FALSE))," ",VLOOKUP(EDATE('Projektkostenkalkulation EP'!$B$4,8)+AV$3,Datenquellen!$F$7:$H$45,3,FALSE))="X"
                                    ),
                          "X",
                          IF((((NETWORKDAYS('Projektkostenkalkulation EP'!$J$8,EOMONTH('Projektkostenkalkulation EP'!$J$8,0)))*('Projektkostenkalkulation EP'!$N$43/5)*
                                        'Projektkostenkalkulation EP'!$J$27)-SUM($B$29:M29))&gt;('Projektkostenkalkulation EP'!$N$43/5),('Projektkostenkalkulation EP'!$N$43/5),
                                         (NETWORKDAYS('Projektkostenkalkulation EP'!$J$8,
                                          EOMONTH('Projektkostenkalkulation EP'!$J$8,0)))*('Projektkostenkalkulation EP'!$N$43/5)*'Projektkostenkalkulation EP'!$J$27-SUM($B$29:M29))
                          ),
               "X"
            )</f>
        <v>0</v>
      </c>
      <c r="O29" s="122" t="str">
        <f xml:space="preserve"> IF(TEXT((EDATE('Projektkostenkalkulation EP'!$B$4,8)+AW$3),"MM")=TEXT((EDATE('Projektkostenkalkulation EP'!$B$4,8)+(AW$3-1)),"MM"),
             IF(
                        OR(
                                    TEXT((EDATE('Projektkostenkalkulation EP'!$B$4,8)+AW$3),"TTT") = "Sa",
                                    TEXT((EDATE('Projektkostenkalkulation EP'!$B$4,8)+AW$3),"TTT") = "So",
                                    IF(ISNA(VLOOKUP(EDATE('Projektkostenkalkulation EP'!$B$4,8)+AW$3,Datenquellen!$F$7:$H$45,3,FALSE))," ",VLOOKUP(EDATE('Projektkostenkalkulation EP'!$B$4,8)+AW$3,Datenquellen!$F$7:$H$45,3,FALSE))="X"
                                    ),
                          "X",
                          IF((((NETWORKDAYS('Projektkostenkalkulation EP'!$J$8,EOMONTH('Projektkostenkalkulation EP'!$J$8,0)))*('Projektkostenkalkulation EP'!$N$43/5)*
                                        'Projektkostenkalkulation EP'!$J$27)-SUM($B$29:N29))&gt;('Projektkostenkalkulation EP'!$N$43/5),('Projektkostenkalkulation EP'!$N$43/5),
                                         (NETWORKDAYS('Projektkostenkalkulation EP'!$J$8,
                                          EOMONTH('Projektkostenkalkulation EP'!$J$8,0)))*('Projektkostenkalkulation EP'!$N$43/5)*'Projektkostenkalkulation EP'!$J$27-SUM($B$29:N29))
                          ),
               "X"
            )</f>
        <v>X</v>
      </c>
      <c r="P29" s="122" t="str">
        <f xml:space="preserve"> IF(TEXT((EDATE('Projektkostenkalkulation EP'!$B$4,8)+AX$3),"MM")=TEXT((EDATE('Projektkostenkalkulation EP'!$B$4,8)+(AX$3-1)),"MM"),
             IF(
                        OR(
                                    TEXT((EDATE('Projektkostenkalkulation EP'!$B$4,8)+AX$3),"TTT") = "Sa",
                                    TEXT((EDATE('Projektkostenkalkulation EP'!$B$4,8)+AX$3),"TTT") = "So",
                                    IF(ISNA(VLOOKUP(EDATE('Projektkostenkalkulation EP'!$B$4,8)+AX$3,Datenquellen!$F$7:$H$45,3,FALSE))," ",VLOOKUP(EDATE('Projektkostenkalkulation EP'!$B$4,8)+AX$3,Datenquellen!$F$7:$H$45,3,FALSE))="X"
                                    ),
                          "X",
                          IF((((NETWORKDAYS('Projektkostenkalkulation EP'!$J$8,EOMONTH('Projektkostenkalkulation EP'!$J$8,0)))*('Projektkostenkalkulation EP'!$N$43/5)*
                                        'Projektkostenkalkulation EP'!$J$27)-SUM($B$29:O29))&gt;('Projektkostenkalkulation EP'!$N$43/5),('Projektkostenkalkulation EP'!$N$43/5),
                                         (NETWORKDAYS('Projektkostenkalkulation EP'!$J$8,
                                          EOMONTH('Projektkostenkalkulation EP'!$J$8,0)))*('Projektkostenkalkulation EP'!$N$43/5)*'Projektkostenkalkulation EP'!$J$27-SUM($B$29:O29))
                          ),
               "X"
            )</f>
        <v>X</v>
      </c>
      <c r="Q29" s="122">
        <f xml:space="preserve"> IF(TEXT((EDATE('Projektkostenkalkulation EP'!$B$4,8)+AY$3),"MM")=TEXT((EDATE('Projektkostenkalkulation EP'!$B$4,8)+(AY$3-1)),"MM"),
             IF(
                        OR(
                                    TEXT((EDATE('Projektkostenkalkulation EP'!$B$4,8)+AY$3),"TTT") = "Sa",
                                    TEXT((EDATE('Projektkostenkalkulation EP'!$B$4,8)+AY$3),"TTT") = "So",
                                    IF(ISNA(VLOOKUP(EDATE('Projektkostenkalkulation EP'!$B$4,8)+AY$3,Datenquellen!$F$7:$H$45,3,FALSE))," ",VLOOKUP(EDATE('Projektkostenkalkulation EP'!$B$4,8)+AY$3,Datenquellen!$F$7:$H$45,3,FALSE))="X"
                                    ),
                          "X",
                          IF((((NETWORKDAYS('Projektkostenkalkulation EP'!$J$8,EOMONTH('Projektkostenkalkulation EP'!$J$8,0)))*('Projektkostenkalkulation EP'!$N$43/5)*
                                        'Projektkostenkalkulation EP'!$J$27)-SUM($B$29:P29))&gt;('Projektkostenkalkulation EP'!$N$43/5),('Projektkostenkalkulation EP'!$N$43/5),
                                         (NETWORKDAYS('Projektkostenkalkulation EP'!$J$8,
                                          EOMONTH('Projektkostenkalkulation EP'!$J$8,0)))*('Projektkostenkalkulation EP'!$N$43/5)*'Projektkostenkalkulation EP'!$J$27-SUM($B$29:P29))
                          ),
               "X"
            )</f>
        <v>0</v>
      </c>
      <c r="R29" s="122">
        <f xml:space="preserve"> IF(TEXT((EDATE('Projektkostenkalkulation EP'!$B$4,8)+AZ$3),"MM")=TEXT((EDATE('Projektkostenkalkulation EP'!$B$4,8)+(AZ$3-1)),"MM"),
             IF(
                        OR(
                                    TEXT((EDATE('Projektkostenkalkulation EP'!$B$4,8)+AZ$3),"TTT") = "Sa",
                                    TEXT((EDATE('Projektkostenkalkulation EP'!$B$4,8)+AZ$3),"TTT") = "So",
                                    IF(ISNA(VLOOKUP(EDATE('Projektkostenkalkulation EP'!$B$4,8)+AZ$3,Datenquellen!$F$7:$H$45,3,FALSE))," ",VLOOKUP(EDATE('Projektkostenkalkulation EP'!$B$4,8)+AZ$3,Datenquellen!$F$7:$H$45,3,FALSE))="X"
                                    ),
                          "X",
                          IF((((NETWORKDAYS('Projektkostenkalkulation EP'!$J$8,EOMONTH('Projektkostenkalkulation EP'!$J$8,0)))*('Projektkostenkalkulation EP'!$N$43/5)*
                                        'Projektkostenkalkulation EP'!$J$27)-SUM($B$29:Q29))&gt;('Projektkostenkalkulation EP'!$N$43/5),('Projektkostenkalkulation EP'!$N$43/5),
                                         (NETWORKDAYS('Projektkostenkalkulation EP'!$J$8,
                                          EOMONTH('Projektkostenkalkulation EP'!$J$8,0)))*('Projektkostenkalkulation EP'!$N$43/5)*'Projektkostenkalkulation EP'!$J$27-SUM($B$29:Q29))
                          ),
               "X"
            )</f>
        <v>0</v>
      </c>
      <c r="S29" s="122">
        <f xml:space="preserve"> IF(TEXT((EDATE('Projektkostenkalkulation EP'!$B$4,8)+BA$3),"MM")=TEXT((EDATE('Projektkostenkalkulation EP'!$B$4,8)+(BA$3-1)),"MM"),
             IF(
                        OR(
                                    TEXT((EDATE('Projektkostenkalkulation EP'!$B$4,8)+BA$3),"TTT") = "Sa",
                                    TEXT((EDATE('Projektkostenkalkulation EP'!$B$4,8)+BA$3),"TTT") = "So",
                                    IF(ISNA(VLOOKUP(EDATE('Projektkostenkalkulation EP'!$B$4,8)+BA$3,Datenquellen!$F$7:$H$45,3,FALSE))," ",VLOOKUP(EDATE('Projektkostenkalkulation EP'!$B$4,8)+BA$3,Datenquellen!$F$7:$H$45,3,FALSE))="X"
                                    ),
                          "X",
                          IF((((NETWORKDAYS('Projektkostenkalkulation EP'!$J$8,EOMONTH('Projektkostenkalkulation EP'!$J$8,0)))*('Projektkostenkalkulation EP'!$N$43/5)*
                                        'Projektkostenkalkulation EP'!$J$27)-SUM($B$29:R29))&gt;('Projektkostenkalkulation EP'!$N$43/5),('Projektkostenkalkulation EP'!$N$43/5),
                                         (NETWORKDAYS('Projektkostenkalkulation EP'!$J$8,
                                          EOMONTH('Projektkostenkalkulation EP'!$J$8,0)))*('Projektkostenkalkulation EP'!$N$43/5)*'Projektkostenkalkulation EP'!$J$27-SUM($B$29:R29))
                          ),
               "X"
            )</f>
        <v>0</v>
      </c>
      <c r="T29" s="122">
        <f xml:space="preserve"> IF(TEXT((EDATE('Projektkostenkalkulation EP'!$B$4,8)+BB$3),"MM")=TEXT((EDATE('Projektkostenkalkulation EP'!$B$4,8)+(BB$3-1)),"MM"),
             IF(
                        OR(
                                    TEXT((EDATE('Projektkostenkalkulation EP'!$B$4,8)+BB$3),"TTT") = "Sa",
                                    TEXT((EDATE('Projektkostenkalkulation EP'!$B$4,8)+BB$3),"TTT") = "So",
                                    IF(ISNA(VLOOKUP(EDATE('Projektkostenkalkulation EP'!$B$4,8)+BB$3,Datenquellen!$F$7:$H$45,3,FALSE))," ",VLOOKUP(EDATE('Projektkostenkalkulation EP'!$B$4,8)+BB$3,Datenquellen!$F$7:$H$45,3,FALSE))="X"
                                    ),
                          "X",
                          IF((((NETWORKDAYS('Projektkostenkalkulation EP'!$J$8,EOMONTH('Projektkostenkalkulation EP'!$J$8,0)))*('Projektkostenkalkulation EP'!$N$43/5)*
                                        'Projektkostenkalkulation EP'!$J$27)-SUM($B$29:S29))&gt;('Projektkostenkalkulation EP'!$N$43/5),('Projektkostenkalkulation EP'!$N$43/5),
                                         (NETWORKDAYS('Projektkostenkalkulation EP'!$J$8,
                                          EOMONTH('Projektkostenkalkulation EP'!$J$8,0)))*('Projektkostenkalkulation EP'!$N$43/5)*'Projektkostenkalkulation EP'!$J$27-SUM($B$29:S29))
                          ),
               "X"
            )</f>
        <v>0</v>
      </c>
      <c r="U29" s="122">
        <f xml:space="preserve"> IF(TEXT((EDATE('Projektkostenkalkulation EP'!$B$4,8)+BC$3),"MM")=TEXT((EDATE('Projektkostenkalkulation EP'!$B$4,8)+(BC$3-1)),"MM"),
             IF(
                        OR(
                                    TEXT((EDATE('Projektkostenkalkulation EP'!$B$4,8)+BC$3),"TTT") = "Sa",
                                    TEXT((EDATE('Projektkostenkalkulation EP'!$B$4,8)+BC$3),"TTT") = "So",
                                    IF(ISNA(VLOOKUP(EDATE('Projektkostenkalkulation EP'!$B$4,8)+BC$3,Datenquellen!$F$7:$H$45,3,FALSE))," ",VLOOKUP(EDATE('Projektkostenkalkulation EP'!$B$4,8)+BC$3,Datenquellen!$F$7:$H$45,3,FALSE))="X"
                                    ),
                          "X",
                          IF((((NETWORKDAYS('Projektkostenkalkulation EP'!$J$8,EOMONTH('Projektkostenkalkulation EP'!$J$8,0)))*('Projektkostenkalkulation EP'!$N$43/5)*
                                        'Projektkostenkalkulation EP'!$J$27)-SUM($B$29:T29))&gt;('Projektkostenkalkulation EP'!$N$43/5),('Projektkostenkalkulation EP'!$N$43/5),
                                         (NETWORKDAYS('Projektkostenkalkulation EP'!$J$8,
                                          EOMONTH('Projektkostenkalkulation EP'!$J$8,0)))*('Projektkostenkalkulation EP'!$N$43/5)*'Projektkostenkalkulation EP'!$J$27-SUM($B$29:T29))
                          ),
               "X"
            )</f>
        <v>0</v>
      </c>
      <c r="V29" s="122" t="str">
        <f xml:space="preserve"> IF(TEXT((EDATE('Projektkostenkalkulation EP'!$B$4,8)+BD$3),"MM")=TEXT((EDATE('Projektkostenkalkulation EP'!$B$4,8)+(BD$3-1)),"MM"),
             IF(
                        OR(
                                    TEXT((EDATE('Projektkostenkalkulation EP'!$B$4,8)+BD$3),"TTT") = "Sa",
                                    TEXT((EDATE('Projektkostenkalkulation EP'!$B$4,8)+BD$3),"TTT") = "So",
                                    IF(ISNA(VLOOKUP(EDATE('Projektkostenkalkulation EP'!$B$4,8)+BD$3,Datenquellen!$F$7:$H$45,3,FALSE))," ",VLOOKUP(EDATE('Projektkostenkalkulation EP'!$B$4,8)+BD$3,Datenquellen!$F$7:$H$45,3,FALSE))="X"
                                    ),
                          "X",
                          IF((((NETWORKDAYS('Projektkostenkalkulation EP'!$J$8,EOMONTH('Projektkostenkalkulation EP'!$J$8,0)))*('Projektkostenkalkulation EP'!$N$43/5)*
                                        'Projektkostenkalkulation EP'!$J$27)-SUM($B$29:U29))&gt;('Projektkostenkalkulation EP'!$N$43/5),('Projektkostenkalkulation EP'!$N$43/5),
                                         (NETWORKDAYS('Projektkostenkalkulation EP'!$J$8,
                                          EOMONTH('Projektkostenkalkulation EP'!$J$8,0)))*('Projektkostenkalkulation EP'!$N$43/5)*'Projektkostenkalkulation EP'!$J$27-SUM($B$29:U29))
                          ),
               "X"
            )</f>
        <v>X</v>
      </c>
      <c r="W29" s="122" t="str">
        <f xml:space="preserve"> IF(TEXT((EDATE('Projektkostenkalkulation EP'!$B$4,8)+BE$3),"MM")=TEXT((EDATE('Projektkostenkalkulation EP'!$B$4,8)+(BE$3-1)),"MM"),
             IF(
                        OR(
                                    TEXT((EDATE('Projektkostenkalkulation EP'!$B$4,8)+BE$3),"TTT") = "Sa",
                                    TEXT((EDATE('Projektkostenkalkulation EP'!$B$4,8)+BE$3),"TTT") = "So",
                                    IF(ISNA(VLOOKUP(EDATE('Projektkostenkalkulation EP'!$B$4,8)+BE$3,Datenquellen!$F$7:$H$45,3,FALSE))," ",VLOOKUP(EDATE('Projektkostenkalkulation EP'!$B$4,8)+BE$3,Datenquellen!$F$7:$H$45,3,FALSE))="X"
                                    ),
                          "X",
                          IF((((NETWORKDAYS('Projektkostenkalkulation EP'!$J$8,EOMONTH('Projektkostenkalkulation EP'!$J$8,0)))*('Projektkostenkalkulation EP'!$N$43/5)*
                                        'Projektkostenkalkulation EP'!$J$27)-SUM($B$29:V29))&gt;('Projektkostenkalkulation EP'!$N$43/5),('Projektkostenkalkulation EP'!$N$43/5),
                                         (NETWORKDAYS('Projektkostenkalkulation EP'!$J$8,
                                          EOMONTH('Projektkostenkalkulation EP'!$J$8,0)))*('Projektkostenkalkulation EP'!$N$43/5)*'Projektkostenkalkulation EP'!$J$27-SUM($B$29:V29))
                          ),
               "X"
            )</f>
        <v>X</v>
      </c>
      <c r="X29" s="122">
        <f xml:space="preserve"> IF(TEXT((EDATE('Projektkostenkalkulation EP'!$B$4,8)+BF$3),"MM")=TEXT((EDATE('Projektkostenkalkulation EP'!$B$4,8)+(BF$3-1)),"MM"),
             IF(
                        OR(
                                    TEXT((EDATE('Projektkostenkalkulation EP'!$B$4,8)+BF$3),"TTT") = "Sa",
                                    TEXT((EDATE('Projektkostenkalkulation EP'!$B$4,8)+BF$3),"TTT") = "So",
                                    IF(ISNA(VLOOKUP(EDATE('Projektkostenkalkulation EP'!$B$4,8)+BF$3,Datenquellen!$F$7:$H$45,3,FALSE))," ",VLOOKUP(EDATE('Projektkostenkalkulation EP'!$B$4,8)+BF$3,Datenquellen!$F$7:$H$45,3,FALSE))="X"
                                    ),
                          "X",
                          IF((((NETWORKDAYS('Projektkostenkalkulation EP'!$J$8,EOMONTH('Projektkostenkalkulation EP'!$J$8,0)))*('Projektkostenkalkulation EP'!$N$43/5)*
                                        'Projektkostenkalkulation EP'!$J$27)-SUM($B$29:W29))&gt;('Projektkostenkalkulation EP'!$N$43/5),('Projektkostenkalkulation EP'!$N$43/5),
                                         (NETWORKDAYS('Projektkostenkalkulation EP'!$J$8,
                                          EOMONTH('Projektkostenkalkulation EP'!$J$8,0)))*('Projektkostenkalkulation EP'!$N$43/5)*'Projektkostenkalkulation EP'!$J$27-SUM($B$29:W29))
                          ),
               "X"
            )</f>
        <v>0</v>
      </c>
      <c r="Y29" s="122">
        <f xml:space="preserve"> IF(TEXT((EDATE('Projektkostenkalkulation EP'!$B$4,8)+BG$3),"MM")=TEXT((EDATE('Projektkostenkalkulation EP'!$B$4,8)+(BG$3-1)),"MM"),
             IF(
                        OR(
                                    TEXT((EDATE('Projektkostenkalkulation EP'!$B$4,8)+BG$3),"TTT") = "Sa",
                                    TEXT((EDATE('Projektkostenkalkulation EP'!$B$4,8)+BG$3),"TTT") = "So",
                                    IF(ISNA(VLOOKUP(EDATE('Projektkostenkalkulation EP'!$B$4,8)+BG$3,Datenquellen!$F$7:$H$45,3,FALSE))," ",VLOOKUP(EDATE('Projektkostenkalkulation EP'!$B$4,8)+BG$3,Datenquellen!$F$7:$H$45,3,FALSE))="X"
                                    ),
                          "X",
                          IF((((NETWORKDAYS('Projektkostenkalkulation EP'!$J$8,EOMONTH('Projektkostenkalkulation EP'!$J$8,0)))*('Projektkostenkalkulation EP'!$N$43/5)*
                                        'Projektkostenkalkulation EP'!$J$27)-SUM($B$29:X29))&gt;('Projektkostenkalkulation EP'!$N$43/5),('Projektkostenkalkulation EP'!$N$43/5),
                                         (NETWORKDAYS('Projektkostenkalkulation EP'!$J$8,
                                          EOMONTH('Projektkostenkalkulation EP'!$J$8,0)))*('Projektkostenkalkulation EP'!$N$43/5)*'Projektkostenkalkulation EP'!$J$27-SUM($B$29:X29))
                          ),
               "X"
            )</f>
        <v>0</v>
      </c>
      <c r="Z29" s="122">
        <f xml:space="preserve"> IF(TEXT((EDATE('Projektkostenkalkulation EP'!$B$4,8)+BH$3),"MM")=TEXT((EDATE('Projektkostenkalkulation EP'!$B$4,8)+(BH$3-1)),"MM"),
             IF(
                        OR(
                                    TEXT((EDATE('Projektkostenkalkulation EP'!$B$4,8)+BH$3),"TTT") = "Sa",
                                    TEXT((EDATE('Projektkostenkalkulation EP'!$B$4,8)+BH$3),"TTT") = "So",
                                    IF(ISNA(VLOOKUP(EDATE('Projektkostenkalkulation EP'!$B$4,8)+BH$3,Datenquellen!$F$7:$H$45,3,FALSE))," ",VLOOKUP(EDATE('Projektkostenkalkulation EP'!$B$4,8)+BH$3,Datenquellen!$F$7:$H$45,3,FALSE))="X"
                                    ),
                          "X",
                          IF((((NETWORKDAYS('Projektkostenkalkulation EP'!$J$8,EOMONTH('Projektkostenkalkulation EP'!$J$8,0)))*('Projektkostenkalkulation EP'!$N$43/5)*
                                        'Projektkostenkalkulation EP'!$J$27)-SUM($B$29:Y29))&gt;('Projektkostenkalkulation EP'!$N$43/5),('Projektkostenkalkulation EP'!$N$43/5),
                                         (NETWORKDAYS('Projektkostenkalkulation EP'!$J$8,
                                          EOMONTH('Projektkostenkalkulation EP'!$J$8,0)))*('Projektkostenkalkulation EP'!$N$43/5)*'Projektkostenkalkulation EP'!$J$27-SUM($B$29:Y29))
                          ),
               "X"
            )</f>
        <v>0</v>
      </c>
      <c r="AA29" s="122">
        <f xml:space="preserve"> IF(TEXT((EDATE('Projektkostenkalkulation EP'!$B$4,8)+BI$3),"MM")=TEXT((EDATE('Projektkostenkalkulation EP'!$B$4,8)+(BI$3-1)),"MM"),
             IF(
                        OR(
                                    TEXT((EDATE('Projektkostenkalkulation EP'!$B$4,8)+BI$3),"TTT") = "Sa",
                                    TEXT((EDATE('Projektkostenkalkulation EP'!$B$4,8)+BI$3),"TTT") = "So",
                                    IF(ISNA(VLOOKUP(EDATE('Projektkostenkalkulation EP'!$B$4,8)+BI$3,Datenquellen!$F$7:$H$45,3,FALSE))," ",VLOOKUP(EDATE('Projektkostenkalkulation EP'!$B$4,8)+BI$3,Datenquellen!$F$7:$H$45,3,FALSE))="X"
                                    ),
                          "X",
                          IF((((NETWORKDAYS('Projektkostenkalkulation EP'!$J$8,EOMONTH('Projektkostenkalkulation EP'!$J$8,0)))*('Projektkostenkalkulation EP'!$N$43/5)*
                                        'Projektkostenkalkulation EP'!$J$27)-SUM($B$29:Z29))&gt;('Projektkostenkalkulation EP'!$N$43/5),('Projektkostenkalkulation EP'!$N$43/5),
                                         (NETWORKDAYS('Projektkostenkalkulation EP'!$J$8,
                                          EOMONTH('Projektkostenkalkulation EP'!$J$8,0)))*('Projektkostenkalkulation EP'!$N$43/5)*'Projektkostenkalkulation EP'!$J$27-SUM($B$29:Z29))
                          ),
               "X"
            )</f>
        <v>0</v>
      </c>
      <c r="AB29" s="122">
        <f xml:space="preserve"> IF(TEXT((EDATE('Projektkostenkalkulation EP'!$B$4,8)+BJ$3),"MM")=TEXT((EDATE('Projektkostenkalkulation EP'!$B$4,8)+(BJ$3-1)),"MM"),
             IF(
                        OR(
                                    TEXT((EDATE('Projektkostenkalkulation EP'!$B$4,8)+BJ$3),"TTT") = "Sa",
                                    TEXT((EDATE('Projektkostenkalkulation EP'!$B$4,8)+BJ$3),"TTT") = "So",
                                    IF(ISNA(VLOOKUP(EDATE('Projektkostenkalkulation EP'!$B$4,8)+BJ$3,Datenquellen!$F$7:$H$45,3,FALSE))," ",VLOOKUP(EDATE('Projektkostenkalkulation EP'!$B$4,8)+BJ$3,Datenquellen!$F$7:$H$45,3,FALSE))="X"
                                    ),
                          "X",
                          IF((((NETWORKDAYS('Projektkostenkalkulation EP'!$J$8,EOMONTH('Projektkostenkalkulation EP'!$J$8,0)))*('Projektkostenkalkulation EP'!$N$43/5)*
                                        'Projektkostenkalkulation EP'!$J$27)-SUM($B$29:AA29))&gt;('Projektkostenkalkulation EP'!$N$43/5),('Projektkostenkalkulation EP'!$N$43/5),
                                         (NETWORKDAYS('Projektkostenkalkulation EP'!$J$8,
                                          EOMONTH('Projektkostenkalkulation EP'!$J$8,0)))*('Projektkostenkalkulation EP'!$N$43/5)*'Projektkostenkalkulation EP'!$J$27-SUM($B$29:AA29))
                          ),
               "X"
            )</f>
        <v>0</v>
      </c>
      <c r="AC29" s="122" t="str">
        <f xml:space="preserve"> IF(TEXT((EDATE('Projektkostenkalkulation EP'!$B$4,8)+BK$3),"MM")=TEXT((EDATE('Projektkostenkalkulation EP'!$B$4,8)+(BK$3-1)),"MM"),
             IF(
                        OR(
                                    TEXT((EDATE('Projektkostenkalkulation EP'!$B$4,8)+BK$3),"TTT") = "Sa",
                                    TEXT((EDATE('Projektkostenkalkulation EP'!$B$4,8)+BK$3),"TTT") = "So",
                                    IF(ISNA(VLOOKUP(EDATE('Projektkostenkalkulation EP'!$B$4,8)+BK$3,Datenquellen!$F$7:$H$45,3,FALSE))," ",VLOOKUP(EDATE('Projektkostenkalkulation EP'!$B$4,8)+BK$3,Datenquellen!$F$7:$H$45,3,FALSE))="X"
                                    ),
                          "X",
                          IF((((NETWORKDAYS('Projektkostenkalkulation EP'!$J$8,EOMONTH('Projektkostenkalkulation EP'!$J$8,0)))*('Projektkostenkalkulation EP'!$N$43/5)*
                                        'Projektkostenkalkulation EP'!$J$27)-SUM($B$29:AB29))&gt;('Projektkostenkalkulation EP'!$N$43/5),('Projektkostenkalkulation EP'!$N$43/5),
                                         (NETWORKDAYS('Projektkostenkalkulation EP'!$J$8,
                                          EOMONTH('Projektkostenkalkulation EP'!$J$8,0)))*('Projektkostenkalkulation EP'!$N$43/5)*'Projektkostenkalkulation EP'!$J$27-SUM($B$29:AB29))
                          ),
               "X"
            )</f>
        <v>X</v>
      </c>
      <c r="AD29" s="122" t="str">
        <f xml:space="preserve"> IF(TEXT((EDATE('Projektkostenkalkulation EP'!$B$4,8)+BL$3),"MM")=TEXT((EDATE('Projektkostenkalkulation EP'!$B$4,8)+(BL$3-1)),"MM"),
             IF(
                        OR(
                                    TEXT((EDATE('Projektkostenkalkulation EP'!$B$4,8)+BL$3),"TTT") = "Sa",
                                    TEXT((EDATE('Projektkostenkalkulation EP'!$B$4,8)+BL$3),"TTT") = "So",
                                    IF(ISNA(VLOOKUP(EDATE('Projektkostenkalkulation EP'!$B$4,8)+BL$3,Datenquellen!$F$7:$H$45,3,FALSE))," ",VLOOKUP(EDATE('Projektkostenkalkulation EP'!$B$4,8)+BL$3,Datenquellen!$F$7:$H$45,3,FALSE))="X"
                                    ),
                          "X",
                          IF((((NETWORKDAYS('Projektkostenkalkulation EP'!$J$8,EOMONTH('Projektkostenkalkulation EP'!$J$8,0)))*('Projektkostenkalkulation EP'!$N$43/5)*
                                        'Projektkostenkalkulation EP'!$J$27)-SUM($B$29:AC29))&gt;('Projektkostenkalkulation EP'!$N$43/5),('Projektkostenkalkulation EP'!$N$43/5),
                                         (NETWORKDAYS('Projektkostenkalkulation EP'!$J$8,
                                          EOMONTH('Projektkostenkalkulation EP'!$J$8,0)))*('Projektkostenkalkulation EP'!$N$43/5)*'Projektkostenkalkulation EP'!$J$27-SUM($B$29:AC29))
                          ),
               "X"
            )</f>
        <v>X</v>
      </c>
      <c r="AE29" s="122">
        <f xml:space="preserve"> IF(TEXT((EDATE('Projektkostenkalkulation EP'!$B$4,8)+BM$3),"MM")=TEXT((EDATE('Projektkostenkalkulation EP'!$B$4,8)+(BM$3-1)),"MM"),
             IF(
                        OR(
                                    TEXT((EDATE('Projektkostenkalkulation EP'!$B$4,8)+BM$3),"TTT") = "Sa",
                                    TEXT((EDATE('Projektkostenkalkulation EP'!$B$4,8)+BM$3),"TTT") = "So",
                                    IF(ISNA(VLOOKUP(EDATE('Projektkostenkalkulation EP'!$B$4,8)+BM$3,Datenquellen!$F$7:$H$45,3,FALSE))," ",VLOOKUP(EDATE('Projektkostenkalkulation EP'!$B$4,8)+BM$3,Datenquellen!$F$7:$H$45,3,FALSE))="X"
                                    ),
                          "X",
                          IF((((NETWORKDAYS('Projektkostenkalkulation EP'!$J$8,EOMONTH('Projektkostenkalkulation EP'!$J$8,0)))*('Projektkostenkalkulation EP'!$N$43/5)*
                                        'Projektkostenkalkulation EP'!$J$27)-SUM($B$29:AD29))&gt;('Projektkostenkalkulation EP'!$N$43/5),('Projektkostenkalkulation EP'!$N$43/5),
                                         (NETWORKDAYS('Projektkostenkalkulation EP'!$J$8,
                                          EOMONTH('Projektkostenkalkulation EP'!$J$8,0)))*('Projektkostenkalkulation EP'!$N$43/5)*'Projektkostenkalkulation EP'!$J$27-SUM($B$29:AD29))
                          ),
               "X"
            )</f>
        <v>0</v>
      </c>
      <c r="AF29" s="122" t="str">
        <f xml:space="preserve"> IF(TEXT((EDATE('Projektkostenkalkulation EP'!$B$4,8)+BN$3),"MM")=TEXT((EDATE('Projektkostenkalkulation EP'!$B$4,8)+(BN$3-1)),"MM"),
             IF(
                        OR(
                                    TEXT((EDATE('Projektkostenkalkulation EP'!$B$4,8)+BN$3),"TTT") = "Sa",
                                    TEXT((EDATE('Projektkostenkalkulation EP'!$B$4,8)+BN$3),"TTT") = "So",
                                    IF(ISNA(VLOOKUP(EDATE('Projektkostenkalkulation EP'!$B$4,8)+BN$3,Datenquellen!$F$7:$H$45,3,FALSE))," ",VLOOKUP(EDATE('Projektkostenkalkulation EP'!$B$4,8)+BN$3,Datenquellen!$F$7:$H$45,3,FALSE))="X"
                                    ),
                          "X",
                          IF((((NETWORKDAYS('Projektkostenkalkulation EP'!$J$8,EOMONTH('Projektkostenkalkulation EP'!$J$8,0)))*('Projektkostenkalkulation EP'!$N$43/5)*
                                        'Projektkostenkalkulation EP'!$J$27)-SUM($B$29:AE29))&gt;('Projektkostenkalkulation EP'!$N$43/5),('Projektkostenkalkulation EP'!$N$43/5),
                                         (NETWORKDAYS('Projektkostenkalkulation EP'!$J$8,
                                          EOMONTH('Projektkostenkalkulation EP'!$J$8,0)))*('Projektkostenkalkulation EP'!$N$43/5)*'Projektkostenkalkulation EP'!$J$27-SUM($B$29:AE29))
                          ),
               "X"
            )</f>
        <v>X</v>
      </c>
      <c r="AG29" s="121">
        <f>SUM(B29:AF29)</f>
        <v>0</v>
      </c>
      <c r="AH29" s="525">
        <f>AG29-AG30</f>
        <v>0</v>
      </c>
      <c r="AJ29" s="2" t="s">
        <v>81</v>
      </c>
      <c r="AK29" s="124">
        <f>IF(
            OR(
                     TEXT(EDATE('Projektkostenkalkulation EP'!$B$4,20),"TTT") = "Sa",
                     TEXT(EDATE('Projektkostenkalkulation EP'!$B$4,20),"TTT") = "So",
                     IF(ISNA(VLOOKUP(EDATE('Projektkostenkalkulation EP'!$B$4,20),Datenquellen!$F$7:$H$45,3,FALSE))," ",VLOOKUP(EDATE('Projektkostenkalkulation EP'!$B$4,20),Datenquellen!$F$7:$H$45,3,FALSE))="X"
                            ),
                    "X",
                    IF('Projektkostenkalkulation EP'!$V$27&gt;0,('Projektkostenkalkulation EP'!$N$43/5),0)
            )</f>
        <v>0</v>
      </c>
      <c r="AL29" s="122">
        <f xml:space="preserve"> IF(TEXT((EDATE('Projektkostenkalkulation EP'!$B$4,20)+AK$3),"MM")=TEXT((EDATE('Projektkostenkalkulation EP'!$B$4,20)+(AK$3-1)),"MM"),
             IF(
                        OR(
                                    TEXT((EDATE('Projektkostenkalkulation EP'!$B$4,20)+AK$3),"TTT") = "Sa",
                                    TEXT((EDATE('Projektkostenkalkulation EP'!$B$4,20)+AK$3),"TTT") = "So",
                                    IF(ISNA(VLOOKUP(EDATE('Projektkostenkalkulation EP'!$B$4,20)+AK$3,Datenquellen!$F$7:$H$45,3,FALSE))," ",VLOOKUP(EDATE('Projektkostenkalkulation EP'!$B$4,20)+AK$3,Datenquellen!$F$7:$H$45,3,FALSE))="X"
                                    ),
                          "X",
                          IF((((NETWORKDAYS('Projektkostenkalkulation EP'!$V$8,EOMONTH('Projektkostenkalkulation EP'!$V$8,0)))*('Projektkostenkalkulation EP'!$N$43/5)*
                                        'Projektkostenkalkulation EP'!$V$27)-SUM($AK$29:AK29))&gt;('Projektkostenkalkulation EP'!$N$43/5),('Projektkostenkalkulation EP'!$N$43/5),
                                         (NETWORKDAYS('Projektkostenkalkulation EP'!$V$8,
                                          EOMONTH('Projektkostenkalkulation EP'!$V$8,0)))*('Projektkostenkalkulation EP'!$N$43/5)*'Projektkostenkalkulation EP'!$V$27-SUM($AK$29:AK29))
                          ),
               "X"
            )</f>
        <v>0</v>
      </c>
      <c r="AM29" s="122">
        <f xml:space="preserve"> IF(TEXT((EDATE('Projektkostenkalkulation EP'!$B$4,20)+AL$3),"MM")=TEXT((EDATE('Projektkostenkalkulation EP'!$B$4,20)+(AL$3-1)),"MM"),
             IF(
                        OR(
                                    TEXT((EDATE('Projektkostenkalkulation EP'!$B$4,20)+AL$3),"TTT") = "Sa",
                                    TEXT((EDATE('Projektkostenkalkulation EP'!$B$4,20)+AL$3),"TTT") = "So",
                                    IF(ISNA(VLOOKUP(EDATE('Projektkostenkalkulation EP'!$B$4,20)+AL$3,Datenquellen!$F$7:$H$45,3,FALSE))," ",VLOOKUP(EDATE('Projektkostenkalkulation EP'!$B$4,20)+AL$3,Datenquellen!$F$7:$H$45,3,FALSE))="X"
                                    ),
                          "X",
                          IF((((NETWORKDAYS('Projektkostenkalkulation EP'!$V$8,EOMONTH('Projektkostenkalkulation EP'!$V$8,0)))*('Projektkostenkalkulation EP'!$N$43/5)*
                                        'Projektkostenkalkulation EP'!$V$27)-SUM($AK$29:AL29))&gt;('Projektkostenkalkulation EP'!$N$43/5),('Projektkostenkalkulation EP'!$N$43/5),
                                         (NETWORKDAYS('Projektkostenkalkulation EP'!$V$8,
                                          EOMONTH('Projektkostenkalkulation EP'!$V$8,0)))*('Projektkostenkalkulation EP'!$N$43/5)*'Projektkostenkalkulation EP'!$V$27-SUM($AK$29:AL29))
                          ),
               "X"
            )</f>
        <v>0</v>
      </c>
      <c r="AN29" s="122">
        <f xml:space="preserve"> IF(TEXT((EDATE('Projektkostenkalkulation EP'!$B$4,20)+AM$3),"MM")=TEXT((EDATE('Projektkostenkalkulation EP'!$B$4,20)+(AM$3-1)),"MM"),
             IF(
                        OR(
                                    TEXT((EDATE('Projektkostenkalkulation EP'!$B$4,20)+AM$3),"TTT") = "Sa",
                                    TEXT((EDATE('Projektkostenkalkulation EP'!$B$4,20)+AM$3),"TTT") = "So",
                                    IF(ISNA(VLOOKUP(EDATE('Projektkostenkalkulation EP'!$B$4,20)+AM$3,Datenquellen!$F$7:$H$45,3,FALSE))," ",VLOOKUP(EDATE('Projektkostenkalkulation EP'!$B$4,20)+AM$3,Datenquellen!$F$7:$H$45,3,FALSE))="X"
                                    ),
                          "X",
                          IF((((NETWORKDAYS('Projektkostenkalkulation EP'!$V$8,EOMONTH('Projektkostenkalkulation EP'!$V$8,0)))*('Projektkostenkalkulation EP'!$N$43/5)*
                                        'Projektkostenkalkulation EP'!$V$27)-SUM($AK$29:AM29))&gt;('Projektkostenkalkulation EP'!$N$43/5),('Projektkostenkalkulation EP'!$N$43/5),
                                         (NETWORKDAYS('Projektkostenkalkulation EP'!$V$8,
                                          EOMONTH('Projektkostenkalkulation EP'!$V$8,0)))*('Projektkostenkalkulation EP'!$N$43/5)*'Projektkostenkalkulation EP'!$V$27-SUM($AK$29:AM29))
                          ),
               "X"
            )</f>
        <v>0</v>
      </c>
      <c r="AO29" s="122">
        <f xml:space="preserve"> IF(TEXT((EDATE('Projektkostenkalkulation EP'!$B$4,20)+AN$3),"MM")=TEXT((EDATE('Projektkostenkalkulation EP'!$B$4,20)+(AN$3-1)),"MM"),
             IF(
                        OR(
                                    TEXT((EDATE('Projektkostenkalkulation EP'!$B$4,20)+AN$3),"TTT") = "Sa",
                                    TEXT((EDATE('Projektkostenkalkulation EP'!$B$4,20)+AN$3),"TTT") = "So",
                                    IF(ISNA(VLOOKUP(EDATE('Projektkostenkalkulation EP'!$B$4,20)+AN$3,Datenquellen!$F$7:$H$45,3,FALSE))," ",VLOOKUP(EDATE('Projektkostenkalkulation EP'!$B$4,20)+AN$3,Datenquellen!$F$7:$H$45,3,FALSE))="X"
                                    ),
                          "X",
                          IF((((NETWORKDAYS('Projektkostenkalkulation EP'!$V$8,EOMONTH('Projektkostenkalkulation EP'!$V$8,0)))*('Projektkostenkalkulation EP'!$N$43/5)*
                                        'Projektkostenkalkulation EP'!$V$27)-SUM($AK$29:AN29))&gt;('Projektkostenkalkulation EP'!$N$43/5),('Projektkostenkalkulation EP'!$N$43/5),
                                         (NETWORKDAYS('Projektkostenkalkulation EP'!$V$8,
                                          EOMONTH('Projektkostenkalkulation EP'!$V$8,0)))*('Projektkostenkalkulation EP'!$N$43/5)*'Projektkostenkalkulation EP'!$V$27-SUM($AK$29:AN29))
                          ),
               "X"
            )</f>
        <v>0</v>
      </c>
      <c r="AP29" s="122" t="str">
        <f xml:space="preserve"> IF(TEXT((EDATE('Projektkostenkalkulation EP'!$B$4,20)+AO$3),"MM")=TEXT((EDATE('Projektkostenkalkulation EP'!$B$4,20)+(AO$3-1)),"MM"),
             IF(
                        OR(
                                    TEXT((EDATE('Projektkostenkalkulation EP'!$B$4,20)+AO$3),"TTT") = "Sa",
                                    TEXT((EDATE('Projektkostenkalkulation EP'!$B$4,20)+AO$3),"TTT") = "So",
                                    IF(ISNA(VLOOKUP(EDATE('Projektkostenkalkulation EP'!$B$4,20)+AO$3,Datenquellen!$F$7:$H$45,3,FALSE))," ",VLOOKUP(EDATE('Projektkostenkalkulation EP'!$B$4,20)+AO$3,Datenquellen!$F$7:$H$45,3,FALSE))="X"
                                    ),
                          "X",
                          IF((((NETWORKDAYS('Projektkostenkalkulation EP'!$V$8,EOMONTH('Projektkostenkalkulation EP'!$V$8,0)))*('Projektkostenkalkulation EP'!$N$43/5)*
                                        'Projektkostenkalkulation EP'!$V$27)-SUM($AK$29:AO29))&gt;('Projektkostenkalkulation EP'!$N$43/5),('Projektkostenkalkulation EP'!$N$43/5),
                                         (NETWORKDAYS('Projektkostenkalkulation EP'!$V$8,
                                          EOMONTH('Projektkostenkalkulation EP'!$V$8,0)))*('Projektkostenkalkulation EP'!$N$43/5)*'Projektkostenkalkulation EP'!$V$27-SUM($AK$29:AO29))
                          ),
               "X"
            )</f>
        <v>X</v>
      </c>
      <c r="AQ29" s="122" t="str">
        <f xml:space="preserve"> IF(TEXT((EDATE('Projektkostenkalkulation EP'!$B$4,20)+AP$3),"MM")=TEXT((EDATE('Projektkostenkalkulation EP'!$B$4,20)+(AP$3-1)),"MM"),
             IF(
                        OR(
                                    TEXT((EDATE('Projektkostenkalkulation EP'!$B$4,20)+AP$3),"TTT") = "Sa",
                                    TEXT((EDATE('Projektkostenkalkulation EP'!$B$4,20)+AP$3),"TTT") = "So",
                                    IF(ISNA(VLOOKUP(EDATE('Projektkostenkalkulation EP'!$B$4,20)+AP$3,Datenquellen!$F$7:$H$45,3,FALSE))," ",VLOOKUP(EDATE('Projektkostenkalkulation EP'!$B$4,20)+AP$3,Datenquellen!$F$7:$H$45,3,FALSE))="X"
                                    ),
                          "X",
                          IF((((NETWORKDAYS('Projektkostenkalkulation EP'!$V$8,EOMONTH('Projektkostenkalkulation EP'!$V$8,0)))*('Projektkostenkalkulation EP'!$N$43/5)*
                                        'Projektkostenkalkulation EP'!$V$27)-SUM($AK$29:AP29))&gt;('Projektkostenkalkulation EP'!$N$43/5),('Projektkostenkalkulation EP'!$N$43/5),
                                         (NETWORKDAYS('Projektkostenkalkulation EP'!$V$8,
                                          EOMONTH('Projektkostenkalkulation EP'!$V$8,0)))*('Projektkostenkalkulation EP'!$N$43/5)*'Projektkostenkalkulation EP'!$V$27-SUM($AK$29:AP29))
                          ),
               "X"
            )</f>
        <v>X</v>
      </c>
      <c r="AR29" s="122">
        <f xml:space="preserve"> IF(TEXT((EDATE('Projektkostenkalkulation EP'!$B$4,20)+AQ$3),"MM")=TEXT((EDATE('Projektkostenkalkulation EP'!$B$4,20)+(AQ$3-1)),"MM"),
             IF(
                        OR(
                                    TEXT((EDATE('Projektkostenkalkulation EP'!$B$4,20)+AQ$3),"TTT") = "Sa",
                                    TEXT((EDATE('Projektkostenkalkulation EP'!$B$4,20)+AQ$3),"TTT") = "So",
                                    IF(ISNA(VLOOKUP(EDATE('Projektkostenkalkulation EP'!$B$4,20)+AQ$3,Datenquellen!$F$7:$H$45,3,FALSE))," ",VLOOKUP(EDATE('Projektkostenkalkulation EP'!$B$4,20)+AQ$3,Datenquellen!$F$7:$H$45,3,FALSE))="X"
                                    ),
                          "X",
                          IF((((NETWORKDAYS('Projektkostenkalkulation EP'!$V$8,EOMONTH('Projektkostenkalkulation EP'!$V$8,0)))*('Projektkostenkalkulation EP'!$N$43/5)*
                                        'Projektkostenkalkulation EP'!$V$27)-SUM($AK$29:AQ29))&gt;('Projektkostenkalkulation EP'!$N$43/5),('Projektkostenkalkulation EP'!$N$43/5),
                                         (NETWORKDAYS('Projektkostenkalkulation EP'!$V$8,
                                          EOMONTH('Projektkostenkalkulation EP'!$V$8,0)))*('Projektkostenkalkulation EP'!$N$43/5)*'Projektkostenkalkulation EP'!$V$27-SUM($AK$29:AQ29))
                          ),
               "X"
            )</f>
        <v>0</v>
      </c>
      <c r="AS29" s="122">
        <f xml:space="preserve"> IF(TEXT((EDATE('Projektkostenkalkulation EP'!$B$4,20)+AR$3),"MM")=TEXT((EDATE('Projektkostenkalkulation EP'!$B$4,20)+(AR$3-1)),"MM"),
             IF(
                        OR(
                                    TEXT((EDATE('Projektkostenkalkulation EP'!$B$4,20)+AR$3),"TTT") = "Sa",
                                    TEXT((EDATE('Projektkostenkalkulation EP'!$B$4,20)+AR$3),"TTT") = "So",
                                    IF(ISNA(VLOOKUP(EDATE('Projektkostenkalkulation EP'!$B$4,20)+AR$3,Datenquellen!$F$7:$H$45,3,FALSE))," ",VLOOKUP(EDATE('Projektkostenkalkulation EP'!$B$4,20)+AR$3,Datenquellen!$F$7:$H$45,3,FALSE))="X"
                                    ),
                          "X",
                          IF((((NETWORKDAYS('Projektkostenkalkulation EP'!$V$8,EOMONTH('Projektkostenkalkulation EP'!$V$8,0)))*('Projektkostenkalkulation EP'!$N$43/5)*
                                        'Projektkostenkalkulation EP'!$V$27)-SUM($AK$29:AR29))&gt;('Projektkostenkalkulation EP'!$N$43/5),('Projektkostenkalkulation EP'!$N$43/5),
                                         (NETWORKDAYS('Projektkostenkalkulation EP'!$V$8,
                                          EOMONTH('Projektkostenkalkulation EP'!$V$8,0)))*('Projektkostenkalkulation EP'!$N$43/5)*'Projektkostenkalkulation EP'!$V$27-SUM($AK$29:AR29))
                          ),
               "X"
            )</f>
        <v>0</v>
      </c>
      <c r="AT29" s="122">
        <f xml:space="preserve"> IF(TEXT((EDATE('Projektkostenkalkulation EP'!$B$4,20)+AS$3),"MM")=TEXT((EDATE('Projektkostenkalkulation EP'!$B$4,20)+(AS$3-1)),"MM"),
             IF(
                        OR(
                                    TEXT((EDATE('Projektkostenkalkulation EP'!$B$4,20)+AS$3),"TTT") = "Sa",
                                    TEXT((EDATE('Projektkostenkalkulation EP'!$B$4,20)+AS$3),"TTT") = "So",
                                    IF(ISNA(VLOOKUP(EDATE('Projektkostenkalkulation EP'!$B$4,20)+AS$3,Datenquellen!$F$7:$H$45,3,FALSE))," ",VLOOKUP(EDATE('Projektkostenkalkulation EP'!$B$4,20)+AS$3,Datenquellen!$F$7:$H$45,3,FALSE))="X"
                                    ),
                          "X",
                          IF((((NETWORKDAYS('Projektkostenkalkulation EP'!$V$8,EOMONTH('Projektkostenkalkulation EP'!$V$8,0)))*('Projektkostenkalkulation EP'!$N$43/5)*
                                        'Projektkostenkalkulation EP'!$V$27)-SUM($AK$29:AS29))&gt;('Projektkostenkalkulation EP'!$N$43/5),('Projektkostenkalkulation EP'!$N$43/5),
                                         (NETWORKDAYS('Projektkostenkalkulation EP'!$V$8,
                                          EOMONTH('Projektkostenkalkulation EP'!$V$8,0)))*('Projektkostenkalkulation EP'!$N$43/5)*'Projektkostenkalkulation EP'!$V$27-SUM($AK$29:AS29))
                          ),
               "X"
            )</f>
        <v>0</v>
      </c>
      <c r="AU29" s="122">
        <f xml:space="preserve"> IF(TEXT((EDATE('Projektkostenkalkulation EP'!$B$4,20)+AT$3),"MM")=TEXT((EDATE('Projektkostenkalkulation EP'!$B$4,20)+(AT$3-1)),"MM"),
             IF(
                        OR(
                                    TEXT((EDATE('Projektkostenkalkulation EP'!$B$4,20)+AT$3),"TTT") = "Sa",
                                    TEXT((EDATE('Projektkostenkalkulation EP'!$B$4,20)+AT$3),"TTT") = "So",
                                    IF(ISNA(VLOOKUP(EDATE('Projektkostenkalkulation EP'!$B$4,20)+AT$3,Datenquellen!$F$7:$H$45,3,FALSE))," ",VLOOKUP(EDATE('Projektkostenkalkulation EP'!$B$4,20)+AT$3,Datenquellen!$F$7:$H$45,3,FALSE))="X"
                                    ),
                          "X",
                          IF((((NETWORKDAYS('Projektkostenkalkulation EP'!$V$8,EOMONTH('Projektkostenkalkulation EP'!$V$8,0)))*('Projektkostenkalkulation EP'!$N$43/5)*
                                        'Projektkostenkalkulation EP'!$V$27)-SUM($AK$29:AT29))&gt;('Projektkostenkalkulation EP'!$N$43/5),('Projektkostenkalkulation EP'!$N$43/5),
                                         (NETWORKDAYS('Projektkostenkalkulation EP'!$V$8,
                                          EOMONTH('Projektkostenkalkulation EP'!$V$8,0)))*('Projektkostenkalkulation EP'!$N$43/5)*'Projektkostenkalkulation EP'!$V$27-SUM($AK$29:AT29))
                          ),
               "X"
            )</f>
        <v>0</v>
      </c>
      <c r="AV29" s="122">
        <f xml:space="preserve"> IF(TEXT((EDATE('Projektkostenkalkulation EP'!$B$4,20)+AU$3),"MM")=TEXT((EDATE('Projektkostenkalkulation EP'!$B$4,20)+(AU$3-1)),"MM"),
             IF(
                        OR(
                                    TEXT((EDATE('Projektkostenkalkulation EP'!$B$4,20)+AU$3),"TTT") = "Sa",
                                    TEXT((EDATE('Projektkostenkalkulation EP'!$B$4,20)+AU$3),"TTT") = "So",
                                    IF(ISNA(VLOOKUP(EDATE('Projektkostenkalkulation EP'!$B$4,20)+AU$3,Datenquellen!$F$7:$H$45,3,FALSE))," ",VLOOKUP(EDATE('Projektkostenkalkulation EP'!$B$4,20)+AU$3,Datenquellen!$F$7:$H$45,3,FALSE))="X"
                                    ),
                          "X",
                          IF((((NETWORKDAYS('Projektkostenkalkulation EP'!$V$8,EOMONTH('Projektkostenkalkulation EP'!$V$8,0)))*('Projektkostenkalkulation EP'!$N$43/5)*
                                        'Projektkostenkalkulation EP'!$V$27)-SUM($AK$29:AU29))&gt;('Projektkostenkalkulation EP'!$N$43/5),('Projektkostenkalkulation EP'!$N$43/5),
                                         (NETWORKDAYS('Projektkostenkalkulation EP'!$V$8,
                                          EOMONTH('Projektkostenkalkulation EP'!$V$8,0)))*('Projektkostenkalkulation EP'!$N$43/5)*'Projektkostenkalkulation EP'!$V$27-SUM($AK$29:AU29))
                          ),
               "X"
            )</f>
        <v>0</v>
      </c>
      <c r="AW29" s="122" t="str">
        <f xml:space="preserve"> IF(TEXT((EDATE('Projektkostenkalkulation EP'!$B$4,20)+AV$3),"MM")=TEXT((EDATE('Projektkostenkalkulation EP'!$B$4,20)+(AV$3-1)),"MM"),
             IF(
                        OR(
                                    TEXT((EDATE('Projektkostenkalkulation EP'!$B$4,20)+AV$3),"TTT") = "Sa",
                                    TEXT((EDATE('Projektkostenkalkulation EP'!$B$4,20)+AV$3),"TTT") = "So",
                                    IF(ISNA(VLOOKUP(EDATE('Projektkostenkalkulation EP'!$B$4,20)+AV$3,Datenquellen!$F$7:$H$45,3,FALSE))," ",VLOOKUP(EDATE('Projektkostenkalkulation EP'!$B$4,20)+AV$3,Datenquellen!$F$7:$H$45,3,FALSE))="X"
                                    ),
                          "X",
                          IF((((NETWORKDAYS('Projektkostenkalkulation EP'!$V$8,EOMONTH('Projektkostenkalkulation EP'!$V$8,0)))*('Projektkostenkalkulation EP'!$N$43/5)*
                                        'Projektkostenkalkulation EP'!$V$27)-SUM($AK$29:AV29))&gt;('Projektkostenkalkulation EP'!$N$43/5),('Projektkostenkalkulation EP'!$N$43/5),
                                         (NETWORKDAYS('Projektkostenkalkulation EP'!$V$8,
                                          EOMONTH('Projektkostenkalkulation EP'!$V$8,0)))*('Projektkostenkalkulation EP'!$N$43/5)*'Projektkostenkalkulation EP'!$V$27-SUM($AK$29:AV29))
                          ),
               "X"
            )</f>
        <v>X</v>
      </c>
      <c r="AX29" s="122" t="str">
        <f xml:space="preserve"> IF(TEXT((EDATE('Projektkostenkalkulation EP'!$B$4,20)+AW$3),"MM")=TEXT((EDATE('Projektkostenkalkulation EP'!$B$4,20)+(AW$3-1)),"MM"),
             IF(
                        OR(
                                    TEXT((EDATE('Projektkostenkalkulation EP'!$B$4,20)+AW$3),"TTT") = "Sa",
                                    TEXT((EDATE('Projektkostenkalkulation EP'!$B$4,20)+AW$3),"TTT") = "So",
                                    IF(ISNA(VLOOKUP(EDATE('Projektkostenkalkulation EP'!$B$4,20)+AW$3,Datenquellen!$F$7:$H$45,3,FALSE))," ",VLOOKUP(EDATE('Projektkostenkalkulation EP'!$B$4,20)+AW$3,Datenquellen!$F$7:$H$45,3,FALSE))="X"
                                    ),
                          "X",
                          IF((((NETWORKDAYS('Projektkostenkalkulation EP'!$V$8,EOMONTH('Projektkostenkalkulation EP'!$V$8,0)))*('Projektkostenkalkulation EP'!$N$43/5)*
                                        'Projektkostenkalkulation EP'!$V$27)-SUM($AK$29:AW29))&gt;('Projektkostenkalkulation EP'!$N$43/5),('Projektkostenkalkulation EP'!$N$43/5),
                                         (NETWORKDAYS('Projektkostenkalkulation EP'!$V$8,
                                          EOMONTH('Projektkostenkalkulation EP'!$V$8,0)))*('Projektkostenkalkulation EP'!$N$43/5)*'Projektkostenkalkulation EP'!$V$27-SUM($AK$29:AW29))
                          ),
               "X"
            )</f>
        <v>X</v>
      </c>
      <c r="AY29" s="122">
        <f xml:space="preserve"> IF(TEXT((EDATE('Projektkostenkalkulation EP'!$B$4,20)+AX$3),"MM")=TEXT((EDATE('Projektkostenkalkulation EP'!$B$4,20)+(AX$3-1)),"MM"),
             IF(
                        OR(
                                    TEXT((EDATE('Projektkostenkalkulation EP'!$B$4,20)+AX$3),"TTT") = "Sa",
                                    TEXT((EDATE('Projektkostenkalkulation EP'!$B$4,20)+AX$3),"TTT") = "So",
                                    IF(ISNA(VLOOKUP(EDATE('Projektkostenkalkulation EP'!$B$4,20)+AX$3,Datenquellen!$F$7:$H$45,3,FALSE))," ",VLOOKUP(EDATE('Projektkostenkalkulation EP'!$B$4,20)+AX$3,Datenquellen!$F$7:$H$45,3,FALSE))="X"
                                    ),
                          "X",
                          IF((((NETWORKDAYS('Projektkostenkalkulation EP'!$V$8,EOMONTH('Projektkostenkalkulation EP'!$V$8,0)))*('Projektkostenkalkulation EP'!$N$43/5)*
                                        'Projektkostenkalkulation EP'!$V$27)-SUM($AK$29:AX29))&gt;('Projektkostenkalkulation EP'!$N$43/5),('Projektkostenkalkulation EP'!$N$43/5),
                                         (NETWORKDAYS('Projektkostenkalkulation EP'!$V$8,
                                          EOMONTH('Projektkostenkalkulation EP'!$V$8,0)))*('Projektkostenkalkulation EP'!$N$43/5)*'Projektkostenkalkulation EP'!$V$27-SUM($AK$29:AX29))
                          ),
               "X"
            )</f>
        <v>0</v>
      </c>
      <c r="AZ29" s="122">
        <f xml:space="preserve"> IF(TEXT((EDATE('Projektkostenkalkulation EP'!$B$4,20)+AY$3),"MM")=TEXT((EDATE('Projektkostenkalkulation EP'!$B$4,20)+(AY$3-1)),"MM"),
             IF(
                        OR(
                                    TEXT((EDATE('Projektkostenkalkulation EP'!$B$4,20)+AY$3),"TTT") = "Sa",
                                    TEXT((EDATE('Projektkostenkalkulation EP'!$B$4,20)+AY$3),"TTT") = "So",
                                    IF(ISNA(VLOOKUP(EDATE('Projektkostenkalkulation EP'!$B$4,20)+AY$3,Datenquellen!$F$7:$H$45,3,FALSE))," ",VLOOKUP(EDATE('Projektkostenkalkulation EP'!$B$4,20)+AY$3,Datenquellen!$F$7:$H$45,3,FALSE))="X"
                                    ),
                          "X",
                          IF((((NETWORKDAYS('Projektkostenkalkulation EP'!$V$8,EOMONTH('Projektkostenkalkulation EP'!$V$8,0)))*('Projektkostenkalkulation EP'!$N$43/5)*
                                        'Projektkostenkalkulation EP'!$V$27)-SUM($AK$29:AY29))&gt;('Projektkostenkalkulation EP'!$N$43/5),('Projektkostenkalkulation EP'!$N$43/5),
                                         (NETWORKDAYS('Projektkostenkalkulation EP'!$V$8,
                                          EOMONTH('Projektkostenkalkulation EP'!$V$8,0)))*('Projektkostenkalkulation EP'!$N$43/5)*'Projektkostenkalkulation EP'!$V$27-SUM($AK$29:AY29))
                          ),
               "X"
            )</f>
        <v>0</v>
      </c>
      <c r="BA29" s="122">
        <f xml:space="preserve"> IF(TEXT((EDATE('Projektkostenkalkulation EP'!$B$4,20)+AZ$3),"MM")=TEXT((EDATE('Projektkostenkalkulation EP'!$B$4,20)+(AZ$3-1)),"MM"),
             IF(
                        OR(
                                    TEXT((EDATE('Projektkostenkalkulation EP'!$B$4,20)+AZ$3),"TTT") = "Sa",
                                    TEXT((EDATE('Projektkostenkalkulation EP'!$B$4,20)+AZ$3),"TTT") = "So",
                                    IF(ISNA(VLOOKUP(EDATE('Projektkostenkalkulation EP'!$B$4,20)+AZ$3,Datenquellen!$F$7:$H$45,3,FALSE))," ",VLOOKUP(EDATE('Projektkostenkalkulation EP'!$B$4,20)+AZ$3,Datenquellen!$F$7:$H$45,3,FALSE))="X"
                                    ),
                          "X",
                          IF((((NETWORKDAYS('Projektkostenkalkulation EP'!$V$8,EOMONTH('Projektkostenkalkulation EP'!$V$8,0)))*('Projektkostenkalkulation EP'!$N$43/5)*
                                        'Projektkostenkalkulation EP'!$V$27)-SUM($AK$29:AZ29))&gt;('Projektkostenkalkulation EP'!$N$43/5),('Projektkostenkalkulation EP'!$N$43/5),
                                         (NETWORKDAYS('Projektkostenkalkulation EP'!$V$8,
                                          EOMONTH('Projektkostenkalkulation EP'!$V$8,0)))*('Projektkostenkalkulation EP'!$N$43/5)*'Projektkostenkalkulation EP'!$V$27-SUM($AK$29:AZ29))
                          ),
               "X"
            )</f>
        <v>0</v>
      </c>
      <c r="BB29" s="122">
        <f xml:space="preserve"> IF(TEXT((EDATE('Projektkostenkalkulation EP'!$B$4,20)+BA$3),"MM")=TEXT((EDATE('Projektkostenkalkulation EP'!$B$4,20)+(BA$3-1)),"MM"),
             IF(
                        OR(
                                    TEXT((EDATE('Projektkostenkalkulation EP'!$B$4,20)+BA$3),"TTT") = "Sa",
                                    TEXT((EDATE('Projektkostenkalkulation EP'!$B$4,20)+BA$3),"TTT") = "So",
                                    IF(ISNA(VLOOKUP(EDATE('Projektkostenkalkulation EP'!$B$4,20)+BA$3,Datenquellen!$F$7:$H$45,3,FALSE))," ",VLOOKUP(EDATE('Projektkostenkalkulation EP'!$B$4,20)+BA$3,Datenquellen!$F$7:$H$45,3,FALSE))="X"
                                    ),
                          "X",
                          IF((((NETWORKDAYS('Projektkostenkalkulation EP'!$V$8,EOMONTH('Projektkostenkalkulation EP'!$V$8,0)))*('Projektkostenkalkulation EP'!$N$43/5)*
                                        'Projektkostenkalkulation EP'!$V$27)-SUM($AK$29:BA29))&gt;('Projektkostenkalkulation EP'!$N$43/5),('Projektkostenkalkulation EP'!$N$43/5),
                                         (NETWORKDAYS('Projektkostenkalkulation EP'!$V$8,
                                          EOMONTH('Projektkostenkalkulation EP'!$V$8,0)))*('Projektkostenkalkulation EP'!$N$43/5)*'Projektkostenkalkulation EP'!$V$27-SUM($AK$29:BA29))
                          ),
               "X"
            )</f>
        <v>0</v>
      </c>
      <c r="BC29" s="122">
        <f xml:space="preserve"> IF(TEXT((EDATE('Projektkostenkalkulation EP'!$B$4,20)+BB$3),"MM")=TEXT((EDATE('Projektkostenkalkulation EP'!$B$4,20)+(BB$3-1)),"MM"),
             IF(
                        OR(
                                    TEXT((EDATE('Projektkostenkalkulation EP'!$B$4,20)+BB$3),"TTT") = "Sa",
                                    TEXT((EDATE('Projektkostenkalkulation EP'!$B$4,20)+BB$3),"TTT") = "So",
                                    IF(ISNA(VLOOKUP(EDATE('Projektkostenkalkulation EP'!$B$4,20)+BB$3,Datenquellen!$F$7:$H$45,3,FALSE))," ",VLOOKUP(EDATE('Projektkostenkalkulation EP'!$B$4,20)+BB$3,Datenquellen!$F$7:$H$45,3,FALSE))="X"
                                    ),
                          "X",
                          IF((((NETWORKDAYS('Projektkostenkalkulation EP'!$V$8,EOMONTH('Projektkostenkalkulation EP'!$V$8,0)))*('Projektkostenkalkulation EP'!$N$43/5)*
                                        'Projektkostenkalkulation EP'!$V$27)-SUM($AK$29:BB29))&gt;('Projektkostenkalkulation EP'!$N$43/5),('Projektkostenkalkulation EP'!$N$43/5),
                                         (NETWORKDAYS('Projektkostenkalkulation EP'!$V$8,
                                          EOMONTH('Projektkostenkalkulation EP'!$V$8,0)))*('Projektkostenkalkulation EP'!$N$43/5)*'Projektkostenkalkulation EP'!$V$27-SUM($AK$29:BB29))
                          ),
               "X"
            )</f>
        <v>0</v>
      </c>
      <c r="BD29" s="122" t="str">
        <f xml:space="preserve"> IF(TEXT((EDATE('Projektkostenkalkulation EP'!$B$4,20)+BC$3),"MM")=TEXT((EDATE('Projektkostenkalkulation EP'!$B$4,20)+(BC$3-1)),"MM"),
             IF(
                        OR(
                                    TEXT((EDATE('Projektkostenkalkulation EP'!$B$4,20)+BC$3),"TTT") = "Sa",
                                    TEXT((EDATE('Projektkostenkalkulation EP'!$B$4,20)+BC$3),"TTT") = "So",
                                    IF(ISNA(VLOOKUP(EDATE('Projektkostenkalkulation EP'!$B$4,20)+BC$3,Datenquellen!$F$7:$H$45,3,FALSE))," ",VLOOKUP(EDATE('Projektkostenkalkulation EP'!$B$4,20)+BC$3,Datenquellen!$F$7:$H$45,3,FALSE))="X"
                                    ),
                          "X",
                          IF((((NETWORKDAYS('Projektkostenkalkulation EP'!$V$8,EOMONTH('Projektkostenkalkulation EP'!$V$8,0)))*('Projektkostenkalkulation EP'!$N$43/5)*
                                        'Projektkostenkalkulation EP'!$V$27)-SUM($AK$29:BC29))&gt;('Projektkostenkalkulation EP'!$N$43/5),('Projektkostenkalkulation EP'!$N$43/5),
                                         (NETWORKDAYS('Projektkostenkalkulation EP'!$V$8,
                                          EOMONTH('Projektkostenkalkulation EP'!$V$8,0)))*('Projektkostenkalkulation EP'!$N$43/5)*'Projektkostenkalkulation EP'!$V$27-SUM($AK$29:BC29))
                          ),
               "X"
            )</f>
        <v>X</v>
      </c>
      <c r="BE29" s="122" t="str">
        <f xml:space="preserve"> IF(TEXT((EDATE('Projektkostenkalkulation EP'!$B$4,20)+BD$3),"MM")=TEXT((EDATE('Projektkostenkalkulation EP'!$B$4,20)+(BD$3-1)),"MM"),
             IF(
                        OR(
                                    TEXT((EDATE('Projektkostenkalkulation EP'!$B$4,20)+BD$3),"TTT") = "Sa",
                                    TEXT((EDATE('Projektkostenkalkulation EP'!$B$4,20)+BD$3),"TTT") = "So",
                                    IF(ISNA(VLOOKUP(EDATE('Projektkostenkalkulation EP'!$B$4,20)+BD$3,Datenquellen!$F$7:$H$45,3,FALSE))," ",VLOOKUP(EDATE('Projektkostenkalkulation EP'!$B$4,20)+BD$3,Datenquellen!$F$7:$H$45,3,FALSE))="X"
                                    ),
                          "X",
                          IF((((NETWORKDAYS('Projektkostenkalkulation EP'!$V$8,EOMONTH('Projektkostenkalkulation EP'!$V$8,0)))*('Projektkostenkalkulation EP'!$N$43/5)*
                                        'Projektkostenkalkulation EP'!$V$27)-SUM($AK$29:BD29))&gt;('Projektkostenkalkulation EP'!$N$43/5),('Projektkostenkalkulation EP'!$N$43/5),
                                         (NETWORKDAYS('Projektkostenkalkulation EP'!$V$8,
                                          EOMONTH('Projektkostenkalkulation EP'!$V$8,0)))*('Projektkostenkalkulation EP'!$N$43/5)*'Projektkostenkalkulation EP'!$V$27-SUM($AK$29:BD29))
                          ),
               "X"
            )</f>
        <v>X</v>
      </c>
      <c r="BF29" s="122">
        <f xml:space="preserve"> IF(TEXT((EDATE('Projektkostenkalkulation EP'!$B$4,20)+BE$3),"MM")=TEXT((EDATE('Projektkostenkalkulation EP'!$B$4,20)+(BE$3-1)),"MM"),
             IF(
                        OR(
                                    TEXT((EDATE('Projektkostenkalkulation EP'!$B$4,20)+BE$3),"TTT") = "Sa",
                                    TEXT((EDATE('Projektkostenkalkulation EP'!$B$4,20)+BE$3),"TTT") = "So",
                                    IF(ISNA(VLOOKUP(EDATE('Projektkostenkalkulation EP'!$B$4,20)+BE$3,Datenquellen!$F$7:$H$45,3,FALSE))," ",VLOOKUP(EDATE('Projektkostenkalkulation EP'!$B$4,20)+BE$3,Datenquellen!$F$7:$H$45,3,FALSE))="X"
                                    ),
                          "X",
                          IF((((NETWORKDAYS('Projektkostenkalkulation EP'!$V$8,EOMONTH('Projektkostenkalkulation EP'!$V$8,0)))*('Projektkostenkalkulation EP'!$N$43/5)*
                                        'Projektkostenkalkulation EP'!$V$27)-SUM($AK$29:BE29))&gt;('Projektkostenkalkulation EP'!$N$43/5),('Projektkostenkalkulation EP'!$N$43/5),
                                         (NETWORKDAYS('Projektkostenkalkulation EP'!$V$8,
                                          EOMONTH('Projektkostenkalkulation EP'!$V$8,0)))*('Projektkostenkalkulation EP'!$N$43/5)*'Projektkostenkalkulation EP'!$V$27-SUM($AK$29:BE29))
                          ),
               "X"
            )</f>
        <v>0</v>
      </c>
      <c r="BG29" s="122">
        <f xml:space="preserve"> IF(TEXT((EDATE('Projektkostenkalkulation EP'!$B$4,20)+BF$3),"MM")=TEXT((EDATE('Projektkostenkalkulation EP'!$B$4,20)+(BF$3-1)),"MM"),
             IF(
                        OR(
                                    TEXT((EDATE('Projektkostenkalkulation EP'!$B$4,20)+BF$3),"TTT") = "Sa",
                                    TEXT((EDATE('Projektkostenkalkulation EP'!$B$4,20)+BF$3),"TTT") = "So",
                                    IF(ISNA(VLOOKUP(EDATE('Projektkostenkalkulation EP'!$B$4,20)+BF$3,Datenquellen!$F$7:$H$45,3,FALSE))," ",VLOOKUP(EDATE('Projektkostenkalkulation EP'!$B$4,20)+BF$3,Datenquellen!$F$7:$H$45,3,FALSE))="X"
                                    ),
                          "X",
                          IF((((NETWORKDAYS('Projektkostenkalkulation EP'!$V$8,EOMONTH('Projektkostenkalkulation EP'!$V$8,0)))*('Projektkostenkalkulation EP'!$N$43/5)*
                                        'Projektkostenkalkulation EP'!$V$27)-SUM($AK$29:BF29))&gt;('Projektkostenkalkulation EP'!$N$43/5),('Projektkostenkalkulation EP'!$N$43/5),
                                         (NETWORKDAYS('Projektkostenkalkulation EP'!$V$8,
                                          EOMONTH('Projektkostenkalkulation EP'!$V$8,0)))*('Projektkostenkalkulation EP'!$N$43/5)*'Projektkostenkalkulation EP'!$V$27-SUM($AK$29:BF29))
                          ),
               "X"
            )</f>
        <v>0</v>
      </c>
      <c r="BH29" s="122">
        <f xml:space="preserve"> IF(TEXT((EDATE('Projektkostenkalkulation EP'!$B$4,20)+BG$3),"MM")=TEXT((EDATE('Projektkostenkalkulation EP'!$B$4,20)+(BG$3-1)),"MM"),
             IF(
                        OR(
                                    TEXT((EDATE('Projektkostenkalkulation EP'!$B$4,20)+BG$3),"TTT") = "Sa",
                                    TEXT((EDATE('Projektkostenkalkulation EP'!$B$4,20)+BG$3),"TTT") = "So",
                                    IF(ISNA(VLOOKUP(EDATE('Projektkostenkalkulation EP'!$B$4,20)+BG$3,Datenquellen!$F$7:$H$45,3,FALSE))," ",VLOOKUP(EDATE('Projektkostenkalkulation EP'!$B$4,20)+BG$3,Datenquellen!$F$7:$H$45,3,FALSE))="X"
                                    ),
                          "X",
                          IF((((NETWORKDAYS('Projektkostenkalkulation EP'!$V$8,EOMONTH('Projektkostenkalkulation EP'!$V$8,0)))*('Projektkostenkalkulation EP'!$N$43/5)*
                                        'Projektkostenkalkulation EP'!$V$27)-SUM($AK$29:BG29))&gt;('Projektkostenkalkulation EP'!$N$43/5),('Projektkostenkalkulation EP'!$N$43/5),
                                         (NETWORKDAYS('Projektkostenkalkulation EP'!$V$8,
                                          EOMONTH('Projektkostenkalkulation EP'!$V$8,0)))*('Projektkostenkalkulation EP'!$N$43/5)*'Projektkostenkalkulation EP'!$V$27-SUM($AK$29:BG29))
                          ),
               "X"
            )</f>
        <v>0</v>
      </c>
      <c r="BI29" s="122">
        <f xml:space="preserve"> IF(TEXT((EDATE('Projektkostenkalkulation EP'!$B$4,20)+BH$3),"MM")=TEXT((EDATE('Projektkostenkalkulation EP'!$B$4,20)+(BH$3-1)),"MM"),
             IF(
                        OR(
                                    TEXT((EDATE('Projektkostenkalkulation EP'!$B$4,20)+BH$3),"TTT") = "Sa",
                                    TEXT((EDATE('Projektkostenkalkulation EP'!$B$4,20)+BH$3),"TTT") = "So",
                                    IF(ISNA(VLOOKUP(EDATE('Projektkostenkalkulation EP'!$B$4,20)+BH$3,Datenquellen!$F$7:$H$45,3,FALSE))," ",VLOOKUP(EDATE('Projektkostenkalkulation EP'!$B$4,20)+BH$3,Datenquellen!$F$7:$H$45,3,FALSE))="X"
                                    ),
                          "X",
                          IF((((NETWORKDAYS('Projektkostenkalkulation EP'!$V$8,EOMONTH('Projektkostenkalkulation EP'!$V$8,0)))*('Projektkostenkalkulation EP'!$N$43/5)*
                                        'Projektkostenkalkulation EP'!$V$27)-SUM($AK$29:BH29))&gt;('Projektkostenkalkulation EP'!$N$43/5),('Projektkostenkalkulation EP'!$N$43/5),
                                         (NETWORKDAYS('Projektkostenkalkulation EP'!$V$8,
                                          EOMONTH('Projektkostenkalkulation EP'!$V$8,0)))*('Projektkostenkalkulation EP'!$N$43/5)*'Projektkostenkalkulation EP'!$V$27-SUM($AK$29:BH29))
                          ),
               "X"
            )</f>
        <v>0</v>
      </c>
      <c r="BJ29" s="122">
        <f xml:space="preserve"> IF(TEXT((EDATE('Projektkostenkalkulation EP'!$B$4,20)+BI$3),"MM")=TEXT((EDATE('Projektkostenkalkulation EP'!$B$4,20)+(BI$3-1)),"MM"),
             IF(
                        OR(
                                    TEXT((EDATE('Projektkostenkalkulation EP'!$B$4,20)+BI$3),"TTT") = "Sa",
                                    TEXT((EDATE('Projektkostenkalkulation EP'!$B$4,20)+BI$3),"TTT") = "So",
                                    IF(ISNA(VLOOKUP(EDATE('Projektkostenkalkulation EP'!$B$4,20)+BI$3,Datenquellen!$F$7:$H$45,3,FALSE))," ",VLOOKUP(EDATE('Projektkostenkalkulation EP'!$B$4,20)+BI$3,Datenquellen!$F$7:$H$45,3,FALSE))="X"
                                    ),
                          "X",
                          IF((((NETWORKDAYS('Projektkostenkalkulation EP'!$V$8,EOMONTH('Projektkostenkalkulation EP'!$V$8,0)))*('Projektkostenkalkulation EP'!$N$43/5)*
                                        'Projektkostenkalkulation EP'!$V$27)-SUM($AK$29:BI29))&gt;('Projektkostenkalkulation EP'!$N$43/5),('Projektkostenkalkulation EP'!$N$43/5),
                                         (NETWORKDAYS('Projektkostenkalkulation EP'!$V$8,
                                          EOMONTH('Projektkostenkalkulation EP'!$V$8,0)))*('Projektkostenkalkulation EP'!$N$43/5)*'Projektkostenkalkulation EP'!$V$27-SUM($AK$29:BI29))
                          ),
               "X"
            )</f>
        <v>0</v>
      </c>
      <c r="BK29" s="122" t="str">
        <f xml:space="preserve"> IF(TEXT((EDATE('Projektkostenkalkulation EP'!$B$4,20)+BJ$3),"MM")=TEXT((EDATE('Projektkostenkalkulation EP'!$B$4,20)+(BJ$3-1)),"MM"),
             IF(
                        OR(
                                    TEXT((EDATE('Projektkostenkalkulation EP'!$B$4,20)+BJ$3),"TTT") = "Sa",
                                    TEXT((EDATE('Projektkostenkalkulation EP'!$B$4,20)+BJ$3),"TTT") = "So",
                                    IF(ISNA(VLOOKUP(EDATE('Projektkostenkalkulation EP'!$B$4,20)+BJ$3,Datenquellen!$F$7:$H$45,3,FALSE))," ",VLOOKUP(EDATE('Projektkostenkalkulation EP'!$B$4,20)+BJ$3,Datenquellen!$F$7:$H$45,3,FALSE))="X"
                                    ),
                          "X",
                          IF((((NETWORKDAYS('Projektkostenkalkulation EP'!$V$8,EOMONTH('Projektkostenkalkulation EP'!$V$8,0)))*('Projektkostenkalkulation EP'!$N$43/5)*
                                        'Projektkostenkalkulation EP'!$V$27)-SUM($AK$29:BJ29))&gt;('Projektkostenkalkulation EP'!$N$43/5),('Projektkostenkalkulation EP'!$N$43/5),
                                         (NETWORKDAYS('Projektkostenkalkulation EP'!$V$8,
                                          EOMONTH('Projektkostenkalkulation EP'!$V$8,0)))*('Projektkostenkalkulation EP'!$N$43/5)*'Projektkostenkalkulation EP'!$V$27-SUM($AK$29:BJ29))
                          ),
               "X"
            )</f>
        <v>X</v>
      </c>
      <c r="BL29" s="122" t="str">
        <f xml:space="preserve"> IF(TEXT((EDATE('Projektkostenkalkulation EP'!$B$4,20)+BK$3),"MM")=TEXT((EDATE('Projektkostenkalkulation EP'!$B$4,20)+(BK$3-1)),"MM"),
             IF(
                        OR(
                                    TEXT((EDATE('Projektkostenkalkulation EP'!$B$4,20)+BK$3),"TTT") = "Sa",
                                    TEXT((EDATE('Projektkostenkalkulation EP'!$B$4,20)+BK$3),"TTT") = "So",
                                    IF(ISNA(VLOOKUP(EDATE('Projektkostenkalkulation EP'!$B$4,20)+BK$3,Datenquellen!$F$7:$H$45,3,FALSE))," ",VLOOKUP(EDATE('Projektkostenkalkulation EP'!$B$4,20)+BK$3,Datenquellen!$F$7:$H$45,3,FALSE))="X"
                                    ),
                          "X",
                          IF((((NETWORKDAYS('Projektkostenkalkulation EP'!$V$8,EOMONTH('Projektkostenkalkulation EP'!$V$8,0)))*('Projektkostenkalkulation EP'!$N$43/5)*
                                        'Projektkostenkalkulation EP'!$V$27)-SUM($AK$29:BK29))&gt;('Projektkostenkalkulation EP'!$N$43/5),('Projektkostenkalkulation EP'!$N$43/5),
                                         (NETWORKDAYS('Projektkostenkalkulation EP'!$V$8,
                                          EOMONTH('Projektkostenkalkulation EP'!$V$8,0)))*('Projektkostenkalkulation EP'!$N$43/5)*'Projektkostenkalkulation EP'!$V$27-SUM($AK$29:BK29))
                          ),
               "X"
            )</f>
        <v>X</v>
      </c>
      <c r="BM29" s="122">
        <f xml:space="preserve"> IF(TEXT((EDATE('Projektkostenkalkulation EP'!$B$4,20)+BL$3),"MM")=TEXT((EDATE('Projektkostenkalkulation EP'!$B$4,20)+(BL$3-1)),"MM"),
             IF(
                        OR(
                                    TEXT((EDATE('Projektkostenkalkulation EP'!$B$4,20)+BL$3),"TTT") = "Sa",
                                    TEXT((EDATE('Projektkostenkalkulation EP'!$B$4,20)+BL$3),"TTT") = "So",
                                    IF(ISNA(VLOOKUP(EDATE('Projektkostenkalkulation EP'!$B$4,20)+BL$3,Datenquellen!$F$7:$H$45,3,FALSE))," ",VLOOKUP(EDATE('Projektkostenkalkulation EP'!$B$4,20)+BL$3,Datenquellen!$F$7:$H$45,3,FALSE))="X"
                                    ),
                          "X",
                          IF((((NETWORKDAYS('Projektkostenkalkulation EP'!$V$8,EOMONTH('Projektkostenkalkulation EP'!$V$8,0)))*('Projektkostenkalkulation EP'!$N$43/5)*
                                        'Projektkostenkalkulation EP'!$V$27)-SUM($AK$29:BL29))&gt;('Projektkostenkalkulation EP'!$N$43/5),('Projektkostenkalkulation EP'!$N$43/5),
                                         (NETWORKDAYS('Projektkostenkalkulation EP'!$V$8,
                                          EOMONTH('Projektkostenkalkulation EP'!$V$8,0)))*('Projektkostenkalkulation EP'!$N$43/5)*'Projektkostenkalkulation EP'!$V$27-SUM($AK$29:BL29))
                          ),
               "X"
            )</f>
        <v>0</v>
      </c>
      <c r="BN29" s="122">
        <f xml:space="preserve"> IF(TEXT((EDATE('Projektkostenkalkulation EP'!$B$4,20)+BM$3),"MM")=TEXT((EDATE('Projektkostenkalkulation EP'!$B$4,20)+(BM$3-1)),"MM"),
             IF(
                        OR(
                                    TEXT((EDATE('Projektkostenkalkulation EP'!$B$4,20)+BM$3),"TTT") = "Sa",
                                    TEXT((EDATE('Projektkostenkalkulation EP'!$B$4,20)+BM$3),"TTT") = "So",
                                    IF(ISNA(VLOOKUP(EDATE('Projektkostenkalkulation EP'!$B$4,20)+BM$3,Datenquellen!$F$7:$H$45,3,FALSE))," ",VLOOKUP(EDATE('Projektkostenkalkulation EP'!$B$4,20)+BM$3,Datenquellen!$F$7:$H$45,3,FALSE))="X"
                                    ),
                          "X",
                          IF((((NETWORKDAYS('Projektkostenkalkulation EP'!$V$8,EOMONTH('Projektkostenkalkulation EP'!$V$8,0)))*('Projektkostenkalkulation EP'!$N$43/5)*
                                        'Projektkostenkalkulation EP'!$V$27)-SUM($AK$29:BM29))&gt;('Projektkostenkalkulation EP'!$N$43/5),('Projektkostenkalkulation EP'!$N$43/5),
                                         (NETWORKDAYS('Projektkostenkalkulation EP'!$V$8,
                                          EOMONTH('Projektkostenkalkulation EP'!$V$8,0)))*('Projektkostenkalkulation EP'!$N$43/5)*'Projektkostenkalkulation EP'!$V$27-SUM($AK$29:BM29))
                          ),
               "X"
            )</f>
        <v>0</v>
      </c>
      <c r="BO29" s="122" t="str">
        <f xml:space="preserve"> IF(TEXT((EDATE('Projektkostenkalkulation EP'!$B$4,20)+BN$3),"MM")=TEXT((EDATE('Projektkostenkalkulation EP'!$B$4,20)+(BN$3-1)),"MM"),
             IF(
                        OR(
                                    TEXT((EDATE('Projektkostenkalkulation EP'!$B$4,20)+BN$3),"TTT") = "Sa",
                                    TEXT((EDATE('Projektkostenkalkulation EP'!$B$4,20)+BN$3),"TTT") = "So",
                                    IF(ISNA(VLOOKUP(EDATE('Projektkostenkalkulation EP'!$B$4,20)+BN$3,Datenquellen!$F$7:$H$45,3,FALSE))," ",VLOOKUP(EDATE('Projektkostenkalkulation EP'!$B$4,20)+BN$3,Datenquellen!$F$7:$H$45,3,FALSE))="X"
                                    ),
                          "X",
                          IF((((NETWORKDAYS('Projektkostenkalkulation EP'!$V$8,EOMONTH('Projektkostenkalkulation EP'!$V$8,0)))*('Projektkostenkalkulation EP'!$N$43/5)*
                                        'Projektkostenkalkulation EP'!$V$27)-SUM($AK$29:BN29))&gt;('Projektkostenkalkulation EP'!$N$43/5),('Projektkostenkalkulation EP'!$N$43/5),
                                         (NETWORKDAYS('Projektkostenkalkulation EP'!$V$8,
                                          EOMONTH('Projektkostenkalkulation EP'!$V$8,0)))*('Projektkostenkalkulation EP'!$N$43/5)*'Projektkostenkalkulation EP'!$V$27-SUM($AK$29:BN29))
                          ),
               "X"
            )</f>
        <v>X</v>
      </c>
      <c r="BP29" s="121">
        <f>SUM(AK29:BO29)</f>
        <v>0</v>
      </c>
      <c r="BQ29" s="525">
        <f>BP29-BP30</f>
        <v>0</v>
      </c>
    </row>
    <row r="30" spans="1:69" ht="14.25" customHeight="1" thickBot="1" x14ac:dyDescent="0.25">
      <c r="A30" s="3" t="s">
        <v>82</v>
      </c>
      <c r="B30" s="270"/>
      <c r="C30" s="272"/>
      <c r="D30" s="272"/>
      <c r="E30" s="272"/>
      <c r="F30" s="272"/>
      <c r="G30" s="272"/>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123">
        <f>SUM(B30:AF30)</f>
        <v>0</v>
      </c>
      <c r="AH30" s="526"/>
      <c r="AJ30" s="3" t="s">
        <v>82</v>
      </c>
      <c r="AK30" s="270"/>
      <c r="AL30" s="272"/>
      <c r="AM30" s="272"/>
      <c r="AN30" s="272"/>
      <c r="AO30" s="272"/>
      <c r="AP30" s="272"/>
      <c r="AQ30" s="272"/>
      <c r="AR30" s="272"/>
      <c r="AS30" s="272"/>
      <c r="AT30" s="272"/>
      <c r="AU30" s="272"/>
      <c r="AV30" s="272"/>
      <c r="AW30" s="272"/>
      <c r="AX30" s="272"/>
      <c r="AY30" s="272"/>
      <c r="AZ30" s="272"/>
      <c r="BA30" s="272"/>
      <c r="BB30" s="272"/>
      <c r="BC30" s="272"/>
      <c r="BD30" s="272"/>
      <c r="BE30" s="272"/>
      <c r="BF30" s="272"/>
      <c r="BG30" s="272"/>
      <c r="BH30" s="272"/>
      <c r="BI30" s="272"/>
      <c r="BJ30" s="272"/>
      <c r="BK30" s="272"/>
      <c r="BL30" s="272"/>
      <c r="BM30" s="272"/>
      <c r="BN30" s="272"/>
      <c r="BO30" s="272"/>
      <c r="BP30" s="123">
        <f>SUM(AK30:BO30)</f>
        <v>0</v>
      </c>
      <c r="BQ30" s="526"/>
    </row>
    <row r="31" spans="1:69" x14ac:dyDescent="0.2">
      <c r="A31" s="1" t="s">
        <v>59</v>
      </c>
      <c r="B31" s="527" t="str">
        <f>TEXT('Projektkostenkalkulation EP'!$K$8,"MMMM JJJJ")</f>
        <v>Oktober 2024</v>
      </c>
      <c r="C31" s="527"/>
      <c r="D31" s="527"/>
      <c r="E31" s="527"/>
      <c r="F31" s="527"/>
      <c r="G31" s="527"/>
      <c r="H31" s="527"/>
      <c r="I31" s="527"/>
      <c r="J31" s="527"/>
      <c r="K31" s="527"/>
      <c r="L31" s="527"/>
      <c r="M31" s="527"/>
      <c r="N31" s="527"/>
      <c r="O31" s="527"/>
      <c r="P31" s="527"/>
      <c r="Q31" s="527"/>
      <c r="R31" s="527"/>
      <c r="S31" s="527"/>
      <c r="T31" s="527"/>
      <c r="U31" s="527"/>
      <c r="V31" s="527"/>
      <c r="W31" s="527"/>
      <c r="X31" s="527"/>
      <c r="Y31" s="527"/>
      <c r="Z31" s="527"/>
      <c r="AA31" s="527"/>
      <c r="AB31" s="527"/>
      <c r="AC31" s="527"/>
      <c r="AD31" s="527"/>
      <c r="AE31" s="527"/>
      <c r="AF31" s="527"/>
      <c r="AG31" s="527"/>
      <c r="AH31" s="528"/>
      <c r="AJ31" s="1" t="s">
        <v>59</v>
      </c>
      <c r="AK31" s="527" t="str">
        <f>TEXT('Projektkostenkalkulation EP'!$W$8,"MMMM JJJJ")</f>
        <v>Oktober 2025</v>
      </c>
      <c r="AL31" s="527"/>
      <c r="AM31" s="527"/>
      <c r="AN31" s="527"/>
      <c r="AO31" s="527"/>
      <c r="AP31" s="527"/>
      <c r="AQ31" s="527"/>
      <c r="AR31" s="527"/>
      <c r="AS31" s="527"/>
      <c r="AT31" s="527"/>
      <c r="AU31" s="527"/>
      <c r="AV31" s="527"/>
      <c r="AW31" s="527"/>
      <c r="AX31" s="527"/>
      <c r="AY31" s="527"/>
      <c r="AZ31" s="527"/>
      <c r="BA31" s="527"/>
      <c r="BB31" s="527"/>
      <c r="BC31" s="527"/>
      <c r="BD31" s="527"/>
      <c r="BE31" s="527"/>
      <c r="BF31" s="527"/>
      <c r="BG31" s="527"/>
      <c r="BH31" s="527"/>
      <c r="BI31" s="527"/>
      <c r="BJ31" s="527"/>
      <c r="BK31" s="527"/>
      <c r="BL31" s="527"/>
      <c r="BM31" s="527"/>
      <c r="BN31" s="527"/>
      <c r="BO31" s="527"/>
      <c r="BP31" s="527"/>
      <c r="BQ31" s="528"/>
    </row>
    <row r="32" spans="1:69" ht="14.25" customHeight="1" x14ac:dyDescent="0.2">
      <c r="A32" s="2" t="s">
        <v>81</v>
      </c>
      <c r="B32" s="124">
        <f>IF(
            OR(
                     TEXT(EDATE('Projektkostenkalkulation EP'!$B$4,9),"TTT") = "Sa",
                     TEXT(EDATE('Projektkostenkalkulation EP'!$B$4,9),"TTT") = "So",
                     IF(ISNA(VLOOKUP(EDATE('Projektkostenkalkulation EP'!$B$4,9),Datenquellen!$F$7:$H$45,3,FALSE))," ",VLOOKUP(EDATE('Projektkostenkalkulation EP'!$B$4,9),Datenquellen!$F$7:$H$45,3,FALSE))="X"
                            ),
                    "X",
                    IF('Projektkostenkalkulation EP'!$K$27&gt;0,('Projektkostenkalkulation EP'!$N$43/5),0)
            )</f>
        <v>0</v>
      </c>
      <c r="C32" s="122">
        <f xml:space="preserve"> IF(TEXT((EDATE('Projektkostenkalkulation EP'!$B$4,9)+AK$3),"MM")=TEXT((EDATE('Projektkostenkalkulation EP'!$B$4,9)+(AK$3-1)),"MM"),
             IF(
                        OR(
                                    TEXT((EDATE('Projektkostenkalkulation EP'!$B$4,9)+AK$3),"TTT") = "Sa",
                                    TEXT((EDATE('Projektkostenkalkulation EP'!$B$4,9)+AK$3),"TTT") = "So",
                                    IF(ISNA(VLOOKUP(EDATE('Projektkostenkalkulation EP'!$B$4,9)+AK$3,Datenquellen!$F$7:$H$45,3,FALSE))," ",VLOOKUP(EDATE('Projektkostenkalkulation EP'!$B$4,9)+AK$3,Datenquellen!$F$7:$H$45,3,FALSE))="X"
                                    ),
                          "X",
                          IF((((NETWORKDAYS('Projektkostenkalkulation EP'!$K$8,EOMONTH('Projektkostenkalkulation EP'!$K$8,0)))*('Projektkostenkalkulation EP'!$N$43/5)*
                                        'Projektkostenkalkulation EP'!$K$27)-SUM($B$32:B32))&gt;('Projektkostenkalkulation EP'!$N$43/5),('Projektkostenkalkulation EP'!$N$43/5),
                                         (NETWORKDAYS('Projektkostenkalkulation EP'!$K$8,
                                          EOMONTH('Projektkostenkalkulation EP'!$K$8,0)))*('Projektkostenkalkulation EP'!$N$43/5)*'Projektkostenkalkulation EP'!$K$27-SUM($B$32:B32))
                          ),
               "X"
            )</f>
        <v>0</v>
      </c>
      <c r="D32" s="122" t="str">
        <f xml:space="preserve"> IF(TEXT((EDATE('Projektkostenkalkulation EP'!$B$4,9)+AL$3),"MM")=TEXT((EDATE('Projektkostenkalkulation EP'!$B$4,9)+(AL$3-1)),"MM"),
             IF(
                        OR(
                                    TEXT((EDATE('Projektkostenkalkulation EP'!$B$4,9)+AL$3),"TTT") = "Sa",
                                    TEXT((EDATE('Projektkostenkalkulation EP'!$B$4,9)+AL$3),"TTT") = "So",
                                    IF(ISNA(VLOOKUP(EDATE('Projektkostenkalkulation EP'!$B$4,9)+AL$3,Datenquellen!$F$7:$H$45,3,FALSE))," ",VLOOKUP(EDATE('Projektkostenkalkulation EP'!$B$4,9)+AL$3,Datenquellen!$F$7:$H$45,3,FALSE))="X"
                                    ),
                          "X",
                          IF((((NETWORKDAYS('Projektkostenkalkulation EP'!$K$8,EOMONTH('Projektkostenkalkulation EP'!$K$8,0)))*('Projektkostenkalkulation EP'!$N$43/5)*
                                        'Projektkostenkalkulation EP'!$K$27)-SUM($B$32:C32))&gt;('Projektkostenkalkulation EP'!$N$43/5),('Projektkostenkalkulation EP'!$N$43/5),
                                         (NETWORKDAYS('Projektkostenkalkulation EP'!$K$8,
                                          EOMONTH('Projektkostenkalkulation EP'!$K$8,0)))*('Projektkostenkalkulation EP'!$N$43/5)*'Projektkostenkalkulation EP'!$K$27-SUM($B$32:C32))
                          ),
               "X"
            )</f>
        <v>X</v>
      </c>
      <c r="E32" s="122">
        <f xml:space="preserve"> IF(TEXT((EDATE('Projektkostenkalkulation EP'!$B$4,9)+AM$3),"MM")=TEXT((EDATE('Projektkostenkalkulation EP'!$B$4,9)+(AM$3-1)),"MM"),
             IF(
                        OR(
                                    TEXT((EDATE('Projektkostenkalkulation EP'!$B$4,9)+AM$3),"TTT") = "Sa",
                                    TEXT((EDATE('Projektkostenkalkulation EP'!$B$4,9)+AM$3),"TTT") = "So",
                                    IF(ISNA(VLOOKUP(EDATE('Projektkostenkalkulation EP'!$B$4,9)+AM$3,Datenquellen!$F$7:$H$45,3,FALSE))," ",VLOOKUP(EDATE('Projektkostenkalkulation EP'!$B$4,9)+AM$3,Datenquellen!$F$7:$H$45,3,FALSE))="X"
                                    ),
                          "X",
                          IF((((NETWORKDAYS('Projektkostenkalkulation EP'!$K$8,EOMONTH('Projektkostenkalkulation EP'!$K$8,0)))*('Projektkostenkalkulation EP'!$N$43/5)*
                                        'Projektkostenkalkulation EP'!$K$27)-SUM($B$32:D32))&gt;('Projektkostenkalkulation EP'!$N$43/5),('Projektkostenkalkulation EP'!$N$43/5),
                                         (NETWORKDAYS('Projektkostenkalkulation EP'!$K$8,
                                          EOMONTH('Projektkostenkalkulation EP'!$K$8,0)))*('Projektkostenkalkulation EP'!$N$43/5)*'Projektkostenkalkulation EP'!$K$27-SUM($B$32:D32))
                          ),
               "X"
            )</f>
        <v>0</v>
      </c>
      <c r="F32" s="122" t="str">
        <f xml:space="preserve"> IF(TEXT((EDATE('Projektkostenkalkulation EP'!$B$4,9)+AN$3),"MM")=TEXT((EDATE('Projektkostenkalkulation EP'!$B$4,9)+(AN$3-1)),"MM"),
             IF(
                        OR(
                                    TEXT((EDATE('Projektkostenkalkulation EP'!$B$4,9)+AN$3),"TTT") = "Sa",
                                    TEXT((EDATE('Projektkostenkalkulation EP'!$B$4,9)+AN$3),"TTT") = "So",
                                    IF(ISNA(VLOOKUP(EDATE('Projektkostenkalkulation EP'!$B$4,9)+AN$3,Datenquellen!$F$7:$H$45,3,FALSE))," ",VLOOKUP(EDATE('Projektkostenkalkulation EP'!$B$4,9)+AN$3,Datenquellen!$F$7:$H$45,3,FALSE))="X"
                                    ),
                          "X",
                          IF((((NETWORKDAYS('Projektkostenkalkulation EP'!$K$8,EOMONTH('Projektkostenkalkulation EP'!$K$8,0)))*('Projektkostenkalkulation EP'!$N$43/5)*
                                        'Projektkostenkalkulation EP'!$K$27)-SUM($B$32:E32))&gt;('Projektkostenkalkulation EP'!$N$43/5),('Projektkostenkalkulation EP'!$N$43/5),
                                         (NETWORKDAYS('Projektkostenkalkulation EP'!$K$8,
                                          EOMONTH('Projektkostenkalkulation EP'!$K$8,0)))*('Projektkostenkalkulation EP'!$N$43/5)*'Projektkostenkalkulation EP'!$K$27-SUM($B$32:E32))
                          ),
               "X"
            )</f>
        <v>X</v>
      </c>
      <c r="G32" s="122" t="str">
        <f xml:space="preserve"> IF(TEXT((EDATE('Projektkostenkalkulation EP'!$B$4,9)+AO$3),"MM")=TEXT((EDATE('Projektkostenkalkulation EP'!$B$4,9)+(AO$3-1)),"MM"),
             IF(
                        OR(
                                    TEXT((EDATE('Projektkostenkalkulation EP'!$B$4,9)+AO$3),"TTT") = "Sa",
                                    TEXT((EDATE('Projektkostenkalkulation EP'!$B$4,9)+AO$3),"TTT") = "So",
                                    IF(ISNA(VLOOKUP(EDATE('Projektkostenkalkulation EP'!$B$4,9)+AO$3,Datenquellen!$F$7:$H$45,3,FALSE))," ",VLOOKUP(EDATE('Projektkostenkalkulation EP'!$B$4,9)+AO$3,Datenquellen!$F$7:$H$45,3,FALSE))="X"
                                    ),
                          "X",
                          IF((((NETWORKDAYS('Projektkostenkalkulation EP'!$K$8,EOMONTH('Projektkostenkalkulation EP'!$K$8,0)))*('Projektkostenkalkulation EP'!$N$43/5)*
                                        'Projektkostenkalkulation EP'!$K$27)-SUM($B$32:F32))&gt;('Projektkostenkalkulation EP'!$N$43/5),('Projektkostenkalkulation EP'!$N$43/5),
                                         (NETWORKDAYS('Projektkostenkalkulation EP'!$K$8,
                                          EOMONTH('Projektkostenkalkulation EP'!$K$8,0)))*('Projektkostenkalkulation EP'!$N$43/5)*'Projektkostenkalkulation EP'!$K$27-SUM($B$32:F32))
                          ),
               "X"
            )</f>
        <v>X</v>
      </c>
      <c r="H32" s="122">
        <f xml:space="preserve"> IF(TEXT((EDATE('Projektkostenkalkulation EP'!$B$4,9)+AP$3),"MM")=TEXT((EDATE('Projektkostenkalkulation EP'!$B$4,9)+(AP$3-1)),"MM"),
             IF(
                        OR(
                                    TEXT((EDATE('Projektkostenkalkulation EP'!$B$4,9)+AP$3),"TTT") = "Sa",
                                    TEXT((EDATE('Projektkostenkalkulation EP'!$B$4,9)+AP$3),"TTT") = "So",
                                    IF(ISNA(VLOOKUP(EDATE('Projektkostenkalkulation EP'!$B$4,9)+AP$3,Datenquellen!$F$7:$H$45,3,FALSE))," ",VLOOKUP(EDATE('Projektkostenkalkulation EP'!$B$4,9)+AP$3,Datenquellen!$F$7:$H$45,3,FALSE))="X"
                                    ),
                          "X",
                          IF((((NETWORKDAYS('Projektkostenkalkulation EP'!$K$8,EOMONTH('Projektkostenkalkulation EP'!$K$8,0)))*('Projektkostenkalkulation EP'!$N$43/5)*
                                        'Projektkostenkalkulation EP'!$K$27)-SUM($B$32:G32))&gt;('Projektkostenkalkulation EP'!$N$43/5),('Projektkostenkalkulation EP'!$N$43/5),
                                         (NETWORKDAYS('Projektkostenkalkulation EP'!$K$8,
                                          EOMONTH('Projektkostenkalkulation EP'!$K$8,0)))*('Projektkostenkalkulation EP'!$N$43/5)*'Projektkostenkalkulation EP'!$K$27-SUM($B$32:G32))
                          ),
               "X"
            )</f>
        <v>0</v>
      </c>
      <c r="I32" s="122">
        <f xml:space="preserve"> IF(TEXT((EDATE('Projektkostenkalkulation EP'!$B$4,9)+AQ$3),"MM")=TEXT((EDATE('Projektkostenkalkulation EP'!$B$4,9)+(AQ$3-1)),"MM"),
             IF(
                        OR(
                                    TEXT((EDATE('Projektkostenkalkulation EP'!$B$4,9)+AQ$3),"TTT") = "Sa",
                                    TEXT((EDATE('Projektkostenkalkulation EP'!$B$4,9)+AQ$3),"TTT") = "So",
                                    IF(ISNA(VLOOKUP(EDATE('Projektkostenkalkulation EP'!$B$4,9)+AQ$3,Datenquellen!$F$7:$H$45,3,FALSE))," ",VLOOKUP(EDATE('Projektkostenkalkulation EP'!$B$4,9)+AQ$3,Datenquellen!$F$7:$H$45,3,FALSE))="X"
                                    ),
                          "X",
                          IF((((NETWORKDAYS('Projektkostenkalkulation EP'!$K$8,EOMONTH('Projektkostenkalkulation EP'!$K$8,0)))*('Projektkostenkalkulation EP'!$N$43/5)*
                                        'Projektkostenkalkulation EP'!$K$27)-SUM($B$32:H32))&gt;('Projektkostenkalkulation EP'!$N$43/5),('Projektkostenkalkulation EP'!$N$43/5),
                                         (NETWORKDAYS('Projektkostenkalkulation EP'!$K$8,
                                          EOMONTH('Projektkostenkalkulation EP'!$K$8,0)))*('Projektkostenkalkulation EP'!$N$43/5)*'Projektkostenkalkulation EP'!$K$27-SUM($B$32:H32))
                          ),
               "X"
            )</f>
        <v>0</v>
      </c>
      <c r="J32" s="122">
        <f xml:space="preserve"> IF(TEXT((EDATE('Projektkostenkalkulation EP'!$B$4,9)+AR$3),"MM")=TEXT((EDATE('Projektkostenkalkulation EP'!$B$4,9)+(AR$3-1)),"MM"),
             IF(
                        OR(
                                    TEXT((EDATE('Projektkostenkalkulation EP'!$B$4,9)+AR$3),"TTT") = "Sa",
                                    TEXT((EDATE('Projektkostenkalkulation EP'!$B$4,9)+AR$3),"TTT") = "So",
                                    IF(ISNA(VLOOKUP(EDATE('Projektkostenkalkulation EP'!$B$4,9)+AR$3,Datenquellen!$F$7:$H$45,3,FALSE))," ",VLOOKUP(EDATE('Projektkostenkalkulation EP'!$B$4,9)+AR$3,Datenquellen!$F$7:$H$45,3,FALSE))="X"
                                    ),
                          "X",
                          IF((((NETWORKDAYS('Projektkostenkalkulation EP'!$K$8,EOMONTH('Projektkostenkalkulation EP'!$K$8,0)))*('Projektkostenkalkulation EP'!$N$43/5)*
                                        'Projektkostenkalkulation EP'!$K$27)-SUM($B$32:I32))&gt;('Projektkostenkalkulation EP'!$N$43/5),('Projektkostenkalkulation EP'!$N$43/5),
                                         (NETWORKDAYS('Projektkostenkalkulation EP'!$K$8,
                                          EOMONTH('Projektkostenkalkulation EP'!$K$8,0)))*('Projektkostenkalkulation EP'!$N$43/5)*'Projektkostenkalkulation EP'!$K$27-SUM($B$32:I32))
                          ),
               "X"
            )</f>
        <v>0</v>
      </c>
      <c r="K32" s="122">
        <f xml:space="preserve"> IF(TEXT((EDATE('Projektkostenkalkulation EP'!$B$4,9)+AS$3),"MM")=TEXT((EDATE('Projektkostenkalkulation EP'!$B$4,9)+(AS$3-1)),"MM"),
             IF(
                        OR(
                                    TEXT((EDATE('Projektkostenkalkulation EP'!$B$4,9)+AS$3),"TTT") = "Sa",
                                    TEXT((EDATE('Projektkostenkalkulation EP'!$B$4,9)+AS$3),"TTT") = "So",
                                    IF(ISNA(VLOOKUP(EDATE('Projektkostenkalkulation EP'!$B$4,9)+AS$3,Datenquellen!$F$7:$H$45,3,FALSE))," ",VLOOKUP(EDATE('Projektkostenkalkulation EP'!$B$4,9)+AS$3,Datenquellen!$F$7:$H$45,3,FALSE))="X"
                                    ),
                          "X",
                          IF((((NETWORKDAYS('Projektkostenkalkulation EP'!$K$8,EOMONTH('Projektkostenkalkulation EP'!$K$8,0)))*('Projektkostenkalkulation EP'!$N$43/5)*
                                        'Projektkostenkalkulation EP'!$K$27)-SUM($B$32:J32))&gt;('Projektkostenkalkulation EP'!$N$43/5),('Projektkostenkalkulation EP'!$N$43/5),
                                         (NETWORKDAYS('Projektkostenkalkulation EP'!$K$8,
                                          EOMONTH('Projektkostenkalkulation EP'!$K$8,0)))*('Projektkostenkalkulation EP'!$N$43/5)*'Projektkostenkalkulation EP'!$K$27-SUM($B$32:J32))
                          ),
               "X"
            )</f>
        <v>0</v>
      </c>
      <c r="L32" s="122">
        <f xml:space="preserve"> IF(TEXT((EDATE('Projektkostenkalkulation EP'!$B$4,9)+AT$3),"MM")=TEXT((EDATE('Projektkostenkalkulation EP'!$B$4,9)+(AT$3-1)),"MM"),
             IF(
                        OR(
                                    TEXT((EDATE('Projektkostenkalkulation EP'!$B$4,9)+AT$3),"TTT") = "Sa",
                                    TEXT((EDATE('Projektkostenkalkulation EP'!$B$4,9)+AT$3),"TTT") = "So",
                                    IF(ISNA(VLOOKUP(EDATE('Projektkostenkalkulation EP'!$B$4,9)+AT$3,Datenquellen!$F$7:$H$45,3,FALSE))," ",VLOOKUP(EDATE('Projektkostenkalkulation EP'!$B$4,9)+AT$3,Datenquellen!$F$7:$H$45,3,FALSE))="X"
                                    ),
                          "X",
                          IF((((NETWORKDAYS('Projektkostenkalkulation EP'!$K$8,EOMONTH('Projektkostenkalkulation EP'!$K$8,0)))*('Projektkostenkalkulation EP'!$N$43/5)*
                                        'Projektkostenkalkulation EP'!$K$27)-SUM($B$32:K32))&gt;('Projektkostenkalkulation EP'!$N$43/5),('Projektkostenkalkulation EP'!$N$43/5),
                                         (NETWORKDAYS('Projektkostenkalkulation EP'!$K$8,
                                          EOMONTH('Projektkostenkalkulation EP'!$K$8,0)))*('Projektkostenkalkulation EP'!$N$43/5)*'Projektkostenkalkulation EP'!$K$27-SUM($B$32:K32))
                          ),
               "X"
            )</f>
        <v>0</v>
      </c>
      <c r="M32" s="122" t="str">
        <f xml:space="preserve"> IF(TEXT((EDATE('Projektkostenkalkulation EP'!$B$4,9)+AU$3),"MM")=TEXT((EDATE('Projektkostenkalkulation EP'!$B$4,9)+(AU$3-1)),"MM"),
             IF(
                        OR(
                                    TEXT((EDATE('Projektkostenkalkulation EP'!$B$4,9)+AU$3),"TTT") = "Sa",
                                    TEXT((EDATE('Projektkostenkalkulation EP'!$B$4,9)+AU$3),"TTT") = "So",
                                    IF(ISNA(VLOOKUP(EDATE('Projektkostenkalkulation EP'!$B$4,9)+AU$3,Datenquellen!$F$7:$H$45,3,FALSE))," ",VLOOKUP(EDATE('Projektkostenkalkulation EP'!$B$4,9)+AU$3,Datenquellen!$F$7:$H$45,3,FALSE))="X"
                                    ),
                          "X",
                          IF((((NETWORKDAYS('Projektkostenkalkulation EP'!$K$8,EOMONTH('Projektkostenkalkulation EP'!$K$8,0)))*('Projektkostenkalkulation EP'!$N$43/5)*
                                        'Projektkostenkalkulation EP'!$K$27)-SUM($B$32:L32))&gt;('Projektkostenkalkulation EP'!$N$43/5),('Projektkostenkalkulation EP'!$N$43/5),
                                         (NETWORKDAYS('Projektkostenkalkulation EP'!$K$8,
                                          EOMONTH('Projektkostenkalkulation EP'!$K$8,0)))*('Projektkostenkalkulation EP'!$N$43/5)*'Projektkostenkalkulation EP'!$K$27-SUM($B$32:L32))
                          ),
               "X"
            )</f>
        <v>X</v>
      </c>
      <c r="N32" s="122" t="str">
        <f xml:space="preserve"> IF(TEXT((EDATE('Projektkostenkalkulation EP'!$B$4,9)+AV$3),"MM")=TEXT((EDATE('Projektkostenkalkulation EP'!$B$4,9)+(AV$3-1)),"MM"),
             IF(
                        OR(
                                    TEXT((EDATE('Projektkostenkalkulation EP'!$B$4,9)+AV$3),"TTT") = "Sa",
                                    TEXT((EDATE('Projektkostenkalkulation EP'!$B$4,9)+AV$3),"TTT") = "So",
                                    IF(ISNA(VLOOKUP(EDATE('Projektkostenkalkulation EP'!$B$4,9)+AV$3,Datenquellen!$F$7:$H$45,3,FALSE))," ",VLOOKUP(EDATE('Projektkostenkalkulation EP'!$B$4,9)+AV$3,Datenquellen!$F$7:$H$45,3,FALSE))="X"
                                    ),
                          "X",
                          IF((((NETWORKDAYS('Projektkostenkalkulation EP'!$K$8,EOMONTH('Projektkostenkalkulation EP'!$K$8,0)))*('Projektkostenkalkulation EP'!$N$43/5)*
                                        'Projektkostenkalkulation EP'!$K$27)-SUM($B$32:M32))&gt;('Projektkostenkalkulation EP'!$N$43/5),('Projektkostenkalkulation EP'!$N$43/5),
                                         (NETWORKDAYS('Projektkostenkalkulation EP'!$K$8,
                                          EOMONTH('Projektkostenkalkulation EP'!$K$8,0)))*('Projektkostenkalkulation EP'!$N$43/5)*'Projektkostenkalkulation EP'!$K$27-SUM($B$32:M32))
                          ),
               "X"
            )</f>
        <v>X</v>
      </c>
      <c r="O32" s="122">
        <f xml:space="preserve"> IF(TEXT((EDATE('Projektkostenkalkulation EP'!$B$4,9)+AW$3),"MM")=TEXT((EDATE('Projektkostenkalkulation EP'!$B$4,9)+(AW$3-1)),"MM"),
             IF(
                        OR(
                                    TEXT((EDATE('Projektkostenkalkulation EP'!$B$4,9)+AW$3),"TTT") = "Sa",
                                    TEXT((EDATE('Projektkostenkalkulation EP'!$B$4,9)+AW$3),"TTT") = "So",
                                    IF(ISNA(VLOOKUP(EDATE('Projektkostenkalkulation EP'!$B$4,9)+AW$3,Datenquellen!$F$7:$H$45,3,FALSE))," ",VLOOKUP(EDATE('Projektkostenkalkulation EP'!$B$4,9)+AW$3,Datenquellen!$F$7:$H$45,3,FALSE))="X"
                                    ),
                          "X",
                          IF((((NETWORKDAYS('Projektkostenkalkulation EP'!$K$8,EOMONTH('Projektkostenkalkulation EP'!$K$8,0)))*('Projektkostenkalkulation EP'!$N$43/5)*
                                        'Projektkostenkalkulation EP'!$K$27)-SUM($B$32:N32))&gt;('Projektkostenkalkulation EP'!$N$43/5),('Projektkostenkalkulation EP'!$N$43/5),
                                         (NETWORKDAYS('Projektkostenkalkulation EP'!$K$8,
                                          EOMONTH('Projektkostenkalkulation EP'!$K$8,0)))*('Projektkostenkalkulation EP'!$N$43/5)*'Projektkostenkalkulation EP'!$K$27-SUM($B$32:N32))
                          ),
               "X"
            )</f>
        <v>0</v>
      </c>
      <c r="P32" s="122">
        <f xml:space="preserve"> IF(TEXT((EDATE('Projektkostenkalkulation EP'!$B$4,9)+AX$3),"MM")=TEXT((EDATE('Projektkostenkalkulation EP'!$B$4,9)+(AX$3-1)),"MM"),
             IF(
                        OR(
                                    TEXT((EDATE('Projektkostenkalkulation EP'!$B$4,9)+AX$3),"TTT") = "Sa",
                                    TEXT((EDATE('Projektkostenkalkulation EP'!$B$4,9)+AX$3),"TTT") = "So",
                                    IF(ISNA(VLOOKUP(EDATE('Projektkostenkalkulation EP'!$B$4,9)+AX$3,Datenquellen!$F$7:$H$45,3,FALSE))," ",VLOOKUP(EDATE('Projektkostenkalkulation EP'!$B$4,9)+AX$3,Datenquellen!$F$7:$H$45,3,FALSE))="X"
                                    ),
                          "X",
                          IF((((NETWORKDAYS('Projektkostenkalkulation EP'!$K$8,EOMONTH('Projektkostenkalkulation EP'!$K$8,0)))*('Projektkostenkalkulation EP'!$N$43/5)*
                                        'Projektkostenkalkulation EP'!$K$27)-SUM($B$32:O32))&gt;('Projektkostenkalkulation EP'!$N$43/5),('Projektkostenkalkulation EP'!$N$43/5),
                                         (NETWORKDAYS('Projektkostenkalkulation EP'!$K$8,
                                          EOMONTH('Projektkostenkalkulation EP'!$K$8,0)))*('Projektkostenkalkulation EP'!$N$43/5)*'Projektkostenkalkulation EP'!$K$27-SUM($B$32:O32))
                          ),
               "X"
            )</f>
        <v>0</v>
      </c>
      <c r="Q32" s="122">
        <f xml:space="preserve"> IF(TEXT((EDATE('Projektkostenkalkulation EP'!$B$4,9)+AY$3),"MM")=TEXT((EDATE('Projektkostenkalkulation EP'!$B$4,9)+(AY$3-1)),"MM"),
             IF(
                        OR(
                                    TEXT((EDATE('Projektkostenkalkulation EP'!$B$4,9)+AY$3),"TTT") = "Sa",
                                    TEXT((EDATE('Projektkostenkalkulation EP'!$B$4,9)+AY$3),"TTT") = "So",
                                    IF(ISNA(VLOOKUP(EDATE('Projektkostenkalkulation EP'!$B$4,9)+AY$3,Datenquellen!$F$7:$H$45,3,FALSE))," ",VLOOKUP(EDATE('Projektkostenkalkulation EP'!$B$4,9)+AY$3,Datenquellen!$F$7:$H$45,3,FALSE))="X"
                                    ),
                          "X",
                          IF((((NETWORKDAYS('Projektkostenkalkulation EP'!$K$8,EOMONTH('Projektkostenkalkulation EP'!$K$8,0)))*('Projektkostenkalkulation EP'!$N$43/5)*
                                        'Projektkostenkalkulation EP'!$K$27)-SUM($B$32:P32))&gt;('Projektkostenkalkulation EP'!$N$43/5),('Projektkostenkalkulation EP'!$N$43/5),
                                         (NETWORKDAYS('Projektkostenkalkulation EP'!$K$8,
                                          EOMONTH('Projektkostenkalkulation EP'!$K$8,0)))*('Projektkostenkalkulation EP'!$N$43/5)*'Projektkostenkalkulation EP'!$K$27-SUM($B$32:P32))
                          ),
               "X"
            )</f>
        <v>0</v>
      </c>
      <c r="R32" s="122">
        <f xml:space="preserve"> IF(TEXT((EDATE('Projektkostenkalkulation EP'!$B$4,9)+AZ$3),"MM")=TEXT((EDATE('Projektkostenkalkulation EP'!$B$4,9)+(AZ$3-1)),"MM"),
             IF(
                        OR(
                                    TEXT((EDATE('Projektkostenkalkulation EP'!$B$4,9)+AZ$3),"TTT") = "Sa",
                                    TEXT((EDATE('Projektkostenkalkulation EP'!$B$4,9)+AZ$3),"TTT") = "So",
                                    IF(ISNA(VLOOKUP(EDATE('Projektkostenkalkulation EP'!$B$4,9)+AZ$3,Datenquellen!$F$7:$H$45,3,FALSE))," ",VLOOKUP(EDATE('Projektkostenkalkulation EP'!$B$4,9)+AZ$3,Datenquellen!$F$7:$H$45,3,FALSE))="X"
                                    ),
                          "X",
                          IF((((NETWORKDAYS('Projektkostenkalkulation EP'!$K$8,EOMONTH('Projektkostenkalkulation EP'!$K$8,0)))*('Projektkostenkalkulation EP'!$N$43/5)*
                                        'Projektkostenkalkulation EP'!$K$27)-SUM($B$32:Q32))&gt;('Projektkostenkalkulation EP'!$N$43/5),('Projektkostenkalkulation EP'!$N$43/5),
                                         (NETWORKDAYS('Projektkostenkalkulation EP'!$K$8,
                                          EOMONTH('Projektkostenkalkulation EP'!$K$8,0)))*('Projektkostenkalkulation EP'!$N$43/5)*'Projektkostenkalkulation EP'!$K$27-SUM($B$32:Q32))
                          ),
               "X"
            )</f>
        <v>0</v>
      </c>
      <c r="S32" s="122">
        <f xml:space="preserve"> IF(TEXT((EDATE('Projektkostenkalkulation EP'!$B$4,9)+BA$3),"MM")=TEXT((EDATE('Projektkostenkalkulation EP'!$B$4,9)+(BA$3-1)),"MM"),
             IF(
                        OR(
                                    TEXT((EDATE('Projektkostenkalkulation EP'!$B$4,9)+BA$3),"TTT") = "Sa",
                                    TEXT((EDATE('Projektkostenkalkulation EP'!$B$4,9)+BA$3),"TTT") = "So",
                                    IF(ISNA(VLOOKUP(EDATE('Projektkostenkalkulation EP'!$B$4,9)+BA$3,Datenquellen!$F$7:$H$45,3,FALSE))," ",VLOOKUP(EDATE('Projektkostenkalkulation EP'!$B$4,9)+BA$3,Datenquellen!$F$7:$H$45,3,FALSE))="X"
                                    ),
                          "X",
                          IF((((NETWORKDAYS('Projektkostenkalkulation EP'!$K$8,EOMONTH('Projektkostenkalkulation EP'!$K$8,0)))*('Projektkostenkalkulation EP'!$N$43/5)*
                                        'Projektkostenkalkulation EP'!$K$27)-SUM($B$32:R32))&gt;('Projektkostenkalkulation EP'!$N$43/5),('Projektkostenkalkulation EP'!$N$43/5),
                                         (NETWORKDAYS('Projektkostenkalkulation EP'!$K$8,
                                          EOMONTH('Projektkostenkalkulation EP'!$K$8,0)))*('Projektkostenkalkulation EP'!$N$43/5)*'Projektkostenkalkulation EP'!$K$27-SUM($B$32:R32))
                          ),
               "X"
            )</f>
        <v>0</v>
      </c>
      <c r="T32" s="122" t="str">
        <f xml:space="preserve"> IF(TEXT((EDATE('Projektkostenkalkulation EP'!$B$4,9)+BB$3),"MM")=TEXT((EDATE('Projektkostenkalkulation EP'!$B$4,9)+(BB$3-1)),"MM"),
             IF(
                        OR(
                                    TEXT((EDATE('Projektkostenkalkulation EP'!$B$4,9)+BB$3),"TTT") = "Sa",
                                    TEXT((EDATE('Projektkostenkalkulation EP'!$B$4,9)+BB$3),"TTT") = "So",
                                    IF(ISNA(VLOOKUP(EDATE('Projektkostenkalkulation EP'!$B$4,9)+BB$3,Datenquellen!$F$7:$H$45,3,FALSE))," ",VLOOKUP(EDATE('Projektkostenkalkulation EP'!$B$4,9)+BB$3,Datenquellen!$F$7:$H$45,3,FALSE))="X"
                                    ),
                          "X",
                          IF((((NETWORKDAYS('Projektkostenkalkulation EP'!$K$8,EOMONTH('Projektkostenkalkulation EP'!$K$8,0)))*('Projektkostenkalkulation EP'!$N$43/5)*
                                        'Projektkostenkalkulation EP'!$K$27)-SUM($B$32:S32))&gt;('Projektkostenkalkulation EP'!$N$43/5),('Projektkostenkalkulation EP'!$N$43/5),
                                         (NETWORKDAYS('Projektkostenkalkulation EP'!$K$8,
                                          EOMONTH('Projektkostenkalkulation EP'!$K$8,0)))*('Projektkostenkalkulation EP'!$N$43/5)*'Projektkostenkalkulation EP'!$K$27-SUM($B$32:S32))
                          ),
               "X"
            )</f>
        <v>X</v>
      </c>
      <c r="U32" s="122" t="str">
        <f xml:space="preserve"> IF(TEXT((EDATE('Projektkostenkalkulation EP'!$B$4,9)+BC$3),"MM")=TEXT((EDATE('Projektkostenkalkulation EP'!$B$4,9)+(BC$3-1)),"MM"),
             IF(
                        OR(
                                    TEXT((EDATE('Projektkostenkalkulation EP'!$B$4,9)+BC$3),"TTT") = "Sa",
                                    TEXT((EDATE('Projektkostenkalkulation EP'!$B$4,9)+BC$3),"TTT") = "So",
                                    IF(ISNA(VLOOKUP(EDATE('Projektkostenkalkulation EP'!$B$4,9)+BC$3,Datenquellen!$F$7:$H$45,3,FALSE))," ",VLOOKUP(EDATE('Projektkostenkalkulation EP'!$B$4,9)+BC$3,Datenquellen!$F$7:$H$45,3,FALSE))="X"
                                    ),
                          "X",
                          IF((((NETWORKDAYS('Projektkostenkalkulation EP'!$K$8,EOMONTH('Projektkostenkalkulation EP'!$K$8,0)))*('Projektkostenkalkulation EP'!$N$43/5)*
                                        'Projektkostenkalkulation EP'!$K$27)-SUM($B$32:T32))&gt;('Projektkostenkalkulation EP'!$N$43/5),('Projektkostenkalkulation EP'!$N$43/5),
                                         (NETWORKDAYS('Projektkostenkalkulation EP'!$K$8,
                                          EOMONTH('Projektkostenkalkulation EP'!$K$8,0)))*('Projektkostenkalkulation EP'!$N$43/5)*'Projektkostenkalkulation EP'!$K$27-SUM($B$32:T32))
                          ),
               "X"
            )</f>
        <v>X</v>
      </c>
      <c r="V32" s="122">
        <f xml:space="preserve"> IF(TEXT((EDATE('Projektkostenkalkulation EP'!$B$4,9)+BD$3),"MM")=TEXT((EDATE('Projektkostenkalkulation EP'!$B$4,9)+(BD$3-1)),"MM"),
             IF(
                        OR(
                                    TEXT((EDATE('Projektkostenkalkulation EP'!$B$4,9)+BD$3),"TTT") = "Sa",
                                    TEXT((EDATE('Projektkostenkalkulation EP'!$B$4,9)+BD$3),"TTT") = "So",
                                    IF(ISNA(VLOOKUP(EDATE('Projektkostenkalkulation EP'!$B$4,9)+BD$3,Datenquellen!$F$7:$H$45,3,FALSE))," ",VLOOKUP(EDATE('Projektkostenkalkulation EP'!$B$4,9)+BD$3,Datenquellen!$F$7:$H$45,3,FALSE))="X"
                                    ),
                          "X",
                          IF((((NETWORKDAYS('Projektkostenkalkulation EP'!$K$8,EOMONTH('Projektkostenkalkulation EP'!$K$8,0)))*('Projektkostenkalkulation EP'!$N$43/5)*
                                        'Projektkostenkalkulation EP'!$K$27)-SUM($B$32:U32))&gt;('Projektkostenkalkulation EP'!$N$43/5),('Projektkostenkalkulation EP'!$N$43/5),
                                         (NETWORKDAYS('Projektkostenkalkulation EP'!$K$8,
                                          EOMONTH('Projektkostenkalkulation EP'!$K$8,0)))*('Projektkostenkalkulation EP'!$N$43/5)*'Projektkostenkalkulation EP'!$K$27-SUM($B$32:U32))
                          ),
               "X"
            )</f>
        <v>0</v>
      </c>
      <c r="W32" s="122">
        <f xml:space="preserve"> IF(TEXT((EDATE('Projektkostenkalkulation EP'!$B$4,9)+BE$3),"MM")=TEXT((EDATE('Projektkostenkalkulation EP'!$B$4,9)+(BE$3-1)),"MM"),
             IF(
                        OR(
                                    TEXT((EDATE('Projektkostenkalkulation EP'!$B$4,9)+BE$3),"TTT") = "Sa",
                                    TEXT((EDATE('Projektkostenkalkulation EP'!$B$4,9)+BE$3),"TTT") = "So",
                                    IF(ISNA(VLOOKUP(EDATE('Projektkostenkalkulation EP'!$B$4,9)+BE$3,Datenquellen!$F$7:$H$45,3,FALSE))," ",VLOOKUP(EDATE('Projektkostenkalkulation EP'!$B$4,9)+BE$3,Datenquellen!$F$7:$H$45,3,FALSE))="X"
                                    ),
                          "X",
                          IF((((NETWORKDAYS('Projektkostenkalkulation EP'!$K$8,EOMONTH('Projektkostenkalkulation EP'!$K$8,0)))*('Projektkostenkalkulation EP'!$N$43/5)*
                                        'Projektkostenkalkulation EP'!$K$27)-SUM($B$32:V32))&gt;('Projektkostenkalkulation EP'!$N$43/5),('Projektkostenkalkulation EP'!$N$43/5),
                                         (NETWORKDAYS('Projektkostenkalkulation EP'!$K$8,
                                          EOMONTH('Projektkostenkalkulation EP'!$K$8,0)))*('Projektkostenkalkulation EP'!$N$43/5)*'Projektkostenkalkulation EP'!$K$27-SUM($B$32:V32))
                          ),
               "X"
            )</f>
        <v>0</v>
      </c>
      <c r="X32" s="122">
        <f xml:space="preserve"> IF(TEXT((EDATE('Projektkostenkalkulation EP'!$B$4,9)+BF$3),"MM")=TEXT((EDATE('Projektkostenkalkulation EP'!$B$4,9)+(BF$3-1)),"MM"),
             IF(
                        OR(
                                    TEXT((EDATE('Projektkostenkalkulation EP'!$B$4,9)+BF$3),"TTT") = "Sa",
                                    TEXT((EDATE('Projektkostenkalkulation EP'!$B$4,9)+BF$3),"TTT") = "So",
                                    IF(ISNA(VLOOKUP(EDATE('Projektkostenkalkulation EP'!$B$4,9)+BF$3,Datenquellen!$F$7:$H$45,3,FALSE))," ",VLOOKUP(EDATE('Projektkostenkalkulation EP'!$B$4,9)+BF$3,Datenquellen!$F$7:$H$45,3,FALSE))="X"
                                    ),
                          "X",
                          IF((((NETWORKDAYS('Projektkostenkalkulation EP'!$K$8,EOMONTH('Projektkostenkalkulation EP'!$K$8,0)))*('Projektkostenkalkulation EP'!$N$43/5)*
                                        'Projektkostenkalkulation EP'!$K$27)-SUM($B$32:W32))&gt;('Projektkostenkalkulation EP'!$N$43/5),('Projektkostenkalkulation EP'!$N$43/5),
                                         (NETWORKDAYS('Projektkostenkalkulation EP'!$K$8,
                                          EOMONTH('Projektkostenkalkulation EP'!$K$8,0)))*('Projektkostenkalkulation EP'!$N$43/5)*'Projektkostenkalkulation EP'!$K$27-SUM($B$32:W32))
                          ),
               "X"
            )</f>
        <v>0</v>
      </c>
      <c r="Y32" s="122">
        <f xml:space="preserve"> IF(TEXT((EDATE('Projektkostenkalkulation EP'!$B$4,9)+BG$3),"MM")=TEXT((EDATE('Projektkostenkalkulation EP'!$B$4,9)+(BG$3-1)),"MM"),
             IF(
                        OR(
                                    TEXT((EDATE('Projektkostenkalkulation EP'!$B$4,9)+BG$3),"TTT") = "Sa",
                                    TEXT((EDATE('Projektkostenkalkulation EP'!$B$4,9)+BG$3),"TTT") = "So",
                                    IF(ISNA(VLOOKUP(EDATE('Projektkostenkalkulation EP'!$B$4,9)+BG$3,Datenquellen!$F$7:$H$45,3,FALSE))," ",VLOOKUP(EDATE('Projektkostenkalkulation EP'!$B$4,9)+BG$3,Datenquellen!$F$7:$H$45,3,FALSE))="X"
                                    ),
                          "X",
                          IF((((NETWORKDAYS('Projektkostenkalkulation EP'!$K$8,EOMONTH('Projektkostenkalkulation EP'!$K$8,0)))*('Projektkostenkalkulation EP'!$N$43/5)*
                                        'Projektkostenkalkulation EP'!$K$27)-SUM($B$32:X32))&gt;('Projektkostenkalkulation EP'!$N$43/5),('Projektkostenkalkulation EP'!$N$43/5),
                                         (NETWORKDAYS('Projektkostenkalkulation EP'!$K$8,
                                          EOMONTH('Projektkostenkalkulation EP'!$K$8,0)))*('Projektkostenkalkulation EP'!$N$43/5)*'Projektkostenkalkulation EP'!$K$27-SUM($B$32:X32))
                          ),
               "X"
            )</f>
        <v>0</v>
      </c>
      <c r="Z32" s="122">
        <f xml:space="preserve"> IF(TEXT((EDATE('Projektkostenkalkulation EP'!$B$4,9)+BH$3),"MM")=TEXT((EDATE('Projektkostenkalkulation EP'!$B$4,9)+(BH$3-1)),"MM"),
             IF(
                        OR(
                                    TEXT((EDATE('Projektkostenkalkulation EP'!$B$4,9)+BH$3),"TTT") = "Sa",
                                    TEXT((EDATE('Projektkostenkalkulation EP'!$B$4,9)+BH$3),"TTT") = "So",
                                    IF(ISNA(VLOOKUP(EDATE('Projektkostenkalkulation EP'!$B$4,9)+BH$3,Datenquellen!$F$7:$H$45,3,FALSE))," ",VLOOKUP(EDATE('Projektkostenkalkulation EP'!$B$4,9)+BH$3,Datenquellen!$F$7:$H$45,3,FALSE))="X"
                                    ),
                          "X",
                          IF((((NETWORKDAYS('Projektkostenkalkulation EP'!$K$8,EOMONTH('Projektkostenkalkulation EP'!$K$8,0)))*('Projektkostenkalkulation EP'!$N$43/5)*
                                        'Projektkostenkalkulation EP'!$K$27)-SUM($B$32:Y32))&gt;('Projektkostenkalkulation EP'!$N$43/5),('Projektkostenkalkulation EP'!$N$43/5),
                                         (NETWORKDAYS('Projektkostenkalkulation EP'!$K$8,
                                          EOMONTH('Projektkostenkalkulation EP'!$K$8,0)))*('Projektkostenkalkulation EP'!$N$43/5)*'Projektkostenkalkulation EP'!$K$27-SUM($B$32:Y32))
                          ),
               "X"
            )</f>
        <v>0</v>
      </c>
      <c r="AA32" s="122" t="str">
        <f xml:space="preserve"> IF(TEXT((EDATE('Projektkostenkalkulation EP'!$B$4,9)+BI$3),"MM")=TEXT((EDATE('Projektkostenkalkulation EP'!$B$4,9)+(BI$3-1)),"MM"),
             IF(
                        OR(
                                    TEXT((EDATE('Projektkostenkalkulation EP'!$B$4,9)+BI$3),"TTT") = "Sa",
                                    TEXT((EDATE('Projektkostenkalkulation EP'!$B$4,9)+BI$3),"TTT") = "So",
                                    IF(ISNA(VLOOKUP(EDATE('Projektkostenkalkulation EP'!$B$4,9)+BI$3,Datenquellen!$F$7:$H$45,3,FALSE))," ",VLOOKUP(EDATE('Projektkostenkalkulation EP'!$B$4,9)+BI$3,Datenquellen!$F$7:$H$45,3,FALSE))="X"
                                    ),
                          "X",
                          IF((((NETWORKDAYS('Projektkostenkalkulation EP'!$K$8,EOMONTH('Projektkostenkalkulation EP'!$K$8,0)))*('Projektkostenkalkulation EP'!$N$43/5)*
                                        'Projektkostenkalkulation EP'!$K$27)-SUM($B$32:Z32))&gt;('Projektkostenkalkulation EP'!$N$43/5),('Projektkostenkalkulation EP'!$N$43/5),
                                         (NETWORKDAYS('Projektkostenkalkulation EP'!$K$8,
                                          EOMONTH('Projektkostenkalkulation EP'!$K$8,0)))*('Projektkostenkalkulation EP'!$N$43/5)*'Projektkostenkalkulation EP'!$K$27-SUM($B$32:Z32))
                          ),
               "X"
            )</f>
        <v>X</v>
      </c>
      <c r="AB32" s="122" t="str">
        <f xml:space="preserve"> IF(TEXT((EDATE('Projektkostenkalkulation EP'!$B$4,9)+BJ$3),"MM")=TEXT((EDATE('Projektkostenkalkulation EP'!$B$4,9)+(BJ$3-1)),"MM"),
             IF(
                        OR(
                                    TEXT((EDATE('Projektkostenkalkulation EP'!$B$4,9)+BJ$3),"TTT") = "Sa",
                                    TEXT((EDATE('Projektkostenkalkulation EP'!$B$4,9)+BJ$3),"TTT") = "So",
                                    IF(ISNA(VLOOKUP(EDATE('Projektkostenkalkulation EP'!$B$4,9)+BJ$3,Datenquellen!$F$7:$H$45,3,FALSE))," ",VLOOKUP(EDATE('Projektkostenkalkulation EP'!$B$4,9)+BJ$3,Datenquellen!$F$7:$H$45,3,FALSE))="X"
                                    ),
                          "X",
                          IF((((NETWORKDAYS('Projektkostenkalkulation EP'!$K$8,EOMONTH('Projektkostenkalkulation EP'!$K$8,0)))*('Projektkostenkalkulation EP'!$N$43/5)*
                                        'Projektkostenkalkulation EP'!$K$27)-SUM($B$32:AA32))&gt;('Projektkostenkalkulation EP'!$N$43/5),('Projektkostenkalkulation EP'!$N$43/5),
                                         (NETWORKDAYS('Projektkostenkalkulation EP'!$K$8,
                                          EOMONTH('Projektkostenkalkulation EP'!$K$8,0)))*('Projektkostenkalkulation EP'!$N$43/5)*'Projektkostenkalkulation EP'!$K$27-SUM($B$32:AA32))
                          ),
               "X"
            )</f>
        <v>X</v>
      </c>
      <c r="AC32" s="122">
        <f xml:space="preserve"> IF(TEXT((EDATE('Projektkostenkalkulation EP'!$B$4,9)+BK$3),"MM")=TEXT((EDATE('Projektkostenkalkulation EP'!$B$4,9)+(BK$3-1)),"MM"),
             IF(
                        OR(
                                    TEXT((EDATE('Projektkostenkalkulation EP'!$B$4,9)+BK$3),"TTT") = "Sa",
                                    TEXT((EDATE('Projektkostenkalkulation EP'!$B$4,9)+BK$3),"TTT") = "So",
                                    IF(ISNA(VLOOKUP(EDATE('Projektkostenkalkulation EP'!$B$4,9)+BK$3,Datenquellen!$F$7:$H$45,3,FALSE))," ",VLOOKUP(EDATE('Projektkostenkalkulation EP'!$B$4,9)+BK$3,Datenquellen!$F$7:$H$45,3,FALSE))="X"
                                    ),
                          "X",
                          IF((((NETWORKDAYS('Projektkostenkalkulation EP'!$K$8,EOMONTH('Projektkostenkalkulation EP'!$K$8,0)))*('Projektkostenkalkulation EP'!$N$43/5)*
                                        'Projektkostenkalkulation EP'!$K$27)-SUM($B$32:AB32))&gt;('Projektkostenkalkulation EP'!$N$43/5),('Projektkostenkalkulation EP'!$N$43/5),
                                         (NETWORKDAYS('Projektkostenkalkulation EP'!$K$8,
                                          EOMONTH('Projektkostenkalkulation EP'!$K$8,0)))*('Projektkostenkalkulation EP'!$N$43/5)*'Projektkostenkalkulation EP'!$K$27-SUM($B$32:AB32))
                          ),
               "X"
            )</f>
        <v>0</v>
      </c>
      <c r="AD32" s="122">
        <f xml:space="preserve"> IF(TEXT((EDATE('Projektkostenkalkulation EP'!$B$4,9)+BL$3),"MM")=TEXT((EDATE('Projektkostenkalkulation EP'!$B$4,9)+(BL$3-1)),"MM"),
             IF(
                        OR(
                                    TEXT((EDATE('Projektkostenkalkulation EP'!$B$4,9)+BL$3),"TTT") = "Sa",
                                    TEXT((EDATE('Projektkostenkalkulation EP'!$B$4,9)+BL$3),"TTT") = "So",
                                    IF(ISNA(VLOOKUP(EDATE('Projektkostenkalkulation EP'!$B$4,9)+BL$3,Datenquellen!$F$7:$H$45,3,FALSE))," ",VLOOKUP(EDATE('Projektkostenkalkulation EP'!$B$4,9)+BL$3,Datenquellen!$F$7:$H$45,3,FALSE))="X"
                                    ),
                          "X",
                          IF((((NETWORKDAYS('Projektkostenkalkulation EP'!$K$8,EOMONTH('Projektkostenkalkulation EP'!$K$8,0)))*('Projektkostenkalkulation EP'!$N$43/5)*
                                        'Projektkostenkalkulation EP'!$K$27)-SUM($B$32:AC32))&gt;('Projektkostenkalkulation EP'!$N$43/5),('Projektkostenkalkulation EP'!$N$43/5),
                                         (NETWORKDAYS('Projektkostenkalkulation EP'!$K$8,
                                          EOMONTH('Projektkostenkalkulation EP'!$K$8,0)))*('Projektkostenkalkulation EP'!$N$43/5)*'Projektkostenkalkulation EP'!$K$27-SUM($B$32:AC32))
                          ),
               "X"
            )</f>
        <v>0</v>
      </c>
      <c r="AE32" s="122">
        <f xml:space="preserve"> IF(TEXT((EDATE('Projektkostenkalkulation EP'!$B$4,9)+BM$3),"MM")=TEXT((EDATE('Projektkostenkalkulation EP'!$B$4,9)+(BM$3-1)),"MM"),
             IF(
                        OR(
                                    TEXT((EDATE('Projektkostenkalkulation EP'!$B$4,9)+BM$3),"TTT") = "Sa",
                                    TEXT((EDATE('Projektkostenkalkulation EP'!$B$4,9)+BM$3),"TTT") = "So",
                                    IF(ISNA(VLOOKUP(EDATE('Projektkostenkalkulation EP'!$B$4,9)+BM$3,Datenquellen!$F$7:$H$45,3,FALSE))," ",VLOOKUP(EDATE('Projektkostenkalkulation EP'!$B$4,9)+BM$3,Datenquellen!$F$7:$H$45,3,FALSE))="X"
                                    ),
                          "X",
                          IF((((NETWORKDAYS('Projektkostenkalkulation EP'!$K$8,EOMONTH('Projektkostenkalkulation EP'!$K$8,0)))*('Projektkostenkalkulation EP'!$N$43/5)*
                                        'Projektkostenkalkulation EP'!$K$27)-SUM($B$32:AD32))&gt;('Projektkostenkalkulation EP'!$N$43/5),('Projektkostenkalkulation EP'!$N$43/5),
                                         (NETWORKDAYS('Projektkostenkalkulation EP'!$K$8,
                                          EOMONTH('Projektkostenkalkulation EP'!$K$8,0)))*('Projektkostenkalkulation EP'!$N$43/5)*'Projektkostenkalkulation EP'!$K$27-SUM($B$32:AD32))
                          ),
               "X"
            )</f>
        <v>0</v>
      </c>
      <c r="AF32" s="122">
        <f xml:space="preserve"> IF(TEXT((EDATE('Projektkostenkalkulation EP'!$B$4,9)+BN$3),"MM")=TEXT((EDATE('Projektkostenkalkulation EP'!$B$4,9)+(BN$3-1)),"MM"),
             IF(
                        OR(
                                    TEXT((EDATE('Projektkostenkalkulation EP'!$B$4,9)+BN$3),"TTT") = "Sa",
                                    TEXT((EDATE('Projektkostenkalkulation EP'!$B$4,9)+BN$3),"TTT") = "So",
                                    IF(ISNA(VLOOKUP(EDATE('Projektkostenkalkulation EP'!$B$4,9)+BN$3,Datenquellen!$F$7:$H$45,3,FALSE))," ",VLOOKUP(EDATE('Projektkostenkalkulation EP'!$B$4,9)+BN$3,Datenquellen!$F$7:$H$45,3,FALSE))="X"
                                    ),
                          "X",
                          IF((((NETWORKDAYS('Projektkostenkalkulation EP'!$K$8,EOMONTH('Projektkostenkalkulation EP'!$K$8,0)))*('Projektkostenkalkulation EP'!$N$43/5)*
                                        'Projektkostenkalkulation EP'!$K$27)-SUM($B$32:AE32))&gt;('Projektkostenkalkulation EP'!$N$43/5),('Projektkostenkalkulation EP'!$N$43/5),
                                         (NETWORKDAYS('Projektkostenkalkulation EP'!$K$8,
                                          EOMONTH('Projektkostenkalkulation EP'!$K$8,0)))*('Projektkostenkalkulation EP'!$N$43/5)*'Projektkostenkalkulation EP'!$K$27-SUM($B$32:AE32))
                          ),
               "X"
            )</f>
        <v>0</v>
      </c>
      <c r="AG32" s="121">
        <f>SUM(B32:AF32)</f>
        <v>0</v>
      </c>
      <c r="AH32" s="525">
        <f>AG32-AG33</f>
        <v>0</v>
      </c>
      <c r="AJ32" s="2" t="s">
        <v>81</v>
      </c>
      <c r="AK32" s="124">
        <f>IF(
            OR(
                     TEXT(EDATE('Projektkostenkalkulation EP'!$B$4,21),"TTT") = "Sa",
                     TEXT(EDATE('Projektkostenkalkulation EP'!$B$4,21),"TTT") = "So",
                     IF(ISNA(VLOOKUP(EDATE('Projektkostenkalkulation EP'!$B$4,21),Datenquellen!$F$7:$H$45,3,FALSE))," ",VLOOKUP(EDATE('Projektkostenkalkulation EP'!$B$4,21),Datenquellen!$F$7:$H$45,3,FALSE))="X"
                            ),
                    "X",
                    IF('Projektkostenkalkulation EP'!$W$27&gt;0,('Projektkostenkalkulation EP'!$N$43/5),0)
            )</f>
        <v>0</v>
      </c>
      <c r="AL32" s="122">
        <f xml:space="preserve"> IF(TEXT((EDATE('Projektkostenkalkulation EP'!$B$4,21)+AK$3),"MM")=TEXT((EDATE('Projektkostenkalkulation EP'!$B$4,21)+(AK$3-1)),"MM"),
             IF(
                        OR(
                                    TEXT((EDATE('Projektkostenkalkulation EP'!$B$4,21)+AK$3),"TTT") = "Sa",
                                    TEXT((EDATE('Projektkostenkalkulation EP'!$B$4,21)+AK$3),"TTT") = "So",
                                    IF(ISNA(VLOOKUP(EDATE('Projektkostenkalkulation EP'!$B$4,21)+AK$3,Datenquellen!$F$7:$H$45,3,FALSE))," ",VLOOKUP(EDATE('Projektkostenkalkulation EP'!$B$4,21)+AK$3,Datenquellen!$F$7:$H$45,3,FALSE))="X"
                                    ),
                          "X",
                          IF((((NETWORKDAYS('Projektkostenkalkulation EP'!$W$8,EOMONTH('Projektkostenkalkulation EP'!$W$8,0)))*('Projektkostenkalkulation EP'!$N$43/5)*
                                        'Projektkostenkalkulation EP'!$W$27)-SUM($AK$32:AK32))&gt;('Projektkostenkalkulation EP'!$N$43/5),('Projektkostenkalkulation EP'!$N$43/5),
                                         (NETWORKDAYS('Projektkostenkalkulation EP'!$W$8,
                                          EOMONTH('Projektkostenkalkulation EP'!$W$8,0)))*('Projektkostenkalkulation EP'!$N$43/5)*'Projektkostenkalkulation EP'!$W$27-SUM($AK$32:AK32))
                          ),
               "X"
            )</f>
        <v>0</v>
      </c>
      <c r="AM32" s="122" t="str">
        <f xml:space="preserve"> IF(TEXT((EDATE('Projektkostenkalkulation EP'!$B$4,21)+AL$3),"MM")=TEXT((EDATE('Projektkostenkalkulation EP'!$B$4,21)+(AL$3-1)),"MM"),
             IF(
                        OR(
                                    TEXT((EDATE('Projektkostenkalkulation EP'!$B$4,21)+AL$3),"TTT") = "Sa",
                                    TEXT((EDATE('Projektkostenkalkulation EP'!$B$4,21)+AL$3),"TTT") = "So",
                                    IF(ISNA(VLOOKUP(EDATE('Projektkostenkalkulation EP'!$B$4,21)+AL$3,Datenquellen!$F$7:$H$45,3,FALSE))," ",VLOOKUP(EDATE('Projektkostenkalkulation EP'!$B$4,21)+AL$3,Datenquellen!$F$7:$H$45,3,FALSE))="X"
                                    ),
                          "X",
                          IF((((NETWORKDAYS('Projektkostenkalkulation EP'!$W$8,EOMONTH('Projektkostenkalkulation EP'!$W$8,0)))*('Projektkostenkalkulation EP'!$N$43/5)*
                                        'Projektkostenkalkulation EP'!$W$27)-SUM($AK$32:AL32))&gt;('Projektkostenkalkulation EP'!$N$43/5),('Projektkostenkalkulation EP'!$N$43/5),
                                         (NETWORKDAYS('Projektkostenkalkulation EP'!$W$8,
                                          EOMONTH('Projektkostenkalkulation EP'!$W$8,0)))*('Projektkostenkalkulation EP'!$N$43/5)*'Projektkostenkalkulation EP'!$W$27-SUM($AK$32:AL32))
                          ),
               "X"
            )</f>
        <v>X</v>
      </c>
      <c r="AN32" s="122" t="str">
        <f xml:space="preserve"> IF(TEXT((EDATE('Projektkostenkalkulation EP'!$B$4,21)+AM$3),"MM")=TEXT((EDATE('Projektkostenkalkulation EP'!$B$4,21)+(AM$3-1)),"MM"),
             IF(
                        OR(
                                    TEXT((EDATE('Projektkostenkalkulation EP'!$B$4,21)+AM$3),"TTT") = "Sa",
                                    TEXT((EDATE('Projektkostenkalkulation EP'!$B$4,21)+AM$3),"TTT") = "So",
                                    IF(ISNA(VLOOKUP(EDATE('Projektkostenkalkulation EP'!$B$4,21)+AM$3,Datenquellen!$F$7:$H$45,3,FALSE))," ",VLOOKUP(EDATE('Projektkostenkalkulation EP'!$B$4,21)+AM$3,Datenquellen!$F$7:$H$45,3,FALSE))="X"
                                    ),
                          "X",
                          IF((((NETWORKDAYS('Projektkostenkalkulation EP'!$W$8,EOMONTH('Projektkostenkalkulation EP'!$W$8,0)))*('Projektkostenkalkulation EP'!$N$43/5)*
                                        'Projektkostenkalkulation EP'!$W$27)-SUM($AK$32:AM32))&gt;('Projektkostenkalkulation EP'!$N$43/5),('Projektkostenkalkulation EP'!$N$43/5),
                                         (NETWORKDAYS('Projektkostenkalkulation EP'!$W$8,
                                          EOMONTH('Projektkostenkalkulation EP'!$W$8,0)))*('Projektkostenkalkulation EP'!$N$43/5)*'Projektkostenkalkulation EP'!$W$27-SUM($AK$32:AM32))
                          ),
               "X"
            )</f>
        <v>X</v>
      </c>
      <c r="AO32" s="122" t="str">
        <f xml:space="preserve"> IF(TEXT((EDATE('Projektkostenkalkulation EP'!$B$4,21)+AN$3),"MM")=TEXT((EDATE('Projektkostenkalkulation EP'!$B$4,21)+(AN$3-1)),"MM"),
             IF(
                        OR(
                                    TEXT((EDATE('Projektkostenkalkulation EP'!$B$4,21)+AN$3),"TTT") = "Sa",
                                    TEXT((EDATE('Projektkostenkalkulation EP'!$B$4,21)+AN$3),"TTT") = "So",
                                    IF(ISNA(VLOOKUP(EDATE('Projektkostenkalkulation EP'!$B$4,21)+AN$3,Datenquellen!$F$7:$H$45,3,FALSE))," ",VLOOKUP(EDATE('Projektkostenkalkulation EP'!$B$4,21)+AN$3,Datenquellen!$F$7:$H$45,3,FALSE))="X"
                                    ),
                          "X",
                          IF((((NETWORKDAYS('Projektkostenkalkulation EP'!$W$8,EOMONTH('Projektkostenkalkulation EP'!$W$8,0)))*('Projektkostenkalkulation EP'!$N$43/5)*
                                        'Projektkostenkalkulation EP'!$W$27)-SUM($AK$32:AN32))&gt;('Projektkostenkalkulation EP'!$N$43/5),('Projektkostenkalkulation EP'!$N$43/5),
                                         (NETWORKDAYS('Projektkostenkalkulation EP'!$W$8,
                                          EOMONTH('Projektkostenkalkulation EP'!$W$8,0)))*('Projektkostenkalkulation EP'!$N$43/5)*'Projektkostenkalkulation EP'!$W$27-SUM($AK$32:AN32))
                          ),
               "X"
            )</f>
        <v>X</v>
      </c>
      <c r="AP32" s="122">
        <f xml:space="preserve"> IF(TEXT((EDATE('Projektkostenkalkulation EP'!$B$4,21)+AO$3),"MM")=TEXT((EDATE('Projektkostenkalkulation EP'!$B$4,21)+(AO$3-1)),"MM"),
             IF(
                        OR(
                                    TEXT((EDATE('Projektkostenkalkulation EP'!$B$4,21)+AO$3),"TTT") = "Sa",
                                    TEXT((EDATE('Projektkostenkalkulation EP'!$B$4,21)+AO$3),"TTT") = "So",
                                    IF(ISNA(VLOOKUP(EDATE('Projektkostenkalkulation EP'!$B$4,21)+AO$3,Datenquellen!$F$7:$H$45,3,FALSE))," ",VLOOKUP(EDATE('Projektkostenkalkulation EP'!$B$4,21)+AO$3,Datenquellen!$F$7:$H$45,3,FALSE))="X"
                                    ),
                          "X",
                          IF((((NETWORKDAYS('Projektkostenkalkulation EP'!$W$8,EOMONTH('Projektkostenkalkulation EP'!$W$8,0)))*('Projektkostenkalkulation EP'!$N$43/5)*
                                        'Projektkostenkalkulation EP'!$W$27)-SUM($AK$32:AO32))&gt;('Projektkostenkalkulation EP'!$N$43/5),('Projektkostenkalkulation EP'!$N$43/5),
                                         (NETWORKDAYS('Projektkostenkalkulation EP'!$W$8,
                                          EOMONTH('Projektkostenkalkulation EP'!$W$8,0)))*('Projektkostenkalkulation EP'!$N$43/5)*'Projektkostenkalkulation EP'!$W$27-SUM($AK$32:AO32))
                          ),
               "X"
            )</f>
        <v>0</v>
      </c>
      <c r="AQ32" s="122">
        <f xml:space="preserve"> IF(TEXT((EDATE('Projektkostenkalkulation EP'!$B$4,21)+AP$3),"MM")=TEXT((EDATE('Projektkostenkalkulation EP'!$B$4,21)+(AP$3-1)),"MM"),
             IF(
                        OR(
                                    TEXT((EDATE('Projektkostenkalkulation EP'!$B$4,21)+AP$3),"TTT") = "Sa",
                                    TEXT((EDATE('Projektkostenkalkulation EP'!$B$4,21)+AP$3),"TTT") = "So",
                                    IF(ISNA(VLOOKUP(EDATE('Projektkostenkalkulation EP'!$B$4,21)+AP$3,Datenquellen!$F$7:$H$45,3,FALSE))," ",VLOOKUP(EDATE('Projektkostenkalkulation EP'!$B$4,21)+AP$3,Datenquellen!$F$7:$H$45,3,FALSE))="X"
                                    ),
                          "X",
                          IF((((NETWORKDAYS('Projektkostenkalkulation EP'!$W$8,EOMONTH('Projektkostenkalkulation EP'!$W$8,0)))*('Projektkostenkalkulation EP'!$N$43/5)*
                                        'Projektkostenkalkulation EP'!$W$27)-SUM($AK$32:AP32))&gt;('Projektkostenkalkulation EP'!$N$43/5),('Projektkostenkalkulation EP'!$N$43/5),
                                         (NETWORKDAYS('Projektkostenkalkulation EP'!$W$8,
                                          EOMONTH('Projektkostenkalkulation EP'!$W$8,0)))*('Projektkostenkalkulation EP'!$N$43/5)*'Projektkostenkalkulation EP'!$W$27-SUM($AK$32:AP32))
                          ),
               "X"
            )</f>
        <v>0</v>
      </c>
      <c r="AR32" s="122">
        <f xml:space="preserve"> IF(TEXT((EDATE('Projektkostenkalkulation EP'!$B$4,21)+AQ$3),"MM")=TEXT((EDATE('Projektkostenkalkulation EP'!$B$4,21)+(AQ$3-1)),"MM"),
             IF(
                        OR(
                                    TEXT((EDATE('Projektkostenkalkulation EP'!$B$4,21)+AQ$3),"TTT") = "Sa",
                                    TEXT((EDATE('Projektkostenkalkulation EP'!$B$4,21)+AQ$3),"TTT") = "So",
                                    IF(ISNA(VLOOKUP(EDATE('Projektkostenkalkulation EP'!$B$4,21)+AQ$3,Datenquellen!$F$7:$H$45,3,FALSE))," ",VLOOKUP(EDATE('Projektkostenkalkulation EP'!$B$4,21)+AQ$3,Datenquellen!$F$7:$H$45,3,FALSE))="X"
                                    ),
                          "X",
                          IF((((NETWORKDAYS('Projektkostenkalkulation EP'!$W$8,EOMONTH('Projektkostenkalkulation EP'!$W$8,0)))*('Projektkostenkalkulation EP'!$N$43/5)*
                                        'Projektkostenkalkulation EP'!$W$27)-SUM($AK$32:AQ32))&gt;('Projektkostenkalkulation EP'!$N$43/5),('Projektkostenkalkulation EP'!$N$43/5),
                                         (NETWORKDAYS('Projektkostenkalkulation EP'!$W$8,
                                          EOMONTH('Projektkostenkalkulation EP'!$W$8,0)))*('Projektkostenkalkulation EP'!$N$43/5)*'Projektkostenkalkulation EP'!$W$27-SUM($AK$32:AQ32))
                          ),
               "X"
            )</f>
        <v>0</v>
      </c>
      <c r="AS32" s="122">
        <f xml:space="preserve"> IF(TEXT((EDATE('Projektkostenkalkulation EP'!$B$4,21)+AR$3),"MM")=TEXT((EDATE('Projektkostenkalkulation EP'!$B$4,21)+(AR$3-1)),"MM"),
             IF(
                        OR(
                                    TEXT((EDATE('Projektkostenkalkulation EP'!$B$4,21)+AR$3),"TTT") = "Sa",
                                    TEXT((EDATE('Projektkostenkalkulation EP'!$B$4,21)+AR$3),"TTT") = "So",
                                    IF(ISNA(VLOOKUP(EDATE('Projektkostenkalkulation EP'!$B$4,21)+AR$3,Datenquellen!$F$7:$H$45,3,FALSE))," ",VLOOKUP(EDATE('Projektkostenkalkulation EP'!$B$4,21)+AR$3,Datenquellen!$F$7:$H$45,3,FALSE))="X"
                                    ),
                          "X",
                          IF((((NETWORKDAYS('Projektkostenkalkulation EP'!$W$8,EOMONTH('Projektkostenkalkulation EP'!$W$8,0)))*('Projektkostenkalkulation EP'!$N$43/5)*
                                        'Projektkostenkalkulation EP'!$W$27)-SUM($AK$32:AR32))&gt;('Projektkostenkalkulation EP'!$N$43/5),('Projektkostenkalkulation EP'!$N$43/5),
                                         (NETWORKDAYS('Projektkostenkalkulation EP'!$W$8,
                                          EOMONTH('Projektkostenkalkulation EP'!$W$8,0)))*('Projektkostenkalkulation EP'!$N$43/5)*'Projektkostenkalkulation EP'!$W$27-SUM($AK$32:AR32))
                          ),
               "X"
            )</f>
        <v>0</v>
      </c>
      <c r="AT32" s="122">
        <f xml:space="preserve"> IF(TEXT((EDATE('Projektkostenkalkulation EP'!$B$4,21)+AS$3),"MM")=TEXT((EDATE('Projektkostenkalkulation EP'!$B$4,21)+(AS$3-1)),"MM"),
             IF(
                        OR(
                                    TEXT((EDATE('Projektkostenkalkulation EP'!$B$4,21)+AS$3),"TTT") = "Sa",
                                    TEXT((EDATE('Projektkostenkalkulation EP'!$B$4,21)+AS$3),"TTT") = "So",
                                    IF(ISNA(VLOOKUP(EDATE('Projektkostenkalkulation EP'!$B$4,21)+AS$3,Datenquellen!$F$7:$H$45,3,FALSE))," ",VLOOKUP(EDATE('Projektkostenkalkulation EP'!$B$4,21)+AS$3,Datenquellen!$F$7:$H$45,3,FALSE))="X"
                                    ),
                          "X",
                          IF((((NETWORKDAYS('Projektkostenkalkulation EP'!$W$8,EOMONTH('Projektkostenkalkulation EP'!$W$8,0)))*('Projektkostenkalkulation EP'!$N$43/5)*
                                        'Projektkostenkalkulation EP'!$W$27)-SUM($AK$32:AS32))&gt;('Projektkostenkalkulation EP'!$N$43/5),('Projektkostenkalkulation EP'!$N$43/5),
                                         (NETWORKDAYS('Projektkostenkalkulation EP'!$W$8,
                                          EOMONTH('Projektkostenkalkulation EP'!$W$8,0)))*('Projektkostenkalkulation EP'!$N$43/5)*'Projektkostenkalkulation EP'!$W$27-SUM($AK$32:AS32))
                          ),
               "X"
            )</f>
        <v>0</v>
      </c>
      <c r="AU32" s="122" t="str">
        <f xml:space="preserve"> IF(TEXT((EDATE('Projektkostenkalkulation EP'!$B$4,21)+AT$3),"MM")=TEXT((EDATE('Projektkostenkalkulation EP'!$B$4,21)+(AT$3-1)),"MM"),
             IF(
                        OR(
                                    TEXT((EDATE('Projektkostenkalkulation EP'!$B$4,21)+AT$3),"TTT") = "Sa",
                                    TEXT((EDATE('Projektkostenkalkulation EP'!$B$4,21)+AT$3),"TTT") = "So",
                                    IF(ISNA(VLOOKUP(EDATE('Projektkostenkalkulation EP'!$B$4,21)+AT$3,Datenquellen!$F$7:$H$45,3,FALSE))," ",VLOOKUP(EDATE('Projektkostenkalkulation EP'!$B$4,21)+AT$3,Datenquellen!$F$7:$H$45,3,FALSE))="X"
                                    ),
                          "X",
                          IF((((NETWORKDAYS('Projektkostenkalkulation EP'!$W$8,EOMONTH('Projektkostenkalkulation EP'!$W$8,0)))*('Projektkostenkalkulation EP'!$N$43/5)*
                                        'Projektkostenkalkulation EP'!$W$27)-SUM($AK$32:AT32))&gt;('Projektkostenkalkulation EP'!$N$43/5),('Projektkostenkalkulation EP'!$N$43/5),
                                         (NETWORKDAYS('Projektkostenkalkulation EP'!$W$8,
                                          EOMONTH('Projektkostenkalkulation EP'!$W$8,0)))*('Projektkostenkalkulation EP'!$N$43/5)*'Projektkostenkalkulation EP'!$W$27-SUM($AK$32:AT32))
                          ),
               "X"
            )</f>
        <v>X</v>
      </c>
      <c r="AV32" s="122" t="str">
        <f xml:space="preserve"> IF(TEXT((EDATE('Projektkostenkalkulation EP'!$B$4,21)+AU$3),"MM")=TEXT((EDATE('Projektkostenkalkulation EP'!$B$4,21)+(AU$3-1)),"MM"),
             IF(
                        OR(
                                    TEXT((EDATE('Projektkostenkalkulation EP'!$B$4,21)+AU$3),"TTT") = "Sa",
                                    TEXT((EDATE('Projektkostenkalkulation EP'!$B$4,21)+AU$3),"TTT") = "So",
                                    IF(ISNA(VLOOKUP(EDATE('Projektkostenkalkulation EP'!$B$4,21)+AU$3,Datenquellen!$F$7:$H$45,3,FALSE))," ",VLOOKUP(EDATE('Projektkostenkalkulation EP'!$B$4,21)+AU$3,Datenquellen!$F$7:$H$45,3,FALSE))="X"
                                    ),
                          "X",
                          IF((((NETWORKDAYS('Projektkostenkalkulation EP'!$W$8,EOMONTH('Projektkostenkalkulation EP'!$W$8,0)))*('Projektkostenkalkulation EP'!$N$43/5)*
                                        'Projektkostenkalkulation EP'!$W$27)-SUM($AK$32:AU32))&gt;('Projektkostenkalkulation EP'!$N$43/5),('Projektkostenkalkulation EP'!$N$43/5),
                                         (NETWORKDAYS('Projektkostenkalkulation EP'!$W$8,
                                          EOMONTH('Projektkostenkalkulation EP'!$W$8,0)))*('Projektkostenkalkulation EP'!$N$43/5)*'Projektkostenkalkulation EP'!$W$27-SUM($AK$32:AU32))
                          ),
               "X"
            )</f>
        <v>X</v>
      </c>
      <c r="AW32" s="122">
        <f xml:space="preserve"> IF(TEXT((EDATE('Projektkostenkalkulation EP'!$B$4,21)+AV$3),"MM")=TEXT((EDATE('Projektkostenkalkulation EP'!$B$4,21)+(AV$3-1)),"MM"),
             IF(
                        OR(
                                    TEXT((EDATE('Projektkostenkalkulation EP'!$B$4,21)+AV$3),"TTT") = "Sa",
                                    TEXT((EDATE('Projektkostenkalkulation EP'!$B$4,21)+AV$3),"TTT") = "So",
                                    IF(ISNA(VLOOKUP(EDATE('Projektkostenkalkulation EP'!$B$4,21)+AV$3,Datenquellen!$F$7:$H$45,3,FALSE))," ",VLOOKUP(EDATE('Projektkostenkalkulation EP'!$B$4,21)+AV$3,Datenquellen!$F$7:$H$45,3,FALSE))="X"
                                    ),
                          "X",
                          IF((((NETWORKDAYS('Projektkostenkalkulation EP'!$W$8,EOMONTH('Projektkostenkalkulation EP'!$W$8,0)))*('Projektkostenkalkulation EP'!$N$43/5)*
                                        'Projektkostenkalkulation EP'!$W$27)-SUM($AK$32:AV32))&gt;('Projektkostenkalkulation EP'!$N$43/5),('Projektkostenkalkulation EP'!$N$43/5),
                                         (NETWORKDAYS('Projektkostenkalkulation EP'!$W$8,
                                          EOMONTH('Projektkostenkalkulation EP'!$W$8,0)))*('Projektkostenkalkulation EP'!$N$43/5)*'Projektkostenkalkulation EP'!$W$27-SUM($AK$32:AV32))
                          ),
               "X"
            )</f>
        <v>0</v>
      </c>
      <c r="AX32" s="122">
        <f xml:space="preserve"> IF(TEXT((EDATE('Projektkostenkalkulation EP'!$B$4,21)+AW$3),"MM")=TEXT((EDATE('Projektkostenkalkulation EP'!$B$4,21)+(AW$3-1)),"MM"),
             IF(
                        OR(
                                    TEXT((EDATE('Projektkostenkalkulation EP'!$B$4,21)+AW$3),"TTT") = "Sa",
                                    TEXT((EDATE('Projektkostenkalkulation EP'!$B$4,21)+AW$3),"TTT") = "So",
                                    IF(ISNA(VLOOKUP(EDATE('Projektkostenkalkulation EP'!$B$4,21)+AW$3,Datenquellen!$F$7:$H$45,3,FALSE))," ",VLOOKUP(EDATE('Projektkostenkalkulation EP'!$B$4,21)+AW$3,Datenquellen!$F$7:$H$45,3,FALSE))="X"
                                    ),
                          "X",
                          IF((((NETWORKDAYS('Projektkostenkalkulation EP'!$W$8,EOMONTH('Projektkostenkalkulation EP'!$W$8,0)))*('Projektkostenkalkulation EP'!$N$43/5)*
                                        'Projektkostenkalkulation EP'!$W$27)-SUM($AK$32:AW32))&gt;('Projektkostenkalkulation EP'!$N$43/5),('Projektkostenkalkulation EP'!$N$43/5),
                                         (NETWORKDAYS('Projektkostenkalkulation EP'!$W$8,
                                          EOMONTH('Projektkostenkalkulation EP'!$W$8,0)))*('Projektkostenkalkulation EP'!$N$43/5)*'Projektkostenkalkulation EP'!$W$27-SUM($AK$32:AW32))
                          ),
               "X"
            )</f>
        <v>0</v>
      </c>
      <c r="AY32" s="122">
        <f xml:space="preserve"> IF(TEXT((EDATE('Projektkostenkalkulation EP'!$B$4,21)+AX$3),"MM")=TEXT((EDATE('Projektkostenkalkulation EP'!$B$4,21)+(AX$3-1)),"MM"),
             IF(
                        OR(
                                    TEXT((EDATE('Projektkostenkalkulation EP'!$B$4,21)+AX$3),"TTT") = "Sa",
                                    TEXT((EDATE('Projektkostenkalkulation EP'!$B$4,21)+AX$3),"TTT") = "So",
                                    IF(ISNA(VLOOKUP(EDATE('Projektkostenkalkulation EP'!$B$4,21)+AX$3,Datenquellen!$F$7:$H$45,3,FALSE))," ",VLOOKUP(EDATE('Projektkostenkalkulation EP'!$B$4,21)+AX$3,Datenquellen!$F$7:$H$45,3,FALSE))="X"
                                    ),
                          "X",
                          IF((((NETWORKDAYS('Projektkostenkalkulation EP'!$W$8,EOMONTH('Projektkostenkalkulation EP'!$W$8,0)))*('Projektkostenkalkulation EP'!$N$43/5)*
                                        'Projektkostenkalkulation EP'!$W$27)-SUM($AK$32:AX32))&gt;('Projektkostenkalkulation EP'!$N$43/5),('Projektkostenkalkulation EP'!$N$43/5),
                                         (NETWORKDAYS('Projektkostenkalkulation EP'!$W$8,
                                          EOMONTH('Projektkostenkalkulation EP'!$W$8,0)))*('Projektkostenkalkulation EP'!$N$43/5)*'Projektkostenkalkulation EP'!$W$27-SUM($AK$32:AX32))
                          ),
               "X"
            )</f>
        <v>0</v>
      </c>
      <c r="AZ32" s="122">
        <f xml:space="preserve"> IF(TEXT((EDATE('Projektkostenkalkulation EP'!$B$4,21)+AY$3),"MM")=TEXT((EDATE('Projektkostenkalkulation EP'!$B$4,21)+(AY$3-1)),"MM"),
             IF(
                        OR(
                                    TEXT((EDATE('Projektkostenkalkulation EP'!$B$4,21)+AY$3),"TTT") = "Sa",
                                    TEXT((EDATE('Projektkostenkalkulation EP'!$B$4,21)+AY$3),"TTT") = "So",
                                    IF(ISNA(VLOOKUP(EDATE('Projektkostenkalkulation EP'!$B$4,21)+AY$3,Datenquellen!$F$7:$H$45,3,FALSE))," ",VLOOKUP(EDATE('Projektkostenkalkulation EP'!$B$4,21)+AY$3,Datenquellen!$F$7:$H$45,3,FALSE))="X"
                                    ),
                          "X",
                          IF((((NETWORKDAYS('Projektkostenkalkulation EP'!$W$8,EOMONTH('Projektkostenkalkulation EP'!$W$8,0)))*('Projektkostenkalkulation EP'!$N$43/5)*
                                        'Projektkostenkalkulation EP'!$W$27)-SUM($AK$32:AY32))&gt;('Projektkostenkalkulation EP'!$N$43/5),('Projektkostenkalkulation EP'!$N$43/5),
                                         (NETWORKDAYS('Projektkostenkalkulation EP'!$W$8,
                                          EOMONTH('Projektkostenkalkulation EP'!$W$8,0)))*('Projektkostenkalkulation EP'!$N$43/5)*'Projektkostenkalkulation EP'!$W$27-SUM($AK$32:AY32))
                          ),
               "X"
            )</f>
        <v>0</v>
      </c>
      <c r="BA32" s="122">
        <f xml:space="preserve"> IF(TEXT((EDATE('Projektkostenkalkulation EP'!$B$4,21)+AZ$3),"MM")=TEXT((EDATE('Projektkostenkalkulation EP'!$B$4,21)+(AZ$3-1)),"MM"),
             IF(
                        OR(
                                    TEXT((EDATE('Projektkostenkalkulation EP'!$B$4,21)+AZ$3),"TTT") = "Sa",
                                    TEXT((EDATE('Projektkostenkalkulation EP'!$B$4,21)+AZ$3),"TTT") = "So",
                                    IF(ISNA(VLOOKUP(EDATE('Projektkostenkalkulation EP'!$B$4,21)+AZ$3,Datenquellen!$F$7:$H$45,3,FALSE))," ",VLOOKUP(EDATE('Projektkostenkalkulation EP'!$B$4,21)+AZ$3,Datenquellen!$F$7:$H$45,3,FALSE))="X"
                                    ),
                          "X",
                          IF((((NETWORKDAYS('Projektkostenkalkulation EP'!$W$8,EOMONTH('Projektkostenkalkulation EP'!$W$8,0)))*('Projektkostenkalkulation EP'!$N$43/5)*
                                        'Projektkostenkalkulation EP'!$W$27)-SUM($AK$32:AZ32))&gt;('Projektkostenkalkulation EP'!$N$43/5),('Projektkostenkalkulation EP'!$N$43/5),
                                         (NETWORKDAYS('Projektkostenkalkulation EP'!$W$8,
                                          EOMONTH('Projektkostenkalkulation EP'!$W$8,0)))*('Projektkostenkalkulation EP'!$N$43/5)*'Projektkostenkalkulation EP'!$W$27-SUM($AK$32:AZ32))
                          ),
               "X"
            )</f>
        <v>0</v>
      </c>
      <c r="BB32" s="122" t="str">
        <f xml:space="preserve"> IF(TEXT((EDATE('Projektkostenkalkulation EP'!$B$4,21)+BA$3),"MM")=TEXT((EDATE('Projektkostenkalkulation EP'!$B$4,21)+(BA$3-1)),"MM"),
             IF(
                        OR(
                                    TEXT((EDATE('Projektkostenkalkulation EP'!$B$4,21)+BA$3),"TTT") = "Sa",
                                    TEXT((EDATE('Projektkostenkalkulation EP'!$B$4,21)+BA$3),"TTT") = "So",
                                    IF(ISNA(VLOOKUP(EDATE('Projektkostenkalkulation EP'!$B$4,21)+BA$3,Datenquellen!$F$7:$H$45,3,FALSE))," ",VLOOKUP(EDATE('Projektkostenkalkulation EP'!$B$4,21)+BA$3,Datenquellen!$F$7:$H$45,3,FALSE))="X"
                                    ),
                          "X",
                          IF((((NETWORKDAYS('Projektkostenkalkulation EP'!$W$8,EOMONTH('Projektkostenkalkulation EP'!$W$8,0)))*('Projektkostenkalkulation EP'!$N$43/5)*
                                        'Projektkostenkalkulation EP'!$W$27)-SUM($AK$32:BA32))&gt;('Projektkostenkalkulation EP'!$N$43/5),('Projektkostenkalkulation EP'!$N$43/5),
                                         (NETWORKDAYS('Projektkostenkalkulation EP'!$W$8,
                                          EOMONTH('Projektkostenkalkulation EP'!$W$8,0)))*('Projektkostenkalkulation EP'!$N$43/5)*'Projektkostenkalkulation EP'!$W$27-SUM($AK$32:BA32))
                          ),
               "X"
            )</f>
        <v>X</v>
      </c>
      <c r="BC32" s="122" t="str">
        <f xml:space="preserve"> IF(TEXT((EDATE('Projektkostenkalkulation EP'!$B$4,21)+BB$3),"MM")=TEXT((EDATE('Projektkostenkalkulation EP'!$B$4,21)+(BB$3-1)),"MM"),
             IF(
                        OR(
                                    TEXT((EDATE('Projektkostenkalkulation EP'!$B$4,21)+BB$3),"TTT") = "Sa",
                                    TEXT((EDATE('Projektkostenkalkulation EP'!$B$4,21)+BB$3),"TTT") = "So",
                                    IF(ISNA(VLOOKUP(EDATE('Projektkostenkalkulation EP'!$B$4,21)+BB$3,Datenquellen!$F$7:$H$45,3,FALSE))," ",VLOOKUP(EDATE('Projektkostenkalkulation EP'!$B$4,21)+BB$3,Datenquellen!$F$7:$H$45,3,FALSE))="X"
                                    ),
                          "X",
                          IF((((NETWORKDAYS('Projektkostenkalkulation EP'!$W$8,EOMONTH('Projektkostenkalkulation EP'!$W$8,0)))*('Projektkostenkalkulation EP'!$N$43/5)*
                                        'Projektkostenkalkulation EP'!$W$27)-SUM($AK$32:BB32))&gt;('Projektkostenkalkulation EP'!$N$43/5),('Projektkostenkalkulation EP'!$N$43/5),
                                         (NETWORKDAYS('Projektkostenkalkulation EP'!$W$8,
                                          EOMONTH('Projektkostenkalkulation EP'!$W$8,0)))*('Projektkostenkalkulation EP'!$N$43/5)*'Projektkostenkalkulation EP'!$W$27-SUM($AK$32:BB32))
                          ),
               "X"
            )</f>
        <v>X</v>
      </c>
      <c r="BD32" s="122">
        <f xml:space="preserve"> IF(TEXT((EDATE('Projektkostenkalkulation EP'!$B$4,21)+BC$3),"MM")=TEXT((EDATE('Projektkostenkalkulation EP'!$B$4,21)+(BC$3-1)),"MM"),
             IF(
                        OR(
                                    TEXT((EDATE('Projektkostenkalkulation EP'!$B$4,21)+BC$3),"TTT") = "Sa",
                                    TEXT((EDATE('Projektkostenkalkulation EP'!$B$4,21)+BC$3),"TTT") = "So",
                                    IF(ISNA(VLOOKUP(EDATE('Projektkostenkalkulation EP'!$B$4,21)+BC$3,Datenquellen!$F$7:$H$45,3,FALSE))," ",VLOOKUP(EDATE('Projektkostenkalkulation EP'!$B$4,21)+BC$3,Datenquellen!$F$7:$H$45,3,FALSE))="X"
                                    ),
                          "X",
                          IF((((NETWORKDAYS('Projektkostenkalkulation EP'!$W$8,EOMONTH('Projektkostenkalkulation EP'!$W$8,0)))*('Projektkostenkalkulation EP'!$N$43/5)*
                                        'Projektkostenkalkulation EP'!$W$27)-SUM($AK$32:BC32))&gt;('Projektkostenkalkulation EP'!$N$43/5),('Projektkostenkalkulation EP'!$N$43/5),
                                         (NETWORKDAYS('Projektkostenkalkulation EP'!$W$8,
                                          EOMONTH('Projektkostenkalkulation EP'!$W$8,0)))*('Projektkostenkalkulation EP'!$N$43/5)*'Projektkostenkalkulation EP'!$W$27-SUM($AK$32:BC32))
                          ),
               "X"
            )</f>
        <v>0</v>
      </c>
      <c r="BE32" s="122">
        <f xml:space="preserve"> IF(TEXT((EDATE('Projektkostenkalkulation EP'!$B$4,21)+BD$3),"MM")=TEXT((EDATE('Projektkostenkalkulation EP'!$B$4,21)+(BD$3-1)),"MM"),
             IF(
                        OR(
                                    TEXT((EDATE('Projektkostenkalkulation EP'!$B$4,21)+BD$3),"TTT") = "Sa",
                                    TEXT((EDATE('Projektkostenkalkulation EP'!$B$4,21)+BD$3),"TTT") = "So",
                                    IF(ISNA(VLOOKUP(EDATE('Projektkostenkalkulation EP'!$B$4,21)+BD$3,Datenquellen!$F$7:$H$45,3,FALSE))," ",VLOOKUP(EDATE('Projektkostenkalkulation EP'!$B$4,21)+BD$3,Datenquellen!$F$7:$H$45,3,FALSE))="X"
                                    ),
                          "X",
                          IF((((NETWORKDAYS('Projektkostenkalkulation EP'!$W$8,EOMONTH('Projektkostenkalkulation EP'!$W$8,0)))*('Projektkostenkalkulation EP'!$N$43/5)*
                                        'Projektkostenkalkulation EP'!$W$27)-SUM($AK$32:BD32))&gt;('Projektkostenkalkulation EP'!$N$43/5),('Projektkostenkalkulation EP'!$N$43/5),
                                         (NETWORKDAYS('Projektkostenkalkulation EP'!$W$8,
                                          EOMONTH('Projektkostenkalkulation EP'!$W$8,0)))*('Projektkostenkalkulation EP'!$N$43/5)*'Projektkostenkalkulation EP'!$W$27-SUM($AK$32:BD32))
                          ),
               "X"
            )</f>
        <v>0</v>
      </c>
      <c r="BF32" s="122">
        <f xml:space="preserve"> IF(TEXT((EDATE('Projektkostenkalkulation EP'!$B$4,21)+BE$3),"MM")=TEXT((EDATE('Projektkostenkalkulation EP'!$B$4,21)+(BE$3-1)),"MM"),
             IF(
                        OR(
                                    TEXT((EDATE('Projektkostenkalkulation EP'!$B$4,21)+BE$3),"TTT") = "Sa",
                                    TEXT((EDATE('Projektkostenkalkulation EP'!$B$4,21)+BE$3),"TTT") = "So",
                                    IF(ISNA(VLOOKUP(EDATE('Projektkostenkalkulation EP'!$B$4,21)+BE$3,Datenquellen!$F$7:$H$45,3,FALSE))," ",VLOOKUP(EDATE('Projektkostenkalkulation EP'!$B$4,21)+BE$3,Datenquellen!$F$7:$H$45,3,FALSE))="X"
                                    ),
                          "X",
                          IF((((NETWORKDAYS('Projektkostenkalkulation EP'!$W$8,EOMONTH('Projektkostenkalkulation EP'!$W$8,0)))*('Projektkostenkalkulation EP'!$N$43/5)*
                                        'Projektkostenkalkulation EP'!$W$27)-SUM($AK$32:BE32))&gt;('Projektkostenkalkulation EP'!$N$43/5),('Projektkostenkalkulation EP'!$N$43/5),
                                         (NETWORKDAYS('Projektkostenkalkulation EP'!$W$8,
                                          EOMONTH('Projektkostenkalkulation EP'!$W$8,0)))*('Projektkostenkalkulation EP'!$N$43/5)*'Projektkostenkalkulation EP'!$W$27-SUM($AK$32:BE32))
                          ),
               "X"
            )</f>
        <v>0</v>
      </c>
      <c r="BG32" s="122">
        <f xml:space="preserve"> IF(TEXT((EDATE('Projektkostenkalkulation EP'!$B$4,21)+BF$3),"MM")=TEXT((EDATE('Projektkostenkalkulation EP'!$B$4,21)+(BF$3-1)),"MM"),
             IF(
                        OR(
                                    TEXT((EDATE('Projektkostenkalkulation EP'!$B$4,21)+BF$3),"TTT") = "Sa",
                                    TEXT((EDATE('Projektkostenkalkulation EP'!$B$4,21)+BF$3),"TTT") = "So",
                                    IF(ISNA(VLOOKUP(EDATE('Projektkostenkalkulation EP'!$B$4,21)+BF$3,Datenquellen!$F$7:$H$45,3,FALSE))," ",VLOOKUP(EDATE('Projektkostenkalkulation EP'!$B$4,21)+BF$3,Datenquellen!$F$7:$H$45,3,FALSE))="X"
                                    ),
                          "X",
                          IF((((NETWORKDAYS('Projektkostenkalkulation EP'!$W$8,EOMONTH('Projektkostenkalkulation EP'!$W$8,0)))*('Projektkostenkalkulation EP'!$N$43/5)*
                                        'Projektkostenkalkulation EP'!$W$27)-SUM($AK$32:BF32))&gt;('Projektkostenkalkulation EP'!$N$43/5),('Projektkostenkalkulation EP'!$N$43/5),
                                         (NETWORKDAYS('Projektkostenkalkulation EP'!$W$8,
                                          EOMONTH('Projektkostenkalkulation EP'!$W$8,0)))*('Projektkostenkalkulation EP'!$N$43/5)*'Projektkostenkalkulation EP'!$W$27-SUM($AK$32:BF32))
                          ),
               "X"
            )</f>
        <v>0</v>
      </c>
      <c r="BH32" s="122">
        <f xml:space="preserve"> IF(TEXT((EDATE('Projektkostenkalkulation EP'!$B$4,21)+BG$3),"MM")=TEXT((EDATE('Projektkostenkalkulation EP'!$B$4,21)+(BG$3-1)),"MM"),
             IF(
                        OR(
                                    TEXT((EDATE('Projektkostenkalkulation EP'!$B$4,21)+BG$3),"TTT") = "Sa",
                                    TEXT((EDATE('Projektkostenkalkulation EP'!$B$4,21)+BG$3),"TTT") = "So",
                                    IF(ISNA(VLOOKUP(EDATE('Projektkostenkalkulation EP'!$B$4,21)+BG$3,Datenquellen!$F$7:$H$45,3,FALSE))," ",VLOOKUP(EDATE('Projektkostenkalkulation EP'!$B$4,21)+BG$3,Datenquellen!$F$7:$H$45,3,FALSE))="X"
                                    ),
                          "X",
                          IF((((NETWORKDAYS('Projektkostenkalkulation EP'!$W$8,EOMONTH('Projektkostenkalkulation EP'!$W$8,0)))*('Projektkostenkalkulation EP'!$N$43/5)*
                                        'Projektkostenkalkulation EP'!$W$27)-SUM($AK$32:BG32))&gt;('Projektkostenkalkulation EP'!$N$43/5),('Projektkostenkalkulation EP'!$N$43/5),
                                         (NETWORKDAYS('Projektkostenkalkulation EP'!$W$8,
                                          EOMONTH('Projektkostenkalkulation EP'!$W$8,0)))*('Projektkostenkalkulation EP'!$N$43/5)*'Projektkostenkalkulation EP'!$W$27-SUM($AK$32:BG32))
                          ),
               "X"
            )</f>
        <v>0</v>
      </c>
      <c r="BI32" s="122" t="str">
        <f xml:space="preserve"> IF(TEXT((EDATE('Projektkostenkalkulation EP'!$B$4,21)+BH$3),"MM")=TEXT((EDATE('Projektkostenkalkulation EP'!$B$4,21)+(BH$3-1)),"MM"),
             IF(
                        OR(
                                    TEXT((EDATE('Projektkostenkalkulation EP'!$B$4,21)+BH$3),"TTT") = "Sa",
                                    TEXT((EDATE('Projektkostenkalkulation EP'!$B$4,21)+BH$3),"TTT") = "So",
                                    IF(ISNA(VLOOKUP(EDATE('Projektkostenkalkulation EP'!$B$4,21)+BH$3,Datenquellen!$F$7:$H$45,3,FALSE))," ",VLOOKUP(EDATE('Projektkostenkalkulation EP'!$B$4,21)+BH$3,Datenquellen!$F$7:$H$45,3,FALSE))="X"
                                    ),
                          "X",
                          IF((((NETWORKDAYS('Projektkostenkalkulation EP'!$W$8,EOMONTH('Projektkostenkalkulation EP'!$W$8,0)))*('Projektkostenkalkulation EP'!$N$43/5)*
                                        'Projektkostenkalkulation EP'!$W$27)-SUM($AK$32:BH32))&gt;('Projektkostenkalkulation EP'!$N$43/5),('Projektkostenkalkulation EP'!$N$43/5),
                                         (NETWORKDAYS('Projektkostenkalkulation EP'!$W$8,
                                          EOMONTH('Projektkostenkalkulation EP'!$W$8,0)))*('Projektkostenkalkulation EP'!$N$43/5)*'Projektkostenkalkulation EP'!$W$27-SUM($AK$32:BH32))
                          ),
               "X"
            )</f>
        <v>X</v>
      </c>
      <c r="BJ32" s="122" t="str">
        <f xml:space="preserve"> IF(TEXT((EDATE('Projektkostenkalkulation EP'!$B$4,21)+BI$3),"MM")=TEXT((EDATE('Projektkostenkalkulation EP'!$B$4,21)+(BI$3-1)),"MM"),
             IF(
                        OR(
                                    TEXT((EDATE('Projektkostenkalkulation EP'!$B$4,21)+BI$3),"TTT") = "Sa",
                                    TEXT((EDATE('Projektkostenkalkulation EP'!$B$4,21)+BI$3),"TTT") = "So",
                                    IF(ISNA(VLOOKUP(EDATE('Projektkostenkalkulation EP'!$B$4,21)+BI$3,Datenquellen!$F$7:$H$45,3,FALSE))," ",VLOOKUP(EDATE('Projektkostenkalkulation EP'!$B$4,21)+BI$3,Datenquellen!$F$7:$H$45,3,FALSE))="X"
                                    ),
                          "X",
                          IF((((NETWORKDAYS('Projektkostenkalkulation EP'!$W$8,EOMONTH('Projektkostenkalkulation EP'!$W$8,0)))*('Projektkostenkalkulation EP'!$N$43/5)*
                                        'Projektkostenkalkulation EP'!$W$27)-SUM($AK$32:BI32))&gt;('Projektkostenkalkulation EP'!$N$43/5),('Projektkostenkalkulation EP'!$N$43/5),
                                         (NETWORKDAYS('Projektkostenkalkulation EP'!$W$8,
                                          EOMONTH('Projektkostenkalkulation EP'!$W$8,0)))*('Projektkostenkalkulation EP'!$N$43/5)*'Projektkostenkalkulation EP'!$W$27-SUM($AK$32:BI32))
                          ),
               "X"
            )</f>
        <v>X</v>
      </c>
      <c r="BK32" s="122">
        <f xml:space="preserve"> IF(TEXT((EDATE('Projektkostenkalkulation EP'!$B$4,21)+BJ$3),"MM")=TEXT((EDATE('Projektkostenkalkulation EP'!$B$4,21)+(BJ$3-1)),"MM"),
             IF(
                        OR(
                                    TEXT((EDATE('Projektkostenkalkulation EP'!$B$4,21)+BJ$3),"TTT") = "Sa",
                                    TEXT((EDATE('Projektkostenkalkulation EP'!$B$4,21)+BJ$3),"TTT") = "So",
                                    IF(ISNA(VLOOKUP(EDATE('Projektkostenkalkulation EP'!$B$4,21)+BJ$3,Datenquellen!$F$7:$H$45,3,FALSE))," ",VLOOKUP(EDATE('Projektkostenkalkulation EP'!$B$4,21)+BJ$3,Datenquellen!$F$7:$H$45,3,FALSE))="X"
                                    ),
                          "X",
                          IF((((NETWORKDAYS('Projektkostenkalkulation EP'!$W$8,EOMONTH('Projektkostenkalkulation EP'!$W$8,0)))*('Projektkostenkalkulation EP'!$N$43/5)*
                                        'Projektkostenkalkulation EP'!$W$27)-SUM($AK$32:BJ32))&gt;('Projektkostenkalkulation EP'!$N$43/5),('Projektkostenkalkulation EP'!$N$43/5),
                                         (NETWORKDAYS('Projektkostenkalkulation EP'!$W$8,
                                          EOMONTH('Projektkostenkalkulation EP'!$W$8,0)))*('Projektkostenkalkulation EP'!$N$43/5)*'Projektkostenkalkulation EP'!$W$27-SUM($AK$32:BJ32))
                          ),
               "X"
            )</f>
        <v>0</v>
      </c>
      <c r="BL32" s="122">
        <f xml:space="preserve"> IF(TEXT((EDATE('Projektkostenkalkulation EP'!$B$4,21)+BK$3),"MM")=TEXT((EDATE('Projektkostenkalkulation EP'!$B$4,21)+(BK$3-1)),"MM"),
             IF(
                        OR(
                                    TEXT((EDATE('Projektkostenkalkulation EP'!$B$4,21)+BK$3),"TTT") = "Sa",
                                    TEXT((EDATE('Projektkostenkalkulation EP'!$B$4,21)+BK$3),"TTT") = "So",
                                    IF(ISNA(VLOOKUP(EDATE('Projektkostenkalkulation EP'!$B$4,21)+BK$3,Datenquellen!$F$7:$H$45,3,FALSE))," ",VLOOKUP(EDATE('Projektkostenkalkulation EP'!$B$4,21)+BK$3,Datenquellen!$F$7:$H$45,3,FALSE))="X"
                                    ),
                          "X",
                          IF((((NETWORKDAYS('Projektkostenkalkulation EP'!$W$8,EOMONTH('Projektkostenkalkulation EP'!$W$8,0)))*('Projektkostenkalkulation EP'!$N$43/5)*
                                        'Projektkostenkalkulation EP'!$W$27)-SUM($AK$32:BK32))&gt;('Projektkostenkalkulation EP'!$N$43/5),('Projektkostenkalkulation EP'!$N$43/5),
                                         (NETWORKDAYS('Projektkostenkalkulation EP'!$W$8,
                                          EOMONTH('Projektkostenkalkulation EP'!$W$8,0)))*('Projektkostenkalkulation EP'!$N$43/5)*'Projektkostenkalkulation EP'!$W$27-SUM($AK$32:BK32))
                          ),
               "X"
            )</f>
        <v>0</v>
      </c>
      <c r="BM32" s="122">
        <f xml:space="preserve"> IF(TEXT((EDATE('Projektkostenkalkulation EP'!$B$4,21)+BL$3),"MM")=TEXT((EDATE('Projektkostenkalkulation EP'!$B$4,21)+(BL$3-1)),"MM"),
             IF(
                        OR(
                                    TEXT((EDATE('Projektkostenkalkulation EP'!$B$4,21)+BL$3),"TTT") = "Sa",
                                    TEXT((EDATE('Projektkostenkalkulation EP'!$B$4,21)+BL$3),"TTT") = "So",
                                    IF(ISNA(VLOOKUP(EDATE('Projektkostenkalkulation EP'!$B$4,21)+BL$3,Datenquellen!$F$7:$H$45,3,FALSE))," ",VLOOKUP(EDATE('Projektkostenkalkulation EP'!$B$4,21)+BL$3,Datenquellen!$F$7:$H$45,3,FALSE))="X"
                                    ),
                          "X",
                          IF((((NETWORKDAYS('Projektkostenkalkulation EP'!$W$8,EOMONTH('Projektkostenkalkulation EP'!$W$8,0)))*('Projektkostenkalkulation EP'!$N$43/5)*
                                        'Projektkostenkalkulation EP'!$W$27)-SUM($AK$32:BL32))&gt;('Projektkostenkalkulation EP'!$N$43/5),('Projektkostenkalkulation EP'!$N$43/5),
                                         (NETWORKDAYS('Projektkostenkalkulation EP'!$W$8,
                                          EOMONTH('Projektkostenkalkulation EP'!$W$8,0)))*('Projektkostenkalkulation EP'!$N$43/5)*'Projektkostenkalkulation EP'!$W$27-SUM($AK$32:BL32))
                          ),
               "X"
            )</f>
        <v>0</v>
      </c>
      <c r="BN32" s="122">
        <f xml:space="preserve"> IF(TEXT((EDATE('Projektkostenkalkulation EP'!$B$4,21)+BM$3),"MM")=TEXT((EDATE('Projektkostenkalkulation EP'!$B$4,21)+(BM$3-1)),"MM"),
             IF(
                        OR(
                                    TEXT((EDATE('Projektkostenkalkulation EP'!$B$4,21)+BM$3),"TTT") = "Sa",
                                    TEXT((EDATE('Projektkostenkalkulation EP'!$B$4,21)+BM$3),"TTT") = "So",
                                    IF(ISNA(VLOOKUP(EDATE('Projektkostenkalkulation EP'!$B$4,21)+BM$3,Datenquellen!$F$7:$H$45,3,FALSE))," ",VLOOKUP(EDATE('Projektkostenkalkulation EP'!$B$4,21)+BM$3,Datenquellen!$F$7:$H$45,3,FALSE))="X"
                                    ),
                          "X",
                          IF((((NETWORKDAYS('Projektkostenkalkulation EP'!$W$8,EOMONTH('Projektkostenkalkulation EP'!$W$8,0)))*('Projektkostenkalkulation EP'!$N$43/5)*
                                        'Projektkostenkalkulation EP'!$W$27)-SUM($AK$32:BM32))&gt;('Projektkostenkalkulation EP'!$N$43/5),('Projektkostenkalkulation EP'!$N$43/5),
                                         (NETWORKDAYS('Projektkostenkalkulation EP'!$W$8,
                                          EOMONTH('Projektkostenkalkulation EP'!$W$8,0)))*('Projektkostenkalkulation EP'!$N$43/5)*'Projektkostenkalkulation EP'!$W$27-SUM($AK$32:BM32))
                          ),
               "X"
            )</f>
        <v>0</v>
      </c>
      <c r="BO32" s="122">
        <f xml:space="preserve"> IF(TEXT((EDATE('Projektkostenkalkulation EP'!$B$4,21)+BN$3),"MM")=TEXT((EDATE('Projektkostenkalkulation EP'!$B$4,21)+(BN$3-1)),"MM"),
             IF(
                        OR(
                                    TEXT((EDATE('Projektkostenkalkulation EP'!$B$4,21)+BN$3),"TTT") = "Sa",
                                    TEXT((EDATE('Projektkostenkalkulation EP'!$B$4,21)+BN$3),"TTT") = "So",
                                    IF(ISNA(VLOOKUP(EDATE('Projektkostenkalkulation EP'!$B$4,21)+BN$3,Datenquellen!$F$7:$H$45,3,FALSE))," ",VLOOKUP(EDATE('Projektkostenkalkulation EP'!$B$4,21)+BN$3,Datenquellen!$F$7:$H$45,3,FALSE))="X"
                                    ),
                          "X",
                          IF((((NETWORKDAYS('Projektkostenkalkulation EP'!$W$8,EOMONTH('Projektkostenkalkulation EP'!$W$8,0)))*('Projektkostenkalkulation EP'!$N$43/5)*
                                        'Projektkostenkalkulation EP'!$W$27)-SUM($AK$32:BN32))&gt;('Projektkostenkalkulation EP'!$N$43/5),('Projektkostenkalkulation EP'!$N$43/5),
                                         (NETWORKDAYS('Projektkostenkalkulation EP'!$W$8,
                                          EOMONTH('Projektkostenkalkulation EP'!$W$8,0)))*('Projektkostenkalkulation EP'!$N$43/5)*'Projektkostenkalkulation EP'!$W$27-SUM($AK$32:BN32))
                          ),
               "X"
            )</f>
        <v>0</v>
      </c>
      <c r="BP32" s="121">
        <f>SUM(AK32:BO32)</f>
        <v>0</v>
      </c>
      <c r="BQ32" s="525">
        <f>BP32-BP33</f>
        <v>0</v>
      </c>
    </row>
    <row r="33" spans="1:69" ht="14.25" customHeight="1" thickBot="1" x14ac:dyDescent="0.25">
      <c r="A33" s="3" t="s">
        <v>82</v>
      </c>
      <c r="B33" s="270"/>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123">
        <f>SUM(B33:AF33)</f>
        <v>0</v>
      </c>
      <c r="AH33" s="526"/>
      <c r="AJ33" s="3" t="s">
        <v>82</v>
      </c>
      <c r="AK33" s="270"/>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123">
        <f>SUM(AK33:BO33)</f>
        <v>0</v>
      </c>
      <c r="BQ33" s="526"/>
    </row>
    <row r="34" spans="1:69" x14ac:dyDescent="0.2">
      <c r="A34" s="1" t="s">
        <v>59</v>
      </c>
      <c r="B34" s="527" t="str">
        <f>TEXT('Projektkostenkalkulation EP'!$L$8,"MMMM JJJJ")</f>
        <v>November 2024</v>
      </c>
      <c r="C34" s="527"/>
      <c r="D34" s="527"/>
      <c r="E34" s="527"/>
      <c r="F34" s="527"/>
      <c r="G34" s="527"/>
      <c r="H34" s="527"/>
      <c r="I34" s="527"/>
      <c r="J34" s="527"/>
      <c r="K34" s="527"/>
      <c r="L34" s="527"/>
      <c r="M34" s="527"/>
      <c r="N34" s="527"/>
      <c r="O34" s="527"/>
      <c r="P34" s="527"/>
      <c r="Q34" s="527"/>
      <c r="R34" s="527"/>
      <c r="S34" s="527"/>
      <c r="T34" s="527"/>
      <c r="U34" s="527"/>
      <c r="V34" s="527"/>
      <c r="W34" s="527"/>
      <c r="X34" s="527"/>
      <c r="Y34" s="527"/>
      <c r="Z34" s="527"/>
      <c r="AA34" s="527"/>
      <c r="AB34" s="527"/>
      <c r="AC34" s="527"/>
      <c r="AD34" s="527"/>
      <c r="AE34" s="527"/>
      <c r="AF34" s="527"/>
      <c r="AG34" s="527"/>
      <c r="AH34" s="528"/>
      <c r="AJ34" s="1" t="s">
        <v>59</v>
      </c>
      <c r="AK34" s="527" t="str">
        <f>TEXT('Projektkostenkalkulation EP'!$X$8,"MMMM JJJJ")</f>
        <v>November 2025</v>
      </c>
      <c r="AL34" s="527"/>
      <c r="AM34" s="527"/>
      <c r="AN34" s="527"/>
      <c r="AO34" s="527"/>
      <c r="AP34" s="527"/>
      <c r="AQ34" s="527"/>
      <c r="AR34" s="527"/>
      <c r="AS34" s="527"/>
      <c r="AT34" s="527"/>
      <c r="AU34" s="527"/>
      <c r="AV34" s="527"/>
      <c r="AW34" s="527"/>
      <c r="AX34" s="527"/>
      <c r="AY34" s="527"/>
      <c r="AZ34" s="527"/>
      <c r="BA34" s="527"/>
      <c r="BB34" s="527"/>
      <c r="BC34" s="527"/>
      <c r="BD34" s="527"/>
      <c r="BE34" s="527"/>
      <c r="BF34" s="527"/>
      <c r="BG34" s="527"/>
      <c r="BH34" s="527"/>
      <c r="BI34" s="527"/>
      <c r="BJ34" s="527"/>
      <c r="BK34" s="527"/>
      <c r="BL34" s="527"/>
      <c r="BM34" s="527"/>
      <c r="BN34" s="527"/>
      <c r="BO34" s="527"/>
      <c r="BP34" s="527"/>
      <c r="BQ34" s="528"/>
    </row>
    <row r="35" spans="1:69" ht="14.25" customHeight="1" x14ac:dyDescent="0.2">
      <c r="A35" s="2" t="s">
        <v>81</v>
      </c>
      <c r="B35" s="124" t="str">
        <f>IF(
            OR(
                     TEXT(EDATE('Projektkostenkalkulation EP'!$B$4,10),"TTT") = "Sa",
                     TEXT(EDATE('Projektkostenkalkulation EP'!$B$4,10),"TTT") = "So",
                     IF(ISNA(VLOOKUP(EDATE('Projektkostenkalkulation EP'!$B$4,10),Datenquellen!$F$7:$H$45,3,FALSE))," ",VLOOKUP(EDATE('Projektkostenkalkulation EP'!$B$4,10),Datenquellen!$F$7:$H$45,3,FALSE))="X"
                            ),
                    "X",
                    IF('Projektkostenkalkulation EP'!$L$27&gt;0,('Projektkostenkalkulation EP'!$N$43/5),0)
            )</f>
        <v>X</v>
      </c>
      <c r="C35" s="122" t="str">
        <f xml:space="preserve"> IF(TEXT((EDATE('Projektkostenkalkulation EP'!$B$4,10)+AK$3),"MM")=TEXT((EDATE('Projektkostenkalkulation EP'!$B$4,10)+(AK$3-1)),"MM"),
             IF(
                        OR(
                                    TEXT((EDATE('Projektkostenkalkulation EP'!$B$4,10)+AK$3),"TTT") = "Sa",
                                    TEXT((EDATE('Projektkostenkalkulation EP'!$B$4,10)+AK$3),"TTT") = "So",
                                    IF(ISNA(VLOOKUP(EDATE('Projektkostenkalkulation EP'!$B$4,10)+AK$3,Datenquellen!$F$7:$H$45,3,FALSE))," ",VLOOKUP(EDATE('Projektkostenkalkulation EP'!$B$4,10)+AK$3,Datenquellen!$F$7:$H$45,3,FALSE))="X"
                                    ),
                          "X",
                          IF((((NETWORKDAYS('Projektkostenkalkulation EP'!$L$8,EOMONTH('Projektkostenkalkulation EP'!$L$8,0)))*('Projektkostenkalkulation EP'!$N$43/5)*
                                        'Projektkostenkalkulation EP'!$L$27)-SUM($B$35:B35))&gt;('Projektkostenkalkulation EP'!$N$43/5),('Projektkostenkalkulation EP'!$N$43/5),
                                         (NETWORKDAYS('Projektkostenkalkulation EP'!$L$8,
                                          EOMONTH('Projektkostenkalkulation EP'!$L$8,0)))*('Projektkostenkalkulation EP'!$N$43/5)*'Projektkostenkalkulation EP'!$L$27-SUM($B$35:B35))
                          ),
               "X"
            )</f>
        <v>X</v>
      </c>
      <c r="D35" s="122" t="str">
        <f xml:space="preserve"> IF(TEXT((EDATE('Projektkostenkalkulation EP'!$B$4,10)+AL$3),"MM")=TEXT((EDATE('Projektkostenkalkulation EP'!$B$4,10)+(AL$3-1)),"MM"),
             IF(
                        OR(
                                    TEXT((EDATE('Projektkostenkalkulation EP'!$B$4,10)+AL$3),"TTT") = "Sa",
                                    TEXT((EDATE('Projektkostenkalkulation EP'!$B$4,10)+AL$3),"TTT") = "So",
                                    IF(ISNA(VLOOKUP(EDATE('Projektkostenkalkulation EP'!$B$4,10)+AL$3,Datenquellen!$F$7:$H$45,3,FALSE))," ",VLOOKUP(EDATE('Projektkostenkalkulation EP'!$B$4,10)+AL$3,Datenquellen!$F$7:$H$45,3,FALSE))="X"
                                    ),
                          "X",
                          IF((((NETWORKDAYS('Projektkostenkalkulation EP'!$L$8,EOMONTH('Projektkostenkalkulation EP'!$L$8,0)))*('Projektkostenkalkulation EP'!$N$43/5)*
                                        'Projektkostenkalkulation EP'!$L$27)-SUM($B$35:C35))&gt;('Projektkostenkalkulation EP'!$N$43/5),('Projektkostenkalkulation EP'!$N$43/5),
                                         (NETWORKDAYS('Projektkostenkalkulation EP'!$L$8,
                                          EOMONTH('Projektkostenkalkulation EP'!$L$8,0)))*('Projektkostenkalkulation EP'!$N$43/5)*'Projektkostenkalkulation EP'!$L$27-SUM($B$35:C35))
                          ),
               "X"
            )</f>
        <v>X</v>
      </c>
      <c r="E35" s="122">
        <f xml:space="preserve"> IF(TEXT((EDATE('Projektkostenkalkulation EP'!$B$4,10)+AM$3),"MM")=TEXT((EDATE('Projektkostenkalkulation EP'!$B$4,10)+(AM$3-1)),"MM"),
             IF(
                        OR(
                                    TEXT((EDATE('Projektkostenkalkulation EP'!$B$4,10)+AM$3),"TTT") = "Sa",
                                    TEXT((EDATE('Projektkostenkalkulation EP'!$B$4,10)+AM$3),"TTT") = "So",
                                    IF(ISNA(VLOOKUP(EDATE('Projektkostenkalkulation EP'!$B$4,10)+AM$3,Datenquellen!$F$7:$H$45,3,FALSE))," ",VLOOKUP(EDATE('Projektkostenkalkulation EP'!$B$4,10)+AM$3,Datenquellen!$F$7:$H$45,3,FALSE))="X"
                                    ),
                          "X",
                          IF((((NETWORKDAYS('Projektkostenkalkulation EP'!$L$8,EOMONTH('Projektkostenkalkulation EP'!$L$8,0)))*('Projektkostenkalkulation EP'!$N$43/5)*
                                        'Projektkostenkalkulation EP'!$L$27)-SUM($B$35:D35))&gt;('Projektkostenkalkulation EP'!$N$43/5),('Projektkostenkalkulation EP'!$N$43/5),
                                         (NETWORKDAYS('Projektkostenkalkulation EP'!$L$8,
                                          EOMONTH('Projektkostenkalkulation EP'!$L$8,0)))*('Projektkostenkalkulation EP'!$N$43/5)*'Projektkostenkalkulation EP'!$L$27-SUM($B$35:D35))
                          ),
               "X"
            )</f>
        <v>0</v>
      </c>
      <c r="F35" s="122">
        <f xml:space="preserve"> IF(TEXT((EDATE('Projektkostenkalkulation EP'!$B$4,10)+AN$3),"MM")=TEXT((EDATE('Projektkostenkalkulation EP'!$B$4,10)+(AN$3-1)),"MM"),
             IF(
                        OR(
                                    TEXT((EDATE('Projektkostenkalkulation EP'!$B$4,10)+AN$3),"TTT") = "Sa",
                                    TEXT((EDATE('Projektkostenkalkulation EP'!$B$4,10)+AN$3),"TTT") = "So",
                                    IF(ISNA(VLOOKUP(EDATE('Projektkostenkalkulation EP'!$B$4,10)+AN$3,Datenquellen!$F$7:$H$45,3,FALSE))," ",VLOOKUP(EDATE('Projektkostenkalkulation EP'!$B$4,10)+AN$3,Datenquellen!$F$7:$H$45,3,FALSE))="X"
                                    ),
                          "X",
                          IF((((NETWORKDAYS('Projektkostenkalkulation EP'!$L$8,EOMONTH('Projektkostenkalkulation EP'!$L$8,0)))*('Projektkostenkalkulation EP'!$N$43/5)*
                                        'Projektkostenkalkulation EP'!$L$27)-SUM($B$35:E35))&gt;('Projektkostenkalkulation EP'!$N$43/5),('Projektkostenkalkulation EP'!$N$43/5),
                                         (NETWORKDAYS('Projektkostenkalkulation EP'!$L$8,
                                          EOMONTH('Projektkostenkalkulation EP'!$L$8,0)))*('Projektkostenkalkulation EP'!$N$43/5)*'Projektkostenkalkulation EP'!$L$27-SUM($B$35:E35))
                          ),
               "X"
            )</f>
        <v>0</v>
      </c>
      <c r="G35" s="122">
        <f xml:space="preserve"> IF(TEXT((EDATE('Projektkostenkalkulation EP'!$B$4,10)+AO$3),"MM")=TEXT((EDATE('Projektkostenkalkulation EP'!$B$4,10)+(AO$3-1)),"MM"),
             IF(
                        OR(
                                    TEXT((EDATE('Projektkostenkalkulation EP'!$B$4,10)+AO$3),"TTT") = "Sa",
                                    TEXT((EDATE('Projektkostenkalkulation EP'!$B$4,10)+AO$3),"TTT") = "So",
                                    IF(ISNA(VLOOKUP(EDATE('Projektkostenkalkulation EP'!$B$4,10)+AO$3,Datenquellen!$F$7:$H$45,3,FALSE))," ",VLOOKUP(EDATE('Projektkostenkalkulation EP'!$B$4,10)+AO$3,Datenquellen!$F$7:$H$45,3,FALSE))="X"
                                    ),
                          "X",
                          IF((((NETWORKDAYS('Projektkostenkalkulation EP'!$L$8,EOMONTH('Projektkostenkalkulation EP'!$L$8,0)))*('Projektkostenkalkulation EP'!$N$43/5)*
                                        'Projektkostenkalkulation EP'!$L$27)-SUM($B$35:F35))&gt;('Projektkostenkalkulation EP'!$N$43/5),('Projektkostenkalkulation EP'!$N$43/5),
                                         (NETWORKDAYS('Projektkostenkalkulation EP'!$L$8,
                                          EOMONTH('Projektkostenkalkulation EP'!$L$8,0)))*('Projektkostenkalkulation EP'!$N$43/5)*'Projektkostenkalkulation EP'!$L$27-SUM($B$35:F35))
                          ),
               "X"
            )</f>
        <v>0</v>
      </c>
      <c r="H35" s="122">
        <f xml:space="preserve"> IF(TEXT((EDATE('Projektkostenkalkulation EP'!$B$4,10)+AP$3),"MM")=TEXT((EDATE('Projektkostenkalkulation EP'!$B$4,10)+(AP$3-1)),"MM"),
             IF(
                        OR(
                                    TEXT((EDATE('Projektkostenkalkulation EP'!$B$4,10)+AP$3),"TTT") = "Sa",
                                    TEXT((EDATE('Projektkostenkalkulation EP'!$B$4,10)+AP$3),"TTT") = "So",
                                    IF(ISNA(VLOOKUP(EDATE('Projektkostenkalkulation EP'!$B$4,10)+AP$3,Datenquellen!$F$7:$H$45,3,FALSE))," ",VLOOKUP(EDATE('Projektkostenkalkulation EP'!$B$4,10)+AP$3,Datenquellen!$F$7:$H$45,3,FALSE))="X"
                                    ),
                          "X",
                          IF((((NETWORKDAYS('Projektkostenkalkulation EP'!$L$8,EOMONTH('Projektkostenkalkulation EP'!$L$8,0)))*('Projektkostenkalkulation EP'!$N$43/5)*
                                        'Projektkostenkalkulation EP'!$L$27)-SUM($B$35:G35))&gt;('Projektkostenkalkulation EP'!$N$43/5),('Projektkostenkalkulation EP'!$N$43/5),
                                         (NETWORKDAYS('Projektkostenkalkulation EP'!$L$8,
                                          EOMONTH('Projektkostenkalkulation EP'!$L$8,0)))*('Projektkostenkalkulation EP'!$N$43/5)*'Projektkostenkalkulation EP'!$L$27-SUM($B$35:G35))
                          ),
               "X"
            )</f>
        <v>0</v>
      </c>
      <c r="I35" s="122">
        <f xml:space="preserve"> IF(TEXT((EDATE('Projektkostenkalkulation EP'!$B$4,10)+AQ$3),"MM")=TEXT((EDATE('Projektkostenkalkulation EP'!$B$4,10)+(AQ$3-1)),"MM"),
             IF(
                        OR(
                                    TEXT((EDATE('Projektkostenkalkulation EP'!$B$4,10)+AQ$3),"TTT") = "Sa",
                                    TEXT((EDATE('Projektkostenkalkulation EP'!$B$4,10)+AQ$3),"TTT") = "So",
                                    IF(ISNA(VLOOKUP(EDATE('Projektkostenkalkulation EP'!$B$4,10)+AQ$3,Datenquellen!$F$7:$H$45,3,FALSE))," ",VLOOKUP(EDATE('Projektkostenkalkulation EP'!$B$4,10)+AQ$3,Datenquellen!$F$7:$H$45,3,FALSE))="X"
                                    ),
                          "X",
                          IF((((NETWORKDAYS('Projektkostenkalkulation EP'!$L$8,EOMONTH('Projektkostenkalkulation EP'!$L$8,0)))*('Projektkostenkalkulation EP'!$N$43/5)*
                                        'Projektkostenkalkulation EP'!$L$27)-SUM($B$35:H35))&gt;('Projektkostenkalkulation EP'!$N$43/5),('Projektkostenkalkulation EP'!$N$43/5),
                                         (NETWORKDAYS('Projektkostenkalkulation EP'!$L$8,
                                          EOMONTH('Projektkostenkalkulation EP'!$L$8,0)))*('Projektkostenkalkulation EP'!$N$43/5)*'Projektkostenkalkulation EP'!$L$27-SUM($B$35:H35))
                          ),
               "X"
            )</f>
        <v>0</v>
      </c>
      <c r="J35" s="122" t="str">
        <f xml:space="preserve"> IF(TEXT((EDATE('Projektkostenkalkulation EP'!$B$4,10)+AR$3),"MM")=TEXT((EDATE('Projektkostenkalkulation EP'!$B$4,10)+(AR$3-1)),"MM"),
             IF(
                        OR(
                                    TEXT((EDATE('Projektkostenkalkulation EP'!$B$4,10)+AR$3),"TTT") = "Sa",
                                    TEXT((EDATE('Projektkostenkalkulation EP'!$B$4,10)+AR$3),"TTT") = "So",
                                    IF(ISNA(VLOOKUP(EDATE('Projektkostenkalkulation EP'!$B$4,10)+AR$3,Datenquellen!$F$7:$H$45,3,FALSE))," ",VLOOKUP(EDATE('Projektkostenkalkulation EP'!$B$4,10)+AR$3,Datenquellen!$F$7:$H$45,3,FALSE))="X"
                                    ),
                          "X",
                          IF((((NETWORKDAYS('Projektkostenkalkulation EP'!$L$8,EOMONTH('Projektkostenkalkulation EP'!$L$8,0)))*('Projektkostenkalkulation EP'!$N$43/5)*
                                        'Projektkostenkalkulation EP'!$L$27)-SUM($B$35:I35))&gt;('Projektkostenkalkulation EP'!$N$43/5),('Projektkostenkalkulation EP'!$N$43/5),
                                         (NETWORKDAYS('Projektkostenkalkulation EP'!$L$8,
                                          EOMONTH('Projektkostenkalkulation EP'!$L$8,0)))*('Projektkostenkalkulation EP'!$N$43/5)*'Projektkostenkalkulation EP'!$L$27-SUM($B$35:I35))
                          ),
               "X"
            )</f>
        <v>X</v>
      </c>
      <c r="K35" s="122" t="str">
        <f xml:space="preserve"> IF(TEXT((EDATE('Projektkostenkalkulation EP'!$B$4,10)+AS$3),"MM")=TEXT((EDATE('Projektkostenkalkulation EP'!$B$4,10)+(AS$3-1)),"MM"),
             IF(
                        OR(
                                    TEXT((EDATE('Projektkostenkalkulation EP'!$B$4,10)+AS$3),"TTT") = "Sa",
                                    TEXT((EDATE('Projektkostenkalkulation EP'!$B$4,10)+AS$3),"TTT") = "So",
                                    IF(ISNA(VLOOKUP(EDATE('Projektkostenkalkulation EP'!$B$4,10)+AS$3,Datenquellen!$F$7:$H$45,3,FALSE))," ",VLOOKUP(EDATE('Projektkostenkalkulation EP'!$B$4,10)+AS$3,Datenquellen!$F$7:$H$45,3,FALSE))="X"
                                    ),
                          "X",
                          IF((((NETWORKDAYS('Projektkostenkalkulation EP'!$L$8,EOMONTH('Projektkostenkalkulation EP'!$L$8,0)))*('Projektkostenkalkulation EP'!$N$43/5)*
                                        'Projektkostenkalkulation EP'!$L$27)-SUM($B$35:J35))&gt;('Projektkostenkalkulation EP'!$N$43/5),('Projektkostenkalkulation EP'!$N$43/5),
                                         (NETWORKDAYS('Projektkostenkalkulation EP'!$L$8,
                                          EOMONTH('Projektkostenkalkulation EP'!$L$8,0)))*('Projektkostenkalkulation EP'!$N$43/5)*'Projektkostenkalkulation EP'!$L$27-SUM($B$35:J35))
                          ),
               "X"
            )</f>
        <v>X</v>
      </c>
      <c r="L35" s="122">
        <f xml:space="preserve"> IF(TEXT((EDATE('Projektkostenkalkulation EP'!$B$4,10)+AT$3),"MM")=TEXT((EDATE('Projektkostenkalkulation EP'!$B$4,10)+(AT$3-1)),"MM"),
             IF(
                        OR(
                                    TEXT((EDATE('Projektkostenkalkulation EP'!$B$4,10)+AT$3),"TTT") = "Sa",
                                    TEXT((EDATE('Projektkostenkalkulation EP'!$B$4,10)+AT$3),"TTT") = "So",
                                    IF(ISNA(VLOOKUP(EDATE('Projektkostenkalkulation EP'!$B$4,10)+AT$3,Datenquellen!$F$7:$H$45,3,FALSE))," ",VLOOKUP(EDATE('Projektkostenkalkulation EP'!$B$4,10)+AT$3,Datenquellen!$F$7:$H$45,3,FALSE))="X"
                                    ),
                          "X",
                          IF((((NETWORKDAYS('Projektkostenkalkulation EP'!$L$8,EOMONTH('Projektkostenkalkulation EP'!$L$8,0)))*('Projektkostenkalkulation EP'!$N$43/5)*
                                        'Projektkostenkalkulation EP'!$L$27)-SUM($B$35:K35))&gt;('Projektkostenkalkulation EP'!$N$43/5),('Projektkostenkalkulation EP'!$N$43/5),
                                         (NETWORKDAYS('Projektkostenkalkulation EP'!$L$8,
                                          EOMONTH('Projektkostenkalkulation EP'!$L$8,0)))*('Projektkostenkalkulation EP'!$N$43/5)*'Projektkostenkalkulation EP'!$L$27-SUM($B$35:K35))
                          ),
               "X"
            )</f>
        <v>0</v>
      </c>
      <c r="M35" s="122">
        <f xml:space="preserve"> IF(TEXT((EDATE('Projektkostenkalkulation EP'!$B$4,10)+AU$3),"MM")=TEXT((EDATE('Projektkostenkalkulation EP'!$B$4,10)+(AU$3-1)),"MM"),
             IF(
                        OR(
                                    TEXT((EDATE('Projektkostenkalkulation EP'!$B$4,10)+AU$3),"TTT") = "Sa",
                                    TEXT((EDATE('Projektkostenkalkulation EP'!$B$4,10)+AU$3),"TTT") = "So",
                                    IF(ISNA(VLOOKUP(EDATE('Projektkostenkalkulation EP'!$B$4,10)+AU$3,Datenquellen!$F$7:$H$45,3,FALSE))," ",VLOOKUP(EDATE('Projektkostenkalkulation EP'!$B$4,10)+AU$3,Datenquellen!$F$7:$H$45,3,FALSE))="X"
                                    ),
                          "X",
                          IF((((NETWORKDAYS('Projektkostenkalkulation EP'!$L$8,EOMONTH('Projektkostenkalkulation EP'!$L$8,0)))*('Projektkostenkalkulation EP'!$N$43/5)*
                                        'Projektkostenkalkulation EP'!$L$27)-SUM($B$35:L35))&gt;('Projektkostenkalkulation EP'!$N$43/5),('Projektkostenkalkulation EP'!$N$43/5),
                                         (NETWORKDAYS('Projektkostenkalkulation EP'!$L$8,
                                          EOMONTH('Projektkostenkalkulation EP'!$L$8,0)))*('Projektkostenkalkulation EP'!$N$43/5)*'Projektkostenkalkulation EP'!$L$27-SUM($B$35:L35))
                          ),
               "X"
            )</f>
        <v>0</v>
      </c>
      <c r="N35" s="122">
        <f xml:space="preserve"> IF(TEXT((EDATE('Projektkostenkalkulation EP'!$B$4,10)+AV$3),"MM")=TEXT((EDATE('Projektkostenkalkulation EP'!$B$4,10)+(AV$3-1)),"MM"),
             IF(
                        OR(
                                    TEXT((EDATE('Projektkostenkalkulation EP'!$B$4,10)+AV$3),"TTT") = "Sa",
                                    TEXT((EDATE('Projektkostenkalkulation EP'!$B$4,10)+AV$3),"TTT") = "So",
                                    IF(ISNA(VLOOKUP(EDATE('Projektkostenkalkulation EP'!$B$4,10)+AV$3,Datenquellen!$F$7:$H$45,3,FALSE))," ",VLOOKUP(EDATE('Projektkostenkalkulation EP'!$B$4,10)+AV$3,Datenquellen!$F$7:$H$45,3,FALSE))="X"
                                    ),
                          "X",
                          IF((((NETWORKDAYS('Projektkostenkalkulation EP'!$L$8,EOMONTH('Projektkostenkalkulation EP'!$L$8,0)))*('Projektkostenkalkulation EP'!$N$43/5)*
                                        'Projektkostenkalkulation EP'!$L$27)-SUM($B$35:M35))&gt;('Projektkostenkalkulation EP'!$N$43/5),('Projektkostenkalkulation EP'!$N$43/5),
                                         (NETWORKDAYS('Projektkostenkalkulation EP'!$L$8,
                                          EOMONTH('Projektkostenkalkulation EP'!$L$8,0)))*('Projektkostenkalkulation EP'!$N$43/5)*'Projektkostenkalkulation EP'!$L$27-SUM($B$35:M35))
                          ),
               "X"
            )</f>
        <v>0</v>
      </c>
      <c r="O35" s="122">
        <f xml:space="preserve"> IF(TEXT((EDATE('Projektkostenkalkulation EP'!$B$4,10)+AW$3),"MM")=TEXT((EDATE('Projektkostenkalkulation EP'!$B$4,10)+(AW$3-1)),"MM"),
             IF(
                        OR(
                                    TEXT((EDATE('Projektkostenkalkulation EP'!$B$4,10)+AW$3),"TTT") = "Sa",
                                    TEXT((EDATE('Projektkostenkalkulation EP'!$B$4,10)+AW$3),"TTT") = "So",
                                    IF(ISNA(VLOOKUP(EDATE('Projektkostenkalkulation EP'!$B$4,10)+AW$3,Datenquellen!$F$7:$H$45,3,FALSE))," ",VLOOKUP(EDATE('Projektkostenkalkulation EP'!$B$4,10)+AW$3,Datenquellen!$F$7:$H$45,3,FALSE))="X"
                                    ),
                          "X",
                          IF((((NETWORKDAYS('Projektkostenkalkulation EP'!$L$8,EOMONTH('Projektkostenkalkulation EP'!$L$8,0)))*('Projektkostenkalkulation EP'!$N$43/5)*
                                        'Projektkostenkalkulation EP'!$L$27)-SUM($B$35:N35))&gt;('Projektkostenkalkulation EP'!$N$43/5),('Projektkostenkalkulation EP'!$N$43/5),
                                         (NETWORKDAYS('Projektkostenkalkulation EP'!$L$8,
                                          EOMONTH('Projektkostenkalkulation EP'!$L$8,0)))*('Projektkostenkalkulation EP'!$N$43/5)*'Projektkostenkalkulation EP'!$L$27-SUM($B$35:N35))
                          ),
               "X"
            )</f>
        <v>0</v>
      </c>
      <c r="P35" s="122">
        <f xml:space="preserve"> IF(TEXT((EDATE('Projektkostenkalkulation EP'!$B$4,10)+AX$3),"MM")=TEXT((EDATE('Projektkostenkalkulation EP'!$B$4,10)+(AX$3-1)),"MM"),
             IF(
                        OR(
                                    TEXT((EDATE('Projektkostenkalkulation EP'!$B$4,10)+AX$3),"TTT") = "Sa",
                                    TEXT((EDATE('Projektkostenkalkulation EP'!$B$4,10)+AX$3),"TTT") = "So",
                                    IF(ISNA(VLOOKUP(EDATE('Projektkostenkalkulation EP'!$B$4,10)+AX$3,Datenquellen!$F$7:$H$45,3,FALSE))," ",VLOOKUP(EDATE('Projektkostenkalkulation EP'!$B$4,10)+AX$3,Datenquellen!$F$7:$H$45,3,FALSE))="X"
                                    ),
                          "X",
                          IF((((NETWORKDAYS('Projektkostenkalkulation EP'!$L$8,EOMONTH('Projektkostenkalkulation EP'!$L$8,0)))*('Projektkostenkalkulation EP'!$N$43/5)*
                                        'Projektkostenkalkulation EP'!$L$27)-SUM($B$35:O35))&gt;('Projektkostenkalkulation EP'!$N$43/5),('Projektkostenkalkulation EP'!$N$43/5),
                                         (NETWORKDAYS('Projektkostenkalkulation EP'!$L$8,
                                          EOMONTH('Projektkostenkalkulation EP'!$L$8,0)))*('Projektkostenkalkulation EP'!$N$43/5)*'Projektkostenkalkulation EP'!$L$27-SUM($B$35:O35))
                          ),
               "X"
            )</f>
        <v>0</v>
      </c>
      <c r="Q35" s="122" t="str">
        <f xml:space="preserve"> IF(TEXT((EDATE('Projektkostenkalkulation EP'!$B$4,10)+AY$3),"MM")=TEXT((EDATE('Projektkostenkalkulation EP'!$B$4,10)+(AY$3-1)),"MM"),
             IF(
                        OR(
                                    TEXT((EDATE('Projektkostenkalkulation EP'!$B$4,10)+AY$3),"TTT") = "Sa",
                                    TEXT((EDATE('Projektkostenkalkulation EP'!$B$4,10)+AY$3),"TTT") = "So",
                                    IF(ISNA(VLOOKUP(EDATE('Projektkostenkalkulation EP'!$B$4,10)+AY$3,Datenquellen!$F$7:$H$45,3,FALSE))," ",VLOOKUP(EDATE('Projektkostenkalkulation EP'!$B$4,10)+AY$3,Datenquellen!$F$7:$H$45,3,FALSE))="X"
                                    ),
                          "X",
                          IF((((NETWORKDAYS('Projektkostenkalkulation EP'!$L$8,EOMONTH('Projektkostenkalkulation EP'!$L$8,0)))*('Projektkostenkalkulation EP'!$N$43/5)*
                                        'Projektkostenkalkulation EP'!$L$27)-SUM($B$35:P35))&gt;('Projektkostenkalkulation EP'!$N$43/5),('Projektkostenkalkulation EP'!$N$43/5),
                                         (NETWORKDAYS('Projektkostenkalkulation EP'!$L$8,
                                          EOMONTH('Projektkostenkalkulation EP'!$L$8,0)))*('Projektkostenkalkulation EP'!$N$43/5)*'Projektkostenkalkulation EP'!$L$27-SUM($B$35:P35))
                          ),
               "X"
            )</f>
        <v>X</v>
      </c>
      <c r="R35" s="122" t="str">
        <f xml:space="preserve"> IF(TEXT((EDATE('Projektkostenkalkulation EP'!$B$4,10)+AZ$3),"MM")=TEXT((EDATE('Projektkostenkalkulation EP'!$B$4,10)+(AZ$3-1)),"MM"),
             IF(
                        OR(
                                    TEXT((EDATE('Projektkostenkalkulation EP'!$B$4,10)+AZ$3),"TTT") = "Sa",
                                    TEXT((EDATE('Projektkostenkalkulation EP'!$B$4,10)+AZ$3),"TTT") = "So",
                                    IF(ISNA(VLOOKUP(EDATE('Projektkostenkalkulation EP'!$B$4,10)+AZ$3,Datenquellen!$F$7:$H$45,3,FALSE))," ",VLOOKUP(EDATE('Projektkostenkalkulation EP'!$B$4,10)+AZ$3,Datenquellen!$F$7:$H$45,3,FALSE))="X"
                                    ),
                          "X",
                          IF((((NETWORKDAYS('Projektkostenkalkulation EP'!$L$8,EOMONTH('Projektkostenkalkulation EP'!$L$8,0)))*('Projektkostenkalkulation EP'!$N$43/5)*
                                        'Projektkostenkalkulation EP'!$L$27)-SUM($B$35:Q35))&gt;('Projektkostenkalkulation EP'!$N$43/5),('Projektkostenkalkulation EP'!$N$43/5),
                                         (NETWORKDAYS('Projektkostenkalkulation EP'!$L$8,
                                          EOMONTH('Projektkostenkalkulation EP'!$L$8,0)))*('Projektkostenkalkulation EP'!$N$43/5)*'Projektkostenkalkulation EP'!$L$27-SUM($B$35:Q35))
                          ),
               "X"
            )</f>
        <v>X</v>
      </c>
      <c r="S35" s="122">
        <f xml:space="preserve"> IF(TEXT((EDATE('Projektkostenkalkulation EP'!$B$4,10)+BA$3),"MM")=TEXT((EDATE('Projektkostenkalkulation EP'!$B$4,10)+(BA$3-1)),"MM"),
             IF(
                        OR(
                                    TEXT((EDATE('Projektkostenkalkulation EP'!$B$4,10)+BA$3),"TTT") = "Sa",
                                    TEXT((EDATE('Projektkostenkalkulation EP'!$B$4,10)+BA$3),"TTT") = "So",
                                    IF(ISNA(VLOOKUP(EDATE('Projektkostenkalkulation EP'!$B$4,10)+BA$3,Datenquellen!$F$7:$H$45,3,FALSE))," ",VLOOKUP(EDATE('Projektkostenkalkulation EP'!$B$4,10)+BA$3,Datenquellen!$F$7:$H$45,3,FALSE))="X"
                                    ),
                          "X",
                          IF((((NETWORKDAYS('Projektkostenkalkulation EP'!$L$8,EOMONTH('Projektkostenkalkulation EP'!$L$8,0)))*('Projektkostenkalkulation EP'!$N$43/5)*
                                        'Projektkostenkalkulation EP'!$L$27)-SUM($B$35:R35))&gt;('Projektkostenkalkulation EP'!$N$43/5),('Projektkostenkalkulation EP'!$N$43/5),
                                         (NETWORKDAYS('Projektkostenkalkulation EP'!$L$8,
                                          EOMONTH('Projektkostenkalkulation EP'!$L$8,0)))*('Projektkostenkalkulation EP'!$N$43/5)*'Projektkostenkalkulation EP'!$L$27-SUM($B$35:R35))
                          ),
               "X"
            )</f>
        <v>0</v>
      </c>
      <c r="T35" s="122">
        <f xml:space="preserve"> IF(TEXT((EDATE('Projektkostenkalkulation EP'!$B$4,10)+BB$3),"MM")=TEXT((EDATE('Projektkostenkalkulation EP'!$B$4,10)+(BB$3-1)),"MM"),
             IF(
                        OR(
                                    TEXT((EDATE('Projektkostenkalkulation EP'!$B$4,10)+BB$3),"TTT") = "Sa",
                                    TEXT((EDATE('Projektkostenkalkulation EP'!$B$4,10)+BB$3),"TTT") = "So",
                                    IF(ISNA(VLOOKUP(EDATE('Projektkostenkalkulation EP'!$B$4,10)+BB$3,Datenquellen!$F$7:$H$45,3,FALSE))," ",VLOOKUP(EDATE('Projektkostenkalkulation EP'!$B$4,10)+BB$3,Datenquellen!$F$7:$H$45,3,FALSE))="X"
                                    ),
                          "X",
                          IF((((NETWORKDAYS('Projektkostenkalkulation EP'!$L$8,EOMONTH('Projektkostenkalkulation EP'!$L$8,0)))*('Projektkostenkalkulation EP'!$N$43/5)*
                                        'Projektkostenkalkulation EP'!$L$27)-SUM($B$35:S35))&gt;('Projektkostenkalkulation EP'!$N$43/5),('Projektkostenkalkulation EP'!$N$43/5),
                                         (NETWORKDAYS('Projektkostenkalkulation EP'!$L$8,
                                          EOMONTH('Projektkostenkalkulation EP'!$L$8,0)))*('Projektkostenkalkulation EP'!$N$43/5)*'Projektkostenkalkulation EP'!$L$27-SUM($B$35:S35))
                          ),
               "X"
            )</f>
        <v>0</v>
      </c>
      <c r="U35" s="122">
        <f xml:space="preserve"> IF(TEXT((EDATE('Projektkostenkalkulation EP'!$B$4,10)+BC$3),"MM")=TEXT((EDATE('Projektkostenkalkulation EP'!$B$4,10)+(BC$3-1)),"MM"),
             IF(
                        OR(
                                    TEXT((EDATE('Projektkostenkalkulation EP'!$B$4,10)+BC$3),"TTT") = "Sa",
                                    TEXT((EDATE('Projektkostenkalkulation EP'!$B$4,10)+BC$3),"TTT") = "So",
                                    IF(ISNA(VLOOKUP(EDATE('Projektkostenkalkulation EP'!$B$4,10)+BC$3,Datenquellen!$F$7:$H$45,3,FALSE))," ",VLOOKUP(EDATE('Projektkostenkalkulation EP'!$B$4,10)+BC$3,Datenquellen!$F$7:$H$45,3,FALSE))="X"
                                    ),
                          "X",
                          IF((((NETWORKDAYS('Projektkostenkalkulation EP'!$L$8,EOMONTH('Projektkostenkalkulation EP'!$L$8,0)))*('Projektkostenkalkulation EP'!$N$43/5)*
                                        'Projektkostenkalkulation EP'!$L$27)-SUM($B$35:T35))&gt;('Projektkostenkalkulation EP'!$N$43/5),('Projektkostenkalkulation EP'!$N$43/5),
                                         (NETWORKDAYS('Projektkostenkalkulation EP'!$L$8,
                                          EOMONTH('Projektkostenkalkulation EP'!$L$8,0)))*('Projektkostenkalkulation EP'!$N$43/5)*'Projektkostenkalkulation EP'!$L$27-SUM($B$35:T35))
                          ),
               "X"
            )</f>
        <v>0</v>
      </c>
      <c r="V35" s="122">
        <f xml:space="preserve"> IF(TEXT((EDATE('Projektkostenkalkulation EP'!$B$4,10)+BD$3),"MM")=TEXT((EDATE('Projektkostenkalkulation EP'!$B$4,10)+(BD$3-1)),"MM"),
             IF(
                        OR(
                                    TEXT((EDATE('Projektkostenkalkulation EP'!$B$4,10)+BD$3),"TTT") = "Sa",
                                    TEXT((EDATE('Projektkostenkalkulation EP'!$B$4,10)+BD$3),"TTT") = "So",
                                    IF(ISNA(VLOOKUP(EDATE('Projektkostenkalkulation EP'!$B$4,10)+BD$3,Datenquellen!$F$7:$H$45,3,FALSE))," ",VLOOKUP(EDATE('Projektkostenkalkulation EP'!$B$4,10)+BD$3,Datenquellen!$F$7:$H$45,3,FALSE))="X"
                                    ),
                          "X",
                          IF((((NETWORKDAYS('Projektkostenkalkulation EP'!$L$8,EOMONTH('Projektkostenkalkulation EP'!$L$8,0)))*('Projektkostenkalkulation EP'!$N$43/5)*
                                        'Projektkostenkalkulation EP'!$L$27)-SUM($B$35:U35))&gt;('Projektkostenkalkulation EP'!$N$43/5),('Projektkostenkalkulation EP'!$N$43/5),
                                         (NETWORKDAYS('Projektkostenkalkulation EP'!$L$8,
                                          EOMONTH('Projektkostenkalkulation EP'!$L$8,0)))*('Projektkostenkalkulation EP'!$N$43/5)*'Projektkostenkalkulation EP'!$L$27-SUM($B$35:U35))
                          ),
               "X"
            )</f>
        <v>0</v>
      </c>
      <c r="W35" s="122">
        <f xml:space="preserve"> IF(TEXT((EDATE('Projektkostenkalkulation EP'!$B$4,10)+BE$3),"MM")=TEXT((EDATE('Projektkostenkalkulation EP'!$B$4,10)+(BE$3-1)),"MM"),
             IF(
                        OR(
                                    TEXT((EDATE('Projektkostenkalkulation EP'!$B$4,10)+BE$3),"TTT") = "Sa",
                                    TEXT((EDATE('Projektkostenkalkulation EP'!$B$4,10)+BE$3),"TTT") = "So",
                                    IF(ISNA(VLOOKUP(EDATE('Projektkostenkalkulation EP'!$B$4,10)+BE$3,Datenquellen!$F$7:$H$45,3,FALSE))," ",VLOOKUP(EDATE('Projektkostenkalkulation EP'!$B$4,10)+BE$3,Datenquellen!$F$7:$H$45,3,FALSE))="X"
                                    ),
                          "X",
                          IF((((NETWORKDAYS('Projektkostenkalkulation EP'!$L$8,EOMONTH('Projektkostenkalkulation EP'!$L$8,0)))*('Projektkostenkalkulation EP'!$N$43/5)*
                                        'Projektkostenkalkulation EP'!$L$27)-SUM($B$35:V35))&gt;('Projektkostenkalkulation EP'!$N$43/5),('Projektkostenkalkulation EP'!$N$43/5),
                                         (NETWORKDAYS('Projektkostenkalkulation EP'!$L$8,
                                          EOMONTH('Projektkostenkalkulation EP'!$L$8,0)))*('Projektkostenkalkulation EP'!$N$43/5)*'Projektkostenkalkulation EP'!$L$27-SUM($B$35:V35))
                          ),
               "X"
            )</f>
        <v>0</v>
      </c>
      <c r="X35" s="122" t="str">
        <f xml:space="preserve"> IF(TEXT((EDATE('Projektkostenkalkulation EP'!$B$4,10)+BF$3),"MM")=TEXT((EDATE('Projektkostenkalkulation EP'!$B$4,10)+(BF$3-1)),"MM"),
             IF(
                        OR(
                                    TEXT((EDATE('Projektkostenkalkulation EP'!$B$4,10)+BF$3),"TTT") = "Sa",
                                    TEXT((EDATE('Projektkostenkalkulation EP'!$B$4,10)+BF$3),"TTT") = "So",
                                    IF(ISNA(VLOOKUP(EDATE('Projektkostenkalkulation EP'!$B$4,10)+BF$3,Datenquellen!$F$7:$H$45,3,FALSE))," ",VLOOKUP(EDATE('Projektkostenkalkulation EP'!$B$4,10)+BF$3,Datenquellen!$F$7:$H$45,3,FALSE))="X"
                                    ),
                          "X",
                          IF((((NETWORKDAYS('Projektkostenkalkulation EP'!$L$8,EOMONTH('Projektkostenkalkulation EP'!$L$8,0)))*('Projektkostenkalkulation EP'!$N$43/5)*
                                        'Projektkostenkalkulation EP'!$L$27)-SUM($B$35:W35))&gt;('Projektkostenkalkulation EP'!$N$43/5),('Projektkostenkalkulation EP'!$N$43/5),
                                         (NETWORKDAYS('Projektkostenkalkulation EP'!$L$8,
                                          EOMONTH('Projektkostenkalkulation EP'!$L$8,0)))*('Projektkostenkalkulation EP'!$N$43/5)*'Projektkostenkalkulation EP'!$L$27-SUM($B$35:W35))
                          ),
               "X"
            )</f>
        <v>X</v>
      </c>
      <c r="Y35" s="122" t="str">
        <f xml:space="preserve"> IF(TEXT((EDATE('Projektkostenkalkulation EP'!$B$4,10)+BG$3),"MM")=TEXT((EDATE('Projektkostenkalkulation EP'!$B$4,10)+(BG$3-1)),"MM"),
             IF(
                        OR(
                                    TEXT((EDATE('Projektkostenkalkulation EP'!$B$4,10)+BG$3),"TTT") = "Sa",
                                    TEXT((EDATE('Projektkostenkalkulation EP'!$B$4,10)+BG$3),"TTT") = "So",
                                    IF(ISNA(VLOOKUP(EDATE('Projektkostenkalkulation EP'!$B$4,10)+BG$3,Datenquellen!$F$7:$H$45,3,FALSE))," ",VLOOKUP(EDATE('Projektkostenkalkulation EP'!$B$4,10)+BG$3,Datenquellen!$F$7:$H$45,3,FALSE))="X"
                                    ),
                          "X",
                          IF((((NETWORKDAYS('Projektkostenkalkulation EP'!$L$8,EOMONTH('Projektkostenkalkulation EP'!$L$8,0)))*('Projektkostenkalkulation EP'!$N$43/5)*
                                        'Projektkostenkalkulation EP'!$L$27)-SUM($B$35:X35))&gt;('Projektkostenkalkulation EP'!$N$43/5),('Projektkostenkalkulation EP'!$N$43/5),
                                         (NETWORKDAYS('Projektkostenkalkulation EP'!$L$8,
                                          EOMONTH('Projektkostenkalkulation EP'!$L$8,0)))*('Projektkostenkalkulation EP'!$N$43/5)*'Projektkostenkalkulation EP'!$L$27-SUM($B$35:X35))
                          ),
               "X"
            )</f>
        <v>X</v>
      </c>
      <c r="Z35" s="122">
        <f xml:space="preserve"> IF(TEXT((EDATE('Projektkostenkalkulation EP'!$B$4,10)+BH$3),"MM")=TEXT((EDATE('Projektkostenkalkulation EP'!$B$4,10)+(BH$3-1)),"MM"),
             IF(
                        OR(
                                    TEXT((EDATE('Projektkostenkalkulation EP'!$B$4,10)+BH$3),"TTT") = "Sa",
                                    TEXT((EDATE('Projektkostenkalkulation EP'!$B$4,10)+BH$3),"TTT") = "So",
                                    IF(ISNA(VLOOKUP(EDATE('Projektkostenkalkulation EP'!$B$4,10)+BH$3,Datenquellen!$F$7:$H$45,3,FALSE))," ",VLOOKUP(EDATE('Projektkostenkalkulation EP'!$B$4,10)+BH$3,Datenquellen!$F$7:$H$45,3,FALSE))="X"
                                    ),
                          "X",
                          IF((((NETWORKDAYS('Projektkostenkalkulation EP'!$L$8,EOMONTH('Projektkostenkalkulation EP'!$L$8,0)))*('Projektkostenkalkulation EP'!$N$43/5)*
                                        'Projektkostenkalkulation EP'!$L$27)-SUM($B$35:Y35))&gt;('Projektkostenkalkulation EP'!$N$43/5),('Projektkostenkalkulation EP'!$N$43/5),
                                         (NETWORKDAYS('Projektkostenkalkulation EP'!$L$8,
                                          EOMONTH('Projektkostenkalkulation EP'!$L$8,0)))*('Projektkostenkalkulation EP'!$N$43/5)*'Projektkostenkalkulation EP'!$L$27-SUM($B$35:Y35))
                          ),
               "X"
            )</f>
        <v>0</v>
      </c>
      <c r="AA35" s="122">
        <f xml:space="preserve"> IF(TEXT((EDATE('Projektkostenkalkulation EP'!$B$4,10)+BI$3),"MM")=TEXT((EDATE('Projektkostenkalkulation EP'!$B$4,10)+(BI$3-1)),"MM"),
             IF(
                        OR(
                                    TEXT((EDATE('Projektkostenkalkulation EP'!$B$4,10)+BI$3),"TTT") = "Sa",
                                    TEXT((EDATE('Projektkostenkalkulation EP'!$B$4,10)+BI$3),"TTT") = "So",
                                    IF(ISNA(VLOOKUP(EDATE('Projektkostenkalkulation EP'!$B$4,10)+BI$3,Datenquellen!$F$7:$H$45,3,FALSE))," ",VLOOKUP(EDATE('Projektkostenkalkulation EP'!$B$4,10)+BI$3,Datenquellen!$F$7:$H$45,3,FALSE))="X"
                                    ),
                          "X",
                          IF((((NETWORKDAYS('Projektkostenkalkulation EP'!$L$8,EOMONTH('Projektkostenkalkulation EP'!$L$8,0)))*('Projektkostenkalkulation EP'!$N$43/5)*
                                        'Projektkostenkalkulation EP'!$L$27)-SUM($B$35:Z35))&gt;('Projektkostenkalkulation EP'!$N$43/5),('Projektkostenkalkulation EP'!$N$43/5),
                                         (NETWORKDAYS('Projektkostenkalkulation EP'!$L$8,
                                          EOMONTH('Projektkostenkalkulation EP'!$L$8,0)))*('Projektkostenkalkulation EP'!$N$43/5)*'Projektkostenkalkulation EP'!$L$27-SUM($B$35:Z35))
                          ),
               "X"
            )</f>
        <v>0</v>
      </c>
      <c r="AB35" s="122">
        <f xml:space="preserve"> IF(TEXT((EDATE('Projektkostenkalkulation EP'!$B$4,10)+BJ$3),"MM")=TEXT((EDATE('Projektkostenkalkulation EP'!$B$4,10)+(BJ$3-1)),"MM"),
             IF(
                        OR(
                                    TEXT((EDATE('Projektkostenkalkulation EP'!$B$4,10)+BJ$3),"TTT") = "Sa",
                                    TEXT((EDATE('Projektkostenkalkulation EP'!$B$4,10)+BJ$3),"TTT") = "So",
                                    IF(ISNA(VLOOKUP(EDATE('Projektkostenkalkulation EP'!$B$4,10)+BJ$3,Datenquellen!$F$7:$H$45,3,FALSE))," ",VLOOKUP(EDATE('Projektkostenkalkulation EP'!$B$4,10)+BJ$3,Datenquellen!$F$7:$H$45,3,FALSE))="X"
                                    ),
                          "X",
                          IF((((NETWORKDAYS('Projektkostenkalkulation EP'!$L$8,EOMONTH('Projektkostenkalkulation EP'!$L$8,0)))*('Projektkostenkalkulation EP'!$N$43/5)*
                                        'Projektkostenkalkulation EP'!$L$27)-SUM($B$35:AA35))&gt;('Projektkostenkalkulation EP'!$N$43/5),('Projektkostenkalkulation EP'!$N$43/5),
                                         (NETWORKDAYS('Projektkostenkalkulation EP'!$L$8,
                                          EOMONTH('Projektkostenkalkulation EP'!$L$8,0)))*('Projektkostenkalkulation EP'!$N$43/5)*'Projektkostenkalkulation EP'!$L$27-SUM($B$35:AA35))
                          ),
               "X"
            )</f>
        <v>0</v>
      </c>
      <c r="AC35" s="122">
        <f xml:space="preserve"> IF(TEXT((EDATE('Projektkostenkalkulation EP'!$B$4,10)+BK$3),"MM")=TEXT((EDATE('Projektkostenkalkulation EP'!$B$4,10)+(BK$3-1)),"MM"),
             IF(
                        OR(
                                    TEXT((EDATE('Projektkostenkalkulation EP'!$B$4,10)+BK$3),"TTT") = "Sa",
                                    TEXT((EDATE('Projektkostenkalkulation EP'!$B$4,10)+BK$3),"TTT") = "So",
                                    IF(ISNA(VLOOKUP(EDATE('Projektkostenkalkulation EP'!$B$4,10)+BK$3,Datenquellen!$F$7:$H$45,3,FALSE))," ",VLOOKUP(EDATE('Projektkostenkalkulation EP'!$B$4,10)+BK$3,Datenquellen!$F$7:$H$45,3,FALSE))="X"
                                    ),
                          "X",
                          IF((((NETWORKDAYS('Projektkostenkalkulation EP'!$L$8,EOMONTH('Projektkostenkalkulation EP'!$L$8,0)))*('Projektkostenkalkulation EP'!$N$43/5)*
                                        'Projektkostenkalkulation EP'!$L$27)-SUM($B$35:AB35))&gt;('Projektkostenkalkulation EP'!$N$43/5),('Projektkostenkalkulation EP'!$N$43/5),
                                         (NETWORKDAYS('Projektkostenkalkulation EP'!$L$8,
                                          EOMONTH('Projektkostenkalkulation EP'!$L$8,0)))*('Projektkostenkalkulation EP'!$N$43/5)*'Projektkostenkalkulation EP'!$L$27-SUM($B$35:AB35))
                          ),
               "X"
            )</f>
        <v>0</v>
      </c>
      <c r="AD35" s="122">
        <f xml:space="preserve"> IF(TEXT((EDATE('Projektkostenkalkulation EP'!$B$4,10)+BL$3),"MM")=TEXT((EDATE('Projektkostenkalkulation EP'!$B$4,10)+(BL$3-1)),"MM"),
             IF(
                        OR(
                                    TEXT((EDATE('Projektkostenkalkulation EP'!$B$4,10)+BL$3),"TTT") = "Sa",
                                    TEXT((EDATE('Projektkostenkalkulation EP'!$B$4,10)+BL$3),"TTT") = "So",
                                    IF(ISNA(VLOOKUP(EDATE('Projektkostenkalkulation EP'!$B$4,10)+BL$3,Datenquellen!$F$7:$H$45,3,FALSE))," ",VLOOKUP(EDATE('Projektkostenkalkulation EP'!$B$4,10)+BL$3,Datenquellen!$F$7:$H$45,3,FALSE))="X"
                                    ),
                          "X",
                          IF((((NETWORKDAYS('Projektkostenkalkulation EP'!$L$8,EOMONTH('Projektkostenkalkulation EP'!$L$8,0)))*('Projektkostenkalkulation EP'!$N$43/5)*
                                        'Projektkostenkalkulation EP'!$L$27)-SUM($B$35:AC35))&gt;('Projektkostenkalkulation EP'!$N$43/5),('Projektkostenkalkulation EP'!$N$43/5),
                                         (NETWORKDAYS('Projektkostenkalkulation EP'!$L$8,
                                          EOMONTH('Projektkostenkalkulation EP'!$L$8,0)))*('Projektkostenkalkulation EP'!$N$43/5)*'Projektkostenkalkulation EP'!$L$27-SUM($B$35:AC35))
                          ),
               "X"
            )</f>
        <v>0</v>
      </c>
      <c r="AE35" s="122" t="str">
        <f xml:space="preserve"> IF(TEXT((EDATE('Projektkostenkalkulation EP'!$B$4,10)+BM$3),"MM")=TEXT((EDATE('Projektkostenkalkulation EP'!$B$4,10)+(BM$3-1)),"MM"),
             IF(
                        OR(
                                    TEXT((EDATE('Projektkostenkalkulation EP'!$B$4,10)+BM$3),"TTT") = "Sa",
                                    TEXT((EDATE('Projektkostenkalkulation EP'!$B$4,10)+BM$3),"TTT") = "So",
                                    IF(ISNA(VLOOKUP(EDATE('Projektkostenkalkulation EP'!$B$4,10)+BM$3,Datenquellen!$F$7:$H$45,3,FALSE))," ",VLOOKUP(EDATE('Projektkostenkalkulation EP'!$B$4,10)+BM$3,Datenquellen!$F$7:$H$45,3,FALSE))="X"
                                    ),
                          "X",
                          IF((((NETWORKDAYS('Projektkostenkalkulation EP'!$L$8,EOMONTH('Projektkostenkalkulation EP'!$L$8,0)))*('Projektkostenkalkulation EP'!$N$43/5)*
                                        'Projektkostenkalkulation EP'!$L$27)-SUM($B$35:AD35))&gt;('Projektkostenkalkulation EP'!$N$43/5),('Projektkostenkalkulation EP'!$N$43/5),
                                         (NETWORKDAYS('Projektkostenkalkulation EP'!$L$8,
                                          EOMONTH('Projektkostenkalkulation EP'!$L$8,0)))*('Projektkostenkalkulation EP'!$N$43/5)*'Projektkostenkalkulation EP'!$L$27-SUM($B$35:AD35))
                          ),
               "X"
            )</f>
        <v>X</v>
      </c>
      <c r="AF35" s="122" t="str">
        <f xml:space="preserve"> IF(TEXT((EDATE('Projektkostenkalkulation EP'!$B$4,10)+BN$3),"MM")=TEXT((EDATE('Projektkostenkalkulation EP'!$B$4,10)+(BN$3-1)),"MM"),
             IF(
                        OR(
                                    TEXT((EDATE('Projektkostenkalkulation EP'!$B$4,10)+BN$3),"TTT") = "Sa",
                                    TEXT((EDATE('Projektkostenkalkulation EP'!$B$4,10)+BN$3),"TTT") = "So",
                                    IF(ISNA(VLOOKUP(EDATE('Projektkostenkalkulation EP'!$B$4,10)+BN$3,Datenquellen!$F$7:$H$45,3,FALSE))," ",VLOOKUP(EDATE('Projektkostenkalkulation EP'!$B$4,10)+BN$3,Datenquellen!$F$7:$H$45,3,FALSE))="X"
                                    ),
                          "X",
                          IF((((NETWORKDAYS('Projektkostenkalkulation EP'!$L$8,EOMONTH('Projektkostenkalkulation EP'!$L$8,0)))*('Projektkostenkalkulation EP'!$N$43/5)*
                                        'Projektkostenkalkulation EP'!$L$27)-SUM($B$35:AE35))&gt;('Projektkostenkalkulation EP'!$N$43/5),('Projektkostenkalkulation EP'!$N$43/5),
                                         (NETWORKDAYS('Projektkostenkalkulation EP'!$L$8,
                                          EOMONTH('Projektkostenkalkulation EP'!$L$8,0)))*('Projektkostenkalkulation EP'!$N$43/5)*'Projektkostenkalkulation EP'!$L$27-SUM($B$35:AE35))
                          ),
               "X"
            )</f>
        <v>X</v>
      </c>
      <c r="AG35" s="121">
        <f>SUM(B35:AF35)</f>
        <v>0</v>
      </c>
      <c r="AH35" s="525">
        <f>AG35-AG36</f>
        <v>0</v>
      </c>
      <c r="AJ35" s="2" t="s">
        <v>81</v>
      </c>
      <c r="AK35" s="124" t="str">
        <f>IF(
            OR(
                     TEXT(EDATE('Projektkostenkalkulation EP'!$B$4,22),"TTT") = "Sa",
                     TEXT(EDATE('Projektkostenkalkulation EP'!$B$4,22),"TTT") = "So",
                     IF(ISNA(VLOOKUP(EDATE('Projektkostenkalkulation EP'!$B$4,22),Datenquellen!$F$7:$H$45,3,FALSE))," ",VLOOKUP(EDATE('Projektkostenkalkulation EP'!$B$4,22),Datenquellen!$F$7:$H$45,3,FALSE))="X"
                            ),
                    "X",
                    IF('Projektkostenkalkulation EP'!$X$27&gt;0,('Projektkostenkalkulation EP'!$N$43/5),0)
            )</f>
        <v>X</v>
      </c>
      <c r="AL35" s="122" t="str">
        <f xml:space="preserve"> IF(TEXT((EDATE('Projektkostenkalkulation EP'!$B$4,22)+AK$3),"MM")=TEXT((EDATE('Projektkostenkalkulation EP'!$B$4,22)+(AK$3-1)),"MM"),
             IF(
                        OR(
                                    TEXT((EDATE('Projektkostenkalkulation EP'!$B$4,22)+AK$3),"TTT") = "Sa",
                                    TEXT((EDATE('Projektkostenkalkulation EP'!$B$4,22)+AK$3),"TTT") = "So",
                                    IF(ISNA(VLOOKUP(EDATE('Projektkostenkalkulation EP'!$B$4,22)+AK$3,Datenquellen!$F$7:$H$45,3,FALSE))," ",VLOOKUP(EDATE('Projektkostenkalkulation EP'!$B$4,22)+AK$3,Datenquellen!$F$7:$H$45,3,FALSE))="X"
                                    ),
                          "X",
                          IF((((NETWORKDAYS('Projektkostenkalkulation EP'!$X$8,EOMONTH('Projektkostenkalkulation EP'!$X$8,0)))*('Projektkostenkalkulation EP'!$N$43/5)*
                                        'Projektkostenkalkulation EP'!$X$27)-SUM($AK$35:AK35))&gt;('Projektkostenkalkulation EP'!$N$43/5),('Projektkostenkalkulation EP'!$N$43/5),
                                         (NETWORKDAYS('Projektkostenkalkulation EP'!$X$8,
                                          EOMONTH('Projektkostenkalkulation EP'!$X$8,0)))*('Projektkostenkalkulation EP'!$N$43/5)*'Projektkostenkalkulation EP'!$X$27-SUM($AK$35:AK35))
                          ),
               "X"
            )</f>
        <v>X</v>
      </c>
      <c r="AM35" s="122">
        <f xml:space="preserve"> IF(TEXT((EDATE('Projektkostenkalkulation EP'!$B$4,22)+AL$3),"MM")=TEXT((EDATE('Projektkostenkalkulation EP'!$B$4,22)+(AL$3-1)),"MM"),
             IF(
                        OR(
                                    TEXT((EDATE('Projektkostenkalkulation EP'!$B$4,22)+AL$3),"TTT") = "Sa",
                                    TEXT((EDATE('Projektkostenkalkulation EP'!$B$4,22)+AL$3),"TTT") = "So",
                                    IF(ISNA(VLOOKUP(EDATE('Projektkostenkalkulation EP'!$B$4,22)+AL$3,Datenquellen!$F$7:$H$45,3,FALSE))," ",VLOOKUP(EDATE('Projektkostenkalkulation EP'!$B$4,22)+AL$3,Datenquellen!$F$7:$H$45,3,FALSE))="X"
                                    ),
                          "X",
                          IF((((NETWORKDAYS('Projektkostenkalkulation EP'!$X$8,EOMONTH('Projektkostenkalkulation EP'!$X$8,0)))*('Projektkostenkalkulation EP'!$N$43/5)*
                                        'Projektkostenkalkulation EP'!$X$27)-SUM($AK$35:AL35))&gt;('Projektkostenkalkulation EP'!$N$43/5),('Projektkostenkalkulation EP'!$N$43/5),
                                         (NETWORKDAYS('Projektkostenkalkulation EP'!$X$8,
                                          EOMONTH('Projektkostenkalkulation EP'!$X$8,0)))*('Projektkostenkalkulation EP'!$N$43/5)*'Projektkostenkalkulation EP'!$X$27-SUM($AK$35:AL35))
                          ),
               "X"
            )</f>
        <v>0</v>
      </c>
      <c r="AN35" s="122">
        <f xml:space="preserve"> IF(TEXT((EDATE('Projektkostenkalkulation EP'!$B$4,22)+AM$3),"MM")=TEXT((EDATE('Projektkostenkalkulation EP'!$B$4,22)+(AM$3-1)),"MM"),
             IF(
                        OR(
                                    TEXT((EDATE('Projektkostenkalkulation EP'!$B$4,22)+AM$3),"TTT") = "Sa",
                                    TEXT((EDATE('Projektkostenkalkulation EP'!$B$4,22)+AM$3),"TTT") = "So",
                                    IF(ISNA(VLOOKUP(EDATE('Projektkostenkalkulation EP'!$B$4,22)+AM$3,Datenquellen!$F$7:$H$45,3,FALSE))," ",VLOOKUP(EDATE('Projektkostenkalkulation EP'!$B$4,22)+AM$3,Datenquellen!$F$7:$H$45,3,FALSE))="X"
                                    ),
                          "X",
                          IF((((NETWORKDAYS('Projektkostenkalkulation EP'!$X$8,EOMONTH('Projektkostenkalkulation EP'!$X$8,0)))*('Projektkostenkalkulation EP'!$N$43/5)*
                                        'Projektkostenkalkulation EP'!$X$27)-SUM($AK$35:AM35))&gt;('Projektkostenkalkulation EP'!$N$43/5),('Projektkostenkalkulation EP'!$N$43/5),
                                         (NETWORKDAYS('Projektkostenkalkulation EP'!$X$8,
                                          EOMONTH('Projektkostenkalkulation EP'!$X$8,0)))*('Projektkostenkalkulation EP'!$N$43/5)*'Projektkostenkalkulation EP'!$X$27-SUM($AK$35:AM35))
                          ),
               "X"
            )</f>
        <v>0</v>
      </c>
      <c r="AO35" s="122">
        <f xml:space="preserve"> IF(TEXT((EDATE('Projektkostenkalkulation EP'!$B$4,22)+AN$3),"MM")=TEXT((EDATE('Projektkostenkalkulation EP'!$B$4,22)+(AN$3-1)),"MM"),
             IF(
                        OR(
                                    TEXT((EDATE('Projektkostenkalkulation EP'!$B$4,22)+AN$3),"TTT") = "Sa",
                                    TEXT((EDATE('Projektkostenkalkulation EP'!$B$4,22)+AN$3),"TTT") = "So",
                                    IF(ISNA(VLOOKUP(EDATE('Projektkostenkalkulation EP'!$B$4,22)+AN$3,Datenquellen!$F$7:$H$45,3,FALSE))," ",VLOOKUP(EDATE('Projektkostenkalkulation EP'!$B$4,22)+AN$3,Datenquellen!$F$7:$H$45,3,FALSE))="X"
                                    ),
                          "X",
                          IF((((NETWORKDAYS('Projektkostenkalkulation EP'!$X$8,EOMONTH('Projektkostenkalkulation EP'!$X$8,0)))*('Projektkostenkalkulation EP'!$N$43/5)*
                                        'Projektkostenkalkulation EP'!$X$27)-SUM($AK$35:AN35))&gt;('Projektkostenkalkulation EP'!$N$43/5),('Projektkostenkalkulation EP'!$N$43/5),
                                         (NETWORKDAYS('Projektkostenkalkulation EP'!$X$8,
                                          EOMONTH('Projektkostenkalkulation EP'!$X$8,0)))*('Projektkostenkalkulation EP'!$N$43/5)*'Projektkostenkalkulation EP'!$X$27-SUM($AK$35:AN35))
                          ),
               "X"
            )</f>
        <v>0</v>
      </c>
      <c r="AP35" s="122">
        <f xml:space="preserve"> IF(TEXT((EDATE('Projektkostenkalkulation EP'!$B$4,22)+AO$3),"MM")=TEXT((EDATE('Projektkostenkalkulation EP'!$B$4,22)+(AO$3-1)),"MM"),
             IF(
                        OR(
                                    TEXT((EDATE('Projektkostenkalkulation EP'!$B$4,22)+AO$3),"TTT") = "Sa",
                                    TEXT((EDATE('Projektkostenkalkulation EP'!$B$4,22)+AO$3),"TTT") = "So",
                                    IF(ISNA(VLOOKUP(EDATE('Projektkostenkalkulation EP'!$B$4,22)+AO$3,Datenquellen!$F$7:$H$45,3,FALSE))," ",VLOOKUP(EDATE('Projektkostenkalkulation EP'!$B$4,22)+AO$3,Datenquellen!$F$7:$H$45,3,FALSE))="X"
                                    ),
                          "X",
                          IF((((NETWORKDAYS('Projektkostenkalkulation EP'!$X$8,EOMONTH('Projektkostenkalkulation EP'!$X$8,0)))*('Projektkostenkalkulation EP'!$N$43/5)*
                                        'Projektkostenkalkulation EP'!$X$27)-SUM($AK$35:AO35))&gt;('Projektkostenkalkulation EP'!$N$43/5),('Projektkostenkalkulation EP'!$N$43/5),
                                         (NETWORKDAYS('Projektkostenkalkulation EP'!$X$8,
                                          EOMONTH('Projektkostenkalkulation EP'!$X$8,0)))*('Projektkostenkalkulation EP'!$N$43/5)*'Projektkostenkalkulation EP'!$X$27-SUM($AK$35:AO35))
                          ),
               "X"
            )</f>
        <v>0</v>
      </c>
      <c r="AQ35" s="122">
        <f xml:space="preserve"> IF(TEXT((EDATE('Projektkostenkalkulation EP'!$B$4,22)+AP$3),"MM")=TEXT((EDATE('Projektkostenkalkulation EP'!$B$4,22)+(AP$3-1)),"MM"),
             IF(
                        OR(
                                    TEXT((EDATE('Projektkostenkalkulation EP'!$B$4,22)+AP$3),"TTT") = "Sa",
                                    TEXT((EDATE('Projektkostenkalkulation EP'!$B$4,22)+AP$3),"TTT") = "So",
                                    IF(ISNA(VLOOKUP(EDATE('Projektkostenkalkulation EP'!$B$4,22)+AP$3,Datenquellen!$F$7:$H$45,3,FALSE))," ",VLOOKUP(EDATE('Projektkostenkalkulation EP'!$B$4,22)+AP$3,Datenquellen!$F$7:$H$45,3,FALSE))="X"
                                    ),
                          "X",
                          IF((((NETWORKDAYS('Projektkostenkalkulation EP'!$X$8,EOMONTH('Projektkostenkalkulation EP'!$X$8,0)))*('Projektkostenkalkulation EP'!$N$43/5)*
                                        'Projektkostenkalkulation EP'!$X$27)-SUM($AK$35:AP35))&gt;('Projektkostenkalkulation EP'!$N$43/5),('Projektkostenkalkulation EP'!$N$43/5),
                                         (NETWORKDAYS('Projektkostenkalkulation EP'!$X$8,
                                          EOMONTH('Projektkostenkalkulation EP'!$X$8,0)))*('Projektkostenkalkulation EP'!$N$43/5)*'Projektkostenkalkulation EP'!$X$27-SUM($AK$35:AP35))
                          ),
               "X"
            )</f>
        <v>0</v>
      </c>
      <c r="AR35" s="122" t="str">
        <f xml:space="preserve"> IF(TEXT((EDATE('Projektkostenkalkulation EP'!$B$4,22)+AQ$3),"MM")=TEXT((EDATE('Projektkostenkalkulation EP'!$B$4,22)+(AQ$3-1)),"MM"),
             IF(
                        OR(
                                    TEXT((EDATE('Projektkostenkalkulation EP'!$B$4,22)+AQ$3),"TTT") = "Sa",
                                    TEXT((EDATE('Projektkostenkalkulation EP'!$B$4,22)+AQ$3),"TTT") = "So",
                                    IF(ISNA(VLOOKUP(EDATE('Projektkostenkalkulation EP'!$B$4,22)+AQ$3,Datenquellen!$F$7:$H$45,3,FALSE))," ",VLOOKUP(EDATE('Projektkostenkalkulation EP'!$B$4,22)+AQ$3,Datenquellen!$F$7:$H$45,3,FALSE))="X"
                                    ),
                          "X",
                          IF((((NETWORKDAYS('Projektkostenkalkulation EP'!$X$8,EOMONTH('Projektkostenkalkulation EP'!$X$8,0)))*('Projektkostenkalkulation EP'!$N$43/5)*
                                        'Projektkostenkalkulation EP'!$X$27)-SUM($AK$35:AQ35))&gt;('Projektkostenkalkulation EP'!$N$43/5),('Projektkostenkalkulation EP'!$N$43/5),
                                         (NETWORKDAYS('Projektkostenkalkulation EP'!$X$8,
                                          EOMONTH('Projektkostenkalkulation EP'!$X$8,0)))*('Projektkostenkalkulation EP'!$N$43/5)*'Projektkostenkalkulation EP'!$X$27-SUM($AK$35:AQ35))
                          ),
               "X"
            )</f>
        <v>X</v>
      </c>
      <c r="AS35" s="122" t="str">
        <f xml:space="preserve"> IF(TEXT((EDATE('Projektkostenkalkulation EP'!$B$4,22)+AR$3),"MM")=TEXT((EDATE('Projektkostenkalkulation EP'!$B$4,22)+(AR$3-1)),"MM"),
             IF(
                        OR(
                                    TEXT((EDATE('Projektkostenkalkulation EP'!$B$4,22)+AR$3),"TTT") = "Sa",
                                    TEXT((EDATE('Projektkostenkalkulation EP'!$B$4,22)+AR$3),"TTT") = "So",
                                    IF(ISNA(VLOOKUP(EDATE('Projektkostenkalkulation EP'!$B$4,22)+AR$3,Datenquellen!$F$7:$H$45,3,FALSE))," ",VLOOKUP(EDATE('Projektkostenkalkulation EP'!$B$4,22)+AR$3,Datenquellen!$F$7:$H$45,3,FALSE))="X"
                                    ),
                          "X",
                          IF((((NETWORKDAYS('Projektkostenkalkulation EP'!$X$8,EOMONTH('Projektkostenkalkulation EP'!$X$8,0)))*('Projektkostenkalkulation EP'!$N$43/5)*
                                        'Projektkostenkalkulation EP'!$X$27)-SUM($AK$35:AR35))&gt;('Projektkostenkalkulation EP'!$N$43/5),('Projektkostenkalkulation EP'!$N$43/5),
                                         (NETWORKDAYS('Projektkostenkalkulation EP'!$X$8,
                                          EOMONTH('Projektkostenkalkulation EP'!$X$8,0)))*('Projektkostenkalkulation EP'!$N$43/5)*'Projektkostenkalkulation EP'!$X$27-SUM($AK$35:AR35))
                          ),
               "X"
            )</f>
        <v>X</v>
      </c>
      <c r="AT35" s="122">
        <f xml:space="preserve"> IF(TEXT((EDATE('Projektkostenkalkulation EP'!$B$4,22)+AS$3),"MM")=TEXT((EDATE('Projektkostenkalkulation EP'!$B$4,22)+(AS$3-1)),"MM"),
             IF(
                        OR(
                                    TEXT((EDATE('Projektkostenkalkulation EP'!$B$4,22)+AS$3),"TTT") = "Sa",
                                    TEXT((EDATE('Projektkostenkalkulation EP'!$B$4,22)+AS$3),"TTT") = "So",
                                    IF(ISNA(VLOOKUP(EDATE('Projektkostenkalkulation EP'!$B$4,22)+AS$3,Datenquellen!$F$7:$H$45,3,FALSE))," ",VLOOKUP(EDATE('Projektkostenkalkulation EP'!$B$4,22)+AS$3,Datenquellen!$F$7:$H$45,3,FALSE))="X"
                                    ),
                          "X",
                          IF((((NETWORKDAYS('Projektkostenkalkulation EP'!$X$8,EOMONTH('Projektkostenkalkulation EP'!$X$8,0)))*('Projektkostenkalkulation EP'!$N$43/5)*
                                        'Projektkostenkalkulation EP'!$X$27)-SUM($AK$35:AS35))&gt;('Projektkostenkalkulation EP'!$N$43/5),('Projektkostenkalkulation EP'!$N$43/5),
                                         (NETWORKDAYS('Projektkostenkalkulation EP'!$X$8,
                                          EOMONTH('Projektkostenkalkulation EP'!$X$8,0)))*('Projektkostenkalkulation EP'!$N$43/5)*'Projektkostenkalkulation EP'!$X$27-SUM($AK$35:AS35))
                          ),
               "X"
            )</f>
        <v>0</v>
      </c>
      <c r="AU35" s="122">
        <f xml:space="preserve"> IF(TEXT((EDATE('Projektkostenkalkulation EP'!$B$4,22)+AT$3),"MM")=TEXT((EDATE('Projektkostenkalkulation EP'!$B$4,22)+(AT$3-1)),"MM"),
             IF(
                        OR(
                                    TEXT((EDATE('Projektkostenkalkulation EP'!$B$4,22)+AT$3),"TTT") = "Sa",
                                    TEXT((EDATE('Projektkostenkalkulation EP'!$B$4,22)+AT$3),"TTT") = "So",
                                    IF(ISNA(VLOOKUP(EDATE('Projektkostenkalkulation EP'!$B$4,22)+AT$3,Datenquellen!$F$7:$H$45,3,FALSE))," ",VLOOKUP(EDATE('Projektkostenkalkulation EP'!$B$4,22)+AT$3,Datenquellen!$F$7:$H$45,3,FALSE))="X"
                                    ),
                          "X",
                          IF((((NETWORKDAYS('Projektkostenkalkulation EP'!$X$8,EOMONTH('Projektkostenkalkulation EP'!$X$8,0)))*('Projektkostenkalkulation EP'!$N$43/5)*
                                        'Projektkostenkalkulation EP'!$X$27)-SUM($AK$35:AT35))&gt;('Projektkostenkalkulation EP'!$N$43/5),('Projektkostenkalkulation EP'!$N$43/5),
                                         (NETWORKDAYS('Projektkostenkalkulation EP'!$X$8,
                                          EOMONTH('Projektkostenkalkulation EP'!$X$8,0)))*('Projektkostenkalkulation EP'!$N$43/5)*'Projektkostenkalkulation EP'!$X$27-SUM($AK$35:AT35))
                          ),
               "X"
            )</f>
        <v>0</v>
      </c>
      <c r="AV35" s="122">
        <f xml:space="preserve"> IF(TEXT((EDATE('Projektkostenkalkulation EP'!$B$4,22)+AU$3),"MM")=TEXT((EDATE('Projektkostenkalkulation EP'!$B$4,22)+(AU$3-1)),"MM"),
             IF(
                        OR(
                                    TEXT((EDATE('Projektkostenkalkulation EP'!$B$4,22)+AU$3),"TTT") = "Sa",
                                    TEXT((EDATE('Projektkostenkalkulation EP'!$B$4,22)+AU$3),"TTT") = "So",
                                    IF(ISNA(VLOOKUP(EDATE('Projektkostenkalkulation EP'!$B$4,22)+AU$3,Datenquellen!$F$7:$H$45,3,FALSE))," ",VLOOKUP(EDATE('Projektkostenkalkulation EP'!$B$4,22)+AU$3,Datenquellen!$F$7:$H$45,3,FALSE))="X"
                                    ),
                          "X",
                          IF((((NETWORKDAYS('Projektkostenkalkulation EP'!$X$8,EOMONTH('Projektkostenkalkulation EP'!$X$8,0)))*('Projektkostenkalkulation EP'!$N$43/5)*
                                        'Projektkostenkalkulation EP'!$X$27)-SUM($AK$35:AU35))&gt;('Projektkostenkalkulation EP'!$N$43/5),('Projektkostenkalkulation EP'!$N$43/5),
                                         (NETWORKDAYS('Projektkostenkalkulation EP'!$X$8,
                                          EOMONTH('Projektkostenkalkulation EP'!$X$8,0)))*('Projektkostenkalkulation EP'!$N$43/5)*'Projektkostenkalkulation EP'!$X$27-SUM($AK$35:AU35))
                          ),
               "X"
            )</f>
        <v>0</v>
      </c>
      <c r="AW35" s="122">
        <f xml:space="preserve"> IF(TEXT((EDATE('Projektkostenkalkulation EP'!$B$4,22)+AV$3),"MM")=TEXT((EDATE('Projektkostenkalkulation EP'!$B$4,22)+(AV$3-1)),"MM"),
             IF(
                        OR(
                                    TEXT((EDATE('Projektkostenkalkulation EP'!$B$4,22)+AV$3),"TTT") = "Sa",
                                    TEXT((EDATE('Projektkostenkalkulation EP'!$B$4,22)+AV$3),"TTT") = "So",
                                    IF(ISNA(VLOOKUP(EDATE('Projektkostenkalkulation EP'!$B$4,22)+AV$3,Datenquellen!$F$7:$H$45,3,FALSE))," ",VLOOKUP(EDATE('Projektkostenkalkulation EP'!$B$4,22)+AV$3,Datenquellen!$F$7:$H$45,3,FALSE))="X"
                                    ),
                          "X",
                          IF((((NETWORKDAYS('Projektkostenkalkulation EP'!$X$8,EOMONTH('Projektkostenkalkulation EP'!$X$8,0)))*('Projektkostenkalkulation EP'!$N$43/5)*
                                        'Projektkostenkalkulation EP'!$X$27)-SUM($AK$35:AV35))&gt;('Projektkostenkalkulation EP'!$N$43/5),('Projektkostenkalkulation EP'!$N$43/5),
                                         (NETWORKDAYS('Projektkostenkalkulation EP'!$X$8,
                                          EOMONTH('Projektkostenkalkulation EP'!$X$8,0)))*('Projektkostenkalkulation EP'!$N$43/5)*'Projektkostenkalkulation EP'!$X$27-SUM($AK$35:AV35))
                          ),
               "X"
            )</f>
        <v>0</v>
      </c>
      <c r="AX35" s="122">
        <f xml:space="preserve"> IF(TEXT((EDATE('Projektkostenkalkulation EP'!$B$4,22)+AW$3),"MM")=TEXT((EDATE('Projektkostenkalkulation EP'!$B$4,22)+(AW$3-1)),"MM"),
             IF(
                        OR(
                                    TEXT((EDATE('Projektkostenkalkulation EP'!$B$4,22)+AW$3),"TTT") = "Sa",
                                    TEXT((EDATE('Projektkostenkalkulation EP'!$B$4,22)+AW$3),"TTT") = "So",
                                    IF(ISNA(VLOOKUP(EDATE('Projektkostenkalkulation EP'!$B$4,22)+AW$3,Datenquellen!$F$7:$H$45,3,FALSE))," ",VLOOKUP(EDATE('Projektkostenkalkulation EP'!$B$4,22)+AW$3,Datenquellen!$F$7:$H$45,3,FALSE))="X"
                                    ),
                          "X",
                          IF((((NETWORKDAYS('Projektkostenkalkulation EP'!$X$8,EOMONTH('Projektkostenkalkulation EP'!$X$8,0)))*('Projektkostenkalkulation EP'!$N$43/5)*
                                        'Projektkostenkalkulation EP'!$X$27)-SUM($AK$35:AW35))&gt;('Projektkostenkalkulation EP'!$N$43/5),('Projektkostenkalkulation EP'!$N$43/5),
                                         (NETWORKDAYS('Projektkostenkalkulation EP'!$X$8,
                                          EOMONTH('Projektkostenkalkulation EP'!$X$8,0)))*('Projektkostenkalkulation EP'!$N$43/5)*'Projektkostenkalkulation EP'!$X$27-SUM($AK$35:AW35))
                          ),
               "X"
            )</f>
        <v>0</v>
      </c>
      <c r="AY35" s="122" t="str">
        <f xml:space="preserve"> IF(TEXT((EDATE('Projektkostenkalkulation EP'!$B$4,22)+AX$3),"MM")=TEXT((EDATE('Projektkostenkalkulation EP'!$B$4,22)+(AX$3-1)),"MM"),
             IF(
                        OR(
                                    TEXT((EDATE('Projektkostenkalkulation EP'!$B$4,22)+AX$3),"TTT") = "Sa",
                                    TEXT((EDATE('Projektkostenkalkulation EP'!$B$4,22)+AX$3),"TTT") = "So",
                                    IF(ISNA(VLOOKUP(EDATE('Projektkostenkalkulation EP'!$B$4,22)+AX$3,Datenquellen!$F$7:$H$45,3,FALSE))," ",VLOOKUP(EDATE('Projektkostenkalkulation EP'!$B$4,22)+AX$3,Datenquellen!$F$7:$H$45,3,FALSE))="X"
                                    ),
                          "X",
                          IF((((NETWORKDAYS('Projektkostenkalkulation EP'!$X$8,EOMONTH('Projektkostenkalkulation EP'!$X$8,0)))*('Projektkostenkalkulation EP'!$N$43/5)*
                                        'Projektkostenkalkulation EP'!$X$27)-SUM($AK$35:AX35))&gt;('Projektkostenkalkulation EP'!$N$43/5),('Projektkostenkalkulation EP'!$N$43/5),
                                         (NETWORKDAYS('Projektkostenkalkulation EP'!$X$8,
                                          EOMONTH('Projektkostenkalkulation EP'!$X$8,0)))*('Projektkostenkalkulation EP'!$N$43/5)*'Projektkostenkalkulation EP'!$X$27-SUM($AK$35:AX35))
                          ),
               "X"
            )</f>
        <v>X</v>
      </c>
      <c r="AZ35" s="122" t="str">
        <f xml:space="preserve"> IF(TEXT((EDATE('Projektkostenkalkulation EP'!$B$4,22)+AY$3),"MM")=TEXT((EDATE('Projektkostenkalkulation EP'!$B$4,22)+(AY$3-1)),"MM"),
             IF(
                        OR(
                                    TEXT((EDATE('Projektkostenkalkulation EP'!$B$4,22)+AY$3),"TTT") = "Sa",
                                    TEXT((EDATE('Projektkostenkalkulation EP'!$B$4,22)+AY$3),"TTT") = "So",
                                    IF(ISNA(VLOOKUP(EDATE('Projektkostenkalkulation EP'!$B$4,22)+AY$3,Datenquellen!$F$7:$H$45,3,FALSE))," ",VLOOKUP(EDATE('Projektkostenkalkulation EP'!$B$4,22)+AY$3,Datenquellen!$F$7:$H$45,3,FALSE))="X"
                                    ),
                          "X",
                          IF((((NETWORKDAYS('Projektkostenkalkulation EP'!$X$8,EOMONTH('Projektkostenkalkulation EP'!$X$8,0)))*('Projektkostenkalkulation EP'!$N$43/5)*
                                        'Projektkostenkalkulation EP'!$X$27)-SUM($AK$35:AY35))&gt;('Projektkostenkalkulation EP'!$N$43/5),('Projektkostenkalkulation EP'!$N$43/5),
                                         (NETWORKDAYS('Projektkostenkalkulation EP'!$X$8,
                                          EOMONTH('Projektkostenkalkulation EP'!$X$8,0)))*('Projektkostenkalkulation EP'!$N$43/5)*'Projektkostenkalkulation EP'!$X$27-SUM($AK$35:AY35))
                          ),
               "X"
            )</f>
        <v>X</v>
      </c>
      <c r="BA35" s="122">
        <f xml:space="preserve"> IF(TEXT((EDATE('Projektkostenkalkulation EP'!$B$4,22)+AZ$3),"MM")=TEXT((EDATE('Projektkostenkalkulation EP'!$B$4,22)+(AZ$3-1)),"MM"),
             IF(
                        OR(
                                    TEXT((EDATE('Projektkostenkalkulation EP'!$B$4,22)+AZ$3),"TTT") = "Sa",
                                    TEXT((EDATE('Projektkostenkalkulation EP'!$B$4,22)+AZ$3),"TTT") = "So",
                                    IF(ISNA(VLOOKUP(EDATE('Projektkostenkalkulation EP'!$B$4,22)+AZ$3,Datenquellen!$F$7:$H$45,3,FALSE))," ",VLOOKUP(EDATE('Projektkostenkalkulation EP'!$B$4,22)+AZ$3,Datenquellen!$F$7:$H$45,3,FALSE))="X"
                                    ),
                          "X",
                          IF((((NETWORKDAYS('Projektkostenkalkulation EP'!$X$8,EOMONTH('Projektkostenkalkulation EP'!$X$8,0)))*('Projektkostenkalkulation EP'!$N$43/5)*
                                        'Projektkostenkalkulation EP'!$X$27)-SUM($AK$35:AZ35))&gt;('Projektkostenkalkulation EP'!$N$43/5),('Projektkostenkalkulation EP'!$N$43/5),
                                         (NETWORKDAYS('Projektkostenkalkulation EP'!$X$8,
                                          EOMONTH('Projektkostenkalkulation EP'!$X$8,0)))*('Projektkostenkalkulation EP'!$N$43/5)*'Projektkostenkalkulation EP'!$X$27-SUM($AK$35:AZ35))
                          ),
               "X"
            )</f>
        <v>0</v>
      </c>
      <c r="BB35" s="122">
        <f xml:space="preserve"> IF(TEXT((EDATE('Projektkostenkalkulation EP'!$B$4,22)+BA$3),"MM")=TEXT((EDATE('Projektkostenkalkulation EP'!$B$4,22)+(BA$3-1)),"MM"),
             IF(
                        OR(
                                    TEXT((EDATE('Projektkostenkalkulation EP'!$B$4,22)+BA$3),"TTT") = "Sa",
                                    TEXT((EDATE('Projektkostenkalkulation EP'!$B$4,22)+BA$3),"TTT") = "So",
                                    IF(ISNA(VLOOKUP(EDATE('Projektkostenkalkulation EP'!$B$4,22)+BA$3,Datenquellen!$F$7:$H$45,3,FALSE))," ",VLOOKUP(EDATE('Projektkostenkalkulation EP'!$B$4,22)+BA$3,Datenquellen!$F$7:$H$45,3,FALSE))="X"
                                    ),
                          "X",
                          IF((((NETWORKDAYS('Projektkostenkalkulation EP'!$X$8,EOMONTH('Projektkostenkalkulation EP'!$X$8,0)))*('Projektkostenkalkulation EP'!$N$43/5)*
                                        'Projektkostenkalkulation EP'!$X$27)-SUM($AK$35:BA35))&gt;('Projektkostenkalkulation EP'!$N$43/5),('Projektkostenkalkulation EP'!$N$43/5),
                                         (NETWORKDAYS('Projektkostenkalkulation EP'!$X$8,
                                          EOMONTH('Projektkostenkalkulation EP'!$X$8,0)))*('Projektkostenkalkulation EP'!$N$43/5)*'Projektkostenkalkulation EP'!$X$27-SUM($AK$35:BA35))
                          ),
               "X"
            )</f>
        <v>0</v>
      </c>
      <c r="BC35" s="122">
        <f xml:space="preserve"> IF(TEXT((EDATE('Projektkostenkalkulation EP'!$B$4,22)+BB$3),"MM")=TEXT((EDATE('Projektkostenkalkulation EP'!$B$4,22)+(BB$3-1)),"MM"),
             IF(
                        OR(
                                    TEXT((EDATE('Projektkostenkalkulation EP'!$B$4,22)+BB$3),"TTT") = "Sa",
                                    TEXT((EDATE('Projektkostenkalkulation EP'!$B$4,22)+BB$3),"TTT") = "So",
                                    IF(ISNA(VLOOKUP(EDATE('Projektkostenkalkulation EP'!$B$4,22)+BB$3,Datenquellen!$F$7:$H$45,3,FALSE))," ",VLOOKUP(EDATE('Projektkostenkalkulation EP'!$B$4,22)+BB$3,Datenquellen!$F$7:$H$45,3,FALSE))="X"
                                    ),
                          "X",
                          IF((((NETWORKDAYS('Projektkostenkalkulation EP'!$X$8,EOMONTH('Projektkostenkalkulation EP'!$X$8,0)))*('Projektkostenkalkulation EP'!$N$43/5)*
                                        'Projektkostenkalkulation EP'!$X$27)-SUM($AK$35:BB35))&gt;('Projektkostenkalkulation EP'!$N$43/5),('Projektkostenkalkulation EP'!$N$43/5),
                                         (NETWORKDAYS('Projektkostenkalkulation EP'!$X$8,
                                          EOMONTH('Projektkostenkalkulation EP'!$X$8,0)))*('Projektkostenkalkulation EP'!$N$43/5)*'Projektkostenkalkulation EP'!$X$27-SUM($AK$35:BB35))
                          ),
               "X"
            )</f>
        <v>0</v>
      </c>
      <c r="BD35" s="122">
        <f xml:space="preserve"> IF(TEXT((EDATE('Projektkostenkalkulation EP'!$B$4,22)+BC$3),"MM")=TEXT((EDATE('Projektkostenkalkulation EP'!$B$4,22)+(BC$3-1)),"MM"),
             IF(
                        OR(
                                    TEXT((EDATE('Projektkostenkalkulation EP'!$B$4,22)+BC$3),"TTT") = "Sa",
                                    TEXT((EDATE('Projektkostenkalkulation EP'!$B$4,22)+BC$3),"TTT") = "So",
                                    IF(ISNA(VLOOKUP(EDATE('Projektkostenkalkulation EP'!$B$4,22)+BC$3,Datenquellen!$F$7:$H$45,3,FALSE))," ",VLOOKUP(EDATE('Projektkostenkalkulation EP'!$B$4,22)+BC$3,Datenquellen!$F$7:$H$45,3,FALSE))="X"
                                    ),
                          "X",
                          IF((((NETWORKDAYS('Projektkostenkalkulation EP'!$X$8,EOMONTH('Projektkostenkalkulation EP'!$X$8,0)))*('Projektkostenkalkulation EP'!$N$43/5)*
                                        'Projektkostenkalkulation EP'!$X$27)-SUM($AK$35:BC35))&gt;('Projektkostenkalkulation EP'!$N$43/5),('Projektkostenkalkulation EP'!$N$43/5),
                                         (NETWORKDAYS('Projektkostenkalkulation EP'!$X$8,
                                          EOMONTH('Projektkostenkalkulation EP'!$X$8,0)))*('Projektkostenkalkulation EP'!$N$43/5)*'Projektkostenkalkulation EP'!$X$27-SUM($AK$35:BC35))
                          ),
               "X"
            )</f>
        <v>0</v>
      </c>
      <c r="BE35" s="122">
        <f xml:space="preserve"> IF(TEXT((EDATE('Projektkostenkalkulation EP'!$B$4,22)+BD$3),"MM")=TEXT((EDATE('Projektkostenkalkulation EP'!$B$4,22)+(BD$3-1)),"MM"),
             IF(
                        OR(
                                    TEXT((EDATE('Projektkostenkalkulation EP'!$B$4,22)+BD$3),"TTT") = "Sa",
                                    TEXT((EDATE('Projektkostenkalkulation EP'!$B$4,22)+BD$3),"TTT") = "So",
                                    IF(ISNA(VLOOKUP(EDATE('Projektkostenkalkulation EP'!$B$4,22)+BD$3,Datenquellen!$F$7:$H$45,3,FALSE))," ",VLOOKUP(EDATE('Projektkostenkalkulation EP'!$B$4,22)+BD$3,Datenquellen!$F$7:$H$45,3,FALSE))="X"
                                    ),
                          "X",
                          IF((((NETWORKDAYS('Projektkostenkalkulation EP'!$X$8,EOMONTH('Projektkostenkalkulation EP'!$X$8,0)))*('Projektkostenkalkulation EP'!$N$43/5)*
                                        'Projektkostenkalkulation EP'!$X$27)-SUM($AK$35:BD35))&gt;('Projektkostenkalkulation EP'!$N$43/5),('Projektkostenkalkulation EP'!$N$43/5),
                                         (NETWORKDAYS('Projektkostenkalkulation EP'!$X$8,
                                          EOMONTH('Projektkostenkalkulation EP'!$X$8,0)))*('Projektkostenkalkulation EP'!$N$43/5)*'Projektkostenkalkulation EP'!$X$27-SUM($AK$35:BD35))
                          ),
               "X"
            )</f>
        <v>0</v>
      </c>
      <c r="BF35" s="122" t="str">
        <f xml:space="preserve"> IF(TEXT((EDATE('Projektkostenkalkulation EP'!$B$4,22)+BE$3),"MM")=TEXT((EDATE('Projektkostenkalkulation EP'!$B$4,22)+(BE$3-1)),"MM"),
             IF(
                        OR(
                                    TEXT((EDATE('Projektkostenkalkulation EP'!$B$4,22)+BE$3),"TTT") = "Sa",
                                    TEXT((EDATE('Projektkostenkalkulation EP'!$B$4,22)+BE$3),"TTT") = "So",
                                    IF(ISNA(VLOOKUP(EDATE('Projektkostenkalkulation EP'!$B$4,22)+BE$3,Datenquellen!$F$7:$H$45,3,FALSE))," ",VLOOKUP(EDATE('Projektkostenkalkulation EP'!$B$4,22)+BE$3,Datenquellen!$F$7:$H$45,3,FALSE))="X"
                                    ),
                          "X",
                          IF((((NETWORKDAYS('Projektkostenkalkulation EP'!$X$8,EOMONTH('Projektkostenkalkulation EP'!$X$8,0)))*('Projektkostenkalkulation EP'!$N$43/5)*
                                        'Projektkostenkalkulation EP'!$X$27)-SUM($AK$35:BE35))&gt;('Projektkostenkalkulation EP'!$N$43/5),('Projektkostenkalkulation EP'!$N$43/5),
                                         (NETWORKDAYS('Projektkostenkalkulation EP'!$X$8,
                                          EOMONTH('Projektkostenkalkulation EP'!$X$8,0)))*('Projektkostenkalkulation EP'!$N$43/5)*'Projektkostenkalkulation EP'!$X$27-SUM($AK$35:BE35))
                          ),
               "X"
            )</f>
        <v>X</v>
      </c>
      <c r="BG35" s="122" t="str">
        <f xml:space="preserve"> IF(TEXT((EDATE('Projektkostenkalkulation EP'!$B$4,22)+BF$3),"MM")=TEXT((EDATE('Projektkostenkalkulation EP'!$B$4,22)+(BF$3-1)),"MM"),
             IF(
                        OR(
                                    TEXT((EDATE('Projektkostenkalkulation EP'!$B$4,22)+BF$3),"TTT") = "Sa",
                                    TEXT((EDATE('Projektkostenkalkulation EP'!$B$4,22)+BF$3),"TTT") = "So",
                                    IF(ISNA(VLOOKUP(EDATE('Projektkostenkalkulation EP'!$B$4,22)+BF$3,Datenquellen!$F$7:$H$45,3,FALSE))," ",VLOOKUP(EDATE('Projektkostenkalkulation EP'!$B$4,22)+BF$3,Datenquellen!$F$7:$H$45,3,FALSE))="X"
                                    ),
                          "X",
                          IF((((NETWORKDAYS('Projektkostenkalkulation EP'!$X$8,EOMONTH('Projektkostenkalkulation EP'!$X$8,0)))*('Projektkostenkalkulation EP'!$N$43/5)*
                                        'Projektkostenkalkulation EP'!$X$27)-SUM($AK$35:BF35))&gt;('Projektkostenkalkulation EP'!$N$43/5),('Projektkostenkalkulation EP'!$N$43/5),
                                         (NETWORKDAYS('Projektkostenkalkulation EP'!$X$8,
                                          EOMONTH('Projektkostenkalkulation EP'!$X$8,0)))*('Projektkostenkalkulation EP'!$N$43/5)*'Projektkostenkalkulation EP'!$X$27-SUM($AK$35:BF35))
                          ),
               "X"
            )</f>
        <v>X</v>
      </c>
      <c r="BH35" s="122">
        <f xml:space="preserve"> IF(TEXT((EDATE('Projektkostenkalkulation EP'!$B$4,22)+BG$3),"MM")=TEXT((EDATE('Projektkostenkalkulation EP'!$B$4,22)+(BG$3-1)),"MM"),
             IF(
                        OR(
                                    TEXT((EDATE('Projektkostenkalkulation EP'!$B$4,22)+BG$3),"TTT") = "Sa",
                                    TEXT((EDATE('Projektkostenkalkulation EP'!$B$4,22)+BG$3),"TTT") = "So",
                                    IF(ISNA(VLOOKUP(EDATE('Projektkostenkalkulation EP'!$B$4,22)+BG$3,Datenquellen!$F$7:$H$45,3,FALSE))," ",VLOOKUP(EDATE('Projektkostenkalkulation EP'!$B$4,22)+BG$3,Datenquellen!$F$7:$H$45,3,FALSE))="X"
                                    ),
                          "X",
                          IF((((NETWORKDAYS('Projektkostenkalkulation EP'!$X$8,EOMONTH('Projektkostenkalkulation EP'!$X$8,0)))*('Projektkostenkalkulation EP'!$N$43/5)*
                                        'Projektkostenkalkulation EP'!$X$27)-SUM($AK$35:BG35))&gt;('Projektkostenkalkulation EP'!$N$43/5),('Projektkostenkalkulation EP'!$N$43/5),
                                         (NETWORKDAYS('Projektkostenkalkulation EP'!$X$8,
                                          EOMONTH('Projektkostenkalkulation EP'!$X$8,0)))*('Projektkostenkalkulation EP'!$N$43/5)*'Projektkostenkalkulation EP'!$X$27-SUM($AK$35:BG35))
                          ),
               "X"
            )</f>
        <v>0</v>
      </c>
      <c r="BI35" s="122">
        <f xml:space="preserve"> IF(TEXT((EDATE('Projektkostenkalkulation EP'!$B$4,22)+BH$3),"MM")=TEXT((EDATE('Projektkostenkalkulation EP'!$B$4,22)+(BH$3-1)),"MM"),
             IF(
                        OR(
                                    TEXT((EDATE('Projektkostenkalkulation EP'!$B$4,22)+BH$3),"TTT") = "Sa",
                                    TEXT((EDATE('Projektkostenkalkulation EP'!$B$4,22)+BH$3),"TTT") = "So",
                                    IF(ISNA(VLOOKUP(EDATE('Projektkostenkalkulation EP'!$B$4,22)+BH$3,Datenquellen!$F$7:$H$45,3,FALSE))," ",VLOOKUP(EDATE('Projektkostenkalkulation EP'!$B$4,22)+BH$3,Datenquellen!$F$7:$H$45,3,FALSE))="X"
                                    ),
                          "X",
                          IF((((NETWORKDAYS('Projektkostenkalkulation EP'!$X$8,EOMONTH('Projektkostenkalkulation EP'!$X$8,0)))*('Projektkostenkalkulation EP'!$N$43/5)*
                                        'Projektkostenkalkulation EP'!$X$27)-SUM($AK$35:BH35))&gt;('Projektkostenkalkulation EP'!$N$43/5),('Projektkostenkalkulation EP'!$N$43/5),
                                         (NETWORKDAYS('Projektkostenkalkulation EP'!$X$8,
                                          EOMONTH('Projektkostenkalkulation EP'!$X$8,0)))*('Projektkostenkalkulation EP'!$N$43/5)*'Projektkostenkalkulation EP'!$X$27-SUM($AK$35:BH35))
                          ),
               "X"
            )</f>
        <v>0</v>
      </c>
      <c r="BJ35" s="122">
        <f xml:space="preserve"> IF(TEXT((EDATE('Projektkostenkalkulation EP'!$B$4,22)+BI$3),"MM")=TEXT((EDATE('Projektkostenkalkulation EP'!$B$4,22)+(BI$3-1)),"MM"),
             IF(
                        OR(
                                    TEXT((EDATE('Projektkostenkalkulation EP'!$B$4,22)+BI$3),"TTT") = "Sa",
                                    TEXT((EDATE('Projektkostenkalkulation EP'!$B$4,22)+BI$3),"TTT") = "So",
                                    IF(ISNA(VLOOKUP(EDATE('Projektkostenkalkulation EP'!$B$4,22)+BI$3,Datenquellen!$F$7:$H$45,3,FALSE))," ",VLOOKUP(EDATE('Projektkostenkalkulation EP'!$B$4,22)+BI$3,Datenquellen!$F$7:$H$45,3,FALSE))="X"
                                    ),
                          "X",
                          IF((((NETWORKDAYS('Projektkostenkalkulation EP'!$X$8,EOMONTH('Projektkostenkalkulation EP'!$X$8,0)))*('Projektkostenkalkulation EP'!$N$43/5)*
                                        'Projektkostenkalkulation EP'!$X$27)-SUM($AK$35:BI35))&gt;('Projektkostenkalkulation EP'!$N$43/5),('Projektkostenkalkulation EP'!$N$43/5),
                                         (NETWORKDAYS('Projektkostenkalkulation EP'!$X$8,
                                          EOMONTH('Projektkostenkalkulation EP'!$X$8,0)))*('Projektkostenkalkulation EP'!$N$43/5)*'Projektkostenkalkulation EP'!$X$27-SUM($AK$35:BI35))
                          ),
               "X"
            )</f>
        <v>0</v>
      </c>
      <c r="BK35" s="122">
        <f xml:space="preserve"> IF(TEXT((EDATE('Projektkostenkalkulation EP'!$B$4,22)+BJ$3),"MM")=TEXT((EDATE('Projektkostenkalkulation EP'!$B$4,22)+(BJ$3-1)),"MM"),
             IF(
                        OR(
                                    TEXT((EDATE('Projektkostenkalkulation EP'!$B$4,22)+BJ$3),"TTT") = "Sa",
                                    TEXT((EDATE('Projektkostenkalkulation EP'!$B$4,22)+BJ$3),"TTT") = "So",
                                    IF(ISNA(VLOOKUP(EDATE('Projektkostenkalkulation EP'!$B$4,22)+BJ$3,Datenquellen!$F$7:$H$45,3,FALSE))," ",VLOOKUP(EDATE('Projektkostenkalkulation EP'!$B$4,22)+BJ$3,Datenquellen!$F$7:$H$45,3,FALSE))="X"
                                    ),
                          "X",
                          IF((((NETWORKDAYS('Projektkostenkalkulation EP'!$X$8,EOMONTH('Projektkostenkalkulation EP'!$X$8,0)))*('Projektkostenkalkulation EP'!$N$43/5)*
                                        'Projektkostenkalkulation EP'!$X$27)-SUM($AK$35:BJ35))&gt;('Projektkostenkalkulation EP'!$N$43/5),('Projektkostenkalkulation EP'!$N$43/5),
                                         (NETWORKDAYS('Projektkostenkalkulation EP'!$X$8,
                                          EOMONTH('Projektkostenkalkulation EP'!$X$8,0)))*('Projektkostenkalkulation EP'!$N$43/5)*'Projektkostenkalkulation EP'!$X$27-SUM($AK$35:BJ35))
                          ),
               "X"
            )</f>
        <v>0</v>
      </c>
      <c r="BL35" s="122">
        <f xml:space="preserve"> IF(TEXT((EDATE('Projektkostenkalkulation EP'!$B$4,22)+BK$3),"MM")=TEXT((EDATE('Projektkostenkalkulation EP'!$B$4,22)+(BK$3-1)),"MM"),
             IF(
                        OR(
                                    TEXT((EDATE('Projektkostenkalkulation EP'!$B$4,22)+BK$3),"TTT") = "Sa",
                                    TEXT((EDATE('Projektkostenkalkulation EP'!$B$4,22)+BK$3),"TTT") = "So",
                                    IF(ISNA(VLOOKUP(EDATE('Projektkostenkalkulation EP'!$B$4,22)+BK$3,Datenquellen!$F$7:$H$45,3,FALSE))," ",VLOOKUP(EDATE('Projektkostenkalkulation EP'!$B$4,22)+BK$3,Datenquellen!$F$7:$H$45,3,FALSE))="X"
                                    ),
                          "X",
                          IF((((NETWORKDAYS('Projektkostenkalkulation EP'!$X$8,EOMONTH('Projektkostenkalkulation EP'!$X$8,0)))*('Projektkostenkalkulation EP'!$N$43/5)*
                                        'Projektkostenkalkulation EP'!$X$27)-SUM($AK$35:BK35))&gt;('Projektkostenkalkulation EP'!$N$43/5),('Projektkostenkalkulation EP'!$N$43/5),
                                         (NETWORKDAYS('Projektkostenkalkulation EP'!$X$8,
                                          EOMONTH('Projektkostenkalkulation EP'!$X$8,0)))*('Projektkostenkalkulation EP'!$N$43/5)*'Projektkostenkalkulation EP'!$X$27-SUM($AK$35:BK35))
                          ),
               "X"
            )</f>
        <v>0</v>
      </c>
      <c r="BM35" s="122" t="str">
        <f xml:space="preserve"> IF(TEXT((EDATE('Projektkostenkalkulation EP'!$B$4,22)+BL$3),"MM")=TEXT((EDATE('Projektkostenkalkulation EP'!$B$4,22)+(BL$3-1)),"MM"),
             IF(
                        OR(
                                    TEXT((EDATE('Projektkostenkalkulation EP'!$B$4,22)+BL$3),"TTT") = "Sa",
                                    TEXT((EDATE('Projektkostenkalkulation EP'!$B$4,22)+BL$3),"TTT") = "So",
                                    IF(ISNA(VLOOKUP(EDATE('Projektkostenkalkulation EP'!$B$4,22)+BL$3,Datenquellen!$F$7:$H$45,3,FALSE))," ",VLOOKUP(EDATE('Projektkostenkalkulation EP'!$B$4,22)+BL$3,Datenquellen!$F$7:$H$45,3,FALSE))="X"
                                    ),
                          "X",
                          IF((((NETWORKDAYS('Projektkostenkalkulation EP'!$X$8,EOMONTH('Projektkostenkalkulation EP'!$X$8,0)))*('Projektkostenkalkulation EP'!$N$43/5)*
                                        'Projektkostenkalkulation EP'!$X$27)-SUM($AK$35:BL35))&gt;('Projektkostenkalkulation EP'!$N$43/5),('Projektkostenkalkulation EP'!$N$43/5),
                                         (NETWORKDAYS('Projektkostenkalkulation EP'!$X$8,
                                          EOMONTH('Projektkostenkalkulation EP'!$X$8,0)))*('Projektkostenkalkulation EP'!$N$43/5)*'Projektkostenkalkulation EP'!$X$27-SUM($AK$35:BL35))
                          ),
               "X"
            )</f>
        <v>X</v>
      </c>
      <c r="BN35" s="122" t="str">
        <f xml:space="preserve"> IF(TEXT((EDATE('Projektkostenkalkulation EP'!$B$4,22)+BM$3),"MM")=TEXT((EDATE('Projektkostenkalkulation EP'!$B$4,22)+(BM$3-1)),"MM"),
             IF(
                        OR(
                                    TEXT((EDATE('Projektkostenkalkulation EP'!$B$4,22)+BM$3),"TTT") = "Sa",
                                    TEXT((EDATE('Projektkostenkalkulation EP'!$B$4,22)+BM$3),"TTT") = "So",
                                    IF(ISNA(VLOOKUP(EDATE('Projektkostenkalkulation EP'!$B$4,22)+BM$3,Datenquellen!$F$7:$H$45,3,FALSE))," ",VLOOKUP(EDATE('Projektkostenkalkulation EP'!$B$4,22)+BM$3,Datenquellen!$F$7:$H$45,3,FALSE))="X"
                                    ),
                          "X",
                          IF((((NETWORKDAYS('Projektkostenkalkulation EP'!$X$8,EOMONTH('Projektkostenkalkulation EP'!$X$8,0)))*('Projektkostenkalkulation EP'!$N$43/5)*
                                        'Projektkostenkalkulation EP'!$X$27)-SUM($AK$35:BM35))&gt;('Projektkostenkalkulation EP'!$N$43/5),('Projektkostenkalkulation EP'!$N$43/5),
                                         (NETWORKDAYS('Projektkostenkalkulation EP'!$X$8,
                                          EOMONTH('Projektkostenkalkulation EP'!$X$8,0)))*('Projektkostenkalkulation EP'!$N$43/5)*'Projektkostenkalkulation EP'!$X$27-SUM($AK$35:BM35))
                          ),
               "X"
            )</f>
        <v>X</v>
      </c>
      <c r="BO35" s="122" t="str">
        <f xml:space="preserve"> IF(TEXT((EDATE('Projektkostenkalkulation EP'!$B$4,22)+BN$3),"MM")=TEXT((EDATE('Projektkostenkalkulation EP'!$B$4,22)+(BN$3-1)),"MM"),
             IF(
                        OR(
                                    TEXT((EDATE('Projektkostenkalkulation EP'!$B$4,22)+BN$3),"TTT") = "Sa",
                                    TEXT((EDATE('Projektkostenkalkulation EP'!$B$4,22)+BN$3),"TTT") = "So",
                                    IF(ISNA(VLOOKUP(EDATE('Projektkostenkalkulation EP'!$B$4,22)+BN$3,Datenquellen!$F$7:$H$45,3,FALSE))," ",VLOOKUP(EDATE('Projektkostenkalkulation EP'!$B$4,22)+BN$3,Datenquellen!$F$7:$H$45,3,FALSE))="X"
                                    ),
                          "X",
                          IF((((NETWORKDAYS('Projektkostenkalkulation EP'!$X$8,EOMONTH('Projektkostenkalkulation EP'!$X$8,0)))*('Projektkostenkalkulation EP'!$N$43/5)*
                                        'Projektkostenkalkulation EP'!$X$27)-SUM($AK$35:BN35))&gt;('Projektkostenkalkulation EP'!$N$43/5),('Projektkostenkalkulation EP'!$N$43/5),
                                         (NETWORKDAYS('Projektkostenkalkulation EP'!$X$8,
                                          EOMONTH('Projektkostenkalkulation EP'!$X$8,0)))*('Projektkostenkalkulation EP'!$N$43/5)*'Projektkostenkalkulation EP'!$X$27-SUM($AK$35:BN35))
                          ),
               "X"
            )</f>
        <v>X</v>
      </c>
      <c r="BP35" s="121">
        <f>SUM(AK35:BO35)</f>
        <v>0</v>
      </c>
      <c r="BQ35" s="525">
        <f>BP35-BP36</f>
        <v>0</v>
      </c>
    </row>
    <row r="36" spans="1:69" ht="14.25" customHeight="1" thickBot="1" x14ac:dyDescent="0.25">
      <c r="A36" s="3" t="s">
        <v>82</v>
      </c>
      <c r="B36" s="270"/>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123">
        <f>SUM(B36:AF36)</f>
        <v>0</v>
      </c>
      <c r="AH36" s="526"/>
      <c r="AJ36" s="3" t="s">
        <v>82</v>
      </c>
      <c r="AK36" s="270"/>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123">
        <f>SUM(AK36:BO36)</f>
        <v>0</v>
      </c>
      <c r="BQ36" s="526"/>
    </row>
    <row r="37" spans="1:69" x14ac:dyDescent="0.2">
      <c r="A37" s="1" t="s">
        <v>59</v>
      </c>
      <c r="B37" s="527" t="str">
        <f>TEXT('Projektkostenkalkulation EP'!$M$8,"MMMM JJJJ")</f>
        <v>Dezember 2024</v>
      </c>
      <c r="C37" s="527"/>
      <c r="D37" s="527"/>
      <c r="E37" s="527"/>
      <c r="F37" s="527"/>
      <c r="G37" s="527"/>
      <c r="H37" s="527"/>
      <c r="I37" s="527"/>
      <c r="J37" s="527"/>
      <c r="K37" s="527"/>
      <c r="L37" s="527"/>
      <c r="M37" s="527"/>
      <c r="N37" s="527"/>
      <c r="O37" s="527"/>
      <c r="P37" s="527"/>
      <c r="Q37" s="527"/>
      <c r="R37" s="527"/>
      <c r="S37" s="527"/>
      <c r="T37" s="527"/>
      <c r="U37" s="527"/>
      <c r="V37" s="527"/>
      <c r="W37" s="527"/>
      <c r="X37" s="527"/>
      <c r="Y37" s="527"/>
      <c r="Z37" s="527"/>
      <c r="AA37" s="527"/>
      <c r="AB37" s="527"/>
      <c r="AC37" s="527"/>
      <c r="AD37" s="527"/>
      <c r="AE37" s="527"/>
      <c r="AF37" s="527"/>
      <c r="AG37" s="527"/>
      <c r="AH37" s="528"/>
      <c r="AJ37" s="1" t="s">
        <v>59</v>
      </c>
      <c r="AK37" s="527" t="str">
        <f>TEXT('Projektkostenkalkulation EP'!$Y$8,"MMMM JJJJ")</f>
        <v>Dezember 2025</v>
      </c>
      <c r="AL37" s="527"/>
      <c r="AM37" s="527"/>
      <c r="AN37" s="527"/>
      <c r="AO37" s="527"/>
      <c r="AP37" s="527"/>
      <c r="AQ37" s="527"/>
      <c r="AR37" s="527"/>
      <c r="AS37" s="527"/>
      <c r="AT37" s="527"/>
      <c r="AU37" s="527"/>
      <c r="AV37" s="527"/>
      <c r="AW37" s="527"/>
      <c r="AX37" s="527"/>
      <c r="AY37" s="527"/>
      <c r="AZ37" s="527"/>
      <c r="BA37" s="527"/>
      <c r="BB37" s="527"/>
      <c r="BC37" s="527"/>
      <c r="BD37" s="527"/>
      <c r="BE37" s="527"/>
      <c r="BF37" s="527"/>
      <c r="BG37" s="527"/>
      <c r="BH37" s="527"/>
      <c r="BI37" s="527"/>
      <c r="BJ37" s="527"/>
      <c r="BK37" s="527"/>
      <c r="BL37" s="527"/>
      <c r="BM37" s="527"/>
      <c r="BN37" s="527"/>
      <c r="BO37" s="527"/>
      <c r="BP37" s="527"/>
      <c r="BQ37" s="528"/>
    </row>
    <row r="38" spans="1:69" ht="14.25" customHeight="1" x14ac:dyDescent="0.2">
      <c r="A38" s="2" t="s">
        <v>81</v>
      </c>
      <c r="B38" s="124" t="str">
        <f>IF(
            OR(
                     TEXT(EDATE('Projektkostenkalkulation EP'!$B$4,11),"TTT") = "Sa",
                     TEXT(EDATE('Projektkostenkalkulation EP'!$B$4,11),"TTT") = "So",
                     IF(ISNA(VLOOKUP(EDATE('Projektkostenkalkulation EP'!$B$4,11),Datenquellen!$F$7:$H$45,3,FALSE))," ",VLOOKUP(EDATE('Projektkostenkalkulation EP'!$B$4,11),Datenquellen!$F$7:$H$45,3,FALSE))="X"
                            ),
                    "X",
                    IF('Projektkostenkalkulation EP'!$M$27&gt;0,('Projektkostenkalkulation EP'!$N$43/5),0)
            )</f>
        <v>X</v>
      </c>
      <c r="C38" s="122">
        <f xml:space="preserve"> IF(TEXT((EDATE('Projektkostenkalkulation EP'!$B$4,11)+AK$3),"MM")=TEXT((EDATE('Projektkostenkalkulation EP'!$B$4,11)+(AK$3-1)),"MM"),
             IF(
                        OR(
                                    TEXT((EDATE('Projektkostenkalkulation EP'!$B$4,11)+AK$3),"TTT") = "Sa",
                                    TEXT((EDATE('Projektkostenkalkulation EP'!$B$4,11)+AK$3),"TTT") = "So",
                                    IF(ISNA(VLOOKUP(EDATE('Projektkostenkalkulation EP'!$B$4,11)+AK$3,Datenquellen!$F$7:$H$45,3,FALSE))," ",VLOOKUP(EDATE('Projektkostenkalkulation EP'!$B$4,11)+AK$3,Datenquellen!$F$7:$H$45,3,FALSE))="X"
                                    ),
                          "X",
                          IF((((NETWORKDAYS('Projektkostenkalkulation EP'!$M$8,EOMONTH('Projektkostenkalkulation EP'!$M$8,0)))*('Projektkostenkalkulation EP'!$N$43/5)*
                                        'Projektkostenkalkulation EP'!$M$27)-SUM($B$38:B38))&gt;('Projektkostenkalkulation EP'!$N$43/5),('Projektkostenkalkulation EP'!$N$43/5),
                                         (NETWORKDAYS('Projektkostenkalkulation EP'!$M$8,
                                          EOMONTH('Projektkostenkalkulation EP'!$M$8,0)))*('Projektkostenkalkulation EP'!$N$43/5)*'Projektkostenkalkulation EP'!$M$27-SUM($B$38:B38))
                          ),
               "X"
            )</f>
        <v>0</v>
      </c>
      <c r="D38" s="122">
        <f xml:space="preserve"> IF(TEXT((EDATE('Projektkostenkalkulation EP'!$B$4,11)+AL$3),"MM")=TEXT((EDATE('Projektkostenkalkulation EP'!$B$4,11)+(AL$3-1)),"MM"),
             IF(
                        OR(
                                    TEXT((EDATE('Projektkostenkalkulation EP'!$B$4,11)+AL$3),"TTT") = "Sa",
                                    TEXT((EDATE('Projektkostenkalkulation EP'!$B$4,11)+AL$3),"TTT") = "So",
                                    IF(ISNA(VLOOKUP(EDATE('Projektkostenkalkulation EP'!$B$4,11)+AL$3,Datenquellen!$F$7:$H$45,3,FALSE))," ",VLOOKUP(EDATE('Projektkostenkalkulation EP'!$B$4,11)+AL$3,Datenquellen!$F$7:$H$45,3,FALSE))="X"
                                    ),
                          "X",
                          IF((((NETWORKDAYS('Projektkostenkalkulation EP'!$M$8,EOMONTH('Projektkostenkalkulation EP'!$M$8,0)))*('Projektkostenkalkulation EP'!$N$43/5)*
                                        'Projektkostenkalkulation EP'!$M$27)-SUM($B$38:C38))&gt;('Projektkostenkalkulation EP'!$N$43/5),('Projektkostenkalkulation EP'!$N$43/5),
                                         (NETWORKDAYS('Projektkostenkalkulation EP'!$M$8,
                                          EOMONTH('Projektkostenkalkulation EP'!$M$8,0)))*('Projektkostenkalkulation EP'!$N$43/5)*'Projektkostenkalkulation EP'!$M$27-SUM($B$38:C38))
                          ),
               "X"
            )</f>
        <v>0</v>
      </c>
      <c r="E38" s="122">
        <f xml:space="preserve"> IF(TEXT((EDATE('Projektkostenkalkulation EP'!$B$4,11)+AM$3),"MM")=TEXT((EDATE('Projektkostenkalkulation EP'!$B$4,11)+(AM$3-1)),"MM"),
             IF(
                        OR(
                                    TEXT((EDATE('Projektkostenkalkulation EP'!$B$4,11)+AM$3),"TTT") = "Sa",
                                    TEXT((EDATE('Projektkostenkalkulation EP'!$B$4,11)+AM$3),"TTT") = "So",
                                    IF(ISNA(VLOOKUP(EDATE('Projektkostenkalkulation EP'!$B$4,11)+AM$3,Datenquellen!$F$7:$H$45,3,FALSE))," ",VLOOKUP(EDATE('Projektkostenkalkulation EP'!$B$4,11)+AM$3,Datenquellen!$F$7:$H$45,3,FALSE))="X"
                                    ),
                          "X",
                          IF((((NETWORKDAYS('Projektkostenkalkulation EP'!$M$8,EOMONTH('Projektkostenkalkulation EP'!$M$8,0)))*('Projektkostenkalkulation EP'!$N$43/5)*
                                        'Projektkostenkalkulation EP'!$M$27)-SUM($B$38:D38))&gt;('Projektkostenkalkulation EP'!$N$43/5),('Projektkostenkalkulation EP'!$N$43/5),
                                         (NETWORKDAYS('Projektkostenkalkulation EP'!$M$8,
                                          EOMONTH('Projektkostenkalkulation EP'!$M$8,0)))*('Projektkostenkalkulation EP'!$N$43/5)*'Projektkostenkalkulation EP'!$M$27-SUM($B$38:D38))
                          ),
               "X"
            )</f>
        <v>0</v>
      </c>
      <c r="F38" s="122">
        <f xml:space="preserve"> IF(TEXT((EDATE('Projektkostenkalkulation EP'!$B$4,11)+AN$3),"MM")=TEXT((EDATE('Projektkostenkalkulation EP'!$B$4,11)+(AN$3-1)),"MM"),
             IF(
                        OR(
                                    TEXT((EDATE('Projektkostenkalkulation EP'!$B$4,11)+AN$3),"TTT") = "Sa",
                                    TEXT((EDATE('Projektkostenkalkulation EP'!$B$4,11)+AN$3),"TTT") = "So",
                                    IF(ISNA(VLOOKUP(EDATE('Projektkostenkalkulation EP'!$B$4,11)+AN$3,Datenquellen!$F$7:$H$45,3,FALSE))," ",VLOOKUP(EDATE('Projektkostenkalkulation EP'!$B$4,11)+AN$3,Datenquellen!$F$7:$H$45,3,FALSE))="X"
                                    ),
                          "X",
                          IF((((NETWORKDAYS('Projektkostenkalkulation EP'!$M$8,EOMONTH('Projektkostenkalkulation EP'!$M$8,0)))*('Projektkostenkalkulation EP'!$N$43/5)*
                                        'Projektkostenkalkulation EP'!$M$27)-SUM($B$38:E38))&gt;('Projektkostenkalkulation EP'!$N$43/5),('Projektkostenkalkulation EP'!$N$43/5),
                                         (NETWORKDAYS('Projektkostenkalkulation EP'!$M$8,
                                          EOMONTH('Projektkostenkalkulation EP'!$M$8,0)))*('Projektkostenkalkulation EP'!$N$43/5)*'Projektkostenkalkulation EP'!$M$27-SUM($B$38:E38))
                          ),
               "X"
            )</f>
        <v>0</v>
      </c>
      <c r="G38" s="122">
        <f xml:space="preserve"> IF(TEXT((EDATE('Projektkostenkalkulation EP'!$B$4,11)+AO$3),"MM")=TEXT((EDATE('Projektkostenkalkulation EP'!$B$4,11)+(AO$3-1)),"MM"),
             IF(
                        OR(
                                    TEXT((EDATE('Projektkostenkalkulation EP'!$B$4,11)+AO$3),"TTT") = "Sa",
                                    TEXT((EDATE('Projektkostenkalkulation EP'!$B$4,11)+AO$3),"TTT") = "So",
                                    IF(ISNA(VLOOKUP(EDATE('Projektkostenkalkulation EP'!$B$4,11)+AO$3,Datenquellen!$F$7:$H$45,3,FALSE))," ",VLOOKUP(EDATE('Projektkostenkalkulation EP'!$B$4,11)+AO$3,Datenquellen!$F$7:$H$45,3,FALSE))="X"
                                    ),
                          "X",
                          IF((((NETWORKDAYS('Projektkostenkalkulation EP'!$M$8,EOMONTH('Projektkostenkalkulation EP'!$M$8,0)))*('Projektkostenkalkulation EP'!$N$43/5)*
                                        'Projektkostenkalkulation EP'!$M$27)-SUM($B$38:F38))&gt;('Projektkostenkalkulation EP'!$N$43/5),('Projektkostenkalkulation EP'!$N$43/5),
                                         (NETWORKDAYS('Projektkostenkalkulation EP'!$M$8,
                                          EOMONTH('Projektkostenkalkulation EP'!$M$8,0)))*('Projektkostenkalkulation EP'!$N$43/5)*'Projektkostenkalkulation EP'!$M$27-SUM($B$38:F38))
                          ),
               "X"
            )</f>
        <v>0</v>
      </c>
      <c r="H38" s="122" t="str">
        <f xml:space="preserve"> IF(TEXT((EDATE('Projektkostenkalkulation EP'!$B$4,11)+AP$3),"MM")=TEXT((EDATE('Projektkostenkalkulation EP'!$B$4,11)+(AP$3-1)),"MM"),
             IF(
                        OR(
                                    TEXT((EDATE('Projektkostenkalkulation EP'!$B$4,11)+AP$3),"TTT") = "Sa",
                                    TEXT((EDATE('Projektkostenkalkulation EP'!$B$4,11)+AP$3),"TTT") = "So",
                                    IF(ISNA(VLOOKUP(EDATE('Projektkostenkalkulation EP'!$B$4,11)+AP$3,Datenquellen!$F$7:$H$45,3,FALSE))," ",VLOOKUP(EDATE('Projektkostenkalkulation EP'!$B$4,11)+AP$3,Datenquellen!$F$7:$H$45,3,FALSE))="X"
                                    ),
                          "X",
                          IF((((NETWORKDAYS('Projektkostenkalkulation EP'!$M$8,EOMONTH('Projektkostenkalkulation EP'!$M$8,0)))*('Projektkostenkalkulation EP'!$N$43/5)*
                                        'Projektkostenkalkulation EP'!$M$27)-SUM($B$38:G38))&gt;('Projektkostenkalkulation EP'!$N$43/5),('Projektkostenkalkulation EP'!$N$43/5),
                                         (NETWORKDAYS('Projektkostenkalkulation EP'!$M$8,
                                          EOMONTH('Projektkostenkalkulation EP'!$M$8,0)))*('Projektkostenkalkulation EP'!$N$43/5)*'Projektkostenkalkulation EP'!$M$27-SUM($B$38:G38))
                          ),
               "X"
            )</f>
        <v>X</v>
      </c>
      <c r="I38" s="122" t="str">
        <f xml:space="preserve"> IF(TEXT((EDATE('Projektkostenkalkulation EP'!$B$4,11)+AQ$3),"MM")=TEXT((EDATE('Projektkostenkalkulation EP'!$B$4,11)+(AQ$3-1)),"MM"),
             IF(
                        OR(
                                    TEXT((EDATE('Projektkostenkalkulation EP'!$B$4,11)+AQ$3),"TTT") = "Sa",
                                    TEXT((EDATE('Projektkostenkalkulation EP'!$B$4,11)+AQ$3),"TTT") = "So",
                                    IF(ISNA(VLOOKUP(EDATE('Projektkostenkalkulation EP'!$B$4,11)+AQ$3,Datenquellen!$F$7:$H$45,3,FALSE))," ",VLOOKUP(EDATE('Projektkostenkalkulation EP'!$B$4,11)+AQ$3,Datenquellen!$F$7:$H$45,3,FALSE))="X"
                                    ),
                          "X",
                          IF((((NETWORKDAYS('Projektkostenkalkulation EP'!$M$8,EOMONTH('Projektkostenkalkulation EP'!$M$8,0)))*('Projektkostenkalkulation EP'!$N$43/5)*
                                        'Projektkostenkalkulation EP'!$M$27)-SUM($B$38:H38))&gt;('Projektkostenkalkulation EP'!$N$43/5),('Projektkostenkalkulation EP'!$N$43/5),
                                         (NETWORKDAYS('Projektkostenkalkulation EP'!$M$8,
                                          EOMONTH('Projektkostenkalkulation EP'!$M$8,0)))*('Projektkostenkalkulation EP'!$N$43/5)*'Projektkostenkalkulation EP'!$M$27-SUM($B$38:H38))
                          ),
               "X"
            )</f>
        <v>X</v>
      </c>
      <c r="J38" s="122">
        <f xml:space="preserve"> IF(TEXT((EDATE('Projektkostenkalkulation EP'!$B$4,11)+AR$3),"MM")=TEXT((EDATE('Projektkostenkalkulation EP'!$B$4,11)+(AR$3-1)),"MM"),
             IF(
                        OR(
                                    TEXT((EDATE('Projektkostenkalkulation EP'!$B$4,11)+AR$3),"TTT") = "Sa",
                                    TEXT((EDATE('Projektkostenkalkulation EP'!$B$4,11)+AR$3),"TTT") = "So",
                                    IF(ISNA(VLOOKUP(EDATE('Projektkostenkalkulation EP'!$B$4,11)+AR$3,Datenquellen!$F$7:$H$45,3,FALSE))," ",VLOOKUP(EDATE('Projektkostenkalkulation EP'!$B$4,11)+AR$3,Datenquellen!$F$7:$H$45,3,FALSE))="X"
                                    ),
                          "X",
                          IF((((NETWORKDAYS('Projektkostenkalkulation EP'!$M$8,EOMONTH('Projektkostenkalkulation EP'!$M$8,0)))*('Projektkostenkalkulation EP'!$N$43/5)*
                                        'Projektkostenkalkulation EP'!$M$27)-SUM($B$38:I38))&gt;('Projektkostenkalkulation EP'!$N$43/5),('Projektkostenkalkulation EP'!$N$43/5),
                                         (NETWORKDAYS('Projektkostenkalkulation EP'!$M$8,
                                          EOMONTH('Projektkostenkalkulation EP'!$M$8,0)))*('Projektkostenkalkulation EP'!$N$43/5)*'Projektkostenkalkulation EP'!$M$27-SUM($B$38:I38))
                          ),
               "X"
            )</f>
        <v>0</v>
      </c>
      <c r="K38" s="122">
        <f xml:space="preserve"> IF(TEXT((EDATE('Projektkostenkalkulation EP'!$B$4,11)+AS$3),"MM")=TEXT((EDATE('Projektkostenkalkulation EP'!$B$4,11)+(AS$3-1)),"MM"),
             IF(
                        OR(
                                    TEXT((EDATE('Projektkostenkalkulation EP'!$B$4,11)+AS$3),"TTT") = "Sa",
                                    TEXT((EDATE('Projektkostenkalkulation EP'!$B$4,11)+AS$3),"TTT") = "So",
                                    IF(ISNA(VLOOKUP(EDATE('Projektkostenkalkulation EP'!$B$4,11)+AS$3,Datenquellen!$F$7:$H$45,3,FALSE))," ",VLOOKUP(EDATE('Projektkostenkalkulation EP'!$B$4,11)+AS$3,Datenquellen!$F$7:$H$45,3,FALSE))="X"
                                    ),
                          "X",
                          IF((((NETWORKDAYS('Projektkostenkalkulation EP'!$M$8,EOMONTH('Projektkostenkalkulation EP'!$M$8,0)))*('Projektkostenkalkulation EP'!$N$43/5)*
                                        'Projektkostenkalkulation EP'!$M$27)-SUM($B$38:J38))&gt;('Projektkostenkalkulation EP'!$N$43/5),('Projektkostenkalkulation EP'!$N$43/5),
                                         (NETWORKDAYS('Projektkostenkalkulation EP'!$M$8,
                                          EOMONTH('Projektkostenkalkulation EP'!$M$8,0)))*('Projektkostenkalkulation EP'!$N$43/5)*'Projektkostenkalkulation EP'!$M$27-SUM($B$38:J38))
                          ),
               "X"
            )</f>
        <v>0</v>
      </c>
      <c r="L38" s="122">
        <f xml:space="preserve"> IF(TEXT((EDATE('Projektkostenkalkulation EP'!$B$4,11)+AT$3),"MM")=TEXT((EDATE('Projektkostenkalkulation EP'!$B$4,11)+(AT$3-1)),"MM"),
             IF(
                        OR(
                                    TEXT((EDATE('Projektkostenkalkulation EP'!$B$4,11)+AT$3),"TTT") = "Sa",
                                    TEXT((EDATE('Projektkostenkalkulation EP'!$B$4,11)+AT$3),"TTT") = "So",
                                    IF(ISNA(VLOOKUP(EDATE('Projektkostenkalkulation EP'!$B$4,11)+AT$3,Datenquellen!$F$7:$H$45,3,FALSE))," ",VLOOKUP(EDATE('Projektkostenkalkulation EP'!$B$4,11)+AT$3,Datenquellen!$F$7:$H$45,3,FALSE))="X"
                                    ),
                          "X",
                          IF((((NETWORKDAYS('Projektkostenkalkulation EP'!$M$8,EOMONTH('Projektkostenkalkulation EP'!$M$8,0)))*('Projektkostenkalkulation EP'!$N$43/5)*
                                        'Projektkostenkalkulation EP'!$M$27)-SUM($B$38:K38))&gt;('Projektkostenkalkulation EP'!$N$43/5),('Projektkostenkalkulation EP'!$N$43/5),
                                         (NETWORKDAYS('Projektkostenkalkulation EP'!$M$8,
                                          EOMONTH('Projektkostenkalkulation EP'!$M$8,0)))*('Projektkostenkalkulation EP'!$N$43/5)*'Projektkostenkalkulation EP'!$M$27-SUM($B$38:K38))
                          ),
               "X"
            )</f>
        <v>0</v>
      </c>
      <c r="M38" s="122">
        <f xml:space="preserve"> IF(TEXT((EDATE('Projektkostenkalkulation EP'!$B$4,11)+AU$3),"MM")=TEXT((EDATE('Projektkostenkalkulation EP'!$B$4,11)+(AU$3-1)),"MM"),
             IF(
                        OR(
                                    TEXT((EDATE('Projektkostenkalkulation EP'!$B$4,11)+AU$3),"TTT") = "Sa",
                                    TEXT((EDATE('Projektkostenkalkulation EP'!$B$4,11)+AU$3),"TTT") = "So",
                                    IF(ISNA(VLOOKUP(EDATE('Projektkostenkalkulation EP'!$B$4,11)+AU$3,Datenquellen!$F$7:$H$45,3,FALSE))," ",VLOOKUP(EDATE('Projektkostenkalkulation EP'!$B$4,11)+AU$3,Datenquellen!$F$7:$H$45,3,FALSE))="X"
                                    ),
                          "X",
                          IF((((NETWORKDAYS('Projektkostenkalkulation EP'!$M$8,EOMONTH('Projektkostenkalkulation EP'!$M$8,0)))*('Projektkostenkalkulation EP'!$N$43/5)*
                                        'Projektkostenkalkulation EP'!$M$27)-SUM($B$38:L38))&gt;('Projektkostenkalkulation EP'!$N$43/5),('Projektkostenkalkulation EP'!$N$43/5),
                                         (NETWORKDAYS('Projektkostenkalkulation EP'!$M$8,
                                          EOMONTH('Projektkostenkalkulation EP'!$M$8,0)))*('Projektkostenkalkulation EP'!$N$43/5)*'Projektkostenkalkulation EP'!$M$27-SUM($B$38:L38))
                          ),
               "X"
            )</f>
        <v>0</v>
      </c>
      <c r="N38" s="122">
        <f xml:space="preserve"> IF(TEXT((EDATE('Projektkostenkalkulation EP'!$B$4,11)+AV$3),"MM")=TEXT((EDATE('Projektkostenkalkulation EP'!$B$4,11)+(AV$3-1)),"MM"),
             IF(
                        OR(
                                    TEXT((EDATE('Projektkostenkalkulation EP'!$B$4,11)+AV$3),"TTT") = "Sa",
                                    TEXT((EDATE('Projektkostenkalkulation EP'!$B$4,11)+AV$3),"TTT") = "So",
                                    IF(ISNA(VLOOKUP(EDATE('Projektkostenkalkulation EP'!$B$4,11)+AV$3,Datenquellen!$F$7:$H$45,3,FALSE))," ",VLOOKUP(EDATE('Projektkostenkalkulation EP'!$B$4,11)+AV$3,Datenquellen!$F$7:$H$45,3,FALSE))="X"
                                    ),
                          "X",
                          IF((((NETWORKDAYS('Projektkostenkalkulation EP'!$M$8,EOMONTH('Projektkostenkalkulation EP'!$M$8,0)))*('Projektkostenkalkulation EP'!$N$43/5)*
                                        'Projektkostenkalkulation EP'!$M$27)-SUM($B$38:M38))&gt;('Projektkostenkalkulation EP'!$N$43/5),('Projektkostenkalkulation EP'!$N$43/5),
                                         (NETWORKDAYS('Projektkostenkalkulation EP'!$M$8,
                                          EOMONTH('Projektkostenkalkulation EP'!$M$8,0)))*('Projektkostenkalkulation EP'!$N$43/5)*'Projektkostenkalkulation EP'!$M$27-SUM($B$38:M38))
                          ),
               "X"
            )</f>
        <v>0</v>
      </c>
      <c r="O38" s="122" t="str">
        <f xml:space="preserve"> IF(TEXT((EDATE('Projektkostenkalkulation EP'!$B$4,11)+AW$3),"MM")=TEXT((EDATE('Projektkostenkalkulation EP'!$B$4,11)+(AW$3-1)),"MM"),
             IF(
                        OR(
                                    TEXT((EDATE('Projektkostenkalkulation EP'!$B$4,11)+AW$3),"TTT") = "Sa",
                                    TEXT((EDATE('Projektkostenkalkulation EP'!$B$4,11)+AW$3),"TTT") = "So",
                                    IF(ISNA(VLOOKUP(EDATE('Projektkostenkalkulation EP'!$B$4,11)+AW$3,Datenquellen!$F$7:$H$45,3,FALSE))," ",VLOOKUP(EDATE('Projektkostenkalkulation EP'!$B$4,11)+AW$3,Datenquellen!$F$7:$H$45,3,FALSE))="X"
                                    ),
                          "X",
                          IF((((NETWORKDAYS('Projektkostenkalkulation EP'!$M$8,EOMONTH('Projektkostenkalkulation EP'!$M$8,0)))*('Projektkostenkalkulation EP'!$N$43/5)*
                                        'Projektkostenkalkulation EP'!$M$27)-SUM($B$38:N38))&gt;('Projektkostenkalkulation EP'!$N$43/5),('Projektkostenkalkulation EP'!$N$43/5),
                                         (NETWORKDAYS('Projektkostenkalkulation EP'!$M$8,
                                          EOMONTH('Projektkostenkalkulation EP'!$M$8,0)))*('Projektkostenkalkulation EP'!$N$43/5)*'Projektkostenkalkulation EP'!$M$27-SUM($B$38:N38))
                          ),
               "X"
            )</f>
        <v>X</v>
      </c>
      <c r="P38" s="122" t="str">
        <f xml:space="preserve"> IF(TEXT((EDATE('Projektkostenkalkulation EP'!$B$4,11)+AX$3),"MM")=TEXT((EDATE('Projektkostenkalkulation EP'!$B$4,11)+(AX$3-1)),"MM"),
             IF(
                        OR(
                                    TEXT((EDATE('Projektkostenkalkulation EP'!$B$4,11)+AX$3),"TTT") = "Sa",
                                    TEXT((EDATE('Projektkostenkalkulation EP'!$B$4,11)+AX$3),"TTT") = "So",
                                    IF(ISNA(VLOOKUP(EDATE('Projektkostenkalkulation EP'!$B$4,11)+AX$3,Datenquellen!$F$7:$H$45,3,FALSE))," ",VLOOKUP(EDATE('Projektkostenkalkulation EP'!$B$4,11)+AX$3,Datenquellen!$F$7:$H$45,3,FALSE))="X"
                                    ),
                          "X",
                          IF((((NETWORKDAYS('Projektkostenkalkulation EP'!$M$8,EOMONTH('Projektkostenkalkulation EP'!$M$8,0)))*('Projektkostenkalkulation EP'!$N$43/5)*
                                        'Projektkostenkalkulation EP'!$M$27)-SUM($B$38:O38))&gt;('Projektkostenkalkulation EP'!$N$43/5),('Projektkostenkalkulation EP'!$N$43/5),
                                         (NETWORKDAYS('Projektkostenkalkulation EP'!$M$8,
                                          EOMONTH('Projektkostenkalkulation EP'!$M$8,0)))*('Projektkostenkalkulation EP'!$N$43/5)*'Projektkostenkalkulation EP'!$M$27-SUM($B$38:O38))
                          ),
               "X"
            )</f>
        <v>X</v>
      </c>
      <c r="Q38" s="122">
        <f xml:space="preserve"> IF(TEXT((EDATE('Projektkostenkalkulation EP'!$B$4,11)+AY$3),"MM")=TEXT((EDATE('Projektkostenkalkulation EP'!$B$4,11)+(AY$3-1)),"MM"),
             IF(
                        OR(
                                    TEXT((EDATE('Projektkostenkalkulation EP'!$B$4,11)+AY$3),"TTT") = "Sa",
                                    TEXT((EDATE('Projektkostenkalkulation EP'!$B$4,11)+AY$3),"TTT") = "So",
                                    IF(ISNA(VLOOKUP(EDATE('Projektkostenkalkulation EP'!$B$4,11)+AY$3,Datenquellen!$F$7:$H$45,3,FALSE))," ",VLOOKUP(EDATE('Projektkostenkalkulation EP'!$B$4,11)+AY$3,Datenquellen!$F$7:$H$45,3,FALSE))="X"
                                    ),
                          "X",
                          IF((((NETWORKDAYS('Projektkostenkalkulation EP'!$M$8,EOMONTH('Projektkostenkalkulation EP'!$M$8,0)))*('Projektkostenkalkulation EP'!$N$43/5)*
                                        'Projektkostenkalkulation EP'!$M$27)-SUM($B$38:P38))&gt;('Projektkostenkalkulation EP'!$N$43/5),('Projektkostenkalkulation EP'!$N$43/5),
                                         (NETWORKDAYS('Projektkostenkalkulation EP'!$M$8,
                                          EOMONTH('Projektkostenkalkulation EP'!$M$8,0)))*('Projektkostenkalkulation EP'!$N$43/5)*'Projektkostenkalkulation EP'!$M$27-SUM($B$38:P38))
                          ),
               "X"
            )</f>
        <v>0</v>
      </c>
      <c r="R38" s="122">
        <f xml:space="preserve"> IF(TEXT((EDATE('Projektkostenkalkulation EP'!$B$4,11)+AZ$3),"MM")=TEXT((EDATE('Projektkostenkalkulation EP'!$B$4,11)+(AZ$3-1)),"MM"),
             IF(
                        OR(
                                    TEXT((EDATE('Projektkostenkalkulation EP'!$B$4,11)+AZ$3),"TTT") = "Sa",
                                    TEXT((EDATE('Projektkostenkalkulation EP'!$B$4,11)+AZ$3),"TTT") = "So",
                                    IF(ISNA(VLOOKUP(EDATE('Projektkostenkalkulation EP'!$B$4,11)+AZ$3,Datenquellen!$F$7:$H$45,3,FALSE))," ",VLOOKUP(EDATE('Projektkostenkalkulation EP'!$B$4,11)+AZ$3,Datenquellen!$F$7:$H$45,3,FALSE))="X"
                                    ),
                          "X",
                          IF((((NETWORKDAYS('Projektkostenkalkulation EP'!$M$8,EOMONTH('Projektkostenkalkulation EP'!$M$8,0)))*('Projektkostenkalkulation EP'!$N$43/5)*
                                        'Projektkostenkalkulation EP'!$M$27)-SUM($B$38:Q38))&gt;('Projektkostenkalkulation EP'!$N$43/5),('Projektkostenkalkulation EP'!$N$43/5),
                                         (NETWORKDAYS('Projektkostenkalkulation EP'!$M$8,
                                          EOMONTH('Projektkostenkalkulation EP'!$M$8,0)))*('Projektkostenkalkulation EP'!$N$43/5)*'Projektkostenkalkulation EP'!$M$27-SUM($B$38:Q38))
                          ),
               "X"
            )</f>
        <v>0</v>
      </c>
      <c r="S38" s="122">
        <f xml:space="preserve"> IF(TEXT((EDATE('Projektkostenkalkulation EP'!$B$4,11)+BA$3),"MM")=TEXT((EDATE('Projektkostenkalkulation EP'!$B$4,11)+(BA$3-1)),"MM"),
             IF(
                        OR(
                                    TEXT((EDATE('Projektkostenkalkulation EP'!$B$4,11)+BA$3),"TTT") = "Sa",
                                    TEXT((EDATE('Projektkostenkalkulation EP'!$B$4,11)+BA$3),"TTT") = "So",
                                    IF(ISNA(VLOOKUP(EDATE('Projektkostenkalkulation EP'!$B$4,11)+BA$3,Datenquellen!$F$7:$H$45,3,FALSE))," ",VLOOKUP(EDATE('Projektkostenkalkulation EP'!$B$4,11)+BA$3,Datenquellen!$F$7:$H$45,3,FALSE))="X"
                                    ),
                          "X",
                          IF((((NETWORKDAYS('Projektkostenkalkulation EP'!$M$8,EOMONTH('Projektkostenkalkulation EP'!$M$8,0)))*('Projektkostenkalkulation EP'!$N$43/5)*
                                        'Projektkostenkalkulation EP'!$M$27)-SUM($B$38:R38))&gt;('Projektkostenkalkulation EP'!$N$43/5),('Projektkostenkalkulation EP'!$N$43/5),
                                         (NETWORKDAYS('Projektkostenkalkulation EP'!$M$8,
                                          EOMONTH('Projektkostenkalkulation EP'!$M$8,0)))*('Projektkostenkalkulation EP'!$N$43/5)*'Projektkostenkalkulation EP'!$M$27-SUM($B$38:R38))
                          ),
               "X"
            )</f>
        <v>0</v>
      </c>
      <c r="T38" s="122">
        <f xml:space="preserve"> IF(TEXT((EDATE('Projektkostenkalkulation EP'!$B$4,11)+BB$3),"MM")=TEXT((EDATE('Projektkostenkalkulation EP'!$B$4,11)+(BB$3-1)),"MM"),
             IF(
                        OR(
                                    TEXT((EDATE('Projektkostenkalkulation EP'!$B$4,11)+BB$3),"TTT") = "Sa",
                                    TEXT((EDATE('Projektkostenkalkulation EP'!$B$4,11)+BB$3),"TTT") = "So",
                                    IF(ISNA(VLOOKUP(EDATE('Projektkostenkalkulation EP'!$B$4,11)+BB$3,Datenquellen!$F$7:$H$45,3,FALSE))," ",VLOOKUP(EDATE('Projektkostenkalkulation EP'!$B$4,11)+BB$3,Datenquellen!$F$7:$H$45,3,FALSE))="X"
                                    ),
                          "X",
                          IF((((NETWORKDAYS('Projektkostenkalkulation EP'!$M$8,EOMONTH('Projektkostenkalkulation EP'!$M$8,0)))*('Projektkostenkalkulation EP'!$N$43/5)*
                                        'Projektkostenkalkulation EP'!$M$27)-SUM($B$38:S38))&gt;('Projektkostenkalkulation EP'!$N$43/5),('Projektkostenkalkulation EP'!$N$43/5),
                                         (NETWORKDAYS('Projektkostenkalkulation EP'!$M$8,
                                          EOMONTH('Projektkostenkalkulation EP'!$M$8,0)))*('Projektkostenkalkulation EP'!$N$43/5)*'Projektkostenkalkulation EP'!$M$27-SUM($B$38:S38))
                          ),
               "X"
            )</f>
        <v>0</v>
      </c>
      <c r="U38" s="122">
        <f xml:space="preserve"> IF(TEXT((EDATE('Projektkostenkalkulation EP'!$B$4,11)+BC$3),"MM")=TEXT((EDATE('Projektkostenkalkulation EP'!$B$4,11)+(BC$3-1)),"MM"),
             IF(
                        OR(
                                    TEXT((EDATE('Projektkostenkalkulation EP'!$B$4,11)+BC$3),"TTT") = "Sa",
                                    TEXT((EDATE('Projektkostenkalkulation EP'!$B$4,11)+BC$3),"TTT") = "So",
                                    IF(ISNA(VLOOKUP(EDATE('Projektkostenkalkulation EP'!$B$4,11)+BC$3,Datenquellen!$F$7:$H$45,3,FALSE))," ",VLOOKUP(EDATE('Projektkostenkalkulation EP'!$B$4,11)+BC$3,Datenquellen!$F$7:$H$45,3,FALSE))="X"
                                    ),
                          "X",
                          IF((((NETWORKDAYS('Projektkostenkalkulation EP'!$M$8,EOMONTH('Projektkostenkalkulation EP'!$M$8,0)))*('Projektkostenkalkulation EP'!$N$43/5)*
                                        'Projektkostenkalkulation EP'!$M$27)-SUM($B$38:T38))&gt;('Projektkostenkalkulation EP'!$N$43/5),('Projektkostenkalkulation EP'!$N$43/5),
                                         (NETWORKDAYS('Projektkostenkalkulation EP'!$M$8,
                                          EOMONTH('Projektkostenkalkulation EP'!$M$8,0)))*('Projektkostenkalkulation EP'!$N$43/5)*'Projektkostenkalkulation EP'!$M$27-SUM($B$38:T38))
                          ),
               "X"
            )</f>
        <v>0</v>
      </c>
      <c r="V38" s="122" t="str">
        <f xml:space="preserve"> IF(TEXT((EDATE('Projektkostenkalkulation EP'!$B$4,11)+BD$3),"MM")=TEXT((EDATE('Projektkostenkalkulation EP'!$B$4,11)+(BD$3-1)),"MM"),
             IF(
                        OR(
                                    TEXT((EDATE('Projektkostenkalkulation EP'!$B$4,11)+BD$3),"TTT") = "Sa",
                                    TEXT((EDATE('Projektkostenkalkulation EP'!$B$4,11)+BD$3),"TTT") = "So",
                                    IF(ISNA(VLOOKUP(EDATE('Projektkostenkalkulation EP'!$B$4,11)+BD$3,Datenquellen!$F$7:$H$45,3,FALSE))," ",VLOOKUP(EDATE('Projektkostenkalkulation EP'!$B$4,11)+BD$3,Datenquellen!$F$7:$H$45,3,FALSE))="X"
                                    ),
                          "X",
                          IF((((NETWORKDAYS('Projektkostenkalkulation EP'!$M$8,EOMONTH('Projektkostenkalkulation EP'!$M$8,0)))*('Projektkostenkalkulation EP'!$N$43/5)*
                                        'Projektkostenkalkulation EP'!$M$27)-SUM($B$38:U38))&gt;('Projektkostenkalkulation EP'!$N$43/5),('Projektkostenkalkulation EP'!$N$43/5),
                                         (NETWORKDAYS('Projektkostenkalkulation EP'!$M$8,
                                          EOMONTH('Projektkostenkalkulation EP'!$M$8,0)))*('Projektkostenkalkulation EP'!$N$43/5)*'Projektkostenkalkulation EP'!$M$27-SUM($B$38:U38))
                          ),
               "X"
            )</f>
        <v>X</v>
      </c>
      <c r="W38" s="122" t="str">
        <f xml:space="preserve"> IF(TEXT((EDATE('Projektkostenkalkulation EP'!$B$4,11)+BE$3),"MM")=TEXT((EDATE('Projektkostenkalkulation EP'!$B$4,11)+(BE$3-1)),"MM"),
             IF(
                        OR(
                                    TEXT((EDATE('Projektkostenkalkulation EP'!$B$4,11)+BE$3),"TTT") = "Sa",
                                    TEXT((EDATE('Projektkostenkalkulation EP'!$B$4,11)+BE$3),"TTT") = "So",
                                    IF(ISNA(VLOOKUP(EDATE('Projektkostenkalkulation EP'!$B$4,11)+BE$3,Datenquellen!$F$7:$H$45,3,FALSE))," ",VLOOKUP(EDATE('Projektkostenkalkulation EP'!$B$4,11)+BE$3,Datenquellen!$F$7:$H$45,3,FALSE))="X"
                                    ),
                          "X",
                          IF((((NETWORKDAYS('Projektkostenkalkulation EP'!$M$8,EOMONTH('Projektkostenkalkulation EP'!$M$8,0)))*('Projektkostenkalkulation EP'!$N$43/5)*
                                        'Projektkostenkalkulation EP'!$M$27)-SUM($B$38:V38))&gt;('Projektkostenkalkulation EP'!$N$43/5),('Projektkostenkalkulation EP'!$N$43/5),
                                         (NETWORKDAYS('Projektkostenkalkulation EP'!$M$8,
                                          EOMONTH('Projektkostenkalkulation EP'!$M$8,0)))*('Projektkostenkalkulation EP'!$N$43/5)*'Projektkostenkalkulation EP'!$M$27-SUM($B$38:V38))
                          ),
               "X"
            )</f>
        <v>X</v>
      </c>
      <c r="X38" s="122">
        <f xml:space="preserve"> IF(TEXT((EDATE('Projektkostenkalkulation EP'!$B$4,11)+BF$3),"MM")=TEXT((EDATE('Projektkostenkalkulation EP'!$B$4,11)+(BF$3-1)),"MM"),
             IF(
                        OR(
                                    TEXT((EDATE('Projektkostenkalkulation EP'!$B$4,11)+BF$3),"TTT") = "Sa",
                                    TEXT((EDATE('Projektkostenkalkulation EP'!$B$4,11)+BF$3),"TTT") = "So",
                                    IF(ISNA(VLOOKUP(EDATE('Projektkostenkalkulation EP'!$B$4,11)+BF$3,Datenquellen!$F$7:$H$45,3,FALSE))," ",VLOOKUP(EDATE('Projektkostenkalkulation EP'!$B$4,11)+BF$3,Datenquellen!$F$7:$H$45,3,FALSE))="X"
                                    ),
                          "X",
                          IF((((NETWORKDAYS('Projektkostenkalkulation EP'!$M$8,EOMONTH('Projektkostenkalkulation EP'!$M$8,0)))*('Projektkostenkalkulation EP'!$N$43/5)*
                                        'Projektkostenkalkulation EP'!$M$27)-SUM($B$38:W38))&gt;('Projektkostenkalkulation EP'!$N$43/5),('Projektkostenkalkulation EP'!$N$43/5),
                                         (NETWORKDAYS('Projektkostenkalkulation EP'!$M$8,
                                          EOMONTH('Projektkostenkalkulation EP'!$M$8,0)))*('Projektkostenkalkulation EP'!$N$43/5)*'Projektkostenkalkulation EP'!$M$27-SUM($B$38:W38))
                          ),
               "X"
            )</f>
        <v>0</v>
      </c>
      <c r="Y38" s="122">
        <f xml:space="preserve"> IF(TEXT((EDATE('Projektkostenkalkulation EP'!$B$4,11)+BG$3),"MM")=TEXT((EDATE('Projektkostenkalkulation EP'!$B$4,11)+(BG$3-1)),"MM"),
             IF(
                        OR(
                                    TEXT((EDATE('Projektkostenkalkulation EP'!$B$4,11)+BG$3),"TTT") = "Sa",
                                    TEXT((EDATE('Projektkostenkalkulation EP'!$B$4,11)+BG$3),"TTT") = "So",
                                    IF(ISNA(VLOOKUP(EDATE('Projektkostenkalkulation EP'!$B$4,11)+BG$3,Datenquellen!$F$7:$H$45,3,FALSE))," ",VLOOKUP(EDATE('Projektkostenkalkulation EP'!$B$4,11)+BG$3,Datenquellen!$F$7:$H$45,3,FALSE))="X"
                                    ),
                          "X",
                          IF((((NETWORKDAYS('Projektkostenkalkulation EP'!$M$8,EOMONTH('Projektkostenkalkulation EP'!$M$8,0)))*('Projektkostenkalkulation EP'!$N$43/5)*
                                        'Projektkostenkalkulation EP'!$M$27)-SUM($B$38:X38))&gt;('Projektkostenkalkulation EP'!$N$43/5),('Projektkostenkalkulation EP'!$N$43/5),
                                         (NETWORKDAYS('Projektkostenkalkulation EP'!$M$8,
                                          EOMONTH('Projektkostenkalkulation EP'!$M$8,0)))*('Projektkostenkalkulation EP'!$N$43/5)*'Projektkostenkalkulation EP'!$M$27-SUM($B$38:X38))
                          ),
               "X"
            )</f>
        <v>0</v>
      </c>
      <c r="Z38" s="122" t="str">
        <f xml:space="preserve"> IF(TEXT((EDATE('Projektkostenkalkulation EP'!$B$4,11)+BH$3),"MM")=TEXT((EDATE('Projektkostenkalkulation EP'!$B$4,11)+(BH$3-1)),"MM"),
             IF(
                        OR(
                                    TEXT((EDATE('Projektkostenkalkulation EP'!$B$4,11)+BH$3),"TTT") = "Sa",
                                    TEXT((EDATE('Projektkostenkalkulation EP'!$B$4,11)+BH$3),"TTT") = "So",
                                    IF(ISNA(VLOOKUP(EDATE('Projektkostenkalkulation EP'!$B$4,11)+BH$3,Datenquellen!$F$7:$H$45,3,FALSE))," ",VLOOKUP(EDATE('Projektkostenkalkulation EP'!$B$4,11)+BH$3,Datenquellen!$F$7:$H$45,3,FALSE))="X"
                                    ),
                          "X",
                          IF((((NETWORKDAYS('Projektkostenkalkulation EP'!$M$8,EOMONTH('Projektkostenkalkulation EP'!$M$8,0)))*('Projektkostenkalkulation EP'!$N$43/5)*
                                        'Projektkostenkalkulation EP'!$M$27)-SUM($B$38:Y38))&gt;('Projektkostenkalkulation EP'!$N$43/5),('Projektkostenkalkulation EP'!$N$43/5),
                                         (NETWORKDAYS('Projektkostenkalkulation EP'!$M$8,
                                          EOMONTH('Projektkostenkalkulation EP'!$M$8,0)))*('Projektkostenkalkulation EP'!$N$43/5)*'Projektkostenkalkulation EP'!$M$27-SUM($B$38:Y38))
                          ),
               "X"
            )</f>
        <v>X</v>
      </c>
      <c r="AA38" s="122" t="str">
        <f xml:space="preserve"> IF(TEXT((EDATE('Projektkostenkalkulation EP'!$B$4,11)+BI$3),"MM")=TEXT((EDATE('Projektkostenkalkulation EP'!$B$4,11)+(BI$3-1)),"MM"),
             IF(
                        OR(
                                    TEXT((EDATE('Projektkostenkalkulation EP'!$B$4,11)+BI$3),"TTT") = "Sa",
                                    TEXT((EDATE('Projektkostenkalkulation EP'!$B$4,11)+BI$3),"TTT") = "So",
                                    IF(ISNA(VLOOKUP(EDATE('Projektkostenkalkulation EP'!$B$4,11)+BI$3,Datenquellen!$F$7:$H$45,3,FALSE))," ",VLOOKUP(EDATE('Projektkostenkalkulation EP'!$B$4,11)+BI$3,Datenquellen!$F$7:$H$45,3,FALSE))="X"
                                    ),
                          "X",
                          IF((((NETWORKDAYS('Projektkostenkalkulation EP'!$M$8,EOMONTH('Projektkostenkalkulation EP'!$M$8,0)))*('Projektkostenkalkulation EP'!$N$43/5)*
                                        'Projektkostenkalkulation EP'!$M$27)-SUM($B$38:Z38))&gt;('Projektkostenkalkulation EP'!$N$43/5),('Projektkostenkalkulation EP'!$N$43/5),
                                         (NETWORKDAYS('Projektkostenkalkulation EP'!$M$8,
                                          EOMONTH('Projektkostenkalkulation EP'!$M$8,0)))*('Projektkostenkalkulation EP'!$N$43/5)*'Projektkostenkalkulation EP'!$M$27-SUM($B$38:Z38))
                          ),
               "X"
            )</f>
        <v>X</v>
      </c>
      <c r="AB38" s="122">
        <f xml:space="preserve"> IF(TEXT((EDATE('Projektkostenkalkulation EP'!$B$4,11)+BJ$3),"MM")=TEXT((EDATE('Projektkostenkalkulation EP'!$B$4,11)+(BJ$3-1)),"MM"),
             IF(
                        OR(
                                    TEXT((EDATE('Projektkostenkalkulation EP'!$B$4,11)+BJ$3),"TTT") = "Sa",
                                    TEXT((EDATE('Projektkostenkalkulation EP'!$B$4,11)+BJ$3),"TTT") = "So",
                                    IF(ISNA(VLOOKUP(EDATE('Projektkostenkalkulation EP'!$B$4,11)+BJ$3,Datenquellen!$F$7:$H$45,3,FALSE))," ",VLOOKUP(EDATE('Projektkostenkalkulation EP'!$B$4,11)+BJ$3,Datenquellen!$F$7:$H$45,3,FALSE))="X"
                                    ),
                          "X",
                          IF((((NETWORKDAYS('Projektkostenkalkulation EP'!$M$8,EOMONTH('Projektkostenkalkulation EP'!$M$8,0)))*('Projektkostenkalkulation EP'!$N$43/5)*
                                        'Projektkostenkalkulation EP'!$M$27)-SUM($B$38:AA38))&gt;('Projektkostenkalkulation EP'!$N$43/5),('Projektkostenkalkulation EP'!$N$43/5),
                                         (NETWORKDAYS('Projektkostenkalkulation EP'!$M$8,
                                          EOMONTH('Projektkostenkalkulation EP'!$M$8,0)))*('Projektkostenkalkulation EP'!$N$43/5)*'Projektkostenkalkulation EP'!$M$27-SUM($B$38:AA38))
                          ),
               "X"
            )</f>
        <v>0</v>
      </c>
      <c r="AC38" s="122" t="str">
        <f xml:space="preserve"> IF(TEXT((EDATE('Projektkostenkalkulation EP'!$B$4,11)+BK$3),"MM")=TEXT((EDATE('Projektkostenkalkulation EP'!$B$4,11)+(BK$3-1)),"MM"),
             IF(
                        OR(
                                    TEXT((EDATE('Projektkostenkalkulation EP'!$B$4,11)+BK$3),"TTT") = "Sa",
                                    TEXT((EDATE('Projektkostenkalkulation EP'!$B$4,11)+BK$3),"TTT") = "So",
                                    IF(ISNA(VLOOKUP(EDATE('Projektkostenkalkulation EP'!$B$4,11)+BK$3,Datenquellen!$F$7:$H$45,3,FALSE))," ",VLOOKUP(EDATE('Projektkostenkalkulation EP'!$B$4,11)+BK$3,Datenquellen!$F$7:$H$45,3,FALSE))="X"
                                    ),
                          "X",
                          IF((((NETWORKDAYS('Projektkostenkalkulation EP'!$M$8,EOMONTH('Projektkostenkalkulation EP'!$M$8,0)))*('Projektkostenkalkulation EP'!$N$43/5)*
                                        'Projektkostenkalkulation EP'!$M$27)-SUM($B$38:AB38))&gt;('Projektkostenkalkulation EP'!$N$43/5),('Projektkostenkalkulation EP'!$N$43/5),
                                         (NETWORKDAYS('Projektkostenkalkulation EP'!$M$8,
                                          EOMONTH('Projektkostenkalkulation EP'!$M$8,0)))*('Projektkostenkalkulation EP'!$N$43/5)*'Projektkostenkalkulation EP'!$M$27-SUM($B$38:AB38))
                          ),
               "X"
            )</f>
        <v>X</v>
      </c>
      <c r="AD38" s="122" t="str">
        <f xml:space="preserve"> IF(TEXT((EDATE('Projektkostenkalkulation EP'!$B$4,11)+BL$3),"MM")=TEXT((EDATE('Projektkostenkalkulation EP'!$B$4,11)+(BL$3-1)),"MM"),
             IF(
                        OR(
                                    TEXT((EDATE('Projektkostenkalkulation EP'!$B$4,11)+BL$3),"TTT") = "Sa",
                                    TEXT((EDATE('Projektkostenkalkulation EP'!$B$4,11)+BL$3),"TTT") = "So",
                                    IF(ISNA(VLOOKUP(EDATE('Projektkostenkalkulation EP'!$B$4,11)+BL$3,Datenquellen!$F$7:$H$45,3,FALSE))," ",VLOOKUP(EDATE('Projektkostenkalkulation EP'!$B$4,11)+BL$3,Datenquellen!$F$7:$H$45,3,FALSE))="X"
                                    ),
                          "X",
                          IF((((NETWORKDAYS('Projektkostenkalkulation EP'!$M$8,EOMONTH('Projektkostenkalkulation EP'!$M$8,0)))*('Projektkostenkalkulation EP'!$N$43/5)*
                                        'Projektkostenkalkulation EP'!$M$27)-SUM($B$38:AC38))&gt;('Projektkostenkalkulation EP'!$N$43/5),('Projektkostenkalkulation EP'!$N$43/5),
                                         (NETWORKDAYS('Projektkostenkalkulation EP'!$M$8,
                                          EOMONTH('Projektkostenkalkulation EP'!$M$8,0)))*('Projektkostenkalkulation EP'!$N$43/5)*'Projektkostenkalkulation EP'!$M$27-SUM($B$38:AC38))
                          ),
               "X"
            )</f>
        <v>X</v>
      </c>
      <c r="AE38" s="122">
        <f xml:space="preserve"> IF(TEXT((EDATE('Projektkostenkalkulation EP'!$B$4,11)+BM$3),"MM")=TEXT((EDATE('Projektkostenkalkulation EP'!$B$4,11)+(BM$3-1)),"MM"),
             IF(
                        OR(
                                    TEXT((EDATE('Projektkostenkalkulation EP'!$B$4,11)+BM$3),"TTT") = "Sa",
                                    TEXT((EDATE('Projektkostenkalkulation EP'!$B$4,11)+BM$3),"TTT") = "So",
                                    IF(ISNA(VLOOKUP(EDATE('Projektkostenkalkulation EP'!$B$4,11)+BM$3,Datenquellen!$F$7:$H$45,3,FALSE))," ",VLOOKUP(EDATE('Projektkostenkalkulation EP'!$B$4,11)+BM$3,Datenquellen!$F$7:$H$45,3,FALSE))="X"
                                    ),
                          "X",
                          IF((((NETWORKDAYS('Projektkostenkalkulation EP'!$M$8,EOMONTH('Projektkostenkalkulation EP'!$M$8,0)))*('Projektkostenkalkulation EP'!$N$43/5)*
                                        'Projektkostenkalkulation EP'!$M$27)-SUM($B$38:AD38))&gt;('Projektkostenkalkulation EP'!$N$43/5),('Projektkostenkalkulation EP'!$N$43/5),
                                         (NETWORKDAYS('Projektkostenkalkulation EP'!$M$8,
                                          EOMONTH('Projektkostenkalkulation EP'!$M$8,0)))*('Projektkostenkalkulation EP'!$N$43/5)*'Projektkostenkalkulation EP'!$M$27-SUM($B$38:AD38))
                          ),
               "X"
            )</f>
        <v>0</v>
      </c>
      <c r="AF38" s="122">
        <f xml:space="preserve"> IF(TEXT((EDATE('Projektkostenkalkulation EP'!$B$4,11)+BN$3),"MM")=TEXT((EDATE('Projektkostenkalkulation EP'!$B$4,11)+(BN$3-1)),"MM"),
             IF(
                        OR(
                                    TEXT((EDATE('Projektkostenkalkulation EP'!$B$4,11)+BN$3),"TTT") = "Sa",
                                    TEXT((EDATE('Projektkostenkalkulation EP'!$B$4,11)+BN$3),"TTT") = "So",
                                    IF(ISNA(VLOOKUP(EDATE('Projektkostenkalkulation EP'!$B$4,11)+BN$3,Datenquellen!$F$7:$H$45,3,FALSE))," ",VLOOKUP(EDATE('Projektkostenkalkulation EP'!$B$4,11)+BN$3,Datenquellen!$F$7:$H$45,3,FALSE))="X"
                                    ),
                          "X",
                          IF((((NETWORKDAYS('Projektkostenkalkulation EP'!$M$8,EOMONTH('Projektkostenkalkulation EP'!$M$8,0)))*('Projektkostenkalkulation EP'!$N$43/5)*
                                        'Projektkostenkalkulation EP'!$M$27)-SUM($B$38:AE38))&gt;('Projektkostenkalkulation EP'!$N$43/5),('Projektkostenkalkulation EP'!$N$43/5),
                                         (NETWORKDAYS('Projektkostenkalkulation EP'!$M$8,
                                          EOMONTH('Projektkostenkalkulation EP'!$M$8,0)))*('Projektkostenkalkulation EP'!$N$43/5)*'Projektkostenkalkulation EP'!$M$27-SUM($B$38:AE38))
                          ),
               "X"
            )</f>
        <v>0</v>
      </c>
      <c r="AG38" s="121">
        <f>SUM(B38:AF38)</f>
        <v>0</v>
      </c>
      <c r="AH38" s="525">
        <f>AG38-AG39</f>
        <v>0</v>
      </c>
      <c r="AJ38" s="2" t="s">
        <v>81</v>
      </c>
      <c r="AK38" s="124">
        <f>IF(
            OR(
                     TEXT(EDATE('Projektkostenkalkulation EP'!$B$4,23),"TTT") = "Sa",
                     TEXT(EDATE('Projektkostenkalkulation EP'!$B$4,23),"TTT") = "So",
                     IF(ISNA(VLOOKUP(EDATE('Projektkostenkalkulation EP'!$B$4,23),Datenquellen!$F$7:$H$45,3,FALSE))," ",VLOOKUP(EDATE('Projektkostenkalkulation EP'!$B$4,23),Datenquellen!$F$7:$H$45,3,FALSE))="X"
                            ),
                    "X",
                    IF('Projektkostenkalkulation EP'!$Y$27&gt;0,('Projektkostenkalkulation EP'!$N$43/5),0)
            )</f>
        <v>0</v>
      </c>
      <c r="AL38" s="122">
        <f xml:space="preserve"> IF(TEXT((EDATE('Projektkostenkalkulation EP'!$B$4,23)+AK$3),"MM")=TEXT((EDATE('Projektkostenkalkulation EP'!$B$4,23)+(AK$3-1)),"MM"),
             IF(
                        OR(
                                    TEXT((EDATE('Projektkostenkalkulation EP'!$B$4,23)+AK$3),"TTT") = "Sa",
                                    TEXT((EDATE('Projektkostenkalkulation EP'!$B$4,23)+AK$3),"TTT") = "So",
                                    IF(ISNA(VLOOKUP(EDATE('Projektkostenkalkulation EP'!$B$4,23)+AK$3,Datenquellen!$F$7:$H$45,3,FALSE))," ",VLOOKUP(EDATE('Projektkostenkalkulation EP'!$B$4,23)+AK$3,Datenquellen!$F$7:$H$45,3,FALSE))="X"
                                    ),
                          "X",
                          IF((((NETWORKDAYS('Projektkostenkalkulation EP'!$Y$8,EOMONTH('Projektkostenkalkulation EP'!$Y$8,0)))*('Projektkostenkalkulation EP'!$N$43/5)*
                                        'Projektkostenkalkulation EP'!$Y$27)-SUM($AK$38:AK38))&gt;('Projektkostenkalkulation EP'!$N$43/5),('Projektkostenkalkulation EP'!$N$43/5),
                                         (NETWORKDAYS('Projektkostenkalkulation EP'!$Y$8,
                                          EOMONTH('Projektkostenkalkulation EP'!$Y$8,0)))*('Projektkostenkalkulation EP'!$N$43/5)*'Projektkostenkalkulation EP'!$Y$27-SUM($AK$38:AK38))
                          ),
               "X"
            )</f>
        <v>0</v>
      </c>
      <c r="AM38" s="122">
        <f xml:space="preserve"> IF(TEXT((EDATE('Projektkostenkalkulation EP'!$B$4,23)+AL$3),"MM")=TEXT((EDATE('Projektkostenkalkulation EP'!$B$4,23)+(AL$3-1)),"MM"),
             IF(
                        OR(
                                    TEXT((EDATE('Projektkostenkalkulation EP'!$B$4,23)+AL$3),"TTT") = "Sa",
                                    TEXT((EDATE('Projektkostenkalkulation EP'!$B$4,23)+AL$3),"TTT") = "So",
                                    IF(ISNA(VLOOKUP(EDATE('Projektkostenkalkulation EP'!$B$4,23)+AL$3,Datenquellen!$F$7:$H$45,3,FALSE))," ",VLOOKUP(EDATE('Projektkostenkalkulation EP'!$B$4,23)+AL$3,Datenquellen!$F$7:$H$45,3,FALSE))="X"
                                    ),
                          "X",
                          IF((((NETWORKDAYS('Projektkostenkalkulation EP'!$Y$8,EOMONTH('Projektkostenkalkulation EP'!$Y$8,0)))*('Projektkostenkalkulation EP'!$N$43/5)*
                                        'Projektkostenkalkulation EP'!$Y$27)-SUM($AK$38:AL38))&gt;('Projektkostenkalkulation EP'!$N$43/5),('Projektkostenkalkulation EP'!$N$43/5),
                                         (NETWORKDAYS('Projektkostenkalkulation EP'!$Y$8,
                                          EOMONTH('Projektkostenkalkulation EP'!$Y$8,0)))*('Projektkostenkalkulation EP'!$N$43/5)*'Projektkostenkalkulation EP'!$Y$27-SUM($AK$38:AL38))
                          ),
               "X"
            )</f>
        <v>0</v>
      </c>
      <c r="AN38" s="122">
        <f xml:space="preserve"> IF(TEXT((EDATE('Projektkostenkalkulation EP'!$B$4,23)+AM$3),"MM")=TEXT((EDATE('Projektkostenkalkulation EP'!$B$4,23)+(AM$3-1)),"MM"),
             IF(
                        OR(
                                    TEXT((EDATE('Projektkostenkalkulation EP'!$B$4,23)+AM$3),"TTT") = "Sa",
                                    TEXT((EDATE('Projektkostenkalkulation EP'!$B$4,23)+AM$3),"TTT") = "So",
                                    IF(ISNA(VLOOKUP(EDATE('Projektkostenkalkulation EP'!$B$4,23)+AM$3,Datenquellen!$F$7:$H$45,3,FALSE))," ",VLOOKUP(EDATE('Projektkostenkalkulation EP'!$B$4,23)+AM$3,Datenquellen!$F$7:$H$45,3,FALSE))="X"
                                    ),
                          "X",
                          IF((((NETWORKDAYS('Projektkostenkalkulation EP'!$Y$8,EOMONTH('Projektkostenkalkulation EP'!$Y$8,0)))*('Projektkostenkalkulation EP'!$N$43/5)*
                                        'Projektkostenkalkulation EP'!$Y$27)-SUM($AK$38:AM38))&gt;('Projektkostenkalkulation EP'!$N$43/5),('Projektkostenkalkulation EP'!$N$43/5),
                                         (NETWORKDAYS('Projektkostenkalkulation EP'!$Y$8,
                                          EOMONTH('Projektkostenkalkulation EP'!$Y$8,0)))*('Projektkostenkalkulation EP'!$N$43/5)*'Projektkostenkalkulation EP'!$Y$27-SUM($AK$38:AM38))
                          ),
               "X"
            )</f>
        <v>0</v>
      </c>
      <c r="AO38" s="122">
        <f xml:space="preserve"> IF(TEXT((EDATE('Projektkostenkalkulation EP'!$B$4,23)+AN$3),"MM")=TEXT((EDATE('Projektkostenkalkulation EP'!$B$4,23)+(AN$3-1)),"MM"),
             IF(
                        OR(
                                    TEXT((EDATE('Projektkostenkalkulation EP'!$B$4,23)+AN$3),"TTT") = "Sa",
                                    TEXT((EDATE('Projektkostenkalkulation EP'!$B$4,23)+AN$3),"TTT") = "So",
                                    IF(ISNA(VLOOKUP(EDATE('Projektkostenkalkulation EP'!$B$4,23)+AN$3,Datenquellen!$F$7:$H$45,3,FALSE))," ",VLOOKUP(EDATE('Projektkostenkalkulation EP'!$B$4,23)+AN$3,Datenquellen!$F$7:$H$45,3,FALSE))="X"
                                    ),
                          "X",
                          IF((((NETWORKDAYS('Projektkostenkalkulation EP'!$Y$8,EOMONTH('Projektkostenkalkulation EP'!$Y$8,0)))*('Projektkostenkalkulation EP'!$N$43/5)*
                                        'Projektkostenkalkulation EP'!$Y$27)-SUM($AK$38:AN38))&gt;('Projektkostenkalkulation EP'!$N$43/5),('Projektkostenkalkulation EP'!$N$43/5),
                                         (NETWORKDAYS('Projektkostenkalkulation EP'!$Y$8,
                                          EOMONTH('Projektkostenkalkulation EP'!$Y$8,0)))*('Projektkostenkalkulation EP'!$N$43/5)*'Projektkostenkalkulation EP'!$Y$27-SUM($AK$38:AN38))
                          ),
               "X"
            )</f>
        <v>0</v>
      </c>
      <c r="AP38" s="122" t="str">
        <f xml:space="preserve"> IF(TEXT((EDATE('Projektkostenkalkulation EP'!$B$4,23)+AO$3),"MM")=TEXT((EDATE('Projektkostenkalkulation EP'!$B$4,23)+(AO$3-1)),"MM"),
             IF(
                        OR(
                                    TEXT((EDATE('Projektkostenkalkulation EP'!$B$4,23)+AO$3),"TTT") = "Sa",
                                    TEXT((EDATE('Projektkostenkalkulation EP'!$B$4,23)+AO$3),"TTT") = "So",
                                    IF(ISNA(VLOOKUP(EDATE('Projektkostenkalkulation EP'!$B$4,23)+AO$3,Datenquellen!$F$7:$H$45,3,FALSE))," ",VLOOKUP(EDATE('Projektkostenkalkulation EP'!$B$4,23)+AO$3,Datenquellen!$F$7:$H$45,3,FALSE))="X"
                                    ),
                          "X",
                          IF((((NETWORKDAYS('Projektkostenkalkulation EP'!$Y$8,EOMONTH('Projektkostenkalkulation EP'!$Y$8,0)))*('Projektkostenkalkulation EP'!$N$43/5)*
                                        'Projektkostenkalkulation EP'!$Y$27)-SUM($AK$38:AO38))&gt;('Projektkostenkalkulation EP'!$N$43/5),('Projektkostenkalkulation EP'!$N$43/5),
                                         (NETWORKDAYS('Projektkostenkalkulation EP'!$Y$8,
                                          EOMONTH('Projektkostenkalkulation EP'!$Y$8,0)))*('Projektkostenkalkulation EP'!$N$43/5)*'Projektkostenkalkulation EP'!$Y$27-SUM($AK$38:AO38))
                          ),
               "X"
            )</f>
        <v>X</v>
      </c>
      <c r="AQ38" s="122" t="str">
        <f xml:space="preserve"> IF(TEXT((EDATE('Projektkostenkalkulation EP'!$B$4,23)+AP$3),"MM")=TEXT((EDATE('Projektkostenkalkulation EP'!$B$4,23)+(AP$3-1)),"MM"),
             IF(
                        OR(
                                    TEXT((EDATE('Projektkostenkalkulation EP'!$B$4,23)+AP$3),"TTT") = "Sa",
                                    TEXT((EDATE('Projektkostenkalkulation EP'!$B$4,23)+AP$3),"TTT") = "So",
                                    IF(ISNA(VLOOKUP(EDATE('Projektkostenkalkulation EP'!$B$4,23)+AP$3,Datenquellen!$F$7:$H$45,3,FALSE))," ",VLOOKUP(EDATE('Projektkostenkalkulation EP'!$B$4,23)+AP$3,Datenquellen!$F$7:$H$45,3,FALSE))="X"
                                    ),
                          "X",
                          IF((((NETWORKDAYS('Projektkostenkalkulation EP'!$Y$8,EOMONTH('Projektkostenkalkulation EP'!$Y$8,0)))*('Projektkostenkalkulation EP'!$N$43/5)*
                                        'Projektkostenkalkulation EP'!$Y$27)-SUM($AK$38:AP38))&gt;('Projektkostenkalkulation EP'!$N$43/5),('Projektkostenkalkulation EP'!$N$43/5),
                                         (NETWORKDAYS('Projektkostenkalkulation EP'!$Y$8,
                                          EOMONTH('Projektkostenkalkulation EP'!$Y$8,0)))*('Projektkostenkalkulation EP'!$N$43/5)*'Projektkostenkalkulation EP'!$Y$27-SUM($AK$38:AP38))
                          ),
               "X"
            )</f>
        <v>X</v>
      </c>
      <c r="AR38" s="122">
        <f xml:space="preserve"> IF(TEXT((EDATE('Projektkostenkalkulation EP'!$B$4,23)+AQ$3),"MM")=TEXT((EDATE('Projektkostenkalkulation EP'!$B$4,23)+(AQ$3-1)),"MM"),
             IF(
                        OR(
                                    TEXT((EDATE('Projektkostenkalkulation EP'!$B$4,23)+AQ$3),"TTT") = "Sa",
                                    TEXT((EDATE('Projektkostenkalkulation EP'!$B$4,23)+AQ$3),"TTT") = "So",
                                    IF(ISNA(VLOOKUP(EDATE('Projektkostenkalkulation EP'!$B$4,23)+AQ$3,Datenquellen!$F$7:$H$45,3,FALSE))," ",VLOOKUP(EDATE('Projektkostenkalkulation EP'!$B$4,23)+AQ$3,Datenquellen!$F$7:$H$45,3,FALSE))="X"
                                    ),
                          "X",
                          IF((((NETWORKDAYS('Projektkostenkalkulation EP'!$Y$8,EOMONTH('Projektkostenkalkulation EP'!$Y$8,0)))*('Projektkostenkalkulation EP'!$N$43/5)*
                                        'Projektkostenkalkulation EP'!$Y$27)-SUM($AK$38:AQ38))&gt;('Projektkostenkalkulation EP'!$N$43/5),('Projektkostenkalkulation EP'!$N$43/5),
                                         (NETWORKDAYS('Projektkostenkalkulation EP'!$Y$8,
                                          EOMONTH('Projektkostenkalkulation EP'!$Y$8,0)))*('Projektkostenkalkulation EP'!$N$43/5)*'Projektkostenkalkulation EP'!$Y$27-SUM($AK$38:AQ38))
                          ),
               "X"
            )</f>
        <v>0</v>
      </c>
      <c r="AS38" s="122">
        <f xml:space="preserve"> IF(TEXT((EDATE('Projektkostenkalkulation EP'!$B$4,23)+AR$3),"MM")=TEXT((EDATE('Projektkostenkalkulation EP'!$B$4,23)+(AR$3-1)),"MM"),
             IF(
                        OR(
                                    TEXT((EDATE('Projektkostenkalkulation EP'!$B$4,23)+AR$3),"TTT") = "Sa",
                                    TEXT((EDATE('Projektkostenkalkulation EP'!$B$4,23)+AR$3),"TTT") = "So",
                                    IF(ISNA(VLOOKUP(EDATE('Projektkostenkalkulation EP'!$B$4,23)+AR$3,Datenquellen!$F$7:$H$45,3,FALSE))," ",VLOOKUP(EDATE('Projektkostenkalkulation EP'!$B$4,23)+AR$3,Datenquellen!$F$7:$H$45,3,FALSE))="X"
                                    ),
                          "X",
                          IF((((NETWORKDAYS('Projektkostenkalkulation EP'!$Y$8,EOMONTH('Projektkostenkalkulation EP'!$Y$8,0)))*('Projektkostenkalkulation EP'!$N$43/5)*
                                        'Projektkostenkalkulation EP'!$Y$27)-SUM($AK$38:AR38))&gt;('Projektkostenkalkulation EP'!$N$43/5),('Projektkostenkalkulation EP'!$N$43/5),
                                         (NETWORKDAYS('Projektkostenkalkulation EP'!$Y$8,
                                          EOMONTH('Projektkostenkalkulation EP'!$Y$8,0)))*('Projektkostenkalkulation EP'!$N$43/5)*'Projektkostenkalkulation EP'!$Y$27-SUM($AK$38:AR38))
                          ),
               "X"
            )</f>
        <v>0</v>
      </c>
      <c r="AT38" s="122">
        <f xml:space="preserve"> IF(TEXT((EDATE('Projektkostenkalkulation EP'!$B$4,23)+AS$3),"MM")=TEXT((EDATE('Projektkostenkalkulation EP'!$B$4,23)+(AS$3-1)),"MM"),
             IF(
                        OR(
                                    TEXT((EDATE('Projektkostenkalkulation EP'!$B$4,23)+AS$3),"TTT") = "Sa",
                                    TEXT((EDATE('Projektkostenkalkulation EP'!$B$4,23)+AS$3),"TTT") = "So",
                                    IF(ISNA(VLOOKUP(EDATE('Projektkostenkalkulation EP'!$B$4,23)+AS$3,Datenquellen!$F$7:$H$45,3,FALSE))," ",VLOOKUP(EDATE('Projektkostenkalkulation EP'!$B$4,23)+AS$3,Datenquellen!$F$7:$H$45,3,FALSE))="X"
                                    ),
                          "X",
                          IF((((NETWORKDAYS('Projektkostenkalkulation EP'!$Y$8,EOMONTH('Projektkostenkalkulation EP'!$Y$8,0)))*('Projektkostenkalkulation EP'!$N$43/5)*
                                        'Projektkostenkalkulation EP'!$Y$27)-SUM($AK$38:AS38))&gt;('Projektkostenkalkulation EP'!$N$43/5),('Projektkostenkalkulation EP'!$N$43/5),
                                         (NETWORKDAYS('Projektkostenkalkulation EP'!$Y$8,
                                          EOMONTH('Projektkostenkalkulation EP'!$Y$8,0)))*('Projektkostenkalkulation EP'!$N$43/5)*'Projektkostenkalkulation EP'!$Y$27-SUM($AK$38:AS38))
                          ),
               "X"
            )</f>
        <v>0</v>
      </c>
      <c r="AU38" s="122">
        <f xml:space="preserve"> IF(TEXT((EDATE('Projektkostenkalkulation EP'!$B$4,23)+AT$3),"MM")=TEXT((EDATE('Projektkostenkalkulation EP'!$B$4,23)+(AT$3-1)),"MM"),
             IF(
                        OR(
                                    TEXT((EDATE('Projektkostenkalkulation EP'!$B$4,23)+AT$3),"TTT") = "Sa",
                                    TEXT((EDATE('Projektkostenkalkulation EP'!$B$4,23)+AT$3),"TTT") = "So",
                                    IF(ISNA(VLOOKUP(EDATE('Projektkostenkalkulation EP'!$B$4,23)+AT$3,Datenquellen!$F$7:$H$45,3,FALSE))," ",VLOOKUP(EDATE('Projektkostenkalkulation EP'!$B$4,23)+AT$3,Datenquellen!$F$7:$H$45,3,FALSE))="X"
                                    ),
                          "X",
                          IF((((NETWORKDAYS('Projektkostenkalkulation EP'!$Y$8,EOMONTH('Projektkostenkalkulation EP'!$Y$8,0)))*('Projektkostenkalkulation EP'!$N$43/5)*
                                        'Projektkostenkalkulation EP'!$Y$27)-SUM($AK$38:AT38))&gt;('Projektkostenkalkulation EP'!$N$43/5),('Projektkostenkalkulation EP'!$N$43/5),
                                         (NETWORKDAYS('Projektkostenkalkulation EP'!$Y$8,
                                          EOMONTH('Projektkostenkalkulation EP'!$Y$8,0)))*('Projektkostenkalkulation EP'!$N$43/5)*'Projektkostenkalkulation EP'!$Y$27-SUM($AK$38:AT38))
                          ),
               "X"
            )</f>
        <v>0</v>
      </c>
      <c r="AV38" s="122">
        <f xml:space="preserve"> IF(TEXT((EDATE('Projektkostenkalkulation EP'!$B$4,23)+AU$3),"MM")=TEXT((EDATE('Projektkostenkalkulation EP'!$B$4,23)+(AU$3-1)),"MM"),
             IF(
                        OR(
                                    TEXT((EDATE('Projektkostenkalkulation EP'!$B$4,23)+AU$3),"TTT") = "Sa",
                                    TEXT((EDATE('Projektkostenkalkulation EP'!$B$4,23)+AU$3),"TTT") = "So",
                                    IF(ISNA(VLOOKUP(EDATE('Projektkostenkalkulation EP'!$B$4,23)+AU$3,Datenquellen!$F$7:$H$45,3,FALSE))," ",VLOOKUP(EDATE('Projektkostenkalkulation EP'!$B$4,23)+AU$3,Datenquellen!$F$7:$H$45,3,FALSE))="X"
                                    ),
                          "X",
                          IF((((NETWORKDAYS('Projektkostenkalkulation EP'!$Y$8,EOMONTH('Projektkostenkalkulation EP'!$Y$8,0)))*('Projektkostenkalkulation EP'!$N$43/5)*
                                        'Projektkostenkalkulation EP'!$Y$27)-SUM($AK$38:AU38))&gt;('Projektkostenkalkulation EP'!$N$43/5),('Projektkostenkalkulation EP'!$N$43/5),
                                         (NETWORKDAYS('Projektkostenkalkulation EP'!$Y$8,
                                          EOMONTH('Projektkostenkalkulation EP'!$Y$8,0)))*('Projektkostenkalkulation EP'!$N$43/5)*'Projektkostenkalkulation EP'!$Y$27-SUM($AK$38:AU38))
                          ),
               "X"
            )</f>
        <v>0</v>
      </c>
      <c r="AW38" s="122" t="str">
        <f xml:space="preserve"> IF(TEXT((EDATE('Projektkostenkalkulation EP'!$B$4,23)+AV$3),"MM")=TEXT((EDATE('Projektkostenkalkulation EP'!$B$4,23)+(AV$3-1)),"MM"),
             IF(
                        OR(
                                    TEXT((EDATE('Projektkostenkalkulation EP'!$B$4,23)+AV$3),"TTT") = "Sa",
                                    TEXT((EDATE('Projektkostenkalkulation EP'!$B$4,23)+AV$3),"TTT") = "So",
                                    IF(ISNA(VLOOKUP(EDATE('Projektkostenkalkulation EP'!$B$4,23)+AV$3,Datenquellen!$F$7:$H$45,3,FALSE))," ",VLOOKUP(EDATE('Projektkostenkalkulation EP'!$B$4,23)+AV$3,Datenquellen!$F$7:$H$45,3,FALSE))="X"
                                    ),
                          "X",
                          IF((((NETWORKDAYS('Projektkostenkalkulation EP'!$Y$8,EOMONTH('Projektkostenkalkulation EP'!$Y$8,0)))*('Projektkostenkalkulation EP'!$N$43/5)*
                                        'Projektkostenkalkulation EP'!$Y$27)-SUM($AK$38:AV38))&gt;('Projektkostenkalkulation EP'!$N$43/5),('Projektkostenkalkulation EP'!$N$43/5),
                                         (NETWORKDAYS('Projektkostenkalkulation EP'!$Y$8,
                                          EOMONTH('Projektkostenkalkulation EP'!$Y$8,0)))*('Projektkostenkalkulation EP'!$N$43/5)*'Projektkostenkalkulation EP'!$Y$27-SUM($AK$38:AV38))
                          ),
               "X"
            )</f>
        <v>X</v>
      </c>
      <c r="AX38" s="122" t="str">
        <f xml:space="preserve"> IF(TEXT((EDATE('Projektkostenkalkulation EP'!$B$4,23)+AW$3),"MM")=TEXT((EDATE('Projektkostenkalkulation EP'!$B$4,23)+(AW$3-1)),"MM"),
             IF(
                        OR(
                                    TEXT((EDATE('Projektkostenkalkulation EP'!$B$4,23)+AW$3),"TTT") = "Sa",
                                    TEXT((EDATE('Projektkostenkalkulation EP'!$B$4,23)+AW$3),"TTT") = "So",
                                    IF(ISNA(VLOOKUP(EDATE('Projektkostenkalkulation EP'!$B$4,23)+AW$3,Datenquellen!$F$7:$H$45,3,FALSE))," ",VLOOKUP(EDATE('Projektkostenkalkulation EP'!$B$4,23)+AW$3,Datenquellen!$F$7:$H$45,3,FALSE))="X"
                                    ),
                          "X",
                          IF((((NETWORKDAYS('Projektkostenkalkulation EP'!$Y$8,EOMONTH('Projektkostenkalkulation EP'!$Y$8,0)))*('Projektkostenkalkulation EP'!$N$43/5)*
                                        'Projektkostenkalkulation EP'!$Y$27)-SUM($AK$38:AW38))&gt;('Projektkostenkalkulation EP'!$N$43/5),('Projektkostenkalkulation EP'!$N$43/5),
                                         (NETWORKDAYS('Projektkostenkalkulation EP'!$Y$8,
                                          EOMONTH('Projektkostenkalkulation EP'!$Y$8,0)))*('Projektkostenkalkulation EP'!$N$43/5)*'Projektkostenkalkulation EP'!$Y$27-SUM($AK$38:AW38))
                          ),
               "X"
            )</f>
        <v>X</v>
      </c>
      <c r="AY38" s="122">
        <f xml:space="preserve"> IF(TEXT((EDATE('Projektkostenkalkulation EP'!$B$4,23)+AX$3),"MM")=TEXT((EDATE('Projektkostenkalkulation EP'!$B$4,23)+(AX$3-1)),"MM"),
             IF(
                        OR(
                                    TEXT((EDATE('Projektkostenkalkulation EP'!$B$4,23)+AX$3),"TTT") = "Sa",
                                    TEXT((EDATE('Projektkostenkalkulation EP'!$B$4,23)+AX$3),"TTT") = "So",
                                    IF(ISNA(VLOOKUP(EDATE('Projektkostenkalkulation EP'!$B$4,23)+AX$3,Datenquellen!$F$7:$H$45,3,FALSE))," ",VLOOKUP(EDATE('Projektkostenkalkulation EP'!$B$4,23)+AX$3,Datenquellen!$F$7:$H$45,3,FALSE))="X"
                                    ),
                          "X",
                          IF((((NETWORKDAYS('Projektkostenkalkulation EP'!$Y$8,EOMONTH('Projektkostenkalkulation EP'!$Y$8,0)))*('Projektkostenkalkulation EP'!$N$43/5)*
                                        'Projektkostenkalkulation EP'!$Y$27)-SUM($AK$38:AX38))&gt;('Projektkostenkalkulation EP'!$N$43/5),('Projektkostenkalkulation EP'!$N$43/5),
                                         (NETWORKDAYS('Projektkostenkalkulation EP'!$Y$8,
                                          EOMONTH('Projektkostenkalkulation EP'!$Y$8,0)))*('Projektkostenkalkulation EP'!$N$43/5)*'Projektkostenkalkulation EP'!$Y$27-SUM($AK$38:AX38))
                          ),
               "X"
            )</f>
        <v>0</v>
      </c>
      <c r="AZ38" s="122">
        <f xml:space="preserve"> IF(TEXT((EDATE('Projektkostenkalkulation EP'!$B$4,23)+AY$3),"MM")=TEXT((EDATE('Projektkostenkalkulation EP'!$B$4,23)+(AY$3-1)),"MM"),
             IF(
                        OR(
                                    TEXT((EDATE('Projektkostenkalkulation EP'!$B$4,23)+AY$3),"TTT") = "Sa",
                                    TEXT((EDATE('Projektkostenkalkulation EP'!$B$4,23)+AY$3),"TTT") = "So",
                                    IF(ISNA(VLOOKUP(EDATE('Projektkostenkalkulation EP'!$B$4,23)+AY$3,Datenquellen!$F$7:$H$45,3,FALSE))," ",VLOOKUP(EDATE('Projektkostenkalkulation EP'!$B$4,23)+AY$3,Datenquellen!$F$7:$H$45,3,FALSE))="X"
                                    ),
                          "X",
                          IF((((NETWORKDAYS('Projektkostenkalkulation EP'!$Y$8,EOMONTH('Projektkostenkalkulation EP'!$Y$8,0)))*('Projektkostenkalkulation EP'!$N$43/5)*
                                        'Projektkostenkalkulation EP'!$Y$27)-SUM($AK$38:AY38))&gt;('Projektkostenkalkulation EP'!$N$43/5),('Projektkostenkalkulation EP'!$N$43/5),
                                         (NETWORKDAYS('Projektkostenkalkulation EP'!$Y$8,
                                          EOMONTH('Projektkostenkalkulation EP'!$Y$8,0)))*('Projektkostenkalkulation EP'!$N$43/5)*'Projektkostenkalkulation EP'!$Y$27-SUM($AK$38:AY38))
                          ),
               "X"
            )</f>
        <v>0</v>
      </c>
      <c r="BA38" s="122">
        <f xml:space="preserve"> IF(TEXT((EDATE('Projektkostenkalkulation EP'!$B$4,23)+AZ$3),"MM")=TEXT((EDATE('Projektkostenkalkulation EP'!$B$4,23)+(AZ$3-1)),"MM"),
             IF(
                        OR(
                                    TEXT((EDATE('Projektkostenkalkulation EP'!$B$4,23)+AZ$3),"TTT") = "Sa",
                                    TEXT((EDATE('Projektkostenkalkulation EP'!$B$4,23)+AZ$3),"TTT") = "So",
                                    IF(ISNA(VLOOKUP(EDATE('Projektkostenkalkulation EP'!$B$4,23)+AZ$3,Datenquellen!$F$7:$H$45,3,FALSE))," ",VLOOKUP(EDATE('Projektkostenkalkulation EP'!$B$4,23)+AZ$3,Datenquellen!$F$7:$H$45,3,FALSE))="X"
                                    ),
                          "X",
                          IF((((NETWORKDAYS('Projektkostenkalkulation EP'!$Y$8,EOMONTH('Projektkostenkalkulation EP'!$Y$8,0)))*('Projektkostenkalkulation EP'!$N$43/5)*
                                        'Projektkostenkalkulation EP'!$Y$27)-SUM($AK$38:AZ38))&gt;('Projektkostenkalkulation EP'!$N$43/5),('Projektkostenkalkulation EP'!$N$43/5),
                                         (NETWORKDAYS('Projektkostenkalkulation EP'!$Y$8,
                                          EOMONTH('Projektkostenkalkulation EP'!$Y$8,0)))*('Projektkostenkalkulation EP'!$N$43/5)*'Projektkostenkalkulation EP'!$Y$27-SUM($AK$38:AZ38))
                          ),
               "X"
            )</f>
        <v>0</v>
      </c>
      <c r="BB38" s="122">
        <f xml:space="preserve"> IF(TEXT((EDATE('Projektkostenkalkulation EP'!$B$4,23)+BA$3),"MM")=TEXT((EDATE('Projektkostenkalkulation EP'!$B$4,23)+(BA$3-1)),"MM"),
             IF(
                        OR(
                                    TEXT((EDATE('Projektkostenkalkulation EP'!$B$4,23)+BA$3),"TTT") = "Sa",
                                    TEXT((EDATE('Projektkostenkalkulation EP'!$B$4,23)+BA$3),"TTT") = "So",
                                    IF(ISNA(VLOOKUP(EDATE('Projektkostenkalkulation EP'!$B$4,23)+BA$3,Datenquellen!$F$7:$H$45,3,FALSE))," ",VLOOKUP(EDATE('Projektkostenkalkulation EP'!$B$4,23)+BA$3,Datenquellen!$F$7:$H$45,3,FALSE))="X"
                                    ),
                          "X",
                          IF((((NETWORKDAYS('Projektkostenkalkulation EP'!$Y$8,EOMONTH('Projektkostenkalkulation EP'!$Y$8,0)))*('Projektkostenkalkulation EP'!$N$43/5)*
                                        'Projektkostenkalkulation EP'!$Y$27)-SUM($AK$38:BA38))&gt;('Projektkostenkalkulation EP'!$N$43/5),('Projektkostenkalkulation EP'!$N$43/5),
                                         (NETWORKDAYS('Projektkostenkalkulation EP'!$Y$8,
                                          EOMONTH('Projektkostenkalkulation EP'!$Y$8,0)))*('Projektkostenkalkulation EP'!$N$43/5)*'Projektkostenkalkulation EP'!$Y$27-SUM($AK$38:BA38))
                          ),
               "X"
            )</f>
        <v>0</v>
      </c>
      <c r="BC38" s="122">
        <f xml:space="preserve"> IF(TEXT((EDATE('Projektkostenkalkulation EP'!$B$4,23)+BB$3),"MM")=TEXT((EDATE('Projektkostenkalkulation EP'!$B$4,23)+(BB$3-1)),"MM"),
             IF(
                        OR(
                                    TEXT((EDATE('Projektkostenkalkulation EP'!$B$4,23)+BB$3),"TTT") = "Sa",
                                    TEXT((EDATE('Projektkostenkalkulation EP'!$B$4,23)+BB$3),"TTT") = "So",
                                    IF(ISNA(VLOOKUP(EDATE('Projektkostenkalkulation EP'!$B$4,23)+BB$3,Datenquellen!$F$7:$H$45,3,FALSE))," ",VLOOKUP(EDATE('Projektkostenkalkulation EP'!$B$4,23)+BB$3,Datenquellen!$F$7:$H$45,3,FALSE))="X"
                                    ),
                          "X",
                          IF((((NETWORKDAYS('Projektkostenkalkulation EP'!$Y$8,EOMONTH('Projektkostenkalkulation EP'!$Y$8,0)))*('Projektkostenkalkulation EP'!$N$43/5)*
                                        'Projektkostenkalkulation EP'!$Y$27)-SUM($AK$38:BB38))&gt;('Projektkostenkalkulation EP'!$N$43/5),('Projektkostenkalkulation EP'!$N$43/5),
                                         (NETWORKDAYS('Projektkostenkalkulation EP'!$Y$8,
                                          EOMONTH('Projektkostenkalkulation EP'!$Y$8,0)))*('Projektkostenkalkulation EP'!$N$43/5)*'Projektkostenkalkulation EP'!$Y$27-SUM($AK$38:BB38))
                          ),
               "X"
            )</f>
        <v>0</v>
      </c>
      <c r="BD38" s="122" t="str">
        <f xml:space="preserve"> IF(TEXT((EDATE('Projektkostenkalkulation EP'!$B$4,23)+BC$3),"MM")=TEXT((EDATE('Projektkostenkalkulation EP'!$B$4,23)+(BC$3-1)),"MM"),
             IF(
                        OR(
                                    TEXT((EDATE('Projektkostenkalkulation EP'!$B$4,23)+BC$3),"TTT") = "Sa",
                                    TEXT((EDATE('Projektkostenkalkulation EP'!$B$4,23)+BC$3),"TTT") = "So",
                                    IF(ISNA(VLOOKUP(EDATE('Projektkostenkalkulation EP'!$B$4,23)+BC$3,Datenquellen!$F$7:$H$45,3,FALSE))," ",VLOOKUP(EDATE('Projektkostenkalkulation EP'!$B$4,23)+BC$3,Datenquellen!$F$7:$H$45,3,FALSE))="X"
                                    ),
                          "X",
                          IF((((NETWORKDAYS('Projektkostenkalkulation EP'!$Y$8,EOMONTH('Projektkostenkalkulation EP'!$Y$8,0)))*('Projektkostenkalkulation EP'!$N$43/5)*
                                        'Projektkostenkalkulation EP'!$Y$27)-SUM($AK$38:BC38))&gt;('Projektkostenkalkulation EP'!$N$43/5),('Projektkostenkalkulation EP'!$N$43/5),
                                         (NETWORKDAYS('Projektkostenkalkulation EP'!$Y$8,
                                          EOMONTH('Projektkostenkalkulation EP'!$Y$8,0)))*('Projektkostenkalkulation EP'!$N$43/5)*'Projektkostenkalkulation EP'!$Y$27-SUM($AK$38:BC38))
                          ),
               "X"
            )</f>
        <v>X</v>
      </c>
      <c r="BE38" s="122" t="str">
        <f xml:space="preserve"> IF(TEXT((EDATE('Projektkostenkalkulation EP'!$B$4,23)+BD$3),"MM")=TEXT((EDATE('Projektkostenkalkulation EP'!$B$4,23)+(BD$3-1)),"MM"),
             IF(
                        OR(
                                    TEXT((EDATE('Projektkostenkalkulation EP'!$B$4,23)+BD$3),"TTT") = "Sa",
                                    TEXT((EDATE('Projektkostenkalkulation EP'!$B$4,23)+BD$3),"TTT") = "So",
                                    IF(ISNA(VLOOKUP(EDATE('Projektkostenkalkulation EP'!$B$4,23)+BD$3,Datenquellen!$F$7:$H$45,3,FALSE))," ",VLOOKUP(EDATE('Projektkostenkalkulation EP'!$B$4,23)+BD$3,Datenquellen!$F$7:$H$45,3,FALSE))="X"
                                    ),
                          "X",
                          IF((((NETWORKDAYS('Projektkostenkalkulation EP'!$Y$8,EOMONTH('Projektkostenkalkulation EP'!$Y$8,0)))*('Projektkostenkalkulation EP'!$N$43/5)*
                                        'Projektkostenkalkulation EP'!$Y$27)-SUM($AK$38:BD38))&gt;('Projektkostenkalkulation EP'!$N$43/5),('Projektkostenkalkulation EP'!$N$43/5),
                                         (NETWORKDAYS('Projektkostenkalkulation EP'!$Y$8,
                                          EOMONTH('Projektkostenkalkulation EP'!$Y$8,0)))*('Projektkostenkalkulation EP'!$N$43/5)*'Projektkostenkalkulation EP'!$Y$27-SUM($AK$38:BD38))
                          ),
               "X"
            )</f>
        <v>X</v>
      </c>
      <c r="BF38" s="122">
        <f xml:space="preserve"> IF(TEXT((EDATE('Projektkostenkalkulation EP'!$B$4,23)+BE$3),"MM")=TEXT((EDATE('Projektkostenkalkulation EP'!$B$4,23)+(BE$3-1)),"MM"),
             IF(
                        OR(
                                    TEXT((EDATE('Projektkostenkalkulation EP'!$B$4,23)+BE$3),"TTT") = "Sa",
                                    TEXT((EDATE('Projektkostenkalkulation EP'!$B$4,23)+BE$3),"TTT") = "So",
                                    IF(ISNA(VLOOKUP(EDATE('Projektkostenkalkulation EP'!$B$4,23)+BE$3,Datenquellen!$F$7:$H$45,3,FALSE))," ",VLOOKUP(EDATE('Projektkostenkalkulation EP'!$B$4,23)+BE$3,Datenquellen!$F$7:$H$45,3,FALSE))="X"
                                    ),
                          "X",
                          IF((((NETWORKDAYS('Projektkostenkalkulation EP'!$Y$8,EOMONTH('Projektkostenkalkulation EP'!$Y$8,0)))*('Projektkostenkalkulation EP'!$N$43/5)*
                                        'Projektkostenkalkulation EP'!$Y$27)-SUM($AK$38:BE38))&gt;('Projektkostenkalkulation EP'!$N$43/5),('Projektkostenkalkulation EP'!$N$43/5),
                                         (NETWORKDAYS('Projektkostenkalkulation EP'!$Y$8,
                                          EOMONTH('Projektkostenkalkulation EP'!$Y$8,0)))*('Projektkostenkalkulation EP'!$N$43/5)*'Projektkostenkalkulation EP'!$Y$27-SUM($AK$38:BE38))
                          ),
               "X"
            )</f>
        <v>0</v>
      </c>
      <c r="BG38" s="122">
        <f xml:space="preserve"> IF(TEXT((EDATE('Projektkostenkalkulation EP'!$B$4,23)+BF$3),"MM")=TEXT((EDATE('Projektkostenkalkulation EP'!$B$4,23)+(BF$3-1)),"MM"),
             IF(
                        OR(
                                    TEXT((EDATE('Projektkostenkalkulation EP'!$B$4,23)+BF$3),"TTT") = "Sa",
                                    TEXT((EDATE('Projektkostenkalkulation EP'!$B$4,23)+BF$3),"TTT") = "So",
                                    IF(ISNA(VLOOKUP(EDATE('Projektkostenkalkulation EP'!$B$4,23)+BF$3,Datenquellen!$F$7:$H$45,3,FALSE))," ",VLOOKUP(EDATE('Projektkostenkalkulation EP'!$B$4,23)+BF$3,Datenquellen!$F$7:$H$45,3,FALSE))="X"
                                    ),
                          "X",
                          IF((((NETWORKDAYS('Projektkostenkalkulation EP'!$Y$8,EOMONTH('Projektkostenkalkulation EP'!$Y$8,0)))*('Projektkostenkalkulation EP'!$N$43/5)*
                                        'Projektkostenkalkulation EP'!$Y$27)-SUM($AK$38:BF38))&gt;('Projektkostenkalkulation EP'!$N$43/5),('Projektkostenkalkulation EP'!$N$43/5),
                                         (NETWORKDAYS('Projektkostenkalkulation EP'!$Y$8,
                                          EOMONTH('Projektkostenkalkulation EP'!$Y$8,0)))*('Projektkostenkalkulation EP'!$N$43/5)*'Projektkostenkalkulation EP'!$Y$27-SUM($AK$38:BF38))
                          ),
               "X"
            )</f>
        <v>0</v>
      </c>
      <c r="BH38" s="122">
        <f xml:space="preserve"> IF(TEXT((EDATE('Projektkostenkalkulation EP'!$B$4,23)+BG$3),"MM")=TEXT((EDATE('Projektkostenkalkulation EP'!$B$4,23)+(BG$3-1)),"MM"),
             IF(
                        OR(
                                    TEXT((EDATE('Projektkostenkalkulation EP'!$B$4,23)+BG$3),"TTT") = "Sa",
                                    TEXT((EDATE('Projektkostenkalkulation EP'!$B$4,23)+BG$3),"TTT") = "So",
                                    IF(ISNA(VLOOKUP(EDATE('Projektkostenkalkulation EP'!$B$4,23)+BG$3,Datenquellen!$F$7:$H$45,3,FALSE))," ",VLOOKUP(EDATE('Projektkostenkalkulation EP'!$B$4,23)+BG$3,Datenquellen!$F$7:$H$45,3,FALSE))="X"
                                    ),
                          "X",
                          IF((((NETWORKDAYS('Projektkostenkalkulation EP'!$Y$8,EOMONTH('Projektkostenkalkulation EP'!$Y$8,0)))*('Projektkostenkalkulation EP'!$N$43/5)*
                                        'Projektkostenkalkulation EP'!$Y$27)-SUM($AK$38:BG38))&gt;('Projektkostenkalkulation EP'!$N$43/5),('Projektkostenkalkulation EP'!$N$43/5),
                                         (NETWORKDAYS('Projektkostenkalkulation EP'!$Y$8,
                                          EOMONTH('Projektkostenkalkulation EP'!$Y$8,0)))*('Projektkostenkalkulation EP'!$N$43/5)*'Projektkostenkalkulation EP'!$Y$27-SUM($AK$38:BG38))
                          ),
               "X"
            )</f>
        <v>0</v>
      </c>
      <c r="BI38" s="122" t="str">
        <f xml:space="preserve"> IF(TEXT((EDATE('Projektkostenkalkulation EP'!$B$4,23)+BH$3),"MM")=TEXT((EDATE('Projektkostenkalkulation EP'!$B$4,23)+(BH$3-1)),"MM"),
             IF(
                        OR(
                                    TEXT((EDATE('Projektkostenkalkulation EP'!$B$4,23)+BH$3),"TTT") = "Sa",
                                    TEXT((EDATE('Projektkostenkalkulation EP'!$B$4,23)+BH$3),"TTT") = "So",
                                    IF(ISNA(VLOOKUP(EDATE('Projektkostenkalkulation EP'!$B$4,23)+BH$3,Datenquellen!$F$7:$H$45,3,FALSE))," ",VLOOKUP(EDATE('Projektkostenkalkulation EP'!$B$4,23)+BH$3,Datenquellen!$F$7:$H$45,3,FALSE))="X"
                                    ),
                          "X",
                          IF((((NETWORKDAYS('Projektkostenkalkulation EP'!$Y$8,EOMONTH('Projektkostenkalkulation EP'!$Y$8,0)))*('Projektkostenkalkulation EP'!$N$43/5)*
                                        'Projektkostenkalkulation EP'!$Y$27)-SUM($AK$38:BH38))&gt;('Projektkostenkalkulation EP'!$N$43/5),('Projektkostenkalkulation EP'!$N$43/5),
                                         (NETWORKDAYS('Projektkostenkalkulation EP'!$Y$8,
                                          EOMONTH('Projektkostenkalkulation EP'!$Y$8,0)))*('Projektkostenkalkulation EP'!$N$43/5)*'Projektkostenkalkulation EP'!$Y$27-SUM($AK$38:BH38))
                          ),
               "X"
            )</f>
        <v>X</v>
      </c>
      <c r="BJ38" s="122" t="str">
        <f xml:space="preserve"> IF(TEXT((EDATE('Projektkostenkalkulation EP'!$B$4,23)+BI$3),"MM")=TEXT((EDATE('Projektkostenkalkulation EP'!$B$4,23)+(BI$3-1)),"MM"),
             IF(
                        OR(
                                    TEXT((EDATE('Projektkostenkalkulation EP'!$B$4,23)+BI$3),"TTT") = "Sa",
                                    TEXT((EDATE('Projektkostenkalkulation EP'!$B$4,23)+BI$3),"TTT") = "So",
                                    IF(ISNA(VLOOKUP(EDATE('Projektkostenkalkulation EP'!$B$4,23)+BI$3,Datenquellen!$F$7:$H$45,3,FALSE))," ",VLOOKUP(EDATE('Projektkostenkalkulation EP'!$B$4,23)+BI$3,Datenquellen!$F$7:$H$45,3,FALSE))="X"
                                    ),
                          "X",
                          IF((((NETWORKDAYS('Projektkostenkalkulation EP'!$Y$8,EOMONTH('Projektkostenkalkulation EP'!$Y$8,0)))*('Projektkostenkalkulation EP'!$N$43/5)*
                                        'Projektkostenkalkulation EP'!$Y$27)-SUM($AK$38:BI38))&gt;('Projektkostenkalkulation EP'!$N$43/5),('Projektkostenkalkulation EP'!$N$43/5),
                                         (NETWORKDAYS('Projektkostenkalkulation EP'!$Y$8,
                                          EOMONTH('Projektkostenkalkulation EP'!$Y$8,0)))*('Projektkostenkalkulation EP'!$N$43/5)*'Projektkostenkalkulation EP'!$Y$27-SUM($AK$38:BI38))
                          ),
               "X"
            )</f>
        <v>X</v>
      </c>
      <c r="BK38" s="122" t="str">
        <f xml:space="preserve"> IF(TEXT((EDATE('Projektkostenkalkulation EP'!$B$4,23)+BJ$3),"MM")=TEXT((EDATE('Projektkostenkalkulation EP'!$B$4,23)+(BJ$3-1)),"MM"),
             IF(
                        OR(
                                    TEXT((EDATE('Projektkostenkalkulation EP'!$B$4,23)+BJ$3),"TTT") = "Sa",
                                    TEXT((EDATE('Projektkostenkalkulation EP'!$B$4,23)+BJ$3),"TTT") = "So",
                                    IF(ISNA(VLOOKUP(EDATE('Projektkostenkalkulation EP'!$B$4,23)+BJ$3,Datenquellen!$F$7:$H$45,3,FALSE))," ",VLOOKUP(EDATE('Projektkostenkalkulation EP'!$B$4,23)+BJ$3,Datenquellen!$F$7:$H$45,3,FALSE))="X"
                                    ),
                          "X",
                          IF((((NETWORKDAYS('Projektkostenkalkulation EP'!$Y$8,EOMONTH('Projektkostenkalkulation EP'!$Y$8,0)))*('Projektkostenkalkulation EP'!$N$43/5)*
                                        'Projektkostenkalkulation EP'!$Y$27)-SUM($AK$38:BJ38))&gt;('Projektkostenkalkulation EP'!$N$43/5),('Projektkostenkalkulation EP'!$N$43/5),
                                         (NETWORKDAYS('Projektkostenkalkulation EP'!$Y$8,
                                          EOMONTH('Projektkostenkalkulation EP'!$Y$8,0)))*('Projektkostenkalkulation EP'!$N$43/5)*'Projektkostenkalkulation EP'!$Y$27-SUM($AK$38:BJ38))
                          ),
               "X"
            )</f>
        <v>X</v>
      </c>
      <c r="BL38" s="122" t="str">
        <f xml:space="preserve"> IF(TEXT((EDATE('Projektkostenkalkulation EP'!$B$4,23)+BK$3),"MM")=TEXT((EDATE('Projektkostenkalkulation EP'!$B$4,23)+(BK$3-1)),"MM"),
             IF(
                        OR(
                                    TEXT((EDATE('Projektkostenkalkulation EP'!$B$4,23)+BK$3),"TTT") = "Sa",
                                    TEXT((EDATE('Projektkostenkalkulation EP'!$B$4,23)+BK$3),"TTT") = "So",
                                    IF(ISNA(VLOOKUP(EDATE('Projektkostenkalkulation EP'!$B$4,23)+BK$3,Datenquellen!$F$7:$H$45,3,FALSE))," ",VLOOKUP(EDATE('Projektkostenkalkulation EP'!$B$4,23)+BK$3,Datenquellen!$F$7:$H$45,3,FALSE))="X"
                                    ),
                          "X",
                          IF((((NETWORKDAYS('Projektkostenkalkulation EP'!$Y$8,EOMONTH('Projektkostenkalkulation EP'!$Y$8,0)))*('Projektkostenkalkulation EP'!$N$43/5)*
                                        'Projektkostenkalkulation EP'!$Y$27)-SUM($AK$38:BK38))&gt;('Projektkostenkalkulation EP'!$N$43/5),('Projektkostenkalkulation EP'!$N$43/5),
                                         (NETWORKDAYS('Projektkostenkalkulation EP'!$Y$8,
                                          EOMONTH('Projektkostenkalkulation EP'!$Y$8,0)))*('Projektkostenkalkulation EP'!$N$43/5)*'Projektkostenkalkulation EP'!$Y$27-SUM($AK$38:BK38))
                          ),
               "X"
            )</f>
        <v>X</v>
      </c>
      <c r="BM38" s="122">
        <f xml:space="preserve"> IF(TEXT((EDATE('Projektkostenkalkulation EP'!$B$4,23)+BL$3),"MM")=TEXT((EDATE('Projektkostenkalkulation EP'!$B$4,23)+(BL$3-1)),"MM"),
             IF(
                        OR(
                                    TEXT((EDATE('Projektkostenkalkulation EP'!$B$4,23)+BL$3),"TTT") = "Sa",
                                    TEXT((EDATE('Projektkostenkalkulation EP'!$B$4,23)+BL$3),"TTT") = "So",
                                    IF(ISNA(VLOOKUP(EDATE('Projektkostenkalkulation EP'!$B$4,23)+BL$3,Datenquellen!$F$7:$H$45,3,FALSE))," ",VLOOKUP(EDATE('Projektkostenkalkulation EP'!$B$4,23)+BL$3,Datenquellen!$F$7:$H$45,3,FALSE))="X"
                                    ),
                          "X",
                          IF((((NETWORKDAYS('Projektkostenkalkulation EP'!$Y$8,EOMONTH('Projektkostenkalkulation EP'!$Y$8,0)))*('Projektkostenkalkulation EP'!$N$43/5)*
                                        'Projektkostenkalkulation EP'!$Y$27)-SUM($AK$38:BL38))&gt;('Projektkostenkalkulation EP'!$N$43/5),('Projektkostenkalkulation EP'!$N$43/5),
                                         (NETWORKDAYS('Projektkostenkalkulation EP'!$Y$8,
                                          EOMONTH('Projektkostenkalkulation EP'!$Y$8,0)))*('Projektkostenkalkulation EP'!$N$43/5)*'Projektkostenkalkulation EP'!$Y$27-SUM($AK$38:BL38))
                          ),
               "X"
            )</f>
        <v>0</v>
      </c>
      <c r="BN38" s="122">
        <f xml:space="preserve"> IF(TEXT((EDATE('Projektkostenkalkulation EP'!$B$4,23)+BM$3),"MM")=TEXT((EDATE('Projektkostenkalkulation EP'!$B$4,23)+(BM$3-1)),"MM"),
             IF(
                        OR(
                                    TEXT((EDATE('Projektkostenkalkulation EP'!$B$4,23)+BM$3),"TTT") = "Sa",
                                    TEXT((EDATE('Projektkostenkalkulation EP'!$B$4,23)+BM$3),"TTT") = "So",
                                    IF(ISNA(VLOOKUP(EDATE('Projektkostenkalkulation EP'!$B$4,23)+BM$3,Datenquellen!$F$7:$H$45,3,FALSE))," ",VLOOKUP(EDATE('Projektkostenkalkulation EP'!$B$4,23)+BM$3,Datenquellen!$F$7:$H$45,3,FALSE))="X"
                                    ),
                          "X",
                          IF((((NETWORKDAYS('Projektkostenkalkulation EP'!$Y$8,EOMONTH('Projektkostenkalkulation EP'!$Y$8,0)))*('Projektkostenkalkulation EP'!$N$43/5)*
                                        'Projektkostenkalkulation EP'!$Y$27)-SUM($AK$38:BM38))&gt;('Projektkostenkalkulation EP'!$N$43/5),('Projektkostenkalkulation EP'!$N$43/5),
                                         (NETWORKDAYS('Projektkostenkalkulation EP'!$Y$8,
                                          EOMONTH('Projektkostenkalkulation EP'!$Y$8,0)))*('Projektkostenkalkulation EP'!$N$43/5)*'Projektkostenkalkulation EP'!$Y$27-SUM($AK$38:BM38))
                          ),
               "X"
            )</f>
        <v>0</v>
      </c>
      <c r="BO38" s="122">
        <f xml:space="preserve"> IF(TEXT((EDATE('Projektkostenkalkulation EP'!$B$4,23)+BN$3),"MM")=TEXT((EDATE('Projektkostenkalkulation EP'!$B$4,23)+(BN$3-1)),"MM"),
             IF(
                        OR(
                                    TEXT((EDATE('Projektkostenkalkulation EP'!$B$4,23)+BN$3),"TTT") = "Sa",
                                    TEXT((EDATE('Projektkostenkalkulation EP'!$B$4,23)+BN$3),"TTT") = "So",
                                    IF(ISNA(VLOOKUP(EDATE('Projektkostenkalkulation EP'!$B$4,23)+BN$3,Datenquellen!$F$7:$H$45,3,FALSE))," ",VLOOKUP(EDATE('Projektkostenkalkulation EP'!$B$4,23)+BN$3,Datenquellen!$F$7:$H$45,3,FALSE))="X"
                                    ),
                          "X",
                          IF((((NETWORKDAYS('Projektkostenkalkulation EP'!$Y$8,EOMONTH('Projektkostenkalkulation EP'!$Y$8,0)))*('Projektkostenkalkulation EP'!$N$43/5)*
                                        'Projektkostenkalkulation EP'!$Y$27)-SUM($AK$38:BN38))&gt;('Projektkostenkalkulation EP'!$N$43/5),('Projektkostenkalkulation EP'!$N$43/5),
                                         (NETWORKDAYS('Projektkostenkalkulation EP'!$Y$8,
                                          EOMONTH('Projektkostenkalkulation EP'!$Y$8,0)))*('Projektkostenkalkulation EP'!$N$43/5)*'Projektkostenkalkulation EP'!$Y$27-SUM($AK$38:BN38))
                          ),
               "X"
            )</f>
        <v>0</v>
      </c>
      <c r="BP38" s="121">
        <f>SUM(AK38:BO38)</f>
        <v>0</v>
      </c>
      <c r="BQ38" s="525">
        <f>BP38-BP39</f>
        <v>0</v>
      </c>
    </row>
    <row r="39" spans="1:69" ht="14.25" customHeight="1" thickBot="1" x14ac:dyDescent="0.25">
      <c r="A39" s="3" t="s">
        <v>82</v>
      </c>
      <c r="B39" s="270"/>
      <c r="C39" s="272"/>
      <c r="D39" s="272"/>
      <c r="E39" s="272"/>
      <c r="F39" s="272"/>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123">
        <f>SUM(B39:AF39)</f>
        <v>0</v>
      </c>
      <c r="AH39" s="526"/>
      <c r="AJ39" s="3" t="s">
        <v>82</v>
      </c>
      <c r="AK39" s="270"/>
      <c r="AL39" s="272"/>
      <c r="AM39" s="272"/>
      <c r="AN39" s="272"/>
      <c r="AO39" s="272"/>
      <c r="AP39" s="272"/>
      <c r="AQ39" s="272"/>
      <c r="AR39" s="272"/>
      <c r="AS39" s="272"/>
      <c r="AT39" s="272"/>
      <c r="AU39" s="272"/>
      <c r="AV39" s="272"/>
      <c r="AW39" s="272"/>
      <c r="AX39" s="272"/>
      <c r="AY39" s="272"/>
      <c r="AZ39" s="272"/>
      <c r="BA39" s="272"/>
      <c r="BB39" s="272"/>
      <c r="BC39" s="272"/>
      <c r="BD39" s="272"/>
      <c r="BE39" s="272"/>
      <c r="BF39" s="272"/>
      <c r="BG39" s="272"/>
      <c r="BH39" s="272"/>
      <c r="BI39" s="272"/>
      <c r="BJ39" s="272"/>
      <c r="BK39" s="272"/>
      <c r="BL39" s="272"/>
      <c r="BM39" s="272"/>
      <c r="BN39" s="272"/>
      <c r="BO39" s="272"/>
      <c r="BP39" s="123">
        <f>SUM(AK39:BO39)</f>
        <v>0</v>
      </c>
      <c r="BQ39" s="526"/>
    </row>
    <row r="40" spans="1:69" ht="14.25" customHeight="1" x14ac:dyDescent="0.2"/>
    <row r="41" spans="1:69" ht="14.25" customHeight="1" x14ac:dyDescent="0.2"/>
    <row r="42" spans="1:69" ht="14.25" customHeight="1" x14ac:dyDescent="0.2"/>
    <row r="43" spans="1:69" ht="14.25" customHeight="1" x14ac:dyDescent="0.2"/>
    <row r="44" spans="1:69" ht="14.25" customHeight="1" x14ac:dyDescent="0.2"/>
    <row r="45" spans="1:69" ht="14.25" customHeight="1" x14ac:dyDescent="0.2"/>
    <row r="46" spans="1:69" ht="14.25" customHeight="1" x14ac:dyDescent="0.2"/>
    <row r="47" spans="1:69" ht="14.25" customHeight="1" x14ac:dyDescent="0.2"/>
    <row r="48" spans="1:69"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sheetData>
  <sheetProtection password="B879" sheet="1" objects="1" scenarios="1" selectLockedCells="1"/>
  <mergeCells count="51">
    <mergeCell ref="A1:BQ1"/>
    <mergeCell ref="B2:AH2"/>
    <mergeCell ref="AK2:BQ2"/>
    <mergeCell ref="B4:AH4"/>
    <mergeCell ref="AH5:AH6"/>
    <mergeCell ref="B13:AH13"/>
    <mergeCell ref="AH14:AH15"/>
    <mergeCell ref="B7:AH7"/>
    <mergeCell ref="AH8:AH9"/>
    <mergeCell ref="B10:AH10"/>
    <mergeCell ref="AH11:AH12"/>
    <mergeCell ref="B22:AH22"/>
    <mergeCell ref="AH23:AH24"/>
    <mergeCell ref="B16:AH16"/>
    <mergeCell ref="AH17:AH18"/>
    <mergeCell ref="B19:AH19"/>
    <mergeCell ref="AK7:BQ7"/>
    <mergeCell ref="BQ8:BQ9"/>
    <mergeCell ref="AK10:BQ10"/>
    <mergeCell ref="AH38:AH39"/>
    <mergeCell ref="AK4:BQ4"/>
    <mergeCell ref="BQ5:BQ6"/>
    <mergeCell ref="B34:AH34"/>
    <mergeCell ref="AH35:AH36"/>
    <mergeCell ref="B37:AH37"/>
    <mergeCell ref="AH29:AH30"/>
    <mergeCell ref="B31:AH31"/>
    <mergeCell ref="AH32:AH33"/>
    <mergeCell ref="B25:AH25"/>
    <mergeCell ref="AH26:AH27"/>
    <mergeCell ref="B28:AH28"/>
    <mergeCell ref="AH20:AH21"/>
    <mergeCell ref="AK16:BQ16"/>
    <mergeCell ref="BQ17:BQ18"/>
    <mergeCell ref="AK19:BQ19"/>
    <mergeCell ref="BQ11:BQ12"/>
    <mergeCell ref="AK13:BQ13"/>
    <mergeCell ref="BQ14:BQ15"/>
    <mergeCell ref="AK25:BQ25"/>
    <mergeCell ref="BQ26:BQ27"/>
    <mergeCell ref="AK28:BQ28"/>
    <mergeCell ref="BQ20:BQ21"/>
    <mergeCell ref="AK22:BQ22"/>
    <mergeCell ref="BQ23:BQ24"/>
    <mergeCell ref="BQ38:BQ39"/>
    <mergeCell ref="AK34:BQ34"/>
    <mergeCell ref="BQ35:BQ36"/>
    <mergeCell ref="AK37:BQ37"/>
    <mergeCell ref="BQ29:BQ30"/>
    <mergeCell ref="AK31:BQ31"/>
    <mergeCell ref="BQ32:BQ33"/>
  </mergeCells>
  <conditionalFormatting sqref="B6:AF6">
    <cfRule type="expression" dxfId="139" priority="324">
      <formula>B5="X"</formula>
    </cfRule>
  </conditionalFormatting>
  <conditionalFormatting sqref="B9:AF9">
    <cfRule type="expression" dxfId="138" priority="323">
      <formula>B8="X"</formula>
    </cfRule>
  </conditionalFormatting>
  <conditionalFormatting sqref="B12:AF12">
    <cfRule type="expression" dxfId="137" priority="322">
      <formula>B11="X"</formula>
    </cfRule>
  </conditionalFormatting>
  <conditionalFormatting sqref="B15:AF15">
    <cfRule type="expression" dxfId="136" priority="321">
      <formula>B14="X"</formula>
    </cfRule>
  </conditionalFormatting>
  <conditionalFormatting sqref="B18:AF18">
    <cfRule type="expression" dxfId="135" priority="320">
      <formula>B17="X"</formula>
    </cfRule>
  </conditionalFormatting>
  <conditionalFormatting sqref="B21:AF21">
    <cfRule type="expression" dxfId="134" priority="319">
      <formula>B20="X"</formula>
    </cfRule>
  </conditionalFormatting>
  <conditionalFormatting sqref="B24:AF24">
    <cfRule type="expression" dxfId="133" priority="318">
      <formula>B23="X"</formula>
    </cfRule>
  </conditionalFormatting>
  <conditionalFormatting sqref="B27:AF27">
    <cfRule type="expression" dxfId="132" priority="317">
      <formula>B26="X"</formula>
    </cfRule>
  </conditionalFormatting>
  <conditionalFormatting sqref="B30:AF30">
    <cfRule type="expression" dxfId="131" priority="316">
      <formula>B29="X"</formula>
    </cfRule>
  </conditionalFormatting>
  <conditionalFormatting sqref="B33:AF33">
    <cfRule type="expression" dxfId="130" priority="315">
      <formula>B32="X"</formula>
    </cfRule>
  </conditionalFormatting>
  <conditionalFormatting sqref="B36:AF36">
    <cfRule type="expression" dxfId="129" priority="314">
      <formula>B35="X"</formula>
    </cfRule>
  </conditionalFormatting>
  <conditionalFormatting sqref="B39:AF39">
    <cfRule type="expression" dxfId="128" priority="313">
      <formula>B38="X"</formula>
    </cfRule>
  </conditionalFormatting>
  <conditionalFormatting sqref="AH5:AH6 BQ5:BQ6 AH8:AH9 BQ8:BQ9 AH11:AH12 BQ11:BQ12 AH14:AH15 BQ14:BQ15 AH17:AH18 BQ17:BQ18 AH20:AH21 BQ20:BQ21 AH23:AH24 BQ23:BQ24 AH26:AH27 BQ26:BQ27 AH29:AH30 BQ29:BQ30 AH32:AH33 BQ32:BQ33 AH35:AH36 BQ35:BQ36 AH38:AH39 BQ38:BQ39">
    <cfRule type="cellIs" dxfId="127" priority="376" operator="between">
      <formula>-1.9999999</formula>
      <formula>1.9999999</formula>
    </cfRule>
    <cfRule type="cellIs" dxfId="126" priority="377" operator="greaterThan">
      <formula>2</formula>
    </cfRule>
    <cfRule type="cellIs" dxfId="125" priority="378" operator="lessThan">
      <formula>-2</formula>
    </cfRule>
  </conditionalFormatting>
  <conditionalFormatting sqref="AK4:AK39 C5:AF6 AL5:BO6 B5:B39 C8:AF9 AL8:BO9 C11:AF12 AL11:BO12 C14:AF15 AL14:BO15 C17:AF18 AL17:BO18 C20:AF21 AL20:BO21 C23:AF24 AL23:BO24 C26:AF27 AL26:BO27 C29:AF30 AL29:BO30 C32:AF33 AL32:BO33 C35:AF36 AL35:BO36 C38:AF39 AL38:BO39">
    <cfRule type="cellIs" dxfId="124" priority="404" operator="equal">
      <formula>"X"</formula>
    </cfRule>
  </conditionalFormatting>
  <conditionalFormatting sqref="AK6:BO6">
    <cfRule type="expression" dxfId="123" priority="312">
      <formula>AK5="X"</formula>
    </cfRule>
  </conditionalFormatting>
  <conditionalFormatting sqref="AK9:BO9">
    <cfRule type="expression" dxfId="122" priority="311">
      <formula>AK8="X"</formula>
    </cfRule>
  </conditionalFormatting>
  <conditionalFormatting sqref="AK12:BO12">
    <cfRule type="expression" dxfId="121" priority="310">
      <formula>AK11="X"</formula>
    </cfRule>
  </conditionalFormatting>
  <conditionalFormatting sqref="AK15:BO15">
    <cfRule type="expression" dxfId="120" priority="309">
      <formula>AK14="X"</formula>
    </cfRule>
  </conditionalFormatting>
  <conditionalFormatting sqref="AK18:BO18">
    <cfRule type="expression" dxfId="119" priority="308">
      <formula>AK17="X"</formula>
    </cfRule>
  </conditionalFormatting>
  <conditionalFormatting sqref="AK21:BO21">
    <cfRule type="expression" dxfId="118" priority="307">
      <formula>AK20="X"</formula>
    </cfRule>
  </conditionalFormatting>
  <conditionalFormatting sqref="AK24:BO24">
    <cfRule type="expression" dxfId="117" priority="306">
      <formula>AK23="X"</formula>
    </cfRule>
  </conditionalFormatting>
  <conditionalFormatting sqref="AK27:BO27">
    <cfRule type="expression" dxfId="116" priority="305">
      <formula>AK26="X"</formula>
    </cfRule>
  </conditionalFormatting>
  <conditionalFormatting sqref="AK30:BO30">
    <cfRule type="expression" dxfId="115" priority="304">
      <formula>AK29="X"</formula>
    </cfRule>
  </conditionalFormatting>
  <conditionalFormatting sqref="AK33:BO33">
    <cfRule type="expression" dxfId="114" priority="303">
      <formula>AK32="X"</formula>
    </cfRule>
  </conditionalFormatting>
  <conditionalFormatting sqref="AK36:BO36">
    <cfRule type="expression" dxfId="113" priority="302">
      <formula>AK35="X"</formula>
    </cfRule>
  </conditionalFormatting>
  <conditionalFormatting sqref="AK39:BO39">
    <cfRule type="expression" dxfId="112" priority="301">
      <formula>AK38="X"</formula>
    </cfRule>
  </conditionalFormatting>
  <pageMargins left="0" right="0" top="0" bottom="0"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T222"/>
  <sheetViews>
    <sheetView zoomScale="90" zoomScaleNormal="90" workbookViewId="0">
      <selection activeCell="B6" sqref="B6"/>
    </sheetView>
  </sheetViews>
  <sheetFormatPr baseColWidth="10" defaultRowHeight="14.25" x14ac:dyDescent="0.2"/>
  <cols>
    <col min="1" max="1" width="11" customWidth="1"/>
    <col min="2" max="32" width="2.875" customWidth="1"/>
    <col min="33" max="33" width="7.5" bestFit="1" customWidth="1"/>
    <col min="34" max="34" width="8" bestFit="1" customWidth="1"/>
    <col min="35" max="36" width="11" customWidth="1"/>
    <col min="37" max="67" width="2.875" customWidth="1"/>
    <col min="68" max="68" width="7.5" bestFit="1" customWidth="1"/>
    <col min="69" max="69" width="8" bestFit="1" customWidth="1"/>
    <col min="70" max="216" width="11" customWidth="1"/>
  </cols>
  <sheetData>
    <row r="1" spans="1:69" ht="44.25" customHeight="1" thickBot="1" x14ac:dyDescent="0.25">
      <c r="A1" s="533" t="str">
        <f>"Projektcontrolling " &amp; 'Projektkostenkalkulation EP'!$A$28</f>
        <v>Projektcontrolling Vorname Name 3</v>
      </c>
      <c r="B1" s="533"/>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3"/>
      <c r="AM1" s="533"/>
      <c r="AN1" s="533"/>
      <c r="AO1" s="533"/>
      <c r="AP1" s="533"/>
      <c r="AQ1" s="533"/>
      <c r="AR1" s="533"/>
      <c r="AS1" s="533"/>
      <c r="AT1" s="533"/>
      <c r="AU1" s="533"/>
      <c r="AV1" s="533"/>
      <c r="AW1" s="533"/>
      <c r="AX1" s="533"/>
      <c r="AY1" s="533"/>
      <c r="AZ1" s="533"/>
      <c r="BA1" s="533"/>
      <c r="BB1" s="533"/>
      <c r="BC1" s="533"/>
      <c r="BD1" s="533"/>
      <c r="BE1" s="533"/>
      <c r="BF1" s="533"/>
      <c r="BG1" s="533"/>
      <c r="BH1" s="533"/>
      <c r="BI1" s="533"/>
      <c r="BJ1" s="533"/>
      <c r="BK1" s="533"/>
      <c r="BL1" s="533"/>
      <c r="BM1" s="533"/>
      <c r="BN1" s="533"/>
      <c r="BO1" s="533"/>
      <c r="BP1" s="533"/>
      <c r="BQ1" s="533"/>
    </row>
    <row r="2" spans="1:69" ht="14.25" customHeight="1" thickBot="1" x14ac:dyDescent="0.25">
      <c r="A2" s="125" t="s">
        <v>83</v>
      </c>
      <c r="B2" s="529" t="str">
        <f>'Projektkostenkalkulation EP'!$A$28</f>
        <v>Vorname Name 3</v>
      </c>
      <c r="C2" s="530"/>
      <c r="D2" s="530"/>
      <c r="E2" s="530"/>
      <c r="F2" s="530"/>
      <c r="G2" s="530"/>
      <c r="H2" s="530"/>
      <c r="I2" s="530"/>
      <c r="J2" s="530"/>
      <c r="K2" s="530"/>
      <c r="L2" s="530"/>
      <c r="M2" s="530"/>
      <c r="N2" s="530"/>
      <c r="O2" s="530"/>
      <c r="P2" s="530"/>
      <c r="Q2" s="530"/>
      <c r="R2" s="530"/>
      <c r="S2" s="530"/>
      <c r="T2" s="530"/>
      <c r="U2" s="530"/>
      <c r="V2" s="530"/>
      <c r="W2" s="530"/>
      <c r="X2" s="530"/>
      <c r="Y2" s="530"/>
      <c r="Z2" s="530"/>
      <c r="AA2" s="530"/>
      <c r="AB2" s="530"/>
      <c r="AC2" s="530"/>
      <c r="AD2" s="530"/>
      <c r="AE2" s="530"/>
      <c r="AF2" s="530"/>
      <c r="AG2" s="530"/>
      <c r="AH2" s="531"/>
      <c r="AJ2" s="125" t="s">
        <v>83</v>
      </c>
      <c r="AK2" s="529" t="str">
        <f>'Projektkostenkalkulation EP'!$A$28</f>
        <v>Vorname Name 3</v>
      </c>
      <c r="AL2" s="530"/>
      <c r="AM2" s="530"/>
      <c r="AN2" s="530"/>
      <c r="AO2" s="530"/>
      <c r="AP2" s="530"/>
      <c r="AQ2" s="530"/>
      <c r="AR2" s="530"/>
      <c r="AS2" s="530"/>
      <c r="AT2" s="530"/>
      <c r="AU2" s="530"/>
      <c r="AV2" s="530"/>
      <c r="AW2" s="530"/>
      <c r="AX2" s="530"/>
      <c r="AY2" s="530"/>
      <c r="AZ2" s="530"/>
      <c r="BA2" s="530"/>
      <c r="BB2" s="530"/>
      <c r="BC2" s="530"/>
      <c r="BD2" s="530"/>
      <c r="BE2" s="530"/>
      <c r="BF2" s="530"/>
      <c r="BG2" s="530"/>
      <c r="BH2" s="530"/>
      <c r="BI2" s="530"/>
      <c r="BJ2" s="530"/>
      <c r="BK2" s="530"/>
      <c r="BL2" s="530"/>
      <c r="BM2" s="530"/>
      <c r="BN2" s="530"/>
      <c r="BO2" s="530"/>
      <c r="BP2" s="530"/>
      <c r="BQ2" s="531"/>
    </row>
    <row r="3" spans="1:69" ht="14.25" customHeight="1" thickBot="1" x14ac:dyDescent="0.25">
      <c r="A3" s="126" t="s">
        <v>85</v>
      </c>
      <c r="B3" s="127">
        <v>1</v>
      </c>
      <c r="C3" s="127">
        <v>2</v>
      </c>
      <c r="D3" s="127">
        <v>3</v>
      </c>
      <c r="E3" s="127">
        <v>4</v>
      </c>
      <c r="F3" s="127">
        <v>5</v>
      </c>
      <c r="G3" s="127">
        <v>6</v>
      </c>
      <c r="H3" s="127">
        <v>7</v>
      </c>
      <c r="I3" s="127">
        <v>8</v>
      </c>
      <c r="J3" s="127">
        <v>9</v>
      </c>
      <c r="K3" s="127">
        <v>10</v>
      </c>
      <c r="L3" s="127">
        <v>11</v>
      </c>
      <c r="M3" s="127">
        <v>12</v>
      </c>
      <c r="N3" s="127">
        <v>13</v>
      </c>
      <c r="O3" s="127">
        <v>14</v>
      </c>
      <c r="P3" s="127">
        <v>15</v>
      </c>
      <c r="Q3" s="127">
        <v>16</v>
      </c>
      <c r="R3" s="127">
        <v>17</v>
      </c>
      <c r="S3" s="127">
        <v>18</v>
      </c>
      <c r="T3" s="127">
        <v>19</v>
      </c>
      <c r="U3" s="127">
        <v>20</v>
      </c>
      <c r="V3" s="127">
        <v>21</v>
      </c>
      <c r="W3" s="127">
        <v>22</v>
      </c>
      <c r="X3" s="127">
        <v>23</v>
      </c>
      <c r="Y3" s="127">
        <v>24</v>
      </c>
      <c r="Z3" s="127">
        <v>25</v>
      </c>
      <c r="AA3" s="127">
        <v>26</v>
      </c>
      <c r="AB3" s="127">
        <v>27</v>
      </c>
      <c r="AC3" s="127">
        <v>28</v>
      </c>
      <c r="AD3" s="127">
        <v>29</v>
      </c>
      <c r="AE3" s="127">
        <v>30</v>
      </c>
      <c r="AF3" s="127">
        <v>31</v>
      </c>
      <c r="AG3" s="128" t="s">
        <v>65</v>
      </c>
      <c r="AH3" s="129" t="s">
        <v>84</v>
      </c>
      <c r="AJ3" s="126" t="s">
        <v>85</v>
      </c>
      <c r="AK3" s="127">
        <v>1</v>
      </c>
      <c r="AL3" s="127">
        <v>2</v>
      </c>
      <c r="AM3" s="127">
        <v>3</v>
      </c>
      <c r="AN3" s="127">
        <v>4</v>
      </c>
      <c r="AO3" s="127">
        <v>5</v>
      </c>
      <c r="AP3" s="127">
        <v>6</v>
      </c>
      <c r="AQ3" s="127">
        <v>7</v>
      </c>
      <c r="AR3" s="127">
        <v>8</v>
      </c>
      <c r="AS3" s="127">
        <v>9</v>
      </c>
      <c r="AT3" s="127">
        <v>10</v>
      </c>
      <c r="AU3" s="127">
        <v>11</v>
      </c>
      <c r="AV3" s="127">
        <v>12</v>
      </c>
      <c r="AW3" s="127">
        <v>13</v>
      </c>
      <c r="AX3" s="127">
        <v>14</v>
      </c>
      <c r="AY3" s="127">
        <v>15</v>
      </c>
      <c r="AZ3" s="127">
        <v>16</v>
      </c>
      <c r="BA3" s="127">
        <v>17</v>
      </c>
      <c r="BB3" s="127">
        <v>18</v>
      </c>
      <c r="BC3" s="127">
        <v>19</v>
      </c>
      <c r="BD3" s="127">
        <v>20</v>
      </c>
      <c r="BE3" s="127">
        <v>21</v>
      </c>
      <c r="BF3" s="127">
        <v>22</v>
      </c>
      <c r="BG3" s="127">
        <v>23</v>
      </c>
      <c r="BH3" s="127">
        <v>24</v>
      </c>
      <c r="BI3" s="127">
        <v>25</v>
      </c>
      <c r="BJ3" s="127">
        <v>26</v>
      </c>
      <c r="BK3" s="127">
        <v>27</v>
      </c>
      <c r="BL3" s="127">
        <v>28</v>
      </c>
      <c r="BM3" s="127">
        <v>29</v>
      </c>
      <c r="BN3" s="127">
        <v>30</v>
      </c>
      <c r="BO3" s="127">
        <v>31</v>
      </c>
      <c r="BP3" s="128" t="s">
        <v>65</v>
      </c>
      <c r="BQ3" s="129" t="s">
        <v>84</v>
      </c>
    </row>
    <row r="4" spans="1:69" ht="14.25" customHeight="1" x14ac:dyDescent="0.2">
      <c r="A4" s="1" t="s">
        <v>59</v>
      </c>
      <c r="B4" s="527" t="str">
        <f>TEXT('Projektkostenkalkulation EP'!$B$8,"MMMM JJJJ")</f>
        <v>Januar 2024</v>
      </c>
      <c r="C4" s="527"/>
      <c r="D4" s="527"/>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8"/>
      <c r="AJ4" s="1" t="s">
        <v>59</v>
      </c>
      <c r="AK4" s="527" t="str">
        <f>TEXT('Projektkostenkalkulation EP'!$N$8,"MMMM JJJJ")</f>
        <v>Januar 2025</v>
      </c>
      <c r="AL4" s="527"/>
      <c r="AM4" s="527"/>
      <c r="AN4" s="527"/>
      <c r="AO4" s="527"/>
      <c r="AP4" s="527"/>
      <c r="AQ4" s="527"/>
      <c r="AR4" s="527"/>
      <c r="AS4" s="527"/>
      <c r="AT4" s="527"/>
      <c r="AU4" s="527"/>
      <c r="AV4" s="527"/>
      <c r="AW4" s="527"/>
      <c r="AX4" s="527"/>
      <c r="AY4" s="527"/>
      <c r="AZ4" s="527"/>
      <c r="BA4" s="527"/>
      <c r="BB4" s="527"/>
      <c r="BC4" s="527"/>
      <c r="BD4" s="527"/>
      <c r="BE4" s="527"/>
      <c r="BF4" s="527"/>
      <c r="BG4" s="527"/>
      <c r="BH4" s="527"/>
      <c r="BI4" s="527"/>
      <c r="BJ4" s="527"/>
      <c r="BK4" s="527"/>
      <c r="BL4" s="527"/>
      <c r="BM4" s="527"/>
      <c r="BN4" s="527"/>
      <c r="BO4" s="527"/>
      <c r="BP4" s="527"/>
      <c r="BQ4" s="528"/>
    </row>
    <row r="5" spans="1:69" ht="14.25" customHeight="1" x14ac:dyDescent="0.2">
      <c r="A5" s="2" t="s">
        <v>81</v>
      </c>
      <c r="B5" s="124" t="str">
        <f>IF(
            OR(
                     TEXT(EDATE('Projektkostenkalkulation EP'!$B$4,0),"TTT") = "Sa",
                     TEXT(EDATE('Projektkostenkalkulation EP'!$B$4,0),"TTT") = "So",
                     IF(ISNA(VLOOKUP(EDATE('Projektkostenkalkulation EP'!$B$4,0),Datenquellen!$F$7:$H$45,3,FALSE))," ",VLOOKUP(EDATE('Projektkostenkalkulation EP'!$B$4,0),Datenquellen!$F$7:$H$45,3,FALSE))="X"
                            ),
                    "X",
                    IF('Projektkostenkalkulation EP'!$B$28&gt;0,('Projektkostenkalkulation EP'!$N$44/5),0)
            )</f>
        <v>X</v>
      </c>
      <c r="C5" s="122">
        <f xml:space="preserve"> IF(TEXT((EDATE('Projektkostenkalkulation EP'!$B$4,0)+B$3),"MM")=TEXT((EDATE('Projektkostenkalkulation EP'!$B$4,0)+(B$3-1)),"MM"),
             IF(
                        OR(
                                    TEXT((EDATE('Projektkostenkalkulation EP'!$B$4,0)+B$3),"TTT") = "Sa",
                                    TEXT((EDATE('Projektkostenkalkulation EP'!$B$4,0)+B$3),"TTT") = "So",
                                    IF(ISNA(VLOOKUP(EDATE('Projektkostenkalkulation EP'!$B$4,0)+B$3,Datenquellen!$F$7:$H$45,3,FALSE))," ",VLOOKUP(EDATE('Projektkostenkalkulation EP'!$B$4,0)+B$3,Datenquellen!$F$7:$H$45,3,FALSE))="X"
                                    ),
                          "X",
                          IF((((NETWORKDAYS('Projektkostenkalkulation EP'!$B$8,EOMONTH('Projektkostenkalkulation EP'!$B$8,0)))*('Projektkostenkalkulation EP'!$N$44/5)*
                                        'Projektkostenkalkulation EP'!$B$28)-SUM(B$5:$B5))&gt;('Projektkostenkalkulation EP'!$N$44/5),('Projektkostenkalkulation EP'!$N$44/5),
                                         (NETWORKDAYS('Projektkostenkalkulation EP'!$B$8,
                                          EOMONTH('Projektkostenkalkulation EP'!$B$8,0)))*('Projektkostenkalkulation EP'!$N$44/5)*'Projektkostenkalkulation EP'!$B$28-SUM(B$5:$B5))
                          ),
               "X"
            )</f>
        <v>0</v>
      </c>
      <c r="D5" s="122">
        <f xml:space="preserve"> IF(TEXT((EDATE('Projektkostenkalkulation EP'!$B$4,0)+C$3),"MM")=TEXT((EDATE('Projektkostenkalkulation EP'!$B$4,0)+(C$3-1)),"MM"),
             IF(
                        OR(
                                    TEXT((EDATE('Projektkostenkalkulation EP'!$B$4,0)+C$3),"TTT") = "Sa",
                                    TEXT((EDATE('Projektkostenkalkulation EP'!$B$4,0)+C$3),"TTT") = "So",
                                    IF(ISNA(VLOOKUP(EDATE('Projektkostenkalkulation EP'!$B$4,0)+C$3,Datenquellen!$F$7:$H$45,3,FALSE))," ",VLOOKUP(EDATE('Projektkostenkalkulation EP'!$B$4,0)+C$3,Datenquellen!$F$7:$H$45,3,FALSE))="X"
                                    ),
                          "X",
                          IF((((NETWORKDAYS('Projektkostenkalkulation EP'!$B$8,EOMONTH('Projektkostenkalkulation EP'!$B$8,0)))*('Projektkostenkalkulation EP'!$N$44/5)*
                                        'Projektkostenkalkulation EP'!$B$28)-SUM($B$5:C5))&gt;('Projektkostenkalkulation EP'!$N$44/5),('Projektkostenkalkulation EP'!$N$44/5),
                                         (NETWORKDAYS('Projektkostenkalkulation EP'!$B$8,
                                          EOMONTH('Projektkostenkalkulation EP'!$B$8,0)))*('Projektkostenkalkulation EP'!$N$44/5)*'Projektkostenkalkulation EP'!$B$28-SUM($B$5:C5))
                          ),
               "X"
            )</f>
        <v>0</v>
      </c>
      <c r="E5" s="122">
        <f xml:space="preserve"> IF(TEXT((EDATE('Projektkostenkalkulation EP'!$B$4,0)+D$3),"MM")=TEXT((EDATE('Projektkostenkalkulation EP'!$B$4,0)+(D$3-1)),"MM"),
             IF(
                        OR(
                                    TEXT((EDATE('Projektkostenkalkulation EP'!$B$4,0)+D$3),"TTT") = "Sa",
                                    TEXT((EDATE('Projektkostenkalkulation EP'!$B$4,0)+D$3),"TTT") = "So",
                                    IF(ISNA(VLOOKUP(EDATE('Projektkostenkalkulation EP'!$B$4,0)+D$3,Datenquellen!$F$7:$H$45,3,FALSE))," ",VLOOKUP(EDATE('Projektkostenkalkulation EP'!$B$4,0)+D$3,Datenquellen!$F$7:$H$45,3,FALSE))="X"
                                    ),
                          "X",
                          IF((((NETWORKDAYS('Projektkostenkalkulation EP'!$B$8,EOMONTH('Projektkostenkalkulation EP'!$B$8,0)))*('Projektkostenkalkulation EP'!$N$44/5)*
                                        'Projektkostenkalkulation EP'!$B$28)-SUM($B$5:D5))&gt;('Projektkostenkalkulation EP'!$N$44/5),('Projektkostenkalkulation EP'!$N$44/5),
                                         (NETWORKDAYS('Projektkostenkalkulation EP'!$B$8,
                                          EOMONTH('Projektkostenkalkulation EP'!$B$8,0)))*('Projektkostenkalkulation EP'!$N$44/5)*'Projektkostenkalkulation EP'!$B$28-SUM($B$5:D5))
                          ),
               "X"
            )</f>
        <v>0</v>
      </c>
      <c r="F5" s="122">
        <f xml:space="preserve"> IF(TEXT((EDATE('Projektkostenkalkulation EP'!$B$4,0)+E$3),"MM")=TEXT((EDATE('Projektkostenkalkulation EP'!$B$4,0)+(E$3-1)),"MM"),
             IF(
                        OR(
                                    TEXT((EDATE('Projektkostenkalkulation EP'!$B$4,0)+E$3),"TTT") = "Sa",
                                    TEXT((EDATE('Projektkostenkalkulation EP'!$B$4,0)+E$3),"TTT") = "So",
                                    IF(ISNA(VLOOKUP(EDATE('Projektkostenkalkulation EP'!$B$4,0)+E$3,Datenquellen!$F$7:$H$45,3,FALSE))," ",VLOOKUP(EDATE('Projektkostenkalkulation EP'!$B$4,0)+E$3,Datenquellen!$F$7:$H$45,3,FALSE))="X"
                                    ),
                          "X",
                          IF((((NETWORKDAYS('Projektkostenkalkulation EP'!$B$8,EOMONTH('Projektkostenkalkulation EP'!$B$8,0)))*('Projektkostenkalkulation EP'!$N$44/5)*
                                        'Projektkostenkalkulation EP'!$B$28)-SUM($B$5:E5))&gt;('Projektkostenkalkulation EP'!$N$44/5),('Projektkostenkalkulation EP'!$N$44/5),
                                         (NETWORKDAYS('Projektkostenkalkulation EP'!$B$8,
                                          EOMONTH('Projektkostenkalkulation EP'!$B$8,0)))*('Projektkostenkalkulation EP'!$N$44/5)*'Projektkostenkalkulation EP'!$B$28-SUM($B$5:E5))
                          ),
               "X"
            )</f>
        <v>0</v>
      </c>
      <c r="G5" s="122" t="str">
        <f xml:space="preserve"> IF(TEXT((EDATE('Projektkostenkalkulation EP'!$B$4,0)+F$3),"MM")=TEXT((EDATE('Projektkostenkalkulation EP'!$B$4,0)+(F$3-1)),"MM"),
             IF(
                        OR(
                                    TEXT((EDATE('Projektkostenkalkulation EP'!$B$4,0)+F$3),"TTT") = "Sa",
                                    TEXT((EDATE('Projektkostenkalkulation EP'!$B$4,0)+F$3),"TTT") = "So",
                                    IF(ISNA(VLOOKUP(EDATE('Projektkostenkalkulation EP'!$B$4,0)+F$3,Datenquellen!$F$7:$H$45,3,FALSE))," ",VLOOKUP(EDATE('Projektkostenkalkulation EP'!$B$4,0)+F$3,Datenquellen!$F$7:$H$45,3,FALSE))="X"
                                    ),
                          "X",
                          IF((((NETWORKDAYS('Projektkostenkalkulation EP'!$B$8,EOMONTH('Projektkostenkalkulation EP'!$B$8,0)))*('Projektkostenkalkulation EP'!$N$44/5)*
                                        'Projektkostenkalkulation EP'!$B$28)-SUM($B$5:F5))&gt;('Projektkostenkalkulation EP'!$N$44/5),('Projektkostenkalkulation EP'!$N$44/5),
                                         (NETWORKDAYS('Projektkostenkalkulation EP'!$B$8,
                                          EOMONTH('Projektkostenkalkulation EP'!$B$8,0)))*('Projektkostenkalkulation EP'!$N$44/5)*'Projektkostenkalkulation EP'!$B$28-SUM($B$5:F5))
                          ),
               "X"
            )</f>
        <v>X</v>
      </c>
      <c r="H5" s="122" t="str">
        <f xml:space="preserve"> IF(TEXT((EDATE('Projektkostenkalkulation EP'!$B$4,0)+G$3),"MM")=TEXT((EDATE('Projektkostenkalkulation EP'!$B$4,0)+(G$3-1)),"MM"),
             IF(
                        OR(
                                    TEXT((EDATE('Projektkostenkalkulation EP'!$B$4,0)+G$3),"TTT") = "Sa",
                                    TEXT((EDATE('Projektkostenkalkulation EP'!$B$4,0)+G$3),"TTT") = "So",
                                    IF(ISNA(VLOOKUP(EDATE('Projektkostenkalkulation EP'!$B$4,0)+G$3,Datenquellen!$F$7:$H$45,3,FALSE))," ",VLOOKUP(EDATE('Projektkostenkalkulation EP'!$B$4,0)+G$3,Datenquellen!$F$7:$H$45,3,FALSE))="X"
                                    ),
                          "X",
                          IF((((NETWORKDAYS('Projektkostenkalkulation EP'!$B$8,EOMONTH('Projektkostenkalkulation EP'!$B$8,0)))*('Projektkostenkalkulation EP'!$N$44/5)*
                                        'Projektkostenkalkulation EP'!$B$28)-SUM($B$5:G5))&gt;('Projektkostenkalkulation EP'!$N$44/5),('Projektkostenkalkulation EP'!$N$44/5),
                                         (NETWORKDAYS('Projektkostenkalkulation EP'!$B$8,
                                          EOMONTH('Projektkostenkalkulation EP'!$B$8,0)))*('Projektkostenkalkulation EP'!$N$44/5)*'Projektkostenkalkulation EP'!$B$28-SUM($B$5:G5))
                          ),
               "X"
            )</f>
        <v>X</v>
      </c>
      <c r="I5" s="122">
        <f xml:space="preserve"> IF(TEXT((EDATE('Projektkostenkalkulation EP'!$B$4,0)+H$3),"MM")=TEXT((EDATE('Projektkostenkalkulation EP'!$B$4,0)+(H$3-1)),"MM"),
             IF(
                        OR(
                                    TEXT((EDATE('Projektkostenkalkulation EP'!$B$4,0)+H$3),"TTT") = "Sa",
                                    TEXT((EDATE('Projektkostenkalkulation EP'!$B$4,0)+H$3),"TTT") = "So",
                                    IF(ISNA(VLOOKUP(EDATE('Projektkostenkalkulation EP'!$B$4,0)+H$3,Datenquellen!$F$7:$H$45,3,FALSE))," ",VLOOKUP(EDATE('Projektkostenkalkulation EP'!$B$4,0)+H$3,Datenquellen!$F$7:$H$45,3,FALSE))="X"
                                    ),
                          "X",
                          IF((((NETWORKDAYS('Projektkostenkalkulation EP'!$B$8,EOMONTH('Projektkostenkalkulation EP'!$B$8,0)))*('Projektkostenkalkulation EP'!$N$44/5)*
                                        'Projektkostenkalkulation EP'!$B$28)-SUM($B$5:H5))&gt;('Projektkostenkalkulation EP'!$N$44/5),('Projektkostenkalkulation EP'!$N$44/5),
                                         (NETWORKDAYS('Projektkostenkalkulation EP'!$B$8,
                                          EOMONTH('Projektkostenkalkulation EP'!$B$8,0)))*('Projektkostenkalkulation EP'!$N$44/5)*'Projektkostenkalkulation EP'!$B$28-SUM($B$5:H5))
                          ),
               "X"
            )</f>
        <v>0</v>
      </c>
      <c r="J5" s="122">
        <f xml:space="preserve"> IF(TEXT((EDATE('Projektkostenkalkulation EP'!$B$4,0)+I$3),"MM")=TEXT((EDATE('Projektkostenkalkulation EP'!$B$4,0)+(I$3-1)),"MM"),
             IF(
                        OR(
                                    TEXT((EDATE('Projektkostenkalkulation EP'!$B$4,0)+I$3),"TTT") = "Sa",
                                    TEXT((EDATE('Projektkostenkalkulation EP'!$B$4,0)+I$3),"TTT") = "So",
                                    IF(ISNA(VLOOKUP(EDATE('Projektkostenkalkulation EP'!$B$4,0)+I$3,Datenquellen!$F$7:$H$45,3,FALSE))," ",VLOOKUP(EDATE('Projektkostenkalkulation EP'!$B$4,0)+I$3,Datenquellen!$F$7:$H$45,3,FALSE))="X"
                                    ),
                          "X",
                          IF((((NETWORKDAYS('Projektkostenkalkulation EP'!$B$8,EOMONTH('Projektkostenkalkulation EP'!$B$8,0)))*('Projektkostenkalkulation EP'!$N$44/5)*
                                        'Projektkostenkalkulation EP'!$B$28)-SUM($B$5:I5))&gt;('Projektkostenkalkulation EP'!$N$44/5),('Projektkostenkalkulation EP'!$N$44/5),
                                         (NETWORKDAYS('Projektkostenkalkulation EP'!$B$8,
                                          EOMONTH('Projektkostenkalkulation EP'!$B$8,0)))*('Projektkostenkalkulation EP'!$N$44/5)*'Projektkostenkalkulation EP'!$B$28-SUM($B$5:I5))
                          ),
               "X"
            )</f>
        <v>0</v>
      </c>
      <c r="K5" s="122">
        <f xml:space="preserve"> IF(TEXT((EDATE('Projektkostenkalkulation EP'!$B$4,0)+J$3),"MM")=TEXT((EDATE('Projektkostenkalkulation EP'!$B$4,0)+(J$3-1)),"MM"),
             IF(
                        OR(
                                    TEXT((EDATE('Projektkostenkalkulation EP'!$B$4,0)+J$3),"TTT") = "Sa",
                                    TEXT((EDATE('Projektkostenkalkulation EP'!$B$4,0)+J$3),"TTT") = "So",
                                    IF(ISNA(VLOOKUP(EDATE('Projektkostenkalkulation EP'!$B$4,0)+J$3,Datenquellen!$F$7:$H$45,3,FALSE))," ",VLOOKUP(EDATE('Projektkostenkalkulation EP'!$B$4,0)+J$3,Datenquellen!$F$7:$H$45,3,FALSE))="X"
                                    ),
                          "X",
                          IF((((NETWORKDAYS('Projektkostenkalkulation EP'!$B$8,EOMONTH('Projektkostenkalkulation EP'!$B$8,0)))*('Projektkostenkalkulation EP'!$N$44/5)*
                                        'Projektkostenkalkulation EP'!$B$28)-SUM($B$5:J5))&gt;('Projektkostenkalkulation EP'!$N$44/5),('Projektkostenkalkulation EP'!$N$44/5),
                                         (NETWORKDAYS('Projektkostenkalkulation EP'!$B$8,
                                          EOMONTH('Projektkostenkalkulation EP'!$B$8,0)))*('Projektkostenkalkulation EP'!$N$44/5)*'Projektkostenkalkulation EP'!$B$28-SUM($B$5:J5))
                          ),
               "X"
            )</f>
        <v>0</v>
      </c>
      <c r="L5" s="122">
        <f xml:space="preserve"> IF(TEXT((EDATE('Projektkostenkalkulation EP'!$B$4,0)+K$3),"MM")=TEXT((EDATE('Projektkostenkalkulation EP'!$B$4,0)+(K$3-1)),"MM"),
             IF(
                        OR(
                                    TEXT((EDATE('Projektkostenkalkulation EP'!$B$4,0)+K$3),"TTT") = "Sa",
                                    TEXT((EDATE('Projektkostenkalkulation EP'!$B$4,0)+K$3),"TTT") = "So",
                                    IF(ISNA(VLOOKUP(EDATE('Projektkostenkalkulation EP'!$B$4,0)+K$3,Datenquellen!$F$7:$H$45,3,FALSE))," ",VLOOKUP(EDATE('Projektkostenkalkulation EP'!$B$4,0)+K$3,Datenquellen!$F$7:$H$45,3,FALSE))="X"
                                    ),
                          "X",
                          IF((((NETWORKDAYS('Projektkostenkalkulation EP'!$B$8,EOMONTH('Projektkostenkalkulation EP'!$B$8,0)))*('Projektkostenkalkulation EP'!$N$44/5)*
                                        'Projektkostenkalkulation EP'!$B$28)-SUM($B$5:K5))&gt;('Projektkostenkalkulation EP'!$N$44/5),('Projektkostenkalkulation EP'!$N$44/5),
                                         (NETWORKDAYS('Projektkostenkalkulation EP'!$B$8,
                                          EOMONTH('Projektkostenkalkulation EP'!$B$8,0)))*('Projektkostenkalkulation EP'!$N$44/5)*'Projektkostenkalkulation EP'!$B$28-SUM($B$5:K5))
                          ),
               "X"
            )</f>
        <v>0</v>
      </c>
      <c r="M5" s="122">
        <f xml:space="preserve"> IF(TEXT((EDATE('Projektkostenkalkulation EP'!$B$4,0)+L$3),"MM")=TEXT((EDATE('Projektkostenkalkulation EP'!$B$4,0)+(L$3-1)),"MM"),
             IF(
                        OR(
                                    TEXT((EDATE('Projektkostenkalkulation EP'!$B$4,0)+L$3),"TTT") = "Sa",
                                    TEXT((EDATE('Projektkostenkalkulation EP'!$B$4,0)+L$3),"TTT") = "So",
                                    IF(ISNA(VLOOKUP(EDATE('Projektkostenkalkulation EP'!$B$4,0)+L$3,Datenquellen!$F$7:$H$45,3,FALSE))," ",VLOOKUP(EDATE('Projektkostenkalkulation EP'!$B$4,0)+L$3,Datenquellen!$F$7:$H$45,3,FALSE))="X"
                                    ),
                          "X",
                          IF((((NETWORKDAYS('Projektkostenkalkulation EP'!$B$8,EOMONTH('Projektkostenkalkulation EP'!$B$8,0)))*('Projektkostenkalkulation EP'!$N$44/5)*
                                        'Projektkostenkalkulation EP'!$B$28)-SUM($B$5:L5))&gt;('Projektkostenkalkulation EP'!$N$44/5),('Projektkostenkalkulation EP'!$N$44/5),
                                         (NETWORKDAYS('Projektkostenkalkulation EP'!$B$8,
                                          EOMONTH('Projektkostenkalkulation EP'!$B$8,0)))*('Projektkostenkalkulation EP'!$N$44/5)*'Projektkostenkalkulation EP'!$B$28-SUM($B$5:L5))
                          ),
               "X"
            )</f>
        <v>0</v>
      </c>
      <c r="N5" s="122" t="str">
        <f xml:space="preserve"> IF(TEXT((EDATE('Projektkostenkalkulation EP'!$B$4,0)+M$3),"MM")=TEXT((EDATE('Projektkostenkalkulation EP'!$B$4,0)+(M$3-1)),"MM"),
             IF(
                        OR(
                                    TEXT((EDATE('Projektkostenkalkulation EP'!$B$4,0)+M$3),"TTT") = "Sa",
                                    TEXT((EDATE('Projektkostenkalkulation EP'!$B$4,0)+M$3),"TTT") = "So",
                                    IF(ISNA(VLOOKUP(EDATE('Projektkostenkalkulation EP'!$B$4,0)+M$3,Datenquellen!$F$7:$H$45,3,FALSE))," ",VLOOKUP(EDATE('Projektkostenkalkulation EP'!$B$4,0)+M$3,Datenquellen!$F$7:$H$45,3,FALSE))="X"
                                    ),
                          "X",
                          IF((((NETWORKDAYS('Projektkostenkalkulation EP'!$B$8,EOMONTH('Projektkostenkalkulation EP'!$B$8,0)))*('Projektkostenkalkulation EP'!$N$44/5)*
                                        'Projektkostenkalkulation EP'!$B$28)-SUM($B$5:M5))&gt;('Projektkostenkalkulation EP'!$N$44/5),('Projektkostenkalkulation EP'!$N$44/5),
                                         (NETWORKDAYS('Projektkostenkalkulation EP'!$B$8,
                                          EOMONTH('Projektkostenkalkulation EP'!$B$8,0)))*('Projektkostenkalkulation EP'!$N$44/5)*'Projektkostenkalkulation EP'!$B$28-SUM($B$5:M5))
                          ),
               "X"
            )</f>
        <v>X</v>
      </c>
      <c r="O5" s="122" t="str">
        <f xml:space="preserve"> IF(TEXT((EDATE('Projektkostenkalkulation EP'!$B$4,0)+N$3),"MM")=TEXT((EDATE('Projektkostenkalkulation EP'!$B$4,0)+(N$3-1)),"MM"),
             IF(
                        OR(
                                    TEXT((EDATE('Projektkostenkalkulation EP'!$B$4,0)+N$3),"TTT") = "Sa",
                                    TEXT((EDATE('Projektkostenkalkulation EP'!$B$4,0)+N$3),"TTT") = "So",
                                    IF(ISNA(VLOOKUP(EDATE('Projektkostenkalkulation EP'!$B$4,0)+N$3,Datenquellen!$F$7:$H$45,3,FALSE))," ",VLOOKUP(EDATE('Projektkostenkalkulation EP'!$B$4,0)+N$3,Datenquellen!$F$7:$H$45,3,FALSE))="X"
                                    ),
                          "X",
                          IF((((NETWORKDAYS('Projektkostenkalkulation EP'!$B$8,EOMONTH('Projektkostenkalkulation EP'!$B$8,0)))*('Projektkostenkalkulation EP'!$N$44/5)*
                                        'Projektkostenkalkulation EP'!$B$28)-SUM($B$5:N5))&gt;('Projektkostenkalkulation EP'!$N$44/5),('Projektkostenkalkulation EP'!$N$44/5),
                                         (NETWORKDAYS('Projektkostenkalkulation EP'!$B$8,
                                          EOMONTH('Projektkostenkalkulation EP'!$B$8,0)))*('Projektkostenkalkulation EP'!$N$44/5)*'Projektkostenkalkulation EP'!$B$28-SUM($B$5:N5))
                          ),
               "X"
            )</f>
        <v>X</v>
      </c>
      <c r="P5" s="122">
        <f xml:space="preserve"> IF(TEXT((EDATE('Projektkostenkalkulation EP'!$B$4,0)+O$3),"MM")=TEXT((EDATE('Projektkostenkalkulation EP'!$B$4,0)+(O$3-1)),"MM"),
             IF(
                        OR(
                                    TEXT((EDATE('Projektkostenkalkulation EP'!$B$4,0)+O$3),"TTT") = "Sa",
                                    TEXT((EDATE('Projektkostenkalkulation EP'!$B$4,0)+O$3),"TTT") = "So",
                                    IF(ISNA(VLOOKUP(EDATE('Projektkostenkalkulation EP'!$B$4,0)+O$3,Datenquellen!$F$7:$H$45,3,FALSE))," ",VLOOKUP(EDATE('Projektkostenkalkulation EP'!$B$4,0)+O$3,Datenquellen!$F$7:$H$45,3,FALSE))="X"
                                    ),
                          "X",
                          IF((((NETWORKDAYS('Projektkostenkalkulation EP'!$B$8,EOMONTH('Projektkostenkalkulation EP'!$B$8,0)))*('Projektkostenkalkulation EP'!$N$44/5)*
                                        'Projektkostenkalkulation EP'!$B$28)-SUM($B$5:O5))&gt;('Projektkostenkalkulation EP'!$N$44/5),('Projektkostenkalkulation EP'!$N$44/5),
                                         (NETWORKDAYS('Projektkostenkalkulation EP'!$B$8,
                                          EOMONTH('Projektkostenkalkulation EP'!$B$8,0)))*('Projektkostenkalkulation EP'!$N$44/5)*'Projektkostenkalkulation EP'!$B$28-SUM($B$5:O5))
                          ),
               "X"
            )</f>
        <v>0</v>
      </c>
      <c r="Q5" s="122">
        <f xml:space="preserve"> IF(TEXT((EDATE('Projektkostenkalkulation EP'!$B$4,0)+P$3),"MM")=TEXT((EDATE('Projektkostenkalkulation EP'!$B$4,0)+(P$3-1)),"MM"),
             IF(
                        OR(
                                    TEXT((EDATE('Projektkostenkalkulation EP'!$B$4,0)+P$3),"TTT") = "Sa",
                                    TEXT((EDATE('Projektkostenkalkulation EP'!$B$4,0)+P$3),"TTT") = "So",
                                    IF(ISNA(VLOOKUP(EDATE('Projektkostenkalkulation EP'!$B$4,0)+P$3,Datenquellen!$F$7:$H$45,3,FALSE))," ",VLOOKUP(EDATE('Projektkostenkalkulation EP'!$B$4,0)+P$3,Datenquellen!$F$7:$H$45,3,FALSE))="X"
                                    ),
                          "X",
                          IF((((NETWORKDAYS('Projektkostenkalkulation EP'!$B$8,EOMONTH('Projektkostenkalkulation EP'!$B$8,0)))*('Projektkostenkalkulation EP'!$N$44/5)*
                                        'Projektkostenkalkulation EP'!$B$28)-SUM($B$5:P5))&gt;('Projektkostenkalkulation EP'!$N$44/5),('Projektkostenkalkulation EP'!$N$44/5),
                                         (NETWORKDAYS('Projektkostenkalkulation EP'!$B$8,
                                          EOMONTH('Projektkostenkalkulation EP'!$B$8,0)))*('Projektkostenkalkulation EP'!$N$44/5)*'Projektkostenkalkulation EP'!$B$28-SUM($B$5:P5))
                          ),
               "X"
            )</f>
        <v>0</v>
      </c>
      <c r="R5" s="122">
        <f xml:space="preserve"> IF(TEXT((EDATE('Projektkostenkalkulation EP'!$B$4,0)+Q$3),"MM")=TEXT((EDATE('Projektkostenkalkulation EP'!$B$4,0)+(Q$3-1)),"MM"),
             IF(
                        OR(
                                    TEXT((EDATE('Projektkostenkalkulation EP'!$B$4,0)+Q$3),"TTT") = "Sa",
                                    TEXT((EDATE('Projektkostenkalkulation EP'!$B$4,0)+Q$3),"TTT") = "So",
                                    IF(ISNA(VLOOKUP(EDATE('Projektkostenkalkulation EP'!$B$4,0)+Q$3,Datenquellen!$F$7:$H$45,3,FALSE))," ",VLOOKUP(EDATE('Projektkostenkalkulation EP'!$B$4,0)+Q$3,Datenquellen!$F$7:$H$45,3,FALSE))="X"
                                    ),
                          "X",
                          IF((((NETWORKDAYS('Projektkostenkalkulation EP'!$B$8,EOMONTH('Projektkostenkalkulation EP'!$B$8,0)))*('Projektkostenkalkulation EP'!$N$44/5)*
                                        'Projektkostenkalkulation EP'!$B$28)-SUM($B$5:Q5))&gt;('Projektkostenkalkulation EP'!$N$44/5),('Projektkostenkalkulation EP'!$N$44/5),
                                         (NETWORKDAYS('Projektkostenkalkulation EP'!$B$8,
                                          EOMONTH('Projektkostenkalkulation EP'!$B$8,0)))*('Projektkostenkalkulation EP'!$N$44/5)*'Projektkostenkalkulation EP'!$B$28-SUM($B$5:Q5))
                          ),
               "X"
            )</f>
        <v>0</v>
      </c>
      <c r="S5" s="122">
        <f xml:space="preserve"> IF(TEXT((EDATE('Projektkostenkalkulation EP'!$B$4,0)+R$3),"MM")=TEXT((EDATE('Projektkostenkalkulation EP'!$B$4,0)+(R$3-1)),"MM"),
             IF(
                        OR(
                                    TEXT((EDATE('Projektkostenkalkulation EP'!$B$4,0)+R$3),"TTT") = "Sa",
                                    TEXT((EDATE('Projektkostenkalkulation EP'!$B$4,0)+R$3),"TTT") = "So",
                                    IF(ISNA(VLOOKUP(EDATE('Projektkostenkalkulation EP'!$B$4,0)+R$3,Datenquellen!$F$7:$H$45,3,FALSE))," ",VLOOKUP(EDATE('Projektkostenkalkulation EP'!$B$4,0)+R$3,Datenquellen!$F$7:$H$45,3,FALSE))="X"
                                    ),
                          "X",
                          IF((((NETWORKDAYS('Projektkostenkalkulation EP'!$B$8,EOMONTH('Projektkostenkalkulation EP'!$B$8,0)))*('Projektkostenkalkulation EP'!$N$44/5)*
                                        'Projektkostenkalkulation EP'!$B$28)-SUM($B$5:R5))&gt;('Projektkostenkalkulation EP'!$N$44/5),('Projektkostenkalkulation EP'!$N$44/5),
                                         (NETWORKDAYS('Projektkostenkalkulation EP'!$B$8,
                                          EOMONTH('Projektkostenkalkulation EP'!$B$8,0)))*('Projektkostenkalkulation EP'!$N$44/5)*'Projektkostenkalkulation EP'!$B$28-SUM($B$5:R5))
                          ),
               "X"
            )</f>
        <v>0</v>
      </c>
      <c r="T5" s="122">
        <f xml:space="preserve"> IF(TEXT((EDATE('Projektkostenkalkulation EP'!$B$4,0)+S$3),"MM")=TEXT((EDATE('Projektkostenkalkulation EP'!$B$4,0)+(S$3-1)),"MM"),
             IF(
                        OR(
                                    TEXT((EDATE('Projektkostenkalkulation EP'!$B$4,0)+S$3),"TTT") = "Sa",
                                    TEXT((EDATE('Projektkostenkalkulation EP'!$B$4,0)+S$3),"TTT") = "So",
                                    IF(ISNA(VLOOKUP(EDATE('Projektkostenkalkulation EP'!$B$4,0)+S$3,Datenquellen!$F$7:$H$45,3,FALSE))," ",VLOOKUP(EDATE('Projektkostenkalkulation EP'!$B$4,0)+S$3,Datenquellen!$F$7:$H$45,3,FALSE))="X"
                                    ),
                          "X",
                          IF((((NETWORKDAYS('Projektkostenkalkulation EP'!$B$8,EOMONTH('Projektkostenkalkulation EP'!$B$8,0)))*('Projektkostenkalkulation EP'!$N$44/5)*
                                        'Projektkostenkalkulation EP'!$B$28)-SUM($B$5:S5))&gt;('Projektkostenkalkulation EP'!$N$44/5),('Projektkostenkalkulation EP'!$N$44/5),
                                         (NETWORKDAYS('Projektkostenkalkulation EP'!$B$8,
                                          EOMONTH('Projektkostenkalkulation EP'!$B$8,0)))*('Projektkostenkalkulation EP'!$N$44/5)*'Projektkostenkalkulation EP'!$B$28-SUM($B$5:S5))
                          ),
               "X"
            )</f>
        <v>0</v>
      </c>
      <c r="U5" s="122" t="str">
        <f xml:space="preserve"> IF(TEXT((EDATE('Projektkostenkalkulation EP'!$B$4,0)+T$3),"MM")=TEXT((EDATE('Projektkostenkalkulation EP'!$B$4,0)+(T$3-1)),"MM"),
             IF(
                        OR(
                                    TEXT((EDATE('Projektkostenkalkulation EP'!$B$4,0)+T$3),"TTT") = "Sa",
                                    TEXT((EDATE('Projektkostenkalkulation EP'!$B$4,0)+T$3),"TTT") = "So",
                                    IF(ISNA(VLOOKUP(EDATE('Projektkostenkalkulation EP'!$B$4,0)+T$3,Datenquellen!$F$7:$H$45,3,FALSE))," ",VLOOKUP(EDATE('Projektkostenkalkulation EP'!$B$4,0)+T$3,Datenquellen!$F$7:$H$45,3,FALSE))="X"
                                    ),
                          "X",
                          IF((((NETWORKDAYS('Projektkostenkalkulation EP'!$B$8,EOMONTH('Projektkostenkalkulation EP'!$B$8,0)))*('Projektkostenkalkulation EP'!$N$44/5)*
                                        'Projektkostenkalkulation EP'!$B$28)-SUM($B$5:T5))&gt;('Projektkostenkalkulation EP'!$N$44/5),('Projektkostenkalkulation EP'!$N$44/5),
                                         (NETWORKDAYS('Projektkostenkalkulation EP'!$B$8,
                                          EOMONTH('Projektkostenkalkulation EP'!$B$8,0)))*('Projektkostenkalkulation EP'!$N$44/5)*'Projektkostenkalkulation EP'!$B$28-SUM($B$5:T5))
                          ),
               "X"
            )</f>
        <v>X</v>
      </c>
      <c r="V5" s="122" t="str">
        <f xml:space="preserve"> IF(TEXT((EDATE('Projektkostenkalkulation EP'!$B$4,0)+U$3),"MM")=TEXT((EDATE('Projektkostenkalkulation EP'!$B$4,0)+(U$3-1)),"MM"),
             IF(
                        OR(
                                    TEXT((EDATE('Projektkostenkalkulation EP'!$B$4,0)+U$3),"TTT") = "Sa",
                                    TEXT((EDATE('Projektkostenkalkulation EP'!$B$4,0)+U$3),"TTT") = "So",
                                    IF(ISNA(VLOOKUP(EDATE('Projektkostenkalkulation EP'!$B$4,0)+U$3,Datenquellen!$F$7:$H$45,3,FALSE))," ",VLOOKUP(EDATE('Projektkostenkalkulation EP'!$B$4,0)+U$3,Datenquellen!$F$7:$H$45,3,FALSE))="X"
                                    ),
                          "X",
                          IF((((NETWORKDAYS('Projektkostenkalkulation EP'!$B$8,EOMONTH('Projektkostenkalkulation EP'!$B$8,0)))*('Projektkostenkalkulation EP'!$N$44/5)*
                                        'Projektkostenkalkulation EP'!$B$28)-SUM($B$5:U5))&gt;('Projektkostenkalkulation EP'!$N$44/5),('Projektkostenkalkulation EP'!$N$44/5),
                                         (NETWORKDAYS('Projektkostenkalkulation EP'!$B$8,
                                          EOMONTH('Projektkostenkalkulation EP'!$B$8,0)))*('Projektkostenkalkulation EP'!$N$44/5)*'Projektkostenkalkulation EP'!$B$28-SUM($B$5:U5))
                          ),
               "X"
            )</f>
        <v>X</v>
      </c>
      <c r="W5" s="122">
        <f xml:space="preserve"> IF(TEXT((EDATE('Projektkostenkalkulation EP'!$B$4,0)+V$3),"MM")=TEXT((EDATE('Projektkostenkalkulation EP'!$B$4,0)+(V$3-1)),"MM"),
             IF(
                        OR(
                                    TEXT((EDATE('Projektkostenkalkulation EP'!$B$4,0)+V$3),"TTT") = "Sa",
                                    TEXT((EDATE('Projektkostenkalkulation EP'!$B$4,0)+V$3),"TTT") = "So",
                                    IF(ISNA(VLOOKUP(EDATE('Projektkostenkalkulation EP'!$B$4,0)+V$3,Datenquellen!$F$7:$H$45,3,FALSE))," ",VLOOKUP(EDATE('Projektkostenkalkulation EP'!$B$4,0)+V$3,Datenquellen!$F$7:$H$45,3,FALSE))="X"
                                    ),
                          "X",
                          IF((((NETWORKDAYS('Projektkostenkalkulation EP'!$B$8,EOMONTH('Projektkostenkalkulation EP'!$B$8,0)))*('Projektkostenkalkulation EP'!$N$44/5)*
                                        'Projektkostenkalkulation EP'!$B$28)-SUM($B$5:V5))&gt;('Projektkostenkalkulation EP'!$N$44/5),('Projektkostenkalkulation EP'!$N$44/5),
                                         (NETWORKDAYS('Projektkostenkalkulation EP'!$B$8,
                                          EOMONTH('Projektkostenkalkulation EP'!$B$8,0)))*('Projektkostenkalkulation EP'!$N$44/5)*'Projektkostenkalkulation EP'!$B$28-SUM($B$5:V5))
                          ),
               "X"
            )</f>
        <v>0</v>
      </c>
      <c r="X5" s="122">
        <f xml:space="preserve"> IF(TEXT((EDATE('Projektkostenkalkulation EP'!$B$4,0)+W$3),"MM")=TEXT((EDATE('Projektkostenkalkulation EP'!$B$4,0)+(W$3-1)),"MM"),
             IF(
                        OR(
                                    TEXT((EDATE('Projektkostenkalkulation EP'!$B$4,0)+W$3),"TTT") = "Sa",
                                    TEXT((EDATE('Projektkostenkalkulation EP'!$B$4,0)+W$3),"TTT") = "So",
                                    IF(ISNA(VLOOKUP(EDATE('Projektkostenkalkulation EP'!$B$4,0)+W$3,Datenquellen!$F$7:$H$45,3,FALSE))," ",VLOOKUP(EDATE('Projektkostenkalkulation EP'!$B$4,0)+W$3,Datenquellen!$F$7:$H$45,3,FALSE))="X"
                                    ),
                          "X",
                          IF((((NETWORKDAYS('Projektkostenkalkulation EP'!$B$8,EOMONTH('Projektkostenkalkulation EP'!$B$8,0)))*('Projektkostenkalkulation EP'!$N$44/5)*
                                        'Projektkostenkalkulation EP'!$B$28)-SUM($B$5:W5))&gt;('Projektkostenkalkulation EP'!$N$44/5),('Projektkostenkalkulation EP'!$N$44/5),
                                         (NETWORKDAYS('Projektkostenkalkulation EP'!$B$8,
                                          EOMONTH('Projektkostenkalkulation EP'!$B$8,0)))*('Projektkostenkalkulation EP'!$N$44/5)*'Projektkostenkalkulation EP'!$B$28-SUM($B$5:W5))
                          ),
               "X"
            )</f>
        <v>0</v>
      </c>
      <c r="Y5" s="122">
        <f xml:space="preserve"> IF(TEXT((EDATE('Projektkostenkalkulation EP'!$B$4,0)+X$3),"MM")=TEXT((EDATE('Projektkostenkalkulation EP'!$B$4,0)+(X$3-1)),"MM"),
             IF(
                        OR(
                                    TEXT((EDATE('Projektkostenkalkulation EP'!$B$4,0)+X$3),"TTT") = "Sa",
                                    TEXT((EDATE('Projektkostenkalkulation EP'!$B$4,0)+X$3),"TTT") = "So",
                                    IF(ISNA(VLOOKUP(EDATE('Projektkostenkalkulation EP'!$B$4,0)+X$3,Datenquellen!$F$7:$H$45,3,FALSE))," ",VLOOKUP(EDATE('Projektkostenkalkulation EP'!$B$4,0)+X$3,Datenquellen!$F$7:$H$45,3,FALSE))="X"
                                    ),
                          "X",
                          IF((((NETWORKDAYS('Projektkostenkalkulation EP'!$B$8,EOMONTH('Projektkostenkalkulation EP'!$B$8,0)))*('Projektkostenkalkulation EP'!$N$44/5)*
                                        'Projektkostenkalkulation EP'!$B$28)-SUM($B$5:X5))&gt;('Projektkostenkalkulation EP'!$N$44/5),('Projektkostenkalkulation EP'!$N$44/5),
                                         (NETWORKDAYS('Projektkostenkalkulation EP'!$B$8,
                                          EOMONTH('Projektkostenkalkulation EP'!$B$8,0)))*('Projektkostenkalkulation EP'!$N$44/5)*'Projektkostenkalkulation EP'!$B$28-SUM($B$5:X5))
                          ),
               "X"
            )</f>
        <v>0</v>
      </c>
      <c r="Z5" s="122">
        <f xml:space="preserve"> IF(TEXT((EDATE('Projektkostenkalkulation EP'!$B$4,0)+Y$3),"MM")=TEXT((EDATE('Projektkostenkalkulation EP'!$B$4,0)+(Y$3-1)),"MM"),
             IF(
                        OR(
                                    TEXT((EDATE('Projektkostenkalkulation EP'!$B$4,0)+Y$3),"TTT") = "Sa",
                                    TEXT((EDATE('Projektkostenkalkulation EP'!$B$4,0)+Y$3),"TTT") = "So",
                                    IF(ISNA(VLOOKUP(EDATE('Projektkostenkalkulation EP'!$B$4,0)+Y$3,Datenquellen!$F$7:$H$45,3,FALSE))," ",VLOOKUP(EDATE('Projektkostenkalkulation EP'!$B$4,0)+Y$3,Datenquellen!$F$7:$H$45,3,FALSE))="X"
                                    ),
                          "X",
                          IF((((NETWORKDAYS('Projektkostenkalkulation EP'!$B$8,EOMONTH('Projektkostenkalkulation EP'!$B$8,0)))*('Projektkostenkalkulation EP'!$N$44/5)*
                                        'Projektkostenkalkulation EP'!$B$28)-SUM($B$5:Y5))&gt;('Projektkostenkalkulation EP'!$N$44/5),('Projektkostenkalkulation EP'!$N$44/5),
                                         (NETWORKDAYS('Projektkostenkalkulation EP'!$B$8,
                                          EOMONTH('Projektkostenkalkulation EP'!$B$8,0)))*('Projektkostenkalkulation EP'!$N$44/5)*'Projektkostenkalkulation EP'!$B$28-SUM($B$5:Y5))
                          ),
               "X"
            )</f>
        <v>0</v>
      </c>
      <c r="AA5" s="122">
        <f xml:space="preserve"> IF(TEXT((EDATE('Projektkostenkalkulation EP'!$B$4,0)+Z$3),"MM")=TEXT((EDATE('Projektkostenkalkulation EP'!$B$4,0)+(Z$3-1)),"MM"),
             IF(
                        OR(
                                    TEXT((EDATE('Projektkostenkalkulation EP'!$B$4,0)+Z$3),"TTT") = "Sa",
                                    TEXT((EDATE('Projektkostenkalkulation EP'!$B$4,0)+Z$3),"TTT") = "So",
                                    IF(ISNA(VLOOKUP(EDATE('Projektkostenkalkulation EP'!$B$4,0)+Z$3,Datenquellen!$F$7:$H$45,3,FALSE))," ",VLOOKUP(EDATE('Projektkostenkalkulation EP'!$B$4,0)+Z$3,Datenquellen!$F$7:$H$45,3,FALSE))="X"
                                    ),
                          "X",
                          IF((((NETWORKDAYS('Projektkostenkalkulation EP'!$B$8,EOMONTH('Projektkostenkalkulation EP'!$B$8,0)))*('Projektkostenkalkulation EP'!$N$44/5)*
                                        'Projektkostenkalkulation EP'!$B$28)-SUM($B$5:Z5))&gt;('Projektkostenkalkulation EP'!$N$44/5),('Projektkostenkalkulation EP'!$N$44/5),
                                         (NETWORKDAYS('Projektkostenkalkulation EP'!$B$8,
                                          EOMONTH('Projektkostenkalkulation EP'!$B$8,0)))*('Projektkostenkalkulation EP'!$N$44/5)*'Projektkostenkalkulation EP'!$B$28-SUM($B$5:Z5))
                          ),
               "X"
            )</f>
        <v>0</v>
      </c>
      <c r="AB5" s="122" t="str">
        <f xml:space="preserve"> IF(TEXT((EDATE('Projektkostenkalkulation EP'!$B$4,0)+AA$3),"MM")=TEXT((EDATE('Projektkostenkalkulation EP'!$B$4,0)+(AA$3-1)),"MM"),
             IF(
                        OR(
                                    TEXT((EDATE('Projektkostenkalkulation EP'!$B$4,0)+AA$3),"TTT") = "Sa",
                                    TEXT((EDATE('Projektkostenkalkulation EP'!$B$4,0)+AA$3),"TTT") = "So",
                                    IF(ISNA(VLOOKUP(EDATE('Projektkostenkalkulation EP'!$B$4,0)+AA$3,Datenquellen!$F$7:$H$45,3,FALSE))," ",VLOOKUP(EDATE('Projektkostenkalkulation EP'!$B$4,0)+AA$3,Datenquellen!$F$7:$H$45,3,FALSE))="X"
                                    ),
                          "X",
                          IF((((NETWORKDAYS('Projektkostenkalkulation EP'!$B$8,EOMONTH('Projektkostenkalkulation EP'!$B$8,0)))*('Projektkostenkalkulation EP'!$N$44/5)*
                                        'Projektkostenkalkulation EP'!$B$28)-SUM($B$5:AA5))&gt;('Projektkostenkalkulation EP'!$N$44/5),('Projektkostenkalkulation EP'!$N$44/5),
                                         (NETWORKDAYS('Projektkostenkalkulation EP'!$B$8,
                                          EOMONTH('Projektkostenkalkulation EP'!$B$8,0)))*('Projektkostenkalkulation EP'!$N$44/5)*'Projektkostenkalkulation EP'!$B$28-SUM($B$5:AA5))
                          ),
               "X"
            )</f>
        <v>X</v>
      </c>
      <c r="AC5" s="122" t="str">
        <f xml:space="preserve"> IF(TEXT((EDATE('Projektkostenkalkulation EP'!$B$4,0)+AB$3),"MM")=TEXT((EDATE('Projektkostenkalkulation EP'!$B$4,0)+(AB$3-1)),"MM"),
             IF(
                        OR(
                                    TEXT((EDATE('Projektkostenkalkulation EP'!$B$4,0)+AB$3),"TTT") = "Sa",
                                    TEXT((EDATE('Projektkostenkalkulation EP'!$B$4,0)+AB$3),"TTT") = "So",
                                    IF(ISNA(VLOOKUP(EDATE('Projektkostenkalkulation EP'!$B$4,0)+AB$3,Datenquellen!$F$7:$H$45,3,FALSE))," ",VLOOKUP(EDATE('Projektkostenkalkulation EP'!$B$4,0)+AB$3,Datenquellen!$F$7:$H$45,3,FALSE))="X"
                                    ),
                          "X",
                          IF((((NETWORKDAYS('Projektkostenkalkulation EP'!$B$8,EOMONTH('Projektkostenkalkulation EP'!$B$8,0)))*('Projektkostenkalkulation EP'!$N$44/5)*
                                        'Projektkostenkalkulation EP'!$B$28)-SUM($B$5:AB5))&gt;('Projektkostenkalkulation EP'!$N$44/5),('Projektkostenkalkulation EP'!$N$44/5),
                                         (NETWORKDAYS('Projektkostenkalkulation EP'!$B$8,
                                          EOMONTH('Projektkostenkalkulation EP'!$B$8,0)))*('Projektkostenkalkulation EP'!$N$44/5)*'Projektkostenkalkulation EP'!$B$28-SUM($B$5:AB5))
                          ),
               "X"
            )</f>
        <v>X</v>
      </c>
      <c r="AD5" s="122">
        <f xml:space="preserve"> IF(TEXT((EDATE('Projektkostenkalkulation EP'!$B$4,0)+AC$3),"MM")=TEXT((EDATE('Projektkostenkalkulation EP'!$B$4,0)+(AC$3-1)),"MM"),
             IF(
                        OR(
                                    TEXT((EDATE('Projektkostenkalkulation EP'!$B$4,0)+AC$3),"TTT") = "Sa",
                                    TEXT((EDATE('Projektkostenkalkulation EP'!$B$4,0)+AC$3),"TTT") = "So",
                                    IF(ISNA(VLOOKUP(EDATE('Projektkostenkalkulation EP'!$B$4,0)+AC$3,Datenquellen!$F$7:$H$45,3,FALSE))," ",VLOOKUP(EDATE('Projektkostenkalkulation EP'!$B$4,0)+AC$3,Datenquellen!$F$7:$H$45,3,FALSE))="X"
                                    ),
                          "X",
                          IF((((NETWORKDAYS('Projektkostenkalkulation EP'!$B$8,EOMONTH('Projektkostenkalkulation EP'!$B$8,0)))*('Projektkostenkalkulation EP'!$N$44/5)*
                                        'Projektkostenkalkulation EP'!$B$28)-SUM($B$5:AC5))&gt;('Projektkostenkalkulation EP'!$N$44/5),('Projektkostenkalkulation EP'!$N$44/5),
                                         (NETWORKDAYS('Projektkostenkalkulation EP'!$B$8,
                                          EOMONTH('Projektkostenkalkulation EP'!$B$8,0)))*('Projektkostenkalkulation EP'!$N$44/5)*'Projektkostenkalkulation EP'!$B$28-SUM($B$5:AC5))
                          ),
               "X"
            )</f>
        <v>0</v>
      </c>
      <c r="AE5" s="122">
        <f xml:space="preserve"> IF(TEXT((EDATE('Projektkostenkalkulation EP'!$B$4,0)+AD$3),"MM")=TEXT((EDATE('Projektkostenkalkulation EP'!$B$4,0)+(AD$3-1)),"MM"),
             IF(
                        OR(
                                    TEXT((EDATE('Projektkostenkalkulation EP'!$B$4,0)+AD$3),"TTT") = "Sa",
                                    TEXT((EDATE('Projektkostenkalkulation EP'!$B$4,0)+AD$3),"TTT") = "So",
                                    IF(ISNA(VLOOKUP(EDATE('Projektkostenkalkulation EP'!$B$4,0)+AD$3,Datenquellen!$F$7:$H$45,3,FALSE))," ",VLOOKUP(EDATE('Projektkostenkalkulation EP'!$B$4,0)+AD$3,Datenquellen!$F$7:$H$45,3,FALSE))="X"
                                    ),
                          "X",
                          IF((((NETWORKDAYS('Projektkostenkalkulation EP'!$B$8,EOMONTH('Projektkostenkalkulation EP'!$B$8,0)))*('Projektkostenkalkulation EP'!$N$44/5)*
                                        'Projektkostenkalkulation EP'!$B$28)-SUM($B$5:AD5))&gt;('Projektkostenkalkulation EP'!$N$44/5),('Projektkostenkalkulation EP'!$N$44/5),
                                         (NETWORKDAYS('Projektkostenkalkulation EP'!$B$8,
                                          EOMONTH('Projektkostenkalkulation EP'!$B$8,0)))*('Projektkostenkalkulation EP'!$N$44/5)*'Projektkostenkalkulation EP'!$B$28-SUM($B$5:AD5))
                          ),
               "X"
            )</f>
        <v>0</v>
      </c>
      <c r="AF5" s="122">
        <f xml:space="preserve"> IF(TEXT((EDATE('Projektkostenkalkulation EP'!$B$4,0)+AE$3),"MM")=TEXT((EDATE('Projektkostenkalkulation EP'!$B$4,0)+(AE$3-1)),"MM"),
             IF(
                        OR(
                                    TEXT((EDATE('Projektkostenkalkulation EP'!$B$4,0)+AE$3),"TTT") = "Sa",
                                    TEXT((EDATE('Projektkostenkalkulation EP'!$B$4,0)+AE$3),"TTT") = "So",
                                    IF(ISNA(VLOOKUP(EDATE('Projektkostenkalkulation EP'!$B$4,0)+AE$3,Datenquellen!$F$7:$H$45,3,FALSE))," ",VLOOKUP(EDATE('Projektkostenkalkulation EP'!$B$4,0)+AE$3,Datenquellen!$F$7:$H$45,3,FALSE))="X"
                                    ),
                          "X",
                          IF((((NETWORKDAYS('Projektkostenkalkulation EP'!$B$8,EOMONTH('Projektkostenkalkulation EP'!$B$8,0)))*('Projektkostenkalkulation EP'!$N$44/5)*
                                        'Projektkostenkalkulation EP'!$B$28)-SUM($B$5:AE5))&gt;('Projektkostenkalkulation EP'!$N$44/5),('Projektkostenkalkulation EP'!$N$44/5),
                                         (NETWORKDAYS('Projektkostenkalkulation EP'!$B$8,
                                          EOMONTH('Projektkostenkalkulation EP'!$B$8,0)))*('Projektkostenkalkulation EP'!$N$44/5)*'Projektkostenkalkulation EP'!$B$28-SUM($B$5:AE5))
                          ),
               "X"
            )</f>
        <v>0</v>
      </c>
      <c r="AG5" s="121">
        <f>SUM(B5:AF5)</f>
        <v>0</v>
      </c>
      <c r="AH5" s="525">
        <f>AG5-AG6</f>
        <v>0</v>
      </c>
      <c r="AJ5" s="2" t="s">
        <v>81</v>
      </c>
      <c r="AK5" s="124" t="str">
        <f>IF(
            OR(
                     TEXT(EDATE('Projektkostenkalkulation EP'!$B$4,12),"TTT") = "Sa",
                     TEXT(EDATE('Projektkostenkalkulation EP'!$B$4,12),"TTT") = "So",
                     IF(ISNA(VLOOKUP(EDATE('Projektkostenkalkulation EP'!$B$4,12),Datenquellen!$F$7:$H$45,3,FALSE))," ",VLOOKUP(EDATE('Projektkostenkalkulation EP'!$B$4,12),Datenquellen!$F$7:$H$45,3,FALSE))="X"
                            ),
                    "X",
                    IF('Projektkostenkalkulation EP'!$N$28&gt;0,('Projektkostenkalkulation EP'!$N$44/5),0)
            )</f>
        <v>X</v>
      </c>
      <c r="AL5" s="122">
        <f xml:space="preserve"> IF(TEXT((EDATE('Projektkostenkalkulation EP'!$B$4,12)+B$3),"MM")=TEXT((EDATE('Projektkostenkalkulation EP'!$B$4,12)+(B$3-1)),"MM"),
             IF(
                        OR(
                                    TEXT((EDATE('Projektkostenkalkulation EP'!$B$4,12)+B$3),"TTT") = "Sa",
                                    TEXT((EDATE('Projektkostenkalkulation EP'!$B$4,12)+B$3),"TTT") = "So",
                                    IF(ISNA(VLOOKUP(EDATE('Projektkostenkalkulation EP'!$B$4,12)+B$3,Datenquellen!$F$7:$H$45,3,FALSE))," ",VLOOKUP(EDATE('Projektkostenkalkulation EP'!$B$4,12)+B$3,Datenquellen!$F$7:$H$45,3,FALSE))="X"
                                    ),
                          "X",
                          IF((((NETWORKDAYS('Projektkostenkalkulation EP'!$N$8,EOMONTH('Projektkostenkalkulation EP'!$N$8,0)))*('Projektkostenkalkulation EP'!$N$44/5)*
                                        'Projektkostenkalkulation EP'!$N$28)-SUM(AK$5:$AK5))&gt;('Projektkostenkalkulation EP'!$N$44/5),('Projektkostenkalkulation EP'!$N$44/5),
                                         (NETWORKDAYS('Projektkostenkalkulation EP'!$N$8,
                                          EOMONTH('Projektkostenkalkulation EP'!$N$8,0)))*('Projektkostenkalkulation EP'!$N$44/5)*'Projektkostenkalkulation EP'!$N$28-SUM(AK$5:$AK5))
                          ),
               "X"
            )</f>
        <v>0</v>
      </c>
      <c r="AM5" s="122">
        <f xml:space="preserve"> IF(TEXT((EDATE('Projektkostenkalkulation EP'!$B$4,12)+C$3),"MM")=TEXT((EDATE('Projektkostenkalkulation EP'!$B$4,12)+(C$3-1)),"MM"),
             IF(
                        OR(
                                    TEXT((EDATE('Projektkostenkalkulation EP'!$B$4,12)+C$3),"TTT") = "Sa",
                                    TEXT((EDATE('Projektkostenkalkulation EP'!$B$4,12)+C$3),"TTT") = "So",
                                    IF(ISNA(VLOOKUP(EDATE('Projektkostenkalkulation EP'!$B$4,12)+C$3,Datenquellen!$F$7:$H$45,3,FALSE))," ",VLOOKUP(EDATE('Projektkostenkalkulation EP'!$B$4,12)+C$3,Datenquellen!$F$7:$H$45,3,FALSE))="X"
                                    ),
                          "X",
                          IF((((NETWORKDAYS('Projektkostenkalkulation EP'!$N$8,EOMONTH('Projektkostenkalkulation EP'!$N$8,0)))*('Projektkostenkalkulation EP'!$N$44/5)*
                                        'Projektkostenkalkulation EP'!$N$28)-SUM($AK$5:AL5))&gt;('Projektkostenkalkulation EP'!$N$44/5),('Projektkostenkalkulation EP'!$N$44/5),
                                         (NETWORKDAYS('Projektkostenkalkulation EP'!$N$8,
                                          EOMONTH('Projektkostenkalkulation EP'!$N$8,0)))*('Projektkostenkalkulation EP'!$N$44/5)*'Projektkostenkalkulation EP'!$N$28-SUM($AK$5:AL5))
                          ),
               "X"
            )</f>
        <v>0</v>
      </c>
      <c r="AN5" s="122" t="str">
        <f xml:space="preserve"> IF(TEXT((EDATE('Projektkostenkalkulation EP'!$B$4,12)+D$3),"MM")=TEXT((EDATE('Projektkostenkalkulation EP'!$B$4,12)+(D$3-1)),"MM"),
             IF(
                        OR(
                                    TEXT((EDATE('Projektkostenkalkulation EP'!$B$4,12)+D$3),"TTT") = "Sa",
                                    TEXT((EDATE('Projektkostenkalkulation EP'!$B$4,12)+D$3),"TTT") = "So",
                                    IF(ISNA(VLOOKUP(EDATE('Projektkostenkalkulation EP'!$B$4,12)+D$3,Datenquellen!$F$7:$H$45,3,FALSE))," ",VLOOKUP(EDATE('Projektkostenkalkulation EP'!$B$4,12)+D$3,Datenquellen!$F$7:$H$45,3,FALSE))="X"
                                    ),
                          "X",
                          IF((((NETWORKDAYS('Projektkostenkalkulation EP'!$N$8,EOMONTH('Projektkostenkalkulation EP'!$N$8,0)))*('Projektkostenkalkulation EP'!$N$44/5)*
                                        'Projektkostenkalkulation EP'!$N$28)-SUM($AK$5:AM5))&gt;('Projektkostenkalkulation EP'!$N$44/5),('Projektkostenkalkulation EP'!$N$44/5),
                                         (NETWORKDAYS('Projektkostenkalkulation EP'!$N$8,
                                          EOMONTH('Projektkostenkalkulation EP'!$N$8,0)))*('Projektkostenkalkulation EP'!$N$44/5)*'Projektkostenkalkulation EP'!$N$28-SUM($AK$5:AM5))
                          ),
               "X"
            )</f>
        <v>X</v>
      </c>
      <c r="AO5" s="122" t="str">
        <f xml:space="preserve"> IF(TEXT((EDATE('Projektkostenkalkulation EP'!$B$4,12)+E$3),"MM")=TEXT((EDATE('Projektkostenkalkulation EP'!$B$4,12)+(E$3-1)),"MM"),
             IF(
                        OR(
                                    TEXT((EDATE('Projektkostenkalkulation EP'!$B$4,12)+E$3),"TTT") = "Sa",
                                    TEXT((EDATE('Projektkostenkalkulation EP'!$B$4,12)+E$3),"TTT") = "So",
                                    IF(ISNA(VLOOKUP(EDATE('Projektkostenkalkulation EP'!$B$4,12)+E$3,Datenquellen!$F$7:$H$45,3,FALSE))," ",VLOOKUP(EDATE('Projektkostenkalkulation EP'!$B$4,12)+E$3,Datenquellen!$F$7:$H$45,3,FALSE))="X"
                                    ),
                          "X",
                          IF((((NETWORKDAYS('Projektkostenkalkulation EP'!$N$8,EOMONTH('Projektkostenkalkulation EP'!$N$8,0)))*('Projektkostenkalkulation EP'!$N$44/5)*
                                        'Projektkostenkalkulation EP'!$N$28)-SUM($AK$5:AN5))&gt;('Projektkostenkalkulation EP'!$N$44/5),('Projektkostenkalkulation EP'!$N$44/5),
                                         (NETWORKDAYS('Projektkostenkalkulation EP'!$N$8,
                                          EOMONTH('Projektkostenkalkulation EP'!$N$8,0)))*('Projektkostenkalkulation EP'!$N$44/5)*'Projektkostenkalkulation EP'!$N$28-SUM($AK$5:AN5))
                          ),
               "X"
            )</f>
        <v>X</v>
      </c>
      <c r="AP5" s="122" t="str">
        <f xml:space="preserve"> IF(TEXT((EDATE('Projektkostenkalkulation EP'!$B$4,12)+F$3),"MM")=TEXT((EDATE('Projektkostenkalkulation EP'!$B$4,12)+(F$3-1)),"MM"),
             IF(
                        OR(
                                    TEXT((EDATE('Projektkostenkalkulation EP'!$B$4,12)+F$3),"TTT") = "Sa",
                                    TEXT((EDATE('Projektkostenkalkulation EP'!$B$4,12)+F$3),"TTT") = "So",
                                    IF(ISNA(VLOOKUP(EDATE('Projektkostenkalkulation EP'!$B$4,12)+F$3,Datenquellen!$F$7:$H$45,3,FALSE))," ",VLOOKUP(EDATE('Projektkostenkalkulation EP'!$B$4,12)+F$3,Datenquellen!$F$7:$H$45,3,FALSE))="X"
                                    ),
                          "X",
                          IF((((NETWORKDAYS('Projektkostenkalkulation EP'!$N$8,EOMONTH('Projektkostenkalkulation EP'!$N$8,0)))*('Projektkostenkalkulation EP'!$N$44/5)*
                                        'Projektkostenkalkulation EP'!$N$28)-SUM($AK$5:AO5))&gt;('Projektkostenkalkulation EP'!$N$44/5),('Projektkostenkalkulation EP'!$N$44/5),
                                         (NETWORKDAYS('Projektkostenkalkulation EP'!$N$8,
                                          EOMONTH('Projektkostenkalkulation EP'!$N$8,0)))*('Projektkostenkalkulation EP'!$N$44/5)*'Projektkostenkalkulation EP'!$N$28-SUM($AK$5:AO5))
                          ),
               "X"
            )</f>
        <v>X</v>
      </c>
      <c r="AQ5" s="122">
        <f xml:space="preserve"> IF(TEXT((EDATE('Projektkostenkalkulation EP'!$B$4,12)+G$3),"MM")=TEXT((EDATE('Projektkostenkalkulation EP'!$B$4,12)+(G$3-1)),"MM"),
             IF(
                        OR(
                                    TEXT((EDATE('Projektkostenkalkulation EP'!$B$4,12)+G$3),"TTT") = "Sa",
                                    TEXT((EDATE('Projektkostenkalkulation EP'!$B$4,12)+G$3),"TTT") = "So",
                                    IF(ISNA(VLOOKUP(EDATE('Projektkostenkalkulation EP'!$B$4,12)+G$3,Datenquellen!$F$7:$H$45,3,FALSE))," ",VLOOKUP(EDATE('Projektkostenkalkulation EP'!$B$4,12)+G$3,Datenquellen!$F$7:$H$45,3,FALSE))="X"
                                    ),
                          "X",
                          IF((((NETWORKDAYS('Projektkostenkalkulation EP'!$N$8,EOMONTH('Projektkostenkalkulation EP'!$N$8,0)))*('Projektkostenkalkulation EP'!$N$44/5)*
                                        'Projektkostenkalkulation EP'!$N$28)-SUM($AK$5:AP5))&gt;('Projektkostenkalkulation EP'!$N$44/5),('Projektkostenkalkulation EP'!$N$44/5),
                                         (NETWORKDAYS('Projektkostenkalkulation EP'!$N$8,
                                          EOMONTH('Projektkostenkalkulation EP'!$N$8,0)))*('Projektkostenkalkulation EP'!$N$44/5)*'Projektkostenkalkulation EP'!$N$28-SUM($AK$5:AP5))
                          ),
               "X"
            )</f>
        <v>0</v>
      </c>
      <c r="AR5" s="122">
        <f xml:space="preserve"> IF(TEXT((EDATE('Projektkostenkalkulation EP'!$B$4,12)+H$3),"MM")=TEXT((EDATE('Projektkostenkalkulation EP'!$B$4,12)+(H$3-1)),"MM"),
             IF(
                        OR(
                                    TEXT((EDATE('Projektkostenkalkulation EP'!$B$4,12)+H$3),"TTT") = "Sa",
                                    TEXT((EDATE('Projektkostenkalkulation EP'!$B$4,12)+H$3),"TTT") = "So",
                                    IF(ISNA(VLOOKUP(EDATE('Projektkostenkalkulation EP'!$B$4,12)+H$3,Datenquellen!$F$7:$H$45,3,FALSE))," ",VLOOKUP(EDATE('Projektkostenkalkulation EP'!$B$4,12)+H$3,Datenquellen!$F$7:$H$45,3,FALSE))="X"
                                    ),
                          "X",
                          IF((((NETWORKDAYS('Projektkostenkalkulation EP'!$N$8,EOMONTH('Projektkostenkalkulation EP'!$N$8,0)))*('Projektkostenkalkulation EP'!$N$44/5)*
                                        'Projektkostenkalkulation EP'!$N$28)-SUM($AK$5:AQ5))&gt;('Projektkostenkalkulation EP'!$N$44/5),('Projektkostenkalkulation EP'!$N$44/5),
                                         (NETWORKDAYS('Projektkostenkalkulation EP'!$N$8,
                                          EOMONTH('Projektkostenkalkulation EP'!$N$8,0)))*('Projektkostenkalkulation EP'!$N$44/5)*'Projektkostenkalkulation EP'!$N$28-SUM($AK$5:AQ5))
                          ),
               "X"
            )</f>
        <v>0</v>
      </c>
      <c r="AS5" s="122">
        <f xml:space="preserve"> IF(TEXT((EDATE('Projektkostenkalkulation EP'!$B$4,12)+I$3),"MM")=TEXT((EDATE('Projektkostenkalkulation EP'!$B$4,12)+(I$3-1)),"MM"),
             IF(
                        OR(
                                    TEXT((EDATE('Projektkostenkalkulation EP'!$B$4,12)+I$3),"TTT") = "Sa",
                                    TEXT((EDATE('Projektkostenkalkulation EP'!$B$4,12)+I$3),"TTT") = "So",
                                    IF(ISNA(VLOOKUP(EDATE('Projektkostenkalkulation EP'!$B$4,12)+I$3,Datenquellen!$F$7:$H$45,3,FALSE))," ",VLOOKUP(EDATE('Projektkostenkalkulation EP'!$B$4,12)+I$3,Datenquellen!$F$7:$H$45,3,FALSE))="X"
                                    ),
                          "X",
                          IF((((NETWORKDAYS('Projektkostenkalkulation EP'!$N$8,EOMONTH('Projektkostenkalkulation EP'!$N$8,0)))*('Projektkostenkalkulation EP'!$N$44/5)*
                                        'Projektkostenkalkulation EP'!$N$28)-SUM($AK$5:AR5))&gt;('Projektkostenkalkulation EP'!$N$44/5),('Projektkostenkalkulation EP'!$N$44/5),
                                         (NETWORKDAYS('Projektkostenkalkulation EP'!$N$8,
                                          EOMONTH('Projektkostenkalkulation EP'!$N$8,0)))*('Projektkostenkalkulation EP'!$N$44/5)*'Projektkostenkalkulation EP'!$N$28-SUM($AK$5:AR5))
                          ),
               "X"
            )</f>
        <v>0</v>
      </c>
      <c r="AT5" s="122">
        <f xml:space="preserve"> IF(TEXT((EDATE('Projektkostenkalkulation EP'!$B$4,12)+J$3),"MM")=TEXT((EDATE('Projektkostenkalkulation EP'!$B$4,12)+(J$3-1)),"MM"),
             IF(
                        OR(
                                    TEXT((EDATE('Projektkostenkalkulation EP'!$B$4,12)+J$3),"TTT") = "Sa",
                                    TEXT((EDATE('Projektkostenkalkulation EP'!$B$4,12)+J$3),"TTT") = "So",
                                    IF(ISNA(VLOOKUP(EDATE('Projektkostenkalkulation EP'!$B$4,12)+J$3,Datenquellen!$F$7:$H$45,3,FALSE))," ",VLOOKUP(EDATE('Projektkostenkalkulation EP'!$B$4,12)+J$3,Datenquellen!$F$7:$H$45,3,FALSE))="X"
                                    ),
                          "X",
                          IF((((NETWORKDAYS('Projektkostenkalkulation EP'!$N$8,EOMONTH('Projektkostenkalkulation EP'!$N$8,0)))*('Projektkostenkalkulation EP'!$N$44/5)*
                                        'Projektkostenkalkulation EP'!$N$28)-SUM($AK$5:AS5))&gt;('Projektkostenkalkulation EP'!$N$44/5),('Projektkostenkalkulation EP'!$N$44/5),
                                         (NETWORKDAYS('Projektkostenkalkulation EP'!$N$8,
                                          EOMONTH('Projektkostenkalkulation EP'!$N$8,0)))*('Projektkostenkalkulation EP'!$N$44/5)*'Projektkostenkalkulation EP'!$N$28-SUM($AK$5:AS5))
                          ),
               "X"
            )</f>
        <v>0</v>
      </c>
      <c r="AU5" s="122" t="str">
        <f xml:space="preserve"> IF(TEXT((EDATE('Projektkostenkalkulation EP'!$B$4,12)+K$3),"MM")=TEXT((EDATE('Projektkostenkalkulation EP'!$B$4,12)+(K$3-1)),"MM"),
             IF(
                        OR(
                                    TEXT((EDATE('Projektkostenkalkulation EP'!$B$4,12)+K$3),"TTT") = "Sa",
                                    TEXT((EDATE('Projektkostenkalkulation EP'!$B$4,12)+K$3),"TTT") = "So",
                                    IF(ISNA(VLOOKUP(EDATE('Projektkostenkalkulation EP'!$B$4,12)+K$3,Datenquellen!$F$7:$H$45,3,FALSE))," ",VLOOKUP(EDATE('Projektkostenkalkulation EP'!$B$4,12)+K$3,Datenquellen!$F$7:$H$45,3,FALSE))="X"
                                    ),
                          "X",
                          IF((((NETWORKDAYS('Projektkostenkalkulation EP'!$N$8,EOMONTH('Projektkostenkalkulation EP'!$N$8,0)))*('Projektkostenkalkulation EP'!$N$44/5)*
                                        'Projektkostenkalkulation EP'!$N$28)-SUM($AK$5:AT5))&gt;('Projektkostenkalkulation EP'!$N$44/5),('Projektkostenkalkulation EP'!$N$44/5),
                                         (NETWORKDAYS('Projektkostenkalkulation EP'!$N$8,
                                          EOMONTH('Projektkostenkalkulation EP'!$N$8,0)))*('Projektkostenkalkulation EP'!$N$44/5)*'Projektkostenkalkulation EP'!$N$28-SUM($AK$5:AT5))
                          ),
               "X"
            )</f>
        <v>X</v>
      </c>
      <c r="AV5" s="122" t="str">
        <f xml:space="preserve"> IF(TEXT((EDATE('Projektkostenkalkulation EP'!$B$4,12)+L$3),"MM")=TEXT((EDATE('Projektkostenkalkulation EP'!$B$4,12)+(L$3-1)),"MM"),
             IF(
                        OR(
                                    TEXT((EDATE('Projektkostenkalkulation EP'!$B$4,12)+L$3),"TTT") = "Sa",
                                    TEXT((EDATE('Projektkostenkalkulation EP'!$B$4,12)+L$3),"TTT") = "So",
                                    IF(ISNA(VLOOKUP(EDATE('Projektkostenkalkulation EP'!$B$4,12)+L$3,Datenquellen!$F$7:$H$45,3,FALSE))," ",VLOOKUP(EDATE('Projektkostenkalkulation EP'!$B$4,12)+L$3,Datenquellen!$F$7:$H$45,3,FALSE))="X"
                                    ),
                          "X",
                          IF((((NETWORKDAYS('Projektkostenkalkulation EP'!$N$8,EOMONTH('Projektkostenkalkulation EP'!$N$8,0)))*('Projektkostenkalkulation EP'!$N$44/5)*
                                        'Projektkostenkalkulation EP'!$N$28)-SUM($AK$5:AU5))&gt;('Projektkostenkalkulation EP'!$N$44/5),('Projektkostenkalkulation EP'!$N$44/5),
                                         (NETWORKDAYS('Projektkostenkalkulation EP'!$N$8,
                                          EOMONTH('Projektkostenkalkulation EP'!$N$8,0)))*('Projektkostenkalkulation EP'!$N$44/5)*'Projektkostenkalkulation EP'!$N$28-SUM($AK$5:AU5))
                          ),
               "X"
            )</f>
        <v>X</v>
      </c>
      <c r="AW5" s="122">
        <f xml:space="preserve"> IF(TEXT((EDATE('Projektkostenkalkulation EP'!$B$4,12)+M$3),"MM")=TEXT((EDATE('Projektkostenkalkulation EP'!$B$4,12)+(M$3-1)),"MM"),
             IF(
                        OR(
                                    TEXT((EDATE('Projektkostenkalkulation EP'!$B$4,12)+M$3),"TTT") = "Sa",
                                    TEXT((EDATE('Projektkostenkalkulation EP'!$B$4,12)+M$3),"TTT") = "So",
                                    IF(ISNA(VLOOKUP(EDATE('Projektkostenkalkulation EP'!$B$4,12)+M$3,Datenquellen!$F$7:$H$45,3,FALSE))," ",VLOOKUP(EDATE('Projektkostenkalkulation EP'!$B$4,12)+M$3,Datenquellen!$F$7:$H$45,3,FALSE))="X"
                                    ),
                          "X",
                          IF((((NETWORKDAYS('Projektkostenkalkulation EP'!$N$8,EOMONTH('Projektkostenkalkulation EP'!$N$8,0)))*('Projektkostenkalkulation EP'!$N$44/5)*
                                        'Projektkostenkalkulation EP'!$N$28)-SUM($AK$5:AV5))&gt;('Projektkostenkalkulation EP'!$N$44/5),('Projektkostenkalkulation EP'!$N$44/5),
                                         (NETWORKDAYS('Projektkostenkalkulation EP'!$N$8,
                                          EOMONTH('Projektkostenkalkulation EP'!$N$8,0)))*('Projektkostenkalkulation EP'!$N$44/5)*'Projektkostenkalkulation EP'!$N$28-SUM($AK$5:AV5))
                          ),
               "X"
            )</f>
        <v>0</v>
      </c>
      <c r="AX5" s="122">
        <f xml:space="preserve"> IF(TEXT((EDATE('Projektkostenkalkulation EP'!$B$4,12)+N$3),"MM")=TEXT((EDATE('Projektkostenkalkulation EP'!$B$4,12)+(N$3-1)),"MM"),
             IF(
                        OR(
                                    TEXT((EDATE('Projektkostenkalkulation EP'!$B$4,12)+N$3),"TTT") = "Sa",
                                    TEXT((EDATE('Projektkostenkalkulation EP'!$B$4,12)+N$3),"TTT") = "So",
                                    IF(ISNA(VLOOKUP(EDATE('Projektkostenkalkulation EP'!$B$4,12)+N$3,Datenquellen!$F$7:$H$45,3,FALSE))," ",VLOOKUP(EDATE('Projektkostenkalkulation EP'!$B$4,12)+N$3,Datenquellen!$F$7:$H$45,3,FALSE))="X"
                                    ),
                          "X",
                          IF((((NETWORKDAYS('Projektkostenkalkulation EP'!$N$8,EOMONTH('Projektkostenkalkulation EP'!$N$8,0)))*('Projektkostenkalkulation EP'!$N$44/5)*
                                        'Projektkostenkalkulation EP'!$N$28)-SUM($AK$5:AW5))&gt;('Projektkostenkalkulation EP'!$N$44/5),('Projektkostenkalkulation EP'!$N$44/5),
                                         (NETWORKDAYS('Projektkostenkalkulation EP'!$N$8,
                                          EOMONTH('Projektkostenkalkulation EP'!$N$8,0)))*('Projektkostenkalkulation EP'!$N$44/5)*'Projektkostenkalkulation EP'!$N$28-SUM($AK$5:AW5))
                          ),
               "X"
            )</f>
        <v>0</v>
      </c>
      <c r="AY5" s="122">
        <f xml:space="preserve"> IF(TEXT((EDATE('Projektkostenkalkulation EP'!$B$4,12)+O$3),"MM")=TEXT((EDATE('Projektkostenkalkulation EP'!$B$4,12)+(O$3-1)),"MM"),
             IF(
                        OR(
                                    TEXT((EDATE('Projektkostenkalkulation EP'!$B$4,12)+O$3),"TTT") = "Sa",
                                    TEXT((EDATE('Projektkostenkalkulation EP'!$B$4,12)+O$3),"TTT") = "So",
                                    IF(ISNA(VLOOKUP(EDATE('Projektkostenkalkulation EP'!$B$4,12)+O$3,Datenquellen!$F$7:$H$45,3,FALSE))," ",VLOOKUP(EDATE('Projektkostenkalkulation EP'!$B$4,12)+O$3,Datenquellen!$F$7:$H$45,3,FALSE))="X"
                                    ),
                          "X",
                          IF((((NETWORKDAYS('Projektkostenkalkulation EP'!$N$8,EOMONTH('Projektkostenkalkulation EP'!$N$8,0)))*('Projektkostenkalkulation EP'!$N$44/5)*
                                        'Projektkostenkalkulation EP'!$N$28)-SUM($AK$5:AX5))&gt;('Projektkostenkalkulation EP'!$N$44/5),('Projektkostenkalkulation EP'!$N$44/5),
                                         (NETWORKDAYS('Projektkostenkalkulation EP'!$N$8,
                                          EOMONTH('Projektkostenkalkulation EP'!$N$8,0)))*('Projektkostenkalkulation EP'!$N$44/5)*'Projektkostenkalkulation EP'!$N$28-SUM($AK$5:AX5))
                          ),
               "X"
            )</f>
        <v>0</v>
      </c>
      <c r="AZ5" s="122">
        <f xml:space="preserve"> IF(TEXT((EDATE('Projektkostenkalkulation EP'!$B$4,12)+P$3),"MM")=TEXT((EDATE('Projektkostenkalkulation EP'!$B$4,12)+(P$3-1)),"MM"),
             IF(
                        OR(
                                    TEXT((EDATE('Projektkostenkalkulation EP'!$B$4,12)+P$3),"TTT") = "Sa",
                                    TEXT((EDATE('Projektkostenkalkulation EP'!$B$4,12)+P$3),"TTT") = "So",
                                    IF(ISNA(VLOOKUP(EDATE('Projektkostenkalkulation EP'!$B$4,12)+P$3,Datenquellen!$F$7:$H$45,3,FALSE))," ",VLOOKUP(EDATE('Projektkostenkalkulation EP'!$B$4,12)+P$3,Datenquellen!$F$7:$H$45,3,FALSE))="X"
                                    ),
                          "X",
                          IF((((NETWORKDAYS('Projektkostenkalkulation EP'!$N$8,EOMONTH('Projektkostenkalkulation EP'!$N$8,0)))*('Projektkostenkalkulation EP'!$N$44/5)*
                                        'Projektkostenkalkulation EP'!$N$28)-SUM($AK$5:AY5))&gt;('Projektkostenkalkulation EP'!$N$44/5),('Projektkostenkalkulation EP'!$N$44/5),
                                         (NETWORKDAYS('Projektkostenkalkulation EP'!$N$8,
                                          EOMONTH('Projektkostenkalkulation EP'!$N$8,0)))*('Projektkostenkalkulation EP'!$N$44/5)*'Projektkostenkalkulation EP'!$N$28-SUM($AK$5:AY5))
                          ),
               "X"
            )</f>
        <v>0</v>
      </c>
      <c r="BA5" s="122">
        <f xml:space="preserve"> IF(TEXT((EDATE('Projektkostenkalkulation EP'!$B$4,12)+Q$3),"MM")=TEXT((EDATE('Projektkostenkalkulation EP'!$B$4,12)+(Q$3-1)),"MM"),
             IF(
                        OR(
                                    TEXT((EDATE('Projektkostenkalkulation EP'!$B$4,12)+Q$3),"TTT") = "Sa",
                                    TEXT((EDATE('Projektkostenkalkulation EP'!$B$4,12)+Q$3),"TTT") = "So",
                                    IF(ISNA(VLOOKUP(EDATE('Projektkostenkalkulation EP'!$B$4,12)+Q$3,Datenquellen!$F$7:$H$45,3,FALSE))," ",VLOOKUP(EDATE('Projektkostenkalkulation EP'!$B$4,12)+Q$3,Datenquellen!$F$7:$H$45,3,FALSE))="X"
                                    ),
                          "X",
                          IF((((NETWORKDAYS('Projektkostenkalkulation EP'!$N$8,EOMONTH('Projektkostenkalkulation EP'!$N$8,0)))*('Projektkostenkalkulation EP'!$N$44/5)*
                                        'Projektkostenkalkulation EP'!$N$28)-SUM($AK$5:AZ5))&gt;('Projektkostenkalkulation EP'!$N$44/5),('Projektkostenkalkulation EP'!$N$44/5),
                                         (NETWORKDAYS('Projektkostenkalkulation EP'!$N$8,
                                          EOMONTH('Projektkostenkalkulation EP'!$N$8,0)))*('Projektkostenkalkulation EP'!$N$44/5)*'Projektkostenkalkulation EP'!$N$28-SUM($AK$5:AZ5))
                          ),
               "X"
            )</f>
        <v>0</v>
      </c>
      <c r="BB5" s="122" t="str">
        <f xml:space="preserve"> IF(TEXT((EDATE('Projektkostenkalkulation EP'!$B$4,12)+R$3),"MM")=TEXT((EDATE('Projektkostenkalkulation EP'!$B$4,12)+(R$3-1)),"MM"),
             IF(
                        OR(
                                    TEXT((EDATE('Projektkostenkalkulation EP'!$B$4,12)+R$3),"TTT") = "Sa",
                                    TEXT((EDATE('Projektkostenkalkulation EP'!$B$4,12)+R$3),"TTT") = "So",
                                    IF(ISNA(VLOOKUP(EDATE('Projektkostenkalkulation EP'!$B$4,12)+R$3,Datenquellen!$F$7:$H$45,3,FALSE))," ",VLOOKUP(EDATE('Projektkostenkalkulation EP'!$B$4,12)+R$3,Datenquellen!$F$7:$H$45,3,FALSE))="X"
                                    ),
                          "X",
                          IF((((NETWORKDAYS('Projektkostenkalkulation EP'!$N$8,EOMONTH('Projektkostenkalkulation EP'!$N$8,0)))*('Projektkostenkalkulation EP'!$N$44/5)*
                                        'Projektkostenkalkulation EP'!$N$28)-SUM($AK$5:BA5))&gt;('Projektkostenkalkulation EP'!$N$44/5),('Projektkostenkalkulation EP'!$N$44/5),
                                         (NETWORKDAYS('Projektkostenkalkulation EP'!$N$8,
                                          EOMONTH('Projektkostenkalkulation EP'!$N$8,0)))*('Projektkostenkalkulation EP'!$N$44/5)*'Projektkostenkalkulation EP'!$N$28-SUM($AK$5:BA5))
                          ),
               "X"
            )</f>
        <v>X</v>
      </c>
      <c r="BC5" s="122" t="str">
        <f xml:space="preserve"> IF(TEXT((EDATE('Projektkostenkalkulation EP'!$B$4,12)+S$3),"MM")=TEXT((EDATE('Projektkostenkalkulation EP'!$B$4,12)+(S$3-1)),"MM"),
             IF(
                        OR(
                                    TEXT((EDATE('Projektkostenkalkulation EP'!$B$4,12)+S$3),"TTT") = "Sa",
                                    TEXT((EDATE('Projektkostenkalkulation EP'!$B$4,12)+S$3),"TTT") = "So",
                                    IF(ISNA(VLOOKUP(EDATE('Projektkostenkalkulation EP'!$B$4,12)+S$3,Datenquellen!$F$7:$H$45,3,FALSE))," ",VLOOKUP(EDATE('Projektkostenkalkulation EP'!$B$4,12)+S$3,Datenquellen!$F$7:$H$45,3,FALSE))="X"
                                    ),
                          "X",
                          IF((((NETWORKDAYS('Projektkostenkalkulation EP'!$N$8,EOMONTH('Projektkostenkalkulation EP'!$N$8,0)))*('Projektkostenkalkulation EP'!$N$44/5)*
                                        'Projektkostenkalkulation EP'!$N$28)-SUM($AK$5:BB5))&gt;('Projektkostenkalkulation EP'!$N$44/5),('Projektkostenkalkulation EP'!$N$44/5),
                                         (NETWORKDAYS('Projektkostenkalkulation EP'!$N$8,
                                          EOMONTH('Projektkostenkalkulation EP'!$N$8,0)))*('Projektkostenkalkulation EP'!$N$44/5)*'Projektkostenkalkulation EP'!$N$28-SUM($AK$5:BB5))
                          ),
               "X"
            )</f>
        <v>X</v>
      </c>
      <c r="BD5" s="122">
        <f xml:space="preserve"> IF(TEXT((EDATE('Projektkostenkalkulation EP'!$B$4,12)+T$3),"MM")=TEXT((EDATE('Projektkostenkalkulation EP'!$B$4,12)+(T$3-1)),"MM"),
             IF(
                        OR(
                                    TEXT((EDATE('Projektkostenkalkulation EP'!$B$4,12)+T$3),"TTT") = "Sa",
                                    TEXT((EDATE('Projektkostenkalkulation EP'!$B$4,12)+T$3),"TTT") = "So",
                                    IF(ISNA(VLOOKUP(EDATE('Projektkostenkalkulation EP'!$B$4,12)+T$3,Datenquellen!$F$7:$H$45,3,FALSE))," ",VLOOKUP(EDATE('Projektkostenkalkulation EP'!$B$4,12)+T$3,Datenquellen!$F$7:$H$45,3,FALSE))="X"
                                    ),
                          "X",
                          IF((((NETWORKDAYS('Projektkostenkalkulation EP'!$N$8,EOMONTH('Projektkostenkalkulation EP'!$N$8,0)))*('Projektkostenkalkulation EP'!$N$44/5)*
                                        'Projektkostenkalkulation EP'!$N$28)-SUM($AK$5:BC5))&gt;('Projektkostenkalkulation EP'!$N$44/5),('Projektkostenkalkulation EP'!$N$44/5),
                                         (NETWORKDAYS('Projektkostenkalkulation EP'!$N$8,
                                          EOMONTH('Projektkostenkalkulation EP'!$N$8,0)))*('Projektkostenkalkulation EP'!$N$44/5)*'Projektkostenkalkulation EP'!$N$28-SUM($AK$5:BC5))
                          ),
               "X"
            )</f>
        <v>0</v>
      </c>
      <c r="BE5" s="122">
        <f xml:space="preserve"> IF(TEXT((EDATE('Projektkostenkalkulation EP'!$B$4,12)+U$3),"MM")=TEXT((EDATE('Projektkostenkalkulation EP'!$B$4,12)+(U$3-1)),"MM"),
             IF(
                        OR(
                                    TEXT((EDATE('Projektkostenkalkulation EP'!$B$4,12)+U$3),"TTT") = "Sa",
                                    TEXT((EDATE('Projektkostenkalkulation EP'!$B$4,12)+U$3),"TTT") = "So",
                                    IF(ISNA(VLOOKUP(EDATE('Projektkostenkalkulation EP'!$B$4,12)+U$3,Datenquellen!$F$7:$H$45,3,FALSE))," ",VLOOKUP(EDATE('Projektkostenkalkulation EP'!$B$4,12)+U$3,Datenquellen!$F$7:$H$45,3,FALSE))="X"
                                    ),
                          "X",
                          IF((((NETWORKDAYS('Projektkostenkalkulation EP'!$N$8,EOMONTH('Projektkostenkalkulation EP'!$N$8,0)))*('Projektkostenkalkulation EP'!$N$44/5)*
                                        'Projektkostenkalkulation EP'!$N$28)-SUM($AK$5:BD5))&gt;('Projektkostenkalkulation EP'!$N$44/5),('Projektkostenkalkulation EP'!$N$44/5),
                                         (NETWORKDAYS('Projektkostenkalkulation EP'!$N$8,
                                          EOMONTH('Projektkostenkalkulation EP'!$N$8,0)))*('Projektkostenkalkulation EP'!$N$44/5)*'Projektkostenkalkulation EP'!$N$28-SUM($AK$5:BD5))
                          ),
               "X"
            )</f>
        <v>0</v>
      </c>
      <c r="BF5" s="122">
        <f xml:space="preserve"> IF(TEXT((EDATE('Projektkostenkalkulation EP'!$B$4,12)+V$3),"MM")=TEXT((EDATE('Projektkostenkalkulation EP'!$B$4,12)+(V$3-1)),"MM"),
             IF(
                        OR(
                                    TEXT((EDATE('Projektkostenkalkulation EP'!$B$4,12)+V$3),"TTT") = "Sa",
                                    TEXT((EDATE('Projektkostenkalkulation EP'!$B$4,12)+V$3),"TTT") = "So",
                                    IF(ISNA(VLOOKUP(EDATE('Projektkostenkalkulation EP'!$B$4,12)+V$3,Datenquellen!$F$7:$H$45,3,FALSE))," ",VLOOKUP(EDATE('Projektkostenkalkulation EP'!$B$4,12)+V$3,Datenquellen!$F$7:$H$45,3,FALSE))="X"
                                    ),
                          "X",
                          IF((((NETWORKDAYS('Projektkostenkalkulation EP'!$N$8,EOMONTH('Projektkostenkalkulation EP'!$N$8,0)))*('Projektkostenkalkulation EP'!$N$44/5)*
                                        'Projektkostenkalkulation EP'!$N$28)-SUM($AK$5:BE5))&gt;('Projektkostenkalkulation EP'!$N$44/5),('Projektkostenkalkulation EP'!$N$44/5),
                                         (NETWORKDAYS('Projektkostenkalkulation EP'!$N$8,
                                          EOMONTH('Projektkostenkalkulation EP'!$N$8,0)))*('Projektkostenkalkulation EP'!$N$44/5)*'Projektkostenkalkulation EP'!$N$28-SUM($AK$5:BE5))
                          ),
               "X"
            )</f>
        <v>0</v>
      </c>
      <c r="BG5" s="122">
        <f xml:space="preserve"> IF(TEXT((EDATE('Projektkostenkalkulation EP'!$B$4,12)+W$3),"MM")=TEXT((EDATE('Projektkostenkalkulation EP'!$B$4,12)+(W$3-1)),"MM"),
             IF(
                        OR(
                                    TEXT((EDATE('Projektkostenkalkulation EP'!$B$4,12)+W$3),"TTT") = "Sa",
                                    TEXT((EDATE('Projektkostenkalkulation EP'!$B$4,12)+W$3),"TTT") = "So",
                                    IF(ISNA(VLOOKUP(EDATE('Projektkostenkalkulation EP'!$B$4,12)+W$3,Datenquellen!$F$7:$H$45,3,FALSE))," ",VLOOKUP(EDATE('Projektkostenkalkulation EP'!$B$4,12)+W$3,Datenquellen!$F$7:$H$45,3,FALSE))="X"
                                    ),
                          "X",
                          IF((((NETWORKDAYS('Projektkostenkalkulation EP'!$N$8,EOMONTH('Projektkostenkalkulation EP'!$N$8,0)))*('Projektkostenkalkulation EP'!$N$44/5)*
                                        'Projektkostenkalkulation EP'!$N$28)-SUM($AK$5:BF5))&gt;('Projektkostenkalkulation EP'!$N$44/5),('Projektkostenkalkulation EP'!$N$44/5),
                                         (NETWORKDAYS('Projektkostenkalkulation EP'!$N$8,
                                          EOMONTH('Projektkostenkalkulation EP'!$N$8,0)))*('Projektkostenkalkulation EP'!$N$44/5)*'Projektkostenkalkulation EP'!$N$28-SUM($AK$5:BF5))
                          ),
               "X"
            )</f>
        <v>0</v>
      </c>
      <c r="BH5" s="122">
        <f xml:space="preserve"> IF(TEXT((EDATE('Projektkostenkalkulation EP'!$B$4,12)+X$3),"MM")=TEXT((EDATE('Projektkostenkalkulation EP'!$B$4,12)+(X$3-1)),"MM"),
             IF(
                        OR(
                                    TEXT((EDATE('Projektkostenkalkulation EP'!$B$4,12)+X$3),"TTT") = "Sa",
                                    TEXT((EDATE('Projektkostenkalkulation EP'!$B$4,12)+X$3),"TTT") = "So",
                                    IF(ISNA(VLOOKUP(EDATE('Projektkostenkalkulation EP'!$B$4,12)+X$3,Datenquellen!$F$7:$H$45,3,FALSE))," ",VLOOKUP(EDATE('Projektkostenkalkulation EP'!$B$4,12)+X$3,Datenquellen!$F$7:$H$45,3,FALSE))="X"
                                    ),
                          "X",
                          IF((((NETWORKDAYS('Projektkostenkalkulation EP'!$N$8,EOMONTH('Projektkostenkalkulation EP'!$N$8,0)))*('Projektkostenkalkulation EP'!$N$44/5)*
                                        'Projektkostenkalkulation EP'!$N$28)-SUM($AK$5:BG5))&gt;('Projektkostenkalkulation EP'!$N$44/5),('Projektkostenkalkulation EP'!$N$44/5),
                                         (NETWORKDAYS('Projektkostenkalkulation EP'!$N$8,
                                          EOMONTH('Projektkostenkalkulation EP'!$N$8,0)))*('Projektkostenkalkulation EP'!$N$44/5)*'Projektkostenkalkulation EP'!$N$28-SUM($AK$5:BG5))
                          ),
               "X"
            )</f>
        <v>0</v>
      </c>
      <c r="BI5" s="122" t="str">
        <f xml:space="preserve"> IF(TEXT((EDATE('Projektkostenkalkulation EP'!$B$4,12)+Y$3),"MM")=TEXT((EDATE('Projektkostenkalkulation EP'!$B$4,12)+(Y$3-1)),"MM"),
             IF(
                        OR(
                                    TEXT((EDATE('Projektkostenkalkulation EP'!$B$4,12)+Y$3),"TTT") = "Sa",
                                    TEXT((EDATE('Projektkostenkalkulation EP'!$B$4,12)+Y$3),"TTT") = "So",
                                    IF(ISNA(VLOOKUP(EDATE('Projektkostenkalkulation EP'!$B$4,12)+Y$3,Datenquellen!$F$7:$H$45,3,FALSE))," ",VLOOKUP(EDATE('Projektkostenkalkulation EP'!$B$4,12)+Y$3,Datenquellen!$F$7:$H$45,3,FALSE))="X"
                                    ),
                          "X",
                          IF((((NETWORKDAYS('Projektkostenkalkulation EP'!$N$8,EOMONTH('Projektkostenkalkulation EP'!$N$8,0)))*('Projektkostenkalkulation EP'!$N$44/5)*
                                        'Projektkostenkalkulation EP'!$N$28)-SUM($AK$5:BH5))&gt;('Projektkostenkalkulation EP'!$N$44/5),('Projektkostenkalkulation EP'!$N$44/5),
                                         (NETWORKDAYS('Projektkostenkalkulation EP'!$N$8,
                                          EOMONTH('Projektkostenkalkulation EP'!$N$8,0)))*('Projektkostenkalkulation EP'!$N$44/5)*'Projektkostenkalkulation EP'!$N$28-SUM($AK$5:BH5))
                          ),
               "X"
            )</f>
        <v>X</v>
      </c>
      <c r="BJ5" s="122" t="str">
        <f xml:space="preserve"> IF(TEXT((EDATE('Projektkostenkalkulation EP'!$B$4,12)+Z$3),"MM")=TEXT((EDATE('Projektkostenkalkulation EP'!$B$4,12)+(Z$3-1)),"MM"),
             IF(
                        OR(
                                    TEXT((EDATE('Projektkostenkalkulation EP'!$B$4,12)+Z$3),"TTT") = "Sa",
                                    TEXT((EDATE('Projektkostenkalkulation EP'!$B$4,12)+Z$3),"TTT") = "So",
                                    IF(ISNA(VLOOKUP(EDATE('Projektkostenkalkulation EP'!$B$4,12)+Z$3,Datenquellen!$F$7:$H$45,3,FALSE))," ",VLOOKUP(EDATE('Projektkostenkalkulation EP'!$B$4,12)+Z$3,Datenquellen!$F$7:$H$45,3,FALSE))="X"
                                    ),
                          "X",
                          IF((((NETWORKDAYS('Projektkostenkalkulation EP'!$N$8,EOMONTH('Projektkostenkalkulation EP'!$N$8,0)))*('Projektkostenkalkulation EP'!$N$44/5)*
                                        'Projektkostenkalkulation EP'!$N$28)-SUM($AK$5:BI5))&gt;('Projektkostenkalkulation EP'!$N$44/5),('Projektkostenkalkulation EP'!$N$44/5),
                                         (NETWORKDAYS('Projektkostenkalkulation EP'!$N$8,
                                          EOMONTH('Projektkostenkalkulation EP'!$N$8,0)))*('Projektkostenkalkulation EP'!$N$44/5)*'Projektkostenkalkulation EP'!$N$28-SUM($AK$5:BI5))
                          ),
               "X"
            )</f>
        <v>X</v>
      </c>
      <c r="BK5" s="122">
        <f xml:space="preserve"> IF(TEXT((EDATE('Projektkostenkalkulation EP'!$B$4,12)+AA$3),"MM")=TEXT((EDATE('Projektkostenkalkulation EP'!$B$4,12)+(AA$3-1)),"MM"),
             IF(
                        OR(
                                    TEXT((EDATE('Projektkostenkalkulation EP'!$B$4,12)+AA$3),"TTT") = "Sa",
                                    TEXT((EDATE('Projektkostenkalkulation EP'!$B$4,12)+AA$3),"TTT") = "So",
                                    IF(ISNA(VLOOKUP(EDATE('Projektkostenkalkulation EP'!$B$4,12)+AA$3,Datenquellen!$F$7:$H$45,3,FALSE))," ",VLOOKUP(EDATE('Projektkostenkalkulation EP'!$B$4,12)+AA$3,Datenquellen!$F$7:$H$45,3,FALSE))="X"
                                    ),
                          "X",
                          IF((((NETWORKDAYS('Projektkostenkalkulation EP'!$N$8,EOMONTH('Projektkostenkalkulation EP'!$N$8,0)))*('Projektkostenkalkulation EP'!$N$44/5)*
                                        'Projektkostenkalkulation EP'!$N$28)-SUM($AK$5:BJ5))&gt;('Projektkostenkalkulation EP'!$N$44/5),('Projektkostenkalkulation EP'!$N$44/5),
                                         (NETWORKDAYS('Projektkostenkalkulation EP'!$N$8,
                                          EOMONTH('Projektkostenkalkulation EP'!$N$8,0)))*('Projektkostenkalkulation EP'!$N$44/5)*'Projektkostenkalkulation EP'!$N$28-SUM($AK$5:BJ5))
                          ),
               "X"
            )</f>
        <v>0</v>
      </c>
      <c r="BL5" s="122">
        <f xml:space="preserve"> IF(TEXT((EDATE('Projektkostenkalkulation EP'!$B$4,12)+AB$3),"MM")=TEXT((EDATE('Projektkostenkalkulation EP'!$B$4,12)+(AB$3-1)),"MM"),
             IF(
                        OR(
                                    TEXT((EDATE('Projektkostenkalkulation EP'!$B$4,12)+AB$3),"TTT") = "Sa",
                                    TEXT((EDATE('Projektkostenkalkulation EP'!$B$4,12)+AB$3),"TTT") = "So",
                                    IF(ISNA(VLOOKUP(EDATE('Projektkostenkalkulation EP'!$B$4,12)+AB$3,Datenquellen!$F$7:$H$45,3,FALSE))," ",VLOOKUP(EDATE('Projektkostenkalkulation EP'!$B$4,12)+AB$3,Datenquellen!$F$7:$H$45,3,FALSE))="X"
                                    ),
                          "X",
                          IF((((NETWORKDAYS('Projektkostenkalkulation EP'!$N$8,EOMONTH('Projektkostenkalkulation EP'!$N$8,0)))*('Projektkostenkalkulation EP'!$N$44/5)*
                                        'Projektkostenkalkulation EP'!$N$28)-SUM($AK$5:BK5))&gt;('Projektkostenkalkulation EP'!$N$44/5),('Projektkostenkalkulation EP'!$N$44/5),
                                         (NETWORKDAYS('Projektkostenkalkulation EP'!$N$8,
                                          EOMONTH('Projektkostenkalkulation EP'!$N$8,0)))*('Projektkostenkalkulation EP'!$N$44/5)*'Projektkostenkalkulation EP'!$N$28-SUM($AK$5:BK5))
                          ),
               "X"
            )</f>
        <v>0</v>
      </c>
      <c r="BM5" s="122">
        <f xml:space="preserve"> IF(TEXT((EDATE('Projektkostenkalkulation EP'!$B$4,12)+AC$3),"MM")=TEXT((EDATE('Projektkostenkalkulation EP'!$B$4,12)+(AC$3-1)),"MM"),
             IF(
                        OR(
                                    TEXT((EDATE('Projektkostenkalkulation EP'!$B$4,12)+AC$3),"TTT") = "Sa",
                                    TEXT((EDATE('Projektkostenkalkulation EP'!$B$4,12)+AC$3),"TTT") = "So",
                                    IF(ISNA(VLOOKUP(EDATE('Projektkostenkalkulation EP'!$B$4,12)+AC$3,Datenquellen!$F$7:$H$45,3,FALSE))," ",VLOOKUP(EDATE('Projektkostenkalkulation EP'!$B$4,12)+AC$3,Datenquellen!$F$7:$H$45,3,FALSE))="X"
                                    ),
                          "X",
                          IF((((NETWORKDAYS('Projektkostenkalkulation EP'!$N$8,EOMONTH('Projektkostenkalkulation EP'!$N$8,0)))*('Projektkostenkalkulation EP'!$N$44/5)*
                                        'Projektkostenkalkulation EP'!$N$28)-SUM($AK$5:BL5))&gt;('Projektkostenkalkulation EP'!$N$44/5),('Projektkostenkalkulation EP'!$N$44/5),
                                         (NETWORKDAYS('Projektkostenkalkulation EP'!$N$8,
                                          EOMONTH('Projektkostenkalkulation EP'!$N$8,0)))*('Projektkostenkalkulation EP'!$N$44/5)*'Projektkostenkalkulation EP'!$N$28-SUM($AK$5:BL5))
                          ),
               "X"
            )</f>
        <v>0</v>
      </c>
      <c r="BN5" s="122">
        <f xml:space="preserve"> IF(TEXT((EDATE('Projektkostenkalkulation EP'!$B$4,12)+AD$3),"MM")=TEXT((EDATE('Projektkostenkalkulation EP'!$B$4,12)+(AD$3-1)),"MM"),
             IF(
                        OR(
                                    TEXT((EDATE('Projektkostenkalkulation EP'!$B$4,12)+AD$3),"TTT") = "Sa",
                                    TEXT((EDATE('Projektkostenkalkulation EP'!$B$4,12)+AD$3),"TTT") = "So",
                                    IF(ISNA(VLOOKUP(EDATE('Projektkostenkalkulation EP'!$B$4,12)+AD$3,Datenquellen!$F$7:$H$45,3,FALSE))," ",VLOOKUP(EDATE('Projektkostenkalkulation EP'!$B$4,12)+AD$3,Datenquellen!$F$7:$H$45,3,FALSE))="X"
                                    ),
                          "X",
                          IF((((NETWORKDAYS('Projektkostenkalkulation EP'!$N$8,EOMONTH('Projektkostenkalkulation EP'!$N$8,0)))*('Projektkostenkalkulation EP'!$N$44/5)*
                                        'Projektkostenkalkulation EP'!$N$28)-SUM($AK$5:BM5))&gt;('Projektkostenkalkulation EP'!$N$44/5),('Projektkostenkalkulation EP'!$N$44/5),
                                         (NETWORKDAYS('Projektkostenkalkulation EP'!$N$8,
                                          EOMONTH('Projektkostenkalkulation EP'!$N$8,0)))*('Projektkostenkalkulation EP'!$N$44/5)*'Projektkostenkalkulation EP'!$N$28-SUM($AK$5:BM5))
                          ),
               "X"
            )</f>
        <v>0</v>
      </c>
      <c r="BO5" s="122">
        <f xml:space="preserve"> IF(TEXT((EDATE('Projektkostenkalkulation EP'!$B$4,12)+AE$3),"MM")=TEXT((EDATE('Projektkostenkalkulation EP'!$B$4,12)+(AE$3-1)),"MM"),
             IF(
                        OR(
                                    TEXT((EDATE('Projektkostenkalkulation EP'!$B$4,12)+AE$3),"TTT") = "Sa",
                                    TEXT((EDATE('Projektkostenkalkulation EP'!$B$4,12)+AE$3),"TTT") = "So",
                                    IF(ISNA(VLOOKUP(EDATE('Projektkostenkalkulation EP'!$B$4,12)+AE$3,Datenquellen!$F$7:$H$45,3,FALSE))," ",VLOOKUP(EDATE('Projektkostenkalkulation EP'!$B$4,12)+AE$3,Datenquellen!$F$7:$H$45,3,FALSE))="X"
                                    ),
                          "X",
                          IF((((NETWORKDAYS('Projektkostenkalkulation EP'!$N$8,EOMONTH('Projektkostenkalkulation EP'!$N$8,0)))*('Projektkostenkalkulation EP'!$N$44/5)*
                                        'Projektkostenkalkulation EP'!$N$28)-SUM($AK$5:BN5))&gt;('Projektkostenkalkulation EP'!$N$44/5),('Projektkostenkalkulation EP'!$N$44/5),
                                         (NETWORKDAYS('Projektkostenkalkulation EP'!$N$8,
                                          EOMONTH('Projektkostenkalkulation EP'!$N$8,0)))*('Projektkostenkalkulation EP'!$N$44/5)*'Projektkostenkalkulation EP'!$N$28-SUM($AK$5:BN5))
                          ),
               "X"
            )</f>
        <v>0</v>
      </c>
      <c r="BP5" s="121">
        <f>SUM(AK5:BO5)</f>
        <v>0</v>
      </c>
      <c r="BQ5" s="525">
        <f>BP5-BP6</f>
        <v>0</v>
      </c>
    </row>
    <row r="6" spans="1:69" ht="14.25" customHeight="1" thickBot="1" x14ac:dyDescent="0.25">
      <c r="A6" s="3" t="s">
        <v>82</v>
      </c>
      <c r="B6" s="270"/>
      <c r="C6" s="271"/>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123">
        <f>SUM(B6:AF6)</f>
        <v>0</v>
      </c>
      <c r="AH6" s="526"/>
      <c r="AJ6" s="3" t="s">
        <v>82</v>
      </c>
      <c r="AK6" s="270"/>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123">
        <f>SUM(AK6:BO6)</f>
        <v>0</v>
      </c>
      <c r="BQ6" s="526"/>
    </row>
    <row r="7" spans="1:69" ht="14.25" customHeight="1" x14ac:dyDescent="0.2">
      <c r="A7" s="1" t="s">
        <v>59</v>
      </c>
      <c r="B7" s="532" t="str">
        <f>TEXT('Projektkostenkalkulation EP'!$C$8,"MMMM JJJJ")</f>
        <v>Februar 2024</v>
      </c>
      <c r="C7" s="527"/>
      <c r="D7" s="527"/>
      <c r="E7" s="527"/>
      <c r="F7" s="527"/>
      <c r="G7" s="527"/>
      <c r="H7" s="527"/>
      <c r="I7" s="527"/>
      <c r="J7" s="527"/>
      <c r="K7" s="527"/>
      <c r="L7" s="527"/>
      <c r="M7" s="527"/>
      <c r="N7" s="527"/>
      <c r="O7" s="527"/>
      <c r="P7" s="527"/>
      <c r="Q7" s="527"/>
      <c r="R7" s="527"/>
      <c r="S7" s="527"/>
      <c r="T7" s="527"/>
      <c r="U7" s="527"/>
      <c r="V7" s="527"/>
      <c r="W7" s="527"/>
      <c r="X7" s="527"/>
      <c r="Y7" s="527"/>
      <c r="Z7" s="527"/>
      <c r="AA7" s="527"/>
      <c r="AB7" s="527"/>
      <c r="AC7" s="527"/>
      <c r="AD7" s="527"/>
      <c r="AE7" s="527"/>
      <c r="AF7" s="527"/>
      <c r="AG7" s="527"/>
      <c r="AH7" s="528"/>
      <c r="AJ7" s="1" t="s">
        <v>59</v>
      </c>
      <c r="AK7" s="527" t="str">
        <f>TEXT('Projektkostenkalkulation EP'!$O$8,"MMMM JJJJ")</f>
        <v>Februar 2025</v>
      </c>
      <c r="AL7" s="527"/>
      <c r="AM7" s="527"/>
      <c r="AN7" s="527"/>
      <c r="AO7" s="527"/>
      <c r="AP7" s="527"/>
      <c r="AQ7" s="527"/>
      <c r="AR7" s="527"/>
      <c r="AS7" s="527"/>
      <c r="AT7" s="527"/>
      <c r="AU7" s="527"/>
      <c r="AV7" s="527"/>
      <c r="AW7" s="527"/>
      <c r="AX7" s="527"/>
      <c r="AY7" s="527"/>
      <c r="AZ7" s="527"/>
      <c r="BA7" s="527"/>
      <c r="BB7" s="527"/>
      <c r="BC7" s="527"/>
      <c r="BD7" s="527"/>
      <c r="BE7" s="527"/>
      <c r="BF7" s="527"/>
      <c r="BG7" s="527"/>
      <c r="BH7" s="527"/>
      <c r="BI7" s="527"/>
      <c r="BJ7" s="527"/>
      <c r="BK7" s="527"/>
      <c r="BL7" s="527"/>
      <c r="BM7" s="527"/>
      <c r="BN7" s="527"/>
      <c r="BO7" s="527"/>
      <c r="BP7" s="527"/>
      <c r="BQ7" s="528"/>
    </row>
    <row r="8" spans="1:69" ht="14.25" customHeight="1" x14ac:dyDescent="0.2">
      <c r="A8" s="2" t="s">
        <v>81</v>
      </c>
      <c r="B8" s="124">
        <f>IF(
            OR(
                     TEXT(EDATE('Projektkostenkalkulation EP'!$B$4,1),"TTT") = "Sa",
                     TEXT(EDATE('Projektkostenkalkulation EP'!$B$4,1),"TTT") = "So",
                     IF(ISNA(VLOOKUP(EDATE('Projektkostenkalkulation EP'!$B$4,1),Datenquellen!$F$7:$H$45,3,FALSE))," ",VLOOKUP(EDATE('Projektkostenkalkulation EP'!$B$4,1),Datenquellen!$F$7:$H$45,3,FALSE))="X"
                            ),
                    "X",
                    IF('Projektkostenkalkulation EP'!$C$28&gt;0,('Projektkostenkalkulation EP'!$N$44/5),0)
            )</f>
        <v>0</v>
      </c>
      <c r="C8" s="122">
        <f xml:space="preserve"> IF(TEXT((EDATE('Projektkostenkalkulation EP'!$B$4,1)+B$3),"MM")=TEXT((EDATE('Projektkostenkalkulation EP'!$B$4,1)+(B$3-1)),"MM"),
             IF(
                        OR(
                                    TEXT((EDATE('Projektkostenkalkulation EP'!$B$4,1)+B$3),"TTT") = "Sa",
                                    TEXT((EDATE('Projektkostenkalkulation EP'!$B$4,1)+B$3),"TTT") = "So",
                                    IF(ISNA(VLOOKUP(EDATE('Projektkostenkalkulation EP'!$B$4,1)+B$3,Datenquellen!$F$7:$H$45,3,FALSE))," ",VLOOKUP(EDATE('Projektkostenkalkulation EP'!$B$4,1)+B$3,Datenquellen!$F$7:$H$45,3,FALSE))="X"
                                    ),
                          "X",
                          IF((((NETWORKDAYS('Projektkostenkalkulation EP'!$C$8,EOMONTH('Projektkostenkalkulation EP'!$C$8,0)))*('Projektkostenkalkulation EP'!$N$44/5)*
                                        'Projektkostenkalkulation EP'!$C$28)-SUM(B$8:$B8))&gt;('Projektkostenkalkulation EP'!$N$44/5),('Projektkostenkalkulation EP'!$N$44/5),
                                         (NETWORKDAYS('Projektkostenkalkulation EP'!$C$8,
                                          EOMONTH('Projektkostenkalkulation EP'!$C$8,0)))*('Projektkostenkalkulation EP'!$N$44/5)*'Projektkostenkalkulation EP'!$C$28-SUM(B$8:$B8))
                          ),
               "X"
            )</f>
        <v>0</v>
      </c>
      <c r="D8" s="122" t="str">
        <f xml:space="preserve"> IF(TEXT((EDATE('Projektkostenkalkulation EP'!$B$4,1)+C$3),"MM")=TEXT((EDATE('Projektkostenkalkulation EP'!$B$4,1)+(C$3-1)),"MM"),
             IF(
                        OR(
                                    TEXT((EDATE('Projektkostenkalkulation EP'!$B$4,1)+C$3),"TTT") = "Sa",
                                    TEXT((EDATE('Projektkostenkalkulation EP'!$B$4,1)+C$3),"TTT") = "So",
                                    IF(ISNA(VLOOKUP(EDATE('Projektkostenkalkulation EP'!$B$4,1)+C$3,Datenquellen!$F$7:$H$45,3,FALSE))," ",VLOOKUP(EDATE('Projektkostenkalkulation EP'!$B$4,1)+C$3,Datenquellen!$F$7:$H$45,3,FALSE))="X"
                                    ),
                          "X",
                          IF((((NETWORKDAYS('Projektkostenkalkulation EP'!$C$8,EOMONTH('Projektkostenkalkulation EP'!$C$8,0)))*('Projektkostenkalkulation EP'!$N$44/5)*
                                        'Projektkostenkalkulation EP'!$C$28)-SUM($B$8:C8))&gt;('Projektkostenkalkulation EP'!$N$44/5),('Projektkostenkalkulation EP'!$N$44/5),
                                         (NETWORKDAYS('Projektkostenkalkulation EP'!$C$8,
                                          EOMONTH('Projektkostenkalkulation EP'!$C$8,0)))*('Projektkostenkalkulation EP'!$N$44/5)*'Projektkostenkalkulation EP'!$C$28-SUM($B$8:C8))
                          ),
               "X"
            )</f>
        <v>X</v>
      </c>
      <c r="E8" s="122" t="str">
        <f xml:space="preserve"> IF(TEXT((EDATE('Projektkostenkalkulation EP'!$B$4,1)+D$3),"MM")=TEXT((EDATE('Projektkostenkalkulation EP'!$B$4,1)+(D$3-1)),"MM"),
             IF(
                        OR(
                                    TEXT((EDATE('Projektkostenkalkulation EP'!$B$4,1)+D$3),"TTT") = "Sa",
                                    TEXT((EDATE('Projektkostenkalkulation EP'!$B$4,1)+D$3),"TTT") = "So",
                                    IF(ISNA(VLOOKUP(EDATE('Projektkostenkalkulation EP'!$B$4,1)+D$3,Datenquellen!$F$7:$H$45,3,FALSE))," ",VLOOKUP(EDATE('Projektkostenkalkulation EP'!$B$4,1)+D$3,Datenquellen!$F$7:$H$45,3,FALSE))="X"
                                    ),
                          "X",
                          IF((((NETWORKDAYS('Projektkostenkalkulation EP'!$C$8,EOMONTH('Projektkostenkalkulation EP'!$C$8,0)))*('Projektkostenkalkulation EP'!$N$44/5)*
                                        'Projektkostenkalkulation EP'!$C$28)-SUM($B$8:D8))&gt;('Projektkostenkalkulation EP'!$N$44/5),('Projektkostenkalkulation EP'!$N$44/5),
                                         (NETWORKDAYS('Projektkostenkalkulation EP'!$C$8,
                                          EOMONTH('Projektkostenkalkulation EP'!$C$8,0)))*('Projektkostenkalkulation EP'!$N$44/5)*'Projektkostenkalkulation EP'!$C$28-SUM($B$8:D8))
                          ),
               "X"
            )</f>
        <v>X</v>
      </c>
      <c r="F8" s="122">
        <f xml:space="preserve"> IF(TEXT((EDATE('Projektkostenkalkulation EP'!$B$4,1)+E$3),"MM")=TEXT((EDATE('Projektkostenkalkulation EP'!$B$4,1)+(E$3-1)),"MM"),
             IF(
                        OR(
                                    TEXT((EDATE('Projektkostenkalkulation EP'!$B$4,1)+E$3),"TTT") = "Sa",
                                    TEXT((EDATE('Projektkostenkalkulation EP'!$B$4,1)+E$3),"TTT") = "So",
                                    IF(ISNA(VLOOKUP(EDATE('Projektkostenkalkulation EP'!$B$4,1)+E$3,Datenquellen!$F$7:$H$45,3,FALSE))," ",VLOOKUP(EDATE('Projektkostenkalkulation EP'!$B$4,1)+E$3,Datenquellen!$F$7:$H$45,3,FALSE))="X"
                                    ),
                          "X",
                          IF((((NETWORKDAYS('Projektkostenkalkulation EP'!$C$8,EOMONTH('Projektkostenkalkulation EP'!$C$8,0)))*('Projektkostenkalkulation EP'!$N$44/5)*
                                        'Projektkostenkalkulation EP'!$C$28)-SUM($B$8:E8))&gt;('Projektkostenkalkulation EP'!$N$44/5),('Projektkostenkalkulation EP'!$N$44/5),
                                         (NETWORKDAYS('Projektkostenkalkulation EP'!$C$8,
                                          EOMONTH('Projektkostenkalkulation EP'!$C$8,0)))*('Projektkostenkalkulation EP'!$N$44/5)*'Projektkostenkalkulation EP'!$C$28-SUM($B$8:E8))
                          ),
               "X"
            )</f>
        <v>0</v>
      </c>
      <c r="G8" s="122">
        <f xml:space="preserve"> IF(TEXT((EDATE('Projektkostenkalkulation EP'!$B$4,1)+F$3),"MM")=TEXT((EDATE('Projektkostenkalkulation EP'!$B$4,1)+(F$3-1)),"MM"),
             IF(
                        OR(
                                    TEXT((EDATE('Projektkostenkalkulation EP'!$B$4,1)+F$3),"TTT") = "Sa",
                                    TEXT((EDATE('Projektkostenkalkulation EP'!$B$4,1)+F$3),"TTT") = "So",
                                    IF(ISNA(VLOOKUP(EDATE('Projektkostenkalkulation EP'!$B$4,1)+F$3,Datenquellen!$F$7:$H$45,3,FALSE))," ",VLOOKUP(EDATE('Projektkostenkalkulation EP'!$B$4,1)+F$3,Datenquellen!$F$7:$H$45,3,FALSE))="X"
                                    ),
                          "X",
                          IF((((NETWORKDAYS('Projektkostenkalkulation EP'!$C$8,EOMONTH('Projektkostenkalkulation EP'!$C$8,0)))*('Projektkostenkalkulation EP'!$N$44/5)*
                                        'Projektkostenkalkulation EP'!$C$28)-SUM($B$8:F8))&gt;('Projektkostenkalkulation EP'!$N$44/5),('Projektkostenkalkulation EP'!$N$44/5),
                                         (NETWORKDAYS('Projektkostenkalkulation EP'!$C$8,
                                          EOMONTH('Projektkostenkalkulation EP'!$C$8,0)))*('Projektkostenkalkulation EP'!$N$44/5)*'Projektkostenkalkulation EP'!$C$28-SUM($B$8:F8))
                          ),
               "X"
            )</f>
        <v>0</v>
      </c>
      <c r="H8" s="122">
        <f xml:space="preserve"> IF(TEXT((EDATE('Projektkostenkalkulation EP'!$B$4,1)+G$3),"MM")=TEXT((EDATE('Projektkostenkalkulation EP'!$B$4,1)+(G$3-1)),"MM"),
             IF(
                        OR(
                                    TEXT((EDATE('Projektkostenkalkulation EP'!$B$4,1)+G$3),"TTT") = "Sa",
                                    TEXT((EDATE('Projektkostenkalkulation EP'!$B$4,1)+G$3),"TTT") = "So",
                                    IF(ISNA(VLOOKUP(EDATE('Projektkostenkalkulation EP'!$B$4,1)+G$3,Datenquellen!$F$7:$H$45,3,FALSE))," ",VLOOKUP(EDATE('Projektkostenkalkulation EP'!$B$4,1)+G$3,Datenquellen!$F$7:$H$45,3,FALSE))="X"
                                    ),
                          "X",
                          IF((((NETWORKDAYS('Projektkostenkalkulation EP'!$C$8,EOMONTH('Projektkostenkalkulation EP'!$C$8,0)))*('Projektkostenkalkulation EP'!$N$44/5)*
                                        'Projektkostenkalkulation EP'!$C$28)-SUM($B$8:G8))&gt;('Projektkostenkalkulation EP'!$N$44/5),('Projektkostenkalkulation EP'!$N$44/5),
                                         (NETWORKDAYS('Projektkostenkalkulation EP'!$C$8,
                                          EOMONTH('Projektkostenkalkulation EP'!$C$8,0)))*('Projektkostenkalkulation EP'!$N$44/5)*'Projektkostenkalkulation EP'!$C$28-SUM($B$8:G8))
                          ),
               "X"
            )</f>
        <v>0</v>
      </c>
      <c r="I8" s="122">
        <f xml:space="preserve"> IF(TEXT((EDATE('Projektkostenkalkulation EP'!$B$4,1)+H$3),"MM")=TEXT((EDATE('Projektkostenkalkulation EP'!$B$4,1)+(H$3-1)),"MM"),
             IF(
                        OR(
                                    TEXT((EDATE('Projektkostenkalkulation EP'!$B$4,1)+H$3),"TTT") = "Sa",
                                    TEXT((EDATE('Projektkostenkalkulation EP'!$B$4,1)+H$3),"TTT") = "So",
                                    IF(ISNA(VLOOKUP(EDATE('Projektkostenkalkulation EP'!$B$4,1)+H$3,Datenquellen!$F$7:$H$45,3,FALSE))," ",VLOOKUP(EDATE('Projektkostenkalkulation EP'!$B$4,1)+H$3,Datenquellen!$F$7:$H$45,3,FALSE))="X"
                                    ),
                          "X",
                          IF((((NETWORKDAYS('Projektkostenkalkulation EP'!$C$8,EOMONTH('Projektkostenkalkulation EP'!$C$8,0)))*('Projektkostenkalkulation EP'!$N$44/5)*
                                        'Projektkostenkalkulation EP'!$C$28)-SUM($B$8:H8))&gt;('Projektkostenkalkulation EP'!$N$44/5),('Projektkostenkalkulation EP'!$N$44/5),
                                         (NETWORKDAYS('Projektkostenkalkulation EP'!$C$8,
                                          EOMONTH('Projektkostenkalkulation EP'!$C$8,0)))*('Projektkostenkalkulation EP'!$N$44/5)*'Projektkostenkalkulation EP'!$C$28-SUM($B$8:H8))
                          ),
               "X"
            )</f>
        <v>0</v>
      </c>
      <c r="J8" s="122">
        <f xml:space="preserve"> IF(TEXT((EDATE('Projektkostenkalkulation EP'!$B$4,1)+I$3),"MM")=TEXT((EDATE('Projektkostenkalkulation EP'!$B$4,1)+(I$3-1)),"MM"),
             IF(
                        OR(
                                    TEXT((EDATE('Projektkostenkalkulation EP'!$B$4,1)+I$3),"TTT") = "Sa",
                                    TEXT((EDATE('Projektkostenkalkulation EP'!$B$4,1)+I$3),"TTT") = "So",
                                    IF(ISNA(VLOOKUP(EDATE('Projektkostenkalkulation EP'!$B$4,1)+I$3,Datenquellen!$F$7:$H$45,3,FALSE))," ",VLOOKUP(EDATE('Projektkostenkalkulation EP'!$B$4,1)+I$3,Datenquellen!$F$7:$H$45,3,FALSE))="X"
                                    ),
                          "X",
                          IF((((NETWORKDAYS('Projektkostenkalkulation EP'!$C$8,EOMONTH('Projektkostenkalkulation EP'!$C$8,0)))*('Projektkostenkalkulation EP'!$N$44/5)*
                                        'Projektkostenkalkulation EP'!$C$28)-SUM($B$8:I8))&gt;('Projektkostenkalkulation EP'!$N$44/5),('Projektkostenkalkulation EP'!$N$44/5),
                                         (NETWORKDAYS('Projektkostenkalkulation EP'!$C$8,
                                          EOMONTH('Projektkostenkalkulation EP'!$C$8,0)))*('Projektkostenkalkulation EP'!$N$44/5)*'Projektkostenkalkulation EP'!$C$28-SUM($B$8:I8))
                          ),
               "X"
            )</f>
        <v>0</v>
      </c>
      <c r="K8" s="122" t="str">
        <f xml:space="preserve"> IF(TEXT((EDATE('Projektkostenkalkulation EP'!$B$4,1)+J$3),"MM")=TEXT((EDATE('Projektkostenkalkulation EP'!$B$4,1)+(J$3-1)),"MM"),
             IF(
                        OR(
                                    TEXT((EDATE('Projektkostenkalkulation EP'!$B$4,1)+J$3),"TTT") = "Sa",
                                    TEXT((EDATE('Projektkostenkalkulation EP'!$B$4,1)+J$3),"TTT") = "So",
                                    IF(ISNA(VLOOKUP(EDATE('Projektkostenkalkulation EP'!$B$4,1)+J$3,Datenquellen!$F$7:$H$45,3,FALSE))," ",VLOOKUP(EDATE('Projektkostenkalkulation EP'!$B$4,1)+J$3,Datenquellen!$F$7:$H$45,3,FALSE))="X"
                                    ),
                          "X",
                          IF((((NETWORKDAYS('Projektkostenkalkulation EP'!$C$8,EOMONTH('Projektkostenkalkulation EP'!$C$8,0)))*('Projektkostenkalkulation EP'!$N$44/5)*
                                        'Projektkostenkalkulation EP'!$C$28)-SUM($B$8:J8))&gt;('Projektkostenkalkulation EP'!$N$44/5),('Projektkostenkalkulation EP'!$N$44/5),
                                         (NETWORKDAYS('Projektkostenkalkulation EP'!$C$8,
                                          EOMONTH('Projektkostenkalkulation EP'!$C$8,0)))*('Projektkostenkalkulation EP'!$N$44/5)*'Projektkostenkalkulation EP'!$C$28-SUM($B$8:J8))
                          ),
               "X"
            )</f>
        <v>X</v>
      </c>
      <c r="L8" s="122" t="str">
        <f xml:space="preserve"> IF(TEXT((EDATE('Projektkostenkalkulation EP'!$B$4,1)+K$3),"MM")=TEXT((EDATE('Projektkostenkalkulation EP'!$B$4,1)+(K$3-1)),"MM"),
             IF(
                        OR(
                                    TEXT((EDATE('Projektkostenkalkulation EP'!$B$4,1)+K$3),"TTT") = "Sa",
                                    TEXT((EDATE('Projektkostenkalkulation EP'!$B$4,1)+K$3),"TTT") = "So",
                                    IF(ISNA(VLOOKUP(EDATE('Projektkostenkalkulation EP'!$B$4,1)+K$3,Datenquellen!$F$7:$H$45,3,FALSE))," ",VLOOKUP(EDATE('Projektkostenkalkulation EP'!$B$4,1)+K$3,Datenquellen!$F$7:$H$45,3,FALSE))="X"
                                    ),
                          "X",
                          IF((((NETWORKDAYS('Projektkostenkalkulation EP'!$C$8,EOMONTH('Projektkostenkalkulation EP'!$C$8,0)))*('Projektkostenkalkulation EP'!$N$44/5)*
                                        'Projektkostenkalkulation EP'!$C$28)-SUM($B$8:K8))&gt;('Projektkostenkalkulation EP'!$N$44/5),('Projektkostenkalkulation EP'!$N$44/5),
                                         (NETWORKDAYS('Projektkostenkalkulation EP'!$C$8,
                                          EOMONTH('Projektkostenkalkulation EP'!$C$8,0)))*('Projektkostenkalkulation EP'!$N$44/5)*'Projektkostenkalkulation EP'!$C$28-SUM($B$8:K8))
                          ),
               "X"
            )</f>
        <v>X</v>
      </c>
      <c r="M8" s="122">
        <f xml:space="preserve"> IF(TEXT((EDATE('Projektkostenkalkulation EP'!$B$4,1)+L$3),"MM")=TEXT((EDATE('Projektkostenkalkulation EP'!$B$4,1)+(L$3-1)),"MM"),
             IF(
                        OR(
                                    TEXT((EDATE('Projektkostenkalkulation EP'!$B$4,1)+L$3),"TTT") = "Sa",
                                    TEXT((EDATE('Projektkostenkalkulation EP'!$B$4,1)+L$3),"TTT") = "So",
                                    IF(ISNA(VLOOKUP(EDATE('Projektkostenkalkulation EP'!$B$4,1)+L$3,Datenquellen!$F$7:$H$45,3,FALSE))," ",VLOOKUP(EDATE('Projektkostenkalkulation EP'!$B$4,1)+L$3,Datenquellen!$F$7:$H$45,3,FALSE))="X"
                                    ),
                          "X",
                          IF((((NETWORKDAYS('Projektkostenkalkulation EP'!$C$8,EOMONTH('Projektkostenkalkulation EP'!$C$8,0)))*('Projektkostenkalkulation EP'!$N$44/5)*
                                        'Projektkostenkalkulation EP'!$C$28)-SUM($B$8:L8))&gt;('Projektkostenkalkulation EP'!$N$44/5),('Projektkostenkalkulation EP'!$N$44/5),
                                         (NETWORKDAYS('Projektkostenkalkulation EP'!$C$8,
                                          EOMONTH('Projektkostenkalkulation EP'!$C$8,0)))*('Projektkostenkalkulation EP'!$N$44/5)*'Projektkostenkalkulation EP'!$C$28-SUM($B$8:L8))
                          ),
               "X"
            )</f>
        <v>0</v>
      </c>
      <c r="N8" s="122">
        <f xml:space="preserve"> IF(TEXT((EDATE('Projektkostenkalkulation EP'!$B$4,1)+M$3),"MM")=TEXT((EDATE('Projektkostenkalkulation EP'!$B$4,1)+(M$3-1)),"MM"),
             IF(
                        OR(
                                    TEXT((EDATE('Projektkostenkalkulation EP'!$B$4,1)+M$3),"TTT") = "Sa",
                                    TEXT((EDATE('Projektkostenkalkulation EP'!$B$4,1)+M$3),"TTT") = "So",
                                    IF(ISNA(VLOOKUP(EDATE('Projektkostenkalkulation EP'!$B$4,1)+M$3,Datenquellen!$F$7:$H$45,3,FALSE))," ",VLOOKUP(EDATE('Projektkostenkalkulation EP'!$B$4,1)+M$3,Datenquellen!$F$7:$H$45,3,FALSE))="X"
                                    ),
                          "X",
                          IF((((NETWORKDAYS('Projektkostenkalkulation EP'!$C$8,EOMONTH('Projektkostenkalkulation EP'!$C$8,0)))*('Projektkostenkalkulation EP'!$N$44/5)*
                                        'Projektkostenkalkulation EP'!$C$28)-SUM($B$8:M8))&gt;('Projektkostenkalkulation EP'!$N$44/5),('Projektkostenkalkulation EP'!$N$44/5),
                                         (NETWORKDAYS('Projektkostenkalkulation EP'!$C$8,
                                          EOMONTH('Projektkostenkalkulation EP'!$C$8,0)))*('Projektkostenkalkulation EP'!$N$44/5)*'Projektkostenkalkulation EP'!$C$28-SUM($B$8:M8))
                          ),
               "X"
            )</f>
        <v>0</v>
      </c>
      <c r="O8" s="122">
        <f xml:space="preserve"> IF(TEXT((EDATE('Projektkostenkalkulation EP'!$B$4,1)+N$3),"MM")=TEXT((EDATE('Projektkostenkalkulation EP'!$B$4,1)+(N$3-1)),"MM"),
             IF(
                        OR(
                                    TEXT((EDATE('Projektkostenkalkulation EP'!$B$4,1)+N$3),"TTT") = "Sa",
                                    TEXT((EDATE('Projektkostenkalkulation EP'!$B$4,1)+N$3),"TTT") = "So",
                                    IF(ISNA(VLOOKUP(EDATE('Projektkostenkalkulation EP'!$B$4,1)+N$3,Datenquellen!$F$7:$H$45,3,FALSE))," ",VLOOKUP(EDATE('Projektkostenkalkulation EP'!$B$4,1)+N$3,Datenquellen!$F$7:$H$45,3,FALSE))="X"
                                    ),
                          "X",
                          IF((((NETWORKDAYS('Projektkostenkalkulation EP'!$C$8,EOMONTH('Projektkostenkalkulation EP'!$C$8,0)))*('Projektkostenkalkulation EP'!$N$44/5)*
                                        'Projektkostenkalkulation EP'!$C$28)-SUM($B$8:N8))&gt;('Projektkostenkalkulation EP'!$N$44/5),('Projektkostenkalkulation EP'!$N$44/5),
                                         (NETWORKDAYS('Projektkostenkalkulation EP'!$C$8,
                                          EOMONTH('Projektkostenkalkulation EP'!$C$8,0)))*('Projektkostenkalkulation EP'!$N$44/5)*'Projektkostenkalkulation EP'!$C$28-SUM($B$8:N8))
                          ),
               "X"
            )</f>
        <v>0</v>
      </c>
      <c r="P8" s="122">
        <f xml:space="preserve"> IF(TEXT((EDATE('Projektkostenkalkulation EP'!$B$4,1)+O$3),"MM")=TEXT((EDATE('Projektkostenkalkulation EP'!$B$4,1)+(O$3-1)),"MM"),
             IF(
                        OR(
                                    TEXT((EDATE('Projektkostenkalkulation EP'!$B$4,1)+O$3),"TTT") = "Sa",
                                    TEXT((EDATE('Projektkostenkalkulation EP'!$B$4,1)+O$3),"TTT") = "So",
                                    IF(ISNA(VLOOKUP(EDATE('Projektkostenkalkulation EP'!$B$4,1)+O$3,Datenquellen!$F$7:$H$45,3,FALSE))," ",VLOOKUP(EDATE('Projektkostenkalkulation EP'!$B$4,1)+O$3,Datenquellen!$F$7:$H$45,3,FALSE))="X"
                                    ),
                          "X",
                          IF((((NETWORKDAYS('Projektkostenkalkulation EP'!$C$8,EOMONTH('Projektkostenkalkulation EP'!$C$8,0)))*('Projektkostenkalkulation EP'!$N$44/5)*
                                        'Projektkostenkalkulation EP'!$C$28)-SUM($B$8:O8))&gt;('Projektkostenkalkulation EP'!$N$44/5),('Projektkostenkalkulation EP'!$N$44/5),
                                         (NETWORKDAYS('Projektkostenkalkulation EP'!$C$8,
                                          EOMONTH('Projektkostenkalkulation EP'!$C$8,0)))*('Projektkostenkalkulation EP'!$N$44/5)*'Projektkostenkalkulation EP'!$C$28-SUM($B$8:O8))
                          ),
               "X"
            )</f>
        <v>0</v>
      </c>
      <c r="Q8" s="122">
        <f xml:space="preserve"> IF(TEXT((EDATE('Projektkostenkalkulation EP'!$B$4,1)+P$3),"MM")=TEXT((EDATE('Projektkostenkalkulation EP'!$B$4,1)+(P$3-1)),"MM"),
             IF(
                        OR(
                                    TEXT((EDATE('Projektkostenkalkulation EP'!$B$4,1)+P$3),"TTT") = "Sa",
                                    TEXT((EDATE('Projektkostenkalkulation EP'!$B$4,1)+P$3),"TTT") = "So",
                                    IF(ISNA(VLOOKUP(EDATE('Projektkostenkalkulation EP'!$B$4,1)+P$3,Datenquellen!$F$7:$H$45,3,FALSE))," ",VLOOKUP(EDATE('Projektkostenkalkulation EP'!$B$4,1)+P$3,Datenquellen!$F$7:$H$45,3,FALSE))="X"
                                    ),
                          "X",
                          IF((((NETWORKDAYS('Projektkostenkalkulation EP'!$C$8,EOMONTH('Projektkostenkalkulation EP'!$C$8,0)))*('Projektkostenkalkulation EP'!$N$44/5)*
                                        'Projektkostenkalkulation EP'!$C$28)-SUM($B$8:P8))&gt;('Projektkostenkalkulation EP'!$N$44/5),('Projektkostenkalkulation EP'!$N$44/5),
                                         (NETWORKDAYS('Projektkostenkalkulation EP'!$C$8,
                                          EOMONTH('Projektkostenkalkulation EP'!$C$8,0)))*('Projektkostenkalkulation EP'!$N$44/5)*'Projektkostenkalkulation EP'!$C$28-SUM($B$8:P8))
                          ),
               "X"
            )</f>
        <v>0</v>
      </c>
      <c r="R8" s="122" t="str">
        <f xml:space="preserve"> IF(TEXT((EDATE('Projektkostenkalkulation EP'!$B$4,1)+Q$3),"MM")=TEXT((EDATE('Projektkostenkalkulation EP'!$B$4,1)+(Q$3-1)),"MM"),
             IF(
                        OR(
                                    TEXT((EDATE('Projektkostenkalkulation EP'!$B$4,1)+Q$3),"TTT") = "Sa",
                                    TEXT((EDATE('Projektkostenkalkulation EP'!$B$4,1)+Q$3),"TTT") = "So",
                                    IF(ISNA(VLOOKUP(EDATE('Projektkostenkalkulation EP'!$B$4,1)+Q$3,Datenquellen!$F$7:$H$45,3,FALSE))," ",VLOOKUP(EDATE('Projektkostenkalkulation EP'!$B$4,1)+Q$3,Datenquellen!$F$7:$H$45,3,FALSE))="X"
                                    ),
                          "X",
                          IF((((NETWORKDAYS('Projektkostenkalkulation EP'!$C$8,EOMONTH('Projektkostenkalkulation EP'!$C$8,0)))*('Projektkostenkalkulation EP'!$N$44/5)*
                                        'Projektkostenkalkulation EP'!$C$28)-SUM($B$8:Q8))&gt;('Projektkostenkalkulation EP'!$N$44/5),('Projektkostenkalkulation EP'!$N$44/5),
                                         (NETWORKDAYS('Projektkostenkalkulation EP'!$C$8,
                                          EOMONTH('Projektkostenkalkulation EP'!$C$8,0)))*('Projektkostenkalkulation EP'!$N$44/5)*'Projektkostenkalkulation EP'!$C$28-SUM($B$8:Q8))
                          ),
               "X"
            )</f>
        <v>X</v>
      </c>
      <c r="S8" s="122" t="str">
        <f xml:space="preserve"> IF(TEXT((EDATE('Projektkostenkalkulation EP'!$B$4,1)+R$3),"MM")=TEXT((EDATE('Projektkostenkalkulation EP'!$B$4,1)+(R$3-1)),"MM"),
             IF(
                        OR(
                                    TEXT((EDATE('Projektkostenkalkulation EP'!$B$4,1)+R$3),"TTT") = "Sa",
                                    TEXT((EDATE('Projektkostenkalkulation EP'!$B$4,1)+R$3),"TTT") = "So",
                                    IF(ISNA(VLOOKUP(EDATE('Projektkostenkalkulation EP'!$B$4,1)+R$3,Datenquellen!$F$7:$H$45,3,FALSE))," ",VLOOKUP(EDATE('Projektkostenkalkulation EP'!$B$4,1)+R$3,Datenquellen!$F$7:$H$45,3,FALSE))="X"
                                    ),
                          "X",
                          IF((((NETWORKDAYS('Projektkostenkalkulation EP'!$C$8,EOMONTH('Projektkostenkalkulation EP'!$C$8,0)))*('Projektkostenkalkulation EP'!$N$44/5)*
                                        'Projektkostenkalkulation EP'!$C$28)-SUM($B$8:R8))&gt;('Projektkostenkalkulation EP'!$N$44/5),('Projektkostenkalkulation EP'!$N$44/5),
                                         (NETWORKDAYS('Projektkostenkalkulation EP'!$C$8,
                                          EOMONTH('Projektkostenkalkulation EP'!$C$8,0)))*('Projektkostenkalkulation EP'!$N$44/5)*'Projektkostenkalkulation EP'!$C$28-SUM($B$8:R8))
                          ),
               "X"
            )</f>
        <v>X</v>
      </c>
      <c r="T8" s="122">
        <f xml:space="preserve"> IF(TEXT((EDATE('Projektkostenkalkulation EP'!$B$4,1)+S$3),"MM")=TEXT((EDATE('Projektkostenkalkulation EP'!$B$4,1)+(S$3-1)),"MM"),
             IF(
                        OR(
                                    TEXT((EDATE('Projektkostenkalkulation EP'!$B$4,1)+S$3),"TTT") = "Sa",
                                    TEXT((EDATE('Projektkostenkalkulation EP'!$B$4,1)+S$3),"TTT") = "So",
                                    IF(ISNA(VLOOKUP(EDATE('Projektkostenkalkulation EP'!$B$4,1)+S$3,Datenquellen!$F$7:$H$45,3,FALSE))," ",VLOOKUP(EDATE('Projektkostenkalkulation EP'!$B$4,1)+S$3,Datenquellen!$F$7:$H$45,3,FALSE))="X"
                                    ),
                          "X",
                          IF((((NETWORKDAYS('Projektkostenkalkulation EP'!$C$8,EOMONTH('Projektkostenkalkulation EP'!$C$8,0)))*('Projektkostenkalkulation EP'!$N$44/5)*
                                        'Projektkostenkalkulation EP'!$C$28)-SUM($B$8:S8))&gt;('Projektkostenkalkulation EP'!$N$44/5),('Projektkostenkalkulation EP'!$N$44/5),
                                         (NETWORKDAYS('Projektkostenkalkulation EP'!$C$8,
                                          EOMONTH('Projektkostenkalkulation EP'!$C$8,0)))*('Projektkostenkalkulation EP'!$N$44/5)*'Projektkostenkalkulation EP'!$C$28-SUM($B$8:S8))
                          ),
               "X"
            )</f>
        <v>0</v>
      </c>
      <c r="U8" s="122">
        <f xml:space="preserve"> IF(TEXT((EDATE('Projektkostenkalkulation EP'!$B$4,1)+T$3),"MM")=TEXT((EDATE('Projektkostenkalkulation EP'!$B$4,1)+(T$3-1)),"MM"),
             IF(
                        OR(
                                    TEXT((EDATE('Projektkostenkalkulation EP'!$B$4,1)+T$3),"TTT") = "Sa",
                                    TEXT((EDATE('Projektkostenkalkulation EP'!$B$4,1)+T$3),"TTT") = "So",
                                    IF(ISNA(VLOOKUP(EDATE('Projektkostenkalkulation EP'!$B$4,1)+T$3,Datenquellen!$F$7:$H$45,3,FALSE))," ",VLOOKUP(EDATE('Projektkostenkalkulation EP'!$B$4,1)+T$3,Datenquellen!$F$7:$H$45,3,FALSE))="X"
                                    ),
                          "X",
                          IF((((NETWORKDAYS('Projektkostenkalkulation EP'!$C$8,EOMONTH('Projektkostenkalkulation EP'!$C$8,0)))*('Projektkostenkalkulation EP'!$N$44/5)*
                                        'Projektkostenkalkulation EP'!$C$28)-SUM($B$8:T8))&gt;('Projektkostenkalkulation EP'!$N$44/5),('Projektkostenkalkulation EP'!$N$44/5),
                                         (NETWORKDAYS('Projektkostenkalkulation EP'!$C$8,
                                          EOMONTH('Projektkostenkalkulation EP'!$C$8,0)))*('Projektkostenkalkulation EP'!$N$44/5)*'Projektkostenkalkulation EP'!$C$28-SUM($B$8:T8))
                          ),
               "X"
            )</f>
        <v>0</v>
      </c>
      <c r="V8" s="122">
        <f xml:space="preserve"> IF(TEXT((EDATE('Projektkostenkalkulation EP'!$B$4,1)+U$3),"MM")=TEXT((EDATE('Projektkostenkalkulation EP'!$B$4,1)+(U$3-1)),"MM"),
             IF(
                        OR(
                                    TEXT((EDATE('Projektkostenkalkulation EP'!$B$4,1)+U$3),"TTT") = "Sa",
                                    TEXT((EDATE('Projektkostenkalkulation EP'!$B$4,1)+U$3),"TTT") = "So",
                                    IF(ISNA(VLOOKUP(EDATE('Projektkostenkalkulation EP'!$B$4,1)+U$3,Datenquellen!$F$7:$H$45,3,FALSE))," ",VLOOKUP(EDATE('Projektkostenkalkulation EP'!$B$4,1)+U$3,Datenquellen!$F$7:$H$45,3,FALSE))="X"
                                    ),
                          "X",
                          IF((((NETWORKDAYS('Projektkostenkalkulation EP'!$C$8,EOMONTH('Projektkostenkalkulation EP'!$C$8,0)))*('Projektkostenkalkulation EP'!$N$44/5)*
                                        'Projektkostenkalkulation EP'!$C$28)-SUM($B$8:U8))&gt;('Projektkostenkalkulation EP'!$N$44/5),('Projektkostenkalkulation EP'!$N$44/5),
                                         (NETWORKDAYS('Projektkostenkalkulation EP'!$C$8,
                                          EOMONTH('Projektkostenkalkulation EP'!$C$8,0)))*('Projektkostenkalkulation EP'!$N$44/5)*'Projektkostenkalkulation EP'!$C$28-SUM($B$8:U8))
                          ),
               "X"
            )</f>
        <v>0</v>
      </c>
      <c r="W8" s="122">
        <f xml:space="preserve"> IF(TEXT((EDATE('Projektkostenkalkulation EP'!$B$4,1)+V$3),"MM")=TEXT((EDATE('Projektkostenkalkulation EP'!$B$4,1)+(V$3-1)),"MM"),
             IF(
                        OR(
                                    TEXT((EDATE('Projektkostenkalkulation EP'!$B$4,1)+V$3),"TTT") = "Sa",
                                    TEXT((EDATE('Projektkostenkalkulation EP'!$B$4,1)+V$3),"TTT") = "So",
                                    IF(ISNA(VLOOKUP(EDATE('Projektkostenkalkulation EP'!$B$4,1)+V$3,Datenquellen!$F$7:$H$45,3,FALSE))," ",VLOOKUP(EDATE('Projektkostenkalkulation EP'!$B$4,1)+V$3,Datenquellen!$F$7:$H$45,3,FALSE))="X"
                                    ),
                          "X",
                          IF((((NETWORKDAYS('Projektkostenkalkulation EP'!$C$8,EOMONTH('Projektkostenkalkulation EP'!$C$8,0)))*('Projektkostenkalkulation EP'!$N$44/5)*
                                        'Projektkostenkalkulation EP'!$C$28)-SUM($B$8:V8))&gt;('Projektkostenkalkulation EP'!$N$44/5),('Projektkostenkalkulation EP'!$N$44/5),
                                         (NETWORKDAYS('Projektkostenkalkulation EP'!$C$8,
                                          EOMONTH('Projektkostenkalkulation EP'!$C$8,0)))*('Projektkostenkalkulation EP'!$N$44/5)*'Projektkostenkalkulation EP'!$C$28-SUM($B$8:V8))
                          ),
               "X"
            )</f>
        <v>0</v>
      </c>
      <c r="X8" s="122">
        <f xml:space="preserve"> IF(TEXT((EDATE('Projektkostenkalkulation EP'!$B$4,1)+W$3),"MM")=TEXT((EDATE('Projektkostenkalkulation EP'!$B$4,1)+(W$3-1)),"MM"),
             IF(
                        OR(
                                    TEXT((EDATE('Projektkostenkalkulation EP'!$B$4,1)+W$3),"TTT") = "Sa",
                                    TEXT((EDATE('Projektkostenkalkulation EP'!$B$4,1)+W$3),"TTT") = "So",
                                    IF(ISNA(VLOOKUP(EDATE('Projektkostenkalkulation EP'!$B$4,1)+W$3,Datenquellen!$F$7:$H$45,3,FALSE))," ",VLOOKUP(EDATE('Projektkostenkalkulation EP'!$B$4,1)+W$3,Datenquellen!$F$7:$H$45,3,FALSE))="X"
                                    ),
                          "X",
                          IF((((NETWORKDAYS('Projektkostenkalkulation EP'!$C$8,EOMONTH('Projektkostenkalkulation EP'!$C$8,0)))*('Projektkostenkalkulation EP'!$N$44/5)*
                                        'Projektkostenkalkulation EP'!$C$28)-SUM($B$8:W8))&gt;('Projektkostenkalkulation EP'!$N$44/5),('Projektkostenkalkulation EP'!$N$44/5),
                                         (NETWORKDAYS('Projektkostenkalkulation EP'!$C$8,
                                          EOMONTH('Projektkostenkalkulation EP'!$C$8,0)))*('Projektkostenkalkulation EP'!$N$44/5)*'Projektkostenkalkulation EP'!$C$28-SUM($B$8:W8))
                          ),
               "X"
            )</f>
        <v>0</v>
      </c>
      <c r="Y8" s="122" t="str">
        <f xml:space="preserve"> IF(TEXT((EDATE('Projektkostenkalkulation EP'!$B$4,1)+X$3),"MM")=TEXT((EDATE('Projektkostenkalkulation EP'!$B$4,1)+(X$3-1)),"MM"),
             IF(
                        OR(
                                    TEXT((EDATE('Projektkostenkalkulation EP'!$B$4,1)+X$3),"TTT") = "Sa",
                                    TEXT((EDATE('Projektkostenkalkulation EP'!$B$4,1)+X$3),"TTT") = "So",
                                    IF(ISNA(VLOOKUP(EDATE('Projektkostenkalkulation EP'!$B$4,1)+X$3,Datenquellen!$F$7:$H$45,3,FALSE))," ",VLOOKUP(EDATE('Projektkostenkalkulation EP'!$B$4,1)+X$3,Datenquellen!$F$7:$H$45,3,FALSE))="X"
                                    ),
                          "X",
                          IF((((NETWORKDAYS('Projektkostenkalkulation EP'!$C$8,EOMONTH('Projektkostenkalkulation EP'!$C$8,0)))*('Projektkostenkalkulation EP'!$N$44/5)*
                                        'Projektkostenkalkulation EP'!$C$28)-SUM($B$8:X8))&gt;('Projektkostenkalkulation EP'!$N$44/5),('Projektkostenkalkulation EP'!$N$44/5),
                                         (NETWORKDAYS('Projektkostenkalkulation EP'!$C$8,
                                          EOMONTH('Projektkostenkalkulation EP'!$C$8,0)))*('Projektkostenkalkulation EP'!$N$44/5)*'Projektkostenkalkulation EP'!$C$28-SUM($B$8:X8))
                          ),
               "X"
            )</f>
        <v>X</v>
      </c>
      <c r="Z8" s="122" t="str">
        <f xml:space="preserve"> IF(TEXT((EDATE('Projektkostenkalkulation EP'!$B$4,1)+Y$3),"MM")=TEXT((EDATE('Projektkostenkalkulation EP'!$B$4,1)+(Y$3-1)),"MM"),
             IF(
                        OR(
                                    TEXT((EDATE('Projektkostenkalkulation EP'!$B$4,1)+Y$3),"TTT") = "Sa",
                                    TEXT((EDATE('Projektkostenkalkulation EP'!$B$4,1)+Y$3),"TTT") = "So",
                                    IF(ISNA(VLOOKUP(EDATE('Projektkostenkalkulation EP'!$B$4,1)+Y$3,Datenquellen!$F$7:$H$45,3,FALSE))," ",VLOOKUP(EDATE('Projektkostenkalkulation EP'!$B$4,1)+Y$3,Datenquellen!$F$7:$H$45,3,FALSE))="X"
                                    ),
                          "X",
                          IF((((NETWORKDAYS('Projektkostenkalkulation EP'!$C$8,EOMONTH('Projektkostenkalkulation EP'!$C$8,0)))*('Projektkostenkalkulation EP'!$N$44/5)*
                                        'Projektkostenkalkulation EP'!$C$28)-SUM($B$8:Y8))&gt;('Projektkostenkalkulation EP'!$N$44/5),('Projektkostenkalkulation EP'!$N$44/5),
                                         (NETWORKDAYS('Projektkostenkalkulation EP'!$C$8,
                                          EOMONTH('Projektkostenkalkulation EP'!$C$8,0)))*('Projektkostenkalkulation EP'!$N$44/5)*'Projektkostenkalkulation EP'!$C$28-SUM($B$8:Y8))
                          ),
               "X"
            )</f>
        <v>X</v>
      </c>
      <c r="AA8" s="122">
        <f xml:space="preserve"> IF(TEXT((EDATE('Projektkostenkalkulation EP'!$B$4,1)+Z$3),"MM")=TEXT((EDATE('Projektkostenkalkulation EP'!$B$4,1)+(Z$3-1)),"MM"),
             IF(
                        OR(
                                    TEXT((EDATE('Projektkostenkalkulation EP'!$B$4,1)+Z$3),"TTT") = "Sa",
                                    TEXT((EDATE('Projektkostenkalkulation EP'!$B$4,1)+Z$3),"TTT") = "So",
                                    IF(ISNA(VLOOKUP(EDATE('Projektkostenkalkulation EP'!$B$4,1)+Z$3,Datenquellen!$F$7:$H$45,3,FALSE))," ",VLOOKUP(EDATE('Projektkostenkalkulation EP'!$B$4,1)+Z$3,Datenquellen!$F$7:$H$45,3,FALSE))="X"
                                    ),
                          "X",
                          IF((((NETWORKDAYS('Projektkostenkalkulation EP'!$C$8,EOMONTH('Projektkostenkalkulation EP'!$C$8,0)))*('Projektkostenkalkulation EP'!$N$44/5)*
                                        'Projektkostenkalkulation EP'!$C$28)-SUM($B$8:Z8))&gt;('Projektkostenkalkulation EP'!$N$44/5),('Projektkostenkalkulation EP'!$N$44/5),
                                         (NETWORKDAYS('Projektkostenkalkulation EP'!$C$8,
                                          EOMONTH('Projektkostenkalkulation EP'!$C$8,0)))*('Projektkostenkalkulation EP'!$N$44/5)*'Projektkostenkalkulation EP'!$C$28-SUM($B$8:Z8))
                          ),
               "X"
            )</f>
        <v>0</v>
      </c>
      <c r="AB8" s="122">
        <f xml:space="preserve"> IF(TEXT((EDATE('Projektkostenkalkulation EP'!$B$4,1)+AA$3),"MM")=TEXT((EDATE('Projektkostenkalkulation EP'!$B$4,1)+(AA$3-1)),"MM"),
             IF(
                        OR(
                                    TEXT((EDATE('Projektkostenkalkulation EP'!$B$4,1)+AA$3),"TTT") = "Sa",
                                    TEXT((EDATE('Projektkostenkalkulation EP'!$B$4,1)+AA$3),"TTT") = "So",
                                    IF(ISNA(VLOOKUP(EDATE('Projektkostenkalkulation EP'!$B$4,1)+AA$3,Datenquellen!$F$7:$H$45,3,FALSE))," ",VLOOKUP(EDATE('Projektkostenkalkulation EP'!$B$4,1)+AA$3,Datenquellen!$F$7:$H$45,3,FALSE))="X"
                                    ),
                          "X",
                          IF((((NETWORKDAYS('Projektkostenkalkulation EP'!$C$8,EOMONTH('Projektkostenkalkulation EP'!$C$8,0)))*('Projektkostenkalkulation EP'!$N$44/5)*
                                        'Projektkostenkalkulation EP'!$C$28)-SUM($B$8:AA8))&gt;('Projektkostenkalkulation EP'!$N$44/5),('Projektkostenkalkulation EP'!$N$44/5),
                                         (NETWORKDAYS('Projektkostenkalkulation EP'!$C$8,
                                          EOMONTH('Projektkostenkalkulation EP'!$C$8,0)))*('Projektkostenkalkulation EP'!$N$44/5)*'Projektkostenkalkulation EP'!$C$28-SUM($B$8:AA8))
                          ),
               "X"
            )</f>
        <v>0</v>
      </c>
      <c r="AC8" s="122">
        <f xml:space="preserve"> IF(TEXT((EDATE('Projektkostenkalkulation EP'!$B$4,1)+AB$3),"MM")=TEXT((EDATE('Projektkostenkalkulation EP'!$B$4,1)+(AB$3-1)),"MM"),
             IF(
                        OR(
                                    TEXT((EDATE('Projektkostenkalkulation EP'!$B$4,1)+AB$3),"TTT") = "Sa",
                                    TEXT((EDATE('Projektkostenkalkulation EP'!$B$4,1)+AB$3),"TTT") = "So",
                                    IF(ISNA(VLOOKUP(EDATE('Projektkostenkalkulation EP'!$B$4,1)+AB$3,Datenquellen!$F$7:$H$45,3,FALSE))," ",VLOOKUP(EDATE('Projektkostenkalkulation EP'!$B$4,1)+AB$3,Datenquellen!$F$7:$H$45,3,FALSE))="X"
                                    ),
                          "X",
                          IF((((NETWORKDAYS('Projektkostenkalkulation EP'!$C$8,EOMONTH('Projektkostenkalkulation EP'!$C$8,0)))*('Projektkostenkalkulation EP'!$N$44/5)*
                                        'Projektkostenkalkulation EP'!$C$28)-SUM($B$8:AB8))&gt;('Projektkostenkalkulation EP'!$N$44/5),('Projektkostenkalkulation EP'!$N$44/5),
                                         (NETWORKDAYS('Projektkostenkalkulation EP'!$C$8,
                                          EOMONTH('Projektkostenkalkulation EP'!$C$8,0)))*('Projektkostenkalkulation EP'!$N$44/5)*'Projektkostenkalkulation EP'!$C$28-SUM($B$8:AB8))
                          ),
               "X"
            )</f>
        <v>0</v>
      </c>
      <c r="AD8" s="122">
        <f xml:space="preserve"> IF(TEXT((EDATE('Projektkostenkalkulation EP'!$B$4,1)+AC$3),"MM")=TEXT((EDATE('Projektkostenkalkulation EP'!$B$4,1)+(AC$3-1)),"MM"),
             IF(
                        OR(
                                    TEXT((EDATE('Projektkostenkalkulation EP'!$B$4,1)+AC$3),"TTT") = "Sa",
                                    TEXT((EDATE('Projektkostenkalkulation EP'!$B$4,1)+AC$3),"TTT") = "So",
                                    IF(ISNA(VLOOKUP(EDATE('Projektkostenkalkulation EP'!$B$4,1)+AC$3,Datenquellen!$F$7:$H$45,3,FALSE))," ",VLOOKUP(EDATE('Projektkostenkalkulation EP'!$B$4,1)+AC$3,Datenquellen!$F$7:$H$45,3,FALSE))="X"
                                    ),
                          "X",
                          IF((((NETWORKDAYS('Projektkostenkalkulation EP'!$C$8,EOMONTH('Projektkostenkalkulation EP'!$C$8,0)))*('Projektkostenkalkulation EP'!$N$44/5)*
                                        'Projektkostenkalkulation EP'!$C$28)-SUM($B$8:AC8))&gt;('Projektkostenkalkulation EP'!$N$44/5),('Projektkostenkalkulation EP'!$N$44/5),
                                         (NETWORKDAYS('Projektkostenkalkulation EP'!$C$8,
                                          EOMONTH('Projektkostenkalkulation EP'!$C$8,0)))*('Projektkostenkalkulation EP'!$N$44/5)*'Projektkostenkalkulation EP'!$C$28-SUM($B$8:AC8))
                          ),
               "X"
            )</f>
        <v>0</v>
      </c>
      <c r="AE8" s="122" t="str">
        <f xml:space="preserve"> IF(TEXT((EDATE('Projektkostenkalkulation EP'!$B$4,1)+AD$3),"MM")=TEXT((EDATE('Projektkostenkalkulation EP'!$B$4,1)+(AD$3-1)),"MM"),
             IF(
                        OR(
                                    TEXT((EDATE('Projektkostenkalkulation EP'!$B$4,1)+AD$3),"TTT") = "Sa",
                                    TEXT((EDATE('Projektkostenkalkulation EP'!$B$4,1)+AD$3),"TTT") = "So",
                                    IF(ISNA(VLOOKUP(EDATE('Projektkostenkalkulation EP'!$B$4,1)+AD$3,Datenquellen!$F$7:$H$45,3,FALSE))," ",VLOOKUP(EDATE('Projektkostenkalkulation EP'!$B$4,1)+AD$3,Datenquellen!$F$7:$H$45,3,FALSE))="X"
                                    ),
                          "X",
                          IF((((NETWORKDAYS('Projektkostenkalkulation EP'!$C$8,EOMONTH('Projektkostenkalkulation EP'!$C$8,0)))*('Projektkostenkalkulation EP'!$N$44/5)*
                                        'Projektkostenkalkulation EP'!$C$28)-SUM($B$8:AD8))&gt;('Projektkostenkalkulation EP'!$N$44/5),('Projektkostenkalkulation EP'!$N$44/5),
                                         (NETWORKDAYS('Projektkostenkalkulation EP'!$C$8,
                                          EOMONTH('Projektkostenkalkulation EP'!$C$8,0)))*('Projektkostenkalkulation EP'!$N$44/5)*'Projektkostenkalkulation EP'!$C$28-SUM($B$8:AD8))
                          ),
               "X"
            )</f>
        <v>X</v>
      </c>
      <c r="AF8" s="122" t="str">
        <f xml:space="preserve"> IF(TEXT((EDATE('Projektkostenkalkulation EP'!$B$4,1)+AE$3),"MM")=TEXT((EDATE('Projektkostenkalkulation EP'!$B$4,1)+(AE$3-1)),"MM"),
             IF(
                        OR(
                                    TEXT((EDATE('Projektkostenkalkulation EP'!$B$4,1)+AE$3),"TTT") = "Sa",
                                    TEXT((EDATE('Projektkostenkalkulation EP'!$B$4,1)+AE$3),"TTT") = "So",
                                    IF(ISNA(VLOOKUP(EDATE('Projektkostenkalkulation EP'!$B$4,1)+AE$3,Datenquellen!$F$7:$H$45,3,FALSE))," ",VLOOKUP(EDATE('Projektkostenkalkulation EP'!$B$4,1)+AE$3,Datenquellen!$F$7:$H$45,3,FALSE))="X"
                                    ),
                          "X",
                          IF((((NETWORKDAYS('Projektkostenkalkulation EP'!$C$8,EOMONTH('Projektkostenkalkulation EP'!$C$8,0)))*('Projektkostenkalkulation EP'!$N$44/5)*
                                        'Projektkostenkalkulation EP'!$C$28)-SUM($B$8:AE8))&gt;('Projektkostenkalkulation EP'!$N$44/5),('Projektkostenkalkulation EP'!$N$44/5),
                                         (NETWORKDAYS('Projektkostenkalkulation EP'!$C$8,
                                          EOMONTH('Projektkostenkalkulation EP'!$C$8,0)))*('Projektkostenkalkulation EP'!$N$44/5)*'Projektkostenkalkulation EP'!$C$28-SUM($B$8:AE8))
                          ),
               "X"
            )</f>
        <v>X</v>
      </c>
      <c r="AG8" s="121">
        <f>SUM(B8:AF8)</f>
        <v>0</v>
      </c>
      <c r="AH8" s="525">
        <f>AG8-AG9</f>
        <v>0</v>
      </c>
      <c r="AJ8" s="2" t="s">
        <v>81</v>
      </c>
      <c r="AK8" s="124" t="str">
        <f>IF(
            OR(
                     TEXT(EDATE('Projektkostenkalkulation EP'!$B$4,13),"TTT") = "Sa",
                     TEXT(EDATE('Projektkostenkalkulation EP'!$B$4,13),"TTT") = "So",
                     IF(ISNA(VLOOKUP(EDATE('Projektkostenkalkulation EP'!$B$4,13),Datenquellen!$F$7:$H$45,3,FALSE))," ",VLOOKUP(EDATE('Projektkostenkalkulation EP'!$B$4,13),Datenquellen!$F$7:$H$45,3,FALSE))="X"
                            ),
                    "X",
                    IF('Projektkostenkalkulation EP'!$O$28&gt;0,('Projektkostenkalkulation EP'!$N$44/5),0)
            )</f>
        <v>X</v>
      </c>
      <c r="AL8" s="122" t="str">
        <f xml:space="preserve"> IF(TEXT((EDATE('Projektkostenkalkulation EP'!$B$4,13)+B$3),"MM")=TEXT((EDATE('Projektkostenkalkulation EP'!$B$4,13)+(B$3-1)),"MM"),
             IF(
                        OR(
                                    TEXT((EDATE('Projektkostenkalkulation EP'!$B$4,13)+B$3),"TTT") = "Sa",
                                    TEXT((EDATE('Projektkostenkalkulation EP'!$B$4,13)+B$3),"TTT") = "So",
                                    IF(ISNA(VLOOKUP(EDATE('Projektkostenkalkulation EP'!$B$4,13)+B$3,Datenquellen!$F$7:$H$45,3,FALSE))," ",VLOOKUP(EDATE('Projektkostenkalkulation EP'!$B$4,13)+B$3,Datenquellen!$F$7:$H$45,3,FALSE))="X"
                                    ),
                          "X",
                          IF((((NETWORKDAYS('Projektkostenkalkulation EP'!$O$8,EOMONTH('Projektkostenkalkulation EP'!$O$8,0)))*('Projektkostenkalkulation EP'!$N$44/5)*
                                        'Projektkostenkalkulation EP'!$O$28)-SUM(AK$8:$AK8))&gt;('Projektkostenkalkulation EP'!$N$44/5),('Projektkostenkalkulation EP'!$N$44/5),
                                         (NETWORKDAYS('Projektkostenkalkulation EP'!$O$8,
                                          EOMONTH('Projektkostenkalkulation EP'!$O$8,0)))*('Projektkostenkalkulation EP'!$N$44/5)*'Projektkostenkalkulation EP'!$O$28-SUM(AK$8:$AK8))
                          ),
               "X"
            )</f>
        <v>X</v>
      </c>
      <c r="AM8" s="122">
        <f xml:space="preserve"> IF(TEXT((EDATE('Projektkostenkalkulation EP'!$B$4,13)+C$3),"MM")=TEXT((EDATE('Projektkostenkalkulation EP'!$B$4,13)+(C$3-1)),"MM"),
             IF(
                        OR(
                                    TEXT((EDATE('Projektkostenkalkulation EP'!$B$4,13)+C$3),"TTT") = "Sa",
                                    TEXT((EDATE('Projektkostenkalkulation EP'!$B$4,13)+C$3),"TTT") = "So",
                                    IF(ISNA(VLOOKUP(EDATE('Projektkostenkalkulation EP'!$B$4,13)+C$3,Datenquellen!$F$7:$H$45,3,FALSE))," ",VLOOKUP(EDATE('Projektkostenkalkulation EP'!$B$4,13)+C$3,Datenquellen!$F$7:$H$45,3,FALSE))="X"
                                    ),
                          "X",
                          IF((((NETWORKDAYS('Projektkostenkalkulation EP'!$O$8,EOMONTH('Projektkostenkalkulation EP'!$O$8,0)))*('Projektkostenkalkulation EP'!$N$44/5)*
                                        'Projektkostenkalkulation EP'!$O$28)-SUM($AK$8:AL8))&gt;('Projektkostenkalkulation EP'!$N$44/5),('Projektkostenkalkulation EP'!$N$44/5),
                                         (NETWORKDAYS('Projektkostenkalkulation EP'!$O$8,
                                          EOMONTH('Projektkostenkalkulation EP'!$O$8,0)))*('Projektkostenkalkulation EP'!$N$44/5)*'Projektkostenkalkulation EP'!$O$28-SUM($AK$8:AL8))
                          ),
               "X"
            )</f>
        <v>0</v>
      </c>
      <c r="AN8" s="122">
        <f xml:space="preserve"> IF(TEXT((EDATE('Projektkostenkalkulation EP'!$B$4,13)+D$3),"MM")=TEXT((EDATE('Projektkostenkalkulation EP'!$B$4,13)+(D$3-1)),"MM"),
             IF(
                        OR(
                                    TEXT((EDATE('Projektkostenkalkulation EP'!$B$4,13)+D$3),"TTT") = "Sa",
                                    TEXT((EDATE('Projektkostenkalkulation EP'!$B$4,13)+D$3),"TTT") = "So",
                                    IF(ISNA(VLOOKUP(EDATE('Projektkostenkalkulation EP'!$B$4,13)+D$3,Datenquellen!$F$7:$H$45,3,FALSE))," ",VLOOKUP(EDATE('Projektkostenkalkulation EP'!$B$4,13)+D$3,Datenquellen!$F$7:$H$45,3,FALSE))="X"
                                    ),
                          "X",
                          IF((((NETWORKDAYS('Projektkostenkalkulation EP'!$O$8,EOMONTH('Projektkostenkalkulation EP'!$O$8,0)))*('Projektkostenkalkulation EP'!$N$44/5)*
                                        'Projektkostenkalkulation EP'!$O$28)-SUM($AK$8:AM8))&gt;('Projektkostenkalkulation EP'!$N$44/5),('Projektkostenkalkulation EP'!$N$44/5),
                                         (NETWORKDAYS('Projektkostenkalkulation EP'!$O$8,
                                          EOMONTH('Projektkostenkalkulation EP'!$O$8,0)))*('Projektkostenkalkulation EP'!$N$44/5)*'Projektkostenkalkulation EP'!$O$28-SUM($AK$8:AM8))
                          ),
               "X"
            )</f>
        <v>0</v>
      </c>
      <c r="AO8" s="122">
        <f xml:space="preserve"> IF(TEXT((EDATE('Projektkostenkalkulation EP'!$B$4,13)+E$3),"MM")=TEXT((EDATE('Projektkostenkalkulation EP'!$B$4,13)+(E$3-1)),"MM"),
             IF(
                        OR(
                                    TEXT((EDATE('Projektkostenkalkulation EP'!$B$4,13)+E$3),"TTT") = "Sa",
                                    TEXT((EDATE('Projektkostenkalkulation EP'!$B$4,13)+E$3),"TTT") = "So",
                                    IF(ISNA(VLOOKUP(EDATE('Projektkostenkalkulation EP'!$B$4,13)+E$3,Datenquellen!$F$7:$H$45,3,FALSE))," ",VLOOKUP(EDATE('Projektkostenkalkulation EP'!$B$4,13)+E$3,Datenquellen!$F$7:$H$45,3,FALSE))="X"
                                    ),
                          "X",
                          IF((((NETWORKDAYS('Projektkostenkalkulation EP'!$O$8,EOMONTH('Projektkostenkalkulation EP'!$O$8,0)))*('Projektkostenkalkulation EP'!$N$44/5)*
                                        'Projektkostenkalkulation EP'!$O$28)-SUM($AK$8:AN8))&gt;('Projektkostenkalkulation EP'!$N$44/5),('Projektkostenkalkulation EP'!$N$44/5),
                                         (NETWORKDAYS('Projektkostenkalkulation EP'!$O$8,
                                          EOMONTH('Projektkostenkalkulation EP'!$O$8,0)))*('Projektkostenkalkulation EP'!$N$44/5)*'Projektkostenkalkulation EP'!$O$28-SUM($AK$8:AN8))
                          ),
               "X"
            )</f>
        <v>0</v>
      </c>
      <c r="AP8" s="122">
        <f xml:space="preserve"> IF(TEXT((EDATE('Projektkostenkalkulation EP'!$B$4,13)+F$3),"MM")=TEXT((EDATE('Projektkostenkalkulation EP'!$B$4,13)+(F$3-1)),"MM"),
             IF(
                        OR(
                                    TEXT((EDATE('Projektkostenkalkulation EP'!$B$4,13)+F$3),"TTT") = "Sa",
                                    TEXT((EDATE('Projektkostenkalkulation EP'!$B$4,13)+F$3),"TTT") = "So",
                                    IF(ISNA(VLOOKUP(EDATE('Projektkostenkalkulation EP'!$B$4,13)+F$3,Datenquellen!$F$7:$H$45,3,FALSE))," ",VLOOKUP(EDATE('Projektkostenkalkulation EP'!$B$4,13)+F$3,Datenquellen!$F$7:$H$45,3,FALSE))="X"
                                    ),
                          "X",
                          IF((((NETWORKDAYS('Projektkostenkalkulation EP'!$O$8,EOMONTH('Projektkostenkalkulation EP'!$O$8,0)))*('Projektkostenkalkulation EP'!$N$44/5)*
                                        'Projektkostenkalkulation EP'!$O$28)-SUM($AK$8:AO8))&gt;('Projektkostenkalkulation EP'!$N$44/5),('Projektkostenkalkulation EP'!$N$44/5),
                                         (NETWORKDAYS('Projektkostenkalkulation EP'!$O$8,
                                          EOMONTH('Projektkostenkalkulation EP'!$O$8,0)))*('Projektkostenkalkulation EP'!$N$44/5)*'Projektkostenkalkulation EP'!$O$28-SUM($AK$8:AO8))
                          ),
               "X"
            )</f>
        <v>0</v>
      </c>
      <c r="AQ8" s="122">
        <f xml:space="preserve"> IF(TEXT((EDATE('Projektkostenkalkulation EP'!$B$4,13)+G$3),"MM")=TEXT((EDATE('Projektkostenkalkulation EP'!$B$4,13)+(G$3-1)),"MM"),
             IF(
                        OR(
                                    TEXT((EDATE('Projektkostenkalkulation EP'!$B$4,13)+G$3),"TTT") = "Sa",
                                    TEXT((EDATE('Projektkostenkalkulation EP'!$B$4,13)+G$3),"TTT") = "So",
                                    IF(ISNA(VLOOKUP(EDATE('Projektkostenkalkulation EP'!$B$4,13)+G$3,Datenquellen!$F$7:$H$45,3,FALSE))," ",VLOOKUP(EDATE('Projektkostenkalkulation EP'!$B$4,13)+G$3,Datenquellen!$F$7:$H$45,3,FALSE))="X"
                                    ),
                          "X",
                          IF((((NETWORKDAYS('Projektkostenkalkulation EP'!$O$8,EOMONTH('Projektkostenkalkulation EP'!$O$8,0)))*('Projektkostenkalkulation EP'!$N$44/5)*
                                        'Projektkostenkalkulation EP'!$O$28)-SUM($AK$8:AP8))&gt;('Projektkostenkalkulation EP'!$N$44/5),('Projektkostenkalkulation EP'!$N$44/5),
                                         (NETWORKDAYS('Projektkostenkalkulation EP'!$O$8,
                                          EOMONTH('Projektkostenkalkulation EP'!$O$8,0)))*('Projektkostenkalkulation EP'!$N$44/5)*'Projektkostenkalkulation EP'!$O$28-SUM($AK$8:AP8))
                          ),
               "X"
            )</f>
        <v>0</v>
      </c>
      <c r="AR8" s="122" t="str">
        <f xml:space="preserve"> IF(TEXT((EDATE('Projektkostenkalkulation EP'!$B$4,13)+H$3),"MM")=TEXT((EDATE('Projektkostenkalkulation EP'!$B$4,13)+(H$3-1)),"MM"),
             IF(
                        OR(
                                    TEXT((EDATE('Projektkostenkalkulation EP'!$B$4,13)+H$3),"TTT") = "Sa",
                                    TEXT((EDATE('Projektkostenkalkulation EP'!$B$4,13)+H$3),"TTT") = "So",
                                    IF(ISNA(VLOOKUP(EDATE('Projektkostenkalkulation EP'!$B$4,13)+H$3,Datenquellen!$F$7:$H$45,3,FALSE))," ",VLOOKUP(EDATE('Projektkostenkalkulation EP'!$B$4,13)+H$3,Datenquellen!$F$7:$H$45,3,FALSE))="X"
                                    ),
                          "X",
                          IF((((NETWORKDAYS('Projektkostenkalkulation EP'!$O$8,EOMONTH('Projektkostenkalkulation EP'!$O$8,0)))*('Projektkostenkalkulation EP'!$N$44/5)*
                                        'Projektkostenkalkulation EP'!$O$28)-SUM($AK$8:AQ8))&gt;('Projektkostenkalkulation EP'!$N$44/5),('Projektkostenkalkulation EP'!$N$44/5),
                                         (NETWORKDAYS('Projektkostenkalkulation EP'!$O$8,
                                          EOMONTH('Projektkostenkalkulation EP'!$O$8,0)))*('Projektkostenkalkulation EP'!$N$44/5)*'Projektkostenkalkulation EP'!$O$28-SUM($AK$8:AQ8))
                          ),
               "X"
            )</f>
        <v>X</v>
      </c>
      <c r="AS8" s="122" t="str">
        <f xml:space="preserve"> IF(TEXT((EDATE('Projektkostenkalkulation EP'!$B$4,13)+I$3),"MM")=TEXT((EDATE('Projektkostenkalkulation EP'!$B$4,13)+(I$3-1)),"MM"),
             IF(
                        OR(
                                    TEXT((EDATE('Projektkostenkalkulation EP'!$B$4,13)+I$3),"TTT") = "Sa",
                                    TEXT((EDATE('Projektkostenkalkulation EP'!$B$4,13)+I$3),"TTT") = "So",
                                    IF(ISNA(VLOOKUP(EDATE('Projektkostenkalkulation EP'!$B$4,13)+I$3,Datenquellen!$F$7:$H$45,3,FALSE))," ",VLOOKUP(EDATE('Projektkostenkalkulation EP'!$B$4,13)+I$3,Datenquellen!$F$7:$H$45,3,FALSE))="X"
                                    ),
                          "X",
                          IF((((NETWORKDAYS('Projektkostenkalkulation EP'!$O$8,EOMONTH('Projektkostenkalkulation EP'!$O$8,0)))*('Projektkostenkalkulation EP'!$N$44/5)*
                                        'Projektkostenkalkulation EP'!$O$28)-SUM($AK$8:AR8))&gt;('Projektkostenkalkulation EP'!$N$44/5),('Projektkostenkalkulation EP'!$N$44/5),
                                         (NETWORKDAYS('Projektkostenkalkulation EP'!$O$8,
                                          EOMONTH('Projektkostenkalkulation EP'!$O$8,0)))*('Projektkostenkalkulation EP'!$N$44/5)*'Projektkostenkalkulation EP'!$O$28-SUM($AK$8:AR8))
                          ),
               "X"
            )</f>
        <v>X</v>
      </c>
      <c r="AT8" s="122">
        <f xml:space="preserve"> IF(TEXT((EDATE('Projektkostenkalkulation EP'!$B$4,13)+J$3),"MM")=TEXT((EDATE('Projektkostenkalkulation EP'!$B$4,13)+(J$3-1)),"MM"),
             IF(
                        OR(
                                    TEXT((EDATE('Projektkostenkalkulation EP'!$B$4,13)+J$3),"TTT") = "Sa",
                                    TEXT((EDATE('Projektkostenkalkulation EP'!$B$4,13)+J$3),"TTT") = "So",
                                    IF(ISNA(VLOOKUP(EDATE('Projektkostenkalkulation EP'!$B$4,13)+J$3,Datenquellen!$F$7:$H$45,3,FALSE))," ",VLOOKUP(EDATE('Projektkostenkalkulation EP'!$B$4,13)+J$3,Datenquellen!$F$7:$H$45,3,FALSE))="X"
                                    ),
                          "X",
                          IF((((NETWORKDAYS('Projektkostenkalkulation EP'!$O$8,EOMONTH('Projektkostenkalkulation EP'!$O$8,0)))*('Projektkostenkalkulation EP'!$N$44/5)*
                                        'Projektkostenkalkulation EP'!$O$28)-SUM($AK$8:AS8))&gt;('Projektkostenkalkulation EP'!$N$44/5),('Projektkostenkalkulation EP'!$N$44/5),
                                         (NETWORKDAYS('Projektkostenkalkulation EP'!$O$8,
                                          EOMONTH('Projektkostenkalkulation EP'!$O$8,0)))*('Projektkostenkalkulation EP'!$N$44/5)*'Projektkostenkalkulation EP'!$O$28-SUM($AK$8:AS8))
                          ),
               "X"
            )</f>
        <v>0</v>
      </c>
      <c r="AU8" s="122">
        <f xml:space="preserve"> IF(TEXT((EDATE('Projektkostenkalkulation EP'!$B$4,13)+K$3),"MM")=TEXT((EDATE('Projektkostenkalkulation EP'!$B$4,13)+(K$3-1)),"MM"),
             IF(
                        OR(
                                    TEXT((EDATE('Projektkostenkalkulation EP'!$B$4,13)+K$3),"TTT") = "Sa",
                                    TEXT((EDATE('Projektkostenkalkulation EP'!$B$4,13)+K$3),"TTT") = "So",
                                    IF(ISNA(VLOOKUP(EDATE('Projektkostenkalkulation EP'!$B$4,13)+K$3,Datenquellen!$F$7:$H$45,3,FALSE))," ",VLOOKUP(EDATE('Projektkostenkalkulation EP'!$B$4,13)+K$3,Datenquellen!$F$7:$H$45,3,FALSE))="X"
                                    ),
                          "X",
                          IF((((NETWORKDAYS('Projektkostenkalkulation EP'!$O$8,EOMONTH('Projektkostenkalkulation EP'!$O$8,0)))*('Projektkostenkalkulation EP'!$N$44/5)*
                                        'Projektkostenkalkulation EP'!$O$28)-SUM($AK$8:AT8))&gt;('Projektkostenkalkulation EP'!$N$44/5),('Projektkostenkalkulation EP'!$N$44/5),
                                         (NETWORKDAYS('Projektkostenkalkulation EP'!$O$8,
                                          EOMONTH('Projektkostenkalkulation EP'!$O$8,0)))*('Projektkostenkalkulation EP'!$N$44/5)*'Projektkostenkalkulation EP'!$O$28-SUM($AK$8:AT8))
                          ),
               "X"
            )</f>
        <v>0</v>
      </c>
      <c r="AV8" s="122">
        <f xml:space="preserve"> IF(TEXT((EDATE('Projektkostenkalkulation EP'!$B$4,13)+L$3),"MM")=TEXT((EDATE('Projektkostenkalkulation EP'!$B$4,13)+(L$3-1)),"MM"),
             IF(
                        OR(
                                    TEXT((EDATE('Projektkostenkalkulation EP'!$B$4,13)+L$3),"TTT") = "Sa",
                                    TEXT((EDATE('Projektkostenkalkulation EP'!$B$4,13)+L$3),"TTT") = "So",
                                    IF(ISNA(VLOOKUP(EDATE('Projektkostenkalkulation EP'!$B$4,13)+L$3,Datenquellen!$F$7:$H$45,3,FALSE))," ",VLOOKUP(EDATE('Projektkostenkalkulation EP'!$B$4,13)+L$3,Datenquellen!$F$7:$H$45,3,FALSE))="X"
                                    ),
                          "X",
                          IF((((NETWORKDAYS('Projektkostenkalkulation EP'!$O$8,EOMONTH('Projektkostenkalkulation EP'!$O$8,0)))*('Projektkostenkalkulation EP'!$N$44/5)*
                                        'Projektkostenkalkulation EP'!$O$28)-SUM($AK$8:AU8))&gt;('Projektkostenkalkulation EP'!$N$44/5),('Projektkostenkalkulation EP'!$N$44/5),
                                         (NETWORKDAYS('Projektkostenkalkulation EP'!$O$8,
                                          EOMONTH('Projektkostenkalkulation EP'!$O$8,0)))*('Projektkostenkalkulation EP'!$N$44/5)*'Projektkostenkalkulation EP'!$O$28-SUM($AK$8:AU8))
                          ),
               "X"
            )</f>
        <v>0</v>
      </c>
      <c r="AW8" s="122">
        <f xml:space="preserve"> IF(TEXT((EDATE('Projektkostenkalkulation EP'!$B$4,13)+M$3),"MM")=TEXT((EDATE('Projektkostenkalkulation EP'!$B$4,13)+(M$3-1)),"MM"),
             IF(
                        OR(
                                    TEXT((EDATE('Projektkostenkalkulation EP'!$B$4,13)+M$3),"TTT") = "Sa",
                                    TEXT((EDATE('Projektkostenkalkulation EP'!$B$4,13)+M$3),"TTT") = "So",
                                    IF(ISNA(VLOOKUP(EDATE('Projektkostenkalkulation EP'!$B$4,13)+M$3,Datenquellen!$F$7:$H$45,3,FALSE))," ",VLOOKUP(EDATE('Projektkostenkalkulation EP'!$B$4,13)+M$3,Datenquellen!$F$7:$H$45,3,FALSE))="X"
                                    ),
                          "X",
                          IF((((NETWORKDAYS('Projektkostenkalkulation EP'!$O$8,EOMONTH('Projektkostenkalkulation EP'!$O$8,0)))*('Projektkostenkalkulation EP'!$N$44/5)*
                                        'Projektkostenkalkulation EP'!$O$28)-SUM($AK$8:AV8))&gt;('Projektkostenkalkulation EP'!$N$44/5),('Projektkostenkalkulation EP'!$N$44/5),
                                         (NETWORKDAYS('Projektkostenkalkulation EP'!$O$8,
                                          EOMONTH('Projektkostenkalkulation EP'!$O$8,0)))*('Projektkostenkalkulation EP'!$N$44/5)*'Projektkostenkalkulation EP'!$O$28-SUM($AK$8:AV8))
                          ),
               "X"
            )</f>
        <v>0</v>
      </c>
      <c r="AX8" s="122">
        <f xml:space="preserve"> IF(TEXT((EDATE('Projektkostenkalkulation EP'!$B$4,13)+N$3),"MM")=TEXT((EDATE('Projektkostenkalkulation EP'!$B$4,13)+(N$3-1)),"MM"),
             IF(
                        OR(
                                    TEXT((EDATE('Projektkostenkalkulation EP'!$B$4,13)+N$3),"TTT") = "Sa",
                                    TEXT((EDATE('Projektkostenkalkulation EP'!$B$4,13)+N$3),"TTT") = "So",
                                    IF(ISNA(VLOOKUP(EDATE('Projektkostenkalkulation EP'!$B$4,13)+N$3,Datenquellen!$F$7:$H$45,3,FALSE))," ",VLOOKUP(EDATE('Projektkostenkalkulation EP'!$B$4,13)+N$3,Datenquellen!$F$7:$H$45,3,FALSE))="X"
                                    ),
                          "X",
                          IF((((NETWORKDAYS('Projektkostenkalkulation EP'!$O$8,EOMONTH('Projektkostenkalkulation EP'!$O$8,0)))*('Projektkostenkalkulation EP'!$N$44/5)*
                                        'Projektkostenkalkulation EP'!$O$28)-SUM($AK$8:AW8))&gt;('Projektkostenkalkulation EP'!$N$44/5),('Projektkostenkalkulation EP'!$N$44/5),
                                         (NETWORKDAYS('Projektkostenkalkulation EP'!$O$8,
                                          EOMONTH('Projektkostenkalkulation EP'!$O$8,0)))*('Projektkostenkalkulation EP'!$N$44/5)*'Projektkostenkalkulation EP'!$O$28-SUM($AK$8:AW8))
                          ),
               "X"
            )</f>
        <v>0</v>
      </c>
      <c r="AY8" s="122" t="str">
        <f xml:space="preserve"> IF(TEXT((EDATE('Projektkostenkalkulation EP'!$B$4,13)+O$3),"MM")=TEXT((EDATE('Projektkostenkalkulation EP'!$B$4,13)+(O$3-1)),"MM"),
             IF(
                        OR(
                                    TEXT((EDATE('Projektkostenkalkulation EP'!$B$4,13)+O$3),"TTT") = "Sa",
                                    TEXT((EDATE('Projektkostenkalkulation EP'!$B$4,13)+O$3),"TTT") = "So",
                                    IF(ISNA(VLOOKUP(EDATE('Projektkostenkalkulation EP'!$B$4,13)+O$3,Datenquellen!$F$7:$H$45,3,FALSE))," ",VLOOKUP(EDATE('Projektkostenkalkulation EP'!$B$4,13)+O$3,Datenquellen!$F$7:$H$45,3,FALSE))="X"
                                    ),
                          "X",
                          IF((((NETWORKDAYS('Projektkostenkalkulation EP'!$O$8,EOMONTH('Projektkostenkalkulation EP'!$O$8,0)))*('Projektkostenkalkulation EP'!$N$44/5)*
                                        'Projektkostenkalkulation EP'!$O$28)-SUM($AK$8:AX8))&gt;('Projektkostenkalkulation EP'!$N$44/5),('Projektkostenkalkulation EP'!$N$44/5),
                                         (NETWORKDAYS('Projektkostenkalkulation EP'!$O$8,
                                          EOMONTH('Projektkostenkalkulation EP'!$O$8,0)))*('Projektkostenkalkulation EP'!$N$44/5)*'Projektkostenkalkulation EP'!$O$28-SUM($AK$8:AX8))
                          ),
               "X"
            )</f>
        <v>X</v>
      </c>
      <c r="AZ8" s="122" t="str">
        <f xml:space="preserve"> IF(TEXT((EDATE('Projektkostenkalkulation EP'!$B$4,13)+P$3),"MM")=TEXT((EDATE('Projektkostenkalkulation EP'!$B$4,13)+(P$3-1)),"MM"),
             IF(
                        OR(
                                    TEXT((EDATE('Projektkostenkalkulation EP'!$B$4,13)+P$3),"TTT") = "Sa",
                                    TEXT((EDATE('Projektkostenkalkulation EP'!$B$4,13)+P$3),"TTT") = "So",
                                    IF(ISNA(VLOOKUP(EDATE('Projektkostenkalkulation EP'!$B$4,13)+P$3,Datenquellen!$F$7:$H$45,3,FALSE))," ",VLOOKUP(EDATE('Projektkostenkalkulation EP'!$B$4,13)+P$3,Datenquellen!$F$7:$H$45,3,FALSE))="X"
                                    ),
                          "X",
                          IF((((NETWORKDAYS('Projektkostenkalkulation EP'!$O$8,EOMONTH('Projektkostenkalkulation EP'!$O$8,0)))*('Projektkostenkalkulation EP'!$N$44/5)*
                                        'Projektkostenkalkulation EP'!$O$28)-SUM($AK$8:AY8))&gt;('Projektkostenkalkulation EP'!$N$44/5),('Projektkostenkalkulation EP'!$N$44/5),
                                         (NETWORKDAYS('Projektkostenkalkulation EP'!$O$8,
                                          EOMONTH('Projektkostenkalkulation EP'!$O$8,0)))*('Projektkostenkalkulation EP'!$N$44/5)*'Projektkostenkalkulation EP'!$O$28-SUM($AK$8:AY8))
                          ),
               "X"
            )</f>
        <v>X</v>
      </c>
      <c r="BA8" s="122">
        <f xml:space="preserve"> IF(TEXT((EDATE('Projektkostenkalkulation EP'!$B$4,13)+Q$3),"MM")=TEXT((EDATE('Projektkostenkalkulation EP'!$B$4,13)+(Q$3-1)),"MM"),
             IF(
                        OR(
                                    TEXT((EDATE('Projektkostenkalkulation EP'!$B$4,13)+Q$3),"TTT") = "Sa",
                                    TEXT((EDATE('Projektkostenkalkulation EP'!$B$4,13)+Q$3),"TTT") = "So",
                                    IF(ISNA(VLOOKUP(EDATE('Projektkostenkalkulation EP'!$B$4,13)+Q$3,Datenquellen!$F$7:$H$45,3,FALSE))," ",VLOOKUP(EDATE('Projektkostenkalkulation EP'!$B$4,13)+Q$3,Datenquellen!$F$7:$H$45,3,FALSE))="X"
                                    ),
                          "X",
                          IF((((NETWORKDAYS('Projektkostenkalkulation EP'!$O$8,EOMONTH('Projektkostenkalkulation EP'!$O$8,0)))*('Projektkostenkalkulation EP'!$N$44/5)*
                                        'Projektkostenkalkulation EP'!$O$28)-SUM($AK$8:AZ8))&gt;('Projektkostenkalkulation EP'!$N$44/5),('Projektkostenkalkulation EP'!$N$44/5),
                                         (NETWORKDAYS('Projektkostenkalkulation EP'!$O$8,
                                          EOMONTH('Projektkostenkalkulation EP'!$O$8,0)))*('Projektkostenkalkulation EP'!$N$44/5)*'Projektkostenkalkulation EP'!$O$28-SUM($AK$8:AZ8))
                          ),
               "X"
            )</f>
        <v>0</v>
      </c>
      <c r="BB8" s="122">
        <f xml:space="preserve"> IF(TEXT((EDATE('Projektkostenkalkulation EP'!$B$4,13)+R$3),"MM")=TEXT((EDATE('Projektkostenkalkulation EP'!$B$4,13)+(R$3-1)),"MM"),
             IF(
                        OR(
                                    TEXT((EDATE('Projektkostenkalkulation EP'!$B$4,13)+R$3),"TTT") = "Sa",
                                    TEXT((EDATE('Projektkostenkalkulation EP'!$B$4,13)+R$3),"TTT") = "So",
                                    IF(ISNA(VLOOKUP(EDATE('Projektkostenkalkulation EP'!$B$4,13)+R$3,Datenquellen!$F$7:$H$45,3,FALSE))," ",VLOOKUP(EDATE('Projektkostenkalkulation EP'!$B$4,13)+R$3,Datenquellen!$F$7:$H$45,3,FALSE))="X"
                                    ),
                          "X",
                          IF((((NETWORKDAYS('Projektkostenkalkulation EP'!$O$8,EOMONTH('Projektkostenkalkulation EP'!$O$8,0)))*('Projektkostenkalkulation EP'!$N$44/5)*
                                        'Projektkostenkalkulation EP'!$O$28)-SUM($AK$8:BA8))&gt;('Projektkostenkalkulation EP'!$N$44/5),('Projektkostenkalkulation EP'!$N$44/5),
                                         (NETWORKDAYS('Projektkostenkalkulation EP'!$O$8,
                                          EOMONTH('Projektkostenkalkulation EP'!$O$8,0)))*('Projektkostenkalkulation EP'!$N$44/5)*'Projektkostenkalkulation EP'!$O$28-SUM($AK$8:BA8))
                          ),
               "X"
            )</f>
        <v>0</v>
      </c>
      <c r="BC8" s="122">
        <f xml:space="preserve"> IF(TEXT((EDATE('Projektkostenkalkulation EP'!$B$4,13)+S$3),"MM")=TEXT((EDATE('Projektkostenkalkulation EP'!$B$4,13)+(S$3-1)),"MM"),
             IF(
                        OR(
                                    TEXT((EDATE('Projektkostenkalkulation EP'!$B$4,13)+S$3),"TTT") = "Sa",
                                    TEXT((EDATE('Projektkostenkalkulation EP'!$B$4,13)+S$3),"TTT") = "So",
                                    IF(ISNA(VLOOKUP(EDATE('Projektkostenkalkulation EP'!$B$4,13)+S$3,Datenquellen!$F$7:$H$45,3,FALSE))," ",VLOOKUP(EDATE('Projektkostenkalkulation EP'!$B$4,13)+S$3,Datenquellen!$F$7:$H$45,3,FALSE))="X"
                                    ),
                          "X",
                          IF((((NETWORKDAYS('Projektkostenkalkulation EP'!$O$8,EOMONTH('Projektkostenkalkulation EP'!$O$8,0)))*('Projektkostenkalkulation EP'!$N$44/5)*
                                        'Projektkostenkalkulation EP'!$O$28)-SUM($AK$8:BB8))&gt;('Projektkostenkalkulation EP'!$N$44/5),('Projektkostenkalkulation EP'!$N$44/5),
                                         (NETWORKDAYS('Projektkostenkalkulation EP'!$O$8,
                                          EOMONTH('Projektkostenkalkulation EP'!$O$8,0)))*('Projektkostenkalkulation EP'!$N$44/5)*'Projektkostenkalkulation EP'!$O$28-SUM($AK$8:BB8))
                          ),
               "X"
            )</f>
        <v>0</v>
      </c>
      <c r="BD8" s="122">
        <f xml:space="preserve"> IF(TEXT((EDATE('Projektkostenkalkulation EP'!$B$4,13)+T$3),"MM")=TEXT((EDATE('Projektkostenkalkulation EP'!$B$4,13)+(T$3-1)),"MM"),
             IF(
                        OR(
                                    TEXT((EDATE('Projektkostenkalkulation EP'!$B$4,13)+T$3),"TTT") = "Sa",
                                    TEXT((EDATE('Projektkostenkalkulation EP'!$B$4,13)+T$3),"TTT") = "So",
                                    IF(ISNA(VLOOKUP(EDATE('Projektkostenkalkulation EP'!$B$4,13)+T$3,Datenquellen!$F$7:$H$45,3,FALSE))," ",VLOOKUP(EDATE('Projektkostenkalkulation EP'!$B$4,13)+T$3,Datenquellen!$F$7:$H$45,3,FALSE))="X"
                                    ),
                          "X",
                          IF((((NETWORKDAYS('Projektkostenkalkulation EP'!$O$8,EOMONTH('Projektkostenkalkulation EP'!$O$8,0)))*('Projektkostenkalkulation EP'!$N$44/5)*
                                        'Projektkostenkalkulation EP'!$O$28)-SUM($AK$8:BC8))&gt;('Projektkostenkalkulation EP'!$N$44/5),('Projektkostenkalkulation EP'!$N$44/5),
                                         (NETWORKDAYS('Projektkostenkalkulation EP'!$O$8,
                                          EOMONTH('Projektkostenkalkulation EP'!$O$8,0)))*('Projektkostenkalkulation EP'!$N$44/5)*'Projektkostenkalkulation EP'!$O$28-SUM($AK$8:BC8))
                          ),
               "X"
            )</f>
        <v>0</v>
      </c>
      <c r="BE8" s="122">
        <f xml:space="preserve"> IF(TEXT((EDATE('Projektkostenkalkulation EP'!$B$4,13)+U$3),"MM")=TEXT((EDATE('Projektkostenkalkulation EP'!$B$4,13)+(U$3-1)),"MM"),
             IF(
                        OR(
                                    TEXT((EDATE('Projektkostenkalkulation EP'!$B$4,13)+U$3),"TTT") = "Sa",
                                    TEXT((EDATE('Projektkostenkalkulation EP'!$B$4,13)+U$3),"TTT") = "So",
                                    IF(ISNA(VLOOKUP(EDATE('Projektkostenkalkulation EP'!$B$4,13)+U$3,Datenquellen!$F$7:$H$45,3,FALSE))," ",VLOOKUP(EDATE('Projektkostenkalkulation EP'!$B$4,13)+U$3,Datenquellen!$F$7:$H$45,3,FALSE))="X"
                                    ),
                          "X",
                          IF((((NETWORKDAYS('Projektkostenkalkulation EP'!$O$8,EOMONTH('Projektkostenkalkulation EP'!$O$8,0)))*('Projektkostenkalkulation EP'!$N$44/5)*
                                        'Projektkostenkalkulation EP'!$O$28)-SUM($AK$8:BD8))&gt;('Projektkostenkalkulation EP'!$N$44/5),('Projektkostenkalkulation EP'!$N$44/5),
                                         (NETWORKDAYS('Projektkostenkalkulation EP'!$O$8,
                                          EOMONTH('Projektkostenkalkulation EP'!$O$8,0)))*('Projektkostenkalkulation EP'!$N$44/5)*'Projektkostenkalkulation EP'!$O$28-SUM($AK$8:BD8))
                          ),
               "X"
            )</f>
        <v>0</v>
      </c>
      <c r="BF8" s="122" t="str">
        <f xml:space="preserve"> IF(TEXT((EDATE('Projektkostenkalkulation EP'!$B$4,13)+V$3),"MM")=TEXT((EDATE('Projektkostenkalkulation EP'!$B$4,13)+(V$3-1)),"MM"),
             IF(
                        OR(
                                    TEXT((EDATE('Projektkostenkalkulation EP'!$B$4,13)+V$3),"TTT") = "Sa",
                                    TEXT((EDATE('Projektkostenkalkulation EP'!$B$4,13)+V$3),"TTT") = "So",
                                    IF(ISNA(VLOOKUP(EDATE('Projektkostenkalkulation EP'!$B$4,13)+V$3,Datenquellen!$F$7:$H$45,3,FALSE))," ",VLOOKUP(EDATE('Projektkostenkalkulation EP'!$B$4,13)+V$3,Datenquellen!$F$7:$H$45,3,FALSE))="X"
                                    ),
                          "X",
                          IF((((NETWORKDAYS('Projektkostenkalkulation EP'!$O$8,EOMONTH('Projektkostenkalkulation EP'!$O$8,0)))*('Projektkostenkalkulation EP'!$N$44/5)*
                                        'Projektkostenkalkulation EP'!$O$28)-SUM($AK$8:BE8))&gt;('Projektkostenkalkulation EP'!$N$44/5),('Projektkostenkalkulation EP'!$N$44/5),
                                         (NETWORKDAYS('Projektkostenkalkulation EP'!$O$8,
                                          EOMONTH('Projektkostenkalkulation EP'!$O$8,0)))*('Projektkostenkalkulation EP'!$N$44/5)*'Projektkostenkalkulation EP'!$O$28-SUM($AK$8:BE8))
                          ),
               "X"
            )</f>
        <v>X</v>
      </c>
      <c r="BG8" s="122" t="str">
        <f xml:space="preserve"> IF(TEXT((EDATE('Projektkostenkalkulation EP'!$B$4,13)+W$3),"MM")=TEXT((EDATE('Projektkostenkalkulation EP'!$B$4,13)+(W$3-1)),"MM"),
             IF(
                        OR(
                                    TEXT((EDATE('Projektkostenkalkulation EP'!$B$4,13)+W$3),"TTT") = "Sa",
                                    TEXT((EDATE('Projektkostenkalkulation EP'!$B$4,13)+W$3),"TTT") = "So",
                                    IF(ISNA(VLOOKUP(EDATE('Projektkostenkalkulation EP'!$B$4,13)+W$3,Datenquellen!$F$7:$H$45,3,FALSE))," ",VLOOKUP(EDATE('Projektkostenkalkulation EP'!$B$4,13)+W$3,Datenquellen!$F$7:$H$45,3,FALSE))="X"
                                    ),
                          "X",
                          IF((((NETWORKDAYS('Projektkostenkalkulation EP'!$O$8,EOMONTH('Projektkostenkalkulation EP'!$O$8,0)))*('Projektkostenkalkulation EP'!$N$44/5)*
                                        'Projektkostenkalkulation EP'!$O$28)-SUM($AK$8:BF8))&gt;('Projektkostenkalkulation EP'!$N$44/5),('Projektkostenkalkulation EP'!$N$44/5),
                                         (NETWORKDAYS('Projektkostenkalkulation EP'!$O$8,
                                          EOMONTH('Projektkostenkalkulation EP'!$O$8,0)))*('Projektkostenkalkulation EP'!$N$44/5)*'Projektkostenkalkulation EP'!$O$28-SUM($AK$8:BF8))
                          ),
               "X"
            )</f>
        <v>X</v>
      </c>
      <c r="BH8" s="122">
        <f xml:space="preserve"> IF(TEXT((EDATE('Projektkostenkalkulation EP'!$B$4,13)+X$3),"MM")=TEXT((EDATE('Projektkostenkalkulation EP'!$B$4,13)+(X$3-1)),"MM"),
             IF(
                        OR(
                                    TEXT((EDATE('Projektkostenkalkulation EP'!$B$4,13)+X$3),"TTT") = "Sa",
                                    TEXT((EDATE('Projektkostenkalkulation EP'!$B$4,13)+X$3),"TTT") = "So",
                                    IF(ISNA(VLOOKUP(EDATE('Projektkostenkalkulation EP'!$B$4,13)+X$3,Datenquellen!$F$7:$H$45,3,FALSE))," ",VLOOKUP(EDATE('Projektkostenkalkulation EP'!$B$4,13)+X$3,Datenquellen!$F$7:$H$45,3,FALSE))="X"
                                    ),
                          "X",
                          IF((((NETWORKDAYS('Projektkostenkalkulation EP'!$O$8,EOMONTH('Projektkostenkalkulation EP'!$O$8,0)))*('Projektkostenkalkulation EP'!$N$44/5)*
                                        'Projektkostenkalkulation EP'!$O$28)-SUM($AK$8:BG8))&gt;('Projektkostenkalkulation EP'!$N$44/5),('Projektkostenkalkulation EP'!$N$44/5),
                                         (NETWORKDAYS('Projektkostenkalkulation EP'!$O$8,
                                          EOMONTH('Projektkostenkalkulation EP'!$O$8,0)))*('Projektkostenkalkulation EP'!$N$44/5)*'Projektkostenkalkulation EP'!$O$28-SUM($AK$8:BG8))
                          ),
               "X"
            )</f>
        <v>0</v>
      </c>
      <c r="BI8" s="122">
        <f xml:space="preserve"> IF(TEXT((EDATE('Projektkostenkalkulation EP'!$B$4,13)+Y$3),"MM")=TEXT((EDATE('Projektkostenkalkulation EP'!$B$4,13)+(Y$3-1)),"MM"),
             IF(
                        OR(
                                    TEXT((EDATE('Projektkostenkalkulation EP'!$B$4,13)+Y$3),"TTT") = "Sa",
                                    TEXT((EDATE('Projektkostenkalkulation EP'!$B$4,13)+Y$3),"TTT") = "So",
                                    IF(ISNA(VLOOKUP(EDATE('Projektkostenkalkulation EP'!$B$4,13)+Y$3,Datenquellen!$F$7:$H$45,3,FALSE))," ",VLOOKUP(EDATE('Projektkostenkalkulation EP'!$B$4,13)+Y$3,Datenquellen!$F$7:$H$45,3,FALSE))="X"
                                    ),
                          "X",
                          IF((((NETWORKDAYS('Projektkostenkalkulation EP'!$O$8,EOMONTH('Projektkostenkalkulation EP'!$O$8,0)))*('Projektkostenkalkulation EP'!$N$44/5)*
                                        'Projektkostenkalkulation EP'!$O$28)-SUM($AK$8:BH8))&gt;('Projektkostenkalkulation EP'!$N$44/5),('Projektkostenkalkulation EP'!$N$44/5),
                                         (NETWORKDAYS('Projektkostenkalkulation EP'!$O$8,
                                          EOMONTH('Projektkostenkalkulation EP'!$O$8,0)))*('Projektkostenkalkulation EP'!$N$44/5)*'Projektkostenkalkulation EP'!$O$28-SUM($AK$8:BH8))
                          ),
               "X"
            )</f>
        <v>0</v>
      </c>
      <c r="BJ8" s="122">
        <f xml:space="preserve"> IF(TEXT((EDATE('Projektkostenkalkulation EP'!$B$4,13)+Z$3),"MM")=TEXT((EDATE('Projektkostenkalkulation EP'!$B$4,13)+(Z$3-1)),"MM"),
             IF(
                        OR(
                                    TEXT((EDATE('Projektkostenkalkulation EP'!$B$4,13)+Z$3),"TTT") = "Sa",
                                    TEXT((EDATE('Projektkostenkalkulation EP'!$B$4,13)+Z$3),"TTT") = "So",
                                    IF(ISNA(VLOOKUP(EDATE('Projektkostenkalkulation EP'!$B$4,13)+Z$3,Datenquellen!$F$7:$H$45,3,FALSE))," ",VLOOKUP(EDATE('Projektkostenkalkulation EP'!$B$4,13)+Z$3,Datenquellen!$F$7:$H$45,3,FALSE))="X"
                                    ),
                          "X",
                          IF((((NETWORKDAYS('Projektkostenkalkulation EP'!$O$8,EOMONTH('Projektkostenkalkulation EP'!$O$8,0)))*('Projektkostenkalkulation EP'!$N$44/5)*
                                        'Projektkostenkalkulation EP'!$O$28)-SUM($AK$8:BI8))&gt;('Projektkostenkalkulation EP'!$N$44/5),('Projektkostenkalkulation EP'!$N$44/5),
                                         (NETWORKDAYS('Projektkostenkalkulation EP'!$O$8,
                                          EOMONTH('Projektkostenkalkulation EP'!$O$8,0)))*('Projektkostenkalkulation EP'!$N$44/5)*'Projektkostenkalkulation EP'!$O$28-SUM($AK$8:BI8))
                          ),
               "X"
            )</f>
        <v>0</v>
      </c>
      <c r="BK8" s="122">
        <f xml:space="preserve"> IF(TEXT((EDATE('Projektkostenkalkulation EP'!$B$4,13)+AA$3),"MM")=TEXT((EDATE('Projektkostenkalkulation EP'!$B$4,13)+(AA$3-1)),"MM"),
             IF(
                        OR(
                                    TEXT((EDATE('Projektkostenkalkulation EP'!$B$4,13)+AA$3),"TTT") = "Sa",
                                    TEXT((EDATE('Projektkostenkalkulation EP'!$B$4,13)+AA$3),"TTT") = "So",
                                    IF(ISNA(VLOOKUP(EDATE('Projektkostenkalkulation EP'!$B$4,13)+AA$3,Datenquellen!$F$7:$H$45,3,FALSE))," ",VLOOKUP(EDATE('Projektkostenkalkulation EP'!$B$4,13)+AA$3,Datenquellen!$F$7:$H$45,3,FALSE))="X"
                                    ),
                          "X",
                          IF((((NETWORKDAYS('Projektkostenkalkulation EP'!$O$8,EOMONTH('Projektkostenkalkulation EP'!$O$8,0)))*('Projektkostenkalkulation EP'!$N$44/5)*
                                        'Projektkostenkalkulation EP'!$O$28)-SUM($AK$8:BJ8))&gt;('Projektkostenkalkulation EP'!$N$44/5),('Projektkostenkalkulation EP'!$N$44/5),
                                         (NETWORKDAYS('Projektkostenkalkulation EP'!$O$8,
                                          EOMONTH('Projektkostenkalkulation EP'!$O$8,0)))*('Projektkostenkalkulation EP'!$N$44/5)*'Projektkostenkalkulation EP'!$O$28-SUM($AK$8:BJ8))
                          ),
               "X"
            )</f>
        <v>0</v>
      </c>
      <c r="BL8" s="122">
        <f xml:space="preserve"> IF(TEXT((EDATE('Projektkostenkalkulation EP'!$B$4,13)+AB$3),"MM")=TEXT((EDATE('Projektkostenkalkulation EP'!$B$4,13)+(AB$3-1)),"MM"),
             IF(
                        OR(
                                    TEXT((EDATE('Projektkostenkalkulation EP'!$B$4,13)+AB$3),"TTT") = "Sa",
                                    TEXT((EDATE('Projektkostenkalkulation EP'!$B$4,13)+AB$3),"TTT") = "So",
                                    IF(ISNA(VLOOKUP(EDATE('Projektkostenkalkulation EP'!$B$4,13)+AB$3,Datenquellen!$F$7:$H$45,3,FALSE))," ",VLOOKUP(EDATE('Projektkostenkalkulation EP'!$B$4,13)+AB$3,Datenquellen!$F$7:$H$45,3,FALSE))="X"
                                    ),
                          "X",
                          IF((((NETWORKDAYS('Projektkostenkalkulation EP'!$O$8,EOMONTH('Projektkostenkalkulation EP'!$O$8,0)))*('Projektkostenkalkulation EP'!$N$44/5)*
                                        'Projektkostenkalkulation EP'!$O$28)-SUM($AK$8:BK8))&gt;('Projektkostenkalkulation EP'!$N$44/5),('Projektkostenkalkulation EP'!$N$44/5),
                                         (NETWORKDAYS('Projektkostenkalkulation EP'!$O$8,
                                          EOMONTH('Projektkostenkalkulation EP'!$O$8,0)))*('Projektkostenkalkulation EP'!$N$44/5)*'Projektkostenkalkulation EP'!$O$28-SUM($AK$8:BK8))
                          ),
               "X"
            )</f>
        <v>0</v>
      </c>
      <c r="BM8" s="122" t="str">
        <f xml:space="preserve"> IF(TEXT((EDATE('Projektkostenkalkulation EP'!$B$4,13)+AC$3),"MM")=TEXT((EDATE('Projektkostenkalkulation EP'!$B$4,13)+(AC$3-1)),"MM"),
             IF(
                        OR(
                                    TEXT((EDATE('Projektkostenkalkulation EP'!$B$4,13)+AC$3),"TTT") = "Sa",
                                    TEXT((EDATE('Projektkostenkalkulation EP'!$B$4,13)+AC$3),"TTT") = "So",
                                    IF(ISNA(VLOOKUP(EDATE('Projektkostenkalkulation EP'!$B$4,13)+AC$3,Datenquellen!$F$7:$H$45,3,FALSE))," ",VLOOKUP(EDATE('Projektkostenkalkulation EP'!$B$4,13)+AC$3,Datenquellen!$F$7:$H$45,3,FALSE))="X"
                                    ),
                          "X",
                          IF((((NETWORKDAYS('Projektkostenkalkulation EP'!$O$8,EOMONTH('Projektkostenkalkulation EP'!$O$8,0)))*('Projektkostenkalkulation EP'!$N$44/5)*
                                        'Projektkostenkalkulation EP'!$O$28)-SUM($AK$8:BL8))&gt;('Projektkostenkalkulation EP'!$N$44/5),('Projektkostenkalkulation EP'!$N$44/5),
                                         (NETWORKDAYS('Projektkostenkalkulation EP'!$O$8,
                                          EOMONTH('Projektkostenkalkulation EP'!$O$8,0)))*('Projektkostenkalkulation EP'!$N$44/5)*'Projektkostenkalkulation EP'!$O$28-SUM($AK$8:BL8))
                          ),
               "X"
            )</f>
        <v>X</v>
      </c>
      <c r="BN8" s="122" t="str">
        <f xml:space="preserve"> IF(TEXT((EDATE('Projektkostenkalkulation EP'!$B$4,13)+AD$3),"MM")=TEXT((EDATE('Projektkostenkalkulation EP'!$B$4,13)+(AD$3-1)),"MM"),
             IF(
                        OR(
                                    TEXT((EDATE('Projektkostenkalkulation EP'!$B$4,13)+AD$3),"TTT") = "Sa",
                                    TEXT((EDATE('Projektkostenkalkulation EP'!$B$4,13)+AD$3),"TTT") = "So",
                                    IF(ISNA(VLOOKUP(EDATE('Projektkostenkalkulation EP'!$B$4,13)+AD$3,Datenquellen!$F$7:$H$45,3,FALSE))," ",VLOOKUP(EDATE('Projektkostenkalkulation EP'!$B$4,13)+AD$3,Datenquellen!$F$7:$H$45,3,FALSE))="X"
                                    ),
                          "X",
                          IF((((NETWORKDAYS('Projektkostenkalkulation EP'!$O$8,EOMONTH('Projektkostenkalkulation EP'!$O$8,0)))*('Projektkostenkalkulation EP'!$N$44/5)*
                                        'Projektkostenkalkulation EP'!$O$28)-SUM($AK$8:BM8))&gt;('Projektkostenkalkulation EP'!$N$44/5),('Projektkostenkalkulation EP'!$N$44/5),
                                         (NETWORKDAYS('Projektkostenkalkulation EP'!$O$8,
                                          EOMONTH('Projektkostenkalkulation EP'!$O$8,0)))*('Projektkostenkalkulation EP'!$N$44/5)*'Projektkostenkalkulation EP'!$O$28-SUM($AK$8:BM8))
                          ),
               "X"
            )</f>
        <v>X</v>
      </c>
      <c r="BO8" s="122">
        <f xml:space="preserve"> IF(TEXT((EDATE('Projektkostenkalkulation EP'!$B$4,13)+AE$3),"MM")=TEXT((EDATE('Projektkostenkalkulation EP'!$B$4,13)+(AE$3-1)),"MM"),
             IF(
                        OR(
                                    TEXT((EDATE('Projektkostenkalkulation EP'!$B$4,13)+AE$3),"TTT") = "Sa",
                                    TEXT((EDATE('Projektkostenkalkulation EP'!$B$4,13)+AE$3),"TTT") = "So",
                                    IF(ISNA(VLOOKUP(EDATE('Projektkostenkalkulation EP'!$B$4,13)+AE$3,Datenquellen!$F$7:$H$45,3,FALSE))," ",VLOOKUP(EDATE('Projektkostenkalkulation EP'!$B$4,13)+AE$3,Datenquellen!$F$7:$H$45,3,FALSE))="X"
                                    ),
                          "X",
                          IF((((NETWORKDAYS('Projektkostenkalkulation EP'!$O$8,EOMONTH('Projektkostenkalkulation EP'!$O$8,0)))*('Projektkostenkalkulation EP'!$N$44/5)*
                                        'Projektkostenkalkulation EP'!$O$28)-SUM($AK$8:BN8))&gt;('Projektkostenkalkulation EP'!$N$44/5),('Projektkostenkalkulation EP'!$N$44/5),
                                         (NETWORKDAYS('Projektkostenkalkulation EP'!$O$8,
                                          EOMONTH('Projektkostenkalkulation EP'!$O$8,0)))*('Projektkostenkalkulation EP'!$N$44/5)*'Projektkostenkalkulation EP'!$O$28-SUM($AK$8:BN8))
                          ),
               "X"
            )</f>
        <v>0</v>
      </c>
      <c r="BP8" s="121">
        <f>SUM(AK8:BO8)</f>
        <v>0</v>
      </c>
      <c r="BQ8" s="525">
        <f>BP8-BP9</f>
        <v>0</v>
      </c>
    </row>
    <row r="9" spans="1:69" ht="14.25" customHeight="1" thickBot="1" x14ac:dyDescent="0.25">
      <c r="A9" s="3" t="s">
        <v>82</v>
      </c>
      <c r="B9" s="270"/>
      <c r="C9" s="272"/>
      <c r="D9" s="272"/>
      <c r="E9" s="272"/>
      <c r="F9" s="272"/>
      <c r="G9" s="272"/>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123">
        <f>SUM(B9:AF9)</f>
        <v>0</v>
      </c>
      <c r="AH9" s="526"/>
      <c r="AJ9" s="3" t="s">
        <v>82</v>
      </c>
      <c r="AK9" s="270"/>
      <c r="AL9" s="272"/>
      <c r="AM9" s="272"/>
      <c r="AN9" s="272"/>
      <c r="AO9" s="272"/>
      <c r="AP9" s="272"/>
      <c r="AQ9" s="272"/>
      <c r="AR9" s="272"/>
      <c r="AS9" s="272"/>
      <c r="AT9" s="272"/>
      <c r="AU9" s="272"/>
      <c r="AV9" s="272"/>
      <c r="AW9" s="272"/>
      <c r="AX9" s="272"/>
      <c r="AY9" s="272"/>
      <c r="AZ9" s="272"/>
      <c r="BA9" s="272"/>
      <c r="BB9" s="272"/>
      <c r="BC9" s="272"/>
      <c r="BD9" s="272"/>
      <c r="BE9" s="272"/>
      <c r="BF9" s="272"/>
      <c r="BG9" s="272"/>
      <c r="BH9" s="272"/>
      <c r="BI9" s="272"/>
      <c r="BJ9" s="272"/>
      <c r="BK9" s="272"/>
      <c r="BL9" s="272"/>
      <c r="BM9" s="272"/>
      <c r="BN9" s="272"/>
      <c r="BO9" s="272"/>
      <c r="BP9" s="123">
        <f>SUM(AK9:BO9)</f>
        <v>0</v>
      </c>
      <c r="BQ9" s="526"/>
    </row>
    <row r="10" spans="1:69" ht="14.25" customHeight="1" x14ac:dyDescent="0.2">
      <c r="A10" s="1" t="s">
        <v>59</v>
      </c>
      <c r="B10" s="527" t="str">
        <f>TEXT('Projektkostenkalkulation EP'!$D$8,"MMMM JJJJ")</f>
        <v>März 2024</v>
      </c>
      <c r="C10" s="527"/>
      <c r="D10" s="527"/>
      <c r="E10" s="527"/>
      <c r="F10" s="527"/>
      <c r="G10" s="527"/>
      <c r="H10" s="527"/>
      <c r="I10" s="527"/>
      <c r="J10" s="527"/>
      <c r="K10" s="527"/>
      <c r="L10" s="527"/>
      <c r="M10" s="527"/>
      <c r="N10" s="527"/>
      <c r="O10" s="527"/>
      <c r="P10" s="527"/>
      <c r="Q10" s="527"/>
      <c r="R10" s="527"/>
      <c r="S10" s="527"/>
      <c r="T10" s="527"/>
      <c r="U10" s="527"/>
      <c r="V10" s="527"/>
      <c r="W10" s="527"/>
      <c r="X10" s="527"/>
      <c r="Y10" s="527"/>
      <c r="Z10" s="527"/>
      <c r="AA10" s="527"/>
      <c r="AB10" s="527"/>
      <c r="AC10" s="527"/>
      <c r="AD10" s="527"/>
      <c r="AE10" s="527"/>
      <c r="AF10" s="527"/>
      <c r="AG10" s="527"/>
      <c r="AH10" s="528"/>
      <c r="AJ10" s="1" t="s">
        <v>59</v>
      </c>
      <c r="AK10" s="527" t="str">
        <f>TEXT('Projektkostenkalkulation EP'!$P$8,"MMMM JJJJ")</f>
        <v>März 2025</v>
      </c>
      <c r="AL10" s="527"/>
      <c r="AM10" s="527"/>
      <c r="AN10" s="527"/>
      <c r="AO10" s="527"/>
      <c r="AP10" s="527"/>
      <c r="AQ10" s="527"/>
      <c r="AR10" s="527"/>
      <c r="AS10" s="527"/>
      <c r="AT10" s="527"/>
      <c r="AU10" s="527"/>
      <c r="AV10" s="527"/>
      <c r="AW10" s="527"/>
      <c r="AX10" s="527"/>
      <c r="AY10" s="527"/>
      <c r="AZ10" s="527"/>
      <c r="BA10" s="527"/>
      <c r="BB10" s="527"/>
      <c r="BC10" s="527"/>
      <c r="BD10" s="527"/>
      <c r="BE10" s="527"/>
      <c r="BF10" s="527"/>
      <c r="BG10" s="527"/>
      <c r="BH10" s="527"/>
      <c r="BI10" s="527"/>
      <c r="BJ10" s="527"/>
      <c r="BK10" s="527"/>
      <c r="BL10" s="527"/>
      <c r="BM10" s="527"/>
      <c r="BN10" s="527"/>
      <c r="BO10" s="527"/>
      <c r="BP10" s="527"/>
      <c r="BQ10" s="528"/>
    </row>
    <row r="11" spans="1:69" ht="14.25" customHeight="1" x14ac:dyDescent="0.2">
      <c r="A11" s="2" t="s">
        <v>81</v>
      </c>
      <c r="B11" s="124">
        <f>IF(
            OR(
                     TEXT(EDATE('Projektkostenkalkulation EP'!$B$4,2),"TTT") = "Sa",
                     TEXT(EDATE('Projektkostenkalkulation EP'!$B$4,2),"TTT") = "So",
                     IF(ISNA(VLOOKUP(EDATE('Projektkostenkalkulation EP'!$B$4,2),Datenquellen!$F$7:$H$45,3,FALSE))," ",VLOOKUP(EDATE('Projektkostenkalkulation EP'!$B$4,2),Datenquellen!$F$7:$H$45,3,FALSE))="X"
                            ),
                    "X",
                    IF('Projektkostenkalkulation EP'!$D$28&gt;0,('Projektkostenkalkulation EP'!$N$44/5),0)
            )</f>
        <v>0</v>
      </c>
      <c r="C11" s="122" t="str">
        <f xml:space="preserve"> IF(TEXT((EDATE('Projektkostenkalkulation EP'!$B$4,2)+B$3),"MM")=TEXT((EDATE('Projektkostenkalkulation EP'!$B$4,2)+(B$3-1)),"MM"),
             IF(
                        OR(
                                    TEXT((EDATE('Projektkostenkalkulation EP'!$B$4,2)+B$3),"TTT") = "Sa",
                                    TEXT((EDATE('Projektkostenkalkulation EP'!$B$4,2)+B$3),"TTT") = "So",
                                    IF(ISNA(VLOOKUP(EDATE('Projektkostenkalkulation EP'!$B$4,2)+B$3,Datenquellen!$F$7:$H$45,3,FALSE))," ",VLOOKUP(EDATE('Projektkostenkalkulation EP'!$B$4,2)+B$3,Datenquellen!$F$7:$H$45,3,FALSE))="X"
                                    ),
                          "X",
                          IF((((NETWORKDAYS('Projektkostenkalkulation EP'!$D$8,EOMONTH('Projektkostenkalkulation EP'!$D$8,0)))*('Projektkostenkalkulation EP'!$N$44/5)*
                                        'Projektkostenkalkulation EP'!$D$28)-SUM(B$11:$B11))&gt;('Projektkostenkalkulation EP'!$N$44/5),('Projektkostenkalkulation EP'!$N$44/5),
                                         (NETWORKDAYS('Projektkostenkalkulation EP'!$D$8,
                                          EOMONTH('Projektkostenkalkulation EP'!$D$8,0)))*('Projektkostenkalkulation EP'!$N$44/5)*'Projektkostenkalkulation EP'!$D$28-SUM(B$11:$B11))
                          ),
               "X"
            )</f>
        <v>X</v>
      </c>
      <c r="D11" s="122" t="str">
        <f xml:space="preserve"> IF(TEXT((EDATE('Projektkostenkalkulation EP'!$B$4,2)+C$3),"MM")=TEXT((EDATE('Projektkostenkalkulation EP'!$B$4,2)+(C$3-1)),"MM"),
             IF(
                        OR(
                                    TEXT((EDATE('Projektkostenkalkulation EP'!$B$4,2)+C$3),"TTT") = "Sa",
                                    TEXT((EDATE('Projektkostenkalkulation EP'!$B$4,2)+C$3),"TTT") = "So",
                                    IF(ISNA(VLOOKUP(EDATE('Projektkostenkalkulation EP'!$B$4,2)+C$3,Datenquellen!$F$7:$H$45,3,FALSE))," ",VLOOKUP(EDATE('Projektkostenkalkulation EP'!$B$4,2)+C$3,Datenquellen!$F$7:$H$45,3,FALSE))="X"
                                    ),
                          "X",
                          IF((((NETWORKDAYS('Projektkostenkalkulation EP'!$D$8,EOMONTH('Projektkostenkalkulation EP'!$D$8,0)))*('Projektkostenkalkulation EP'!$N$44/5)*
                                        'Projektkostenkalkulation EP'!$D$28)-SUM($B$11:C11))&gt;('Projektkostenkalkulation EP'!$N$44/5),('Projektkostenkalkulation EP'!$N$44/5),
                                         (NETWORKDAYS('Projektkostenkalkulation EP'!$D$8,
                                          EOMONTH('Projektkostenkalkulation EP'!$D$8,0)))*('Projektkostenkalkulation EP'!$N$44/5)*'Projektkostenkalkulation EP'!$D$28-SUM($B$11:C11))
                          ),
               "X"
            )</f>
        <v>X</v>
      </c>
      <c r="E11" s="122">
        <f xml:space="preserve"> IF(TEXT((EDATE('Projektkostenkalkulation EP'!$B$4,2)+D$3),"MM")=TEXT((EDATE('Projektkostenkalkulation EP'!$B$4,2)+(D$3-1)),"MM"),
             IF(
                        OR(
                                    TEXT((EDATE('Projektkostenkalkulation EP'!$B$4,2)+D$3),"TTT") = "Sa",
                                    TEXT((EDATE('Projektkostenkalkulation EP'!$B$4,2)+D$3),"TTT") = "So",
                                    IF(ISNA(VLOOKUP(EDATE('Projektkostenkalkulation EP'!$B$4,2)+D$3,Datenquellen!$F$7:$H$45,3,FALSE))," ",VLOOKUP(EDATE('Projektkostenkalkulation EP'!$B$4,2)+D$3,Datenquellen!$F$7:$H$45,3,FALSE))="X"
                                    ),
                          "X",
                          IF((((NETWORKDAYS('Projektkostenkalkulation EP'!$D$8,EOMONTH('Projektkostenkalkulation EP'!$D$8,0)))*('Projektkostenkalkulation EP'!$N$44/5)*
                                        'Projektkostenkalkulation EP'!$D$28)-SUM($B$11:D11))&gt;('Projektkostenkalkulation EP'!$N$44/5),('Projektkostenkalkulation EP'!$N$44/5),
                                         (NETWORKDAYS('Projektkostenkalkulation EP'!$D$8,
                                          EOMONTH('Projektkostenkalkulation EP'!$D$8,0)))*('Projektkostenkalkulation EP'!$N$44/5)*'Projektkostenkalkulation EP'!$D$28-SUM($B$11:D11))
                          ),
               "X"
            )</f>
        <v>0</v>
      </c>
      <c r="F11" s="122">
        <f xml:space="preserve"> IF(TEXT((EDATE('Projektkostenkalkulation EP'!$B$4,2)+E$3),"MM")=TEXT((EDATE('Projektkostenkalkulation EP'!$B$4,2)+(E$3-1)),"MM"),
             IF(
                        OR(
                                    TEXT((EDATE('Projektkostenkalkulation EP'!$B$4,2)+E$3),"TTT") = "Sa",
                                    TEXT((EDATE('Projektkostenkalkulation EP'!$B$4,2)+E$3),"TTT") = "So",
                                    IF(ISNA(VLOOKUP(EDATE('Projektkostenkalkulation EP'!$B$4,2)+E$3,Datenquellen!$F$7:$H$45,3,FALSE))," ",VLOOKUP(EDATE('Projektkostenkalkulation EP'!$B$4,2)+E$3,Datenquellen!$F$7:$H$45,3,FALSE))="X"
                                    ),
                          "X",
                          IF((((NETWORKDAYS('Projektkostenkalkulation EP'!$D$8,EOMONTH('Projektkostenkalkulation EP'!$D$8,0)))*('Projektkostenkalkulation EP'!$N$44/5)*
                                        'Projektkostenkalkulation EP'!$D$28)-SUM($B$11:E11))&gt;('Projektkostenkalkulation EP'!$N$44/5),('Projektkostenkalkulation EP'!$N$44/5),
                                         (NETWORKDAYS('Projektkostenkalkulation EP'!$D$8,
                                          EOMONTH('Projektkostenkalkulation EP'!$D$8,0)))*('Projektkostenkalkulation EP'!$N$44/5)*'Projektkostenkalkulation EP'!$D$28-SUM($B$11:E11))
                          ),
               "X"
            )</f>
        <v>0</v>
      </c>
      <c r="G11" s="122">
        <f xml:space="preserve"> IF(TEXT((EDATE('Projektkostenkalkulation EP'!$B$4,2)+F$3),"MM")=TEXT((EDATE('Projektkostenkalkulation EP'!$B$4,2)+(F$3-1)),"MM"),
             IF(
                        OR(
                                    TEXT((EDATE('Projektkostenkalkulation EP'!$B$4,2)+F$3),"TTT") = "Sa",
                                    TEXT((EDATE('Projektkostenkalkulation EP'!$B$4,2)+F$3),"TTT") = "So",
                                    IF(ISNA(VLOOKUP(EDATE('Projektkostenkalkulation EP'!$B$4,2)+F$3,Datenquellen!$F$7:$H$45,3,FALSE))," ",VLOOKUP(EDATE('Projektkostenkalkulation EP'!$B$4,2)+F$3,Datenquellen!$F$7:$H$45,3,FALSE))="X"
                                    ),
                          "X",
                          IF((((NETWORKDAYS('Projektkostenkalkulation EP'!$D$8,EOMONTH('Projektkostenkalkulation EP'!$D$8,0)))*('Projektkostenkalkulation EP'!$N$44/5)*
                                        'Projektkostenkalkulation EP'!$D$28)-SUM($B$11:F11))&gt;('Projektkostenkalkulation EP'!$N$44/5),('Projektkostenkalkulation EP'!$N$44/5),
                                         (NETWORKDAYS('Projektkostenkalkulation EP'!$D$8,
                                          EOMONTH('Projektkostenkalkulation EP'!$D$8,0)))*('Projektkostenkalkulation EP'!$N$44/5)*'Projektkostenkalkulation EP'!$D$28-SUM($B$11:F11))
                          ),
               "X"
            )</f>
        <v>0</v>
      </c>
      <c r="H11" s="122">
        <f xml:space="preserve"> IF(TEXT((EDATE('Projektkostenkalkulation EP'!$B$4,2)+G$3),"MM")=TEXT((EDATE('Projektkostenkalkulation EP'!$B$4,2)+(G$3-1)),"MM"),
             IF(
                        OR(
                                    TEXT((EDATE('Projektkostenkalkulation EP'!$B$4,2)+G$3),"TTT") = "Sa",
                                    TEXT((EDATE('Projektkostenkalkulation EP'!$B$4,2)+G$3),"TTT") = "So",
                                    IF(ISNA(VLOOKUP(EDATE('Projektkostenkalkulation EP'!$B$4,2)+G$3,Datenquellen!$F$7:$H$45,3,FALSE))," ",VLOOKUP(EDATE('Projektkostenkalkulation EP'!$B$4,2)+G$3,Datenquellen!$F$7:$H$45,3,FALSE))="X"
                                    ),
                          "X",
                          IF((((NETWORKDAYS('Projektkostenkalkulation EP'!$D$8,EOMONTH('Projektkostenkalkulation EP'!$D$8,0)))*('Projektkostenkalkulation EP'!$N$44/5)*
                                        'Projektkostenkalkulation EP'!$D$28)-SUM($B$11:G11))&gt;('Projektkostenkalkulation EP'!$N$44/5),('Projektkostenkalkulation EP'!$N$44/5),
                                         (NETWORKDAYS('Projektkostenkalkulation EP'!$D$8,
                                          EOMONTH('Projektkostenkalkulation EP'!$D$8,0)))*('Projektkostenkalkulation EP'!$N$44/5)*'Projektkostenkalkulation EP'!$D$28-SUM($B$11:G11))
                          ),
               "X"
            )</f>
        <v>0</v>
      </c>
      <c r="I11" s="122">
        <f xml:space="preserve"> IF(TEXT((EDATE('Projektkostenkalkulation EP'!$B$4,2)+H$3),"MM")=TEXT((EDATE('Projektkostenkalkulation EP'!$B$4,2)+(H$3-1)),"MM"),
             IF(
                        OR(
                                    TEXT((EDATE('Projektkostenkalkulation EP'!$B$4,2)+H$3),"TTT") = "Sa",
                                    TEXT((EDATE('Projektkostenkalkulation EP'!$B$4,2)+H$3),"TTT") = "So",
                                    IF(ISNA(VLOOKUP(EDATE('Projektkostenkalkulation EP'!$B$4,2)+H$3,Datenquellen!$F$7:$H$45,3,FALSE))," ",VLOOKUP(EDATE('Projektkostenkalkulation EP'!$B$4,2)+H$3,Datenquellen!$F$7:$H$45,3,FALSE))="X"
                                    ),
                          "X",
                          IF((((NETWORKDAYS('Projektkostenkalkulation EP'!$D$8,EOMONTH('Projektkostenkalkulation EP'!$D$8,0)))*('Projektkostenkalkulation EP'!$N$44/5)*
                                        'Projektkostenkalkulation EP'!$D$28)-SUM($B$11:H11))&gt;('Projektkostenkalkulation EP'!$N$44/5),('Projektkostenkalkulation EP'!$N$44/5),
                                         (NETWORKDAYS('Projektkostenkalkulation EP'!$D$8,
                                          EOMONTH('Projektkostenkalkulation EP'!$D$8,0)))*('Projektkostenkalkulation EP'!$N$44/5)*'Projektkostenkalkulation EP'!$D$28-SUM($B$11:H11))
                          ),
               "X"
            )</f>
        <v>0</v>
      </c>
      <c r="J11" s="122" t="str">
        <f xml:space="preserve"> IF(TEXT((EDATE('Projektkostenkalkulation EP'!$B$4,2)+I$3),"MM")=TEXT((EDATE('Projektkostenkalkulation EP'!$B$4,2)+(I$3-1)),"MM"),
             IF(
                        OR(
                                    TEXT((EDATE('Projektkostenkalkulation EP'!$B$4,2)+I$3),"TTT") = "Sa",
                                    TEXT((EDATE('Projektkostenkalkulation EP'!$B$4,2)+I$3),"TTT") = "So",
                                    IF(ISNA(VLOOKUP(EDATE('Projektkostenkalkulation EP'!$B$4,2)+I$3,Datenquellen!$F$7:$H$45,3,FALSE))," ",VLOOKUP(EDATE('Projektkostenkalkulation EP'!$B$4,2)+I$3,Datenquellen!$F$7:$H$45,3,FALSE))="X"
                                    ),
                          "X",
                          IF((((NETWORKDAYS('Projektkostenkalkulation EP'!$D$8,EOMONTH('Projektkostenkalkulation EP'!$D$8,0)))*('Projektkostenkalkulation EP'!$N$44/5)*
                                        'Projektkostenkalkulation EP'!$D$28)-SUM($B$11:I11))&gt;('Projektkostenkalkulation EP'!$N$44/5),('Projektkostenkalkulation EP'!$N$44/5),
                                         (NETWORKDAYS('Projektkostenkalkulation EP'!$D$8,
                                          EOMONTH('Projektkostenkalkulation EP'!$D$8,0)))*('Projektkostenkalkulation EP'!$N$44/5)*'Projektkostenkalkulation EP'!$D$28-SUM($B$11:I11))
                          ),
               "X"
            )</f>
        <v>X</v>
      </c>
      <c r="K11" s="122" t="str">
        <f xml:space="preserve"> IF(TEXT((EDATE('Projektkostenkalkulation EP'!$B$4,2)+J$3),"MM")=TEXT((EDATE('Projektkostenkalkulation EP'!$B$4,2)+(J$3-1)),"MM"),
             IF(
                        OR(
                                    TEXT((EDATE('Projektkostenkalkulation EP'!$B$4,2)+J$3),"TTT") = "Sa",
                                    TEXT((EDATE('Projektkostenkalkulation EP'!$B$4,2)+J$3),"TTT") = "So",
                                    IF(ISNA(VLOOKUP(EDATE('Projektkostenkalkulation EP'!$B$4,2)+J$3,Datenquellen!$F$7:$H$45,3,FALSE))," ",VLOOKUP(EDATE('Projektkostenkalkulation EP'!$B$4,2)+J$3,Datenquellen!$F$7:$H$45,3,FALSE))="X"
                                    ),
                          "X",
                          IF((((NETWORKDAYS('Projektkostenkalkulation EP'!$D$8,EOMONTH('Projektkostenkalkulation EP'!$D$8,0)))*('Projektkostenkalkulation EP'!$N$44/5)*
                                        'Projektkostenkalkulation EP'!$D$28)-SUM($B$11:J11))&gt;('Projektkostenkalkulation EP'!$N$44/5),('Projektkostenkalkulation EP'!$N$44/5),
                                         (NETWORKDAYS('Projektkostenkalkulation EP'!$D$8,
                                          EOMONTH('Projektkostenkalkulation EP'!$D$8,0)))*('Projektkostenkalkulation EP'!$N$44/5)*'Projektkostenkalkulation EP'!$D$28-SUM($B$11:J11))
                          ),
               "X"
            )</f>
        <v>X</v>
      </c>
      <c r="L11" s="122">
        <f xml:space="preserve"> IF(TEXT((EDATE('Projektkostenkalkulation EP'!$B$4,2)+K$3),"MM")=TEXT((EDATE('Projektkostenkalkulation EP'!$B$4,2)+(K$3-1)),"MM"),
             IF(
                        OR(
                                    TEXT((EDATE('Projektkostenkalkulation EP'!$B$4,2)+K$3),"TTT") = "Sa",
                                    TEXT((EDATE('Projektkostenkalkulation EP'!$B$4,2)+K$3),"TTT") = "So",
                                    IF(ISNA(VLOOKUP(EDATE('Projektkostenkalkulation EP'!$B$4,2)+K$3,Datenquellen!$F$7:$H$45,3,FALSE))," ",VLOOKUP(EDATE('Projektkostenkalkulation EP'!$B$4,2)+K$3,Datenquellen!$F$7:$H$45,3,FALSE))="X"
                                    ),
                          "X",
                          IF((((NETWORKDAYS('Projektkostenkalkulation EP'!$D$8,EOMONTH('Projektkostenkalkulation EP'!$D$8,0)))*('Projektkostenkalkulation EP'!$N$44/5)*
                                        'Projektkostenkalkulation EP'!$D$28)-SUM($B$11:K11))&gt;('Projektkostenkalkulation EP'!$N$44/5),('Projektkostenkalkulation EP'!$N$44/5),
                                         (NETWORKDAYS('Projektkostenkalkulation EP'!$D$8,
                                          EOMONTH('Projektkostenkalkulation EP'!$D$8,0)))*('Projektkostenkalkulation EP'!$N$44/5)*'Projektkostenkalkulation EP'!$D$28-SUM($B$11:K11))
                          ),
               "X"
            )</f>
        <v>0</v>
      </c>
      <c r="M11" s="122">
        <f xml:space="preserve"> IF(TEXT((EDATE('Projektkostenkalkulation EP'!$B$4,2)+L$3),"MM")=TEXT((EDATE('Projektkostenkalkulation EP'!$B$4,2)+(L$3-1)),"MM"),
             IF(
                        OR(
                                    TEXT((EDATE('Projektkostenkalkulation EP'!$B$4,2)+L$3),"TTT") = "Sa",
                                    TEXT((EDATE('Projektkostenkalkulation EP'!$B$4,2)+L$3),"TTT") = "So",
                                    IF(ISNA(VLOOKUP(EDATE('Projektkostenkalkulation EP'!$B$4,2)+L$3,Datenquellen!$F$7:$H$45,3,FALSE))," ",VLOOKUP(EDATE('Projektkostenkalkulation EP'!$B$4,2)+L$3,Datenquellen!$F$7:$H$45,3,FALSE))="X"
                                    ),
                          "X",
                          IF((((NETWORKDAYS('Projektkostenkalkulation EP'!$D$8,EOMONTH('Projektkostenkalkulation EP'!$D$8,0)))*('Projektkostenkalkulation EP'!$N$44/5)*
                                        'Projektkostenkalkulation EP'!$D$28)-SUM($B$11:L11))&gt;('Projektkostenkalkulation EP'!$N$44/5),('Projektkostenkalkulation EP'!$N$44/5),
                                         (NETWORKDAYS('Projektkostenkalkulation EP'!$D$8,
                                          EOMONTH('Projektkostenkalkulation EP'!$D$8,0)))*('Projektkostenkalkulation EP'!$N$44/5)*'Projektkostenkalkulation EP'!$D$28-SUM($B$11:L11))
                          ),
               "X"
            )</f>
        <v>0</v>
      </c>
      <c r="N11" s="122">
        <f xml:space="preserve"> IF(TEXT((EDATE('Projektkostenkalkulation EP'!$B$4,2)+M$3),"MM")=TEXT((EDATE('Projektkostenkalkulation EP'!$B$4,2)+(M$3-1)),"MM"),
             IF(
                        OR(
                                    TEXT((EDATE('Projektkostenkalkulation EP'!$B$4,2)+M$3),"TTT") = "Sa",
                                    TEXT((EDATE('Projektkostenkalkulation EP'!$B$4,2)+M$3),"TTT") = "So",
                                    IF(ISNA(VLOOKUP(EDATE('Projektkostenkalkulation EP'!$B$4,2)+M$3,Datenquellen!$F$7:$H$45,3,FALSE))," ",VLOOKUP(EDATE('Projektkostenkalkulation EP'!$B$4,2)+M$3,Datenquellen!$F$7:$H$45,3,FALSE))="X"
                                    ),
                          "X",
                          IF((((NETWORKDAYS('Projektkostenkalkulation EP'!$D$8,EOMONTH('Projektkostenkalkulation EP'!$D$8,0)))*('Projektkostenkalkulation EP'!$N$44/5)*
                                        'Projektkostenkalkulation EP'!$D$28)-SUM($B$11:M11))&gt;('Projektkostenkalkulation EP'!$N$44/5),('Projektkostenkalkulation EP'!$N$44/5),
                                         (NETWORKDAYS('Projektkostenkalkulation EP'!$D$8,
                                          EOMONTH('Projektkostenkalkulation EP'!$D$8,0)))*('Projektkostenkalkulation EP'!$N$44/5)*'Projektkostenkalkulation EP'!$D$28-SUM($B$11:M11))
                          ),
               "X"
            )</f>
        <v>0</v>
      </c>
      <c r="O11" s="122">
        <f xml:space="preserve"> IF(TEXT((EDATE('Projektkostenkalkulation EP'!$B$4,2)+N$3),"MM")=TEXT((EDATE('Projektkostenkalkulation EP'!$B$4,2)+(N$3-1)),"MM"),
             IF(
                        OR(
                                    TEXT((EDATE('Projektkostenkalkulation EP'!$B$4,2)+N$3),"TTT") = "Sa",
                                    TEXT((EDATE('Projektkostenkalkulation EP'!$B$4,2)+N$3),"TTT") = "So",
                                    IF(ISNA(VLOOKUP(EDATE('Projektkostenkalkulation EP'!$B$4,2)+N$3,Datenquellen!$F$7:$H$45,3,FALSE))," ",VLOOKUP(EDATE('Projektkostenkalkulation EP'!$B$4,2)+N$3,Datenquellen!$F$7:$H$45,3,FALSE))="X"
                                    ),
                          "X",
                          IF((((NETWORKDAYS('Projektkostenkalkulation EP'!$D$8,EOMONTH('Projektkostenkalkulation EP'!$D$8,0)))*('Projektkostenkalkulation EP'!$N$44/5)*
                                        'Projektkostenkalkulation EP'!$D$28)-SUM($B$11:N11))&gt;('Projektkostenkalkulation EP'!$N$44/5),('Projektkostenkalkulation EP'!$N$44/5),
                                         (NETWORKDAYS('Projektkostenkalkulation EP'!$D$8,
                                          EOMONTH('Projektkostenkalkulation EP'!$D$8,0)))*('Projektkostenkalkulation EP'!$N$44/5)*'Projektkostenkalkulation EP'!$D$28-SUM($B$11:N11))
                          ),
               "X"
            )</f>
        <v>0</v>
      </c>
      <c r="P11" s="122">
        <f xml:space="preserve"> IF(TEXT((EDATE('Projektkostenkalkulation EP'!$B$4,2)+O$3),"MM")=TEXT((EDATE('Projektkostenkalkulation EP'!$B$4,2)+(O$3-1)),"MM"),
             IF(
                        OR(
                                    TEXT((EDATE('Projektkostenkalkulation EP'!$B$4,2)+O$3),"TTT") = "Sa",
                                    TEXT((EDATE('Projektkostenkalkulation EP'!$B$4,2)+O$3),"TTT") = "So",
                                    IF(ISNA(VLOOKUP(EDATE('Projektkostenkalkulation EP'!$B$4,2)+O$3,Datenquellen!$F$7:$H$45,3,FALSE))," ",VLOOKUP(EDATE('Projektkostenkalkulation EP'!$B$4,2)+O$3,Datenquellen!$F$7:$H$45,3,FALSE))="X"
                                    ),
                          "X",
                          IF((((NETWORKDAYS('Projektkostenkalkulation EP'!$D$8,EOMONTH('Projektkostenkalkulation EP'!$D$8,0)))*('Projektkostenkalkulation EP'!$N$44/5)*
                                        'Projektkostenkalkulation EP'!$D$28)-SUM($B$11:O11))&gt;('Projektkostenkalkulation EP'!$N$44/5),('Projektkostenkalkulation EP'!$N$44/5),
                                         (NETWORKDAYS('Projektkostenkalkulation EP'!$D$8,
                                          EOMONTH('Projektkostenkalkulation EP'!$D$8,0)))*('Projektkostenkalkulation EP'!$N$44/5)*'Projektkostenkalkulation EP'!$D$28-SUM($B$11:O11))
                          ),
               "X"
            )</f>
        <v>0</v>
      </c>
      <c r="Q11" s="122" t="str">
        <f xml:space="preserve"> IF(TEXT((EDATE('Projektkostenkalkulation EP'!$B$4,2)+P$3),"MM")=TEXT((EDATE('Projektkostenkalkulation EP'!$B$4,2)+(P$3-1)),"MM"),
             IF(
                        OR(
                                    TEXT((EDATE('Projektkostenkalkulation EP'!$B$4,2)+P$3),"TTT") = "Sa",
                                    TEXT((EDATE('Projektkostenkalkulation EP'!$B$4,2)+P$3),"TTT") = "So",
                                    IF(ISNA(VLOOKUP(EDATE('Projektkostenkalkulation EP'!$B$4,2)+P$3,Datenquellen!$F$7:$H$45,3,FALSE))," ",VLOOKUP(EDATE('Projektkostenkalkulation EP'!$B$4,2)+P$3,Datenquellen!$F$7:$H$45,3,FALSE))="X"
                                    ),
                          "X",
                          IF((((NETWORKDAYS('Projektkostenkalkulation EP'!$D$8,EOMONTH('Projektkostenkalkulation EP'!$D$8,0)))*('Projektkostenkalkulation EP'!$N$44/5)*
                                        'Projektkostenkalkulation EP'!$D$28)-SUM($B$11:P11))&gt;('Projektkostenkalkulation EP'!$N$44/5),('Projektkostenkalkulation EP'!$N$44/5),
                                         (NETWORKDAYS('Projektkostenkalkulation EP'!$D$8,
                                          EOMONTH('Projektkostenkalkulation EP'!$D$8,0)))*('Projektkostenkalkulation EP'!$N$44/5)*'Projektkostenkalkulation EP'!$D$28-SUM($B$11:P11))
                          ),
               "X"
            )</f>
        <v>X</v>
      </c>
      <c r="R11" s="122" t="str">
        <f xml:space="preserve"> IF(TEXT((EDATE('Projektkostenkalkulation EP'!$B$4,2)+Q$3),"MM")=TEXT((EDATE('Projektkostenkalkulation EP'!$B$4,2)+(Q$3-1)),"MM"),
             IF(
                        OR(
                                    TEXT((EDATE('Projektkostenkalkulation EP'!$B$4,2)+Q$3),"TTT") = "Sa",
                                    TEXT((EDATE('Projektkostenkalkulation EP'!$B$4,2)+Q$3),"TTT") = "So",
                                    IF(ISNA(VLOOKUP(EDATE('Projektkostenkalkulation EP'!$B$4,2)+Q$3,Datenquellen!$F$7:$H$45,3,FALSE))," ",VLOOKUP(EDATE('Projektkostenkalkulation EP'!$B$4,2)+Q$3,Datenquellen!$F$7:$H$45,3,FALSE))="X"
                                    ),
                          "X",
                          IF((((NETWORKDAYS('Projektkostenkalkulation EP'!$D$8,EOMONTH('Projektkostenkalkulation EP'!$D$8,0)))*('Projektkostenkalkulation EP'!$N$44/5)*
                                        'Projektkostenkalkulation EP'!$D$28)-SUM($B$11:Q11))&gt;('Projektkostenkalkulation EP'!$N$44/5),('Projektkostenkalkulation EP'!$N$44/5),
                                         (NETWORKDAYS('Projektkostenkalkulation EP'!$D$8,
                                          EOMONTH('Projektkostenkalkulation EP'!$D$8,0)))*('Projektkostenkalkulation EP'!$N$44/5)*'Projektkostenkalkulation EP'!$D$28-SUM($B$11:Q11))
                          ),
               "X"
            )</f>
        <v>X</v>
      </c>
      <c r="S11" s="122">
        <f xml:space="preserve"> IF(TEXT((EDATE('Projektkostenkalkulation EP'!$B$4,2)+R$3),"MM")=TEXT((EDATE('Projektkostenkalkulation EP'!$B$4,2)+(R$3-1)),"MM"),
             IF(
                        OR(
                                    TEXT((EDATE('Projektkostenkalkulation EP'!$B$4,2)+R$3),"TTT") = "Sa",
                                    TEXT((EDATE('Projektkostenkalkulation EP'!$B$4,2)+R$3),"TTT") = "So",
                                    IF(ISNA(VLOOKUP(EDATE('Projektkostenkalkulation EP'!$B$4,2)+R$3,Datenquellen!$F$7:$H$45,3,FALSE))," ",VLOOKUP(EDATE('Projektkostenkalkulation EP'!$B$4,2)+R$3,Datenquellen!$F$7:$H$45,3,FALSE))="X"
                                    ),
                          "X",
                          IF((((NETWORKDAYS('Projektkostenkalkulation EP'!$D$8,EOMONTH('Projektkostenkalkulation EP'!$D$8,0)))*('Projektkostenkalkulation EP'!$N$44/5)*
                                        'Projektkostenkalkulation EP'!$D$28)-SUM($B$11:R11))&gt;('Projektkostenkalkulation EP'!$N$44/5),('Projektkostenkalkulation EP'!$N$44/5),
                                         (NETWORKDAYS('Projektkostenkalkulation EP'!$D$8,
                                          EOMONTH('Projektkostenkalkulation EP'!$D$8,0)))*('Projektkostenkalkulation EP'!$N$44/5)*'Projektkostenkalkulation EP'!$D$28-SUM($B$11:R11))
                          ),
               "X"
            )</f>
        <v>0</v>
      </c>
      <c r="T11" s="122">
        <f xml:space="preserve"> IF(TEXT((EDATE('Projektkostenkalkulation EP'!$B$4,2)+S$3),"MM")=TEXT((EDATE('Projektkostenkalkulation EP'!$B$4,2)+(S$3-1)),"MM"),
             IF(
                        OR(
                                    TEXT((EDATE('Projektkostenkalkulation EP'!$B$4,2)+S$3),"TTT") = "Sa",
                                    TEXT((EDATE('Projektkostenkalkulation EP'!$B$4,2)+S$3),"TTT") = "So",
                                    IF(ISNA(VLOOKUP(EDATE('Projektkostenkalkulation EP'!$B$4,2)+S$3,Datenquellen!$F$7:$H$45,3,FALSE))," ",VLOOKUP(EDATE('Projektkostenkalkulation EP'!$B$4,2)+S$3,Datenquellen!$F$7:$H$45,3,FALSE))="X"
                                    ),
                          "X",
                          IF((((NETWORKDAYS('Projektkostenkalkulation EP'!$D$8,EOMONTH('Projektkostenkalkulation EP'!$D$8,0)))*('Projektkostenkalkulation EP'!$N$44/5)*
                                        'Projektkostenkalkulation EP'!$D$28)-SUM($B$11:S11))&gt;('Projektkostenkalkulation EP'!$N$44/5),('Projektkostenkalkulation EP'!$N$44/5),
                                         (NETWORKDAYS('Projektkostenkalkulation EP'!$D$8,
                                          EOMONTH('Projektkostenkalkulation EP'!$D$8,0)))*('Projektkostenkalkulation EP'!$N$44/5)*'Projektkostenkalkulation EP'!$D$28-SUM($B$11:S11))
                          ),
               "X"
            )</f>
        <v>0</v>
      </c>
      <c r="U11" s="122">
        <f xml:space="preserve"> IF(TEXT((EDATE('Projektkostenkalkulation EP'!$B$4,2)+T$3),"MM")=TEXT((EDATE('Projektkostenkalkulation EP'!$B$4,2)+(T$3-1)),"MM"),
             IF(
                        OR(
                                    TEXT((EDATE('Projektkostenkalkulation EP'!$B$4,2)+T$3),"TTT") = "Sa",
                                    TEXT((EDATE('Projektkostenkalkulation EP'!$B$4,2)+T$3),"TTT") = "So",
                                    IF(ISNA(VLOOKUP(EDATE('Projektkostenkalkulation EP'!$B$4,2)+T$3,Datenquellen!$F$7:$H$45,3,FALSE))," ",VLOOKUP(EDATE('Projektkostenkalkulation EP'!$B$4,2)+T$3,Datenquellen!$F$7:$H$45,3,FALSE))="X"
                                    ),
                          "X",
                          IF((((NETWORKDAYS('Projektkostenkalkulation EP'!$D$8,EOMONTH('Projektkostenkalkulation EP'!$D$8,0)))*('Projektkostenkalkulation EP'!$N$44/5)*
                                        'Projektkostenkalkulation EP'!$D$28)-SUM($B$11:T11))&gt;('Projektkostenkalkulation EP'!$N$44/5),('Projektkostenkalkulation EP'!$N$44/5),
                                         (NETWORKDAYS('Projektkostenkalkulation EP'!$D$8,
                                          EOMONTH('Projektkostenkalkulation EP'!$D$8,0)))*('Projektkostenkalkulation EP'!$N$44/5)*'Projektkostenkalkulation EP'!$D$28-SUM($B$11:T11))
                          ),
               "X"
            )</f>
        <v>0</v>
      </c>
      <c r="V11" s="122">
        <f xml:space="preserve"> IF(TEXT((EDATE('Projektkostenkalkulation EP'!$B$4,2)+U$3),"MM")=TEXT((EDATE('Projektkostenkalkulation EP'!$B$4,2)+(U$3-1)),"MM"),
             IF(
                        OR(
                                    TEXT((EDATE('Projektkostenkalkulation EP'!$B$4,2)+U$3),"TTT") = "Sa",
                                    TEXT((EDATE('Projektkostenkalkulation EP'!$B$4,2)+U$3),"TTT") = "So",
                                    IF(ISNA(VLOOKUP(EDATE('Projektkostenkalkulation EP'!$B$4,2)+U$3,Datenquellen!$F$7:$H$45,3,FALSE))," ",VLOOKUP(EDATE('Projektkostenkalkulation EP'!$B$4,2)+U$3,Datenquellen!$F$7:$H$45,3,FALSE))="X"
                                    ),
                          "X",
                          IF((((NETWORKDAYS('Projektkostenkalkulation EP'!$D$8,EOMONTH('Projektkostenkalkulation EP'!$D$8,0)))*('Projektkostenkalkulation EP'!$N$44/5)*
                                        'Projektkostenkalkulation EP'!$D$28)-SUM($B$11:U11))&gt;('Projektkostenkalkulation EP'!$N$44/5),('Projektkostenkalkulation EP'!$N$44/5),
                                         (NETWORKDAYS('Projektkostenkalkulation EP'!$D$8,
                                          EOMONTH('Projektkostenkalkulation EP'!$D$8,0)))*('Projektkostenkalkulation EP'!$N$44/5)*'Projektkostenkalkulation EP'!$D$28-SUM($B$11:U11))
                          ),
               "X"
            )</f>
        <v>0</v>
      </c>
      <c r="W11" s="122">
        <f xml:space="preserve"> IF(TEXT((EDATE('Projektkostenkalkulation EP'!$B$4,2)+V$3),"MM")=TEXT((EDATE('Projektkostenkalkulation EP'!$B$4,2)+(V$3-1)),"MM"),
             IF(
                        OR(
                                    TEXT((EDATE('Projektkostenkalkulation EP'!$B$4,2)+V$3),"TTT") = "Sa",
                                    TEXT((EDATE('Projektkostenkalkulation EP'!$B$4,2)+V$3),"TTT") = "So",
                                    IF(ISNA(VLOOKUP(EDATE('Projektkostenkalkulation EP'!$B$4,2)+V$3,Datenquellen!$F$7:$H$45,3,FALSE))," ",VLOOKUP(EDATE('Projektkostenkalkulation EP'!$B$4,2)+V$3,Datenquellen!$F$7:$H$45,3,FALSE))="X"
                                    ),
                          "X",
                          IF((((NETWORKDAYS('Projektkostenkalkulation EP'!$D$8,EOMONTH('Projektkostenkalkulation EP'!$D$8,0)))*('Projektkostenkalkulation EP'!$N$44/5)*
                                        'Projektkostenkalkulation EP'!$D$28)-SUM($B$11:V11))&gt;('Projektkostenkalkulation EP'!$N$44/5),('Projektkostenkalkulation EP'!$N$44/5),
                                         (NETWORKDAYS('Projektkostenkalkulation EP'!$D$8,
                                          EOMONTH('Projektkostenkalkulation EP'!$D$8,0)))*('Projektkostenkalkulation EP'!$N$44/5)*'Projektkostenkalkulation EP'!$D$28-SUM($B$11:V11))
                          ),
               "X"
            )</f>
        <v>0</v>
      </c>
      <c r="X11" s="122" t="str">
        <f xml:space="preserve"> IF(TEXT((EDATE('Projektkostenkalkulation EP'!$B$4,2)+W$3),"MM")=TEXT((EDATE('Projektkostenkalkulation EP'!$B$4,2)+(W$3-1)),"MM"),
             IF(
                        OR(
                                    TEXT((EDATE('Projektkostenkalkulation EP'!$B$4,2)+W$3),"TTT") = "Sa",
                                    TEXT((EDATE('Projektkostenkalkulation EP'!$B$4,2)+W$3),"TTT") = "So",
                                    IF(ISNA(VLOOKUP(EDATE('Projektkostenkalkulation EP'!$B$4,2)+W$3,Datenquellen!$F$7:$H$45,3,FALSE))," ",VLOOKUP(EDATE('Projektkostenkalkulation EP'!$B$4,2)+W$3,Datenquellen!$F$7:$H$45,3,FALSE))="X"
                                    ),
                          "X",
                          IF((((NETWORKDAYS('Projektkostenkalkulation EP'!$D$8,EOMONTH('Projektkostenkalkulation EP'!$D$8,0)))*('Projektkostenkalkulation EP'!$N$44/5)*
                                        'Projektkostenkalkulation EP'!$D$28)-SUM($B$11:W11))&gt;('Projektkostenkalkulation EP'!$N$44/5),('Projektkostenkalkulation EP'!$N$44/5),
                                         (NETWORKDAYS('Projektkostenkalkulation EP'!$D$8,
                                          EOMONTH('Projektkostenkalkulation EP'!$D$8,0)))*('Projektkostenkalkulation EP'!$N$44/5)*'Projektkostenkalkulation EP'!$D$28-SUM($B$11:W11))
                          ),
               "X"
            )</f>
        <v>X</v>
      </c>
      <c r="Y11" s="122" t="str">
        <f xml:space="preserve"> IF(TEXT((EDATE('Projektkostenkalkulation EP'!$B$4,2)+X$3),"MM")=TEXT((EDATE('Projektkostenkalkulation EP'!$B$4,2)+(X$3-1)),"MM"),
             IF(
                        OR(
                                    TEXT((EDATE('Projektkostenkalkulation EP'!$B$4,2)+X$3),"TTT") = "Sa",
                                    TEXT((EDATE('Projektkostenkalkulation EP'!$B$4,2)+X$3),"TTT") = "So",
                                    IF(ISNA(VLOOKUP(EDATE('Projektkostenkalkulation EP'!$B$4,2)+X$3,Datenquellen!$F$7:$H$45,3,FALSE))," ",VLOOKUP(EDATE('Projektkostenkalkulation EP'!$B$4,2)+X$3,Datenquellen!$F$7:$H$45,3,FALSE))="X"
                                    ),
                          "X",
                          IF((((NETWORKDAYS('Projektkostenkalkulation EP'!$D$8,EOMONTH('Projektkostenkalkulation EP'!$D$8,0)))*('Projektkostenkalkulation EP'!$N$44/5)*
                                        'Projektkostenkalkulation EP'!$D$28)-SUM($B$11:X11))&gt;('Projektkostenkalkulation EP'!$N$44/5),('Projektkostenkalkulation EP'!$N$44/5),
                                         (NETWORKDAYS('Projektkostenkalkulation EP'!$D$8,
                                          EOMONTH('Projektkostenkalkulation EP'!$D$8,0)))*('Projektkostenkalkulation EP'!$N$44/5)*'Projektkostenkalkulation EP'!$D$28-SUM($B$11:X11))
                          ),
               "X"
            )</f>
        <v>X</v>
      </c>
      <c r="Z11" s="122">
        <f xml:space="preserve"> IF(TEXT((EDATE('Projektkostenkalkulation EP'!$B$4,2)+Y$3),"MM")=TEXT((EDATE('Projektkostenkalkulation EP'!$B$4,2)+(Y$3-1)),"MM"),
             IF(
                        OR(
                                    TEXT((EDATE('Projektkostenkalkulation EP'!$B$4,2)+Y$3),"TTT") = "Sa",
                                    TEXT((EDATE('Projektkostenkalkulation EP'!$B$4,2)+Y$3),"TTT") = "So",
                                    IF(ISNA(VLOOKUP(EDATE('Projektkostenkalkulation EP'!$B$4,2)+Y$3,Datenquellen!$F$7:$H$45,3,FALSE))," ",VLOOKUP(EDATE('Projektkostenkalkulation EP'!$B$4,2)+Y$3,Datenquellen!$F$7:$H$45,3,FALSE))="X"
                                    ),
                          "X",
                          IF((((NETWORKDAYS('Projektkostenkalkulation EP'!$D$8,EOMONTH('Projektkostenkalkulation EP'!$D$8,0)))*('Projektkostenkalkulation EP'!$N$44/5)*
                                        'Projektkostenkalkulation EP'!$D$28)-SUM($B$11:Y11))&gt;('Projektkostenkalkulation EP'!$N$44/5),('Projektkostenkalkulation EP'!$N$44/5),
                                         (NETWORKDAYS('Projektkostenkalkulation EP'!$D$8,
                                          EOMONTH('Projektkostenkalkulation EP'!$D$8,0)))*('Projektkostenkalkulation EP'!$N$44/5)*'Projektkostenkalkulation EP'!$D$28-SUM($B$11:Y11))
                          ),
               "X"
            )</f>
        <v>0</v>
      </c>
      <c r="AA11" s="122">
        <f xml:space="preserve"> IF(TEXT((EDATE('Projektkostenkalkulation EP'!$B$4,2)+Z$3),"MM")=TEXT((EDATE('Projektkostenkalkulation EP'!$B$4,2)+(Z$3-1)),"MM"),
             IF(
                        OR(
                                    TEXT((EDATE('Projektkostenkalkulation EP'!$B$4,2)+Z$3),"TTT") = "Sa",
                                    TEXT((EDATE('Projektkostenkalkulation EP'!$B$4,2)+Z$3),"TTT") = "So",
                                    IF(ISNA(VLOOKUP(EDATE('Projektkostenkalkulation EP'!$B$4,2)+Z$3,Datenquellen!$F$7:$H$45,3,FALSE))," ",VLOOKUP(EDATE('Projektkostenkalkulation EP'!$B$4,2)+Z$3,Datenquellen!$F$7:$H$45,3,FALSE))="X"
                                    ),
                          "X",
                          IF((((NETWORKDAYS('Projektkostenkalkulation EP'!$D$8,EOMONTH('Projektkostenkalkulation EP'!$D$8,0)))*('Projektkostenkalkulation EP'!$N$44/5)*
                                        'Projektkostenkalkulation EP'!$D$28)-SUM($B$11:Z11))&gt;('Projektkostenkalkulation EP'!$N$44/5),('Projektkostenkalkulation EP'!$N$44/5),
                                         (NETWORKDAYS('Projektkostenkalkulation EP'!$D$8,
                                          EOMONTH('Projektkostenkalkulation EP'!$D$8,0)))*('Projektkostenkalkulation EP'!$N$44/5)*'Projektkostenkalkulation EP'!$D$28-SUM($B$11:Z11))
                          ),
               "X"
            )</f>
        <v>0</v>
      </c>
      <c r="AB11" s="122">
        <f xml:space="preserve"> IF(TEXT((EDATE('Projektkostenkalkulation EP'!$B$4,2)+AA$3),"MM")=TEXT((EDATE('Projektkostenkalkulation EP'!$B$4,2)+(AA$3-1)),"MM"),
             IF(
                        OR(
                                    TEXT((EDATE('Projektkostenkalkulation EP'!$B$4,2)+AA$3),"TTT") = "Sa",
                                    TEXT((EDATE('Projektkostenkalkulation EP'!$B$4,2)+AA$3),"TTT") = "So",
                                    IF(ISNA(VLOOKUP(EDATE('Projektkostenkalkulation EP'!$B$4,2)+AA$3,Datenquellen!$F$7:$H$45,3,FALSE))," ",VLOOKUP(EDATE('Projektkostenkalkulation EP'!$B$4,2)+AA$3,Datenquellen!$F$7:$H$45,3,FALSE))="X"
                                    ),
                          "X",
                          IF((((NETWORKDAYS('Projektkostenkalkulation EP'!$D$8,EOMONTH('Projektkostenkalkulation EP'!$D$8,0)))*('Projektkostenkalkulation EP'!$N$44/5)*
                                        'Projektkostenkalkulation EP'!$D$28)-SUM($B$11:AA11))&gt;('Projektkostenkalkulation EP'!$N$44/5),('Projektkostenkalkulation EP'!$N$44/5),
                                         (NETWORKDAYS('Projektkostenkalkulation EP'!$D$8,
                                          EOMONTH('Projektkostenkalkulation EP'!$D$8,0)))*('Projektkostenkalkulation EP'!$N$44/5)*'Projektkostenkalkulation EP'!$D$28-SUM($B$11:AA11))
                          ),
               "X"
            )</f>
        <v>0</v>
      </c>
      <c r="AC11" s="122">
        <f xml:space="preserve"> IF(TEXT((EDATE('Projektkostenkalkulation EP'!$B$4,2)+AB$3),"MM")=TEXT((EDATE('Projektkostenkalkulation EP'!$B$4,2)+(AB$3-1)),"MM"),
             IF(
                        OR(
                                    TEXT((EDATE('Projektkostenkalkulation EP'!$B$4,2)+AB$3),"TTT") = "Sa",
                                    TEXT((EDATE('Projektkostenkalkulation EP'!$B$4,2)+AB$3),"TTT") = "So",
                                    IF(ISNA(VLOOKUP(EDATE('Projektkostenkalkulation EP'!$B$4,2)+AB$3,Datenquellen!$F$7:$H$45,3,FALSE))," ",VLOOKUP(EDATE('Projektkostenkalkulation EP'!$B$4,2)+AB$3,Datenquellen!$F$7:$H$45,3,FALSE))="X"
                                    ),
                          "X",
                          IF((((NETWORKDAYS('Projektkostenkalkulation EP'!$D$8,EOMONTH('Projektkostenkalkulation EP'!$D$8,0)))*('Projektkostenkalkulation EP'!$N$44/5)*
                                        'Projektkostenkalkulation EP'!$D$28)-SUM($B$11:AB11))&gt;('Projektkostenkalkulation EP'!$N$44/5),('Projektkostenkalkulation EP'!$N$44/5),
                                         (NETWORKDAYS('Projektkostenkalkulation EP'!$D$8,
                                          EOMONTH('Projektkostenkalkulation EP'!$D$8,0)))*('Projektkostenkalkulation EP'!$N$44/5)*'Projektkostenkalkulation EP'!$D$28-SUM($B$11:AB11))
                          ),
               "X"
            )</f>
        <v>0</v>
      </c>
      <c r="AD11" s="122" t="str">
        <f xml:space="preserve"> IF(TEXT((EDATE('Projektkostenkalkulation EP'!$B$4,2)+AC$3),"MM")=TEXT((EDATE('Projektkostenkalkulation EP'!$B$4,2)+(AC$3-1)),"MM"),
             IF(
                        OR(
                                    TEXT((EDATE('Projektkostenkalkulation EP'!$B$4,2)+AC$3),"TTT") = "Sa",
                                    TEXT((EDATE('Projektkostenkalkulation EP'!$B$4,2)+AC$3),"TTT") = "So",
                                    IF(ISNA(VLOOKUP(EDATE('Projektkostenkalkulation EP'!$B$4,2)+AC$3,Datenquellen!$F$7:$H$45,3,FALSE))," ",VLOOKUP(EDATE('Projektkostenkalkulation EP'!$B$4,2)+AC$3,Datenquellen!$F$7:$H$45,3,FALSE))="X"
                                    ),
                          "X",
                          IF((((NETWORKDAYS('Projektkostenkalkulation EP'!$D$8,EOMONTH('Projektkostenkalkulation EP'!$D$8,0)))*('Projektkostenkalkulation EP'!$N$44/5)*
                                        'Projektkostenkalkulation EP'!$D$28)-SUM($B$11:AC11))&gt;('Projektkostenkalkulation EP'!$N$44/5),('Projektkostenkalkulation EP'!$N$44/5),
                                         (NETWORKDAYS('Projektkostenkalkulation EP'!$D$8,
                                          EOMONTH('Projektkostenkalkulation EP'!$D$8,0)))*('Projektkostenkalkulation EP'!$N$44/5)*'Projektkostenkalkulation EP'!$D$28-SUM($B$11:AC11))
                          ),
               "X"
            )</f>
        <v>X</v>
      </c>
      <c r="AE11" s="122" t="str">
        <f xml:space="preserve"> IF(TEXT((EDATE('Projektkostenkalkulation EP'!$B$4,2)+AD$3),"MM")=TEXT((EDATE('Projektkostenkalkulation EP'!$B$4,2)+(AD$3-1)),"MM"),
             IF(
                        OR(
                                    TEXT((EDATE('Projektkostenkalkulation EP'!$B$4,2)+AD$3),"TTT") = "Sa",
                                    TEXT((EDATE('Projektkostenkalkulation EP'!$B$4,2)+AD$3),"TTT") = "So",
                                    IF(ISNA(VLOOKUP(EDATE('Projektkostenkalkulation EP'!$B$4,2)+AD$3,Datenquellen!$F$7:$H$45,3,FALSE))," ",VLOOKUP(EDATE('Projektkostenkalkulation EP'!$B$4,2)+AD$3,Datenquellen!$F$7:$H$45,3,FALSE))="X"
                                    ),
                          "X",
                          IF((((NETWORKDAYS('Projektkostenkalkulation EP'!$D$8,EOMONTH('Projektkostenkalkulation EP'!$D$8,0)))*('Projektkostenkalkulation EP'!$N$44/5)*
                                        'Projektkostenkalkulation EP'!$D$28)-SUM($B$11:AD11))&gt;('Projektkostenkalkulation EP'!$N$44/5),('Projektkostenkalkulation EP'!$N$44/5),
                                         (NETWORKDAYS('Projektkostenkalkulation EP'!$D$8,
                                          EOMONTH('Projektkostenkalkulation EP'!$D$8,0)))*('Projektkostenkalkulation EP'!$N$44/5)*'Projektkostenkalkulation EP'!$D$28-SUM($B$11:AD11))
                          ),
               "X"
            )</f>
        <v>X</v>
      </c>
      <c r="AF11" s="122" t="str">
        <f xml:space="preserve"> IF(TEXT((EDATE('Projektkostenkalkulation EP'!$B$4,2)+AE$3),"MM")=TEXT((EDATE('Projektkostenkalkulation EP'!$B$4,2)+(AE$3-1)),"MM"),
             IF(
                        OR(
                                    TEXT((EDATE('Projektkostenkalkulation EP'!$B$4,2)+AE$3),"TTT") = "Sa",
                                    TEXT((EDATE('Projektkostenkalkulation EP'!$B$4,2)+AE$3),"TTT") = "So",
                                    IF(ISNA(VLOOKUP(EDATE('Projektkostenkalkulation EP'!$B$4,2)+AE$3,Datenquellen!$F$7:$H$45,3,FALSE))," ",VLOOKUP(EDATE('Projektkostenkalkulation EP'!$B$4,2)+AE$3,Datenquellen!$F$7:$H$45,3,FALSE))="X"
                                    ),
                          "X",
                          IF((((NETWORKDAYS('Projektkostenkalkulation EP'!$D$8,EOMONTH('Projektkostenkalkulation EP'!$D$8,0)))*('Projektkostenkalkulation EP'!$N$44/5)*
                                        'Projektkostenkalkulation EP'!$D$28)-SUM($B$11:AE11))&gt;('Projektkostenkalkulation EP'!$N$44/5),('Projektkostenkalkulation EP'!$N$44/5),
                                         (NETWORKDAYS('Projektkostenkalkulation EP'!$D$8,
                                          EOMONTH('Projektkostenkalkulation EP'!$D$8,0)))*('Projektkostenkalkulation EP'!$N$44/5)*'Projektkostenkalkulation EP'!$D$28-SUM($B$11:AE11))
                          ),
               "X"
            )</f>
        <v>X</v>
      </c>
      <c r="AG11" s="121">
        <f>SUM(B11:AF11)</f>
        <v>0</v>
      </c>
      <c r="AH11" s="525">
        <f>AG11-AG12</f>
        <v>0</v>
      </c>
      <c r="AJ11" s="2" t="s">
        <v>81</v>
      </c>
      <c r="AK11" s="124" t="str">
        <f>IF(
            OR(
                     TEXT(EDATE('Projektkostenkalkulation EP'!$B$4,14),"TTT") = "Sa",
                     TEXT(EDATE('Projektkostenkalkulation EP'!$B$4,14),"TTT") = "So",
                     IF(ISNA(VLOOKUP(EDATE('Projektkostenkalkulation EP'!$B$4,14),Datenquellen!$F$7:$H$45,3,FALSE))," ",VLOOKUP(EDATE('Projektkostenkalkulation EP'!$B$4,14),Datenquellen!$F$7:$H$45,3,FALSE))="X"
                            ),
                    "X",
                    IF('Projektkostenkalkulation EP'!$P$28&gt;0,('Projektkostenkalkulation EP'!$N$44/5),0)
            )</f>
        <v>X</v>
      </c>
      <c r="AL11" s="122" t="str">
        <f xml:space="preserve"> IF(TEXT((EDATE('Projektkostenkalkulation EP'!$B$4,14)+B$3),"MM")=TEXT((EDATE('Projektkostenkalkulation EP'!$B$4,14)+(B$3-1)),"MM"),
             IF(
                        OR(
                                    TEXT((EDATE('Projektkostenkalkulation EP'!$B$4,14)+B$3),"TTT") = "Sa",
                                    TEXT((EDATE('Projektkostenkalkulation EP'!$B$4,14)+B$3),"TTT") = "So",
                                    IF(ISNA(VLOOKUP(EDATE('Projektkostenkalkulation EP'!$B$4,14)+B$3,Datenquellen!$F$7:$H$45,3,FALSE))," ",VLOOKUP(EDATE('Projektkostenkalkulation EP'!$B$4,14)+B$3,Datenquellen!$F$7:$H$45,3,FALSE))="X"
                                    ),
                          "X",
                          IF((((NETWORKDAYS('Projektkostenkalkulation EP'!$P$8,EOMONTH('Projektkostenkalkulation EP'!$P$8,0)))*('Projektkostenkalkulation EP'!$N$44/5)*
                                        'Projektkostenkalkulation EP'!$P$28)-SUM(AK$11:$AK11))&gt;('Projektkostenkalkulation EP'!$N$44/5),('Projektkostenkalkulation EP'!$N$44/5),
                                         (NETWORKDAYS('Projektkostenkalkulation EP'!$P$8,
                                          EOMONTH('Projektkostenkalkulation EP'!$P$8,0)))*('Projektkostenkalkulation EP'!$N$44/5)*'Projektkostenkalkulation EP'!$P$28-SUM(AK$11:$AK11))
                          ),
               "X"
            )</f>
        <v>X</v>
      </c>
      <c r="AM11" s="122">
        <f xml:space="preserve"> IF(TEXT((EDATE('Projektkostenkalkulation EP'!$B$4,14)+C$3),"MM")=TEXT((EDATE('Projektkostenkalkulation EP'!$B$4,14)+(C$3-1)),"MM"),
             IF(
                        OR(
                                    TEXT((EDATE('Projektkostenkalkulation EP'!$B$4,14)+C$3),"TTT") = "Sa",
                                    TEXT((EDATE('Projektkostenkalkulation EP'!$B$4,14)+C$3),"TTT") = "So",
                                    IF(ISNA(VLOOKUP(EDATE('Projektkostenkalkulation EP'!$B$4,14)+C$3,Datenquellen!$F$7:$H$45,3,FALSE))," ",VLOOKUP(EDATE('Projektkostenkalkulation EP'!$B$4,14)+C$3,Datenquellen!$F$7:$H$45,3,FALSE))="X"
                                    ),
                          "X",
                          IF((((NETWORKDAYS('Projektkostenkalkulation EP'!$P$8,EOMONTH('Projektkostenkalkulation EP'!$P$8,0)))*('Projektkostenkalkulation EP'!$N$44/5)*
                                        'Projektkostenkalkulation EP'!$P$28)-SUM($AK$11:AL11))&gt;('Projektkostenkalkulation EP'!$N$44/5),('Projektkostenkalkulation EP'!$N$44/5),
                                         (NETWORKDAYS('Projektkostenkalkulation EP'!$P$8,
                                          EOMONTH('Projektkostenkalkulation EP'!$P$8,0)))*('Projektkostenkalkulation EP'!$N$44/5)*'Projektkostenkalkulation EP'!$P$28-SUM($AK$11:AL11))
                          ),
               "X"
            )</f>
        <v>0</v>
      </c>
      <c r="AN11" s="122">
        <f xml:space="preserve"> IF(TEXT((EDATE('Projektkostenkalkulation EP'!$B$4,14)+D$3),"MM")=TEXT((EDATE('Projektkostenkalkulation EP'!$B$4,14)+(D$3-1)),"MM"),
             IF(
                        OR(
                                    TEXT((EDATE('Projektkostenkalkulation EP'!$B$4,14)+D$3),"TTT") = "Sa",
                                    TEXT((EDATE('Projektkostenkalkulation EP'!$B$4,14)+D$3),"TTT") = "So",
                                    IF(ISNA(VLOOKUP(EDATE('Projektkostenkalkulation EP'!$B$4,14)+D$3,Datenquellen!$F$7:$H$45,3,FALSE))," ",VLOOKUP(EDATE('Projektkostenkalkulation EP'!$B$4,14)+D$3,Datenquellen!$F$7:$H$45,3,FALSE))="X"
                                    ),
                          "X",
                          IF((((NETWORKDAYS('Projektkostenkalkulation EP'!$P$8,EOMONTH('Projektkostenkalkulation EP'!$P$8,0)))*('Projektkostenkalkulation EP'!$N$44/5)*
                                        'Projektkostenkalkulation EP'!$P$28)-SUM($AK$11:AM11))&gt;('Projektkostenkalkulation EP'!$N$44/5),('Projektkostenkalkulation EP'!$N$44/5),
                                         (NETWORKDAYS('Projektkostenkalkulation EP'!$P$8,
                                          EOMONTH('Projektkostenkalkulation EP'!$P$8,0)))*('Projektkostenkalkulation EP'!$N$44/5)*'Projektkostenkalkulation EP'!$P$28-SUM($AK$11:AM11))
                          ),
               "X"
            )</f>
        <v>0</v>
      </c>
      <c r="AO11" s="122">
        <f xml:space="preserve"> IF(TEXT((EDATE('Projektkostenkalkulation EP'!$B$4,14)+E$3),"MM")=TEXT((EDATE('Projektkostenkalkulation EP'!$B$4,14)+(E$3-1)),"MM"),
             IF(
                        OR(
                                    TEXT((EDATE('Projektkostenkalkulation EP'!$B$4,14)+E$3),"TTT") = "Sa",
                                    TEXT((EDATE('Projektkostenkalkulation EP'!$B$4,14)+E$3),"TTT") = "So",
                                    IF(ISNA(VLOOKUP(EDATE('Projektkostenkalkulation EP'!$B$4,14)+E$3,Datenquellen!$F$7:$H$45,3,FALSE))," ",VLOOKUP(EDATE('Projektkostenkalkulation EP'!$B$4,14)+E$3,Datenquellen!$F$7:$H$45,3,FALSE))="X"
                                    ),
                          "X",
                          IF((((NETWORKDAYS('Projektkostenkalkulation EP'!$P$8,EOMONTH('Projektkostenkalkulation EP'!$P$8,0)))*('Projektkostenkalkulation EP'!$N$44/5)*
                                        'Projektkostenkalkulation EP'!$P$28)-SUM($AK$11:AN11))&gt;('Projektkostenkalkulation EP'!$N$44/5),('Projektkostenkalkulation EP'!$N$44/5),
                                         (NETWORKDAYS('Projektkostenkalkulation EP'!$P$8,
                                          EOMONTH('Projektkostenkalkulation EP'!$P$8,0)))*('Projektkostenkalkulation EP'!$N$44/5)*'Projektkostenkalkulation EP'!$P$28-SUM($AK$11:AN11))
                          ),
               "X"
            )</f>
        <v>0</v>
      </c>
      <c r="AP11" s="122">
        <f xml:space="preserve"> IF(TEXT((EDATE('Projektkostenkalkulation EP'!$B$4,14)+F$3),"MM")=TEXT((EDATE('Projektkostenkalkulation EP'!$B$4,14)+(F$3-1)),"MM"),
             IF(
                        OR(
                                    TEXT((EDATE('Projektkostenkalkulation EP'!$B$4,14)+F$3),"TTT") = "Sa",
                                    TEXT((EDATE('Projektkostenkalkulation EP'!$B$4,14)+F$3),"TTT") = "So",
                                    IF(ISNA(VLOOKUP(EDATE('Projektkostenkalkulation EP'!$B$4,14)+F$3,Datenquellen!$F$7:$H$45,3,FALSE))," ",VLOOKUP(EDATE('Projektkostenkalkulation EP'!$B$4,14)+F$3,Datenquellen!$F$7:$H$45,3,FALSE))="X"
                                    ),
                          "X",
                          IF((((NETWORKDAYS('Projektkostenkalkulation EP'!$P$8,EOMONTH('Projektkostenkalkulation EP'!$P$8,0)))*('Projektkostenkalkulation EP'!$N$44/5)*
                                        'Projektkostenkalkulation EP'!$P$28)-SUM($AK$11:AO11))&gt;('Projektkostenkalkulation EP'!$N$44/5),('Projektkostenkalkulation EP'!$N$44/5),
                                         (NETWORKDAYS('Projektkostenkalkulation EP'!$P$8,
                                          EOMONTH('Projektkostenkalkulation EP'!$P$8,0)))*('Projektkostenkalkulation EP'!$N$44/5)*'Projektkostenkalkulation EP'!$P$28-SUM($AK$11:AO11))
                          ),
               "X"
            )</f>
        <v>0</v>
      </c>
      <c r="AQ11" s="122">
        <f xml:space="preserve"> IF(TEXT((EDATE('Projektkostenkalkulation EP'!$B$4,14)+G$3),"MM")=TEXT((EDATE('Projektkostenkalkulation EP'!$B$4,14)+(G$3-1)),"MM"),
             IF(
                        OR(
                                    TEXT((EDATE('Projektkostenkalkulation EP'!$B$4,14)+G$3),"TTT") = "Sa",
                                    TEXT((EDATE('Projektkostenkalkulation EP'!$B$4,14)+G$3),"TTT") = "So",
                                    IF(ISNA(VLOOKUP(EDATE('Projektkostenkalkulation EP'!$B$4,14)+G$3,Datenquellen!$F$7:$H$45,3,FALSE))," ",VLOOKUP(EDATE('Projektkostenkalkulation EP'!$B$4,14)+G$3,Datenquellen!$F$7:$H$45,3,FALSE))="X"
                                    ),
                          "X",
                          IF((((NETWORKDAYS('Projektkostenkalkulation EP'!$P$8,EOMONTH('Projektkostenkalkulation EP'!$P$8,0)))*('Projektkostenkalkulation EP'!$N$44/5)*
                                        'Projektkostenkalkulation EP'!$P$28)-SUM($AK$11:AP11))&gt;('Projektkostenkalkulation EP'!$N$44/5),('Projektkostenkalkulation EP'!$N$44/5),
                                         (NETWORKDAYS('Projektkostenkalkulation EP'!$P$8,
                                          EOMONTH('Projektkostenkalkulation EP'!$P$8,0)))*('Projektkostenkalkulation EP'!$N$44/5)*'Projektkostenkalkulation EP'!$P$28-SUM($AK$11:AP11))
                          ),
               "X"
            )</f>
        <v>0</v>
      </c>
      <c r="AR11" s="122" t="str">
        <f xml:space="preserve"> IF(TEXT((EDATE('Projektkostenkalkulation EP'!$B$4,14)+H$3),"MM")=TEXT((EDATE('Projektkostenkalkulation EP'!$B$4,14)+(H$3-1)),"MM"),
             IF(
                        OR(
                                    TEXT((EDATE('Projektkostenkalkulation EP'!$B$4,14)+H$3),"TTT") = "Sa",
                                    TEXT((EDATE('Projektkostenkalkulation EP'!$B$4,14)+H$3),"TTT") = "So",
                                    IF(ISNA(VLOOKUP(EDATE('Projektkostenkalkulation EP'!$B$4,14)+H$3,Datenquellen!$F$7:$H$45,3,FALSE))," ",VLOOKUP(EDATE('Projektkostenkalkulation EP'!$B$4,14)+H$3,Datenquellen!$F$7:$H$45,3,FALSE))="X"
                                    ),
                          "X",
                          IF((((NETWORKDAYS('Projektkostenkalkulation EP'!$P$8,EOMONTH('Projektkostenkalkulation EP'!$P$8,0)))*('Projektkostenkalkulation EP'!$N$44/5)*
                                        'Projektkostenkalkulation EP'!$P$28)-SUM($AK$11:AQ11))&gt;('Projektkostenkalkulation EP'!$N$44/5),('Projektkostenkalkulation EP'!$N$44/5),
                                         (NETWORKDAYS('Projektkostenkalkulation EP'!$P$8,
                                          EOMONTH('Projektkostenkalkulation EP'!$P$8,0)))*('Projektkostenkalkulation EP'!$N$44/5)*'Projektkostenkalkulation EP'!$P$28-SUM($AK$11:AQ11))
                          ),
               "X"
            )</f>
        <v>X</v>
      </c>
      <c r="AS11" s="122" t="str">
        <f xml:space="preserve"> IF(TEXT((EDATE('Projektkostenkalkulation EP'!$B$4,14)+I$3),"MM")=TEXT((EDATE('Projektkostenkalkulation EP'!$B$4,14)+(I$3-1)),"MM"),
             IF(
                        OR(
                                    TEXT((EDATE('Projektkostenkalkulation EP'!$B$4,14)+I$3),"TTT") = "Sa",
                                    TEXT((EDATE('Projektkostenkalkulation EP'!$B$4,14)+I$3),"TTT") = "So",
                                    IF(ISNA(VLOOKUP(EDATE('Projektkostenkalkulation EP'!$B$4,14)+I$3,Datenquellen!$F$7:$H$45,3,FALSE))," ",VLOOKUP(EDATE('Projektkostenkalkulation EP'!$B$4,14)+I$3,Datenquellen!$F$7:$H$45,3,FALSE))="X"
                                    ),
                          "X",
                          IF((((NETWORKDAYS('Projektkostenkalkulation EP'!$P$8,EOMONTH('Projektkostenkalkulation EP'!$P$8,0)))*('Projektkostenkalkulation EP'!$N$44/5)*
                                        'Projektkostenkalkulation EP'!$P$28)-SUM($AK$11:AR11))&gt;('Projektkostenkalkulation EP'!$N$44/5),('Projektkostenkalkulation EP'!$N$44/5),
                                         (NETWORKDAYS('Projektkostenkalkulation EP'!$P$8,
                                          EOMONTH('Projektkostenkalkulation EP'!$P$8,0)))*('Projektkostenkalkulation EP'!$N$44/5)*'Projektkostenkalkulation EP'!$P$28-SUM($AK$11:AR11))
                          ),
               "X"
            )</f>
        <v>X</v>
      </c>
      <c r="AT11" s="122">
        <f xml:space="preserve"> IF(TEXT((EDATE('Projektkostenkalkulation EP'!$B$4,14)+J$3),"MM")=TEXT((EDATE('Projektkostenkalkulation EP'!$B$4,14)+(J$3-1)),"MM"),
             IF(
                        OR(
                                    TEXT((EDATE('Projektkostenkalkulation EP'!$B$4,14)+J$3),"TTT") = "Sa",
                                    TEXT((EDATE('Projektkostenkalkulation EP'!$B$4,14)+J$3),"TTT") = "So",
                                    IF(ISNA(VLOOKUP(EDATE('Projektkostenkalkulation EP'!$B$4,14)+J$3,Datenquellen!$F$7:$H$45,3,FALSE))," ",VLOOKUP(EDATE('Projektkostenkalkulation EP'!$B$4,14)+J$3,Datenquellen!$F$7:$H$45,3,FALSE))="X"
                                    ),
                          "X",
                          IF((((NETWORKDAYS('Projektkostenkalkulation EP'!$P$8,EOMONTH('Projektkostenkalkulation EP'!$P$8,0)))*('Projektkostenkalkulation EP'!$N$44/5)*
                                        'Projektkostenkalkulation EP'!$P$28)-SUM($AK$11:AS11))&gt;('Projektkostenkalkulation EP'!$N$44/5),('Projektkostenkalkulation EP'!$N$44/5),
                                         (NETWORKDAYS('Projektkostenkalkulation EP'!$P$8,
                                          EOMONTH('Projektkostenkalkulation EP'!$P$8,0)))*('Projektkostenkalkulation EP'!$N$44/5)*'Projektkostenkalkulation EP'!$P$28-SUM($AK$11:AS11))
                          ),
               "X"
            )</f>
        <v>0</v>
      </c>
      <c r="AU11" s="122">
        <f xml:space="preserve"> IF(TEXT((EDATE('Projektkostenkalkulation EP'!$B$4,14)+K$3),"MM")=TEXT((EDATE('Projektkostenkalkulation EP'!$B$4,14)+(K$3-1)),"MM"),
             IF(
                        OR(
                                    TEXT((EDATE('Projektkostenkalkulation EP'!$B$4,14)+K$3),"TTT") = "Sa",
                                    TEXT((EDATE('Projektkostenkalkulation EP'!$B$4,14)+K$3),"TTT") = "So",
                                    IF(ISNA(VLOOKUP(EDATE('Projektkostenkalkulation EP'!$B$4,14)+K$3,Datenquellen!$F$7:$H$45,3,FALSE))," ",VLOOKUP(EDATE('Projektkostenkalkulation EP'!$B$4,14)+K$3,Datenquellen!$F$7:$H$45,3,FALSE))="X"
                                    ),
                          "X",
                          IF((((NETWORKDAYS('Projektkostenkalkulation EP'!$P$8,EOMONTH('Projektkostenkalkulation EP'!$P$8,0)))*('Projektkostenkalkulation EP'!$N$44/5)*
                                        'Projektkostenkalkulation EP'!$P$28)-SUM($AK$11:AT11))&gt;('Projektkostenkalkulation EP'!$N$44/5),('Projektkostenkalkulation EP'!$N$44/5),
                                         (NETWORKDAYS('Projektkostenkalkulation EP'!$P$8,
                                          EOMONTH('Projektkostenkalkulation EP'!$P$8,0)))*('Projektkostenkalkulation EP'!$N$44/5)*'Projektkostenkalkulation EP'!$P$28-SUM($AK$11:AT11))
                          ),
               "X"
            )</f>
        <v>0</v>
      </c>
      <c r="AV11" s="122">
        <f xml:space="preserve"> IF(TEXT((EDATE('Projektkostenkalkulation EP'!$B$4,14)+L$3),"MM")=TEXT((EDATE('Projektkostenkalkulation EP'!$B$4,14)+(L$3-1)),"MM"),
             IF(
                        OR(
                                    TEXT((EDATE('Projektkostenkalkulation EP'!$B$4,14)+L$3),"TTT") = "Sa",
                                    TEXT((EDATE('Projektkostenkalkulation EP'!$B$4,14)+L$3),"TTT") = "So",
                                    IF(ISNA(VLOOKUP(EDATE('Projektkostenkalkulation EP'!$B$4,14)+L$3,Datenquellen!$F$7:$H$45,3,FALSE))," ",VLOOKUP(EDATE('Projektkostenkalkulation EP'!$B$4,14)+L$3,Datenquellen!$F$7:$H$45,3,FALSE))="X"
                                    ),
                          "X",
                          IF((((NETWORKDAYS('Projektkostenkalkulation EP'!$P$8,EOMONTH('Projektkostenkalkulation EP'!$P$8,0)))*('Projektkostenkalkulation EP'!$N$44/5)*
                                        'Projektkostenkalkulation EP'!$P$28)-SUM($AK$11:AU11))&gt;('Projektkostenkalkulation EP'!$N$44/5),('Projektkostenkalkulation EP'!$N$44/5),
                                         (NETWORKDAYS('Projektkostenkalkulation EP'!$P$8,
                                          EOMONTH('Projektkostenkalkulation EP'!$P$8,0)))*('Projektkostenkalkulation EP'!$N$44/5)*'Projektkostenkalkulation EP'!$P$28-SUM($AK$11:AU11))
                          ),
               "X"
            )</f>
        <v>0</v>
      </c>
      <c r="AW11" s="122">
        <f xml:space="preserve"> IF(TEXT((EDATE('Projektkostenkalkulation EP'!$B$4,14)+M$3),"MM")=TEXT((EDATE('Projektkostenkalkulation EP'!$B$4,14)+(M$3-1)),"MM"),
             IF(
                        OR(
                                    TEXT((EDATE('Projektkostenkalkulation EP'!$B$4,14)+M$3),"TTT") = "Sa",
                                    TEXT((EDATE('Projektkostenkalkulation EP'!$B$4,14)+M$3),"TTT") = "So",
                                    IF(ISNA(VLOOKUP(EDATE('Projektkostenkalkulation EP'!$B$4,14)+M$3,Datenquellen!$F$7:$H$45,3,FALSE))," ",VLOOKUP(EDATE('Projektkostenkalkulation EP'!$B$4,14)+M$3,Datenquellen!$F$7:$H$45,3,FALSE))="X"
                                    ),
                          "X",
                          IF((((NETWORKDAYS('Projektkostenkalkulation EP'!$P$8,EOMONTH('Projektkostenkalkulation EP'!$P$8,0)))*('Projektkostenkalkulation EP'!$N$44/5)*
                                        'Projektkostenkalkulation EP'!$P$28)-SUM($AK$11:AV11))&gt;('Projektkostenkalkulation EP'!$N$44/5),('Projektkostenkalkulation EP'!$N$44/5),
                                         (NETWORKDAYS('Projektkostenkalkulation EP'!$P$8,
                                          EOMONTH('Projektkostenkalkulation EP'!$P$8,0)))*('Projektkostenkalkulation EP'!$N$44/5)*'Projektkostenkalkulation EP'!$P$28-SUM($AK$11:AV11))
                          ),
               "X"
            )</f>
        <v>0</v>
      </c>
      <c r="AX11" s="122">
        <f xml:space="preserve"> IF(TEXT((EDATE('Projektkostenkalkulation EP'!$B$4,14)+N$3),"MM")=TEXT((EDATE('Projektkostenkalkulation EP'!$B$4,14)+(N$3-1)),"MM"),
             IF(
                        OR(
                                    TEXT((EDATE('Projektkostenkalkulation EP'!$B$4,14)+N$3),"TTT") = "Sa",
                                    TEXT((EDATE('Projektkostenkalkulation EP'!$B$4,14)+N$3),"TTT") = "So",
                                    IF(ISNA(VLOOKUP(EDATE('Projektkostenkalkulation EP'!$B$4,14)+N$3,Datenquellen!$F$7:$H$45,3,FALSE))," ",VLOOKUP(EDATE('Projektkostenkalkulation EP'!$B$4,14)+N$3,Datenquellen!$F$7:$H$45,3,FALSE))="X"
                                    ),
                          "X",
                          IF((((NETWORKDAYS('Projektkostenkalkulation EP'!$P$8,EOMONTH('Projektkostenkalkulation EP'!$P$8,0)))*('Projektkostenkalkulation EP'!$N$44/5)*
                                        'Projektkostenkalkulation EP'!$P$28)-SUM($AK$11:AW11))&gt;('Projektkostenkalkulation EP'!$N$44/5),('Projektkostenkalkulation EP'!$N$44/5),
                                         (NETWORKDAYS('Projektkostenkalkulation EP'!$P$8,
                                          EOMONTH('Projektkostenkalkulation EP'!$P$8,0)))*('Projektkostenkalkulation EP'!$N$44/5)*'Projektkostenkalkulation EP'!$P$28-SUM($AK$11:AW11))
                          ),
               "X"
            )</f>
        <v>0</v>
      </c>
      <c r="AY11" s="122" t="str">
        <f xml:space="preserve"> IF(TEXT((EDATE('Projektkostenkalkulation EP'!$B$4,14)+O$3),"MM")=TEXT((EDATE('Projektkostenkalkulation EP'!$B$4,14)+(O$3-1)),"MM"),
             IF(
                        OR(
                                    TEXT((EDATE('Projektkostenkalkulation EP'!$B$4,14)+O$3),"TTT") = "Sa",
                                    TEXT((EDATE('Projektkostenkalkulation EP'!$B$4,14)+O$3),"TTT") = "So",
                                    IF(ISNA(VLOOKUP(EDATE('Projektkostenkalkulation EP'!$B$4,14)+O$3,Datenquellen!$F$7:$H$45,3,FALSE))," ",VLOOKUP(EDATE('Projektkostenkalkulation EP'!$B$4,14)+O$3,Datenquellen!$F$7:$H$45,3,FALSE))="X"
                                    ),
                          "X",
                          IF((((NETWORKDAYS('Projektkostenkalkulation EP'!$P$8,EOMONTH('Projektkostenkalkulation EP'!$P$8,0)))*('Projektkostenkalkulation EP'!$N$44/5)*
                                        'Projektkostenkalkulation EP'!$P$28)-SUM($AK$11:AX11))&gt;('Projektkostenkalkulation EP'!$N$44/5),('Projektkostenkalkulation EP'!$N$44/5),
                                         (NETWORKDAYS('Projektkostenkalkulation EP'!$P$8,
                                          EOMONTH('Projektkostenkalkulation EP'!$P$8,0)))*('Projektkostenkalkulation EP'!$N$44/5)*'Projektkostenkalkulation EP'!$P$28-SUM($AK$11:AX11))
                          ),
               "X"
            )</f>
        <v>X</v>
      </c>
      <c r="AZ11" s="122" t="str">
        <f xml:space="preserve"> IF(TEXT((EDATE('Projektkostenkalkulation EP'!$B$4,14)+P$3),"MM")=TEXT((EDATE('Projektkostenkalkulation EP'!$B$4,14)+(P$3-1)),"MM"),
             IF(
                        OR(
                                    TEXT((EDATE('Projektkostenkalkulation EP'!$B$4,14)+P$3),"TTT") = "Sa",
                                    TEXT((EDATE('Projektkostenkalkulation EP'!$B$4,14)+P$3),"TTT") = "So",
                                    IF(ISNA(VLOOKUP(EDATE('Projektkostenkalkulation EP'!$B$4,14)+P$3,Datenquellen!$F$7:$H$45,3,FALSE))," ",VLOOKUP(EDATE('Projektkostenkalkulation EP'!$B$4,14)+P$3,Datenquellen!$F$7:$H$45,3,FALSE))="X"
                                    ),
                          "X",
                          IF((((NETWORKDAYS('Projektkostenkalkulation EP'!$P$8,EOMONTH('Projektkostenkalkulation EP'!$P$8,0)))*('Projektkostenkalkulation EP'!$N$44/5)*
                                        'Projektkostenkalkulation EP'!$P$28)-SUM($AK$11:AY11))&gt;('Projektkostenkalkulation EP'!$N$44/5),('Projektkostenkalkulation EP'!$N$44/5),
                                         (NETWORKDAYS('Projektkostenkalkulation EP'!$P$8,
                                          EOMONTH('Projektkostenkalkulation EP'!$P$8,0)))*('Projektkostenkalkulation EP'!$N$44/5)*'Projektkostenkalkulation EP'!$P$28-SUM($AK$11:AY11))
                          ),
               "X"
            )</f>
        <v>X</v>
      </c>
      <c r="BA11" s="122">
        <f xml:space="preserve"> IF(TEXT((EDATE('Projektkostenkalkulation EP'!$B$4,14)+Q$3),"MM")=TEXT((EDATE('Projektkostenkalkulation EP'!$B$4,14)+(Q$3-1)),"MM"),
             IF(
                        OR(
                                    TEXT((EDATE('Projektkostenkalkulation EP'!$B$4,14)+Q$3),"TTT") = "Sa",
                                    TEXT((EDATE('Projektkostenkalkulation EP'!$B$4,14)+Q$3),"TTT") = "So",
                                    IF(ISNA(VLOOKUP(EDATE('Projektkostenkalkulation EP'!$B$4,14)+Q$3,Datenquellen!$F$7:$H$45,3,FALSE))," ",VLOOKUP(EDATE('Projektkostenkalkulation EP'!$B$4,14)+Q$3,Datenquellen!$F$7:$H$45,3,FALSE))="X"
                                    ),
                          "X",
                          IF((((NETWORKDAYS('Projektkostenkalkulation EP'!$P$8,EOMONTH('Projektkostenkalkulation EP'!$P$8,0)))*('Projektkostenkalkulation EP'!$N$44/5)*
                                        'Projektkostenkalkulation EP'!$P$28)-SUM($AK$11:AZ11))&gt;('Projektkostenkalkulation EP'!$N$44/5),('Projektkostenkalkulation EP'!$N$44/5),
                                         (NETWORKDAYS('Projektkostenkalkulation EP'!$P$8,
                                          EOMONTH('Projektkostenkalkulation EP'!$P$8,0)))*('Projektkostenkalkulation EP'!$N$44/5)*'Projektkostenkalkulation EP'!$P$28-SUM($AK$11:AZ11))
                          ),
               "X"
            )</f>
        <v>0</v>
      </c>
      <c r="BB11" s="122">
        <f xml:space="preserve"> IF(TEXT((EDATE('Projektkostenkalkulation EP'!$B$4,14)+R$3),"MM")=TEXT((EDATE('Projektkostenkalkulation EP'!$B$4,14)+(R$3-1)),"MM"),
             IF(
                        OR(
                                    TEXT((EDATE('Projektkostenkalkulation EP'!$B$4,14)+R$3),"TTT") = "Sa",
                                    TEXT((EDATE('Projektkostenkalkulation EP'!$B$4,14)+R$3),"TTT") = "So",
                                    IF(ISNA(VLOOKUP(EDATE('Projektkostenkalkulation EP'!$B$4,14)+R$3,Datenquellen!$F$7:$H$45,3,FALSE))," ",VLOOKUP(EDATE('Projektkostenkalkulation EP'!$B$4,14)+R$3,Datenquellen!$F$7:$H$45,3,FALSE))="X"
                                    ),
                          "X",
                          IF((((NETWORKDAYS('Projektkostenkalkulation EP'!$P$8,EOMONTH('Projektkostenkalkulation EP'!$P$8,0)))*('Projektkostenkalkulation EP'!$N$44/5)*
                                        'Projektkostenkalkulation EP'!$P$28)-SUM($AK$11:BA11))&gt;('Projektkostenkalkulation EP'!$N$44/5),('Projektkostenkalkulation EP'!$N$44/5),
                                         (NETWORKDAYS('Projektkostenkalkulation EP'!$P$8,
                                          EOMONTH('Projektkostenkalkulation EP'!$P$8,0)))*('Projektkostenkalkulation EP'!$N$44/5)*'Projektkostenkalkulation EP'!$P$28-SUM($AK$11:BA11))
                          ),
               "X"
            )</f>
        <v>0</v>
      </c>
      <c r="BC11" s="122">
        <f xml:space="preserve"> IF(TEXT((EDATE('Projektkostenkalkulation EP'!$B$4,14)+S$3),"MM")=TEXT((EDATE('Projektkostenkalkulation EP'!$B$4,14)+(S$3-1)),"MM"),
             IF(
                        OR(
                                    TEXT((EDATE('Projektkostenkalkulation EP'!$B$4,14)+S$3),"TTT") = "Sa",
                                    TEXT((EDATE('Projektkostenkalkulation EP'!$B$4,14)+S$3),"TTT") = "So",
                                    IF(ISNA(VLOOKUP(EDATE('Projektkostenkalkulation EP'!$B$4,14)+S$3,Datenquellen!$F$7:$H$45,3,FALSE))," ",VLOOKUP(EDATE('Projektkostenkalkulation EP'!$B$4,14)+S$3,Datenquellen!$F$7:$H$45,3,FALSE))="X"
                                    ),
                          "X",
                          IF((((NETWORKDAYS('Projektkostenkalkulation EP'!$P$8,EOMONTH('Projektkostenkalkulation EP'!$P$8,0)))*('Projektkostenkalkulation EP'!$N$44/5)*
                                        'Projektkostenkalkulation EP'!$P$28)-SUM($AK$11:BB11))&gt;('Projektkostenkalkulation EP'!$N$44/5),('Projektkostenkalkulation EP'!$N$44/5),
                                         (NETWORKDAYS('Projektkostenkalkulation EP'!$P$8,
                                          EOMONTH('Projektkostenkalkulation EP'!$P$8,0)))*('Projektkostenkalkulation EP'!$N$44/5)*'Projektkostenkalkulation EP'!$P$28-SUM($AK$11:BB11))
                          ),
               "X"
            )</f>
        <v>0</v>
      </c>
      <c r="BD11" s="122">
        <f xml:space="preserve"> IF(TEXT((EDATE('Projektkostenkalkulation EP'!$B$4,14)+T$3),"MM")=TEXT((EDATE('Projektkostenkalkulation EP'!$B$4,14)+(T$3-1)),"MM"),
             IF(
                        OR(
                                    TEXT((EDATE('Projektkostenkalkulation EP'!$B$4,14)+T$3),"TTT") = "Sa",
                                    TEXT((EDATE('Projektkostenkalkulation EP'!$B$4,14)+T$3),"TTT") = "So",
                                    IF(ISNA(VLOOKUP(EDATE('Projektkostenkalkulation EP'!$B$4,14)+T$3,Datenquellen!$F$7:$H$45,3,FALSE))," ",VLOOKUP(EDATE('Projektkostenkalkulation EP'!$B$4,14)+T$3,Datenquellen!$F$7:$H$45,3,FALSE))="X"
                                    ),
                          "X",
                          IF((((NETWORKDAYS('Projektkostenkalkulation EP'!$P$8,EOMONTH('Projektkostenkalkulation EP'!$P$8,0)))*('Projektkostenkalkulation EP'!$N$44/5)*
                                        'Projektkostenkalkulation EP'!$P$28)-SUM($AK$11:BC11))&gt;('Projektkostenkalkulation EP'!$N$44/5),('Projektkostenkalkulation EP'!$N$44/5),
                                         (NETWORKDAYS('Projektkostenkalkulation EP'!$P$8,
                                          EOMONTH('Projektkostenkalkulation EP'!$P$8,0)))*('Projektkostenkalkulation EP'!$N$44/5)*'Projektkostenkalkulation EP'!$P$28-SUM($AK$11:BC11))
                          ),
               "X"
            )</f>
        <v>0</v>
      </c>
      <c r="BE11" s="122">
        <f xml:space="preserve"> IF(TEXT((EDATE('Projektkostenkalkulation EP'!$B$4,14)+U$3),"MM")=TEXT((EDATE('Projektkostenkalkulation EP'!$B$4,14)+(U$3-1)),"MM"),
             IF(
                        OR(
                                    TEXT((EDATE('Projektkostenkalkulation EP'!$B$4,14)+U$3),"TTT") = "Sa",
                                    TEXT((EDATE('Projektkostenkalkulation EP'!$B$4,14)+U$3),"TTT") = "So",
                                    IF(ISNA(VLOOKUP(EDATE('Projektkostenkalkulation EP'!$B$4,14)+U$3,Datenquellen!$F$7:$H$45,3,FALSE))," ",VLOOKUP(EDATE('Projektkostenkalkulation EP'!$B$4,14)+U$3,Datenquellen!$F$7:$H$45,3,FALSE))="X"
                                    ),
                          "X",
                          IF((((NETWORKDAYS('Projektkostenkalkulation EP'!$P$8,EOMONTH('Projektkostenkalkulation EP'!$P$8,0)))*('Projektkostenkalkulation EP'!$N$44/5)*
                                        'Projektkostenkalkulation EP'!$P$28)-SUM($AK$11:BD11))&gt;('Projektkostenkalkulation EP'!$N$44/5),('Projektkostenkalkulation EP'!$N$44/5),
                                         (NETWORKDAYS('Projektkostenkalkulation EP'!$P$8,
                                          EOMONTH('Projektkostenkalkulation EP'!$P$8,0)))*('Projektkostenkalkulation EP'!$N$44/5)*'Projektkostenkalkulation EP'!$P$28-SUM($AK$11:BD11))
                          ),
               "X"
            )</f>
        <v>0</v>
      </c>
      <c r="BF11" s="122" t="str">
        <f xml:space="preserve"> IF(TEXT((EDATE('Projektkostenkalkulation EP'!$B$4,14)+V$3),"MM")=TEXT((EDATE('Projektkostenkalkulation EP'!$B$4,14)+(V$3-1)),"MM"),
             IF(
                        OR(
                                    TEXT((EDATE('Projektkostenkalkulation EP'!$B$4,14)+V$3),"TTT") = "Sa",
                                    TEXT((EDATE('Projektkostenkalkulation EP'!$B$4,14)+V$3),"TTT") = "So",
                                    IF(ISNA(VLOOKUP(EDATE('Projektkostenkalkulation EP'!$B$4,14)+V$3,Datenquellen!$F$7:$H$45,3,FALSE))," ",VLOOKUP(EDATE('Projektkostenkalkulation EP'!$B$4,14)+V$3,Datenquellen!$F$7:$H$45,3,FALSE))="X"
                                    ),
                          "X",
                          IF((((NETWORKDAYS('Projektkostenkalkulation EP'!$P$8,EOMONTH('Projektkostenkalkulation EP'!$P$8,0)))*('Projektkostenkalkulation EP'!$N$44/5)*
                                        'Projektkostenkalkulation EP'!$P$28)-SUM($AK$11:BE11))&gt;('Projektkostenkalkulation EP'!$N$44/5),('Projektkostenkalkulation EP'!$N$44/5),
                                         (NETWORKDAYS('Projektkostenkalkulation EP'!$P$8,
                                          EOMONTH('Projektkostenkalkulation EP'!$P$8,0)))*('Projektkostenkalkulation EP'!$N$44/5)*'Projektkostenkalkulation EP'!$P$28-SUM($AK$11:BE11))
                          ),
               "X"
            )</f>
        <v>X</v>
      </c>
      <c r="BG11" s="122" t="str">
        <f xml:space="preserve"> IF(TEXT((EDATE('Projektkostenkalkulation EP'!$B$4,14)+W$3),"MM")=TEXT((EDATE('Projektkostenkalkulation EP'!$B$4,14)+(W$3-1)),"MM"),
             IF(
                        OR(
                                    TEXT((EDATE('Projektkostenkalkulation EP'!$B$4,14)+W$3),"TTT") = "Sa",
                                    TEXT((EDATE('Projektkostenkalkulation EP'!$B$4,14)+W$3),"TTT") = "So",
                                    IF(ISNA(VLOOKUP(EDATE('Projektkostenkalkulation EP'!$B$4,14)+W$3,Datenquellen!$F$7:$H$45,3,FALSE))," ",VLOOKUP(EDATE('Projektkostenkalkulation EP'!$B$4,14)+W$3,Datenquellen!$F$7:$H$45,3,FALSE))="X"
                                    ),
                          "X",
                          IF((((NETWORKDAYS('Projektkostenkalkulation EP'!$P$8,EOMONTH('Projektkostenkalkulation EP'!$P$8,0)))*('Projektkostenkalkulation EP'!$N$44/5)*
                                        'Projektkostenkalkulation EP'!$P$28)-SUM($AK$11:BF11))&gt;('Projektkostenkalkulation EP'!$N$44/5),('Projektkostenkalkulation EP'!$N$44/5),
                                         (NETWORKDAYS('Projektkostenkalkulation EP'!$P$8,
                                          EOMONTH('Projektkostenkalkulation EP'!$P$8,0)))*('Projektkostenkalkulation EP'!$N$44/5)*'Projektkostenkalkulation EP'!$P$28-SUM($AK$11:BF11))
                          ),
               "X"
            )</f>
        <v>X</v>
      </c>
      <c r="BH11" s="122">
        <f xml:space="preserve"> IF(TEXT((EDATE('Projektkostenkalkulation EP'!$B$4,14)+X$3),"MM")=TEXT((EDATE('Projektkostenkalkulation EP'!$B$4,14)+(X$3-1)),"MM"),
             IF(
                        OR(
                                    TEXT((EDATE('Projektkostenkalkulation EP'!$B$4,14)+X$3),"TTT") = "Sa",
                                    TEXT((EDATE('Projektkostenkalkulation EP'!$B$4,14)+X$3),"TTT") = "So",
                                    IF(ISNA(VLOOKUP(EDATE('Projektkostenkalkulation EP'!$B$4,14)+X$3,Datenquellen!$F$7:$H$45,3,FALSE))," ",VLOOKUP(EDATE('Projektkostenkalkulation EP'!$B$4,14)+X$3,Datenquellen!$F$7:$H$45,3,FALSE))="X"
                                    ),
                          "X",
                          IF((((NETWORKDAYS('Projektkostenkalkulation EP'!$P$8,EOMONTH('Projektkostenkalkulation EP'!$P$8,0)))*('Projektkostenkalkulation EP'!$N$44/5)*
                                        'Projektkostenkalkulation EP'!$P$28)-SUM($AK$11:BG11))&gt;('Projektkostenkalkulation EP'!$N$44/5),('Projektkostenkalkulation EP'!$N$44/5),
                                         (NETWORKDAYS('Projektkostenkalkulation EP'!$P$8,
                                          EOMONTH('Projektkostenkalkulation EP'!$P$8,0)))*('Projektkostenkalkulation EP'!$N$44/5)*'Projektkostenkalkulation EP'!$P$28-SUM($AK$11:BG11))
                          ),
               "X"
            )</f>
        <v>0</v>
      </c>
      <c r="BI11" s="122">
        <f xml:space="preserve"> IF(TEXT((EDATE('Projektkostenkalkulation EP'!$B$4,14)+Y$3),"MM")=TEXT((EDATE('Projektkostenkalkulation EP'!$B$4,14)+(Y$3-1)),"MM"),
             IF(
                        OR(
                                    TEXT((EDATE('Projektkostenkalkulation EP'!$B$4,14)+Y$3),"TTT") = "Sa",
                                    TEXT((EDATE('Projektkostenkalkulation EP'!$B$4,14)+Y$3),"TTT") = "So",
                                    IF(ISNA(VLOOKUP(EDATE('Projektkostenkalkulation EP'!$B$4,14)+Y$3,Datenquellen!$F$7:$H$45,3,FALSE))," ",VLOOKUP(EDATE('Projektkostenkalkulation EP'!$B$4,14)+Y$3,Datenquellen!$F$7:$H$45,3,FALSE))="X"
                                    ),
                          "X",
                          IF((((NETWORKDAYS('Projektkostenkalkulation EP'!$P$8,EOMONTH('Projektkostenkalkulation EP'!$P$8,0)))*('Projektkostenkalkulation EP'!$N$44/5)*
                                        'Projektkostenkalkulation EP'!$P$28)-SUM($AK$11:BH11))&gt;('Projektkostenkalkulation EP'!$N$44/5),('Projektkostenkalkulation EP'!$N$44/5),
                                         (NETWORKDAYS('Projektkostenkalkulation EP'!$P$8,
                                          EOMONTH('Projektkostenkalkulation EP'!$P$8,0)))*('Projektkostenkalkulation EP'!$N$44/5)*'Projektkostenkalkulation EP'!$P$28-SUM($AK$11:BH11))
                          ),
               "X"
            )</f>
        <v>0</v>
      </c>
      <c r="BJ11" s="122">
        <f xml:space="preserve"> IF(TEXT((EDATE('Projektkostenkalkulation EP'!$B$4,14)+Z$3),"MM")=TEXT((EDATE('Projektkostenkalkulation EP'!$B$4,14)+(Z$3-1)),"MM"),
             IF(
                        OR(
                                    TEXT((EDATE('Projektkostenkalkulation EP'!$B$4,14)+Z$3),"TTT") = "Sa",
                                    TEXT((EDATE('Projektkostenkalkulation EP'!$B$4,14)+Z$3),"TTT") = "So",
                                    IF(ISNA(VLOOKUP(EDATE('Projektkostenkalkulation EP'!$B$4,14)+Z$3,Datenquellen!$F$7:$H$45,3,FALSE))," ",VLOOKUP(EDATE('Projektkostenkalkulation EP'!$B$4,14)+Z$3,Datenquellen!$F$7:$H$45,3,FALSE))="X"
                                    ),
                          "X",
                          IF((((NETWORKDAYS('Projektkostenkalkulation EP'!$P$8,EOMONTH('Projektkostenkalkulation EP'!$P$8,0)))*('Projektkostenkalkulation EP'!$N$44/5)*
                                        'Projektkostenkalkulation EP'!$P$28)-SUM($AK$11:BI11))&gt;('Projektkostenkalkulation EP'!$N$44/5),('Projektkostenkalkulation EP'!$N$44/5),
                                         (NETWORKDAYS('Projektkostenkalkulation EP'!$P$8,
                                          EOMONTH('Projektkostenkalkulation EP'!$P$8,0)))*('Projektkostenkalkulation EP'!$N$44/5)*'Projektkostenkalkulation EP'!$P$28-SUM($AK$11:BI11))
                          ),
               "X"
            )</f>
        <v>0</v>
      </c>
      <c r="BK11" s="122">
        <f xml:space="preserve"> IF(TEXT((EDATE('Projektkostenkalkulation EP'!$B$4,14)+AA$3),"MM")=TEXT((EDATE('Projektkostenkalkulation EP'!$B$4,14)+(AA$3-1)),"MM"),
             IF(
                        OR(
                                    TEXT((EDATE('Projektkostenkalkulation EP'!$B$4,14)+AA$3),"TTT") = "Sa",
                                    TEXT((EDATE('Projektkostenkalkulation EP'!$B$4,14)+AA$3),"TTT") = "So",
                                    IF(ISNA(VLOOKUP(EDATE('Projektkostenkalkulation EP'!$B$4,14)+AA$3,Datenquellen!$F$7:$H$45,3,FALSE))," ",VLOOKUP(EDATE('Projektkostenkalkulation EP'!$B$4,14)+AA$3,Datenquellen!$F$7:$H$45,3,FALSE))="X"
                                    ),
                          "X",
                          IF((((NETWORKDAYS('Projektkostenkalkulation EP'!$P$8,EOMONTH('Projektkostenkalkulation EP'!$P$8,0)))*('Projektkostenkalkulation EP'!$N$44/5)*
                                        'Projektkostenkalkulation EP'!$P$28)-SUM($AK$11:BJ11))&gt;('Projektkostenkalkulation EP'!$N$44/5),('Projektkostenkalkulation EP'!$N$44/5),
                                         (NETWORKDAYS('Projektkostenkalkulation EP'!$P$8,
                                          EOMONTH('Projektkostenkalkulation EP'!$P$8,0)))*('Projektkostenkalkulation EP'!$N$44/5)*'Projektkostenkalkulation EP'!$P$28-SUM($AK$11:BJ11))
                          ),
               "X"
            )</f>
        <v>0</v>
      </c>
      <c r="BL11" s="122">
        <f xml:space="preserve"> IF(TEXT((EDATE('Projektkostenkalkulation EP'!$B$4,14)+AB$3),"MM")=TEXT((EDATE('Projektkostenkalkulation EP'!$B$4,14)+(AB$3-1)),"MM"),
             IF(
                        OR(
                                    TEXT((EDATE('Projektkostenkalkulation EP'!$B$4,14)+AB$3),"TTT") = "Sa",
                                    TEXT((EDATE('Projektkostenkalkulation EP'!$B$4,14)+AB$3),"TTT") = "So",
                                    IF(ISNA(VLOOKUP(EDATE('Projektkostenkalkulation EP'!$B$4,14)+AB$3,Datenquellen!$F$7:$H$45,3,FALSE))," ",VLOOKUP(EDATE('Projektkostenkalkulation EP'!$B$4,14)+AB$3,Datenquellen!$F$7:$H$45,3,FALSE))="X"
                                    ),
                          "X",
                          IF((((NETWORKDAYS('Projektkostenkalkulation EP'!$P$8,EOMONTH('Projektkostenkalkulation EP'!$P$8,0)))*('Projektkostenkalkulation EP'!$N$44/5)*
                                        'Projektkostenkalkulation EP'!$P$28)-SUM($AK$11:BK11))&gt;('Projektkostenkalkulation EP'!$N$44/5),('Projektkostenkalkulation EP'!$N$44/5),
                                         (NETWORKDAYS('Projektkostenkalkulation EP'!$P$8,
                                          EOMONTH('Projektkostenkalkulation EP'!$P$8,0)))*('Projektkostenkalkulation EP'!$N$44/5)*'Projektkostenkalkulation EP'!$P$28-SUM($AK$11:BK11))
                          ),
               "X"
            )</f>
        <v>0</v>
      </c>
      <c r="BM11" s="122" t="str">
        <f xml:space="preserve"> IF(TEXT((EDATE('Projektkostenkalkulation EP'!$B$4,14)+AC$3),"MM")=TEXT((EDATE('Projektkostenkalkulation EP'!$B$4,14)+(AC$3-1)),"MM"),
             IF(
                        OR(
                                    TEXT((EDATE('Projektkostenkalkulation EP'!$B$4,14)+AC$3),"TTT") = "Sa",
                                    TEXT((EDATE('Projektkostenkalkulation EP'!$B$4,14)+AC$3),"TTT") = "So",
                                    IF(ISNA(VLOOKUP(EDATE('Projektkostenkalkulation EP'!$B$4,14)+AC$3,Datenquellen!$F$7:$H$45,3,FALSE))," ",VLOOKUP(EDATE('Projektkostenkalkulation EP'!$B$4,14)+AC$3,Datenquellen!$F$7:$H$45,3,FALSE))="X"
                                    ),
                          "X",
                          IF((((NETWORKDAYS('Projektkostenkalkulation EP'!$P$8,EOMONTH('Projektkostenkalkulation EP'!$P$8,0)))*('Projektkostenkalkulation EP'!$N$44/5)*
                                        'Projektkostenkalkulation EP'!$P$28)-SUM($AK$11:BL11))&gt;('Projektkostenkalkulation EP'!$N$44/5),('Projektkostenkalkulation EP'!$N$44/5),
                                         (NETWORKDAYS('Projektkostenkalkulation EP'!$P$8,
                                          EOMONTH('Projektkostenkalkulation EP'!$P$8,0)))*('Projektkostenkalkulation EP'!$N$44/5)*'Projektkostenkalkulation EP'!$P$28-SUM($AK$11:BL11))
                          ),
               "X"
            )</f>
        <v>X</v>
      </c>
      <c r="BN11" s="122" t="str">
        <f xml:space="preserve"> IF(TEXT((EDATE('Projektkostenkalkulation EP'!$B$4,14)+AD$3),"MM")=TEXT((EDATE('Projektkostenkalkulation EP'!$B$4,14)+(AD$3-1)),"MM"),
             IF(
                        OR(
                                    TEXT((EDATE('Projektkostenkalkulation EP'!$B$4,14)+AD$3),"TTT") = "Sa",
                                    TEXT((EDATE('Projektkostenkalkulation EP'!$B$4,14)+AD$3),"TTT") = "So",
                                    IF(ISNA(VLOOKUP(EDATE('Projektkostenkalkulation EP'!$B$4,14)+AD$3,Datenquellen!$F$7:$H$45,3,FALSE))," ",VLOOKUP(EDATE('Projektkostenkalkulation EP'!$B$4,14)+AD$3,Datenquellen!$F$7:$H$45,3,FALSE))="X"
                                    ),
                          "X",
                          IF((((NETWORKDAYS('Projektkostenkalkulation EP'!$P$8,EOMONTH('Projektkostenkalkulation EP'!$P$8,0)))*('Projektkostenkalkulation EP'!$N$44/5)*
                                        'Projektkostenkalkulation EP'!$P$28)-SUM($AK$11:BM11))&gt;('Projektkostenkalkulation EP'!$N$44/5),('Projektkostenkalkulation EP'!$N$44/5),
                                         (NETWORKDAYS('Projektkostenkalkulation EP'!$P$8,
                                          EOMONTH('Projektkostenkalkulation EP'!$P$8,0)))*('Projektkostenkalkulation EP'!$N$44/5)*'Projektkostenkalkulation EP'!$P$28-SUM($AK$11:BM11))
                          ),
               "X"
            )</f>
        <v>X</v>
      </c>
      <c r="BO11" s="122">
        <f xml:space="preserve"> IF(TEXT((EDATE('Projektkostenkalkulation EP'!$B$4,14)+AE$3),"MM")=TEXT((EDATE('Projektkostenkalkulation EP'!$B$4,14)+(AE$3-1)),"MM"),
             IF(
                        OR(
                                    TEXT((EDATE('Projektkostenkalkulation EP'!$B$4,14)+AE$3),"TTT") = "Sa",
                                    TEXT((EDATE('Projektkostenkalkulation EP'!$B$4,14)+AE$3),"TTT") = "So",
                                    IF(ISNA(VLOOKUP(EDATE('Projektkostenkalkulation EP'!$B$4,14)+AE$3,Datenquellen!$F$7:$H$45,3,FALSE))," ",VLOOKUP(EDATE('Projektkostenkalkulation EP'!$B$4,14)+AE$3,Datenquellen!$F$7:$H$45,3,FALSE))="X"
                                    ),
                          "X",
                          IF((((NETWORKDAYS('Projektkostenkalkulation EP'!$P$8,EOMONTH('Projektkostenkalkulation EP'!$P$8,0)))*('Projektkostenkalkulation EP'!$N$44/5)*
                                        'Projektkostenkalkulation EP'!$P$28)-SUM($AK$11:BN11))&gt;('Projektkostenkalkulation EP'!$N$44/5),('Projektkostenkalkulation EP'!$N$44/5),
                                         (NETWORKDAYS('Projektkostenkalkulation EP'!$P$8,
                                          EOMONTH('Projektkostenkalkulation EP'!$P$8,0)))*('Projektkostenkalkulation EP'!$N$44/5)*'Projektkostenkalkulation EP'!$P$28-SUM($AK$11:BN11))
                          ),
               "X"
            )</f>
        <v>0</v>
      </c>
      <c r="BP11" s="121">
        <f>SUM(AK11:BO11)</f>
        <v>0</v>
      </c>
      <c r="BQ11" s="525">
        <f>BP11-BP12</f>
        <v>0</v>
      </c>
    </row>
    <row r="12" spans="1:69" ht="14.25" customHeight="1" thickBot="1" x14ac:dyDescent="0.25">
      <c r="A12" s="3" t="s">
        <v>82</v>
      </c>
      <c r="B12" s="270"/>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123">
        <f>SUM(B12:AF12)</f>
        <v>0</v>
      </c>
      <c r="AH12" s="526"/>
      <c r="AJ12" s="3" t="s">
        <v>82</v>
      </c>
      <c r="AK12" s="270"/>
      <c r="AL12" s="272"/>
      <c r="AM12" s="272"/>
      <c r="AN12" s="272"/>
      <c r="AO12" s="272"/>
      <c r="AP12" s="272"/>
      <c r="AQ12" s="272"/>
      <c r="AR12" s="272"/>
      <c r="AS12" s="272"/>
      <c r="AT12" s="272"/>
      <c r="AU12" s="272"/>
      <c r="AV12" s="272"/>
      <c r="AW12" s="272"/>
      <c r="AX12" s="272"/>
      <c r="AY12" s="272"/>
      <c r="AZ12" s="272"/>
      <c r="BA12" s="272"/>
      <c r="BB12" s="272"/>
      <c r="BC12" s="272"/>
      <c r="BD12" s="272"/>
      <c r="BE12" s="272"/>
      <c r="BF12" s="272"/>
      <c r="BG12" s="272"/>
      <c r="BH12" s="272"/>
      <c r="BI12" s="272"/>
      <c r="BJ12" s="272"/>
      <c r="BK12" s="272"/>
      <c r="BL12" s="272"/>
      <c r="BM12" s="272"/>
      <c r="BN12" s="272"/>
      <c r="BO12" s="272"/>
      <c r="BP12" s="123">
        <f>SUM(AK12:BO12)</f>
        <v>0</v>
      </c>
      <c r="BQ12" s="526"/>
    </row>
    <row r="13" spans="1:69" ht="14.25" customHeight="1" x14ac:dyDescent="0.2">
      <c r="A13" s="1" t="s">
        <v>59</v>
      </c>
      <c r="B13" s="527" t="str">
        <f>TEXT('Projektkostenkalkulation EP'!$E$8,"MMMM JJJJ")</f>
        <v>April 2024</v>
      </c>
      <c r="C13" s="527"/>
      <c r="D13" s="527"/>
      <c r="E13" s="527"/>
      <c r="F13" s="527"/>
      <c r="G13" s="527"/>
      <c r="H13" s="527"/>
      <c r="I13" s="527"/>
      <c r="J13" s="527"/>
      <c r="K13" s="527"/>
      <c r="L13" s="527"/>
      <c r="M13" s="527"/>
      <c r="N13" s="527"/>
      <c r="O13" s="527"/>
      <c r="P13" s="527"/>
      <c r="Q13" s="527"/>
      <c r="R13" s="527"/>
      <c r="S13" s="527"/>
      <c r="T13" s="527"/>
      <c r="U13" s="527"/>
      <c r="V13" s="527"/>
      <c r="W13" s="527"/>
      <c r="X13" s="527"/>
      <c r="Y13" s="527"/>
      <c r="Z13" s="527"/>
      <c r="AA13" s="527"/>
      <c r="AB13" s="527"/>
      <c r="AC13" s="527"/>
      <c r="AD13" s="527"/>
      <c r="AE13" s="527"/>
      <c r="AF13" s="527"/>
      <c r="AG13" s="527"/>
      <c r="AH13" s="528"/>
      <c r="AJ13" s="1" t="s">
        <v>59</v>
      </c>
      <c r="AK13" s="527" t="str">
        <f>TEXT('Projektkostenkalkulation EP'!$Q$8,"MMMM JJJJ")</f>
        <v>April 2025</v>
      </c>
      <c r="AL13" s="527"/>
      <c r="AM13" s="527"/>
      <c r="AN13" s="527"/>
      <c r="AO13" s="527"/>
      <c r="AP13" s="527"/>
      <c r="AQ13" s="527"/>
      <c r="AR13" s="527"/>
      <c r="AS13" s="527"/>
      <c r="AT13" s="527"/>
      <c r="AU13" s="527"/>
      <c r="AV13" s="527"/>
      <c r="AW13" s="527"/>
      <c r="AX13" s="527"/>
      <c r="AY13" s="527"/>
      <c r="AZ13" s="527"/>
      <c r="BA13" s="527"/>
      <c r="BB13" s="527"/>
      <c r="BC13" s="527"/>
      <c r="BD13" s="527"/>
      <c r="BE13" s="527"/>
      <c r="BF13" s="527"/>
      <c r="BG13" s="527"/>
      <c r="BH13" s="527"/>
      <c r="BI13" s="527"/>
      <c r="BJ13" s="527"/>
      <c r="BK13" s="527"/>
      <c r="BL13" s="527"/>
      <c r="BM13" s="527"/>
      <c r="BN13" s="527"/>
      <c r="BO13" s="527"/>
      <c r="BP13" s="527"/>
      <c r="BQ13" s="528"/>
    </row>
    <row r="14" spans="1:69" ht="14.25" customHeight="1" x14ac:dyDescent="0.2">
      <c r="A14" s="2" t="s">
        <v>81</v>
      </c>
      <c r="B14" s="124" t="str">
        <f>IF(
            OR(
                     TEXT(EDATE('Projektkostenkalkulation EP'!$B$4,3),"TTT") = "Sa",
                     TEXT(EDATE('Projektkostenkalkulation EP'!$B$4,3),"TTT") = "So",
                     IF(ISNA(VLOOKUP(EDATE('Projektkostenkalkulation EP'!$B$4,3),Datenquellen!$F$7:$H$45,3,FALSE))," ",VLOOKUP(EDATE('Projektkostenkalkulation EP'!$B$4,3),Datenquellen!$F$7:$H$45,3,FALSE))="X"
                            ),
                    "X",
                    IF('Projektkostenkalkulation EP'!$E$28&gt;0,('Projektkostenkalkulation EP'!$N$44/5),0)
            )</f>
        <v>X</v>
      </c>
      <c r="C14" s="122">
        <f xml:space="preserve"> IF(TEXT((EDATE('Projektkostenkalkulation EP'!$B$4,3)+B$3),"MM")=TEXT((EDATE('Projektkostenkalkulation EP'!$B$4,3)+(B$3-1)),"MM"),
             IF(
                        OR(
                                    TEXT((EDATE('Projektkostenkalkulation EP'!$B$4,3)+B$3),"TTT") = "Sa",
                                    TEXT((EDATE('Projektkostenkalkulation EP'!$B$4,3)+B$3),"TTT") = "So",
                                    IF(ISNA(VLOOKUP(EDATE('Projektkostenkalkulation EP'!$B$4,3)+B$3,Datenquellen!$F$7:$H$45,3,FALSE))," ",VLOOKUP(EDATE('Projektkostenkalkulation EP'!$B$4,3)+B$3,Datenquellen!$F$7:$H$45,3,FALSE))="X"
                                    ),
                          "X",
                           IF((((NETWORKDAYS('Projektkostenkalkulation EP'!$E$8,EOMONTH('Projektkostenkalkulation EP'!$E$8,0)))*('Projektkostenkalkulation EP'!$N$44/5)*
                                        'Projektkostenkalkulation EP'!$E$28)-SUM(B$14:$B14))&gt;('Projektkostenkalkulation EP'!$N$44/5),('Projektkostenkalkulation EP'!$N$44/5),
                                         (NETWORKDAYS('Projektkostenkalkulation EP'!$E$8,
                                          EOMONTH('Projektkostenkalkulation EP'!$E$8,0)))*('Projektkostenkalkulation EP'!$N$44/5)*'Projektkostenkalkulation EP'!$E$28-SUM(B$14:$B14))
                          ),
               "X"
            )</f>
        <v>0</v>
      </c>
      <c r="D14" s="122">
        <f xml:space="preserve"> IF(TEXT((EDATE('Projektkostenkalkulation EP'!$B$4,3)+C$3),"MM")=TEXT((EDATE('Projektkostenkalkulation EP'!$B$4,3)+(C$3-1)),"MM"),
             IF(
                        OR(
                                    TEXT((EDATE('Projektkostenkalkulation EP'!$B$4,3)+C$3),"TTT") = "Sa",
                                    TEXT((EDATE('Projektkostenkalkulation EP'!$B$4,3)+C$3),"TTT") = "So",
                                    IF(ISNA(VLOOKUP(EDATE('Projektkostenkalkulation EP'!$B$4,3)+C$3,Datenquellen!$F$7:$H$45,3,FALSE))," ",VLOOKUP(EDATE('Projektkostenkalkulation EP'!$B$4,3)+C$3,Datenquellen!$F$7:$H$45,3,FALSE))="X"
                                    ),
                          "X",
                           IF((((NETWORKDAYS('Projektkostenkalkulation EP'!$E$8,EOMONTH('Projektkostenkalkulation EP'!$E$8,0)))*('Projektkostenkalkulation EP'!$N$44/5)*
                                        'Projektkostenkalkulation EP'!$E$28)-SUM($B$14:C14))&gt;('Projektkostenkalkulation EP'!$N$44/5),('Projektkostenkalkulation EP'!$N$44/5),
                                         (NETWORKDAYS('Projektkostenkalkulation EP'!$E$8,
                                          EOMONTH('Projektkostenkalkulation EP'!$E$8,0)))*('Projektkostenkalkulation EP'!$N$44/5)*'Projektkostenkalkulation EP'!$E$28-SUM($B$14:C14))
                          ),
               "X"
            )</f>
        <v>0</v>
      </c>
      <c r="E14" s="122">
        <f xml:space="preserve"> IF(TEXT((EDATE('Projektkostenkalkulation EP'!$B$4,3)+D$3),"MM")=TEXT((EDATE('Projektkostenkalkulation EP'!$B$4,3)+(D$3-1)),"MM"),
             IF(
                        OR(
                                    TEXT((EDATE('Projektkostenkalkulation EP'!$B$4,3)+D$3),"TTT") = "Sa",
                                    TEXT((EDATE('Projektkostenkalkulation EP'!$B$4,3)+D$3),"TTT") = "So",
                                    IF(ISNA(VLOOKUP(EDATE('Projektkostenkalkulation EP'!$B$4,3)+D$3,Datenquellen!$F$7:$H$45,3,FALSE))," ",VLOOKUP(EDATE('Projektkostenkalkulation EP'!$B$4,3)+D$3,Datenquellen!$F$7:$H$45,3,FALSE))="X"
                                    ),
                          "X",
                           IF((((NETWORKDAYS('Projektkostenkalkulation EP'!$E$8,EOMONTH('Projektkostenkalkulation EP'!$E$8,0)))*('Projektkostenkalkulation EP'!$N$44/5)*
                                        'Projektkostenkalkulation EP'!$E$28)-SUM($B$14:D14))&gt;('Projektkostenkalkulation EP'!$N$44/5),('Projektkostenkalkulation EP'!$N$44/5),
                                         (NETWORKDAYS('Projektkostenkalkulation EP'!$E$8,
                                          EOMONTH('Projektkostenkalkulation EP'!$E$8,0)))*('Projektkostenkalkulation EP'!$N$44/5)*'Projektkostenkalkulation EP'!$E$28-SUM($B$14:D14))
                          ),
               "X"
            )</f>
        <v>0</v>
      </c>
      <c r="F14" s="122">
        <f xml:space="preserve"> IF(TEXT((EDATE('Projektkostenkalkulation EP'!$B$4,3)+E$3),"MM")=TEXT((EDATE('Projektkostenkalkulation EP'!$B$4,3)+(E$3-1)),"MM"),
             IF(
                        OR(
                                    TEXT((EDATE('Projektkostenkalkulation EP'!$B$4,3)+E$3),"TTT") = "Sa",
                                    TEXT((EDATE('Projektkostenkalkulation EP'!$B$4,3)+E$3),"TTT") = "So",
                                    IF(ISNA(VLOOKUP(EDATE('Projektkostenkalkulation EP'!$B$4,3)+E$3,Datenquellen!$F$7:$H$45,3,FALSE))," ",VLOOKUP(EDATE('Projektkostenkalkulation EP'!$B$4,3)+E$3,Datenquellen!$F$7:$H$45,3,FALSE))="X"
                                    ),
                          "X",
                           IF((((NETWORKDAYS('Projektkostenkalkulation EP'!$E$8,EOMONTH('Projektkostenkalkulation EP'!$E$8,0)))*('Projektkostenkalkulation EP'!$N$44/5)*
                                        'Projektkostenkalkulation EP'!$E$28)-SUM($B$14:E14))&gt;('Projektkostenkalkulation EP'!$N$44/5),('Projektkostenkalkulation EP'!$N$44/5),
                                         (NETWORKDAYS('Projektkostenkalkulation EP'!$E$8,
                                          EOMONTH('Projektkostenkalkulation EP'!$E$8,0)))*('Projektkostenkalkulation EP'!$N$44/5)*'Projektkostenkalkulation EP'!$E$28-SUM($B$14:E14))
                          ),
               "X"
            )</f>
        <v>0</v>
      </c>
      <c r="G14" s="122" t="str">
        <f xml:space="preserve"> IF(TEXT((EDATE('Projektkostenkalkulation EP'!$B$4,3)+F$3),"MM")=TEXT((EDATE('Projektkostenkalkulation EP'!$B$4,3)+(F$3-1)),"MM"),
             IF(
                        OR(
                                    TEXT((EDATE('Projektkostenkalkulation EP'!$B$4,3)+F$3),"TTT") = "Sa",
                                    TEXT((EDATE('Projektkostenkalkulation EP'!$B$4,3)+F$3),"TTT") = "So",
                                    IF(ISNA(VLOOKUP(EDATE('Projektkostenkalkulation EP'!$B$4,3)+F$3,Datenquellen!$F$7:$H$45,3,FALSE))," ",VLOOKUP(EDATE('Projektkostenkalkulation EP'!$B$4,3)+F$3,Datenquellen!$F$7:$H$45,3,FALSE))="X"
                                    ),
                          "X",
                           IF((((NETWORKDAYS('Projektkostenkalkulation EP'!$E$8,EOMONTH('Projektkostenkalkulation EP'!$E$8,0)))*('Projektkostenkalkulation EP'!$N$44/5)*
                                        'Projektkostenkalkulation EP'!$E$28)-SUM($B$14:F14))&gt;('Projektkostenkalkulation EP'!$N$44/5),('Projektkostenkalkulation EP'!$N$44/5),
                                         (NETWORKDAYS('Projektkostenkalkulation EP'!$E$8,
                                          EOMONTH('Projektkostenkalkulation EP'!$E$8,0)))*('Projektkostenkalkulation EP'!$N$44/5)*'Projektkostenkalkulation EP'!$E$28-SUM($B$14:F14))
                          ),
               "X"
            )</f>
        <v>X</v>
      </c>
      <c r="H14" s="122" t="str">
        <f xml:space="preserve"> IF(TEXT((EDATE('Projektkostenkalkulation EP'!$B$4,3)+G$3),"MM")=TEXT((EDATE('Projektkostenkalkulation EP'!$B$4,3)+(G$3-1)),"MM"),
             IF(
                        OR(
                                    TEXT((EDATE('Projektkostenkalkulation EP'!$B$4,3)+G$3),"TTT") = "Sa",
                                    TEXT((EDATE('Projektkostenkalkulation EP'!$B$4,3)+G$3),"TTT") = "So",
                                    IF(ISNA(VLOOKUP(EDATE('Projektkostenkalkulation EP'!$B$4,3)+G$3,Datenquellen!$F$7:$H$45,3,FALSE))," ",VLOOKUP(EDATE('Projektkostenkalkulation EP'!$B$4,3)+G$3,Datenquellen!$F$7:$H$45,3,FALSE))="X"
                                    ),
                          "X",
                           IF((((NETWORKDAYS('Projektkostenkalkulation EP'!$E$8,EOMONTH('Projektkostenkalkulation EP'!$E$8,0)))*('Projektkostenkalkulation EP'!$N$44/5)*
                                        'Projektkostenkalkulation EP'!$E$28)-SUM($B$14:G14))&gt;('Projektkostenkalkulation EP'!$N$44/5),('Projektkostenkalkulation EP'!$N$44/5),
                                         (NETWORKDAYS('Projektkostenkalkulation EP'!$E$8,
                                          EOMONTH('Projektkostenkalkulation EP'!$E$8,0)))*('Projektkostenkalkulation EP'!$N$44/5)*'Projektkostenkalkulation EP'!$E$28-SUM($B$14:G14))
                          ),
               "X"
            )</f>
        <v>X</v>
      </c>
      <c r="I14" s="122">
        <f xml:space="preserve"> IF(TEXT((EDATE('Projektkostenkalkulation EP'!$B$4,3)+H$3),"MM")=TEXT((EDATE('Projektkostenkalkulation EP'!$B$4,3)+(H$3-1)),"MM"),
             IF(
                        OR(
                                    TEXT((EDATE('Projektkostenkalkulation EP'!$B$4,3)+H$3),"TTT") = "Sa",
                                    TEXT((EDATE('Projektkostenkalkulation EP'!$B$4,3)+H$3),"TTT") = "So",
                                    IF(ISNA(VLOOKUP(EDATE('Projektkostenkalkulation EP'!$B$4,3)+H$3,Datenquellen!$F$7:$H$45,3,FALSE))," ",VLOOKUP(EDATE('Projektkostenkalkulation EP'!$B$4,3)+H$3,Datenquellen!$F$7:$H$45,3,FALSE))="X"
                                    ),
                          "X",
                           IF((((NETWORKDAYS('Projektkostenkalkulation EP'!$E$8,EOMONTH('Projektkostenkalkulation EP'!$E$8,0)))*('Projektkostenkalkulation EP'!$N$44/5)*
                                        'Projektkostenkalkulation EP'!$E$28)-SUM($B$14:H14))&gt;('Projektkostenkalkulation EP'!$N$44/5),('Projektkostenkalkulation EP'!$N$44/5),
                                         (NETWORKDAYS('Projektkostenkalkulation EP'!$E$8,
                                          EOMONTH('Projektkostenkalkulation EP'!$E$8,0)))*('Projektkostenkalkulation EP'!$N$44/5)*'Projektkostenkalkulation EP'!$E$28-SUM($B$14:H14))
                          ),
               "X"
            )</f>
        <v>0</v>
      </c>
      <c r="J14" s="122">
        <f xml:space="preserve"> IF(TEXT((EDATE('Projektkostenkalkulation EP'!$B$4,3)+I$3),"MM")=TEXT((EDATE('Projektkostenkalkulation EP'!$B$4,3)+(I$3-1)),"MM"),
             IF(
                        OR(
                                    TEXT((EDATE('Projektkostenkalkulation EP'!$B$4,3)+I$3),"TTT") = "Sa",
                                    TEXT((EDATE('Projektkostenkalkulation EP'!$B$4,3)+I$3),"TTT") = "So",
                                    IF(ISNA(VLOOKUP(EDATE('Projektkostenkalkulation EP'!$B$4,3)+I$3,Datenquellen!$F$7:$H$45,3,FALSE))," ",VLOOKUP(EDATE('Projektkostenkalkulation EP'!$B$4,3)+I$3,Datenquellen!$F$7:$H$45,3,FALSE))="X"
                                    ),
                          "X",
                           IF((((NETWORKDAYS('Projektkostenkalkulation EP'!$E$8,EOMONTH('Projektkostenkalkulation EP'!$E$8,0)))*('Projektkostenkalkulation EP'!$N$44/5)*
                                        'Projektkostenkalkulation EP'!$E$28)-SUM($B$14:I14))&gt;('Projektkostenkalkulation EP'!$N$44/5),('Projektkostenkalkulation EP'!$N$44/5),
                                         (NETWORKDAYS('Projektkostenkalkulation EP'!$E$8,
                                          EOMONTH('Projektkostenkalkulation EP'!$E$8,0)))*('Projektkostenkalkulation EP'!$N$44/5)*'Projektkostenkalkulation EP'!$E$28-SUM($B$14:I14))
                          ),
               "X"
            )</f>
        <v>0</v>
      </c>
      <c r="K14" s="122">
        <f xml:space="preserve"> IF(TEXT((EDATE('Projektkostenkalkulation EP'!$B$4,3)+J$3),"MM")=TEXT((EDATE('Projektkostenkalkulation EP'!$B$4,3)+(J$3-1)),"MM"),
             IF(
                        OR(
                                    TEXT((EDATE('Projektkostenkalkulation EP'!$B$4,3)+J$3),"TTT") = "Sa",
                                    TEXT((EDATE('Projektkostenkalkulation EP'!$B$4,3)+J$3),"TTT") = "So",
                                    IF(ISNA(VLOOKUP(EDATE('Projektkostenkalkulation EP'!$B$4,3)+J$3,Datenquellen!$F$7:$H$45,3,FALSE))," ",VLOOKUP(EDATE('Projektkostenkalkulation EP'!$B$4,3)+J$3,Datenquellen!$F$7:$H$45,3,FALSE))="X"
                                    ),
                          "X",
                           IF((((NETWORKDAYS('Projektkostenkalkulation EP'!$E$8,EOMONTH('Projektkostenkalkulation EP'!$E$8,0)))*('Projektkostenkalkulation EP'!$N$44/5)*
                                        'Projektkostenkalkulation EP'!$E$28)-SUM($B$14:J14))&gt;('Projektkostenkalkulation EP'!$N$44/5),('Projektkostenkalkulation EP'!$N$44/5),
                                         (NETWORKDAYS('Projektkostenkalkulation EP'!$E$8,
                                          EOMONTH('Projektkostenkalkulation EP'!$E$8,0)))*('Projektkostenkalkulation EP'!$N$44/5)*'Projektkostenkalkulation EP'!$E$28-SUM($B$14:J14))
                          ),
               "X"
            )</f>
        <v>0</v>
      </c>
      <c r="L14" s="122">
        <f xml:space="preserve"> IF(TEXT((EDATE('Projektkostenkalkulation EP'!$B$4,3)+K$3),"MM")=TEXT((EDATE('Projektkostenkalkulation EP'!$B$4,3)+(K$3-1)),"MM"),
             IF(
                        OR(
                                    TEXT((EDATE('Projektkostenkalkulation EP'!$B$4,3)+K$3),"TTT") = "Sa",
                                    TEXT((EDATE('Projektkostenkalkulation EP'!$B$4,3)+K$3),"TTT") = "So",
                                    IF(ISNA(VLOOKUP(EDATE('Projektkostenkalkulation EP'!$B$4,3)+K$3,Datenquellen!$F$7:$H$45,3,FALSE))," ",VLOOKUP(EDATE('Projektkostenkalkulation EP'!$B$4,3)+K$3,Datenquellen!$F$7:$H$45,3,FALSE))="X"
                                    ),
                          "X",
                           IF((((NETWORKDAYS('Projektkostenkalkulation EP'!$E$8,EOMONTH('Projektkostenkalkulation EP'!$E$8,0)))*('Projektkostenkalkulation EP'!$N$44/5)*
                                        'Projektkostenkalkulation EP'!$E$28)-SUM($B$14:K14))&gt;('Projektkostenkalkulation EP'!$N$44/5),('Projektkostenkalkulation EP'!$N$44/5),
                                         (NETWORKDAYS('Projektkostenkalkulation EP'!$E$8,
                                          EOMONTH('Projektkostenkalkulation EP'!$E$8,0)))*('Projektkostenkalkulation EP'!$N$44/5)*'Projektkostenkalkulation EP'!$E$28-SUM($B$14:K14))
                          ),
               "X"
            )</f>
        <v>0</v>
      </c>
      <c r="M14" s="122">
        <f xml:space="preserve"> IF(TEXT((EDATE('Projektkostenkalkulation EP'!$B$4,3)+L$3),"MM")=TEXT((EDATE('Projektkostenkalkulation EP'!$B$4,3)+(L$3-1)),"MM"),
             IF(
                        OR(
                                    TEXT((EDATE('Projektkostenkalkulation EP'!$B$4,3)+L$3),"TTT") = "Sa",
                                    TEXT((EDATE('Projektkostenkalkulation EP'!$B$4,3)+L$3),"TTT") = "So",
                                    IF(ISNA(VLOOKUP(EDATE('Projektkostenkalkulation EP'!$B$4,3)+L$3,Datenquellen!$F$7:$H$45,3,FALSE))," ",VLOOKUP(EDATE('Projektkostenkalkulation EP'!$B$4,3)+L$3,Datenquellen!$F$7:$H$45,3,FALSE))="X"
                                    ),
                          "X",
                           IF((((NETWORKDAYS('Projektkostenkalkulation EP'!$E$8,EOMONTH('Projektkostenkalkulation EP'!$E$8,0)))*('Projektkostenkalkulation EP'!$N$44/5)*
                                        'Projektkostenkalkulation EP'!$E$28)-SUM($B$14:L14))&gt;('Projektkostenkalkulation EP'!$N$44/5),('Projektkostenkalkulation EP'!$N$44/5),
                                         (NETWORKDAYS('Projektkostenkalkulation EP'!$E$8,
                                          EOMONTH('Projektkostenkalkulation EP'!$E$8,0)))*('Projektkostenkalkulation EP'!$N$44/5)*'Projektkostenkalkulation EP'!$E$28-SUM($B$14:L14))
                          ),
               "X"
            )</f>
        <v>0</v>
      </c>
      <c r="N14" s="122" t="str">
        <f xml:space="preserve"> IF(TEXT((EDATE('Projektkostenkalkulation EP'!$B$4,3)+M$3),"MM")=TEXT((EDATE('Projektkostenkalkulation EP'!$B$4,3)+(M$3-1)),"MM"),
             IF(
                        OR(
                                    TEXT((EDATE('Projektkostenkalkulation EP'!$B$4,3)+M$3),"TTT") = "Sa",
                                    TEXT((EDATE('Projektkostenkalkulation EP'!$B$4,3)+M$3),"TTT") = "So",
                                    IF(ISNA(VLOOKUP(EDATE('Projektkostenkalkulation EP'!$B$4,3)+M$3,Datenquellen!$F$7:$H$45,3,FALSE))," ",VLOOKUP(EDATE('Projektkostenkalkulation EP'!$B$4,3)+M$3,Datenquellen!$F$7:$H$45,3,FALSE))="X"
                                    ),
                          "X",
                           IF((((NETWORKDAYS('Projektkostenkalkulation EP'!$E$8,EOMONTH('Projektkostenkalkulation EP'!$E$8,0)))*('Projektkostenkalkulation EP'!$N$44/5)*
                                        'Projektkostenkalkulation EP'!$E$28)-SUM($B$14:M14))&gt;('Projektkostenkalkulation EP'!$N$44/5),('Projektkostenkalkulation EP'!$N$44/5),
                                         (NETWORKDAYS('Projektkostenkalkulation EP'!$E$8,
                                          EOMONTH('Projektkostenkalkulation EP'!$E$8,0)))*('Projektkostenkalkulation EP'!$N$44/5)*'Projektkostenkalkulation EP'!$E$28-SUM($B$14:M14))
                          ),
               "X"
            )</f>
        <v>X</v>
      </c>
      <c r="O14" s="122" t="str">
        <f xml:space="preserve"> IF(TEXT((EDATE('Projektkostenkalkulation EP'!$B$4,3)+N$3),"MM")=TEXT((EDATE('Projektkostenkalkulation EP'!$B$4,3)+(N$3-1)),"MM"),
             IF(
                        OR(
                                    TEXT((EDATE('Projektkostenkalkulation EP'!$B$4,3)+N$3),"TTT") = "Sa",
                                    TEXT((EDATE('Projektkostenkalkulation EP'!$B$4,3)+N$3),"TTT") = "So",
                                    IF(ISNA(VLOOKUP(EDATE('Projektkostenkalkulation EP'!$B$4,3)+N$3,Datenquellen!$F$7:$H$45,3,FALSE))," ",VLOOKUP(EDATE('Projektkostenkalkulation EP'!$B$4,3)+N$3,Datenquellen!$F$7:$H$45,3,FALSE))="X"
                                    ),
                          "X",
                           IF((((NETWORKDAYS('Projektkostenkalkulation EP'!$E$8,EOMONTH('Projektkostenkalkulation EP'!$E$8,0)))*('Projektkostenkalkulation EP'!$N$44/5)*
                                        'Projektkostenkalkulation EP'!$E$28)-SUM($B$14:N14))&gt;('Projektkostenkalkulation EP'!$N$44/5),('Projektkostenkalkulation EP'!$N$44/5),
                                         (NETWORKDAYS('Projektkostenkalkulation EP'!$E$8,
                                          EOMONTH('Projektkostenkalkulation EP'!$E$8,0)))*('Projektkostenkalkulation EP'!$N$44/5)*'Projektkostenkalkulation EP'!$E$28-SUM($B$14:N14))
                          ),
               "X"
            )</f>
        <v>X</v>
      </c>
      <c r="P14" s="122">
        <f xml:space="preserve"> IF(TEXT((EDATE('Projektkostenkalkulation EP'!$B$4,3)+O$3),"MM")=TEXT((EDATE('Projektkostenkalkulation EP'!$B$4,3)+(O$3-1)),"MM"),
             IF(
                        OR(
                                    TEXT((EDATE('Projektkostenkalkulation EP'!$B$4,3)+O$3),"TTT") = "Sa",
                                    TEXT((EDATE('Projektkostenkalkulation EP'!$B$4,3)+O$3),"TTT") = "So",
                                    IF(ISNA(VLOOKUP(EDATE('Projektkostenkalkulation EP'!$B$4,3)+O$3,Datenquellen!$F$7:$H$45,3,FALSE))," ",VLOOKUP(EDATE('Projektkostenkalkulation EP'!$B$4,3)+O$3,Datenquellen!$F$7:$H$45,3,FALSE))="X"
                                    ),
                          "X",
                           IF((((NETWORKDAYS('Projektkostenkalkulation EP'!$E$8,EOMONTH('Projektkostenkalkulation EP'!$E$8,0)))*('Projektkostenkalkulation EP'!$N$44/5)*
                                        'Projektkostenkalkulation EP'!$E$28)-SUM($B$14:O14))&gt;('Projektkostenkalkulation EP'!$N$44/5),('Projektkostenkalkulation EP'!$N$44/5),
                                         (NETWORKDAYS('Projektkostenkalkulation EP'!$E$8,
                                          EOMONTH('Projektkostenkalkulation EP'!$E$8,0)))*('Projektkostenkalkulation EP'!$N$44/5)*'Projektkostenkalkulation EP'!$E$28-SUM($B$14:O14))
                          ),
               "X"
            )</f>
        <v>0</v>
      </c>
      <c r="Q14" s="122">
        <f xml:space="preserve"> IF(TEXT((EDATE('Projektkostenkalkulation EP'!$B$4,3)+P$3),"MM")=TEXT((EDATE('Projektkostenkalkulation EP'!$B$4,3)+(P$3-1)),"MM"),
             IF(
                        OR(
                                    TEXT((EDATE('Projektkostenkalkulation EP'!$B$4,3)+P$3),"TTT") = "Sa",
                                    TEXT((EDATE('Projektkostenkalkulation EP'!$B$4,3)+P$3),"TTT") = "So",
                                    IF(ISNA(VLOOKUP(EDATE('Projektkostenkalkulation EP'!$B$4,3)+P$3,Datenquellen!$F$7:$H$45,3,FALSE))," ",VLOOKUP(EDATE('Projektkostenkalkulation EP'!$B$4,3)+P$3,Datenquellen!$F$7:$H$45,3,FALSE))="X"
                                    ),
                          "X",
                           IF((((NETWORKDAYS('Projektkostenkalkulation EP'!$E$8,EOMONTH('Projektkostenkalkulation EP'!$E$8,0)))*('Projektkostenkalkulation EP'!$N$44/5)*
                                        'Projektkostenkalkulation EP'!$E$28)-SUM($B$14:P14))&gt;('Projektkostenkalkulation EP'!$N$44/5),('Projektkostenkalkulation EP'!$N$44/5),
                                         (NETWORKDAYS('Projektkostenkalkulation EP'!$E$8,
                                          EOMONTH('Projektkostenkalkulation EP'!$E$8,0)))*('Projektkostenkalkulation EP'!$N$44/5)*'Projektkostenkalkulation EP'!$E$28-SUM($B$14:P14))
                          ),
               "X"
            )</f>
        <v>0</v>
      </c>
      <c r="R14" s="122">
        <f xml:space="preserve"> IF(TEXT((EDATE('Projektkostenkalkulation EP'!$B$4,3)+Q$3),"MM")=TEXT((EDATE('Projektkostenkalkulation EP'!$B$4,3)+(Q$3-1)),"MM"),
             IF(
                        OR(
                                    TEXT((EDATE('Projektkostenkalkulation EP'!$B$4,3)+Q$3),"TTT") = "Sa",
                                    TEXT((EDATE('Projektkostenkalkulation EP'!$B$4,3)+Q$3),"TTT") = "So",
                                    IF(ISNA(VLOOKUP(EDATE('Projektkostenkalkulation EP'!$B$4,3)+Q$3,Datenquellen!$F$7:$H$45,3,FALSE))," ",VLOOKUP(EDATE('Projektkostenkalkulation EP'!$B$4,3)+Q$3,Datenquellen!$F$7:$H$45,3,FALSE))="X"
                                    ),
                          "X",
                           IF((((NETWORKDAYS('Projektkostenkalkulation EP'!$E$8,EOMONTH('Projektkostenkalkulation EP'!$E$8,0)))*('Projektkostenkalkulation EP'!$N$44/5)*
                                        'Projektkostenkalkulation EP'!$E$28)-SUM($B$14:Q14))&gt;('Projektkostenkalkulation EP'!$N$44/5),('Projektkostenkalkulation EP'!$N$44/5),
                                         (NETWORKDAYS('Projektkostenkalkulation EP'!$E$8,
                                          EOMONTH('Projektkostenkalkulation EP'!$E$8,0)))*('Projektkostenkalkulation EP'!$N$44/5)*'Projektkostenkalkulation EP'!$E$28-SUM($B$14:Q14))
                          ),
               "X"
            )</f>
        <v>0</v>
      </c>
      <c r="S14" s="122">
        <f xml:space="preserve"> IF(TEXT((EDATE('Projektkostenkalkulation EP'!$B$4,3)+R$3),"MM")=TEXT((EDATE('Projektkostenkalkulation EP'!$B$4,3)+(R$3-1)),"MM"),
             IF(
                        OR(
                                    TEXT((EDATE('Projektkostenkalkulation EP'!$B$4,3)+R$3),"TTT") = "Sa",
                                    TEXT((EDATE('Projektkostenkalkulation EP'!$B$4,3)+R$3),"TTT") = "So",
                                    IF(ISNA(VLOOKUP(EDATE('Projektkostenkalkulation EP'!$B$4,3)+R$3,Datenquellen!$F$7:$H$45,3,FALSE))," ",VLOOKUP(EDATE('Projektkostenkalkulation EP'!$B$4,3)+R$3,Datenquellen!$F$7:$H$45,3,FALSE))="X"
                                    ),
                          "X",
                           IF((((NETWORKDAYS('Projektkostenkalkulation EP'!$E$8,EOMONTH('Projektkostenkalkulation EP'!$E$8,0)))*('Projektkostenkalkulation EP'!$N$44/5)*
                                        'Projektkostenkalkulation EP'!$E$28)-SUM($B$14:R14))&gt;('Projektkostenkalkulation EP'!$N$44/5),('Projektkostenkalkulation EP'!$N$44/5),
                                         (NETWORKDAYS('Projektkostenkalkulation EP'!$E$8,
                                          EOMONTH('Projektkostenkalkulation EP'!$E$8,0)))*('Projektkostenkalkulation EP'!$N$44/5)*'Projektkostenkalkulation EP'!$E$28-SUM($B$14:R14))
                          ),
               "X"
            )</f>
        <v>0</v>
      </c>
      <c r="T14" s="122">
        <f xml:space="preserve"> IF(TEXT((EDATE('Projektkostenkalkulation EP'!$B$4,3)+S$3),"MM")=TEXT((EDATE('Projektkostenkalkulation EP'!$B$4,3)+(S$3-1)),"MM"),
             IF(
                        OR(
                                    TEXT((EDATE('Projektkostenkalkulation EP'!$B$4,3)+S$3),"TTT") = "Sa",
                                    TEXT((EDATE('Projektkostenkalkulation EP'!$B$4,3)+S$3),"TTT") = "So",
                                    IF(ISNA(VLOOKUP(EDATE('Projektkostenkalkulation EP'!$B$4,3)+S$3,Datenquellen!$F$7:$H$45,3,FALSE))," ",VLOOKUP(EDATE('Projektkostenkalkulation EP'!$B$4,3)+S$3,Datenquellen!$F$7:$H$45,3,FALSE))="X"
                                    ),
                          "X",
                           IF((((NETWORKDAYS('Projektkostenkalkulation EP'!$E$8,EOMONTH('Projektkostenkalkulation EP'!$E$8,0)))*('Projektkostenkalkulation EP'!$N$44/5)*
                                        'Projektkostenkalkulation EP'!$E$28)-SUM($B$14:S14))&gt;('Projektkostenkalkulation EP'!$N$44/5),('Projektkostenkalkulation EP'!$N$44/5),
                                         (NETWORKDAYS('Projektkostenkalkulation EP'!$E$8,
                                          EOMONTH('Projektkostenkalkulation EP'!$E$8,0)))*('Projektkostenkalkulation EP'!$N$44/5)*'Projektkostenkalkulation EP'!$E$28-SUM($B$14:S14))
                          ),
               "X"
            )</f>
        <v>0</v>
      </c>
      <c r="U14" s="122" t="str">
        <f xml:space="preserve"> IF(TEXT((EDATE('Projektkostenkalkulation EP'!$B$4,3)+T$3),"MM")=TEXT((EDATE('Projektkostenkalkulation EP'!$B$4,3)+(T$3-1)),"MM"),
             IF(
                        OR(
                                    TEXT((EDATE('Projektkostenkalkulation EP'!$B$4,3)+T$3),"TTT") = "Sa",
                                    TEXT((EDATE('Projektkostenkalkulation EP'!$B$4,3)+T$3),"TTT") = "So",
                                    IF(ISNA(VLOOKUP(EDATE('Projektkostenkalkulation EP'!$B$4,3)+T$3,Datenquellen!$F$7:$H$45,3,FALSE))," ",VLOOKUP(EDATE('Projektkostenkalkulation EP'!$B$4,3)+T$3,Datenquellen!$F$7:$H$45,3,FALSE))="X"
                                    ),
                          "X",
                           IF((((NETWORKDAYS('Projektkostenkalkulation EP'!$E$8,EOMONTH('Projektkostenkalkulation EP'!$E$8,0)))*('Projektkostenkalkulation EP'!$N$44/5)*
                                        'Projektkostenkalkulation EP'!$E$28)-SUM($B$14:T14))&gt;('Projektkostenkalkulation EP'!$N$44/5),('Projektkostenkalkulation EP'!$N$44/5),
                                         (NETWORKDAYS('Projektkostenkalkulation EP'!$E$8,
                                          EOMONTH('Projektkostenkalkulation EP'!$E$8,0)))*('Projektkostenkalkulation EP'!$N$44/5)*'Projektkostenkalkulation EP'!$E$28-SUM($B$14:T14))
                          ),
               "X"
            )</f>
        <v>X</v>
      </c>
      <c r="V14" s="122" t="str">
        <f xml:space="preserve"> IF(TEXT((EDATE('Projektkostenkalkulation EP'!$B$4,3)+U$3),"MM")=TEXT((EDATE('Projektkostenkalkulation EP'!$B$4,3)+(U$3-1)),"MM"),
             IF(
                        OR(
                                    TEXT((EDATE('Projektkostenkalkulation EP'!$B$4,3)+U$3),"TTT") = "Sa",
                                    TEXT((EDATE('Projektkostenkalkulation EP'!$B$4,3)+U$3),"TTT") = "So",
                                    IF(ISNA(VLOOKUP(EDATE('Projektkostenkalkulation EP'!$B$4,3)+U$3,Datenquellen!$F$7:$H$45,3,FALSE))," ",VLOOKUP(EDATE('Projektkostenkalkulation EP'!$B$4,3)+U$3,Datenquellen!$F$7:$H$45,3,FALSE))="X"
                                    ),
                          "X",
                           IF((((NETWORKDAYS('Projektkostenkalkulation EP'!$E$8,EOMONTH('Projektkostenkalkulation EP'!$E$8,0)))*('Projektkostenkalkulation EP'!$N$44/5)*
                                        'Projektkostenkalkulation EP'!$E$28)-SUM($B$14:U14))&gt;('Projektkostenkalkulation EP'!$N$44/5),('Projektkostenkalkulation EP'!$N$44/5),
                                         (NETWORKDAYS('Projektkostenkalkulation EP'!$E$8,
                                          EOMONTH('Projektkostenkalkulation EP'!$E$8,0)))*('Projektkostenkalkulation EP'!$N$44/5)*'Projektkostenkalkulation EP'!$E$28-SUM($B$14:U14))
                          ),
               "X"
            )</f>
        <v>X</v>
      </c>
      <c r="W14" s="122">
        <f xml:space="preserve"> IF(TEXT((EDATE('Projektkostenkalkulation EP'!$B$4,3)+V$3),"MM")=TEXT((EDATE('Projektkostenkalkulation EP'!$B$4,3)+(V$3-1)),"MM"),
             IF(
                        OR(
                                    TEXT((EDATE('Projektkostenkalkulation EP'!$B$4,3)+V$3),"TTT") = "Sa",
                                    TEXT((EDATE('Projektkostenkalkulation EP'!$B$4,3)+V$3),"TTT") = "So",
                                    IF(ISNA(VLOOKUP(EDATE('Projektkostenkalkulation EP'!$B$4,3)+V$3,Datenquellen!$F$7:$H$45,3,FALSE))," ",VLOOKUP(EDATE('Projektkostenkalkulation EP'!$B$4,3)+V$3,Datenquellen!$F$7:$H$45,3,FALSE))="X"
                                    ),
                          "X",
                           IF((((NETWORKDAYS('Projektkostenkalkulation EP'!$E$8,EOMONTH('Projektkostenkalkulation EP'!$E$8,0)))*('Projektkostenkalkulation EP'!$N$44/5)*
                                        'Projektkostenkalkulation EP'!$E$28)-SUM($B$14:V14))&gt;('Projektkostenkalkulation EP'!$N$44/5),('Projektkostenkalkulation EP'!$N$44/5),
                                         (NETWORKDAYS('Projektkostenkalkulation EP'!$E$8,
                                          EOMONTH('Projektkostenkalkulation EP'!$E$8,0)))*('Projektkostenkalkulation EP'!$N$44/5)*'Projektkostenkalkulation EP'!$E$28-SUM($B$14:V14))
                          ),
               "X"
            )</f>
        <v>0</v>
      </c>
      <c r="X14" s="122">
        <f xml:space="preserve"> IF(TEXT((EDATE('Projektkostenkalkulation EP'!$B$4,3)+W$3),"MM")=TEXT((EDATE('Projektkostenkalkulation EP'!$B$4,3)+(W$3-1)),"MM"),
             IF(
                        OR(
                                    TEXT((EDATE('Projektkostenkalkulation EP'!$B$4,3)+W$3),"TTT") = "Sa",
                                    TEXT((EDATE('Projektkostenkalkulation EP'!$B$4,3)+W$3),"TTT") = "So",
                                    IF(ISNA(VLOOKUP(EDATE('Projektkostenkalkulation EP'!$B$4,3)+W$3,Datenquellen!$F$7:$H$45,3,FALSE))," ",VLOOKUP(EDATE('Projektkostenkalkulation EP'!$B$4,3)+W$3,Datenquellen!$F$7:$H$45,3,FALSE))="X"
                                    ),
                          "X",
                           IF((((NETWORKDAYS('Projektkostenkalkulation EP'!$E$8,EOMONTH('Projektkostenkalkulation EP'!$E$8,0)))*('Projektkostenkalkulation EP'!$N$44/5)*
                                        'Projektkostenkalkulation EP'!$E$28)-SUM($B$14:W14))&gt;('Projektkostenkalkulation EP'!$N$44/5),('Projektkostenkalkulation EP'!$N$44/5),
                                         (NETWORKDAYS('Projektkostenkalkulation EP'!$E$8,
                                          EOMONTH('Projektkostenkalkulation EP'!$E$8,0)))*('Projektkostenkalkulation EP'!$N$44/5)*'Projektkostenkalkulation EP'!$E$28-SUM($B$14:W14))
                          ),
               "X"
            )</f>
        <v>0</v>
      </c>
      <c r="Y14" s="122">
        <f xml:space="preserve"> IF(TEXT((EDATE('Projektkostenkalkulation EP'!$B$4,3)+X$3),"MM")=TEXT((EDATE('Projektkostenkalkulation EP'!$B$4,3)+(X$3-1)),"MM"),
             IF(
                        OR(
                                    TEXT((EDATE('Projektkostenkalkulation EP'!$B$4,3)+X$3),"TTT") = "Sa",
                                    TEXT((EDATE('Projektkostenkalkulation EP'!$B$4,3)+X$3),"TTT") = "So",
                                    IF(ISNA(VLOOKUP(EDATE('Projektkostenkalkulation EP'!$B$4,3)+X$3,Datenquellen!$F$7:$H$45,3,FALSE))," ",VLOOKUP(EDATE('Projektkostenkalkulation EP'!$B$4,3)+X$3,Datenquellen!$F$7:$H$45,3,FALSE))="X"
                                    ),
                          "X",
                           IF((((NETWORKDAYS('Projektkostenkalkulation EP'!$E$8,EOMONTH('Projektkostenkalkulation EP'!$E$8,0)))*('Projektkostenkalkulation EP'!$N$44/5)*
                                        'Projektkostenkalkulation EP'!$E$28)-SUM($B$14:X14))&gt;('Projektkostenkalkulation EP'!$N$44/5),('Projektkostenkalkulation EP'!$N$44/5),
                                         (NETWORKDAYS('Projektkostenkalkulation EP'!$E$8,
                                          EOMONTH('Projektkostenkalkulation EP'!$E$8,0)))*('Projektkostenkalkulation EP'!$N$44/5)*'Projektkostenkalkulation EP'!$E$28-SUM($B$14:X14))
                          ),
               "X"
            )</f>
        <v>0</v>
      </c>
      <c r="Z14" s="122">
        <f xml:space="preserve"> IF(TEXT((EDATE('Projektkostenkalkulation EP'!$B$4,3)+Y$3),"MM")=TEXT((EDATE('Projektkostenkalkulation EP'!$B$4,3)+(Y$3-1)),"MM"),
             IF(
                        OR(
                                    TEXT((EDATE('Projektkostenkalkulation EP'!$B$4,3)+Y$3),"TTT") = "Sa",
                                    TEXT((EDATE('Projektkostenkalkulation EP'!$B$4,3)+Y$3),"TTT") = "So",
                                    IF(ISNA(VLOOKUP(EDATE('Projektkostenkalkulation EP'!$B$4,3)+Y$3,Datenquellen!$F$7:$H$45,3,FALSE))," ",VLOOKUP(EDATE('Projektkostenkalkulation EP'!$B$4,3)+Y$3,Datenquellen!$F$7:$H$45,3,FALSE))="X"
                                    ),
                          "X",
                           IF((((NETWORKDAYS('Projektkostenkalkulation EP'!$E$8,EOMONTH('Projektkostenkalkulation EP'!$E$8,0)))*('Projektkostenkalkulation EP'!$N$44/5)*
                                        'Projektkostenkalkulation EP'!$E$28)-SUM($B$14:Y14))&gt;('Projektkostenkalkulation EP'!$N$44/5),('Projektkostenkalkulation EP'!$N$44/5),
                                         (NETWORKDAYS('Projektkostenkalkulation EP'!$E$8,
                                          EOMONTH('Projektkostenkalkulation EP'!$E$8,0)))*('Projektkostenkalkulation EP'!$N$44/5)*'Projektkostenkalkulation EP'!$E$28-SUM($B$14:Y14))
                          ),
               "X"
            )</f>
        <v>0</v>
      </c>
      <c r="AA14" s="122">
        <f xml:space="preserve"> IF(TEXT((EDATE('Projektkostenkalkulation EP'!$B$4,3)+Z$3),"MM")=TEXT((EDATE('Projektkostenkalkulation EP'!$B$4,3)+(Z$3-1)),"MM"),
             IF(
                        OR(
                                    TEXT((EDATE('Projektkostenkalkulation EP'!$B$4,3)+Z$3),"TTT") = "Sa",
                                    TEXT((EDATE('Projektkostenkalkulation EP'!$B$4,3)+Z$3),"TTT") = "So",
                                    IF(ISNA(VLOOKUP(EDATE('Projektkostenkalkulation EP'!$B$4,3)+Z$3,Datenquellen!$F$7:$H$45,3,FALSE))," ",VLOOKUP(EDATE('Projektkostenkalkulation EP'!$B$4,3)+Z$3,Datenquellen!$F$7:$H$45,3,FALSE))="X"
                                    ),
                          "X",
                           IF((((NETWORKDAYS('Projektkostenkalkulation EP'!$E$8,EOMONTH('Projektkostenkalkulation EP'!$E$8,0)))*('Projektkostenkalkulation EP'!$N$44/5)*
                                        'Projektkostenkalkulation EP'!$E$28)-SUM($B$14:Z14))&gt;('Projektkostenkalkulation EP'!$N$44/5),('Projektkostenkalkulation EP'!$N$44/5),
                                         (NETWORKDAYS('Projektkostenkalkulation EP'!$E$8,
                                          EOMONTH('Projektkostenkalkulation EP'!$E$8,0)))*('Projektkostenkalkulation EP'!$N$44/5)*'Projektkostenkalkulation EP'!$E$28-SUM($B$14:Z14))
                          ),
               "X"
            )</f>
        <v>0</v>
      </c>
      <c r="AB14" s="122" t="str">
        <f xml:space="preserve"> IF(TEXT((EDATE('Projektkostenkalkulation EP'!$B$4,3)+AA$3),"MM")=TEXT((EDATE('Projektkostenkalkulation EP'!$B$4,3)+(AA$3-1)),"MM"),
             IF(
                        OR(
                                    TEXT((EDATE('Projektkostenkalkulation EP'!$B$4,3)+AA$3),"TTT") = "Sa",
                                    TEXT((EDATE('Projektkostenkalkulation EP'!$B$4,3)+AA$3),"TTT") = "So",
                                    IF(ISNA(VLOOKUP(EDATE('Projektkostenkalkulation EP'!$B$4,3)+AA$3,Datenquellen!$F$7:$H$45,3,FALSE))," ",VLOOKUP(EDATE('Projektkostenkalkulation EP'!$B$4,3)+AA$3,Datenquellen!$F$7:$H$45,3,FALSE))="X"
                                    ),
                          "X",
                           IF((((NETWORKDAYS('Projektkostenkalkulation EP'!$E$8,EOMONTH('Projektkostenkalkulation EP'!$E$8,0)))*('Projektkostenkalkulation EP'!$N$44/5)*
                                        'Projektkostenkalkulation EP'!$E$28)-SUM($B$14:AA14))&gt;('Projektkostenkalkulation EP'!$N$44/5),('Projektkostenkalkulation EP'!$N$44/5),
                                         (NETWORKDAYS('Projektkostenkalkulation EP'!$E$8,
                                          EOMONTH('Projektkostenkalkulation EP'!$E$8,0)))*('Projektkostenkalkulation EP'!$N$44/5)*'Projektkostenkalkulation EP'!$E$28-SUM($B$14:AA14))
                          ),
               "X"
            )</f>
        <v>X</v>
      </c>
      <c r="AC14" s="122" t="str">
        <f xml:space="preserve"> IF(TEXT((EDATE('Projektkostenkalkulation EP'!$B$4,3)+AB$3),"MM")=TEXT((EDATE('Projektkostenkalkulation EP'!$B$4,3)+(AB$3-1)),"MM"),
             IF(
                        OR(
                                    TEXT((EDATE('Projektkostenkalkulation EP'!$B$4,3)+AB$3),"TTT") = "Sa",
                                    TEXT((EDATE('Projektkostenkalkulation EP'!$B$4,3)+AB$3),"TTT") = "So",
                                    IF(ISNA(VLOOKUP(EDATE('Projektkostenkalkulation EP'!$B$4,3)+AB$3,Datenquellen!$F$7:$H$45,3,FALSE))," ",VLOOKUP(EDATE('Projektkostenkalkulation EP'!$B$4,3)+AB$3,Datenquellen!$F$7:$H$45,3,FALSE))="X"
                                    ),
                          "X",
                           IF((((NETWORKDAYS('Projektkostenkalkulation EP'!$E$8,EOMONTH('Projektkostenkalkulation EP'!$E$8,0)))*('Projektkostenkalkulation EP'!$N$44/5)*
                                        'Projektkostenkalkulation EP'!$E$28)-SUM($B$14:AB14))&gt;('Projektkostenkalkulation EP'!$N$44/5),('Projektkostenkalkulation EP'!$N$44/5),
                                         (NETWORKDAYS('Projektkostenkalkulation EP'!$E$8,
                                          EOMONTH('Projektkostenkalkulation EP'!$E$8,0)))*('Projektkostenkalkulation EP'!$N$44/5)*'Projektkostenkalkulation EP'!$E$28-SUM($B$14:AB14))
                          ),
               "X"
            )</f>
        <v>X</v>
      </c>
      <c r="AD14" s="122">
        <f xml:space="preserve"> IF(TEXT((EDATE('Projektkostenkalkulation EP'!$B$4,3)+AC$3),"MM")=TEXT((EDATE('Projektkostenkalkulation EP'!$B$4,3)+(AC$3-1)),"MM"),
             IF(
                        OR(
                                    TEXT((EDATE('Projektkostenkalkulation EP'!$B$4,3)+AC$3),"TTT") = "Sa",
                                    TEXT((EDATE('Projektkostenkalkulation EP'!$B$4,3)+AC$3),"TTT") = "So",
                                    IF(ISNA(VLOOKUP(EDATE('Projektkostenkalkulation EP'!$B$4,3)+AC$3,Datenquellen!$F$7:$H$45,3,FALSE))," ",VLOOKUP(EDATE('Projektkostenkalkulation EP'!$B$4,3)+AC$3,Datenquellen!$F$7:$H$45,3,FALSE))="X"
                                    ),
                          "X",
                           IF((((NETWORKDAYS('Projektkostenkalkulation EP'!$E$8,EOMONTH('Projektkostenkalkulation EP'!$E$8,0)))*('Projektkostenkalkulation EP'!$N$44/5)*
                                        'Projektkostenkalkulation EP'!$E$28)-SUM($B$14:AC14))&gt;('Projektkostenkalkulation EP'!$N$44/5),('Projektkostenkalkulation EP'!$N$44/5),
                                         (NETWORKDAYS('Projektkostenkalkulation EP'!$E$8,
                                          EOMONTH('Projektkostenkalkulation EP'!$E$8,0)))*('Projektkostenkalkulation EP'!$N$44/5)*'Projektkostenkalkulation EP'!$E$28-SUM($B$14:AC14))
                          ),
               "X"
            )</f>
        <v>0</v>
      </c>
      <c r="AE14" s="122">
        <f xml:space="preserve"> IF(TEXT((EDATE('Projektkostenkalkulation EP'!$B$4,3)+AD$3),"MM")=TEXT((EDATE('Projektkostenkalkulation EP'!$B$4,3)+(AD$3-1)),"MM"),
             IF(
                        OR(
                                    TEXT((EDATE('Projektkostenkalkulation EP'!$B$4,3)+AD$3),"TTT") = "Sa",
                                    TEXT((EDATE('Projektkostenkalkulation EP'!$B$4,3)+AD$3),"TTT") = "So",
                                    IF(ISNA(VLOOKUP(EDATE('Projektkostenkalkulation EP'!$B$4,3)+AD$3,Datenquellen!$F$7:$H$45,3,FALSE))," ",VLOOKUP(EDATE('Projektkostenkalkulation EP'!$B$4,3)+AD$3,Datenquellen!$F$7:$H$45,3,FALSE))="X"
                                    ),
                          "X",
                           IF((((NETWORKDAYS('Projektkostenkalkulation EP'!$E$8,EOMONTH('Projektkostenkalkulation EP'!$E$8,0)))*('Projektkostenkalkulation EP'!$N$44/5)*
                                        'Projektkostenkalkulation EP'!$E$28)-SUM($B$14:AD14))&gt;('Projektkostenkalkulation EP'!$N$44/5),('Projektkostenkalkulation EP'!$N$44/5),
                                         (NETWORKDAYS('Projektkostenkalkulation EP'!$E$8,
                                          EOMONTH('Projektkostenkalkulation EP'!$E$8,0)))*('Projektkostenkalkulation EP'!$N$44/5)*'Projektkostenkalkulation EP'!$E$28-SUM($B$14:AD14))
                          ),
               "X"
            )</f>
        <v>0</v>
      </c>
      <c r="AF14" s="122" t="str">
        <f xml:space="preserve"> IF(TEXT((EDATE('Projektkostenkalkulation EP'!$B$4,3)+AE$3),"MM")=TEXT((EDATE('Projektkostenkalkulation EP'!$B$4,3)+(AE$3-1)),"MM"),
             IF(
                        OR(
                                    TEXT((EDATE('Projektkostenkalkulation EP'!$B$4,3)+AE$3),"TTT") = "Sa",
                                    TEXT((EDATE('Projektkostenkalkulation EP'!$B$4,3)+AE$3),"TTT") = "So",
                                    IF(ISNA(VLOOKUP(EDATE('Projektkostenkalkulation EP'!$B$4,3)+AE$3,Datenquellen!$F$7:$H$45,3,FALSE))," ",VLOOKUP(EDATE('Projektkostenkalkulation EP'!$B$4,3)+AE$3,Datenquellen!$F$7:$H$45,3,FALSE))="X"
                                    ),
                          "X",
                           IF((((NETWORKDAYS('Projektkostenkalkulation EP'!$E$8,EOMONTH('Projektkostenkalkulation EP'!$E$8,0)))*('Projektkostenkalkulation EP'!$N$44/5)*
                                        'Projektkostenkalkulation EP'!$E$28)-SUM($B$14:AE14))&gt;('Projektkostenkalkulation EP'!$N$44/5),('Projektkostenkalkulation EP'!$N$44/5),
                                         (NETWORKDAYS('Projektkostenkalkulation EP'!$E$8,
                                          EOMONTH('Projektkostenkalkulation EP'!$E$8,0)))*('Projektkostenkalkulation EP'!$N$44/5)*'Projektkostenkalkulation EP'!$E$28-SUM($B$14:AE14))
                          ),
               "X"
            )</f>
        <v>X</v>
      </c>
      <c r="AG14" s="121">
        <f>SUM(B14:AF14)</f>
        <v>0</v>
      </c>
      <c r="AH14" s="525">
        <f>AG14-AG15</f>
        <v>0</v>
      </c>
      <c r="AJ14" s="2" t="s">
        <v>81</v>
      </c>
      <c r="AK14" s="124">
        <f>IF(
            OR(
                     TEXT(EDATE('Projektkostenkalkulation EP'!$B$4,15),"TTT") = "Sa",
                     TEXT(EDATE('Projektkostenkalkulation EP'!$B$4,15),"TTT") = "So",
                     IF(ISNA(VLOOKUP(EDATE('Projektkostenkalkulation EP'!$B$4,15),Datenquellen!$F$7:$H$45,3,FALSE))," ",VLOOKUP(EDATE('Projektkostenkalkulation EP'!$B$4,15),Datenquellen!$F$7:$H$45,3,FALSE))="X"
                            ),
                    "X",
                    IF('Projektkostenkalkulation EP'!$Q$28&gt;0,('Projektkostenkalkulation EP'!$N$44/5),0)
            )</f>
        <v>0</v>
      </c>
      <c r="AL14" s="122">
        <f xml:space="preserve"> IF(TEXT((EDATE('Projektkostenkalkulation EP'!$B$4,15)+B$3),"MM")=TEXT((EDATE('Projektkostenkalkulation EP'!$B$4,15)+(B$3-1)),"MM"),
             IF(
                        OR(
                                    TEXT((EDATE('Projektkostenkalkulation EP'!$B$4,15)+B$3),"TTT") = "Sa",
                                    TEXT((EDATE('Projektkostenkalkulation EP'!$B$4,15)+B$3),"TTT") = "So",
                                    IF(ISNA(VLOOKUP(EDATE('Projektkostenkalkulation EP'!$B$4,15)+B$3,Datenquellen!$F$7:$H$45,3,FALSE))," ",VLOOKUP(EDATE('Projektkostenkalkulation EP'!$B$4,15)+B$3,Datenquellen!$F$7:$H$45,3,FALSE))="X"
                                    ),
                          "X",
                          IF((((NETWORKDAYS('Projektkostenkalkulation EP'!$Q$8,EOMONTH('Projektkostenkalkulation EP'!$Q$8,0)))*('Projektkostenkalkulation EP'!$N$44/5)*
                                        'Projektkostenkalkulation EP'!$Q$28)-SUM(AK$14:$AK14))&gt;('Projektkostenkalkulation EP'!$N$44/5),('Projektkostenkalkulation EP'!$N$44/5),
                                         (NETWORKDAYS('Projektkostenkalkulation EP'!$Q$8,
                                          EOMONTH('Projektkostenkalkulation EP'!$Q$8,0)))*('Projektkostenkalkulation EP'!$N$44/5)*'Projektkostenkalkulation EP'!$Q$28-SUM(AK$14:$AK14))
                          ),
               "X"
            )</f>
        <v>0</v>
      </c>
      <c r="AM14" s="122">
        <f xml:space="preserve"> IF(TEXT((EDATE('Projektkostenkalkulation EP'!$B$4,15)+C$3),"MM")=TEXT((EDATE('Projektkostenkalkulation EP'!$B$4,15)+(C$3-1)),"MM"),
             IF(
                        OR(
                                    TEXT((EDATE('Projektkostenkalkulation EP'!$B$4,15)+C$3),"TTT") = "Sa",
                                    TEXT((EDATE('Projektkostenkalkulation EP'!$B$4,15)+C$3),"TTT") = "So",
                                    IF(ISNA(VLOOKUP(EDATE('Projektkostenkalkulation EP'!$B$4,15)+C$3,Datenquellen!$F$7:$H$45,3,FALSE))," ",VLOOKUP(EDATE('Projektkostenkalkulation EP'!$B$4,15)+C$3,Datenquellen!$F$7:$H$45,3,FALSE))="X"
                                    ),
                          "X",
                          IF((((NETWORKDAYS('Projektkostenkalkulation EP'!$Q$8,EOMONTH('Projektkostenkalkulation EP'!$Q$8,0)))*('Projektkostenkalkulation EP'!$N$44/5)*
                                        'Projektkostenkalkulation EP'!$Q$28)-SUM($AK$14:AL14))&gt;('Projektkostenkalkulation EP'!$N$44/5),('Projektkostenkalkulation EP'!$N$44/5),
                                         (NETWORKDAYS('Projektkostenkalkulation EP'!$Q$8,
                                          EOMONTH('Projektkostenkalkulation EP'!$Q$8,0)))*('Projektkostenkalkulation EP'!$N$44/5)*'Projektkostenkalkulation EP'!$Q$28-SUM($AK$14:AL14))
                          ),
               "X"
            )</f>
        <v>0</v>
      </c>
      <c r="AN14" s="122">
        <f xml:space="preserve"> IF(TEXT((EDATE('Projektkostenkalkulation EP'!$B$4,15)+D$3),"MM")=TEXT((EDATE('Projektkostenkalkulation EP'!$B$4,15)+(D$3-1)),"MM"),
             IF(
                        OR(
                                    TEXT((EDATE('Projektkostenkalkulation EP'!$B$4,15)+D$3),"TTT") = "Sa",
                                    TEXT((EDATE('Projektkostenkalkulation EP'!$B$4,15)+D$3),"TTT") = "So",
                                    IF(ISNA(VLOOKUP(EDATE('Projektkostenkalkulation EP'!$B$4,15)+D$3,Datenquellen!$F$7:$H$45,3,FALSE))," ",VLOOKUP(EDATE('Projektkostenkalkulation EP'!$B$4,15)+D$3,Datenquellen!$F$7:$H$45,3,FALSE))="X"
                                    ),
                          "X",
                          IF((((NETWORKDAYS('Projektkostenkalkulation EP'!$Q$8,EOMONTH('Projektkostenkalkulation EP'!$Q$8,0)))*('Projektkostenkalkulation EP'!$N$44/5)*
                                        'Projektkostenkalkulation EP'!$Q$28)-SUM($AK$14:AM14))&gt;('Projektkostenkalkulation EP'!$N$44/5),('Projektkostenkalkulation EP'!$N$44/5),
                                         (NETWORKDAYS('Projektkostenkalkulation EP'!$Q$8,
                                          EOMONTH('Projektkostenkalkulation EP'!$Q$8,0)))*('Projektkostenkalkulation EP'!$N$44/5)*'Projektkostenkalkulation EP'!$Q$28-SUM($AK$14:AM14))
                          ),
               "X"
            )</f>
        <v>0</v>
      </c>
      <c r="AO14" s="122" t="str">
        <f xml:space="preserve"> IF(TEXT((EDATE('Projektkostenkalkulation EP'!$B$4,15)+E$3),"MM")=TEXT((EDATE('Projektkostenkalkulation EP'!$B$4,15)+(E$3-1)),"MM"),
             IF(
                        OR(
                                    TEXT((EDATE('Projektkostenkalkulation EP'!$B$4,15)+E$3),"TTT") = "Sa",
                                    TEXT((EDATE('Projektkostenkalkulation EP'!$B$4,15)+E$3),"TTT") = "So",
                                    IF(ISNA(VLOOKUP(EDATE('Projektkostenkalkulation EP'!$B$4,15)+E$3,Datenquellen!$F$7:$H$45,3,FALSE))," ",VLOOKUP(EDATE('Projektkostenkalkulation EP'!$B$4,15)+E$3,Datenquellen!$F$7:$H$45,3,FALSE))="X"
                                    ),
                          "X",
                          IF((((NETWORKDAYS('Projektkostenkalkulation EP'!$Q$8,EOMONTH('Projektkostenkalkulation EP'!$Q$8,0)))*('Projektkostenkalkulation EP'!$N$44/5)*
                                        'Projektkostenkalkulation EP'!$Q$28)-SUM($AK$14:AN14))&gt;('Projektkostenkalkulation EP'!$N$44/5),('Projektkostenkalkulation EP'!$N$44/5),
                                         (NETWORKDAYS('Projektkostenkalkulation EP'!$Q$8,
                                          EOMONTH('Projektkostenkalkulation EP'!$Q$8,0)))*('Projektkostenkalkulation EP'!$N$44/5)*'Projektkostenkalkulation EP'!$Q$28-SUM($AK$14:AN14))
                          ),
               "X"
            )</f>
        <v>X</v>
      </c>
      <c r="AP14" s="122" t="str">
        <f xml:space="preserve"> IF(TEXT((EDATE('Projektkostenkalkulation EP'!$B$4,15)+F$3),"MM")=TEXT((EDATE('Projektkostenkalkulation EP'!$B$4,15)+(F$3-1)),"MM"),
             IF(
                        OR(
                                    TEXT((EDATE('Projektkostenkalkulation EP'!$B$4,15)+F$3),"TTT") = "Sa",
                                    TEXT((EDATE('Projektkostenkalkulation EP'!$B$4,15)+F$3),"TTT") = "So",
                                    IF(ISNA(VLOOKUP(EDATE('Projektkostenkalkulation EP'!$B$4,15)+F$3,Datenquellen!$F$7:$H$45,3,FALSE))," ",VLOOKUP(EDATE('Projektkostenkalkulation EP'!$B$4,15)+F$3,Datenquellen!$F$7:$H$45,3,FALSE))="X"
                                    ),
                          "X",
                          IF((((NETWORKDAYS('Projektkostenkalkulation EP'!$Q$8,EOMONTH('Projektkostenkalkulation EP'!$Q$8,0)))*('Projektkostenkalkulation EP'!$N$44/5)*
                                        'Projektkostenkalkulation EP'!$Q$28)-SUM($AK$14:AO14))&gt;('Projektkostenkalkulation EP'!$N$44/5),('Projektkostenkalkulation EP'!$N$44/5),
                                         (NETWORKDAYS('Projektkostenkalkulation EP'!$Q$8,
                                          EOMONTH('Projektkostenkalkulation EP'!$Q$8,0)))*('Projektkostenkalkulation EP'!$N$44/5)*'Projektkostenkalkulation EP'!$Q$28-SUM($AK$14:AO14))
                          ),
               "X"
            )</f>
        <v>X</v>
      </c>
      <c r="AQ14" s="122">
        <f xml:space="preserve"> IF(TEXT((EDATE('Projektkostenkalkulation EP'!$B$4,15)+G$3),"MM")=TEXT((EDATE('Projektkostenkalkulation EP'!$B$4,15)+(G$3-1)),"MM"),
             IF(
                        OR(
                                    TEXT((EDATE('Projektkostenkalkulation EP'!$B$4,15)+G$3),"TTT") = "Sa",
                                    TEXT((EDATE('Projektkostenkalkulation EP'!$B$4,15)+G$3),"TTT") = "So",
                                    IF(ISNA(VLOOKUP(EDATE('Projektkostenkalkulation EP'!$B$4,15)+G$3,Datenquellen!$F$7:$H$45,3,FALSE))," ",VLOOKUP(EDATE('Projektkostenkalkulation EP'!$B$4,15)+G$3,Datenquellen!$F$7:$H$45,3,FALSE))="X"
                                    ),
                          "X",
                          IF((((NETWORKDAYS('Projektkostenkalkulation EP'!$Q$8,EOMONTH('Projektkostenkalkulation EP'!$Q$8,0)))*('Projektkostenkalkulation EP'!$N$44/5)*
                                        'Projektkostenkalkulation EP'!$Q$28)-SUM($AK$14:AP14))&gt;('Projektkostenkalkulation EP'!$N$44/5),('Projektkostenkalkulation EP'!$N$44/5),
                                         (NETWORKDAYS('Projektkostenkalkulation EP'!$Q$8,
                                          EOMONTH('Projektkostenkalkulation EP'!$Q$8,0)))*('Projektkostenkalkulation EP'!$N$44/5)*'Projektkostenkalkulation EP'!$Q$28-SUM($AK$14:AP14))
                          ),
               "X"
            )</f>
        <v>0</v>
      </c>
      <c r="AR14" s="122">
        <f xml:space="preserve"> IF(TEXT((EDATE('Projektkostenkalkulation EP'!$B$4,15)+H$3),"MM")=TEXT((EDATE('Projektkostenkalkulation EP'!$B$4,15)+(H$3-1)),"MM"),
             IF(
                        OR(
                                    TEXT((EDATE('Projektkostenkalkulation EP'!$B$4,15)+H$3),"TTT") = "Sa",
                                    TEXT((EDATE('Projektkostenkalkulation EP'!$B$4,15)+H$3),"TTT") = "So",
                                    IF(ISNA(VLOOKUP(EDATE('Projektkostenkalkulation EP'!$B$4,15)+H$3,Datenquellen!$F$7:$H$45,3,FALSE))," ",VLOOKUP(EDATE('Projektkostenkalkulation EP'!$B$4,15)+H$3,Datenquellen!$F$7:$H$45,3,FALSE))="X"
                                    ),
                          "X",
                          IF((((NETWORKDAYS('Projektkostenkalkulation EP'!$Q$8,EOMONTH('Projektkostenkalkulation EP'!$Q$8,0)))*('Projektkostenkalkulation EP'!$N$44/5)*
                                        'Projektkostenkalkulation EP'!$Q$28)-SUM($AK$14:AQ14))&gt;('Projektkostenkalkulation EP'!$N$44/5),('Projektkostenkalkulation EP'!$N$44/5),
                                         (NETWORKDAYS('Projektkostenkalkulation EP'!$Q$8,
                                          EOMONTH('Projektkostenkalkulation EP'!$Q$8,0)))*('Projektkostenkalkulation EP'!$N$44/5)*'Projektkostenkalkulation EP'!$Q$28-SUM($AK$14:AQ14))
                          ),
               "X"
            )</f>
        <v>0</v>
      </c>
      <c r="AS14" s="122">
        <f xml:space="preserve"> IF(TEXT((EDATE('Projektkostenkalkulation EP'!$B$4,15)+I$3),"MM")=TEXT((EDATE('Projektkostenkalkulation EP'!$B$4,15)+(I$3-1)),"MM"),
             IF(
                        OR(
                                    TEXT((EDATE('Projektkostenkalkulation EP'!$B$4,15)+I$3),"TTT") = "Sa",
                                    TEXT((EDATE('Projektkostenkalkulation EP'!$B$4,15)+I$3),"TTT") = "So",
                                    IF(ISNA(VLOOKUP(EDATE('Projektkostenkalkulation EP'!$B$4,15)+I$3,Datenquellen!$F$7:$H$45,3,FALSE))," ",VLOOKUP(EDATE('Projektkostenkalkulation EP'!$B$4,15)+I$3,Datenquellen!$F$7:$H$45,3,FALSE))="X"
                                    ),
                          "X",
                          IF((((NETWORKDAYS('Projektkostenkalkulation EP'!$Q$8,EOMONTH('Projektkostenkalkulation EP'!$Q$8,0)))*('Projektkostenkalkulation EP'!$N$44/5)*
                                        'Projektkostenkalkulation EP'!$Q$28)-SUM($AK$14:AR14))&gt;('Projektkostenkalkulation EP'!$N$44/5),('Projektkostenkalkulation EP'!$N$44/5),
                                         (NETWORKDAYS('Projektkostenkalkulation EP'!$Q$8,
                                          EOMONTH('Projektkostenkalkulation EP'!$Q$8,0)))*('Projektkostenkalkulation EP'!$N$44/5)*'Projektkostenkalkulation EP'!$Q$28-SUM($AK$14:AR14))
                          ),
               "X"
            )</f>
        <v>0</v>
      </c>
      <c r="AT14" s="122">
        <f xml:space="preserve"> IF(TEXT((EDATE('Projektkostenkalkulation EP'!$B$4,15)+J$3),"MM")=TEXT((EDATE('Projektkostenkalkulation EP'!$B$4,15)+(J$3-1)),"MM"),
             IF(
                        OR(
                                    TEXT((EDATE('Projektkostenkalkulation EP'!$B$4,15)+J$3),"TTT") = "Sa",
                                    TEXT((EDATE('Projektkostenkalkulation EP'!$B$4,15)+J$3),"TTT") = "So",
                                    IF(ISNA(VLOOKUP(EDATE('Projektkostenkalkulation EP'!$B$4,15)+J$3,Datenquellen!$F$7:$H$45,3,FALSE))," ",VLOOKUP(EDATE('Projektkostenkalkulation EP'!$B$4,15)+J$3,Datenquellen!$F$7:$H$45,3,FALSE))="X"
                                    ),
                          "X",
                          IF((((NETWORKDAYS('Projektkostenkalkulation EP'!$Q$8,EOMONTH('Projektkostenkalkulation EP'!$Q$8,0)))*('Projektkostenkalkulation EP'!$N$44/5)*
                                        'Projektkostenkalkulation EP'!$Q$28)-SUM($AK$14:AS14))&gt;('Projektkostenkalkulation EP'!$N$44/5),('Projektkostenkalkulation EP'!$N$44/5),
                                         (NETWORKDAYS('Projektkostenkalkulation EP'!$Q$8,
                                          EOMONTH('Projektkostenkalkulation EP'!$Q$8,0)))*('Projektkostenkalkulation EP'!$N$44/5)*'Projektkostenkalkulation EP'!$Q$28-SUM($AK$14:AS14))
                          ),
               "X"
            )</f>
        <v>0</v>
      </c>
      <c r="AU14" s="122">
        <f xml:space="preserve"> IF(TEXT((EDATE('Projektkostenkalkulation EP'!$B$4,15)+K$3),"MM")=TEXT((EDATE('Projektkostenkalkulation EP'!$B$4,15)+(K$3-1)),"MM"),
             IF(
                        OR(
                                    TEXT((EDATE('Projektkostenkalkulation EP'!$B$4,15)+K$3),"TTT") = "Sa",
                                    TEXT((EDATE('Projektkostenkalkulation EP'!$B$4,15)+K$3),"TTT") = "So",
                                    IF(ISNA(VLOOKUP(EDATE('Projektkostenkalkulation EP'!$B$4,15)+K$3,Datenquellen!$F$7:$H$45,3,FALSE))," ",VLOOKUP(EDATE('Projektkostenkalkulation EP'!$B$4,15)+K$3,Datenquellen!$F$7:$H$45,3,FALSE))="X"
                                    ),
                          "X",
                          IF((((NETWORKDAYS('Projektkostenkalkulation EP'!$Q$8,EOMONTH('Projektkostenkalkulation EP'!$Q$8,0)))*('Projektkostenkalkulation EP'!$N$44/5)*
                                        'Projektkostenkalkulation EP'!$Q$28)-SUM($AK$14:AT14))&gt;('Projektkostenkalkulation EP'!$N$44/5),('Projektkostenkalkulation EP'!$N$44/5),
                                         (NETWORKDAYS('Projektkostenkalkulation EP'!$Q$8,
                                          EOMONTH('Projektkostenkalkulation EP'!$Q$8,0)))*('Projektkostenkalkulation EP'!$N$44/5)*'Projektkostenkalkulation EP'!$Q$28-SUM($AK$14:AT14))
                          ),
               "X"
            )</f>
        <v>0</v>
      </c>
      <c r="AV14" s="122" t="str">
        <f xml:space="preserve"> IF(TEXT((EDATE('Projektkostenkalkulation EP'!$B$4,15)+L$3),"MM")=TEXT((EDATE('Projektkostenkalkulation EP'!$B$4,15)+(L$3-1)),"MM"),
             IF(
                        OR(
                                    TEXT((EDATE('Projektkostenkalkulation EP'!$B$4,15)+L$3),"TTT") = "Sa",
                                    TEXT((EDATE('Projektkostenkalkulation EP'!$B$4,15)+L$3),"TTT") = "So",
                                    IF(ISNA(VLOOKUP(EDATE('Projektkostenkalkulation EP'!$B$4,15)+L$3,Datenquellen!$F$7:$H$45,3,FALSE))," ",VLOOKUP(EDATE('Projektkostenkalkulation EP'!$B$4,15)+L$3,Datenquellen!$F$7:$H$45,3,FALSE))="X"
                                    ),
                          "X",
                          IF((((NETWORKDAYS('Projektkostenkalkulation EP'!$Q$8,EOMONTH('Projektkostenkalkulation EP'!$Q$8,0)))*('Projektkostenkalkulation EP'!$N$44/5)*
                                        'Projektkostenkalkulation EP'!$Q$28)-SUM($AK$14:AU14))&gt;('Projektkostenkalkulation EP'!$N$44/5),('Projektkostenkalkulation EP'!$N$44/5),
                                         (NETWORKDAYS('Projektkostenkalkulation EP'!$Q$8,
                                          EOMONTH('Projektkostenkalkulation EP'!$Q$8,0)))*('Projektkostenkalkulation EP'!$N$44/5)*'Projektkostenkalkulation EP'!$Q$28-SUM($AK$14:AU14))
                          ),
               "X"
            )</f>
        <v>X</v>
      </c>
      <c r="AW14" s="122" t="str">
        <f xml:space="preserve"> IF(TEXT((EDATE('Projektkostenkalkulation EP'!$B$4,15)+M$3),"MM")=TEXT((EDATE('Projektkostenkalkulation EP'!$B$4,15)+(M$3-1)),"MM"),
             IF(
                        OR(
                                    TEXT((EDATE('Projektkostenkalkulation EP'!$B$4,15)+M$3),"TTT") = "Sa",
                                    TEXT((EDATE('Projektkostenkalkulation EP'!$B$4,15)+M$3),"TTT") = "So",
                                    IF(ISNA(VLOOKUP(EDATE('Projektkostenkalkulation EP'!$B$4,15)+M$3,Datenquellen!$F$7:$H$45,3,FALSE))," ",VLOOKUP(EDATE('Projektkostenkalkulation EP'!$B$4,15)+M$3,Datenquellen!$F$7:$H$45,3,FALSE))="X"
                                    ),
                          "X",
                          IF((((NETWORKDAYS('Projektkostenkalkulation EP'!$Q$8,EOMONTH('Projektkostenkalkulation EP'!$Q$8,0)))*('Projektkostenkalkulation EP'!$N$44/5)*
                                        'Projektkostenkalkulation EP'!$Q$28)-SUM($AK$14:AV14))&gt;('Projektkostenkalkulation EP'!$N$44/5),('Projektkostenkalkulation EP'!$N$44/5),
                                         (NETWORKDAYS('Projektkostenkalkulation EP'!$Q$8,
                                          EOMONTH('Projektkostenkalkulation EP'!$Q$8,0)))*('Projektkostenkalkulation EP'!$N$44/5)*'Projektkostenkalkulation EP'!$Q$28-SUM($AK$14:AV14))
                          ),
               "X"
            )</f>
        <v>X</v>
      </c>
      <c r="AX14" s="122">
        <f xml:space="preserve"> IF(TEXT((EDATE('Projektkostenkalkulation EP'!$B$4,15)+N$3),"MM")=TEXT((EDATE('Projektkostenkalkulation EP'!$B$4,15)+(N$3-1)),"MM"),
             IF(
                        OR(
                                    TEXT((EDATE('Projektkostenkalkulation EP'!$B$4,15)+N$3),"TTT") = "Sa",
                                    TEXT((EDATE('Projektkostenkalkulation EP'!$B$4,15)+N$3),"TTT") = "So",
                                    IF(ISNA(VLOOKUP(EDATE('Projektkostenkalkulation EP'!$B$4,15)+N$3,Datenquellen!$F$7:$H$45,3,FALSE))," ",VLOOKUP(EDATE('Projektkostenkalkulation EP'!$B$4,15)+N$3,Datenquellen!$F$7:$H$45,3,FALSE))="X"
                                    ),
                          "X",
                          IF((((NETWORKDAYS('Projektkostenkalkulation EP'!$Q$8,EOMONTH('Projektkostenkalkulation EP'!$Q$8,0)))*('Projektkostenkalkulation EP'!$N$44/5)*
                                        'Projektkostenkalkulation EP'!$Q$28)-SUM($AK$14:AW14))&gt;('Projektkostenkalkulation EP'!$N$44/5),('Projektkostenkalkulation EP'!$N$44/5),
                                         (NETWORKDAYS('Projektkostenkalkulation EP'!$Q$8,
                                          EOMONTH('Projektkostenkalkulation EP'!$Q$8,0)))*('Projektkostenkalkulation EP'!$N$44/5)*'Projektkostenkalkulation EP'!$Q$28-SUM($AK$14:AW14))
                          ),
               "X"
            )</f>
        <v>0</v>
      </c>
      <c r="AY14" s="122">
        <f xml:space="preserve"> IF(TEXT((EDATE('Projektkostenkalkulation EP'!$B$4,15)+O$3),"MM")=TEXT((EDATE('Projektkostenkalkulation EP'!$B$4,15)+(O$3-1)),"MM"),
             IF(
                        OR(
                                    TEXT((EDATE('Projektkostenkalkulation EP'!$B$4,15)+O$3),"TTT") = "Sa",
                                    TEXT((EDATE('Projektkostenkalkulation EP'!$B$4,15)+O$3),"TTT") = "So",
                                    IF(ISNA(VLOOKUP(EDATE('Projektkostenkalkulation EP'!$B$4,15)+O$3,Datenquellen!$F$7:$H$45,3,FALSE))," ",VLOOKUP(EDATE('Projektkostenkalkulation EP'!$B$4,15)+O$3,Datenquellen!$F$7:$H$45,3,FALSE))="X"
                                    ),
                          "X",
                          IF((((NETWORKDAYS('Projektkostenkalkulation EP'!$Q$8,EOMONTH('Projektkostenkalkulation EP'!$Q$8,0)))*('Projektkostenkalkulation EP'!$N$44/5)*
                                        'Projektkostenkalkulation EP'!$Q$28)-SUM($AK$14:AX14))&gt;('Projektkostenkalkulation EP'!$N$44/5),('Projektkostenkalkulation EP'!$N$44/5),
                                         (NETWORKDAYS('Projektkostenkalkulation EP'!$Q$8,
                                          EOMONTH('Projektkostenkalkulation EP'!$Q$8,0)))*('Projektkostenkalkulation EP'!$N$44/5)*'Projektkostenkalkulation EP'!$Q$28-SUM($AK$14:AX14))
                          ),
               "X"
            )</f>
        <v>0</v>
      </c>
      <c r="AZ14" s="122">
        <f xml:space="preserve"> IF(TEXT((EDATE('Projektkostenkalkulation EP'!$B$4,15)+P$3),"MM")=TEXT((EDATE('Projektkostenkalkulation EP'!$B$4,15)+(P$3-1)),"MM"),
             IF(
                        OR(
                                    TEXT((EDATE('Projektkostenkalkulation EP'!$B$4,15)+P$3),"TTT") = "Sa",
                                    TEXT((EDATE('Projektkostenkalkulation EP'!$B$4,15)+P$3),"TTT") = "So",
                                    IF(ISNA(VLOOKUP(EDATE('Projektkostenkalkulation EP'!$B$4,15)+P$3,Datenquellen!$F$7:$H$45,3,FALSE))," ",VLOOKUP(EDATE('Projektkostenkalkulation EP'!$B$4,15)+P$3,Datenquellen!$F$7:$H$45,3,FALSE))="X"
                                    ),
                          "X",
                          IF((((NETWORKDAYS('Projektkostenkalkulation EP'!$Q$8,EOMONTH('Projektkostenkalkulation EP'!$Q$8,0)))*('Projektkostenkalkulation EP'!$N$44/5)*
                                        'Projektkostenkalkulation EP'!$Q$28)-SUM($AK$14:AY14))&gt;('Projektkostenkalkulation EP'!$N$44/5),('Projektkostenkalkulation EP'!$N$44/5),
                                         (NETWORKDAYS('Projektkostenkalkulation EP'!$Q$8,
                                          EOMONTH('Projektkostenkalkulation EP'!$Q$8,0)))*('Projektkostenkalkulation EP'!$N$44/5)*'Projektkostenkalkulation EP'!$Q$28-SUM($AK$14:AY14))
                          ),
               "X"
            )</f>
        <v>0</v>
      </c>
      <c r="BA14" s="122">
        <f xml:space="preserve"> IF(TEXT((EDATE('Projektkostenkalkulation EP'!$B$4,15)+Q$3),"MM")=TEXT((EDATE('Projektkostenkalkulation EP'!$B$4,15)+(Q$3-1)),"MM"),
             IF(
                        OR(
                                    TEXT((EDATE('Projektkostenkalkulation EP'!$B$4,15)+Q$3),"TTT") = "Sa",
                                    TEXT((EDATE('Projektkostenkalkulation EP'!$B$4,15)+Q$3),"TTT") = "So",
                                    IF(ISNA(VLOOKUP(EDATE('Projektkostenkalkulation EP'!$B$4,15)+Q$3,Datenquellen!$F$7:$H$45,3,FALSE))," ",VLOOKUP(EDATE('Projektkostenkalkulation EP'!$B$4,15)+Q$3,Datenquellen!$F$7:$H$45,3,FALSE))="X"
                                    ),
                          "X",
                          IF((((NETWORKDAYS('Projektkostenkalkulation EP'!$Q$8,EOMONTH('Projektkostenkalkulation EP'!$Q$8,0)))*('Projektkostenkalkulation EP'!$N$44/5)*
                                        'Projektkostenkalkulation EP'!$Q$28)-SUM($AK$14:AZ14))&gt;('Projektkostenkalkulation EP'!$N$44/5),('Projektkostenkalkulation EP'!$N$44/5),
                                         (NETWORKDAYS('Projektkostenkalkulation EP'!$Q$8,
                                          EOMONTH('Projektkostenkalkulation EP'!$Q$8,0)))*('Projektkostenkalkulation EP'!$N$44/5)*'Projektkostenkalkulation EP'!$Q$28-SUM($AK$14:AZ14))
                          ),
               "X"
            )</f>
        <v>0</v>
      </c>
      <c r="BB14" s="122" t="str">
        <f xml:space="preserve"> IF(TEXT((EDATE('Projektkostenkalkulation EP'!$B$4,15)+R$3),"MM")=TEXT((EDATE('Projektkostenkalkulation EP'!$B$4,15)+(R$3-1)),"MM"),
             IF(
                        OR(
                                    TEXT((EDATE('Projektkostenkalkulation EP'!$B$4,15)+R$3),"TTT") = "Sa",
                                    TEXT((EDATE('Projektkostenkalkulation EP'!$B$4,15)+R$3),"TTT") = "So",
                                    IF(ISNA(VLOOKUP(EDATE('Projektkostenkalkulation EP'!$B$4,15)+R$3,Datenquellen!$F$7:$H$45,3,FALSE))," ",VLOOKUP(EDATE('Projektkostenkalkulation EP'!$B$4,15)+R$3,Datenquellen!$F$7:$H$45,3,FALSE))="X"
                                    ),
                          "X",
                          IF((((NETWORKDAYS('Projektkostenkalkulation EP'!$Q$8,EOMONTH('Projektkostenkalkulation EP'!$Q$8,0)))*('Projektkostenkalkulation EP'!$N$44/5)*
                                        'Projektkostenkalkulation EP'!$Q$28)-SUM($AK$14:BA14))&gt;('Projektkostenkalkulation EP'!$N$44/5),('Projektkostenkalkulation EP'!$N$44/5),
                                         (NETWORKDAYS('Projektkostenkalkulation EP'!$Q$8,
                                          EOMONTH('Projektkostenkalkulation EP'!$Q$8,0)))*('Projektkostenkalkulation EP'!$N$44/5)*'Projektkostenkalkulation EP'!$Q$28-SUM($AK$14:BA14))
                          ),
               "X"
            )</f>
        <v>X</v>
      </c>
      <c r="BC14" s="122" t="str">
        <f xml:space="preserve"> IF(TEXT((EDATE('Projektkostenkalkulation EP'!$B$4,15)+S$3),"MM")=TEXT((EDATE('Projektkostenkalkulation EP'!$B$4,15)+(S$3-1)),"MM"),
             IF(
                        OR(
                                    TEXT((EDATE('Projektkostenkalkulation EP'!$B$4,15)+S$3),"TTT") = "Sa",
                                    TEXT((EDATE('Projektkostenkalkulation EP'!$B$4,15)+S$3),"TTT") = "So",
                                    IF(ISNA(VLOOKUP(EDATE('Projektkostenkalkulation EP'!$B$4,15)+S$3,Datenquellen!$F$7:$H$45,3,FALSE))," ",VLOOKUP(EDATE('Projektkostenkalkulation EP'!$B$4,15)+S$3,Datenquellen!$F$7:$H$45,3,FALSE))="X"
                                    ),
                          "X",
                          IF((((NETWORKDAYS('Projektkostenkalkulation EP'!$Q$8,EOMONTH('Projektkostenkalkulation EP'!$Q$8,0)))*('Projektkostenkalkulation EP'!$N$44/5)*
                                        'Projektkostenkalkulation EP'!$Q$28)-SUM($AK$14:BB14))&gt;('Projektkostenkalkulation EP'!$N$44/5),('Projektkostenkalkulation EP'!$N$44/5),
                                         (NETWORKDAYS('Projektkostenkalkulation EP'!$Q$8,
                                          EOMONTH('Projektkostenkalkulation EP'!$Q$8,0)))*('Projektkostenkalkulation EP'!$N$44/5)*'Projektkostenkalkulation EP'!$Q$28-SUM($AK$14:BB14))
                          ),
               "X"
            )</f>
        <v>X</v>
      </c>
      <c r="BD14" s="122" t="str">
        <f xml:space="preserve"> IF(TEXT((EDATE('Projektkostenkalkulation EP'!$B$4,15)+T$3),"MM")=TEXT((EDATE('Projektkostenkalkulation EP'!$B$4,15)+(T$3-1)),"MM"),
             IF(
                        OR(
                                    TEXT((EDATE('Projektkostenkalkulation EP'!$B$4,15)+T$3),"TTT") = "Sa",
                                    TEXT((EDATE('Projektkostenkalkulation EP'!$B$4,15)+T$3),"TTT") = "So",
                                    IF(ISNA(VLOOKUP(EDATE('Projektkostenkalkulation EP'!$B$4,15)+T$3,Datenquellen!$F$7:$H$45,3,FALSE))," ",VLOOKUP(EDATE('Projektkostenkalkulation EP'!$B$4,15)+T$3,Datenquellen!$F$7:$H$45,3,FALSE))="X"
                                    ),
                          "X",
                          IF((((NETWORKDAYS('Projektkostenkalkulation EP'!$Q$8,EOMONTH('Projektkostenkalkulation EP'!$Q$8,0)))*('Projektkostenkalkulation EP'!$N$44/5)*
                                        'Projektkostenkalkulation EP'!$Q$28)-SUM($AK$14:BC14))&gt;('Projektkostenkalkulation EP'!$N$44/5),('Projektkostenkalkulation EP'!$N$44/5),
                                         (NETWORKDAYS('Projektkostenkalkulation EP'!$Q$8,
                                          EOMONTH('Projektkostenkalkulation EP'!$Q$8,0)))*('Projektkostenkalkulation EP'!$N$44/5)*'Projektkostenkalkulation EP'!$Q$28-SUM($AK$14:BC14))
                          ),
               "X"
            )</f>
        <v>X</v>
      </c>
      <c r="BE14" s="122" t="str">
        <f xml:space="preserve"> IF(TEXT((EDATE('Projektkostenkalkulation EP'!$B$4,15)+U$3),"MM")=TEXT((EDATE('Projektkostenkalkulation EP'!$B$4,15)+(U$3-1)),"MM"),
             IF(
                        OR(
                                    TEXT((EDATE('Projektkostenkalkulation EP'!$B$4,15)+U$3),"TTT") = "Sa",
                                    TEXT((EDATE('Projektkostenkalkulation EP'!$B$4,15)+U$3),"TTT") = "So",
                                    IF(ISNA(VLOOKUP(EDATE('Projektkostenkalkulation EP'!$B$4,15)+U$3,Datenquellen!$F$7:$H$45,3,FALSE))," ",VLOOKUP(EDATE('Projektkostenkalkulation EP'!$B$4,15)+U$3,Datenquellen!$F$7:$H$45,3,FALSE))="X"
                                    ),
                          "X",
                          IF((((NETWORKDAYS('Projektkostenkalkulation EP'!$Q$8,EOMONTH('Projektkostenkalkulation EP'!$Q$8,0)))*('Projektkostenkalkulation EP'!$N$44/5)*
                                        'Projektkostenkalkulation EP'!$Q$28)-SUM($AK$14:BD14))&gt;('Projektkostenkalkulation EP'!$N$44/5),('Projektkostenkalkulation EP'!$N$44/5),
                                         (NETWORKDAYS('Projektkostenkalkulation EP'!$Q$8,
                                          EOMONTH('Projektkostenkalkulation EP'!$Q$8,0)))*('Projektkostenkalkulation EP'!$N$44/5)*'Projektkostenkalkulation EP'!$Q$28-SUM($AK$14:BD14))
                          ),
               "X"
            )</f>
        <v>X</v>
      </c>
      <c r="BF14" s="122">
        <f xml:space="preserve"> IF(TEXT((EDATE('Projektkostenkalkulation EP'!$B$4,15)+V$3),"MM")=TEXT((EDATE('Projektkostenkalkulation EP'!$B$4,15)+(V$3-1)),"MM"),
             IF(
                        OR(
                                    TEXT((EDATE('Projektkostenkalkulation EP'!$B$4,15)+V$3),"TTT") = "Sa",
                                    TEXT((EDATE('Projektkostenkalkulation EP'!$B$4,15)+V$3),"TTT") = "So",
                                    IF(ISNA(VLOOKUP(EDATE('Projektkostenkalkulation EP'!$B$4,15)+V$3,Datenquellen!$F$7:$H$45,3,FALSE))," ",VLOOKUP(EDATE('Projektkostenkalkulation EP'!$B$4,15)+V$3,Datenquellen!$F$7:$H$45,3,FALSE))="X"
                                    ),
                          "X",
                          IF((((NETWORKDAYS('Projektkostenkalkulation EP'!$Q$8,EOMONTH('Projektkostenkalkulation EP'!$Q$8,0)))*('Projektkostenkalkulation EP'!$N$44/5)*
                                        'Projektkostenkalkulation EP'!$Q$28)-SUM($AK$14:BE14))&gt;('Projektkostenkalkulation EP'!$N$44/5),('Projektkostenkalkulation EP'!$N$44/5),
                                         (NETWORKDAYS('Projektkostenkalkulation EP'!$Q$8,
                                          EOMONTH('Projektkostenkalkulation EP'!$Q$8,0)))*('Projektkostenkalkulation EP'!$N$44/5)*'Projektkostenkalkulation EP'!$Q$28-SUM($AK$14:BE14))
                          ),
               "X"
            )</f>
        <v>0</v>
      </c>
      <c r="BG14" s="122">
        <f xml:space="preserve"> IF(TEXT((EDATE('Projektkostenkalkulation EP'!$B$4,15)+W$3),"MM")=TEXT((EDATE('Projektkostenkalkulation EP'!$B$4,15)+(W$3-1)),"MM"),
             IF(
                        OR(
                                    TEXT((EDATE('Projektkostenkalkulation EP'!$B$4,15)+W$3),"TTT") = "Sa",
                                    TEXT((EDATE('Projektkostenkalkulation EP'!$B$4,15)+W$3),"TTT") = "So",
                                    IF(ISNA(VLOOKUP(EDATE('Projektkostenkalkulation EP'!$B$4,15)+W$3,Datenquellen!$F$7:$H$45,3,FALSE))," ",VLOOKUP(EDATE('Projektkostenkalkulation EP'!$B$4,15)+W$3,Datenquellen!$F$7:$H$45,3,FALSE))="X"
                                    ),
                          "X",
                          IF((((NETWORKDAYS('Projektkostenkalkulation EP'!$Q$8,EOMONTH('Projektkostenkalkulation EP'!$Q$8,0)))*('Projektkostenkalkulation EP'!$N$44/5)*
                                        'Projektkostenkalkulation EP'!$Q$28)-SUM($AK$14:BF14))&gt;('Projektkostenkalkulation EP'!$N$44/5),('Projektkostenkalkulation EP'!$N$44/5),
                                         (NETWORKDAYS('Projektkostenkalkulation EP'!$Q$8,
                                          EOMONTH('Projektkostenkalkulation EP'!$Q$8,0)))*('Projektkostenkalkulation EP'!$N$44/5)*'Projektkostenkalkulation EP'!$Q$28-SUM($AK$14:BF14))
                          ),
               "X"
            )</f>
        <v>0</v>
      </c>
      <c r="BH14" s="122">
        <f xml:space="preserve"> IF(TEXT((EDATE('Projektkostenkalkulation EP'!$B$4,15)+X$3),"MM")=TEXT((EDATE('Projektkostenkalkulation EP'!$B$4,15)+(X$3-1)),"MM"),
             IF(
                        OR(
                                    TEXT((EDATE('Projektkostenkalkulation EP'!$B$4,15)+X$3),"TTT") = "Sa",
                                    TEXT((EDATE('Projektkostenkalkulation EP'!$B$4,15)+X$3),"TTT") = "So",
                                    IF(ISNA(VLOOKUP(EDATE('Projektkostenkalkulation EP'!$B$4,15)+X$3,Datenquellen!$F$7:$H$45,3,FALSE))," ",VLOOKUP(EDATE('Projektkostenkalkulation EP'!$B$4,15)+X$3,Datenquellen!$F$7:$H$45,3,FALSE))="X"
                                    ),
                          "X",
                          IF((((NETWORKDAYS('Projektkostenkalkulation EP'!$Q$8,EOMONTH('Projektkostenkalkulation EP'!$Q$8,0)))*('Projektkostenkalkulation EP'!$N$44/5)*
                                        'Projektkostenkalkulation EP'!$Q$28)-SUM($AK$14:BG14))&gt;('Projektkostenkalkulation EP'!$N$44/5),('Projektkostenkalkulation EP'!$N$44/5),
                                         (NETWORKDAYS('Projektkostenkalkulation EP'!$Q$8,
                                          EOMONTH('Projektkostenkalkulation EP'!$Q$8,0)))*('Projektkostenkalkulation EP'!$N$44/5)*'Projektkostenkalkulation EP'!$Q$28-SUM($AK$14:BG14))
                          ),
               "X"
            )</f>
        <v>0</v>
      </c>
      <c r="BI14" s="122">
        <f xml:space="preserve"> IF(TEXT((EDATE('Projektkostenkalkulation EP'!$B$4,15)+Y$3),"MM")=TEXT((EDATE('Projektkostenkalkulation EP'!$B$4,15)+(Y$3-1)),"MM"),
             IF(
                        OR(
                                    TEXT((EDATE('Projektkostenkalkulation EP'!$B$4,15)+Y$3),"TTT") = "Sa",
                                    TEXT((EDATE('Projektkostenkalkulation EP'!$B$4,15)+Y$3),"TTT") = "So",
                                    IF(ISNA(VLOOKUP(EDATE('Projektkostenkalkulation EP'!$B$4,15)+Y$3,Datenquellen!$F$7:$H$45,3,FALSE))," ",VLOOKUP(EDATE('Projektkostenkalkulation EP'!$B$4,15)+Y$3,Datenquellen!$F$7:$H$45,3,FALSE))="X"
                                    ),
                          "X",
                          IF((((NETWORKDAYS('Projektkostenkalkulation EP'!$Q$8,EOMONTH('Projektkostenkalkulation EP'!$Q$8,0)))*('Projektkostenkalkulation EP'!$N$44/5)*
                                        'Projektkostenkalkulation EP'!$Q$28)-SUM($AK$14:BH14))&gt;('Projektkostenkalkulation EP'!$N$44/5),('Projektkostenkalkulation EP'!$N$44/5),
                                         (NETWORKDAYS('Projektkostenkalkulation EP'!$Q$8,
                                          EOMONTH('Projektkostenkalkulation EP'!$Q$8,0)))*('Projektkostenkalkulation EP'!$N$44/5)*'Projektkostenkalkulation EP'!$Q$28-SUM($AK$14:BH14))
                          ),
               "X"
            )</f>
        <v>0</v>
      </c>
      <c r="BJ14" s="122" t="str">
        <f xml:space="preserve"> IF(TEXT((EDATE('Projektkostenkalkulation EP'!$B$4,15)+Z$3),"MM")=TEXT((EDATE('Projektkostenkalkulation EP'!$B$4,15)+(Z$3-1)),"MM"),
             IF(
                        OR(
                                    TEXT((EDATE('Projektkostenkalkulation EP'!$B$4,15)+Z$3),"TTT") = "Sa",
                                    TEXT((EDATE('Projektkostenkalkulation EP'!$B$4,15)+Z$3),"TTT") = "So",
                                    IF(ISNA(VLOOKUP(EDATE('Projektkostenkalkulation EP'!$B$4,15)+Z$3,Datenquellen!$F$7:$H$45,3,FALSE))," ",VLOOKUP(EDATE('Projektkostenkalkulation EP'!$B$4,15)+Z$3,Datenquellen!$F$7:$H$45,3,FALSE))="X"
                                    ),
                          "X",
                          IF((((NETWORKDAYS('Projektkostenkalkulation EP'!$Q$8,EOMONTH('Projektkostenkalkulation EP'!$Q$8,0)))*('Projektkostenkalkulation EP'!$N$44/5)*
                                        'Projektkostenkalkulation EP'!$Q$28)-SUM($AK$14:BI14))&gt;('Projektkostenkalkulation EP'!$N$44/5),('Projektkostenkalkulation EP'!$N$44/5),
                                         (NETWORKDAYS('Projektkostenkalkulation EP'!$Q$8,
                                          EOMONTH('Projektkostenkalkulation EP'!$Q$8,0)))*('Projektkostenkalkulation EP'!$N$44/5)*'Projektkostenkalkulation EP'!$Q$28-SUM($AK$14:BI14))
                          ),
               "X"
            )</f>
        <v>X</v>
      </c>
      <c r="BK14" s="122" t="str">
        <f xml:space="preserve"> IF(TEXT((EDATE('Projektkostenkalkulation EP'!$B$4,15)+AA$3),"MM")=TEXT((EDATE('Projektkostenkalkulation EP'!$B$4,15)+(AA$3-1)),"MM"),
             IF(
                        OR(
                                    TEXT((EDATE('Projektkostenkalkulation EP'!$B$4,15)+AA$3),"TTT") = "Sa",
                                    TEXT((EDATE('Projektkostenkalkulation EP'!$B$4,15)+AA$3),"TTT") = "So",
                                    IF(ISNA(VLOOKUP(EDATE('Projektkostenkalkulation EP'!$B$4,15)+AA$3,Datenquellen!$F$7:$H$45,3,FALSE))," ",VLOOKUP(EDATE('Projektkostenkalkulation EP'!$B$4,15)+AA$3,Datenquellen!$F$7:$H$45,3,FALSE))="X"
                                    ),
                          "X",
                          IF((((NETWORKDAYS('Projektkostenkalkulation EP'!$Q$8,EOMONTH('Projektkostenkalkulation EP'!$Q$8,0)))*('Projektkostenkalkulation EP'!$N$44/5)*
                                        'Projektkostenkalkulation EP'!$Q$28)-SUM($AK$14:BJ14))&gt;('Projektkostenkalkulation EP'!$N$44/5),('Projektkostenkalkulation EP'!$N$44/5),
                                         (NETWORKDAYS('Projektkostenkalkulation EP'!$Q$8,
                                          EOMONTH('Projektkostenkalkulation EP'!$Q$8,0)))*('Projektkostenkalkulation EP'!$N$44/5)*'Projektkostenkalkulation EP'!$Q$28-SUM($AK$14:BJ14))
                          ),
               "X"
            )</f>
        <v>X</v>
      </c>
      <c r="BL14" s="122">
        <f xml:space="preserve"> IF(TEXT((EDATE('Projektkostenkalkulation EP'!$B$4,15)+AB$3),"MM")=TEXT((EDATE('Projektkostenkalkulation EP'!$B$4,15)+(AB$3-1)),"MM"),
             IF(
                        OR(
                                    TEXT((EDATE('Projektkostenkalkulation EP'!$B$4,15)+AB$3),"TTT") = "Sa",
                                    TEXT((EDATE('Projektkostenkalkulation EP'!$B$4,15)+AB$3),"TTT") = "So",
                                    IF(ISNA(VLOOKUP(EDATE('Projektkostenkalkulation EP'!$B$4,15)+AB$3,Datenquellen!$F$7:$H$45,3,FALSE))," ",VLOOKUP(EDATE('Projektkostenkalkulation EP'!$B$4,15)+AB$3,Datenquellen!$F$7:$H$45,3,FALSE))="X"
                                    ),
                          "X",
                          IF((((NETWORKDAYS('Projektkostenkalkulation EP'!$Q$8,EOMONTH('Projektkostenkalkulation EP'!$Q$8,0)))*('Projektkostenkalkulation EP'!$N$44/5)*
                                        'Projektkostenkalkulation EP'!$Q$28)-SUM($AK$14:BK14))&gt;('Projektkostenkalkulation EP'!$N$44/5),('Projektkostenkalkulation EP'!$N$44/5),
                                         (NETWORKDAYS('Projektkostenkalkulation EP'!$Q$8,
                                          EOMONTH('Projektkostenkalkulation EP'!$Q$8,0)))*('Projektkostenkalkulation EP'!$N$44/5)*'Projektkostenkalkulation EP'!$Q$28-SUM($AK$14:BK14))
                          ),
               "X"
            )</f>
        <v>0</v>
      </c>
      <c r="BM14" s="122">
        <f xml:space="preserve"> IF(TEXT((EDATE('Projektkostenkalkulation EP'!$B$4,15)+AC$3),"MM")=TEXT((EDATE('Projektkostenkalkulation EP'!$B$4,15)+(AC$3-1)),"MM"),
             IF(
                        OR(
                                    TEXT((EDATE('Projektkostenkalkulation EP'!$B$4,15)+AC$3),"TTT") = "Sa",
                                    TEXT((EDATE('Projektkostenkalkulation EP'!$B$4,15)+AC$3),"TTT") = "So",
                                    IF(ISNA(VLOOKUP(EDATE('Projektkostenkalkulation EP'!$B$4,15)+AC$3,Datenquellen!$F$7:$H$45,3,FALSE))," ",VLOOKUP(EDATE('Projektkostenkalkulation EP'!$B$4,15)+AC$3,Datenquellen!$F$7:$H$45,3,FALSE))="X"
                                    ),
                          "X",
                          IF((((NETWORKDAYS('Projektkostenkalkulation EP'!$Q$8,EOMONTH('Projektkostenkalkulation EP'!$Q$8,0)))*('Projektkostenkalkulation EP'!$N$44/5)*
                                        'Projektkostenkalkulation EP'!$Q$28)-SUM($AK$14:BL14))&gt;('Projektkostenkalkulation EP'!$N$44/5),('Projektkostenkalkulation EP'!$N$44/5),
                                         (NETWORKDAYS('Projektkostenkalkulation EP'!$Q$8,
                                          EOMONTH('Projektkostenkalkulation EP'!$Q$8,0)))*('Projektkostenkalkulation EP'!$N$44/5)*'Projektkostenkalkulation EP'!$Q$28-SUM($AK$14:BL14))
                          ),
               "X"
            )</f>
        <v>0</v>
      </c>
      <c r="BN14" s="122">
        <f xml:space="preserve"> IF(TEXT((EDATE('Projektkostenkalkulation EP'!$B$4,15)+AD$3),"MM")=TEXT((EDATE('Projektkostenkalkulation EP'!$B$4,15)+(AD$3-1)),"MM"),
             IF(
                        OR(
                                    TEXT((EDATE('Projektkostenkalkulation EP'!$B$4,15)+AD$3),"TTT") = "Sa",
                                    TEXT((EDATE('Projektkostenkalkulation EP'!$B$4,15)+AD$3),"TTT") = "So",
                                    IF(ISNA(VLOOKUP(EDATE('Projektkostenkalkulation EP'!$B$4,15)+AD$3,Datenquellen!$F$7:$H$45,3,FALSE))," ",VLOOKUP(EDATE('Projektkostenkalkulation EP'!$B$4,15)+AD$3,Datenquellen!$F$7:$H$45,3,FALSE))="X"
                                    ),
                          "X",
                          IF((((NETWORKDAYS('Projektkostenkalkulation EP'!$Q$8,EOMONTH('Projektkostenkalkulation EP'!$Q$8,0)))*('Projektkostenkalkulation EP'!$N$44/5)*
                                        'Projektkostenkalkulation EP'!$Q$28)-SUM($AK$14:BM14))&gt;('Projektkostenkalkulation EP'!$N$44/5),('Projektkostenkalkulation EP'!$N$44/5),
                                         (NETWORKDAYS('Projektkostenkalkulation EP'!$Q$8,
                                          EOMONTH('Projektkostenkalkulation EP'!$Q$8,0)))*('Projektkostenkalkulation EP'!$N$44/5)*'Projektkostenkalkulation EP'!$Q$28-SUM($AK$14:BM14))
                          ),
               "X"
            )</f>
        <v>0</v>
      </c>
      <c r="BO14" s="122" t="str">
        <f xml:space="preserve"> IF(TEXT((EDATE('Projektkostenkalkulation EP'!$B$4,15)+AE$3),"MM")=TEXT((EDATE('Projektkostenkalkulation EP'!$B$4,15)+(AE$3-1)),"MM"),
             IF(
                        OR(
                                    TEXT((EDATE('Projektkostenkalkulation EP'!$B$4,15)+AE$3),"TTT") = "Sa",
                                    TEXT((EDATE('Projektkostenkalkulation EP'!$B$4,15)+AE$3),"TTT") = "So",
                                    IF(ISNA(VLOOKUP(EDATE('Projektkostenkalkulation EP'!$B$4,15)+AE$3,Datenquellen!$F$7:$H$45,3,FALSE))," ",VLOOKUP(EDATE('Projektkostenkalkulation EP'!$B$4,15)+AE$3,Datenquellen!$F$7:$H$45,3,FALSE))="X"
                                    ),
                          "X",
                          IF((((NETWORKDAYS('Projektkostenkalkulation EP'!$Q$8,EOMONTH('Projektkostenkalkulation EP'!$Q$8,0)))*('Projektkostenkalkulation EP'!$N$44/5)*
                                        'Projektkostenkalkulation EP'!$Q$28)-SUM($AK$14:BN14))&gt;('Projektkostenkalkulation EP'!$N$44/5),('Projektkostenkalkulation EP'!$N$44/5),
                                         (NETWORKDAYS('Projektkostenkalkulation EP'!$Q$8,
                                          EOMONTH('Projektkostenkalkulation EP'!$Q$8,0)))*('Projektkostenkalkulation EP'!$N$44/5)*'Projektkostenkalkulation EP'!$Q$28-SUM($AK$14:BN14))
                          ),
               "X"
            )</f>
        <v>X</v>
      </c>
      <c r="BP14" s="121">
        <f>SUM(AK14:BO14)</f>
        <v>0</v>
      </c>
      <c r="BQ14" s="525">
        <f>BP14-BP15</f>
        <v>0</v>
      </c>
    </row>
    <row r="15" spans="1:69" ht="14.25" customHeight="1" thickBot="1" x14ac:dyDescent="0.25">
      <c r="A15" s="3" t="s">
        <v>82</v>
      </c>
      <c r="B15" s="270"/>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123">
        <f>SUM(B15:AF15)</f>
        <v>0</v>
      </c>
      <c r="AH15" s="526"/>
      <c r="AJ15" s="3" t="s">
        <v>82</v>
      </c>
      <c r="AK15" s="270"/>
      <c r="AL15" s="272"/>
      <c r="AM15" s="272"/>
      <c r="AN15" s="272"/>
      <c r="AO15" s="272"/>
      <c r="AP15" s="272"/>
      <c r="AQ15" s="272"/>
      <c r="AR15" s="272"/>
      <c r="AS15" s="272"/>
      <c r="AT15" s="272"/>
      <c r="AU15" s="272"/>
      <c r="AV15" s="272"/>
      <c r="AW15" s="272"/>
      <c r="AX15" s="272"/>
      <c r="AY15" s="272"/>
      <c r="AZ15" s="272"/>
      <c r="BA15" s="272"/>
      <c r="BB15" s="272"/>
      <c r="BC15" s="272"/>
      <c r="BD15" s="272"/>
      <c r="BE15" s="272"/>
      <c r="BF15" s="272"/>
      <c r="BG15" s="272"/>
      <c r="BH15" s="272"/>
      <c r="BI15" s="272"/>
      <c r="BJ15" s="272"/>
      <c r="BK15" s="272"/>
      <c r="BL15" s="272"/>
      <c r="BM15" s="272"/>
      <c r="BN15" s="272"/>
      <c r="BO15" s="272"/>
      <c r="BP15" s="123">
        <f>SUM(AK15:BO15)</f>
        <v>0</v>
      </c>
      <c r="BQ15" s="526"/>
    </row>
    <row r="16" spans="1:69" ht="14.25" customHeight="1" x14ac:dyDescent="0.2">
      <c r="A16" s="1" t="s">
        <v>59</v>
      </c>
      <c r="B16" s="527" t="str">
        <f>TEXT('Projektkostenkalkulation EP'!$F$8,"MMMM JJJJ")</f>
        <v>Mai 2024</v>
      </c>
      <c r="C16" s="527"/>
      <c r="D16" s="527"/>
      <c r="E16" s="527"/>
      <c r="F16" s="527"/>
      <c r="G16" s="527"/>
      <c r="H16" s="527"/>
      <c r="I16" s="527"/>
      <c r="J16" s="527"/>
      <c r="K16" s="527"/>
      <c r="L16" s="527"/>
      <c r="M16" s="527"/>
      <c r="N16" s="527"/>
      <c r="O16" s="527"/>
      <c r="P16" s="527"/>
      <c r="Q16" s="527"/>
      <c r="R16" s="527"/>
      <c r="S16" s="527"/>
      <c r="T16" s="527"/>
      <c r="U16" s="527"/>
      <c r="V16" s="527"/>
      <c r="W16" s="527"/>
      <c r="X16" s="527"/>
      <c r="Y16" s="527"/>
      <c r="Z16" s="527"/>
      <c r="AA16" s="527"/>
      <c r="AB16" s="527"/>
      <c r="AC16" s="527"/>
      <c r="AD16" s="527"/>
      <c r="AE16" s="527"/>
      <c r="AF16" s="527"/>
      <c r="AG16" s="527"/>
      <c r="AH16" s="528"/>
      <c r="AJ16" s="1" t="s">
        <v>59</v>
      </c>
      <c r="AK16" s="527" t="str">
        <f>TEXT('Projektkostenkalkulation EP'!$R$8,"MMMM JJJJ")</f>
        <v>Mai 2025</v>
      </c>
      <c r="AL16" s="527"/>
      <c r="AM16" s="527"/>
      <c r="AN16" s="527"/>
      <c r="AO16" s="527"/>
      <c r="AP16" s="527"/>
      <c r="AQ16" s="527"/>
      <c r="AR16" s="527"/>
      <c r="AS16" s="527"/>
      <c r="AT16" s="527"/>
      <c r="AU16" s="527"/>
      <c r="AV16" s="527"/>
      <c r="AW16" s="527"/>
      <c r="AX16" s="527"/>
      <c r="AY16" s="527"/>
      <c r="AZ16" s="527"/>
      <c r="BA16" s="527"/>
      <c r="BB16" s="527"/>
      <c r="BC16" s="527"/>
      <c r="BD16" s="527"/>
      <c r="BE16" s="527"/>
      <c r="BF16" s="527"/>
      <c r="BG16" s="527"/>
      <c r="BH16" s="527"/>
      <c r="BI16" s="527"/>
      <c r="BJ16" s="527"/>
      <c r="BK16" s="527"/>
      <c r="BL16" s="527"/>
      <c r="BM16" s="527"/>
      <c r="BN16" s="527"/>
      <c r="BO16" s="527"/>
      <c r="BP16" s="527"/>
      <c r="BQ16" s="528"/>
    </row>
    <row r="17" spans="1:69" ht="14.25" customHeight="1" x14ac:dyDescent="0.2">
      <c r="A17" s="2" t="s">
        <v>81</v>
      </c>
      <c r="B17" s="124" t="str">
        <f>IF(
            OR(
                     TEXT(EDATE('Projektkostenkalkulation EP'!$B$4,4),"TTT") = "Sa",
                     TEXT(EDATE('Projektkostenkalkulation EP'!$B$4,4),"TTT") = "So",
                     IF(ISNA(VLOOKUP(EDATE('Projektkostenkalkulation EP'!$B$4,4),Datenquellen!$F$7:$H$45,3,FALSE))," ",VLOOKUP(EDATE('Projektkostenkalkulation EP'!$B$4,4),Datenquellen!$F$7:$H$45,3,FALSE))="X"
                            ),
                    "X",
                    IF('Projektkostenkalkulation EP'!$F$28&gt;0,('Projektkostenkalkulation EP'!$N$44/5),0)
            )</f>
        <v>X</v>
      </c>
      <c r="C17" s="122">
        <f xml:space="preserve"> IF(TEXT((EDATE('Projektkostenkalkulation EP'!$B$4,4)+B$3),"MM")=TEXT((EDATE('Projektkostenkalkulation EP'!$B$4,4)+(B$3-1)),"MM"),
             IF(
                        OR(
                                    TEXT((EDATE('Projektkostenkalkulation EP'!$B$4,4)+B$3),"TTT") = "Sa",
                                    TEXT((EDATE('Projektkostenkalkulation EP'!$B$4,4)+B$3),"TTT") = "So",
                                    IF(ISNA(VLOOKUP(EDATE('Projektkostenkalkulation EP'!$B$4,4)+B$3,Datenquellen!$F$7:$H$45,3,FALSE))," ",VLOOKUP(EDATE('Projektkostenkalkulation EP'!$B$4,4)+B$3,Datenquellen!$F$7:$H$45,3,FALSE))="X"
                                    ),
                          "X",
                          IF((((NETWORKDAYS('Projektkostenkalkulation EP'!$F$8,EOMONTH('Projektkostenkalkulation EP'!$F$8,0)))*('Projektkostenkalkulation EP'!$N$44/5)*
                                        'Projektkostenkalkulation EP'!$F$28)-SUM(B$17:$B17))&gt;('Projektkostenkalkulation EP'!$N$44/5),('Projektkostenkalkulation EP'!$N$44/5),
                                         (NETWORKDAYS('Projektkostenkalkulation EP'!$F$8,
                                          EOMONTH('Projektkostenkalkulation EP'!$F$8,0)))*('Projektkostenkalkulation EP'!$N$44/5)*'Projektkostenkalkulation EP'!$F$28-SUM(B$17:$B17))
                          ),
               "X"
            )</f>
        <v>0</v>
      </c>
      <c r="D17" s="122">
        <f xml:space="preserve"> IF(TEXT((EDATE('Projektkostenkalkulation EP'!$B$4,4)+C$3),"MM")=TEXT((EDATE('Projektkostenkalkulation EP'!$B$4,4)+(C$3-1)),"MM"),
             IF(
                        OR(
                                    TEXT((EDATE('Projektkostenkalkulation EP'!$B$4,4)+C$3),"TTT") = "Sa",
                                    TEXT((EDATE('Projektkostenkalkulation EP'!$B$4,4)+C$3),"TTT") = "So",
                                    IF(ISNA(VLOOKUP(EDATE('Projektkostenkalkulation EP'!$B$4,4)+C$3,Datenquellen!$F$7:$H$45,3,FALSE))," ",VLOOKUP(EDATE('Projektkostenkalkulation EP'!$B$4,4)+C$3,Datenquellen!$F$7:$H$45,3,FALSE))="X"
                                    ),
                          "X",
                          IF((((NETWORKDAYS('Projektkostenkalkulation EP'!$F$8,EOMONTH('Projektkostenkalkulation EP'!$F$8,0)))*('Projektkostenkalkulation EP'!$N$44/5)*
                                        'Projektkostenkalkulation EP'!$F$28)-SUM($B$17:C17))&gt;('Projektkostenkalkulation EP'!$N$44/5),('Projektkostenkalkulation EP'!$N$44/5),
                                         (NETWORKDAYS('Projektkostenkalkulation EP'!$F$8,
                                          EOMONTH('Projektkostenkalkulation EP'!$F$8,0)))*('Projektkostenkalkulation EP'!$N$44/5)*'Projektkostenkalkulation EP'!$F$28-SUM($B$17:C17))
                          ),
               "X"
            )</f>
        <v>0</v>
      </c>
      <c r="E17" s="122" t="str">
        <f xml:space="preserve"> IF(TEXT((EDATE('Projektkostenkalkulation EP'!$B$4,4)+D$3),"MM")=TEXT((EDATE('Projektkostenkalkulation EP'!$B$4,4)+(D$3-1)),"MM"),
             IF(
                        OR(
                                    TEXT((EDATE('Projektkostenkalkulation EP'!$B$4,4)+D$3),"TTT") = "Sa",
                                    TEXT((EDATE('Projektkostenkalkulation EP'!$B$4,4)+D$3),"TTT") = "So",
                                    IF(ISNA(VLOOKUP(EDATE('Projektkostenkalkulation EP'!$B$4,4)+D$3,Datenquellen!$F$7:$H$45,3,FALSE))," ",VLOOKUP(EDATE('Projektkostenkalkulation EP'!$B$4,4)+D$3,Datenquellen!$F$7:$H$45,3,FALSE))="X"
                                    ),
                          "X",
                          IF((((NETWORKDAYS('Projektkostenkalkulation EP'!$F$8,EOMONTH('Projektkostenkalkulation EP'!$F$8,0)))*('Projektkostenkalkulation EP'!$N$44/5)*
                                        'Projektkostenkalkulation EP'!$F$28)-SUM($B$17:D17))&gt;('Projektkostenkalkulation EP'!$N$44/5),('Projektkostenkalkulation EP'!$N$44/5),
                                         (NETWORKDAYS('Projektkostenkalkulation EP'!$F$8,
                                          EOMONTH('Projektkostenkalkulation EP'!$F$8,0)))*('Projektkostenkalkulation EP'!$N$44/5)*'Projektkostenkalkulation EP'!$F$28-SUM($B$17:D17))
                          ),
               "X"
            )</f>
        <v>X</v>
      </c>
      <c r="F17" s="122" t="str">
        <f xml:space="preserve"> IF(TEXT((EDATE('Projektkostenkalkulation EP'!$B$4,4)+E$3),"MM")=TEXT((EDATE('Projektkostenkalkulation EP'!$B$4,4)+(E$3-1)),"MM"),
             IF(
                        OR(
                                    TEXT((EDATE('Projektkostenkalkulation EP'!$B$4,4)+E$3),"TTT") = "Sa",
                                    TEXT((EDATE('Projektkostenkalkulation EP'!$B$4,4)+E$3),"TTT") = "So",
                                    IF(ISNA(VLOOKUP(EDATE('Projektkostenkalkulation EP'!$B$4,4)+E$3,Datenquellen!$F$7:$H$45,3,FALSE))," ",VLOOKUP(EDATE('Projektkostenkalkulation EP'!$B$4,4)+E$3,Datenquellen!$F$7:$H$45,3,FALSE))="X"
                                    ),
                          "X",
                          IF((((NETWORKDAYS('Projektkostenkalkulation EP'!$F$8,EOMONTH('Projektkostenkalkulation EP'!$F$8,0)))*('Projektkostenkalkulation EP'!$N$44/5)*
                                        'Projektkostenkalkulation EP'!$F$28)-SUM($B$17:E17))&gt;('Projektkostenkalkulation EP'!$N$44/5),('Projektkostenkalkulation EP'!$N$44/5),
                                         (NETWORKDAYS('Projektkostenkalkulation EP'!$F$8,
                                          EOMONTH('Projektkostenkalkulation EP'!$F$8,0)))*('Projektkostenkalkulation EP'!$N$44/5)*'Projektkostenkalkulation EP'!$F$28-SUM($B$17:E17))
                          ),
               "X"
            )</f>
        <v>X</v>
      </c>
      <c r="G17" s="122">
        <f xml:space="preserve"> IF(TEXT((EDATE('Projektkostenkalkulation EP'!$B$4,4)+F$3),"MM")=TEXT((EDATE('Projektkostenkalkulation EP'!$B$4,4)+(F$3-1)),"MM"),
             IF(
                        OR(
                                    TEXT((EDATE('Projektkostenkalkulation EP'!$B$4,4)+F$3),"TTT") = "Sa",
                                    TEXT((EDATE('Projektkostenkalkulation EP'!$B$4,4)+F$3),"TTT") = "So",
                                    IF(ISNA(VLOOKUP(EDATE('Projektkostenkalkulation EP'!$B$4,4)+F$3,Datenquellen!$F$7:$H$45,3,FALSE))," ",VLOOKUP(EDATE('Projektkostenkalkulation EP'!$B$4,4)+F$3,Datenquellen!$F$7:$H$45,3,FALSE))="X"
                                    ),
                          "X",
                          IF((((NETWORKDAYS('Projektkostenkalkulation EP'!$F$8,EOMONTH('Projektkostenkalkulation EP'!$F$8,0)))*('Projektkostenkalkulation EP'!$N$44/5)*
                                        'Projektkostenkalkulation EP'!$F$28)-SUM($B$17:F17))&gt;('Projektkostenkalkulation EP'!$N$44/5),('Projektkostenkalkulation EP'!$N$44/5),
                                         (NETWORKDAYS('Projektkostenkalkulation EP'!$F$8,
                                          EOMONTH('Projektkostenkalkulation EP'!$F$8,0)))*('Projektkostenkalkulation EP'!$N$44/5)*'Projektkostenkalkulation EP'!$F$28-SUM($B$17:F17))
                          ),
               "X"
            )</f>
        <v>0</v>
      </c>
      <c r="H17" s="122">
        <f xml:space="preserve"> IF(TEXT((EDATE('Projektkostenkalkulation EP'!$B$4,4)+G$3),"MM")=TEXT((EDATE('Projektkostenkalkulation EP'!$B$4,4)+(G$3-1)),"MM"),
             IF(
                        OR(
                                    TEXT((EDATE('Projektkostenkalkulation EP'!$B$4,4)+G$3),"TTT") = "Sa",
                                    TEXT((EDATE('Projektkostenkalkulation EP'!$B$4,4)+G$3),"TTT") = "So",
                                    IF(ISNA(VLOOKUP(EDATE('Projektkostenkalkulation EP'!$B$4,4)+G$3,Datenquellen!$F$7:$H$45,3,FALSE))," ",VLOOKUP(EDATE('Projektkostenkalkulation EP'!$B$4,4)+G$3,Datenquellen!$F$7:$H$45,3,FALSE))="X"
                                    ),
                          "X",
                          IF((((NETWORKDAYS('Projektkostenkalkulation EP'!$F$8,EOMONTH('Projektkostenkalkulation EP'!$F$8,0)))*('Projektkostenkalkulation EP'!$N$44/5)*
                                        'Projektkostenkalkulation EP'!$F$28)-SUM($B$17:G17))&gt;('Projektkostenkalkulation EP'!$N$44/5),('Projektkostenkalkulation EP'!$N$44/5),
                                         (NETWORKDAYS('Projektkostenkalkulation EP'!$F$8,
                                          EOMONTH('Projektkostenkalkulation EP'!$F$8,0)))*('Projektkostenkalkulation EP'!$N$44/5)*'Projektkostenkalkulation EP'!$F$28-SUM($B$17:G17))
                          ),
               "X"
            )</f>
        <v>0</v>
      </c>
      <c r="I17" s="122">
        <f xml:space="preserve"> IF(TEXT((EDATE('Projektkostenkalkulation EP'!$B$4,4)+H$3),"MM")=TEXT((EDATE('Projektkostenkalkulation EP'!$B$4,4)+(H$3-1)),"MM"),
             IF(
                        OR(
                                    TEXT((EDATE('Projektkostenkalkulation EP'!$B$4,4)+H$3),"TTT") = "Sa",
                                    TEXT((EDATE('Projektkostenkalkulation EP'!$B$4,4)+H$3),"TTT") = "So",
                                    IF(ISNA(VLOOKUP(EDATE('Projektkostenkalkulation EP'!$B$4,4)+H$3,Datenquellen!$F$7:$H$45,3,FALSE))," ",VLOOKUP(EDATE('Projektkostenkalkulation EP'!$B$4,4)+H$3,Datenquellen!$F$7:$H$45,3,FALSE))="X"
                                    ),
                          "X",
                          IF((((NETWORKDAYS('Projektkostenkalkulation EP'!$F$8,EOMONTH('Projektkostenkalkulation EP'!$F$8,0)))*('Projektkostenkalkulation EP'!$N$44/5)*
                                        'Projektkostenkalkulation EP'!$F$28)-SUM($B$17:H17))&gt;('Projektkostenkalkulation EP'!$N$44/5),('Projektkostenkalkulation EP'!$N$44/5),
                                         (NETWORKDAYS('Projektkostenkalkulation EP'!$F$8,
                                          EOMONTH('Projektkostenkalkulation EP'!$F$8,0)))*('Projektkostenkalkulation EP'!$N$44/5)*'Projektkostenkalkulation EP'!$F$28-SUM($B$17:H17))
                          ),
               "X"
            )</f>
        <v>0</v>
      </c>
      <c r="J17" s="122" t="str">
        <f xml:space="preserve"> IF(TEXT((EDATE('Projektkostenkalkulation EP'!$B$4,4)+I$3),"MM")=TEXT((EDATE('Projektkostenkalkulation EP'!$B$4,4)+(I$3-1)),"MM"),
             IF(
                        OR(
                                    TEXT((EDATE('Projektkostenkalkulation EP'!$B$4,4)+I$3),"TTT") = "Sa",
                                    TEXT((EDATE('Projektkostenkalkulation EP'!$B$4,4)+I$3),"TTT") = "So",
                                    IF(ISNA(VLOOKUP(EDATE('Projektkostenkalkulation EP'!$B$4,4)+I$3,Datenquellen!$F$7:$H$45,3,FALSE))," ",VLOOKUP(EDATE('Projektkostenkalkulation EP'!$B$4,4)+I$3,Datenquellen!$F$7:$H$45,3,FALSE))="X"
                                    ),
                          "X",
                          IF((((NETWORKDAYS('Projektkostenkalkulation EP'!$F$8,EOMONTH('Projektkostenkalkulation EP'!$F$8,0)))*('Projektkostenkalkulation EP'!$N$44/5)*
                                        'Projektkostenkalkulation EP'!$F$28)-SUM($B$17:I17))&gt;('Projektkostenkalkulation EP'!$N$44/5),('Projektkostenkalkulation EP'!$N$44/5),
                                         (NETWORKDAYS('Projektkostenkalkulation EP'!$F$8,
                                          EOMONTH('Projektkostenkalkulation EP'!$F$8,0)))*('Projektkostenkalkulation EP'!$N$44/5)*'Projektkostenkalkulation EP'!$F$28-SUM($B$17:I17))
                          ),
               "X"
            )</f>
        <v>X</v>
      </c>
      <c r="K17" s="122">
        <f xml:space="preserve"> IF(TEXT((EDATE('Projektkostenkalkulation EP'!$B$4,4)+J$3),"MM")=TEXT((EDATE('Projektkostenkalkulation EP'!$B$4,4)+(J$3-1)),"MM"),
             IF(
                        OR(
                                    TEXT((EDATE('Projektkostenkalkulation EP'!$B$4,4)+J$3),"TTT") = "Sa",
                                    TEXT((EDATE('Projektkostenkalkulation EP'!$B$4,4)+J$3),"TTT") = "So",
                                    IF(ISNA(VLOOKUP(EDATE('Projektkostenkalkulation EP'!$B$4,4)+J$3,Datenquellen!$F$7:$H$45,3,FALSE))," ",VLOOKUP(EDATE('Projektkostenkalkulation EP'!$B$4,4)+J$3,Datenquellen!$F$7:$H$45,3,FALSE))="X"
                                    ),
                          "X",
                          IF((((NETWORKDAYS('Projektkostenkalkulation EP'!$F$8,EOMONTH('Projektkostenkalkulation EP'!$F$8,0)))*('Projektkostenkalkulation EP'!$N$44/5)*
                                        'Projektkostenkalkulation EP'!$F$28)-SUM($B$17:J17))&gt;('Projektkostenkalkulation EP'!$N$44/5),('Projektkostenkalkulation EP'!$N$44/5),
                                         (NETWORKDAYS('Projektkostenkalkulation EP'!$F$8,
                                          EOMONTH('Projektkostenkalkulation EP'!$F$8,0)))*('Projektkostenkalkulation EP'!$N$44/5)*'Projektkostenkalkulation EP'!$F$28-SUM($B$17:J17))
                          ),
               "X"
            )</f>
        <v>0</v>
      </c>
      <c r="L17" s="122" t="str">
        <f xml:space="preserve"> IF(TEXT((EDATE('Projektkostenkalkulation EP'!$B$4,4)+K$3),"MM")=TEXT((EDATE('Projektkostenkalkulation EP'!$B$4,4)+(K$3-1)),"MM"),
             IF(
                        OR(
                                    TEXT((EDATE('Projektkostenkalkulation EP'!$B$4,4)+K$3),"TTT") = "Sa",
                                    TEXT((EDATE('Projektkostenkalkulation EP'!$B$4,4)+K$3),"TTT") = "So",
                                    IF(ISNA(VLOOKUP(EDATE('Projektkostenkalkulation EP'!$B$4,4)+K$3,Datenquellen!$F$7:$H$45,3,FALSE))," ",VLOOKUP(EDATE('Projektkostenkalkulation EP'!$B$4,4)+K$3,Datenquellen!$F$7:$H$45,3,FALSE))="X"
                                    ),
                          "X",
                          IF((((NETWORKDAYS('Projektkostenkalkulation EP'!$F$8,EOMONTH('Projektkostenkalkulation EP'!$F$8,0)))*('Projektkostenkalkulation EP'!$N$44/5)*
                                        'Projektkostenkalkulation EP'!$F$28)-SUM($B$17:K17))&gt;('Projektkostenkalkulation EP'!$N$44/5),('Projektkostenkalkulation EP'!$N$44/5),
                                         (NETWORKDAYS('Projektkostenkalkulation EP'!$F$8,
                                          EOMONTH('Projektkostenkalkulation EP'!$F$8,0)))*('Projektkostenkalkulation EP'!$N$44/5)*'Projektkostenkalkulation EP'!$F$28-SUM($B$17:K17))
                          ),
               "X"
            )</f>
        <v>X</v>
      </c>
      <c r="M17" s="122" t="str">
        <f xml:space="preserve"> IF(TEXT((EDATE('Projektkostenkalkulation EP'!$B$4,4)+L$3),"MM")=TEXT((EDATE('Projektkostenkalkulation EP'!$B$4,4)+(L$3-1)),"MM"),
             IF(
                        OR(
                                    TEXT((EDATE('Projektkostenkalkulation EP'!$B$4,4)+L$3),"TTT") = "Sa",
                                    TEXT((EDATE('Projektkostenkalkulation EP'!$B$4,4)+L$3),"TTT") = "So",
                                    IF(ISNA(VLOOKUP(EDATE('Projektkostenkalkulation EP'!$B$4,4)+L$3,Datenquellen!$F$7:$H$45,3,FALSE))," ",VLOOKUP(EDATE('Projektkostenkalkulation EP'!$B$4,4)+L$3,Datenquellen!$F$7:$H$45,3,FALSE))="X"
                                    ),
                          "X",
                          IF((((NETWORKDAYS('Projektkostenkalkulation EP'!$F$8,EOMONTH('Projektkostenkalkulation EP'!$F$8,0)))*('Projektkostenkalkulation EP'!$N$44/5)*
                                        'Projektkostenkalkulation EP'!$F$28)-SUM($B$17:L17))&gt;('Projektkostenkalkulation EP'!$N$44/5),('Projektkostenkalkulation EP'!$N$44/5),
                                         (NETWORKDAYS('Projektkostenkalkulation EP'!$F$8,
                                          EOMONTH('Projektkostenkalkulation EP'!$F$8,0)))*('Projektkostenkalkulation EP'!$N$44/5)*'Projektkostenkalkulation EP'!$F$28-SUM($B$17:L17))
                          ),
               "X"
            )</f>
        <v>X</v>
      </c>
      <c r="N17" s="122">
        <f xml:space="preserve"> IF(TEXT((EDATE('Projektkostenkalkulation EP'!$B$4,4)+M$3),"MM")=TEXT((EDATE('Projektkostenkalkulation EP'!$B$4,4)+(M$3-1)),"MM"),
             IF(
                        OR(
                                    TEXT((EDATE('Projektkostenkalkulation EP'!$B$4,4)+M$3),"TTT") = "Sa",
                                    TEXT((EDATE('Projektkostenkalkulation EP'!$B$4,4)+M$3),"TTT") = "So",
                                    IF(ISNA(VLOOKUP(EDATE('Projektkostenkalkulation EP'!$B$4,4)+M$3,Datenquellen!$F$7:$H$45,3,FALSE))," ",VLOOKUP(EDATE('Projektkostenkalkulation EP'!$B$4,4)+M$3,Datenquellen!$F$7:$H$45,3,FALSE))="X"
                                    ),
                          "X",
                          IF((((NETWORKDAYS('Projektkostenkalkulation EP'!$F$8,EOMONTH('Projektkostenkalkulation EP'!$F$8,0)))*('Projektkostenkalkulation EP'!$N$44/5)*
                                        'Projektkostenkalkulation EP'!$F$28)-SUM($B$17:M17))&gt;('Projektkostenkalkulation EP'!$N$44/5),('Projektkostenkalkulation EP'!$N$44/5),
                                         (NETWORKDAYS('Projektkostenkalkulation EP'!$F$8,
                                          EOMONTH('Projektkostenkalkulation EP'!$F$8,0)))*('Projektkostenkalkulation EP'!$N$44/5)*'Projektkostenkalkulation EP'!$F$28-SUM($B$17:M17))
                          ),
               "X"
            )</f>
        <v>0</v>
      </c>
      <c r="O17" s="122">
        <f xml:space="preserve"> IF(TEXT((EDATE('Projektkostenkalkulation EP'!$B$4,4)+N$3),"MM")=TEXT((EDATE('Projektkostenkalkulation EP'!$B$4,4)+(N$3-1)),"MM"),
             IF(
                        OR(
                                    TEXT((EDATE('Projektkostenkalkulation EP'!$B$4,4)+N$3),"TTT") = "Sa",
                                    TEXT((EDATE('Projektkostenkalkulation EP'!$B$4,4)+N$3),"TTT") = "So",
                                    IF(ISNA(VLOOKUP(EDATE('Projektkostenkalkulation EP'!$B$4,4)+N$3,Datenquellen!$F$7:$H$45,3,FALSE))," ",VLOOKUP(EDATE('Projektkostenkalkulation EP'!$B$4,4)+N$3,Datenquellen!$F$7:$H$45,3,FALSE))="X"
                                    ),
                          "X",
                          IF((((NETWORKDAYS('Projektkostenkalkulation EP'!$F$8,EOMONTH('Projektkostenkalkulation EP'!$F$8,0)))*('Projektkostenkalkulation EP'!$N$44/5)*
                                        'Projektkostenkalkulation EP'!$F$28)-SUM($B$17:N17))&gt;('Projektkostenkalkulation EP'!$N$44/5),('Projektkostenkalkulation EP'!$N$44/5),
                                         (NETWORKDAYS('Projektkostenkalkulation EP'!$F$8,
                                          EOMONTH('Projektkostenkalkulation EP'!$F$8,0)))*('Projektkostenkalkulation EP'!$N$44/5)*'Projektkostenkalkulation EP'!$F$28-SUM($B$17:N17))
                          ),
               "X"
            )</f>
        <v>0</v>
      </c>
      <c r="P17" s="122">
        <f xml:space="preserve"> IF(TEXT((EDATE('Projektkostenkalkulation EP'!$B$4,4)+O$3),"MM")=TEXT((EDATE('Projektkostenkalkulation EP'!$B$4,4)+(O$3-1)),"MM"),
             IF(
                        OR(
                                    TEXT((EDATE('Projektkostenkalkulation EP'!$B$4,4)+O$3),"TTT") = "Sa",
                                    TEXT((EDATE('Projektkostenkalkulation EP'!$B$4,4)+O$3),"TTT") = "So",
                                    IF(ISNA(VLOOKUP(EDATE('Projektkostenkalkulation EP'!$B$4,4)+O$3,Datenquellen!$F$7:$H$45,3,FALSE))," ",VLOOKUP(EDATE('Projektkostenkalkulation EP'!$B$4,4)+O$3,Datenquellen!$F$7:$H$45,3,FALSE))="X"
                                    ),
                          "X",
                          IF((((NETWORKDAYS('Projektkostenkalkulation EP'!$F$8,EOMONTH('Projektkostenkalkulation EP'!$F$8,0)))*('Projektkostenkalkulation EP'!$N$44/5)*
                                        'Projektkostenkalkulation EP'!$F$28)-SUM($B$17:O17))&gt;('Projektkostenkalkulation EP'!$N$44/5),('Projektkostenkalkulation EP'!$N$44/5),
                                         (NETWORKDAYS('Projektkostenkalkulation EP'!$F$8,
                                          EOMONTH('Projektkostenkalkulation EP'!$F$8,0)))*('Projektkostenkalkulation EP'!$N$44/5)*'Projektkostenkalkulation EP'!$F$28-SUM($B$17:O17))
                          ),
               "X"
            )</f>
        <v>0</v>
      </c>
      <c r="Q17" s="122">
        <f xml:space="preserve"> IF(TEXT((EDATE('Projektkostenkalkulation EP'!$B$4,4)+P$3),"MM")=TEXT((EDATE('Projektkostenkalkulation EP'!$B$4,4)+(P$3-1)),"MM"),
             IF(
                        OR(
                                    TEXT((EDATE('Projektkostenkalkulation EP'!$B$4,4)+P$3),"TTT") = "Sa",
                                    TEXT((EDATE('Projektkostenkalkulation EP'!$B$4,4)+P$3),"TTT") = "So",
                                    IF(ISNA(VLOOKUP(EDATE('Projektkostenkalkulation EP'!$B$4,4)+P$3,Datenquellen!$F$7:$H$45,3,FALSE))," ",VLOOKUP(EDATE('Projektkostenkalkulation EP'!$B$4,4)+P$3,Datenquellen!$F$7:$H$45,3,FALSE))="X"
                                    ),
                          "X",
                          IF((((NETWORKDAYS('Projektkostenkalkulation EP'!$F$8,EOMONTH('Projektkostenkalkulation EP'!$F$8,0)))*('Projektkostenkalkulation EP'!$N$44/5)*
                                        'Projektkostenkalkulation EP'!$F$28)-SUM($B$17:P17))&gt;('Projektkostenkalkulation EP'!$N$44/5),('Projektkostenkalkulation EP'!$N$44/5),
                                         (NETWORKDAYS('Projektkostenkalkulation EP'!$F$8,
                                          EOMONTH('Projektkostenkalkulation EP'!$F$8,0)))*('Projektkostenkalkulation EP'!$N$44/5)*'Projektkostenkalkulation EP'!$F$28-SUM($B$17:P17))
                          ),
               "X"
            )</f>
        <v>0</v>
      </c>
      <c r="R17" s="122">
        <f xml:space="preserve"> IF(TEXT((EDATE('Projektkostenkalkulation EP'!$B$4,4)+Q$3),"MM")=TEXT((EDATE('Projektkostenkalkulation EP'!$B$4,4)+(Q$3-1)),"MM"),
             IF(
                        OR(
                                    TEXT((EDATE('Projektkostenkalkulation EP'!$B$4,4)+Q$3),"TTT") = "Sa",
                                    TEXT((EDATE('Projektkostenkalkulation EP'!$B$4,4)+Q$3),"TTT") = "So",
                                    IF(ISNA(VLOOKUP(EDATE('Projektkostenkalkulation EP'!$B$4,4)+Q$3,Datenquellen!$F$7:$H$45,3,FALSE))," ",VLOOKUP(EDATE('Projektkostenkalkulation EP'!$B$4,4)+Q$3,Datenquellen!$F$7:$H$45,3,FALSE))="X"
                                    ),
                          "X",
                          IF((((NETWORKDAYS('Projektkostenkalkulation EP'!$F$8,EOMONTH('Projektkostenkalkulation EP'!$F$8,0)))*('Projektkostenkalkulation EP'!$N$44/5)*
                                        'Projektkostenkalkulation EP'!$F$28)-SUM($B$17:Q17))&gt;('Projektkostenkalkulation EP'!$N$44/5),('Projektkostenkalkulation EP'!$N$44/5),
                                         (NETWORKDAYS('Projektkostenkalkulation EP'!$F$8,
                                          EOMONTH('Projektkostenkalkulation EP'!$F$8,0)))*('Projektkostenkalkulation EP'!$N$44/5)*'Projektkostenkalkulation EP'!$F$28-SUM($B$17:Q17))
                          ),
               "X"
            )</f>
        <v>0</v>
      </c>
      <c r="S17" s="122" t="str">
        <f xml:space="preserve"> IF(TEXT((EDATE('Projektkostenkalkulation EP'!$B$4,4)+R$3),"MM")=TEXT((EDATE('Projektkostenkalkulation EP'!$B$4,4)+(R$3-1)),"MM"),
             IF(
                        OR(
                                    TEXT((EDATE('Projektkostenkalkulation EP'!$B$4,4)+R$3),"TTT") = "Sa",
                                    TEXT((EDATE('Projektkostenkalkulation EP'!$B$4,4)+R$3),"TTT") = "So",
                                    IF(ISNA(VLOOKUP(EDATE('Projektkostenkalkulation EP'!$B$4,4)+R$3,Datenquellen!$F$7:$H$45,3,FALSE))," ",VLOOKUP(EDATE('Projektkostenkalkulation EP'!$B$4,4)+R$3,Datenquellen!$F$7:$H$45,3,FALSE))="X"
                                    ),
                          "X",
                          IF((((NETWORKDAYS('Projektkostenkalkulation EP'!$F$8,EOMONTH('Projektkostenkalkulation EP'!$F$8,0)))*('Projektkostenkalkulation EP'!$N$44/5)*
                                        'Projektkostenkalkulation EP'!$F$28)-SUM($B$17:R17))&gt;('Projektkostenkalkulation EP'!$N$44/5),('Projektkostenkalkulation EP'!$N$44/5),
                                         (NETWORKDAYS('Projektkostenkalkulation EP'!$F$8,
                                          EOMONTH('Projektkostenkalkulation EP'!$F$8,0)))*('Projektkostenkalkulation EP'!$N$44/5)*'Projektkostenkalkulation EP'!$F$28-SUM($B$17:R17))
                          ),
               "X"
            )</f>
        <v>X</v>
      </c>
      <c r="T17" s="122" t="str">
        <f xml:space="preserve"> IF(TEXT((EDATE('Projektkostenkalkulation EP'!$B$4,4)+S$3),"MM")=TEXT((EDATE('Projektkostenkalkulation EP'!$B$4,4)+(S$3-1)),"MM"),
             IF(
                        OR(
                                    TEXT((EDATE('Projektkostenkalkulation EP'!$B$4,4)+S$3),"TTT") = "Sa",
                                    TEXT((EDATE('Projektkostenkalkulation EP'!$B$4,4)+S$3),"TTT") = "So",
                                    IF(ISNA(VLOOKUP(EDATE('Projektkostenkalkulation EP'!$B$4,4)+S$3,Datenquellen!$F$7:$H$45,3,FALSE))," ",VLOOKUP(EDATE('Projektkostenkalkulation EP'!$B$4,4)+S$3,Datenquellen!$F$7:$H$45,3,FALSE))="X"
                                    ),
                          "X",
                          IF((((NETWORKDAYS('Projektkostenkalkulation EP'!$F$8,EOMONTH('Projektkostenkalkulation EP'!$F$8,0)))*('Projektkostenkalkulation EP'!$N$44/5)*
                                        'Projektkostenkalkulation EP'!$F$28)-SUM($B$17:S17))&gt;('Projektkostenkalkulation EP'!$N$44/5),('Projektkostenkalkulation EP'!$N$44/5),
                                         (NETWORKDAYS('Projektkostenkalkulation EP'!$F$8,
                                          EOMONTH('Projektkostenkalkulation EP'!$F$8,0)))*('Projektkostenkalkulation EP'!$N$44/5)*'Projektkostenkalkulation EP'!$F$28-SUM($B$17:S17))
                          ),
               "X"
            )</f>
        <v>X</v>
      </c>
      <c r="U17" s="122" t="str">
        <f xml:space="preserve"> IF(TEXT((EDATE('Projektkostenkalkulation EP'!$B$4,4)+T$3),"MM")=TEXT((EDATE('Projektkostenkalkulation EP'!$B$4,4)+(T$3-1)),"MM"),
             IF(
                        OR(
                                    TEXT((EDATE('Projektkostenkalkulation EP'!$B$4,4)+T$3),"TTT") = "Sa",
                                    TEXT((EDATE('Projektkostenkalkulation EP'!$B$4,4)+T$3),"TTT") = "So",
                                    IF(ISNA(VLOOKUP(EDATE('Projektkostenkalkulation EP'!$B$4,4)+T$3,Datenquellen!$F$7:$H$45,3,FALSE))," ",VLOOKUP(EDATE('Projektkostenkalkulation EP'!$B$4,4)+T$3,Datenquellen!$F$7:$H$45,3,FALSE))="X"
                                    ),
                          "X",
                          IF((((NETWORKDAYS('Projektkostenkalkulation EP'!$F$8,EOMONTH('Projektkostenkalkulation EP'!$F$8,0)))*('Projektkostenkalkulation EP'!$N$44/5)*
                                        'Projektkostenkalkulation EP'!$F$28)-SUM($B$17:T17))&gt;('Projektkostenkalkulation EP'!$N$44/5),('Projektkostenkalkulation EP'!$N$44/5),
                                         (NETWORKDAYS('Projektkostenkalkulation EP'!$F$8,
                                          EOMONTH('Projektkostenkalkulation EP'!$F$8,0)))*('Projektkostenkalkulation EP'!$N$44/5)*'Projektkostenkalkulation EP'!$F$28-SUM($B$17:T17))
                          ),
               "X"
            )</f>
        <v>X</v>
      </c>
      <c r="V17" s="122">
        <f xml:space="preserve"> IF(TEXT((EDATE('Projektkostenkalkulation EP'!$B$4,4)+U$3),"MM")=TEXT((EDATE('Projektkostenkalkulation EP'!$B$4,4)+(U$3-1)),"MM"),
             IF(
                        OR(
                                    TEXT((EDATE('Projektkostenkalkulation EP'!$B$4,4)+U$3),"TTT") = "Sa",
                                    TEXT((EDATE('Projektkostenkalkulation EP'!$B$4,4)+U$3),"TTT") = "So",
                                    IF(ISNA(VLOOKUP(EDATE('Projektkostenkalkulation EP'!$B$4,4)+U$3,Datenquellen!$F$7:$H$45,3,FALSE))," ",VLOOKUP(EDATE('Projektkostenkalkulation EP'!$B$4,4)+U$3,Datenquellen!$F$7:$H$45,3,FALSE))="X"
                                    ),
                          "X",
                          IF((((NETWORKDAYS('Projektkostenkalkulation EP'!$F$8,EOMONTH('Projektkostenkalkulation EP'!$F$8,0)))*('Projektkostenkalkulation EP'!$N$44/5)*
                                        'Projektkostenkalkulation EP'!$F$28)-SUM($B$17:U17))&gt;('Projektkostenkalkulation EP'!$N$44/5),('Projektkostenkalkulation EP'!$N$44/5),
                                         (NETWORKDAYS('Projektkostenkalkulation EP'!$F$8,
                                          EOMONTH('Projektkostenkalkulation EP'!$F$8,0)))*('Projektkostenkalkulation EP'!$N$44/5)*'Projektkostenkalkulation EP'!$F$28-SUM($B$17:U17))
                          ),
               "X"
            )</f>
        <v>0</v>
      </c>
      <c r="W17" s="122">
        <f xml:space="preserve"> IF(TEXT((EDATE('Projektkostenkalkulation EP'!$B$4,4)+V$3),"MM")=TEXT((EDATE('Projektkostenkalkulation EP'!$B$4,4)+(V$3-1)),"MM"),
             IF(
                        OR(
                                    TEXT((EDATE('Projektkostenkalkulation EP'!$B$4,4)+V$3),"TTT") = "Sa",
                                    TEXT((EDATE('Projektkostenkalkulation EP'!$B$4,4)+V$3),"TTT") = "So",
                                    IF(ISNA(VLOOKUP(EDATE('Projektkostenkalkulation EP'!$B$4,4)+V$3,Datenquellen!$F$7:$H$45,3,FALSE))," ",VLOOKUP(EDATE('Projektkostenkalkulation EP'!$B$4,4)+V$3,Datenquellen!$F$7:$H$45,3,FALSE))="X"
                                    ),
                          "X",
                          IF((((NETWORKDAYS('Projektkostenkalkulation EP'!$F$8,EOMONTH('Projektkostenkalkulation EP'!$F$8,0)))*('Projektkostenkalkulation EP'!$N$44/5)*
                                        'Projektkostenkalkulation EP'!$F$28)-SUM($B$17:V17))&gt;('Projektkostenkalkulation EP'!$N$44/5),('Projektkostenkalkulation EP'!$N$44/5),
                                         (NETWORKDAYS('Projektkostenkalkulation EP'!$F$8,
                                          EOMONTH('Projektkostenkalkulation EP'!$F$8,0)))*('Projektkostenkalkulation EP'!$N$44/5)*'Projektkostenkalkulation EP'!$F$28-SUM($B$17:V17))
                          ),
               "X"
            )</f>
        <v>0</v>
      </c>
      <c r="X17" s="122">
        <f xml:space="preserve"> IF(TEXT((EDATE('Projektkostenkalkulation EP'!$B$4,4)+W$3),"MM")=TEXT((EDATE('Projektkostenkalkulation EP'!$B$4,4)+(W$3-1)),"MM"),
             IF(
                        OR(
                                    TEXT((EDATE('Projektkostenkalkulation EP'!$B$4,4)+W$3),"TTT") = "Sa",
                                    TEXT((EDATE('Projektkostenkalkulation EP'!$B$4,4)+W$3),"TTT") = "So",
                                    IF(ISNA(VLOOKUP(EDATE('Projektkostenkalkulation EP'!$B$4,4)+W$3,Datenquellen!$F$7:$H$45,3,FALSE))," ",VLOOKUP(EDATE('Projektkostenkalkulation EP'!$B$4,4)+W$3,Datenquellen!$F$7:$H$45,3,FALSE))="X"
                                    ),
                          "X",
                          IF((((NETWORKDAYS('Projektkostenkalkulation EP'!$F$8,EOMONTH('Projektkostenkalkulation EP'!$F$8,0)))*('Projektkostenkalkulation EP'!$N$44/5)*
                                        'Projektkostenkalkulation EP'!$F$28)-SUM($B$17:W17))&gt;('Projektkostenkalkulation EP'!$N$44/5),('Projektkostenkalkulation EP'!$N$44/5),
                                         (NETWORKDAYS('Projektkostenkalkulation EP'!$F$8,
                                          EOMONTH('Projektkostenkalkulation EP'!$F$8,0)))*('Projektkostenkalkulation EP'!$N$44/5)*'Projektkostenkalkulation EP'!$F$28-SUM($B$17:W17))
                          ),
               "X"
            )</f>
        <v>0</v>
      </c>
      <c r="Y17" s="122">
        <f xml:space="preserve"> IF(TEXT((EDATE('Projektkostenkalkulation EP'!$B$4,4)+X$3),"MM")=TEXT((EDATE('Projektkostenkalkulation EP'!$B$4,4)+(X$3-1)),"MM"),
             IF(
                        OR(
                                    TEXT((EDATE('Projektkostenkalkulation EP'!$B$4,4)+X$3),"TTT") = "Sa",
                                    TEXT((EDATE('Projektkostenkalkulation EP'!$B$4,4)+X$3),"TTT") = "So",
                                    IF(ISNA(VLOOKUP(EDATE('Projektkostenkalkulation EP'!$B$4,4)+X$3,Datenquellen!$F$7:$H$45,3,FALSE))," ",VLOOKUP(EDATE('Projektkostenkalkulation EP'!$B$4,4)+X$3,Datenquellen!$F$7:$H$45,3,FALSE))="X"
                                    ),
                          "X",
                          IF((((NETWORKDAYS('Projektkostenkalkulation EP'!$F$8,EOMONTH('Projektkostenkalkulation EP'!$F$8,0)))*('Projektkostenkalkulation EP'!$N$44/5)*
                                        'Projektkostenkalkulation EP'!$F$28)-SUM($B$17:X17))&gt;('Projektkostenkalkulation EP'!$N$44/5),('Projektkostenkalkulation EP'!$N$44/5),
                                         (NETWORKDAYS('Projektkostenkalkulation EP'!$F$8,
                                          EOMONTH('Projektkostenkalkulation EP'!$F$8,0)))*('Projektkostenkalkulation EP'!$N$44/5)*'Projektkostenkalkulation EP'!$F$28-SUM($B$17:X17))
                          ),
               "X"
            )</f>
        <v>0</v>
      </c>
      <c r="Z17" s="122" t="str">
        <f xml:space="preserve"> IF(TEXT((EDATE('Projektkostenkalkulation EP'!$B$4,4)+Y$3),"MM")=TEXT((EDATE('Projektkostenkalkulation EP'!$B$4,4)+(Y$3-1)),"MM"),
             IF(
                        OR(
                                    TEXT((EDATE('Projektkostenkalkulation EP'!$B$4,4)+Y$3),"TTT") = "Sa",
                                    TEXT((EDATE('Projektkostenkalkulation EP'!$B$4,4)+Y$3),"TTT") = "So",
                                    IF(ISNA(VLOOKUP(EDATE('Projektkostenkalkulation EP'!$B$4,4)+Y$3,Datenquellen!$F$7:$H$45,3,FALSE))," ",VLOOKUP(EDATE('Projektkostenkalkulation EP'!$B$4,4)+Y$3,Datenquellen!$F$7:$H$45,3,FALSE))="X"
                                    ),
                          "X",
                          IF((((NETWORKDAYS('Projektkostenkalkulation EP'!$F$8,EOMONTH('Projektkostenkalkulation EP'!$F$8,0)))*('Projektkostenkalkulation EP'!$N$44/5)*
                                        'Projektkostenkalkulation EP'!$F$28)-SUM($B$17:Y17))&gt;('Projektkostenkalkulation EP'!$N$44/5),('Projektkostenkalkulation EP'!$N$44/5),
                                         (NETWORKDAYS('Projektkostenkalkulation EP'!$F$8,
                                          EOMONTH('Projektkostenkalkulation EP'!$F$8,0)))*('Projektkostenkalkulation EP'!$N$44/5)*'Projektkostenkalkulation EP'!$F$28-SUM($B$17:Y17))
                          ),
               "X"
            )</f>
        <v>X</v>
      </c>
      <c r="AA17" s="122" t="str">
        <f xml:space="preserve"> IF(TEXT((EDATE('Projektkostenkalkulation EP'!$B$4,4)+Z$3),"MM")=TEXT((EDATE('Projektkostenkalkulation EP'!$B$4,4)+(Z$3-1)),"MM"),
             IF(
                        OR(
                                    TEXT((EDATE('Projektkostenkalkulation EP'!$B$4,4)+Z$3),"TTT") = "Sa",
                                    TEXT((EDATE('Projektkostenkalkulation EP'!$B$4,4)+Z$3),"TTT") = "So",
                                    IF(ISNA(VLOOKUP(EDATE('Projektkostenkalkulation EP'!$B$4,4)+Z$3,Datenquellen!$F$7:$H$45,3,FALSE))," ",VLOOKUP(EDATE('Projektkostenkalkulation EP'!$B$4,4)+Z$3,Datenquellen!$F$7:$H$45,3,FALSE))="X"
                                    ),
                          "X",
                          IF((((NETWORKDAYS('Projektkostenkalkulation EP'!$F$8,EOMONTH('Projektkostenkalkulation EP'!$F$8,0)))*('Projektkostenkalkulation EP'!$N$44/5)*
                                        'Projektkostenkalkulation EP'!$F$28)-SUM($B$17:Z17))&gt;('Projektkostenkalkulation EP'!$N$44/5),('Projektkostenkalkulation EP'!$N$44/5),
                                         (NETWORKDAYS('Projektkostenkalkulation EP'!$F$8,
                                          EOMONTH('Projektkostenkalkulation EP'!$F$8,0)))*('Projektkostenkalkulation EP'!$N$44/5)*'Projektkostenkalkulation EP'!$F$28-SUM($B$17:Z17))
                          ),
               "X"
            )</f>
        <v>X</v>
      </c>
      <c r="AB17" s="122">
        <f xml:space="preserve"> IF(TEXT((EDATE('Projektkostenkalkulation EP'!$B$4,4)+AA$3),"MM")=TEXT((EDATE('Projektkostenkalkulation EP'!$B$4,4)+(AA$3-1)),"MM"),
             IF(
                        OR(
                                    TEXT((EDATE('Projektkostenkalkulation EP'!$B$4,4)+AA$3),"TTT") = "Sa",
                                    TEXT((EDATE('Projektkostenkalkulation EP'!$B$4,4)+AA$3),"TTT") = "So",
                                    IF(ISNA(VLOOKUP(EDATE('Projektkostenkalkulation EP'!$B$4,4)+AA$3,Datenquellen!$F$7:$H$45,3,FALSE))," ",VLOOKUP(EDATE('Projektkostenkalkulation EP'!$B$4,4)+AA$3,Datenquellen!$F$7:$H$45,3,FALSE))="X"
                                    ),
                          "X",
                          IF((((NETWORKDAYS('Projektkostenkalkulation EP'!$F$8,EOMONTH('Projektkostenkalkulation EP'!$F$8,0)))*('Projektkostenkalkulation EP'!$N$44/5)*
                                        'Projektkostenkalkulation EP'!$F$28)-SUM($B$17:AA17))&gt;('Projektkostenkalkulation EP'!$N$44/5),('Projektkostenkalkulation EP'!$N$44/5),
                                         (NETWORKDAYS('Projektkostenkalkulation EP'!$F$8,
                                          EOMONTH('Projektkostenkalkulation EP'!$F$8,0)))*('Projektkostenkalkulation EP'!$N$44/5)*'Projektkostenkalkulation EP'!$F$28-SUM($B$17:AA17))
                          ),
               "X"
            )</f>
        <v>0</v>
      </c>
      <c r="AC17" s="122">
        <f xml:space="preserve"> IF(TEXT((EDATE('Projektkostenkalkulation EP'!$B$4,4)+AB$3),"MM")=TEXT((EDATE('Projektkostenkalkulation EP'!$B$4,4)+(AB$3-1)),"MM"),
             IF(
                        OR(
                                    TEXT((EDATE('Projektkostenkalkulation EP'!$B$4,4)+AB$3),"TTT") = "Sa",
                                    TEXT((EDATE('Projektkostenkalkulation EP'!$B$4,4)+AB$3),"TTT") = "So",
                                    IF(ISNA(VLOOKUP(EDATE('Projektkostenkalkulation EP'!$B$4,4)+AB$3,Datenquellen!$F$7:$H$45,3,FALSE))," ",VLOOKUP(EDATE('Projektkostenkalkulation EP'!$B$4,4)+AB$3,Datenquellen!$F$7:$H$45,3,FALSE))="X"
                                    ),
                          "X",
                          IF((((NETWORKDAYS('Projektkostenkalkulation EP'!$F$8,EOMONTH('Projektkostenkalkulation EP'!$F$8,0)))*('Projektkostenkalkulation EP'!$N$44/5)*
                                        'Projektkostenkalkulation EP'!$F$28)-SUM($B$17:AB17))&gt;('Projektkostenkalkulation EP'!$N$44/5),('Projektkostenkalkulation EP'!$N$44/5),
                                         (NETWORKDAYS('Projektkostenkalkulation EP'!$F$8,
                                          EOMONTH('Projektkostenkalkulation EP'!$F$8,0)))*('Projektkostenkalkulation EP'!$N$44/5)*'Projektkostenkalkulation EP'!$F$28-SUM($B$17:AB17))
                          ),
               "X"
            )</f>
        <v>0</v>
      </c>
      <c r="AD17" s="122">
        <f xml:space="preserve"> IF(TEXT((EDATE('Projektkostenkalkulation EP'!$B$4,4)+AC$3),"MM")=TEXT((EDATE('Projektkostenkalkulation EP'!$B$4,4)+(AC$3-1)),"MM"),
             IF(
                        OR(
                                    TEXT((EDATE('Projektkostenkalkulation EP'!$B$4,4)+AC$3),"TTT") = "Sa",
                                    TEXT((EDATE('Projektkostenkalkulation EP'!$B$4,4)+AC$3),"TTT") = "So",
                                    IF(ISNA(VLOOKUP(EDATE('Projektkostenkalkulation EP'!$B$4,4)+AC$3,Datenquellen!$F$7:$H$45,3,FALSE))," ",VLOOKUP(EDATE('Projektkostenkalkulation EP'!$B$4,4)+AC$3,Datenquellen!$F$7:$H$45,3,FALSE))="X"
                                    ),
                          "X",
                          IF((((NETWORKDAYS('Projektkostenkalkulation EP'!$F$8,EOMONTH('Projektkostenkalkulation EP'!$F$8,0)))*('Projektkostenkalkulation EP'!$N$44/5)*
                                        'Projektkostenkalkulation EP'!$F$28)-SUM($B$17:AC17))&gt;('Projektkostenkalkulation EP'!$N$44/5),('Projektkostenkalkulation EP'!$N$44/5),
                                         (NETWORKDAYS('Projektkostenkalkulation EP'!$F$8,
                                          EOMONTH('Projektkostenkalkulation EP'!$F$8,0)))*('Projektkostenkalkulation EP'!$N$44/5)*'Projektkostenkalkulation EP'!$F$28-SUM($B$17:AC17))
                          ),
               "X"
            )</f>
        <v>0</v>
      </c>
      <c r="AE17" s="122" t="str">
        <f xml:space="preserve"> IF(TEXT((EDATE('Projektkostenkalkulation EP'!$B$4,4)+AD$3),"MM")=TEXT((EDATE('Projektkostenkalkulation EP'!$B$4,4)+(AD$3-1)),"MM"),
             IF(
                        OR(
                                    TEXT((EDATE('Projektkostenkalkulation EP'!$B$4,4)+AD$3),"TTT") = "Sa",
                                    TEXT((EDATE('Projektkostenkalkulation EP'!$B$4,4)+AD$3),"TTT") = "So",
                                    IF(ISNA(VLOOKUP(EDATE('Projektkostenkalkulation EP'!$B$4,4)+AD$3,Datenquellen!$F$7:$H$45,3,FALSE))," ",VLOOKUP(EDATE('Projektkostenkalkulation EP'!$B$4,4)+AD$3,Datenquellen!$F$7:$H$45,3,FALSE))="X"
                                    ),
                          "X",
                          IF((((NETWORKDAYS('Projektkostenkalkulation EP'!$F$8,EOMONTH('Projektkostenkalkulation EP'!$F$8,0)))*('Projektkostenkalkulation EP'!$N$44/5)*
                                        'Projektkostenkalkulation EP'!$F$28)-SUM($B$17:AD17))&gt;('Projektkostenkalkulation EP'!$N$44/5),('Projektkostenkalkulation EP'!$N$44/5),
                                         (NETWORKDAYS('Projektkostenkalkulation EP'!$F$8,
                                          EOMONTH('Projektkostenkalkulation EP'!$F$8,0)))*('Projektkostenkalkulation EP'!$N$44/5)*'Projektkostenkalkulation EP'!$F$28-SUM($B$17:AD17))
                          ),
               "X"
            )</f>
        <v>X</v>
      </c>
      <c r="AF17" s="122">
        <f xml:space="preserve"> IF(TEXT((EDATE('Projektkostenkalkulation EP'!$B$4,4)+AE$3),"MM")=TEXT((EDATE('Projektkostenkalkulation EP'!$B$4,4)+(AE$3-1)),"MM"),
             IF(
                        OR(
                                    TEXT((EDATE('Projektkostenkalkulation EP'!$B$4,4)+AE$3),"TTT") = "Sa",
                                    TEXT((EDATE('Projektkostenkalkulation EP'!$B$4,4)+AE$3),"TTT") = "So",
                                    IF(ISNA(VLOOKUP(EDATE('Projektkostenkalkulation EP'!$B$4,4)+AE$3,Datenquellen!$F$7:$H$45,3,FALSE))," ",VLOOKUP(EDATE('Projektkostenkalkulation EP'!$B$4,4)+AE$3,Datenquellen!$F$7:$H$45,3,FALSE))="X"
                                    ),
                          "X",
                          IF((((NETWORKDAYS('Projektkostenkalkulation EP'!$F$8,EOMONTH('Projektkostenkalkulation EP'!$F$8,0)))*('Projektkostenkalkulation EP'!$N$44/5)*
                                        'Projektkostenkalkulation EP'!$F$28)-SUM($B$17:AE17))&gt;('Projektkostenkalkulation EP'!$N$44/5),('Projektkostenkalkulation EP'!$N$44/5),
                                         (NETWORKDAYS('Projektkostenkalkulation EP'!$F$8,
                                          EOMONTH('Projektkostenkalkulation EP'!$F$8,0)))*('Projektkostenkalkulation EP'!$N$44/5)*'Projektkostenkalkulation EP'!$F$28-SUM($B$17:AE17))
                          ),
               "X"
            )</f>
        <v>0</v>
      </c>
      <c r="AG17" s="121">
        <f>SUM(B17:AF17)</f>
        <v>0</v>
      </c>
      <c r="AH17" s="525">
        <f>AG17-AG18</f>
        <v>0</v>
      </c>
      <c r="AJ17" s="2" t="s">
        <v>81</v>
      </c>
      <c r="AK17" s="124" t="str">
        <f>IF(
            OR(
                     TEXT(EDATE('Projektkostenkalkulation EP'!$B$4,16),"TTT") = "Sa",
                     TEXT(EDATE('Projektkostenkalkulation EP'!$B$4,16),"TTT") = "So",
                     IF(ISNA(VLOOKUP(EDATE('Projektkostenkalkulation EP'!$B$4,16),Datenquellen!$F$7:$H$45,3,FALSE))," ",VLOOKUP(EDATE('Projektkostenkalkulation EP'!$B$4,16),Datenquellen!$F$7:$H$45,3,FALSE))="X"
                            ),
                    "X",
                    IF('Projektkostenkalkulation EP'!$R$28&gt;0,('Projektkostenkalkulation EP'!$N$44/5),0)
            )</f>
        <v>X</v>
      </c>
      <c r="AL17" s="122">
        <f xml:space="preserve"> IF(TEXT((EDATE('Projektkostenkalkulation EP'!$B$4,16)+B$3),"MM")=TEXT((EDATE('Projektkostenkalkulation EP'!$B$4,16)+(B$3-1)),"MM"),
             IF(
                        OR(
                                    TEXT((EDATE('Projektkostenkalkulation EP'!$B$4,16)+B$3),"TTT") = "Sa",
                                    TEXT((EDATE('Projektkostenkalkulation EP'!$B$4,16)+B$3),"TTT") = "So",
                                    IF(ISNA(VLOOKUP(EDATE('Projektkostenkalkulation EP'!$B$4,16)+B$3,Datenquellen!$F$7:$H$45,3,FALSE))," ",VLOOKUP(EDATE('Projektkostenkalkulation EP'!$B$4,16)+B$3,Datenquellen!$F$7:$H$45,3,FALSE))="X"
                                    ),
                          "X",
                          IF((((NETWORKDAYS('Projektkostenkalkulation EP'!$R$8,EOMONTH('Projektkostenkalkulation EP'!$R$8,0)))*('Projektkostenkalkulation EP'!$N$44/5)*
                                        'Projektkostenkalkulation EP'!$R$28)-SUM(AK$17:$AK17))&gt;('Projektkostenkalkulation EP'!$N$44/5),('Projektkostenkalkulation EP'!$N$44/5),
                                         (NETWORKDAYS('Projektkostenkalkulation EP'!$R$8,
                                          EOMONTH('Projektkostenkalkulation EP'!$R$8,0)))*('Projektkostenkalkulation EP'!$N$44/5)*'Projektkostenkalkulation EP'!$R$28-SUM(AK$17:$AK17))
                          ),
               "X"
            )</f>
        <v>0</v>
      </c>
      <c r="AM17" s="122" t="str">
        <f xml:space="preserve"> IF(TEXT((EDATE('Projektkostenkalkulation EP'!$B$4,16)+C$3),"MM")=TEXT((EDATE('Projektkostenkalkulation EP'!$B$4,16)+(C$3-1)),"MM"),
             IF(
                        OR(
                                    TEXT((EDATE('Projektkostenkalkulation EP'!$B$4,16)+C$3),"TTT") = "Sa",
                                    TEXT((EDATE('Projektkostenkalkulation EP'!$B$4,16)+C$3),"TTT") = "So",
                                    IF(ISNA(VLOOKUP(EDATE('Projektkostenkalkulation EP'!$B$4,16)+C$3,Datenquellen!$F$7:$H$45,3,FALSE))," ",VLOOKUP(EDATE('Projektkostenkalkulation EP'!$B$4,16)+C$3,Datenquellen!$F$7:$H$45,3,FALSE))="X"
                                    ),
                          "X",
                          IF((((NETWORKDAYS('Projektkostenkalkulation EP'!$R$8,EOMONTH('Projektkostenkalkulation EP'!$R$8,0)))*('Projektkostenkalkulation EP'!$N$44/5)*
                                        'Projektkostenkalkulation EP'!$R$28)-SUM($AK$17:AL17))&gt;('Projektkostenkalkulation EP'!$N$44/5),('Projektkostenkalkulation EP'!$N$44/5),
                                         (NETWORKDAYS('Projektkostenkalkulation EP'!$R$8,
                                          EOMONTH('Projektkostenkalkulation EP'!$R$8,0)))*('Projektkostenkalkulation EP'!$N$44/5)*'Projektkostenkalkulation EP'!$R$28-SUM($AK$17:AL17))
                          ),
               "X"
            )</f>
        <v>X</v>
      </c>
      <c r="AN17" s="122" t="str">
        <f xml:space="preserve"> IF(TEXT((EDATE('Projektkostenkalkulation EP'!$B$4,16)+D$3),"MM")=TEXT((EDATE('Projektkostenkalkulation EP'!$B$4,16)+(D$3-1)),"MM"),
             IF(
                        OR(
                                    TEXT((EDATE('Projektkostenkalkulation EP'!$B$4,16)+D$3),"TTT") = "Sa",
                                    TEXT((EDATE('Projektkostenkalkulation EP'!$B$4,16)+D$3),"TTT") = "So",
                                    IF(ISNA(VLOOKUP(EDATE('Projektkostenkalkulation EP'!$B$4,16)+D$3,Datenquellen!$F$7:$H$45,3,FALSE))," ",VLOOKUP(EDATE('Projektkostenkalkulation EP'!$B$4,16)+D$3,Datenquellen!$F$7:$H$45,3,FALSE))="X"
                                    ),
                          "X",
                          IF((((NETWORKDAYS('Projektkostenkalkulation EP'!$R$8,EOMONTH('Projektkostenkalkulation EP'!$R$8,0)))*('Projektkostenkalkulation EP'!$N$44/5)*
                                        'Projektkostenkalkulation EP'!$R$28)-SUM($AK$17:AM17))&gt;('Projektkostenkalkulation EP'!$N$44/5),('Projektkostenkalkulation EP'!$N$44/5),
                                         (NETWORKDAYS('Projektkostenkalkulation EP'!$R$8,
                                          EOMONTH('Projektkostenkalkulation EP'!$R$8,0)))*('Projektkostenkalkulation EP'!$N$44/5)*'Projektkostenkalkulation EP'!$R$28-SUM($AK$17:AM17))
                          ),
               "X"
            )</f>
        <v>X</v>
      </c>
      <c r="AO17" s="122">
        <f xml:space="preserve"> IF(TEXT((EDATE('Projektkostenkalkulation EP'!$B$4,16)+E$3),"MM")=TEXT((EDATE('Projektkostenkalkulation EP'!$B$4,16)+(E$3-1)),"MM"),
             IF(
                        OR(
                                    TEXT((EDATE('Projektkostenkalkulation EP'!$B$4,16)+E$3),"TTT") = "Sa",
                                    TEXT((EDATE('Projektkostenkalkulation EP'!$B$4,16)+E$3),"TTT") = "So",
                                    IF(ISNA(VLOOKUP(EDATE('Projektkostenkalkulation EP'!$B$4,16)+E$3,Datenquellen!$F$7:$H$45,3,FALSE))," ",VLOOKUP(EDATE('Projektkostenkalkulation EP'!$B$4,16)+E$3,Datenquellen!$F$7:$H$45,3,FALSE))="X"
                                    ),
                          "X",
                          IF((((NETWORKDAYS('Projektkostenkalkulation EP'!$R$8,EOMONTH('Projektkostenkalkulation EP'!$R$8,0)))*('Projektkostenkalkulation EP'!$N$44/5)*
                                        'Projektkostenkalkulation EP'!$R$28)-SUM($AK$17:AN17))&gt;('Projektkostenkalkulation EP'!$N$44/5),('Projektkostenkalkulation EP'!$N$44/5),
                                         (NETWORKDAYS('Projektkostenkalkulation EP'!$R$8,
                                          EOMONTH('Projektkostenkalkulation EP'!$R$8,0)))*('Projektkostenkalkulation EP'!$N$44/5)*'Projektkostenkalkulation EP'!$R$28-SUM($AK$17:AN17))
                          ),
               "X"
            )</f>
        <v>0</v>
      </c>
      <c r="AP17" s="122">
        <f xml:space="preserve"> IF(TEXT((EDATE('Projektkostenkalkulation EP'!$B$4,16)+F$3),"MM")=TEXT((EDATE('Projektkostenkalkulation EP'!$B$4,16)+(F$3-1)),"MM"),
             IF(
                        OR(
                                    TEXT((EDATE('Projektkostenkalkulation EP'!$B$4,16)+F$3),"TTT") = "Sa",
                                    TEXT((EDATE('Projektkostenkalkulation EP'!$B$4,16)+F$3),"TTT") = "So",
                                    IF(ISNA(VLOOKUP(EDATE('Projektkostenkalkulation EP'!$B$4,16)+F$3,Datenquellen!$F$7:$H$45,3,FALSE))," ",VLOOKUP(EDATE('Projektkostenkalkulation EP'!$B$4,16)+F$3,Datenquellen!$F$7:$H$45,3,FALSE))="X"
                                    ),
                          "X",
                          IF((((NETWORKDAYS('Projektkostenkalkulation EP'!$R$8,EOMONTH('Projektkostenkalkulation EP'!$R$8,0)))*('Projektkostenkalkulation EP'!$N$44/5)*
                                        'Projektkostenkalkulation EP'!$R$28)-SUM($AK$17:AO17))&gt;('Projektkostenkalkulation EP'!$N$44/5),('Projektkostenkalkulation EP'!$N$44/5),
                                         (NETWORKDAYS('Projektkostenkalkulation EP'!$R$8,
                                          EOMONTH('Projektkostenkalkulation EP'!$R$8,0)))*('Projektkostenkalkulation EP'!$N$44/5)*'Projektkostenkalkulation EP'!$R$28-SUM($AK$17:AO17))
                          ),
               "X"
            )</f>
        <v>0</v>
      </c>
      <c r="AQ17" s="122">
        <f xml:space="preserve"> IF(TEXT((EDATE('Projektkostenkalkulation EP'!$B$4,16)+G$3),"MM")=TEXT((EDATE('Projektkostenkalkulation EP'!$B$4,16)+(G$3-1)),"MM"),
             IF(
                        OR(
                                    TEXT((EDATE('Projektkostenkalkulation EP'!$B$4,16)+G$3),"TTT") = "Sa",
                                    TEXT((EDATE('Projektkostenkalkulation EP'!$B$4,16)+G$3),"TTT") = "So",
                                    IF(ISNA(VLOOKUP(EDATE('Projektkostenkalkulation EP'!$B$4,16)+G$3,Datenquellen!$F$7:$H$45,3,FALSE))," ",VLOOKUP(EDATE('Projektkostenkalkulation EP'!$B$4,16)+G$3,Datenquellen!$F$7:$H$45,3,FALSE))="X"
                                    ),
                          "X",
                          IF((((NETWORKDAYS('Projektkostenkalkulation EP'!$R$8,EOMONTH('Projektkostenkalkulation EP'!$R$8,0)))*('Projektkostenkalkulation EP'!$N$44/5)*
                                        'Projektkostenkalkulation EP'!$R$28)-SUM($AK$17:AP17))&gt;('Projektkostenkalkulation EP'!$N$44/5),('Projektkostenkalkulation EP'!$N$44/5),
                                         (NETWORKDAYS('Projektkostenkalkulation EP'!$R$8,
                                          EOMONTH('Projektkostenkalkulation EP'!$R$8,0)))*('Projektkostenkalkulation EP'!$N$44/5)*'Projektkostenkalkulation EP'!$R$28-SUM($AK$17:AP17))
                          ),
               "X"
            )</f>
        <v>0</v>
      </c>
      <c r="AR17" s="122">
        <f xml:space="preserve"> IF(TEXT((EDATE('Projektkostenkalkulation EP'!$B$4,16)+H$3),"MM")=TEXT((EDATE('Projektkostenkalkulation EP'!$B$4,16)+(H$3-1)),"MM"),
             IF(
                        OR(
                                    TEXT((EDATE('Projektkostenkalkulation EP'!$B$4,16)+H$3),"TTT") = "Sa",
                                    TEXT((EDATE('Projektkostenkalkulation EP'!$B$4,16)+H$3),"TTT") = "So",
                                    IF(ISNA(VLOOKUP(EDATE('Projektkostenkalkulation EP'!$B$4,16)+H$3,Datenquellen!$F$7:$H$45,3,FALSE))," ",VLOOKUP(EDATE('Projektkostenkalkulation EP'!$B$4,16)+H$3,Datenquellen!$F$7:$H$45,3,FALSE))="X"
                                    ),
                          "X",
                          IF((((NETWORKDAYS('Projektkostenkalkulation EP'!$R$8,EOMONTH('Projektkostenkalkulation EP'!$R$8,0)))*('Projektkostenkalkulation EP'!$N$44/5)*
                                        'Projektkostenkalkulation EP'!$R$28)-SUM($AK$17:AQ17))&gt;('Projektkostenkalkulation EP'!$N$44/5),('Projektkostenkalkulation EP'!$N$44/5),
                                         (NETWORKDAYS('Projektkostenkalkulation EP'!$R$8,
                                          EOMONTH('Projektkostenkalkulation EP'!$R$8,0)))*('Projektkostenkalkulation EP'!$N$44/5)*'Projektkostenkalkulation EP'!$R$28-SUM($AK$17:AQ17))
                          ),
               "X"
            )</f>
        <v>0</v>
      </c>
      <c r="AS17" s="122">
        <f xml:space="preserve"> IF(TEXT((EDATE('Projektkostenkalkulation EP'!$B$4,16)+I$3),"MM")=TEXT((EDATE('Projektkostenkalkulation EP'!$B$4,16)+(I$3-1)),"MM"),
             IF(
                        OR(
                                    TEXT((EDATE('Projektkostenkalkulation EP'!$B$4,16)+I$3),"TTT") = "Sa",
                                    TEXT((EDATE('Projektkostenkalkulation EP'!$B$4,16)+I$3),"TTT") = "So",
                                    IF(ISNA(VLOOKUP(EDATE('Projektkostenkalkulation EP'!$B$4,16)+I$3,Datenquellen!$F$7:$H$45,3,FALSE))," ",VLOOKUP(EDATE('Projektkostenkalkulation EP'!$B$4,16)+I$3,Datenquellen!$F$7:$H$45,3,FALSE))="X"
                                    ),
                          "X",
                          IF((((NETWORKDAYS('Projektkostenkalkulation EP'!$R$8,EOMONTH('Projektkostenkalkulation EP'!$R$8,0)))*('Projektkostenkalkulation EP'!$N$44/5)*
                                        'Projektkostenkalkulation EP'!$R$28)-SUM($AK$17:AR17))&gt;('Projektkostenkalkulation EP'!$N$44/5),('Projektkostenkalkulation EP'!$N$44/5),
                                         (NETWORKDAYS('Projektkostenkalkulation EP'!$R$8,
                                          EOMONTH('Projektkostenkalkulation EP'!$R$8,0)))*('Projektkostenkalkulation EP'!$N$44/5)*'Projektkostenkalkulation EP'!$R$28-SUM($AK$17:AR17))
                          ),
               "X"
            )</f>
        <v>0</v>
      </c>
      <c r="AT17" s="122" t="str">
        <f xml:space="preserve"> IF(TEXT((EDATE('Projektkostenkalkulation EP'!$B$4,16)+J$3),"MM")=TEXT((EDATE('Projektkostenkalkulation EP'!$B$4,16)+(J$3-1)),"MM"),
             IF(
                        OR(
                                    TEXT((EDATE('Projektkostenkalkulation EP'!$B$4,16)+J$3),"TTT") = "Sa",
                                    TEXT((EDATE('Projektkostenkalkulation EP'!$B$4,16)+J$3),"TTT") = "So",
                                    IF(ISNA(VLOOKUP(EDATE('Projektkostenkalkulation EP'!$B$4,16)+J$3,Datenquellen!$F$7:$H$45,3,FALSE))," ",VLOOKUP(EDATE('Projektkostenkalkulation EP'!$B$4,16)+J$3,Datenquellen!$F$7:$H$45,3,FALSE))="X"
                                    ),
                          "X",
                          IF((((NETWORKDAYS('Projektkostenkalkulation EP'!$R$8,EOMONTH('Projektkostenkalkulation EP'!$R$8,0)))*('Projektkostenkalkulation EP'!$N$44/5)*
                                        'Projektkostenkalkulation EP'!$R$28)-SUM($AK$17:AS17))&gt;('Projektkostenkalkulation EP'!$N$44/5),('Projektkostenkalkulation EP'!$N$44/5),
                                         (NETWORKDAYS('Projektkostenkalkulation EP'!$R$8,
                                          EOMONTH('Projektkostenkalkulation EP'!$R$8,0)))*('Projektkostenkalkulation EP'!$N$44/5)*'Projektkostenkalkulation EP'!$R$28-SUM($AK$17:AS17))
                          ),
               "X"
            )</f>
        <v>X</v>
      </c>
      <c r="AU17" s="122" t="str">
        <f xml:space="preserve"> IF(TEXT((EDATE('Projektkostenkalkulation EP'!$B$4,16)+K$3),"MM")=TEXT((EDATE('Projektkostenkalkulation EP'!$B$4,16)+(K$3-1)),"MM"),
             IF(
                        OR(
                                    TEXT((EDATE('Projektkostenkalkulation EP'!$B$4,16)+K$3),"TTT") = "Sa",
                                    TEXT((EDATE('Projektkostenkalkulation EP'!$B$4,16)+K$3),"TTT") = "So",
                                    IF(ISNA(VLOOKUP(EDATE('Projektkostenkalkulation EP'!$B$4,16)+K$3,Datenquellen!$F$7:$H$45,3,FALSE))," ",VLOOKUP(EDATE('Projektkostenkalkulation EP'!$B$4,16)+K$3,Datenquellen!$F$7:$H$45,3,FALSE))="X"
                                    ),
                          "X",
                          IF((((NETWORKDAYS('Projektkostenkalkulation EP'!$R$8,EOMONTH('Projektkostenkalkulation EP'!$R$8,0)))*('Projektkostenkalkulation EP'!$N$44/5)*
                                        'Projektkostenkalkulation EP'!$R$28)-SUM($AK$17:AT17))&gt;('Projektkostenkalkulation EP'!$N$44/5),('Projektkostenkalkulation EP'!$N$44/5),
                                         (NETWORKDAYS('Projektkostenkalkulation EP'!$R$8,
                                          EOMONTH('Projektkostenkalkulation EP'!$R$8,0)))*('Projektkostenkalkulation EP'!$N$44/5)*'Projektkostenkalkulation EP'!$R$28-SUM($AK$17:AT17))
                          ),
               "X"
            )</f>
        <v>X</v>
      </c>
      <c r="AV17" s="122">
        <f xml:space="preserve"> IF(TEXT((EDATE('Projektkostenkalkulation EP'!$B$4,16)+L$3),"MM")=TEXT((EDATE('Projektkostenkalkulation EP'!$B$4,16)+(L$3-1)),"MM"),
             IF(
                        OR(
                                    TEXT((EDATE('Projektkostenkalkulation EP'!$B$4,16)+L$3),"TTT") = "Sa",
                                    TEXT((EDATE('Projektkostenkalkulation EP'!$B$4,16)+L$3),"TTT") = "So",
                                    IF(ISNA(VLOOKUP(EDATE('Projektkostenkalkulation EP'!$B$4,16)+L$3,Datenquellen!$F$7:$H$45,3,FALSE))," ",VLOOKUP(EDATE('Projektkostenkalkulation EP'!$B$4,16)+L$3,Datenquellen!$F$7:$H$45,3,FALSE))="X"
                                    ),
                          "X",
                          IF((((NETWORKDAYS('Projektkostenkalkulation EP'!$R$8,EOMONTH('Projektkostenkalkulation EP'!$R$8,0)))*('Projektkostenkalkulation EP'!$N$44/5)*
                                        'Projektkostenkalkulation EP'!$R$28)-SUM($AK$17:AU17))&gt;('Projektkostenkalkulation EP'!$N$44/5),('Projektkostenkalkulation EP'!$N$44/5),
                                         (NETWORKDAYS('Projektkostenkalkulation EP'!$R$8,
                                          EOMONTH('Projektkostenkalkulation EP'!$R$8,0)))*('Projektkostenkalkulation EP'!$N$44/5)*'Projektkostenkalkulation EP'!$R$28-SUM($AK$17:AU17))
                          ),
               "X"
            )</f>
        <v>0</v>
      </c>
      <c r="AW17" s="122">
        <f xml:space="preserve"> IF(TEXT((EDATE('Projektkostenkalkulation EP'!$B$4,16)+M$3),"MM")=TEXT((EDATE('Projektkostenkalkulation EP'!$B$4,16)+(M$3-1)),"MM"),
             IF(
                        OR(
                                    TEXT((EDATE('Projektkostenkalkulation EP'!$B$4,16)+M$3),"TTT") = "Sa",
                                    TEXT((EDATE('Projektkostenkalkulation EP'!$B$4,16)+M$3),"TTT") = "So",
                                    IF(ISNA(VLOOKUP(EDATE('Projektkostenkalkulation EP'!$B$4,16)+M$3,Datenquellen!$F$7:$H$45,3,FALSE))," ",VLOOKUP(EDATE('Projektkostenkalkulation EP'!$B$4,16)+M$3,Datenquellen!$F$7:$H$45,3,FALSE))="X"
                                    ),
                          "X",
                          IF((((NETWORKDAYS('Projektkostenkalkulation EP'!$R$8,EOMONTH('Projektkostenkalkulation EP'!$R$8,0)))*('Projektkostenkalkulation EP'!$N$44/5)*
                                        'Projektkostenkalkulation EP'!$R$28)-SUM($AK$17:AV17))&gt;('Projektkostenkalkulation EP'!$N$44/5),('Projektkostenkalkulation EP'!$N$44/5),
                                         (NETWORKDAYS('Projektkostenkalkulation EP'!$R$8,
                                          EOMONTH('Projektkostenkalkulation EP'!$R$8,0)))*('Projektkostenkalkulation EP'!$N$44/5)*'Projektkostenkalkulation EP'!$R$28-SUM($AK$17:AV17))
                          ),
               "X"
            )</f>
        <v>0</v>
      </c>
      <c r="AX17" s="122">
        <f xml:space="preserve"> IF(TEXT((EDATE('Projektkostenkalkulation EP'!$B$4,16)+N$3),"MM")=TEXT((EDATE('Projektkostenkalkulation EP'!$B$4,16)+(N$3-1)),"MM"),
             IF(
                        OR(
                                    TEXT((EDATE('Projektkostenkalkulation EP'!$B$4,16)+N$3),"TTT") = "Sa",
                                    TEXT((EDATE('Projektkostenkalkulation EP'!$B$4,16)+N$3),"TTT") = "So",
                                    IF(ISNA(VLOOKUP(EDATE('Projektkostenkalkulation EP'!$B$4,16)+N$3,Datenquellen!$F$7:$H$45,3,FALSE))," ",VLOOKUP(EDATE('Projektkostenkalkulation EP'!$B$4,16)+N$3,Datenquellen!$F$7:$H$45,3,FALSE))="X"
                                    ),
                          "X",
                          IF((((NETWORKDAYS('Projektkostenkalkulation EP'!$R$8,EOMONTH('Projektkostenkalkulation EP'!$R$8,0)))*('Projektkostenkalkulation EP'!$N$44/5)*
                                        'Projektkostenkalkulation EP'!$R$28)-SUM($AK$17:AW17))&gt;('Projektkostenkalkulation EP'!$N$44/5),('Projektkostenkalkulation EP'!$N$44/5),
                                         (NETWORKDAYS('Projektkostenkalkulation EP'!$R$8,
                                          EOMONTH('Projektkostenkalkulation EP'!$R$8,0)))*('Projektkostenkalkulation EP'!$N$44/5)*'Projektkostenkalkulation EP'!$R$28-SUM($AK$17:AW17))
                          ),
               "X"
            )</f>
        <v>0</v>
      </c>
      <c r="AY17" s="122">
        <f xml:space="preserve"> IF(TEXT((EDATE('Projektkostenkalkulation EP'!$B$4,16)+O$3),"MM")=TEXT((EDATE('Projektkostenkalkulation EP'!$B$4,16)+(O$3-1)),"MM"),
             IF(
                        OR(
                                    TEXT((EDATE('Projektkostenkalkulation EP'!$B$4,16)+O$3),"TTT") = "Sa",
                                    TEXT((EDATE('Projektkostenkalkulation EP'!$B$4,16)+O$3),"TTT") = "So",
                                    IF(ISNA(VLOOKUP(EDATE('Projektkostenkalkulation EP'!$B$4,16)+O$3,Datenquellen!$F$7:$H$45,3,FALSE))," ",VLOOKUP(EDATE('Projektkostenkalkulation EP'!$B$4,16)+O$3,Datenquellen!$F$7:$H$45,3,FALSE))="X"
                                    ),
                          "X",
                          IF((((NETWORKDAYS('Projektkostenkalkulation EP'!$R$8,EOMONTH('Projektkostenkalkulation EP'!$R$8,0)))*('Projektkostenkalkulation EP'!$N$44/5)*
                                        'Projektkostenkalkulation EP'!$R$28)-SUM($AK$17:AX17))&gt;('Projektkostenkalkulation EP'!$N$44/5),('Projektkostenkalkulation EP'!$N$44/5),
                                         (NETWORKDAYS('Projektkostenkalkulation EP'!$R$8,
                                          EOMONTH('Projektkostenkalkulation EP'!$R$8,0)))*('Projektkostenkalkulation EP'!$N$44/5)*'Projektkostenkalkulation EP'!$R$28-SUM($AK$17:AX17))
                          ),
               "X"
            )</f>
        <v>0</v>
      </c>
      <c r="AZ17" s="122">
        <f xml:space="preserve"> IF(TEXT((EDATE('Projektkostenkalkulation EP'!$B$4,16)+P$3),"MM")=TEXT((EDATE('Projektkostenkalkulation EP'!$B$4,16)+(P$3-1)),"MM"),
             IF(
                        OR(
                                    TEXT((EDATE('Projektkostenkalkulation EP'!$B$4,16)+P$3),"TTT") = "Sa",
                                    TEXT((EDATE('Projektkostenkalkulation EP'!$B$4,16)+P$3),"TTT") = "So",
                                    IF(ISNA(VLOOKUP(EDATE('Projektkostenkalkulation EP'!$B$4,16)+P$3,Datenquellen!$F$7:$H$45,3,FALSE))," ",VLOOKUP(EDATE('Projektkostenkalkulation EP'!$B$4,16)+P$3,Datenquellen!$F$7:$H$45,3,FALSE))="X"
                                    ),
                          "X",
                          IF((((NETWORKDAYS('Projektkostenkalkulation EP'!$R$8,EOMONTH('Projektkostenkalkulation EP'!$R$8,0)))*('Projektkostenkalkulation EP'!$N$44/5)*
                                        'Projektkostenkalkulation EP'!$R$28)-SUM($AK$17:AY17))&gt;('Projektkostenkalkulation EP'!$N$44/5),('Projektkostenkalkulation EP'!$N$44/5),
                                         (NETWORKDAYS('Projektkostenkalkulation EP'!$R$8,
                                          EOMONTH('Projektkostenkalkulation EP'!$R$8,0)))*('Projektkostenkalkulation EP'!$N$44/5)*'Projektkostenkalkulation EP'!$R$28-SUM($AK$17:AY17))
                          ),
               "X"
            )</f>
        <v>0</v>
      </c>
      <c r="BA17" s="122" t="str">
        <f xml:space="preserve"> IF(TEXT((EDATE('Projektkostenkalkulation EP'!$B$4,16)+Q$3),"MM")=TEXT((EDATE('Projektkostenkalkulation EP'!$B$4,16)+(Q$3-1)),"MM"),
             IF(
                        OR(
                                    TEXT((EDATE('Projektkostenkalkulation EP'!$B$4,16)+Q$3),"TTT") = "Sa",
                                    TEXT((EDATE('Projektkostenkalkulation EP'!$B$4,16)+Q$3),"TTT") = "So",
                                    IF(ISNA(VLOOKUP(EDATE('Projektkostenkalkulation EP'!$B$4,16)+Q$3,Datenquellen!$F$7:$H$45,3,FALSE))," ",VLOOKUP(EDATE('Projektkostenkalkulation EP'!$B$4,16)+Q$3,Datenquellen!$F$7:$H$45,3,FALSE))="X"
                                    ),
                          "X",
                          IF((((NETWORKDAYS('Projektkostenkalkulation EP'!$R$8,EOMONTH('Projektkostenkalkulation EP'!$R$8,0)))*('Projektkostenkalkulation EP'!$N$44/5)*
                                        'Projektkostenkalkulation EP'!$R$28)-SUM($AK$17:AZ17))&gt;('Projektkostenkalkulation EP'!$N$44/5),('Projektkostenkalkulation EP'!$N$44/5),
                                         (NETWORKDAYS('Projektkostenkalkulation EP'!$R$8,
                                          EOMONTH('Projektkostenkalkulation EP'!$R$8,0)))*('Projektkostenkalkulation EP'!$N$44/5)*'Projektkostenkalkulation EP'!$R$28-SUM($AK$17:AZ17))
                          ),
               "X"
            )</f>
        <v>X</v>
      </c>
      <c r="BB17" s="122" t="str">
        <f xml:space="preserve"> IF(TEXT((EDATE('Projektkostenkalkulation EP'!$B$4,16)+R$3),"MM")=TEXT((EDATE('Projektkostenkalkulation EP'!$B$4,16)+(R$3-1)),"MM"),
             IF(
                        OR(
                                    TEXT((EDATE('Projektkostenkalkulation EP'!$B$4,16)+R$3),"TTT") = "Sa",
                                    TEXT((EDATE('Projektkostenkalkulation EP'!$B$4,16)+R$3),"TTT") = "So",
                                    IF(ISNA(VLOOKUP(EDATE('Projektkostenkalkulation EP'!$B$4,16)+R$3,Datenquellen!$F$7:$H$45,3,FALSE))," ",VLOOKUP(EDATE('Projektkostenkalkulation EP'!$B$4,16)+R$3,Datenquellen!$F$7:$H$45,3,FALSE))="X"
                                    ),
                          "X",
                          IF((((NETWORKDAYS('Projektkostenkalkulation EP'!$R$8,EOMONTH('Projektkostenkalkulation EP'!$R$8,0)))*('Projektkostenkalkulation EP'!$N$44/5)*
                                        'Projektkostenkalkulation EP'!$R$28)-SUM($AK$17:BA17))&gt;('Projektkostenkalkulation EP'!$N$44/5),('Projektkostenkalkulation EP'!$N$44/5),
                                         (NETWORKDAYS('Projektkostenkalkulation EP'!$R$8,
                                          EOMONTH('Projektkostenkalkulation EP'!$R$8,0)))*('Projektkostenkalkulation EP'!$N$44/5)*'Projektkostenkalkulation EP'!$R$28-SUM($AK$17:BA17))
                          ),
               "X"
            )</f>
        <v>X</v>
      </c>
      <c r="BC17" s="122">
        <f xml:space="preserve"> IF(TEXT((EDATE('Projektkostenkalkulation EP'!$B$4,16)+S$3),"MM")=TEXT((EDATE('Projektkostenkalkulation EP'!$B$4,16)+(S$3-1)),"MM"),
             IF(
                        OR(
                                    TEXT((EDATE('Projektkostenkalkulation EP'!$B$4,16)+S$3),"TTT") = "Sa",
                                    TEXT((EDATE('Projektkostenkalkulation EP'!$B$4,16)+S$3),"TTT") = "So",
                                    IF(ISNA(VLOOKUP(EDATE('Projektkostenkalkulation EP'!$B$4,16)+S$3,Datenquellen!$F$7:$H$45,3,FALSE))," ",VLOOKUP(EDATE('Projektkostenkalkulation EP'!$B$4,16)+S$3,Datenquellen!$F$7:$H$45,3,FALSE))="X"
                                    ),
                          "X",
                          IF((((NETWORKDAYS('Projektkostenkalkulation EP'!$R$8,EOMONTH('Projektkostenkalkulation EP'!$R$8,0)))*('Projektkostenkalkulation EP'!$N$44/5)*
                                        'Projektkostenkalkulation EP'!$R$28)-SUM($AK$17:BB17))&gt;('Projektkostenkalkulation EP'!$N$44/5),('Projektkostenkalkulation EP'!$N$44/5),
                                         (NETWORKDAYS('Projektkostenkalkulation EP'!$R$8,
                                          EOMONTH('Projektkostenkalkulation EP'!$R$8,0)))*('Projektkostenkalkulation EP'!$N$44/5)*'Projektkostenkalkulation EP'!$R$28-SUM($AK$17:BB17))
                          ),
               "X"
            )</f>
        <v>0</v>
      </c>
      <c r="BD17" s="122">
        <f xml:space="preserve"> IF(TEXT((EDATE('Projektkostenkalkulation EP'!$B$4,16)+T$3),"MM")=TEXT((EDATE('Projektkostenkalkulation EP'!$B$4,16)+(T$3-1)),"MM"),
             IF(
                        OR(
                                    TEXT((EDATE('Projektkostenkalkulation EP'!$B$4,16)+T$3),"TTT") = "Sa",
                                    TEXT((EDATE('Projektkostenkalkulation EP'!$B$4,16)+T$3),"TTT") = "So",
                                    IF(ISNA(VLOOKUP(EDATE('Projektkostenkalkulation EP'!$B$4,16)+T$3,Datenquellen!$F$7:$H$45,3,FALSE))," ",VLOOKUP(EDATE('Projektkostenkalkulation EP'!$B$4,16)+T$3,Datenquellen!$F$7:$H$45,3,FALSE))="X"
                                    ),
                          "X",
                          IF((((NETWORKDAYS('Projektkostenkalkulation EP'!$R$8,EOMONTH('Projektkostenkalkulation EP'!$R$8,0)))*('Projektkostenkalkulation EP'!$N$44/5)*
                                        'Projektkostenkalkulation EP'!$R$28)-SUM($AK$17:BC17))&gt;('Projektkostenkalkulation EP'!$N$44/5),('Projektkostenkalkulation EP'!$N$44/5),
                                         (NETWORKDAYS('Projektkostenkalkulation EP'!$R$8,
                                          EOMONTH('Projektkostenkalkulation EP'!$R$8,0)))*('Projektkostenkalkulation EP'!$N$44/5)*'Projektkostenkalkulation EP'!$R$28-SUM($AK$17:BC17))
                          ),
               "X"
            )</f>
        <v>0</v>
      </c>
      <c r="BE17" s="122" t="str">
        <f xml:space="preserve"> IF(TEXT((EDATE('Projektkostenkalkulation EP'!$B$4,16)+U$3),"MM")=TEXT((EDATE('Projektkostenkalkulation EP'!$B$4,16)+(U$3-1)),"MM"),
             IF(
                        OR(
                                    TEXT((EDATE('Projektkostenkalkulation EP'!$B$4,16)+U$3),"TTT") = "Sa",
                                    TEXT((EDATE('Projektkostenkalkulation EP'!$B$4,16)+U$3),"TTT") = "So",
                                    IF(ISNA(VLOOKUP(EDATE('Projektkostenkalkulation EP'!$B$4,16)+U$3,Datenquellen!$F$7:$H$45,3,FALSE))," ",VLOOKUP(EDATE('Projektkostenkalkulation EP'!$B$4,16)+U$3,Datenquellen!$F$7:$H$45,3,FALSE))="X"
                                    ),
                          "X",
                          IF((((NETWORKDAYS('Projektkostenkalkulation EP'!$R$8,EOMONTH('Projektkostenkalkulation EP'!$R$8,0)))*('Projektkostenkalkulation EP'!$N$44/5)*
                                        'Projektkostenkalkulation EP'!$R$28)-SUM($AK$17:BD17))&gt;('Projektkostenkalkulation EP'!$N$44/5),('Projektkostenkalkulation EP'!$N$44/5),
                                         (NETWORKDAYS('Projektkostenkalkulation EP'!$R$8,
                                          EOMONTH('Projektkostenkalkulation EP'!$R$8,0)))*('Projektkostenkalkulation EP'!$N$44/5)*'Projektkostenkalkulation EP'!$R$28-SUM($AK$17:BD17))
                          ),
               "X"
            )</f>
        <v>X</v>
      </c>
      <c r="BF17" s="122">
        <f xml:space="preserve"> IF(TEXT((EDATE('Projektkostenkalkulation EP'!$B$4,16)+V$3),"MM")=TEXT((EDATE('Projektkostenkalkulation EP'!$B$4,16)+(V$3-1)),"MM"),
             IF(
                        OR(
                                    TEXT((EDATE('Projektkostenkalkulation EP'!$B$4,16)+V$3),"TTT") = "Sa",
                                    TEXT((EDATE('Projektkostenkalkulation EP'!$B$4,16)+V$3),"TTT") = "So",
                                    IF(ISNA(VLOOKUP(EDATE('Projektkostenkalkulation EP'!$B$4,16)+V$3,Datenquellen!$F$7:$H$45,3,FALSE))," ",VLOOKUP(EDATE('Projektkostenkalkulation EP'!$B$4,16)+V$3,Datenquellen!$F$7:$H$45,3,FALSE))="X"
                                    ),
                          "X",
                          IF((((NETWORKDAYS('Projektkostenkalkulation EP'!$R$8,EOMONTH('Projektkostenkalkulation EP'!$R$8,0)))*('Projektkostenkalkulation EP'!$N$44/5)*
                                        'Projektkostenkalkulation EP'!$R$28)-SUM($AK$17:BE17))&gt;('Projektkostenkalkulation EP'!$N$44/5),('Projektkostenkalkulation EP'!$N$44/5),
                                         (NETWORKDAYS('Projektkostenkalkulation EP'!$R$8,
                                          EOMONTH('Projektkostenkalkulation EP'!$R$8,0)))*('Projektkostenkalkulation EP'!$N$44/5)*'Projektkostenkalkulation EP'!$R$28-SUM($AK$17:BE17))
                          ),
               "X"
            )</f>
        <v>0</v>
      </c>
      <c r="BG17" s="122">
        <f xml:space="preserve"> IF(TEXT((EDATE('Projektkostenkalkulation EP'!$B$4,16)+W$3),"MM")=TEXT((EDATE('Projektkostenkalkulation EP'!$B$4,16)+(W$3-1)),"MM"),
             IF(
                        OR(
                                    TEXT((EDATE('Projektkostenkalkulation EP'!$B$4,16)+W$3),"TTT") = "Sa",
                                    TEXT((EDATE('Projektkostenkalkulation EP'!$B$4,16)+W$3),"TTT") = "So",
                                    IF(ISNA(VLOOKUP(EDATE('Projektkostenkalkulation EP'!$B$4,16)+W$3,Datenquellen!$F$7:$H$45,3,FALSE))," ",VLOOKUP(EDATE('Projektkostenkalkulation EP'!$B$4,16)+W$3,Datenquellen!$F$7:$H$45,3,FALSE))="X"
                                    ),
                          "X",
                          IF((((NETWORKDAYS('Projektkostenkalkulation EP'!$R$8,EOMONTH('Projektkostenkalkulation EP'!$R$8,0)))*('Projektkostenkalkulation EP'!$N$44/5)*
                                        'Projektkostenkalkulation EP'!$R$28)-SUM($AK$17:BF17))&gt;('Projektkostenkalkulation EP'!$N$44/5),('Projektkostenkalkulation EP'!$N$44/5),
                                         (NETWORKDAYS('Projektkostenkalkulation EP'!$R$8,
                                          EOMONTH('Projektkostenkalkulation EP'!$R$8,0)))*('Projektkostenkalkulation EP'!$N$44/5)*'Projektkostenkalkulation EP'!$R$28-SUM($AK$17:BF17))
                          ),
               "X"
            )</f>
        <v>0</v>
      </c>
      <c r="BH17" s="122" t="str">
        <f xml:space="preserve"> IF(TEXT((EDATE('Projektkostenkalkulation EP'!$B$4,16)+X$3),"MM")=TEXT((EDATE('Projektkostenkalkulation EP'!$B$4,16)+(X$3-1)),"MM"),
             IF(
                        OR(
                                    TEXT((EDATE('Projektkostenkalkulation EP'!$B$4,16)+X$3),"TTT") = "Sa",
                                    TEXT((EDATE('Projektkostenkalkulation EP'!$B$4,16)+X$3),"TTT") = "So",
                                    IF(ISNA(VLOOKUP(EDATE('Projektkostenkalkulation EP'!$B$4,16)+X$3,Datenquellen!$F$7:$H$45,3,FALSE))," ",VLOOKUP(EDATE('Projektkostenkalkulation EP'!$B$4,16)+X$3,Datenquellen!$F$7:$H$45,3,FALSE))="X"
                                    ),
                          "X",
                          IF((((NETWORKDAYS('Projektkostenkalkulation EP'!$R$8,EOMONTH('Projektkostenkalkulation EP'!$R$8,0)))*('Projektkostenkalkulation EP'!$N$44/5)*
                                        'Projektkostenkalkulation EP'!$R$28)-SUM($AK$17:BG17))&gt;('Projektkostenkalkulation EP'!$N$44/5),('Projektkostenkalkulation EP'!$N$44/5),
                                         (NETWORKDAYS('Projektkostenkalkulation EP'!$R$8,
                                          EOMONTH('Projektkostenkalkulation EP'!$R$8,0)))*('Projektkostenkalkulation EP'!$N$44/5)*'Projektkostenkalkulation EP'!$R$28-SUM($AK$17:BG17))
                          ),
               "X"
            )</f>
        <v>X</v>
      </c>
      <c r="BI17" s="122" t="str">
        <f xml:space="preserve"> IF(TEXT((EDATE('Projektkostenkalkulation EP'!$B$4,16)+Y$3),"MM")=TEXT((EDATE('Projektkostenkalkulation EP'!$B$4,16)+(Y$3-1)),"MM"),
             IF(
                        OR(
                                    TEXT((EDATE('Projektkostenkalkulation EP'!$B$4,16)+Y$3),"TTT") = "Sa",
                                    TEXT((EDATE('Projektkostenkalkulation EP'!$B$4,16)+Y$3),"TTT") = "So",
                                    IF(ISNA(VLOOKUP(EDATE('Projektkostenkalkulation EP'!$B$4,16)+Y$3,Datenquellen!$F$7:$H$45,3,FALSE))," ",VLOOKUP(EDATE('Projektkostenkalkulation EP'!$B$4,16)+Y$3,Datenquellen!$F$7:$H$45,3,FALSE))="X"
                                    ),
                          "X",
                          IF((((NETWORKDAYS('Projektkostenkalkulation EP'!$R$8,EOMONTH('Projektkostenkalkulation EP'!$R$8,0)))*('Projektkostenkalkulation EP'!$N$44/5)*
                                        'Projektkostenkalkulation EP'!$R$28)-SUM($AK$17:BH17))&gt;('Projektkostenkalkulation EP'!$N$44/5),('Projektkostenkalkulation EP'!$N$44/5),
                                         (NETWORKDAYS('Projektkostenkalkulation EP'!$R$8,
                                          EOMONTH('Projektkostenkalkulation EP'!$R$8,0)))*('Projektkostenkalkulation EP'!$N$44/5)*'Projektkostenkalkulation EP'!$R$28-SUM($AK$17:BH17))
                          ),
               "X"
            )</f>
        <v>X</v>
      </c>
      <c r="BJ17" s="122">
        <f xml:space="preserve"> IF(TEXT((EDATE('Projektkostenkalkulation EP'!$B$4,16)+Z$3),"MM")=TEXT((EDATE('Projektkostenkalkulation EP'!$B$4,16)+(Z$3-1)),"MM"),
             IF(
                        OR(
                                    TEXT((EDATE('Projektkostenkalkulation EP'!$B$4,16)+Z$3),"TTT") = "Sa",
                                    TEXT((EDATE('Projektkostenkalkulation EP'!$B$4,16)+Z$3),"TTT") = "So",
                                    IF(ISNA(VLOOKUP(EDATE('Projektkostenkalkulation EP'!$B$4,16)+Z$3,Datenquellen!$F$7:$H$45,3,FALSE))," ",VLOOKUP(EDATE('Projektkostenkalkulation EP'!$B$4,16)+Z$3,Datenquellen!$F$7:$H$45,3,FALSE))="X"
                                    ),
                          "X",
                          IF((((NETWORKDAYS('Projektkostenkalkulation EP'!$R$8,EOMONTH('Projektkostenkalkulation EP'!$R$8,0)))*('Projektkostenkalkulation EP'!$N$44/5)*
                                        'Projektkostenkalkulation EP'!$R$28)-SUM($AK$17:BI17))&gt;('Projektkostenkalkulation EP'!$N$44/5),('Projektkostenkalkulation EP'!$N$44/5),
                                         (NETWORKDAYS('Projektkostenkalkulation EP'!$R$8,
                                          EOMONTH('Projektkostenkalkulation EP'!$R$8,0)))*('Projektkostenkalkulation EP'!$N$44/5)*'Projektkostenkalkulation EP'!$R$28-SUM($AK$17:BI17))
                          ),
               "X"
            )</f>
        <v>0</v>
      </c>
      <c r="BK17" s="122">
        <f xml:space="preserve"> IF(TEXT((EDATE('Projektkostenkalkulation EP'!$B$4,16)+AA$3),"MM")=TEXT((EDATE('Projektkostenkalkulation EP'!$B$4,16)+(AA$3-1)),"MM"),
             IF(
                        OR(
                                    TEXT((EDATE('Projektkostenkalkulation EP'!$B$4,16)+AA$3),"TTT") = "Sa",
                                    TEXT((EDATE('Projektkostenkalkulation EP'!$B$4,16)+AA$3),"TTT") = "So",
                                    IF(ISNA(VLOOKUP(EDATE('Projektkostenkalkulation EP'!$B$4,16)+AA$3,Datenquellen!$F$7:$H$45,3,FALSE))," ",VLOOKUP(EDATE('Projektkostenkalkulation EP'!$B$4,16)+AA$3,Datenquellen!$F$7:$H$45,3,FALSE))="X"
                                    ),
                          "X",
                          IF((((NETWORKDAYS('Projektkostenkalkulation EP'!$R$8,EOMONTH('Projektkostenkalkulation EP'!$R$8,0)))*('Projektkostenkalkulation EP'!$N$44/5)*
                                        'Projektkostenkalkulation EP'!$R$28)-SUM($AK$17:BJ17))&gt;('Projektkostenkalkulation EP'!$N$44/5),('Projektkostenkalkulation EP'!$N$44/5),
                                         (NETWORKDAYS('Projektkostenkalkulation EP'!$R$8,
                                          EOMONTH('Projektkostenkalkulation EP'!$R$8,0)))*('Projektkostenkalkulation EP'!$N$44/5)*'Projektkostenkalkulation EP'!$R$28-SUM($AK$17:BJ17))
                          ),
               "X"
            )</f>
        <v>0</v>
      </c>
      <c r="BL17" s="122">
        <f xml:space="preserve"> IF(TEXT((EDATE('Projektkostenkalkulation EP'!$B$4,16)+AB$3),"MM")=TEXT((EDATE('Projektkostenkalkulation EP'!$B$4,16)+(AB$3-1)),"MM"),
             IF(
                        OR(
                                    TEXT((EDATE('Projektkostenkalkulation EP'!$B$4,16)+AB$3),"TTT") = "Sa",
                                    TEXT((EDATE('Projektkostenkalkulation EP'!$B$4,16)+AB$3),"TTT") = "So",
                                    IF(ISNA(VLOOKUP(EDATE('Projektkostenkalkulation EP'!$B$4,16)+AB$3,Datenquellen!$F$7:$H$45,3,FALSE))," ",VLOOKUP(EDATE('Projektkostenkalkulation EP'!$B$4,16)+AB$3,Datenquellen!$F$7:$H$45,3,FALSE))="X"
                                    ),
                          "X",
                          IF((((NETWORKDAYS('Projektkostenkalkulation EP'!$R$8,EOMONTH('Projektkostenkalkulation EP'!$R$8,0)))*('Projektkostenkalkulation EP'!$N$44/5)*
                                        'Projektkostenkalkulation EP'!$R$28)-SUM($AK$17:BK17))&gt;('Projektkostenkalkulation EP'!$N$44/5),('Projektkostenkalkulation EP'!$N$44/5),
                                         (NETWORKDAYS('Projektkostenkalkulation EP'!$R$8,
                                          EOMONTH('Projektkostenkalkulation EP'!$R$8,0)))*('Projektkostenkalkulation EP'!$N$44/5)*'Projektkostenkalkulation EP'!$R$28-SUM($AK$17:BK17))
                          ),
               "X"
            )</f>
        <v>0</v>
      </c>
      <c r="BM17" s="122">
        <f xml:space="preserve"> IF(TEXT((EDATE('Projektkostenkalkulation EP'!$B$4,16)+AC$3),"MM")=TEXT((EDATE('Projektkostenkalkulation EP'!$B$4,16)+(AC$3-1)),"MM"),
             IF(
                        OR(
                                    TEXT((EDATE('Projektkostenkalkulation EP'!$B$4,16)+AC$3),"TTT") = "Sa",
                                    TEXT((EDATE('Projektkostenkalkulation EP'!$B$4,16)+AC$3),"TTT") = "So",
                                    IF(ISNA(VLOOKUP(EDATE('Projektkostenkalkulation EP'!$B$4,16)+AC$3,Datenquellen!$F$7:$H$45,3,FALSE))," ",VLOOKUP(EDATE('Projektkostenkalkulation EP'!$B$4,16)+AC$3,Datenquellen!$F$7:$H$45,3,FALSE))="X"
                                    ),
                          "X",
                          IF((((NETWORKDAYS('Projektkostenkalkulation EP'!$R$8,EOMONTH('Projektkostenkalkulation EP'!$R$8,0)))*('Projektkostenkalkulation EP'!$N$44/5)*
                                        'Projektkostenkalkulation EP'!$R$28)-SUM($AK$17:BL17))&gt;('Projektkostenkalkulation EP'!$N$44/5),('Projektkostenkalkulation EP'!$N$44/5),
                                         (NETWORKDAYS('Projektkostenkalkulation EP'!$R$8,
                                          EOMONTH('Projektkostenkalkulation EP'!$R$8,0)))*('Projektkostenkalkulation EP'!$N$44/5)*'Projektkostenkalkulation EP'!$R$28-SUM($AK$17:BL17))
                          ),
               "X"
            )</f>
        <v>0</v>
      </c>
      <c r="BN17" s="122">
        <f xml:space="preserve"> IF(TEXT((EDATE('Projektkostenkalkulation EP'!$B$4,16)+AD$3),"MM")=TEXT((EDATE('Projektkostenkalkulation EP'!$B$4,16)+(AD$3-1)),"MM"),
             IF(
                        OR(
                                    TEXT((EDATE('Projektkostenkalkulation EP'!$B$4,16)+AD$3),"TTT") = "Sa",
                                    TEXT((EDATE('Projektkostenkalkulation EP'!$B$4,16)+AD$3),"TTT") = "So",
                                    IF(ISNA(VLOOKUP(EDATE('Projektkostenkalkulation EP'!$B$4,16)+AD$3,Datenquellen!$F$7:$H$45,3,FALSE))," ",VLOOKUP(EDATE('Projektkostenkalkulation EP'!$B$4,16)+AD$3,Datenquellen!$F$7:$H$45,3,FALSE))="X"
                                    ),
                          "X",
                          IF((((NETWORKDAYS('Projektkostenkalkulation EP'!$R$8,EOMONTH('Projektkostenkalkulation EP'!$R$8,0)))*('Projektkostenkalkulation EP'!$N$44/5)*
                                        'Projektkostenkalkulation EP'!$R$28)-SUM($AK$17:BM17))&gt;('Projektkostenkalkulation EP'!$N$44/5),('Projektkostenkalkulation EP'!$N$44/5),
                                         (NETWORKDAYS('Projektkostenkalkulation EP'!$R$8,
                                          EOMONTH('Projektkostenkalkulation EP'!$R$8,0)))*('Projektkostenkalkulation EP'!$N$44/5)*'Projektkostenkalkulation EP'!$R$28-SUM($AK$17:BM17))
                          ),
               "X"
            )</f>
        <v>0</v>
      </c>
      <c r="BO17" s="122" t="str">
        <f xml:space="preserve"> IF(TEXT((EDATE('Projektkostenkalkulation EP'!$B$4,16)+AE$3),"MM")=TEXT((EDATE('Projektkostenkalkulation EP'!$B$4,16)+(AE$3-1)),"MM"),
             IF(
                        OR(
                                    TEXT((EDATE('Projektkostenkalkulation EP'!$B$4,16)+AE$3),"TTT") = "Sa",
                                    TEXT((EDATE('Projektkostenkalkulation EP'!$B$4,16)+AE$3),"TTT") = "So",
                                    IF(ISNA(VLOOKUP(EDATE('Projektkostenkalkulation EP'!$B$4,16)+AE$3,Datenquellen!$F$7:$H$45,3,FALSE))," ",VLOOKUP(EDATE('Projektkostenkalkulation EP'!$B$4,16)+AE$3,Datenquellen!$F$7:$H$45,3,FALSE))="X"
                                    ),
                          "X",
                          IF((((NETWORKDAYS('Projektkostenkalkulation EP'!$R$8,EOMONTH('Projektkostenkalkulation EP'!$R$8,0)))*('Projektkostenkalkulation EP'!$N$44/5)*
                                        'Projektkostenkalkulation EP'!$R$28)-SUM($AK$17:BN17))&gt;('Projektkostenkalkulation EP'!$N$44/5),('Projektkostenkalkulation EP'!$N$44/5),
                                         (NETWORKDAYS('Projektkostenkalkulation EP'!$R$8,
                                          EOMONTH('Projektkostenkalkulation EP'!$R$8,0)))*('Projektkostenkalkulation EP'!$N$44/5)*'Projektkostenkalkulation EP'!$R$28-SUM($AK$17:BN17))
                          ),
               "X"
            )</f>
        <v>X</v>
      </c>
      <c r="BP17" s="121">
        <f>SUM(AK17:BO17)</f>
        <v>0</v>
      </c>
      <c r="BQ17" s="525">
        <f>BP17-BP18</f>
        <v>0</v>
      </c>
    </row>
    <row r="18" spans="1:69" ht="14.25" customHeight="1" thickBot="1" x14ac:dyDescent="0.25">
      <c r="A18" s="3" t="s">
        <v>82</v>
      </c>
      <c r="B18" s="270"/>
      <c r="C18" s="272"/>
      <c r="D18" s="272"/>
      <c r="E18" s="272"/>
      <c r="F18" s="272"/>
      <c r="G18" s="272"/>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123">
        <f>SUM(B18:AF18)</f>
        <v>0</v>
      </c>
      <c r="AH18" s="526"/>
      <c r="AJ18" s="3" t="s">
        <v>82</v>
      </c>
      <c r="AK18" s="270"/>
      <c r="AL18" s="272"/>
      <c r="AM18" s="272"/>
      <c r="AN18" s="272"/>
      <c r="AO18" s="272"/>
      <c r="AP18" s="272"/>
      <c r="AQ18" s="272"/>
      <c r="AR18" s="272"/>
      <c r="AS18" s="272"/>
      <c r="AT18" s="272"/>
      <c r="AU18" s="272"/>
      <c r="AV18" s="272"/>
      <c r="AW18" s="272"/>
      <c r="AX18" s="272"/>
      <c r="AY18" s="272"/>
      <c r="AZ18" s="272"/>
      <c r="BA18" s="272"/>
      <c r="BB18" s="272"/>
      <c r="BC18" s="272"/>
      <c r="BD18" s="272"/>
      <c r="BE18" s="272"/>
      <c r="BF18" s="272"/>
      <c r="BG18" s="272"/>
      <c r="BH18" s="272"/>
      <c r="BI18" s="272"/>
      <c r="BJ18" s="272"/>
      <c r="BK18" s="272"/>
      <c r="BL18" s="272"/>
      <c r="BM18" s="272"/>
      <c r="BN18" s="272"/>
      <c r="BO18" s="272"/>
      <c r="BP18" s="123">
        <f>SUM(AK18:BO18)</f>
        <v>0</v>
      </c>
      <c r="BQ18" s="526"/>
    </row>
    <row r="19" spans="1:69" ht="14.25" customHeight="1" x14ac:dyDescent="0.2">
      <c r="A19" s="1" t="s">
        <v>59</v>
      </c>
      <c r="B19" s="527" t="str">
        <f>TEXT('Projektkostenkalkulation EP'!$G$8,"MMMM JJJJ")</f>
        <v>Juni 2024</v>
      </c>
      <c r="C19" s="527"/>
      <c r="D19" s="527"/>
      <c r="E19" s="527"/>
      <c r="F19" s="527"/>
      <c r="G19" s="527"/>
      <c r="H19" s="527"/>
      <c r="I19" s="527"/>
      <c r="J19" s="527"/>
      <c r="K19" s="527"/>
      <c r="L19" s="527"/>
      <c r="M19" s="527"/>
      <c r="N19" s="527"/>
      <c r="O19" s="527"/>
      <c r="P19" s="527"/>
      <c r="Q19" s="527"/>
      <c r="R19" s="527"/>
      <c r="S19" s="527"/>
      <c r="T19" s="527"/>
      <c r="U19" s="527"/>
      <c r="V19" s="527"/>
      <c r="W19" s="527"/>
      <c r="X19" s="527"/>
      <c r="Y19" s="527"/>
      <c r="Z19" s="527"/>
      <c r="AA19" s="527"/>
      <c r="AB19" s="527"/>
      <c r="AC19" s="527"/>
      <c r="AD19" s="527"/>
      <c r="AE19" s="527"/>
      <c r="AF19" s="527"/>
      <c r="AG19" s="527"/>
      <c r="AH19" s="528"/>
      <c r="AJ19" s="1" t="s">
        <v>59</v>
      </c>
      <c r="AK19" s="527" t="str">
        <f>TEXT('Projektkostenkalkulation EP'!$S$8,"MMMM JJJJ")</f>
        <v>Juni 2025</v>
      </c>
      <c r="AL19" s="527"/>
      <c r="AM19" s="527"/>
      <c r="AN19" s="527"/>
      <c r="AO19" s="527"/>
      <c r="AP19" s="527"/>
      <c r="AQ19" s="527"/>
      <c r="AR19" s="527"/>
      <c r="AS19" s="527"/>
      <c r="AT19" s="527"/>
      <c r="AU19" s="527"/>
      <c r="AV19" s="527"/>
      <c r="AW19" s="527"/>
      <c r="AX19" s="527"/>
      <c r="AY19" s="527"/>
      <c r="AZ19" s="527"/>
      <c r="BA19" s="527"/>
      <c r="BB19" s="527"/>
      <c r="BC19" s="527"/>
      <c r="BD19" s="527"/>
      <c r="BE19" s="527"/>
      <c r="BF19" s="527"/>
      <c r="BG19" s="527"/>
      <c r="BH19" s="527"/>
      <c r="BI19" s="527"/>
      <c r="BJ19" s="527"/>
      <c r="BK19" s="527"/>
      <c r="BL19" s="527"/>
      <c r="BM19" s="527"/>
      <c r="BN19" s="527"/>
      <c r="BO19" s="527"/>
      <c r="BP19" s="527"/>
      <c r="BQ19" s="528"/>
    </row>
    <row r="20" spans="1:69" ht="14.25" customHeight="1" x14ac:dyDescent="0.2">
      <c r="A20" s="2" t="s">
        <v>81</v>
      </c>
      <c r="B20" s="124" t="str">
        <f>IF(
            OR(
                     TEXT(EDATE('Projektkostenkalkulation EP'!$B$4,5),"TTT") = "Sa",
                     TEXT(EDATE('Projektkostenkalkulation EP'!$B$4,5),"TTT") = "So",
                     IF(ISNA(VLOOKUP(EDATE('Projektkostenkalkulation EP'!$B$4,5),Datenquellen!$F$7:$H$45,3,FALSE))," ",VLOOKUP(EDATE('Projektkostenkalkulation EP'!$B$4,5),Datenquellen!$F$7:$H$45,3,FALSE))="X"
                            ),
                    "X",
                   IF('Projektkostenkalkulation EP'!$G$28&gt;0,('Projektkostenkalkulation EP'!$N$44/5),0)
            )</f>
        <v>X</v>
      </c>
      <c r="C20" s="122" t="str">
        <f xml:space="preserve"> IF(TEXT((EDATE('Projektkostenkalkulation EP'!$B$4,5)+B$3),"MM")=TEXT((EDATE('Projektkostenkalkulation EP'!$B$4,5)+(B$3-1)),"MM"),
             IF(
                        OR(
                                    TEXT((EDATE('Projektkostenkalkulation EP'!$B$4,5)+B$3),"TTT") = "Sa",
                                    TEXT((EDATE('Projektkostenkalkulation EP'!$B$4,5)+B$3),"TTT") = "So",
                                    IF(ISNA(VLOOKUP(EDATE('Projektkostenkalkulation EP'!$B$4,5)+B$3,Datenquellen!$F$7:$H$45,3,FALSE))," ",VLOOKUP(EDATE('Projektkostenkalkulation EP'!$B$4,5)+B$3,Datenquellen!$F$7:$H$45,3,FALSE))="X"
                                    ),
                          "X",
                          IF((((NETWORKDAYS('Projektkostenkalkulation EP'!$G$8,EOMONTH('Projektkostenkalkulation EP'!$G$8,0)))*('Projektkostenkalkulation EP'!$N$44/5)*
                                        'Projektkostenkalkulation EP'!$G$28)-SUM(B$20:$B20))&gt;('Projektkostenkalkulation EP'!$N$44/5),('Projektkostenkalkulation EP'!$N$44/5),
                                         (NETWORKDAYS('Projektkostenkalkulation EP'!$G$8,
                                          EOMONTH('Projektkostenkalkulation EP'!$G$8,0)))*('Projektkostenkalkulation EP'!$N$44/5)*'Projektkostenkalkulation EP'!$G$28-SUM(B$20:$B20))
                          ),
               "X"
            )</f>
        <v>X</v>
      </c>
      <c r="D20" s="122">
        <f xml:space="preserve"> IF(TEXT((EDATE('Projektkostenkalkulation EP'!$B$4,5)+C$3),"MM")=TEXT((EDATE('Projektkostenkalkulation EP'!$B$4,5)+(C$3-1)),"MM"),
             IF(
                        OR(
                                    TEXT((EDATE('Projektkostenkalkulation EP'!$B$4,5)+C$3),"TTT") = "Sa",
                                    TEXT((EDATE('Projektkostenkalkulation EP'!$B$4,5)+C$3),"TTT") = "So",
                                    IF(ISNA(VLOOKUP(EDATE('Projektkostenkalkulation EP'!$B$4,5)+C$3,Datenquellen!$F$7:$H$45,3,FALSE))," ",VLOOKUP(EDATE('Projektkostenkalkulation EP'!$B$4,5)+C$3,Datenquellen!$F$7:$H$45,3,FALSE))="X"
                                    ),
                          "X",
                          IF((((NETWORKDAYS('Projektkostenkalkulation EP'!$G$8,EOMONTH('Projektkostenkalkulation EP'!$G$8,0)))*('Projektkostenkalkulation EP'!$N$44/5)*
                                        'Projektkostenkalkulation EP'!$G$28)-SUM($B$20:C20))&gt;('Projektkostenkalkulation EP'!$N$44/5),('Projektkostenkalkulation EP'!$N$44/5),
                                         (NETWORKDAYS('Projektkostenkalkulation EP'!$G$8,
                                          EOMONTH('Projektkostenkalkulation EP'!$G$8,0)))*('Projektkostenkalkulation EP'!$N$44/5)*'Projektkostenkalkulation EP'!$G$28-SUM($B$20:C20))
                          ),
               "X"
            )</f>
        <v>0</v>
      </c>
      <c r="E20" s="122">
        <f xml:space="preserve"> IF(TEXT((EDATE('Projektkostenkalkulation EP'!$B$4,5)+D$3),"MM")=TEXT((EDATE('Projektkostenkalkulation EP'!$B$4,5)+(D$3-1)),"MM"),
             IF(
                        OR(
                                    TEXT((EDATE('Projektkostenkalkulation EP'!$B$4,5)+D$3),"TTT") = "Sa",
                                    TEXT((EDATE('Projektkostenkalkulation EP'!$B$4,5)+D$3),"TTT") = "So",
                                    IF(ISNA(VLOOKUP(EDATE('Projektkostenkalkulation EP'!$B$4,5)+D$3,Datenquellen!$F$7:$H$45,3,FALSE))," ",VLOOKUP(EDATE('Projektkostenkalkulation EP'!$B$4,5)+D$3,Datenquellen!$F$7:$H$45,3,FALSE))="X"
                                    ),
                          "X",
                          IF((((NETWORKDAYS('Projektkostenkalkulation EP'!$G$8,EOMONTH('Projektkostenkalkulation EP'!$G$8,0)))*('Projektkostenkalkulation EP'!$N$44/5)*
                                        'Projektkostenkalkulation EP'!$G$28)-SUM($B$20:D20))&gt;('Projektkostenkalkulation EP'!$N$44/5),('Projektkostenkalkulation EP'!$N$44/5),
                                         (NETWORKDAYS('Projektkostenkalkulation EP'!$G$8,
                                          EOMONTH('Projektkostenkalkulation EP'!$G$8,0)))*('Projektkostenkalkulation EP'!$N$44/5)*'Projektkostenkalkulation EP'!$G$28-SUM($B$20:D20))
                          ),
               "X"
            )</f>
        <v>0</v>
      </c>
      <c r="F20" s="122">
        <f xml:space="preserve"> IF(TEXT((EDATE('Projektkostenkalkulation EP'!$B$4,5)+E$3),"MM")=TEXT((EDATE('Projektkostenkalkulation EP'!$B$4,5)+(E$3-1)),"MM"),
             IF(
                        OR(
                                    TEXT((EDATE('Projektkostenkalkulation EP'!$B$4,5)+E$3),"TTT") = "Sa",
                                    TEXT((EDATE('Projektkostenkalkulation EP'!$B$4,5)+E$3),"TTT") = "So",
                                    IF(ISNA(VLOOKUP(EDATE('Projektkostenkalkulation EP'!$B$4,5)+E$3,Datenquellen!$F$7:$H$45,3,FALSE))," ",VLOOKUP(EDATE('Projektkostenkalkulation EP'!$B$4,5)+E$3,Datenquellen!$F$7:$H$45,3,FALSE))="X"
                                    ),
                          "X",
                          IF((((NETWORKDAYS('Projektkostenkalkulation EP'!$G$8,EOMONTH('Projektkostenkalkulation EP'!$G$8,0)))*('Projektkostenkalkulation EP'!$N$44/5)*
                                        'Projektkostenkalkulation EP'!$G$28)-SUM($B$20:E20))&gt;('Projektkostenkalkulation EP'!$N$44/5),('Projektkostenkalkulation EP'!$N$44/5),
                                         (NETWORKDAYS('Projektkostenkalkulation EP'!$G$8,
                                          EOMONTH('Projektkostenkalkulation EP'!$G$8,0)))*('Projektkostenkalkulation EP'!$N$44/5)*'Projektkostenkalkulation EP'!$G$28-SUM($B$20:E20))
                          ),
               "X"
            )</f>
        <v>0</v>
      </c>
      <c r="G20" s="122">
        <f xml:space="preserve"> IF(TEXT((EDATE('Projektkostenkalkulation EP'!$B$4,5)+F$3),"MM")=TEXT((EDATE('Projektkostenkalkulation EP'!$B$4,5)+(F$3-1)),"MM"),
             IF(
                        OR(
                                    TEXT((EDATE('Projektkostenkalkulation EP'!$B$4,5)+F$3),"TTT") = "Sa",
                                    TEXT((EDATE('Projektkostenkalkulation EP'!$B$4,5)+F$3),"TTT") = "So",
                                    IF(ISNA(VLOOKUP(EDATE('Projektkostenkalkulation EP'!$B$4,5)+F$3,Datenquellen!$F$7:$H$45,3,FALSE))," ",VLOOKUP(EDATE('Projektkostenkalkulation EP'!$B$4,5)+F$3,Datenquellen!$F$7:$H$45,3,FALSE))="X"
                                    ),
                          "X",
                          IF((((NETWORKDAYS('Projektkostenkalkulation EP'!$G$8,EOMONTH('Projektkostenkalkulation EP'!$G$8,0)))*('Projektkostenkalkulation EP'!$N$44/5)*
                                        'Projektkostenkalkulation EP'!$G$28)-SUM($B$20:F20))&gt;('Projektkostenkalkulation EP'!$N$44/5),('Projektkostenkalkulation EP'!$N$44/5),
                                         (NETWORKDAYS('Projektkostenkalkulation EP'!$G$8,
                                          EOMONTH('Projektkostenkalkulation EP'!$G$8,0)))*('Projektkostenkalkulation EP'!$N$44/5)*'Projektkostenkalkulation EP'!$G$28-SUM($B$20:F20))
                          ),
               "X"
            )</f>
        <v>0</v>
      </c>
      <c r="H20" s="122">
        <f xml:space="preserve"> IF(TEXT((EDATE('Projektkostenkalkulation EP'!$B$4,5)+G$3),"MM")=TEXT((EDATE('Projektkostenkalkulation EP'!$B$4,5)+(G$3-1)),"MM"),
             IF(
                        OR(
                                    TEXT((EDATE('Projektkostenkalkulation EP'!$B$4,5)+G$3),"TTT") = "Sa",
                                    TEXT((EDATE('Projektkostenkalkulation EP'!$B$4,5)+G$3),"TTT") = "So",
                                    IF(ISNA(VLOOKUP(EDATE('Projektkostenkalkulation EP'!$B$4,5)+G$3,Datenquellen!$F$7:$H$45,3,FALSE))," ",VLOOKUP(EDATE('Projektkostenkalkulation EP'!$B$4,5)+G$3,Datenquellen!$F$7:$H$45,3,FALSE))="X"
                                    ),
                          "X",
                          IF((((NETWORKDAYS('Projektkostenkalkulation EP'!$G$8,EOMONTH('Projektkostenkalkulation EP'!$G$8,0)))*('Projektkostenkalkulation EP'!$N$44/5)*
                                        'Projektkostenkalkulation EP'!$G$28)-SUM($B$20:G20))&gt;('Projektkostenkalkulation EP'!$N$44/5),('Projektkostenkalkulation EP'!$N$44/5),
                                         (NETWORKDAYS('Projektkostenkalkulation EP'!$G$8,
                                          EOMONTH('Projektkostenkalkulation EP'!$G$8,0)))*('Projektkostenkalkulation EP'!$N$44/5)*'Projektkostenkalkulation EP'!$G$28-SUM($B$20:G20))
                          ),
               "X"
            )</f>
        <v>0</v>
      </c>
      <c r="I20" s="122" t="str">
        <f xml:space="preserve"> IF(TEXT((EDATE('Projektkostenkalkulation EP'!$B$4,5)+H$3),"MM")=TEXT((EDATE('Projektkostenkalkulation EP'!$B$4,5)+(H$3-1)),"MM"),
             IF(
                        OR(
                                    TEXT((EDATE('Projektkostenkalkulation EP'!$B$4,5)+H$3),"TTT") = "Sa",
                                    TEXT((EDATE('Projektkostenkalkulation EP'!$B$4,5)+H$3),"TTT") = "So",
                                    IF(ISNA(VLOOKUP(EDATE('Projektkostenkalkulation EP'!$B$4,5)+H$3,Datenquellen!$F$7:$H$45,3,FALSE))," ",VLOOKUP(EDATE('Projektkostenkalkulation EP'!$B$4,5)+H$3,Datenquellen!$F$7:$H$45,3,FALSE))="X"
                                    ),
                          "X",
                          IF((((NETWORKDAYS('Projektkostenkalkulation EP'!$G$8,EOMONTH('Projektkostenkalkulation EP'!$G$8,0)))*('Projektkostenkalkulation EP'!$N$44/5)*
                                        'Projektkostenkalkulation EP'!$G$28)-SUM($B$20:H20))&gt;('Projektkostenkalkulation EP'!$N$44/5),('Projektkostenkalkulation EP'!$N$44/5),
                                         (NETWORKDAYS('Projektkostenkalkulation EP'!$G$8,
                                          EOMONTH('Projektkostenkalkulation EP'!$G$8,0)))*('Projektkostenkalkulation EP'!$N$44/5)*'Projektkostenkalkulation EP'!$G$28-SUM($B$20:H20))
                          ),
               "X"
            )</f>
        <v>X</v>
      </c>
      <c r="J20" s="122" t="str">
        <f xml:space="preserve"> IF(TEXT((EDATE('Projektkostenkalkulation EP'!$B$4,5)+I$3),"MM")=TEXT((EDATE('Projektkostenkalkulation EP'!$B$4,5)+(I$3-1)),"MM"),
             IF(
                        OR(
                                    TEXT((EDATE('Projektkostenkalkulation EP'!$B$4,5)+I$3),"TTT") = "Sa",
                                    TEXT((EDATE('Projektkostenkalkulation EP'!$B$4,5)+I$3),"TTT") = "So",
                                    IF(ISNA(VLOOKUP(EDATE('Projektkostenkalkulation EP'!$B$4,5)+I$3,Datenquellen!$F$7:$H$45,3,FALSE))," ",VLOOKUP(EDATE('Projektkostenkalkulation EP'!$B$4,5)+I$3,Datenquellen!$F$7:$H$45,3,FALSE))="X"
                                    ),
                          "X",
                          IF((((NETWORKDAYS('Projektkostenkalkulation EP'!$G$8,EOMONTH('Projektkostenkalkulation EP'!$G$8,0)))*('Projektkostenkalkulation EP'!$N$44/5)*
                                        'Projektkostenkalkulation EP'!$G$28)-SUM($B$20:I20))&gt;('Projektkostenkalkulation EP'!$N$44/5),('Projektkostenkalkulation EP'!$N$44/5),
                                         (NETWORKDAYS('Projektkostenkalkulation EP'!$G$8,
                                          EOMONTH('Projektkostenkalkulation EP'!$G$8,0)))*('Projektkostenkalkulation EP'!$N$44/5)*'Projektkostenkalkulation EP'!$G$28-SUM($B$20:I20))
                          ),
               "X"
            )</f>
        <v>X</v>
      </c>
      <c r="K20" s="122">
        <f xml:space="preserve"> IF(TEXT((EDATE('Projektkostenkalkulation EP'!$B$4,5)+J$3),"MM")=TEXT((EDATE('Projektkostenkalkulation EP'!$B$4,5)+(J$3-1)),"MM"),
             IF(
                        OR(
                                    TEXT((EDATE('Projektkostenkalkulation EP'!$B$4,5)+J$3),"TTT") = "Sa",
                                    TEXT((EDATE('Projektkostenkalkulation EP'!$B$4,5)+J$3),"TTT") = "So",
                                    IF(ISNA(VLOOKUP(EDATE('Projektkostenkalkulation EP'!$B$4,5)+J$3,Datenquellen!$F$7:$H$45,3,FALSE))," ",VLOOKUP(EDATE('Projektkostenkalkulation EP'!$B$4,5)+J$3,Datenquellen!$F$7:$H$45,3,FALSE))="X"
                                    ),
                          "X",
                          IF((((NETWORKDAYS('Projektkostenkalkulation EP'!$G$8,EOMONTH('Projektkostenkalkulation EP'!$G$8,0)))*('Projektkostenkalkulation EP'!$N$44/5)*
                                        'Projektkostenkalkulation EP'!$G$28)-SUM($B$20:J20))&gt;('Projektkostenkalkulation EP'!$N$44/5),('Projektkostenkalkulation EP'!$N$44/5),
                                         (NETWORKDAYS('Projektkostenkalkulation EP'!$G$8,
                                          EOMONTH('Projektkostenkalkulation EP'!$G$8,0)))*('Projektkostenkalkulation EP'!$N$44/5)*'Projektkostenkalkulation EP'!$G$28-SUM($B$20:J20))
                          ),
               "X"
            )</f>
        <v>0</v>
      </c>
      <c r="L20" s="122">
        <f xml:space="preserve"> IF(TEXT((EDATE('Projektkostenkalkulation EP'!$B$4,5)+K$3),"MM")=TEXT((EDATE('Projektkostenkalkulation EP'!$B$4,5)+(K$3-1)),"MM"),
             IF(
                        OR(
                                    TEXT((EDATE('Projektkostenkalkulation EP'!$B$4,5)+K$3),"TTT") = "Sa",
                                    TEXT((EDATE('Projektkostenkalkulation EP'!$B$4,5)+K$3),"TTT") = "So",
                                    IF(ISNA(VLOOKUP(EDATE('Projektkostenkalkulation EP'!$B$4,5)+K$3,Datenquellen!$F$7:$H$45,3,FALSE))," ",VLOOKUP(EDATE('Projektkostenkalkulation EP'!$B$4,5)+K$3,Datenquellen!$F$7:$H$45,3,FALSE))="X"
                                    ),
                          "X",
                          IF((((NETWORKDAYS('Projektkostenkalkulation EP'!$G$8,EOMONTH('Projektkostenkalkulation EP'!$G$8,0)))*('Projektkostenkalkulation EP'!$N$44/5)*
                                        'Projektkostenkalkulation EP'!$G$28)-SUM($B$20:K20))&gt;('Projektkostenkalkulation EP'!$N$44/5),('Projektkostenkalkulation EP'!$N$44/5),
                                         (NETWORKDAYS('Projektkostenkalkulation EP'!$G$8,
                                          EOMONTH('Projektkostenkalkulation EP'!$G$8,0)))*('Projektkostenkalkulation EP'!$N$44/5)*'Projektkostenkalkulation EP'!$G$28-SUM($B$20:K20))
                          ),
               "X"
            )</f>
        <v>0</v>
      </c>
      <c r="M20" s="122">
        <f xml:space="preserve"> IF(TEXT((EDATE('Projektkostenkalkulation EP'!$B$4,5)+L$3),"MM")=TEXT((EDATE('Projektkostenkalkulation EP'!$B$4,5)+(L$3-1)),"MM"),
             IF(
                        OR(
                                    TEXT((EDATE('Projektkostenkalkulation EP'!$B$4,5)+L$3),"TTT") = "Sa",
                                    TEXT((EDATE('Projektkostenkalkulation EP'!$B$4,5)+L$3),"TTT") = "So",
                                    IF(ISNA(VLOOKUP(EDATE('Projektkostenkalkulation EP'!$B$4,5)+L$3,Datenquellen!$F$7:$H$45,3,FALSE))," ",VLOOKUP(EDATE('Projektkostenkalkulation EP'!$B$4,5)+L$3,Datenquellen!$F$7:$H$45,3,FALSE))="X"
                                    ),
                          "X",
                          IF((((NETWORKDAYS('Projektkostenkalkulation EP'!$G$8,EOMONTH('Projektkostenkalkulation EP'!$G$8,0)))*('Projektkostenkalkulation EP'!$N$44/5)*
                                        'Projektkostenkalkulation EP'!$G$28)-SUM($B$20:L20))&gt;('Projektkostenkalkulation EP'!$N$44/5),('Projektkostenkalkulation EP'!$N$44/5),
                                         (NETWORKDAYS('Projektkostenkalkulation EP'!$G$8,
                                          EOMONTH('Projektkostenkalkulation EP'!$G$8,0)))*('Projektkostenkalkulation EP'!$N$44/5)*'Projektkostenkalkulation EP'!$G$28-SUM($B$20:L20))
                          ),
               "X"
            )</f>
        <v>0</v>
      </c>
      <c r="N20" s="122">
        <f xml:space="preserve"> IF(TEXT((EDATE('Projektkostenkalkulation EP'!$B$4,5)+M$3),"MM")=TEXT((EDATE('Projektkostenkalkulation EP'!$B$4,5)+(M$3-1)),"MM"),
             IF(
                        OR(
                                    TEXT((EDATE('Projektkostenkalkulation EP'!$B$4,5)+M$3),"TTT") = "Sa",
                                    TEXT((EDATE('Projektkostenkalkulation EP'!$B$4,5)+M$3),"TTT") = "So",
                                    IF(ISNA(VLOOKUP(EDATE('Projektkostenkalkulation EP'!$B$4,5)+M$3,Datenquellen!$F$7:$H$45,3,FALSE))," ",VLOOKUP(EDATE('Projektkostenkalkulation EP'!$B$4,5)+M$3,Datenquellen!$F$7:$H$45,3,FALSE))="X"
                                    ),
                          "X",
                          IF((((NETWORKDAYS('Projektkostenkalkulation EP'!$G$8,EOMONTH('Projektkostenkalkulation EP'!$G$8,0)))*('Projektkostenkalkulation EP'!$N$44/5)*
                                        'Projektkostenkalkulation EP'!$G$28)-SUM($B$20:M20))&gt;('Projektkostenkalkulation EP'!$N$44/5),('Projektkostenkalkulation EP'!$N$44/5),
                                         (NETWORKDAYS('Projektkostenkalkulation EP'!$G$8,
                                          EOMONTH('Projektkostenkalkulation EP'!$G$8,0)))*('Projektkostenkalkulation EP'!$N$44/5)*'Projektkostenkalkulation EP'!$G$28-SUM($B$20:M20))
                          ),
               "X"
            )</f>
        <v>0</v>
      </c>
      <c r="O20" s="122">
        <f xml:space="preserve"> IF(TEXT((EDATE('Projektkostenkalkulation EP'!$B$4,5)+N$3),"MM")=TEXT((EDATE('Projektkostenkalkulation EP'!$B$4,5)+(N$3-1)),"MM"),
             IF(
                        OR(
                                    TEXT((EDATE('Projektkostenkalkulation EP'!$B$4,5)+N$3),"TTT") = "Sa",
                                    TEXT((EDATE('Projektkostenkalkulation EP'!$B$4,5)+N$3),"TTT") = "So",
                                    IF(ISNA(VLOOKUP(EDATE('Projektkostenkalkulation EP'!$B$4,5)+N$3,Datenquellen!$F$7:$H$45,3,FALSE))," ",VLOOKUP(EDATE('Projektkostenkalkulation EP'!$B$4,5)+N$3,Datenquellen!$F$7:$H$45,3,FALSE))="X"
                                    ),
                          "X",
                          IF((((NETWORKDAYS('Projektkostenkalkulation EP'!$G$8,EOMONTH('Projektkostenkalkulation EP'!$G$8,0)))*('Projektkostenkalkulation EP'!$N$44/5)*
                                        'Projektkostenkalkulation EP'!$G$28)-SUM($B$20:N20))&gt;('Projektkostenkalkulation EP'!$N$44/5),('Projektkostenkalkulation EP'!$N$44/5),
                                         (NETWORKDAYS('Projektkostenkalkulation EP'!$G$8,
                                          EOMONTH('Projektkostenkalkulation EP'!$G$8,0)))*('Projektkostenkalkulation EP'!$N$44/5)*'Projektkostenkalkulation EP'!$G$28-SUM($B$20:N20))
                          ),
               "X"
            )</f>
        <v>0</v>
      </c>
      <c r="P20" s="122" t="str">
        <f xml:space="preserve"> IF(TEXT((EDATE('Projektkostenkalkulation EP'!$B$4,5)+O$3),"MM")=TEXT((EDATE('Projektkostenkalkulation EP'!$B$4,5)+(O$3-1)),"MM"),
             IF(
                        OR(
                                    TEXT((EDATE('Projektkostenkalkulation EP'!$B$4,5)+O$3),"TTT") = "Sa",
                                    TEXT((EDATE('Projektkostenkalkulation EP'!$B$4,5)+O$3),"TTT") = "So",
                                    IF(ISNA(VLOOKUP(EDATE('Projektkostenkalkulation EP'!$B$4,5)+O$3,Datenquellen!$F$7:$H$45,3,FALSE))," ",VLOOKUP(EDATE('Projektkostenkalkulation EP'!$B$4,5)+O$3,Datenquellen!$F$7:$H$45,3,FALSE))="X"
                                    ),
                          "X",
                          IF((((NETWORKDAYS('Projektkostenkalkulation EP'!$G$8,EOMONTH('Projektkostenkalkulation EP'!$G$8,0)))*('Projektkostenkalkulation EP'!$N$44/5)*
                                        'Projektkostenkalkulation EP'!$G$28)-SUM($B$20:O20))&gt;('Projektkostenkalkulation EP'!$N$44/5),('Projektkostenkalkulation EP'!$N$44/5),
                                         (NETWORKDAYS('Projektkostenkalkulation EP'!$G$8,
                                          EOMONTH('Projektkostenkalkulation EP'!$G$8,0)))*('Projektkostenkalkulation EP'!$N$44/5)*'Projektkostenkalkulation EP'!$G$28-SUM($B$20:O20))
                          ),
               "X"
            )</f>
        <v>X</v>
      </c>
      <c r="Q20" s="122" t="str">
        <f xml:space="preserve"> IF(TEXT((EDATE('Projektkostenkalkulation EP'!$B$4,5)+P$3),"MM")=TEXT((EDATE('Projektkostenkalkulation EP'!$B$4,5)+(P$3-1)),"MM"),
             IF(
                        OR(
                                    TEXT((EDATE('Projektkostenkalkulation EP'!$B$4,5)+P$3),"TTT") = "Sa",
                                    TEXT((EDATE('Projektkostenkalkulation EP'!$B$4,5)+P$3),"TTT") = "So",
                                    IF(ISNA(VLOOKUP(EDATE('Projektkostenkalkulation EP'!$B$4,5)+P$3,Datenquellen!$F$7:$H$45,3,FALSE))," ",VLOOKUP(EDATE('Projektkostenkalkulation EP'!$B$4,5)+P$3,Datenquellen!$F$7:$H$45,3,FALSE))="X"
                                    ),
                          "X",
                          IF((((NETWORKDAYS('Projektkostenkalkulation EP'!$G$8,EOMONTH('Projektkostenkalkulation EP'!$G$8,0)))*('Projektkostenkalkulation EP'!$N$44/5)*
                                        'Projektkostenkalkulation EP'!$G$28)-SUM($B$20:P20))&gt;('Projektkostenkalkulation EP'!$N$44/5),('Projektkostenkalkulation EP'!$N$44/5),
                                         (NETWORKDAYS('Projektkostenkalkulation EP'!$G$8,
                                          EOMONTH('Projektkostenkalkulation EP'!$G$8,0)))*('Projektkostenkalkulation EP'!$N$44/5)*'Projektkostenkalkulation EP'!$G$28-SUM($B$20:P20))
                          ),
               "X"
            )</f>
        <v>X</v>
      </c>
      <c r="R20" s="122">
        <f xml:space="preserve"> IF(TEXT((EDATE('Projektkostenkalkulation EP'!$B$4,5)+Q$3),"MM")=TEXT((EDATE('Projektkostenkalkulation EP'!$B$4,5)+(Q$3-1)),"MM"),
             IF(
                        OR(
                                    TEXT((EDATE('Projektkostenkalkulation EP'!$B$4,5)+Q$3),"TTT") = "Sa",
                                    TEXT((EDATE('Projektkostenkalkulation EP'!$B$4,5)+Q$3),"TTT") = "So",
                                    IF(ISNA(VLOOKUP(EDATE('Projektkostenkalkulation EP'!$B$4,5)+Q$3,Datenquellen!$F$7:$H$45,3,FALSE))," ",VLOOKUP(EDATE('Projektkostenkalkulation EP'!$B$4,5)+Q$3,Datenquellen!$F$7:$H$45,3,FALSE))="X"
                                    ),
                          "X",
                          IF((((NETWORKDAYS('Projektkostenkalkulation EP'!$G$8,EOMONTH('Projektkostenkalkulation EP'!$G$8,0)))*('Projektkostenkalkulation EP'!$N$44/5)*
                                        'Projektkostenkalkulation EP'!$G$28)-SUM($B$20:Q20))&gt;('Projektkostenkalkulation EP'!$N$44/5),('Projektkostenkalkulation EP'!$N$44/5),
                                         (NETWORKDAYS('Projektkostenkalkulation EP'!$G$8,
                                          EOMONTH('Projektkostenkalkulation EP'!$G$8,0)))*('Projektkostenkalkulation EP'!$N$44/5)*'Projektkostenkalkulation EP'!$G$28-SUM($B$20:Q20))
                          ),
               "X"
            )</f>
        <v>0</v>
      </c>
      <c r="S20" s="122">
        <f xml:space="preserve"> IF(TEXT((EDATE('Projektkostenkalkulation EP'!$B$4,5)+R$3),"MM")=TEXT((EDATE('Projektkostenkalkulation EP'!$B$4,5)+(R$3-1)),"MM"),
             IF(
                        OR(
                                    TEXT((EDATE('Projektkostenkalkulation EP'!$B$4,5)+R$3),"TTT") = "Sa",
                                    TEXT((EDATE('Projektkostenkalkulation EP'!$B$4,5)+R$3),"TTT") = "So",
                                    IF(ISNA(VLOOKUP(EDATE('Projektkostenkalkulation EP'!$B$4,5)+R$3,Datenquellen!$F$7:$H$45,3,FALSE))," ",VLOOKUP(EDATE('Projektkostenkalkulation EP'!$B$4,5)+R$3,Datenquellen!$F$7:$H$45,3,FALSE))="X"
                                    ),
                          "X",
                          IF((((NETWORKDAYS('Projektkostenkalkulation EP'!$G$8,EOMONTH('Projektkostenkalkulation EP'!$G$8,0)))*('Projektkostenkalkulation EP'!$N$44/5)*
                                        'Projektkostenkalkulation EP'!$G$28)-SUM($B$20:R20))&gt;('Projektkostenkalkulation EP'!$N$44/5),('Projektkostenkalkulation EP'!$N$44/5),
                                         (NETWORKDAYS('Projektkostenkalkulation EP'!$G$8,
                                          EOMONTH('Projektkostenkalkulation EP'!$G$8,0)))*('Projektkostenkalkulation EP'!$N$44/5)*'Projektkostenkalkulation EP'!$G$28-SUM($B$20:R20))
                          ),
               "X"
            )</f>
        <v>0</v>
      </c>
      <c r="T20" s="122">
        <f xml:space="preserve"> IF(TEXT((EDATE('Projektkostenkalkulation EP'!$B$4,5)+S$3),"MM")=TEXT((EDATE('Projektkostenkalkulation EP'!$B$4,5)+(S$3-1)),"MM"),
             IF(
                        OR(
                                    TEXT((EDATE('Projektkostenkalkulation EP'!$B$4,5)+S$3),"TTT") = "Sa",
                                    TEXT((EDATE('Projektkostenkalkulation EP'!$B$4,5)+S$3),"TTT") = "So",
                                    IF(ISNA(VLOOKUP(EDATE('Projektkostenkalkulation EP'!$B$4,5)+S$3,Datenquellen!$F$7:$H$45,3,FALSE))," ",VLOOKUP(EDATE('Projektkostenkalkulation EP'!$B$4,5)+S$3,Datenquellen!$F$7:$H$45,3,FALSE))="X"
                                    ),
                          "X",
                          IF((((NETWORKDAYS('Projektkostenkalkulation EP'!$G$8,EOMONTH('Projektkostenkalkulation EP'!$G$8,0)))*('Projektkostenkalkulation EP'!$N$44/5)*
                                        'Projektkostenkalkulation EP'!$G$28)-SUM($B$20:S20))&gt;('Projektkostenkalkulation EP'!$N$44/5),('Projektkostenkalkulation EP'!$N$44/5),
                                         (NETWORKDAYS('Projektkostenkalkulation EP'!$G$8,
                                          EOMONTH('Projektkostenkalkulation EP'!$G$8,0)))*('Projektkostenkalkulation EP'!$N$44/5)*'Projektkostenkalkulation EP'!$G$28-SUM($B$20:S20))
                          ),
               "X"
            )</f>
        <v>0</v>
      </c>
      <c r="U20" s="122">
        <f xml:space="preserve"> IF(TEXT((EDATE('Projektkostenkalkulation EP'!$B$4,5)+T$3),"MM")=TEXT((EDATE('Projektkostenkalkulation EP'!$B$4,5)+(T$3-1)),"MM"),
             IF(
                        OR(
                                    TEXT((EDATE('Projektkostenkalkulation EP'!$B$4,5)+T$3),"TTT") = "Sa",
                                    TEXT((EDATE('Projektkostenkalkulation EP'!$B$4,5)+T$3),"TTT") = "So",
                                    IF(ISNA(VLOOKUP(EDATE('Projektkostenkalkulation EP'!$B$4,5)+T$3,Datenquellen!$F$7:$H$45,3,FALSE))," ",VLOOKUP(EDATE('Projektkostenkalkulation EP'!$B$4,5)+T$3,Datenquellen!$F$7:$H$45,3,FALSE))="X"
                                    ),
                          "X",
                          IF((((NETWORKDAYS('Projektkostenkalkulation EP'!$G$8,EOMONTH('Projektkostenkalkulation EP'!$G$8,0)))*('Projektkostenkalkulation EP'!$N$44/5)*
                                        'Projektkostenkalkulation EP'!$G$28)-SUM($B$20:T20))&gt;('Projektkostenkalkulation EP'!$N$44/5),('Projektkostenkalkulation EP'!$N$44/5),
                                         (NETWORKDAYS('Projektkostenkalkulation EP'!$G$8,
                                          EOMONTH('Projektkostenkalkulation EP'!$G$8,0)))*('Projektkostenkalkulation EP'!$N$44/5)*'Projektkostenkalkulation EP'!$G$28-SUM($B$20:T20))
                          ),
               "X"
            )</f>
        <v>0</v>
      </c>
      <c r="V20" s="122">
        <f xml:space="preserve"> IF(TEXT((EDATE('Projektkostenkalkulation EP'!$B$4,5)+U$3),"MM")=TEXT((EDATE('Projektkostenkalkulation EP'!$B$4,5)+(U$3-1)),"MM"),
             IF(
                        OR(
                                    TEXT((EDATE('Projektkostenkalkulation EP'!$B$4,5)+U$3),"TTT") = "Sa",
                                    TEXT((EDATE('Projektkostenkalkulation EP'!$B$4,5)+U$3),"TTT") = "So",
                                    IF(ISNA(VLOOKUP(EDATE('Projektkostenkalkulation EP'!$B$4,5)+U$3,Datenquellen!$F$7:$H$45,3,FALSE))," ",VLOOKUP(EDATE('Projektkostenkalkulation EP'!$B$4,5)+U$3,Datenquellen!$F$7:$H$45,3,FALSE))="X"
                                    ),
                          "X",
                          IF((((NETWORKDAYS('Projektkostenkalkulation EP'!$G$8,EOMONTH('Projektkostenkalkulation EP'!$G$8,0)))*('Projektkostenkalkulation EP'!$N$44/5)*
                                        'Projektkostenkalkulation EP'!$G$28)-SUM($B$20:U20))&gt;('Projektkostenkalkulation EP'!$N$44/5),('Projektkostenkalkulation EP'!$N$44/5),
                                         (NETWORKDAYS('Projektkostenkalkulation EP'!$G$8,
                                          EOMONTH('Projektkostenkalkulation EP'!$G$8,0)))*('Projektkostenkalkulation EP'!$N$44/5)*'Projektkostenkalkulation EP'!$G$28-SUM($B$20:U20))
                          ),
               "X"
            )</f>
        <v>0</v>
      </c>
      <c r="W20" s="122" t="str">
        <f xml:space="preserve"> IF(TEXT((EDATE('Projektkostenkalkulation EP'!$B$4,5)+V$3),"MM")=TEXT((EDATE('Projektkostenkalkulation EP'!$B$4,5)+(V$3-1)),"MM"),
             IF(
                        OR(
                                    TEXT((EDATE('Projektkostenkalkulation EP'!$B$4,5)+V$3),"TTT") = "Sa",
                                    TEXT((EDATE('Projektkostenkalkulation EP'!$B$4,5)+V$3),"TTT") = "So",
                                    IF(ISNA(VLOOKUP(EDATE('Projektkostenkalkulation EP'!$B$4,5)+V$3,Datenquellen!$F$7:$H$45,3,FALSE))," ",VLOOKUP(EDATE('Projektkostenkalkulation EP'!$B$4,5)+V$3,Datenquellen!$F$7:$H$45,3,FALSE))="X"
                                    ),
                          "X",
                          IF((((NETWORKDAYS('Projektkostenkalkulation EP'!$G$8,EOMONTH('Projektkostenkalkulation EP'!$G$8,0)))*('Projektkostenkalkulation EP'!$N$44/5)*
                                        'Projektkostenkalkulation EP'!$G$28)-SUM($B$20:V20))&gt;('Projektkostenkalkulation EP'!$N$44/5),('Projektkostenkalkulation EP'!$N$44/5),
                                         (NETWORKDAYS('Projektkostenkalkulation EP'!$G$8,
                                          EOMONTH('Projektkostenkalkulation EP'!$G$8,0)))*('Projektkostenkalkulation EP'!$N$44/5)*'Projektkostenkalkulation EP'!$G$28-SUM($B$20:V20))
                          ),
               "X"
            )</f>
        <v>X</v>
      </c>
      <c r="X20" s="122" t="str">
        <f xml:space="preserve"> IF(TEXT((EDATE('Projektkostenkalkulation EP'!$B$4,5)+W$3),"MM")=TEXT((EDATE('Projektkostenkalkulation EP'!$B$4,5)+(W$3-1)),"MM"),
             IF(
                        OR(
                                    TEXT((EDATE('Projektkostenkalkulation EP'!$B$4,5)+W$3),"TTT") = "Sa",
                                    TEXT((EDATE('Projektkostenkalkulation EP'!$B$4,5)+W$3),"TTT") = "So",
                                    IF(ISNA(VLOOKUP(EDATE('Projektkostenkalkulation EP'!$B$4,5)+W$3,Datenquellen!$F$7:$H$45,3,FALSE))," ",VLOOKUP(EDATE('Projektkostenkalkulation EP'!$B$4,5)+W$3,Datenquellen!$F$7:$H$45,3,FALSE))="X"
                                    ),
                          "X",
                          IF((((NETWORKDAYS('Projektkostenkalkulation EP'!$G$8,EOMONTH('Projektkostenkalkulation EP'!$G$8,0)))*('Projektkostenkalkulation EP'!$N$44/5)*
                                        'Projektkostenkalkulation EP'!$G$28)-SUM($B$20:W20))&gt;('Projektkostenkalkulation EP'!$N$44/5),('Projektkostenkalkulation EP'!$N$44/5),
                                         (NETWORKDAYS('Projektkostenkalkulation EP'!$G$8,
                                          EOMONTH('Projektkostenkalkulation EP'!$G$8,0)))*('Projektkostenkalkulation EP'!$N$44/5)*'Projektkostenkalkulation EP'!$G$28-SUM($B$20:W20))
                          ),
               "X"
            )</f>
        <v>X</v>
      </c>
      <c r="Y20" s="122">
        <f xml:space="preserve"> IF(TEXT((EDATE('Projektkostenkalkulation EP'!$B$4,5)+X$3),"MM")=TEXT((EDATE('Projektkostenkalkulation EP'!$B$4,5)+(X$3-1)),"MM"),
             IF(
                        OR(
                                    TEXT((EDATE('Projektkostenkalkulation EP'!$B$4,5)+X$3),"TTT") = "Sa",
                                    TEXT((EDATE('Projektkostenkalkulation EP'!$B$4,5)+X$3),"TTT") = "So",
                                    IF(ISNA(VLOOKUP(EDATE('Projektkostenkalkulation EP'!$B$4,5)+X$3,Datenquellen!$F$7:$H$45,3,FALSE))," ",VLOOKUP(EDATE('Projektkostenkalkulation EP'!$B$4,5)+X$3,Datenquellen!$F$7:$H$45,3,FALSE))="X"
                                    ),
                          "X",
                          IF((((NETWORKDAYS('Projektkostenkalkulation EP'!$G$8,EOMONTH('Projektkostenkalkulation EP'!$G$8,0)))*('Projektkostenkalkulation EP'!$N$44/5)*
                                        'Projektkostenkalkulation EP'!$G$28)-SUM($B$20:X20))&gt;('Projektkostenkalkulation EP'!$N$44/5),('Projektkostenkalkulation EP'!$N$44/5),
                                         (NETWORKDAYS('Projektkostenkalkulation EP'!$G$8,
                                          EOMONTH('Projektkostenkalkulation EP'!$G$8,0)))*('Projektkostenkalkulation EP'!$N$44/5)*'Projektkostenkalkulation EP'!$G$28-SUM($B$20:X20))
                          ),
               "X"
            )</f>
        <v>0</v>
      </c>
      <c r="Z20" s="122">
        <f xml:space="preserve"> IF(TEXT((EDATE('Projektkostenkalkulation EP'!$B$4,5)+Y$3),"MM")=TEXT((EDATE('Projektkostenkalkulation EP'!$B$4,5)+(Y$3-1)),"MM"),
             IF(
                        OR(
                                    TEXT((EDATE('Projektkostenkalkulation EP'!$B$4,5)+Y$3),"TTT") = "Sa",
                                    TEXT((EDATE('Projektkostenkalkulation EP'!$B$4,5)+Y$3),"TTT") = "So",
                                    IF(ISNA(VLOOKUP(EDATE('Projektkostenkalkulation EP'!$B$4,5)+Y$3,Datenquellen!$F$7:$H$45,3,FALSE))," ",VLOOKUP(EDATE('Projektkostenkalkulation EP'!$B$4,5)+Y$3,Datenquellen!$F$7:$H$45,3,FALSE))="X"
                                    ),
                          "X",
                          IF((((NETWORKDAYS('Projektkostenkalkulation EP'!$G$8,EOMONTH('Projektkostenkalkulation EP'!$G$8,0)))*('Projektkostenkalkulation EP'!$N$44/5)*
                                        'Projektkostenkalkulation EP'!$G$28)-SUM($B$20:Y20))&gt;('Projektkostenkalkulation EP'!$N$44/5),('Projektkostenkalkulation EP'!$N$44/5),
                                         (NETWORKDAYS('Projektkostenkalkulation EP'!$G$8,
                                          EOMONTH('Projektkostenkalkulation EP'!$G$8,0)))*('Projektkostenkalkulation EP'!$N$44/5)*'Projektkostenkalkulation EP'!$G$28-SUM($B$20:Y20))
                          ),
               "X"
            )</f>
        <v>0</v>
      </c>
      <c r="AA20" s="122">
        <f xml:space="preserve"> IF(TEXT((EDATE('Projektkostenkalkulation EP'!$B$4,5)+Z$3),"MM")=TEXT((EDATE('Projektkostenkalkulation EP'!$B$4,5)+(Z$3-1)),"MM"),
             IF(
                        OR(
                                    TEXT((EDATE('Projektkostenkalkulation EP'!$B$4,5)+Z$3),"TTT") = "Sa",
                                    TEXT((EDATE('Projektkostenkalkulation EP'!$B$4,5)+Z$3),"TTT") = "So",
                                    IF(ISNA(VLOOKUP(EDATE('Projektkostenkalkulation EP'!$B$4,5)+Z$3,Datenquellen!$F$7:$H$45,3,FALSE))," ",VLOOKUP(EDATE('Projektkostenkalkulation EP'!$B$4,5)+Z$3,Datenquellen!$F$7:$H$45,3,FALSE))="X"
                                    ),
                          "X",
                          IF((((NETWORKDAYS('Projektkostenkalkulation EP'!$G$8,EOMONTH('Projektkostenkalkulation EP'!$G$8,0)))*('Projektkostenkalkulation EP'!$N$44/5)*
                                        'Projektkostenkalkulation EP'!$G$28)-SUM($B$20:Z20))&gt;('Projektkostenkalkulation EP'!$N$44/5),('Projektkostenkalkulation EP'!$N$44/5),
                                         (NETWORKDAYS('Projektkostenkalkulation EP'!$G$8,
                                          EOMONTH('Projektkostenkalkulation EP'!$G$8,0)))*('Projektkostenkalkulation EP'!$N$44/5)*'Projektkostenkalkulation EP'!$G$28-SUM($B$20:Z20))
                          ),
               "X"
            )</f>
        <v>0</v>
      </c>
      <c r="AB20" s="122">
        <f xml:space="preserve"> IF(TEXT((EDATE('Projektkostenkalkulation EP'!$B$4,5)+AA$3),"MM")=TEXT((EDATE('Projektkostenkalkulation EP'!$B$4,5)+(AA$3-1)),"MM"),
             IF(
                        OR(
                                    TEXT((EDATE('Projektkostenkalkulation EP'!$B$4,5)+AA$3),"TTT") = "Sa",
                                    TEXT((EDATE('Projektkostenkalkulation EP'!$B$4,5)+AA$3),"TTT") = "So",
                                    IF(ISNA(VLOOKUP(EDATE('Projektkostenkalkulation EP'!$B$4,5)+AA$3,Datenquellen!$F$7:$H$45,3,FALSE))," ",VLOOKUP(EDATE('Projektkostenkalkulation EP'!$B$4,5)+AA$3,Datenquellen!$F$7:$H$45,3,FALSE))="X"
                                    ),
                          "X",
                          IF((((NETWORKDAYS('Projektkostenkalkulation EP'!$G$8,EOMONTH('Projektkostenkalkulation EP'!$G$8,0)))*('Projektkostenkalkulation EP'!$N$44/5)*
                                        'Projektkostenkalkulation EP'!$G$28)-SUM($B$20:AA20))&gt;('Projektkostenkalkulation EP'!$N$44/5),('Projektkostenkalkulation EP'!$N$44/5),
                                         (NETWORKDAYS('Projektkostenkalkulation EP'!$G$8,
                                          EOMONTH('Projektkostenkalkulation EP'!$G$8,0)))*('Projektkostenkalkulation EP'!$N$44/5)*'Projektkostenkalkulation EP'!$G$28-SUM($B$20:AA20))
                          ),
               "X"
            )</f>
        <v>0</v>
      </c>
      <c r="AC20" s="122">
        <f xml:space="preserve"> IF(TEXT((EDATE('Projektkostenkalkulation EP'!$B$4,5)+AB$3),"MM")=TEXT((EDATE('Projektkostenkalkulation EP'!$B$4,5)+(AB$3-1)),"MM"),
             IF(
                        OR(
                                    TEXT((EDATE('Projektkostenkalkulation EP'!$B$4,5)+AB$3),"TTT") = "Sa",
                                    TEXT((EDATE('Projektkostenkalkulation EP'!$B$4,5)+AB$3),"TTT") = "So",
                                    IF(ISNA(VLOOKUP(EDATE('Projektkostenkalkulation EP'!$B$4,5)+AB$3,Datenquellen!$F$7:$H$45,3,FALSE))," ",VLOOKUP(EDATE('Projektkostenkalkulation EP'!$B$4,5)+AB$3,Datenquellen!$F$7:$H$45,3,FALSE))="X"
                                    ),
                          "X",
                          IF((((NETWORKDAYS('Projektkostenkalkulation EP'!$G$8,EOMONTH('Projektkostenkalkulation EP'!$G$8,0)))*('Projektkostenkalkulation EP'!$N$44/5)*
                                        'Projektkostenkalkulation EP'!$G$28)-SUM($B$20:AB20))&gt;('Projektkostenkalkulation EP'!$N$44/5),('Projektkostenkalkulation EP'!$N$44/5),
                                         (NETWORKDAYS('Projektkostenkalkulation EP'!$G$8,
                                          EOMONTH('Projektkostenkalkulation EP'!$G$8,0)))*('Projektkostenkalkulation EP'!$N$44/5)*'Projektkostenkalkulation EP'!$G$28-SUM($B$20:AB20))
                          ),
               "X"
            )</f>
        <v>0</v>
      </c>
      <c r="AD20" s="122" t="str">
        <f xml:space="preserve"> IF(TEXT((EDATE('Projektkostenkalkulation EP'!$B$4,5)+AC$3),"MM")=TEXT((EDATE('Projektkostenkalkulation EP'!$B$4,5)+(AC$3-1)),"MM"),
             IF(
                        OR(
                                    TEXT((EDATE('Projektkostenkalkulation EP'!$B$4,5)+AC$3),"TTT") = "Sa",
                                    TEXT((EDATE('Projektkostenkalkulation EP'!$B$4,5)+AC$3),"TTT") = "So",
                                    IF(ISNA(VLOOKUP(EDATE('Projektkostenkalkulation EP'!$B$4,5)+AC$3,Datenquellen!$F$7:$H$45,3,FALSE))," ",VLOOKUP(EDATE('Projektkostenkalkulation EP'!$B$4,5)+AC$3,Datenquellen!$F$7:$H$45,3,FALSE))="X"
                                    ),
                          "X",
                          IF((((NETWORKDAYS('Projektkostenkalkulation EP'!$G$8,EOMONTH('Projektkostenkalkulation EP'!$G$8,0)))*('Projektkostenkalkulation EP'!$N$44/5)*
                                        'Projektkostenkalkulation EP'!$G$28)-SUM($B$20:AC20))&gt;('Projektkostenkalkulation EP'!$N$44/5),('Projektkostenkalkulation EP'!$N$44/5),
                                         (NETWORKDAYS('Projektkostenkalkulation EP'!$G$8,
                                          EOMONTH('Projektkostenkalkulation EP'!$G$8,0)))*('Projektkostenkalkulation EP'!$N$44/5)*'Projektkostenkalkulation EP'!$G$28-SUM($B$20:AC20))
                          ),
               "X"
            )</f>
        <v>X</v>
      </c>
      <c r="AE20" s="122" t="str">
        <f xml:space="preserve"> IF(TEXT((EDATE('Projektkostenkalkulation EP'!$B$4,5)+AD$3),"MM")=TEXT((EDATE('Projektkostenkalkulation EP'!$B$4,5)+(AD$3-1)),"MM"),
             IF(
                        OR(
                                    TEXT((EDATE('Projektkostenkalkulation EP'!$B$4,5)+AD$3),"TTT") = "Sa",
                                    TEXT((EDATE('Projektkostenkalkulation EP'!$B$4,5)+AD$3),"TTT") = "So",
                                    IF(ISNA(VLOOKUP(EDATE('Projektkostenkalkulation EP'!$B$4,5)+AD$3,Datenquellen!$F$7:$H$45,3,FALSE))," ",VLOOKUP(EDATE('Projektkostenkalkulation EP'!$B$4,5)+AD$3,Datenquellen!$F$7:$H$45,3,FALSE))="X"
                                    ),
                          "X",
                          IF((((NETWORKDAYS('Projektkostenkalkulation EP'!$G$8,EOMONTH('Projektkostenkalkulation EP'!$G$8,0)))*('Projektkostenkalkulation EP'!$N$44/5)*
                                        'Projektkostenkalkulation EP'!$G$28)-SUM($B$20:AD20))&gt;('Projektkostenkalkulation EP'!$N$44/5),('Projektkostenkalkulation EP'!$N$44/5),
                                         (NETWORKDAYS('Projektkostenkalkulation EP'!$G$8,
                                          EOMONTH('Projektkostenkalkulation EP'!$G$8,0)))*('Projektkostenkalkulation EP'!$N$44/5)*'Projektkostenkalkulation EP'!$G$28-SUM($B$20:AD20))
                          ),
               "X"
            )</f>
        <v>X</v>
      </c>
      <c r="AF20" s="122" t="str">
        <f xml:space="preserve"> IF(TEXT((EDATE('Projektkostenkalkulation EP'!$B$4,5)+AE$3),"MM")=TEXT((EDATE('Projektkostenkalkulation EP'!$B$4,5)+(AE$3-1)),"MM"),
             IF(
                        OR(
                                    TEXT((EDATE('Projektkostenkalkulation EP'!$B$4,5)+AE$3),"TTT") = "Sa",
                                    TEXT((EDATE('Projektkostenkalkulation EP'!$B$4,5)+AE$3),"TTT") = "So",
                                    IF(ISNA(VLOOKUP(EDATE('Projektkostenkalkulation EP'!$B$4,5)+AE$3,Datenquellen!$F$7:$H$45,3,FALSE))," ",VLOOKUP(EDATE('Projektkostenkalkulation EP'!$B$4,5)+AE$3,Datenquellen!$F$7:$H$45,3,FALSE))="X"
                                    ),
                          "X",
                          IF((((NETWORKDAYS('Projektkostenkalkulation EP'!$G$8,EOMONTH('Projektkostenkalkulation EP'!$G$8,0)))*('Projektkostenkalkulation EP'!$N$44/5)*
                                        'Projektkostenkalkulation EP'!$G$28)-SUM($B$20:AE20))&gt;('Projektkostenkalkulation EP'!$N$44/5),('Projektkostenkalkulation EP'!$N$44/5),
                                         (NETWORKDAYS('Projektkostenkalkulation EP'!$G$8,
                                          EOMONTH('Projektkostenkalkulation EP'!$G$8,0)))*('Projektkostenkalkulation EP'!$N$44/5)*'Projektkostenkalkulation EP'!$G$28-SUM($B$20:AE20))
                          ),
               "X"
            )</f>
        <v>X</v>
      </c>
      <c r="AG20" s="121">
        <f>SUM(B20:AF20)</f>
        <v>0</v>
      </c>
      <c r="AH20" s="525">
        <f>AG20-AG21</f>
        <v>0</v>
      </c>
      <c r="AJ20" s="2" t="s">
        <v>81</v>
      </c>
      <c r="AK20" s="124" t="str">
        <f>IF(
            OR(
                     TEXT(EDATE('Projektkostenkalkulation EP'!$B$4,17),"TTT") = "Sa",
                     TEXT(EDATE('Projektkostenkalkulation EP'!$B$4,17),"TTT") = "So",
                     IF(ISNA(VLOOKUP(EDATE('Projektkostenkalkulation EP'!$B$4,17),Datenquellen!$F$7:$H$45,3,FALSE))," ",VLOOKUP(EDATE('Projektkostenkalkulation EP'!$B$4,17),Datenquellen!$F$7:$H$45,3,FALSE))="X"
                            ),
                    "X",
                    IF('Projektkostenkalkulation EP'!$S$28&gt;0,('Projektkostenkalkulation EP'!$N$44/5),0)
            )</f>
        <v>X</v>
      </c>
      <c r="AL20" s="122">
        <f xml:space="preserve"> IF(TEXT((EDATE('Projektkostenkalkulation EP'!$B$4,17)+B$3),"MM")=TEXT((EDATE('Projektkostenkalkulation EP'!$B$4,17)+(B$3-1)),"MM"),
             IF(
                        OR(
                                    TEXT((EDATE('Projektkostenkalkulation EP'!$B$4,17)+B$3),"TTT") = "Sa",
                                    TEXT((EDATE('Projektkostenkalkulation EP'!$B$4,17)+B$3),"TTT") = "So",
                                    IF(ISNA(VLOOKUP(EDATE('Projektkostenkalkulation EP'!$B$4,17)+B$3,Datenquellen!$F$7:$H$45,3,FALSE))," ",VLOOKUP(EDATE('Projektkostenkalkulation EP'!$B$4,17)+B$3,Datenquellen!$F$7:$H$45,3,FALSE))="X"
                                    ),
                          "X",
                          IF((((NETWORKDAYS('Projektkostenkalkulation EP'!$S$8,EOMONTH('Projektkostenkalkulation EP'!$S$8,0)))*('Projektkostenkalkulation EP'!$N$44/5)*
                                        'Projektkostenkalkulation EP'!$S$28)-SUM(AK$20:$AK20))&gt;('Projektkostenkalkulation EP'!$N$44/5),('Projektkostenkalkulation EP'!$N$44/5),
                                         (NETWORKDAYS('Projektkostenkalkulation EP'!$S$8,
                                          EOMONTH('Projektkostenkalkulation EP'!$S$8,0)))*('Projektkostenkalkulation EP'!$N$44/5)*'Projektkostenkalkulation EP'!$S$28-SUM(AK$20:$AK20))
                          ),
               "X"
            )</f>
        <v>0</v>
      </c>
      <c r="AM20" s="122">
        <f xml:space="preserve"> IF(TEXT((EDATE('Projektkostenkalkulation EP'!$B$4,17)+C$3),"MM")=TEXT((EDATE('Projektkostenkalkulation EP'!$B$4,17)+(C$3-1)),"MM"),
             IF(
                        OR(
                                    TEXT((EDATE('Projektkostenkalkulation EP'!$B$4,17)+C$3),"TTT") = "Sa",
                                    TEXT((EDATE('Projektkostenkalkulation EP'!$B$4,17)+C$3),"TTT") = "So",
                                    IF(ISNA(VLOOKUP(EDATE('Projektkostenkalkulation EP'!$B$4,17)+C$3,Datenquellen!$F$7:$H$45,3,FALSE))," ",VLOOKUP(EDATE('Projektkostenkalkulation EP'!$B$4,17)+C$3,Datenquellen!$F$7:$H$45,3,FALSE))="X"
                                    ),
                          "X",
                          IF((((NETWORKDAYS('Projektkostenkalkulation EP'!$S$8,EOMONTH('Projektkostenkalkulation EP'!$S$8,0)))*('Projektkostenkalkulation EP'!$N$44/5)*
                                        'Projektkostenkalkulation EP'!$S$28)-SUM($AK$20:AL20))&gt;('Projektkostenkalkulation EP'!$N$44/5),('Projektkostenkalkulation EP'!$N$44/5),
                                         (NETWORKDAYS('Projektkostenkalkulation EP'!$S$8,
                                          EOMONTH('Projektkostenkalkulation EP'!$S$8,0)))*('Projektkostenkalkulation EP'!$N$44/5)*'Projektkostenkalkulation EP'!$S$28-SUM($AK$20:AL20))
                          ),
               "X"
            )</f>
        <v>0</v>
      </c>
      <c r="AN20" s="122">
        <f xml:space="preserve"> IF(TEXT((EDATE('Projektkostenkalkulation EP'!$B$4,17)+D$3),"MM")=TEXT((EDATE('Projektkostenkalkulation EP'!$B$4,17)+(D$3-1)),"MM"),
             IF(
                        OR(
                                    TEXT((EDATE('Projektkostenkalkulation EP'!$B$4,17)+D$3),"TTT") = "Sa",
                                    TEXT((EDATE('Projektkostenkalkulation EP'!$B$4,17)+D$3),"TTT") = "So",
                                    IF(ISNA(VLOOKUP(EDATE('Projektkostenkalkulation EP'!$B$4,17)+D$3,Datenquellen!$F$7:$H$45,3,FALSE))," ",VLOOKUP(EDATE('Projektkostenkalkulation EP'!$B$4,17)+D$3,Datenquellen!$F$7:$H$45,3,FALSE))="X"
                                    ),
                          "X",
                          IF((((NETWORKDAYS('Projektkostenkalkulation EP'!$S$8,EOMONTH('Projektkostenkalkulation EP'!$S$8,0)))*('Projektkostenkalkulation EP'!$N$44/5)*
                                        'Projektkostenkalkulation EP'!$S$28)-SUM($AK$20:AM20))&gt;('Projektkostenkalkulation EP'!$N$44/5),('Projektkostenkalkulation EP'!$N$44/5),
                                         (NETWORKDAYS('Projektkostenkalkulation EP'!$S$8,
                                          EOMONTH('Projektkostenkalkulation EP'!$S$8,0)))*('Projektkostenkalkulation EP'!$N$44/5)*'Projektkostenkalkulation EP'!$S$28-SUM($AK$20:AM20))
                          ),
               "X"
            )</f>
        <v>0</v>
      </c>
      <c r="AO20" s="122">
        <f xml:space="preserve"> IF(TEXT((EDATE('Projektkostenkalkulation EP'!$B$4,17)+E$3),"MM")=TEXT((EDATE('Projektkostenkalkulation EP'!$B$4,17)+(E$3-1)),"MM"),
             IF(
                        OR(
                                    TEXT((EDATE('Projektkostenkalkulation EP'!$B$4,17)+E$3),"TTT") = "Sa",
                                    TEXT((EDATE('Projektkostenkalkulation EP'!$B$4,17)+E$3),"TTT") = "So",
                                    IF(ISNA(VLOOKUP(EDATE('Projektkostenkalkulation EP'!$B$4,17)+E$3,Datenquellen!$F$7:$H$45,3,FALSE))," ",VLOOKUP(EDATE('Projektkostenkalkulation EP'!$B$4,17)+E$3,Datenquellen!$F$7:$H$45,3,FALSE))="X"
                                    ),
                          "X",
                          IF((((NETWORKDAYS('Projektkostenkalkulation EP'!$S$8,EOMONTH('Projektkostenkalkulation EP'!$S$8,0)))*('Projektkostenkalkulation EP'!$N$44/5)*
                                        'Projektkostenkalkulation EP'!$S$28)-SUM($AK$20:AN20))&gt;('Projektkostenkalkulation EP'!$N$44/5),('Projektkostenkalkulation EP'!$N$44/5),
                                         (NETWORKDAYS('Projektkostenkalkulation EP'!$S$8,
                                          EOMONTH('Projektkostenkalkulation EP'!$S$8,0)))*('Projektkostenkalkulation EP'!$N$44/5)*'Projektkostenkalkulation EP'!$S$28-SUM($AK$20:AN20))
                          ),
               "X"
            )</f>
        <v>0</v>
      </c>
      <c r="AP20" s="122">
        <f xml:space="preserve"> IF(TEXT((EDATE('Projektkostenkalkulation EP'!$B$4,17)+F$3),"MM")=TEXT((EDATE('Projektkostenkalkulation EP'!$B$4,17)+(F$3-1)),"MM"),
             IF(
                        OR(
                                    TEXT((EDATE('Projektkostenkalkulation EP'!$B$4,17)+F$3),"TTT") = "Sa",
                                    TEXT((EDATE('Projektkostenkalkulation EP'!$B$4,17)+F$3),"TTT") = "So",
                                    IF(ISNA(VLOOKUP(EDATE('Projektkostenkalkulation EP'!$B$4,17)+F$3,Datenquellen!$F$7:$H$45,3,FALSE))," ",VLOOKUP(EDATE('Projektkostenkalkulation EP'!$B$4,17)+F$3,Datenquellen!$F$7:$H$45,3,FALSE))="X"
                                    ),
                          "X",
                          IF((((NETWORKDAYS('Projektkostenkalkulation EP'!$S$8,EOMONTH('Projektkostenkalkulation EP'!$S$8,0)))*('Projektkostenkalkulation EP'!$N$44/5)*
                                        'Projektkostenkalkulation EP'!$S$28)-SUM($AK$20:AO20))&gt;('Projektkostenkalkulation EP'!$N$44/5),('Projektkostenkalkulation EP'!$N$44/5),
                                         (NETWORKDAYS('Projektkostenkalkulation EP'!$S$8,
                                          EOMONTH('Projektkostenkalkulation EP'!$S$8,0)))*('Projektkostenkalkulation EP'!$N$44/5)*'Projektkostenkalkulation EP'!$S$28-SUM($AK$20:AO20))
                          ),
               "X"
            )</f>
        <v>0</v>
      </c>
      <c r="AQ20" s="122" t="str">
        <f xml:space="preserve"> IF(TEXT((EDATE('Projektkostenkalkulation EP'!$B$4,17)+G$3),"MM")=TEXT((EDATE('Projektkostenkalkulation EP'!$B$4,17)+(G$3-1)),"MM"),
             IF(
                        OR(
                                    TEXT((EDATE('Projektkostenkalkulation EP'!$B$4,17)+G$3),"TTT") = "Sa",
                                    TEXT((EDATE('Projektkostenkalkulation EP'!$B$4,17)+G$3),"TTT") = "So",
                                    IF(ISNA(VLOOKUP(EDATE('Projektkostenkalkulation EP'!$B$4,17)+G$3,Datenquellen!$F$7:$H$45,3,FALSE))," ",VLOOKUP(EDATE('Projektkostenkalkulation EP'!$B$4,17)+G$3,Datenquellen!$F$7:$H$45,3,FALSE))="X"
                                    ),
                          "X",
                          IF((((NETWORKDAYS('Projektkostenkalkulation EP'!$S$8,EOMONTH('Projektkostenkalkulation EP'!$S$8,0)))*('Projektkostenkalkulation EP'!$N$44/5)*
                                        'Projektkostenkalkulation EP'!$S$28)-SUM($AK$20:AP20))&gt;('Projektkostenkalkulation EP'!$N$44/5),('Projektkostenkalkulation EP'!$N$44/5),
                                         (NETWORKDAYS('Projektkostenkalkulation EP'!$S$8,
                                          EOMONTH('Projektkostenkalkulation EP'!$S$8,0)))*('Projektkostenkalkulation EP'!$N$44/5)*'Projektkostenkalkulation EP'!$S$28-SUM($AK$20:AP20))
                          ),
               "X"
            )</f>
        <v>X</v>
      </c>
      <c r="AR20" s="122" t="str">
        <f xml:space="preserve"> IF(TEXT((EDATE('Projektkostenkalkulation EP'!$B$4,17)+H$3),"MM")=TEXT((EDATE('Projektkostenkalkulation EP'!$B$4,17)+(H$3-1)),"MM"),
             IF(
                        OR(
                                    TEXT((EDATE('Projektkostenkalkulation EP'!$B$4,17)+H$3),"TTT") = "Sa",
                                    TEXT((EDATE('Projektkostenkalkulation EP'!$B$4,17)+H$3),"TTT") = "So",
                                    IF(ISNA(VLOOKUP(EDATE('Projektkostenkalkulation EP'!$B$4,17)+H$3,Datenquellen!$F$7:$H$45,3,FALSE))," ",VLOOKUP(EDATE('Projektkostenkalkulation EP'!$B$4,17)+H$3,Datenquellen!$F$7:$H$45,3,FALSE))="X"
                                    ),
                          "X",
                          IF((((NETWORKDAYS('Projektkostenkalkulation EP'!$S$8,EOMONTH('Projektkostenkalkulation EP'!$S$8,0)))*('Projektkostenkalkulation EP'!$N$44/5)*
                                        'Projektkostenkalkulation EP'!$S$28)-SUM($AK$20:AQ20))&gt;('Projektkostenkalkulation EP'!$N$44/5),('Projektkostenkalkulation EP'!$N$44/5),
                                         (NETWORKDAYS('Projektkostenkalkulation EP'!$S$8,
                                          EOMONTH('Projektkostenkalkulation EP'!$S$8,0)))*('Projektkostenkalkulation EP'!$N$44/5)*'Projektkostenkalkulation EP'!$S$28-SUM($AK$20:AQ20))
                          ),
               "X"
            )</f>
        <v>X</v>
      </c>
      <c r="AS20" s="122" t="str">
        <f xml:space="preserve"> IF(TEXT((EDATE('Projektkostenkalkulation EP'!$B$4,17)+I$3),"MM")=TEXT((EDATE('Projektkostenkalkulation EP'!$B$4,17)+(I$3-1)),"MM"),
             IF(
                        OR(
                                    TEXT((EDATE('Projektkostenkalkulation EP'!$B$4,17)+I$3),"TTT") = "Sa",
                                    TEXT((EDATE('Projektkostenkalkulation EP'!$B$4,17)+I$3),"TTT") = "So",
                                    IF(ISNA(VLOOKUP(EDATE('Projektkostenkalkulation EP'!$B$4,17)+I$3,Datenquellen!$F$7:$H$45,3,FALSE))," ",VLOOKUP(EDATE('Projektkostenkalkulation EP'!$B$4,17)+I$3,Datenquellen!$F$7:$H$45,3,FALSE))="X"
                                    ),
                          "X",
                          IF((((NETWORKDAYS('Projektkostenkalkulation EP'!$S$8,EOMONTH('Projektkostenkalkulation EP'!$S$8,0)))*('Projektkostenkalkulation EP'!$N$44/5)*
                                        'Projektkostenkalkulation EP'!$S$28)-SUM($AK$20:AR20))&gt;('Projektkostenkalkulation EP'!$N$44/5),('Projektkostenkalkulation EP'!$N$44/5),
                                         (NETWORKDAYS('Projektkostenkalkulation EP'!$S$8,
                                          EOMONTH('Projektkostenkalkulation EP'!$S$8,0)))*('Projektkostenkalkulation EP'!$N$44/5)*'Projektkostenkalkulation EP'!$S$28-SUM($AK$20:AR20))
                          ),
               "X"
            )</f>
        <v>X</v>
      </c>
      <c r="AT20" s="122">
        <f xml:space="preserve"> IF(TEXT((EDATE('Projektkostenkalkulation EP'!$B$4,17)+J$3),"MM")=TEXT((EDATE('Projektkostenkalkulation EP'!$B$4,17)+(J$3-1)),"MM"),
             IF(
                        OR(
                                    TEXT((EDATE('Projektkostenkalkulation EP'!$B$4,17)+J$3),"TTT") = "Sa",
                                    TEXT((EDATE('Projektkostenkalkulation EP'!$B$4,17)+J$3),"TTT") = "So",
                                    IF(ISNA(VLOOKUP(EDATE('Projektkostenkalkulation EP'!$B$4,17)+J$3,Datenquellen!$F$7:$H$45,3,FALSE))," ",VLOOKUP(EDATE('Projektkostenkalkulation EP'!$B$4,17)+J$3,Datenquellen!$F$7:$H$45,3,FALSE))="X"
                                    ),
                          "X",
                          IF((((NETWORKDAYS('Projektkostenkalkulation EP'!$S$8,EOMONTH('Projektkostenkalkulation EP'!$S$8,0)))*('Projektkostenkalkulation EP'!$N$44/5)*
                                        'Projektkostenkalkulation EP'!$S$28)-SUM($AK$20:AS20))&gt;('Projektkostenkalkulation EP'!$N$44/5),('Projektkostenkalkulation EP'!$N$44/5),
                                         (NETWORKDAYS('Projektkostenkalkulation EP'!$S$8,
                                          EOMONTH('Projektkostenkalkulation EP'!$S$8,0)))*('Projektkostenkalkulation EP'!$N$44/5)*'Projektkostenkalkulation EP'!$S$28-SUM($AK$20:AS20))
                          ),
               "X"
            )</f>
        <v>0</v>
      </c>
      <c r="AU20" s="122">
        <f xml:space="preserve"> IF(TEXT((EDATE('Projektkostenkalkulation EP'!$B$4,17)+K$3),"MM")=TEXT((EDATE('Projektkostenkalkulation EP'!$B$4,17)+(K$3-1)),"MM"),
             IF(
                        OR(
                                    TEXT((EDATE('Projektkostenkalkulation EP'!$B$4,17)+K$3),"TTT") = "Sa",
                                    TEXT((EDATE('Projektkostenkalkulation EP'!$B$4,17)+K$3),"TTT") = "So",
                                    IF(ISNA(VLOOKUP(EDATE('Projektkostenkalkulation EP'!$B$4,17)+K$3,Datenquellen!$F$7:$H$45,3,FALSE))," ",VLOOKUP(EDATE('Projektkostenkalkulation EP'!$B$4,17)+K$3,Datenquellen!$F$7:$H$45,3,FALSE))="X"
                                    ),
                          "X",
                          IF((((NETWORKDAYS('Projektkostenkalkulation EP'!$S$8,EOMONTH('Projektkostenkalkulation EP'!$S$8,0)))*('Projektkostenkalkulation EP'!$N$44/5)*
                                        'Projektkostenkalkulation EP'!$S$28)-SUM($AK$20:AT20))&gt;('Projektkostenkalkulation EP'!$N$44/5),('Projektkostenkalkulation EP'!$N$44/5),
                                         (NETWORKDAYS('Projektkostenkalkulation EP'!$S$8,
                                          EOMONTH('Projektkostenkalkulation EP'!$S$8,0)))*('Projektkostenkalkulation EP'!$N$44/5)*'Projektkostenkalkulation EP'!$S$28-SUM($AK$20:AT20))
                          ),
               "X"
            )</f>
        <v>0</v>
      </c>
      <c r="AV20" s="122">
        <f xml:space="preserve"> IF(TEXT((EDATE('Projektkostenkalkulation EP'!$B$4,17)+L$3),"MM")=TEXT((EDATE('Projektkostenkalkulation EP'!$B$4,17)+(L$3-1)),"MM"),
             IF(
                        OR(
                                    TEXT((EDATE('Projektkostenkalkulation EP'!$B$4,17)+L$3),"TTT") = "Sa",
                                    TEXT((EDATE('Projektkostenkalkulation EP'!$B$4,17)+L$3),"TTT") = "So",
                                    IF(ISNA(VLOOKUP(EDATE('Projektkostenkalkulation EP'!$B$4,17)+L$3,Datenquellen!$F$7:$H$45,3,FALSE))," ",VLOOKUP(EDATE('Projektkostenkalkulation EP'!$B$4,17)+L$3,Datenquellen!$F$7:$H$45,3,FALSE))="X"
                                    ),
                          "X",
                          IF((((NETWORKDAYS('Projektkostenkalkulation EP'!$S$8,EOMONTH('Projektkostenkalkulation EP'!$S$8,0)))*('Projektkostenkalkulation EP'!$N$44/5)*
                                        'Projektkostenkalkulation EP'!$S$28)-SUM($AK$20:AU20))&gt;('Projektkostenkalkulation EP'!$N$44/5),('Projektkostenkalkulation EP'!$N$44/5),
                                         (NETWORKDAYS('Projektkostenkalkulation EP'!$S$8,
                                          EOMONTH('Projektkostenkalkulation EP'!$S$8,0)))*('Projektkostenkalkulation EP'!$N$44/5)*'Projektkostenkalkulation EP'!$S$28-SUM($AK$20:AU20))
                          ),
               "X"
            )</f>
        <v>0</v>
      </c>
      <c r="AW20" s="122">
        <f xml:space="preserve"> IF(TEXT((EDATE('Projektkostenkalkulation EP'!$B$4,17)+M$3),"MM")=TEXT((EDATE('Projektkostenkalkulation EP'!$B$4,17)+(M$3-1)),"MM"),
             IF(
                        OR(
                                    TEXT((EDATE('Projektkostenkalkulation EP'!$B$4,17)+M$3),"TTT") = "Sa",
                                    TEXT((EDATE('Projektkostenkalkulation EP'!$B$4,17)+M$3),"TTT") = "So",
                                    IF(ISNA(VLOOKUP(EDATE('Projektkostenkalkulation EP'!$B$4,17)+M$3,Datenquellen!$F$7:$H$45,3,FALSE))," ",VLOOKUP(EDATE('Projektkostenkalkulation EP'!$B$4,17)+M$3,Datenquellen!$F$7:$H$45,3,FALSE))="X"
                                    ),
                          "X",
                          IF((((NETWORKDAYS('Projektkostenkalkulation EP'!$S$8,EOMONTH('Projektkostenkalkulation EP'!$S$8,0)))*('Projektkostenkalkulation EP'!$N$44/5)*
                                        'Projektkostenkalkulation EP'!$S$28)-SUM($AK$20:AV20))&gt;('Projektkostenkalkulation EP'!$N$44/5),('Projektkostenkalkulation EP'!$N$44/5),
                                         (NETWORKDAYS('Projektkostenkalkulation EP'!$S$8,
                                          EOMONTH('Projektkostenkalkulation EP'!$S$8,0)))*('Projektkostenkalkulation EP'!$N$44/5)*'Projektkostenkalkulation EP'!$S$28-SUM($AK$20:AV20))
                          ),
               "X"
            )</f>
        <v>0</v>
      </c>
      <c r="AX20" s="122" t="str">
        <f xml:space="preserve"> IF(TEXT((EDATE('Projektkostenkalkulation EP'!$B$4,17)+N$3),"MM")=TEXT((EDATE('Projektkostenkalkulation EP'!$B$4,17)+(N$3-1)),"MM"),
             IF(
                        OR(
                                    TEXT((EDATE('Projektkostenkalkulation EP'!$B$4,17)+N$3),"TTT") = "Sa",
                                    TEXT((EDATE('Projektkostenkalkulation EP'!$B$4,17)+N$3),"TTT") = "So",
                                    IF(ISNA(VLOOKUP(EDATE('Projektkostenkalkulation EP'!$B$4,17)+N$3,Datenquellen!$F$7:$H$45,3,FALSE))," ",VLOOKUP(EDATE('Projektkostenkalkulation EP'!$B$4,17)+N$3,Datenquellen!$F$7:$H$45,3,FALSE))="X"
                                    ),
                          "X",
                          IF((((NETWORKDAYS('Projektkostenkalkulation EP'!$S$8,EOMONTH('Projektkostenkalkulation EP'!$S$8,0)))*('Projektkostenkalkulation EP'!$N$44/5)*
                                        'Projektkostenkalkulation EP'!$S$28)-SUM($AK$20:AW20))&gt;('Projektkostenkalkulation EP'!$N$44/5),('Projektkostenkalkulation EP'!$N$44/5),
                                         (NETWORKDAYS('Projektkostenkalkulation EP'!$S$8,
                                          EOMONTH('Projektkostenkalkulation EP'!$S$8,0)))*('Projektkostenkalkulation EP'!$N$44/5)*'Projektkostenkalkulation EP'!$S$28-SUM($AK$20:AW20))
                          ),
               "X"
            )</f>
        <v>X</v>
      </c>
      <c r="AY20" s="122" t="str">
        <f xml:space="preserve"> IF(TEXT((EDATE('Projektkostenkalkulation EP'!$B$4,17)+O$3),"MM")=TEXT((EDATE('Projektkostenkalkulation EP'!$B$4,17)+(O$3-1)),"MM"),
             IF(
                        OR(
                                    TEXT((EDATE('Projektkostenkalkulation EP'!$B$4,17)+O$3),"TTT") = "Sa",
                                    TEXT((EDATE('Projektkostenkalkulation EP'!$B$4,17)+O$3),"TTT") = "So",
                                    IF(ISNA(VLOOKUP(EDATE('Projektkostenkalkulation EP'!$B$4,17)+O$3,Datenquellen!$F$7:$H$45,3,FALSE))," ",VLOOKUP(EDATE('Projektkostenkalkulation EP'!$B$4,17)+O$3,Datenquellen!$F$7:$H$45,3,FALSE))="X"
                                    ),
                          "X",
                          IF((((NETWORKDAYS('Projektkostenkalkulation EP'!$S$8,EOMONTH('Projektkostenkalkulation EP'!$S$8,0)))*('Projektkostenkalkulation EP'!$N$44/5)*
                                        'Projektkostenkalkulation EP'!$S$28)-SUM($AK$20:AX20))&gt;('Projektkostenkalkulation EP'!$N$44/5),('Projektkostenkalkulation EP'!$N$44/5),
                                         (NETWORKDAYS('Projektkostenkalkulation EP'!$S$8,
                                          EOMONTH('Projektkostenkalkulation EP'!$S$8,0)))*('Projektkostenkalkulation EP'!$N$44/5)*'Projektkostenkalkulation EP'!$S$28-SUM($AK$20:AX20))
                          ),
               "X"
            )</f>
        <v>X</v>
      </c>
      <c r="AZ20" s="122">
        <f xml:space="preserve"> IF(TEXT((EDATE('Projektkostenkalkulation EP'!$B$4,17)+P$3),"MM")=TEXT((EDATE('Projektkostenkalkulation EP'!$B$4,17)+(P$3-1)),"MM"),
             IF(
                        OR(
                                    TEXT((EDATE('Projektkostenkalkulation EP'!$B$4,17)+P$3),"TTT") = "Sa",
                                    TEXT((EDATE('Projektkostenkalkulation EP'!$B$4,17)+P$3),"TTT") = "So",
                                    IF(ISNA(VLOOKUP(EDATE('Projektkostenkalkulation EP'!$B$4,17)+P$3,Datenquellen!$F$7:$H$45,3,FALSE))," ",VLOOKUP(EDATE('Projektkostenkalkulation EP'!$B$4,17)+P$3,Datenquellen!$F$7:$H$45,3,FALSE))="X"
                                    ),
                          "X",
                          IF((((NETWORKDAYS('Projektkostenkalkulation EP'!$S$8,EOMONTH('Projektkostenkalkulation EP'!$S$8,0)))*('Projektkostenkalkulation EP'!$N$44/5)*
                                        'Projektkostenkalkulation EP'!$S$28)-SUM($AK$20:AY20))&gt;('Projektkostenkalkulation EP'!$N$44/5),('Projektkostenkalkulation EP'!$N$44/5),
                                         (NETWORKDAYS('Projektkostenkalkulation EP'!$S$8,
                                          EOMONTH('Projektkostenkalkulation EP'!$S$8,0)))*('Projektkostenkalkulation EP'!$N$44/5)*'Projektkostenkalkulation EP'!$S$28-SUM($AK$20:AY20))
                          ),
               "X"
            )</f>
        <v>0</v>
      </c>
      <c r="BA20" s="122">
        <f xml:space="preserve"> IF(TEXT((EDATE('Projektkostenkalkulation EP'!$B$4,17)+Q$3),"MM")=TEXT((EDATE('Projektkostenkalkulation EP'!$B$4,17)+(Q$3-1)),"MM"),
             IF(
                        OR(
                                    TEXT((EDATE('Projektkostenkalkulation EP'!$B$4,17)+Q$3),"TTT") = "Sa",
                                    TEXT((EDATE('Projektkostenkalkulation EP'!$B$4,17)+Q$3),"TTT") = "So",
                                    IF(ISNA(VLOOKUP(EDATE('Projektkostenkalkulation EP'!$B$4,17)+Q$3,Datenquellen!$F$7:$H$45,3,FALSE))," ",VLOOKUP(EDATE('Projektkostenkalkulation EP'!$B$4,17)+Q$3,Datenquellen!$F$7:$H$45,3,FALSE))="X"
                                    ),
                          "X",
                          IF((((NETWORKDAYS('Projektkostenkalkulation EP'!$S$8,EOMONTH('Projektkostenkalkulation EP'!$S$8,0)))*('Projektkostenkalkulation EP'!$N$44/5)*
                                        'Projektkostenkalkulation EP'!$S$28)-SUM($AK$20:AZ20))&gt;('Projektkostenkalkulation EP'!$N$44/5),('Projektkostenkalkulation EP'!$N$44/5),
                                         (NETWORKDAYS('Projektkostenkalkulation EP'!$S$8,
                                          EOMONTH('Projektkostenkalkulation EP'!$S$8,0)))*('Projektkostenkalkulation EP'!$N$44/5)*'Projektkostenkalkulation EP'!$S$28-SUM($AK$20:AZ20))
                          ),
               "X"
            )</f>
        <v>0</v>
      </c>
      <c r="BB20" s="122">
        <f xml:space="preserve"> IF(TEXT((EDATE('Projektkostenkalkulation EP'!$B$4,17)+R$3),"MM")=TEXT((EDATE('Projektkostenkalkulation EP'!$B$4,17)+(R$3-1)),"MM"),
             IF(
                        OR(
                                    TEXT((EDATE('Projektkostenkalkulation EP'!$B$4,17)+R$3),"TTT") = "Sa",
                                    TEXT((EDATE('Projektkostenkalkulation EP'!$B$4,17)+R$3),"TTT") = "So",
                                    IF(ISNA(VLOOKUP(EDATE('Projektkostenkalkulation EP'!$B$4,17)+R$3,Datenquellen!$F$7:$H$45,3,FALSE))," ",VLOOKUP(EDATE('Projektkostenkalkulation EP'!$B$4,17)+R$3,Datenquellen!$F$7:$H$45,3,FALSE))="X"
                                    ),
                          "X",
                          IF((((NETWORKDAYS('Projektkostenkalkulation EP'!$S$8,EOMONTH('Projektkostenkalkulation EP'!$S$8,0)))*('Projektkostenkalkulation EP'!$N$44/5)*
                                        'Projektkostenkalkulation EP'!$S$28)-SUM($AK$20:BA20))&gt;('Projektkostenkalkulation EP'!$N$44/5),('Projektkostenkalkulation EP'!$N$44/5),
                                         (NETWORKDAYS('Projektkostenkalkulation EP'!$S$8,
                                          EOMONTH('Projektkostenkalkulation EP'!$S$8,0)))*('Projektkostenkalkulation EP'!$N$44/5)*'Projektkostenkalkulation EP'!$S$28-SUM($AK$20:BA20))
                          ),
               "X"
            )</f>
        <v>0</v>
      </c>
      <c r="BC20" s="122" t="str">
        <f xml:space="preserve"> IF(TEXT((EDATE('Projektkostenkalkulation EP'!$B$4,17)+S$3),"MM")=TEXT((EDATE('Projektkostenkalkulation EP'!$B$4,17)+(S$3-1)),"MM"),
             IF(
                        OR(
                                    TEXT((EDATE('Projektkostenkalkulation EP'!$B$4,17)+S$3),"TTT") = "Sa",
                                    TEXT((EDATE('Projektkostenkalkulation EP'!$B$4,17)+S$3),"TTT") = "So",
                                    IF(ISNA(VLOOKUP(EDATE('Projektkostenkalkulation EP'!$B$4,17)+S$3,Datenquellen!$F$7:$H$45,3,FALSE))," ",VLOOKUP(EDATE('Projektkostenkalkulation EP'!$B$4,17)+S$3,Datenquellen!$F$7:$H$45,3,FALSE))="X"
                                    ),
                          "X",
                          IF((((NETWORKDAYS('Projektkostenkalkulation EP'!$S$8,EOMONTH('Projektkostenkalkulation EP'!$S$8,0)))*('Projektkostenkalkulation EP'!$N$44/5)*
                                        'Projektkostenkalkulation EP'!$S$28)-SUM($AK$20:BB20))&gt;('Projektkostenkalkulation EP'!$N$44/5),('Projektkostenkalkulation EP'!$N$44/5),
                                         (NETWORKDAYS('Projektkostenkalkulation EP'!$S$8,
                                          EOMONTH('Projektkostenkalkulation EP'!$S$8,0)))*('Projektkostenkalkulation EP'!$N$44/5)*'Projektkostenkalkulation EP'!$S$28-SUM($AK$20:BB20))
                          ),
               "X"
            )</f>
        <v>X</v>
      </c>
      <c r="BD20" s="122">
        <f xml:space="preserve"> IF(TEXT((EDATE('Projektkostenkalkulation EP'!$B$4,17)+T$3),"MM")=TEXT((EDATE('Projektkostenkalkulation EP'!$B$4,17)+(T$3-1)),"MM"),
             IF(
                        OR(
                                    TEXT((EDATE('Projektkostenkalkulation EP'!$B$4,17)+T$3),"TTT") = "Sa",
                                    TEXT((EDATE('Projektkostenkalkulation EP'!$B$4,17)+T$3),"TTT") = "So",
                                    IF(ISNA(VLOOKUP(EDATE('Projektkostenkalkulation EP'!$B$4,17)+T$3,Datenquellen!$F$7:$H$45,3,FALSE))," ",VLOOKUP(EDATE('Projektkostenkalkulation EP'!$B$4,17)+T$3,Datenquellen!$F$7:$H$45,3,FALSE))="X"
                                    ),
                          "X",
                          IF((((NETWORKDAYS('Projektkostenkalkulation EP'!$S$8,EOMONTH('Projektkostenkalkulation EP'!$S$8,0)))*('Projektkostenkalkulation EP'!$N$44/5)*
                                        'Projektkostenkalkulation EP'!$S$28)-SUM($AK$20:BC20))&gt;('Projektkostenkalkulation EP'!$N$44/5),('Projektkostenkalkulation EP'!$N$44/5),
                                         (NETWORKDAYS('Projektkostenkalkulation EP'!$S$8,
                                          EOMONTH('Projektkostenkalkulation EP'!$S$8,0)))*('Projektkostenkalkulation EP'!$N$44/5)*'Projektkostenkalkulation EP'!$S$28-SUM($AK$20:BC20))
                          ),
               "X"
            )</f>
        <v>0</v>
      </c>
      <c r="BE20" s="122" t="str">
        <f xml:space="preserve"> IF(TEXT((EDATE('Projektkostenkalkulation EP'!$B$4,17)+U$3),"MM")=TEXT((EDATE('Projektkostenkalkulation EP'!$B$4,17)+(U$3-1)),"MM"),
             IF(
                        OR(
                                    TEXT((EDATE('Projektkostenkalkulation EP'!$B$4,17)+U$3),"TTT") = "Sa",
                                    TEXT((EDATE('Projektkostenkalkulation EP'!$B$4,17)+U$3),"TTT") = "So",
                                    IF(ISNA(VLOOKUP(EDATE('Projektkostenkalkulation EP'!$B$4,17)+U$3,Datenquellen!$F$7:$H$45,3,FALSE))," ",VLOOKUP(EDATE('Projektkostenkalkulation EP'!$B$4,17)+U$3,Datenquellen!$F$7:$H$45,3,FALSE))="X"
                                    ),
                          "X",
                          IF((((NETWORKDAYS('Projektkostenkalkulation EP'!$S$8,EOMONTH('Projektkostenkalkulation EP'!$S$8,0)))*('Projektkostenkalkulation EP'!$N$44/5)*
                                        'Projektkostenkalkulation EP'!$S$28)-SUM($AK$20:BD20))&gt;('Projektkostenkalkulation EP'!$N$44/5),('Projektkostenkalkulation EP'!$N$44/5),
                                         (NETWORKDAYS('Projektkostenkalkulation EP'!$S$8,
                                          EOMONTH('Projektkostenkalkulation EP'!$S$8,0)))*('Projektkostenkalkulation EP'!$N$44/5)*'Projektkostenkalkulation EP'!$S$28-SUM($AK$20:BD20))
                          ),
               "X"
            )</f>
        <v>X</v>
      </c>
      <c r="BF20" s="122" t="str">
        <f xml:space="preserve"> IF(TEXT((EDATE('Projektkostenkalkulation EP'!$B$4,17)+V$3),"MM")=TEXT((EDATE('Projektkostenkalkulation EP'!$B$4,17)+(V$3-1)),"MM"),
             IF(
                        OR(
                                    TEXT((EDATE('Projektkostenkalkulation EP'!$B$4,17)+V$3),"TTT") = "Sa",
                                    TEXT((EDATE('Projektkostenkalkulation EP'!$B$4,17)+V$3),"TTT") = "So",
                                    IF(ISNA(VLOOKUP(EDATE('Projektkostenkalkulation EP'!$B$4,17)+V$3,Datenquellen!$F$7:$H$45,3,FALSE))," ",VLOOKUP(EDATE('Projektkostenkalkulation EP'!$B$4,17)+V$3,Datenquellen!$F$7:$H$45,3,FALSE))="X"
                                    ),
                          "X",
                          IF((((NETWORKDAYS('Projektkostenkalkulation EP'!$S$8,EOMONTH('Projektkostenkalkulation EP'!$S$8,0)))*('Projektkostenkalkulation EP'!$N$44/5)*
                                        'Projektkostenkalkulation EP'!$S$28)-SUM($AK$20:BE20))&gt;('Projektkostenkalkulation EP'!$N$44/5),('Projektkostenkalkulation EP'!$N$44/5),
                                         (NETWORKDAYS('Projektkostenkalkulation EP'!$S$8,
                                          EOMONTH('Projektkostenkalkulation EP'!$S$8,0)))*('Projektkostenkalkulation EP'!$N$44/5)*'Projektkostenkalkulation EP'!$S$28-SUM($AK$20:BE20))
                          ),
               "X"
            )</f>
        <v>X</v>
      </c>
      <c r="BG20" s="122">
        <f xml:space="preserve"> IF(TEXT((EDATE('Projektkostenkalkulation EP'!$B$4,17)+W$3),"MM")=TEXT((EDATE('Projektkostenkalkulation EP'!$B$4,17)+(W$3-1)),"MM"),
             IF(
                        OR(
                                    TEXT((EDATE('Projektkostenkalkulation EP'!$B$4,17)+W$3),"TTT") = "Sa",
                                    TEXT((EDATE('Projektkostenkalkulation EP'!$B$4,17)+W$3),"TTT") = "So",
                                    IF(ISNA(VLOOKUP(EDATE('Projektkostenkalkulation EP'!$B$4,17)+W$3,Datenquellen!$F$7:$H$45,3,FALSE))," ",VLOOKUP(EDATE('Projektkostenkalkulation EP'!$B$4,17)+W$3,Datenquellen!$F$7:$H$45,3,FALSE))="X"
                                    ),
                          "X",
                          IF((((NETWORKDAYS('Projektkostenkalkulation EP'!$S$8,EOMONTH('Projektkostenkalkulation EP'!$S$8,0)))*('Projektkostenkalkulation EP'!$N$44/5)*
                                        'Projektkostenkalkulation EP'!$S$28)-SUM($AK$20:BF20))&gt;('Projektkostenkalkulation EP'!$N$44/5),('Projektkostenkalkulation EP'!$N$44/5),
                                         (NETWORKDAYS('Projektkostenkalkulation EP'!$S$8,
                                          EOMONTH('Projektkostenkalkulation EP'!$S$8,0)))*('Projektkostenkalkulation EP'!$N$44/5)*'Projektkostenkalkulation EP'!$S$28-SUM($AK$20:BF20))
                          ),
               "X"
            )</f>
        <v>0</v>
      </c>
      <c r="BH20" s="122">
        <f xml:space="preserve"> IF(TEXT((EDATE('Projektkostenkalkulation EP'!$B$4,17)+X$3),"MM")=TEXT((EDATE('Projektkostenkalkulation EP'!$B$4,17)+(X$3-1)),"MM"),
             IF(
                        OR(
                                    TEXT((EDATE('Projektkostenkalkulation EP'!$B$4,17)+X$3),"TTT") = "Sa",
                                    TEXT((EDATE('Projektkostenkalkulation EP'!$B$4,17)+X$3),"TTT") = "So",
                                    IF(ISNA(VLOOKUP(EDATE('Projektkostenkalkulation EP'!$B$4,17)+X$3,Datenquellen!$F$7:$H$45,3,FALSE))," ",VLOOKUP(EDATE('Projektkostenkalkulation EP'!$B$4,17)+X$3,Datenquellen!$F$7:$H$45,3,FALSE))="X"
                                    ),
                          "X",
                          IF((((NETWORKDAYS('Projektkostenkalkulation EP'!$S$8,EOMONTH('Projektkostenkalkulation EP'!$S$8,0)))*('Projektkostenkalkulation EP'!$N$44/5)*
                                        'Projektkostenkalkulation EP'!$S$28)-SUM($AK$20:BG20))&gt;('Projektkostenkalkulation EP'!$N$44/5),('Projektkostenkalkulation EP'!$N$44/5),
                                         (NETWORKDAYS('Projektkostenkalkulation EP'!$S$8,
                                          EOMONTH('Projektkostenkalkulation EP'!$S$8,0)))*('Projektkostenkalkulation EP'!$N$44/5)*'Projektkostenkalkulation EP'!$S$28-SUM($AK$20:BG20))
                          ),
               "X"
            )</f>
        <v>0</v>
      </c>
      <c r="BI20" s="122">
        <f xml:space="preserve"> IF(TEXT((EDATE('Projektkostenkalkulation EP'!$B$4,17)+Y$3),"MM")=TEXT((EDATE('Projektkostenkalkulation EP'!$B$4,17)+(Y$3-1)),"MM"),
             IF(
                        OR(
                                    TEXT((EDATE('Projektkostenkalkulation EP'!$B$4,17)+Y$3),"TTT") = "Sa",
                                    TEXT((EDATE('Projektkostenkalkulation EP'!$B$4,17)+Y$3),"TTT") = "So",
                                    IF(ISNA(VLOOKUP(EDATE('Projektkostenkalkulation EP'!$B$4,17)+Y$3,Datenquellen!$F$7:$H$45,3,FALSE))," ",VLOOKUP(EDATE('Projektkostenkalkulation EP'!$B$4,17)+Y$3,Datenquellen!$F$7:$H$45,3,FALSE))="X"
                                    ),
                          "X",
                          IF((((NETWORKDAYS('Projektkostenkalkulation EP'!$S$8,EOMONTH('Projektkostenkalkulation EP'!$S$8,0)))*('Projektkostenkalkulation EP'!$N$44/5)*
                                        'Projektkostenkalkulation EP'!$S$28)-SUM($AK$20:BH20))&gt;('Projektkostenkalkulation EP'!$N$44/5),('Projektkostenkalkulation EP'!$N$44/5),
                                         (NETWORKDAYS('Projektkostenkalkulation EP'!$S$8,
                                          EOMONTH('Projektkostenkalkulation EP'!$S$8,0)))*('Projektkostenkalkulation EP'!$N$44/5)*'Projektkostenkalkulation EP'!$S$28-SUM($AK$20:BH20))
                          ),
               "X"
            )</f>
        <v>0</v>
      </c>
      <c r="BJ20" s="122">
        <f xml:space="preserve"> IF(TEXT((EDATE('Projektkostenkalkulation EP'!$B$4,17)+Z$3),"MM")=TEXT((EDATE('Projektkostenkalkulation EP'!$B$4,17)+(Z$3-1)),"MM"),
             IF(
                        OR(
                                    TEXT((EDATE('Projektkostenkalkulation EP'!$B$4,17)+Z$3),"TTT") = "Sa",
                                    TEXT((EDATE('Projektkostenkalkulation EP'!$B$4,17)+Z$3),"TTT") = "So",
                                    IF(ISNA(VLOOKUP(EDATE('Projektkostenkalkulation EP'!$B$4,17)+Z$3,Datenquellen!$F$7:$H$45,3,FALSE))," ",VLOOKUP(EDATE('Projektkostenkalkulation EP'!$B$4,17)+Z$3,Datenquellen!$F$7:$H$45,3,FALSE))="X"
                                    ),
                          "X",
                          IF((((NETWORKDAYS('Projektkostenkalkulation EP'!$S$8,EOMONTH('Projektkostenkalkulation EP'!$S$8,0)))*('Projektkostenkalkulation EP'!$N$44/5)*
                                        'Projektkostenkalkulation EP'!$S$28)-SUM($AK$20:BI20))&gt;('Projektkostenkalkulation EP'!$N$44/5),('Projektkostenkalkulation EP'!$N$44/5),
                                         (NETWORKDAYS('Projektkostenkalkulation EP'!$S$8,
                                          EOMONTH('Projektkostenkalkulation EP'!$S$8,0)))*('Projektkostenkalkulation EP'!$N$44/5)*'Projektkostenkalkulation EP'!$S$28-SUM($AK$20:BI20))
                          ),
               "X"
            )</f>
        <v>0</v>
      </c>
      <c r="BK20" s="122">
        <f xml:space="preserve"> IF(TEXT((EDATE('Projektkostenkalkulation EP'!$B$4,17)+AA$3),"MM")=TEXT((EDATE('Projektkostenkalkulation EP'!$B$4,17)+(AA$3-1)),"MM"),
             IF(
                        OR(
                                    TEXT((EDATE('Projektkostenkalkulation EP'!$B$4,17)+AA$3),"TTT") = "Sa",
                                    TEXT((EDATE('Projektkostenkalkulation EP'!$B$4,17)+AA$3),"TTT") = "So",
                                    IF(ISNA(VLOOKUP(EDATE('Projektkostenkalkulation EP'!$B$4,17)+AA$3,Datenquellen!$F$7:$H$45,3,FALSE))," ",VLOOKUP(EDATE('Projektkostenkalkulation EP'!$B$4,17)+AA$3,Datenquellen!$F$7:$H$45,3,FALSE))="X"
                                    ),
                          "X",
                          IF((((NETWORKDAYS('Projektkostenkalkulation EP'!$S$8,EOMONTH('Projektkostenkalkulation EP'!$S$8,0)))*('Projektkostenkalkulation EP'!$N$44/5)*
                                        'Projektkostenkalkulation EP'!$S$28)-SUM($AK$20:BJ20))&gt;('Projektkostenkalkulation EP'!$N$44/5),('Projektkostenkalkulation EP'!$N$44/5),
                                         (NETWORKDAYS('Projektkostenkalkulation EP'!$S$8,
                                          EOMONTH('Projektkostenkalkulation EP'!$S$8,0)))*('Projektkostenkalkulation EP'!$N$44/5)*'Projektkostenkalkulation EP'!$S$28-SUM($AK$20:BJ20))
                          ),
               "X"
            )</f>
        <v>0</v>
      </c>
      <c r="BL20" s="122" t="str">
        <f xml:space="preserve"> IF(TEXT((EDATE('Projektkostenkalkulation EP'!$B$4,17)+AB$3),"MM")=TEXT((EDATE('Projektkostenkalkulation EP'!$B$4,17)+(AB$3-1)),"MM"),
             IF(
                        OR(
                                    TEXT((EDATE('Projektkostenkalkulation EP'!$B$4,17)+AB$3),"TTT") = "Sa",
                                    TEXT((EDATE('Projektkostenkalkulation EP'!$B$4,17)+AB$3),"TTT") = "So",
                                    IF(ISNA(VLOOKUP(EDATE('Projektkostenkalkulation EP'!$B$4,17)+AB$3,Datenquellen!$F$7:$H$45,3,FALSE))," ",VLOOKUP(EDATE('Projektkostenkalkulation EP'!$B$4,17)+AB$3,Datenquellen!$F$7:$H$45,3,FALSE))="X"
                                    ),
                          "X",
                          IF((((NETWORKDAYS('Projektkostenkalkulation EP'!$S$8,EOMONTH('Projektkostenkalkulation EP'!$S$8,0)))*('Projektkostenkalkulation EP'!$N$44/5)*
                                        'Projektkostenkalkulation EP'!$S$28)-SUM($AK$20:BK20))&gt;('Projektkostenkalkulation EP'!$N$44/5),('Projektkostenkalkulation EP'!$N$44/5),
                                         (NETWORKDAYS('Projektkostenkalkulation EP'!$S$8,
                                          EOMONTH('Projektkostenkalkulation EP'!$S$8,0)))*('Projektkostenkalkulation EP'!$N$44/5)*'Projektkostenkalkulation EP'!$S$28-SUM($AK$20:BK20))
                          ),
               "X"
            )</f>
        <v>X</v>
      </c>
      <c r="BM20" s="122" t="str">
        <f xml:space="preserve"> IF(TEXT((EDATE('Projektkostenkalkulation EP'!$B$4,17)+AC$3),"MM")=TEXT((EDATE('Projektkostenkalkulation EP'!$B$4,17)+(AC$3-1)),"MM"),
             IF(
                        OR(
                                    TEXT((EDATE('Projektkostenkalkulation EP'!$B$4,17)+AC$3),"TTT") = "Sa",
                                    TEXT((EDATE('Projektkostenkalkulation EP'!$B$4,17)+AC$3),"TTT") = "So",
                                    IF(ISNA(VLOOKUP(EDATE('Projektkostenkalkulation EP'!$B$4,17)+AC$3,Datenquellen!$F$7:$H$45,3,FALSE))," ",VLOOKUP(EDATE('Projektkostenkalkulation EP'!$B$4,17)+AC$3,Datenquellen!$F$7:$H$45,3,FALSE))="X"
                                    ),
                          "X",
                          IF((((NETWORKDAYS('Projektkostenkalkulation EP'!$S$8,EOMONTH('Projektkostenkalkulation EP'!$S$8,0)))*('Projektkostenkalkulation EP'!$N$44/5)*
                                        'Projektkostenkalkulation EP'!$S$28)-SUM($AK$20:BL20))&gt;('Projektkostenkalkulation EP'!$N$44/5),('Projektkostenkalkulation EP'!$N$44/5),
                                         (NETWORKDAYS('Projektkostenkalkulation EP'!$S$8,
                                          EOMONTH('Projektkostenkalkulation EP'!$S$8,0)))*('Projektkostenkalkulation EP'!$N$44/5)*'Projektkostenkalkulation EP'!$S$28-SUM($AK$20:BL20))
                          ),
               "X"
            )</f>
        <v>X</v>
      </c>
      <c r="BN20" s="122">
        <f xml:space="preserve"> IF(TEXT((EDATE('Projektkostenkalkulation EP'!$B$4,17)+AD$3),"MM")=TEXT((EDATE('Projektkostenkalkulation EP'!$B$4,17)+(AD$3-1)),"MM"),
             IF(
                        OR(
                                    TEXT((EDATE('Projektkostenkalkulation EP'!$B$4,17)+AD$3),"TTT") = "Sa",
                                    TEXT((EDATE('Projektkostenkalkulation EP'!$B$4,17)+AD$3),"TTT") = "So",
                                    IF(ISNA(VLOOKUP(EDATE('Projektkostenkalkulation EP'!$B$4,17)+AD$3,Datenquellen!$F$7:$H$45,3,FALSE))," ",VLOOKUP(EDATE('Projektkostenkalkulation EP'!$B$4,17)+AD$3,Datenquellen!$F$7:$H$45,3,FALSE))="X"
                                    ),
                          "X",
                          IF((((NETWORKDAYS('Projektkostenkalkulation EP'!$S$8,EOMONTH('Projektkostenkalkulation EP'!$S$8,0)))*('Projektkostenkalkulation EP'!$N$44/5)*
                                        'Projektkostenkalkulation EP'!$S$28)-SUM($AK$20:BM20))&gt;('Projektkostenkalkulation EP'!$N$44/5),('Projektkostenkalkulation EP'!$N$44/5),
                                         (NETWORKDAYS('Projektkostenkalkulation EP'!$S$8,
                                          EOMONTH('Projektkostenkalkulation EP'!$S$8,0)))*('Projektkostenkalkulation EP'!$N$44/5)*'Projektkostenkalkulation EP'!$S$28-SUM($AK$20:BM20))
                          ),
               "X"
            )</f>
        <v>0</v>
      </c>
      <c r="BO20" s="122" t="str">
        <f xml:space="preserve"> IF(TEXT((EDATE('Projektkostenkalkulation EP'!$B$4,17)+AE$3),"MM")=TEXT((EDATE('Projektkostenkalkulation EP'!$B$4,17)+(AE$3-1)),"MM"),
             IF(
                        OR(
                                    TEXT((EDATE('Projektkostenkalkulation EP'!$B$4,17)+AE$3),"TTT") = "Sa",
                                    TEXT((EDATE('Projektkostenkalkulation EP'!$B$4,17)+AE$3),"TTT") = "So",
                                    IF(ISNA(VLOOKUP(EDATE('Projektkostenkalkulation EP'!$B$4,17)+AE$3,Datenquellen!$F$7:$H$45,3,FALSE))," ",VLOOKUP(EDATE('Projektkostenkalkulation EP'!$B$4,17)+AE$3,Datenquellen!$F$7:$H$45,3,FALSE))="X"
                                    ),
                          "X",
                          IF((((NETWORKDAYS('Projektkostenkalkulation EP'!$S$8,EOMONTH('Projektkostenkalkulation EP'!$S$8,0)))*('Projektkostenkalkulation EP'!$N$44/5)*
                                        'Projektkostenkalkulation EP'!$S$28)-SUM($AK$20:BN20))&gt;('Projektkostenkalkulation EP'!$N$44/5),('Projektkostenkalkulation EP'!$N$44/5),
                                         (NETWORKDAYS('Projektkostenkalkulation EP'!$S$8,
                                          EOMONTH('Projektkostenkalkulation EP'!$S$8,0)))*('Projektkostenkalkulation EP'!$N$44/5)*'Projektkostenkalkulation EP'!$S$28-SUM($AK$20:BN20))
                          ),
               "X"
            )</f>
        <v>X</v>
      </c>
      <c r="BP20" s="121">
        <f>SUM(AK20:BO20)</f>
        <v>0</v>
      </c>
      <c r="BQ20" s="525">
        <f>BP20-BP21</f>
        <v>0</v>
      </c>
    </row>
    <row r="21" spans="1:69" ht="14.25" customHeight="1" thickBot="1" x14ac:dyDescent="0.25">
      <c r="A21" s="3" t="s">
        <v>82</v>
      </c>
      <c r="B21" s="270"/>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123">
        <f>SUM(B21:AF21)</f>
        <v>0</v>
      </c>
      <c r="AH21" s="526"/>
      <c r="AJ21" s="3" t="s">
        <v>82</v>
      </c>
      <c r="AK21" s="270"/>
      <c r="AL21" s="272"/>
      <c r="AM21" s="272"/>
      <c r="AN21" s="272"/>
      <c r="AO21" s="272"/>
      <c r="AP21" s="272"/>
      <c r="AQ21" s="272"/>
      <c r="AR21" s="272"/>
      <c r="AS21" s="272"/>
      <c r="AT21" s="272"/>
      <c r="AU21" s="272"/>
      <c r="AV21" s="272"/>
      <c r="AW21" s="272"/>
      <c r="AX21" s="272"/>
      <c r="AY21" s="272"/>
      <c r="AZ21" s="272"/>
      <c r="BA21" s="272"/>
      <c r="BB21" s="272"/>
      <c r="BC21" s="272"/>
      <c r="BD21" s="272"/>
      <c r="BE21" s="272"/>
      <c r="BF21" s="272"/>
      <c r="BG21" s="272"/>
      <c r="BH21" s="272"/>
      <c r="BI21" s="272"/>
      <c r="BJ21" s="272"/>
      <c r="BK21" s="272"/>
      <c r="BL21" s="272"/>
      <c r="BM21" s="272"/>
      <c r="BN21" s="272"/>
      <c r="BO21" s="272"/>
      <c r="BP21" s="123">
        <f>SUM(AK21:BO21)</f>
        <v>0</v>
      </c>
      <c r="BQ21" s="526"/>
    </row>
    <row r="22" spans="1:69" ht="14.25" customHeight="1" x14ac:dyDescent="0.2">
      <c r="A22" s="1" t="s">
        <v>59</v>
      </c>
      <c r="B22" s="527" t="str">
        <f>TEXT('Projektkostenkalkulation EP'!$H$8,"MMMM JJJJ")</f>
        <v>Juli 2024</v>
      </c>
      <c r="C22" s="527"/>
      <c r="D22" s="527"/>
      <c r="E22" s="527"/>
      <c r="F22" s="527"/>
      <c r="G22" s="527"/>
      <c r="H22" s="527"/>
      <c r="I22" s="527"/>
      <c r="J22" s="527"/>
      <c r="K22" s="527"/>
      <c r="L22" s="527"/>
      <c r="M22" s="527"/>
      <c r="N22" s="527"/>
      <c r="O22" s="527"/>
      <c r="P22" s="527"/>
      <c r="Q22" s="527"/>
      <c r="R22" s="527"/>
      <c r="S22" s="527"/>
      <c r="T22" s="527"/>
      <c r="U22" s="527"/>
      <c r="V22" s="527"/>
      <c r="W22" s="527"/>
      <c r="X22" s="527"/>
      <c r="Y22" s="527"/>
      <c r="Z22" s="527"/>
      <c r="AA22" s="527"/>
      <c r="AB22" s="527"/>
      <c r="AC22" s="527"/>
      <c r="AD22" s="527"/>
      <c r="AE22" s="527"/>
      <c r="AF22" s="527"/>
      <c r="AG22" s="527"/>
      <c r="AH22" s="528"/>
      <c r="AJ22" s="1" t="s">
        <v>59</v>
      </c>
      <c r="AK22" s="527" t="str">
        <f>TEXT('Projektkostenkalkulation EP'!$T$8,"MMMM JJJJ")</f>
        <v>Juli 2025</v>
      </c>
      <c r="AL22" s="527"/>
      <c r="AM22" s="527"/>
      <c r="AN22" s="527"/>
      <c r="AO22" s="527"/>
      <c r="AP22" s="527"/>
      <c r="AQ22" s="527"/>
      <c r="AR22" s="527"/>
      <c r="AS22" s="527"/>
      <c r="AT22" s="527"/>
      <c r="AU22" s="527"/>
      <c r="AV22" s="527"/>
      <c r="AW22" s="527"/>
      <c r="AX22" s="527"/>
      <c r="AY22" s="527"/>
      <c r="AZ22" s="527"/>
      <c r="BA22" s="527"/>
      <c r="BB22" s="527"/>
      <c r="BC22" s="527"/>
      <c r="BD22" s="527"/>
      <c r="BE22" s="527"/>
      <c r="BF22" s="527"/>
      <c r="BG22" s="527"/>
      <c r="BH22" s="527"/>
      <c r="BI22" s="527"/>
      <c r="BJ22" s="527"/>
      <c r="BK22" s="527"/>
      <c r="BL22" s="527"/>
      <c r="BM22" s="527"/>
      <c r="BN22" s="527"/>
      <c r="BO22" s="527"/>
      <c r="BP22" s="527"/>
      <c r="BQ22" s="528"/>
    </row>
    <row r="23" spans="1:69" ht="14.25" customHeight="1" x14ac:dyDescent="0.2">
      <c r="A23" s="2" t="s">
        <v>81</v>
      </c>
      <c r="B23" s="124">
        <f>IF(
            OR(
                     TEXT(EDATE('Projektkostenkalkulation EP'!$B$4,6),"TTT") = "Sa",
                     TEXT(EDATE('Projektkostenkalkulation EP'!$B$4,6),"TTT") = "So",
                     IF(ISNA(VLOOKUP(EDATE('Projektkostenkalkulation EP'!$B$4,6),Datenquellen!$F$7:$H$45,3,FALSE))," ",VLOOKUP(EDATE('Projektkostenkalkulation EP'!$B$4,6),Datenquellen!$F$7:$H$45,3,FALSE))="X"
                            ),
                    "X",
                    IF('Projektkostenkalkulation EP'!$H$28&gt;0,('Projektkostenkalkulation EP'!$N$44/5),0)
            )</f>
        <v>0</v>
      </c>
      <c r="C23" s="122">
        <f xml:space="preserve"> IF(TEXT((EDATE('Projektkostenkalkulation EP'!$B$4,6)+B$3),"MM")=TEXT((EDATE('Projektkostenkalkulation EP'!$B$4,6)+(B$3-1)),"MM"),
             IF(
                        OR(
                                    TEXT((EDATE('Projektkostenkalkulation EP'!$B$4,6)+B$3),"TTT") = "Sa",
                                    TEXT((EDATE('Projektkostenkalkulation EP'!$B$4,6)+B$3),"TTT") = "So",
                                    IF(ISNA(VLOOKUP(EDATE('Projektkostenkalkulation EP'!$B$4,6)+B$3,Datenquellen!$F$7:$H$45,3,FALSE))," ",VLOOKUP(EDATE('Projektkostenkalkulation EP'!$B$4,6)+B$3,Datenquellen!$F$7:$H$45,3,FALSE))="X"
                                    ),
                          "X",
                           IF((((NETWORKDAYS('Projektkostenkalkulation EP'!$H$8,EOMONTH('Projektkostenkalkulation EP'!$H$8,0)))*('Projektkostenkalkulation EP'!$N$44/5)*
                                        'Projektkostenkalkulation EP'!$H$28)-SUM(B$23:$B23))&gt;('Projektkostenkalkulation EP'!$N$44/5),('Projektkostenkalkulation EP'!$N$44/5),
                                         (NETWORKDAYS('Projektkostenkalkulation EP'!$H$8,
                                          EOMONTH('Projektkostenkalkulation EP'!$H$8,0)))*('Projektkostenkalkulation EP'!$N$44/5)*'Projektkostenkalkulation EP'!$H$28-SUM(B$23:$B23))
                          ),
               "X"
            )</f>
        <v>0</v>
      </c>
      <c r="D23" s="122">
        <f xml:space="preserve"> IF(TEXT((EDATE('Projektkostenkalkulation EP'!$B$4,6)+C$3),"MM")=TEXT((EDATE('Projektkostenkalkulation EP'!$B$4,6)+(C$3-1)),"MM"),
             IF(
                        OR(
                                    TEXT((EDATE('Projektkostenkalkulation EP'!$B$4,6)+C$3),"TTT") = "Sa",
                                    TEXT((EDATE('Projektkostenkalkulation EP'!$B$4,6)+C$3),"TTT") = "So",
                                    IF(ISNA(VLOOKUP(EDATE('Projektkostenkalkulation EP'!$B$4,6)+C$3,Datenquellen!$F$7:$H$45,3,FALSE))," ",VLOOKUP(EDATE('Projektkostenkalkulation EP'!$B$4,6)+C$3,Datenquellen!$F$7:$H$45,3,FALSE))="X"
                                    ),
                          "X",
                           IF((((NETWORKDAYS('Projektkostenkalkulation EP'!$H$8,EOMONTH('Projektkostenkalkulation EP'!$H$8,0)))*('Projektkostenkalkulation EP'!$N$44/5)*
                                        'Projektkostenkalkulation EP'!$H$28)-SUM($B$23:C23))&gt;('Projektkostenkalkulation EP'!$N$44/5),('Projektkostenkalkulation EP'!$N$44/5),
                                         (NETWORKDAYS('Projektkostenkalkulation EP'!$H$8,
                                          EOMONTH('Projektkostenkalkulation EP'!$H$8,0)))*('Projektkostenkalkulation EP'!$N$44/5)*'Projektkostenkalkulation EP'!$H$28-SUM($B$23:C23))
                          ),
               "X"
            )</f>
        <v>0</v>
      </c>
      <c r="E23" s="122">
        <f xml:space="preserve"> IF(TEXT((EDATE('Projektkostenkalkulation EP'!$B$4,6)+D$3),"MM")=TEXT((EDATE('Projektkostenkalkulation EP'!$B$4,6)+(D$3-1)),"MM"),
             IF(
                        OR(
                                    TEXT((EDATE('Projektkostenkalkulation EP'!$B$4,6)+D$3),"TTT") = "Sa",
                                    TEXT((EDATE('Projektkostenkalkulation EP'!$B$4,6)+D$3),"TTT") = "So",
                                    IF(ISNA(VLOOKUP(EDATE('Projektkostenkalkulation EP'!$B$4,6)+D$3,Datenquellen!$F$7:$H$45,3,FALSE))," ",VLOOKUP(EDATE('Projektkostenkalkulation EP'!$B$4,6)+D$3,Datenquellen!$F$7:$H$45,3,FALSE))="X"
                                    ),
                          "X",
                           IF((((NETWORKDAYS('Projektkostenkalkulation EP'!$H$8,EOMONTH('Projektkostenkalkulation EP'!$H$8,0)))*('Projektkostenkalkulation EP'!$N$44/5)*
                                        'Projektkostenkalkulation EP'!$H$28)-SUM($B$23:D23))&gt;('Projektkostenkalkulation EP'!$N$44/5),('Projektkostenkalkulation EP'!$N$44/5),
                                         (NETWORKDAYS('Projektkostenkalkulation EP'!$H$8,
                                          EOMONTH('Projektkostenkalkulation EP'!$H$8,0)))*('Projektkostenkalkulation EP'!$N$44/5)*'Projektkostenkalkulation EP'!$H$28-SUM($B$23:D23))
                          ),
               "X"
            )</f>
        <v>0</v>
      </c>
      <c r="F23" s="122">
        <f xml:space="preserve"> IF(TEXT((EDATE('Projektkostenkalkulation EP'!$B$4,6)+E$3),"MM")=TEXT((EDATE('Projektkostenkalkulation EP'!$B$4,6)+(E$3-1)),"MM"),
             IF(
                        OR(
                                    TEXT((EDATE('Projektkostenkalkulation EP'!$B$4,6)+E$3),"TTT") = "Sa",
                                    TEXT((EDATE('Projektkostenkalkulation EP'!$B$4,6)+E$3),"TTT") = "So",
                                    IF(ISNA(VLOOKUP(EDATE('Projektkostenkalkulation EP'!$B$4,6)+E$3,Datenquellen!$F$7:$H$45,3,FALSE))," ",VLOOKUP(EDATE('Projektkostenkalkulation EP'!$B$4,6)+E$3,Datenquellen!$F$7:$H$45,3,FALSE))="X"
                                    ),
                          "X",
                           IF((((NETWORKDAYS('Projektkostenkalkulation EP'!$H$8,EOMONTH('Projektkostenkalkulation EP'!$H$8,0)))*('Projektkostenkalkulation EP'!$N$44/5)*
                                        'Projektkostenkalkulation EP'!$H$28)-SUM($B$23:E23))&gt;('Projektkostenkalkulation EP'!$N$44/5),('Projektkostenkalkulation EP'!$N$44/5),
                                         (NETWORKDAYS('Projektkostenkalkulation EP'!$H$8,
                                          EOMONTH('Projektkostenkalkulation EP'!$H$8,0)))*('Projektkostenkalkulation EP'!$N$44/5)*'Projektkostenkalkulation EP'!$H$28-SUM($B$23:E23))
                          ),
               "X"
            )</f>
        <v>0</v>
      </c>
      <c r="G23" s="122" t="str">
        <f xml:space="preserve"> IF(TEXT((EDATE('Projektkostenkalkulation EP'!$B$4,6)+F$3),"MM")=TEXT((EDATE('Projektkostenkalkulation EP'!$B$4,6)+(F$3-1)),"MM"),
             IF(
                        OR(
                                    TEXT((EDATE('Projektkostenkalkulation EP'!$B$4,6)+F$3),"TTT") = "Sa",
                                    TEXT((EDATE('Projektkostenkalkulation EP'!$B$4,6)+F$3),"TTT") = "So",
                                    IF(ISNA(VLOOKUP(EDATE('Projektkostenkalkulation EP'!$B$4,6)+F$3,Datenquellen!$F$7:$H$45,3,FALSE))," ",VLOOKUP(EDATE('Projektkostenkalkulation EP'!$B$4,6)+F$3,Datenquellen!$F$7:$H$45,3,FALSE))="X"
                                    ),
                          "X",
                           IF((((NETWORKDAYS('Projektkostenkalkulation EP'!$H$8,EOMONTH('Projektkostenkalkulation EP'!$H$8,0)))*('Projektkostenkalkulation EP'!$N$44/5)*
                                        'Projektkostenkalkulation EP'!$H$28)-SUM($B$23:F23))&gt;('Projektkostenkalkulation EP'!$N$44/5),('Projektkostenkalkulation EP'!$N$44/5),
                                         (NETWORKDAYS('Projektkostenkalkulation EP'!$H$8,
                                          EOMONTH('Projektkostenkalkulation EP'!$H$8,0)))*('Projektkostenkalkulation EP'!$N$44/5)*'Projektkostenkalkulation EP'!$H$28-SUM($B$23:F23))
                          ),
               "X"
            )</f>
        <v>X</v>
      </c>
      <c r="H23" s="122" t="str">
        <f xml:space="preserve"> IF(TEXT((EDATE('Projektkostenkalkulation EP'!$B$4,6)+G$3),"MM")=TEXT((EDATE('Projektkostenkalkulation EP'!$B$4,6)+(G$3-1)),"MM"),
             IF(
                        OR(
                                    TEXT((EDATE('Projektkostenkalkulation EP'!$B$4,6)+G$3),"TTT") = "Sa",
                                    TEXT((EDATE('Projektkostenkalkulation EP'!$B$4,6)+G$3),"TTT") = "So",
                                    IF(ISNA(VLOOKUP(EDATE('Projektkostenkalkulation EP'!$B$4,6)+G$3,Datenquellen!$F$7:$H$45,3,FALSE))," ",VLOOKUP(EDATE('Projektkostenkalkulation EP'!$B$4,6)+G$3,Datenquellen!$F$7:$H$45,3,FALSE))="X"
                                    ),
                          "X",
                           IF((((NETWORKDAYS('Projektkostenkalkulation EP'!$H$8,EOMONTH('Projektkostenkalkulation EP'!$H$8,0)))*('Projektkostenkalkulation EP'!$N$44/5)*
                                        'Projektkostenkalkulation EP'!$H$28)-SUM($B$23:G23))&gt;('Projektkostenkalkulation EP'!$N$44/5),('Projektkostenkalkulation EP'!$N$44/5),
                                         (NETWORKDAYS('Projektkostenkalkulation EP'!$H$8,
                                          EOMONTH('Projektkostenkalkulation EP'!$H$8,0)))*('Projektkostenkalkulation EP'!$N$44/5)*'Projektkostenkalkulation EP'!$H$28-SUM($B$23:G23))
                          ),
               "X"
            )</f>
        <v>X</v>
      </c>
      <c r="I23" s="122">
        <f xml:space="preserve"> IF(TEXT((EDATE('Projektkostenkalkulation EP'!$B$4,6)+H$3),"MM")=TEXT((EDATE('Projektkostenkalkulation EP'!$B$4,6)+(H$3-1)),"MM"),
             IF(
                        OR(
                                    TEXT((EDATE('Projektkostenkalkulation EP'!$B$4,6)+H$3),"TTT") = "Sa",
                                    TEXT((EDATE('Projektkostenkalkulation EP'!$B$4,6)+H$3),"TTT") = "So",
                                    IF(ISNA(VLOOKUP(EDATE('Projektkostenkalkulation EP'!$B$4,6)+H$3,Datenquellen!$F$7:$H$45,3,FALSE))," ",VLOOKUP(EDATE('Projektkostenkalkulation EP'!$B$4,6)+H$3,Datenquellen!$F$7:$H$45,3,FALSE))="X"
                                    ),
                          "X",
                           IF((((NETWORKDAYS('Projektkostenkalkulation EP'!$H$8,EOMONTH('Projektkostenkalkulation EP'!$H$8,0)))*('Projektkostenkalkulation EP'!$N$44/5)*
                                        'Projektkostenkalkulation EP'!$H$28)-SUM($B$23:H23))&gt;('Projektkostenkalkulation EP'!$N$44/5),('Projektkostenkalkulation EP'!$N$44/5),
                                         (NETWORKDAYS('Projektkostenkalkulation EP'!$H$8,
                                          EOMONTH('Projektkostenkalkulation EP'!$H$8,0)))*('Projektkostenkalkulation EP'!$N$44/5)*'Projektkostenkalkulation EP'!$H$28-SUM($B$23:H23))
                          ),
               "X"
            )</f>
        <v>0</v>
      </c>
      <c r="J23" s="122">
        <f xml:space="preserve"> IF(TEXT((EDATE('Projektkostenkalkulation EP'!$B$4,6)+I$3),"MM")=TEXT((EDATE('Projektkostenkalkulation EP'!$B$4,6)+(I$3-1)),"MM"),
             IF(
                        OR(
                                    TEXT((EDATE('Projektkostenkalkulation EP'!$B$4,6)+I$3),"TTT") = "Sa",
                                    TEXT((EDATE('Projektkostenkalkulation EP'!$B$4,6)+I$3),"TTT") = "So",
                                    IF(ISNA(VLOOKUP(EDATE('Projektkostenkalkulation EP'!$B$4,6)+I$3,Datenquellen!$F$7:$H$45,3,FALSE))," ",VLOOKUP(EDATE('Projektkostenkalkulation EP'!$B$4,6)+I$3,Datenquellen!$F$7:$H$45,3,FALSE))="X"
                                    ),
                          "X",
                           IF((((NETWORKDAYS('Projektkostenkalkulation EP'!$H$8,EOMONTH('Projektkostenkalkulation EP'!$H$8,0)))*('Projektkostenkalkulation EP'!$N$44/5)*
                                        'Projektkostenkalkulation EP'!$H$28)-SUM($B$23:I23))&gt;('Projektkostenkalkulation EP'!$N$44/5),('Projektkostenkalkulation EP'!$N$44/5),
                                         (NETWORKDAYS('Projektkostenkalkulation EP'!$H$8,
                                          EOMONTH('Projektkostenkalkulation EP'!$H$8,0)))*('Projektkostenkalkulation EP'!$N$44/5)*'Projektkostenkalkulation EP'!$H$28-SUM($B$23:I23))
                          ),
               "X"
            )</f>
        <v>0</v>
      </c>
      <c r="K23" s="122">
        <f xml:space="preserve"> IF(TEXT((EDATE('Projektkostenkalkulation EP'!$B$4,6)+J$3),"MM")=TEXT((EDATE('Projektkostenkalkulation EP'!$B$4,6)+(J$3-1)),"MM"),
             IF(
                        OR(
                                    TEXT((EDATE('Projektkostenkalkulation EP'!$B$4,6)+J$3),"TTT") = "Sa",
                                    TEXT((EDATE('Projektkostenkalkulation EP'!$B$4,6)+J$3),"TTT") = "So",
                                    IF(ISNA(VLOOKUP(EDATE('Projektkostenkalkulation EP'!$B$4,6)+J$3,Datenquellen!$F$7:$H$45,3,FALSE))," ",VLOOKUP(EDATE('Projektkostenkalkulation EP'!$B$4,6)+J$3,Datenquellen!$F$7:$H$45,3,FALSE))="X"
                                    ),
                          "X",
                           IF((((NETWORKDAYS('Projektkostenkalkulation EP'!$H$8,EOMONTH('Projektkostenkalkulation EP'!$H$8,0)))*('Projektkostenkalkulation EP'!$N$44/5)*
                                        'Projektkostenkalkulation EP'!$H$28)-SUM($B$23:J23))&gt;('Projektkostenkalkulation EP'!$N$44/5),('Projektkostenkalkulation EP'!$N$44/5),
                                         (NETWORKDAYS('Projektkostenkalkulation EP'!$H$8,
                                          EOMONTH('Projektkostenkalkulation EP'!$H$8,0)))*('Projektkostenkalkulation EP'!$N$44/5)*'Projektkostenkalkulation EP'!$H$28-SUM($B$23:J23))
                          ),
               "X"
            )</f>
        <v>0</v>
      </c>
      <c r="L23" s="122">
        <f xml:space="preserve"> IF(TEXT((EDATE('Projektkostenkalkulation EP'!$B$4,6)+K$3),"MM")=TEXT((EDATE('Projektkostenkalkulation EP'!$B$4,6)+(K$3-1)),"MM"),
             IF(
                        OR(
                                    TEXT((EDATE('Projektkostenkalkulation EP'!$B$4,6)+K$3),"TTT") = "Sa",
                                    TEXT((EDATE('Projektkostenkalkulation EP'!$B$4,6)+K$3),"TTT") = "So",
                                    IF(ISNA(VLOOKUP(EDATE('Projektkostenkalkulation EP'!$B$4,6)+K$3,Datenquellen!$F$7:$H$45,3,FALSE))," ",VLOOKUP(EDATE('Projektkostenkalkulation EP'!$B$4,6)+K$3,Datenquellen!$F$7:$H$45,3,FALSE))="X"
                                    ),
                          "X",
                           IF((((NETWORKDAYS('Projektkostenkalkulation EP'!$H$8,EOMONTH('Projektkostenkalkulation EP'!$H$8,0)))*('Projektkostenkalkulation EP'!$N$44/5)*
                                        'Projektkostenkalkulation EP'!$H$28)-SUM($B$23:K23))&gt;('Projektkostenkalkulation EP'!$N$44/5),('Projektkostenkalkulation EP'!$N$44/5),
                                         (NETWORKDAYS('Projektkostenkalkulation EP'!$H$8,
                                          EOMONTH('Projektkostenkalkulation EP'!$H$8,0)))*('Projektkostenkalkulation EP'!$N$44/5)*'Projektkostenkalkulation EP'!$H$28-SUM($B$23:K23))
                          ),
               "X"
            )</f>
        <v>0</v>
      </c>
      <c r="M23" s="122">
        <f xml:space="preserve"> IF(TEXT((EDATE('Projektkostenkalkulation EP'!$B$4,6)+L$3),"MM")=TEXT((EDATE('Projektkostenkalkulation EP'!$B$4,6)+(L$3-1)),"MM"),
             IF(
                        OR(
                                    TEXT((EDATE('Projektkostenkalkulation EP'!$B$4,6)+L$3),"TTT") = "Sa",
                                    TEXT((EDATE('Projektkostenkalkulation EP'!$B$4,6)+L$3),"TTT") = "So",
                                    IF(ISNA(VLOOKUP(EDATE('Projektkostenkalkulation EP'!$B$4,6)+L$3,Datenquellen!$F$7:$H$45,3,FALSE))," ",VLOOKUP(EDATE('Projektkostenkalkulation EP'!$B$4,6)+L$3,Datenquellen!$F$7:$H$45,3,FALSE))="X"
                                    ),
                          "X",
                           IF((((NETWORKDAYS('Projektkostenkalkulation EP'!$H$8,EOMONTH('Projektkostenkalkulation EP'!$H$8,0)))*('Projektkostenkalkulation EP'!$N$44/5)*
                                        'Projektkostenkalkulation EP'!$H$28)-SUM($B$23:L23))&gt;('Projektkostenkalkulation EP'!$N$44/5),('Projektkostenkalkulation EP'!$N$44/5),
                                         (NETWORKDAYS('Projektkostenkalkulation EP'!$H$8,
                                          EOMONTH('Projektkostenkalkulation EP'!$H$8,0)))*('Projektkostenkalkulation EP'!$N$44/5)*'Projektkostenkalkulation EP'!$H$28-SUM($B$23:L23))
                          ),
               "X"
            )</f>
        <v>0</v>
      </c>
      <c r="N23" s="122" t="str">
        <f xml:space="preserve"> IF(TEXT((EDATE('Projektkostenkalkulation EP'!$B$4,6)+M$3),"MM")=TEXT((EDATE('Projektkostenkalkulation EP'!$B$4,6)+(M$3-1)),"MM"),
             IF(
                        OR(
                                    TEXT((EDATE('Projektkostenkalkulation EP'!$B$4,6)+M$3),"TTT") = "Sa",
                                    TEXT((EDATE('Projektkostenkalkulation EP'!$B$4,6)+M$3),"TTT") = "So",
                                    IF(ISNA(VLOOKUP(EDATE('Projektkostenkalkulation EP'!$B$4,6)+M$3,Datenquellen!$F$7:$H$45,3,FALSE))," ",VLOOKUP(EDATE('Projektkostenkalkulation EP'!$B$4,6)+M$3,Datenquellen!$F$7:$H$45,3,FALSE))="X"
                                    ),
                          "X",
                           IF((((NETWORKDAYS('Projektkostenkalkulation EP'!$H$8,EOMONTH('Projektkostenkalkulation EP'!$H$8,0)))*('Projektkostenkalkulation EP'!$N$44/5)*
                                        'Projektkostenkalkulation EP'!$H$28)-SUM($B$23:M23))&gt;('Projektkostenkalkulation EP'!$N$44/5),('Projektkostenkalkulation EP'!$N$44/5),
                                         (NETWORKDAYS('Projektkostenkalkulation EP'!$H$8,
                                          EOMONTH('Projektkostenkalkulation EP'!$H$8,0)))*('Projektkostenkalkulation EP'!$N$44/5)*'Projektkostenkalkulation EP'!$H$28-SUM($B$23:M23))
                          ),
               "X"
            )</f>
        <v>X</v>
      </c>
      <c r="O23" s="122" t="str">
        <f xml:space="preserve"> IF(TEXT((EDATE('Projektkostenkalkulation EP'!$B$4,6)+N$3),"MM")=TEXT((EDATE('Projektkostenkalkulation EP'!$B$4,6)+(N$3-1)),"MM"),
             IF(
                        OR(
                                    TEXT((EDATE('Projektkostenkalkulation EP'!$B$4,6)+N$3),"TTT") = "Sa",
                                    TEXT((EDATE('Projektkostenkalkulation EP'!$B$4,6)+N$3),"TTT") = "So",
                                    IF(ISNA(VLOOKUP(EDATE('Projektkostenkalkulation EP'!$B$4,6)+N$3,Datenquellen!$F$7:$H$45,3,FALSE))," ",VLOOKUP(EDATE('Projektkostenkalkulation EP'!$B$4,6)+N$3,Datenquellen!$F$7:$H$45,3,FALSE))="X"
                                    ),
                          "X",
                           IF((((NETWORKDAYS('Projektkostenkalkulation EP'!$H$8,EOMONTH('Projektkostenkalkulation EP'!$H$8,0)))*('Projektkostenkalkulation EP'!$N$44/5)*
                                        'Projektkostenkalkulation EP'!$H$28)-SUM($B$23:N23))&gt;('Projektkostenkalkulation EP'!$N$44/5),('Projektkostenkalkulation EP'!$N$44/5),
                                         (NETWORKDAYS('Projektkostenkalkulation EP'!$H$8,
                                          EOMONTH('Projektkostenkalkulation EP'!$H$8,0)))*('Projektkostenkalkulation EP'!$N$44/5)*'Projektkostenkalkulation EP'!$H$28-SUM($B$23:N23))
                          ),
               "X"
            )</f>
        <v>X</v>
      </c>
      <c r="P23" s="122">
        <f xml:space="preserve"> IF(TEXT((EDATE('Projektkostenkalkulation EP'!$B$4,6)+O$3),"MM")=TEXT((EDATE('Projektkostenkalkulation EP'!$B$4,6)+(O$3-1)),"MM"),
             IF(
                        OR(
                                    TEXT((EDATE('Projektkostenkalkulation EP'!$B$4,6)+O$3),"TTT") = "Sa",
                                    TEXT((EDATE('Projektkostenkalkulation EP'!$B$4,6)+O$3),"TTT") = "So",
                                    IF(ISNA(VLOOKUP(EDATE('Projektkostenkalkulation EP'!$B$4,6)+O$3,Datenquellen!$F$7:$H$45,3,FALSE))," ",VLOOKUP(EDATE('Projektkostenkalkulation EP'!$B$4,6)+O$3,Datenquellen!$F$7:$H$45,3,FALSE))="X"
                                    ),
                          "X",
                           IF((((NETWORKDAYS('Projektkostenkalkulation EP'!$H$8,EOMONTH('Projektkostenkalkulation EP'!$H$8,0)))*('Projektkostenkalkulation EP'!$N$44/5)*
                                        'Projektkostenkalkulation EP'!$H$28)-SUM($B$23:O23))&gt;('Projektkostenkalkulation EP'!$N$44/5),('Projektkostenkalkulation EP'!$N$44/5),
                                         (NETWORKDAYS('Projektkostenkalkulation EP'!$H$8,
                                          EOMONTH('Projektkostenkalkulation EP'!$H$8,0)))*('Projektkostenkalkulation EP'!$N$44/5)*'Projektkostenkalkulation EP'!$H$28-SUM($B$23:O23))
                          ),
               "X"
            )</f>
        <v>0</v>
      </c>
      <c r="Q23" s="122">
        <f xml:space="preserve"> IF(TEXT((EDATE('Projektkostenkalkulation EP'!$B$4,6)+P$3),"MM")=TEXT((EDATE('Projektkostenkalkulation EP'!$B$4,6)+(P$3-1)),"MM"),
             IF(
                        OR(
                                    TEXT((EDATE('Projektkostenkalkulation EP'!$B$4,6)+P$3),"TTT") = "Sa",
                                    TEXT((EDATE('Projektkostenkalkulation EP'!$B$4,6)+P$3),"TTT") = "So",
                                    IF(ISNA(VLOOKUP(EDATE('Projektkostenkalkulation EP'!$B$4,6)+P$3,Datenquellen!$F$7:$H$45,3,FALSE))," ",VLOOKUP(EDATE('Projektkostenkalkulation EP'!$B$4,6)+P$3,Datenquellen!$F$7:$H$45,3,FALSE))="X"
                                    ),
                          "X",
                           IF((((NETWORKDAYS('Projektkostenkalkulation EP'!$H$8,EOMONTH('Projektkostenkalkulation EP'!$H$8,0)))*('Projektkostenkalkulation EP'!$N$44/5)*
                                        'Projektkostenkalkulation EP'!$H$28)-SUM($B$23:P23))&gt;('Projektkostenkalkulation EP'!$N$44/5),('Projektkostenkalkulation EP'!$N$44/5),
                                         (NETWORKDAYS('Projektkostenkalkulation EP'!$H$8,
                                          EOMONTH('Projektkostenkalkulation EP'!$H$8,0)))*('Projektkostenkalkulation EP'!$N$44/5)*'Projektkostenkalkulation EP'!$H$28-SUM($B$23:P23))
                          ),
               "X"
            )</f>
        <v>0</v>
      </c>
      <c r="R23" s="122">
        <f xml:space="preserve"> IF(TEXT((EDATE('Projektkostenkalkulation EP'!$B$4,6)+Q$3),"MM")=TEXT((EDATE('Projektkostenkalkulation EP'!$B$4,6)+(Q$3-1)),"MM"),
             IF(
                        OR(
                                    TEXT((EDATE('Projektkostenkalkulation EP'!$B$4,6)+Q$3),"TTT") = "Sa",
                                    TEXT((EDATE('Projektkostenkalkulation EP'!$B$4,6)+Q$3),"TTT") = "So",
                                    IF(ISNA(VLOOKUP(EDATE('Projektkostenkalkulation EP'!$B$4,6)+Q$3,Datenquellen!$F$7:$H$45,3,FALSE))," ",VLOOKUP(EDATE('Projektkostenkalkulation EP'!$B$4,6)+Q$3,Datenquellen!$F$7:$H$45,3,FALSE))="X"
                                    ),
                          "X",
                           IF((((NETWORKDAYS('Projektkostenkalkulation EP'!$H$8,EOMONTH('Projektkostenkalkulation EP'!$H$8,0)))*('Projektkostenkalkulation EP'!$N$44/5)*
                                        'Projektkostenkalkulation EP'!$H$28)-SUM($B$23:Q23))&gt;('Projektkostenkalkulation EP'!$N$44/5),('Projektkostenkalkulation EP'!$N$44/5),
                                         (NETWORKDAYS('Projektkostenkalkulation EP'!$H$8,
                                          EOMONTH('Projektkostenkalkulation EP'!$H$8,0)))*('Projektkostenkalkulation EP'!$N$44/5)*'Projektkostenkalkulation EP'!$H$28-SUM($B$23:Q23))
                          ),
               "X"
            )</f>
        <v>0</v>
      </c>
      <c r="S23" s="122">
        <f xml:space="preserve"> IF(TEXT((EDATE('Projektkostenkalkulation EP'!$B$4,6)+R$3),"MM")=TEXT((EDATE('Projektkostenkalkulation EP'!$B$4,6)+(R$3-1)),"MM"),
             IF(
                        OR(
                                    TEXT((EDATE('Projektkostenkalkulation EP'!$B$4,6)+R$3),"TTT") = "Sa",
                                    TEXT((EDATE('Projektkostenkalkulation EP'!$B$4,6)+R$3),"TTT") = "So",
                                    IF(ISNA(VLOOKUP(EDATE('Projektkostenkalkulation EP'!$B$4,6)+R$3,Datenquellen!$F$7:$H$45,3,FALSE))," ",VLOOKUP(EDATE('Projektkostenkalkulation EP'!$B$4,6)+R$3,Datenquellen!$F$7:$H$45,3,FALSE))="X"
                                    ),
                          "X",
                           IF((((NETWORKDAYS('Projektkostenkalkulation EP'!$H$8,EOMONTH('Projektkostenkalkulation EP'!$H$8,0)))*('Projektkostenkalkulation EP'!$N$44/5)*
                                        'Projektkostenkalkulation EP'!$H$28)-SUM($B$23:R23))&gt;('Projektkostenkalkulation EP'!$N$44/5),('Projektkostenkalkulation EP'!$N$44/5),
                                         (NETWORKDAYS('Projektkostenkalkulation EP'!$H$8,
                                          EOMONTH('Projektkostenkalkulation EP'!$H$8,0)))*('Projektkostenkalkulation EP'!$N$44/5)*'Projektkostenkalkulation EP'!$H$28-SUM($B$23:R23))
                          ),
               "X"
            )</f>
        <v>0</v>
      </c>
      <c r="T23" s="122">
        <f xml:space="preserve"> IF(TEXT((EDATE('Projektkostenkalkulation EP'!$B$4,6)+S$3),"MM")=TEXT((EDATE('Projektkostenkalkulation EP'!$B$4,6)+(S$3-1)),"MM"),
             IF(
                        OR(
                                    TEXT((EDATE('Projektkostenkalkulation EP'!$B$4,6)+S$3),"TTT") = "Sa",
                                    TEXT((EDATE('Projektkostenkalkulation EP'!$B$4,6)+S$3),"TTT") = "So",
                                    IF(ISNA(VLOOKUP(EDATE('Projektkostenkalkulation EP'!$B$4,6)+S$3,Datenquellen!$F$7:$H$45,3,FALSE))," ",VLOOKUP(EDATE('Projektkostenkalkulation EP'!$B$4,6)+S$3,Datenquellen!$F$7:$H$45,3,FALSE))="X"
                                    ),
                          "X",
                           IF((((NETWORKDAYS('Projektkostenkalkulation EP'!$H$8,EOMONTH('Projektkostenkalkulation EP'!$H$8,0)))*('Projektkostenkalkulation EP'!$N$44/5)*
                                        'Projektkostenkalkulation EP'!$H$28)-SUM($B$23:S23))&gt;('Projektkostenkalkulation EP'!$N$44/5),('Projektkostenkalkulation EP'!$N$44/5),
                                         (NETWORKDAYS('Projektkostenkalkulation EP'!$H$8,
                                          EOMONTH('Projektkostenkalkulation EP'!$H$8,0)))*('Projektkostenkalkulation EP'!$N$44/5)*'Projektkostenkalkulation EP'!$H$28-SUM($B$23:S23))
                          ),
               "X"
            )</f>
        <v>0</v>
      </c>
      <c r="U23" s="122" t="str">
        <f xml:space="preserve"> IF(TEXT((EDATE('Projektkostenkalkulation EP'!$B$4,6)+T$3),"MM")=TEXT((EDATE('Projektkostenkalkulation EP'!$B$4,6)+(T$3-1)),"MM"),
             IF(
                        OR(
                                    TEXT((EDATE('Projektkostenkalkulation EP'!$B$4,6)+T$3),"TTT") = "Sa",
                                    TEXT((EDATE('Projektkostenkalkulation EP'!$B$4,6)+T$3),"TTT") = "So",
                                    IF(ISNA(VLOOKUP(EDATE('Projektkostenkalkulation EP'!$B$4,6)+T$3,Datenquellen!$F$7:$H$45,3,FALSE))," ",VLOOKUP(EDATE('Projektkostenkalkulation EP'!$B$4,6)+T$3,Datenquellen!$F$7:$H$45,3,FALSE))="X"
                                    ),
                          "X",
                           IF((((NETWORKDAYS('Projektkostenkalkulation EP'!$H$8,EOMONTH('Projektkostenkalkulation EP'!$H$8,0)))*('Projektkostenkalkulation EP'!$N$44/5)*
                                        'Projektkostenkalkulation EP'!$H$28)-SUM($B$23:T23))&gt;('Projektkostenkalkulation EP'!$N$44/5),('Projektkostenkalkulation EP'!$N$44/5),
                                         (NETWORKDAYS('Projektkostenkalkulation EP'!$H$8,
                                          EOMONTH('Projektkostenkalkulation EP'!$H$8,0)))*('Projektkostenkalkulation EP'!$N$44/5)*'Projektkostenkalkulation EP'!$H$28-SUM($B$23:T23))
                          ),
               "X"
            )</f>
        <v>X</v>
      </c>
      <c r="V23" s="122" t="str">
        <f xml:space="preserve"> IF(TEXT((EDATE('Projektkostenkalkulation EP'!$B$4,6)+U$3),"MM")=TEXT((EDATE('Projektkostenkalkulation EP'!$B$4,6)+(U$3-1)),"MM"),
             IF(
                        OR(
                                    TEXT((EDATE('Projektkostenkalkulation EP'!$B$4,6)+U$3),"TTT") = "Sa",
                                    TEXT((EDATE('Projektkostenkalkulation EP'!$B$4,6)+U$3),"TTT") = "So",
                                    IF(ISNA(VLOOKUP(EDATE('Projektkostenkalkulation EP'!$B$4,6)+U$3,Datenquellen!$F$7:$H$45,3,FALSE))," ",VLOOKUP(EDATE('Projektkostenkalkulation EP'!$B$4,6)+U$3,Datenquellen!$F$7:$H$45,3,FALSE))="X"
                                    ),
                          "X",
                           IF((((NETWORKDAYS('Projektkostenkalkulation EP'!$H$8,EOMONTH('Projektkostenkalkulation EP'!$H$8,0)))*('Projektkostenkalkulation EP'!$N$44/5)*
                                        'Projektkostenkalkulation EP'!$H$28)-SUM($B$23:U23))&gt;('Projektkostenkalkulation EP'!$N$44/5),('Projektkostenkalkulation EP'!$N$44/5),
                                         (NETWORKDAYS('Projektkostenkalkulation EP'!$H$8,
                                          EOMONTH('Projektkostenkalkulation EP'!$H$8,0)))*('Projektkostenkalkulation EP'!$N$44/5)*'Projektkostenkalkulation EP'!$H$28-SUM($B$23:U23))
                          ),
               "X"
            )</f>
        <v>X</v>
      </c>
      <c r="W23" s="122">
        <f xml:space="preserve"> IF(TEXT((EDATE('Projektkostenkalkulation EP'!$B$4,6)+V$3),"MM")=TEXT((EDATE('Projektkostenkalkulation EP'!$B$4,6)+(V$3-1)),"MM"),
             IF(
                        OR(
                                    TEXT((EDATE('Projektkostenkalkulation EP'!$B$4,6)+V$3),"TTT") = "Sa",
                                    TEXT((EDATE('Projektkostenkalkulation EP'!$B$4,6)+V$3),"TTT") = "So",
                                    IF(ISNA(VLOOKUP(EDATE('Projektkostenkalkulation EP'!$B$4,6)+V$3,Datenquellen!$F$7:$H$45,3,FALSE))," ",VLOOKUP(EDATE('Projektkostenkalkulation EP'!$B$4,6)+V$3,Datenquellen!$F$7:$H$45,3,FALSE))="X"
                                    ),
                          "X",
                           IF((((NETWORKDAYS('Projektkostenkalkulation EP'!$H$8,EOMONTH('Projektkostenkalkulation EP'!$H$8,0)))*('Projektkostenkalkulation EP'!$N$44/5)*
                                        'Projektkostenkalkulation EP'!$H$28)-SUM($B$23:V23))&gt;('Projektkostenkalkulation EP'!$N$44/5),('Projektkostenkalkulation EP'!$N$44/5),
                                         (NETWORKDAYS('Projektkostenkalkulation EP'!$H$8,
                                          EOMONTH('Projektkostenkalkulation EP'!$H$8,0)))*('Projektkostenkalkulation EP'!$N$44/5)*'Projektkostenkalkulation EP'!$H$28-SUM($B$23:V23))
                          ),
               "X"
            )</f>
        <v>0</v>
      </c>
      <c r="X23" s="122">
        <f xml:space="preserve"> IF(TEXT((EDATE('Projektkostenkalkulation EP'!$B$4,6)+W$3),"MM")=TEXT((EDATE('Projektkostenkalkulation EP'!$B$4,6)+(W$3-1)),"MM"),
             IF(
                        OR(
                                    TEXT((EDATE('Projektkostenkalkulation EP'!$B$4,6)+W$3),"TTT") = "Sa",
                                    TEXT((EDATE('Projektkostenkalkulation EP'!$B$4,6)+W$3),"TTT") = "So",
                                    IF(ISNA(VLOOKUP(EDATE('Projektkostenkalkulation EP'!$B$4,6)+W$3,Datenquellen!$F$7:$H$45,3,FALSE))," ",VLOOKUP(EDATE('Projektkostenkalkulation EP'!$B$4,6)+W$3,Datenquellen!$F$7:$H$45,3,FALSE))="X"
                                    ),
                          "X",
                           IF((((NETWORKDAYS('Projektkostenkalkulation EP'!$H$8,EOMONTH('Projektkostenkalkulation EP'!$H$8,0)))*('Projektkostenkalkulation EP'!$N$44/5)*
                                        'Projektkostenkalkulation EP'!$H$28)-SUM($B$23:W23))&gt;('Projektkostenkalkulation EP'!$N$44/5),('Projektkostenkalkulation EP'!$N$44/5),
                                         (NETWORKDAYS('Projektkostenkalkulation EP'!$H$8,
                                          EOMONTH('Projektkostenkalkulation EP'!$H$8,0)))*('Projektkostenkalkulation EP'!$N$44/5)*'Projektkostenkalkulation EP'!$H$28-SUM($B$23:W23))
                          ),
               "X"
            )</f>
        <v>0</v>
      </c>
      <c r="Y23" s="122">
        <f xml:space="preserve"> IF(TEXT((EDATE('Projektkostenkalkulation EP'!$B$4,6)+X$3),"MM")=TEXT((EDATE('Projektkostenkalkulation EP'!$B$4,6)+(X$3-1)),"MM"),
             IF(
                        OR(
                                    TEXT((EDATE('Projektkostenkalkulation EP'!$B$4,6)+X$3),"TTT") = "Sa",
                                    TEXT((EDATE('Projektkostenkalkulation EP'!$B$4,6)+X$3),"TTT") = "So",
                                    IF(ISNA(VLOOKUP(EDATE('Projektkostenkalkulation EP'!$B$4,6)+X$3,Datenquellen!$F$7:$H$45,3,FALSE))," ",VLOOKUP(EDATE('Projektkostenkalkulation EP'!$B$4,6)+X$3,Datenquellen!$F$7:$H$45,3,FALSE))="X"
                                    ),
                          "X",
                           IF((((NETWORKDAYS('Projektkostenkalkulation EP'!$H$8,EOMONTH('Projektkostenkalkulation EP'!$H$8,0)))*('Projektkostenkalkulation EP'!$N$44/5)*
                                        'Projektkostenkalkulation EP'!$H$28)-SUM($B$23:X23))&gt;('Projektkostenkalkulation EP'!$N$44/5),('Projektkostenkalkulation EP'!$N$44/5),
                                         (NETWORKDAYS('Projektkostenkalkulation EP'!$H$8,
                                          EOMONTH('Projektkostenkalkulation EP'!$H$8,0)))*('Projektkostenkalkulation EP'!$N$44/5)*'Projektkostenkalkulation EP'!$H$28-SUM($B$23:X23))
                          ),
               "X"
            )</f>
        <v>0</v>
      </c>
      <c r="Z23" s="122">
        <f xml:space="preserve"> IF(TEXT((EDATE('Projektkostenkalkulation EP'!$B$4,6)+Y$3),"MM")=TEXT((EDATE('Projektkostenkalkulation EP'!$B$4,6)+(Y$3-1)),"MM"),
             IF(
                        OR(
                                    TEXT((EDATE('Projektkostenkalkulation EP'!$B$4,6)+Y$3),"TTT") = "Sa",
                                    TEXT((EDATE('Projektkostenkalkulation EP'!$B$4,6)+Y$3),"TTT") = "So",
                                    IF(ISNA(VLOOKUP(EDATE('Projektkostenkalkulation EP'!$B$4,6)+Y$3,Datenquellen!$F$7:$H$45,3,FALSE))," ",VLOOKUP(EDATE('Projektkostenkalkulation EP'!$B$4,6)+Y$3,Datenquellen!$F$7:$H$45,3,FALSE))="X"
                                    ),
                          "X",
                           IF((((NETWORKDAYS('Projektkostenkalkulation EP'!$H$8,EOMONTH('Projektkostenkalkulation EP'!$H$8,0)))*('Projektkostenkalkulation EP'!$N$44/5)*
                                        'Projektkostenkalkulation EP'!$H$28)-SUM($B$23:Y23))&gt;('Projektkostenkalkulation EP'!$N$44/5),('Projektkostenkalkulation EP'!$N$44/5),
                                         (NETWORKDAYS('Projektkostenkalkulation EP'!$H$8,
                                          EOMONTH('Projektkostenkalkulation EP'!$H$8,0)))*('Projektkostenkalkulation EP'!$N$44/5)*'Projektkostenkalkulation EP'!$H$28-SUM($B$23:Y23))
                          ),
               "X"
            )</f>
        <v>0</v>
      </c>
      <c r="AA23" s="122">
        <f xml:space="preserve"> IF(TEXT((EDATE('Projektkostenkalkulation EP'!$B$4,6)+Z$3),"MM")=TEXT((EDATE('Projektkostenkalkulation EP'!$B$4,6)+(Z$3-1)),"MM"),
             IF(
                        OR(
                                    TEXT((EDATE('Projektkostenkalkulation EP'!$B$4,6)+Z$3),"TTT") = "Sa",
                                    TEXT((EDATE('Projektkostenkalkulation EP'!$B$4,6)+Z$3),"TTT") = "So",
                                    IF(ISNA(VLOOKUP(EDATE('Projektkostenkalkulation EP'!$B$4,6)+Z$3,Datenquellen!$F$7:$H$45,3,FALSE))," ",VLOOKUP(EDATE('Projektkostenkalkulation EP'!$B$4,6)+Z$3,Datenquellen!$F$7:$H$45,3,FALSE))="X"
                                    ),
                          "X",
                           IF((((NETWORKDAYS('Projektkostenkalkulation EP'!$H$8,EOMONTH('Projektkostenkalkulation EP'!$H$8,0)))*('Projektkostenkalkulation EP'!$N$44/5)*
                                        'Projektkostenkalkulation EP'!$H$28)-SUM($B$23:Z23))&gt;('Projektkostenkalkulation EP'!$N$44/5),('Projektkostenkalkulation EP'!$N$44/5),
                                         (NETWORKDAYS('Projektkostenkalkulation EP'!$H$8,
                                          EOMONTH('Projektkostenkalkulation EP'!$H$8,0)))*('Projektkostenkalkulation EP'!$N$44/5)*'Projektkostenkalkulation EP'!$H$28-SUM($B$23:Z23))
                          ),
               "X"
            )</f>
        <v>0</v>
      </c>
      <c r="AB23" s="122" t="str">
        <f xml:space="preserve"> IF(TEXT((EDATE('Projektkostenkalkulation EP'!$B$4,6)+AA$3),"MM")=TEXT((EDATE('Projektkostenkalkulation EP'!$B$4,6)+(AA$3-1)),"MM"),
             IF(
                        OR(
                                    TEXT((EDATE('Projektkostenkalkulation EP'!$B$4,6)+AA$3),"TTT") = "Sa",
                                    TEXT((EDATE('Projektkostenkalkulation EP'!$B$4,6)+AA$3),"TTT") = "So",
                                    IF(ISNA(VLOOKUP(EDATE('Projektkostenkalkulation EP'!$B$4,6)+AA$3,Datenquellen!$F$7:$H$45,3,FALSE))," ",VLOOKUP(EDATE('Projektkostenkalkulation EP'!$B$4,6)+AA$3,Datenquellen!$F$7:$H$45,3,FALSE))="X"
                                    ),
                          "X",
                           IF((((NETWORKDAYS('Projektkostenkalkulation EP'!$H$8,EOMONTH('Projektkostenkalkulation EP'!$H$8,0)))*('Projektkostenkalkulation EP'!$N$44/5)*
                                        'Projektkostenkalkulation EP'!$H$28)-SUM($B$23:AA23))&gt;('Projektkostenkalkulation EP'!$N$44/5),('Projektkostenkalkulation EP'!$N$44/5),
                                         (NETWORKDAYS('Projektkostenkalkulation EP'!$H$8,
                                          EOMONTH('Projektkostenkalkulation EP'!$H$8,0)))*('Projektkostenkalkulation EP'!$N$44/5)*'Projektkostenkalkulation EP'!$H$28-SUM($B$23:AA23))
                          ),
               "X"
            )</f>
        <v>X</v>
      </c>
      <c r="AC23" s="122" t="str">
        <f xml:space="preserve"> IF(TEXT((EDATE('Projektkostenkalkulation EP'!$B$4,6)+AB$3),"MM")=TEXT((EDATE('Projektkostenkalkulation EP'!$B$4,6)+(AB$3-1)),"MM"),
             IF(
                        OR(
                                    TEXT((EDATE('Projektkostenkalkulation EP'!$B$4,6)+AB$3),"TTT") = "Sa",
                                    TEXT((EDATE('Projektkostenkalkulation EP'!$B$4,6)+AB$3),"TTT") = "So",
                                    IF(ISNA(VLOOKUP(EDATE('Projektkostenkalkulation EP'!$B$4,6)+AB$3,Datenquellen!$F$7:$H$45,3,FALSE))," ",VLOOKUP(EDATE('Projektkostenkalkulation EP'!$B$4,6)+AB$3,Datenquellen!$F$7:$H$45,3,FALSE))="X"
                                    ),
                          "X",
                           IF((((NETWORKDAYS('Projektkostenkalkulation EP'!$H$8,EOMONTH('Projektkostenkalkulation EP'!$H$8,0)))*('Projektkostenkalkulation EP'!$N$44/5)*
                                        'Projektkostenkalkulation EP'!$H$28)-SUM($B$23:AB23))&gt;('Projektkostenkalkulation EP'!$N$44/5),('Projektkostenkalkulation EP'!$N$44/5),
                                         (NETWORKDAYS('Projektkostenkalkulation EP'!$H$8,
                                          EOMONTH('Projektkostenkalkulation EP'!$H$8,0)))*('Projektkostenkalkulation EP'!$N$44/5)*'Projektkostenkalkulation EP'!$H$28-SUM($B$23:AB23))
                          ),
               "X"
            )</f>
        <v>X</v>
      </c>
      <c r="AD23" s="122">
        <f xml:space="preserve"> IF(TEXT((EDATE('Projektkostenkalkulation EP'!$B$4,6)+AC$3),"MM")=TEXT((EDATE('Projektkostenkalkulation EP'!$B$4,6)+(AC$3-1)),"MM"),
             IF(
                        OR(
                                    TEXT((EDATE('Projektkostenkalkulation EP'!$B$4,6)+AC$3),"TTT") = "Sa",
                                    TEXT((EDATE('Projektkostenkalkulation EP'!$B$4,6)+AC$3),"TTT") = "So",
                                    IF(ISNA(VLOOKUP(EDATE('Projektkostenkalkulation EP'!$B$4,6)+AC$3,Datenquellen!$F$7:$H$45,3,FALSE))," ",VLOOKUP(EDATE('Projektkostenkalkulation EP'!$B$4,6)+AC$3,Datenquellen!$F$7:$H$45,3,FALSE))="X"
                                    ),
                          "X",
                           IF((((NETWORKDAYS('Projektkostenkalkulation EP'!$H$8,EOMONTH('Projektkostenkalkulation EP'!$H$8,0)))*('Projektkostenkalkulation EP'!$N$44/5)*
                                        'Projektkostenkalkulation EP'!$H$28)-SUM($B$23:AC23))&gt;('Projektkostenkalkulation EP'!$N$44/5),('Projektkostenkalkulation EP'!$N$44/5),
                                         (NETWORKDAYS('Projektkostenkalkulation EP'!$H$8,
                                          EOMONTH('Projektkostenkalkulation EP'!$H$8,0)))*('Projektkostenkalkulation EP'!$N$44/5)*'Projektkostenkalkulation EP'!$H$28-SUM($B$23:AC23))
                          ),
               "X"
            )</f>
        <v>0</v>
      </c>
      <c r="AE23" s="122">
        <f xml:space="preserve"> IF(TEXT((EDATE('Projektkostenkalkulation EP'!$B$4,6)+AD$3),"MM")=TEXT((EDATE('Projektkostenkalkulation EP'!$B$4,6)+(AD$3-1)),"MM"),
             IF(
                        OR(
                                    TEXT((EDATE('Projektkostenkalkulation EP'!$B$4,6)+AD$3),"TTT") = "Sa",
                                    TEXT((EDATE('Projektkostenkalkulation EP'!$B$4,6)+AD$3),"TTT") = "So",
                                    IF(ISNA(VLOOKUP(EDATE('Projektkostenkalkulation EP'!$B$4,6)+AD$3,Datenquellen!$F$7:$H$45,3,FALSE))," ",VLOOKUP(EDATE('Projektkostenkalkulation EP'!$B$4,6)+AD$3,Datenquellen!$F$7:$H$45,3,FALSE))="X"
                                    ),
                          "X",
                           IF((((NETWORKDAYS('Projektkostenkalkulation EP'!$H$8,EOMONTH('Projektkostenkalkulation EP'!$H$8,0)))*('Projektkostenkalkulation EP'!$N$44/5)*
                                        'Projektkostenkalkulation EP'!$H$28)-SUM($B$23:AD23))&gt;('Projektkostenkalkulation EP'!$N$44/5),('Projektkostenkalkulation EP'!$N$44/5),
                                         (NETWORKDAYS('Projektkostenkalkulation EP'!$H$8,
                                          EOMONTH('Projektkostenkalkulation EP'!$H$8,0)))*('Projektkostenkalkulation EP'!$N$44/5)*'Projektkostenkalkulation EP'!$H$28-SUM($B$23:AD23))
                          ),
               "X"
            )</f>
        <v>0</v>
      </c>
      <c r="AF23" s="122">
        <f xml:space="preserve"> IF(TEXT((EDATE('Projektkostenkalkulation EP'!$B$4,6)+AE$3),"MM")=TEXT((EDATE('Projektkostenkalkulation EP'!$B$4,6)+(AE$3-1)),"MM"),
             IF(
                        OR(
                                    TEXT((EDATE('Projektkostenkalkulation EP'!$B$4,6)+AE$3),"TTT") = "Sa",
                                    TEXT((EDATE('Projektkostenkalkulation EP'!$B$4,6)+AE$3),"TTT") = "So",
                                    IF(ISNA(VLOOKUP(EDATE('Projektkostenkalkulation EP'!$B$4,6)+AE$3,Datenquellen!$F$7:$H$45,3,FALSE))," ",VLOOKUP(EDATE('Projektkostenkalkulation EP'!$B$4,6)+AE$3,Datenquellen!$F$7:$H$45,3,FALSE))="X"
                                    ),
                          "X",
                           IF((((NETWORKDAYS('Projektkostenkalkulation EP'!$H$8,EOMONTH('Projektkostenkalkulation EP'!$H$8,0)))*('Projektkostenkalkulation EP'!$N$44/5)*
                                        'Projektkostenkalkulation EP'!$H$28)-SUM($B$23:AE23))&gt;('Projektkostenkalkulation EP'!$N$44/5),('Projektkostenkalkulation EP'!$N$44/5),
                                         (NETWORKDAYS('Projektkostenkalkulation EP'!$H$8,
                                          EOMONTH('Projektkostenkalkulation EP'!$H$8,0)))*('Projektkostenkalkulation EP'!$N$44/5)*'Projektkostenkalkulation EP'!$H$28-SUM($B$23:AE23))
                          ),
               "X"
            )</f>
        <v>0</v>
      </c>
      <c r="AG23" s="121">
        <f>SUM(B23:AF23)</f>
        <v>0</v>
      </c>
      <c r="AH23" s="525">
        <f>AG26-AG27</f>
        <v>0</v>
      </c>
      <c r="AJ23" s="2" t="s">
        <v>81</v>
      </c>
      <c r="AK23" s="124">
        <f>IF(
            OR(
                     TEXT(EDATE('Projektkostenkalkulation EP'!$B$4,18),"TTT") = "Sa",
                     TEXT(EDATE('Projektkostenkalkulation EP'!$B$4,18),"TTT") = "So",
                     IF(ISNA(VLOOKUP(EDATE('Projektkostenkalkulation EP'!$B$4,18),Datenquellen!$F$7:$H$45,3,FALSE))," ",VLOOKUP(EDATE('Projektkostenkalkulation EP'!$B$4,18),Datenquellen!$F$7:$H$45,3,FALSE))="X"
                            ),
                    "X",
                    IF('Projektkostenkalkulation EP'!$T$28&gt;0,('Projektkostenkalkulation EP'!$N$44/5),0)
            )</f>
        <v>0</v>
      </c>
      <c r="AL23" s="122">
        <f xml:space="preserve"> IF(TEXT((EDATE('Projektkostenkalkulation EP'!$B$4,18)+B$3),"MM")=TEXT((EDATE('Projektkostenkalkulation EP'!$B$4,18)+(B$3-1)),"MM"),
             IF(
                        OR(
                                    TEXT((EDATE('Projektkostenkalkulation EP'!$B$4,18)+B$3),"TTT") = "Sa",
                                    TEXT((EDATE('Projektkostenkalkulation EP'!$B$4,18)+B$3),"TTT") = "So",
                                    IF(ISNA(VLOOKUP(EDATE('Projektkostenkalkulation EP'!$B$4,18)+B$3,Datenquellen!$F$7:$H$45,3,FALSE))," ",VLOOKUP(EDATE('Projektkostenkalkulation EP'!$B$4,18)+B$3,Datenquellen!$F$7:$H$45,3,FALSE))="X"
                                    ),
                          "X",
                          IF((((NETWORKDAYS('Projektkostenkalkulation EP'!$T$8,EOMONTH('Projektkostenkalkulation EP'!$T$8,0)))*('Projektkostenkalkulation EP'!$N$44/5)*
                                        'Projektkostenkalkulation EP'!$T$28)-SUM(AK$23:$AK23))&gt;('Projektkostenkalkulation EP'!$N$44/5),('Projektkostenkalkulation EP'!$N$44/5),
                                         (NETWORKDAYS('Projektkostenkalkulation EP'!$T$8,
                                          EOMONTH('Projektkostenkalkulation EP'!$T$8,0)))*('Projektkostenkalkulation EP'!$N$44/5)*'Projektkostenkalkulation EP'!$T$28-SUM(AK$23:$AK23))
                          ),
               "X"
            )</f>
        <v>0</v>
      </c>
      <c r="AM23" s="122">
        <f xml:space="preserve"> IF(TEXT((EDATE('Projektkostenkalkulation EP'!$B$4,18)+C$3),"MM")=TEXT((EDATE('Projektkostenkalkulation EP'!$B$4,18)+(C$3-1)),"MM"),
             IF(
                        OR(
                                    TEXT((EDATE('Projektkostenkalkulation EP'!$B$4,18)+C$3),"TTT") = "Sa",
                                    TEXT((EDATE('Projektkostenkalkulation EP'!$B$4,18)+C$3),"TTT") = "So",
                                    IF(ISNA(VLOOKUP(EDATE('Projektkostenkalkulation EP'!$B$4,18)+C$3,Datenquellen!$F$7:$H$45,3,FALSE))," ",VLOOKUP(EDATE('Projektkostenkalkulation EP'!$B$4,18)+C$3,Datenquellen!$F$7:$H$45,3,FALSE))="X"
                                    ),
                          "X",
                          IF((((NETWORKDAYS('Projektkostenkalkulation EP'!$T$8,EOMONTH('Projektkostenkalkulation EP'!$T$8,0)))*('Projektkostenkalkulation EP'!$N$44/5)*
                                        'Projektkostenkalkulation EP'!$T$28)-SUM($AK$23:AL23))&gt;('Projektkostenkalkulation EP'!$N$44/5),('Projektkostenkalkulation EP'!$N$44/5),
                                         (NETWORKDAYS('Projektkostenkalkulation EP'!$T$8,
                                          EOMONTH('Projektkostenkalkulation EP'!$T$8,0)))*('Projektkostenkalkulation EP'!$N$44/5)*'Projektkostenkalkulation EP'!$T$28-SUM($AK$23:AL23))
                          ),
               "X"
            )</f>
        <v>0</v>
      </c>
      <c r="AN23" s="122">
        <f xml:space="preserve"> IF(TEXT((EDATE('Projektkostenkalkulation EP'!$B$4,18)+D$3),"MM")=TEXT((EDATE('Projektkostenkalkulation EP'!$B$4,18)+(D$3-1)),"MM"),
             IF(
                        OR(
                                    TEXT((EDATE('Projektkostenkalkulation EP'!$B$4,18)+D$3),"TTT") = "Sa",
                                    TEXT((EDATE('Projektkostenkalkulation EP'!$B$4,18)+D$3),"TTT") = "So",
                                    IF(ISNA(VLOOKUP(EDATE('Projektkostenkalkulation EP'!$B$4,18)+D$3,Datenquellen!$F$7:$H$45,3,FALSE))," ",VLOOKUP(EDATE('Projektkostenkalkulation EP'!$B$4,18)+D$3,Datenquellen!$F$7:$H$45,3,FALSE))="X"
                                    ),
                          "X",
                          IF((((NETWORKDAYS('Projektkostenkalkulation EP'!$T$8,EOMONTH('Projektkostenkalkulation EP'!$T$8,0)))*('Projektkostenkalkulation EP'!$N$44/5)*
                                        'Projektkostenkalkulation EP'!$T$28)-SUM($AK$23:AM23))&gt;('Projektkostenkalkulation EP'!$N$44/5),('Projektkostenkalkulation EP'!$N$44/5),
                                         (NETWORKDAYS('Projektkostenkalkulation EP'!$T$8,
                                          EOMONTH('Projektkostenkalkulation EP'!$T$8,0)))*('Projektkostenkalkulation EP'!$N$44/5)*'Projektkostenkalkulation EP'!$T$28-SUM($AK$23:AM23))
                          ),
               "X"
            )</f>
        <v>0</v>
      </c>
      <c r="AO23" s="122" t="str">
        <f xml:space="preserve"> IF(TEXT((EDATE('Projektkostenkalkulation EP'!$B$4,18)+E$3),"MM")=TEXT((EDATE('Projektkostenkalkulation EP'!$B$4,18)+(E$3-1)),"MM"),
             IF(
                        OR(
                                    TEXT((EDATE('Projektkostenkalkulation EP'!$B$4,18)+E$3),"TTT") = "Sa",
                                    TEXT((EDATE('Projektkostenkalkulation EP'!$B$4,18)+E$3),"TTT") = "So",
                                    IF(ISNA(VLOOKUP(EDATE('Projektkostenkalkulation EP'!$B$4,18)+E$3,Datenquellen!$F$7:$H$45,3,FALSE))," ",VLOOKUP(EDATE('Projektkostenkalkulation EP'!$B$4,18)+E$3,Datenquellen!$F$7:$H$45,3,FALSE))="X"
                                    ),
                          "X",
                          IF((((NETWORKDAYS('Projektkostenkalkulation EP'!$T$8,EOMONTH('Projektkostenkalkulation EP'!$T$8,0)))*('Projektkostenkalkulation EP'!$N$44/5)*
                                        'Projektkostenkalkulation EP'!$T$28)-SUM($AK$23:AN23))&gt;('Projektkostenkalkulation EP'!$N$44/5),('Projektkostenkalkulation EP'!$N$44/5),
                                         (NETWORKDAYS('Projektkostenkalkulation EP'!$T$8,
                                          EOMONTH('Projektkostenkalkulation EP'!$T$8,0)))*('Projektkostenkalkulation EP'!$N$44/5)*'Projektkostenkalkulation EP'!$T$28-SUM($AK$23:AN23))
                          ),
               "X"
            )</f>
        <v>X</v>
      </c>
      <c r="AP23" s="122" t="str">
        <f xml:space="preserve"> IF(TEXT((EDATE('Projektkostenkalkulation EP'!$B$4,18)+F$3),"MM")=TEXT((EDATE('Projektkostenkalkulation EP'!$B$4,18)+(F$3-1)),"MM"),
             IF(
                        OR(
                                    TEXT((EDATE('Projektkostenkalkulation EP'!$B$4,18)+F$3),"TTT") = "Sa",
                                    TEXT((EDATE('Projektkostenkalkulation EP'!$B$4,18)+F$3),"TTT") = "So",
                                    IF(ISNA(VLOOKUP(EDATE('Projektkostenkalkulation EP'!$B$4,18)+F$3,Datenquellen!$F$7:$H$45,3,FALSE))," ",VLOOKUP(EDATE('Projektkostenkalkulation EP'!$B$4,18)+F$3,Datenquellen!$F$7:$H$45,3,FALSE))="X"
                                    ),
                          "X",
                          IF((((NETWORKDAYS('Projektkostenkalkulation EP'!$T$8,EOMONTH('Projektkostenkalkulation EP'!$T$8,0)))*('Projektkostenkalkulation EP'!$N$44/5)*
                                        'Projektkostenkalkulation EP'!$T$28)-SUM($AK$23:AO23))&gt;('Projektkostenkalkulation EP'!$N$44/5),('Projektkostenkalkulation EP'!$N$44/5),
                                         (NETWORKDAYS('Projektkostenkalkulation EP'!$T$8,
                                          EOMONTH('Projektkostenkalkulation EP'!$T$8,0)))*('Projektkostenkalkulation EP'!$N$44/5)*'Projektkostenkalkulation EP'!$T$28-SUM($AK$23:AO23))
                          ),
               "X"
            )</f>
        <v>X</v>
      </c>
      <c r="AQ23" s="122">
        <f xml:space="preserve"> IF(TEXT((EDATE('Projektkostenkalkulation EP'!$B$4,18)+G$3),"MM")=TEXT((EDATE('Projektkostenkalkulation EP'!$B$4,18)+(G$3-1)),"MM"),
             IF(
                        OR(
                                    TEXT((EDATE('Projektkostenkalkulation EP'!$B$4,18)+G$3),"TTT") = "Sa",
                                    TEXT((EDATE('Projektkostenkalkulation EP'!$B$4,18)+G$3),"TTT") = "So",
                                    IF(ISNA(VLOOKUP(EDATE('Projektkostenkalkulation EP'!$B$4,18)+G$3,Datenquellen!$F$7:$H$45,3,FALSE))," ",VLOOKUP(EDATE('Projektkostenkalkulation EP'!$B$4,18)+G$3,Datenquellen!$F$7:$H$45,3,FALSE))="X"
                                    ),
                          "X",
                          IF((((NETWORKDAYS('Projektkostenkalkulation EP'!$T$8,EOMONTH('Projektkostenkalkulation EP'!$T$8,0)))*('Projektkostenkalkulation EP'!$N$44/5)*
                                        'Projektkostenkalkulation EP'!$T$28)-SUM($AK$23:AP23))&gt;('Projektkostenkalkulation EP'!$N$44/5),('Projektkostenkalkulation EP'!$N$44/5),
                                         (NETWORKDAYS('Projektkostenkalkulation EP'!$T$8,
                                          EOMONTH('Projektkostenkalkulation EP'!$T$8,0)))*('Projektkostenkalkulation EP'!$N$44/5)*'Projektkostenkalkulation EP'!$T$28-SUM($AK$23:AP23))
                          ),
               "X"
            )</f>
        <v>0</v>
      </c>
      <c r="AR23" s="122">
        <f xml:space="preserve"> IF(TEXT((EDATE('Projektkostenkalkulation EP'!$B$4,18)+H$3),"MM")=TEXT((EDATE('Projektkostenkalkulation EP'!$B$4,18)+(H$3-1)),"MM"),
             IF(
                        OR(
                                    TEXT((EDATE('Projektkostenkalkulation EP'!$B$4,18)+H$3),"TTT") = "Sa",
                                    TEXT((EDATE('Projektkostenkalkulation EP'!$B$4,18)+H$3),"TTT") = "So",
                                    IF(ISNA(VLOOKUP(EDATE('Projektkostenkalkulation EP'!$B$4,18)+H$3,Datenquellen!$F$7:$H$45,3,FALSE))," ",VLOOKUP(EDATE('Projektkostenkalkulation EP'!$B$4,18)+H$3,Datenquellen!$F$7:$H$45,3,FALSE))="X"
                                    ),
                          "X",
                          IF((((NETWORKDAYS('Projektkostenkalkulation EP'!$T$8,EOMONTH('Projektkostenkalkulation EP'!$T$8,0)))*('Projektkostenkalkulation EP'!$N$44/5)*
                                        'Projektkostenkalkulation EP'!$T$28)-SUM($AK$23:AQ23))&gt;('Projektkostenkalkulation EP'!$N$44/5),('Projektkostenkalkulation EP'!$N$44/5),
                                         (NETWORKDAYS('Projektkostenkalkulation EP'!$T$8,
                                          EOMONTH('Projektkostenkalkulation EP'!$T$8,0)))*('Projektkostenkalkulation EP'!$N$44/5)*'Projektkostenkalkulation EP'!$T$28-SUM($AK$23:AQ23))
                          ),
               "X"
            )</f>
        <v>0</v>
      </c>
      <c r="AS23" s="122">
        <f xml:space="preserve"> IF(TEXT((EDATE('Projektkostenkalkulation EP'!$B$4,18)+I$3),"MM")=TEXT((EDATE('Projektkostenkalkulation EP'!$B$4,18)+(I$3-1)),"MM"),
             IF(
                        OR(
                                    TEXT((EDATE('Projektkostenkalkulation EP'!$B$4,18)+I$3),"TTT") = "Sa",
                                    TEXT((EDATE('Projektkostenkalkulation EP'!$B$4,18)+I$3),"TTT") = "So",
                                    IF(ISNA(VLOOKUP(EDATE('Projektkostenkalkulation EP'!$B$4,18)+I$3,Datenquellen!$F$7:$H$45,3,FALSE))," ",VLOOKUP(EDATE('Projektkostenkalkulation EP'!$B$4,18)+I$3,Datenquellen!$F$7:$H$45,3,FALSE))="X"
                                    ),
                          "X",
                          IF((((NETWORKDAYS('Projektkostenkalkulation EP'!$T$8,EOMONTH('Projektkostenkalkulation EP'!$T$8,0)))*('Projektkostenkalkulation EP'!$N$44/5)*
                                        'Projektkostenkalkulation EP'!$T$28)-SUM($AK$23:AR23))&gt;('Projektkostenkalkulation EP'!$N$44/5),('Projektkostenkalkulation EP'!$N$44/5),
                                         (NETWORKDAYS('Projektkostenkalkulation EP'!$T$8,
                                          EOMONTH('Projektkostenkalkulation EP'!$T$8,0)))*('Projektkostenkalkulation EP'!$N$44/5)*'Projektkostenkalkulation EP'!$T$28-SUM($AK$23:AR23))
                          ),
               "X"
            )</f>
        <v>0</v>
      </c>
      <c r="AT23" s="122">
        <f xml:space="preserve"> IF(TEXT((EDATE('Projektkostenkalkulation EP'!$B$4,18)+J$3),"MM")=TEXT((EDATE('Projektkostenkalkulation EP'!$B$4,18)+(J$3-1)),"MM"),
             IF(
                        OR(
                                    TEXT((EDATE('Projektkostenkalkulation EP'!$B$4,18)+J$3),"TTT") = "Sa",
                                    TEXT((EDATE('Projektkostenkalkulation EP'!$B$4,18)+J$3),"TTT") = "So",
                                    IF(ISNA(VLOOKUP(EDATE('Projektkostenkalkulation EP'!$B$4,18)+J$3,Datenquellen!$F$7:$H$45,3,FALSE))," ",VLOOKUP(EDATE('Projektkostenkalkulation EP'!$B$4,18)+J$3,Datenquellen!$F$7:$H$45,3,FALSE))="X"
                                    ),
                          "X",
                          IF((((NETWORKDAYS('Projektkostenkalkulation EP'!$T$8,EOMONTH('Projektkostenkalkulation EP'!$T$8,0)))*('Projektkostenkalkulation EP'!$N$44/5)*
                                        'Projektkostenkalkulation EP'!$T$28)-SUM($AK$23:AS23))&gt;('Projektkostenkalkulation EP'!$N$44/5),('Projektkostenkalkulation EP'!$N$44/5),
                                         (NETWORKDAYS('Projektkostenkalkulation EP'!$T$8,
                                          EOMONTH('Projektkostenkalkulation EP'!$T$8,0)))*('Projektkostenkalkulation EP'!$N$44/5)*'Projektkostenkalkulation EP'!$T$28-SUM($AK$23:AS23))
                          ),
               "X"
            )</f>
        <v>0</v>
      </c>
      <c r="AU23" s="122">
        <f xml:space="preserve"> IF(TEXT((EDATE('Projektkostenkalkulation EP'!$B$4,18)+K$3),"MM")=TEXT((EDATE('Projektkostenkalkulation EP'!$B$4,18)+(K$3-1)),"MM"),
             IF(
                        OR(
                                    TEXT((EDATE('Projektkostenkalkulation EP'!$B$4,18)+K$3),"TTT") = "Sa",
                                    TEXT((EDATE('Projektkostenkalkulation EP'!$B$4,18)+K$3),"TTT") = "So",
                                    IF(ISNA(VLOOKUP(EDATE('Projektkostenkalkulation EP'!$B$4,18)+K$3,Datenquellen!$F$7:$H$45,3,FALSE))," ",VLOOKUP(EDATE('Projektkostenkalkulation EP'!$B$4,18)+K$3,Datenquellen!$F$7:$H$45,3,FALSE))="X"
                                    ),
                          "X",
                          IF((((NETWORKDAYS('Projektkostenkalkulation EP'!$T$8,EOMONTH('Projektkostenkalkulation EP'!$T$8,0)))*('Projektkostenkalkulation EP'!$N$44/5)*
                                        'Projektkostenkalkulation EP'!$T$28)-SUM($AK$23:AT23))&gt;('Projektkostenkalkulation EP'!$N$44/5),('Projektkostenkalkulation EP'!$N$44/5),
                                         (NETWORKDAYS('Projektkostenkalkulation EP'!$T$8,
                                          EOMONTH('Projektkostenkalkulation EP'!$T$8,0)))*('Projektkostenkalkulation EP'!$N$44/5)*'Projektkostenkalkulation EP'!$T$28-SUM($AK$23:AT23))
                          ),
               "X"
            )</f>
        <v>0</v>
      </c>
      <c r="AV23" s="122" t="str">
        <f xml:space="preserve"> IF(TEXT((EDATE('Projektkostenkalkulation EP'!$B$4,18)+L$3),"MM")=TEXT((EDATE('Projektkostenkalkulation EP'!$B$4,18)+(L$3-1)),"MM"),
             IF(
                        OR(
                                    TEXT((EDATE('Projektkostenkalkulation EP'!$B$4,18)+L$3),"TTT") = "Sa",
                                    TEXT((EDATE('Projektkostenkalkulation EP'!$B$4,18)+L$3),"TTT") = "So",
                                    IF(ISNA(VLOOKUP(EDATE('Projektkostenkalkulation EP'!$B$4,18)+L$3,Datenquellen!$F$7:$H$45,3,FALSE))," ",VLOOKUP(EDATE('Projektkostenkalkulation EP'!$B$4,18)+L$3,Datenquellen!$F$7:$H$45,3,FALSE))="X"
                                    ),
                          "X",
                          IF((((NETWORKDAYS('Projektkostenkalkulation EP'!$T$8,EOMONTH('Projektkostenkalkulation EP'!$T$8,0)))*('Projektkostenkalkulation EP'!$N$44/5)*
                                        'Projektkostenkalkulation EP'!$T$28)-SUM($AK$23:AU23))&gt;('Projektkostenkalkulation EP'!$N$44/5),('Projektkostenkalkulation EP'!$N$44/5),
                                         (NETWORKDAYS('Projektkostenkalkulation EP'!$T$8,
                                          EOMONTH('Projektkostenkalkulation EP'!$T$8,0)))*('Projektkostenkalkulation EP'!$N$44/5)*'Projektkostenkalkulation EP'!$T$28-SUM($AK$23:AU23))
                          ),
               "X"
            )</f>
        <v>X</v>
      </c>
      <c r="AW23" s="122" t="str">
        <f xml:space="preserve"> IF(TEXT((EDATE('Projektkostenkalkulation EP'!$B$4,18)+M$3),"MM")=TEXT((EDATE('Projektkostenkalkulation EP'!$B$4,18)+(M$3-1)),"MM"),
             IF(
                        OR(
                                    TEXT((EDATE('Projektkostenkalkulation EP'!$B$4,18)+M$3),"TTT") = "Sa",
                                    TEXT((EDATE('Projektkostenkalkulation EP'!$B$4,18)+M$3),"TTT") = "So",
                                    IF(ISNA(VLOOKUP(EDATE('Projektkostenkalkulation EP'!$B$4,18)+M$3,Datenquellen!$F$7:$H$45,3,FALSE))," ",VLOOKUP(EDATE('Projektkostenkalkulation EP'!$B$4,18)+M$3,Datenquellen!$F$7:$H$45,3,FALSE))="X"
                                    ),
                          "X",
                          IF((((NETWORKDAYS('Projektkostenkalkulation EP'!$T$8,EOMONTH('Projektkostenkalkulation EP'!$T$8,0)))*('Projektkostenkalkulation EP'!$N$44/5)*
                                        'Projektkostenkalkulation EP'!$T$28)-SUM($AK$23:AV23))&gt;('Projektkostenkalkulation EP'!$N$44/5),('Projektkostenkalkulation EP'!$N$44/5),
                                         (NETWORKDAYS('Projektkostenkalkulation EP'!$T$8,
                                          EOMONTH('Projektkostenkalkulation EP'!$T$8,0)))*('Projektkostenkalkulation EP'!$N$44/5)*'Projektkostenkalkulation EP'!$T$28-SUM($AK$23:AV23))
                          ),
               "X"
            )</f>
        <v>X</v>
      </c>
      <c r="AX23" s="122">
        <f xml:space="preserve"> IF(TEXT((EDATE('Projektkostenkalkulation EP'!$B$4,18)+N$3),"MM")=TEXT((EDATE('Projektkostenkalkulation EP'!$B$4,18)+(N$3-1)),"MM"),
             IF(
                        OR(
                                    TEXT((EDATE('Projektkostenkalkulation EP'!$B$4,18)+N$3),"TTT") = "Sa",
                                    TEXT((EDATE('Projektkostenkalkulation EP'!$B$4,18)+N$3),"TTT") = "So",
                                    IF(ISNA(VLOOKUP(EDATE('Projektkostenkalkulation EP'!$B$4,18)+N$3,Datenquellen!$F$7:$H$45,3,FALSE))," ",VLOOKUP(EDATE('Projektkostenkalkulation EP'!$B$4,18)+N$3,Datenquellen!$F$7:$H$45,3,FALSE))="X"
                                    ),
                          "X",
                          IF((((NETWORKDAYS('Projektkostenkalkulation EP'!$T$8,EOMONTH('Projektkostenkalkulation EP'!$T$8,0)))*('Projektkostenkalkulation EP'!$N$44/5)*
                                        'Projektkostenkalkulation EP'!$T$28)-SUM($AK$23:AW23))&gt;('Projektkostenkalkulation EP'!$N$44/5),('Projektkostenkalkulation EP'!$N$44/5),
                                         (NETWORKDAYS('Projektkostenkalkulation EP'!$T$8,
                                          EOMONTH('Projektkostenkalkulation EP'!$T$8,0)))*('Projektkostenkalkulation EP'!$N$44/5)*'Projektkostenkalkulation EP'!$T$28-SUM($AK$23:AW23))
                          ),
               "X"
            )</f>
        <v>0</v>
      </c>
      <c r="AY23" s="122">
        <f xml:space="preserve"> IF(TEXT((EDATE('Projektkostenkalkulation EP'!$B$4,18)+O$3),"MM")=TEXT((EDATE('Projektkostenkalkulation EP'!$B$4,18)+(O$3-1)),"MM"),
             IF(
                        OR(
                                    TEXT((EDATE('Projektkostenkalkulation EP'!$B$4,18)+O$3),"TTT") = "Sa",
                                    TEXT((EDATE('Projektkostenkalkulation EP'!$B$4,18)+O$3),"TTT") = "So",
                                    IF(ISNA(VLOOKUP(EDATE('Projektkostenkalkulation EP'!$B$4,18)+O$3,Datenquellen!$F$7:$H$45,3,FALSE))," ",VLOOKUP(EDATE('Projektkostenkalkulation EP'!$B$4,18)+O$3,Datenquellen!$F$7:$H$45,3,FALSE))="X"
                                    ),
                          "X",
                          IF((((NETWORKDAYS('Projektkostenkalkulation EP'!$T$8,EOMONTH('Projektkostenkalkulation EP'!$T$8,0)))*('Projektkostenkalkulation EP'!$N$44/5)*
                                        'Projektkostenkalkulation EP'!$T$28)-SUM($AK$23:AX23))&gt;('Projektkostenkalkulation EP'!$N$44/5),('Projektkostenkalkulation EP'!$N$44/5),
                                         (NETWORKDAYS('Projektkostenkalkulation EP'!$T$8,
                                          EOMONTH('Projektkostenkalkulation EP'!$T$8,0)))*('Projektkostenkalkulation EP'!$N$44/5)*'Projektkostenkalkulation EP'!$T$28-SUM($AK$23:AX23))
                          ),
               "X"
            )</f>
        <v>0</v>
      </c>
      <c r="AZ23" s="122">
        <f xml:space="preserve"> IF(TEXT((EDATE('Projektkostenkalkulation EP'!$B$4,18)+P$3),"MM")=TEXT((EDATE('Projektkostenkalkulation EP'!$B$4,18)+(P$3-1)),"MM"),
             IF(
                        OR(
                                    TEXT((EDATE('Projektkostenkalkulation EP'!$B$4,18)+P$3),"TTT") = "Sa",
                                    TEXT((EDATE('Projektkostenkalkulation EP'!$B$4,18)+P$3),"TTT") = "So",
                                    IF(ISNA(VLOOKUP(EDATE('Projektkostenkalkulation EP'!$B$4,18)+P$3,Datenquellen!$F$7:$H$45,3,FALSE))," ",VLOOKUP(EDATE('Projektkostenkalkulation EP'!$B$4,18)+P$3,Datenquellen!$F$7:$H$45,3,FALSE))="X"
                                    ),
                          "X",
                          IF((((NETWORKDAYS('Projektkostenkalkulation EP'!$T$8,EOMONTH('Projektkostenkalkulation EP'!$T$8,0)))*('Projektkostenkalkulation EP'!$N$44/5)*
                                        'Projektkostenkalkulation EP'!$T$28)-SUM($AK$23:AY23))&gt;('Projektkostenkalkulation EP'!$N$44/5),('Projektkostenkalkulation EP'!$N$44/5),
                                         (NETWORKDAYS('Projektkostenkalkulation EP'!$T$8,
                                          EOMONTH('Projektkostenkalkulation EP'!$T$8,0)))*('Projektkostenkalkulation EP'!$N$44/5)*'Projektkostenkalkulation EP'!$T$28-SUM($AK$23:AY23))
                          ),
               "X"
            )</f>
        <v>0</v>
      </c>
      <c r="BA23" s="122">
        <f xml:space="preserve"> IF(TEXT((EDATE('Projektkostenkalkulation EP'!$B$4,18)+Q$3),"MM")=TEXT((EDATE('Projektkostenkalkulation EP'!$B$4,18)+(Q$3-1)),"MM"),
             IF(
                        OR(
                                    TEXT((EDATE('Projektkostenkalkulation EP'!$B$4,18)+Q$3),"TTT") = "Sa",
                                    TEXT((EDATE('Projektkostenkalkulation EP'!$B$4,18)+Q$3),"TTT") = "So",
                                    IF(ISNA(VLOOKUP(EDATE('Projektkostenkalkulation EP'!$B$4,18)+Q$3,Datenquellen!$F$7:$H$45,3,FALSE))," ",VLOOKUP(EDATE('Projektkostenkalkulation EP'!$B$4,18)+Q$3,Datenquellen!$F$7:$H$45,3,FALSE))="X"
                                    ),
                          "X",
                          IF((((NETWORKDAYS('Projektkostenkalkulation EP'!$T$8,EOMONTH('Projektkostenkalkulation EP'!$T$8,0)))*('Projektkostenkalkulation EP'!$N$44/5)*
                                        'Projektkostenkalkulation EP'!$T$28)-SUM($AK$23:AZ23))&gt;('Projektkostenkalkulation EP'!$N$44/5),('Projektkostenkalkulation EP'!$N$44/5),
                                         (NETWORKDAYS('Projektkostenkalkulation EP'!$T$8,
                                          EOMONTH('Projektkostenkalkulation EP'!$T$8,0)))*('Projektkostenkalkulation EP'!$N$44/5)*'Projektkostenkalkulation EP'!$T$28-SUM($AK$23:AZ23))
                          ),
               "X"
            )</f>
        <v>0</v>
      </c>
      <c r="BB23" s="122">
        <f xml:space="preserve"> IF(TEXT((EDATE('Projektkostenkalkulation EP'!$B$4,18)+R$3),"MM")=TEXT((EDATE('Projektkostenkalkulation EP'!$B$4,18)+(R$3-1)),"MM"),
             IF(
                        OR(
                                    TEXT((EDATE('Projektkostenkalkulation EP'!$B$4,18)+R$3),"TTT") = "Sa",
                                    TEXT((EDATE('Projektkostenkalkulation EP'!$B$4,18)+R$3),"TTT") = "So",
                                    IF(ISNA(VLOOKUP(EDATE('Projektkostenkalkulation EP'!$B$4,18)+R$3,Datenquellen!$F$7:$H$45,3,FALSE))," ",VLOOKUP(EDATE('Projektkostenkalkulation EP'!$B$4,18)+R$3,Datenquellen!$F$7:$H$45,3,FALSE))="X"
                                    ),
                          "X",
                          IF((((NETWORKDAYS('Projektkostenkalkulation EP'!$T$8,EOMONTH('Projektkostenkalkulation EP'!$T$8,0)))*('Projektkostenkalkulation EP'!$N$44/5)*
                                        'Projektkostenkalkulation EP'!$T$28)-SUM($AK$23:BA23))&gt;('Projektkostenkalkulation EP'!$N$44/5),('Projektkostenkalkulation EP'!$N$44/5),
                                         (NETWORKDAYS('Projektkostenkalkulation EP'!$T$8,
                                          EOMONTH('Projektkostenkalkulation EP'!$T$8,0)))*('Projektkostenkalkulation EP'!$N$44/5)*'Projektkostenkalkulation EP'!$T$28-SUM($AK$23:BA23))
                          ),
               "X"
            )</f>
        <v>0</v>
      </c>
      <c r="BC23" s="122" t="str">
        <f xml:space="preserve"> IF(TEXT((EDATE('Projektkostenkalkulation EP'!$B$4,18)+S$3),"MM")=TEXT((EDATE('Projektkostenkalkulation EP'!$B$4,18)+(S$3-1)),"MM"),
             IF(
                        OR(
                                    TEXT((EDATE('Projektkostenkalkulation EP'!$B$4,18)+S$3),"TTT") = "Sa",
                                    TEXT((EDATE('Projektkostenkalkulation EP'!$B$4,18)+S$3),"TTT") = "So",
                                    IF(ISNA(VLOOKUP(EDATE('Projektkostenkalkulation EP'!$B$4,18)+S$3,Datenquellen!$F$7:$H$45,3,FALSE))," ",VLOOKUP(EDATE('Projektkostenkalkulation EP'!$B$4,18)+S$3,Datenquellen!$F$7:$H$45,3,FALSE))="X"
                                    ),
                          "X",
                          IF((((NETWORKDAYS('Projektkostenkalkulation EP'!$T$8,EOMONTH('Projektkostenkalkulation EP'!$T$8,0)))*('Projektkostenkalkulation EP'!$N$44/5)*
                                        'Projektkostenkalkulation EP'!$T$28)-SUM($AK$23:BB23))&gt;('Projektkostenkalkulation EP'!$N$44/5),('Projektkostenkalkulation EP'!$N$44/5),
                                         (NETWORKDAYS('Projektkostenkalkulation EP'!$T$8,
                                          EOMONTH('Projektkostenkalkulation EP'!$T$8,0)))*('Projektkostenkalkulation EP'!$N$44/5)*'Projektkostenkalkulation EP'!$T$28-SUM($AK$23:BB23))
                          ),
               "X"
            )</f>
        <v>X</v>
      </c>
      <c r="BD23" s="122" t="str">
        <f xml:space="preserve"> IF(TEXT((EDATE('Projektkostenkalkulation EP'!$B$4,18)+T$3),"MM")=TEXT((EDATE('Projektkostenkalkulation EP'!$B$4,18)+(T$3-1)),"MM"),
             IF(
                        OR(
                                    TEXT((EDATE('Projektkostenkalkulation EP'!$B$4,18)+T$3),"TTT") = "Sa",
                                    TEXT((EDATE('Projektkostenkalkulation EP'!$B$4,18)+T$3),"TTT") = "So",
                                    IF(ISNA(VLOOKUP(EDATE('Projektkostenkalkulation EP'!$B$4,18)+T$3,Datenquellen!$F$7:$H$45,3,FALSE))," ",VLOOKUP(EDATE('Projektkostenkalkulation EP'!$B$4,18)+T$3,Datenquellen!$F$7:$H$45,3,FALSE))="X"
                                    ),
                          "X",
                          IF((((NETWORKDAYS('Projektkostenkalkulation EP'!$T$8,EOMONTH('Projektkostenkalkulation EP'!$T$8,0)))*('Projektkostenkalkulation EP'!$N$44/5)*
                                        'Projektkostenkalkulation EP'!$T$28)-SUM($AK$23:BC23))&gt;('Projektkostenkalkulation EP'!$N$44/5),('Projektkostenkalkulation EP'!$N$44/5),
                                         (NETWORKDAYS('Projektkostenkalkulation EP'!$T$8,
                                          EOMONTH('Projektkostenkalkulation EP'!$T$8,0)))*('Projektkostenkalkulation EP'!$N$44/5)*'Projektkostenkalkulation EP'!$T$28-SUM($AK$23:BC23))
                          ),
               "X"
            )</f>
        <v>X</v>
      </c>
      <c r="BE23" s="122">
        <f xml:space="preserve"> IF(TEXT((EDATE('Projektkostenkalkulation EP'!$B$4,18)+U$3),"MM")=TEXT((EDATE('Projektkostenkalkulation EP'!$B$4,18)+(U$3-1)),"MM"),
             IF(
                        OR(
                                    TEXT((EDATE('Projektkostenkalkulation EP'!$B$4,18)+U$3),"TTT") = "Sa",
                                    TEXT((EDATE('Projektkostenkalkulation EP'!$B$4,18)+U$3),"TTT") = "So",
                                    IF(ISNA(VLOOKUP(EDATE('Projektkostenkalkulation EP'!$B$4,18)+U$3,Datenquellen!$F$7:$H$45,3,FALSE))," ",VLOOKUP(EDATE('Projektkostenkalkulation EP'!$B$4,18)+U$3,Datenquellen!$F$7:$H$45,3,FALSE))="X"
                                    ),
                          "X",
                          IF((((NETWORKDAYS('Projektkostenkalkulation EP'!$T$8,EOMONTH('Projektkostenkalkulation EP'!$T$8,0)))*('Projektkostenkalkulation EP'!$N$44/5)*
                                        'Projektkostenkalkulation EP'!$T$28)-SUM($AK$23:BD23))&gt;('Projektkostenkalkulation EP'!$N$44/5),('Projektkostenkalkulation EP'!$N$44/5),
                                         (NETWORKDAYS('Projektkostenkalkulation EP'!$T$8,
                                          EOMONTH('Projektkostenkalkulation EP'!$T$8,0)))*('Projektkostenkalkulation EP'!$N$44/5)*'Projektkostenkalkulation EP'!$T$28-SUM($AK$23:BD23))
                          ),
               "X"
            )</f>
        <v>0</v>
      </c>
      <c r="BF23" s="122">
        <f xml:space="preserve"> IF(TEXT((EDATE('Projektkostenkalkulation EP'!$B$4,18)+V$3),"MM")=TEXT((EDATE('Projektkostenkalkulation EP'!$B$4,18)+(V$3-1)),"MM"),
             IF(
                        OR(
                                    TEXT((EDATE('Projektkostenkalkulation EP'!$B$4,18)+V$3),"TTT") = "Sa",
                                    TEXT((EDATE('Projektkostenkalkulation EP'!$B$4,18)+V$3),"TTT") = "So",
                                    IF(ISNA(VLOOKUP(EDATE('Projektkostenkalkulation EP'!$B$4,18)+V$3,Datenquellen!$F$7:$H$45,3,FALSE))," ",VLOOKUP(EDATE('Projektkostenkalkulation EP'!$B$4,18)+V$3,Datenquellen!$F$7:$H$45,3,FALSE))="X"
                                    ),
                          "X",
                          IF((((NETWORKDAYS('Projektkostenkalkulation EP'!$T$8,EOMONTH('Projektkostenkalkulation EP'!$T$8,0)))*('Projektkostenkalkulation EP'!$N$44/5)*
                                        'Projektkostenkalkulation EP'!$T$28)-SUM($AK$23:BE23))&gt;('Projektkostenkalkulation EP'!$N$44/5),('Projektkostenkalkulation EP'!$N$44/5),
                                         (NETWORKDAYS('Projektkostenkalkulation EP'!$T$8,
                                          EOMONTH('Projektkostenkalkulation EP'!$T$8,0)))*('Projektkostenkalkulation EP'!$N$44/5)*'Projektkostenkalkulation EP'!$T$28-SUM($AK$23:BE23))
                          ),
               "X"
            )</f>
        <v>0</v>
      </c>
      <c r="BG23" s="122">
        <f xml:space="preserve"> IF(TEXT((EDATE('Projektkostenkalkulation EP'!$B$4,18)+W$3),"MM")=TEXT((EDATE('Projektkostenkalkulation EP'!$B$4,18)+(W$3-1)),"MM"),
             IF(
                        OR(
                                    TEXT((EDATE('Projektkostenkalkulation EP'!$B$4,18)+W$3),"TTT") = "Sa",
                                    TEXT((EDATE('Projektkostenkalkulation EP'!$B$4,18)+W$3),"TTT") = "So",
                                    IF(ISNA(VLOOKUP(EDATE('Projektkostenkalkulation EP'!$B$4,18)+W$3,Datenquellen!$F$7:$H$45,3,FALSE))," ",VLOOKUP(EDATE('Projektkostenkalkulation EP'!$B$4,18)+W$3,Datenquellen!$F$7:$H$45,3,FALSE))="X"
                                    ),
                          "X",
                          IF((((NETWORKDAYS('Projektkostenkalkulation EP'!$T$8,EOMONTH('Projektkostenkalkulation EP'!$T$8,0)))*('Projektkostenkalkulation EP'!$N$44/5)*
                                        'Projektkostenkalkulation EP'!$T$28)-SUM($AK$23:BF23))&gt;('Projektkostenkalkulation EP'!$N$44/5),('Projektkostenkalkulation EP'!$N$44/5),
                                         (NETWORKDAYS('Projektkostenkalkulation EP'!$T$8,
                                          EOMONTH('Projektkostenkalkulation EP'!$T$8,0)))*('Projektkostenkalkulation EP'!$N$44/5)*'Projektkostenkalkulation EP'!$T$28-SUM($AK$23:BF23))
                          ),
               "X"
            )</f>
        <v>0</v>
      </c>
      <c r="BH23" s="122">
        <f xml:space="preserve"> IF(TEXT((EDATE('Projektkostenkalkulation EP'!$B$4,18)+X$3),"MM")=TEXT((EDATE('Projektkostenkalkulation EP'!$B$4,18)+(X$3-1)),"MM"),
             IF(
                        OR(
                                    TEXT((EDATE('Projektkostenkalkulation EP'!$B$4,18)+X$3),"TTT") = "Sa",
                                    TEXT((EDATE('Projektkostenkalkulation EP'!$B$4,18)+X$3),"TTT") = "So",
                                    IF(ISNA(VLOOKUP(EDATE('Projektkostenkalkulation EP'!$B$4,18)+X$3,Datenquellen!$F$7:$H$45,3,FALSE))," ",VLOOKUP(EDATE('Projektkostenkalkulation EP'!$B$4,18)+X$3,Datenquellen!$F$7:$H$45,3,FALSE))="X"
                                    ),
                          "X",
                          IF((((NETWORKDAYS('Projektkostenkalkulation EP'!$T$8,EOMONTH('Projektkostenkalkulation EP'!$T$8,0)))*('Projektkostenkalkulation EP'!$N$44/5)*
                                        'Projektkostenkalkulation EP'!$T$28)-SUM($AK$23:BG23))&gt;('Projektkostenkalkulation EP'!$N$44/5),('Projektkostenkalkulation EP'!$N$44/5),
                                         (NETWORKDAYS('Projektkostenkalkulation EP'!$T$8,
                                          EOMONTH('Projektkostenkalkulation EP'!$T$8,0)))*('Projektkostenkalkulation EP'!$N$44/5)*'Projektkostenkalkulation EP'!$T$28-SUM($AK$23:BG23))
                          ),
               "X"
            )</f>
        <v>0</v>
      </c>
      <c r="BI23" s="122">
        <f xml:space="preserve"> IF(TEXT((EDATE('Projektkostenkalkulation EP'!$B$4,18)+Y$3),"MM")=TEXT((EDATE('Projektkostenkalkulation EP'!$B$4,18)+(Y$3-1)),"MM"),
             IF(
                        OR(
                                    TEXT((EDATE('Projektkostenkalkulation EP'!$B$4,18)+Y$3),"TTT") = "Sa",
                                    TEXT((EDATE('Projektkostenkalkulation EP'!$B$4,18)+Y$3),"TTT") = "So",
                                    IF(ISNA(VLOOKUP(EDATE('Projektkostenkalkulation EP'!$B$4,18)+Y$3,Datenquellen!$F$7:$H$45,3,FALSE))," ",VLOOKUP(EDATE('Projektkostenkalkulation EP'!$B$4,18)+Y$3,Datenquellen!$F$7:$H$45,3,FALSE))="X"
                                    ),
                          "X",
                          IF((((NETWORKDAYS('Projektkostenkalkulation EP'!$T$8,EOMONTH('Projektkostenkalkulation EP'!$T$8,0)))*('Projektkostenkalkulation EP'!$N$44/5)*
                                        'Projektkostenkalkulation EP'!$T$28)-SUM($AK$23:BH23))&gt;('Projektkostenkalkulation EP'!$N$44/5),('Projektkostenkalkulation EP'!$N$44/5),
                                         (NETWORKDAYS('Projektkostenkalkulation EP'!$T$8,
                                          EOMONTH('Projektkostenkalkulation EP'!$T$8,0)))*('Projektkostenkalkulation EP'!$N$44/5)*'Projektkostenkalkulation EP'!$T$28-SUM($AK$23:BH23))
                          ),
               "X"
            )</f>
        <v>0</v>
      </c>
      <c r="BJ23" s="122" t="str">
        <f xml:space="preserve"> IF(TEXT((EDATE('Projektkostenkalkulation EP'!$B$4,18)+Z$3),"MM")=TEXT((EDATE('Projektkostenkalkulation EP'!$B$4,18)+(Z$3-1)),"MM"),
             IF(
                        OR(
                                    TEXT((EDATE('Projektkostenkalkulation EP'!$B$4,18)+Z$3),"TTT") = "Sa",
                                    TEXT((EDATE('Projektkostenkalkulation EP'!$B$4,18)+Z$3),"TTT") = "So",
                                    IF(ISNA(VLOOKUP(EDATE('Projektkostenkalkulation EP'!$B$4,18)+Z$3,Datenquellen!$F$7:$H$45,3,FALSE))," ",VLOOKUP(EDATE('Projektkostenkalkulation EP'!$B$4,18)+Z$3,Datenquellen!$F$7:$H$45,3,FALSE))="X"
                                    ),
                          "X",
                          IF((((NETWORKDAYS('Projektkostenkalkulation EP'!$T$8,EOMONTH('Projektkostenkalkulation EP'!$T$8,0)))*('Projektkostenkalkulation EP'!$N$44/5)*
                                        'Projektkostenkalkulation EP'!$T$28)-SUM($AK$23:BI23))&gt;('Projektkostenkalkulation EP'!$N$44/5),('Projektkostenkalkulation EP'!$N$44/5),
                                         (NETWORKDAYS('Projektkostenkalkulation EP'!$T$8,
                                          EOMONTH('Projektkostenkalkulation EP'!$T$8,0)))*('Projektkostenkalkulation EP'!$N$44/5)*'Projektkostenkalkulation EP'!$T$28-SUM($AK$23:BI23))
                          ),
               "X"
            )</f>
        <v>X</v>
      </c>
      <c r="BK23" s="122" t="str">
        <f xml:space="preserve"> IF(TEXT((EDATE('Projektkostenkalkulation EP'!$B$4,18)+AA$3),"MM")=TEXT((EDATE('Projektkostenkalkulation EP'!$B$4,18)+(AA$3-1)),"MM"),
             IF(
                        OR(
                                    TEXT((EDATE('Projektkostenkalkulation EP'!$B$4,18)+AA$3),"TTT") = "Sa",
                                    TEXT((EDATE('Projektkostenkalkulation EP'!$B$4,18)+AA$3),"TTT") = "So",
                                    IF(ISNA(VLOOKUP(EDATE('Projektkostenkalkulation EP'!$B$4,18)+AA$3,Datenquellen!$F$7:$H$45,3,FALSE))," ",VLOOKUP(EDATE('Projektkostenkalkulation EP'!$B$4,18)+AA$3,Datenquellen!$F$7:$H$45,3,FALSE))="X"
                                    ),
                          "X",
                          IF((((NETWORKDAYS('Projektkostenkalkulation EP'!$T$8,EOMONTH('Projektkostenkalkulation EP'!$T$8,0)))*('Projektkostenkalkulation EP'!$N$44/5)*
                                        'Projektkostenkalkulation EP'!$T$28)-SUM($AK$23:BJ23))&gt;('Projektkostenkalkulation EP'!$N$44/5),('Projektkostenkalkulation EP'!$N$44/5),
                                         (NETWORKDAYS('Projektkostenkalkulation EP'!$T$8,
                                          EOMONTH('Projektkostenkalkulation EP'!$T$8,0)))*('Projektkostenkalkulation EP'!$N$44/5)*'Projektkostenkalkulation EP'!$T$28-SUM($AK$23:BJ23))
                          ),
               "X"
            )</f>
        <v>X</v>
      </c>
      <c r="BL23" s="122">
        <f xml:space="preserve"> IF(TEXT((EDATE('Projektkostenkalkulation EP'!$B$4,18)+AB$3),"MM")=TEXT((EDATE('Projektkostenkalkulation EP'!$B$4,18)+(AB$3-1)),"MM"),
             IF(
                        OR(
                                    TEXT((EDATE('Projektkostenkalkulation EP'!$B$4,18)+AB$3),"TTT") = "Sa",
                                    TEXT((EDATE('Projektkostenkalkulation EP'!$B$4,18)+AB$3),"TTT") = "So",
                                    IF(ISNA(VLOOKUP(EDATE('Projektkostenkalkulation EP'!$B$4,18)+AB$3,Datenquellen!$F$7:$H$45,3,FALSE))," ",VLOOKUP(EDATE('Projektkostenkalkulation EP'!$B$4,18)+AB$3,Datenquellen!$F$7:$H$45,3,FALSE))="X"
                                    ),
                          "X",
                          IF((((NETWORKDAYS('Projektkostenkalkulation EP'!$T$8,EOMONTH('Projektkostenkalkulation EP'!$T$8,0)))*('Projektkostenkalkulation EP'!$N$44/5)*
                                        'Projektkostenkalkulation EP'!$T$28)-SUM($AK$23:BK23))&gt;('Projektkostenkalkulation EP'!$N$44/5),('Projektkostenkalkulation EP'!$N$44/5),
                                         (NETWORKDAYS('Projektkostenkalkulation EP'!$T$8,
                                          EOMONTH('Projektkostenkalkulation EP'!$T$8,0)))*('Projektkostenkalkulation EP'!$N$44/5)*'Projektkostenkalkulation EP'!$T$28-SUM($AK$23:BK23))
                          ),
               "X"
            )</f>
        <v>0</v>
      </c>
      <c r="BM23" s="122">
        <f xml:space="preserve"> IF(TEXT((EDATE('Projektkostenkalkulation EP'!$B$4,18)+AC$3),"MM")=TEXT((EDATE('Projektkostenkalkulation EP'!$B$4,18)+(AC$3-1)),"MM"),
             IF(
                        OR(
                                    TEXT((EDATE('Projektkostenkalkulation EP'!$B$4,18)+AC$3),"TTT") = "Sa",
                                    TEXT((EDATE('Projektkostenkalkulation EP'!$B$4,18)+AC$3),"TTT") = "So",
                                    IF(ISNA(VLOOKUP(EDATE('Projektkostenkalkulation EP'!$B$4,18)+AC$3,Datenquellen!$F$7:$H$45,3,FALSE))," ",VLOOKUP(EDATE('Projektkostenkalkulation EP'!$B$4,18)+AC$3,Datenquellen!$F$7:$H$45,3,FALSE))="X"
                                    ),
                          "X",
                          IF((((NETWORKDAYS('Projektkostenkalkulation EP'!$T$8,EOMONTH('Projektkostenkalkulation EP'!$T$8,0)))*('Projektkostenkalkulation EP'!$N$44/5)*
                                        'Projektkostenkalkulation EP'!$T$28)-SUM($AK$23:BL23))&gt;('Projektkostenkalkulation EP'!$N$44/5),('Projektkostenkalkulation EP'!$N$44/5),
                                         (NETWORKDAYS('Projektkostenkalkulation EP'!$T$8,
                                          EOMONTH('Projektkostenkalkulation EP'!$T$8,0)))*('Projektkostenkalkulation EP'!$N$44/5)*'Projektkostenkalkulation EP'!$T$28-SUM($AK$23:BL23))
                          ),
               "X"
            )</f>
        <v>0</v>
      </c>
      <c r="BN23" s="122">
        <f xml:space="preserve"> IF(TEXT((EDATE('Projektkostenkalkulation EP'!$B$4,18)+AD$3),"MM")=TEXT((EDATE('Projektkostenkalkulation EP'!$B$4,18)+(AD$3-1)),"MM"),
             IF(
                        OR(
                                    TEXT((EDATE('Projektkostenkalkulation EP'!$B$4,18)+AD$3),"TTT") = "Sa",
                                    TEXT((EDATE('Projektkostenkalkulation EP'!$B$4,18)+AD$3),"TTT") = "So",
                                    IF(ISNA(VLOOKUP(EDATE('Projektkostenkalkulation EP'!$B$4,18)+AD$3,Datenquellen!$F$7:$H$45,3,FALSE))," ",VLOOKUP(EDATE('Projektkostenkalkulation EP'!$B$4,18)+AD$3,Datenquellen!$F$7:$H$45,3,FALSE))="X"
                                    ),
                          "X",
                          IF((((NETWORKDAYS('Projektkostenkalkulation EP'!$T$8,EOMONTH('Projektkostenkalkulation EP'!$T$8,0)))*('Projektkostenkalkulation EP'!$N$44/5)*
                                        'Projektkostenkalkulation EP'!$T$28)-SUM($AK$23:BM23))&gt;('Projektkostenkalkulation EP'!$N$44/5),('Projektkostenkalkulation EP'!$N$44/5),
                                         (NETWORKDAYS('Projektkostenkalkulation EP'!$T$8,
                                          EOMONTH('Projektkostenkalkulation EP'!$T$8,0)))*('Projektkostenkalkulation EP'!$N$44/5)*'Projektkostenkalkulation EP'!$T$28-SUM($AK$23:BM23))
                          ),
               "X"
            )</f>
        <v>0</v>
      </c>
      <c r="BO23" s="122">
        <f xml:space="preserve"> IF(TEXT((EDATE('Projektkostenkalkulation EP'!$B$4,18)+AE$3),"MM")=TEXT((EDATE('Projektkostenkalkulation EP'!$B$4,18)+(AE$3-1)),"MM"),
             IF(
                        OR(
                                    TEXT((EDATE('Projektkostenkalkulation EP'!$B$4,18)+AE$3),"TTT") = "Sa",
                                    TEXT((EDATE('Projektkostenkalkulation EP'!$B$4,18)+AE$3),"TTT") = "So",
                                    IF(ISNA(VLOOKUP(EDATE('Projektkostenkalkulation EP'!$B$4,18)+AE$3,Datenquellen!$F$7:$H$45,3,FALSE))," ",VLOOKUP(EDATE('Projektkostenkalkulation EP'!$B$4,18)+AE$3,Datenquellen!$F$7:$H$45,3,FALSE))="X"
                                    ),
                          "X",
                          IF((((NETWORKDAYS('Projektkostenkalkulation EP'!$T$8,EOMONTH('Projektkostenkalkulation EP'!$T$8,0)))*('Projektkostenkalkulation EP'!$N$44/5)*
                                        'Projektkostenkalkulation EP'!$T$28)-SUM($AK$23:BN23))&gt;('Projektkostenkalkulation EP'!$N$44/5),('Projektkostenkalkulation EP'!$N$44/5),
                                         (NETWORKDAYS('Projektkostenkalkulation EP'!$T$8,
                                          EOMONTH('Projektkostenkalkulation EP'!$T$8,0)))*('Projektkostenkalkulation EP'!$N$44/5)*'Projektkostenkalkulation EP'!$T$28-SUM($AK$23:BN23))
                          ),
               "X"
            )</f>
        <v>0</v>
      </c>
      <c r="BP23" s="121">
        <f>SUM(AK23:BO23)</f>
        <v>0</v>
      </c>
      <c r="BQ23" s="525">
        <f>BP23-BP24</f>
        <v>0</v>
      </c>
    </row>
    <row r="24" spans="1:69" ht="14.25" customHeight="1" thickBot="1" x14ac:dyDescent="0.25">
      <c r="A24" s="3" t="s">
        <v>82</v>
      </c>
      <c r="B24" s="270"/>
      <c r="C24" s="272"/>
      <c r="D24" s="272"/>
      <c r="E24" s="272"/>
      <c r="F24" s="272"/>
      <c r="G24" s="272"/>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123">
        <f>SUM(B24:AF24)</f>
        <v>0</v>
      </c>
      <c r="AH24" s="526"/>
      <c r="AJ24" s="3" t="s">
        <v>82</v>
      </c>
      <c r="AK24" s="270"/>
      <c r="AL24" s="272"/>
      <c r="AM24" s="272"/>
      <c r="AN24" s="272"/>
      <c r="AO24" s="272"/>
      <c r="AP24" s="272"/>
      <c r="AQ24" s="272"/>
      <c r="AR24" s="272"/>
      <c r="AS24" s="272"/>
      <c r="AT24" s="272"/>
      <c r="AU24" s="272"/>
      <c r="AV24" s="272"/>
      <c r="AW24" s="272"/>
      <c r="AX24" s="272"/>
      <c r="AY24" s="272"/>
      <c r="AZ24" s="272"/>
      <c r="BA24" s="272"/>
      <c r="BB24" s="272"/>
      <c r="BC24" s="272"/>
      <c r="BD24" s="272"/>
      <c r="BE24" s="272"/>
      <c r="BF24" s="272"/>
      <c r="BG24" s="272"/>
      <c r="BH24" s="272"/>
      <c r="BI24" s="272"/>
      <c r="BJ24" s="272"/>
      <c r="BK24" s="272"/>
      <c r="BL24" s="272"/>
      <c r="BM24" s="272"/>
      <c r="BN24" s="272"/>
      <c r="BO24" s="272"/>
      <c r="BP24" s="123">
        <f>SUM(AK24:BO24)</f>
        <v>0</v>
      </c>
      <c r="BQ24" s="526"/>
    </row>
    <row r="25" spans="1:69" ht="14.25" customHeight="1" x14ac:dyDescent="0.2">
      <c r="A25" s="1" t="s">
        <v>59</v>
      </c>
      <c r="B25" s="527" t="str">
        <f>TEXT('Projektkostenkalkulation EP'!$I$8,"MMMM JJJJ")</f>
        <v>August 2024</v>
      </c>
      <c r="C25" s="527"/>
      <c r="D25" s="527"/>
      <c r="E25" s="527"/>
      <c r="F25" s="527"/>
      <c r="G25" s="527"/>
      <c r="H25" s="527"/>
      <c r="I25" s="527"/>
      <c r="J25" s="527"/>
      <c r="K25" s="527"/>
      <c r="L25" s="527"/>
      <c r="M25" s="527"/>
      <c r="N25" s="527"/>
      <c r="O25" s="527"/>
      <c r="P25" s="527"/>
      <c r="Q25" s="527"/>
      <c r="R25" s="527"/>
      <c r="S25" s="527"/>
      <c r="T25" s="527"/>
      <c r="U25" s="527"/>
      <c r="V25" s="527"/>
      <c r="W25" s="527"/>
      <c r="X25" s="527"/>
      <c r="Y25" s="527"/>
      <c r="Z25" s="527"/>
      <c r="AA25" s="527"/>
      <c r="AB25" s="527"/>
      <c r="AC25" s="527"/>
      <c r="AD25" s="527"/>
      <c r="AE25" s="527"/>
      <c r="AF25" s="527"/>
      <c r="AG25" s="527"/>
      <c r="AH25" s="528"/>
      <c r="AJ25" s="1" t="s">
        <v>59</v>
      </c>
      <c r="AK25" s="527" t="str">
        <f>TEXT('Projektkostenkalkulation EP'!$U$8,"MMMM JJJJ")</f>
        <v>August 2025</v>
      </c>
      <c r="AL25" s="527"/>
      <c r="AM25" s="527"/>
      <c r="AN25" s="527"/>
      <c r="AO25" s="527"/>
      <c r="AP25" s="527"/>
      <c r="AQ25" s="527"/>
      <c r="AR25" s="527"/>
      <c r="AS25" s="527"/>
      <c r="AT25" s="527"/>
      <c r="AU25" s="527"/>
      <c r="AV25" s="527"/>
      <c r="AW25" s="527"/>
      <c r="AX25" s="527"/>
      <c r="AY25" s="527"/>
      <c r="AZ25" s="527"/>
      <c r="BA25" s="527"/>
      <c r="BB25" s="527"/>
      <c r="BC25" s="527"/>
      <c r="BD25" s="527"/>
      <c r="BE25" s="527"/>
      <c r="BF25" s="527"/>
      <c r="BG25" s="527"/>
      <c r="BH25" s="527"/>
      <c r="BI25" s="527"/>
      <c r="BJ25" s="527"/>
      <c r="BK25" s="527"/>
      <c r="BL25" s="527"/>
      <c r="BM25" s="527"/>
      <c r="BN25" s="527"/>
      <c r="BO25" s="527"/>
      <c r="BP25" s="527"/>
      <c r="BQ25" s="528"/>
    </row>
    <row r="26" spans="1:69" ht="14.25" customHeight="1" x14ac:dyDescent="0.2">
      <c r="A26" s="2" t="s">
        <v>81</v>
      </c>
      <c r="B26" s="124">
        <f>IF(
            OR(
                     TEXT(EDATE('Projektkostenkalkulation EP'!$B$4,7),"TTT") = "Sa",
                     TEXT(EDATE('Projektkostenkalkulation EP'!$B$4,7),"TTT") = "So",
                     IF(ISNA(VLOOKUP(EDATE('Projektkostenkalkulation EP'!$B$4,7),Datenquellen!$F$7:$H$45,3,FALSE))," ",VLOOKUP(EDATE('Projektkostenkalkulation EP'!$B$4,7),Datenquellen!$F$7:$H$45,3,FALSE))="X"
                            ),
                    "X",
                    IF('Projektkostenkalkulation EP'!$I$28&gt;0,('Projektkostenkalkulation EP'!$N$44/5),0)
            )</f>
        <v>0</v>
      </c>
      <c r="C26" s="122">
        <f xml:space="preserve"> IF(TEXT((EDATE('Projektkostenkalkulation EP'!$B$4,7)+B$3),"MM")=TEXT((EDATE('Projektkostenkalkulation EP'!$B$4,7)+(B$3-1)),"MM"),
             IF(
                        OR(
                                    TEXT((EDATE('Projektkostenkalkulation EP'!$B$4,7)+B$3),"TTT") = "Sa",
                                    TEXT((EDATE('Projektkostenkalkulation EP'!$B$4,7)+B$3),"TTT") = "So",
                                    IF(ISNA(VLOOKUP(EDATE('Projektkostenkalkulation EP'!$B$4,7)+B$3,Datenquellen!$F$7:$H$45,3,FALSE))," ",VLOOKUP(EDATE('Projektkostenkalkulation EP'!$B$4,7)+B$3,Datenquellen!$F$7:$H$45,3,FALSE))="X"
                                    ),
                          "X",
                          IF((((NETWORKDAYS('Projektkostenkalkulation EP'!$I$8,EOMONTH('Projektkostenkalkulation EP'!$I$8,0)))*('Projektkostenkalkulation EP'!$N$44/5)*
                                        'Projektkostenkalkulation EP'!$I$28)-SUM(B$26:$B26))&gt;('Projektkostenkalkulation EP'!$N$44/5),('Projektkostenkalkulation EP'!$N$44/5),
                                         (NETWORKDAYS('Projektkostenkalkulation EP'!$I$8,
                                          EOMONTH('Projektkostenkalkulation EP'!$I$8,0)))*('Projektkostenkalkulation EP'!$N$44/5)*'Projektkostenkalkulation EP'!$I$28-SUM(B$26:$B26))
                          ),
               "X"
            )</f>
        <v>0</v>
      </c>
      <c r="D26" s="122" t="str">
        <f xml:space="preserve"> IF(TEXT((EDATE('Projektkostenkalkulation EP'!$B$4,7)+C$3),"MM")=TEXT((EDATE('Projektkostenkalkulation EP'!$B$4,7)+(C$3-1)),"MM"),
             IF(
                        OR(
                                    TEXT((EDATE('Projektkostenkalkulation EP'!$B$4,7)+C$3),"TTT") = "Sa",
                                    TEXT((EDATE('Projektkostenkalkulation EP'!$B$4,7)+C$3),"TTT") = "So",
                                    IF(ISNA(VLOOKUP(EDATE('Projektkostenkalkulation EP'!$B$4,7)+C$3,Datenquellen!$F$7:$H$45,3,FALSE))," ",VLOOKUP(EDATE('Projektkostenkalkulation EP'!$B$4,7)+C$3,Datenquellen!$F$7:$H$45,3,FALSE))="X"
                                    ),
                          "X",
                          IF((((NETWORKDAYS('Projektkostenkalkulation EP'!$I$8,EOMONTH('Projektkostenkalkulation EP'!$I$8,0)))*('Projektkostenkalkulation EP'!$N$44/5)*
                                        'Projektkostenkalkulation EP'!$I$28)-SUM($B$26:C26))&gt;('Projektkostenkalkulation EP'!$N$44/5),('Projektkostenkalkulation EP'!$N$44/5),
                                         (NETWORKDAYS('Projektkostenkalkulation EP'!$I$8,
                                          EOMONTH('Projektkostenkalkulation EP'!$I$8,0)))*('Projektkostenkalkulation EP'!$N$44/5)*'Projektkostenkalkulation EP'!$I$28-SUM($B$26:C26))
                          ),
               "X"
            )</f>
        <v>X</v>
      </c>
      <c r="E26" s="122" t="str">
        <f xml:space="preserve"> IF(TEXT((EDATE('Projektkostenkalkulation EP'!$B$4,7)+D$3),"MM")=TEXT((EDATE('Projektkostenkalkulation EP'!$B$4,7)+(D$3-1)),"MM"),
             IF(
                        OR(
                                    TEXT((EDATE('Projektkostenkalkulation EP'!$B$4,7)+D$3),"TTT") = "Sa",
                                    TEXT((EDATE('Projektkostenkalkulation EP'!$B$4,7)+D$3),"TTT") = "So",
                                    IF(ISNA(VLOOKUP(EDATE('Projektkostenkalkulation EP'!$B$4,7)+D$3,Datenquellen!$F$7:$H$45,3,FALSE))," ",VLOOKUP(EDATE('Projektkostenkalkulation EP'!$B$4,7)+D$3,Datenquellen!$F$7:$H$45,3,FALSE))="X"
                                    ),
                          "X",
                          IF((((NETWORKDAYS('Projektkostenkalkulation EP'!$I$8,EOMONTH('Projektkostenkalkulation EP'!$I$8,0)))*('Projektkostenkalkulation EP'!$N$44/5)*
                                        'Projektkostenkalkulation EP'!$I$28)-SUM($B$26:D26))&gt;('Projektkostenkalkulation EP'!$N$44/5),('Projektkostenkalkulation EP'!$N$44/5),
                                         (NETWORKDAYS('Projektkostenkalkulation EP'!$I$8,
                                          EOMONTH('Projektkostenkalkulation EP'!$I$8,0)))*('Projektkostenkalkulation EP'!$N$44/5)*'Projektkostenkalkulation EP'!$I$28-SUM($B$26:D26))
                          ),
               "X"
            )</f>
        <v>X</v>
      </c>
      <c r="F26" s="122">
        <f xml:space="preserve"> IF(TEXT((EDATE('Projektkostenkalkulation EP'!$B$4,7)+E$3),"MM")=TEXT((EDATE('Projektkostenkalkulation EP'!$B$4,7)+(E$3-1)),"MM"),
             IF(
                        OR(
                                    TEXT((EDATE('Projektkostenkalkulation EP'!$B$4,7)+E$3),"TTT") = "Sa",
                                    TEXT((EDATE('Projektkostenkalkulation EP'!$B$4,7)+E$3),"TTT") = "So",
                                    IF(ISNA(VLOOKUP(EDATE('Projektkostenkalkulation EP'!$B$4,7)+E$3,Datenquellen!$F$7:$H$45,3,FALSE))," ",VLOOKUP(EDATE('Projektkostenkalkulation EP'!$B$4,7)+E$3,Datenquellen!$F$7:$H$45,3,FALSE))="X"
                                    ),
                          "X",
                          IF((((NETWORKDAYS('Projektkostenkalkulation EP'!$I$8,EOMONTH('Projektkostenkalkulation EP'!$I$8,0)))*('Projektkostenkalkulation EP'!$N$44/5)*
                                        'Projektkostenkalkulation EP'!$I$28)-SUM($B$26:E26))&gt;('Projektkostenkalkulation EP'!$N$44/5),('Projektkostenkalkulation EP'!$N$44/5),
                                         (NETWORKDAYS('Projektkostenkalkulation EP'!$I$8,
                                          EOMONTH('Projektkostenkalkulation EP'!$I$8,0)))*('Projektkostenkalkulation EP'!$N$44/5)*'Projektkostenkalkulation EP'!$I$28-SUM($B$26:E26))
                          ),
               "X"
            )</f>
        <v>0</v>
      </c>
      <c r="G26" s="122">
        <f xml:space="preserve"> IF(TEXT((EDATE('Projektkostenkalkulation EP'!$B$4,7)+F$3),"MM")=TEXT((EDATE('Projektkostenkalkulation EP'!$B$4,7)+(F$3-1)),"MM"),
             IF(
                        OR(
                                    TEXT((EDATE('Projektkostenkalkulation EP'!$B$4,7)+F$3),"TTT") = "Sa",
                                    TEXT((EDATE('Projektkostenkalkulation EP'!$B$4,7)+F$3),"TTT") = "So",
                                    IF(ISNA(VLOOKUP(EDATE('Projektkostenkalkulation EP'!$B$4,7)+F$3,Datenquellen!$F$7:$H$45,3,FALSE))," ",VLOOKUP(EDATE('Projektkostenkalkulation EP'!$B$4,7)+F$3,Datenquellen!$F$7:$H$45,3,FALSE))="X"
                                    ),
                          "X",
                          IF((((NETWORKDAYS('Projektkostenkalkulation EP'!$I$8,EOMONTH('Projektkostenkalkulation EP'!$I$8,0)))*('Projektkostenkalkulation EP'!$N$44/5)*
                                        'Projektkostenkalkulation EP'!$I$28)-SUM($B$26:F26))&gt;('Projektkostenkalkulation EP'!$N$44/5),('Projektkostenkalkulation EP'!$N$44/5),
                                         (NETWORKDAYS('Projektkostenkalkulation EP'!$I$8,
                                          EOMONTH('Projektkostenkalkulation EP'!$I$8,0)))*('Projektkostenkalkulation EP'!$N$44/5)*'Projektkostenkalkulation EP'!$I$28-SUM($B$26:F26))
                          ),
               "X"
            )</f>
        <v>0</v>
      </c>
      <c r="H26" s="122">
        <f xml:space="preserve"> IF(TEXT((EDATE('Projektkostenkalkulation EP'!$B$4,7)+G$3),"MM")=TEXT((EDATE('Projektkostenkalkulation EP'!$B$4,7)+(G$3-1)),"MM"),
             IF(
                        OR(
                                    TEXT((EDATE('Projektkostenkalkulation EP'!$B$4,7)+G$3),"TTT") = "Sa",
                                    TEXT((EDATE('Projektkostenkalkulation EP'!$B$4,7)+G$3),"TTT") = "So",
                                    IF(ISNA(VLOOKUP(EDATE('Projektkostenkalkulation EP'!$B$4,7)+G$3,Datenquellen!$F$7:$H$45,3,FALSE))," ",VLOOKUP(EDATE('Projektkostenkalkulation EP'!$B$4,7)+G$3,Datenquellen!$F$7:$H$45,3,FALSE))="X"
                                    ),
                          "X",
                          IF((((NETWORKDAYS('Projektkostenkalkulation EP'!$I$8,EOMONTH('Projektkostenkalkulation EP'!$I$8,0)))*('Projektkostenkalkulation EP'!$N$44/5)*
                                        'Projektkostenkalkulation EP'!$I$28)-SUM($B$26:G26))&gt;('Projektkostenkalkulation EP'!$N$44/5),('Projektkostenkalkulation EP'!$N$44/5),
                                         (NETWORKDAYS('Projektkostenkalkulation EP'!$I$8,
                                          EOMONTH('Projektkostenkalkulation EP'!$I$8,0)))*('Projektkostenkalkulation EP'!$N$44/5)*'Projektkostenkalkulation EP'!$I$28-SUM($B$26:G26))
                          ),
               "X"
            )</f>
        <v>0</v>
      </c>
      <c r="I26" s="122">
        <f xml:space="preserve"> IF(TEXT((EDATE('Projektkostenkalkulation EP'!$B$4,7)+H$3),"MM")=TEXT((EDATE('Projektkostenkalkulation EP'!$B$4,7)+(H$3-1)),"MM"),
             IF(
                        OR(
                                    TEXT((EDATE('Projektkostenkalkulation EP'!$B$4,7)+H$3),"TTT") = "Sa",
                                    TEXT((EDATE('Projektkostenkalkulation EP'!$B$4,7)+H$3),"TTT") = "So",
                                    IF(ISNA(VLOOKUP(EDATE('Projektkostenkalkulation EP'!$B$4,7)+H$3,Datenquellen!$F$7:$H$45,3,FALSE))," ",VLOOKUP(EDATE('Projektkostenkalkulation EP'!$B$4,7)+H$3,Datenquellen!$F$7:$H$45,3,FALSE))="X"
                                    ),
                          "X",
                          IF((((NETWORKDAYS('Projektkostenkalkulation EP'!$I$8,EOMONTH('Projektkostenkalkulation EP'!$I$8,0)))*('Projektkostenkalkulation EP'!$N$44/5)*
                                        'Projektkostenkalkulation EP'!$I$28)-SUM($B$26:H26))&gt;('Projektkostenkalkulation EP'!$N$44/5),('Projektkostenkalkulation EP'!$N$44/5),
                                         (NETWORKDAYS('Projektkostenkalkulation EP'!$I$8,
                                          EOMONTH('Projektkostenkalkulation EP'!$I$8,0)))*('Projektkostenkalkulation EP'!$N$44/5)*'Projektkostenkalkulation EP'!$I$28-SUM($B$26:H26))
                          ),
               "X"
            )</f>
        <v>0</v>
      </c>
      <c r="J26" s="122">
        <f xml:space="preserve"> IF(TEXT((EDATE('Projektkostenkalkulation EP'!$B$4,7)+I$3),"MM")=TEXT((EDATE('Projektkostenkalkulation EP'!$B$4,7)+(I$3-1)),"MM"),
             IF(
                        OR(
                                    TEXT((EDATE('Projektkostenkalkulation EP'!$B$4,7)+I$3),"TTT") = "Sa",
                                    TEXT((EDATE('Projektkostenkalkulation EP'!$B$4,7)+I$3),"TTT") = "So",
                                    IF(ISNA(VLOOKUP(EDATE('Projektkostenkalkulation EP'!$B$4,7)+I$3,Datenquellen!$F$7:$H$45,3,FALSE))," ",VLOOKUP(EDATE('Projektkostenkalkulation EP'!$B$4,7)+I$3,Datenquellen!$F$7:$H$45,3,FALSE))="X"
                                    ),
                          "X",
                          IF((((NETWORKDAYS('Projektkostenkalkulation EP'!$I$8,EOMONTH('Projektkostenkalkulation EP'!$I$8,0)))*('Projektkostenkalkulation EP'!$N$44/5)*
                                        'Projektkostenkalkulation EP'!$I$28)-SUM($B$26:I26))&gt;('Projektkostenkalkulation EP'!$N$44/5),('Projektkostenkalkulation EP'!$N$44/5),
                                         (NETWORKDAYS('Projektkostenkalkulation EP'!$I$8,
                                          EOMONTH('Projektkostenkalkulation EP'!$I$8,0)))*('Projektkostenkalkulation EP'!$N$44/5)*'Projektkostenkalkulation EP'!$I$28-SUM($B$26:I26))
                          ),
               "X"
            )</f>
        <v>0</v>
      </c>
      <c r="K26" s="122" t="str">
        <f xml:space="preserve"> IF(TEXT((EDATE('Projektkostenkalkulation EP'!$B$4,7)+J$3),"MM")=TEXT((EDATE('Projektkostenkalkulation EP'!$B$4,7)+(J$3-1)),"MM"),
             IF(
                        OR(
                                    TEXT((EDATE('Projektkostenkalkulation EP'!$B$4,7)+J$3),"TTT") = "Sa",
                                    TEXT((EDATE('Projektkostenkalkulation EP'!$B$4,7)+J$3),"TTT") = "So",
                                    IF(ISNA(VLOOKUP(EDATE('Projektkostenkalkulation EP'!$B$4,7)+J$3,Datenquellen!$F$7:$H$45,3,FALSE))," ",VLOOKUP(EDATE('Projektkostenkalkulation EP'!$B$4,7)+J$3,Datenquellen!$F$7:$H$45,3,FALSE))="X"
                                    ),
                          "X",
                          IF((((NETWORKDAYS('Projektkostenkalkulation EP'!$I$8,EOMONTH('Projektkostenkalkulation EP'!$I$8,0)))*('Projektkostenkalkulation EP'!$N$44/5)*
                                        'Projektkostenkalkulation EP'!$I$28)-SUM($B$26:J26))&gt;('Projektkostenkalkulation EP'!$N$44/5),('Projektkostenkalkulation EP'!$N$44/5),
                                         (NETWORKDAYS('Projektkostenkalkulation EP'!$I$8,
                                          EOMONTH('Projektkostenkalkulation EP'!$I$8,0)))*('Projektkostenkalkulation EP'!$N$44/5)*'Projektkostenkalkulation EP'!$I$28-SUM($B$26:J26))
                          ),
               "X"
            )</f>
        <v>X</v>
      </c>
      <c r="L26" s="122" t="str">
        <f xml:space="preserve"> IF(TEXT((EDATE('Projektkostenkalkulation EP'!$B$4,7)+K$3),"MM")=TEXT((EDATE('Projektkostenkalkulation EP'!$B$4,7)+(K$3-1)),"MM"),
             IF(
                        OR(
                                    TEXT((EDATE('Projektkostenkalkulation EP'!$B$4,7)+K$3),"TTT") = "Sa",
                                    TEXT((EDATE('Projektkostenkalkulation EP'!$B$4,7)+K$3),"TTT") = "So",
                                    IF(ISNA(VLOOKUP(EDATE('Projektkostenkalkulation EP'!$B$4,7)+K$3,Datenquellen!$F$7:$H$45,3,FALSE))," ",VLOOKUP(EDATE('Projektkostenkalkulation EP'!$B$4,7)+K$3,Datenquellen!$F$7:$H$45,3,FALSE))="X"
                                    ),
                          "X",
                          IF((((NETWORKDAYS('Projektkostenkalkulation EP'!$I$8,EOMONTH('Projektkostenkalkulation EP'!$I$8,0)))*('Projektkostenkalkulation EP'!$N$44/5)*
                                        'Projektkostenkalkulation EP'!$I$28)-SUM($B$26:K26))&gt;('Projektkostenkalkulation EP'!$N$44/5),('Projektkostenkalkulation EP'!$N$44/5),
                                         (NETWORKDAYS('Projektkostenkalkulation EP'!$I$8,
                                          EOMONTH('Projektkostenkalkulation EP'!$I$8,0)))*('Projektkostenkalkulation EP'!$N$44/5)*'Projektkostenkalkulation EP'!$I$28-SUM($B$26:K26))
                          ),
               "X"
            )</f>
        <v>X</v>
      </c>
      <c r="M26" s="122">
        <f xml:space="preserve"> IF(TEXT((EDATE('Projektkostenkalkulation EP'!$B$4,7)+L$3),"MM")=TEXT((EDATE('Projektkostenkalkulation EP'!$B$4,7)+(L$3-1)),"MM"),
             IF(
                        OR(
                                    TEXT((EDATE('Projektkostenkalkulation EP'!$B$4,7)+L$3),"TTT") = "Sa",
                                    TEXT((EDATE('Projektkostenkalkulation EP'!$B$4,7)+L$3),"TTT") = "So",
                                    IF(ISNA(VLOOKUP(EDATE('Projektkostenkalkulation EP'!$B$4,7)+L$3,Datenquellen!$F$7:$H$45,3,FALSE))," ",VLOOKUP(EDATE('Projektkostenkalkulation EP'!$B$4,7)+L$3,Datenquellen!$F$7:$H$45,3,FALSE))="X"
                                    ),
                          "X",
                          IF((((NETWORKDAYS('Projektkostenkalkulation EP'!$I$8,EOMONTH('Projektkostenkalkulation EP'!$I$8,0)))*('Projektkostenkalkulation EP'!$N$44/5)*
                                        'Projektkostenkalkulation EP'!$I$28)-SUM($B$26:L26))&gt;('Projektkostenkalkulation EP'!$N$44/5),('Projektkostenkalkulation EP'!$N$44/5),
                                         (NETWORKDAYS('Projektkostenkalkulation EP'!$I$8,
                                          EOMONTH('Projektkostenkalkulation EP'!$I$8,0)))*('Projektkostenkalkulation EP'!$N$44/5)*'Projektkostenkalkulation EP'!$I$28-SUM($B$26:L26))
                          ),
               "X"
            )</f>
        <v>0</v>
      </c>
      <c r="N26" s="122">
        <f xml:space="preserve"> IF(TEXT((EDATE('Projektkostenkalkulation EP'!$B$4,7)+M$3),"MM")=TEXT((EDATE('Projektkostenkalkulation EP'!$B$4,7)+(M$3-1)),"MM"),
             IF(
                        OR(
                                    TEXT((EDATE('Projektkostenkalkulation EP'!$B$4,7)+M$3),"TTT") = "Sa",
                                    TEXT((EDATE('Projektkostenkalkulation EP'!$B$4,7)+M$3),"TTT") = "So",
                                    IF(ISNA(VLOOKUP(EDATE('Projektkostenkalkulation EP'!$B$4,7)+M$3,Datenquellen!$F$7:$H$45,3,FALSE))," ",VLOOKUP(EDATE('Projektkostenkalkulation EP'!$B$4,7)+M$3,Datenquellen!$F$7:$H$45,3,FALSE))="X"
                                    ),
                          "X",
                          IF((((NETWORKDAYS('Projektkostenkalkulation EP'!$I$8,EOMONTH('Projektkostenkalkulation EP'!$I$8,0)))*('Projektkostenkalkulation EP'!$N$44/5)*
                                        'Projektkostenkalkulation EP'!$I$28)-SUM($B$26:M26))&gt;('Projektkostenkalkulation EP'!$N$44/5),('Projektkostenkalkulation EP'!$N$44/5),
                                         (NETWORKDAYS('Projektkostenkalkulation EP'!$I$8,
                                          EOMONTH('Projektkostenkalkulation EP'!$I$8,0)))*('Projektkostenkalkulation EP'!$N$44/5)*'Projektkostenkalkulation EP'!$I$28-SUM($B$26:M26))
                          ),
               "X"
            )</f>
        <v>0</v>
      </c>
      <c r="O26" s="122">
        <f xml:space="preserve"> IF(TEXT((EDATE('Projektkostenkalkulation EP'!$B$4,7)+N$3),"MM")=TEXT((EDATE('Projektkostenkalkulation EP'!$B$4,7)+(N$3-1)),"MM"),
             IF(
                        OR(
                                    TEXT((EDATE('Projektkostenkalkulation EP'!$B$4,7)+N$3),"TTT") = "Sa",
                                    TEXT((EDATE('Projektkostenkalkulation EP'!$B$4,7)+N$3),"TTT") = "So",
                                    IF(ISNA(VLOOKUP(EDATE('Projektkostenkalkulation EP'!$B$4,7)+N$3,Datenquellen!$F$7:$H$45,3,FALSE))," ",VLOOKUP(EDATE('Projektkostenkalkulation EP'!$B$4,7)+N$3,Datenquellen!$F$7:$H$45,3,FALSE))="X"
                                    ),
                          "X",
                          IF((((NETWORKDAYS('Projektkostenkalkulation EP'!$I$8,EOMONTH('Projektkostenkalkulation EP'!$I$8,0)))*('Projektkostenkalkulation EP'!$N$44/5)*
                                        'Projektkostenkalkulation EP'!$I$28)-SUM($B$26:N26))&gt;('Projektkostenkalkulation EP'!$N$44/5),('Projektkostenkalkulation EP'!$N$44/5),
                                         (NETWORKDAYS('Projektkostenkalkulation EP'!$I$8,
                                          EOMONTH('Projektkostenkalkulation EP'!$I$8,0)))*('Projektkostenkalkulation EP'!$N$44/5)*'Projektkostenkalkulation EP'!$I$28-SUM($B$26:N26))
                          ),
               "X"
            )</f>
        <v>0</v>
      </c>
      <c r="P26" s="122">
        <f xml:space="preserve"> IF(TEXT((EDATE('Projektkostenkalkulation EP'!$B$4,7)+O$3),"MM")=TEXT((EDATE('Projektkostenkalkulation EP'!$B$4,7)+(O$3-1)),"MM"),
             IF(
                        OR(
                                    TEXT((EDATE('Projektkostenkalkulation EP'!$B$4,7)+O$3),"TTT") = "Sa",
                                    TEXT((EDATE('Projektkostenkalkulation EP'!$B$4,7)+O$3),"TTT") = "So",
                                    IF(ISNA(VLOOKUP(EDATE('Projektkostenkalkulation EP'!$B$4,7)+O$3,Datenquellen!$F$7:$H$45,3,FALSE))," ",VLOOKUP(EDATE('Projektkostenkalkulation EP'!$B$4,7)+O$3,Datenquellen!$F$7:$H$45,3,FALSE))="X"
                                    ),
                          "X",
                          IF((((NETWORKDAYS('Projektkostenkalkulation EP'!$I$8,EOMONTH('Projektkostenkalkulation EP'!$I$8,0)))*('Projektkostenkalkulation EP'!$N$44/5)*
                                        'Projektkostenkalkulation EP'!$I$28)-SUM($B$26:O26))&gt;('Projektkostenkalkulation EP'!$N$44/5),('Projektkostenkalkulation EP'!$N$44/5),
                                         (NETWORKDAYS('Projektkostenkalkulation EP'!$I$8,
                                          EOMONTH('Projektkostenkalkulation EP'!$I$8,0)))*('Projektkostenkalkulation EP'!$N$44/5)*'Projektkostenkalkulation EP'!$I$28-SUM($B$26:O26))
                          ),
               "X"
            )</f>
        <v>0</v>
      </c>
      <c r="Q26" s="122">
        <f xml:space="preserve"> IF(TEXT((EDATE('Projektkostenkalkulation EP'!$B$4,7)+P$3),"MM")=TEXT((EDATE('Projektkostenkalkulation EP'!$B$4,7)+(P$3-1)),"MM"),
             IF(
                        OR(
                                    TEXT((EDATE('Projektkostenkalkulation EP'!$B$4,7)+P$3),"TTT") = "Sa",
                                    TEXT((EDATE('Projektkostenkalkulation EP'!$B$4,7)+P$3),"TTT") = "So",
                                    IF(ISNA(VLOOKUP(EDATE('Projektkostenkalkulation EP'!$B$4,7)+P$3,Datenquellen!$F$7:$H$45,3,FALSE))," ",VLOOKUP(EDATE('Projektkostenkalkulation EP'!$B$4,7)+P$3,Datenquellen!$F$7:$H$45,3,FALSE))="X"
                                    ),
                          "X",
                          IF((((NETWORKDAYS('Projektkostenkalkulation EP'!$I$8,EOMONTH('Projektkostenkalkulation EP'!$I$8,0)))*('Projektkostenkalkulation EP'!$N$44/5)*
                                        'Projektkostenkalkulation EP'!$I$28)-SUM($B$26:P26))&gt;('Projektkostenkalkulation EP'!$N$44/5),('Projektkostenkalkulation EP'!$N$44/5),
                                         (NETWORKDAYS('Projektkostenkalkulation EP'!$I$8,
                                          EOMONTH('Projektkostenkalkulation EP'!$I$8,0)))*('Projektkostenkalkulation EP'!$N$44/5)*'Projektkostenkalkulation EP'!$I$28-SUM($B$26:P26))
                          ),
               "X"
            )</f>
        <v>0</v>
      </c>
      <c r="R26" s="122" t="str">
        <f xml:space="preserve"> IF(TEXT((EDATE('Projektkostenkalkulation EP'!$B$4,7)+Q$3),"MM")=TEXT((EDATE('Projektkostenkalkulation EP'!$B$4,7)+(Q$3-1)),"MM"),
             IF(
                        OR(
                                    TEXT((EDATE('Projektkostenkalkulation EP'!$B$4,7)+Q$3),"TTT") = "Sa",
                                    TEXT((EDATE('Projektkostenkalkulation EP'!$B$4,7)+Q$3),"TTT") = "So",
                                    IF(ISNA(VLOOKUP(EDATE('Projektkostenkalkulation EP'!$B$4,7)+Q$3,Datenquellen!$F$7:$H$45,3,FALSE))," ",VLOOKUP(EDATE('Projektkostenkalkulation EP'!$B$4,7)+Q$3,Datenquellen!$F$7:$H$45,3,FALSE))="X"
                                    ),
                          "X",
                          IF((((NETWORKDAYS('Projektkostenkalkulation EP'!$I$8,EOMONTH('Projektkostenkalkulation EP'!$I$8,0)))*('Projektkostenkalkulation EP'!$N$44/5)*
                                        'Projektkostenkalkulation EP'!$I$28)-SUM($B$26:Q26))&gt;('Projektkostenkalkulation EP'!$N$44/5),('Projektkostenkalkulation EP'!$N$44/5),
                                         (NETWORKDAYS('Projektkostenkalkulation EP'!$I$8,
                                          EOMONTH('Projektkostenkalkulation EP'!$I$8,0)))*('Projektkostenkalkulation EP'!$N$44/5)*'Projektkostenkalkulation EP'!$I$28-SUM($B$26:Q26))
                          ),
               "X"
            )</f>
        <v>X</v>
      </c>
      <c r="S26" s="122" t="str">
        <f xml:space="preserve"> IF(TEXT((EDATE('Projektkostenkalkulation EP'!$B$4,7)+R$3),"MM")=TEXT((EDATE('Projektkostenkalkulation EP'!$B$4,7)+(R$3-1)),"MM"),
             IF(
                        OR(
                                    TEXT((EDATE('Projektkostenkalkulation EP'!$B$4,7)+R$3),"TTT") = "Sa",
                                    TEXT((EDATE('Projektkostenkalkulation EP'!$B$4,7)+R$3),"TTT") = "So",
                                    IF(ISNA(VLOOKUP(EDATE('Projektkostenkalkulation EP'!$B$4,7)+R$3,Datenquellen!$F$7:$H$45,3,FALSE))," ",VLOOKUP(EDATE('Projektkostenkalkulation EP'!$B$4,7)+R$3,Datenquellen!$F$7:$H$45,3,FALSE))="X"
                                    ),
                          "X",
                          IF((((NETWORKDAYS('Projektkostenkalkulation EP'!$I$8,EOMONTH('Projektkostenkalkulation EP'!$I$8,0)))*('Projektkostenkalkulation EP'!$N$44/5)*
                                        'Projektkostenkalkulation EP'!$I$28)-SUM($B$26:R26))&gt;('Projektkostenkalkulation EP'!$N$44/5),('Projektkostenkalkulation EP'!$N$44/5),
                                         (NETWORKDAYS('Projektkostenkalkulation EP'!$I$8,
                                          EOMONTH('Projektkostenkalkulation EP'!$I$8,0)))*('Projektkostenkalkulation EP'!$N$44/5)*'Projektkostenkalkulation EP'!$I$28-SUM($B$26:R26))
                          ),
               "X"
            )</f>
        <v>X</v>
      </c>
      <c r="T26" s="122">
        <f xml:space="preserve"> IF(TEXT((EDATE('Projektkostenkalkulation EP'!$B$4,7)+S$3),"MM")=TEXT((EDATE('Projektkostenkalkulation EP'!$B$4,7)+(S$3-1)),"MM"),
             IF(
                        OR(
                                    TEXT((EDATE('Projektkostenkalkulation EP'!$B$4,7)+S$3),"TTT") = "Sa",
                                    TEXT((EDATE('Projektkostenkalkulation EP'!$B$4,7)+S$3),"TTT") = "So",
                                    IF(ISNA(VLOOKUP(EDATE('Projektkostenkalkulation EP'!$B$4,7)+S$3,Datenquellen!$F$7:$H$45,3,FALSE))," ",VLOOKUP(EDATE('Projektkostenkalkulation EP'!$B$4,7)+S$3,Datenquellen!$F$7:$H$45,3,FALSE))="X"
                                    ),
                          "X",
                          IF((((NETWORKDAYS('Projektkostenkalkulation EP'!$I$8,EOMONTH('Projektkostenkalkulation EP'!$I$8,0)))*('Projektkostenkalkulation EP'!$N$44/5)*
                                        'Projektkostenkalkulation EP'!$I$28)-SUM($B$26:S26))&gt;('Projektkostenkalkulation EP'!$N$44/5),('Projektkostenkalkulation EP'!$N$44/5),
                                         (NETWORKDAYS('Projektkostenkalkulation EP'!$I$8,
                                          EOMONTH('Projektkostenkalkulation EP'!$I$8,0)))*('Projektkostenkalkulation EP'!$N$44/5)*'Projektkostenkalkulation EP'!$I$28-SUM($B$26:S26))
                          ),
               "X"
            )</f>
        <v>0</v>
      </c>
      <c r="U26" s="122">
        <f xml:space="preserve"> IF(TEXT((EDATE('Projektkostenkalkulation EP'!$B$4,7)+T$3),"MM")=TEXT((EDATE('Projektkostenkalkulation EP'!$B$4,7)+(T$3-1)),"MM"),
             IF(
                        OR(
                                    TEXT((EDATE('Projektkostenkalkulation EP'!$B$4,7)+T$3),"TTT") = "Sa",
                                    TEXT((EDATE('Projektkostenkalkulation EP'!$B$4,7)+T$3),"TTT") = "So",
                                    IF(ISNA(VLOOKUP(EDATE('Projektkostenkalkulation EP'!$B$4,7)+T$3,Datenquellen!$F$7:$H$45,3,FALSE))," ",VLOOKUP(EDATE('Projektkostenkalkulation EP'!$B$4,7)+T$3,Datenquellen!$F$7:$H$45,3,FALSE))="X"
                                    ),
                          "X",
                          IF((((NETWORKDAYS('Projektkostenkalkulation EP'!$I$8,EOMONTH('Projektkostenkalkulation EP'!$I$8,0)))*('Projektkostenkalkulation EP'!$N$44/5)*
                                        'Projektkostenkalkulation EP'!$I$28)-SUM($B$26:T26))&gt;('Projektkostenkalkulation EP'!$N$44/5),('Projektkostenkalkulation EP'!$N$44/5),
                                         (NETWORKDAYS('Projektkostenkalkulation EP'!$I$8,
                                          EOMONTH('Projektkostenkalkulation EP'!$I$8,0)))*('Projektkostenkalkulation EP'!$N$44/5)*'Projektkostenkalkulation EP'!$I$28-SUM($B$26:T26))
                          ),
               "X"
            )</f>
        <v>0</v>
      </c>
      <c r="V26" s="122">
        <f xml:space="preserve"> IF(TEXT((EDATE('Projektkostenkalkulation EP'!$B$4,7)+U$3),"MM")=TEXT((EDATE('Projektkostenkalkulation EP'!$B$4,7)+(U$3-1)),"MM"),
             IF(
                        OR(
                                    TEXT((EDATE('Projektkostenkalkulation EP'!$B$4,7)+U$3),"TTT") = "Sa",
                                    TEXT((EDATE('Projektkostenkalkulation EP'!$B$4,7)+U$3),"TTT") = "So",
                                    IF(ISNA(VLOOKUP(EDATE('Projektkostenkalkulation EP'!$B$4,7)+U$3,Datenquellen!$F$7:$H$45,3,FALSE))," ",VLOOKUP(EDATE('Projektkostenkalkulation EP'!$B$4,7)+U$3,Datenquellen!$F$7:$H$45,3,FALSE))="X"
                                    ),
                          "X",
                          IF((((NETWORKDAYS('Projektkostenkalkulation EP'!$I$8,EOMONTH('Projektkostenkalkulation EP'!$I$8,0)))*('Projektkostenkalkulation EP'!$N$44/5)*
                                        'Projektkostenkalkulation EP'!$I$28)-SUM($B$26:U26))&gt;('Projektkostenkalkulation EP'!$N$44/5),('Projektkostenkalkulation EP'!$N$44/5),
                                         (NETWORKDAYS('Projektkostenkalkulation EP'!$I$8,
                                          EOMONTH('Projektkostenkalkulation EP'!$I$8,0)))*('Projektkostenkalkulation EP'!$N$44/5)*'Projektkostenkalkulation EP'!$I$28-SUM($B$26:U26))
                          ),
               "X"
            )</f>
        <v>0</v>
      </c>
      <c r="W26" s="122">
        <f xml:space="preserve"> IF(TEXT((EDATE('Projektkostenkalkulation EP'!$B$4,7)+V$3),"MM")=TEXT((EDATE('Projektkostenkalkulation EP'!$B$4,7)+(V$3-1)),"MM"),
             IF(
                        OR(
                                    TEXT((EDATE('Projektkostenkalkulation EP'!$B$4,7)+V$3),"TTT") = "Sa",
                                    TEXT((EDATE('Projektkostenkalkulation EP'!$B$4,7)+V$3),"TTT") = "So",
                                    IF(ISNA(VLOOKUP(EDATE('Projektkostenkalkulation EP'!$B$4,7)+V$3,Datenquellen!$F$7:$H$45,3,FALSE))," ",VLOOKUP(EDATE('Projektkostenkalkulation EP'!$B$4,7)+V$3,Datenquellen!$F$7:$H$45,3,FALSE))="X"
                                    ),
                          "X",
                          IF((((NETWORKDAYS('Projektkostenkalkulation EP'!$I$8,EOMONTH('Projektkostenkalkulation EP'!$I$8,0)))*('Projektkostenkalkulation EP'!$N$44/5)*
                                        'Projektkostenkalkulation EP'!$I$28)-SUM($B$26:V26))&gt;('Projektkostenkalkulation EP'!$N$44/5),('Projektkostenkalkulation EP'!$N$44/5),
                                         (NETWORKDAYS('Projektkostenkalkulation EP'!$I$8,
                                          EOMONTH('Projektkostenkalkulation EP'!$I$8,0)))*('Projektkostenkalkulation EP'!$N$44/5)*'Projektkostenkalkulation EP'!$I$28-SUM($B$26:V26))
                          ),
               "X"
            )</f>
        <v>0</v>
      </c>
      <c r="X26" s="122">
        <f xml:space="preserve"> IF(TEXT((EDATE('Projektkostenkalkulation EP'!$B$4,7)+W$3),"MM")=TEXT((EDATE('Projektkostenkalkulation EP'!$B$4,7)+(W$3-1)),"MM"),
             IF(
                        OR(
                                    TEXT((EDATE('Projektkostenkalkulation EP'!$B$4,7)+W$3),"TTT") = "Sa",
                                    TEXT((EDATE('Projektkostenkalkulation EP'!$B$4,7)+W$3),"TTT") = "So",
                                    IF(ISNA(VLOOKUP(EDATE('Projektkostenkalkulation EP'!$B$4,7)+W$3,Datenquellen!$F$7:$H$45,3,FALSE))," ",VLOOKUP(EDATE('Projektkostenkalkulation EP'!$B$4,7)+W$3,Datenquellen!$F$7:$H$45,3,FALSE))="X"
                                    ),
                          "X",
                          IF((((NETWORKDAYS('Projektkostenkalkulation EP'!$I$8,EOMONTH('Projektkostenkalkulation EP'!$I$8,0)))*('Projektkostenkalkulation EP'!$N$44/5)*
                                        'Projektkostenkalkulation EP'!$I$28)-SUM($B$26:W26))&gt;('Projektkostenkalkulation EP'!$N$44/5),('Projektkostenkalkulation EP'!$N$44/5),
                                         (NETWORKDAYS('Projektkostenkalkulation EP'!$I$8,
                                          EOMONTH('Projektkostenkalkulation EP'!$I$8,0)))*('Projektkostenkalkulation EP'!$N$44/5)*'Projektkostenkalkulation EP'!$I$28-SUM($B$26:W26))
                          ),
               "X"
            )</f>
        <v>0</v>
      </c>
      <c r="Y26" s="122" t="str">
        <f xml:space="preserve"> IF(TEXT((EDATE('Projektkostenkalkulation EP'!$B$4,7)+X$3),"MM")=TEXT((EDATE('Projektkostenkalkulation EP'!$B$4,7)+(X$3-1)),"MM"),
             IF(
                        OR(
                                    TEXT((EDATE('Projektkostenkalkulation EP'!$B$4,7)+X$3),"TTT") = "Sa",
                                    TEXT((EDATE('Projektkostenkalkulation EP'!$B$4,7)+X$3),"TTT") = "So",
                                    IF(ISNA(VLOOKUP(EDATE('Projektkostenkalkulation EP'!$B$4,7)+X$3,Datenquellen!$F$7:$H$45,3,FALSE))," ",VLOOKUP(EDATE('Projektkostenkalkulation EP'!$B$4,7)+X$3,Datenquellen!$F$7:$H$45,3,FALSE))="X"
                                    ),
                          "X",
                          IF((((NETWORKDAYS('Projektkostenkalkulation EP'!$I$8,EOMONTH('Projektkostenkalkulation EP'!$I$8,0)))*('Projektkostenkalkulation EP'!$N$44/5)*
                                        'Projektkostenkalkulation EP'!$I$28)-SUM($B$26:X26))&gt;('Projektkostenkalkulation EP'!$N$44/5),('Projektkostenkalkulation EP'!$N$44/5),
                                         (NETWORKDAYS('Projektkostenkalkulation EP'!$I$8,
                                          EOMONTH('Projektkostenkalkulation EP'!$I$8,0)))*('Projektkostenkalkulation EP'!$N$44/5)*'Projektkostenkalkulation EP'!$I$28-SUM($B$26:X26))
                          ),
               "X"
            )</f>
        <v>X</v>
      </c>
      <c r="Z26" s="122" t="str">
        <f xml:space="preserve"> IF(TEXT((EDATE('Projektkostenkalkulation EP'!$B$4,7)+Y$3),"MM")=TEXT((EDATE('Projektkostenkalkulation EP'!$B$4,7)+(Y$3-1)),"MM"),
             IF(
                        OR(
                                    TEXT((EDATE('Projektkostenkalkulation EP'!$B$4,7)+Y$3),"TTT") = "Sa",
                                    TEXT((EDATE('Projektkostenkalkulation EP'!$B$4,7)+Y$3),"TTT") = "So",
                                    IF(ISNA(VLOOKUP(EDATE('Projektkostenkalkulation EP'!$B$4,7)+Y$3,Datenquellen!$F$7:$H$45,3,FALSE))," ",VLOOKUP(EDATE('Projektkostenkalkulation EP'!$B$4,7)+Y$3,Datenquellen!$F$7:$H$45,3,FALSE))="X"
                                    ),
                          "X",
                          IF((((NETWORKDAYS('Projektkostenkalkulation EP'!$I$8,EOMONTH('Projektkostenkalkulation EP'!$I$8,0)))*('Projektkostenkalkulation EP'!$N$44/5)*
                                        'Projektkostenkalkulation EP'!$I$28)-SUM($B$26:Y26))&gt;('Projektkostenkalkulation EP'!$N$44/5),('Projektkostenkalkulation EP'!$N$44/5),
                                         (NETWORKDAYS('Projektkostenkalkulation EP'!$I$8,
                                          EOMONTH('Projektkostenkalkulation EP'!$I$8,0)))*('Projektkostenkalkulation EP'!$N$44/5)*'Projektkostenkalkulation EP'!$I$28-SUM($B$26:Y26))
                          ),
               "X"
            )</f>
        <v>X</v>
      </c>
      <c r="AA26" s="122">
        <f xml:space="preserve"> IF(TEXT((EDATE('Projektkostenkalkulation EP'!$B$4,7)+Z$3),"MM")=TEXT((EDATE('Projektkostenkalkulation EP'!$B$4,7)+(Z$3-1)),"MM"),
             IF(
                        OR(
                                    TEXT((EDATE('Projektkostenkalkulation EP'!$B$4,7)+Z$3),"TTT") = "Sa",
                                    TEXT((EDATE('Projektkostenkalkulation EP'!$B$4,7)+Z$3),"TTT") = "So",
                                    IF(ISNA(VLOOKUP(EDATE('Projektkostenkalkulation EP'!$B$4,7)+Z$3,Datenquellen!$F$7:$H$45,3,FALSE))," ",VLOOKUP(EDATE('Projektkostenkalkulation EP'!$B$4,7)+Z$3,Datenquellen!$F$7:$H$45,3,FALSE))="X"
                                    ),
                          "X",
                          IF((((NETWORKDAYS('Projektkostenkalkulation EP'!$I$8,EOMONTH('Projektkostenkalkulation EP'!$I$8,0)))*('Projektkostenkalkulation EP'!$N$44/5)*
                                        'Projektkostenkalkulation EP'!$I$28)-SUM($B$26:Z26))&gt;('Projektkostenkalkulation EP'!$N$44/5),('Projektkostenkalkulation EP'!$N$44/5),
                                         (NETWORKDAYS('Projektkostenkalkulation EP'!$I$8,
                                          EOMONTH('Projektkostenkalkulation EP'!$I$8,0)))*('Projektkostenkalkulation EP'!$N$44/5)*'Projektkostenkalkulation EP'!$I$28-SUM($B$26:Z26))
                          ),
               "X"
            )</f>
        <v>0</v>
      </c>
      <c r="AB26" s="122">
        <f xml:space="preserve"> IF(TEXT((EDATE('Projektkostenkalkulation EP'!$B$4,7)+AA$3),"MM")=TEXT((EDATE('Projektkostenkalkulation EP'!$B$4,7)+(AA$3-1)),"MM"),
             IF(
                        OR(
                                    TEXT((EDATE('Projektkostenkalkulation EP'!$B$4,7)+AA$3),"TTT") = "Sa",
                                    TEXT((EDATE('Projektkostenkalkulation EP'!$B$4,7)+AA$3),"TTT") = "So",
                                    IF(ISNA(VLOOKUP(EDATE('Projektkostenkalkulation EP'!$B$4,7)+AA$3,Datenquellen!$F$7:$H$45,3,FALSE))," ",VLOOKUP(EDATE('Projektkostenkalkulation EP'!$B$4,7)+AA$3,Datenquellen!$F$7:$H$45,3,FALSE))="X"
                                    ),
                          "X",
                          IF((((NETWORKDAYS('Projektkostenkalkulation EP'!$I$8,EOMONTH('Projektkostenkalkulation EP'!$I$8,0)))*('Projektkostenkalkulation EP'!$N$44/5)*
                                        'Projektkostenkalkulation EP'!$I$28)-SUM($B$26:AA26))&gt;('Projektkostenkalkulation EP'!$N$44/5),('Projektkostenkalkulation EP'!$N$44/5),
                                         (NETWORKDAYS('Projektkostenkalkulation EP'!$I$8,
                                          EOMONTH('Projektkostenkalkulation EP'!$I$8,0)))*('Projektkostenkalkulation EP'!$N$44/5)*'Projektkostenkalkulation EP'!$I$28-SUM($B$26:AA26))
                          ),
               "X"
            )</f>
        <v>0</v>
      </c>
      <c r="AC26" s="122">
        <f xml:space="preserve"> IF(TEXT((EDATE('Projektkostenkalkulation EP'!$B$4,7)+AB$3),"MM")=TEXT((EDATE('Projektkostenkalkulation EP'!$B$4,7)+(AB$3-1)),"MM"),
             IF(
                        OR(
                                    TEXT((EDATE('Projektkostenkalkulation EP'!$B$4,7)+AB$3),"TTT") = "Sa",
                                    TEXT((EDATE('Projektkostenkalkulation EP'!$B$4,7)+AB$3),"TTT") = "So",
                                    IF(ISNA(VLOOKUP(EDATE('Projektkostenkalkulation EP'!$B$4,7)+AB$3,Datenquellen!$F$7:$H$45,3,FALSE))," ",VLOOKUP(EDATE('Projektkostenkalkulation EP'!$B$4,7)+AB$3,Datenquellen!$F$7:$H$45,3,FALSE))="X"
                                    ),
                          "X",
                          IF((((NETWORKDAYS('Projektkostenkalkulation EP'!$I$8,EOMONTH('Projektkostenkalkulation EP'!$I$8,0)))*('Projektkostenkalkulation EP'!$N$44/5)*
                                        'Projektkostenkalkulation EP'!$I$28)-SUM($B$26:AB26))&gt;('Projektkostenkalkulation EP'!$N$44/5),('Projektkostenkalkulation EP'!$N$44/5),
                                         (NETWORKDAYS('Projektkostenkalkulation EP'!$I$8,
                                          EOMONTH('Projektkostenkalkulation EP'!$I$8,0)))*('Projektkostenkalkulation EP'!$N$44/5)*'Projektkostenkalkulation EP'!$I$28-SUM($B$26:AB26))
                          ),
               "X"
            )</f>
        <v>0</v>
      </c>
      <c r="AD26" s="122">
        <f xml:space="preserve"> IF(TEXT((EDATE('Projektkostenkalkulation EP'!$B$4,7)+AC$3),"MM")=TEXT((EDATE('Projektkostenkalkulation EP'!$B$4,7)+(AC$3-1)),"MM"),
             IF(
                        OR(
                                    TEXT((EDATE('Projektkostenkalkulation EP'!$B$4,7)+AC$3),"TTT") = "Sa",
                                    TEXT((EDATE('Projektkostenkalkulation EP'!$B$4,7)+AC$3),"TTT") = "So",
                                    IF(ISNA(VLOOKUP(EDATE('Projektkostenkalkulation EP'!$B$4,7)+AC$3,Datenquellen!$F$7:$H$45,3,FALSE))," ",VLOOKUP(EDATE('Projektkostenkalkulation EP'!$B$4,7)+AC$3,Datenquellen!$F$7:$H$45,3,FALSE))="X"
                                    ),
                          "X",
                          IF((((NETWORKDAYS('Projektkostenkalkulation EP'!$I$8,EOMONTH('Projektkostenkalkulation EP'!$I$8,0)))*('Projektkostenkalkulation EP'!$N$44/5)*
                                        'Projektkostenkalkulation EP'!$I$28)-SUM($B$26:AC26))&gt;('Projektkostenkalkulation EP'!$N$44/5),('Projektkostenkalkulation EP'!$N$44/5),
                                         (NETWORKDAYS('Projektkostenkalkulation EP'!$I$8,
                                          EOMONTH('Projektkostenkalkulation EP'!$I$8,0)))*('Projektkostenkalkulation EP'!$N$44/5)*'Projektkostenkalkulation EP'!$I$28-SUM($B$26:AC26))
                          ),
               "X"
            )</f>
        <v>0</v>
      </c>
      <c r="AE26" s="122">
        <f xml:space="preserve"> IF(TEXT((EDATE('Projektkostenkalkulation EP'!$B$4,7)+AD$3),"MM")=TEXT((EDATE('Projektkostenkalkulation EP'!$B$4,7)+(AD$3-1)),"MM"),
             IF(
                        OR(
                                    TEXT((EDATE('Projektkostenkalkulation EP'!$B$4,7)+AD$3),"TTT") = "Sa",
                                    TEXT((EDATE('Projektkostenkalkulation EP'!$B$4,7)+AD$3),"TTT") = "So",
                                    IF(ISNA(VLOOKUP(EDATE('Projektkostenkalkulation EP'!$B$4,7)+AD$3,Datenquellen!$F$7:$H$45,3,FALSE))," ",VLOOKUP(EDATE('Projektkostenkalkulation EP'!$B$4,7)+AD$3,Datenquellen!$F$7:$H$45,3,FALSE))="X"
                                    ),
                          "X",
                          IF((((NETWORKDAYS('Projektkostenkalkulation EP'!$I$8,EOMONTH('Projektkostenkalkulation EP'!$I$8,0)))*('Projektkostenkalkulation EP'!$N$44/5)*
                                        'Projektkostenkalkulation EP'!$I$28)-SUM($B$26:AD26))&gt;('Projektkostenkalkulation EP'!$N$44/5),('Projektkostenkalkulation EP'!$N$44/5),
                                         (NETWORKDAYS('Projektkostenkalkulation EP'!$I$8,
                                          EOMONTH('Projektkostenkalkulation EP'!$I$8,0)))*('Projektkostenkalkulation EP'!$N$44/5)*'Projektkostenkalkulation EP'!$I$28-SUM($B$26:AD26))
                          ),
               "X"
            )</f>
        <v>0</v>
      </c>
      <c r="AF26" s="122" t="str">
        <f xml:space="preserve"> IF(TEXT((EDATE('Projektkostenkalkulation EP'!$B$4,7)+AE$3),"MM")=TEXT((EDATE('Projektkostenkalkulation EP'!$B$4,7)+(AE$3-1)),"MM"),
             IF(
                        OR(
                                    TEXT((EDATE('Projektkostenkalkulation EP'!$B$4,7)+AE$3),"TTT") = "Sa",
                                    TEXT((EDATE('Projektkostenkalkulation EP'!$B$4,7)+AE$3),"TTT") = "So",
                                    IF(ISNA(VLOOKUP(EDATE('Projektkostenkalkulation EP'!$B$4,7)+AE$3,Datenquellen!$F$7:$H$45,3,FALSE))," ",VLOOKUP(EDATE('Projektkostenkalkulation EP'!$B$4,7)+AE$3,Datenquellen!$F$7:$H$45,3,FALSE))="X"
                                    ),
                          "X",
                          IF((((NETWORKDAYS('Projektkostenkalkulation EP'!$I$8,EOMONTH('Projektkostenkalkulation EP'!$I$8,0)))*('Projektkostenkalkulation EP'!$N$44/5)*
                                        'Projektkostenkalkulation EP'!$I$28)-SUM($B$26:AE26))&gt;('Projektkostenkalkulation EP'!$N$44/5),('Projektkostenkalkulation EP'!$N$44/5),
                                         (NETWORKDAYS('Projektkostenkalkulation EP'!$I$8,
                                          EOMONTH('Projektkostenkalkulation EP'!$I$8,0)))*('Projektkostenkalkulation EP'!$N$44/5)*'Projektkostenkalkulation EP'!$I$28-SUM($B$26:AE26))
                          ),
               "X"
            )</f>
        <v>X</v>
      </c>
      <c r="AG26" s="121">
        <f>SUM(B26:AF26)</f>
        <v>0</v>
      </c>
      <c r="AH26" s="525">
        <f>AG26-AG27</f>
        <v>0</v>
      </c>
      <c r="AJ26" s="2" t="s">
        <v>81</v>
      </c>
      <c r="AK26" s="124">
        <f>IF(
            OR(
                     TEXT(EDATE('Projektkostenkalkulation EP'!$B$4,19),"TTT") = "Sa",
                     TEXT(EDATE('Projektkostenkalkulation EP'!$B$4,19),"TTT") = "So",
                     IF(ISNA(VLOOKUP(EDATE('Projektkostenkalkulation EP'!$B$4,19),Datenquellen!$F$7:$H$45,3,FALSE))," ",VLOOKUP(EDATE('Projektkostenkalkulation EP'!$B$4,19),Datenquellen!$F$7:$H$45,3,FALSE))="X"
                            ),
                    "X",
                    IF('Projektkostenkalkulation EP'!$U$28&gt;0,8,0)
            )</f>
        <v>0</v>
      </c>
      <c r="AL26" s="122" t="str">
        <f xml:space="preserve"> IF(TEXT((EDATE('Projektkostenkalkulation EP'!$B$4,19)+B$3),"MM")=TEXT((EDATE('Projektkostenkalkulation EP'!$B$4,19)+(B$3-1)),"MM"),
             IF(
                        OR(
                                    TEXT((EDATE('Projektkostenkalkulation EP'!$B$4,19)+B$3),"TTT") = "Sa",
                                    TEXT((EDATE('Projektkostenkalkulation EP'!$B$4,19)+B$3),"TTT") = "So",
                                    IF(ISNA(VLOOKUP(EDATE('Projektkostenkalkulation EP'!$B$4,19)+B$3,Datenquellen!$F$7:$H$45,3,FALSE))," ",VLOOKUP(EDATE('Projektkostenkalkulation EP'!$B$4,19)+B$3,Datenquellen!$F$7:$H$45,3,FALSE))="X"
                                    ),
                          "X",
                          IF((((NETWORKDAYS('Projektkostenkalkulation EP'!$U$8,EOMONTH('Projektkostenkalkulation EP'!$U$8,0)))*('Projektkostenkalkulation EP'!$N$44/5)*
                                        'Projektkostenkalkulation EP'!$U$28)-SUM(AK$26:$AK26))&gt;('Projektkostenkalkulation EP'!$N$44/5),('Projektkostenkalkulation EP'!$N$44/5),
                                         (NETWORKDAYS('Projektkostenkalkulation EP'!$U$8,
                                          EOMONTH('Projektkostenkalkulation EP'!$U$8,0)))*('Projektkostenkalkulation EP'!$N$44/5)*'Projektkostenkalkulation EP'!$U$28-SUM(AK$26:$AK26))
                          ),
               "X"
            )</f>
        <v>X</v>
      </c>
      <c r="AM26" s="122" t="str">
        <f xml:space="preserve"> IF(TEXT((EDATE('Projektkostenkalkulation EP'!$B$4,19)+C$3),"MM")=TEXT((EDATE('Projektkostenkalkulation EP'!$B$4,19)+(C$3-1)),"MM"),
             IF(
                        OR(
                                    TEXT((EDATE('Projektkostenkalkulation EP'!$B$4,19)+C$3),"TTT") = "Sa",
                                    TEXT((EDATE('Projektkostenkalkulation EP'!$B$4,19)+C$3),"TTT") = "So",
                                    IF(ISNA(VLOOKUP(EDATE('Projektkostenkalkulation EP'!$B$4,19)+C$3,Datenquellen!$F$7:$H$45,3,FALSE))," ",VLOOKUP(EDATE('Projektkostenkalkulation EP'!$B$4,19)+C$3,Datenquellen!$F$7:$H$45,3,FALSE))="X"
                                    ),
                          "X",
                          IF((((NETWORKDAYS('Projektkostenkalkulation EP'!$U$8,EOMONTH('Projektkostenkalkulation EP'!$U$8,0)))*('Projektkostenkalkulation EP'!$N$44/5)*
                                        'Projektkostenkalkulation EP'!$U$28)-SUM($AK$26:AL26))&gt;('Projektkostenkalkulation EP'!$N$44/5),('Projektkostenkalkulation EP'!$N$44/5),
                                         (NETWORKDAYS('Projektkostenkalkulation EP'!$U$8,
                                          EOMONTH('Projektkostenkalkulation EP'!$U$8,0)))*('Projektkostenkalkulation EP'!$N$44/5)*'Projektkostenkalkulation EP'!$U$28-SUM($AK$26:AL26))
                          ),
               "X"
            )</f>
        <v>X</v>
      </c>
      <c r="AN26" s="122">
        <f xml:space="preserve"> IF(TEXT((EDATE('Projektkostenkalkulation EP'!$B$4,19)+D$3),"MM")=TEXT((EDATE('Projektkostenkalkulation EP'!$B$4,19)+(D$3-1)),"MM"),
             IF(
                        OR(
                                    TEXT((EDATE('Projektkostenkalkulation EP'!$B$4,19)+D$3),"TTT") = "Sa",
                                    TEXT((EDATE('Projektkostenkalkulation EP'!$B$4,19)+D$3),"TTT") = "So",
                                    IF(ISNA(VLOOKUP(EDATE('Projektkostenkalkulation EP'!$B$4,19)+D$3,Datenquellen!$F$7:$H$45,3,FALSE))," ",VLOOKUP(EDATE('Projektkostenkalkulation EP'!$B$4,19)+D$3,Datenquellen!$F$7:$H$45,3,FALSE))="X"
                                    ),
                          "X",
                          IF((((NETWORKDAYS('Projektkostenkalkulation EP'!$U$8,EOMONTH('Projektkostenkalkulation EP'!$U$8,0)))*('Projektkostenkalkulation EP'!$N$44/5)*
                                        'Projektkostenkalkulation EP'!$U$28)-SUM($AK$26:AM26))&gt;('Projektkostenkalkulation EP'!$N$44/5),('Projektkostenkalkulation EP'!$N$44/5),
                                         (NETWORKDAYS('Projektkostenkalkulation EP'!$U$8,
                                          EOMONTH('Projektkostenkalkulation EP'!$U$8,0)))*('Projektkostenkalkulation EP'!$N$44/5)*'Projektkostenkalkulation EP'!$U$28-SUM($AK$26:AM26))
                          ),
               "X"
            )</f>
        <v>0</v>
      </c>
      <c r="AO26" s="122">
        <f xml:space="preserve"> IF(TEXT((EDATE('Projektkostenkalkulation EP'!$B$4,19)+E$3),"MM")=TEXT((EDATE('Projektkostenkalkulation EP'!$B$4,19)+(E$3-1)),"MM"),
             IF(
                        OR(
                                    TEXT((EDATE('Projektkostenkalkulation EP'!$B$4,19)+E$3),"TTT") = "Sa",
                                    TEXT((EDATE('Projektkostenkalkulation EP'!$B$4,19)+E$3),"TTT") = "So",
                                    IF(ISNA(VLOOKUP(EDATE('Projektkostenkalkulation EP'!$B$4,19)+E$3,Datenquellen!$F$7:$H$45,3,FALSE))," ",VLOOKUP(EDATE('Projektkostenkalkulation EP'!$B$4,19)+E$3,Datenquellen!$F$7:$H$45,3,FALSE))="X"
                                    ),
                          "X",
                          IF((((NETWORKDAYS('Projektkostenkalkulation EP'!$U$8,EOMONTH('Projektkostenkalkulation EP'!$U$8,0)))*('Projektkostenkalkulation EP'!$N$44/5)*
                                        'Projektkostenkalkulation EP'!$U$28)-SUM($AK$26:AN26))&gt;('Projektkostenkalkulation EP'!$N$44/5),('Projektkostenkalkulation EP'!$N$44/5),
                                         (NETWORKDAYS('Projektkostenkalkulation EP'!$U$8,
                                          EOMONTH('Projektkostenkalkulation EP'!$U$8,0)))*('Projektkostenkalkulation EP'!$N$44/5)*'Projektkostenkalkulation EP'!$U$28-SUM($AK$26:AN26))
                          ),
               "X"
            )</f>
        <v>0</v>
      </c>
      <c r="AP26" s="122">
        <f xml:space="preserve"> IF(TEXT((EDATE('Projektkostenkalkulation EP'!$B$4,19)+F$3),"MM")=TEXT((EDATE('Projektkostenkalkulation EP'!$B$4,19)+(F$3-1)),"MM"),
             IF(
                        OR(
                                    TEXT((EDATE('Projektkostenkalkulation EP'!$B$4,19)+F$3),"TTT") = "Sa",
                                    TEXT((EDATE('Projektkostenkalkulation EP'!$B$4,19)+F$3),"TTT") = "So",
                                    IF(ISNA(VLOOKUP(EDATE('Projektkostenkalkulation EP'!$B$4,19)+F$3,Datenquellen!$F$7:$H$45,3,FALSE))," ",VLOOKUP(EDATE('Projektkostenkalkulation EP'!$B$4,19)+F$3,Datenquellen!$F$7:$H$45,3,FALSE))="X"
                                    ),
                          "X",
                          IF((((NETWORKDAYS('Projektkostenkalkulation EP'!$U$8,EOMONTH('Projektkostenkalkulation EP'!$U$8,0)))*('Projektkostenkalkulation EP'!$N$44/5)*
                                        'Projektkostenkalkulation EP'!$U$28)-SUM($AK$26:AO26))&gt;('Projektkostenkalkulation EP'!$N$44/5),('Projektkostenkalkulation EP'!$N$44/5),
                                         (NETWORKDAYS('Projektkostenkalkulation EP'!$U$8,
                                          EOMONTH('Projektkostenkalkulation EP'!$U$8,0)))*('Projektkostenkalkulation EP'!$N$44/5)*'Projektkostenkalkulation EP'!$U$28-SUM($AK$26:AO26))
                          ),
               "X"
            )</f>
        <v>0</v>
      </c>
      <c r="AQ26" s="122">
        <f xml:space="preserve"> IF(TEXT((EDATE('Projektkostenkalkulation EP'!$B$4,19)+G$3),"MM")=TEXT((EDATE('Projektkostenkalkulation EP'!$B$4,19)+(G$3-1)),"MM"),
             IF(
                        OR(
                                    TEXT((EDATE('Projektkostenkalkulation EP'!$B$4,19)+G$3),"TTT") = "Sa",
                                    TEXT((EDATE('Projektkostenkalkulation EP'!$B$4,19)+G$3),"TTT") = "So",
                                    IF(ISNA(VLOOKUP(EDATE('Projektkostenkalkulation EP'!$B$4,19)+G$3,Datenquellen!$F$7:$H$45,3,FALSE))," ",VLOOKUP(EDATE('Projektkostenkalkulation EP'!$B$4,19)+G$3,Datenquellen!$F$7:$H$45,3,FALSE))="X"
                                    ),
                          "X",
                          IF((((NETWORKDAYS('Projektkostenkalkulation EP'!$U$8,EOMONTH('Projektkostenkalkulation EP'!$U$8,0)))*('Projektkostenkalkulation EP'!$N$44/5)*
                                        'Projektkostenkalkulation EP'!$U$28)-SUM($AK$26:AP26))&gt;('Projektkostenkalkulation EP'!$N$44/5),('Projektkostenkalkulation EP'!$N$44/5),
                                         (NETWORKDAYS('Projektkostenkalkulation EP'!$U$8,
                                          EOMONTH('Projektkostenkalkulation EP'!$U$8,0)))*('Projektkostenkalkulation EP'!$N$44/5)*'Projektkostenkalkulation EP'!$U$28-SUM($AK$26:AP26))
                          ),
               "X"
            )</f>
        <v>0</v>
      </c>
      <c r="AR26" s="122">
        <f xml:space="preserve"> IF(TEXT((EDATE('Projektkostenkalkulation EP'!$B$4,19)+H$3),"MM")=TEXT((EDATE('Projektkostenkalkulation EP'!$B$4,19)+(H$3-1)),"MM"),
             IF(
                        OR(
                                    TEXT((EDATE('Projektkostenkalkulation EP'!$B$4,19)+H$3),"TTT") = "Sa",
                                    TEXT((EDATE('Projektkostenkalkulation EP'!$B$4,19)+H$3),"TTT") = "So",
                                    IF(ISNA(VLOOKUP(EDATE('Projektkostenkalkulation EP'!$B$4,19)+H$3,Datenquellen!$F$7:$H$45,3,FALSE))," ",VLOOKUP(EDATE('Projektkostenkalkulation EP'!$B$4,19)+H$3,Datenquellen!$F$7:$H$45,3,FALSE))="X"
                                    ),
                          "X",
                          IF((((NETWORKDAYS('Projektkostenkalkulation EP'!$U$8,EOMONTH('Projektkostenkalkulation EP'!$U$8,0)))*('Projektkostenkalkulation EP'!$N$44/5)*
                                        'Projektkostenkalkulation EP'!$U$28)-SUM($AK$26:AQ26))&gt;('Projektkostenkalkulation EP'!$N$44/5),('Projektkostenkalkulation EP'!$N$44/5),
                                         (NETWORKDAYS('Projektkostenkalkulation EP'!$U$8,
                                          EOMONTH('Projektkostenkalkulation EP'!$U$8,0)))*('Projektkostenkalkulation EP'!$N$44/5)*'Projektkostenkalkulation EP'!$U$28-SUM($AK$26:AQ26))
                          ),
               "X"
            )</f>
        <v>0</v>
      </c>
      <c r="AS26" s="122" t="str">
        <f xml:space="preserve"> IF(TEXT((EDATE('Projektkostenkalkulation EP'!$B$4,19)+I$3),"MM")=TEXT((EDATE('Projektkostenkalkulation EP'!$B$4,19)+(I$3-1)),"MM"),
             IF(
                        OR(
                                    TEXT((EDATE('Projektkostenkalkulation EP'!$B$4,19)+I$3),"TTT") = "Sa",
                                    TEXT((EDATE('Projektkostenkalkulation EP'!$B$4,19)+I$3),"TTT") = "So",
                                    IF(ISNA(VLOOKUP(EDATE('Projektkostenkalkulation EP'!$B$4,19)+I$3,Datenquellen!$F$7:$H$45,3,FALSE))," ",VLOOKUP(EDATE('Projektkostenkalkulation EP'!$B$4,19)+I$3,Datenquellen!$F$7:$H$45,3,FALSE))="X"
                                    ),
                          "X",
                          IF((((NETWORKDAYS('Projektkostenkalkulation EP'!$U$8,EOMONTH('Projektkostenkalkulation EP'!$U$8,0)))*('Projektkostenkalkulation EP'!$N$44/5)*
                                        'Projektkostenkalkulation EP'!$U$28)-SUM($AK$26:AR26))&gt;('Projektkostenkalkulation EP'!$N$44/5),('Projektkostenkalkulation EP'!$N$44/5),
                                         (NETWORKDAYS('Projektkostenkalkulation EP'!$U$8,
                                          EOMONTH('Projektkostenkalkulation EP'!$U$8,0)))*('Projektkostenkalkulation EP'!$N$44/5)*'Projektkostenkalkulation EP'!$U$28-SUM($AK$26:AR26))
                          ),
               "X"
            )</f>
        <v>X</v>
      </c>
      <c r="AT26" s="122" t="str">
        <f xml:space="preserve"> IF(TEXT((EDATE('Projektkostenkalkulation EP'!$B$4,19)+J$3),"MM")=TEXT((EDATE('Projektkostenkalkulation EP'!$B$4,19)+(J$3-1)),"MM"),
             IF(
                        OR(
                                    TEXT((EDATE('Projektkostenkalkulation EP'!$B$4,19)+J$3),"TTT") = "Sa",
                                    TEXT((EDATE('Projektkostenkalkulation EP'!$B$4,19)+J$3),"TTT") = "So",
                                    IF(ISNA(VLOOKUP(EDATE('Projektkostenkalkulation EP'!$B$4,19)+J$3,Datenquellen!$F$7:$H$45,3,FALSE))," ",VLOOKUP(EDATE('Projektkostenkalkulation EP'!$B$4,19)+J$3,Datenquellen!$F$7:$H$45,3,FALSE))="X"
                                    ),
                          "X",
                          IF((((NETWORKDAYS('Projektkostenkalkulation EP'!$U$8,EOMONTH('Projektkostenkalkulation EP'!$U$8,0)))*('Projektkostenkalkulation EP'!$N$44/5)*
                                        'Projektkostenkalkulation EP'!$U$28)-SUM($AK$26:AS26))&gt;('Projektkostenkalkulation EP'!$N$44/5),('Projektkostenkalkulation EP'!$N$44/5),
                                         (NETWORKDAYS('Projektkostenkalkulation EP'!$U$8,
                                          EOMONTH('Projektkostenkalkulation EP'!$U$8,0)))*('Projektkostenkalkulation EP'!$N$44/5)*'Projektkostenkalkulation EP'!$U$28-SUM($AK$26:AS26))
                          ),
               "X"
            )</f>
        <v>X</v>
      </c>
      <c r="AU26" s="122">
        <f xml:space="preserve"> IF(TEXT((EDATE('Projektkostenkalkulation EP'!$B$4,19)+K$3),"MM")=TEXT((EDATE('Projektkostenkalkulation EP'!$B$4,19)+(K$3-1)),"MM"),
             IF(
                        OR(
                                    TEXT((EDATE('Projektkostenkalkulation EP'!$B$4,19)+K$3),"TTT") = "Sa",
                                    TEXT((EDATE('Projektkostenkalkulation EP'!$B$4,19)+K$3),"TTT") = "So",
                                    IF(ISNA(VLOOKUP(EDATE('Projektkostenkalkulation EP'!$B$4,19)+K$3,Datenquellen!$F$7:$H$45,3,FALSE))," ",VLOOKUP(EDATE('Projektkostenkalkulation EP'!$B$4,19)+K$3,Datenquellen!$F$7:$H$45,3,FALSE))="X"
                                    ),
                          "X",
                          IF((((NETWORKDAYS('Projektkostenkalkulation EP'!$U$8,EOMONTH('Projektkostenkalkulation EP'!$U$8,0)))*('Projektkostenkalkulation EP'!$N$44/5)*
                                        'Projektkostenkalkulation EP'!$U$28)-SUM($AK$26:AT26))&gt;('Projektkostenkalkulation EP'!$N$44/5),('Projektkostenkalkulation EP'!$N$44/5),
                                         (NETWORKDAYS('Projektkostenkalkulation EP'!$U$8,
                                          EOMONTH('Projektkostenkalkulation EP'!$U$8,0)))*('Projektkostenkalkulation EP'!$N$44/5)*'Projektkostenkalkulation EP'!$U$28-SUM($AK$26:AT26))
                          ),
               "X"
            )</f>
        <v>0</v>
      </c>
      <c r="AV26" s="122">
        <f xml:space="preserve"> IF(TEXT((EDATE('Projektkostenkalkulation EP'!$B$4,19)+L$3),"MM")=TEXT((EDATE('Projektkostenkalkulation EP'!$B$4,19)+(L$3-1)),"MM"),
             IF(
                        OR(
                                    TEXT((EDATE('Projektkostenkalkulation EP'!$B$4,19)+L$3),"TTT") = "Sa",
                                    TEXT((EDATE('Projektkostenkalkulation EP'!$B$4,19)+L$3),"TTT") = "So",
                                    IF(ISNA(VLOOKUP(EDATE('Projektkostenkalkulation EP'!$B$4,19)+L$3,Datenquellen!$F$7:$H$45,3,FALSE))," ",VLOOKUP(EDATE('Projektkostenkalkulation EP'!$B$4,19)+L$3,Datenquellen!$F$7:$H$45,3,FALSE))="X"
                                    ),
                          "X",
                          IF((((NETWORKDAYS('Projektkostenkalkulation EP'!$U$8,EOMONTH('Projektkostenkalkulation EP'!$U$8,0)))*('Projektkostenkalkulation EP'!$N$44/5)*
                                        'Projektkostenkalkulation EP'!$U$28)-SUM($AK$26:AU26))&gt;('Projektkostenkalkulation EP'!$N$44/5),('Projektkostenkalkulation EP'!$N$44/5),
                                         (NETWORKDAYS('Projektkostenkalkulation EP'!$U$8,
                                          EOMONTH('Projektkostenkalkulation EP'!$U$8,0)))*('Projektkostenkalkulation EP'!$N$44/5)*'Projektkostenkalkulation EP'!$U$28-SUM($AK$26:AU26))
                          ),
               "X"
            )</f>
        <v>0</v>
      </c>
      <c r="AW26" s="122">
        <f xml:space="preserve"> IF(TEXT((EDATE('Projektkostenkalkulation EP'!$B$4,19)+M$3),"MM")=TEXT((EDATE('Projektkostenkalkulation EP'!$B$4,19)+(M$3-1)),"MM"),
             IF(
                        OR(
                                    TEXT((EDATE('Projektkostenkalkulation EP'!$B$4,19)+M$3),"TTT") = "Sa",
                                    TEXT((EDATE('Projektkostenkalkulation EP'!$B$4,19)+M$3),"TTT") = "So",
                                    IF(ISNA(VLOOKUP(EDATE('Projektkostenkalkulation EP'!$B$4,19)+M$3,Datenquellen!$F$7:$H$45,3,FALSE))," ",VLOOKUP(EDATE('Projektkostenkalkulation EP'!$B$4,19)+M$3,Datenquellen!$F$7:$H$45,3,FALSE))="X"
                                    ),
                          "X",
                          IF((((NETWORKDAYS('Projektkostenkalkulation EP'!$U$8,EOMONTH('Projektkostenkalkulation EP'!$U$8,0)))*('Projektkostenkalkulation EP'!$N$44/5)*
                                        'Projektkostenkalkulation EP'!$U$28)-SUM($AK$26:AV26))&gt;('Projektkostenkalkulation EP'!$N$44/5),('Projektkostenkalkulation EP'!$N$44/5),
                                         (NETWORKDAYS('Projektkostenkalkulation EP'!$U$8,
                                          EOMONTH('Projektkostenkalkulation EP'!$U$8,0)))*('Projektkostenkalkulation EP'!$N$44/5)*'Projektkostenkalkulation EP'!$U$28-SUM($AK$26:AV26))
                          ),
               "X"
            )</f>
        <v>0</v>
      </c>
      <c r="AX26" s="122">
        <f xml:space="preserve"> IF(TEXT((EDATE('Projektkostenkalkulation EP'!$B$4,19)+N$3),"MM")=TEXT((EDATE('Projektkostenkalkulation EP'!$B$4,19)+(N$3-1)),"MM"),
             IF(
                        OR(
                                    TEXT((EDATE('Projektkostenkalkulation EP'!$B$4,19)+N$3),"TTT") = "Sa",
                                    TEXT((EDATE('Projektkostenkalkulation EP'!$B$4,19)+N$3),"TTT") = "So",
                                    IF(ISNA(VLOOKUP(EDATE('Projektkostenkalkulation EP'!$B$4,19)+N$3,Datenquellen!$F$7:$H$45,3,FALSE))," ",VLOOKUP(EDATE('Projektkostenkalkulation EP'!$B$4,19)+N$3,Datenquellen!$F$7:$H$45,3,FALSE))="X"
                                    ),
                          "X",
                          IF((((NETWORKDAYS('Projektkostenkalkulation EP'!$U$8,EOMONTH('Projektkostenkalkulation EP'!$U$8,0)))*('Projektkostenkalkulation EP'!$N$44/5)*
                                        'Projektkostenkalkulation EP'!$U$28)-SUM($AK$26:AW26))&gt;('Projektkostenkalkulation EP'!$N$44/5),('Projektkostenkalkulation EP'!$N$44/5),
                                         (NETWORKDAYS('Projektkostenkalkulation EP'!$U$8,
                                          EOMONTH('Projektkostenkalkulation EP'!$U$8,0)))*('Projektkostenkalkulation EP'!$N$44/5)*'Projektkostenkalkulation EP'!$U$28-SUM($AK$26:AW26))
                          ),
               "X"
            )</f>
        <v>0</v>
      </c>
      <c r="AY26" s="122">
        <f xml:space="preserve"> IF(TEXT((EDATE('Projektkostenkalkulation EP'!$B$4,19)+O$3),"MM")=TEXT((EDATE('Projektkostenkalkulation EP'!$B$4,19)+(O$3-1)),"MM"),
             IF(
                        OR(
                                    TEXT((EDATE('Projektkostenkalkulation EP'!$B$4,19)+O$3),"TTT") = "Sa",
                                    TEXT((EDATE('Projektkostenkalkulation EP'!$B$4,19)+O$3),"TTT") = "So",
                                    IF(ISNA(VLOOKUP(EDATE('Projektkostenkalkulation EP'!$B$4,19)+O$3,Datenquellen!$F$7:$H$45,3,FALSE))," ",VLOOKUP(EDATE('Projektkostenkalkulation EP'!$B$4,19)+O$3,Datenquellen!$F$7:$H$45,3,FALSE))="X"
                                    ),
                          "X",
                          IF((((NETWORKDAYS('Projektkostenkalkulation EP'!$U$8,EOMONTH('Projektkostenkalkulation EP'!$U$8,0)))*('Projektkostenkalkulation EP'!$N$44/5)*
                                        'Projektkostenkalkulation EP'!$U$28)-SUM($AK$26:AX26))&gt;('Projektkostenkalkulation EP'!$N$44/5),('Projektkostenkalkulation EP'!$N$44/5),
                                         (NETWORKDAYS('Projektkostenkalkulation EP'!$U$8,
                                          EOMONTH('Projektkostenkalkulation EP'!$U$8,0)))*('Projektkostenkalkulation EP'!$N$44/5)*'Projektkostenkalkulation EP'!$U$28-SUM($AK$26:AX26))
                          ),
               "X"
            )</f>
        <v>0</v>
      </c>
      <c r="AZ26" s="122" t="str">
        <f xml:space="preserve"> IF(TEXT((EDATE('Projektkostenkalkulation EP'!$B$4,19)+P$3),"MM")=TEXT((EDATE('Projektkostenkalkulation EP'!$B$4,19)+(P$3-1)),"MM"),
             IF(
                        OR(
                                    TEXT((EDATE('Projektkostenkalkulation EP'!$B$4,19)+P$3),"TTT") = "Sa",
                                    TEXT((EDATE('Projektkostenkalkulation EP'!$B$4,19)+P$3),"TTT") = "So",
                                    IF(ISNA(VLOOKUP(EDATE('Projektkostenkalkulation EP'!$B$4,19)+P$3,Datenquellen!$F$7:$H$45,3,FALSE))," ",VLOOKUP(EDATE('Projektkostenkalkulation EP'!$B$4,19)+P$3,Datenquellen!$F$7:$H$45,3,FALSE))="X"
                                    ),
                          "X",
                          IF((((NETWORKDAYS('Projektkostenkalkulation EP'!$U$8,EOMONTH('Projektkostenkalkulation EP'!$U$8,0)))*('Projektkostenkalkulation EP'!$N$44/5)*
                                        'Projektkostenkalkulation EP'!$U$28)-SUM($AK$26:AY26))&gt;('Projektkostenkalkulation EP'!$N$44/5),('Projektkostenkalkulation EP'!$N$44/5),
                                         (NETWORKDAYS('Projektkostenkalkulation EP'!$U$8,
                                          EOMONTH('Projektkostenkalkulation EP'!$U$8,0)))*('Projektkostenkalkulation EP'!$N$44/5)*'Projektkostenkalkulation EP'!$U$28-SUM($AK$26:AY26))
                          ),
               "X"
            )</f>
        <v>X</v>
      </c>
      <c r="BA26" s="122" t="str">
        <f xml:space="preserve"> IF(TEXT((EDATE('Projektkostenkalkulation EP'!$B$4,19)+Q$3),"MM")=TEXT((EDATE('Projektkostenkalkulation EP'!$B$4,19)+(Q$3-1)),"MM"),
             IF(
                        OR(
                                    TEXT((EDATE('Projektkostenkalkulation EP'!$B$4,19)+Q$3),"TTT") = "Sa",
                                    TEXT((EDATE('Projektkostenkalkulation EP'!$B$4,19)+Q$3),"TTT") = "So",
                                    IF(ISNA(VLOOKUP(EDATE('Projektkostenkalkulation EP'!$B$4,19)+Q$3,Datenquellen!$F$7:$H$45,3,FALSE))," ",VLOOKUP(EDATE('Projektkostenkalkulation EP'!$B$4,19)+Q$3,Datenquellen!$F$7:$H$45,3,FALSE))="X"
                                    ),
                          "X",
                          IF((((NETWORKDAYS('Projektkostenkalkulation EP'!$U$8,EOMONTH('Projektkostenkalkulation EP'!$U$8,0)))*('Projektkostenkalkulation EP'!$N$44/5)*
                                        'Projektkostenkalkulation EP'!$U$28)-SUM($AK$26:AZ26))&gt;('Projektkostenkalkulation EP'!$N$44/5),('Projektkostenkalkulation EP'!$N$44/5),
                                         (NETWORKDAYS('Projektkostenkalkulation EP'!$U$8,
                                          EOMONTH('Projektkostenkalkulation EP'!$U$8,0)))*('Projektkostenkalkulation EP'!$N$44/5)*'Projektkostenkalkulation EP'!$U$28-SUM($AK$26:AZ26))
                          ),
               "X"
            )</f>
        <v>X</v>
      </c>
      <c r="BB26" s="122">
        <f xml:space="preserve"> IF(TEXT((EDATE('Projektkostenkalkulation EP'!$B$4,19)+R$3),"MM")=TEXT((EDATE('Projektkostenkalkulation EP'!$B$4,19)+(R$3-1)),"MM"),
             IF(
                        OR(
                                    TEXT((EDATE('Projektkostenkalkulation EP'!$B$4,19)+R$3),"TTT") = "Sa",
                                    TEXT((EDATE('Projektkostenkalkulation EP'!$B$4,19)+R$3),"TTT") = "So",
                                    IF(ISNA(VLOOKUP(EDATE('Projektkostenkalkulation EP'!$B$4,19)+R$3,Datenquellen!$F$7:$H$45,3,FALSE))," ",VLOOKUP(EDATE('Projektkostenkalkulation EP'!$B$4,19)+R$3,Datenquellen!$F$7:$H$45,3,FALSE))="X"
                                    ),
                          "X",
                          IF((((NETWORKDAYS('Projektkostenkalkulation EP'!$U$8,EOMONTH('Projektkostenkalkulation EP'!$U$8,0)))*('Projektkostenkalkulation EP'!$N$44/5)*
                                        'Projektkostenkalkulation EP'!$U$28)-SUM($AK$26:BA26))&gt;('Projektkostenkalkulation EP'!$N$44/5),('Projektkostenkalkulation EP'!$N$44/5),
                                         (NETWORKDAYS('Projektkostenkalkulation EP'!$U$8,
                                          EOMONTH('Projektkostenkalkulation EP'!$U$8,0)))*('Projektkostenkalkulation EP'!$N$44/5)*'Projektkostenkalkulation EP'!$U$28-SUM($AK$26:BA26))
                          ),
               "X"
            )</f>
        <v>0</v>
      </c>
      <c r="BC26" s="122">
        <f xml:space="preserve"> IF(TEXT((EDATE('Projektkostenkalkulation EP'!$B$4,19)+S$3),"MM")=TEXT((EDATE('Projektkostenkalkulation EP'!$B$4,19)+(S$3-1)),"MM"),
             IF(
                        OR(
                                    TEXT((EDATE('Projektkostenkalkulation EP'!$B$4,19)+S$3),"TTT") = "Sa",
                                    TEXT((EDATE('Projektkostenkalkulation EP'!$B$4,19)+S$3),"TTT") = "So",
                                    IF(ISNA(VLOOKUP(EDATE('Projektkostenkalkulation EP'!$B$4,19)+S$3,Datenquellen!$F$7:$H$45,3,FALSE))," ",VLOOKUP(EDATE('Projektkostenkalkulation EP'!$B$4,19)+S$3,Datenquellen!$F$7:$H$45,3,FALSE))="X"
                                    ),
                          "X",
                          IF((((NETWORKDAYS('Projektkostenkalkulation EP'!$U$8,EOMONTH('Projektkostenkalkulation EP'!$U$8,0)))*('Projektkostenkalkulation EP'!$N$44/5)*
                                        'Projektkostenkalkulation EP'!$U$28)-SUM($AK$26:BB26))&gt;('Projektkostenkalkulation EP'!$N$44/5),('Projektkostenkalkulation EP'!$N$44/5),
                                         (NETWORKDAYS('Projektkostenkalkulation EP'!$U$8,
                                          EOMONTH('Projektkostenkalkulation EP'!$U$8,0)))*('Projektkostenkalkulation EP'!$N$44/5)*'Projektkostenkalkulation EP'!$U$28-SUM($AK$26:BB26))
                          ),
               "X"
            )</f>
        <v>0</v>
      </c>
      <c r="BD26" s="122">
        <f xml:space="preserve"> IF(TEXT((EDATE('Projektkostenkalkulation EP'!$B$4,19)+T$3),"MM")=TEXT((EDATE('Projektkostenkalkulation EP'!$B$4,19)+(T$3-1)),"MM"),
             IF(
                        OR(
                                    TEXT((EDATE('Projektkostenkalkulation EP'!$B$4,19)+T$3),"TTT") = "Sa",
                                    TEXT((EDATE('Projektkostenkalkulation EP'!$B$4,19)+T$3),"TTT") = "So",
                                    IF(ISNA(VLOOKUP(EDATE('Projektkostenkalkulation EP'!$B$4,19)+T$3,Datenquellen!$F$7:$H$45,3,FALSE))," ",VLOOKUP(EDATE('Projektkostenkalkulation EP'!$B$4,19)+T$3,Datenquellen!$F$7:$H$45,3,FALSE))="X"
                                    ),
                          "X",
                          IF((((NETWORKDAYS('Projektkostenkalkulation EP'!$U$8,EOMONTH('Projektkostenkalkulation EP'!$U$8,0)))*('Projektkostenkalkulation EP'!$N$44/5)*
                                        'Projektkostenkalkulation EP'!$U$28)-SUM($AK$26:BC26))&gt;('Projektkostenkalkulation EP'!$N$44/5),('Projektkostenkalkulation EP'!$N$44/5),
                                         (NETWORKDAYS('Projektkostenkalkulation EP'!$U$8,
                                          EOMONTH('Projektkostenkalkulation EP'!$U$8,0)))*('Projektkostenkalkulation EP'!$N$44/5)*'Projektkostenkalkulation EP'!$U$28-SUM($AK$26:BC26))
                          ),
               "X"
            )</f>
        <v>0</v>
      </c>
      <c r="BE26" s="122">
        <f xml:space="preserve"> IF(TEXT((EDATE('Projektkostenkalkulation EP'!$B$4,19)+U$3),"MM")=TEXT((EDATE('Projektkostenkalkulation EP'!$B$4,19)+(U$3-1)),"MM"),
             IF(
                        OR(
                                    TEXT((EDATE('Projektkostenkalkulation EP'!$B$4,19)+U$3),"TTT") = "Sa",
                                    TEXT((EDATE('Projektkostenkalkulation EP'!$B$4,19)+U$3),"TTT") = "So",
                                    IF(ISNA(VLOOKUP(EDATE('Projektkostenkalkulation EP'!$B$4,19)+U$3,Datenquellen!$F$7:$H$45,3,FALSE))," ",VLOOKUP(EDATE('Projektkostenkalkulation EP'!$B$4,19)+U$3,Datenquellen!$F$7:$H$45,3,FALSE))="X"
                                    ),
                          "X",
                          IF((((NETWORKDAYS('Projektkostenkalkulation EP'!$U$8,EOMONTH('Projektkostenkalkulation EP'!$U$8,0)))*('Projektkostenkalkulation EP'!$N$44/5)*
                                        'Projektkostenkalkulation EP'!$U$28)-SUM($AK$26:BD26))&gt;('Projektkostenkalkulation EP'!$N$44/5),('Projektkostenkalkulation EP'!$N$44/5),
                                         (NETWORKDAYS('Projektkostenkalkulation EP'!$U$8,
                                          EOMONTH('Projektkostenkalkulation EP'!$U$8,0)))*('Projektkostenkalkulation EP'!$N$44/5)*'Projektkostenkalkulation EP'!$U$28-SUM($AK$26:BD26))
                          ),
               "X"
            )</f>
        <v>0</v>
      </c>
      <c r="BF26" s="122">
        <f xml:space="preserve"> IF(TEXT((EDATE('Projektkostenkalkulation EP'!$B$4,19)+V$3),"MM")=TEXT((EDATE('Projektkostenkalkulation EP'!$B$4,19)+(V$3-1)),"MM"),
             IF(
                        OR(
                                    TEXT((EDATE('Projektkostenkalkulation EP'!$B$4,19)+V$3),"TTT") = "Sa",
                                    TEXT((EDATE('Projektkostenkalkulation EP'!$B$4,19)+V$3),"TTT") = "So",
                                    IF(ISNA(VLOOKUP(EDATE('Projektkostenkalkulation EP'!$B$4,19)+V$3,Datenquellen!$F$7:$H$45,3,FALSE))," ",VLOOKUP(EDATE('Projektkostenkalkulation EP'!$B$4,19)+V$3,Datenquellen!$F$7:$H$45,3,FALSE))="X"
                                    ),
                          "X",
                          IF((((NETWORKDAYS('Projektkostenkalkulation EP'!$U$8,EOMONTH('Projektkostenkalkulation EP'!$U$8,0)))*('Projektkostenkalkulation EP'!$N$44/5)*
                                        'Projektkostenkalkulation EP'!$U$28)-SUM($AK$26:BE26))&gt;('Projektkostenkalkulation EP'!$N$44/5),('Projektkostenkalkulation EP'!$N$44/5),
                                         (NETWORKDAYS('Projektkostenkalkulation EP'!$U$8,
                                          EOMONTH('Projektkostenkalkulation EP'!$U$8,0)))*('Projektkostenkalkulation EP'!$N$44/5)*'Projektkostenkalkulation EP'!$U$28-SUM($AK$26:BE26))
                          ),
               "X"
            )</f>
        <v>0</v>
      </c>
      <c r="BG26" s="122" t="str">
        <f xml:space="preserve"> IF(TEXT((EDATE('Projektkostenkalkulation EP'!$B$4,19)+W$3),"MM")=TEXT((EDATE('Projektkostenkalkulation EP'!$B$4,19)+(W$3-1)),"MM"),
             IF(
                        OR(
                                    TEXT((EDATE('Projektkostenkalkulation EP'!$B$4,19)+W$3),"TTT") = "Sa",
                                    TEXT((EDATE('Projektkostenkalkulation EP'!$B$4,19)+W$3),"TTT") = "So",
                                    IF(ISNA(VLOOKUP(EDATE('Projektkostenkalkulation EP'!$B$4,19)+W$3,Datenquellen!$F$7:$H$45,3,FALSE))," ",VLOOKUP(EDATE('Projektkostenkalkulation EP'!$B$4,19)+W$3,Datenquellen!$F$7:$H$45,3,FALSE))="X"
                                    ),
                          "X",
                          IF((((NETWORKDAYS('Projektkostenkalkulation EP'!$U$8,EOMONTH('Projektkostenkalkulation EP'!$U$8,0)))*('Projektkostenkalkulation EP'!$N$44/5)*
                                        'Projektkostenkalkulation EP'!$U$28)-SUM($AK$26:BF26))&gt;('Projektkostenkalkulation EP'!$N$44/5),('Projektkostenkalkulation EP'!$N$44/5),
                                         (NETWORKDAYS('Projektkostenkalkulation EP'!$U$8,
                                          EOMONTH('Projektkostenkalkulation EP'!$U$8,0)))*('Projektkostenkalkulation EP'!$N$44/5)*'Projektkostenkalkulation EP'!$U$28-SUM($AK$26:BF26))
                          ),
               "X"
            )</f>
        <v>X</v>
      </c>
      <c r="BH26" s="122" t="str">
        <f xml:space="preserve"> IF(TEXT((EDATE('Projektkostenkalkulation EP'!$B$4,19)+X$3),"MM")=TEXT((EDATE('Projektkostenkalkulation EP'!$B$4,19)+(X$3-1)),"MM"),
             IF(
                        OR(
                                    TEXT((EDATE('Projektkostenkalkulation EP'!$B$4,19)+X$3),"TTT") = "Sa",
                                    TEXT((EDATE('Projektkostenkalkulation EP'!$B$4,19)+X$3),"TTT") = "So",
                                    IF(ISNA(VLOOKUP(EDATE('Projektkostenkalkulation EP'!$B$4,19)+X$3,Datenquellen!$F$7:$H$45,3,FALSE))," ",VLOOKUP(EDATE('Projektkostenkalkulation EP'!$B$4,19)+X$3,Datenquellen!$F$7:$H$45,3,FALSE))="X"
                                    ),
                          "X",
                          IF((((NETWORKDAYS('Projektkostenkalkulation EP'!$U$8,EOMONTH('Projektkostenkalkulation EP'!$U$8,0)))*('Projektkostenkalkulation EP'!$N$44/5)*
                                        'Projektkostenkalkulation EP'!$U$28)-SUM($AK$26:BG26))&gt;('Projektkostenkalkulation EP'!$N$44/5),('Projektkostenkalkulation EP'!$N$44/5),
                                         (NETWORKDAYS('Projektkostenkalkulation EP'!$U$8,
                                          EOMONTH('Projektkostenkalkulation EP'!$U$8,0)))*('Projektkostenkalkulation EP'!$N$44/5)*'Projektkostenkalkulation EP'!$U$28-SUM($AK$26:BG26))
                          ),
               "X"
            )</f>
        <v>X</v>
      </c>
      <c r="BI26" s="122">
        <f xml:space="preserve"> IF(TEXT((EDATE('Projektkostenkalkulation EP'!$B$4,19)+Y$3),"MM")=TEXT((EDATE('Projektkostenkalkulation EP'!$B$4,19)+(Y$3-1)),"MM"),
             IF(
                        OR(
                                    TEXT((EDATE('Projektkostenkalkulation EP'!$B$4,19)+Y$3),"TTT") = "Sa",
                                    TEXT((EDATE('Projektkostenkalkulation EP'!$B$4,19)+Y$3),"TTT") = "So",
                                    IF(ISNA(VLOOKUP(EDATE('Projektkostenkalkulation EP'!$B$4,19)+Y$3,Datenquellen!$F$7:$H$45,3,FALSE))," ",VLOOKUP(EDATE('Projektkostenkalkulation EP'!$B$4,19)+Y$3,Datenquellen!$F$7:$H$45,3,FALSE))="X"
                                    ),
                          "X",
                          IF((((NETWORKDAYS('Projektkostenkalkulation EP'!$U$8,EOMONTH('Projektkostenkalkulation EP'!$U$8,0)))*('Projektkostenkalkulation EP'!$N$44/5)*
                                        'Projektkostenkalkulation EP'!$U$28)-SUM($AK$26:BH26))&gt;('Projektkostenkalkulation EP'!$N$44/5),('Projektkostenkalkulation EP'!$N$44/5),
                                         (NETWORKDAYS('Projektkostenkalkulation EP'!$U$8,
                                          EOMONTH('Projektkostenkalkulation EP'!$U$8,0)))*('Projektkostenkalkulation EP'!$N$44/5)*'Projektkostenkalkulation EP'!$U$28-SUM($AK$26:BH26))
                          ),
               "X"
            )</f>
        <v>0</v>
      </c>
      <c r="BJ26" s="122">
        <f xml:space="preserve"> IF(TEXT((EDATE('Projektkostenkalkulation EP'!$B$4,19)+Z$3),"MM")=TEXT((EDATE('Projektkostenkalkulation EP'!$B$4,19)+(Z$3-1)),"MM"),
             IF(
                        OR(
                                    TEXT((EDATE('Projektkostenkalkulation EP'!$B$4,19)+Z$3),"TTT") = "Sa",
                                    TEXT((EDATE('Projektkostenkalkulation EP'!$B$4,19)+Z$3),"TTT") = "So",
                                    IF(ISNA(VLOOKUP(EDATE('Projektkostenkalkulation EP'!$B$4,19)+Z$3,Datenquellen!$F$7:$H$45,3,FALSE))," ",VLOOKUP(EDATE('Projektkostenkalkulation EP'!$B$4,19)+Z$3,Datenquellen!$F$7:$H$45,3,FALSE))="X"
                                    ),
                          "X",
                          IF((((NETWORKDAYS('Projektkostenkalkulation EP'!$U$8,EOMONTH('Projektkostenkalkulation EP'!$U$8,0)))*('Projektkostenkalkulation EP'!$N$44/5)*
                                        'Projektkostenkalkulation EP'!$U$28)-SUM($AK$26:BI26))&gt;('Projektkostenkalkulation EP'!$N$44/5),('Projektkostenkalkulation EP'!$N$44/5),
                                         (NETWORKDAYS('Projektkostenkalkulation EP'!$U$8,
                                          EOMONTH('Projektkostenkalkulation EP'!$U$8,0)))*('Projektkostenkalkulation EP'!$N$44/5)*'Projektkostenkalkulation EP'!$U$28-SUM($AK$26:BI26))
                          ),
               "X"
            )</f>
        <v>0</v>
      </c>
      <c r="BK26" s="122">
        <f xml:space="preserve"> IF(TEXT((EDATE('Projektkostenkalkulation EP'!$B$4,19)+AA$3),"MM")=TEXT((EDATE('Projektkostenkalkulation EP'!$B$4,19)+(AA$3-1)),"MM"),
             IF(
                        OR(
                                    TEXT((EDATE('Projektkostenkalkulation EP'!$B$4,19)+AA$3),"TTT") = "Sa",
                                    TEXT((EDATE('Projektkostenkalkulation EP'!$B$4,19)+AA$3),"TTT") = "So",
                                    IF(ISNA(VLOOKUP(EDATE('Projektkostenkalkulation EP'!$B$4,19)+AA$3,Datenquellen!$F$7:$H$45,3,FALSE))," ",VLOOKUP(EDATE('Projektkostenkalkulation EP'!$B$4,19)+AA$3,Datenquellen!$F$7:$H$45,3,FALSE))="X"
                                    ),
                          "X",
                          IF((((NETWORKDAYS('Projektkostenkalkulation EP'!$U$8,EOMONTH('Projektkostenkalkulation EP'!$U$8,0)))*('Projektkostenkalkulation EP'!$N$44/5)*
                                        'Projektkostenkalkulation EP'!$U$28)-SUM($AK$26:BJ26))&gt;('Projektkostenkalkulation EP'!$N$44/5),('Projektkostenkalkulation EP'!$N$44/5),
                                         (NETWORKDAYS('Projektkostenkalkulation EP'!$U$8,
                                          EOMONTH('Projektkostenkalkulation EP'!$U$8,0)))*('Projektkostenkalkulation EP'!$N$44/5)*'Projektkostenkalkulation EP'!$U$28-SUM($AK$26:BJ26))
                          ),
               "X"
            )</f>
        <v>0</v>
      </c>
      <c r="BL26" s="122">
        <f xml:space="preserve"> IF(TEXT((EDATE('Projektkostenkalkulation EP'!$B$4,19)+AB$3),"MM")=TEXT((EDATE('Projektkostenkalkulation EP'!$B$4,19)+(AB$3-1)),"MM"),
             IF(
                        OR(
                                    TEXT((EDATE('Projektkostenkalkulation EP'!$B$4,19)+AB$3),"TTT") = "Sa",
                                    TEXT((EDATE('Projektkostenkalkulation EP'!$B$4,19)+AB$3),"TTT") = "So",
                                    IF(ISNA(VLOOKUP(EDATE('Projektkostenkalkulation EP'!$B$4,19)+AB$3,Datenquellen!$F$7:$H$45,3,FALSE))," ",VLOOKUP(EDATE('Projektkostenkalkulation EP'!$B$4,19)+AB$3,Datenquellen!$F$7:$H$45,3,FALSE))="X"
                                    ),
                          "X",
                          IF((((NETWORKDAYS('Projektkostenkalkulation EP'!$U$8,EOMONTH('Projektkostenkalkulation EP'!$U$8,0)))*('Projektkostenkalkulation EP'!$N$44/5)*
                                        'Projektkostenkalkulation EP'!$U$28)-SUM($AK$26:BK26))&gt;('Projektkostenkalkulation EP'!$N$44/5),('Projektkostenkalkulation EP'!$N$44/5),
                                         (NETWORKDAYS('Projektkostenkalkulation EP'!$U$8,
                                          EOMONTH('Projektkostenkalkulation EP'!$U$8,0)))*('Projektkostenkalkulation EP'!$N$44/5)*'Projektkostenkalkulation EP'!$U$28-SUM($AK$26:BK26))
                          ),
               "X"
            )</f>
        <v>0</v>
      </c>
      <c r="BM26" s="122">
        <f xml:space="preserve"> IF(TEXT((EDATE('Projektkostenkalkulation EP'!$B$4,19)+AC$3),"MM")=TEXT((EDATE('Projektkostenkalkulation EP'!$B$4,19)+(AC$3-1)),"MM"),
             IF(
                        OR(
                                    TEXT((EDATE('Projektkostenkalkulation EP'!$B$4,19)+AC$3),"TTT") = "Sa",
                                    TEXT((EDATE('Projektkostenkalkulation EP'!$B$4,19)+AC$3),"TTT") = "So",
                                    IF(ISNA(VLOOKUP(EDATE('Projektkostenkalkulation EP'!$B$4,19)+AC$3,Datenquellen!$F$7:$H$45,3,FALSE))," ",VLOOKUP(EDATE('Projektkostenkalkulation EP'!$B$4,19)+AC$3,Datenquellen!$F$7:$H$45,3,FALSE))="X"
                                    ),
                          "X",
                          IF((((NETWORKDAYS('Projektkostenkalkulation EP'!$U$8,EOMONTH('Projektkostenkalkulation EP'!$U$8,0)))*('Projektkostenkalkulation EP'!$N$44/5)*
                                        'Projektkostenkalkulation EP'!$U$28)-SUM($AK$26:BL26))&gt;('Projektkostenkalkulation EP'!$N$44/5),('Projektkostenkalkulation EP'!$N$44/5),
                                         (NETWORKDAYS('Projektkostenkalkulation EP'!$U$8,
                                          EOMONTH('Projektkostenkalkulation EP'!$U$8,0)))*('Projektkostenkalkulation EP'!$N$44/5)*'Projektkostenkalkulation EP'!$U$28-SUM($AK$26:BL26))
                          ),
               "X"
            )</f>
        <v>0</v>
      </c>
      <c r="BN26" s="122" t="str">
        <f xml:space="preserve"> IF(TEXT((EDATE('Projektkostenkalkulation EP'!$B$4,19)+AD$3),"MM")=TEXT((EDATE('Projektkostenkalkulation EP'!$B$4,19)+(AD$3-1)),"MM"),
             IF(
                        OR(
                                    TEXT((EDATE('Projektkostenkalkulation EP'!$B$4,19)+AD$3),"TTT") = "Sa",
                                    TEXT((EDATE('Projektkostenkalkulation EP'!$B$4,19)+AD$3),"TTT") = "So",
                                    IF(ISNA(VLOOKUP(EDATE('Projektkostenkalkulation EP'!$B$4,19)+AD$3,Datenquellen!$F$7:$H$45,3,FALSE))," ",VLOOKUP(EDATE('Projektkostenkalkulation EP'!$B$4,19)+AD$3,Datenquellen!$F$7:$H$45,3,FALSE))="X"
                                    ),
                          "X",
                          IF((((NETWORKDAYS('Projektkostenkalkulation EP'!$U$8,EOMONTH('Projektkostenkalkulation EP'!$U$8,0)))*('Projektkostenkalkulation EP'!$N$44/5)*
                                        'Projektkostenkalkulation EP'!$U$28)-SUM($AK$26:BM26))&gt;('Projektkostenkalkulation EP'!$N$44/5),('Projektkostenkalkulation EP'!$N$44/5),
                                         (NETWORKDAYS('Projektkostenkalkulation EP'!$U$8,
                                          EOMONTH('Projektkostenkalkulation EP'!$U$8,0)))*('Projektkostenkalkulation EP'!$N$44/5)*'Projektkostenkalkulation EP'!$U$28-SUM($AK$26:BM26))
                          ),
               "X"
            )</f>
        <v>X</v>
      </c>
      <c r="BO26" s="122" t="str">
        <f xml:space="preserve"> IF(TEXT((EDATE('Projektkostenkalkulation EP'!$B$4,19)+AE$3),"MM")=TEXT((EDATE('Projektkostenkalkulation EP'!$B$4,19)+(AE$3-1)),"MM"),
             IF(
                        OR(
                                    TEXT((EDATE('Projektkostenkalkulation EP'!$B$4,19)+AE$3),"TTT") = "Sa",
                                    TEXT((EDATE('Projektkostenkalkulation EP'!$B$4,19)+AE$3),"TTT") = "So",
                                    IF(ISNA(VLOOKUP(EDATE('Projektkostenkalkulation EP'!$B$4,19)+AE$3,Datenquellen!$F$7:$H$45,3,FALSE))," ",VLOOKUP(EDATE('Projektkostenkalkulation EP'!$B$4,19)+AE$3,Datenquellen!$F$7:$H$45,3,FALSE))="X"
                                    ),
                          "X",
                          IF((((NETWORKDAYS('Projektkostenkalkulation EP'!$U$8,EOMONTH('Projektkostenkalkulation EP'!$U$8,0)))*('Projektkostenkalkulation EP'!$N$44/5)*
                                        'Projektkostenkalkulation EP'!$U$28)-SUM($AK$26:BN26))&gt;('Projektkostenkalkulation EP'!$N$44/5),('Projektkostenkalkulation EP'!$N$44/5),
                                         (NETWORKDAYS('Projektkostenkalkulation EP'!$U$8,
                                          EOMONTH('Projektkostenkalkulation EP'!$U$8,0)))*('Projektkostenkalkulation EP'!$N$44/5)*'Projektkostenkalkulation EP'!$U$28-SUM($AK$26:BN26))
                          ),
               "X"
            )</f>
        <v>X</v>
      </c>
      <c r="BP26" s="121">
        <f>SUM(AK26:BO26)</f>
        <v>0</v>
      </c>
      <c r="BQ26" s="525">
        <f>BP26-BP27</f>
        <v>0</v>
      </c>
    </row>
    <row r="27" spans="1:69" ht="14.25" customHeight="1" thickBot="1" x14ac:dyDescent="0.25">
      <c r="A27" s="3" t="s">
        <v>82</v>
      </c>
      <c r="B27" s="270"/>
      <c r="C27" s="272"/>
      <c r="D27" s="272"/>
      <c r="E27" s="272"/>
      <c r="F27" s="272"/>
      <c r="G27" s="272"/>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123">
        <f>SUM(B27:AF27)</f>
        <v>0</v>
      </c>
      <c r="AH27" s="526"/>
      <c r="AJ27" s="3" t="s">
        <v>82</v>
      </c>
      <c r="AK27" s="270"/>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123">
        <f>SUM(AK27:BO27)</f>
        <v>0</v>
      </c>
      <c r="BQ27" s="526"/>
    </row>
    <row r="28" spans="1:69" ht="14.25" customHeight="1" x14ac:dyDescent="0.2">
      <c r="A28" s="1" t="s">
        <v>59</v>
      </c>
      <c r="B28" s="527" t="str">
        <f>TEXT('Projektkostenkalkulation EP'!$J$8,"MMMM JJJJ")</f>
        <v>September 2024</v>
      </c>
      <c r="C28" s="527"/>
      <c r="D28" s="527"/>
      <c r="E28" s="527"/>
      <c r="F28" s="527"/>
      <c r="G28" s="527"/>
      <c r="H28" s="527"/>
      <c r="I28" s="527"/>
      <c r="J28" s="527"/>
      <c r="K28" s="527"/>
      <c r="L28" s="527"/>
      <c r="M28" s="527"/>
      <c r="N28" s="527"/>
      <c r="O28" s="527"/>
      <c r="P28" s="527"/>
      <c r="Q28" s="527"/>
      <c r="R28" s="527"/>
      <c r="S28" s="527"/>
      <c r="T28" s="527"/>
      <c r="U28" s="527"/>
      <c r="V28" s="527"/>
      <c r="W28" s="527"/>
      <c r="X28" s="527"/>
      <c r="Y28" s="527"/>
      <c r="Z28" s="527"/>
      <c r="AA28" s="527"/>
      <c r="AB28" s="527"/>
      <c r="AC28" s="527"/>
      <c r="AD28" s="527"/>
      <c r="AE28" s="527"/>
      <c r="AF28" s="527"/>
      <c r="AG28" s="527"/>
      <c r="AH28" s="528"/>
      <c r="AJ28" s="1" t="s">
        <v>59</v>
      </c>
      <c r="AK28" s="527" t="str">
        <f>TEXT('Projektkostenkalkulation EP'!$V$8,"MMMM JJJJ")</f>
        <v>September 2025</v>
      </c>
      <c r="AL28" s="527"/>
      <c r="AM28" s="527"/>
      <c r="AN28" s="527"/>
      <c r="AO28" s="527"/>
      <c r="AP28" s="527"/>
      <c r="AQ28" s="527"/>
      <c r="AR28" s="527"/>
      <c r="AS28" s="527"/>
      <c r="AT28" s="527"/>
      <c r="AU28" s="527"/>
      <c r="AV28" s="527"/>
      <c r="AW28" s="527"/>
      <c r="AX28" s="527"/>
      <c r="AY28" s="527"/>
      <c r="AZ28" s="527"/>
      <c r="BA28" s="527"/>
      <c r="BB28" s="527"/>
      <c r="BC28" s="527"/>
      <c r="BD28" s="527"/>
      <c r="BE28" s="527"/>
      <c r="BF28" s="527"/>
      <c r="BG28" s="527"/>
      <c r="BH28" s="527"/>
      <c r="BI28" s="527"/>
      <c r="BJ28" s="527"/>
      <c r="BK28" s="527"/>
      <c r="BL28" s="527"/>
      <c r="BM28" s="527"/>
      <c r="BN28" s="527"/>
      <c r="BO28" s="527"/>
      <c r="BP28" s="527"/>
      <c r="BQ28" s="528"/>
    </row>
    <row r="29" spans="1:69" ht="14.25" customHeight="1" x14ac:dyDescent="0.2">
      <c r="A29" s="2" t="s">
        <v>81</v>
      </c>
      <c r="B29" s="124" t="str">
        <f>IF(
            OR(
                     TEXT(EDATE('Projektkostenkalkulation EP'!$B$4,8),"TTT") = "Sa",
                     TEXT(EDATE('Projektkostenkalkulation EP'!$B$4,8),"TTT") = "So",
                     IF(ISNA(VLOOKUP(EDATE('Projektkostenkalkulation EP'!$B$4,8),Datenquellen!$F$7:$H$45,3,FALSE))," ",VLOOKUP(EDATE('Projektkostenkalkulation EP'!$B$4,8),Datenquellen!$F$7:$H$45,3,FALSE))="X"
                            ),
                    "X",
                    IF('Projektkostenkalkulation EP'!$J$28&gt;0,('Projektkostenkalkulation EP'!$N$44/5),0)
            )</f>
        <v>X</v>
      </c>
      <c r="C29" s="122">
        <f xml:space="preserve"> IF(TEXT((EDATE('Projektkostenkalkulation EP'!$B$4,8)+B$3),"MM")=TEXT((EDATE('Projektkostenkalkulation EP'!$B$4,8)+(B$3-1)),"MM"),
             IF(
                        OR(
                                    TEXT((EDATE('Projektkostenkalkulation EP'!$B$4,8)+B$3),"TTT") = "Sa",
                                    TEXT((EDATE('Projektkostenkalkulation EP'!$B$4,8)+B$3),"TTT") = "So",
                                    IF(ISNA(VLOOKUP(EDATE('Projektkostenkalkulation EP'!$B$4,8)+B$3,Datenquellen!$F$7:$H$45,3,FALSE))," ",VLOOKUP(EDATE('Projektkostenkalkulation EP'!$B$4,8)+B$3,Datenquellen!$F$7:$H$45,3,FALSE))="X"
                                    ),
                          "X",
                          IF((((NETWORKDAYS('Projektkostenkalkulation EP'!$J$8,EOMONTH('Projektkostenkalkulation EP'!$J$8,0)))*('Projektkostenkalkulation EP'!$N$44/5)*
                                        'Projektkostenkalkulation EP'!$J$28)-SUM(B$29:$B29))&gt;('Projektkostenkalkulation EP'!$N$44/5),('Projektkostenkalkulation EP'!$N$44/5),
                                         (NETWORKDAYS('Projektkostenkalkulation EP'!$J$8,
                                          EOMONTH('Projektkostenkalkulation EP'!$J$8,0)))*('Projektkostenkalkulation EP'!$N$44/5)*'Projektkostenkalkulation EP'!$J$28-SUM(B$29:$B29))
                          ),
               "X"
            )</f>
        <v>0</v>
      </c>
      <c r="D29" s="122">
        <f xml:space="preserve"> IF(TEXT((EDATE('Projektkostenkalkulation EP'!$B$4,8)+C$3),"MM")=TEXT((EDATE('Projektkostenkalkulation EP'!$B$4,8)+(C$3-1)),"MM"),
             IF(
                        OR(
                                    TEXT((EDATE('Projektkostenkalkulation EP'!$B$4,8)+C$3),"TTT") = "Sa",
                                    TEXT((EDATE('Projektkostenkalkulation EP'!$B$4,8)+C$3),"TTT") = "So",
                                    IF(ISNA(VLOOKUP(EDATE('Projektkostenkalkulation EP'!$B$4,8)+C$3,Datenquellen!$F$7:$H$45,3,FALSE))," ",VLOOKUP(EDATE('Projektkostenkalkulation EP'!$B$4,8)+C$3,Datenquellen!$F$7:$H$45,3,FALSE))="X"
                                    ),
                          "X",
                          IF((((NETWORKDAYS('Projektkostenkalkulation EP'!$J$8,EOMONTH('Projektkostenkalkulation EP'!$J$8,0)))*('Projektkostenkalkulation EP'!$N$44/5)*
                                        'Projektkostenkalkulation EP'!$J$28)-SUM($B$29:C29))&gt;('Projektkostenkalkulation EP'!$N$44/5),('Projektkostenkalkulation EP'!$N$44/5),
                                         (NETWORKDAYS('Projektkostenkalkulation EP'!$J$8,
                                          EOMONTH('Projektkostenkalkulation EP'!$J$8,0)))*('Projektkostenkalkulation EP'!$N$44/5)*'Projektkostenkalkulation EP'!$J$28-SUM($B$29:C29))
                          ),
               "X"
            )</f>
        <v>0</v>
      </c>
      <c r="E29" s="122">
        <f xml:space="preserve"> IF(TEXT((EDATE('Projektkostenkalkulation EP'!$B$4,8)+D$3),"MM")=TEXT((EDATE('Projektkostenkalkulation EP'!$B$4,8)+(D$3-1)),"MM"),
             IF(
                        OR(
                                    TEXT((EDATE('Projektkostenkalkulation EP'!$B$4,8)+D$3),"TTT") = "Sa",
                                    TEXT((EDATE('Projektkostenkalkulation EP'!$B$4,8)+D$3),"TTT") = "So",
                                    IF(ISNA(VLOOKUP(EDATE('Projektkostenkalkulation EP'!$B$4,8)+D$3,Datenquellen!$F$7:$H$45,3,FALSE))," ",VLOOKUP(EDATE('Projektkostenkalkulation EP'!$B$4,8)+D$3,Datenquellen!$F$7:$H$45,3,FALSE))="X"
                                    ),
                          "X",
                          IF((((NETWORKDAYS('Projektkostenkalkulation EP'!$J$8,EOMONTH('Projektkostenkalkulation EP'!$J$8,0)))*('Projektkostenkalkulation EP'!$N$44/5)*
                                        'Projektkostenkalkulation EP'!$J$28)-SUM($B$29:D29))&gt;('Projektkostenkalkulation EP'!$N$44/5),('Projektkostenkalkulation EP'!$N$44/5),
                                         (NETWORKDAYS('Projektkostenkalkulation EP'!$J$8,
                                          EOMONTH('Projektkostenkalkulation EP'!$J$8,0)))*('Projektkostenkalkulation EP'!$N$44/5)*'Projektkostenkalkulation EP'!$J$28-SUM($B$29:D29))
                          ),
               "X"
            )</f>
        <v>0</v>
      </c>
      <c r="F29" s="122">
        <f xml:space="preserve"> IF(TEXT((EDATE('Projektkostenkalkulation EP'!$B$4,8)+E$3),"MM")=TEXT((EDATE('Projektkostenkalkulation EP'!$B$4,8)+(E$3-1)),"MM"),
             IF(
                        OR(
                                    TEXT((EDATE('Projektkostenkalkulation EP'!$B$4,8)+E$3),"TTT") = "Sa",
                                    TEXT((EDATE('Projektkostenkalkulation EP'!$B$4,8)+E$3),"TTT") = "So",
                                    IF(ISNA(VLOOKUP(EDATE('Projektkostenkalkulation EP'!$B$4,8)+E$3,Datenquellen!$F$7:$H$45,3,FALSE))," ",VLOOKUP(EDATE('Projektkostenkalkulation EP'!$B$4,8)+E$3,Datenquellen!$F$7:$H$45,3,FALSE))="X"
                                    ),
                          "X",
                          IF((((NETWORKDAYS('Projektkostenkalkulation EP'!$J$8,EOMONTH('Projektkostenkalkulation EP'!$J$8,0)))*('Projektkostenkalkulation EP'!$N$44/5)*
                                        'Projektkostenkalkulation EP'!$J$28)-SUM($B$29:E29))&gt;('Projektkostenkalkulation EP'!$N$44/5),('Projektkostenkalkulation EP'!$N$44/5),
                                         (NETWORKDAYS('Projektkostenkalkulation EP'!$J$8,
                                          EOMONTH('Projektkostenkalkulation EP'!$J$8,0)))*('Projektkostenkalkulation EP'!$N$44/5)*'Projektkostenkalkulation EP'!$J$28-SUM($B$29:E29))
                          ),
               "X"
            )</f>
        <v>0</v>
      </c>
      <c r="G29" s="122">
        <f xml:space="preserve"> IF(TEXT((EDATE('Projektkostenkalkulation EP'!$B$4,8)+F$3),"MM")=TEXT((EDATE('Projektkostenkalkulation EP'!$B$4,8)+(F$3-1)),"MM"),
             IF(
                        OR(
                                    TEXT((EDATE('Projektkostenkalkulation EP'!$B$4,8)+F$3),"TTT") = "Sa",
                                    TEXT((EDATE('Projektkostenkalkulation EP'!$B$4,8)+F$3),"TTT") = "So",
                                    IF(ISNA(VLOOKUP(EDATE('Projektkostenkalkulation EP'!$B$4,8)+F$3,Datenquellen!$F$7:$H$45,3,FALSE))," ",VLOOKUP(EDATE('Projektkostenkalkulation EP'!$B$4,8)+F$3,Datenquellen!$F$7:$H$45,3,FALSE))="X"
                                    ),
                          "X",
                          IF((((NETWORKDAYS('Projektkostenkalkulation EP'!$J$8,EOMONTH('Projektkostenkalkulation EP'!$J$8,0)))*('Projektkostenkalkulation EP'!$N$44/5)*
                                        'Projektkostenkalkulation EP'!$J$28)-SUM($B$29:F29))&gt;('Projektkostenkalkulation EP'!$N$44/5),('Projektkostenkalkulation EP'!$N$44/5),
                                         (NETWORKDAYS('Projektkostenkalkulation EP'!$J$8,
                                          EOMONTH('Projektkostenkalkulation EP'!$J$8,0)))*('Projektkostenkalkulation EP'!$N$44/5)*'Projektkostenkalkulation EP'!$J$28-SUM($B$29:F29))
                          ),
               "X"
            )</f>
        <v>0</v>
      </c>
      <c r="H29" s="122" t="str">
        <f xml:space="preserve"> IF(TEXT((EDATE('Projektkostenkalkulation EP'!$B$4,8)+G$3),"MM")=TEXT((EDATE('Projektkostenkalkulation EP'!$B$4,8)+(G$3-1)),"MM"),
             IF(
                        OR(
                                    TEXT((EDATE('Projektkostenkalkulation EP'!$B$4,8)+G$3),"TTT") = "Sa",
                                    TEXT((EDATE('Projektkostenkalkulation EP'!$B$4,8)+G$3),"TTT") = "So",
                                    IF(ISNA(VLOOKUP(EDATE('Projektkostenkalkulation EP'!$B$4,8)+G$3,Datenquellen!$F$7:$H$45,3,FALSE))," ",VLOOKUP(EDATE('Projektkostenkalkulation EP'!$B$4,8)+G$3,Datenquellen!$F$7:$H$45,3,FALSE))="X"
                                    ),
                          "X",
                          IF((((NETWORKDAYS('Projektkostenkalkulation EP'!$J$8,EOMONTH('Projektkostenkalkulation EP'!$J$8,0)))*('Projektkostenkalkulation EP'!$N$44/5)*
                                        'Projektkostenkalkulation EP'!$J$28)-SUM($B$29:G29))&gt;('Projektkostenkalkulation EP'!$N$44/5),('Projektkostenkalkulation EP'!$N$44/5),
                                         (NETWORKDAYS('Projektkostenkalkulation EP'!$J$8,
                                          EOMONTH('Projektkostenkalkulation EP'!$J$8,0)))*('Projektkostenkalkulation EP'!$N$44/5)*'Projektkostenkalkulation EP'!$J$28-SUM($B$29:G29))
                          ),
               "X"
            )</f>
        <v>X</v>
      </c>
      <c r="I29" s="122" t="str">
        <f xml:space="preserve"> IF(TEXT((EDATE('Projektkostenkalkulation EP'!$B$4,8)+H$3),"MM")=TEXT((EDATE('Projektkostenkalkulation EP'!$B$4,8)+(H$3-1)),"MM"),
             IF(
                        OR(
                                    TEXT((EDATE('Projektkostenkalkulation EP'!$B$4,8)+H$3),"TTT") = "Sa",
                                    TEXT((EDATE('Projektkostenkalkulation EP'!$B$4,8)+H$3),"TTT") = "So",
                                    IF(ISNA(VLOOKUP(EDATE('Projektkostenkalkulation EP'!$B$4,8)+H$3,Datenquellen!$F$7:$H$45,3,FALSE))," ",VLOOKUP(EDATE('Projektkostenkalkulation EP'!$B$4,8)+H$3,Datenquellen!$F$7:$H$45,3,FALSE))="X"
                                    ),
                          "X",
                          IF((((NETWORKDAYS('Projektkostenkalkulation EP'!$J$8,EOMONTH('Projektkostenkalkulation EP'!$J$8,0)))*('Projektkostenkalkulation EP'!$N$44/5)*
                                        'Projektkostenkalkulation EP'!$J$28)-SUM($B$29:H29))&gt;('Projektkostenkalkulation EP'!$N$44/5),('Projektkostenkalkulation EP'!$N$44/5),
                                         (NETWORKDAYS('Projektkostenkalkulation EP'!$J$8,
                                          EOMONTH('Projektkostenkalkulation EP'!$J$8,0)))*('Projektkostenkalkulation EP'!$N$44/5)*'Projektkostenkalkulation EP'!$J$28-SUM($B$29:H29))
                          ),
               "X"
            )</f>
        <v>X</v>
      </c>
      <c r="J29" s="122">
        <f xml:space="preserve"> IF(TEXT((EDATE('Projektkostenkalkulation EP'!$B$4,8)+I$3),"MM")=TEXT((EDATE('Projektkostenkalkulation EP'!$B$4,8)+(I$3-1)),"MM"),
             IF(
                        OR(
                                    TEXT((EDATE('Projektkostenkalkulation EP'!$B$4,8)+I$3),"TTT") = "Sa",
                                    TEXT((EDATE('Projektkostenkalkulation EP'!$B$4,8)+I$3),"TTT") = "So",
                                    IF(ISNA(VLOOKUP(EDATE('Projektkostenkalkulation EP'!$B$4,8)+I$3,Datenquellen!$F$7:$H$45,3,FALSE))," ",VLOOKUP(EDATE('Projektkostenkalkulation EP'!$B$4,8)+I$3,Datenquellen!$F$7:$H$45,3,FALSE))="X"
                                    ),
                          "X",
                          IF((((NETWORKDAYS('Projektkostenkalkulation EP'!$J$8,EOMONTH('Projektkostenkalkulation EP'!$J$8,0)))*('Projektkostenkalkulation EP'!$N$44/5)*
                                        'Projektkostenkalkulation EP'!$J$28)-SUM($B$29:I29))&gt;('Projektkostenkalkulation EP'!$N$44/5),('Projektkostenkalkulation EP'!$N$44/5),
                                         (NETWORKDAYS('Projektkostenkalkulation EP'!$J$8,
                                          EOMONTH('Projektkostenkalkulation EP'!$J$8,0)))*('Projektkostenkalkulation EP'!$N$44/5)*'Projektkostenkalkulation EP'!$J$28-SUM($B$29:I29))
                          ),
               "X"
            )</f>
        <v>0</v>
      </c>
      <c r="K29" s="122">
        <f xml:space="preserve"> IF(TEXT((EDATE('Projektkostenkalkulation EP'!$B$4,8)+J$3),"MM")=TEXT((EDATE('Projektkostenkalkulation EP'!$B$4,8)+(J$3-1)),"MM"),
             IF(
                        OR(
                                    TEXT((EDATE('Projektkostenkalkulation EP'!$B$4,8)+J$3),"TTT") = "Sa",
                                    TEXT((EDATE('Projektkostenkalkulation EP'!$B$4,8)+J$3),"TTT") = "So",
                                    IF(ISNA(VLOOKUP(EDATE('Projektkostenkalkulation EP'!$B$4,8)+J$3,Datenquellen!$F$7:$H$45,3,FALSE))," ",VLOOKUP(EDATE('Projektkostenkalkulation EP'!$B$4,8)+J$3,Datenquellen!$F$7:$H$45,3,FALSE))="X"
                                    ),
                          "X",
                          IF((((NETWORKDAYS('Projektkostenkalkulation EP'!$J$8,EOMONTH('Projektkostenkalkulation EP'!$J$8,0)))*('Projektkostenkalkulation EP'!$N$44/5)*
                                        'Projektkostenkalkulation EP'!$J$28)-SUM($B$29:J29))&gt;('Projektkostenkalkulation EP'!$N$44/5),('Projektkostenkalkulation EP'!$N$44/5),
                                         (NETWORKDAYS('Projektkostenkalkulation EP'!$J$8,
                                          EOMONTH('Projektkostenkalkulation EP'!$J$8,0)))*('Projektkostenkalkulation EP'!$N$44/5)*'Projektkostenkalkulation EP'!$J$28-SUM($B$29:J29))
                          ),
               "X"
            )</f>
        <v>0</v>
      </c>
      <c r="L29" s="122">
        <f xml:space="preserve"> IF(TEXT((EDATE('Projektkostenkalkulation EP'!$B$4,8)+K$3),"MM")=TEXT((EDATE('Projektkostenkalkulation EP'!$B$4,8)+(K$3-1)),"MM"),
             IF(
                        OR(
                                    TEXT((EDATE('Projektkostenkalkulation EP'!$B$4,8)+K$3),"TTT") = "Sa",
                                    TEXT((EDATE('Projektkostenkalkulation EP'!$B$4,8)+K$3),"TTT") = "So",
                                    IF(ISNA(VLOOKUP(EDATE('Projektkostenkalkulation EP'!$B$4,8)+K$3,Datenquellen!$F$7:$H$45,3,FALSE))," ",VLOOKUP(EDATE('Projektkostenkalkulation EP'!$B$4,8)+K$3,Datenquellen!$F$7:$H$45,3,FALSE))="X"
                                    ),
                          "X",
                          IF((((NETWORKDAYS('Projektkostenkalkulation EP'!$J$8,EOMONTH('Projektkostenkalkulation EP'!$J$8,0)))*('Projektkostenkalkulation EP'!$N$44/5)*
                                        'Projektkostenkalkulation EP'!$J$28)-SUM($B$29:K29))&gt;('Projektkostenkalkulation EP'!$N$44/5),('Projektkostenkalkulation EP'!$N$44/5),
                                         (NETWORKDAYS('Projektkostenkalkulation EP'!$J$8,
                                          EOMONTH('Projektkostenkalkulation EP'!$J$8,0)))*('Projektkostenkalkulation EP'!$N$44/5)*'Projektkostenkalkulation EP'!$J$28-SUM($B$29:K29))
                          ),
               "X"
            )</f>
        <v>0</v>
      </c>
      <c r="M29" s="122">
        <f xml:space="preserve"> IF(TEXT((EDATE('Projektkostenkalkulation EP'!$B$4,8)+L$3),"MM")=TEXT((EDATE('Projektkostenkalkulation EP'!$B$4,8)+(L$3-1)),"MM"),
             IF(
                        OR(
                                    TEXT((EDATE('Projektkostenkalkulation EP'!$B$4,8)+L$3),"TTT") = "Sa",
                                    TEXT((EDATE('Projektkostenkalkulation EP'!$B$4,8)+L$3),"TTT") = "So",
                                    IF(ISNA(VLOOKUP(EDATE('Projektkostenkalkulation EP'!$B$4,8)+L$3,Datenquellen!$F$7:$H$45,3,FALSE))," ",VLOOKUP(EDATE('Projektkostenkalkulation EP'!$B$4,8)+L$3,Datenquellen!$F$7:$H$45,3,FALSE))="X"
                                    ),
                          "X",
                          IF((((NETWORKDAYS('Projektkostenkalkulation EP'!$J$8,EOMONTH('Projektkostenkalkulation EP'!$J$8,0)))*('Projektkostenkalkulation EP'!$N$44/5)*
                                        'Projektkostenkalkulation EP'!$J$28)-SUM($B$29:L29))&gt;('Projektkostenkalkulation EP'!$N$44/5),('Projektkostenkalkulation EP'!$N$44/5),
                                         (NETWORKDAYS('Projektkostenkalkulation EP'!$J$8,
                                          EOMONTH('Projektkostenkalkulation EP'!$J$8,0)))*('Projektkostenkalkulation EP'!$N$44/5)*'Projektkostenkalkulation EP'!$J$28-SUM($B$29:L29))
                          ),
               "X"
            )</f>
        <v>0</v>
      </c>
      <c r="N29" s="122">
        <f xml:space="preserve"> IF(TEXT((EDATE('Projektkostenkalkulation EP'!$B$4,8)+M$3),"MM")=TEXT((EDATE('Projektkostenkalkulation EP'!$B$4,8)+(M$3-1)),"MM"),
             IF(
                        OR(
                                    TEXT((EDATE('Projektkostenkalkulation EP'!$B$4,8)+M$3),"TTT") = "Sa",
                                    TEXT((EDATE('Projektkostenkalkulation EP'!$B$4,8)+M$3),"TTT") = "So",
                                    IF(ISNA(VLOOKUP(EDATE('Projektkostenkalkulation EP'!$B$4,8)+M$3,Datenquellen!$F$7:$H$45,3,FALSE))," ",VLOOKUP(EDATE('Projektkostenkalkulation EP'!$B$4,8)+M$3,Datenquellen!$F$7:$H$45,3,FALSE))="X"
                                    ),
                          "X",
                          IF((((NETWORKDAYS('Projektkostenkalkulation EP'!$J$8,EOMONTH('Projektkostenkalkulation EP'!$J$8,0)))*('Projektkostenkalkulation EP'!$N$44/5)*
                                        'Projektkostenkalkulation EP'!$J$28)-SUM($B$29:M29))&gt;('Projektkostenkalkulation EP'!$N$44/5),('Projektkostenkalkulation EP'!$N$44/5),
                                         (NETWORKDAYS('Projektkostenkalkulation EP'!$J$8,
                                          EOMONTH('Projektkostenkalkulation EP'!$J$8,0)))*('Projektkostenkalkulation EP'!$N$44/5)*'Projektkostenkalkulation EP'!$J$28-SUM($B$29:M29))
                          ),
               "X"
            )</f>
        <v>0</v>
      </c>
      <c r="O29" s="122" t="str">
        <f xml:space="preserve"> IF(TEXT((EDATE('Projektkostenkalkulation EP'!$B$4,8)+N$3),"MM")=TEXT((EDATE('Projektkostenkalkulation EP'!$B$4,8)+(N$3-1)),"MM"),
             IF(
                        OR(
                                    TEXT((EDATE('Projektkostenkalkulation EP'!$B$4,8)+N$3),"TTT") = "Sa",
                                    TEXT((EDATE('Projektkostenkalkulation EP'!$B$4,8)+N$3),"TTT") = "So",
                                    IF(ISNA(VLOOKUP(EDATE('Projektkostenkalkulation EP'!$B$4,8)+N$3,Datenquellen!$F$7:$H$45,3,FALSE))," ",VLOOKUP(EDATE('Projektkostenkalkulation EP'!$B$4,8)+N$3,Datenquellen!$F$7:$H$45,3,FALSE))="X"
                                    ),
                          "X",
                          IF((((NETWORKDAYS('Projektkostenkalkulation EP'!$J$8,EOMONTH('Projektkostenkalkulation EP'!$J$8,0)))*('Projektkostenkalkulation EP'!$N$44/5)*
                                        'Projektkostenkalkulation EP'!$J$28)-SUM($B$29:N29))&gt;('Projektkostenkalkulation EP'!$N$44/5),('Projektkostenkalkulation EP'!$N$44/5),
                                         (NETWORKDAYS('Projektkostenkalkulation EP'!$J$8,
                                          EOMONTH('Projektkostenkalkulation EP'!$J$8,0)))*('Projektkostenkalkulation EP'!$N$44/5)*'Projektkostenkalkulation EP'!$J$28-SUM($B$29:N29))
                          ),
               "X"
            )</f>
        <v>X</v>
      </c>
      <c r="P29" s="122" t="str">
        <f xml:space="preserve"> IF(TEXT((EDATE('Projektkostenkalkulation EP'!$B$4,8)+O$3),"MM")=TEXT((EDATE('Projektkostenkalkulation EP'!$B$4,8)+(O$3-1)),"MM"),
             IF(
                        OR(
                                    TEXT((EDATE('Projektkostenkalkulation EP'!$B$4,8)+O$3),"TTT") = "Sa",
                                    TEXT((EDATE('Projektkostenkalkulation EP'!$B$4,8)+O$3),"TTT") = "So",
                                    IF(ISNA(VLOOKUP(EDATE('Projektkostenkalkulation EP'!$B$4,8)+O$3,Datenquellen!$F$7:$H$45,3,FALSE))," ",VLOOKUP(EDATE('Projektkostenkalkulation EP'!$B$4,8)+O$3,Datenquellen!$F$7:$H$45,3,FALSE))="X"
                                    ),
                          "X",
                          IF((((NETWORKDAYS('Projektkostenkalkulation EP'!$J$8,EOMONTH('Projektkostenkalkulation EP'!$J$8,0)))*('Projektkostenkalkulation EP'!$N$44/5)*
                                        'Projektkostenkalkulation EP'!$J$28)-SUM($B$29:O29))&gt;('Projektkostenkalkulation EP'!$N$44/5),('Projektkostenkalkulation EP'!$N$44/5),
                                         (NETWORKDAYS('Projektkostenkalkulation EP'!$J$8,
                                          EOMONTH('Projektkostenkalkulation EP'!$J$8,0)))*('Projektkostenkalkulation EP'!$N$44/5)*'Projektkostenkalkulation EP'!$J$28-SUM($B$29:O29))
                          ),
               "X"
            )</f>
        <v>X</v>
      </c>
      <c r="Q29" s="122">
        <f xml:space="preserve"> IF(TEXT((EDATE('Projektkostenkalkulation EP'!$B$4,8)+P$3),"MM")=TEXT((EDATE('Projektkostenkalkulation EP'!$B$4,8)+(P$3-1)),"MM"),
             IF(
                        OR(
                                    TEXT((EDATE('Projektkostenkalkulation EP'!$B$4,8)+P$3),"TTT") = "Sa",
                                    TEXT((EDATE('Projektkostenkalkulation EP'!$B$4,8)+P$3),"TTT") = "So",
                                    IF(ISNA(VLOOKUP(EDATE('Projektkostenkalkulation EP'!$B$4,8)+P$3,Datenquellen!$F$7:$H$45,3,FALSE))," ",VLOOKUP(EDATE('Projektkostenkalkulation EP'!$B$4,8)+P$3,Datenquellen!$F$7:$H$45,3,FALSE))="X"
                                    ),
                          "X",
                          IF((((NETWORKDAYS('Projektkostenkalkulation EP'!$J$8,EOMONTH('Projektkostenkalkulation EP'!$J$8,0)))*('Projektkostenkalkulation EP'!$N$44/5)*
                                        'Projektkostenkalkulation EP'!$J$28)-SUM($B$29:P29))&gt;('Projektkostenkalkulation EP'!$N$44/5),('Projektkostenkalkulation EP'!$N$44/5),
                                         (NETWORKDAYS('Projektkostenkalkulation EP'!$J$8,
                                          EOMONTH('Projektkostenkalkulation EP'!$J$8,0)))*('Projektkostenkalkulation EP'!$N$44/5)*'Projektkostenkalkulation EP'!$J$28-SUM($B$29:P29))
                          ),
               "X"
            )</f>
        <v>0</v>
      </c>
      <c r="R29" s="122">
        <f xml:space="preserve"> IF(TEXT((EDATE('Projektkostenkalkulation EP'!$B$4,8)+Q$3),"MM")=TEXT((EDATE('Projektkostenkalkulation EP'!$B$4,8)+(Q$3-1)),"MM"),
             IF(
                        OR(
                                    TEXT((EDATE('Projektkostenkalkulation EP'!$B$4,8)+Q$3),"TTT") = "Sa",
                                    TEXT((EDATE('Projektkostenkalkulation EP'!$B$4,8)+Q$3),"TTT") = "So",
                                    IF(ISNA(VLOOKUP(EDATE('Projektkostenkalkulation EP'!$B$4,8)+Q$3,Datenquellen!$F$7:$H$45,3,FALSE))," ",VLOOKUP(EDATE('Projektkostenkalkulation EP'!$B$4,8)+Q$3,Datenquellen!$F$7:$H$45,3,FALSE))="X"
                                    ),
                          "X",
                          IF((((NETWORKDAYS('Projektkostenkalkulation EP'!$J$8,EOMONTH('Projektkostenkalkulation EP'!$J$8,0)))*('Projektkostenkalkulation EP'!$N$44/5)*
                                        'Projektkostenkalkulation EP'!$J$28)-SUM($B$29:Q29))&gt;('Projektkostenkalkulation EP'!$N$44/5),('Projektkostenkalkulation EP'!$N$44/5),
                                         (NETWORKDAYS('Projektkostenkalkulation EP'!$J$8,
                                          EOMONTH('Projektkostenkalkulation EP'!$J$8,0)))*('Projektkostenkalkulation EP'!$N$44/5)*'Projektkostenkalkulation EP'!$J$28-SUM($B$29:Q29))
                          ),
               "X"
            )</f>
        <v>0</v>
      </c>
      <c r="S29" s="122">
        <f xml:space="preserve"> IF(TEXT((EDATE('Projektkostenkalkulation EP'!$B$4,8)+R$3),"MM")=TEXT((EDATE('Projektkostenkalkulation EP'!$B$4,8)+(R$3-1)),"MM"),
             IF(
                        OR(
                                    TEXT((EDATE('Projektkostenkalkulation EP'!$B$4,8)+R$3),"TTT") = "Sa",
                                    TEXT((EDATE('Projektkostenkalkulation EP'!$B$4,8)+R$3),"TTT") = "So",
                                    IF(ISNA(VLOOKUP(EDATE('Projektkostenkalkulation EP'!$B$4,8)+R$3,Datenquellen!$F$7:$H$45,3,FALSE))," ",VLOOKUP(EDATE('Projektkostenkalkulation EP'!$B$4,8)+R$3,Datenquellen!$F$7:$H$45,3,FALSE))="X"
                                    ),
                          "X",
                          IF((((NETWORKDAYS('Projektkostenkalkulation EP'!$J$8,EOMONTH('Projektkostenkalkulation EP'!$J$8,0)))*('Projektkostenkalkulation EP'!$N$44/5)*
                                        'Projektkostenkalkulation EP'!$J$28)-SUM($B$29:R29))&gt;('Projektkostenkalkulation EP'!$N$44/5),('Projektkostenkalkulation EP'!$N$44/5),
                                         (NETWORKDAYS('Projektkostenkalkulation EP'!$J$8,
                                          EOMONTH('Projektkostenkalkulation EP'!$J$8,0)))*('Projektkostenkalkulation EP'!$N$44/5)*'Projektkostenkalkulation EP'!$J$28-SUM($B$29:R29))
                          ),
               "X"
            )</f>
        <v>0</v>
      </c>
      <c r="T29" s="122">
        <f xml:space="preserve"> IF(TEXT((EDATE('Projektkostenkalkulation EP'!$B$4,8)+S$3),"MM")=TEXT((EDATE('Projektkostenkalkulation EP'!$B$4,8)+(S$3-1)),"MM"),
             IF(
                        OR(
                                    TEXT((EDATE('Projektkostenkalkulation EP'!$B$4,8)+S$3),"TTT") = "Sa",
                                    TEXT((EDATE('Projektkostenkalkulation EP'!$B$4,8)+S$3),"TTT") = "So",
                                    IF(ISNA(VLOOKUP(EDATE('Projektkostenkalkulation EP'!$B$4,8)+S$3,Datenquellen!$F$7:$H$45,3,FALSE))," ",VLOOKUP(EDATE('Projektkostenkalkulation EP'!$B$4,8)+S$3,Datenquellen!$F$7:$H$45,3,FALSE))="X"
                                    ),
                          "X",
                          IF((((NETWORKDAYS('Projektkostenkalkulation EP'!$J$8,EOMONTH('Projektkostenkalkulation EP'!$J$8,0)))*('Projektkostenkalkulation EP'!$N$44/5)*
                                        'Projektkostenkalkulation EP'!$J$28)-SUM($B$29:S29))&gt;('Projektkostenkalkulation EP'!$N$44/5),('Projektkostenkalkulation EP'!$N$44/5),
                                         (NETWORKDAYS('Projektkostenkalkulation EP'!$J$8,
                                          EOMONTH('Projektkostenkalkulation EP'!$J$8,0)))*('Projektkostenkalkulation EP'!$N$44/5)*'Projektkostenkalkulation EP'!$J$28-SUM($B$29:S29))
                          ),
               "X"
            )</f>
        <v>0</v>
      </c>
      <c r="U29" s="122">
        <f xml:space="preserve"> IF(TEXT((EDATE('Projektkostenkalkulation EP'!$B$4,8)+T$3),"MM")=TEXT((EDATE('Projektkostenkalkulation EP'!$B$4,8)+(T$3-1)),"MM"),
             IF(
                        OR(
                                    TEXT((EDATE('Projektkostenkalkulation EP'!$B$4,8)+T$3),"TTT") = "Sa",
                                    TEXT((EDATE('Projektkostenkalkulation EP'!$B$4,8)+T$3),"TTT") = "So",
                                    IF(ISNA(VLOOKUP(EDATE('Projektkostenkalkulation EP'!$B$4,8)+T$3,Datenquellen!$F$7:$H$45,3,FALSE))," ",VLOOKUP(EDATE('Projektkostenkalkulation EP'!$B$4,8)+T$3,Datenquellen!$F$7:$H$45,3,FALSE))="X"
                                    ),
                          "X",
                          IF((((NETWORKDAYS('Projektkostenkalkulation EP'!$J$8,EOMONTH('Projektkostenkalkulation EP'!$J$8,0)))*('Projektkostenkalkulation EP'!$N$44/5)*
                                        'Projektkostenkalkulation EP'!$J$28)-SUM($B$29:T29))&gt;('Projektkostenkalkulation EP'!$N$44/5),('Projektkostenkalkulation EP'!$N$44/5),
                                         (NETWORKDAYS('Projektkostenkalkulation EP'!$J$8,
                                          EOMONTH('Projektkostenkalkulation EP'!$J$8,0)))*('Projektkostenkalkulation EP'!$N$44/5)*'Projektkostenkalkulation EP'!$J$28-SUM($B$29:T29))
                          ),
               "X"
            )</f>
        <v>0</v>
      </c>
      <c r="V29" s="122" t="str">
        <f xml:space="preserve"> IF(TEXT((EDATE('Projektkostenkalkulation EP'!$B$4,8)+U$3),"MM")=TEXT((EDATE('Projektkostenkalkulation EP'!$B$4,8)+(U$3-1)),"MM"),
             IF(
                        OR(
                                    TEXT((EDATE('Projektkostenkalkulation EP'!$B$4,8)+U$3),"TTT") = "Sa",
                                    TEXT((EDATE('Projektkostenkalkulation EP'!$B$4,8)+U$3),"TTT") = "So",
                                    IF(ISNA(VLOOKUP(EDATE('Projektkostenkalkulation EP'!$B$4,8)+U$3,Datenquellen!$F$7:$H$45,3,FALSE))," ",VLOOKUP(EDATE('Projektkostenkalkulation EP'!$B$4,8)+U$3,Datenquellen!$F$7:$H$45,3,FALSE))="X"
                                    ),
                          "X",
                          IF((((NETWORKDAYS('Projektkostenkalkulation EP'!$J$8,EOMONTH('Projektkostenkalkulation EP'!$J$8,0)))*('Projektkostenkalkulation EP'!$N$44/5)*
                                        'Projektkostenkalkulation EP'!$J$28)-SUM($B$29:U29))&gt;('Projektkostenkalkulation EP'!$N$44/5),('Projektkostenkalkulation EP'!$N$44/5),
                                         (NETWORKDAYS('Projektkostenkalkulation EP'!$J$8,
                                          EOMONTH('Projektkostenkalkulation EP'!$J$8,0)))*('Projektkostenkalkulation EP'!$N$44/5)*'Projektkostenkalkulation EP'!$J$28-SUM($B$29:U29))
                          ),
               "X"
            )</f>
        <v>X</v>
      </c>
      <c r="W29" s="122" t="str">
        <f xml:space="preserve"> IF(TEXT((EDATE('Projektkostenkalkulation EP'!$B$4,8)+V$3),"MM")=TEXT((EDATE('Projektkostenkalkulation EP'!$B$4,8)+(V$3-1)),"MM"),
             IF(
                        OR(
                                    TEXT((EDATE('Projektkostenkalkulation EP'!$B$4,8)+V$3),"TTT") = "Sa",
                                    TEXT((EDATE('Projektkostenkalkulation EP'!$B$4,8)+V$3),"TTT") = "So",
                                    IF(ISNA(VLOOKUP(EDATE('Projektkostenkalkulation EP'!$B$4,8)+V$3,Datenquellen!$F$7:$H$45,3,FALSE))," ",VLOOKUP(EDATE('Projektkostenkalkulation EP'!$B$4,8)+V$3,Datenquellen!$F$7:$H$45,3,FALSE))="X"
                                    ),
                          "X",
                          IF((((NETWORKDAYS('Projektkostenkalkulation EP'!$J$8,EOMONTH('Projektkostenkalkulation EP'!$J$8,0)))*('Projektkostenkalkulation EP'!$N$44/5)*
                                        'Projektkostenkalkulation EP'!$J$28)-SUM($B$29:V29))&gt;('Projektkostenkalkulation EP'!$N$44/5),('Projektkostenkalkulation EP'!$N$44/5),
                                         (NETWORKDAYS('Projektkostenkalkulation EP'!$J$8,
                                          EOMONTH('Projektkostenkalkulation EP'!$J$8,0)))*('Projektkostenkalkulation EP'!$N$44/5)*'Projektkostenkalkulation EP'!$J$28-SUM($B$29:V29))
                          ),
               "X"
            )</f>
        <v>X</v>
      </c>
      <c r="X29" s="122">
        <f xml:space="preserve"> IF(TEXT((EDATE('Projektkostenkalkulation EP'!$B$4,8)+W$3),"MM")=TEXT((EDATE('Projektkostenkalkulation EP'!$B$4,8)+(W$3-1)),"MM"),
             IF(
                        OR(
                                    TEXT((EDATE('Projektkostenkalkulation EP'!$B$4,8)+W$3),"TTT") = "Sa",
                                    TEXT((EDATE('Projektkostenkalkulation EP'!$B$4,8)+W$3),"TTT") = "So",
                                    IF(ISNA(VLOOKUP(EDATE('Projektkostenkalkulation EP'!$B$4,8)+W$3,Datenquellen!$F$7:$H$45,3,FALSE))," ",VLOOKUP(EDATE('Projektkostenkalkulation EP'!$B$4,8)+W$3,Datenquellen!$F$7:$H$45,3,FALSE))="X"
                                    ),
                          "X",
                          IF((((NETWORKDAYS('Projektkostenkalkulation EP'!$J$8,EOMONTH('Projektkostenkalkulation EP'!$J$8,0)))*('Projektkostenkalkulation EP'!$N$44/5)*
                                        'Projektkostenkalkulation EP'!$J$28)-SUM($B$29:W29))&gt;('Projektkostenkalkulation EP'!$N$44/5),('Projektkostenkalkulation EP'!$N$44/5),
                                         (NETWORKDAYS('Projektkostenkalkulation EP'!$J$8,
                                          EOMONTH('Projektkostenkalkulation EP'!$J$8,0)))*('Projektkostenkalkulation EP'!$N$44/5)*'Projektkostenkalkulation EP'!$J$28-SUM($B$29:W29))
                          ),
               "X"
            )</f>
        <v>0</v>
      </c>
      <c r="Y29" s="122">
        <f xml:space="preserve"> IF(TEXT((EDATE('Projektkostenkalkulation EP'!$B$4,8)+X$3),"MM")=TEXT((EDATE('Projektkostenkalkulation EP'!$B$4,8)+(X$3-1)),"MM"),
             IF(
                        OR(
                                    TEXT((EDATE('Projektkostenkalkulation EP'!$B$4,8)+X$3),"TTT") = "Sa",
                                    TEXT((EDATE('Projektkostenkalkulation EP'!$B$4,8)+X$3),"TTT") = "So",
                                    IF(ISNA(VLOOKUP(EDATE('Projektkostenkalkulation EP'!$B$4,8)+X$3,Datenquellen!$F$7:$H$45,3,FALSE))," ",VLOOKUP(EDATE('Projektkostenkalkulation EP'!$B$4,8)+X$3,Datenquellen!$F$7:$H$45,3,FALSE))="X"
                                    ),
                          "X",
                          IF((((NETWORKDAYS('Projektkostenkalkulation EP'!$J$8,EOMONTH('Projektkostenkalkulation EP'!$J$8,0)))*('Projektkostenkalkulation EP'!$N$44/5)*
                                        'Projektkostenkalkulation EP'!$J$28)-SUM($B$29:X29))&gt;('Projektkostenkalkulation EP'!$N$44/5),('Projektkostenkalkulation EP'!$N$44/5),
                                         (NETWORKDAYS('Projektkostenkalkulation EP'!$J$8,
                                          EOMONTH('Projektkostenkalkulation EP'!$J$8,0)))*('Projektkostenkalkulation EP'!$N$44/5)*'Projektkostenkalkulation EP'!$J$28-SUM($B$29:X29))
                          ),
               "X"
            )</f>
        <v>0</v>
      </c>
      <c r="Z29" s="122">
        <f xml:space="preserve"> IF(TEXT((EDATE('Projektkostenkalkulation EP'!$B$4,8)+Y$3),"MM")=TEXT((EDATE('Projektkostenkalkulation EP'!$B$4,8)+(Y$3-1)),"MM"),
             IF(
                        OR(
                                    TEXT((EDATE('Projektkostenkalkulation EP'!$B$4,8)+Y$3),"TTT") = "Sa",
                                    TEXT((EDATE('Projektkostenkalkulation EP'!$B$4,8)+Y$3),"TTT") = "So",
                                    IF(ISNA(VLOOKUP(EDATE('Projektkostenkalkulation EP'!$B$4,8)+Y$3,Datenquellen!$F$7:$H$45,3,FALSE))," ",VLOOKUP(EDATE('Projektkostenkalkulation EP'!$B$4,8)+Y$3,Datenquellen!$F$7:$H$45,3,FALSE))="X"
                                    ),
                          "X",
                          IF((((NETWORKDAYS('Projektkostenkalkulation EP'!$J$8,EOMONTH('Projektkostenkalkulation EP'!$J$8,0)))*('Projektkostenkalkulation EP'!$N$44/5)*
                                        'Projektkostenkalkulation EP'!$J$28)-SUM($B$29:Y29))&gt;('Projektkostenkalkulation EP'!$N$44/5),('Projektkostenkalkulation EP'!$N$44/5),
                                         (NETWORKDAYS('Projektkostenkalkulation EP'!$J$8,
                                          EOMONTH('Projektkostenkalkulation EP'!$J$8,0)))*('Projektkostenkalkulation EP'!$N$44/5)*'Projektkostenkalkulation EP'!$J$28-SUM($B$29:Y29))
                          ),
               "X"
            )</f>
        <v>0</v>
      </c>
      <c r="AA29" s="122">
        <f xml:space="preserve"> IF(TEXT((EDATE('Projektkostenkalkulation EP'!$B$4,8)+Z$3),"MM")=TEXT((EDATE('Projektkostenkalkulation EP'!$B$4,8)+(Z$3-1)),"MM"),
             IF(
                        OR(
                                    TEXT((EDATE('Projektkostenkalkulation EP'!$B$4,8)+Z$3),"TTT") = "Sa",
                                    TEXT((EDATE('Projektkostenkalkulation EP'!$B$4,8)+Z$3),"TTT") = "So",
                                    IF(ISNA(VLOOKUP(EDATE('Projektkostenkalkulation EP'!$B$4,8)+Z$3,Datenquellen!$F$7:$H$45,3,FALSE))," ",VLOOKUP(EDATE('Projektkostenkalkulation EP'!$B$4,8)+Z$3,Datenquellen!$F$7:$H$45,3,FALSE))="X"
                                    ),
                          "X",
                          IF((((NETWORKDAYS('Projektkostenkalkulation EP'!$J$8,EOMONTH('Projektkostenkalkulation EP'!$J$8,0)))*('Projektkostenkalkulation EP'!$N$44/5)*
                                        'Projektkostenkalkulation EP'!$J$28)-SUM($B$29:Z29))&gt;('Projektkostenkalkulation EP'!$N$44/5),('Projektkostenkalkulation EP'!$N$44/5),
                                         (NETWORKDAYS('Projektkostenkalkulation EP'!$J$8,
                                          EOMONTH('Projektkostenkalkulation EP'!$J$8,0)))*('Projektkostenkalkulation EP'!$N$44/5)*'Projektkostenkalkulation EP'!$J$28-SUM($B$29:Z29))
                          ),
               "X"
            )</f>
        <v>0</v>
      </c>
      <c r="AB29" s="122">
        <f xml:space="preserve"> IF(TEXT((EDATE('Projektkostenkalkulation EP'!$B$4,8)+AA$3),"MM")=TEXT((EDATE('Projektkostenkalkulation EP'!$B$4,8)+(AA$3-1)),"MM"),
             IF(
                        OR(
                                    TEXT((EDATE('Projektkostenkalkulation EP'!$B$4,8)+AA$3),"TTT") = "Sa",
                                    TEXT((EDATE('Projektkostenkalkulation EP'!$B$4,8)+AA$3),"TTT") = "So",
                                    IF(ISNA(VLOOKUP(EDATE('Projektkostenkalkulation EP'!$B$4,8)+AA$3,Datenquellen!$F$7:$H$45,3,FALSE))," ",VLOOKUP(EDATE('Projektkostenkalkulation EP'!$B$4,8)+AA$3,Datenquellen!$F$7:$H$45,3,FALSE))="X"
                                    ),
                          "X",
                          IF((((NETWORKDAYS('Projektkostenkalkulation EP'!$J$8,EOMONTH('Projektkostenkalkulation EP'!$J$8,0)))*('Projektkostenkalkulation EP'!$N$44/5)*
                                        'Projektkostenkalkulation EP'!$J$28)-SUM($B$29:AA29))&gt;('Projektkostenkalkulation EP'!$N$44/5),('Projektkostenkalkulation EP'!$N$44/5),
                                         (NETWORKDAYS('Projektkostenkalkulation EP'!$J$8,
                                          EOMONTH('Projektkostenkalkulation EP'!$J$8,0)))*('Projektkostenkalkulation EP'!$N$44/5)*'Projektkostenkalkulation EP'!$J$28-SUM($B$29:AA29))
                          ),
               "X"
            )</f>
        <v>0</v>
      </c>
      <c r="AC29" s="122" t="str">
        <f xml:space="preserve"> IF(TEXT((EDATE('Projektkostenkalkulation EP'!$B$4,8)+AB$3),"MM")=TEXT((EDATE('Projektkostenkalkulation EP'!$B$4,8)+(AB$3-1)),"MM"),
             IF(
                        OR(
                                    TEXT((EDATE('Projektkostenkalkulation EP'!$B$4,8)+AB$3),"TTT") = "Sa",
                                    TEXT((EDATE('Projektkostenkalkulation EP'!$B$4,8)+AB$3),"TTT") = "So",
                                    IF(ISNA(VLOOKUP(EDATE('Projektkostenkalkulation EP'!$B$4,8)+AB$3,Datenquellen!$F$7:$H$45,3,FALSE))," ",VLOOKUP(EDATE('Projektkostenkalkulation EP'!$B$4,8)+AB$3,Datenquellen!$F$7:$H$45,3,FALSE))="X"
                                    ),
                          "X",
                          IF((((NETWORKDAYS('Projektkostenkalkulation EP'!$J$8,EOMONTH('Projektkostenkalkulation EP'!$J$8,0)))*('Projektkostenkalkulation EP'!$N$44/5)*
                                        'Projektkostenkalkulation EP'!$J$28)-SUM($B$29:AB29))&gt;('Projektkostenkalkulation EP'!$N$44/5),('Projektkostenkalkulation EP'!$N$44/5),
                                         (NETWORKDAYS('Projektkostenkalkulation EP'!$J$8,
                                          EOMONTH('Projektkostenkalkulation EP'!$J$8,0)))*('Projektkostenkalkulation EP'!$N$44/5)*'Projektkostenkalkulation EP'!$J$28-SUM($B$29:AB29))
                          ),
               "X"
            )</f>
        <v>X</v>
      </c>
      <c r="AD29" s="122" t="str">
        <f xml:space="preserve"> IF(TEXT((EDATE('Projektkostenkalkulation EP'!$B$4,8)+AC$3),"MM")=TEXT((EDATE('Projektkostenkalkulation EP'!$B$4,8)+(AC$3-1)),"MM"),
             IF(
                        OR(
                                    TEXT((EDATE('Projektkostenkalkulation EP'!$B$4,8)+AC$3),"TTT") = "Sa",
                                    TEXT((EDATE('Projektkostenkalkulation EP'!$B$4,8)+AC$3),"TTT") = "So",
                                    IF(ISNA(VLOOKUP(EDATE('Projektkostenkalkulation EP'!$B$4,8)+AC$3,Datenquellen!$F$7:$H$45,3,FALSE))," ",VLOOKUP(EDATE('Projektkostenkalkulation EP'!$B$4,8)+AC$3,Datenquellen!$F$7:$H$45,3,FALSE))="X"
                                    ),
                          "X",
                          IF((((NETWORKDAYS('Projektkostenkalkulation EP'!$J$8,EOMONTH('Projektkostenkalkulation EP'!$J$8,0)))*('Projektkostenkalkulation EP'!$N$44/5)*
                                        'Projektkostenkalkulation EP'!$J$28)-SUM($B$29:AC29))&gt;('Projektkostenkalkulation EP'!$N$44/5),('Projektkostenkalkulation EP'!$N$44/5),
                                         (NETWORKDAYS('Projektkostenkalkulation EP'!$J$8,
                                          EOMONTH('Projektkostenkalkulation EP'!$J$8,0)))*('Projektkostenkalkulation EP'!$N$44/5)*'Projektkostenkalkulation EP'!$J$28-SUM($B$29:AC29))
                          ),
               "X"
            )</f>
        <v>X</v>
      </c>
      <c r="AE29" s="122">
        <f xml:space="preserve"> IF(TEXT((EDATE('Projektkostenkalkulation EP'!$B$4,8)+AD$3),"MM")=TEXT((EDATE('Projektkostenkalkulation EP'!$B$4,8)+(AD$3-1)),"MM"),
             IF(
                        OR(
                                    TEXT((EDATE('Projektkostenkalkulation EP'!$B$4,8)+AD$3),"TTT") = "Sa",
                                    TEXT((EDATE('Projektkostenkalkulation EP'!$B$4,8)+AD$3),"TTT") = "So",
                                    IF(ISNA(VLOOKUP(EDATE('Projektkostenkalkulation EP'!$B$4,8)+AD$3,Datenquellen!$F$7:$H$45,3,FALSE))," ",VLOOKUP(EDATE('Projektkostenkalkulation EP'!$B$4,8)+AD$3,Datenquellen!$F$7:$H$45,3,FALSE))="X"
                                    ),
                          "X",
                          IF((((NETWORKDAYS('Projektkostenkalkulation EP'!$J$8,EOMONTH('Projektkostenkalkulation EP'!$J$8,0)))*('Projektkostenkalkulation EP'!$N$44/5)*
                                        'Projektkostenkalkulation EP'!$J$28)-SUM($B$29:AD29))&gt;('Projektkostenkalkulation EP'!$N$44/5),('Projektkostenkalkulation EP'!$N$44/5),
                                         (NETWORKDAYS('Projektkostenkalkulation EP'!$J$8,
                                          EOMONTH('Projektkostenkalkulation EP'!$J$8,0)))*('Projektkostenkalkulation EP'!$N$44/5)*'Projektkostenkalkulation EP'!$J$28-SUM($B$29:AD29))
                          ),
               "X"
            )</f>
        <v>0</v>
      </c>
      <c r="AF29" s="122" t="str">
        <f xml:space="preserve"> IF(TEXT((EDATE('Projektkostenkalkulation EP'!$B$4,8)+AE$3),"MM")=TEXT((EDATE('Projektkostenkalkulation EP'!$B$4,8)+(AE$3-1)),"MM"),
             IF(
                        OR(
                                    TEXT((EDATE('Projektkostenkalkulation EP'!$B$4,8)+AE$3),"TTT") = "Sa",
                                    TEXT((EDATE('Projektkostenkalkulation EP'!$B$4,8)+AE$3),"TTT") = "So",
                                    IF(ISNA(VLOOKUP(EDATE('Projektkostenkalkulation EP'!$B$4,8)+AE$3,Datenquellen!$F$7:$H$45,3,FALSE))," ",VLOOKUP(EDATE('Projektkostenkalkulation EP'!$B$4,8)+AE$3,Datenquellen!$F$7:$H$45,3,FALSE))="X"
                                    ),
                          "X",
                          IF((((NETWORKDAYS('Projektkostenkalkulation EP'!$J$8,EOMONTH('Projektkostenkalkulation EP'!$J$8,0)))*('Projektkostenkalkulation EP'!$N$44/5)*
                                        'Projektkostenkalkulation EP'!$J$28)-SUM($B$29:AE29))&gt;('Projektkostenkalkulation EP'!$N$44/5),('Projektkostenkalkulation EP'!$N$44/5),
                                         (NETWORKDAYS('Projektkostenkalkulation EP'!$J$8,
                                          EOMONTH('Projektkostenkalkulation EP'!$J$8,0)))*('Projektkostenkalkulation EP'!$N$44/5)*'Projektkostenkalkulation EP'!$J$28-SUM($B$29:AE29))
                          ),
               "X"
            )</f>
        <v>X</v>
      </c>
      <c r="AG29" s="121">
        <f>SUM(B29:AF29)</f>
        <v>0</v>
      </c>
      <c r="AH29" s="525">
        <f>AG29-AG30</f>
        <v>0</v>
      </c>
      <c r="AJ29" s="2" t="s">
        <v>81</v>
      </c>
      <c r="AK29" s="124">
        <f>IF(
            OR(
                     TEXT(EDATE('Projektkostenkalkulation EP'!$B$4,20),"TTT") = "Sa",
                     TEXT(EDATE('Projektkostenkalkulation EP'!$B$4,20),"TTT") = "So",
                     IF(ISNA(VLOOKUP(EDATE('Projektkostenkalkulation EP'!$B$4,20),Datenquellen!$F$7:$H$45,3,FALSE))," ",VLOOKUP(EDATE('Projektkostenkalkulation EP'!$B$4,20),Datenquellen!$F$7:$H$45,3,FALSE))="X"
                            ),
                    "X",
                    IF('Projektkostenkalkulation EP'!$V$28&gt;0,('Projektkostenkalkulation EP'!$N$44/5),0)
            )</f>
        <v>0</v>
      </c>
      <c r="AL29" s="122">
        <f xml:space="preserve"> IF(TEXT((EDATE('Projektkostenkalkulation EP'!$B$4,20)+B$3),"MM")=TEXT((EDATE('Projektkostenkalkulation EP'!$B$4,20)+(B$3-1)),"MM"),
             IF(
                        OR(
                                    TEXT((EDATE('Projektkostenkalkulation EP'!$B$4,20)+B$3),"TTT") = "Sa",
                                    TEXT((EDATE('Projektkostenkalkulation EP'!$B$4,20)+B$3),"TTT") = "So",
                                    IF(ISNA(VLOOKUP(EDATE('Projektkostenkalkulation EP'!$B$4,20)+B$3,Datenquellen!$F$7:$H$45,3,FALSE))," ",VLOOKUP(EDATE('Projektkostenkalkulation EP'!$B$4,20)+B$3,Datenquellen!$F$7:$H$45,3,FALSE))="X"
                                    ),
                          "X",
                          IF((((NETWORKDAYS('Projektkostenkalkulation EP'!$V$8,EOMONTH('Projektkostenkalkulation EP'!$V$8,0)))*('Projektkostenkalkulation EP'!$N$44/5)*
                                        'Projektkostenkalkulation EP'!$V$28)-SUM(AK$29:$AK29))&gt;('Projektkostenkalkulation EP'!$N$44/5),('Projektkostenkalkulation EP'!$N$44/5),
                                         (NETWORKDAYS('Projektkostenkalkulation EP'!$V$8,
                                          EOMONTH('Projektkostenkalkulation EP'!$V$8,0)))*('Projektkostenkalkulation EP'!$N$44/5)*'Projektkostenkalkulation EP'!$V$28-SUM(AK$29:$AK29))
                          ),
               "X"
            )</f>
        <v>0</v>
      </c>
      <c r="AM29" s="122">
        <f xml:space="preserve"> IF(TEXT((EDATE('Projektkostenkalkulation EP'!$B$4,20)+C$3),"MM")=TEXT((EDATE('Projektkostenkalkulation EP'!$B$4,20)+(C$3-1)),"MM"),
             IF(
                        OR(
                                    TEXT((EDATE('Projektkostenkalkulation EP'!$B$4,20)+C$3),"TTT") = "Sa",
                                    TEXT((EDATE('Projektkostenkalkulation EP'!$B$4,20)+C$3),"TTT") = "So",
                                    IF(ISNA(VLOOKUP(EDATE('Projektkostenkalkulation EP'!$B$4,20)+C$3,Datenquellen!$F$7:$H$45,3,FALSE))," ",VLOOKUP(EDATE('Projektkostenkalkulation EP'!$B$4,20)+C$3,Datenquellen!$F$7:$H$45,3,FALSE))="X"
                                    ),
                          "X",
                          IF((((NETWORKDAYS('Projektkostenkalkulation EP'!$V$8,EOMONTH('Projektkostenkalkulation EP'!$V$8,0)))*('Projektkostenkalkulation EP'!$N$44/5)*
                                        'Projektkostenkalkulation EP'!$V$28)-SUM($AK$29:AL29))&gt;('Projektkostenkalkulation EP'!$N$44/5),('Projektkostenkalkulation EP'!$N$44/5),
                                         (NETWORKDAYS('Projektkostenkalkulation EP'!$V$8,
                                          EOMONTH('Projektkostenkalkulation EP'!$V$8,0)))*('Projektkostenkalkulation EP'!$N$44/5)*'Projektkostenkalkulation EP'!$V$28-SUM($AK$29:AL29))
                          ),
               "X"
            )</f>
        <v>0</v>
      </c>
      <c r="AN29" s="122">
        <f xml:space="preserve"> IF(TEXT((EDATE('Projektkostenkalkulation EP'!$B$4,20)+D$3),"MM")=TEXT((EDATE('Projektkostenkalkulation EP'!$B$4,20)+(D$3-1)),"MM"),
             IF(
                        OR(
                                    TEXT((EDATE('Projektkostenkalkulation EP'!$B$4,20)+D$3),"TTT") = "Sa",
                                    TEXT((EDATE('Projektkostenkalkulation EP'!$B$4,20)+D$3),"TTT") = "So",
                                    IF(ISNA(VLOOKUP(EDATE('Projektkostenkalkulation EP'!$B$4,20)+D$3,Datenquellen!$F$7:$H$45,3,FALSE))," ",VLOOKUP(EDATE('Projektkostenkalkulation EP'!$B$4,20)+D$3,Datenquellen!$F$7:$H$45,3,FALSE))="X"
                                    ),
                          "X",
                          IF((((NETWORKDAYS('Projektkostenkalkulation EP'!$V$8,EOMONTH('Projektkostenkalkulation EP'!$V$8,0)))*('Projektkostenkalkulation EP'!$N$44/5)*
                                        'Projektkostenkalkulation EP'!$V$28)-SUM($AK$29:AM29))&gt;('Projektkostenkalkulation EP'!$N$44/5),('Projektkostenkalkulation EP'!$N$44/5),
                                         (NETWORKDAYS('Projektkostenkalkulation EP'!$V$8,
                                          EOMONTH('Projektkostenkalkulation EP'!$V$8,0)))*('Projektkostenkalkulation EP'!$N$44/5)*'Projektkostenkalkulation EP'!$V$28-SUM($AK$29:AM29))
                          ),
               "X"
            )</f>
        <v>0</v>
      </c>
      <c r="AO29" s="122">
        <f xml:space="preserve"> IF(TEXT((EDATE('Projektkostenkalkulation EP'!$B$4,20)+E$3),"MM")=TEXT((EDATE('Projektkostenkalkulation EP'!$B$4,20)+(E$3-1)),"MM"),
             IF(
                        OR(
                                    TEXT((EDATE('Projektkostenkalkulation EP'!$B$4,20)+E$3),"TTT") = "Sa",
                                    TEXT((EDATE('Projektkostenkalkulation EP'!$B$4,20)+E$3),"TTT") = "So",
                                    IF(ISNA(VLOOKUP(EDATE('Projektkostenkalkulation EP'!$B$4,20)+E$3,Datenquellen!$F$7:$H$45,3,FALSE))," ",VLOOKUP(EDATE('Projektkostenkalkulation EP'!$B$4,20)+E$3,Datenquellen!$F$7:$H$45,3,FALSE))="X"
                                    ),
                          "X",
                          IF((((NETWORKDAYS('Projektkostenkalkulation EP'!$V$8,EOMONTH('Projektkostenkalkulation EP'!$V$8,0)))*('Projektkostenkalkulation EP'!$N$44/5)*
                                        'Projektkostenkalkulation EP'!$V$28)-SUM($AK$29:AN29))&gt;('Projektkostenkalkulation EP'!$N$44/5),('Projektkostenkalkulation EP'!$N$44/5),
                                         (NETWORKDAYS('Projektkostenkalkulation EP'!$V$8,
                                          EOMONTH('Projektkostenkalkulation EP'!$V$8,0)))*('Projektkostenkalkulation EP'!$N$44/5)*'Projektkostenkalkulation EP'!$V$28-SUM($AK$29:AN29))
                          ),
               "X"
            )</f>
        <v>0</v>
      </c>
      <c r="AP29" s="122" t="str">
        <f xml:space="preserve"> IF(TEXT((EDATE('Projektkostenkalkulation EP'!$B$4,20)+F$3),"MM")=TEXT((EDATE('Projektkostenkalkulation EP'!$B$4,20)+(F$3-1)),"MM"),
             IF(
                        OR(
                                    TEXT((EDATE('Projektkostenkalkulation EP'!$B$4,20)+F$3),"TTT") = "Sa",
                                    TEXT((EDATE('Projektkostenkalkulation EP'!$B$4,20)+F$3),"TTT") = "So",
                                    IF(ISNA(VLOOKUP(EDATE('Projektkostenkalkulation EP'!$B$4,20)+F$3,Datenquellen!$F$7:$H$45,3,FALSE))," ",VLOOKUP(EDATE('Projektkostenkalkulation EP'!$B$4,20)+F$3,Datenquellen!$F$7:$H$45,3,FALSE))="X"
                                    ),
                          "X",
                          IF((((NETWORKDAYS('Projektkostenkalkulation EP'!$V$8,EOMONTH('Projektkostenkalkulation EP'!$V$8,0)))*('Projektkostenkalkulation EP'!$N$44/5)*
                                        'Projektkostenkalkulation EP'!$V$28)-SUM($AK$29:AO29))&gt;('Projektkostenkalkulation EP'!$N$44/5),('Projektkostenkalkulation EP'!$N$44/5),
                                         (NETWORKDAYS('Projektkostenkalkulation EP'!$V$8,
                                          EOMONTH('Projektkostenkalkulation EP'!$V$8,0)))*('Projektkostenkalkulation EP'!$N$44/5)*'Projektkostenkalkulation EP'!$V$28-SUM($AK$29:AO29))
                          ),
               "X"
            )</f>
        <v>X</v>
      </c>
      <c r="AQ29" s="122" t="str">
        <f xml:space="preserve"> IF(TEXT((EDATE('Projektkostenkalkulation EP'!$B$4,20)+G$3),"MM")=TEXT((EDATE('Projektkostenkalkulation EP'!$B$4,20)+(G$3-1)),"MM"),
             IF(
                        OR(
                                    TEXT((EDATE('Projektkostenkalkulation EP'!$B$4,20)+G$3),"TTT") = "Sa",
                                    TEXT((EDATE('Projektkostenkalkulation EP'!$B$4,20)+G$3),"TTT") = "So",
                                    IF(ISNA(VLOOKUP(EDATE('Projektkostenkalkulation EP'!$B$4,20)+G$3,Datenquellen!$F$7:$H$45,3,FALSE))," ",VLOOKUP(EDATE('Projektkostenkalkulation EP'!$B$4,20)+G$3,Datenquellen!$F$7:$H$45,3,FALSE))="X"
                                    ),
                          "X",
                          IF((((NETWORKDAYS('Projektkostenkalkulation EP'!$V$8,EOMONTH('Projektkostenkalkulation EP'!$V$8,0)))*('Projektkostenkalkulation EP'!$N$44/5)*
                                        'Projektkostenkalkulation EP'!$V$28)-SUM($AK$29:AP29))&gt;('Projektkostenkalkulation EP'!$N$44/5),('Projektkostenkalkulation EP'!$N$44/5),
                                         (NETWORKDAYS('Projektkostenkalkulation EP'!$V$8,
                                          EOMONTH('Projektkostenkalkulation EP'!$V$8,0)))*('Projektkostenkalkulation EP'!$N$44/5)*'Projektkostenkalkulation EP'!$V$28-SUM($AK$29:AP29))
                          ),
               "X"
            )</f>
        <v>X</v>
      </c>
      <c r="AR29" s="122">
        <f xml:space="preserve"> IF(TEXT((EDATE('Projektkostenkalkulation EP'!$B$4,20)+H$3),"MM")=TEXT((EDATE('Projektkostenkalkulation EP'!$B$4,20)+(H$3-1)),"MM"),
             IF(
                        OR(
                                    TEXT((EDATE('Projektkostenkalkulation EP'!$B$4,20)+H$3),"TTT") = "Sa",
                                    TEXT((EDATE('Projektkostenkalkulation EP'!$B$4,20)+H$3),"TTT") = "So",
                                    IF(ISNA(VLOOKUP(EDATE('Projektkostenkalkulation EP'!$B$4,20)+H$3,Datenquellen!$F$7:$H$45,3,FALSE))," ",VLOOKUP(EDATE('Projektkostenkalkulation EP'!$B$4,20)+H$3,Datenquellen!$F$7:$H$45,3,FALSE))="X"
                                    ),
                          "X",
                          IF((((NETWORKDAYS('Projektkostenkalkulation EP'!$V$8,EOMONTH('Projektkostenkalkulation EP'!$V$8,0)))*('Projektkostenkalkulation EP'!$N$44/5)*
                                        'Projektkostenkalkulation EP'!$V$28)-SUM($AK$29:AQ29))&gt;('Projektkostenkalkulation EP'!$N$44/5),('Projektkostenkalkulation EP'!$N$44/5),
                                         (NETWORKDAYS('Projektkostenkalkulation EP'!$V$8,
                                          EOMONTH('Projektkostenkalkulation EP'!$V$8,0)))*('Projektkostenkalkulation EP'!$N$44/5)*'Projektkostenkalkulation EP'!$V$28-SUM($AK$29:AQ29))
                          ),
               "X"
            )</f>
        <v>0</v>
      </c>
      <c r="AS29" s="122">
        <f xml:space="preserve"> IF(TEXT((EDATE('Projektkostenkalkulation EP'!$B$4,20)+I$3),"MM")=TEXT((EDATE('Projektkostenkalkulation EP'!$B$4,20)+(I$3-1)),"MM"),
             IF(
                        OR(
                                    TEXT((EDATE('Projektkostenkalkulation EP'!$B$4,20)+I$3),"TTT") = "Sa",
                                    TEXT((EDATE('Projektkostenkalkulation EP'!$B$4,20)+I$3),"TTT") = "So",
                                    IF(ISNA(VLOOKUP(EDATE('Projektkostenkalkulation EP'!$B$4,20)+I$3,Datenquellen!$F$7:$H$45,3,FALSE))," ",VLOOKUP(EDATE('Projektkostenkalkulation EP'!$B$4,20)+I$3,Datenquellen!$F$7:$H$45,3,FALSE))="X"
                                    ),
                          "X",
                          IF((((NETWORKDAYS('Projektkostenkalkulation EP'!$V$8,EOMONTH('Projektkostenkalkulation EP'!$V$8,0)))*('Projektkostenkalkulation EP'!$N$44/5)*
                                        'Projektkostenkalkulation EP'!$V$28)-SUM($AK$29:AR29))&gt;('Projektkostenkalkulation EP'!$N$44/5),('Projektkostenkalkulation EP'!$N$44/5),
                                         (NETWORKDAYS('Projektkostenkalkulation EP'!$V$8,
                                          EOMONTH('Projektkostenkalkulation EP'!$V$8,0)))*('Projektkostenkalkulation EP'!$N$44/5)*'Projektkostenkalkulation EP'!$V$28-SUM($AK$29:AR29))
                          ),
               "X"
            )</f>
        <v>0</v>
      </c>
      <c r="AT29" s="122">
        <f xml:space="preserve"> IF(TEXT((EDATE('Projektkostenkalkulation EP'!$B$4,20)+J$3),"MM")=TEXT((EDATE('Projektkostenkalkulation EP'!$B$4,20)+(J$3-1)),"MM"),
             IF(
                        OR(
                                    TEXT((EDATE('Projektkostenkalkulation EP'!$B$4,20)+J$3),"TTT") = "Sa",
                                    TEXT((EDATE('Projektkostenkalkulation EP'!$B$4,20)+J$3),"TTT") = "So",
                                    IF(ISNA(VLOOKUP(EDATE('Projektkostenkalkulation EP'!$B$4,20)+J$3,Datenquellen!$F$7:$H$45,3,FALSE))," ",VLOOKUP(EDATE('Projektkostenkalkulation EP'!$B$4,20)+J$3,Datenquellen!$F$7:$H$45,3,FALSE))="X"
                                    ),
                          "X",
                          IF((((NETWORKDAYS('Projektkostenkalkulation EP'!$V$8,EOMONTH('Projektkostenkalkulation EP'!$V$8,0)))*('Projektkostenkalkulation EP'!$N$44/5)*
                                        'Projektkostenkalkulation EP'!$V$28)-SUM($AK$29:AS29))&gt;('Projektkostenkalkulation EP'!$N$44/5),('Projektkostenkalkulation EP'!$N$44/5),
                                         (NETWORKDAYS('Projektkostenkalkulation EP'!$V$8,
                                          EOMONTH('Projektkostenkalkulation EP'!$V$8,0)))*('Projektkostenkalkulation EP'!$N$44/5)*'Projektkostenkalkulation EP'!$V$28-SUM($AK$29:AS29))
                          ),
               "X"
            )</f>
        <v>0</v>
      </c>
      <c r="AU29" s="122">
        <f xml:space="preserve"> IF(TEXT((EDATE('Projektkostenkalkulation EP'!$B$4,20)+K$3),"MM")=TEXT((EDATE('Projektkostenkalkulation EP'!$B$4,20)+(K$3-1)),"MM"),
             IF(
                        OR(
                                    TEXT((EDATE('Projektkostenkalkulation EP'!$B$4,20)+K$3),"TTT") = "Sa",
                                    TEXT((EDATE('Projektkostenkalkulation EP'!$B$4,20)+K$3),"TTT") = "So",
                                    IF(ISNA(VLOOKUP(EDATE('Projektkostenkalkulation EP'!$B$4,20)+K$3,Datenquellen!$F$7:$H$45,3,FALSE))," ",VLOOKUP(EDATE('Projektkostenkalkulation EP'!$B$4,20)+K$3,Datenquellen!$F$7:$H$45,3,FALSE))="X"
                                    ),
                          "X",
                          IF((((NETWORKDAYS('Projektkostenkalkulation EP'!$V$8,EOMONTH('Projektkostenkalkulation EP'!$V$8,0)))*('Projektkostenkalkulation EP'!$N$44/5)*
                                        'Projektkostenkalkulation EP'!$V$28)-SUM($AK$29:AT29))&gt;('Projektkostenkalkulation EP'!$N$44/5),('Projektkostenkalkulation EP'!$N$44/5),
                                         (NETWORKDAYS('Projektkostenkalkulation EP'!$V$8,
                                          EOMONTH('Projektkostenkalkulation EP'!$V$8,0)))*('Projektkostenkalkulation EP'!$N$44/5)*'Projektkostenkalkulation EP'!$V$28-SUM($AK$29:AT29))
                          ),
               "X"
            )</f>
        <v>0</v>
      </c>
      <c r="AV29" s="122">
        <f xml:space="preserve"> IF(TEXT((EDATE('Projektkostenkalkulation EP'!$B$4,20)+L$3),"MM")=TEXT((EDATE('Projektkostenkalkulation EP'!$B$4,20)+(L$3-1)),"MM"),
             IF(
                        OR(
                                    TEXT((EDATE('Projektkostenkalkulation EP'!$B$4,20)+L$3),"TTT") = "Sa",
                                    TEXT((EDATE('Projektkostenkalkulation EP'!$B$4,20)+L$3),"TTT") = "So",
                                    IF(ISNA(VLOOKUP(EDATE('Projektkostenkalkulation EP'!$B$4,20)+L$3,Datenquellen!$F$7:$H$45,3,FALSE))," ",VLOOKUP(EDATE('Projektkostenkalkulation EP'!$B$4,20)+L$3,Datenquellen!$F$7:$H$45,3,FALSE))="X"
                                    ),
                          "X",
                          IF((((NETWORKDAYS('Projektkostenkalkulation EP'!$V$8,EOMONTH('Projektkostenkalkulation EP'!$V$8,0)))*('Projektkostenkalkulation EP'!$N$44/5)*
                                        'Projektkostenkalkulation EP'!$V$28)-SUM($AK$29:AU29))&gt;('Projektkostenkalkulation EP'!$N$44/5),('Projektkostenkalkulation EP'!$N$44/5),
                                         (NETWORKDAYS('Projektkostenkalkulation EP'!$V$8,
                                          EOMONTH('Projektkostenkalkulation EP'!$V$8,0)))*('Projektkostenkalkulation EP'!$N$44/5)*'Projektkostenkalkulation EP'!$V$28-SUM($AK$29:AU29))
                          ),
               "X"
            )</f>
        <v>0</v>
      </c>
      <c r="AW29" s="122" t="str">
        <f xml:space="preserve"> IF(TEXT((EDATE('Projektkostenkalkulation EP'!$B$4,20)+M$3),"MM")=TEXT((EDATE('Projektkostenkalkulation EP'!$B$4,20)+(M$3-1)),"MM"),
             IF(
                        OR(
                                    TEXT((EDATE('Projektkostenkalkulation EP'!$B$4,20)+M$3),"TTT") = "Sa",
                                    TEXT((EDATE('Projektkostenkalkulation EP'!$B$4,20)+M$3),"TTT") = "So",
                                    IF(ISNA(VLOOKUP(EDATE('Projektkostenkalkulation EP'!$B$4,20)+M$3,Datenquellen!$F$7:$H$45,3,FALSE))," ",VLOOKUP(EDATE('Projektkostenkalkulation EP'!$B$4,20)+M$3,Datenquellen!$F$7:$H$45,3,FALSE))="X"
                                    ),
                          "X",
                          IF((((NETWORKDAYS('Projektkostenkalkulation EP'!$V$8,EOMONTH('Projektkostenkalkulation EP'!$V$8,0)))*('Projektkostenkalkulation EP'!$N$44/5)*
                                        'Projektkostenkalkulation EP'!$V$28)-SUM($AK$29:AV29))&gt;('Projektkostenkalkulation EP'!$N$44/5),('Projektkostenkalkulation EP'!$N$44/5),
                                         (NETWORKDAYS('Projektkostenkalkulation EP'!$V$8,
                                          EOMONTH('Projektkostenkalkulation EP'!$V$8,0)))*('Projektkostenkalkulation EP'!$N$44/5)*'Projektkostenkalkulation EP'!$V$28-SUM($AK$29:AV29))
                          ),
               "X"
            )</f>
        <v>X</v>
      </c>
      <c r="AX29" s="122" t="str">
        <f xml:space="preserve"> IF(TEXT((EDATE('Projektkostenkalkulation EP'!$B$4,20)+N$3),"MM")=TEXT((EDATE('Projektkostenkalkulation EP'!$B$4,20)+(N$3-1)),"MM"),
             IF(
                        OR(
                                    TEXT((EDATE('Projektkostenkalkulation EP'!$B$4,20)+N$3),"TTT") = "Sa",
                                    TEXT((EDATE('Projektkostenkalkulation EP'!$B$4,20)+N$3),"TTT") = "So",
                                    IF(ISNA(VLOOKUP(EDATE('Projektkostenkalkulation EP'!$B$4,20)+N$3,Datenquellen!$F$7:$H$45,3,FALSE))," ",VLOOKUP(EDATE('Projektkostenkalkulation EP'!$B$4,20)+N$3,Datenquellen!$F$7:$H$45,3,FALSE))="X"
                                    ),
                          "X",
                          IF((((NETWORKDAYS('Projektkostenkalkulation EP'!$V$8,EOMONTH('Projektkostenkalkulation EP'!$V$8,0)))*('Projektkostenkalkulation EP'!$N$44/5)*
                                        'Projektkostenkalkulation EP'!$V$28)-SUM($AK$29:AW29))&gt;('Projektkostenkalkulation EP'!$N$44/5),('Projektkostenkalkulation EP'!$N$44/5),
                                         (NETWORKDAYS('Projektkostenkalkulation EP'!$V$8,
                                          EOMONTH('Projektkostenkalkulation EP'!$V$8,0)))*('Projektkostenkalkulation EP'!$N$44/5)*'Projektkostenkalkulation EP'!$V$28-SUM($AK$29:AW29))
                          ),
               "X"
            )</f>
        <v>X</v>
      </c>
      <c r="AY29" s="122">
        <f xml:space="preserve"> IF(TEXT((EDATE('Projektkostenkalkulation EP'!$B$4,20)+O$3),"MM")=TEXT((EDATE('Projektkostenkalkulation EP'!$B$4,20)+(O$3-1)),"MM"),
             IF(
                        OR(
                                    TEXT((EDATE('Projektkostenkalkulation EP'!$B$4,20)+O$3),"TTT") = "Sa",
                                    TEXT((EDATE('Projektkostenkalkulation EP'!$B$4,20)+O$3),"TTT") = "So",
                                    IF(ISNA(VLOOKUP(EDATE('Projektkostenkalkulation EP'!$B$4,20)+O$3,Datenquellen!$F$7:$H$45,3,FALSE))," ",VLOOKUP(EDATE('Projektkostenkalkulation EP'!$B$4,20)+O$3,Datenquellen!$F$7:$H$45,3,FALSE))="X"
                                    ),
                          "X",
                          IF((((NETWORKDAYS('Projektkostenkalkulation EP'!$V$8,EOMONTH('Projektkostenkalkulation EP'!$V$8,0)))*('Projektkostenkalkulation EP'!$N$44/5)*
                                        'Projektkostenkalkulation EP'!$V$28)-SUM($AK$29:AX29))&gt;('Projektkostenkalkulation EP'!$N$44/5),('Projektkostenkalkulation EP'!$N$44/5),
                                         (NETWORKDAYS('Projektkostenkalkulation EP'!$V$8,
                                          EOMONTH('Projektkostenkalkulation EP'!$V$8,0)))*('Projektkostenkalkulation EP'!$N$44/5)*'Projektkostenkalkulation EP'!$V$28-SUM($AK$29:AX29))
                          ),
               "X"
            )</f>
        <v>0</v>
      </c>
      <c r="AZ29" s="122">
        <f xml:space="preserve"> IF(TEXT((EDATE('Projektkostenkalkulation EP'!$B$4,20)+P$3),"MM")=TEXT((EDATE('Projektkostenkalkulation EP'!$B$4,20)+(P$3-1)),"MM"),
             IF(
                        OR(
                                    TEXT((EDATE('Projektkostenkalkulation EP'!$B$4,20)+P$3),"TTT") = "Sa",
                                    TEXT((EDATE('Projektkostenkalkulation EP'!$B$4,20)+P$3),"TTT") = "So",
                                    IF(ISNA(VLOOKUP(EDATE('Projektkostenkalkulation EP'!$B$4,20)+P$3,Datenquellen!$F$7:$H$45,3,FALSE))," ",VLOOKUP(EDATE('Projektkostenkalkulation EP'!$B$4,20)+P$3,Datenquellen!$F$7:$H$45,3,FALSE))="X"
                                    ),
                          "X",
                          IF((((NETWORKDAYS('Projektkostenkalkulation EP'!$V$8,EOMONTH('Projektkostenkalkulation EP'!$V$8,0)))*('Projektkostenkalkulation EP'!$N$44/5)*
                                        'Projektkostenkalkulation EP'!$V$28)-SUM($AK$29:AY29))&gt;('Projektkostenkalkulation EP'!$N$44/5),('Projektkostenkalkulation EP'!$N$44/5),
                                         (NETWORKDAYS('Projektkostenkalkulation EP'!$V$8,
                                          EOMONTH('Projektkostenkalkulation EP'!$V$8,0)))*('Projektkostenkalkulation EP'!$N$44/5)*'Projektkostenkalkulation EP'!$V$28-SUM($AK$29:AY29))
                          ),
               "X"
            )</f>
        <v>0</v>
      </c>
      <c r="BA29" s="122">
        <f xml:space="preserve"> IF(TEXT((EDATE('Projektkostenkalkulation EP'!$B$4,20)+Q$3),"MM")=TEXT((EDATE('Projektkostenkalkulation EP'!$B$4,20)+(Q$3-1)),"MM"),
             IF(
                        OR(
                                    TEXT((EDATE('Projektkostenkalkulation EP'!$B$4,20)+Q$3),"TTT") = "Sa",
                                    TEXT((EDATE('Projektkostenkalkulation EP'!$B$4,20)+Q$3),"TTT") = "So",
                                    IF(ISNA(VLOOKUP(EDATE('Projektkostenkalkulation EP'!$B$4,20)+Q$3,Datenquellen!$F$7:$H$45,3,FALSE))," ",VLOOKUP(EDATE('Projektkostenkalkulation EP'!$B$4,20)+Q$3,Datenquellen!$F$7:$H$45,3,FALSE))="X"
                                    ),
                          "X",
                          IF((((NETWORKDAYS('Projektkostenkalkulation EP'!$V$8,EOMONTH('Projektkostenkalkulation EP'!$V$8,0)))*('Projektkostenkalkulation EP'!$N$44/5)*
                                        'Projektkostenkalkulation EP'!$V$28)-SUM($AK$29:AZ29))&gt;('Projektkostenkalkulation EP'!$N$44/5),('Projektkostenkalkulation EP'!$N$44/5),
                                         (NETWORKDAYS('Projektkostenkalkulation EP'!$V$8,
                                          EOMONTH('Projektkostenkalkulation EP'!$V$8,0)))*('Projektkostenkalkulation EP'!$N$44/5)*'Projektkostenkalkulation EP'!$V$28-SUM($AK$29:AZ29))
                          ),
               "X"
            )</f>
        <v>0</v>
      </c>
      <c r="BB29" s="122">
        <f xml:space="preserve"> IF(TEXT((EDATE('Projektkostenkalkulation EP'!$B$4,20)+R$3),"MM")=TEXT((EDATE('Projektkostenkalkulation EP'!$B$4,20)+(R$3-1)),"MM"),
             IF(
                        OR(
                                    TEXT((EDATE('Projektkostenkalkulation EP'!$B$4,20)+R$3),"TTT") = "Sa",
                                    TEXT((EDATE('Projektkostenkalkulation EP'!$B$4,20)+R$3),"TTT") = "So",
                                    IF(ISNA(VLOOKUP(EDATE('Projektkostenkalkulation EP'!$B$4,20)+R$3,Datenquellen!$F$7:$H$45,3,FALSE))," ",VLOOKUP(EDATE('Projektkostenkalkulation EP'!$B$4,20)+R$3,Datenquellen!$F$7:$H$45,3,FALSE))="X"
                                    ),
                          "X",
                          IF((((NETWORKDAYS('Projektkostenkalkulation EP'!$V$8,EOMONTH('Projektkostenkalkulation EP'!$V$8,0)))*('Projektkostenkalkulation EP'!$N$44/5)*
                                        'Projektkostenkalkulation EP'!$V$28)-SUM($AK$29:BA29))&gt;('Projektkostenkalkulation EP'!$N$44/5),('Projektkostenkalkulation EP'!$N$44/5),
                                         (NETWORKDAYS('Projektkostenkalkulation EP'!$V$8,
                                          EOMONTH('Projektkostenkalkulation EP'!$V$8,0)))*('Projektkostenkalkulation EP'!$N$44/5)*'Projektkostenkalkulation EP'!$V$28-SUM($AK$29:BA29))
                          ),
               "X"
            )</f>
        <v>0</v>
      </c>
      <c r="BC29" s="122">
        <f xml:space="preserve"> IF(TEXT((EDATE('Projektkostenkalkulation EP'!$B$4,20)+S$3),"MM")=TEXT((EDATE('Projektkostenkalkulation EP'!$B$4,20)+(S$3-1)),"MM"),
             IF(
                        OR(
                                    TEXT((EDATE('Projektkostenkalkulation EP'!$B$4,20)+S$3),"TTT") = "Sa",
                                    TEXT((EDATE('Projektkostenkalkulation EP'!$B$4,20)+S$3),"TTT") = "So",
                                    IF(ISNA(VLOOKUP(EDATE('Projektkostenkalkulation EP'!$B$4,20)+S$3,Datenquellen!$F$7:$H$45,3,FALSE))," ",VLOOKUP(EDATE('Projektkostenkalkulation EP'!$B$4,20)+S$3,Datenquellen!$F$7:$H$45,3,FALSE))="X"
                                    ),
                          "X",
                          IF((((NETWORKDAYS('Projektkostenkalkulation EP'!$V$8,EOMONTH('Projektkostenkalkulation EP'!$V$8,0)))*('Projektkostenkalkulation EP'!$N$44/5)*
                                        'Projektkostenkalkulation EP'!$V$28)-SUM($AK$29:BB29))&gt;('Projektkostenkalkulation EP'!$N$44/5),('Projektkostenkalkulation EP'!$N$44/5),
                                         (NETWORKDAYS('Projektkostenkalkulation EP'!$V$8,
                                          EOMONTH('Projektkostenkalkulation EP'!$V$8,0)))*('Projektkostenkalkulation EP'!$N$44/5)*'Projektkostenkalkulation EP'!$V$28-SUM($AK$29:BB29))
                          ),
               "X"
            )</f>
        <v>0</v>
      </c>
      <c r="BD29" s="122" t="str">
        <f xml:space="preserve"> IF(TEXT((EDATE('Projektkostenkalkulation EP'!$B$4,20)+T$3),"MM")=TEXT((EDATE('Projektkostenkalkulation EP'!$B$4,20)+(T$3-1)),"MM"),
             IF(
                        OR(
                                    TEXT((EDATE('Projektkostenkalkulation EP'!$B$4,20)+T$3),"TTT") = "Sa",
                                    TEXT((EDATE('Projektkostenkalkulation EP'!$B$4,20)+T$3),"TTT") = "So",
                                    IF(ISNA(VLOOKUP(EDATE('Projektkostenkalkulation EP'!$B$4,20)+T$3,Datenquellen!$F$7:$H$45,3,FALSE))," ",VLOOKUP(EDATE('Projektkostenkalkulation EP'!$B$4,20)+T$3,Datenquellen!$F$7:$H$45,3,FALSE))="X"
                                    ),
                          "X",
                          IF((((NETWORKDAYS('Projektkostenkalkulation EP'!$V$8,EOMONTH('Projektkostenkalkulation EP'!$V$8,0)))*('Projektkostenkalkulation EP'!$N$44/5)*
                                        'Projektkostenkalkulation EP'!$V$28)-SUM($AK$29:BC29))&gt;('Projektkostenkalkulation EP'!$N$44/5),('Projektkostenkalkulation EP'!$N$44/5),
                                         (NETWORKDAYS('Projektkostenkalkulation EP'!$V$8,
                                          EOMONTH('Projektkostenkalkulation EP'!$V$8,0)))*('Projektkostenkalkulation EP'!$N$44/5)*'Projektkostenkalkulation EP'!$V$28-SUM($AK$29:BC29))
                          ),
               "X"
            )</f>
        <v>X</v>
      </c>
      <c r="BE29" s="122" t="str">
        <f xml:space="preserve"> IF(TEXT((EDATE('Projektkostenkalkulation EP'!$B$4,20)+U$3),"MM")=TEXT((EDATE('Projektkostenkalkulation EP'!$B$4,20)+(U$3-1)),"MM"),
             IF(
                        OR(
                                    TEXT((EDATE('Projektkostenkalkulation EP'!$B$4,20)+U$3),"TTT") = "Sa",
                                    TEXT((EDATE('Projektkostenkalkulation EP'!$B$4,20)+U$3),"TTT") = "So",
                                    IF(ISNA(VLOOKUP(EDATE('Projektkostenkalkulation EP'!$B$4,20)+U$3,Datenquellen!$F$7:$H$45,3,FALSE))," ",VLOOKUP(EDATE('Projektkostenkalkulation EP'!$B$4,20)+U$3,Datenquellen!$F$7:$H$45,3,FALSE))="X"
                                    ),
                          "X",
                          IF((((NETWORKDAYS('Projektkostenkalkulation EP'!$V$8,EOMONTH('Projektkostenkalkulation EP'!$V$8,0)))*('Projektkostenkalkulation EP'!$N$44/5)*
                                        'Projektkostenkalkulation EP'!$V$28)-SUM($AK$29:BD29))&gt;('Projektkostenkalkulation EP'!$N$44/5),('Projektkostenkalkulation EP'!$N$44/5),
                                         (NETWORKDAYS('Projektkostenkalkulation EP'!$V$8,
                                          EOMONTH('Projektkostenkalkulation EP'!$V$8,0)))*('Projektkostenkalkulation EP'!$N$44/5)*'Projektkostenkalkulation EP'!$V$28-SUM($AK$29:BD29))
                          ),
               "X"
            )</f>
        <v>X</v>
      </c>
      <c r="BF29" s="122">
        <f xml:space="preserve"> IF(TEXT((EDATE('Projektkostenkalkulation EP'!$B$4,20)+V$3),"MM")=TEXT((EDATE('Projektkostenkalkulation EP'!$B$4,20)+(V$3-1)),"MM"),
             IF(
                        OR(
                                    TEXT((EDATE('Projektkostenkalkulation EP'!$B$4,20)+V$3),"TTT") = "Sa",
                                    TEXT((EDATE('Projektkostenkalkulation EP'!$B$4,20)+V$3),"TTT") = "So",
                                    IF(ISNA(VLOOKUP(EDATE('Projektkostenkalkulation EP'!$B$4,20)+V$3,Datenquellen!$F$7:$H$45,3,FALSE))," ",VLOOKUP(EDATE('Projektkostenkalkulation EP'!$B$4,20)+V$3,Datenquellen!$F$7:$H$45,3,FALSE))="X"
                                    ),
                          "X",
                          IF((((NETWORKDAYS('Projektkostenkalkulation EP'!$V$8,EOMONTH('Projektkostenkalkulation EP'!$V$8,0)))*('Projektkostenkalkulation EP'!$N$44/5)*
                                        'Projektkostenkalkulation EP'!$V$28)-SUM($AK$29:BE29))&gt;('Projektkostenkalkulation EP'!$N$44/5),('Projektkostenkalkulation EP'!$N$44/5),
                                         (NETWORKDAYS('Projektkostenkalkulation EP'!$V$8,
                                          EOMONTH('Projektkostenkalkulation EP'!$V$8,0)))*('Projektkostenkalkulation EP'!$N$44/5)*'Projektkostenkalkulation EP'!$V$28-SUM($AK$29:BE29))
                          ),
               "X"
            )</f>
        <v>0</v>
      </c>
      <c r="BG29" s="122">
        <f xml:space="preserve"> IF(TEXT((EDATE('Projektkostenkalkulation EP'!$B$4,20)+W$3),"MM")=TEXT((EDATE('Projektkostenkalkulation EP'!$B$4,20)+(W$3-1)),"MM"),
             IF(
                        OR(
                                    TEXT((EDATE('Projektkostenkalkulation EP'!$B$4,20)+W$3),"TTT") = "Sa",
                                    TEXT((EDATE('Projektkostenkalkulation EP'!$B$4,20)+W$3),"TTT") = "So",
                                    IF(ISNA(VLOOKUP(EDATE('Projektkostenkalkulation EP'!$B$4,20)+W$3,Datenquellen!$F$7:$H$45,3,FALSE))," ",VLOOKUP(EDATE('Projektkostenkalkulation EP'!$B$4,20)+W$3,Datenquellen!$F$7:$H$45,3,FALSE))="X"
                                    ),
                          "X",
                          IF((((NETWORKDAYS('Projektkostenkalkulation EP'!$V$8,EOMONTH('Projektkostenkalkulation EP'!$V$8,0)))*('Projektkostenkalkulation EP'!$N$44/5)*
                                        'Projektkostenkalkulation EP'!$V$28)-SUM($AK$29:BF29))&gt;('Projektkostenkalkulation EP'!$N$44/5),('Projektkostenkalkulation EP'!$N$44/5),
                                         (NETWORKDAYS('Projektkostenkalkulation EP'!$V$8,
                                          EOMONTH('Projektkostenkalkulation EP'!$V$8,0)))*('Projektkostenkalkulation EP'!$N$44/5)*'Projektkostenkalkulation EP'!$V$28-SUM($AK$29:BF29))
                          ),
               "X"
            )</f>
        <v>0</v>
      </c>
      <c r="BH29" s="122">
        <f xml:space="preserve"> IF(TEXT((EDATE('Projektkostenkalkulation EP'!$B$4,20)+X$3),"MM")=TEXT((EDATE('Projektkostenkalkulation EP'!$B$4,20)+(X$3-1)),"MM"),
             IF(
                        OR(
                                    TEXT((EDATE('Projektkostenkalkulation EP'!$B$4,20)+X$3),"TTT") = "Sa",
                                    TEXT((EDATE('Projektkostenkalkulation EP'!$B$4,20)+X$3),"TTT") = "So",
                                    IF(ISNA(VLOOKUP(EDATE('Projektkostenkalkulation EP'!$B$4,20)+X$3,Datenquellen!$F$7:$H$45,3,FALSE))," ",VLOOKUP(EDATE('Projektkostenkalkulation EP'!$B$4,20)+X$3,Datenquellen!$F$7:$H$45,3,FALSE))="X"
                                    ),
                          "X",
                          IF((((NETWORKDAYS('Projektkostenkalkulation EP'!$V$8,EOMONTH('Projektkostenkalkulation EP'!$V$8,0)))*('Projektkostenkalkulation EP'!$N$44/5)*
                                        'Projektkostenkalkulation EP'!$V$28)-SUM($AK$29:BG29))&gt;('Projektkostenkalkulation EP'!$N$44/5),('Projektkostenkalkulation EP'!$N$44/5),
                                         (NETWORKDAYS('Projektkostenkalkulation EP'!$V$8,
                                          EOMONTH('Projektkostenkalkulation EP'!$V$8,0)))*('Projektkostenkalkulation EP'!$N$44/5)*'Projektkostenkalkulation EP'!$V$28-SUM($AK$29:BG29))
                          ),
               "X"
            )</f>
        <v>0</v>
      </c>
      <c r="BI29" s="122">
        <f xml:space="preserve"> IF(TEXT((EDATE('Projektkostenkalkulation EP'!$B$4,20)+Y$3),"MM")=TEXT((EDATE('Projektkostenkalkulation EP'!$B$4,20)+(Y$3-1)),"MM"),
             IF(
                        OR(
                                    TEXT((EDATE('Projektkostenkalkulation EP'!$B$4,20)+Y$3),"TTT") = "Sa",
                                    TEXT((EDATE('Projektkostenkalkulation EP'!$B$4,20)+Y$3),"TTT") = "So",
                                    IF(ISNA(VLOOKUP(EDATE('Projektkostenkalkulation EP'!$B$4,20)+Y$3,Datenquellen!$F$7:$H$45,3,FALSE))," ",VLOOKUP(EDATE('Projektkostenkalkulation EP'!$B$4,20)+Y$3,Datenquellen!$F$7:$H$45,3,FALSE))="X"
                                    ),
                          "X",
                          IF((((NETWORKDAYS('Projektkostenkalkulation EP'!$V$8,EOMONTH('Projektkostenkalkulation EP'!$V$8,0)))*('Projektkostenkalkulation EP'!$N$44/5)*
                                        'Projektkostenkalkulation EP'!$V$28)-SUM($AK$29:BH29))&gt;('Projektkostenkalkulation EP'!$N$44/5),('Projektkostenkalkulation EP'!$N$44/5),
                                         (NETWORKDAYS('Projektkostenkalkulation EP'!$V$8,
                                          EOMONTH('Projektkostenkalkulation EP'!$V$8,0)))*('Projektkostenkalkulation EP'!$N$44/5)*'Projektkostenkalkulation EP'!$V$28-SUM($AK$29:BH29))
                          ),
               "X"
            )</f>
        <v>0</v>
      </c>
      <c r="BJ29" s="122">
        <f xml:space="preserve"> IF(TEXT((EDATE('Projektkostenkalkulation EP'!$B$4,20)+Z$3),"MM")=TEXT((EDATE('Projektkostenkalkulation EP'!$B$4,20)+(Z$3-1)),"MM"),
             IF(
                        OR(
                                    TEXT((EDATE('Projektkostenkalkulation EP'!$B$4,20)+Z$3),"TTT") = "Sa",
                                    TEXT((EDATE('Projektkostenkalkulation EP'!$B$4,20)+Z$3),"TTT") = "So",
                                    IF(ISNA(VLOOKUP(EDATE('Projektkostenkalkulation EP'!$B$4,20)+Z$3,Datenquellen!$F$7:$H$45,3,FALSE))," ",VLOOKUP(EDATE('Projektkostenkalkulation EP'!$B$4,20)+Z$3,Datenquellen!$F$7:$H$45,3,FALSE))="X"
                                    ),
                          "X",
                          IF((((NETWORKDAYS('Projektkostenkalkulation EP'!$V$8,EOMONTH('Projektkostenkalkulation EP'!$V$8,0)))*('Projektkostenkalkulation EP'!$N$44/5)*
                                        'Projektkostenkalkulation EP'!$V$28)-SUM($AK$29:BI29))&gt;('Projektkostenkalkulation EP'!$N$44/5),('Projektkostenkalkulation EP'!$N$44/5),
                                         (NETWORKDAYS('Projektkostenkalkulation EP'!$V$8,
                                          EOMONTH('Projektkostenkalkulation EP'!$V$8,0)))*('Projektkostenkalkulation EP'!$N$44/5)*'Projektkostenkalkulation EP'!$V$28-SUM($AK$29:BI29))
                          ),
               "X"
            )</f>
        <v>0</v>
      </c>
      <c r="BK29" s="122" t="str">
        <f xml:space="preserve"> IF(TEXT((EDATE('Projektkostenkalkulation EP'!$B$4,20)+AA$3),"MM")=TEXT((EDATE('Projektkostenkalkulation EP'!$B$4,20)+(AA$3-1)),"MM"),
             IF(
                        OR(
                                    TEXT((EDATE('Projektkostenkalkulation EP'!$B$4,20)+AA$3),"TTT") = "Sa",
                                    TEXT((EDATE('Projektkostenkalkulation EP'!$B$4,20)+AA$3),"TTT") = "So",
                                    IF(ISNA(VLOOKUP(EDATE('Projektkostenkalkulation EP'!$B$4,20)+AA$3,Datenquellen!$F$7:$H$45,3,FALSE))," ",VLOOKUP(EDATE('Projektkostenkalkulation EP'!$B$4,20)+AA$3,Datenquellen!$F$7:$H$45,3,FALSE))="X"
                                    ),
                          "X",
                          IF((((NETWORKDAYS('Projektkostenkalkulation EP'!$V$8,EOMONTH('Projektkostenkalkulation EP'!$V$8,0)))*('Projektkostenkalkulation EP'!$N$44/5)*
                                        'Projektkostenkalkulation EP'!$V$28)-SUM($AK$29:BJ29))&gt;('Projektkostenkalkulation EP'!$N$44/5),('Projektkostenkalkulation EP'!$N$44/5),
                                         (NETWORKDAYS('Projektkostenkalkulation EP'!$V$8,
                                          EOMONTH('Projektkostenkalkulation EP'!$V$8,0)))*('Projektkostenkalkulation EP'!$N$44/5)*'Projektkostenkalkulation EP'!$V$28-SUM($AK$29:BJ29))
                          ),
               "X"
            )</f>
        <v>X</v>
      </c>
      <c r="BL29" s="122" t="str">
        <f xml:space="preserve"> IF(TEXT((EDATE('Projektkostenkalkulation EP'!$B$4,20)+AB$3),"MM")=TEXT((EDATE('Projektkostenkalkulation EP'!$B$4,20)+(AB$3-1)),"MM"),
             IF(
                        OR(
                                    TEXT((EDATE('Projektkostenkalkulation EP'!$B$4,20)+AB$3),"TTT") = "Sa",
                                    TEXT((EDATE('Projektkostenkalkulation EP'!$B$4,20)+AB$3),"TTT") = "So",
                                    IF(ISNA(VLOOKUP(EDATE('Projektkostenkalkulation EP'!$B$4,20)+AB$3,Datenquellen!$F$7:$H$45,3,FALSE))," ",VLOOKUP(EDATE('Projektkostenkalkulation EP'!$B$4,20)+AB$3,Datenquellen!$F$7:$H$45,3,FALSE))="X"
                                    ),
                          "X",
                          IF((((NETWORKDAYS('Projektkostenkalkulation EP'!$V$8,EOMONTH('Projektkostenkalkulation EP'!$V$8,0)))*('Projektkostenkalkulation EP'!$N$44/5)*
                                        'Projektkostenkalkulation EP'!$V$28)-SUM($AK$29:BK29))&gt;('Projektkostenkalkulation EP'!$N$44/5),('Projektkostenkalkulation EP'!$N$44/5),
                                         (NETWORKDAYS('Projektkostenkalkulation EP'!$V$8,
                                          EOMONTH('Projektkostenkalkulation EP'!$V$8,0)))*('Projektkostenkalkulation EP'!$N$44/5)*'Projektkostenkalkulation EP'!$V$28-SUM($AK$29:BK29))
                          ),
               "X"
            )</f>
        <v>X</v>
      </c>
      <c r="BM29" s="122">
        <f xml:space="preserve"> IF(TEXT((EDATE('Projektkostenkalkulation EP'!$B$4,20)+AC$3),"MM")=TEXT((EDATE('Projektkostenkalkulation EP'!$B$4,20)+(AC$3-1)),"MM"),
             IF(
                        OR(
                                    TEXT((EDATE('Projektkostenkalkulation EP'!$B$4,20)+AC$3),"TTT") = "Sa",
                                    TEXT((EDATE('Projektkostenkalkulation EP'!$B$4,20)+AC$3),"TTT") = "So",
                                    IF(ISNA(VLOOKUP(EDATE('Projektkostenkalkulation EP'!$B$4,20)+AC$3,Datenquellen!$F$7:$H$45,3,FALSE))," ",VLOOKUP(EDATE('Projektkostenkalkulation EP'!$B$4,20)+AC$3,Datenquellen!$F$7:$H$45,3,FALSE))="X"
                                    ),
                          "X",
                          IF((((NETWORKDAYS('Projektkostenkalkulation EP'!$V$8,EOMONTH('Projektkostenkalkulation EP'!$V$8,0)))*('Projektkostenkalkulation EP'!$N$44/5)*
                                        'Projektkostenkalkulation EP'!$V$28)-SUM($AK$29:BL29))&gt;('Projektkostenkalkulation EP'!$N$44/5),('Projektkostenkalkulation EP'!$N$44/5),
                                         (NETWORKDAYS('Projektkostenkalkulation EP'!$V$8,
                                          EOMONTH('Projektkostenkalkulation EP'!$V$8,0)))*('Projektkostenkalkulation EP'!$N$44/5)*'Projektkostenkalkulation EP'!$V$28-SUM($AK$29:BL29))
                          ),
               "X"
            )</f>
        <v>0</v>
      </c>
      <c r="BN29" s="122">
        <f xml:space="preserve"> IF(TEXT((EDATE('Projektkostenkalkulation EP'!$B$4,20)+AD$3),"MM")=TEXT((EDATE('Projektkostenkalkulation EP'!$B$4,20)+(AD$3-1)),"MM"),
             IF(
                        OR(
                                    TEXT((EDATE('Projektkostenkalkulation EP'!$B$4,20)+AD$3),"TTT") = "Sa",
                                    TEXT((EDATE('Projektkostenkalkulation EP'!$B$4,20)+AD$3),"TTT") = "So",
                                    IF(ISNA(VLOOKUP(EDATE('Projektkostenkalkulation EP'!$B$4,20)+AD$3,Datenquellen!$F$7:$H$45,3,FALSE))," ",VLOOKUP(EDATE('Projektkostenkalkulation EP'!$B$4,20)+AD$3,Datenquellen!$F$7:$H$45,3,FALSE))="X"
                                    ),
                          "X",
                          IF((((NETWORKDAYS('Projektkostenkalkulation EP'!$V$8,EOMONTH('Projektkostenkalkulation EP'!$V$8,0)))*('Projektkostenkalkulation EP'!$N$44/5)*
                                        'Projektkostenkalkulation EP'!$V$28)-SUM($AK$29:BM29))&gt;('Projektkostenkalkulation EP'!$N$44/5),('Projektkostenkalkulation EP'!$N$44/5),
                                         (NETWORKDAYS('Projektkostenkalkulation EP'!$V$8,
                                          EOMONTH('Projektkostenkalkulation EP'!$V$8,0)))*('Projektkostenkalkulation EP'!$N$44/5)*'Projektkostenkalkulation EP'!$V$28-SUM($AK$29:BM29))
                          ),
               "X"
            )</f>
        <v>0</v>
      </c>
      <c r="BO29" s="122" t="str">
        <f xml:space="preserve"> IF(TEXT((EDATE('Projektkostenkalkulation EP'!$B$4,20)+AE$3),"MM")=TEXT((EDATE('Projektkostenkalkulation EP'!$B$4,20)+(AE$3-1)),"MM"),
             IF(
                        OR(
                                    TEXT((EDATE('Projektkostenkalkulation EP'!$B$4,20)+AE$3),"TTT") = "Sa",
                                    TEXT((EDATE('Projektkostenkalkulation EP'!$B$4,20)+AE$3),"TTT") = "So",
                                    IF(ISNA(VLOOKUP(EDATE('Projektkostenkalkulation EP'!$B$4,20)+AE$3,Datenquellen!$F$7:$H$45,3,FALSE))," ",VLOOKUP(EDATE('Projektkostenkalkulation EP'!$B$4,20)+AE$3,Datenquellen!$F$7:$H$45,3,FALSE))="X"
                                    ),
                          "X",
                          IF((((NETWORKDAYS('Projektkostenkalkulation EP'!$V$8,EOMONTH('Projektkostenkalkulation EP'!$V$8,0)))*('Projektkostenkalkulation EP'!$N$44/5)*
                                        'Projektkostenkalkulation EP'!$V$28)-SUM($AK$29:BN29))&gt;('Projektkostenkalkulation EP'!$N$44/5),('Projektkostenkalkulation EP'!$N$44/5),
                                         (NETWORKDAYS('Projektkostenkalkulation EP'!$V$8,
                                          EOMONTH('Projektkostenkalkulation EP'!$V$8,0)))*('Projektkostenkalkulation EP'!$N$44/5)*'Projektkostenkalkulation EP'!$V$28-SUM($AK$29:BN29))
                          ),
               "X"
            )</f>
        <v>X</v>
      </c>
      <c r="BP29" s="121">
        <f>SUM(AK29:BO29)</f>
        <v>0</v>
      </c>
      <c r="BQ29" s="525">
        <f>BP29-BP30</f>
        <v>0</v>
      </c>
    </row>
    <row r="30" spans="1:69" ht="14.25" customHeight="1" thickBot="1" x14ac:dyDescent="0.25">
      <c r="A30" s="3" t="s">
        <v>82</v>
      </c>
      <c r="B30" s="270"/>
      <c r="C30" s="272"/>
      <c r="D30" s="272"/>
      <c r="E30" s="272"/>
      <c r="F30" s="272"/>
      <c r="G30" s="272"/>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123">
        <f>SUM(B30:AF30)</f>
        <v>0</v>
      </c>
      <c r="AH30" s="526"/>
      <c r="AJ30" s="3" t="s">
        <v>82</v>
      </c>
      <c r="AK30" s="270"/>
      <c r="AL30" s="272"/>
      <c r="AM30" s="272"/>
      <c r="AN30" s="272"/>
      <c r="AO30" s="272"/>
      <c r="AP30" s="272"/>
      <c r="AQ30" s="272"/>
      <c r="AR30" s="272"/>
      <c r="AS30" s="272"/>
      <c r="AT30" s="272"/>
      <c r="AU30" s="272"/>
      <c r="AV30" s="272"/>
      <c r="AW30" s="272"/>
      <c r="AX30" s="272"/>
      <c r="AY30" s="272"/>
      <c r="AZ30" s="272"/>
      <c r="BA30" s="272"/>
      <c r="BB30" s="272"/>
      <c r="BC30" s="272"/>
      <c r="BD30" s="272"/>
      <c r="BE30" s="272"/>
      <c r="BF30" s="272"/>
      <c r="BG30" s="272"/>
      <c r="BH30" s="272"/>
      <c r="BI30" s="272"/>
      <c r="BJ30" s="272"/>
      <c r="BK30" s="272"/>
      <c r="BL30" s="272"/>
      <c r="BM30" s="272"/>
      <c r="BN30" s="272"/>
      <c r="BO30" s="272"/>
      <c r="BP30" s="123">
        <f>SUM(AK30:BO30)</f>
        <v>0</v>
      </c>
      <c r="BQ30" s="526"/>
    </row>
    <row r="31" spans="1:69" ht="14.25" customHeight="1" x14ac:dyDescent="0.2">
      <c r="A31" s="1" t="s">
        <v>59</v>
      </c>
      <c r="B31" s="527" t="str">
        <f>TEXT('Projektkostenkalkulation EP'!$K$8,"MMMM JJJJ")</f>
        <v>Oktober 2024</v>
      </c>
      <c r="C31" s="527"/>
      <c r="D31" s="527"/>
      <c r="E31" s="527"/>
      <c r="F31" s="527"/>
      <c r="G31" s="527"/>
      <c r="H31" s="527"/>
      <c r="I31" s="527"/>
      <c r="J31" s="527"/>
      <c r="K31" s="527"/>
      <c r="L31" s="527"/>
      <c r="M31" s="527"/>
      <c r="N31" s="527"/>
      <c r="O31" s="527"/>
      <c r="P31" s="527"/>
      <c r="Q31" s="527"/>
      <c r="R31" s="527"/>
      <c r="S31" s="527"/>
      <c r="T31" s="527"/>
      <c r="U31" s="527"/>
      <c r="V31" s="527"/>
      <c r="W31" s="527"/>
      <c r="X31" s="527"/>
      <c r="Y31" s="527"/>
      <c r="Z31" s="527"/>
      <c r="AA31" s="527"/>
      <c r="AB31" s="527"/>
      <c r="AC31" s="527"/>
      <c r="AD31" s="527"/>
      <c r="AE31" s="527"/>
      <c r="AF31" s="527"/>
      <c r="AG31" s="527"/>
      <c r="AH31" s="528"/>
      <c r="AJ31" s="1" t="s">
        <v>59</v>
      </c>
      <c r="AK31" s="527" t="str">
        <f>TEXT('Projektkostenkalkulation EP'!$W$8,"MMMM JJJJ")</f>
        <v>Oktober 2025</v>
      </c>
      <c r="AL31" s="527"/>
      <c r="AM31" s="527"/>
      <c r="AN31" s="527"/>
      <c r="AO31" s="527"/>
      <c r="AP31" s="527"/>
      <c r="AQ31" s="527"/>
      <c r="AR31" s="527"/>
      <c r="AS31" s="527"/>
      <c r="AT31" s="527"/>
      <c r="AU31" s="527"/>
      <c r="AV31" s="527"/>
      <c r="AW31" s="527"/>
      <c r="AX31" s="527"/>
      <c r="AY31" s="527"/>
      <c r="AZ31" s="527"/>
      <c r="BA31" s="527"/>
      <c r="BB31" s="527"/>
      <c r="BC31" s="527"/>
      <c r="BD31" s="527"/>
      <c r="BE31" s="527"/>
      <c r="BF31" s="527"/>
      <c r="BG31" s="527"/>
      <c r="BH31" s="527"/>
      <c r="BI31" s="527"/>
      <c r="BJ31" s="527"/>
      <c r="BK31" s="527"/>
      <c r="BL31" s="527"/>
      <c r="BM31" s="527"/>
      <c r="BN31" s="527"/>
      <c r="BO31" s="527"/>
      <c r="BP31" s="527"/>
      <c r="BQ31" s="528"/>
    </row>
    <row r="32" spans="1:69" ht="14.25" customHeight="1" x14ac:dyDescent="0.2">
      <c r="A32" s="2" t="s">
        <v>81</v>
      </c>
      <c r="B32" s="124">
        <f>IF(
            OR(
                     TEXT(EDATE('Projektkostenkalkulation EP'!$B$4,9),"TTT") = "Sa",
                     TEXT(EDATE('Projektkostenkalkulation EP'!$B$4,9),"TTT") = "So",
                     IF(ISNA(VLOOKUP(EDATE('Projektkostenkalkulation EP'!$B$4,9),Datenquellen!$F$7:$H$45,3,FALSE))," ",VLOOKUP(EDATE('Projektkostenkalkulation EP'!$B$4,9),Datenquellen!$F$7:$H$45,3,FALSE))="X"
                            ),
                    "X",
                    IF('Projektkostenkalkulation EP'!$K$28&gt;0,('Projektkostenkalkulation EP'!$N$44/5),0)
            )</f>
        <v>0</v>
      </c>
      <c r="C32" s="122">
        <f xml:space="preserve"> IF(TEXT((EDATE('Projektkostenkalkulation EP'!$B$4,9)+B$3),"MM")=TEXT((EDATE('Projektkostenkalkulation EP'!$B$4,9)+(B$3-1)),"MM"),
             IF(
                        OR(
                                    TEXT((EDATE('Projektkostenkalkulation EP'!$B$4,9)+B$3),"TTT") = "Sa",
                                    TEXT((EDATE('Projektkostenkalkulation EP'!$B$4,9)+B$3),"TTT") = "So",
                                    IF(ISNA(VLOOKUP(EDATE('Projektkostenkalkulation EP'!$B$4,9)+B$3,Datenquellen!$F$7:$H$45,3,FALSE))," ",VLOOKUP(EDATE('Projektkostenkalkulation EP'!$B$4,9)+B$3,Datenquellen!$F$7:$H$45,3,FALSE))="X"
                                    ),
                          "X",
                          IF((((NETWORKDAYS('Projektkostenkalkulation EP'!$K$8,EOMONTH('Projektkostenkalkulation EP'!$K$8,0)))*('Projektkostenkalkulation EP'!$N$44/5)*
                                        'Projektkostenkalkulation EP'!$K$28)-SUM(B$32:$B32))&gt;('Projektkostenkalkulation EP'!$N$44/5),('Projektkostenkalkulation EP'!$N$44/5),
                                         (NETWORKDAYS('Projektkostenkalkulation EP'!$K$8,
                                          EOMONTH('Projektkostenkalkulation EP'!$K$8,0)))*('Projektkostenkalkulation EP'!$N$44/5)*'Projektkostenkalkulation EP'!$K$28-SUM(B$32:$B32))
                          ),
               "X"
            )</f>
        <v>0</v>
      </c>
      <c r="D32" s="122" t="str">
        <f xml:space="preserve"> IF(TEXT((EDATE('Projektkostenkalkulation EP'!$B$4,9)+C$3),"MM")=TEXT((EDATE('Projektkostenkalkulation EP'!$B$4,9)+(C$3-1)),"MM"),
             IF(
                        OR(
                                    TEXT((EDATE('Projektkostenkalkulation EP'!$B$4,9)+C$3),"TTT") = "Sa",
                                    TEXT((EDATE('Projektkostenkalkulation EP'!$B$4,9)+C$3),"TTT") = "So",
                                    IF(ISNA(VLOOKUP(EDATE('Projektkostenkalkulation EP'!$B$4,9)+C$3,Datenquellen!$F$7:$H$45,3,FALSE))," ",VLOOKUP(EDATE('Projektkostenkalkulation EP'!$B$4,9)+C$3,Datenquellen!$F$7:$H$45,3,FALSE))="X"
                                    ),
                          "X",
                          IF((((NETWORKDAYS('Projektkostenkalkulation EP'!$K$8,EOMONTH('Projektkostenkalkulation EP'!$K$8,0)))*('Projektkostenkalkulation EP'!$N$44/5)*
                                        'Projektkostenkalkulation EP'!$K$28)-SUM($B$32:C32))&gt;('Projektkostenkalkulation EP'!$N$44/5),('Projektkostenkalkulation EP'!$N$44/5),
                                         (NETWORKDAYS('Projektkostenkalkulation EP'!$K$8,
                                          EOMONTH('Projektkostenkalkulation EP'!$K$8,0)))*('Projektkostenkalkulation EP'!$N$44/5)*'Projektkostenkalkulation EP'!$K$28-SUM($B$32:C32))
                          ),
               "X"
            )</f>
        <v>X</v>
      </c>
      <c r="E32" s="122">
        <f xml:space="preserve"> IF(TEXT((EDATE('Projektkostenkalkulation EP'!$B$4,9)+D$3),"MM")=TEXT((EDATE('Projektkostenkalkulation EP'!$B$4,9)+(D$3-1)),"MM"),
             IF(
                        OR(
                                    TEXT((EDATE('Projektkostenkalkulation EP'!$B$4,9)+D$3),"TTT") = "Sa",
                                    TEXT((EDATE('Projektkostenkalkulation EP'!$B$4,9)+D$3),"TTT") = "So",
                                    IF(ISNA(VLOOKUP(EDATE('Projektkostenkalkulation EP'!$B$4,9)+D$3,Datenquellen!$F$7:$H$45,3,FALSE))," ",VLOOKUP(EDATE('Projektkostenkalkulation EP'!$B$4,9)+D$3,Datenquellen!$F$7:$H$45,3,FALSE))="X"
                                    ),
                          "X",
                          IF((((NETWORKDAYS('Projektkostenkalkulation EP'!$K$8,EOMONTH('Projektkostenkalkulation EP'!$K$8,0)))*('Projektkostenkalkulation EP'!$N$44/5)*
                                        'Projektkostenkalkulation EP'!$K$28)-SUM($B$32:D32))&gt;('Projektkostenkalkulation EP'!$N$44/5),('Projektkostenkalkulation EP'!$N$44/5),
                                         (NETWORKDAYS('Projektkostenkalkulation EP'!$K$8,
                                          EOMONTH('Projektkostenkalkulation EP'!$K$8,0)))*('Projektkostenkalkulation EP'!$N$44/5)*'Projektkostenkalkulation EP'!$K$28-SUM($B$32:D32))
                          ),
               "X"
            )</f>
        <v>0</v>
      </c>
      <c r="F32" s="122" t="str">
        <f xml:space="preserve"> IF(TEXT((EDATE('Projektkostenkalkulation EP'!$B$4,9)+E$3),"MM")=TEXT((EDATE('Projektkostenkalkulation EP'!$B$4,9)+(E$3-1)),"MM"),
             IF(
                        OR(
                                    TEXT((EDATE('Projektkostenkalkulation EP'!$B$4,9)+E$3),"TTT") = "Sa",
                                    TEXT((EDATE('Projektkostenkalkulation EP'!$B$4,9)+E$3),"TTT") = "So",
                                    IF(ISNA(VLOOKUP(EDATE('Projektkostenkalkulation EP'!$B$4,9)+E$3,Datenquellen!$F$7:$H$45,3,FALSE))," ",VLOOKUP(EDATE('Projektkostenkalkulation EP'!$B$4,9)+E$3,Datenquellen!$F$7:$H$45,3,FALSE))="X"
                                    ),
                          "X",
                          IF((((NETWORKDAYS('Projektkostenkalkulation EP'!$K$8,EOMONTH('Projektkostenkalkulation EP'!$K$8,0)))*('Projektkostenkalkulation EP'!$N$44/5)*
                                        'Projektkostenkalkulation EP'!$K$28)-SUM($B$32:E32))&gt;('Projektkostenkalkulation EP'!$N$44/5),('Projektkostenkalkulation EP'!$N$44/5),
                                         (NETWORKDAYS('Projektkostenkalkulation EP'!$K$8,
                                          EOMONTH('Projektkostenkalkulation EP'!$K$8,0)))*('Projektkostenkalkulation EP'!$N$44/5)*'Projektkostenkalkulation EP'!$K$28-SUM($B$32:E32))
                          ),
               "X"
            )</f>
        <v>X</v>
      </c>
      <c r="G32" s="122" t="str">
        <f xml:space="preserve"> IF(TEXT((EDATE('Projektkostenkalkulation EP'!$B$4,9)+F$3),"MM")=TEXT((EDATE('Projektkostenkalkulation EP'!$B$4,9)+(F$3-1)),"MM"),
             IF(
                        OR(
                                    TEXT((EDATE('Projektkostenkalkulation EP'!$B$4,9)+F$3),"TTT") = "Sa",
                                    TEXT((EDATE('Projektkostenkalkulation EP'!$B$4,9)+F$3),"TTT") = "So",
                                    IF(ISNA(VLOOKUP(EDATE('Projektkostenkalkulation EP'!$B$4,9)+F$3,Datenquellen!$F$7:$H$45,3,FALSE))," ",VLOOKUP(EDATE('Projektkostenkalkulation EP'!$B$4,9)+F$3,Datenquellen!$F$7:$H$45,3,FALSE))="X"
                                    ),
                          "X",
                          IF((((NETWORKDAYS('Projektkostenkalkulation EP'!$K$8,EOMONTH('Projektkostenkalkulation EP'!$K$8,0)))*('Projektkostenkalkulation EP'!$N$44/5)*
                                        'Projektkostenkalkulation EP'!$K$28)-SUM($B$32:F32))&gt;('Projektkostenkalkulation EP'!$N$44/5),('Projektkostenkalkulation EP'!$N$44/5),
                                         (NETWORKDAYS('Projektkostenkalkulation EP'!$K$8,
                                          EOMONTH('Projektkostenkalkulation EP'!$K$8,0)))*('Projektkostenkalkulation EP'!$N$44/5)*'Projektkostenkalkulation EP'!$K$28-SUM($B$32:F32))
                          ),
               "X"
            )</f>
        <v>X</v>
      </c>
      <c r="H32" s="122">
        <f xml:space="preserve"> IF(TEXT((EDATE('Projektkostenkalkulation EP'!$B$4,9)+G$3),"MM")=TEXT((EDATE('Projektkostenkalkulation EP'!$B$4,9)+(G$3-1)),"MM"),
             IF(
                        OR(
                                    TEXT((EDATE('Projektkostenkalkulation EP'!$B$4,9)+G$3),"TTT") = "Sa",
                                    TEXT((EDATE('Projektkostenkalkulation EP'!$B$4,9)+G$3),"TTT") = "So",
                                    IF(ISNA(VLOOKUP(EDATE('Projektkostenkalkulation EP'!$B$4,9)+G$3,Datenquellen!$F$7:$H$45,3,FALSE))," ",VLOOKUP(EDATE('Projektkostenkalkulation EP'!$B$4,9)+G$3,Datenquellen!$F$7:$H$45,3,FALSE))="X"
                                    ),
                          "X",
                          IF((((NETWORKDAYS('Projektkostenkalkulation EP'!$K$8,EOMONTH('Projektkostenkalkulation EP'!$K$8,0)))*('Projektkostenkalkulation EP'!$N$44/5)*
                                        'Projektkostenkalkulation EP'!$K$28)-SUM($B$32:G32))&gt;('Projektkostenkalkulation EP'!$N$44/5),('Projektkostenkalkulation EP'!$N$44/5),
                                         (NETWORKDAYS('Projektkostenkalkulation EP'!$K$8,
                                          EOMONTH('Projektkostenkalkulation EP'!$K$8,0)))*('Projektkostenkalkulation EP'!$N$44/5)*'Projektkostenkalkulation EP'!$K$28-SUM($B$32:G32))
                          ),
               "X"
            )</f>
        <v>0</v>
      </c>
      <c r="I32" s="122">
        <f xml:space="preserve"> IF(TEXT((EDATE('Projektkostenkalkulation EP'!$B$4,9)+H$3),"MM")=TEXT((EDATE('Projektkostenkalkulation EP'!$B$4,9)+(H$3-1)),"MM"),
             IF(
                        OR(
                                    TEXT((EDATE('Projektkostenkalkulation EP'!$B$4,9)+H$3),"TTT") = "Sa",
                                    TEXT((EDATE('Projektkostenkalkulation EP'!$B$4,9)+H$3),"TTT") = "So",
                                    IF(ISNA(VLOOKUP(EDATE('Projektkostenkalkulation EP'!$B$4,9)+H$3,Datenquellen!$F$7:$H$45,3,FALSE))," ",VLOOKUP(EDATE('Projektkostenkalkulation EP'!$B$4,9)+H$3,Datenquellen!$F$7:$H$45,3,FALSE))="X"
                                    ),
                          "X",
                          IF((((NETWORKDAYS('Projektkostenkalkulation EP'!$K$8,EOMONTH('Projektkostenkalkulation EP'!$K$8,0)))*('Projektkostenkalkulation EP'!$N$44/5)*
                                        'Projektkostenkalkulation EP'!$K$28)-SUM($B$32:H32))&gt;('Projektkostenkalkulation EP'!$N$44/5),('Projektkostenkalkulation EP'!$N$44/5),
                                         (NETWORKDAYS('Projektkostenkalkulation EP'!$K$8,
                                          EOMONTH('Projektkostenkalkulation EP'!$K$8,0)))*('Projektkostenkalkulation EP'!$N$44/5)*'Projektkostenkalkulation EP'!$K$28-SUM($B$32:H32))
                          ),
               "X"
            )</f>
        <v>0</v>
      </c>
      <c r="J32" s="122">
        <f xml:space="preserve"> IF(TEXT((EDATE('Projektkostenkalkulation EP'!$B$4,9)+I$3),"MM")=TEXT((EDATE('Projektkostenkalkulation EP'!$B$4,9)+(I$3-1)),"MM"),
             IF(
                        OR(
                                    TEXT((EDATE('Projektkostenkalkulation EP'!$B$4,9)+I$3),"TTT") = "Sa",
                                    TEXT((EDATE('Projektkostenkalkulation EP'!$B$4,9)+I$3),"TTT") = "So",
                                    IF(ISNA(VLOOKUP(EDATE('Projektkostenkalkulation EP'!$B$4,9)+I$3,Datenquellen!$F$7:$H$45,3,FALSE))," ",VLOOKUP(EDATE('Projektkostenkalkulation EP'!$B$4,9)+I$3,Datenquellen!$F$7:$H$45,3,FALSE))="X"
                                    ),
                          "X",
                          IF((((NETWORKDAYS('Projektkostenkalkulation EP'!$K$8,EOMONTH('Projektkostenkalkulation EP'!$K$8,0)))*('Projektkostenkalkulation EP'!$N$44/5)*
                                        'Projektkostenkalkulation EP'!$K$28)-SUM($B$32:I32))&gt;('Projektkostenkalkulation EP'!$N$44/5),('Projektkostenkalkulation EP'!$N$44/5),
                                         (NETWORKDAYS('Projektkostenkalkulation EP'!$K$8,
                                          EOMONTH('Projektkostenkalkulation EP'!$K$8,0)))*('Projektkostenkalkulation EP'!$N$44/5)*'Projektkostenkalkulation EP'!$K$28-SUM($B$32:I32))
                          ),
               "X"
            )</f>
        <v>0</v>
      </c>
      <c r="K32" s="122">
        <f xml:space="preserve"> IF(TEXT((EDATE('Projektkostenkalkulation EP'!$B$4,9)+J$3),"MM")=TEXT((EDATE('Projektkostenkalkulation EP'!$B$4,9)+(J$3-1)),"MM"),
             IF(
                        OR(
                                    TEXT((EDATE('Projektkostenkalkulation EP'!$B$4,9)+J$3),"TTT") = "Sa",
                                    TEXT((EDATE('Projektkostenkalkulation EP'!$B$4,9)+J$3),"TTT") = "So",
                                    IF(ISNA(VLOOKUP(EDATE('Projektkostenkalkulation EP'!$B$4,9)+J$3,Datenquellen!$F$7:$H$45,3,FALSE))," ",VLOOKUP(EDATE('Projektkostenkalkulation EP'!$B$4,9)+J$3,Datenquellen!$F$7:$H$45,3,FALSE))="X"
                                    ),
                          "X",
                          IF((((NETWORKDAYS('Projektkostenkalkulation EP'!$K$8,EOMONTH('Projektkostenkalkulation EP'!$K$8,0)))*('Projektkostenkalkulation EP'!$N$44/5)*
                                        'Projektkostenkalkulation EP'!$K$28)-SUM($B$32:J32))&gt;('Projektkostenkalkulation EP'!$N$44/5),('Projektkostenkalkulation EP'!$N$44/5),
                                         (NETWORKDAYS('Projektkostenkalkulation EP'!$K$8,
                                          EOMONTH('Projektkostenkalkulation EP'!$K$8,0)))*('Projektkostenkalkulation EP'!$N$44/5)*'Projektkostenkalkulation EP'!$K$28-SUM($B$32:J32))
                          ),
               "X"
            )</f>
        <v>0</v>
      </c>
      <c r="L32" s="122">
        <f xml:space="preserve"> IF(TEXT((EDATE('Projektkostenkalkulation EP'!$B$4,9)+K$3),"MM")=TEXT((EDATE('Projektkostenkalkulation EP'!$B$4,9)+(K$3-1)),"MM"),
             IF(
                        OR(
                                    TEXT((EDATE('Projektkostenkalkulation EP'!$B$4,9)+K$3),"TTT") = "Sa",
                                    TEXT((EDATE('Projektkostenkalkulation EP'!$B$4,9)+K$3),"TTT") = "So",
                                    IF(ISNA(VLOOKUP(EDATE('Projektkostenkalkulation EP'!$B$4,9)+K$3,Datenquellen!$F$7:$H$45,3,FALSE))," ",VLOOKUP(EDATE('Projektkostenkalkulation EP'!$B$4,9)+K$3,Datenquellen!$F$7:$H$45,3,FALSE))="X"
                                    ),
                          "X",
                          IF((((NETWORKDAYS('Projektkostenkalkulation EP'!$K$8,EOMONTH('Projektkostenkalkulation EP'!$K$8,0)))*('Projektkostenkalkulation EP'!$N$44/5)*
                                        'Projektkostenkalkulation EP'!$K$28)-SUM($B$32:K32))&gt;('Projektkostenkalkulation EP'!$N$44/5),('Projektkostenkalkulation EP'!$N$44/5),
                                         (NETWORKDAYS('Projektkostenkalkulation EP'!$K$8,
                                          EOMONTH('Projektkostenkalkulation EP'!$K$8,0)))*('Projektkostenkalkulation EP'!$N$44/5)*'Projektkostenkalkulation EP'!$K$28-SUM($B$32:K32))
                          ),
               "X"
            )</f>
        <v>0</v>
      </c>
      <c r="M32" s="122" t="str">
        <f xml:space="preserve"> IF(TEXT((EDATE('Projektkostenkalkulation EP'!$B$4,9)+L$3),"MM")=TEXT((EDATE('Projektkostenkalkulation EP'!$B$4,9)+(L$3-1)),"MM"),
             IF(
                        OR(
                                    TEXT((EDATE('Projektkostenkalkulation EP'!$B$4,9)+L$3),"TTT") = "Sa",
                                    TEXT((EDATE('Projektkostenkalkulation EP'!$B$4,9)+L$3),"TTT") = "So",
                                    IF(ISNA(VLOOKUP(EDATE('Projektkostenkalkulation EP'!$B$4,9)+L$3,Datenquellen!$F$7:$H$45,3,FALSE))," ",VLOOKUP(EDATE('Projektkostenkalkulation EP'!$B$4,9)+L$3,Datenquellen!$F$7:$H$45,3,FALSE))="X"
                                    ),
                          "X",
                          IF((((NETWORKDAYS('Projektkostenkalkulation EP'!$K$8,EOMONTH('Projektkostenkalkulation EP'!$K$8,0)))*('Projektkostenkalkulation EP'!$N$44/5)*
                                        'Projektkostenkalkulation EP'!$K$28)-SUM($B$32:L32))&gt;('Projektkostenkalkulation EP'!$N$44/5),('Projektkostenkalkulation EP'!$N$44/5),
                                         (NETWORKDAYS('Projektkostenkalkulation EP'!$K$8,
                                          EOMONTH('Projektkostenkalkulation EP'!$K$8,0)))*('Projektkostenkalkulation EP'!$N$44/5)*'Projektkostenkalkulation EP'!$K$28-SUM($B$32:L32))
                          ),
               "X"
            )</f>
        <v>X</v>
      </c>
      <c r="N32" s="122" t="str">
        <f xml:space="preserve"> IF(TEXT((EDATE('Projektkostenkalkulation EP'!$B$4,9)+M$3),"MM")=TEXT((EDATE('Projektkostenkalkulation EP'!$B$4,9)+(M$3-1)),"MM"),
             IF(
                        OR(
                                    TEXT((EDATE('Projektkostenkalkulation EP'!$B$4,9)+M$3),"TTT") = "Sa",
                                    TEXT((EDATE('Projektkostenkalkulation EP'!$B$4,9)+M$3),"TTT") = "So",
                                    IF(ISNA(VLOOKUP(EDATE('Projektkostenkalkulation EP'!$B$4,9)+M$3,Datenquellen!$F$7:$H$45,3,FALSE))," ",VLOOKUP(EDATE('Projektkostenkalkulation EP'!$B$4,9)+M$3,Datenquellen!$F$7:$H$45,3,FALSE))="X"
                                    ),
                          "X",
                          IF((((NETWORKDAYS('Projektkostenkalkulation EP'!$K$8,EOMONTH('Projektkostenkalkulation EP'!$K$8,0)))*('Projektkostenkalkulation EP'!$N$44/5)*
                                        'Projektkostenkalkulation EP'!$K$28)-SUM($B$32:M32))&gt;('Projektkostenkalkulation EP'!$N$44/5),('Projektkostenkalkulation EP'!$N$44/5),
                                         (NETWORKDAYS('Projektkostenkalkulation EP'!$K$8,
                                          EOMONTH('Projektkostenkalkulation EP'!$K$8,0)))*('Projektkostenkalkulation EP'!$N$44/5)*'Projektkostenkalkulation EP'!$K$28-SUM($B$32:M32))
                          ),
               "X"
            )</f>
        <v>X</v>
      </c>
      <c r="O32" s="122">
        <f xml:space="preserve"> IF(TEXT((EDATE('Projektkostenkalkulation EP'!$B$4,9)+N$3),"MM")=TEXT((EDATE('Projektkostenkalkulation EP'!$B$4,9)+(N$3-1)),"MM"),
             IF(
                        OR(
                                    TEXT((EDATE('Projektkostenkalkulation EP'!$B$4,9)+N$3),"TTT") = "Sa",
                                    TEXT((EDATE('Projektkostenkalkulation EP'!$B$4,9)+N$3),"TTT") = "So",
                                    IF(ISNA(VLOOKUP(EDATE('Projektkostenkalkulation EP'!$B$4,9)+N$3,Datenquellen!$F$7:$H$45,3,FALSE))," ",VLOOKUP(EDATE('Projektkostenkalkulation EP'!$B$4,9)+N$3,Datenquellen!$F$7:$H$45,3,FALSE))="X"
                                    ),
                          "X",
                          IF((((NETWORKDAYS('Projektkostenkalkulation EP'!$K$8,EOMONTH('Projektkostenkalkulation EP'!$K$8,0)))*('Projektkostenkalkulation EP'!$N$44/5)*
                                        'Projektkostenkalkulation EP'!$K$28)-SUM($B$32:N32))&gt;('Projektkostenkalkulation EP'!$N$44/5),('Projektkostenkalkulation EP'!$N$44/5),
                                         (NETWORKDAYS('Projektkostenkalkulation EP'!$K$8,
                                          EOMONTH('Projektkostenkalkulation EP'!$K$8,0)))*('Projektkostenkalkulation EP'!$N$44/5)*'Projektkostenkalkulation EP'!$K$28-SUM($B$32:N32))
                          ),
               "X"
            )</f>
        <v>0</v>
      </c>
      <c r="P32" s="122">
        <f xml:space="preserve"> IF(TEXT((EDATE('Projektkostenkalkulation EP'!$B$4,9)+O$3),"MM")=TEXT((EDATE('Projektkostenkalkulation EP'!$B$4,9)+(O$3-1)),"MM"),
             IF(
                        OR(
                                    TEXT((EDATE('Projektkostenkalkulation EP'!$B$4,9)+O$3),"TTT") = "Sa",
                                    TEXT((EDATE('Projektkostenkalkulation EP'!$B$4,9)+O$3),"TTT") = "So",
                                    IF(ISNA(VLOOKUP(EDATE('Projektkostenkalkulation EP'!$B$4,9)+O$3,Datenquellen!$F$7:$H$45,3,FALSE))," ",VLOOKUP(EDATE('Projektkostenkalkulation EP'!$B$4,9)+O$3,Datenquellen!$F$7:$H$45,3,FALSE))="X"
                                    ),
                          "X",
                          IF((((NETWORKDAYS('Projektkostenkalkulation EP'!$K$8,EOMONTH('Projektkostenkalkulation EP'!$K$8,0)))*('Projektkostenkalkulation EP'!$N$44/5)*
                                        'Projektkostenkalkulation EP'!$K$28)-SUM($B$32:O32))&gt;('Projektkostenkalkulation EP'!$N$44/5),('Projektkostenkalkulation EP'!$N$44/5),
                                         (NETWORKDAYS('Projektkostenkalkulation EP'!$K$8,
                                          EOMONTH('Projektkostenkalkulation EP'!$K$8,0)))*('Projektkostenkalkulation EP'!$N$44/5)*'Projektkostenkalkulation EP'!$K$28-SUM($B$32:O32))
                          ),
               "X"
            )</f>
        <v>0</v>
      </c>
      <c r="Q32" s="122">
        <f xml:space="preserve"> IF(TEXT((EDATE('Projektkostenkalkulation EP'!$B$4,9)+P$3),"MM")=TEXT((EDATE('Projektkostenkalkulation EP'!$B$4,9)+(P$3-1)),"MM"),
             IF(
                        OR(
                                    TEXT((EDATE('Projektkostenkalkulation EP'!$B$4,9)+P$3),"TTT") = "Sa",
                                    TEXT((EDATE('Projektkostenkalkulation EP'!$B$4,9)+P$3),"TTT") = "So",
                                    IF(ISNA(VLOOKUP(EDATE('Projektkostenkalkulation EP'!$B$4,9)+P$3,Datenquellen!$F$7:$H$45,3,FALSE))," ",VLOOKUP(EDATE('Projektkostenkalkulation EP'!$B$4,9)+P$3,Datenquellen!$F$7:$H$45,3,FALSE))="X"
                                    ),
                          "X",
                          IF((((NETWORKDAYS('Projektkostenkalkulation EP'!$K$8,EOMONTH('Projektkostenkalkulation EP'!$K$8,0)))*('Projektkostenkalkulation EP'!$N$44/5)*
                                        'Projektkostenkalkulation EP'!$K$28)-SUM($B$32:P32))&gt;('Projektkostenkalkulation EP'!$N$44/5),('Projektkostenkalkulation EP'!$N$44/5),
                                         (NETWORKDAYS('Projektkostenkalkulation EP'!$K$8,
                                          EOMONTH('Projektkostenkalkulation EP'!$K$8,0)))*('Projektkostenkalkulation EP'!$N$44/5)*'Projektkostenkalkulation EP'!$K$28-SUM($B$32:P32))
                          ),
               "X"
            )</f>
        <v>0</v>
      </c>
      <c r="R32" s="122">
        <f xml:space="preserve"> IF(TEXT((EDATE('Projektkostenkalkulation EP'!$B$4,9)+Q$3),"MM")=TEXT((EDATE('Projektkostenkalkulation EP'!$B$4,9)+(Q$3-1)),"MM"),
             IF(
                        OR(
                                    TEXT((EDATE('Projektkostenkalkulation EP'!$B$4,9)+Q$3),"TTT") = "Sa",
                                    TEXT((EDATE('Projektkostenkalkulation EP'!$B$4,9)+Q$3),"TTT") = "So",
                                    IF(ISNA(VLOOKUP(EDATE('Projektkostenkalkulation EP'!$B$4,9)+Q$3,Datenquellen!$F$7:$H$45,3,FALSE))," ",VLOOKUP(EDATE('Projektkostenkalkulation EP'!$B$4,9)+Q$3,Datenquellen!$F$7:$H$45,3,FALSE))="X"
                                    ),
                          "X",
                          IF((((NETWORKDAYS('Projektkostenkalkulation EP'!$K$8,EOMONTH('Projektkostenkalkulation EP'!$K$8,0)))*('Projektkostenkalkulation EP'!$N$44/5)*
                                        'Projektkostenkalkulation EP'!$K$28)-SUM($B$32:Q32))&gt;('Projektkostenkalkulation EP'!$N$44/5),('Projektkostenkalkulation EP'!$N$44/5),
                                         (NETWORKDAYS('Projektkostenkalkulation EP'!$K$8,
                                          EOMONTH('Projektkostenkalkulation EP'!$K$8,0)))*('Projektkostenkalkulation EP'!$N$44/5)*'Projektkostenkalkulation EP'!$K$28-SUM($B$32:Q32))
                          ),
               "X"
            )</f>
        <v>0</v>
      </c>
      <c r="S32" s="122">
        <f xml:space="preserve"> IF(TEXT((EDATE('Projektkostenkalkulation EP'!$B$4,9)+R$3),"MM")=TEXT((EDATE('Projektkostenkalkulation EP'!$B$4,9)+(R$3-1)),"MM"),
             IF(
                        OR(
                                    TEXT((EDATE('Projektkostenkalkulation EP'!$B$4,9)+R$3),"TTT") = "Sa",
                                    TEXT((EDATE('Projektkostenkalkulation EP'!$B$4,9)+R$3),"TTT") = "So",
                                    IF(ISNA(VLOOKUP(EDATE('Projektkostenkalkulation EP'!$B$4,9)+R$3,Datenquellen!$F$7:$H$45,3,FALSE))," ",VLOOKUP(EDATE('Projektkostenkalkulation EP'!$B$4,9)+R$3,Datenquellen!$F$7:$H$45,3,FALSE))="X"
                                    ),
                          "X",
                          IF((((NETWORKDAYS('Projektkostenkalkulation EP'!$K$8,EOMONTH('Projektkostenkalkulation EP'!$K$8,0)))*('Projektkostenkalkulation EP'!$N$44/5)*
                                        'Projektkostenkalkulation EP'!$K$28)-SUM($B$32:R32))&gt;('Projektkostenkalkulation EP'!$N$44/5),('Projektkostenkalkulation EP'!$N$44/5),
                                         (NETWORKDAYS('Projektkostenkalkulation EP'!$K$8,
                                          EOMONTH('Projektkostenkalkulation EP'!$K$8,0)))*('Projektkostenkalkulation EP'!$N$44/5)*'Projektkostenkalkulation EP'!$K$28-SUM($B$32:R32))
                          ),
               "X"
            )</f>
        <v>0</v>
      </c>
      <c r="T32" s="122" t="str">
        <f xml:space="preserve"> IF(TEXT((EDATE('Projektkostenkalkulation EP'!$B$4,9)+S$3),"MM")=TEXT((EDATE('Projektkostenkalkulation EP'!$B$4,9)+(S$3-1)),"MM"),
             IF(
                        OR(
                                    TEXT((EDATE('Projektkostenkalkulation EP'!$B$4,9)+S$3),"TTT") = "Sa",
                                    TEXT((EDATE('Projektkostenkalkulation EP'!$B$4,9)+S$3),"TTT") = "So",
                                    IF(ISNA(VLOOKUP(EDATE('Projektkostenkalkulation EP'!$B$4,9)+S$3,Datenquellen!$F$7:$H$45,3,FALSE))," ",VLOOKUP(EDATE('Projektkostenkalkulation EP'!$B$4,9)+S$3,Datenquellen!$F$7:$H$45,3,FALSE))="X"
                                    ),
                          "X",
                          IF((((NETWORKDAYS('Projektkostenkalkulation EP'!$K$8,EOMONTH('Projektkostenkalkulation EP'!$K$8,0)))*('Projektkostenkalkulation EP'!$N$44/5)*
                                        'Projektkostenkalkulation EP'!$K$28)-SUM($B$32:S32))&gt;('Projektkostenkalkulation EP'!$N$44/5),('Projektkostenkalkulation EP'!$N$44/5),
                                         (NETWORKDAYS('Projektkostenkalkulation EP'!$K$8,
                                          EOMONTH('Projektkostenkalkulation EP'!$K$8,0)))*('Projektkostenkalkulation EP'!$N$44/5)*'Projektkostenkalkulation EP'!$K$28-SUM($B$32:S32))
                          ),
               "X"
            )</f>
        <v>X</v>
      </c>
      <c r="U32" s="122" t="str">
        <f xml:space="preserve"> IF(TEXT((EDATE('Projektkostenkalkulation EP'!$B$4,9)+T$3),"MM")=TEXT((EDATE('Projektkostenkalkulation EP'!$B$4,9)+(T$3-1)),"MM"),
             IF(
                        OR(
                                    TEXT((EDATE('Projektkostenkalkulation EP'!$B$4,9)+T$3),"TTT") = "Sa",
                                    TEXT((EDATE('Projektkostenkalkulation EP'!$B$4,9)+T$3),"TTT") = "So",
                                    IF(ISNA(VLOOKUP(EDATE('Projektkostenkalkulation EP'!$B$4,9)+T$3,Datenquellen!$F$7:$H$45,3,FALSE))," ",VLOOKUP(EDATE('Projektkostenkalkulation EP'!$B$4,9)+T$3,Datenquellen!$F$7:$H$45,3,FALSE))="X"
                                    ),
                          "X",
                          IF((((NETWORKDAYS('Projektkostenkalkulation EP'!$K$8,EOMONTH('Projektkostenkalkulation EP'!$K$8,0)))*('Projektkostenkalkulation EP'!$N$44/5)*
                                        'Projektkostenkalkulation EP'!$K$28)-SUM($B$32:T32))&gt;('Projektkostenkalkulation EP'!$N$44/5),('Projektkostenkalkulation EP'!$N$44/5),
                                         (NETWORKDAYS('Projektkostenkalkulation EP'!$K$8,
                                          EOMONTH('Projektkostenkalkulation EP'!$K$8,0)))*('Projektkostenkalkulation EP'!$N$44/5)*'Projektkostenkalkulation EP'!$K$28-SUM($B$32:T32))
                          ),
               "X"
            )</f>
        <v>X</v>
      </c>
      <c r="V32" s="122">
        <f xml:space="preserve"> IF(TEXT((EDATE('Projektkostenkalkulation EP'!$B$4,9)+U$3),"MM")=TEXT((EDATE('Projektkostenkalkulation EP'!$B$4,9)+(U$3-1)),"MM"),
             IF(
                        OR(
                                    TEXT((EDATE('Projektkostenkalkulation EP'!$B$4,9)+U$3),"TTT") = "Sa",
                                    TEXT((EDATE('Projektkostenkalkulation EP'!$B$4,9)+U$3),"TTT") = "So",
                                    IF(ISNA(VLOOKUP(EDATE('Projektkostenkalkulation EP'!$B$4,9)+U$3,Datenquellen!$F$7:$H$45,3,FALSE))," ",VLOOKUP(EDATE('Projektkostenkalkulation EP'!$B$4,9)+U$3,Datenquellen!$F$7:$H$45,3,FALSE))="X"
                                    ),
                          "X",
                          IF((((NETWORKDAYS('Projektkostenkalkulation EP'!$K$8,EOMONTH('Projektkostenkalkulation EP'!$K$8,0)))*('Projektkostenkalkulation EP'!$N$44/5)*
                                        'Projektkostenkalkulation EP'!$K$28)-SUM($B$32:U32))&gt;('Projektkostenkalkulation EP'!$N$44/5),('Projektkostenkalkulation EP'!$N$44/5),
                                         (NETWORKDAYS('Projektkostenkalkulation EP'!$K$8,
                                          EOMONTH('Projektkostenkalkulation EP'!$K$8,0)))*('Projektkostenkalkulation EP'!$N$44/5)*'Projektkostenkalkulation EP'!$K$28-SUM($B$32:U32))
                          ),
               "X"
            )</f>
        <v>0</v>
      </c>
      <c r="W32" s="122">
        <f xml:space="preserve"> IF(TEXT((EDATE('Projektkostenkalkulation EP'!$B$4,9)+V$3),"MM")=TEXT((EDATE('Projektkostenkalkulation EP'!$B$4,9)+(V$3-1)),"MM"),
             IF(
                        OR(
                                    TEXT((EDATE('Projektkostenkalkulation EP'!$B$4,9)+V$3),"TTT") = "Sa",
                                    TEXT((EDATE('Projektkostenkalkulation EP'!$B$4,9)+V$3),"TTT") = "So",
                                    IF(ISNA(VLOOKUP(EDATE('Projektkostenkalkulation EP'!$B$4,9)+V$3,Datenquellen!$F$7:$H$45,3,FALSE))," ",VLOOKUP(EDATE('Projektkostenkalkulation EP'!$B$4,9)+V$3,Datenquellen!$F$7:$H$45,3,FALSE))="X"
                                    ),
                          "X",
                          IF((((NETWORKDAYS('Projektkostenkalkulation EP'!$K$8,EOMONTH('Projektkostenkalkulation EP'!$K$8,0)))*('Projektkostenkalkulation EP'!$N$44/5)*
                                        'Projektkostenkalkulation EP'!$K$28)-SUM($B$32:V32))&gt;('Projektkostenkalkulation EP'!$N$44/5),('Projektkostenkalkulation EP'!$N$44/5),
                                         (NETWORKDAYS('Projektkostenkalkulation EP'!$K$8,
                                          EOMONTH('Projektkostenkalkulation EP'!$K$8,0)))*('Projektkostenkalkulation EP'!$N$44/5)*'Projektkostenkalkulation EP'!$K$28-SUM($B$32:V32))
                          ),
               "X"
            )</f>
        <v>0</v>
      </c>
      <c r="X32" s="122">
        <f xml:space="preserve"> IF(TEXT((EDATE('Projektkostenkalkulation EP'!$B$4,9)+W$3),"MM")=TEXT((EDATE('Projektkostenkalkulation EP'!$B$4,9)+(W$3-1)),"MM"),
             IF(
                        OR(
                                    TEXT((EDATE('Projektkostenkalkulation EP'!$B$4,9)+W$3),"TTT") = "Sa",
                                    TEXT((EDATE('Projektkostenkalkulation EP'!$B$4,9)+W$3),"TTT") = "So",
                                    IF(ISNA(VLOOKUP(EDATE('Projektkostenkalkulation EP'!$B$4,9)+W$3,Datenquellen!$F$7:$H$45,3,FALSE))," ",VLOOKUP(EDATE('Projektkostenkalkulation EP'!$B$4,9)+W$3,Datenquellen!$F$7:$H$45,3,FALSE))="X"
                                    ),
                          "X",
                          IF((((NETWORKDAYS('Projektkostenkalkulation EP'!$K$8,EOMONTH('Projektkostenkalkulation EP'!$K$8,0)))*('Projektkostenkalkulation EP'!$N$44/5)*
                                        'Projektkostenkalkulation EP'!$K$28)-SUM($B$32:W32))&gt;('Projektkostenkalkulation EP'!$N$44/5),('Projektkostenkalkulation EP'!$N$44/5),
                                         (NETWORKDAYS('Projektkostenkalkulation EP'!$K$8,
                                          EOMONTH('Projektkostenkalkulation EP'!$K$8,0)))*('Projektkostenkalkulation EP'!$N$44/5)*'Projektkostenkalkulation EP'!$K$28-SUM($B$32:W32))
                          ),
               "X"
            )</f>
        <v>0</v>
      </c>
      <c r="Y32" s="122">
        <f xml:space="preserve"> IF(TEXT((EDATE('Projektkostenkalkulation EP'!$B$4,9)+X$3),"MM")=TEXT((EDATE('Projektkostenkalkulation EP'!$B$4,9)+(X$3-1)),"MM"),
             IF(
                        OR(
                                    TEXT((EDATE('Projektkostenkalkulation EP'!$B$4,9)+X$3),"TTT") = "Sa",
                                    TEXT((EDATE('Projektkostenkalkulation EP'!$B$4,9)+X$3),"TTT") = "So",
                                    IF(ISNA(VLOOKUP(EDATE('Projektkostenkalkulation EP'!$B$4,9)+X$3,Datenquellen!$F$7:$H$45,3,FALSE))," ",VLOOKUP(EDATE('Projektkostenkalkulation EP'!$B$4,9)+X$3,Datenquellen!$F$7:$H$45,3,FALSE))="X"
                                    ),
                          "X",
                          IF((((NETWORKDAYS('Projektkostenkalkulation EP'!$K$8,EOMONTH('Projektkostenkalkulation EP'!$K$8,0)))*('Projektkostenkalkulation EP'!$N$44/5)*
                                        'Projektkostenkalkulation EP'!$K$28)-SUM($B$32:X32))&gt;('Projektkostenkalkulation EP'!$N$44/5),('Projektkostenkalkulation EP'!$N$44/5),
                                         (NETWORKDAYS('Projektkostenkalkulation EP'!$K$8,
                                          EOMONTH('Projektkostenkalkulation EP'!$K$8,0)))*('Projektkostenkalkulation EP'!$N$44/5)*'Projektkostenkalkulation EP'!$K$28-SUM($B$32:X32))
                          ),
               "X"
            )</f>
        <v>0</v>
      </c>
      <c r="Z32" s="122">
        <f xml:space="preserve"> IF(TEXT((EDATE('Projektkostenkalkulation EP'!$B$4,9)+Y$3),"MM")=TEXT((EDATE('Projektkostenkalkulation EP'!$B$4,9)+(Y$3-1)),"MM"),
             IF(
                        OR(
                                    TEXT((EDATE('Projektkostenkalkulation EP'!$B$4,9)+Y$3),"TTT") = "Sa",
                                    TEXT((EDATE('Projektkostenkalkulation EP'!$B$4,9)+Y$3),"TTT") = "So",
                                    IF(ISNA(VLOOKUP(EDATE('Projektkostenkalkulation EP'!$B$4,9)+Y$3,Datenquellen!$F$7:$H$45,3,FALSE))," ",VLOOKUP(EDATE('Projektkostenkalkulation EP'!$B$4,9)+Y$3,Datenquellen!$F$7:$H$45,3,FALSE))="X"
                                    ),
                          "X",
                          IF((((NETWORKDAYS('Projektkostenkalkulation EP'!$K$8,EOMONTH('Projektkostenkalkulation EP'!$K$8,0)))*('Projektkostenkalkulation EP'!$N$44/5)*
                                        'Projektkostenkalkulation EP'!$K$28)-SUM($B$32:Y32))&gt;('Projektkostenkalkulation EP'!$N$44/5),('Projektkostenkalkulation EP'!$N$44/5),
                                         (NETWORKDAYS('Projektkostenkalkulation EP'!$K$8,
                                          EOMONTH('Projektkostenkalkulation EP'!$K$8,0)))*('Projektkostenkalkulation EP'!$N$44/5)*'Projektkostenkalkulation EP'!$K$28-SUM($B$32:Y32))
                          ),
               "X"
            )</f>
        <v>0</v>
      </c>
      <c r="AA32" s="122" t="str">
        <f xml:space="preserve"> IF(TEXT((EDATE('Projektkostenkalkulation EP'!$B$4,9)+Z$3),"MM")=TEXT((EDATE('Projektkostenkalkulation EP'!$B$4,9)+(Z$3-1)),"MM"),
             IF(
                        OR(
                                    TEXT((EDATE('Projektkostenkalkulation EP'!$B$4,9)+Z$3),"TTT") = "Sa",
                                    TEXT((EDATE('Projektkostenkalkulation EP'!$B$4,9)+Z$3),"TTT") = "So",
                                    IF(ISNA(VLOOKUP(EDATE('Projektkostenkalkulation EP'!$B$4,9)+Z$3,Datenquellen!$F$7:$H$45,3,FALSE))," ",VLOOKUP(EDATE('Projektkostenkalkulation EP'!$B$4,9)+Z$3,Datenquellen!$F$7:$H$45,3,FALSE))="X"
                                    ),
                          "X",
                          IF((((NETWORKDAYS('Projektkostenkalkulation EP'!$K$8,EOMONTH('Projektkostenkalkulation EP'!$K$8,0)))*('Projektkostenkalkulation EP'!$N$44/5)*
                                        'Projektkostenkalkulation EP'!$K$28)-SUM($B$32:Z32))&gt;('Projektkostenkalkulation EP'!$N$44/5),('Projektkostenkalkulation EP'!$N$44/5),
                                         (NETWORKDAYS('Projektkostenkalkulation EP'!$K$8,
                                          EOMONTH('Projektkostenkalkulation EP'!$K$8,0)))*('Projektkostenkalkulation EP'!$N$44/5)*'Projektkostenkalkulation EP'!$K$28-SUM($B$32:Z32))
                          ),
               "X"
            )</f>
        <v>X</v>
      </c>
      <c r="AB32" s="122" t="str">
        <f xml:space="preserve"> IF(TEXT((EDATE('Projektkostenkalkulation EP'!$B$4,9)+AA$3),"MM")=TEXT((EDATE('Projektkostenkalkulation EP'!$B$4,9)+(AA$3-1)),"MM"),
             IF(
                        OR(
                                    TEXT((EDATE('Projektkostenkalkulation EP'!$B$4,9)+AA$3),"TTT") = "Sa",
                                    TEXT((EDATE('Projektkostenkalkulation EP'!$B$4,9)+AA$3),"TTT") = "So",
                                    IF(ISNA(VLOOKUP(EDATE('Projektkostenkalkulation EP'!$B$4,9)+AA$3,Datenquellen!$F$7:$H$45,3,FALSE))," ",VLOOKUP(EDATE('Projektkostenkalkulation EP'!$B$4,9)+AA$3,Datenquellen!$F$7:$H$45,3,FALSE))="X"
                                    ),
                          "X",
                          IF((((NETWORKDAYS('Projektkostenkalkulation EP'!$K$8,EOMONTH('Projektkostenkalkulation EP'!$K$8,0)))*('Projektkostenkalkulation EP'!$N$44/5)*
                                        'Projektkostenkalkulation EP'!$K$28)-SUM($B$32:AA32))&gt;('Projektkostenkalkulation EP'!$N$44/5),('Projektkostenkalkulation EP'!$N$44/5),
                                         (NETWORKDAYS('Projektkostenkalkulation EP'!$K$8,
                                          EOMONTH('Projektkostenkalkulation EP'!$K$8,0)))*('Projektkostenkalkulation EP'!$N$44/5)*'Projektkostenkalkulation EP'!$K$28-SUM($B$32:AA32))
                          ),
               "X"
            )</f>
        <v>X</v>
      </c>
      <c r="AC32" s="122">
        <f xml:space="preserve"> IF(TEXT((EDATE('Projektkostenkalkulation EP'!$B$4,9)+AB$3),"MM")=TEXT((EDATE('Projektkostenkalkulation EP'!$B$4,9)+(AB$3-1)),"MM"),
             IF(
                        OR(
                                    TEXT((EDATE('Projektkostenkalkulation EP'!$B$4,9)+AB$3),"TTT") = "Sa",
                                    TEXT((EDATE('Projektkostenkalkulation EP'!$B$4,9)+AB$3),"TTT") = "So",
                                    IF(ISNA(VLOOKUP(EDATE('Projektkostenkalkulation EP'!$B$4,9)+AB$3,Datenquellen!$F$7:$H$45,3,FALSE))," ",VLOOKUP(EDATE('Projektkostenkalkulation EP'!$B$4,9)+AB$3,Datenquellen!$F$7:$H$45,3,FALSE))="X"
                                    ),
                          "X",
                          IF((((NETWORKDAYS('Projektkostenkalkulation EP'!$K$8,EOMONTH('Projektkostenkalkulation EP'!$K$8,0)))*('Projektkostenkalkulation EP'!$N$44/5)*
                                        'Projektkostenkalkulation EP'!$K$28)-SUM($B$32:AB32))&gt;('Projektkostenkalkulation EP'!$N$44/5),('Projektkostenkalkulation EP'!$N$44/5),
                                         (NETWORKDAYS('Projektkostenkalkulation EP'!$K$8,
                                          EOMONTH('Projektkostenkalkulation EP'!$K$8,0)))*('Projektkostenkalkulation EP'!$N$44/5)*'Projektkostenkalkulation EP'!$K$28-SUM($B$32:AB32))
                          ),
               "X"
            )</f>
        <v>0</v>
      </c>
      <c r="AD32" s="122">
        <f xml:space="preserve"> IF(TEXT((EDATE('Projektkostenkalkulation EP'!$B$4,9)+AC$3),"MM")=TEXT((EDATE('Projektkostenkalkulation EP'!$B$4,9)+(AC$3-1)),"MM"),
             IF(
                        OR(
                                    TEXT((EDATE('Projektkostenkalkulation EP'!$B$4,9)+AC$3),"TTT") = "Sa",
                                    TEXT((EDATE('Projektkostenkalkulation EP'!$B$4,9)+AC$3),"TTT") = "So",
                                    IF(ISNA(VLOOKUP(EDATE('Projektkostenkalkulation EP'!$B$4,9)+AC$3,Datenquellen!$F$7:$H$45,3,FALSE))," ",VLOOKUP(EDATE('Projektkostenkalkulation EP'!$B$4,9)+AC$3,Datenquellen!$F$7:$H$45,3,FALSE))="X"
                                    ),
                          "X",
                          IF((((NETWORKDAYS('Projektkostenkalkulation EP'!$K$8,EOMONTH('Projektkostenkalkulation EP'!$K$8,0)))*('Projektkostenkalkulation EP'!$N$44/5)*
                                        'Projektkostenkalkulation EP'!$K$28)-SUM($B$32:AC32))&gt;('Projektkostenkalkulation EP'!$N$44/5),('Projektkostenkalkulation EP'!$N$44/5),
                                         (NETWORKDAYS('Projektkostenkalkulation EP'!$K$8,
                                          EOMONTH('Projektkostenkalkulation EP'!$K$8,0)))*('Projektkostenkalkulation EP'!$N$44/5)*'Projektkostenkalkulation EP'!$K$28-SUM($B$32:AC32))
                          ),
               "X"
            )</f>
        <v>0</v>
      </c>
      <c r="AE32" s="122">
        <f xml:space="preserve"> IF(TEXT((EDATE('Projektkostenkalkulation EP'!$B$4,9)+AD$3),"MM")=TEXT((EDATE('Projektkostenkalkulation EP'!$B$4,9)+(AD$3-1)),"MM"),
             IF(
                        OR(
                                    TEXT((EDATE('Projektkostenkalkulation EP'!$B$4,9)+AD$3),"TTT") = "Sa",
                                    TEXT((EDATE('Projektkostenkalkulation EP'!$B$4,9)+AD$3),"TTT") = "So",
                                    IF(ISNA(VLOOKUP(EDATE('Projektkostenkalkulation EP'!$B$4,9)+AD$3,Datenquellen!$F$7:$H$45,3,FALSE))," ",VLOOKUP(EDATE('Projektkostenkalkulation EP'!$B$4,9)+AD$3,Datenquellen!$F$7:$H$45,3,FALSE))="X"
                                    ),
                          "X",
                          IF((((NETWORKDAYS('Projektkostenkalkulation EP'!$K$8,EOMONTH('Projektkostenkalkulation EP'!$K$8,0)))*('Projektkostenkalkulation EP'!$N$44/5)*
                                        'Projektkostenkalkulation EP'!$K$28)-SUM($B$32:AD32))&gt;('Projektkostenkalkulation EP'!$N$44/5),('Projektkostenkalkulation EP'!$N$44/5),
                                         (NETWORKDAYS('Projektkostenkalkulation EP'!$K$8,
                                          EOMONTH('Projektkostenkalkulation EP'!$K$8,0)))*('Projektkostenkalkulation EP'!$N$44/5)*'Projektkostenkalkulation EP'!$K$28-SUM($B$32:AD32))
                          ),
               "X"
            )</f>
        <v>0</v>
      </c>
      <c r="AF32" s="122">
        <f xml:space="preserve"> IF(TEXT((EDATE('Projektkostenkalkulation EP'!$B$4,9)+AE$3),"MM")=TEXT((EDATE('Projektkostenkalkulation EP'!$B$4,9)+(AE$3-1)),"MM"),
             IF(
                        OR(
                                    TEXT((EDATE('Projektkostenkalkulation EP'!$B$4,9)+AE$3),"TTT") = "Sa",
                                    TEXT((EDATE('Projektkostenkalkulation EP'!$B$4,9)+AE$3),"TTT") = "So",
                                    IF(ISNA(VLOOKUP(EDATE('Projektkostenkalkulation EP'!$B$4,9)+AE$3,Datenquellen!$F$7:$H$45,3,FALSE))," ",VLOOKUP(EDATE('Projektkostenkalkulation EP'!$B$4,9)+AE$3,Datenquellen!$F$7:$H$45,3,FALSE))="X"
                                    ),
                          "X",
                          IF((((NETWORKDAYS('Projektkostenkalkulation EP'!$K$8,EOMONTH('Projektkostenkalkulation EP'!$K$8,0)))*('Projektkostenkalkulation EP'!$N$44/5)*
                                        'Projektkostenkalkulation EP'!$K$28)-SUM($B$32:AE32))&gt;('Projektkostenkalkulation EP'!$N$44/5),('Projektkostenkalkulation EP'!$N$44/5),
                                         (NETWORKDAYS('Projektkostenkalkulation EP'!$K$8,
                                          EOMONTH('Projektkostenkalkulation EP'!$K$8,0)))*('Projektkostenkalkulation EP'!$N$44/5)*'Projektkostenkalkulation EP'!$K$28-SUM($B$32:AE32))
                          ),
               "X"
            )</f>
        <v>0</v>
      </c>
      <c r="AG32" s="121">
        <f>SUM(B32:AF32)</f>
        <v>0</v>
      </c>
      <c r="AH32" s="525">
        <f>AG32-AG33</f>
        <v>0</v>
      </c>
      <c r="AJ32" s="2" t="s">
        <v>81</v>
      </c>
      <c r="AK32" s="124">
        <f>IF(
            OR(
                     TEXT(EDATE('Projektkostenkalkulation EP'!$B$4,21),"TTT") = "Sa",
                     TEXT(EDATE('Projektkostenkalkulation EP'!$B$4,21),"TTT") = "So",
                     IF(ISNA(VLOOKUP(EDATE('Projektkostenkalkulation EP'!$B$4,21),Datenquellen!$F$7:$H$45,3,FALSE))," ",VLOOKUP(EDATE('Projektkostenkalkulation EP'!$B$4,21),Datenquellen!$F$7:$H$45,3,FALSE))="X"
                            ),
                    "X",
                    IF('Projektkostenkalkulation EP'!$W$28&gt;0,('Projektkostenkalkulation EP'!$N$44/5),0)
            )</f>
        <v>0</v>
      </c>
      <c r="AL32" s="122">
        <f xml:space="preserve"> IF(TEXT((EDATE('Projektkostenkalkulation EP'!$B$4,21)+B$3),"MM")=TEXT((EDATE('Projektkostenkalkulation EP'!$B$4,21)+(B$3-1)),"MM"),
             IF(
                        OR(
                                    TEXT((EDATE('Projektkostenkalkulation EP'!$B$4,21)+B$3),"TTT") = "Sa",
                                    TEXT((EDATE('Projektkostenkalkulation EP'!$B$4,21)+B$3),"TTT") = "So",
                                    IF(ISNA(VLOOKUP(EDATE('Projektkostenkalkulation EP'!$B$4,21)+B$3,Datenquellen!$F$7:$H$45,3,FALSE))," ",VLOOKUP(EDATE('Projektkostenkalkulation EP'!$B$4,21)+B$3,Datenquellen!$F$7:$H$45,3,FALSE))="X"
                                    ),
                          "X",
                          IF((((NETWORKDAYS('Projektkostenkalkulation EP'!$W$8,EOMONTH('Projektkostenkalkulation EP'!$W$8,0)))*('Projektkostenkalkulation EP'!$N$44/5)*
                                        'Projektkostenkalkulation EP'!$W$28)-SUM(AK$32:$AK32))&gt;('Projektkostenkalkulation EP'!$N$44/5),('Projektkostenkalkulation EP'!$N$44/5),
                                         (NETWORKDAYS('Projektkostenkalkulation EP'!$W$8,
                                          EOMONTH('Projektkostenkalkulation EP'!$W$8,0)))*('Projektkostenkalkulation EP'!$N$44/5)*'Projektkostenkalkulation EP'!$W$28-SUM(AK$32:$AK32))
                          ),
               "X"
            )</f>
        <v>0</v>
      </c>
      <c r="AM32" s="122" t="str">
        <f xml:space="preserve"> IF(TEXT((EDATE('Projektkostenkalkulation EP'!$B$4,21)+C$3),"MM")=TEXT((EDATE('Projektkostenkalkulation EP'!$B$4,21)+(C$3-1)),"MM"),
             IF(
                        OR(
                                    TEXT((EDATE('Projektkostenkalkulation EP'!$B$4,21)+C$3),"TTT") = "Sa",
                                    TEXT((EDATE('Projektkostenkalkulation EP'!$B$4,21)+C$3),"TTT") = "So",
                                    IF(ISNA(VLOOKUP(EDATE('Projektkostenkalkulation EP'!$B$4,21)+C$3,Datenquellen!$F$7:$H$45,3,FALSE))," ",VLOOKUP(EDATE('Projektkostenkalkulation EP'!$B$4,21)+C$3,Datenquellen!$F$7:$H$45,3,FALSE))="X"
                                    ),
                          "X",
                          IF((((NETWORKDAYS('Projektkostenkalkulation EP'!$W$8,EOMONTH('Projektkostenkalkulation EP'!$W$8,0)))*('Projektkostenkalkulation EP'!$N$44/5)*
                                        'Projektkostenkalkulation EP'!$W$28)-SUM($AK$32:AL32))&gt;('Projektkostenkalkulation EP'!$N$44/5),('Projektkostenkalkulation EP'!$N$44/5),
                                         (NETWORKDAYS('Projektkostenkalkulation EP'!$W$8,
                                          EOMONTH('Projektkostenkalkulation EP'!$W$8,0)))*('Projektkostenkalkulation EP'!$N$44/5)*'Projektkostenkalkulation EP'!$W$28-SUM($AK$32:AL32))
                          ),
               "X"
            )</f>
        <v>X</v>
      </c>
      <c r="AN32" s="122" t="str">
        <f xml:space="preserve"> IF(TEXT((EDATE('Projektkostenkalkulation EP'!$B$4,21)+D$3),"MM")=TEXT((EDATE('Projektkostenkalkulation EP'!$B$4,21)+(D$3-1)),"MM"),
             IF(
                        OR(
                                    TEXT((EDATE('Projektkostenkalkulation EP'!$B$4,21)+D$3),"TTT") = "Sa",
                                    TEXT((EDATE('Projektkostenkalkulation EP'!$B$4,21)+D$3),"TTT") = "So",
                                    IF(ISNA(VLOOKUP(EDATE('Projektkostenkalkulation EP'!$B$4,21)+D$3,Datenquellen!$F$7:$H$45,3,FALSE))," ",VLOOKUP(EDATE('Projektkostenkalkulation EP'!$B$4,21)+D$3,Datenquellen!$F$7:$H$45,3,FALSE))="X"
                                    ),
                          "X",
                          IF((((NETWORKDAYS('Projektkostenkalkulation EP'!$W$8,EOMONTH('Projektkostenkalkulation EP'!$W$8,0)))*('Projektkostenkalkulation EP'!$N$44/5)*
                                        'Projektkostenkalkulation EP'!$W$28)-SUM($AK$32:AM32))&gt;('Projektkostenkalkulation EP'!$N$44/5),('Projektkostenkalkulation EP'!$N$44/5),
                                         (NETWORKDAYS('Projektkostenkalkulation EP'!$W$8,
                                          EOMONTH('Projektkostenkalkulation EP'!$W$8,0)))*('Projektkostenkalkulation EP'!$N$44/5)*'Projektkostenkalkulation EP'!$W$28-SUM($AK$32:AM32))
                          ),
               "X"
            )</f>
        <v>X</v>
      </c>
      <c r="AO32" s="122" t="str">
        <f xml:space="preserve"> IF(TEXT((EDATE('Projektkostenkalkulation EP'!$B$4,21)+E$3),"MM")=TEXT((EDATE('Projektkostenkalkulation EP'!$B$4,21)+(E$3-1)),"MM"),
             IF(
                        OR(
                                    TEXT((EDATE('Projektkostenkalkulation EP'!$B$4,21)+E$3),"TTT") = "Sa",
                                    TEXT((EDATE('Projektkostenkalkulation EP'!$B$4,21)+E$3),"TTT") = "So",
                                    IF(ISNA(VLOOKUP(EDATE('Projektkostenkalkulation EP'!$B$4,21)+E$3,Datenquellen!$F$7:$H$45,3,FALSE))," ",VLOOKUP(EDATE('Projektkostenkalkulation EP'!$B$4,21)+E$3,Datenquellen!$F$7:$H$45,3,FALSE))="X"
                                    ),
                          "X",
                          IF((((NETWORKDAYS('Projektkostenkalkulation EP'!$W$8,EOMONTH('Projektkostenkalkulation EP'!$W$8,0)))*('Projektkostenkalkulation EP'!$N$44/5)*
                                        'Projektkostenkalkulation EP'!$W$28)-SUM($AK$32:AN32))&gt;('Projektkostenkalkulation EP'!$N$44/5),('Projektkostenkalkulation EP'!$N$44/5),
                                         (NETWORKDAYS('Projektkostenkalkulation EP'!$W$8,
                                          EOMONTH('Projektkostenkalkulation EP'!$W$8,0)))*('Projektkostenkalkulation EP'!$N$44/5)*'Projektkostenkalkulation EP'!$W$28-SUM($AK$32:AN32))
                          ),
               "X"
            )</f>
        <v>X</v>
      </c>
      <c r="AP32" s="122">
        <f xml:space="preserve"> IF(TEXT((EDATE('Projektkostenkalkulation EP'!$B$4,21)+F$3),"MM")=TEXT((EDATE('Projektkostenkalkulation EP'!$B$4,21)+(F$3-1)),"MM"),
             IF(
                        OR(
                                    TEXT((EDATE('Projektkostenkalkulation EP'!$B$4,21)+F$3),"TTT") = "Sa",
                                    TEXT((EDATE('Projektkostenkalkulation EP'!$B$4,21)+F$3),"TTT") = "So",
                                    IF(ISNA(VLOOKUP(EDATE('Projektkostenkalkulation EP'!$B$4,21)+F$3,Datenquellen!$F$7:$H$45,3,FALSE))," ",VLOOKUP(EDATE('Projektkostenkalkulation EP'!$B$4,21)+F$3,Datenquellen!$F$7:$H$45,3,FALSE))="X"
                                    ),
                          "X",
                          IF((((NETWORKDAYS('Projektkostenkalkulation EP'!$W$8,EOMONTH('Projektkostenkalkulation EP'!$W$8,0)))*('Projektkostenkalkulation EP'!$N$44/5)*
                                        'Projektkostenkalkulation EP'!$W$28)-SUM($AK$32:AO32))&gt;('Projektkostenkalkulation EP'!$N$44/5),('Projektkostenkalkulation EP'!$N$44/5),
                                         (NETWORKDAYS('Projektkostenkalkulation EP'!$W$8,
                                          EOMONTH('Projektkostenkalkulation EP'!$W$8,0)))*('Projektkostenkalkulation EP'!$N$44/5)*'Projektkostenkalkulation EP'!$W$28-SUM($AK$32:AO32))
                          ),
               "X"
            )</f>
        <v>0</v>
      </c>
      <c r="AQ32" s="122">
        <f xml:space="preserve"> IF(TEXT((EDATE('Projektkostenkalkulation EP'!$B$4,21)+G$3),"MM")=TEXT((EDATE('Projektkostenkalkulation EP'!$B$4,21)+(G$3-1)),"MM"),
             IF(
                        OR(
                                    TEXT((EDATE('Projektkostenkalkulation EP'!$B$4,21)+G$3),"TTT") = "Sa",
                                    TEXT((EDATE('Projektkostenkalkulation EP'!$B$4,21)+G$3),"TTT") = "So",
                                    IF(ISNA(VLOOKUP(EDATE('Projektkostenkalkulation EP'!$B$4,21)+G$3,Datenquellen!$F$7:$H$45,3,FALSE))," ",VLOOKUP(EDATE('Projektkostenkalkulation EP'!$B$4,21)+G$3,Datenquellen!$F$7:$H$45,3,FALSE))="X"
                                    ),
                          "X",
                          IF((((NETWORKDAYS('Projektkostenkalkulation EP'!$W$8,EOMONTH('Projektkostenkalkulation EP'!$W$8,0)))*('Projektkostenkalkulation EP'!$N$44/5)*
                                        'Projektkostenkalkulation EP'!$W$28)-SUM($AK$32:AP32))&gt;('Projektkostenkalkulation EP'!$N$44/5),('Projektkostenkalkulation EP'!$N$44/5),
                                         (NETWORKDAYS('Projektkostenkalkulation EP'!$W$8,
                                          EOMONTH('Projektkostenkalkulation EP'!$W$8,0)))*('Projektkostenkalkulation EP'!$N$44/5)*'Projektkostenkalkulation EP'!$W$28-SUM($AK$32:AP32))
                          ),
               "X"
            )</f>
        <v>0</v>
      </c>
      <c r="AR32" s="122">
        <f xml:space="preserve"> IF(TEXT((EDATE('Projektkostenkalkulation EP'!$B$4,21)+H$3),"MM")=TEXT((EDATE('Projektkostenkalkulation EP'!$B$4,21)+(H$3-1)),"MM"),
             IF(
                        OR(
                                    TEXT((EDATE('Projektkostenkalkulation EP'!$B$4,21)+H$3),"TTT") = "Sa",
                                    TEXT((EDATE('Projektkostenkalkulation EP'!$B$4,21)+H$3),"TTT") = "So",
                                    IF(ISNA(VLOOKUP(EDATE('Projektkostenkalkulation EP'!$B$4,21)+H$3,Datenquellen!$F$7:$H$45,3,FALSE))," ",VLOOKUP(EDATE('Projektkostenkalkulation EP'!$B$4,21)+H$3,Datenquellen!$F$7:$H$45,3,FALSE))="X"
                                    ),
                          "X",
                          IF((((NETWORKDAYS('Projektkostenkalkulation EP'!$W$8,EOMONTH('Projektkostenkalkulation EP'!$W$8,0)))*('Projektkostenkalkulation EP'!$N$44/5)*
                                        'Projektkostenkalkulation EP'!$W$28)-SUM($AK$32:AQ32))&gt;('Projektkostenkalkulation EP'!$N$44/5),('Projektkostenkalkulation EP'!$N$44/5),
                                         (NETWORKDAYS('Projektkostenkalkulation EP'!$W$8,
                                          EOMONTH('Projektkostenkalkulation EP'!$W$8,0)))*('Projektkostenkalkulation EP'!$N$44/5)*'Projektkostenkalkulation EP'!$W$28-SUM($AK$32:AQ32))
                          ),
               "X"
            )</f>
        <v>0</v>
      </c>
      <c r="AS32" s="122">
        <f xml:space="preserve"> IF(TEXT((EDATE('Projektkostenkalkulation EP'!$B$4,21)+I$3),"MM")=TEXT((EDATE('Projektkostenkalkulation EP'!$B$4,21)+(I$3-1)),"MM"),
             IF(
                        OR(
                                    TEXT((EDATE('Projektkostenkalkulation EP'!$B$4,21)+I$3),"TTT") = "Sa",
                                    TEXT((EDATE('Projektkostenkalkulation EP'!$B$4,21)+I$3),"TTT") = "So",
                                    IF(ISNA(VLOOKUP(EDATE('Projektkostenkalkulation EP'!$B$4,21)+I$3,Datenquellen!$F$7:$H$45,3,FALSE))," ",VLOOKUP(EDATE('Projektkostenkalkulation EP'!$B$4,21)+I$3,Datenquellen!$F$7:$H$45,3,FALSE))="X"
                                    ),
                          "X",
                          IF((((NETWORKDAYS('Projektkostenkalkulation EP'!$W$8,EOMONTH('Projektkostenkalkulation EP'!$W$8,0)))*('Projektkostenkalkulation EP'!$N$44/5)*
                                        'Projektkostenkalkulation EP'!$W$28)-SUM($AK$32:AR32))&gt;('Projektkostenkalkulation EP'!$N$44/5),('Projektkostenkalkulation EP'!$N$44/5),
                                         (NETWORKDAYS('Projektkostenkalkulation EP'!$W$8,
                                          EOMONTH('Projektkostenkalkulation EP'!$W$8,0)))*('Projektkostenkalkulation EP'!$N$44/5)*'Projektkostenkalkulation EP'!$W$28-SUM($AK$32:AR32))
                          ),
               "X"
            )</f>
        <v>0</v>
      </c>
      <c r="AT32" s="122">
        <f xml:space="preserve"> IF(TEXT((EDATE('Projektkostenkalkulation EP'!$B$4,21)+J$3),"MM")=TEXT((EDATE('Projektkostenkalkulation EP'!$B$4,21)+(J$3-1)),"MM"),
             IF(
                        OR(
                                    TEXT((EDATE('Projektkostenkalkulation EP'!$B$4,21)+J$3),"TTT") = "Sa",
                                    TEXT((EDATE('Projektkostenkalkulation EP'!$B$4,21)+J$3),"TTT") = "So",
                                    IF(ISNA(VLOOKUP(EDATE('Projektkostenkalkulation EP'!$B$4,21)+J$3,Datenquellen!$F$7:$H$45,3,FALSE))," ",VLOOKUP(EDATE('Projektkostenkalkulation EP'!$B$4,21)+J$3,Datenquellen!$F$7:$H$45,3,FALSE))="X"
                                    ),
                          "X",
                          IF((((NETWORKDAYS('Projektkostenkalkulation EP'!$W$8,EOMONTH('Projektkostenkalkulation EP'!$W$8,0)))*('Projektkostenkalkulation EP'!$N$44/5)*
                                        'Projektkostenkalkulation EP'!$W$28)-SUM($AK$32:AS32))&gt;('Projektkostenkalkulation EP'!$N$44/5),('Projektkostenkalkulation EP'!$N$44/5),
                                         (NETWORKDAYS('Projektkostenkalkulation EP'!$W$8,
                                          EOMONTH('Projektkostenkalkulation EP'!$W$8,0)))*('Projektkostenkalkulation EP'!$N$44/5)*'Projektkostenkalkulation EP'!$W$28-SUM($AK$32:AS32))
                          ),
               "X"
            )</f>
        <v>0</v>
      </c>
      <c r="AU32" s="122" t="str">
        <f xml:space="preserve"> IF(TEXT((EDATE('Projektkostenkalkulation EP'!$B$4,21)+K$3),"MM")=TEXT((EDATE('Projektkostenkalkulation EP'!$B$4,21)+(K$3-1)),"MM"),
             IF(
                        OR(
                                    TEXT((EDATE('Projektkostenkalkulation EP'!$B$4,21)+K$3),"TTT") = "Sa",
                                    TEXT((EDATE('Projektkostenkalkulation EP'!$B$4,21)+K$3),"TTT") = "So",
                                    IF(ISNA(VLOOKUP(EDATE('Projektkostenkalkulation EP'!$B$4,21)+K$3,Datenquellen!$F$7:$H$45,3,FALSE))," ",VLOOKUP(EDATE('Projektkostenkalkulation EP'!$B$4,21)+K$3,Datenquellen!$F$7:$H$45,3,FALSE))="X"
                                    ),
                          "X",
                          IF((((NETWORKDAYS('Projektkostenkalkulation EP'!$W$8,EOMONTH('Projektkostenkalkulation EP'!$W$8,0)))*('Projektkostenkalkulation EP'!$N$44/5)*
                                        'Projektkostenkalkulation EP'!$W$28)-SUM($AK$32:AT32))&gt;('Projektkostenkalkulation EP'!$N$44/5),('Projektkostenkalkulation EP'!$N$44/5),
                                         (NETWORKDAYS('Projektkostenkalkulation EP'!$W$8,
                                          EOMONTH('Projektkostenkalkulation EP'!$W$8,0)))*('Projektkostenkalkulation EP'!$N$44/5)*'Projektkostenkalkulation EP'!$W$28-SUM($AK$32:AT32))
                          ),
               "X"
            )</f>
        <v>X</v>
      </c>
      <c r="AV32" s="122" t="str">
        <f xml:space="preserve"> IF(TEXT((EDATE('Projektkostenkalkulation EP'!$B$4,21)+L$3),"MM")=TEXT((EDATE('Projektkostenkalkulation EP'!$B$4,21)+(L$3-1)),"MM"),
             IF(
                        OR(
                                    TEXT((EDATE('Projektkostenkalkulation EP'!$B$4,21)+L$3),"TTT") = "Sa",
                                    TEXT((EDATE('Projektkostenkalkulation EP'!$B$4,21)+L$3),"TTT") = "So",
                                    IF(ISNA(VLOOKUP(EDATE('Projektkostenkalkulation EP'!$B$4,21)+L$3,Datenquellen!$F$7:$H$45,3,FALSE))," ",VLOOKUP(EDATE('Projektkostenkalkulation EP'!$B$4,21)+L$3,Datenquellen!$F$7:$H$45,3,FALSE))="X"
                                    ),
                          "X",
                          IF((((NETWORKDAYS('Projektkostenkalkulation EP'!$W$8,EOMONTH('Projektkostenkalkulation EP'!$W$8,0)))*('Projektkostenkalkulation EP'!$N$44/5)*
                                        'Projektkostenkalkulation EP'!$W$28)-SUM($AK$32:AU32))&gt;('Projektkostenkalkulation EP'!$N$44/5),('Projektkostenkalkulation EP'!$N$44/5),
                                         (NETWORKDAYS('Projektkostenkalkulation EP'!$W$8,
                                          EOMONTH('Projektkostenkalkulation EP'!$W$8,0)))*('Projektkostenkalkulation EP'!$N$44/5)*'Projektkostenkalkulation EP'!$W$28-SUM($AK$32:AU32))
                          ),
               "X"
            )</f>
        <v>X</v>
      </c>
      <c r="AW32" s="122">
        <f xml:space="preserve"> IF(TEXT((EDATE('Projektkostenkalkulation EP'!$B$4,21)+M$3),"MM")=TEXT((EDATE('Projektkostenkalkulation EP'!$B$4,21)+(M$3-1)),"MM"),
             IF(
                        OR(
                                    TEXT((EDATE('Projektkostenkalkulation EP'!$B$4,21)+M$3),"TTT") = "Sa",
                                    TEXT((EDATE('Projektkostenkalkulation EP'!$B$4,21)+M$3),"TTT") = "So",
                                    IF(ISNA(VLOOKUP(EDATE('Projektkostenkalkulation EP'!$B$4,21)+M$3,Datenquellen!$F$7:$H$45,3,FALSE))," ",VLOOKUP(EDATE('Projektkostenkalkulation EP'!$B$4,21)+M$3,Datenquellen!$F$7:$H$45,3,FALSE))="X"
                                    ),
                          "X",
                          IF((((NETWORKDAYS('Projektkostenkalkulation EP'!$W$8,EOMONTH('Projektkostenkalkulation EP'!$W$8,0)))*('Projektkostenkalkulation EP'!$N$44/5)*
                                        'Projektkostenkalkulation EP'!$W$28)-SUM($AK$32:AV32))&gt;('Projektkostenkalkulation EP'!$N$44/5),('Projektkostenkalkulation EP'!$N$44/5),
                                         (NETWORKDAYS('Projektkostenkalkulation EP'!$W$8,
                                          EOMONTH('Projektkostenkalkulation EP'!$W$8,0)))*('Projektkostenkalkulation EP'!$N$44/5)*'Projektkostenkalkulation EP'!$W$28-SUM($AK$32:AV32))
                          ),
               "X"
            )</f>
        <v>0</v>
      </c>
      <c r="AX32" s="122">
        <f xml:space="preserve"> IF(TEXT((EDATE('Projektkostenkalkulation EP'!$B$4,21)+N$3),"MM")=TEXT((EDATE('Projektkostenkalkulation EP'!$B$4,21)+(N$3-1)),"MM"),
             IF(
                        OR(
                                    TEXT((EDATE('Projektkostenkalkulation EP'!$B$4,21)+N$3),"TTT") = "Sa",
                                    TEXT((EDATE('Projektkostenkalkulation EP'!$B$4,21)+N$3),"TTT") = "So",
                                    IF(ISNA(VLOOKUP(EDATE('Projektkostenkalkulation EP'!$B$4,21)+N$3,Datenquellen!$F$7:$H$45,3,FALSE))," ",VLOOKUP(EDATE('Projektkostenkalkulation EP'!$B$4,21)+N$3,Datenquellen!$F$7:$H$45,3,FALSE))="X"
                                    ),
                          "X",
                          IF((((NETWORKDAYS('Projektkostenkalkulation EP'!$W$8,EOMONTH('Projektkostenkalkulation EP'!$W$8,0)))*('Projektkostenkalkulation EP'!$N$44/5)*
                                        'Projektkostenkalkulation EP'!$W$28)-SUM($AK$32:AW32))&gt;('Projektkostenkalkulation EP'!$N$44/5),('Projektkostenkalkulation EP'!$N$44/5),
                                         (NETWORKDAYS('Projektkostenkalkulation EP'!$W$8,
                                          EOMONTH('Projektkostenkalkulation EP'!$W$8,0)))*('Projektkostenkalkulation EP'!$N$44/5)*'Projektkostenkalkulation EP'!$W$28-SUM($AK$32:AW32))
                          ),
               "X"
            )</f>
        <v>0</v>
      </c>
      <c r="AY32" s="122">
        <f xml:space="preserve"> IF(TEXT((EDATE('Projektkostenkalkulation EP'!$B$4,21)+O$3),"MM")=TEXT((EDATE('Projektkostenkalkulation EP'!$B$4,21)+(O$3-1)),"MM"),
             IF(
                        OR(
                                    TEXT((EDATE('Projektkostenkalkulation EP'!$B$4,21)+O$3),"TTT") = "Sa",
                                    TEXT((EDATE('Projektkostenkalkulation EP'!$B$4,21)+O$3),"TTT") = "So",
                                    IF(ISNA(VLOOKUP(EDATE('Projektkostenkalkulation EP'!$B$4,21)+O$3,Datenquellen!$F$7:$H$45,3,FALSE))," ",VLOOKUP(EDATE('Projektkostenkalkulation EP'!$B$4,21)+O$3,Datenquellen!$F$7:$H$45,3,FALSE))="X"
                                    ),
                          "X",
                          IF((((NETWORKDAYS('Projektkostenkalkulation EP'!$W$8,EOMONTH('Projektkostenkalkulation EP'!$W$8,0)))*('Projektkostenkalkulation EP'!$N$44/5)*
                                        'Projektkostenkalkulation EP'!$W$28)-SUM($AK$32:AX32))&gt;('Projektkostenkalkulation EP'!$N$44/5),('Projektkostenkalkulation EP'!$N$44/5),
                                         (NETWORKDAYS('Projektkostenkalkulation EP'!$W$8,
                                          EOMONTH('Projektkostenkalkulation EP'!$W$8,0)))*('Projektkostenkalkulation EP'!$N$44/5)*'Projektkostenkalkulation EP'!$W$28-SUM($AK$32:AX32))
                          ),
               "X"
            )</f>
        <v>0</v>
      </c>
      <c r="AZ32" s="122">
        <f xml:space="preserve"> IF(TEXT((EDATE('Projektkostenkalkulation EP'!$B$4,21)+P$3),"MM")=TEXT((EDATE('Projektkostenkalkulation EP'!$B$4,21)+(P$3-1)),"MM"),
             IF(
                        OR(
                                    TEXT((EDATE('Projektkostenkalkulation EP'!$B$4,21)+P$3),"TTT") = "Sa",
                                    TEXT((EDATE('Projektkostenkalkulation EP'!$B$4,21)+P$3),"TTT") = "So",
                                    IF(ISNA(VLOOKUP(EDATE('Projektkostenkalkulation EP'!$B$4,21)+P$3,Datenquellen!$F$7:$H$45,3,FALSE))," ",VLOOKUP(EDATE('Projektkostenkalkulation EP'!$B$4,21)+P$3,Datenquellen!$F$7:$H$45,3,FALSE))="X"
                                    ),
                          "X",
                          IF((((NETWORKDAYS('Projektkostenkalkulation EP'!$W$8,EOMONTH('Projektkostenkalkulation EP'!$W$8,0)))*('Projektkostenkalkulation EP'!$N$44/5)*
                                        'Projektkostenkalkulation EP'!$W$28)-SUM($AK$32:AY32))&gt;('Projektkostenkalkulation EP'!$N$44/5),('Projektkostenkalkulation EP'!$N$44/5),
                                         (NETWORKDAYS('Projektkostenkalkulation EP'!$W$8,
                                          EOMONTH('Projektkostenkalkulation EP'!$W$8,0)))*('Projektkostenkalkulation EP'!$N$44/5)*'Projektkostenkalkulation EP'!$W$28-SUM($AK$32:AY32))
                          ),
               "X"
            )</f>
        <v>0</v>
      </c>
      <c r="BA32" s="122">
        <f xml:space="preserve"> IF(TEXT((EDATE('Projektkostenkalkulation EP'!$B$4,21)+Q$3),"MM")=TEXT((EDATE('Projektkostenkalkulation EP'!$B$4,21)+(Q$3-1)),"MM"),
             IF(
                        OR(
                                    TEXT((EDATE('Projektkostenkalkulation EP'!$B$4,21)+Q$3),"TTT") = "Sa",
                                    TEXT((EDATE('Projektkostenkalkulation EP'!$B$4,21)+Q$3),"TTT") = "So",
                                    IF(ISNA(VLOOKUP(EDATE('Projektkostenkalkulation EP'!$B$4,21)+Q$3,Datenquellen!$F$7:$H$45,3,FALSE))," ",VLOOKUP(EDATE('Projektkostenkalkulation EP'!$B$4,21)+Q$3,Datenquellen!$F$7:$H$45,3,FALSE))="X"
                                    ),
                          "X",
                          IF((((NETWORKDAYS('Projektkostenkalkulation EP'!$W$8,EOMONTH('Projektkostenkalkulation EP'!$W$8,0)))*('Projektkostenkalkulation EP'!$N$44/5)*
                                        'Projektkostenkalkulation EP'!$W$28)-SUM($AK$32:AZ32))&gt;('Projektkostenkalkulation EP'!$N$44/5),('Projektkostenkalkulation EP'!$N$44/5),
                                         (NETWORKDAYS('Projektkostenkalkulation EP'!$W$8,
                                          EOMONTH('Projektkostenkalkulation EP'!$W$8,0)))*('Projektkostenkalkulation EP'!$N$44/5)*'Projektkostenkalkulation EP'!$W$28-SUM($AK$32:AZ32))
                          ),
               "X"
            )</f>
        <v>0</v>
      </c>
      <c r="BB32" s="122" t="str">
        <f xml:space="preserve"> IF(TEXT((EDATE('Projektkostenkalkulation EP'!$B$4,21)+R$3),"MM")=TEXT((EDATE('Projektkostenkalkulation EP'!$B$4,21)+(R$3-1)),"MM"),
             IF(
                        OR(
                                    TEXT((EDATE('Projektkostenkalkulation EP'!$B$4,21)+R$3),"TTT") = "Sa",
                                    TEXT((EDATE('Projektkostenkalkulation EP'!$B$4,21)+R$3),"TTT") = "So",
                                    IF(ISNA(VLOOKUP(EDATE('Projektkostenkalkulation EP'!$B$4,21)+R$3,Datenquellen!$F$7:$H$45,3,FALSE))," ",VLOOKUP(EDATE('Projektkostenkalkulation EP'!$B$4,21)+R$3,Datenquellen!$F$7:$H$45,3,FALSE))="X"
                                    ),
                          "X",
                          IF((((NETWORKDAYS('Projektkostenkalkulation EP'!$W$8,EOMONTH('Projektkostenkalkulation EP'!$W$8,0)))*('Projektkostenkalkulation EP'!$N$44/5)*
                                        'Projektkostenkalkulation EP'!$W$28)-SUM($AK$32:BA32))&gt;('Projektkostenkalkulation EP'!$N$44/5),('Projektkostenkalkulation EP'!$N$44/5),
                                         (NETWORKDAYS('Projektkostenkalkulation EP'!$W$8,
                                          EOMONTH('Projektkostenkalkulation EP'!$W$8,0)))*('Projektkostenkalkulation EP'!$N$44/5)*'Projektkostenkalkulation EP'!$W$28-SUM($AK$32:BA32))
                          ),
               "X"
            )</f>
        <v>X</v>
      </c>
      <c r="BC32" s="122" t="str">
        <f xml:space="preserve"> IF(TEXT((EDATE('Projektkostenkalkulation EP'!$B$4,21)+S$3),"MM")=TEXT((EDATE('Projektkostenkalkulation EP'!$B$4,21)+(S$3-1)),"MM"),
             IF(
                        OR(
                                    TEXT((EDATE('Projektkostenkalkulation EP'!$B$4,21)+S$3),"TTT") = "Sa",
                                    TEXT((EDATE('Projektkostenkalkulation EP'!$B$4,21)+S$3),"TTT") = "So",
                                    IF(ISNA(VLOOKUP(EDATE('Projektkostenkalkulation EP'!$B$4,21)+S$3,Datenquellen!$F$7:$H$45,3,FALSE))," ",VLOOKUP(EDATE('Projektkostenkalkulation EP'!$B$4,21)+S$3,Datenquellen!$F$7:$H$45,3,FALSE))="X"
                                    ),
                          "X",
                          IF((((NETWORKDAYS('Projektkostenkalkulation EP'!$W$8,EOMONTH('Projektkostenkalkulation EP'!$W$8,0)))*('Projektkostenkalkulation EP'!$N$44/5)*
                                        'Projektkostenkalkulation EP'!$W$28)-SUM($AK$32:BB32))&gt;('Projektkostenkalkulation EP'!$N$44/5),('Projektkostenkalkulation EP'!$N$44/5),
                                         (NETWORKDAYS('Projektkostenkalkulation EP'!$W$8,
                                          EOMONTH('Projektkostenkalkulation EP'!$W$8,0)))*('Projektkostenkalkulation EP'!$N$44/5)*'Projektkostenkalkulation EP'!$W$28-SUM($AK$32:BB32))
                          ),
               "X"
            )</f>
        <v>X</v>
      </c>
      <c r="BD32" s="122">
        <f xml:space="preserve"> IF(TEXT((EDATE('Projektkostenkalkulation EP'!$B$4,21)+T$3),"MM")=TEXT((EDATE('Projektkostenkalkulation EP'!$B$4,21)+(T$3-1)),"MM"),
             IF(
                        OR(
                                    TEXT((EDATE('Projektkostenkalkulation EP'!$B$4,21)+T$3),"TTT") = "Sa",
                                    TEXT((EDATE('Projektkostenkalkulation EP'!$B$4,21)+T$3),"TTT") = "So",
                                    IF(ISNA(VLOOKUP(EDATE('Projektkostenkalkulation EP'!$B$4,21)+T$3,Datenquellen!$F$7:$H$45,3,FALSE))," ",VLOOKUP(EDATE('Projektkostenkalkulation EP'!$B$4,21)+T$3,Datenquellen!$F$7:$H$45,3,FALSE))="X"
                                    ),
                          "X",
                          IF((((NETWORKDAYS('Projektkostenkalkulation EP'!$W$8,EOMONTH('Projektkostenkalkulation EP'!$W$8,0)))*('Projektkostenkalkulation EP'!$N$44/5)*
                                        'Projektkostenkalkulation EP'!$W$28)-SUM($AK$32:BC32))&gt;('Projektkostenkalkulation EP'!$N$44/5),('Projektkostenkalkulation EP'!$N$44/5),
                                         (NETWORKDAYS('Projektkostenkalkulation EP'!$W$8,
                                          EOMONTH('Projektkostenkalkulation EP'!$W$8,0)))*('Projektkostenkalkulation EP'!$N$44/5)*'Projektkostenkalkulation EP'!$W$28-SUM($AK$32:BC32))
                          ),
               "X"
            )</f>
        <v>0</v>
      </c>
      <c r="BE32" s="122">
        <f xml:space="preserve"> IF(TEXT((EDATE('Projektkostenkalkulation EP'!$B$4,21)+U$3),"MM")=TEXT((EDATE('Projektkostenkalkulation EP'!$B$4,21)+(U$3-1)),"MM"),
             IF(
                        OR(
                                    TEXT((EDATE('Projektkostenkalkulation EP'!$B$4,21)+U$3),"TTT") = "Sa",
                                    TEXT((EDATE('Projektkostenkalkulation EP'!$B$4,21)+U$3),"TTT") = "So",
                                    IF(ISNA(VLOOKUP(EDATE('Projektkostenkalkulation EP'!$B$4,21)+U$3,Datenquellen!$F$7:$H$45,3,FALSE))," ",VLOOKUP(EDATE('Projektkostenkalkulation EP'!$B$4,21)+U$3,Datenquellen!$F$7:$H$45,3,FALSE))="X"
                                    ),
                          "X",
                          IF((((NETWORKDAYS('Projektkostenkalkulation EP'!$W$8,EOMONTH('Projektkostenkalkulation EP'!$W$8,0)))*('Projektkostenkalkulation EP'!$N$44/5)*
                                        'Projektkostenkalkulation EP'!$W$28)-SUM($AK$32:BD32))&gt;('Projektkostenkalkulation EP'!$N$44/5),('Projektkostenkalkulation EP'!$N$44/5),
                                         (NETWORKDAYS('Projektkostenkalkulation EP'!$W$8,
                                          EOMONTH('Projektkostenkalkulation EP'!$W$8,0)))*('Projektkostenkalkulation EP'!$N$44/5)*'Projektkostenkalkulation EP'!$W$28-SUM($AK$32:BD32))
                          ),
               "X"
            )</f>
        <v>0</v>
      </c>
      <c r="BF32" s="122">
        <f xml:space="preserve"> IF(TEXT((EDATE('Projektkostenkalkulation EP'!$B$4,21)+V$3),"MM")=TEXT((EDATE('Projektkostenkalkulation EP'!$B$4,21)+(V$3-1)),"MM"),
             IF(
                        OR(
                                    TEXT((EDATE('Projektkostenkalkulation EP'!$B$4,21)+V$3),"TTT") = "Sa",
                                    TEXT((EDATE('Projektkostenkalkulation EP'!$B$4,21)+V$3),"TTT") = "So",
                                    IF(ISNA(VLOOKUP(EDATE('Projektkostenkalkulation EP'!$B$4,21)+V$3,Datenquellen!$F$7:$H$45,3,FALSE))," ",VLOOKUP(EDATE('Projektkostenkalkulation EP'!$B$4,21)+V$3,Datenquellen!$F$7:$H$45,3,FALSE))="X"
                                    ),
                          "X",
                          IF((((NETWORKDAYS('Projektkostenkalkulation EP'!$W$8,EOMONTH('Projektkostenkalkulation EP'!$W$8,0)))*('Projektkostenkalkulation EP'!$N$44/5)*
                                        'Projektkostenkalkulation EP'!$W$28)-SUM($AK$32:BE32))&gt;('Projektkostenkalkulation EP'!$N$44/5),('Projektkostenkalkulation EP'!$N$44/5),
                                         (NETWORKDAYS('Projektkostenkalkulation EP'!$W$8,
                                          EOMONTH('Projektkostenkalkulation EP'!$W$8,0)))*('Projektkostenkalkulation EP'!$N$44/5)*'Projektkostenkalkulation EP'!$W$28-SUM($AK$32:BE32))
                          ),
               "X"
            )</f>
        <v>0</v>
      </c>
      <c r="BG32" s="122">
        <f xml:space="preserve"> IF(TEXT((EDATE('Projektkostenkalkulation EP'!$B$4,21)+W$3),"MM")=TEXT((EDATE('Projektkostenkalkulation EP'!$B$4,21)+(W$3-1)),"MM"),
             IF(
                        OR(
                                    TEXT((EDATE('Projektkostenkalkulation EP'!$B$4,21)+W$3),"TTT") = "Sa",
                                    TEXT((EDATE('Projektkostenkalkulation EP'!$B$4,21)+W$3),"TTT") = "So",
                                    IF(ISNA(VLOOKUP(EDATE('Projektkostenkalkulation EP'!$B$4,21)+W$3,Datenquellen!$F$7:$H$45,3,FALSE))," ",VLOOKUP(EDATE('Projektkostenkalkulation EP'!$B$4,21)+W$3,Datenquellen!$F$7:$H$45,3,FALSE))="X"
                                    ),
                          "X",
                          IF((((NETWORKDAYS('Projektkostenkalkulation EP'!$W$8,EOMONTH('Projektkostenkalkulation EP'!$W$8,0)))*('Projektkostenkalkulation EP'!$N$44/5)*
                                        'Projektkostenkalkulation EP'!$W$28)-SUM($AK$32:BF32))&gt;('Projektkostenkalkulation EP'!$N$44/5),('Projektkostenkalkulation EP'!$N$44/5),
                                         (NETWORKDAYS('Projektkostenkalkulation EP'!$W$8,
                                          EOMONTH('Projektkostenkalkulation EP'!$W$8,0)))*('Projektkostenkalkulation EP'!$N$44/5)*'Projektkostenkalkulation EP'!$W$28-SUM($AK$32:BF32))
                          ),
               "X"
            )</f>
        <v>0</v>
      </c>
      <c r="BH32" s="122">
        <f xml:space="preserve"> IF(TEXT((EDATE('Projektkostenkalkulation EP'!$B$4,21)+X$3),"MM")=TEXT((EDATE('Projektkostenkalkulation EP'!$B$4,21)+(X$3-1)),"MM"),
             IF(
                        OR(
                                    TEXT((EDATE('Projektkostenkalkulation EP'!$B$4,21)+X$3),"TTT") = "Sa",
                                    TEXT((EDATE('Projektkostenkalkulation EP'!$B$4,21)+X$3),"TTT") = "So",
                                    IF(ISNA(VLOOKUP(EDATE('Projektkostenkalkulation EP'!$B$4,21)+X$3,Datenquellen!$F$7:$H$45,3,FALSE))," ",VLOOKUP(EDATE('Projektkostenkalkulation EP'!$B$4,21)+X$3,Datenquellen!$F$7:$H$45,3,FALSE))="X"
                                    ),
                          "X",
                          IF((((NETWORKDAYS('Projektkostenkalkulation EP'!$W$8,EOMONTH('Projektkostenkalkulation EP'!$W$8,0)))*('Projektkostenkalkulation EP'!$N$44/5)*
                                        'Projektkostenkalkulation EP'!$W$28)-SUM($AK$32:BG32))&gt;('Projektkostenkalkulation EP'!$N$44/5),('Projektkostenkalkulation EP'!$N$44/5),
                                         (NETWORKDAYS('Projektkostenkalkulation EP'!$W$8,
                                          EOMONTH('Projektkostenkalkulation EP'!$W$8,0)))*('Projektkostenkalkulation EP'!$N$44/5)*'Projektkostenkalkulation EP'!$W$28-SUM($AK$32:BG32))
                          ),
               "X"
            )</f>
        <v>0</v>
      </c>
      <c r="BI32" s="122" t="str">
        <f xml:space="preserve"> IF(TEXT((EDATE('Projektkostenkalkulation EP'!$B$4,21)+Y$3),"MM")=TEXT((EDATE('Projektkostenkalkulation EP'!$B$4,21)+(Y$3-1)),"MM"),
             IF(
                        OR(
                                    TEXT((EDATE('Projektkostenkalkulation EP'!$B$4,21)+Y$3),"TTT") = "Sa",
                                    TEXT((EDATE('Projektkostenkalkulation EP'!$B$4,21)+Y$3),"TTT") = "So",
                                    IF(ISNA(VLOOKUP(EDATE('Projektkostenkalkulation EP'!$B$4,21)+Y$3,Datenquellen!$F$7:$H$45,3,FALSE))," ",VLOOKUP(EDATE('Projektkostenkalkulation EP'!$B$4,21)+Y$3,Datenquellen!$F$7:$H$45,3,FALSE))="X"
                                    ),
                          "X",
                          IF((((NETWORKDAYS('Projektkostenkalkulation EP'!$W$8,EOMONTH('Projektkostenkalkulation EP'!$W$8,0)))*('Projektkostenkalkulation EP'!$N$44/5)*
                                        'Projektkostenkalkulation EP'!$W$28)-SUM($AK$32:BH32))&gt;('Projektkostenkalkulation EP'!$N$44/5),('Projektkostenkalkulation EP'!$N$44/5),
                                         (NETWORKDAYS('Projektkostenkalkulation EP'!$W$8,
                                          EOMONTH('Projektkostenkalkulation EP'!$W$8,0)))*('Projektkostenkalkulation EP'!$N$44/5)*'Projektkostenkalkulation EP'!$W$28-SUM($AK$32:BH32))
                          ),
               "X"
            )</f>
        <v>X</v>
      </c>
      <c r="BJ32" s="122" t="str">
        <f xml:space="preserve"> IF(TEXT((EDATE('Projektkostenkalkulation EP'!$B$4,21)+Z$3),"MM")=TEXT((EDATE('Projektkostenkalkulation EP'!$B$4,21)+(Z$3-1)),"MM"),
             IF(
                        OR(
                                    TEXT((EDATE('Projektkostenkalkulation EP'!$B$4,21)+Z$3),"TTT") = "Sa",
                                    TEXT((EDATE('Projektkostenkalkulation EP'!$B$4,21)+Z$3),"TTT") = "So",
                                    IF(ISNA(VLOOKUP(EDATE('Projektkostenkalkulation EP'!$B$4,21)+Z$3,Datenquellen!$F$7:$H$45,3,FALSE))," ",VLOOKUP(EDATE('Projektkostenkalkulation EP'!$B$4,21)+Z$3,Datenquellen!$F$7:$H$45,3,FALSE))="X"
                                    ),
                          "X",
                          IF((((NETWORKDAYS('Projektkostenkalkulation EP'!$W$8,EOMONTH('Projektkostenkalkulation EP'!$W$8,0)))*('Projektkostenkalkulation EP'!$N$44/5)*
                                        'Projektkostenkalkulation EP'!$W$28)-SUM($AK$32:BI32))&gt;('Projektkostenkalkulation EP'!$N$44/5),('Projektkostenkalkulation EP'!$N$44/5),
                                         (NETWORKDAYS('Projektkostenkalkulation EP'!$W$8,
                                          EOMONTH('Projektkostenkalkulation EP'!$W$8,0)))*('Projektkostenkalkulation EP'!$N$44/5)*'Projektkostenkalkulation EP'!$W$28-SUM($AK$32:BI32))
                          ),
               "X"
            )</f>
        <v>X</v>
      </c>
      <c r="BK32" s="122">
        <f xml:space="preserve"> IF(TEXT((EDATE('Projektkostenkalkulation EP'!$B$4,21)+AA$3),"MM")=TEXT((EDATE('Projektkostenkalkulation EP'!$B$4,21)+(AA$3-1)),"MM"),
             IF(
                        OR(
                                    TEXT((EDATE('Projektkostenkalkulation EP'!$B$4,21)+AA$3),"TTT") = "Sa",
                                    TEXT((EDATE('Projektkostenkalkulation EP'!$B$4,21)+AA$3),"TTT") = "So",
                                    IF(ISNA(VLOOKUP(EDATE('Projektkostenkalkulation EP'!$B$4,21)+AA$3,Datenquellen!$F$7:$H$45,3,FALSE))," ",VLOOKUP(EDATE('Projektkostenkalkulation EP'!$B$4,21)+AA$3,Datenquellen!$F$7:$H$45,3,FALSE))="X"
                                    ),
                          "X",
                          IF((((NETWORKDAYS('Projektkostenkalkulation EP'!$W$8,EOMONTH('Projektkostenkalkulation EP'!$W$8,0)))*('Projektkostenkalkulation EP'!$N$44/5)*
                                        'Projektkostenkalkulation EP'!$W$28)-SUM($AK$32:BJ32))&gt;('Projektkostenkalkulation EP'!$N$44/5),('Projektkostenkalkulation EP'!$N$44/5),
                                         (NETWORKDAYS('Projektkostenkalkulation EP'!$W$8,
                                          EOMONTH('Projektkostenkalkulation EP'!$W$8,0)))*('Projektkostenkalkulation EP'!$N$44/5)*'Projektkostenkalkulation EP'!$W$28-SUM($AK$32:BJ32))
                          ),
               "X"
            )</f>
        <v>0</v>
      </c>
      <c r="BL32" s="122">
        <f xml:space="preserve"> IF(TEXT((EDATE('Projektkostenkalkulation EP'!$B$4,21)+AB$3),"MM")=TEXT((EDATE('Projektkostenkalkulation EP'!$B$4,21)+(AB$3-1)),"MM"),
             IF(
                        OR(
                                    TEXT((EDATE('Projektkostenkalkulation EP'!$B$4,21)+AB$3),"TTT") = "Sa",
                                    TEXT((EDATE('Projektkostenkalkulation EP'!$B$4,21)+AB$3),"TTT") = "So",
                                    IF(ISNA(VLOOKUP(EDATE('Projektkostenkalkulation EP'!$B$4,21)+AB$3,Datenquellen!$F$7:$H$45,3,FALSE))," ",VLOOKUP(EDATE('Projektkostenkalkulation EP'!$B$4,21)+AB$3,Datenquellen!$F$7:$H$45,3,FALSE))="X"
                                    ),
                          "X",
                          IF((((NETWORKDAYS('Projektkostenkalkulation EP'!$W$8,EOMONTH('Projektkostenkalkulation EP'!$W$8,0)))*('Projektkostenkalkulation EP'!$N$44/5)*
                                        'Projektkostenkalkulation EP'!$W$28)-SUM($AK$32:BK32))&gt;('Projektkostenkalkulation EP'!$N$44/5),('Projektkostenkalkulation EP'!$N$44/5),
                                         (NETWORKDAYS('Projektkostenkalkulation EP'!$W$8,
                                          EOMONTH('Projektkostenkalkulation EP'!$W$8,0)))*('Projektkostenkalkulation EP'!$N$44/5)*'Projektkostenkalkulation EP'!$W$28-SUM($AK$32:BK32))
                          ),
               "X"
            )</f>
        <v>0</v>
      </c>
      <c r="BM32" s="122">
        <f xml:space="preserve"> IF(TEXT((EDATE('Projektkostenkalkulation EP'!$B$4,21)+AC$3),"MM")=TEXT((EDATE('Projektkostenkalkulation EP'!$B$4,21)+(AC$3-1)),"MM"),
             IF(
                        OR(
                                    TEXT((EDATE('Projektkostenkalkulation EP'!$B$4,21)+AC$3),"TTT") = "Sa",
                                    TEXT((EDATE('Projektkostenkalkulation EP'!$B$4,21)+AC$3),"TTT") = "So",
                                    IF(ISNA(VLOOKUP(EDATE('Projektkostenkalkulation EP'!$B$4,21)+AC$3,Datenquellen!$F$7:$H$45,3,FALSE))," ",VLOOKUP(EDATE('Projektkostenkalkulation EP'!$B$4,21)+AC$3,Datenquellen!$F$7:$H$45,3,FALSE))="X"
                                    ),
                          "X",
                          IF((((NETWORKDAYS('Projektkostenkalkulation EP'!$W$8,EOMONTH('Projektkostenkalkulation EP'!$W$8,0)))*('Projektkostenkalkulation EP'!$N$44/5)*
                                        'Projektkostenkalkulation EP'!$W$28)-SUM($AK$32:BL32))&gt;('Projektkostenkalkulation EP'!$N$44/5),('Projektkostenkalkulation EP'!$N$44/5),
                                         (NETWORKDAYS('Projektkostenkalkulation EP'!$W$8,
                                          EOMONTH('Projektkostenkalkulation EP'!$W$8,0)))*('Projektkostenkalkulation EP'!$N$44/5)*'Projektkostenkalkulation EP'!$W$28-SUM($AK$32:BL32))
                          ),
               "X"
            )</f>
        <v>0</v>
      </c>
      <c r="BN32" s="122">
        <f xml:space="preserve"> IF(TEXT((EDATE('Projektkostenkalkulation EP'!$B$4,21)+AD$3),"MM")=TEXT((EDATE('Projektkostenkalkulation EP'!$B$4,21)+(AD$3-1)),"MM"),
             IF(
                        OR(
                                    TEXT((EDATE('Projektkostenkalkulation EP'!$B$4,21)+AD$3),"TTT") = "Sa",
                                    TEXT((EDATE('Projektkostenkalkulation EP'!$B$4,21)+AD$3),"TTT") = "So",
                                    IF(ISNA(VLOOKUP(EDATE('Projektkostenkalkulation EP'!$B$4,21)+AD$3,Datenquellen!$F$7:$H$45,3,FALSE))," ",VLOOKUP(EDATE('Projektkostenkalkulation EP'!$B$4,21)+AD$3,Datenquellen!$F$7:$H$45,3,FALSE))="X"
                                    ),
                          "X",
                          IF((((NETWORKDAYS('Projektkostenkalkulation EP'!$W$8,EOMONTH('Projektkostenkalkulation EP'!$W$8,0)))*('Projektkostenkalkulation EP'!$N$44/5)*
                                        'Projektkostenkalkulation EP'!$W$28)-SUM($AK$32:BM32))&gt;('Projektkostenkalkulation EP'!$N$44/5),('Projektkostenkalkulation EP'!$N$44/5),
                                         (NETWORKDAYS('Projektkostenkalkulation EP'!$W$8,
                                          EOMONTH('Projektkostenkalkulation EP'!$W$8,0)))*('Projektkostenkalkulation EP'!$N$44/5)*'Projektkostenkalkulation EP'!$W$28-SUM($AK$32:BM32))
                          ),
               "X"
            )</f>
        <v>0</v>
      </c>
      <c r="BO32" s="122">
        <f xml:space="preserve"> IF(TEXT((EDATE('Projektkostenkalkulation EP'!$B$4,21)+AE$3),"MM")=TEXT((EDATE('Projektkostenkalkulation EP'!$B$4,21)+(AE$3-1)),"MM"),
             IF(
                        OR(
                                    TEXT((EDATE('Projektkostenkalkulation EP'!$B$4,21)+AE$3),"TTT") = "Sa",
                                    TEXT((EDATE('Projektkostenkalkulation EP'!$B$4,21)+AE$3),"TTT") = "So",
                                    IF(ISNA(VLOOKUP(EDATE('Projektkostenkalkulation EP'!$B$4,21)+AE$3,Datenquellen!$F$7:$H$45,3,FALSE))," ",VLOOKUP(EDATE('Projektkostenkalkulation EP'!$B$4,21)+AE$3,Datenquellen!$F$7:$H$45,3,FALSE))="X"
                                    ),
                          "X",
                          IF((((NETWORKDAYS('Projektkostenkalkulation EP'!$W$8,EOMONTH('Projektkostenkalkulation EP'!$W$8,0)))*('Projektkostenkalkulation EP'!$N$44/5)*
                                        'Projektkostenkalkulation EP'!$W$28)-SUM($AK$32:BN32))&gt;('Projektkostenkalkulation EP'!$N$44/5),('Projektkostenkalkulation EP'!$N$44/5),
                                         (NETWORKDAYS('Projektkostenkalkulation EP'!$W$8,
                                          EOMONTH('Projektkostenkalkulation EP'!$W$8,0)))*('Projektkostenkalkulation EP'!$N$44/5)*'Projektkostenkalkulation EP'!$W$28-SUM($AK$32:BN32))
                          ),
               "X"
            )</f>
        <v>0</v>
      </c>
      <c r="BP32" s="121">
        <f>SUM(AK32:BO32)</f>
        <v>0</v>
      </c>
      <c r="BQ32" s="525">
        <f>BP32-BP33</f>
        <v>0</v>
      </c>
    </row>
    <row r="33" spans="1:69" ht="14.25" customHeight="1" thickBot="1" x14ac:dyDescent="0.25">
      <c r="A33" s="3" t="s">
        <v>82</v>
      </c>
      <c r="B33" s="270"/>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123">
        <f>SUM(B33:AF33)</f>
        <v>0</v>
      </c>
      <c r="AH33" s="526"/>
      <c r="AJ33" s="3" t="s">
        <v>82</v>
      </c>
      <c r="AK33" s="270"/>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123">
        <f>SUM(AK33:BO33)</f>
        <v>0</v>
      </c>
      <c r="BQ33" s="526"/>
    </row>
    <row r="34" spans="1:69" ht="14.25" customHeight="1" x14ac:dyDescent="0.2">
      <c r="A34" s="1" t="s">
        <v>59</v>
      </c>
      <c r="B34" s="527" t="str">
        <f>TEXT('Projektkostenkalkulation EP'!$L$8,"MMMM JJJJ")</f>
        <v>November 2024</v>
      </c>
      <c r="C34" s="527"/>
      <c r="D34" s="527"/>
      <c r="E34" s="527"/>
      <c r="F34" s="527"/>
      <c r="G34" s="527"/>
      <c r="H34" s="527"/>
      <c r="I34" s="527"/>
      <c r="J34" s="527"/>
      <c r="K34" s="527"/>
      <c r="L34" s="527"/>
      <c r="M34" s="527"/>
      <c r="N34" s="527"/>
      <c r="O34" s="527"/>
      <c r="P34" s="527"/>
      <c r="Q34" s="527"/>
      <c r="R34" s="527"/>
      <c r="S34" s="527"/>
      <c r="T34" s="527"/>
      <c r="U34" s="527"/>
      <c r="V34" s="527"/>
      <c r="W34" s="527"/>
      <c r="X34" s="527"/>
      <c r="Y34" s="527"/>
      <c r="Z34" s="527"/>
      <c r="AA34" s="527"/>
      <c r="AB34" s="527"/>
      <c r="AC34" s="527"/>
      <c r="AD34" s="527"/>
      <c r="AE34" s="527"/>
      <c r="AF34" s="527"/>
      <c r="AG34" s="527"/>
      <c r="AH34" s="528"/>
      <c r="AJ34" s="1" t="s">
        <v>59</v>
      </c>
      <c r="AK34" s="527" t="str">
        <f>TEXT('Projektkostenkalkulation EP'!$X$8,"MMMM JJJJ")</f>
        <v>November 2025</v>
      </c>
      <c r="AL34" s="527"/>
      <c r="AM34" s="527"/>
      <c r="AN34" s="527"/>
      <c r="AO34" s="527"/>
      <c r="AP34" s="527"/>
      <c r="AQ34" s="527"/>
      <c r="AR34" s="527"/>
      <c r="AS34" s="527"/>
      <c r="AT34" s="527"/>
      <c r="AU34" s="527"/>
      <c r="AV34" s="527"/>
      <c r="AW34" s="527"/>
      <c r="AX34" s="527"/>
      <c r="AY34" s="527"/>
      <c r="AZ34" s="527"/>
      <c r="BA34" s="527"/>
      <c r="BB34" s="527"/>
      <c r="BC34" s="527"/>
      <c r="BD34" s="527"/>
      <c r="BE34" s="527"/>
      <c r="BF34" s="527"/>
      <c r="BG34" s="527"/>
      <c r="BH34" s="527"/>
      <c r="BI34" s="527"/>
      <c r="BJ34" s="527"/>
      <c r="BK34" s="527"/>
      <c r="BL34" s="527"/>
      <c r="BM34" s="527"/>
      <c r="BN34" s="527"/>
      <c r="BO34" s="527"/>
      <c r="BP34" s="527"/>
      <c r="BQ34" s="528"/>
    </row>
    <row r="35" spans="1:69" ht="14.25" customHeight="1" x14ac:dyDescent="0.2">
      <c r="A35" s="2" t="s">
        <v>81</v>
      </c>
      <c r="B35" s="124" t="str">
        <f>IF(
            OR(
                     TEXT(EDATE('Projektkostenkalkulation EP'!$B$4,10),"TTT") = "Sa",
                     TEXT(EDATE('Projektkostenkalkulation EP'!$B$4,10),"TTT") = "So",
                     IF(ISNA(VLOOKUP(EDATE('Projektkostenkalkulation EP'!$B$4,10),Datenquellen!$F$7:$H$45,3,FALSE))," ",VLOOKUP(EDATE('Projektkostenkalkulation EP'!$B$4,10),Datenquellen!$F$7:$H$45,3,FALSE))="X"
                            ),
                    "X",
                    IF('Projektkostenkalkulation EP'!$L$28&gt;0,('Projektkostenkalkulation EP'!$N$44/5),0)
            )</f>
        <v>X</v>
      </c>
      <c r="C35" s="122" t="str">
        <f xml:space="preserve"> IF(TEXT((EDATE('Projektkostenkalkulation EP'!$B$4,10)+B$3),"MM")=TEXT((EDATE('Projektkostenkalkulation EP'!$B$4,10)+(B$3-1)),"MM"),
             IF(
                        OR(
                                    TEXT((EDATE('Projektkostenkalkulation EP'!$B$4,10)+B$3),"TTT") = "Sa",
                                    TEXT((EDATE('Projektkostenkalkulation EP'!$B$4,10)+B$3),"TTT") = "So",
                                    IF(ISNA(VLOOKUP(EDATE('Projektkostenkalkulation EP'!$B$4,10)+B$3,Datenquellen!$F$7:$H$45,3,FALSE))," ",VLOOKUP(EDATE('Projektkostenkalkulation EP'!$B$4,10)+B$3,Datenquellen!$F$7:$H$45,3,FALSE))="X"
                                    ),
                          "X",
                          IF((((NETWORKDAYS('Projektkostenkalkulation EP'!$L$8,EOMONTH('Projektkostenkalkulation EP'!$L$8,0)))*('Projektkostenkalkulation EP'!$N$44/5)*
                                        'Projektkostenkalkulation EP'!$L$28)-SUM(B$35:$B35))&gt;('Projektkostenkalkulation EP'!$N$44/5),('Projektkostenkalkulation EP'!$N$44/5),
                                         (NETWORKDAYS('Projektkostenkalkulation EP'!$L$8,
                                          EOMONTH('Projektkostenkalkulation EP'!$L$8,0)))*('Projektkostenkalkulation EP'!$N$44/5)*'Projektkostenkalkulation EP'!$L$28-SUM(B$35:$B35))
                          ),
               "X"
            )</f>
        <v>X</v>
      </c>
      <c r="D35" s="122" t="str">
        <f xml:space="preserve"> IF(TEXT((EDATE('Projektkostenkalkulation EP'!$B$4,10)+C$3),"MM")=TEXT((EDATE('Projektkostenkalkulation EP'!$B$4,10)+(C$3-1)),"MM"),
             IF(
                        OR(
                                    TEXT((EDATE('Projektkostenkalkulation EP'!$B$4,10)+C$3),"TTT") = "Sa",
                                    TEXT((EDATE('Projektkostenkalkulation EP'!$B$4,10)+C$3),"TTT") = "So",
                                    IF(ISNA(VLOOKUP(EDATE('Projektkostenkalkulation EP'!$B$4,10)+C$3,Datenquellen!$F$7:$H$45,3,FALSE))," ",VLOOKUP(EDATE('Projektkostenkalkulation EP'!$B$4,10)+C$3,Datenquellen!$F$7:$H$45,3,FALSE))="X"
                                    ),
                          "X",
                          IF((((NETWORKDAYS('Projektkostenkalkulation EP'!$L$8,EOMONTH('Projektkostenkalkulation EP'!$L$8,0)))*('Projektkostenkalkulation EP'!$N$44/5)*
                                        'Projektkostenkalkulation EP'!$L$28)-SUM($B$35:C35))&gt;('Projektkostenkalkulation EP'!$N$44/5),('Projektkostenkalkulation EP'!$N$44/5),
                                         (NETWORKDAYS('Projektkostenkalkulation EP'!$L$8,
                                          EOMONTH('Projektkostenkalkulation EP'!$L$8,0)))*('Projektkostenkalkulation EP'!$N$44/5)*'Projektkostenkalkulation EP'!$L$28-SUM($B$35:C35))
                          ),
               "X"
            )</f>
        <v>X</v>
      </c>
      <c r="E35" s="122">
        <f xml:space="preserve"> IF(TEXT((EDATE('Projektkostenkalkulation EP'!$B$4,10)+D$3),"MM")=TEXT((EDATE('Projektkostenkalkulation EP'!$B$4,10)+(D$3-1)),"MM"),
             IF(
                        OR(
                                    TEXT((EDATE('Projektkostenkalkulation EP'!$B$4,10)+D$3),"TTT") = "Sa",
                                    TEXT((EDATE('Projektkostenkalkulation EP'!$B$4,10)+D$3),"TTT") = "So",
                                    IF(ISNA(VLOOKUP(EDATE('Projektkostenkalkulation EP'!$B$4,10)+D$3,Datenquellen!$F$7:$H$45,3,FALSE))," ",VLOOKUP(EDATE('Projektkostenkalkulation EP'!$B$4,10)+D$3,Datenquellen!$F$7:$H$45,3,FALSE))="X"
                                    ),
                          "X",
                          IF((((NETWORKDAYS('Projektkostenkalkulation EP'!$L$8,EOMONTH('Projektkostenkalkulation EP'!$L$8,0)))*('Projektkostenkalkulation EP'!$N$44/5)*
                                        'Projektkostenkalkulation EP'!$L$28)-SUM($B$35:D35))&gt;('Projektkostenkalkulation EP'!$N$44/5),('Projektkostenkalkulation EP'!$N$44/5),
                                         (NETWORKDAYS('Projektkostenkalkulation EP'!$L$8,
                                          EOMONTH('Projektkostenkalkulation EP'!$L$8,0)))*('Projektkostenkalkulation EP'!$N$44/5)*'Projektkostenkalkulation EP'!$L$28-SUM($B$35:D35))
                          ),
               "X"
            )</f>
        <v>0</v>
      </c>
      <c r="F35" s="122">
        <f xml:space="preserve"> IF(TEXT((EDATE('Projektkostenkalkulation EP'!$B$4,10)+E$3),"MM")=TEXT((EDATE('Projektkostenkalkulation EP'!$B$4,10)+(E$3-1)),"MM"),
             IF(
                        OR(
                                    TEXT((EDATE('Projektkostenkalkulation EP'!$B$4,10)+E$3),"TTT") = "Sa",
                                    TEXT((EDATE('Projektkostenkalkulation EP'!$B$4,10)+E$3),"TTT") = "So",
                                    IF(ISNA(VLOOKUP(EDATE('Projektkostenkalkulation EP'!$B$4,10)+E$3,Datenquellen!$F$7:$H$45,3,FALSE))," ",VLOOKUP(EDATE('Projektkostenkalkulation EP'!$B$4,10)+E$3,Datenquellen!$F$7:$H$45,3,FALSE))="X"
                                    ),
                          "X",
                          IF((((NETWORKDAYS('Projektkostenkalkulation EP'!$L$8,EOMONTH('Projektkostenkalkulation EP'!$L$8,0)))*('Projektkostenkalkulation EP'!$N$44/5)*
                                        'Projektkostenkalkulation EP'!$L$28)-SUM($B$35:E35))&gt;('Projektkostenkalkulation EP'!$N$44/5),('Projektkostenkalkulation EP'!$N$44/5),
                                         (NETWORKDAYS('Projektkostenkalkulation EP'!$L$8,
                                          EOMONTH('Projektkostenkalkulation EP'!$L$8,0)))*('Projektkostenkalkulation EP'!$N$44/5)*'Projektkostenkalkulation EP'!$L$28-SUM($B$35:E35))
                          ),
               "X"
            )</f>
        <v>0</v>
      </c>
      <c r="G35" s="122">
        <f xml:space="preserve"> IF(TEXT((EDATE('Projektkostenkalkulation EP'!$B$4,10)+F$3),"MM")=TEXT((EDATE('Projektkostenkalkulation EP'!$B$4,10)+(F$3-1)),"MM"),
             IF(
                        OR(
                                    TEXT((EDATE('Projektkostenkalkulation EP'!$B$4,10)+F$3),"TTT") = "Sa",
                                    TEXT((EDATE('Projektkostenkalkulation EP'!$B$4,10)+F$3),"TTT") = "So",
                                    IF(ISNA(VLOOKUP(EDATE('Projektkostenkalkulation EP'!$B$4,10)+F$3,Datenquellen!$F$7:$H$45,3,FALSE))," ",VLOOKUP(EDATE('Projektkostenkalkulation EP'!$B$4,10)+F$3,Datenquellen!$F$7:$H$45,3,FALSE))="X"
                                    ),
                          "X",
                          IF((((NETWORKDAYS('Projektkostenkalkulation EP'!$L$8,EOMONTH('Projektkostenkalkulation EP'!$L$8,0)))*('Projektkostenkalkulation EP'!$N$44/5)*
                                        'Projektkostenkalkulation EP'!$L$28)-SUM($B$35:F35))&gt;('Projektkostenkalkulation EP'!$N$44/5),('Projektkostenkalkulation EP'!$N$44/5),
                                         (NETWORKDAYS('Projektkostenkalkulation EP'!$L$8,
                                          EOMONTH('Projektkostenkalkulation EP'!$L$8,0)))*('Projektkostenkalkulation EP'!$N$44/5)*'Projektkostenkalkulation EP'!$L$28-SUM($B$35:F35))
                          ),
               "X"
            )</f>
        <v>0</v>
      </c>
      <c r="H35" s="122">
        <f xml:space="preserve"> IF(TEXT((EDATE('Projektkostenkalkulation EP'!$B$4,10)+G$3),"MM")=TEXT((EDATE('Projektkostenkalkulation EP'!$B$4,10)+(G$3-1)),"MM"),
             IF(
                        OR(
                                    TEXT((EDATE('Projektkostenkalkulation EP'!$B$4,10)+G$3),"TTT") = "Sa",
                                    TEXT((EDATE('Projektkostenkalkulation EP'!$B$4,10)+G$3),"TTT") = "So",
                                    IF(ISNA(VLOOKUP(EDATE('Projektkostenkalkulation EP'!$B$4,10)+G$3,Datenquellen!$F$7:$H$45,3,FALSE))," ",VLOOKUP(EDATE('Projektkostenkalkulation EP'!$B$4,10)+G$3,Datenquellen!$F$7:$H$45,3,FALSE))="X"
                                    ),
                          "X",
                          IF((((NETWORKDAYS('Projektkostenkalkulation EP'!$L$8,EOMONTH('Projektkostenkalkulation EP'!$L$8,0)))*('Projektkostenkalkulation EP'!$N$44/5)*
                                        'Projektkostenkalkulation EP'!$L$28)-SUM($B$35:G35))&gt;('Projektkostenkalkulation EP'!$N$44/5),('Projektkostenkalkulation EP'!$N$44/5),
                                         (NETWORKDAYS('Projektkostenkalkulation EP'!$L$8,
                                          EOMONTH('Projektkostenkalkulation EP'!$L$8,0)))*('Projektkostenkalkulation EP'!$N$44/5)*'Projektkostenkalkulation EP'!$L$28-SUM($B$35:G35))
                          ),
               "X"
            )</f>
        <v>0</v>
      </c>
      <c r="I35" s="122">
        <f xml:space="preserve"> IF(TEXT((EDATE('Projektkostenkalkulation EP'!$B$4,10)+H$3),"MM")=TEXT((EDATE('Projektkostenkalkulation EP'!$B$4,10)+(H$3-1)),"MM"),
             IF(
                        OR(
                                    TEXT((EDATE('Projektkostenkalkulation EP'!$B$4,10)+H$3),"TTT") = "Sa",
                                    TEXT((EDATE('Projektkostenkalkulation EP'!$B$4,10)+H$3),"TTT") = "So",
                                    IF(ISNA(VLOOKUP(EDATE('Projektkostenkalkulation EP'!$B$4,10)+H$3,Datenquellen!$F$7:$H$45,3,FALSE))," ",VLOOKUP(EDATE('Projektkostenkalkulation EP'!$B$4,10)+H$3,Datenquellen!$F$7:$H$45,3,FALSE))="X"
                                    ),
                          "X",
                          IF((((NETWORKDAYS('Projektkostenkalkulation EP'!$L$8,EOMONTH('Projektkostenkalkulation EP'!$L$8,0)))*('Projektkostenkalkulation EP'!$N$44/5)*
                                        'Projektkostenkalkulation EP'!$L$28)-SUM($B$35:H35))&gt;('Projektkostenkalkulation EP'!$N$44/5),('Projektkostenkalkulation EP'!$N$44/5),
                                         (NETWORKDAYS('Projektkostenkalkulation EP'!$L$8,
                                          EOMONTH('Projektkostenkalkulation EP'!$L$8,0)))*('Projektkostenkalkulation EP'!$N$44/5)*'Projektkostenkalkulation EP'!$L$28-SUM($B$35:H35))
                          ),
               "X"
            )</f>
        <v>0</v>
      </c>
      <c r="J35" s="122" t="str">
        <f xml:space="preserve"> IF(TEXT((EDATE('Projektkostenkalkulation EP'!$B$4,10)+I$3),"MM")=TEXT((EDATE('Projektkostenkalkulation EP'!$B$4,10)+(I$3-1)),"MM"),
             IF(
                        OR(
                                    TEXT((EDATE('Projektkostenkalkulation EP'!$B$4,10)+I$3),"TTT") = "Sa",
                                    TEXT((EDATE('Projektkostenkalkulation EP'!$B$4,10)+I$3),"TTT") = "So",
                                    IF(ISNA(VLOOKUP(EDATE('Projektkostenkalkulation EP'!$B$4,10)+I$3,Datenquellen!$F$7:$H$45,3,FALSE))," ",VLOOKUP(EDATE('Projektkostenkalkulation EP'!$B$4,10)+I$3,Datenquellen!$F$7:$H$45,3,FALSE))="X"
                                    ),
                          "X",
                          IF((((NETWORKDAYS('Projektkostenkalkulation EP'!$L$8,EOMONTH('Projektkostenkalkulation EP'!$L$8,0)))*('Projektkostenkalkulation EP'!$N$44/5)*
                                        'Projektkostenkalkulation EP'!$L$28)-SUM($B$35:I35))&gt;('Projektkostenkalkulation EP'!$N$44/5),('Projektkostenkalkulation EP'!$N$44/5),
                                         (NETWORKDAYS('Projektkostenkalkulation EP'!$L$8,
                                          EOMONTH('Projektkostenkalkulation EP'!$L$8,0)))*('Projektkostenkalkulation EP'!$N$44/5)*'Projektkostenkalkulation EP'!$L$28-SUM($B$35:I35))
                          ),
               "X"
            )</f>
        <v>X</v>
      </c>
      <c r="K35" s="122" t="str">
        <f xml:space="preserve"> IF(TEXT((EDATE('Projektkostenkalkulation EP'!$B$4,10)+J$3),"MM")=TEXT((EDATE('Projektkostenkalkulation EP'!$B$4,10)+(J$3-1)),"MM"),
             IF(
                        OR(
                                    TEXT((EDATE('Projektkostenkalkulation EP'!$B$4,10)+J$3),"TTT") = "Sa",
                                    TEXT((EDATE('Projektkostenkalkulation EP'!$B$4,10)+J$3),"TTT") = "So",
                                    IF(ISNA(VLOOKUP(EDATE('Projektkostenkalkulation EP'!$B$4,10)+J$3,Datenquellen!$F$7:$H$45,3,FALSE))," ",VLOOKUP(EDATE('Projektkostenkalkulation EP'!$B$4,10)+J$3,Datenquellen!$F$7:$H$45,3,FALSE))="X"
                                    ),
                          "X",
                          IF((((NETWORKDAYS('Projektkostenkalkulation EP'!$L$8,EOMONTH('Projektkostenkalkulation EP'!$L$8,0)))*('Projektkostenkalkulation EP'!$N$44/5)*
                                        'Projektkostenkalkulation EP'!$L$28)-SUM($B$35:J35))&gt;('Projektkostenkalkulation EP'!$N$44/5),('Projektkostenkalkulation EP'!$N$44/5),
                                         (NETWORKDAYS('Projektkostenkalkulation EP'!$L$8,
                                          EOMONTH('Projektkostenkalkulation EP'!$L$8,0)))*('Projektkostenkalkulation EP'!$N$44/5)*'Projektkostenkalkulation EP'!$L$28-SUM($B$35:J35))
                          ),
               "X"
            )</f>
        <v>X</v>
      </c>
      <c r="L35" s="122">
        <f xml:space="preserve"> IF(TEXT((EDATE('Projektkostenkalkulation EP'!$B$4,10)+K$3),"MM")=TEXT((EDATE('Projektkostenkalkulation EP'!$B$4,10)+(K$3-1)),"MM"),
             IF(
                        OR(
                                    TEXT((EDATE('Projektkostenkalkulation EP'!$B$4,10)+K$3),"TTT") = "Sa",
                                    TEXT((EDATE('Projektkostenkalkulation EP'!$B$4,10)+K$3),"TTT") = "So",
                                    IF(ISNA(VLOOKUP(EDATE('Projektkostenkalkulation EP'!$B$4,10)+K$3,Datenquellen!$F$7:$H$45,3,FALSE))," ",VLOOKUP(EDATE('Projektkostenkalkulation EP'!$B$4,10)+K$3,Datenquellen!$F$7:$H$45,3,FALSE))="X"
                                    ),
                          "X",
                          IF((((NETWORKDAYS('Projektkostenkalkulation EP'!$L$8,EOMONTH('Projektkostenkalkulation EP'!$L$8,0)))*('Projektkostenkalkulation EP'!$N$44/5)*
                                        'Projektkostenkalkulation EP'!$L$28)-SUM($B$35:K35))&gt;('Projektkostenkalkulation EP'!$N$44/5),('Projektkostenkalkulation EP'!$N$44/5),
                                         (NETWORKDAYS('Projektkostenkalkulation EP'!$L$8,
                                          EOMONTH('Projektkostenkalkulation EP'!$L$8,0)))*('Projektkostenkalkulation EP'!$N$44/5)*'Projektkostenkalkulation EP'!$L$28-SUM($B$35:K35))
                          ),
               "X"
            )</f>
        <v>0</v>
      </c>
      <c r="M35" s="122">
        <f xml:space="preserve"> IF(TEXT((EDATE('Projektkostenkalkulation EP'!$B$4,10)+L$3),"MM")=TEXT((EDATE('Projektkostenkalkulation EP'!$B$4,10)+(L$3-1)),"MM"),
             IF(
                        OR(
                                    TEXT((EDATE('Projektkostenkalkulation EP'!$B$4,10)+L$3),"TTT") = "Sa",
                                    TEXT((EDATE('Projektkostenkalkulation EP'!$B$4,10)+L$3),"TTT") = "So",
                                    IF(ISNA(VLOOKUP(EDATE('Projektkostenkalkulation EP'!$B$4,10)+L$3,Datenquellen!$F$7:$H$45,3,FALSE))," ",VLOOKUP(EDATE('Projektkostenkalkulation EP'!$B$4,10)+L$3,Datenquellen!$F$7:$H$45,3,FALSE))="X"
                                    ),
                          "X",
                          IF((((NETWORKDAYS('Projektkostenkalkulation EP'!$L$8,EOMONTH('Projektkostenkalkulation EP'!$L$8,0)))*('Projektkostenkalkulation EP'!$N$44/5)*
                                        'Projektkostenkalkulation EP'!$L$28)-SUM($B$35:L35))&gt;('Projektkostenkalkulation EP'!$N$44/5),('Projektkostenkalkulation EP'!$N$44/5),
                                         (NETWORKDAYS('Projektkostenkalkulation EP'!$L$8,
                                          EOMONTH('Projektkostenkalkulation EP'!$L$8,0)))*('Projektkostenkalkulation EP'!$N$44/5)*'Projektkostenkalkulation EP'!$L$28-SUM($B$35:L35))
                          ),
               "X"
            )</f>
        <v>0</v>
      </c>
      <c r="N35" s="122">
        <f xml:space="preserve"> IF(TEXT((EDATE('Projektkostenkalkulation EP'!$B$4,10)+M$3),"MM")=TEXT((EDATE('Projektkostenkalkulation EP'!$B$4,10)+(M$3-1)),"MM"),
             IF(
                        OR(
                                    TEXT((EDATE('Projektkostenkalkulation EP'!$B$4,10)+M$3),"TTT") = "Sa",
                                    TEXT((EDATE('Projektkostenkalkulation EP'!$B$4,10)+M$3),"TTT") = "So",
                                    IF(ISNA(VLOOKUP(EDATE('Projektkostenkalkulation EP'!$B$4,10)+M$3,Datenquellen!$F$7:$H$45,3,FALSE))," ",VLOOKUP(EDATE('Projektkostenkalkulation EP'!$B$4,10)+M$3,Datenquellen!$F$7:$H$45,3,FALSE))="X"
                                    ),
                          "X",
                          IF((((NETWORKDAYS('Projektkostenkalkulation EP'!$L$8,EOMONTH('Projektkostenkalkulation EP'!$L$8,0)))*('Projektkostenkalkulation EP'!$N$44/5)*
                                        'Projektkostenkalkulation EP'!$L$28)-SUM($B$35:M35))&gt;('Projektkostenkalkulation EP'!$N$44/5),('Projektkostenkalkulation EP'!$N$44/5),
                                         (NETWORKDAYS('Projektkostenkalkulation EP'!$L$8,
                                          EOMONTH('Projektkostenkalkulation EP'!$L$8,0)))*('Projektkostenkalkulation EP'!$N$44/5)*'Projektkostenkalkulation EP'!$L$28-SUM($B$35:M35))
                          ),
               "X"
            )</f>
        <v>0</v>
      </c>
      <c r="O35" s="122">
        <f xml:space="preserve"> IF(TEXT((EDATE('Projektkostenkalkulation EP'!$B$4,10)+N$3),"MM")=TEXT((EDATE('Projektkostenkalkulation EP'!$B$4,10)+(N$3-1)),"MM"),
             IF(
                        OR(
                                    TEXT((EDATE('Projektkostenkalkulation EP'!$B$4,10)+N$3),"TTT") = "Sa",
                                    TEXT((EDATE('Projektkostenkalkulation EP'!$B$4,10)+N$3),"TTT") = "So",
                                    IF(ISNA(VLOOKUP(EDATE('Projektkostenkalkulation EP'!$B$4,10)+N$3,Datenquellen!$F$7:$H$45,3,FALSE))," ",VLOOKUP(EDATE('Projektkostenkalkulation EP'!$B$4,10)+N$3,Datenquellen!$F$7:$H$45,3,FALSE))="X"
                                    ),
                          "X",
                          IF((((NETWORKDAYS('Projektkostenkalkulation EP'!$L$8,EOMONTH('Projektkostenkalkulation EP'!$L$8,0)))*('Projektkostenkalkulation EP'!$N$44/5)*
                                        'Projektkostenkalkulation EP'!$L$28)-SUM($B$35:N35))&gt;('Projektkostenkalkulation EP'!$N$44/5),('Projektkostenkalkulation EP'!$N$44/5),
                                         (NETWORKDAYS('Projektkostenkalkulation EP'!$L$8,
                                          EOMONTH('Projektkostenkalkulation EP'!$L$8,0)))*('Projektkostenkalkulation EP'!$N$44/5)*'Projektkostenkalkulation EP'!$L$28-SUM($B$35:N35))
                          ),
               "X"
            )</f>
        <v>0</v>
      </c>
      <c r="P35" s="122">
        <f xml:space="preserve"> IF(TEXT((EDATE('Projektkostenkalkulation EP'!$B$4,10)+O$3),"MM")=TEXT((EDATE('Projektkostenkalkulation EP'!$B$4,10)+(O$3-1)),"MM"),
             IF(
                        OR(
                                    TEXT((EDATE('Projektkostenkalkulation EP'!$B$4,10)+O$3),"TTT") = "Sa",
                                    TEXT((EDATE('Projektkostenkalkulation EP'!$B$4,10)+O$3),"TTT") = "So",
                                    IF(ISNA(VLOOKUP(EDATE('Projektkostenkalkulation EP'!$B$4,10)+O$3,Datenquellen!$F$7:$H$45,3,FALSE))," ",VLOOKUP(EDATE('Projektkostenkalkulation EP'!$B$4,10)+O$3,Datenquellen!$F$7:$H$45,3,FALSE))="X"
                                    ),
                          "X",
                          IF((((NETWORKDAYS('Projektkostenkalkulation EP'!$L$8,EOMONTH('Projektkostenkalkulation EP'!$L$8,0)))*('Projektkostenkalkulation EP'!$N$44/5)*
                                        'Projektkostenkalkulation EP'!$L$28)-SUM($B$35:O35))&gt;('Projektkostenkalkulation EP'!$N$44/5),('Projektkostenkalkulation EP'!$N$44/5),
                                         (NETWORKDAYS('Projektkostenkalkulation EP'!$L$8,
                                          EOMONTH('Projektkostenkalkulation EP'!$L$8,0)))*('Projektkostenkalkulation EP'!$N$44/5)*'Projektkostenkalkulation EP'!$L$28-SUM($B$35:O35))
                          ),
               "X"
            )</f>
        <v>0</v>
      </c>
      <c r="Q35" s="122" t="str">
        <f xml:space="preserve"> IF(TEXT((EDATE('Projektkostenkalkulation EP'!$B$4,10)+P$3),"MM")=TEXT((EDATE('Projektkostenkalkulation EP'!$B$4,10)+(P$3-1)),"MM"),
             IF(
                        OR(
                                    TEXT((EDATE('Projektkostenkalkulation EP'!$B$4,10)+P$3),"TTT") = "Sa",
                                    TEXT((EDATE('Projektkostenkalkulation EP'!$B$4,10)+P$3),"TTT") = "So",
                                    IF(ISNA(VLOOKUP(EDATE('Projektkostenkalkulation EP'!$B$4,10)+P$3,Datenquellen!$F$7:$H$45,3,FALSE))," ",VLOOKUP(EDATE('Projektkostenkalkulation EP'!$B$4,10)+P$3,Datenquellen!$F$7:$H$45,3,FALSE))="X"
                                    ),
                          "X",
                          IF((((NETWORKDAYS('Projektkostenkalkulation EP'!$L$8,EOMONTH('Projektkostenkalkulation EP'!$L$8,0)))*('Projektkostenkalkulation EP'!$N$44/5)*
                                        'Projektkostenkalkulation EP'!$L$28)-SUM($B$35:P35))&gt;('Projektkostenkalkulation EP'!$N$44/5),('Projektkostenkalkulation EP'!$N$44/5),
                                         (NETWORKDAYS('Projektkostenkalkulation EP'!$L$8,
                                          EOMONTH('Projektkostenkalkulation EP'!$L$8,0)))*('Projektkostenkalkulation EP'!$N$44/5)*'Projektkostenkalkulation EP'!$L$28-SUM($B$35:P35))
                          ),
               "X"
            )</f>
        <v>X</v>
      </c>
      <c r="R35" s="122" t="str">
        <f xml:space="preserve"> IF(TEXT((EDATE('Projektkostenkalkulation EP'!$B$4,10)+Q$3),"MM")=TEXT((EDATE('Projektkostenkalkulation EP'!$B$4,10)+(Q$3-1)),"MM"),
             IF(
                        OR(
                                    TEXT((EDATE('Projektkostenkalkulation EP'!$B$4,10)+Q$3),"TTT") = "Sa",
                                    TEXT((EDATE('Projektkostenkalkulation EP'!$B$4,10)+Q$3),"TTT") = "So",
                                    IF(ISNA(VLOOKUP(EDATE('Projektkostenkalkulation EP'!$B$4,10)+Q$3,Datenquellen!$F$7:$H$45,3,FALSE))," ",VLOOKUP(EDATE('Projektkostenkalkulation EP'!$B$4,10)+Q$3,Datenquellen!$F$7:$H$45,3,FALSE))="X"
                                    ),
                          "X",
                          IF((((NETWORKDAYS('Projektkostenkalkulation EP'!$L$8,EOMONTH('Projektkostenkalkulation EP'!$L$8,0)))*('Projektkostenkalkulation EP'!$N$44/5)*
                                        'Projektkostenkalkulation EP'!$L$28)-SUM($B$35:Q35))&gt;('Projektkostenkalkulation EP'!$N$44/5),('Projektkostenkalkulation EP'!$N$44/5),
                                         (NETWORKDAYS('Projektkostenkalkulation EP'!$L$8,
                                          EOMONTH('Projektkostenkalkulation EP'!$L$8,0)))*('Projektkostenkalkulation EP'!$N$44/5)*'Projektkostenkalkulation EP'!$L$28-SUM($B$35:Q35))
                          ),
               "X"
            )</f>
        <v>X</v>
      </c>
      <c r="S35" s="122">
        <f xml:space="preserve"> IF(TEXT((EDATE('Projektkostenkalkulation EP'!$B$4,10)+R$3),"MM")=TEXT((EDATE('Projektkostenkalkulation EP'!$B$4,10)+(R$3-1)),"MM"),
             IF(
                        OR(
                                    TEXT((EDATE('Projektkostenkalkulation EP'!$B$4,10)+R$3),"TTT") = "Sa",
                                    TEXT((EDATE('Projektkostenkalkulation EP'!$B$4,10)+R$3),"TTT") = "So",
                                    IF(ISNA(VLOOKUP(EDATE('Projektkostenkalkulation EP'!$B$4,10)+R$3,Datenquellen!$F$7:$H$45,3,FALSE))," ",VLOOKUP(EDATE('Projektkostenkalkulation EP'!$B$4,10)+R$3,Datenquellen!$F$7:$H$45,3,FALSE))="X"
                                    ),
                          "X",
                          IF((((NETWORKDAYS('Projektkostenkalkulation EP'!$L$8,EOMONTH('Projektkostenkalkulation EP'!$L$8,0)))*('Projektkostenkalkulation EP'!$N$44/5)*
                                        'Projektkostenkalkulation EP'!$L$28)-SUM($B$35:R35))&gt;('Projektkostenkalkulation EP'!$N$44/5),('Projektkostenkalkulation EP'!$N$44/5),
                                         (NETWORKDAYS('Projektkostenkalkulation EP'!$L$8,
                                          EOMONTH('Projektkostenkalkulation EP'!$L$8,0)))*('Projektkostenkalkulation EP'!$N$44/5)*'Projektkostenkalkulation EP'!$L$28-SUM($B$35:R35))
                          ),
               "X"
            )</f>
        <v>0</v>
      </c>
      <c r="T35" s="122">
        <f xml:space="preserve"> IF(TEXT((EDATE('Projektkostenkalkulation EP'!$B$4,10)+S$3),"MM")=TEXT((EDATE('Projektkostenkalkulation EP'!$B$4,10)+(S$3-1)),"MM"),
             IF(
                        OR(
                                    TEXT((EDATE('Projektkostenkalkulation EP'!$B$4,10)+S$3),"TTT") = "Sa",
                                    TEXT((EDATE('Projektkostenkalkulation EP'!$B$4,10)+S$3),"TTT") = "So",
                                    IF(ISNA(VLOOKUP(EDATE('Projektkostenkalkulation EP'!$B$4,10)+S$3,Datenquellen!$F$7:$H$45,3,FALSE))," ",VLOOKUP(EDATE('Projektkostenkalkulation EP'!$B$4,10)+S$3,Datenquellen!$F$7:$H$45,3,FALSE))="X"
                                    ),
                          "X",
                          IF((((NETWORKDAYS('Projektkostenkalkulation EP'!$L$8,EOMONTH('Projektkostenkalkulation EP'!$L$8,0)))*('Projektkostenkalkulation EP'!$N$44/5)*
                                        'Projektkostenkalkulation EP'!$L$28)-SUM($B$35:S35))&gt;('Projektkostenkalkulation EP'!$N$44/5),('Projektkostenkalkulation EP'!$N$44/5),
                                         (NETWORKDAYS('Projektkostenkalkulation EP'!$L$8,
                                          EOMONTH('Projektkostenkalkulation EP'!$L$8,0)))*('Projektkostenkalkulation EP'!$N$44/5)*'Projektkostenkalkulation EP'!$L$28-SUM($B$35:S35))
                          ),
               "X"
            )</f>
        <v>0</v>
      </c>
      <c r="U35" s="122">
        <f xml:space="preserve"> IF(TEXT((EDATE('Projektkostenkalkulation EP'!$B$4,10)+T$3),"MM")=TEXT((EDATE('Projektkostenkalkulation EP'!$B$4,10)+(T$3-1)),"MM"),
             IF(
                        OR(
                                    TEXT((EDATE('Projektkostenkalkulation EP'!$B$4,10)+T$3),"TTT") = "Sa",
                                    TEXT((EDATE('Projektkostenkalkulation EP'!$B$4,10)+T$3),"TTT") = "So",
                                    IF(ISNA(VLOOKUP(EDATE('Projektkostenkalkulation EP'!$B$4,10)+T$3,Datenquellen!$F$7:$H$45,3,FALSE))," ",VLOOKUP(EDATE('Projektkostenkalkulation EP'!$B$4,10)+T$3,Datenquellen!$F$7:$H$45,3,FALSE))="X"
                                    ),
                          "X",
                          IF((((NETWORKDAYS('Projektkostenkalkulation EP'!$L$8,EOMONTH('Projektkostenkalkulation EP'!$L$8,0)))*('Projektkostenkalkulation EP'!$N$44/5)*
                                        'Projektkostenkalkulation EP'!$L$28)-SUM($B$35:T35))&gt;('Projektkostenkalkulation EP'!$N$44/5),('Projektkostenkalkulation EP'!$N$44/5),
                                         (NETWORKDAYS('Projektkostenkalkulation EP'!$L$8,
                                          EOMONTH('Projektkostenkalkulation EP'!$L$8,0)))*('Projektkostenkalkulation EP'!$N$44/5)*'Projektkostenkalkulation EP'!$L$28-SUM($B$35:T35))
                          ),
               "X"
            )</f>
        <v>0</v>
      </c>
      <c r="V35" s="122">
        <f xml:space="preserve"> IF(TEXT((EDATE('Projektkostenkalkulation EP'!$B$4,10)+U$3),"MM")=TEXT((EDATE('Projektkostenkalkulation EP'!$B$4,10)+(U$3-1)),"MM"),
             IF(
                        OR(
                                    TEXT((EDATE('Projektkostenkalkulation EP'!$B$4,10)+U$3),"TTT") = "Sa",
                                    TEXT((EDATE('Projektkostenkalkulation EP'!$B$4,10)+U$3),"TTT") = "So",
                                    IF(ISNA(VLOOKUP(EDATE('Projektkostenkalkulation EP'!$B$4,10)+U$3,Datenquellen!$F$7:$H$45,3,FALSE))," ",VLOOKUP(EDATE('Projektkostenkalkulation EP'!$B$4,10)+U$3,Datenquellen!$F$7:$H$45,3,FALSE))="X"
                                    ),
                          "X",
                          IF((((NETWORKDAYS('Projektkostenkalkulation EP'!$L$8,EOMONTH('Projektkostenkalkulation EP'!$L$8,0)))*('Projektkostenkalkulation EP'!$N$44/5)*
                                        'Projektkostenkalkulation EP'!$L$28)-SUM($B$35:U35))&gt;('Projektkostenkalkulation EP'!$N$44/5),('Projektkostenkalkulation EP'!$N$44/5),
                                         (NETWORKDAYS('Projektkostenkalkulation EP'!$L$8,
                                          EOMONTH('Projektkostenkalkulation EP'!$L$8,0)))*('Projektkostenkalkulation EP'!$N$44/5)*'Projektkostenkalkulation EP'!$L$28-SUM($B$35:U35))
                          ),
               "X"
            )</f>
        <v>0</v>
      </c>
      <c r="W35" s="122">
        <f xml:space="preserve"> IF(TEXT((EDATE('Projektkostenkalkulation EP'!$B$4,10)+V$3),"MM")=TEXT((EDATE('Projektkostenkalkulation EP'!$B$4,10)+(V$3-1)),"MM"),
             IF(
                        OR(
                                    TEXT((EDATE('Projektkostenkalkulation EP'!$B$4,10)+V$3),"TTT") = "Sa",
                                    TEXT((EDATE('Projektkostenkalkulation EP'!$B$4,10)+V$3),"TTT") = "So",
                                    IF(ISNA(VLOOKUP(EDATE('Projektkostenkalkulation EP'!$B$4,10)+V$3,Datenquellen!$F$7:$H$45,3,FALSE))," ",VLOOKUP(EDATE('Projektkostenkalkulation EP'!$B$4,10)+V$3,Datenquellen!$F$7:$H$45,3,FALSE))="X"
                                    ),
                          "X",
                          IF((((NETWORKDAYS('Projektkostenkalkulation EP'!$L$8,EOMONTH('Projektkostenkalkulation EP'!$L$8,0)))*('Projektkostenkalkulation EP'!$N$44/5)*
                                        'Projektkostenkalkulation EP'!$L$28)-SUM($B$35:V35))&gt;('Projektkostenkalkulation EP'!$N$44/5),('Projektkostenkalkulation EP'!$N$44/5),
                                         (NETWORKDAYS('Projektkostenkalkulation EP'!$L$8,
                                          EOMONTH('Projektkostenkalkulation EP'!$L$8,0)))*('Projektkostenkalkulation EP'!$N$44/5)*'Projektkostenkalkulation EP'!$L$28-SUM($B$35:V35))
                          ),
               "X"
            )</f>
        <v>0</v>
      </c>
      <c r="X35" s="122" t="str">
        <f xml:space="preserve"> IF(TEXT((EDATE('Projektkostenkalkulation EP'!$B$4,10)+W$3),"MM")=TEXT((EDATE('Projektkostenkalkulation EP'!$B$4,10)+(W$3-1)),"MM"),
             IF(
                        OR(
                                    TEXT((EDATE('Projektkostenkalkulation EP'!$B$4,10)+W$3),"TTT") = "Sa",
                                    TEXT((EDATE('Projektkostenkalkulation EP'!$B$4,10)+W$3),"TTT") = "So",
                                    IF(ISNA(VLOOKUP(EDATE('Projektkostenkalkulation EP'!$B$4,10)+W$3,Datenquellen!$F$7:$H$45,3,FALSE))," ",VLOOKUP(EDATE('Projektkostenkalkulation EP'!$B$4,10)+W$3,Datenquellen!$F$7:$H$45,3,FALSE))="X"
                                    ),
                          "X",
                          IF((((NETWORKDAYS('Projektkostenkalkulation EP'!$L$8,EOMONTH('Projektkostenkalkulation EP'!$L$8,0)))*('Projektkostenkalkulation EP'!$N$44/5)*
                                        'Projektkostenkalkulation EP'!$L$28)-SUM($B$35:W35))&gt;('Projektkostenkalkulation EP'!$N$44/5),('Projektkostenkalkulation EP'!$N$44/5),
                                         (NETWORKDAYS('Projektkostenkalkulation EP'!$L$8,
                                          EOMONTH('Projektkostenkalkulation EP'!$L$8,0)))*('Projektkostenkalkulation EP'!$N$44/5)*'Projektkostenkalkulation EP'!$L$28-SUM($B$35:W35))
                          ),
               "X"
            )</f>
        <v>X</v>
      </c>
      <c r="Y35" s="122" t="str">
        <f xml:space="preserve"> IF(TEXT((EDATE('Projektkostenkalkulation EP'!$B$4,10)+X$3),"MM")=TEXT((EDATE('Projektkostenkalkulation EP'!$B$4,10)+(X$3-1)),"MM"),
             IF(
                        OR(
                                    TEXT((EDATE('Projektkostenkalkulation EP'!$B$4,10)+X$3),"TTT") = "Sa",
                                    TEXT((EDATE('Projektkostenkalkulation EP'!$B$4,10)+X$3),"TTT") = "So",
                                    IF(ISNA(VLOOKUP(EDATE('Projektkostenkalkulation EP'!$B$4,10)+X$3,Datenquellen!$F$7:$H$45,3,FALSE))," ",VLOOKUP(EDATE('Projektkostenkalkulation EP'!$B$4,10)+X$3,Datenquellen!$F$7:$H$45,3,FALSE))="X"
                                    ),
                          "X",
                          IF((((NETWORKDAYS('Projektkostenkalkulation EP'!$L$8,EOMONTH('Projektkostenkalkulation EP'!$L$8,0)))*('Projektkostenkalkulation EP'!$N$44/5)*
                                        'Projektkostenkalkulation EP'!$L$28)-SUM($B$35:X35))&gt;('Projektkostenkalkulation EP'!$N$44/5),('Projektkostenkalkulation EP'!$N$44/5),
                                         (NETWORKDAYS('Projektkostenkalkulation EP'!$L$8,
                                          EOMONTH('Projektkostenkalkulation EP'!$L$8,0)))*('Projektkostenkalkulation EP'!$N$44/5)*'Projektkostenkalkulation EP'!$L$28-SUM($B$35:X35))
                          ),
               "X"
            )</f>
        <v>X</v>
      </c>
      <c r="Z35" s="122">
        <f xml:space="preserve"> IF(TEXT((EDATE('Projektkostenkalkulation EP'!$B$4,10)+Y$3),"MM")=TEXT((EDATE('Projektkostenkalkulation EP'!$B$4,10)+(Y$3-1)),"MM"),
             IF(
                        OR(
                                    TEXT((EDATE('Projektkostenkalkulation EP'!$B$4,10)+Y$3),"TTT") = "Sa",
                                    TEXT((EDATE('Projektkostenkalkulation EP'!$B$4,10)+Y$3),"TTT") = "So",
                                    IF(ISNA(VLOOKUP(EDATE('Projektkostenkalkulation EP'!$B$4,10)+Y$3,Datenquellen!$F$7:$H$45,3,FALSE))," ",VLOOKUP(EDATE('Projektkostenkalkulation EP'!$B$4,10)+Y$3,Datenquellen!$F$7:$H$45,3,FALSE))="X"
                                    ),
                          "X",
                          IF((((NETWORKDAYS('Projektkostenkalkulation EP'!$L$8,EOMONTH('Projektkostenkalkulation EP'!$L$8,0)))*('Projektkostenkalkulation EP'!$N$44/5)*
                                        'Projektkostenkalkulation EP'!$L$28)-SUM($B$35:Y35))&gt;('Projektkostenkalkulation EP'!$N$44/5),('Projektkostenkalkulation EP'!$N$44/5),
                                         (NETWORKDAYS('Projektkostenkalkulation EP'!$L$8,
                                          EOMONTH('Projektkostenkalkulation EP'!$L$8,0)))*('Projektkostenkalkulation EP'!$N$44/5)*'Projektkostenkalkulation EP'!$L$28-SUM($B$35:Y35))
                          ),
               "X"
            )</f>
        <v>0</v>
      </c>
      <c r="AA35" s="122">
        <f xml:space="preserve"> IF(TEXT((EDATE('Projektkostenkalkulation EP'!$B$4,10)+Z$3),"MM")=TEXT((EDATE('Projektkostenkalkulation EP'!$B$4,10)+(Z$3-1)),"MM"),
             IF(
                        OR(
                                    TEXT((EDATE('Projektkostenkalkulation EP'!$B$4,10)+Z$3),"TTT") = "Sa",
                                    TEXT((EDATE('Projektkostenkalkulation EP'!$B$4,10)+Z$3),"TTT") = "So",
                                    IF(ISNA(VLOOKUP(EDATE('Projektkostenkalkulation EP'!$B$4,10)+Z$3,Datenquellen!$F$7:$H$45,3,FALSE))," ",VLOOKUP(EDATE('Projektkostenkalkulation EP'!$B$4,10)+Z$3,Datenquellen!$F$7:$H$45,3,FALSE))="X"
                                    ),
                          "X",
                          IF((((NETWORKDAYS('Projektkostenkalkulation EP'!$L$8,EOMONTH('Projektkostenkalkulation EP'!$L$8,0)))*('Projektkostenkalkulation EP'!$N$44/5)*
                                        'Projektkostenkalkulation EP'!$L$28)-SUM($B$35:Z35))&gt;('Projektkostenkalkulation EP'!$N$44/5),('Projektkostenkalkulation EP'!$N$44/5),
                                         (NETWORKDAYS('Projektkostenkalkulation EP'!$L$8,
                                          EOMONTH('Projektkostenkalkulation EP'!$L$8,0)))*('Projektkostenkalkulation EP'!$N$44/5)*'Projektkostenkalkulation EP'!$L$28-SUM($B$35:Z35))
                          ),
               "X"
            )</f>
        <v>0</v>
      </c>
      <c r="AB35" s="122">
        <f xml:space="preserve"> IF(TEXT((EDATE('Projektkostenkalkulation EP'!$B$4,10)+AA$3),"MM")=TEXT((EDATE('Projektkostenkalkulation EP'!$B$4,10)+(AA$3-1)),"MM"),
             IF(
                        OR(
                                    TEXT((EDATE('Projektkostenkalkulation EP'!$B$4,10)+AA$3),"TTT") = "Sa",
                                    TEXT((EDATE('Projektkostenkalkulation EP'!$B$4,10)+AA$3),"TTT") = "So",
                                    IF(ISNA(VLOOKUP(EDATE('Projektkostenkalkulation EP'!$B$4,10)+AA$3,Datenquellen!$F$7:$H$45,3,FALSE))," ",VLOOKUP(EDATE('Projektkostenkalkulation EP'!$B$4,10)+AA$3,Datenquellen!$F$7:$H$45,3,FALSE))="X"
                                    ),
                          "X",
                          IF((((NETWORKDAYS('Projektkostenkalkulation EP'!$L$8,EOMONTH('Projektkostenkalkulation EP'!$L$8,0)))*('Projektkostenkalkulation EP'!$N$44/5)*
                                        'Projektkostenkalkulation EP'!$L$28)-SUM($B$35:AA35))&gt;('Projektkostenkalkulation EP'!$N$44/5),('Projektkostenkalkulation EP'!$N$44/5),
                                         (NETWORKDAYS('Projektkostenkalkulation EP'!$L$8,
                                          EOMONTH('Projektkostenkalkulation EP'!$L$8,0)))*('Projektkostenkalkulation EP'!$N$44/5)*'Projektkostenkalkulation EP'!$L$28-SUM($B$35:AA35))
                          ),
               "X"
            )</f>
        <v>0</v>
      </c>
      <c r="AC35" s="122">
        <f xml:space="preserve"> IF(TEXT((EDATE('Projektkostenkalkulation EP'!$B$4,10)+AB$3),"MM")=TEXT((EDATE('Projektkostenkalkulation EP'!$B$4,10)+(AB$3-1)),"MM"),
             IF(
                        OR(
                                    TEXT((EDATE('Projektkostenkalkulation EP'!$B$4,10)+AB$3),"TTT") = "Sa",
                                    TEXT((EDATE('Projektkostenkalkulation EP'!$B$4,10)+AB$3),"TTT") = "So",
                                    IF(ISNA(VLOOKUP(EDATE('Projektkostenkalkulation EP'!$B$4,10)+AB$3,Datenquellen!$F$7:$H$45,3,FALSE))," ",VLOOKUP(EDATE('Projektkostenkalkulation EP'!$B$4,10)+AB$3,Datenquellen!$F$7:$H$45,3,FALSE))="X"
                                    ),
                          "X",
                          IF((((NETWORKDAYS('Projektkostenkalkulation EP'!$L$8,EOMONTH('Projektkostenkalkulation EP'!$L$8,0)))*('Projektkostenkalkulation EP'!$N$44/5)*
                                        'Projektkostenkalkulation EP'!$L$28)-SUM($B$35:AB35))&gt;('Projektkostenkalkulation EP'!$N$44/5),('Projektkostenkalkulation EP'!$N$44/5),
                                         (NETWORKDAYS('Projektkostenkalkulation EP'!$L$8,
                                          EOMONTH('Projektkostenkalkulation EP'!$L$8,0)))*('Projektkostenkalkulation EP'!$N$44/5)*'Projektkostenkalkulation EP'!$L$28-SUM($B$35:AB35))
                          ),
               "X"
            )</f>
        <v>0</v>
      </c>
      <c r="AD35" s="122">
        <f xml:space="preserve"> IF(TEXT((EDATE('Projektkostenkalkulation EP'!$B$4,10)+AC$3),"MM")=TEXT((EDATE('Projektkostenkalkulation EP'!$B$4,10)+(AC$3-1)),"MM"),
             IF(
                        OR(
                                    TEXT((EDATE('Projektkostenkalkulation EP'!$B$4,10)+AC$3),"TTT") = "Sa",
                                    TEXT((EDATE('Projektkostenkalkulation EP'!$B$4,10)+AC$3),"TTT") = "So",
                                    IF(ISNA(VLOOKUP(EDATE('Projektkostenkalkulation EP'!$B$4,10)+AC$3,Datenquellen!$F$7:$H$45,3,FALSE))," ",VLOOKUP(EDATE('Projektkostenkalkulation EP'!$B$4,10)+AC$3,Datenquellen!$F$7:$H$45,3,FALSE))="X"
                                    ),
                          "X",
                          IF((((NETWORKDAYS('Projektkostenkalkulation EP'!$L$8,EOMONTH('Projektkostenkalkulation EP'!$L$8,0)))*('Projektkostenkalkulation EP'!$N$44/5)*
                                        'Projektkostenkalkulation EP'!$L$28)-SUM($B$35:AC35))&gt;('Projektkostenkalkulation EP'!$N$44/5),('Projektkostenkalkulation EP'!$N$44/5),
                                         (NETWORKDAYS('Projektkostenkalkulation EP'!$L$8,
                                          EOMONTH('Projektkostenkalkulation EP'!$L$8,0)))*('Projektkostenkalkulation EP'!$N$44/5)*'Projektkostenkalkulation EP'!$L$28-SUM($B$35:AC35))
                          ),
               "X"
            )</f>
        <v>0</v>
      </c>
      <c r="AE35" s="122" t="str">
        <f xml:space="preserve"> IF(TEXT((EDATE('Projektkostenkalkulation EP'!$B$4,10)+AD$3),"MM")=TEXT((EDATE('Projektkostenkalkulation EP'!$B$4,10)+(AD$3-1)),"MM"),
             IF(
                        OR(
                                    TEXT((EDATE('Projektkostenkalkulation EP'!$B$4,10)+AD$3),"TTT") = "Sa",
                                    TEXT((EDATE('Projektkostenkalkulation EP'!$B$4,10)+AD$3),"TTT") = "So",
                                    IF(ISNA(VLOOKUP(EDATE('Projektkostenkalkulation EP'!$B$4,10)+AD$3,Datenquellen!$F$7:$H$45,3,FALSE))," ",VLOOKUP(EDATE('Projektkostenkalkulation EP'!$B$4,10)+AD$3,Datenquellen!$F$7:$H$45,3,FALSE))="X"
                                    ),
                          "X",
                          IF((((NETWORKDAYS('Projektkostenkalkulation EP'!$L$8,EOMONTH('Projektkostenkalkulation EP'!$L$8,0)))*('Projektkostenkalkulation EP'!$N$44/5)*
                                        'Projektkostenkalkulation EP'!$L$28)-SUM($B$35:AD35))&gt;('Projektkostenkalkulation EP'!$N$44/5),('Projektkostenkalkulation EP'!$N$44/5),
                                         (NETWORKDAYS('Projektkostenkalkulation EP'!$L$8,
                                          EOMONTH('Projektkostenkalkulation EP'!$L$8,0)))*('Projektkostenkalkulation EP'!$N$44/5)*'Projektkostenkalkulation EP'!$L$28-SUM($B$35:AD35))
                          ),
               "X"
            )</f>
        <v>X</v>
      </c>
      <c r="AF35" s="122" t="str">
        <f xml:space="preserve"> IF(TEXT((EDATE('Projektkostenkalkulation EP'!$B$4,10)+AE$3),"MM")=TEXT((EDATE('Projektkostenkalkulation EP'!$B$4,10)+(AE$3-1)),"MM"),
             IF(
                        OR(
                                    TEXT((EDATE('Projektkostenkalkulation EP'!$B$4,10)+AE$3),"TTT") = "Sa",
                                    TEXT((EDATE('Projektkostenkalkulation EP'!$B$4,10)+AE$3),"TTT") = "So",
                                    IF(ISNA(VLOOKUP(EDATE('Projektkostenkalkulation EP'!$B$4,10)+AE$3,Datenquellen!$F$7:$H$45,3,FALSE))," ",VLOOKUP(EDATE('Projektkostenkalkulation EP'!$B$4,10)+AE$3,Datenquellen!$F$7:$H$45,3,FALSE))="X"
                                    ),
                          "X",
                          IF((((NETWORKDAYS('Projektkostenkalkulation EP'!$L$8,EOMONTH('Projektkostenkalkulation EP'!$L$8,0)))*('Projektkostenkalkulation EP'!$N$44/5)*
                                        'Projektkostenkalkulation EP'!$L$28)-SUM($B$35:AE35))&gt;('Projektkostenkalkulation EP'!$N$44/5),('Projektkostenkalkulation EP'!$N$44/5),
                                         (NETWORKDAYS('Projektkostenkalkulation EP'!$L$8,
                                          EOMONTH('Projektkostenkalkulation EP'!$L$8,0)))*('Projektkostenkalkulation EP'!$N$44/5)*'Projektkostenkalkulation EP'!$L$28-SUM($B$35:AE35))
                          ),
               "X"
            )</f>
        <v>X</v>
      </c>
      <c r="AG35" s="121">
        <f>SUM(B35:AF35)</f>
        <v>0</v>
      </c>
      <c r="AH35" s="525">
        <f>AG35-AG36</f>
        <v>0</v>
      </c>
      <c r="AJ35" s="2" t="s">
        <v>81</v>
      </c>
      <c r="AK35" s="124" t="str">
        <f>IF(
            OR(
                     TEXT(EDATE('Projektkostenkalkulation EP'!$B$4,22),"TTT") = "Sa",
                     TEXT(EDATE('Projektkostenkalkulation EP'!$B$4,22),"TTT") = "So",
                     IF(ISNA(VLOOKUP(EDATE('Projektkostenkalkulation EP'!$B$4,22),Datenquellen!$F$7:$H$45,3,FALSE))," ",VLOOKUP(EDATE('Projektkostenkalkulation EP'!$B$4,22),Datenquellen!$F$7:$H$45,3,FALSE))="X"
                            ),
                    "X",
                    IF('Projektkostenkalkulation EP'!$X$28&gt;0,('Projektkostenkalkulation EP'!$N$44/5),0)
            )</f>
        <v>X</v>
      </c>
      <c r="AL35" s="122" t="str">
        <f xml:space="preserve"> IF(TEXT((EDATE('Projektkostenkalkulation EP'!$B$4,22)+B$3),"MM")=TEXT((EDATE('Projektkostenkalkulation EP'!$B$4,22)+(B$3-1)),"MM"),
             IF(
                        OR(
                                    TEXT((EDATE('Projektkostenkalkulation EP'!$B$4,22)+B$3),"TTT") = "Sa",
                                    TEXT((EDATE('Projektkostenkalkulation EP'!$B$4,22)+B$3),"TTT") = "So",
                                    IF(ISNA(VLOOKUP(EDATE('Projektkostenkalkulation EP'!$B$4,22)+B$3,Datenquellen!$F$7:$H$45,3,FALSE))," ",VLOOKUP(EDATE('Projektkostenkalkulation EP'!$B$4,22)+B$3,Datenquellen!$F$7:$H$45,3,FALSE))="X"
                                    ),
                          "X",
                          IF((((NETWORKDAYS('Projektkostenkalkulation EP'!$X$8,EOMONTH('Projektkostenkalkulation EP'!$X$8,0)))*('Projektkostenkalkulation EP'!$N$44/5)*
                                        'Projektkostenkalkulation EP'!$X$28)-SUM(AK$35:$AK35))&gt;('Projektkostenkalkulation EP'!$N$44/5),('Projektkostenkalkulation EP'!$N$44/5),
                                         (NETWORKDAYS('Projektkostenkalkulation EP'!$X$8,
                                          EOMONTH('Projektkostenkalkulation EP'!$X$8,0)))*('Projektkostenkalkulation EP'!$N$44/5)*'Projektkostenkalkulation EP'!$X$28-SUM(AK$35:$AK35))
                          ),
               "X"
            )</f>
        <v>X</v>
      </c>
      <c r="AM35" s="122">
        <f xml:space="preserve"> IF(TEXT((EDATE('Projektkostenkalkulation EP'!$B$4,22)+C$3),"MM")=TEXT((EDATE('Projektkostenkalkulation EP'!$B$4,22)+(C$3-1)),"MM"),
             IF(
                        OR(
                                    TEXT((EDATE('Projektkostenkalkulation EP'!$B$4,22)+C$3),"TTT") = "Sa",
                                    TEXT((EDATE('Projektkostenkalkulation EP'!$B$4,22)+C$3),"TTT") = "So",
                                    IF(ISNA(VLOOKUP(EDATE('Projektkostenkalkulation EP'!$B$4,22)+C$3,Datenquellen!$F$7:$H$45,3,FALSE))," ",VLOOKUP(EDATE('Projektkostenkalkulation EP'!$B$4,22)+C$3,Datenquellen!$F$7:$H$45,3,FALSE))="X"
                                    ),
                          "X",
                          IF((((NETWORKDAYS('Projektkostenkalkulation EP'!$X$8,EOMONTH('Projektkostenkalkulation EP'!$X$8,0)))*('Projektkostenkalkulation EP'!$N$44/5)*
                                        'Projektkostenkalkulation EP'!$X$28)-SUM($AK$35:AL35))&gt;('Projektkostenkalkulation EP'!$N$44/5),('Projektkostenkalkulation EP'!$N$44/5),
                                         (NETWORKDAYS('Projektkostenkalkulation EP'!$X$8,
                                          EOMONTH('Projektkostenkalkulation EP'!$X$8,0)))*('Projektkostenkalkulation EP'!$N$44/5)*'Projektkostenkalkulation EP'!$X$28-SUM($AK$35:AL35))
                          ),
               "X"
            )</f>
        <v>0</v>
      </c>
      <c r="AN35" s="122">
        <f xml:space="preserve"> IF(TEXT((EDATE('Projektkostenkalkulation EP'!$B$4,22)+D$3),"MM")=TEXT((EDATE('Projektkostenkalkulation EP'!$B$4,22)+(D$3-1)),"MM"),
             IF(
                        OR(
                                    TEXT((EDATE('Projektkostenkalkulation EP'!$B$4,22)+D$3),"TTT") = "Sa",
                                    TEXT((EDATE('Projektkostenkalkulation EP'!$B$4,22)+D$3),"TTT") = "So",
                                    IF(ISNA(VLOOKUP(EDATE('Projektkostenkalkulation EP'!$B$4,22)+D$3,Datenquellen!$F$7:$H$45,3,FALSE))," ",VLOOKUP(EDATE('Projektkostenkalkulation EP'!$B$4,22)+D$3,Datenquellen!$F$7:$H$45,3,FALSE))="X"
                                    ),
                          "X",
                          IF((((NETWORKDAYS('Projektkostenkalkulation EP'!$X$8,EOMONTH('Projektkostenkalkulation EP'!$X$8,0)))*('Projektkostenkalkulation EP'!$N$44/5)*
                                        'Projektkostenkalkulation EP'!$X$28)-SUM($AK$35:AM35))&gt;('Projektkostenkalkulation EP'!$N$44/5),('Projektkostenkalkulation EP'!$N$44/5),
                                         (NETWORKDAYS('Projektkostenkalkulation EP'!$X$8,
                                          EOMONTH('Projektkostenkalkulation EP'!$X$8,0)))*('Projektkostenkalkulation EP'!$N$44/5)*'Projektkostenkalkulation EP'!$X$28-SUM($AK$35:AM35))
                          ),
               "X"
            )</f>
        <v>0</v>
      </c>
      <c r="AO35" s="122">
        <f xml:space="preserve"> IF(TEXT((EDATE('Projektkostenkalkulation EP'!$B$4,22)+E$3),"MM")=TEXT((EDATE('Projektkostenkalkulation EP'!$B$4,22)+(E$3-1)),"MM"),
             IF(
                        OR(
                                    TEXT((EDATE('Projektkostenkalkulation EP'!$B$4,22)+E$3),"TTT") = "Sa",
                                    TEXT((EDATE('Projektkostenkalkulation EP'!$B$4,22)+E$3),"TTT") = "So",
                                    IF(ISNA(VLOOKUP(EDATE('Projektkostenkalkulation EP'!$B$4,22)+E$3,Datenquellen!$F$7:$H$45,3,FALSE))," ",VLOOKUP(EDATE('Projektkostenkalkulation EP'!$B$4,22)+E$3,Datenquellen!$F$7:$H$45,3,FALSE))="X"
                                    ),
                          "X",
                          IF((((NETWORKDAYS('Projektkostenkalkulation EP'!$X$8,EOMONTH('Projektkostenkalkulation EP'!$X$8,0)))*('Projektkostenkalkulation EP'!$N$44/5)*
                                        'Projektkostenkalkulation EP'!$X$28)-SUM($AK$35:AN35))&gt;('Projektkostenkalkulation EP'!$N$44/5),('Projektkostenkalkulation EP'!$N$44/5),
                                         (NETWORKDAYS('Projektkostenkalkulation EP'!$X$8,
                                          EOMONTH('Projektkostenkalkulation EP'!$X$8,0)))*('Projektkostenkalkulation EP'!$N$44/5)*'Projektkostenkalkulation EP'!$X$28-SUM($AK$35:AN35))
                          ),
               "X"
            )</f>
        <v>0</v>
      </c>
      <c r="AP35" s="122">
        <f xml:space="preserve"> IF(TEXT((EDATE('Projektkostenkalkulation EP'!$B$4,22)+F$3),"MM")=TEXT((EDATE('Projektkostenkalkulation EP'!$B$4,22)+(F$3-1)),"MM"),
             IF(
                        OR(
                                    TEXT((EDATE('Projektkostenkalkulation EP'!$B$4,22)+F$3),"TTT") = "Sa",
                                    TEXT((EDATE('Projektkostenkalkulation EP'!$B$4,22)+F$3),"TTT") = "So",
                                    IF(ISNA(VLOOKUP(EDATE('Projektkostenkalkulation EP'!$B$4,22)+F$3,Datenquellen!$F$7:$H$45,3,FALSE))," ",VLOOKUP(EDATE('Projektkostenkalkulation EP'!$B$4,22)+F$3,Datenquellen!$F$7:$H$45,3,FALSE))="X"
                                    ),
                          "X",
                          IF((((NETWORKDAYS('Projektkostenkalkulation EP'!$X$8,EOMONTH('Projektkostenkalkulation EP'!$X$8,0)))*('Projektkostenkalkulation EP'!$N$44/5)*
                                        'Projektkostenkalkulation EP'!$X$28)-SUM($AK$35:AO35))&gt;('Projektkostenkalkulation EP'!$N$44/5),('Projektkostenkalkulation EP'!$N$44/5),
                                         (NETWORKDAYS('Projektkostenkalkulation EP'!$X$8,
                                          EOMONTH('Projektkostenkalkulation EP'!$X$8,0)))*('Projektkostenkalkulation EP'!$N$44/5)*'Projektkostenkalkulation EP'!$X$28-SUM($AK$35:AO35))
                          ),
               "X"
            )</f>
        <v>0</v>
      </c>
      <c r="AQ35" s="122">
        <f xml:space="preserve"> IF(TEXT((EDATE('Projektkostenkalkulation EP'!$B$4,22)+G$3),"MM")=TEXT((EDATE('Projektkostenkalkulation EP'!$B$4,22)+(G$3-1)),"MM"),
             IF(
                        OR(
                                    TEXT((EDATE('Projektkostenkalkulation EP'!$B$4,22)+G$3),"TTT") = "Sa",
                                    TEXT((EDATE('Projektkostenkalkulation EP'!$B$4,22)+G$3),"TTT") = "So",
                                    IF(ISNA(VLOOKUP(EDATE('Projektkostenkalkulation EP'!$B$4,22)+G$3,Datenquellen!$F$7:$H$45,3,FALSE))," ",VLOOKUP(EDATE('Projektkostenkalkulation EP'!$B$4,22)+G$3,Datenquellen!$F$7:$H$45,3,FALSE))="X"
                                    ),
                          "X",
                          IF((((NETWORKDAYS('Projektkostenkalkulation EP'!$X$8,EOMONTH('Projektkostenkalkulation EP'!$X$8,0)))*('Projektkostenkalkulation EP'!$N$44/5)*
                                        'Projektkostenkalkulation EP'!$X$28)-SUM($AK$35:AP35))&gt;('Projektkostenkalkulation EP'!$N$44/5),('Projektkostenkalkulation EP'!$N$44/5),
                                         (NETWORKDAYS('Projektkostenkalkulation EP'!$X$8,
                                          EOMONTH('Projektkostenkalkulation EP'!$X$8,0)))*('Projektkostenkalkulation EP'!$N$44/5)*'Projektkostenkalkulation EP'!$X$28-SUM($AK$35:AP35))
                          ),
               "X"
            )</f>
        <v>0</v>
      </c>
      <c r="AR35" s="122" t="str">
        <f xml:space="preserve"> IF(TEXT((EDATE('Projektkostenkalkulation EP'!$B$4,22)+H$3),"MM")=TEXT((EDATE('Projektkostenkalkulation EP'!$B$4,22)+(H$3-1)),"MM"),
             IF(
                        OR(
                                    TEXT((EDATE('Projektkostenkalkulation EP'!$B$4,22)+H$3),"TTT") = "Sa",
                                    TEXT((EDATE('Projektkostenkalkulation EP'!$B$4,22)+H$3),"TTT") = "So",
                                    IF(ISNA(VLOOKUP(EDATE('Projektkostenkalkulation EP'!$B$4,22)+H$3,Datenquellen!$F$7:$H$45,3,FALSE))," ",VLOOKUP(EDATE('Projektkostenkalkulation EP'!$B$4,22)+H$3,Datenquellen!$F$7:$H$45,3,FALSE))="X"
                                    ),
                          "X",
                          IF((((NETWORKDAYS('Projektkostenkalkulation EP'!$X$8,EOMONTH('Projektkostenkalkulation EP'!$X$8,0)))*('Projektkostenkalkulation EP'!$N$44/5)*
                                        'Projektkostenkalkulation EP'!$X$28)-SUM($AK$35:AQ35))&gt;('Projektkostenkalkulation EP'!$N$44/5),('Projektkostenkalkulation EP'!$N$44/5),
                                         (NETWORKDAYS('Projektkostenkalkulation EP'!$X$8,
                                          EOMONTH('Projektkostenkalkulation EP'!$X$8,0)))*('Projektkostenkalkulation EP'!$N$44/5)*'Projektkostenkalkulation EP'!$X$28-SUM($AK$35:AQ35))
                          ),
               "X"
            )</f>
        <v>X</v>
      </c>
      <c r="AS35" s="122" t="str">
        <f xml:space="preserve"> IF(TEXT((EDATE('Projektkostenkalkulation EP'!$B$4,22)+I$3),"MM")=TEXT((EDATE('Projektkostenkalkulation EP'!$B$4,22)+(I$3-1)),"MM"),
             IF(
                        OR(
                                    TEXT((EDATE('Projektkostenkalkulation EP'!$B$4,22)+I$3),"TTT") = "Sa",
                                    TEXT((EDATE('Projektkostenkalkulation EP'!$B$4,22)+I$3),"TTT") = "So",
                                    IF(ISNA(VLOOKUP(EDATE('Projektkostenkalkulation EP'!$B$4,22)+I$3,Datenquellen!$F$7:$H$45,3,FALSE))," ",VLOOKUP(EDATE('Projektkostenkalkulation EP'!$B$4,22)+I$3,Datenquellen!$F$7:$H$45,3,FALSE))="X"
                                    ),
                          "X",
                          IF((((NETWORKDAYS('Projektkostenkalkulation EP'!$X$8,EOMONTH('Projektkostenkalkulation EP'!$X$8,0)))*('Projektkostenkalkulation EP'!$N$44/5)*
                                        'Projektkostenkalkulation EP'!$X$28)-SUM($AK$35:AR35))&gt;('Projektkostenkalkulation EP'!$N$44/5),('Projektkostenkalkulation EP'!$N$44/5),
                                         (NETWORKDAYS('Projektkostenkalkulation EP'!$X$8,
                                          EOMONTH('Projektkostenkalkulation EP'!$X$8,0)))*('Projektkostenkalkulation EP'!$N$44/5)*'Projektkostenkalkulation EP'!$X$28-SUM($AK$35:AR35))
                          ),
               "X"
            )</f>
        <v>X</v>
      </c>
      <c r="AT35" s="122">
        <f xml:space="preserve"> IF(TEXT((EDATE('Projektkostenkalkulation EP'!$B$4,22)+J$3),"MM")=TEXT((EDATE('Projektkostenkalkulation EP'!$B$4,22)+(J$3-1)),"MM"),
             IF(
                        OR(
                                    TEXT((EDATE('Projektkostenkalkulation EP'!$B$4,22)+J$3),"TTT") = "Sa",
                                    TEXT((EDATE('Projektkostenkalkulation EP'!$B$4,22)+J$3),"TTT") = "So",
                                    IF(ISNA(VLOOKUP(EDATE('Projektkostenkalkulation EP'!$B$4,22)+J$3,Datenquellen!$F$7:$H$45,3,FALSE))," ",VLOOKUP(EDATE('Projektkostenkalkulation EP'!$B$4,22)+J$3,Datenquellen!$F$7:$H$45,3,FALSE))="X"
                                    ),
                          "X",
                          IF((((NETWORKDAYS('Projektkostenkalkulation EP'!$X$8,EOMONTH('Projektkostenkalkulation EP'!$X$8,0)))*('Projektkostenkalkulation EP'!$N$44/5)*
                                        'Projektkostenkalkulation EP'!$X$28)-SUM($AK$35:AS35))&gt;('Projektkostenkalkulation EP'!$N$44/5),('Projektkostenkalkulation EP'!$N$44/5),
                                         (NETWORKDAYS('Projektkostenkalkulation EP'!$X$8,
                                          EOMONTH('Projektkostenkalkulation EP'!$X$8,0)))*('Projektkostenkalkulation EP'!$N$44/5)*'Projektkostenkalkulation EP'!$X$28-SUM($AK$35:AS35))
                          ),
               "X"
            )</f>
        <v>0</v>
      </c>
      <c r="AU35" s="122">
        <f xml:space="preserve"> IF(TEXT((EDATE('Projektkostenkalkulation EP'!$B$4,22)+K$3),"MM")=TEXT((EDATE('Projektkostenkalkulation EP'!$B$4,22)+(K$3-1)),"MM"),
             IF(
                        OR(
                                    TEXT((EDATE('Projektkostenkalkulation EP'!$B$4,22)+K$3),"TTT") = "Sa",
                                    TEXT((EDATE('Projektkostenkalkulation EP'!$B$4,22)+K$3),"TTT") = "So",
                                    IF(ISNA(VLOOKUP(EDATE('Projektkostenkalkulation EP'!$B$4,22)+K$3,Datenquellen!$F$7:$H$45,3,FALSE))," ",VLOOKUP(EDATE('Projektkostenkalkulation EP'!$B$4,22)+K$3,Datenquellen!$F$7:$H$45,3,FALSE))="X"
                                    ),
                          "X",
                          IF((((NETWORKDAYS('Projektkostenkalkulation EP'!$X$8,EOMONTH('Projektkostenkalkulation EP'!$X$8,0)))*('Projektkostenkalkulation EP'!$N$44/5)*
                                        'Projektkostenkalkulation EP'!$X$28)-SUM($AK$35:AT35))&gt;('Projektkostenkalkulation EP'!$N$44/5),('Projektkostenkalkulation EP'!$N$44/5),
                                         (NETWORKDAYS('Projektkostenkalkulation EP'!$X$8,
                                          EOMONTH('Projektkostenkalkulation EP'!$X$8,0)))*('Projektkostenkalkulation EP'!$N$44/5)*'Projektkostenkalkulation EP'!$X$28-SUM($AK$35:AT35))
                          ),
               "X"
            )</f>
        <v>0</v>
      </c>
      <c r="AV35" s="122">
        <f xml:space="preserve"> IF(TEXT((EDATE('Projektkostenkalkulation EP'!$B$4,22)+L$3),"MM")=TEXT((EDATE('Projektkostenkalkulation EP'!$B$4,22)+(L$3-1)),"MM"),
             IF(
                        OR(
                                    TEXT((EDATE('Projektkostenkalkulation EP'!$B$4,22)+L$3),"TTT") = "Sa",
                                    TEXT((EDATE('Projektkostenkalkulation EP'!$B$4,22)+L$3),"TTT") = "So",
                                    IF(ISNA(VLOOKUP(EDATE('Projektkostenkalkulation EP'!$B$4,22)+L$3,Datenquellen!$F$7:$H$45,3,FALSE))," ",VLOOKUP(EDATE('Projektkostenkalkulation EP'!$B$4,22)+L$3,Datenquellen!$F$7:$H$45,3,FALSE))="X"
                                    ),
                          "X",
                          IF((((NETWORKDAYS('Projektkostenkalkulation EP'!$X$8,EOMONTH('Projektkostenkalkulation EP'!$X$8,0)))*('Projektkostenkalkulation EP'!$N$44/5)*
                                        'Projektkostenkalkulation EP'!$X$28)-SUM($AK$35:AU35))&gt;('Projektkostenkalkulation EP'!$N$44/5),('Projektkostenkalkulation EP'!$N$44/5),
                                         (NETWORKDAYS('Projektkostenkalkulation EP'!$X$8,
                                          EOMONTH('Projektkostenkalkulation EP'!$X$8,0)))*('Projektkostenkalkulation EP'!$N$44/5)*'Projektkostenkalkulation EP'!$X$28-SUM($AK$35:AU35))
                          ),
               "X"
            )</f>
        <v>0</v>
      </c>
      <c r="AW35" s="122">
        <f xml:space="preserve"> IF(TEXT((EDATE('Projektkostenkalkulation EP'!$B$4,22)+M$3),"MM")=TEXT((EDATE('Projektkostenkalkulation EP'!$B$4,22)+(M$3-1)),"MM"),
             IF(
                        OR(
                                    TEXT((EDATE('Projektkostenkalkulation EP'!$B$4,22)+M$3),"TTT") = "Sa",
                                    TEXT((EDATE('Projektkostenkalkulation EP'!$B$4,22)+M$3),"TTT") = "So",
                                    IF(ISNA(VLOOKUP(EDATE('Projektkostenkalkulation EP'!$B$4,22)+M$3,Datenquellen!$F$7:$H$45,3,FALSE))," ",VLOOKUP(EDATE('Projektkostenkalkulation EP'!$B$4,22)+M$3,Datenquellen!$F$7:$H$45,3,FALSE))="X"
                                    ),
                          "X",
                          IF((((NETWORKDAYS('Projektkostenkalkulation EP'!$X$8,EOMONTH('Projektkostenkalkulation EP'!$X$8,0)))*('Projektkostenkalkulation EP'!$N$44/5)*
                                        'Projektkostenkalkulation EP'!$X$28)-SUM($AK$35:AV35))&gt;('Projektkostenkalkulation EP'!$N$44/5),('Projektkostenkalkulation EP'!$N$44/5),
                                         (NETWORKDAYS('Projektkostenkalkulation EP'!$X$8,
                                          EOMONTH('Projektkostenkalkulation EP'!$X$8,0)))*('Projektkostenkalkulation EP'!$N$44/5)*'Projektkostenkalkulation EP'!$X$28-SUM($AK$35:AV35))
                          ),
               "X"
            )</f>
        <v>0</v>
      </c>
      <c r="AX35" s="122">
        <f xml:space="preserve"> IF(TEXT((EDATE('Projektkostenkalkulation EP'!$B$4,22)+N$3),"MM")=TEXT((EDATE('Projektkostenkalkulation EP'!$B$4,22)+(N$3-1)),"MM"),
             IF(
                        OR(
                                    TEXT((EDATE('Projektkostenkalkulation EP'!$B$4,22)+N$3),"TTT") = "Sa",
                                    TEXT((EDATE('Projektkostenkalkulation EP'!$B$4,22)+N$3),"TTT") = "So",
                                    IF(ISNA(VLOOKUP(EDATE('Projektkostenkalkulation EP'!$B$4,22)+N$3,Datenquellen!$F$7:$H$45,3,FALSE))," ",VLOOKUP(EDATE('Projektkostenkalkulation EP'!$B$4,22)+N$3,Datenquellen!$F$7:$H$45,3,FALSE))="X"
                                    ),
                          "X",
                          IF((((NETWORKDAYS('Projektkostenkalkulation EP'!$X$8,EOMONTH('Projektkostenkalkulation EP'!$X$8,0)))*('Projektkostenkalkulation EP'!$N$44/5)*
                                        'Projektkostenkalkulation EP'!$X$28)-SUM($AK$35:AW35))&gt;('Projektkostenkalkulation EP'!$N$44/5),('Projektkostenkalkulation EP'!$N$44/5),
                                         (NETWORKDAYS('Projektkostenkalkulation EP'!$X$8,
                                          EOMONTH('Projektkostenkalkulation EP'!$X$8,0)))*('Projektkostenkalkulation EP'!$N$44/5)*'Projektkostenkalkulation EP'!$X$28-SUM($AK$35:AW35))
                          ),
               "X"
            )</f>
        <v>0</v>
      </c>
      <c r="AY35" s="122" t="str">
        <f xml:space="preserve"> IF(TEXT((EDATE('Projektkostenkalkulation EP'!$B$4,22)+O$3),"MM")=TEXT((EDATE('Projektkostenkalkulation EP'!$B$4,22)+(O$3-1)),"MM"),
             IF(
                        OR(
                                    TEXT((EDATE('Projektkostenkalkulation EP'!$B$4,22)+O$3),"TTT") = "Sa",
                                    TEXT((EDATE('Projektkostenkalkulation EP'!$B$4,22)+O$3),"TTT") = "So",
                                    IF(ISNA(VLOOKUP(EDATE('Projektkostenkalkulation EP'!$B$4,22)+O$3,Datenquellen!$F$7:$H$45,3,FALSE))," ",VLOOKUP(EDATE('Projektkostenkalkulation EP'!$B$4,22)+O$3,Datenquellen!$F$7:$H$45,3,FALSE))="X"
                                    ),
                          "X",
                          IF((((NETWORKDAYS('Projektkostenkalkulation EP'!$X$8,EOMONTH('Projektkostenkalkulation EP'!$X$8,0)))*('Projektkostenkalkulation EP'!$N$44/5)*
                                        'Projektkostenkalkulation EP'!$X$28)-SUM($AK$35:AX35))&gt;('Projektkostenkalkulation EP'!$N$44/5),('Projektkostenkalkulation EP'!$N$44/5),
                                         (NETWORKDAYS('Projektkostenkalkulation EP'!$X$8,
                                          EOMONTH('Projektkostenkalkulation EP'!$X$8,0)))*('Projektkostenkalkulation EP'!$N$44/5)*'Projektkostenkalkulation EP'!$X$28-SUM($AK$35:AX35))
                          ),
               "X"
            )</f>
        <v>X</v>
      </c>
      <c r="AZ35" s="122" t="str">
        <f xml:space="preserve"> IF(TEXT((EDATE('Projektkostenkalkulation EP'!$B$4,22)+P$3),"MM")=TEXT((EDATE('Projektkostenkalkulation EP'!$B$4,22)+(P$3-1)),"MM"),
             IF(
                        OR(
                                    TEXT((EDATE('Projektkostenkalkulation EP'!$B$4,22)+P$3),"TTT") = "Sa",
                                    TEXT((EDATE('Projektkostenkalkulation EP'!$B$4,22)+P$3),"TTT") = "So",
                                    IF(ISNA(VLOOKUP(EDATE('Projektkostenkalkulation EP'!$B$4,22)+P$3,Datenquellen!$F$7:$H$45,3,FALSE))," ",VLOOKUP(EDATE('Projektkostenkalkulation EP'!$B$4,22)+P$3,Datenquellen!$F$7:$H$45,3,FALSE))="X"
                                    ),
                          "X",
                          IF((((NETWORKDAYS('Projektkostenkalkulation EP'!$X$8,EOMONTH('Projektkostenkalkulation EP'!$X$8,0)))*('Projektkostenkalkulation EP'!$N$44/5)*
                                        'Projektkostenkalkulation EP'!$X$28)-SUM($AK$35:AY35))&gt;('Projektkostenkalkulation EP'!$N$44/5),('Projektkostenkalkulation EP'!$N$44/5),
                                         (NETWORKDAYS('Projektkostenkalkulation EP'!$X$8,
                                          EOMONTH('Projektkostenkalkulation EP'!$X$8,0)))*('Projektkostenkalkulation EP'!$N$44/5)*'Projektkostenkalkulation EP'!$X$28-SUM($AK$35:AY35))
                          ),
               "X"
            )</f>
        <v>X</v>
      </c>
      <c r="BA35" s="122">
        <f xml:space="preserve"> IF(TEXT((EDATE('Projektkostenkalkulation EP'!$B$4,22)+Q$3),"MM")=TEXT((EDATE('Projektkostenkalkulation EP'!$B$4,22)+(Q$3-1)),"MM"),
             IF(
                        OR(
                                    TEXT((EDATE('Projektkostenkalkulation EP'!$B$4,22)+Q$3),"TTT") = "Sa",
                                    TEXT((EDATE('Projektkostenkalkulation EP'!$B$4,22)+Q$3),"TTT") = "So",
                                    IF(ISNA(VLOOKUP(EDATE('Projektkostenkalkulation EP'!$B$4,22)+Q$3,Datenquellen!$F$7:$H$45,3,FALSE))," ",VLOOKUP(EDATE('Projektkostenkalkulation EP'!$B$4,22)+Q$3,Datenquellen!$F$7:$H$45,3,FALSE))="X"
                                    ),
                          "X",
                          IF((((NETWORKDAYS('Projektkostenkalkulation EP'!$X$8,EOMONTH('Projektkostenkalkulation EP'!$X$8,0)))*('Projektkostenkalkulation EP'!$N$44/5)*
                                        'Projektkostenkalkulation EP'!$X$28)-SUM($AK$35:AZ35))&gt;('Projektkostenkalkulation EP'!$N$44/5),('Projektkostenkalkulation EP'!$N$44/5),
                                         (NETWORKDAYS('Projektkostenkalkulation EP'!$X$8,
                                          EOMONTH('Projektkostenkalkulation EP'!$X$8,0)))*('Projektkostenkalkulation EP'!$N$44/5)*'Projektkostenkalkulation EP'!$X$28-SUM($AK$35:AZ35))
                          ),
               "X"
            )</f>
        <v>0</v>
      </c>
      <c r="BB35" s="122">
        <f xml:space="preserve"> IF(TEXT((EDATE('Projektkostenkalkulation EP'!$B$4,22)+R$3),"MM")=TEXT((EDATE('Projektkostenkalkulation EP'!$B$4,22)+(R$3-1)),"MM"),
             IF(
                        OR(
                                    TEXT((EDATE('Projektkostenkalkulation EP'!$B$4,22)+R$3),"TTT") = "Sa",
                                    TEXT((EDATE('Projektkostenkalkulation EP'!$B$4,22)+R$3),"TTT") = "So",
                                    IF(ISNA(VLOOKUP(EDATE('Projektkostenkalkulation EP'!$B$4,22)+R$3,Datenquellen!$F$7:$H$45,3,FALSE))," ",VLOOKUP(EDATE('Projektkostenkalkulation EP'!$B$4,22)+R$3,Datenquellen!$F$7:$H$45,3,FALSE))="X"
                                    ),
                          "X",
                          IF((((NETWORKDAYS('Projektkostenkalkulation EP'!$X$8,EOMONTH('Projektkostenkalkulation EP'!$X$8,0)))*('Projektkostenkalkulation EP'!$N$44/5)*
                                        'Projektkostenkalkulation EP'!$X$28)-SUM($AK$35:BA35))&gt;('Projektkostenkalkulation EP'!$N$44/5),('Projektkostenkalkulation EP'!$N$44/5),
                                         (NETWORKDAYS('Projektkostenkalkulation EP'!$X$8,
                                          EOMONTH('Projektkostenkalkulation EP'!$X$8,0)))*('Projektkostenkalkulation EP'!$N$44/5)*'Projektkostenkalkulation EP'!$X$28-SUM($AK$35:BA35))
                          ),
               "X"
            )</f>
        <v>0</v>
      </c>
      <c r="BC35" s="122">
        <f xml:space="preserve"> IF(TEXT((EDATE('Projektkostenkalkulation EP'!$B$4,22)+S$3),"MM")=TEXT((EDATE('Projektkostenkalkulation EP'!$B$4,22)+(S$3-1)),"MM"),
             IF(
                        OR(
                                    TEXT((EDATE('Projektkostenkalkulation EP'!$B$4,22)+S$3),"TTT") = "Sa",
                                    TEXT((EDATE('Projektkostenkalkulation EP'!$B$4,22)+S$3),"TTT") = "So",
                                    IF(ISNA(VLOOKUP(EDATE('Projektkostenkalkulation EP'!$B$4,22)+S$3,Datenquellen!$F$7:$H$45,3,FALSE))," ",VLOOKUP(EDATE('Projektkostenkalkulation EP'!$B$4,22)+S$3,Datenquellen!$F$7:$H$45,3,FALSE))="X"
                                    ),
                          "X",
                          IF((((NETWORKDAYS('Projektkostenkalkulation EP'!$X$8,EOMONTH('Projektkostenkalkulation EP'!$X$8,0)))*('Projektkostenkalkulation EP'!$N$44/5)*
                                        'Projektkostenkalkulation EP'!$X$28)-SUM($AK$35:BB35))&gt;('Projektkostenkalkulation EP'!$N$44/5),('Projektkostenkalkulation EP'!$N$44/5),
                                         (NETWORKDAYS('Projektkostenkalkulation EP'!$X$8,
                                          EOMONTH('Projektkostenkalkulation EP'!$X$8,0)))*('Projektkostenkalkulation EP'!$N$44/5)*'Projektkostenkalkulation EP'!$X$28-SUM($AK$35:BB35))
                          ),
               "X"
            )</f>
        <v>0</v>
      </c>
      <c r="BD35" s="122">
        <f xml:space="preserve"> IF(TEXT((EDATE('Projektkostenkalkulation EP'!$B$4,22)+T$3),"MM")=TEXT((EDATE('Projektkostenkalkulation EP'!$B$4,22)+(T$3-1)),"MM"),
             IF(
                        OR(
                                    TEXT((EDATE('Projektkostenkalkulation EP'!$B$4,22)+T$3),"TTT") = "Sa",
                                    TEXT((EDATE('Projektkostenkalkulation EP'!$B$4,22)+T$3),"TTT") = "So",
                                    IF(ISNA(VLOOKUP(EDATE('Projektkostenkalkulation EP'!$B$4,22)+T$3,Datenquellen!$F$7:$H$45,3,FALSE))," ",VLOOKUP(EDATE('Projektkostenkalkulation EP'!$B$4,22)+T$3,Datenquellen!$F$7:$H$45,3,FALSE))="X"
                                    ),
                          "X",
                          IF((((NETWORKDAYS('Projektkostenkalkulation EP'!$X$8,EOMONTH('Projektkostenkalkulation EP'!$X$8,0)))*('Projektkostenkalkulation EP'!$N$44/5)*
                                        'Projektkostenkalkulation EP'!$X$28)-SUM($AK$35:BC35))&gt;('Projektkostenkalkulation EP'!$N$44/5),('Projektkostenkalkulation EP'!$N$44/5),
                                         (NETWORKDAYS('Projektkostenkalkulation EP'!$X$8,
                                          EOMONTH('Projektkostenkalkulation EP'!$X$8,0)))*('Projektkostenkalkulation EP'!$N$44/5)*'Projektkostenkalkulation EP'!$X$28-SUM($AK$35:BC35))
                          ),
               "X"
            )</f>
        <v>0</v>
      </c>
      <c r="BE35" s="122">
        <f xml:space="preserve"> IF(TEXT((EDATE('Projektkostenkalkulation EP'!$B$4,22)+U$3),"MM")=TEXT((EDATE('Projektkostenkalkulation EP'!$B$4,22)+(U$3-1)),"MM"),
             IF(
                        OR(
                                    TEXT((EDATE('Projektkostenkalkulation EP'!$B$4,22)+U$3),"TTT") = "Sa",
                                    TEXT((EDATE('Projektkostenkalkulation EP'!$B$4,22)+U$3),"TTT") = "So",
                                    IF(ISNA(VLOOKUP(EDATE('Projektkostenkalkulation EP'!$B$4,22)+U$3,Datenquellen!$F$7:$H$45,3,FALSE))," ",VLOOKUP(EDATE('Projektkostenkalkulation EP'!$B$4,22)+U$3,Datenquellen!$F$7:$H$45,3,FALSE))="X"
                                    ),
                          "X",
                          IF((((NETWORKDAYS('Projektkostenkalkulation EP'!$X$8,EOMONTH('Projektkostenkalkulation EP'!$X$8,0)))*('Projektkostenkalkulation EP'!$N$44/5)*
                                        'Projektkostenkalkulation EP'!$X$28)-SUM($AK$35:BD35))&gt;('Projektkostenkalkulation EP'!$N$44/5),('Projektkostenkalkulation EP'!$N$44/5),
                                         (NETWORKDAYS('Projektkostenkalkulation EP'!$X$8,
                                          EOMONTH('Projektkostenkalkulation EP'!$X$8,0)))*('Projektkostenkalkulation EP'!$N$44/5)*'Projektkostenkalkulation EP'!$X$28-SUM($AK$35:BD35))
                          ),
               "X"
            )</f>
        <v>0</v>
      </c>
      <c r="BF35" s="122" t="str">
        <f xml:space="preserve"> IF(TEXT((EDATE('Projektkostenkalkulation EP'!$B$4,22)+V$3),"MM")=TEXT((EDATE('Projektkostenkalkulation EP'!$B$4,22)+(V$3-1)),"MM"),
             IF(
                        OR(
                                    TEXT((EDATE('Projektkostenkalkulation EP'!$B$4,22)+V$3),"TTT") = "Sa",
                                    TEXT((EDATE('Projektkostenkalkulation EP'!$B$4,22)+V$3),"TTT") = "So",
                                    IF(ISNA(VLOOKUP(EDATE('Projektkostenkalkulation EP'!$B$4,22)+V$3,Datenquellen!$F$7:$H$45,3,FALSE))," ",VLOOKUP(EDATE('Projektkostenkalkulation EP'!$B$4,22)+V$3,Datenquellen!$F$7:$H$45,3,FALSE))="X"
                                    ),
                          "X",
                          IF((((NETWORKDAYS('Projektkostenkalkulation EP'!$X$8,EOMONTH('Projektkostenkalkulation EP'!$X$8,0)))*('Projektkostenkalkulation EP'!$N$44/5)*
                                        'Projektkostenkalkulation EP'!$X$28)-SUM($AK$35:BE35))&gt;('Projektkostenkalkulation EP'!$N$44/5),('Projektkostenkalkulation EP'!$N$44/5),
                                         (NETWORKDAYS('Projektkostenkalkulation EP'!$X$8,
                                          EOMONTH('Projektkostenkalkulation EP'!$X$8,0)))*('Projektkostenkalkulation EP'!$N$44/5)*'Projektkostenkalkulation EP'!$X$28-SUM($AK$35:BE35))
                          ),
               "X"
            )</f>
        <v>X</v>
      </c>
      <c r="BG35" s="122" t="str">
        <f xml:space="preserve"> IF(TEXT((EDATE('Projektkostenkalkulation EP'!$B$4,22)+W$3),"MM")=TEXT((EDATE('Projektkostenkalkulation EP'!$B$4,22)+(W$3-1)),"MM"),
             IF(
                        OR(
                                    TEXT((EDATE('Projektkostenkalkulation EP'!$B$4,22)+W$3),"TTT") = "Sa",
                                    TEXT((EDATE('Projektkostenkalkulation EP'!$B$4,22)+W$3),"TTT") = "So",
                                    IF(ISNA(VLOOKUP(EDATE('Projektkostenkalkulation EP'!$B$4,22)+W$3,Datenquellen!$F$7:$H$45,3,FALSE))," ",VLOOKUP(EDATE('Projektkostenkalkulation EP'!$B$4,22)+W$3,Datenquellen!$F$7:$H$45,3,FALSE))="X"
                                    ),
                          "X",
                          IF((((NETWORKDAYS('Projektkostenkalkulation EP'!$X$8,EOMONTH('Projektkostenkalkulation EP'!$X$8,0)))*('Projektkostenkalkulation EP'!$N$44/5)*
                                        'Projektkostenkalkulation EP'!$X$28)-SUM($AK$35:BF35))&gt;('Projektkostenkalkulation EP'!$N$44/5),('Projektkostenkalkulation EP'!$N$44/5),
                                         (NETWORKDAYS('Projektkostenkalkulation EP'!$X$8,
                                          EOMONTH('Projektkostenkalkulation EP'!$X$8,0)))*('Projektkostenkalkulation EP'!$N$44/5)*'Projektkostenkalkulation EP'!$X$28-SUM($AK$35:BF35))
                          ),
               "X"
            )</f>
        <v>X</v>
      </c>
      <c r="BH35" s="122">
        <f xml:space="preserve"> IF(TEXT((EDATE('Projektkostenkalkulation EP'!$B$4,22)+X$3),"MM")=TEXT((EDATE('Projektkostenkalkulation EP'!$B$4,22)+(X$3-1)),"MM"),
             IF(
                        OR(
                                    TEXT((EDATE('Projektkostenkalkulation EP'!$B$4,22)+X$3),"TTT") = "Sa",
                                    TEXT((EDATE('Projektkostenkalkulation EP'!$B$4,22)+X$3),"TTT") = "So",
                                    IF(ISNA(VLOOKUP(EDATE('Projektkostenkalkulation EP'!$B$4,22)+X$3,Datenquellen!$F$7:$H$45,3,FALSE))," ",VLOOKUP(EDATE('Projektkostenkalkulation EP'!$B$4,22)+X$3,Datenquellen!$F$7:$H$45,3,FALSE))="X"
                                    ),
                          "X",
                          IF((((NETWORKDAYS('Projektkostenkalkulation EP'!$X$8,EOMONTH('Projektkostenkalkulation EP'!$X$8,0)))*('Projektkostenkalkulation EP'!$N$44/5)*
                                        'Projektkostenkalkulation EP'!$X$28)-SUM($AK$35:BG35))&gt;('Projektkostenkalkulation EP'!$N$44/5),('Projektkostenkalkulation EP'!$N$44/5),
                                         (NETWORKDAYS('Projektkostenkalkulation EP'!$X$8,
                                          EOMONTH('Projektkostenkalkulation EP'!$X$8,0)))*('Projektkostenkalkulation EP'!$N$44/5)*'Projektkostenkalkulation EP'!$X$28-SUM($AK$35:BG35))
                          ),
               "X"
            )</f>
        <v>0</v>
      </c>
      <c r="BI35" s="122">
        <f xml:space="preserve"> IF(TEXT((EDATE('Projektkostenkalkulation EP'!$B$4,22)+Y$3),"MM")=TEXT((EDATE('Projektkostenkalkulation EP'!$B$4,22)+(Y$3-1)),"MM"),
             IF(
                        OR(
                                    TEXT((EDATE('Projektkostenkalkulation EP'!$B$4,22)+Y$3),"TTT") = "Sa",
                                    TEXT((EDATE('Projektkostenkalkulation EP'!$B$4,22)+Y$3),"TTT") = "So",
                                    IF(ISNA(VLOOKUP(EDATE('Projektkostenkalkulation EP'!$B$4,22)+Y$3,Datenquellen!$F$7:$H$45,3,FALSE))," ",VLOOKUP(EDATE('Projektkostenkalkulation EP'!$B$4,22)+Y$3,Datenquellen!$F$7:$H$45,3,FALSE))="X"
                                    ),
                          "X",
                          IF((((NETWORKDAYS('Projektkostenkalkulation EP'!$X$8,EOMONTH('Projektkostenkalkulation EP'!$X$8,0)))*('Projektkostenkalkulation EP'!$N$44/5)*
                                        'Projektkostenkalkulation EP'!$X$28)-SUM($AK$35:BH35))&gt;('Projektkostenkalkulation EP'!$N$44/5),('Projektkostenkalkulation EP'!$N$44/5),
                                         (NETWORKDAYS('Projektkostenkalkulation EP'!$X$8,
                                          EOMONTH('Projektkostenkalkulation EP'!$X$8,0)))*('Projektkostenkalkulation EP'!$N$44/5)*'Projektkostenkalkulation EP'!$X$28-SUM($AK$35:BH35))
                          ),
               "X"
            )</f>
        <v>0</v>
      </c>
      <c r="BJ35" s="122">
        <f xml:space="preserve"> IF(TEXT((EDATE('Projektkostenkalkulation EP'!$B$4,22)+Z$3),"MM")=TEXT((EDATE('Projektkostenkalkulation EP'!$B$4,22)+(Z$3-1)),"MM"),
             IF(
                        OR(
                                    TEXT((EDATE('Projektkostenkalkulation EP'!$B$4,22)+Z$3),"TTT") = "Sa",
                                    TEXT((EDATE('Projektkostenkalkulation EP'!$B$4,22)+Z$3),"TTT") = "So",
                                    IF(ISNA(VLOOKUP(EDATE('Projektkostenkalkulation EP'!$B$4,22)+Z$3,Datenquellen!$F$7:$H$45,3,FALSE))," ",VLOOKUP(EDATE('Projektkostenkalkulation EP'!$B$4,22)+Z$3,Datenquellen!$F$7:$H$45,3,FALSE))="X"
                                    ),
                          "X",
                          IF((((NETWORKDAYS('Projektkostenkalkulation EP'!$X$8,EOMONTH('Projektkostenkalkulation EP'!$X$8,0)))*('Projektkostenkalkulation EP'!$N$44/5)*
                                        'Projektkostenkalkulation EP'!$X$28)-SUM($AK$35:BI35))&gt;('Projektkostenkalkulation EP'!$N$44/5),('Projektkostenkalkulation EP'!$N$44/5),
                                         (NETWORKDAYS('Projektkostenkalkulation EP'!$X$8,
                                          EOMONTH('Projektkostenkalkulation EP'!$X$8,0)))*('Projektkostenkalkulation EP'!$N$44/5)*'Projektkostenkalkulation EP'!$X$28-SUM($AK$35:BI35))
                          ),
               "X"
            )</f>
        <v>0</v>
      </c>
      <c r="BK35" s="122">
        <f xml:space="preserve"> IF(TEXT((EDATE('Projektkostenkalkulation EP'!$B$4,22)+AA$3),"MM")=TEXT((EDATE('Projektkostenkalkulation EP'!$B$4,22)+(AA$3-1)),"MM"),
             IF(
                        OR(
                                    TEXT((EDATE('Projektkostenkalkulation EP'!$B$4,22)+AA$3),"TTT") = "Sa",
                                    TEXT((EDATE('Projektkostenkalkulation EP'!$B$4,22)+AA$3),"TTT") = "So",
                                    IF(ISNA(VLOOKUP(EDATE('Projektkostenkalkulation EP'!$B$4,22)+AA$3,Datenquellen!$F$7:$H$45,3,FALSE))," ",VLOOKUP(EDATE('Projektkostenkalkulation EP'!$B$4,22)+AA$3,Datenquellen!$F$7:$H$45,3,FALSE))="X"
                                    ),
                          "X",
                          IF((((NETWORKDAYS('Projektkostenkalkulation EP'!$X$8,EOMONTH('Projektkostenkalkulation EP'!$X$8,0)))*('Projektkostenkalkulation EP'!$N$44/5)*
                                        'Projektkostenkalkulation EP'!$X$28)-SUM($AK$35:BJ35))&gt;('Projektkostenkalkulation EP'!$N$44/5),('Projektkostenkalkulation EP'!$N$44/5),
                                         (NETWORKDAYS('Projektkostenkalkulation EP'!$X$8,
                                          EOMONTH('Projektkostenkalkulation EP'!$X$8,0)))*('Projektkostenkalkulation EP'!$N$44/5)*'Projektkostenkalkulation EP'!$X$28-SUM($AK$35:BJ35))
                          ),
               "X"
            )</f>
        <v>0</v>
      </c>
      <c r="BL35" s="122">
        <f xml:space="preserve"> IF(TEXT((EDATE('Projektkostenkalkulation EP'!$B$4,22)+AB$3),"MM")=TEXT((EDATE('Projektkostenkalkulation EP'!$B$4,22)+(AB$3-1)),"MM"),
             IF(
                        OR(
                                    TEXT((EDATE('Projektkostenkalkulation EP'!$B$4,22)+AB$3),"TTT") = "Sa",
                                    TEXT((EDATE('Projektkostenkalkulation EP'!$B$4,22)+AB$3),"TTT") = "So",
                                    IF(ISNA(VLOOKUP(EDATE('Projektkostenkalkulation EP'!$B$4,22)+AB$3,Datenquellen!$F$7:$H$45,3,FALSE))," ",VLOOKUP(EDATE('Projektkostenkalkulation EP'!$B$4,22)+AB$3,Datenquellen!$F$7:$H$45,3,FALSE))="X"
                                    ),
                          "X",
                          IF((((NETWORKDAYS('Projektkostenkalkulation EP'!$X$8,EOMONTH('Projektkostenkalkulation EP'!$X$8,0)))*('Projektkostenkalkulation EP'!$N$44/5)*
                                        'Projektkostenkalkulation EP'!$X$28)-SUM($AK$35:BK35))&gt;('Projektkostenkalkulation EP'!$N$44/5),('Projektkostenkalkulation EP'!$N$44/5),
                                         (NETWORKDAYS('Projektkostenkalkulation EP'!$X$8,
                                          EOMONTH('Projektkostenkalkulation EP'!$X$8,0)))*('Projektkostenkalkulation EP'!$N$44/5)*'Projektkostenkalkulation EP'!$X$28-SUM($AK$35:BK35))
                          ),
               "X"
            )</f>
        <v>0</v>
      </c>
      <c r="BM35" s="122" t="str">
        <f xml:space="preserve"> IF(TEXT((EDATE('Projektkostenkalkulation EP'!$B$4,22)+AC$3),"MM")=TEXT((EDATE('Projektkostenkalkulation EP'!$B$4,22)+(AC$3-1)),"MM"),
             IF(
                        OR(
                                    TEXT((EDATE('Projektkostenkalkulation EP'!$B$4,22)+AC$3),"TTT") = "Sa",
                                    TEXT((EDATE('Projektkostenkalkulation EP'!$B$4,22)+AC$3),"TTT") = "So",
                                    IF(ISNA(VLOOKUP(EDATE('Projektkostenkalkulation EP'!$B$4,22)+AC$3,Datenquellen!$F$7:$H$45,3,FALSE))," ",VLOOKUP(EDATE('Projektkostenkalkulation EP'!$B$4,22)+AC$3,Datenquellen!$F$7:$H$45,3,FALSE))="X"
                                    ),
                          "X",
                          IF((((NETWORKDAYS('Projektkostenkalkulation EP'!$X$8,EOMONTH('Projektkostenkalkulation EP'!$X$8,0)))*('Projektkostenkalkulation EP'!$N$44/5)*
                                        'Projektkostenkalkulation EP'!$X$28)-SUM($AK$35:BL35))&gt;('Projektkostenkalkulation EP'!$N$44/5),('Projektkostenkalkulation EP'!$N$44/5),
                                         (NETWORKDAYS('Projektkostenkalkulation EP'!$X$8,
                                          EOMONTH('Projektkostenkalkulation EP'!$X$8,0)))*('Projektkostenkalkulation EP'!$N$44/5)*'Projektkostenkalkulation EP'!$X$28-SUM($AK$35:BL35))
                          ),
               "X"
            )</f>
        <v>X</v>
      </c>
      <c r="BN35" s="122" t="str">
        <f xml:space="preserve"> IF(TEXT((EDATE('Projektkostenkalkulation EP'!$B$4,22)+AD$3),"MM")=TEXT((EDATE('Projektkostenkalkulation EP'!$B$4,22)+(AD$3-1)),"MM"),
             IF(
                        OR(
                                    TEXT((EDATE('Projektkostenkalkulation EP'!$B$4,22)+AD$3),"TTT") = "Sa",
                                    TEXT((EDATE('Projektkostenkalkulation EP'!$B$4,22)+AD$3),"TTT") = "So",
                                    IF(ISNA(VLOOKUP(EDATE('Projektkostenkalkulation EP'!$B$4,22)+AD$3,Datenquellen!$F$7:$H$45,3,FALSE))," ",VLOOKUP(EDATE('Projektkostenkalkulation EP'!$B$4,22)+AD$3,Datenquellen!$F$7:$H$45,3,FALSE))="X"
                                    ),
                          "X",
                          IF((((NETWORKDAYS('Projektkostenkalkulation EP'!$X$8,EOMONTH('Projektkostenkalkulation EP'!$X$8,0)))*('Projektkostenkalkulation EP'!$N$44/5)*
                                        'Projektkostenkalkulation EP'!$X$28)-SUM($AK$35:BM35))&gt;('Projektkostenkalkulation EP'!$N$44/5),('Projektkostenkalkulation EP'!$N$44/5),
                                         (NETWORKDAYS('Projektkostenkalkulation EP'!$X$8,
                                          EOMONTH('Projektkostenkalkulation EP'!$X$8,0)))*('Projektkostenkalkulation EP'!$N$44/5)*'Projektkostenkalkulation EP'!$X$28-SUM($AK$35:BM35))
                          ),
               "X"
            )</f>
        <v>X</v>
      </c>
      <c r="BO35" s="122" t="str">
        <f xml:space="preserve"> IF(TEXT((EDATE('Projektkostenkalkulation EP'!$B$4,22)+AE$3),"MM")=TEXT((EDATE('Projektkostenkalkulation EP'!$B$4,22)+(AE$3-1)),"MM"),
             IF(
                        OR(
                                    TEXT((EDATE('Projektkostenkalkulation EP'!$B$4,22)+AE$3),"TTT") = "Sa",
                                    TEXT((EDATE('Projektkostenkalkulation EP'!$B$4,22)+AE$3),"TTT") = "So",
                                    IF(ISNA(VLOOKUP(EDATE('Projektkostenkalkulation EP'!$B$4,22)+AE$3,Datenquellen!$F$7:$H$45,3,FALSE))," ",VLOOKUP(EDATE('Projektkostenkalkulation EP'!$B$4,22)+AE$3,Datenquellen!$F$7:$H$45,3,FALSE))="X"
                                    ),
                          "X",
                          IF((((NETWORKDAYS('Projektkostenkalkulation EP'!$X$8,EOMONTH('Projektkostenkalkulation EP'!$X$8,0)))*('Projektkostenkalkulation EP'!$N$44/5)*
                                        'Projektkostenkalkulation EP'!$X$28)-SUM($AK$35:BN35))&gt;('Projektkostenkalkulation EP'!$N$44/5),('Projektkostenkalkulation EP'!$N$44/5),
                                         (NETWORKDAYS('Projektkostenkalkulation EP'!$X$8,
                                          EOMONTH('Projektkostenkalkulation EP'!$X$8,0)))*('Projektkostenkalkulation EP'!$N$44/5)*'Projektkostenkalkulation EP'!$X$28-SUM($AK$35:BN35))
                          ),
               "X"
            )</f>
        <v>X</v>
      </c>
      <c r="BP35" s="121">
        <f>SUM(AK35:BO35)</f>
        <v>0</v>
      </c>
      <c r="BQ35" s="525">
        <f>BP35-BP36</f>
        <v>0</v>
      </c>
    </row>
    <row r="36" spans="1:69" ht="14.25" customHeight="1" thickBot="1" x14ac:dyDescent="0.25">
      <c r="A36" s="3" t="s">
        <v>82</v>
      </c>
      <c r="B36" s="270"/>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123">
        <f>SUM(B36:AF36)</f>
        <v>0</v>
      </c>
      <c r="AH36" s="526"/>
      <c r="AJ36" s="3" t="s">
        <v>82</v>
      </c>
      <c r="AK36" s="270"/>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123">
        <f>SUM(AK36:BO36)</f>
        <v>0</v>
      </c>
      <c r="BQ36" s="526"/>
    </row>
    <row r="37" spans="1:69" ht="14.25" customHeight="1" x14ac:dyDescent="0.2">
      <c r="A37" s="1" t="s">
        <v>59</v>
      </c>
      <c r="B37" s="527" t="str">
        <f>TEXT('Projektkostenkalkulation EP'!$M$8,"MMMM JJJJ")</f>
        <v>Dezember 2024</v>
      </c>
      <c r="C37" s="527"/>
      <c r="D37" s="527"/>
      <c r="E37" s="527"/>
      <c r="F37" s="527"/>
      <c r="G37" s="527"/>
      <c r="H37" s="527"/>
      <c r="I37" s="527"/>
      <c r="J37" s="527"/>
      <c r="K37" s="527"/>
      <c r="L37" s="527"/>
      <c r="M37" s="527"/>
      <c r="N37" s="527"/>
      <c r="O37" s="527"/>
      <c r="P37" s="527"/>
      <c r="Q37" s="527"/>
      <c r="R37" s="527"/>
      <c r="S37" s="527"/>
      <c r="T37" s="527"/>
      <c r="U37" s="527"/>
      <c r="V37" s="527"/>
      <c r="W37" s="527"/>
      <c r="X37" s="527"/>
      <c r="Y37" s="527"/>
      <c r="Z37" s="527"/>
      <c r="AA37" s="527"/>
      <c r="AB37" s="527"/>
      <c r="AC37" s="527"/>
      <c r="AD37" s="527"/>
      <c r="AE37" s="527"/>
      <c r="AF37" s="527"/>
      <c r="AG37" s="527"/>
      <c r="AH37" s="528"/>
      <c r="AJ37" s="1" t="s">
        <v>59</v>
      </c>
      <c r="AK37" s="527" t="str">
        <f>TEXT('Projektkostenkalkulation EP'!$Y$8,"MMMM JJJJ")</f>
        <v>Dezember 2025</v>
      </c>
      <c r="AL37" s="527"/>
      <c r="AM37" s="527"/>
      <c r="AN37" s="527"/>
      <c r="AO37" s="527"/>
      <c r="AP37" s="527"/>
      <c r="AQ37" s="527"/>
      <c r="AR37" s="527"/>
      <c r="AS37" s="527"/>
      <c r="AT37" s="527"/>
      <c r="AU37" s="527"/>
      <c r="AV37" s="527"/>
      <c r="AW37" s="527"/>
      <c r="AX37" s="527"/>
      <c r="AY37" s="527"/>
      <c r="AZ37" s="527"/>
      <c r="BA37" s="527"/>
      <c r="BB37" s="527"/>
      <c r="BC37" s="527"/>
      <c r="BD37" s="527"/>
      <c r="BE37" s="527"/>
      <c r="BF37" s="527"/>
      <c r="BG37" s="527"/>
      <c r="BH37" s="527"/>
      <c r="BI37" s="527"/>
      <c r="BJ37" s="527"/>
      <c r="BK37" s="527"/>
      <c r="BL37" s="527"/>
      <c r="BM37" s="527"/>
      <c r="BN37" s="527"/>
      <c r="BO37" s="527"/>
      <c r="BP37" s="527"/>
      <c r="BQ37" s="528"/>
    </row>
    <row r="38" spans="1:69" ht="14.25" customHeight="1" x14ac:dyDescent="0.2">
      <c r="A38" s="2" t="s">
        <v>81</v>
      </c>
      <c r="B38" s="124" t="str">
        <f>IF(
            OR(
                     TEXT(EDATE('Projektkostenkalkulation EP'!$B$4,11),"TTT") = "Sa",
                     TEXT(EDATE('Projektkostenkalkulation EP'!$B$4,11),"TTT") = "So",
                     IF(ISNA(VLOOKUP(EDATE('Projektkostenkalkulation EP'!$B$4,11),Datenquellen!$F$7:$H$45,3,FALSE))," ",VLOOKUP(EDATE('Projektkostenkalkulation EP'!$B$4,11),Datenquellen!$F$7:$H$45,3,FALSE))="X"
                            ),
                    "X",
                    IF('Projektkostenkalkulation EP'!$M$28&gt;0,('Projektkostenkalkulation EP'!$N$44/5),0)
            )</f>
        <v>X</v>
      </c>
      <c r="C38" s="122">
        <f xml:space="preserve"> IF(TEXT((EDATE('Projektkostenkalkulation EP'!$B$4,11)+B$3),"MM")=TEXT((EDATE('Projektkostenkalkulation EP'!$B$4,11)+(B$3-1)),"MM"),
             IF(
                        OR(
                                    TEXT((EDATE('Projektkostenkalkulation EP'!$B$4,11)+B$3),"TTT") = "Sa",
                                    TEXT((EDATE('Projektkostenkalkulation EP'!$B$4,11)+B$3),"TTT") = "So",
                                    IF(ISNA(VLOOKUP(EDATE('Projektkostenkalkulation EP'!$B$4,11)+B$3,Datenquellen!$F$7:$H$45,3,FALSE))," ",VLOOKUP(EDATE('Projektkostenkalkulation EP'!$B$4,11)+B$3,Datenquellen!$F$7:$H$45,3,FALSE))="X"
                                    ),
                          "X",
                          IF((((NETWORKDAYS('Projektkostenkalkulation EP'!$M$8,EOMONTH('Projektkostenkalkulation EP'!$M$8,0)))*('Projektkostenkalkulation EP'!$N$44/5)*
                                        'Projektkostenkalkulation EP'!$M$28)-SUM(B$38:$B38))&gt;('Projektkostenkalkulation EP'!$N$44/5),('Projektkostenkalkulation EP'!$N$44/5),
                                         (NETWORKDAYS('Projektkostenkalkulation EP'!$M$8,
                                          EOMONTH('Projektkostenkalkulation EP'!$M$8,0)))*('Projektkostenkalkulation EP'!$N$44/5)*'Projektkostenkalkulation EP'!$M$28-SUM(B$38:$B38))
                          ),
               "X"
            )</f>
        <v>0</v>
      </c>
      <c r="D38" s="122">
        <f xml:space="preserve"> IF(TEXT((EDATE('Projektkostenkalkulation EP'!$B$4,11)+C$3),"MM")=TEXT((EDATE('Projektkostenkalkulation EP'!$B$4,11)+(C$3-1)),"MM"),
             IF(
                        OR(
                                    TEXT((EDATE('Projektkostenkalkulation EP'!$B$4,11)+C$3),"TTT") = "Sa",
                                    TEXT((EDATE('Projektkostenkalkulation EP'!$B$4,11)+C$3),"TTT") = "So",
                                    IF(ISNA(VLOOKUP(EDATE('Projektkostenkalkulation EP'!$B$4,11)+C$3,Datenquellen!$F$7:$H$45,3,FALSE))," ",VLOOKUP(EDATE('Projektkostenkalkulation EP'!$B$4,11)+C$3,Datenquellen!$F$7:$H$45,3,FALSE))="X"
                                    ),
                          "X",
                          IF((((NETWORKDAYS('Projektkostenkalkulation EP'!$M$8,EOMONTH('Projektkostenkalkulation EP'!$M$8,0)))*('Projektkostenkalkulation EP'!$N$44/5)*
                                        'Projektkostenkalkulation EP'!$M$28)-SUM($B$38:C38))&gt;('Projektkostenkalkulation EP'!$N$44/5),('Projektkostenkalkulation EP'!$N$44/5),
                                         (NETWORKDAYS('Projektkostenkalkulation EP'!$M$8,
                                          EOMONTH('Projektkostenkalkulation EP'!$M$8,0)))*('Projektkostenkalkulation EP'!$N$44/5)*'Projektkostenkalkulation EP'!$M$28-SUM($B$38:C38))
                          ),
               "X"
            )</f>
        <v>0</v>
      </c>
      <c r="E38" s="122">
        <f xml:space="preserve"> IF(TEXT((EDATE('Projektkostenkalkulation EP'!$B$4,11)+D$3),"MM")=TEXT((EDATE('Projektkostenkalkulation EP'!$B$4,11)+(D$3-1)),"MM"),
             IF(
                        OR(
                                    TEXT((EDATE('Projektkostenkalkulation EP'!$B$4,11)+D$3),"TTT") = "Sa",
                                    TEXT((EDATE('Projektkostenkalkulation EP'!$B$4,11)+D$3),"TTT") = "So",
                                    IF(ISNA(VLOOKUP(EDATE('Projektkostenkalkulation EP'!$B$4,11)+D$3,Datenquellen!$F$7:$H$45,3,FALSE))," ",VLOOKUP(EDATE('Projektkostenkalkulation EP'!$B$4,11)+D$3,Datenquellen!$F$7:$H$45,3,FALSE))="X"
                                    ),
                          "X",
                          IF((((NETWORKDAYS('Projektkostenkalkulation EP'!$M$8,EOMONTH('Projektkostenkalkulation EP'!$M$8,0)))*('Projektkostenkalkulation EP'!$N$44/5)*
                                        'Projektkostenkalkulation EP'!$M$28)-SUM($B$38:D38))&gt;('Projektkostenkalkulation EP'!$N$44/5),('Projektkostenkalkulation EP'!$N$44/5),
                                         (NETWORKDAYS('Projektkostenkalkulation EP'!$M$8,
                                          EOMONTH('Projektkostenkalkulation EP'!$M$8,0)))*('Projektkostenkalkulation EP'!$N$44/5)*'Projektkostenkalkulation EP'!$M$28-SUM($B$38:D38))
                          ),
               "X"
            )</f>
        <v>0</v>
      </c>
      <c r="F38" s="122">
        <f xml:space="preserve"> IF(TEXT((EDATE('Projektkostenkalkulation EP'!$B$4,11)+E$3),"MM")=TEXT((EDATE('Projektkostenkalkulation EP'!$B$4,11)+(E$3-1)),"MM"),
             IF(
                        OR(
                                    TEXT((EDATE('Projektkostenkalkulation EP'!$B$4,11)+E$3),"TTT") = "Sa",
                                    TEXT((EDATE('Projektkostenkalkulation EP'!$B$4,11)+E$3),"TTT") = "So",
                                    IF(ISNA(VLOOKUP(EDATE('Projektkostenkalkulation EP'!$B$4,11)+E$3,Datenquellen!$F$7:$H$45,3,FALSE))," ",VLOOKUP(EDATE('Projektkostenkalkulation EP'!$B$4,11)+E$3,Datenquellen!$F$7:$H$45,3,FALSE))="X"
                                    ),
                          "X",
                          IF((((NETWORKDAYS('Projektkostenkalkulation EP'!$M$8,EOMONTH('Projektkostenkalkulation EP'!$M$8,0)))*('Projektkostenkalkulation EP'!$N$44/5)*
                                        'Projektkostenkalkulation EP'!$M$28)-SUM($B$38:E38))&gt;('Projektkostenkalkulation EP'!$N$44/5),('Projektkostenkalkulation EP'!$N$44/5),
                                         (NETWORKDAYS('Projektkostenkalkulation EP'!$M$8,
                                          EOMONTH('Projektkostenkalkulation EP'!$M$8,0)))*('Projektkostenkalkulation EP'!$N$44/5)*'Projektkostenkalkulation EP'!$M$28-SUM($B$38:E38))
                          ),
               "X"
            )</f>
        <v>0</v>
      </c>
      <c r="G38" s="122">
        <f xml:space="preserve"> IF(TEXT((EDATE('Projektkostenkalkulation EP'!$B$4,11)+F$3),"MM")=TEXT((EDATE('Projektkostenkalkulation EP'!$B$4,11)+(F$3-1)),"MM"),
             IF(
                        OR(
                                    TEXT((EDATE('Projektkostenkalkulation EP'!$B$4,11)+F$3),"TTT") = "Sa",
                                    TEXT((EDATE('Projektkostenkalkulation EP'!$B$4,11)+F$3),"TTT") = "So",
                                    IF(ISNA(VLOOKUP(EDATE('Projektkostenkalkulation EP'!$B$4,11)+F$3,Datenquellen!$F$7:$H$45,3,FALSE))," ",VLOOKUP(EDATE('Projektkostenkalkulation EP'!$B$4,11)+F$3,Datenquellen!$F$7:$H$45,3,FALSE))="X"
                                    ),
                          "X",
                          IF((((NETWORKDAYS('Projektkostenkalkulation EP'!$M$8,EOMONTH('Projektkostenkalkulation EP'!$M$8,0)))*('Projektkostenkalkulation EP'!$N$44/5)*
                                        'Projektkostenkalkulation EP'!$M$28)-SUM($B$38:F38))&gt;('Projektkostenkalkulation EP'!$N$44/5),('Projektkostenkalkulation EP'!$N$44/5),
                                         (NETWORKDAYS('Projektkostenkalkulation EP'!$M$8,
                                          EOMONTH('Projektkostenkalkulation EP'!$M$8,0)))*('Projektkostenkalkulation EP'!$N$44/5)*'Projektkostenkalkulation EP'!$M$28-SUM($B$38:F38))
                          ),
               "X"
            )</f>
        <v>0</v>
      </c>
      <c r="H38" s="122" t="str">
        <f xml:space="preserve"> IF(TEXT((EDATE('Projektkostenkalkulation EP'!$B$4,11)+G$3),"MM")=TEXT((EDATE('Projektkostenkalkulation EP'!$B$4,11)+(G$3-1)),"MM"),
             IF(
                        OR(
                                    TEXT((EDATE('Projektkostenkalkulation EP'!$B$4,11)+G$3),"TTT") = "Sa",
                                    TEXT((EDATE('Projektkostenkalkulation EP'!$B$4,11)+G$3),"TTT") = "So",
                                    IF(ISNA(VLOOKUP(EDATE('Projektkostenkalkulation EP'!$B$4,11)+G$3,Datenquellen!$F$7:$H$45,3,FALSE))," ",VLOOKUP(EDATE('Projektkostenkalkulation EP'!$B$4,11)+G$3,Datenquellen!$F$7:$H$45,3,FALSE))="X"
                                    ),
                          "X",
                          IF((((NETWORKDAYS('Projektkostenkalkulation EP'!$M$8,EOMONTH('Projektkostenkalkulation EP'!$M$8,0)))*('Projektkostenkalkulation EP'!$N$44/5)*
                                        'Projektkostenkalkulation EP'!$M$28)-SUM($B$38:G38))&gt;('Projektkostenkalkulation EP'!$N$44/5),('Projektkostenkalkulation EP'!$N$44/5),
                                         (NETWORKDAYS('Projektkostenkalkulation EP'!$M$8,
                                          EOMONTH('Projektkostenkalkulation EP'!$M$8,0)))*('Projektkostenkalkulation EP'!$N$44/5)*'Projektkostenkalkulation EP'!$M$28-SUM($B$38:G38))
                          ),
               "X"
            )</f>
        <v>X</v>
      </c>
      <c r="I38" s="122" t="str">
        <f xml:space="preserve"> IF(TEXT((EDATE('Projektkostenkalkulation EP'!$B$4,11)+H$3),"MM")=TEXT((EDATE('Projektkostenkalkulation EP'!$B$4,11)+(H$3-1)),"MM"),
             IF(
                        OR(
                                    TEXT((EDATE('Projektkostenkalkulation EP'!$B$4,11)+H$3),"TTT") = "Sa",
                                    TEXT((EDATE('Projektkostenkalkulation EP'!$B$4,11)+H$3),"TTT") = "So",
                                    IF(ISNA(VLOOKUP(EDATE('Projektkostenkalkulation EP'!$B$4,11)+H$3,Datenquellen!$F$7:$H$45,3,FALSE))," ",VLOOKUP(EDATE('Projektkostenkalkulation EP'!$B$4,11)+H$3,Datenquellen!$F$7:$H$45,3,FALSE))="X"
                                    ),
                          "X",
                          IF((((NETWORKDAYS('Projektkostenkalkulation EP'!$M$8,EOMONTH('Projektkostenkalkulation EP'!$M$8,0)))*('Projektkostenkalkulation EP'!$N$44/5)*
                                        'Projektkostenkalkulation EP'!$M$28)-SUM($B$38:H38))&gt;('Projektkostenkalkulation EP'!$N$44/5),('Projektkostenkalkulation EP'!$N$44/5),
                                         (NETWORKDAYS('Projektkostenkalkulation EP'!$M$8,
                                          EOMONTH('Projektkostenkalkulation EP'!$M$8,0)))*('Projektkostenkalkulation EP'!$N$44/5)*'Projektkostenkalkulation EP'!$M$28-SUM($B$38:H38))
                          ),
               "X"
            )</f>
        <v>X</v>
      </c>
      <c r="J38" s="122">
        <f xml:space="preserve"> IF(TEXT((EDATE('Projektkostenkalkulation EP'!$B$4,11)+I$3),"MM")=TEXT((EDATE('Projektkostenkalkulation EP'!$B$4,11)+(I$3-1)),"MM"),
             IF(
                        OR(
                                    TEXT((EDATE('Projektkostenkalkulation EP'!$B$4,11)+I$3),"TTT") = "Sa",
                                    TEXT((EDATE('Projektkostenkalkulation EP'!$B$4,11)+I$3),"TTT") = "So",
                                    IF(ISNA(VLOOKUP(EDATE('Projektkostenkalkulation EP'!$B$4,11)+I$3,Datenquellen!$F$7:$H$45,3,FALSE))," ",VLOOKUP(EDATE('Projektkostenkalkulation EP'!$B$4,11)+I$3,Datenquellen!$F$7:$H$45,3,FALSE))="X"
                                    ),
                          "X",
                          IF((((NETWORKDAYS('Projektkostenkalkulation EP'!$M$8,EOMONTH('Projektkostenkalkulation EP'!$M$8,0)))*('Projektkostenkalkulation EP'!$N$44/5)*
                                        'Projektkostenkalkulation EP'!$M$28)-SUM($B$38:I38))&gt;('Projektkostenkalkulation EP'!$N$44/5),('Projektkostenkalkulation EP'!$N$44/5),
                                         (NETWORKDAYS('Projektkostenkalkulation EP'!$M$8,
                                          EOMONTH('Projektkostenkalkulation EP'!$M$8,0)))*('Projektkostenkalkulation EP'!$N$44/5)*'Projektkostenkalkulation EP'!$M$28-SUM($B$38:I38))
                          ),
               "X"
            )</f>
        <v>0</v>
      </c>
      <c r="K38" s="122">
        <f xml:space="preserve"> IF(TEXT((EDATE('Projektkostenkalkulation EP'!$B$4,11)+J$3),"MM")=TEXT((EDATE('Projektkostenkalkulation EP'!$B$4,11)+(J$3-1)),"MM"),
             IF(
                        OR(
                                    TEXT((EDATE('Projektkostenkalkulation EP'!$B$4,11)+J$3),"TTT") = "Sa",
                                    TEXT((EDATE('Projektkostenkalkulation EP'!$B$4,11)+J$3),"TTT") = "So",
                                    IF(ISNA(VLOOKUP(EDATE('Projektkostenkalkulation EP'!$B$4,11)+J$3,Datenquellen!$F$7:$H$45,3,FALSE))," ",VLOOKUP(EDATE('Projektkostenkalkulation EP'!$B$4,11)+J$3,Datenquellen!$F$7:$H$45,3,FALSE))="X"
                                    ),
                          "X",
                          IF((((NETWORKDAYS('Projektkostenkalkulation EP'!$M$8,EOMONTH('Projektkostenkalkulation EP'!$M$8,0)))*('Projektkostenkalkulation EP'!$N$44/5)*
                                        'Projektkostenkalkulation EP'!$M$28)-SUM($B$38:J38))&gt;('Projektkostenkalkulation EP'!$N$44/5),('Projektkostenkalkulation EP'!$N$44/5),
                                         (NETWORKDAYS('Projektkostenkalkulation EP'!$M$8,
                                          EOMONTH('Projektkostenkalkulation EP'!$M$8,0)))*('Projektkostenkalkulation EP'!$N$44/5)*'Projektkostenkalkulation EP'!$M$28-SUM($B$38:J38))
                          ),
               "X"
            )</f>
        <v>0</v>
      </c>
      <c r="L38" s="122">
        <f xml:space="preserve"> IF(TEXT((EDATE('Projektkostenkalkulation EP'!$B$4,11)+K$3),"MM")=TEXT((EDATE('Projektkostenkalkulation EP'!$B$4,11)+(K$3-1)),"MM"),
             IF(
                        OR(
                                    TEXT((EDATE('Projektkostenkalkulation EP'!$B$4,11)+K$3),"TTT") = "Sa",
                                    TEXT((EDATE('Projektkostenkalkulation EP'!$B$4,11)+K$3),"TTT") = "So",
                                    IF(ISNA(VLOOKUP(EDATE('Projektkostenkalkulation EP'!$B$4,11)+K$3,Datenquellen!$F$7:$H$45,3,FALSE))," ",VLOOKUP(EDATE('Projektkostenkalkulation EP'!$B$4,11)+K$3,Datenquellen!$F$7:$H$45,3,FALSE))="X"
                                    ),
                          "X",
                          IF((((NETWORKDAYS('Projektkostenkalkulation EP'!$M$8,EOMONTH('Projektkostenkalkulation EP'!$M$8,0)))*('Projektkostenkalkulation EP'!$N$44/5)*
                                        'Projektkostenkalkulation EP'!$M$28)-SUM($B$38:K38))&gt;('Projektkostenkalkulation EP'!$N$44/5),('Projektkostenkalkulation EP'!$N$44/5),
                                         (NETWORKDAYS('Projektkostenkalkulation EP'!$M$8,
                                          EOMONTH('Projektkostenkalkulation EP'!$M$8,0)))*('Projektkostenkalkulation EP'!$N$44/5)*'Projektkostenkalkulation EP'!$M$28-SUM($B$38:K38))
                          ),
               "X"
            )</f>
        <v>0</v>
      </c>
      <c r="M38" s="122">
        <f xml:space="preserve"> IF(TEXT((EDATE('Projektkostenkalkulation EP'!$B$4,11)+L$3),"MM")=TEXT((EDATE('Projektkostenkalkulation EP'!$B$4,11)+(L$3-1)),"MM"),
             IF(
                        OR(
                                    TEXT((EDATE('Projektkostenkalkulation EP'!$B$4,11)+L$3),"TTT") = "Sa",
                                    TEXT((EDATE('Projektkostenkalkulation EP'!$B$4,11)+L$3),"TTT") = "So",
                                    IF(ISNA(VLOOKUP(EDATE('Projektkostenkalkulation EP'!$B$4,11)+L$3,Datenquellen!$F$7:$H$45,3,FALSE))," ",VLOOKUP(EDATE('Projektkostenkalkulation EP'!$B$4,11)+L$3,Datenquellen!$F$7:$H$45,3,FALSE))="X"
                                    ),
                          "X",
                          IF((((NETWORKDAYS('Projektkostenkalkulation EP'!$M$8,EOMONTH('Projektkostenkalkulation EP'!$M$8,0)))*('Projektkostenkalkulation EP'!$N$44/5)*
                                        'Projektkostenkalkulation EP'!$M$28)-SUM($B$38:L38))&gt;('Projektkostenkalkulation EP'!$N$44/5),('Projektkostenkalkulation EP'!$N$44/5),
                                         (NETWORKDAYS('Projektkostenkalkulation EP'!$M$8,
                                          EOMONTH('Projektkostenkalkulation EP'!$M$8,0)))*('Projektkostenkalkulation EP'!$N$44/5)*'Projektkostenkalkulation EP'!$M$28-SUM($B$38:L38))
                          ),
               "X"
            )</f>
        <v>0</v>
      </c>
      <c r="N38" s="122">
        <f xml:space="preserve"> IF(TEXT((EDATE('Projektkostenkalkulation EP'!$B$4,11)+M$3),"MM")=TEXT((EDATE('Projektkostenkalkulation EP'!$B$4,11)+(M$3-1)),"MM"),
             IF(
                        OR(
                                    TEXT((EDATE('Projektkostenkalkulation EP'!$B$4,11)+M$3),"TTT") = "Sa",
                                    TEXT((EDATE('Projektkostenkalkulation EP'!$B$4,11)+M$3),"TTT") = "So",
                                    IF(ISNA(VLOOKUP(EDATE('Projektkostenkalkulation EP'!$B$4,11)+M$3,Datenquellen!$F$7:$H$45,3,FALSE))," ",VLOOKUP(EDATE('Projektkostenkalkulation EP'!$B$4,11)+M$3,Datenquellen!$F$7:$H$45,3,FALSE))="X"
                                    ),
                          "X",
                          IF((((NETWORKDAYS('Projektkostenkalkulation EP'!$M$8,EOMONTH('Projektkostenkalkulation EP'!$M$8,0)))*('Projektkostenkalkulation EP'!$N$44/5)*
                                        'Projektkostenkalkulation EP'!$M$28)-SUM($B$38:M38))&gt;('Projektkostenkalkulation EP'!$N$44/5),('Projektkostenkalkulation EP'!$N$44/5),
                                         (NETWORKDAYS('Projektkostenkalkulation EP'!$M$8,
                                          EOMONTH('Projektkostenkalkulation EP'!$M$8,0)))*('Projektkostenkalkulation EP'!$N$44/5)*'Projektkostenkalkulation EP'!$M$28-SUM($B$38:M38))
                          ),
               "X"
            )</f>
        <v>0</v>
      </c>
      <c r="O38" s="122" t="str">
        <f xml:space="preserve"> IF(TEXT((EDATE('Projektkostenkalkulation EP'!$B$4,11)+N$3),"MM")=TEXT((EDATE('Projektkostenkalkulation EP'!$B$4,11)+(N$3-1)),"MM"),
             IF(
                        OR(
                                    TEXT((EDATE('Projektkostenkalkulation EP'!$B$4,11)+N$3),"TTT") = "Sa",
                                    TEXT((EDATE('Projektkostenkalkulation EP'!$B$4,11)+N$3),"TTT") = "So",
                                    IF(ISNA(VLOOKUP(EDATE('Projektkostenkalkulation EP'!$B$4,11)+N$3,Datenquellen!$F$7:$H$45,3,FALSE))," ",VLOOKUP(EDATE('Projektkostenkalkulation EP'!$B$4,11)+N$3,Datenquellen!$F$7:$H$45,3,FALSE))="X"
                                    ),
                          "X",
                          IF((((NETWORKDAYS('Projektkostenkalkulation EP'!$M$8,EOMONTH('Projektkostenkalkulation EP'!$M$8,0)))*('Projektkostenkalkulation EP'!$N$44/5)*
                                        'Projektkostenkalkulation EP'!$M$28)-SUM($B$38:N38))&gt;('Projektkostenkalkulation EP'!$N$44/5),('Projektkostenkalkulation EP'!$N$44/5),
                                         (NETWORKDAYS('Projektkostenkalkulation EP'!$M$8,
                                          EOMONTH('Projektkostenkalkulation EP'!$M$8,0)))*('Projektkostenkalkulation EP'!$N$44/5)*'Projektkostenkalkulation EP'!$M$28-SUM($B$38:N38))
                          ),
               "X"
            )</f>
        <v>X</v>
      </c>
      <c r="P38" s="122" t="str">
        <f xml:space="preserve"> IF(TEXT((EDATE('Projektkostenkalkulation EP'!$B$4,11)+O$3),"MM")=TEXT((EDATE('Projektkostenkalkulation EP'!$B$4,11)+(O$3-1)),"MM"),
             IF(
                        OR(
                                    TEXT((EDATE('Projektkostenkalkulation EP'!$B$4,11)+O$3),"TTT") = "Sa",
                                    TEXT((EDATE('Projektkostenkalkulation EP'!$B$4,11)+O$3),"TTT") = "So",
                                    IF(ISNA(VLOOKUP(EDATE('Projektkostenkalkulation EP'!$B$4,11)+O$3,Datenquellen!$F$7:$H$45,3,FALSE))," ",VLOOKUP(EDATE('Projektkostenkalkulation EP'!$B$4,11)+O$3,Datenquellen!$F$7:$H$45,3,FALSE))="X"
                                    ),
                          "X",
                          IF((((NETWORKDAYS('Projektkostenkalkulation EP'!$M$8,EOMONTH('Projektkostenkalkulation EP'!$M$8,0)))*('Projektkostenkalkulation EP'!$N$44/5)*
                                        'Projektkostenkalkulation EP'!$M$28)-SUM($B$38:O38))&gt;('Projektkostenkalkulation EP'!$N$44/5),('Projektkostenkalkulation EP'!$N$44/5),
                                         (NETWORKDAYS('Projektkostenkalkulation EP'!$M$8,
                                          EOMONTH('Projektkostenkalkulation EP'!$M$8,0)))*('Projektkostenkalkulation EP'!$N$44/5)*'Projektkostenkalkulation EP'!$M$28-SUM($B$38:O38))
                          ),
               "X"
            )</f>
        <v>X</v>
      </c>
      <c r="Q38" s="122">
        <f xml:space="preserve"> IF(TEXT((EDATE('Projektkostenkalkulation EP'!$B$4,11)+P$3),"MM")=TEXT((EDATE('Projektkostenkalkulation EP'!$B$4,11)+(P$3-1)),"MM"),
             IF(
                        OR(
                                    TEXT((EDATE('Projektkostenkalkulation EP'!$B$4,11)+P$3),"TTT") = "Sa",
                                    TEXT((EDATE('Projektkostenkalkulation EP'!$B$4,11)+P$3),"TTT") = "So",
                                    IF(ISNA(VLOOKUP(EDATE('Projektkostenkalkulation EP'!$B$4,11)+P$3,Datenquellen!$F$7:$H$45,3,FALSE))," ",VLOOKUP(EDATE('Projektkostenkalkulation EP'!$B$4,11)+P$3,Datenquellen!$F$7:$H$45,3,FALSE))="X"
                                    ),
                          "X",
                          IF((((NETWORKDAYS('Projektkostenkalkulation EP'!$M$8,EOMONTH('Projektkostenkalkulation EP'!$M$8,0)))*('Projektkostenkalkulation EP'!$N$44/5)*
                                        'Projektkostenkalkulation EP'!$M$28)-SUM($B$38:P38))&gt;('Projektkostenkalkulation EP'!$N$44/5),('Projektkostenkalkulation EP'!$N$44/5),
                                         (NETWORKDAYS('Projektkostenkalkulation EP'!$M$8,
                                          EOMONTH('Projektkostenkalkulation EP'!$M$8,0)))*('Projektkostenkalkulation EP'!$N$44/5)*'Projektkostenkalkulation EP'!$M$28-SUM($B$38:P38))
                          ),
               "X"
            )</f>
        <v>0</v>
      </c>
      <c r="R38" s="122">
        <f xml:space="preserve"> IF(TEXT((EDATE('Projektkostenkalkulation EP'!$B$4,11)+Q$3),"MM")=TEXT((EDATE('Projektkostenkalkulation EP'!$B$4,11)+(Q$3-1)),"MM"),
             IF(
                        OR(
                                    TEXT((EDATE('Projektkostenkalkulation EP'!$B$4,11)+Q$3),"TTT") = "Sa",
                                    TEXT((EDATE('Projektkostenkalkulation EP'!$B$4,11)+Q$3),"TTT") = "So",
                                    IF(ISNA(VLOOKUP(EDATE('Projektkostenkalkulation EP'!$B$4,11)+Q$3,Datenquellen!$F$7:$H$45,3,FALSE))," ",VLOOKUP(EDATE('Projektkostenkalkulation EP'!$B$4,11)+Q$3,Datenquellen!$F$7:$H$45,3,FALSE))="X"
                                    ),
                          "X",
                          IF((((NETWORKDAYS('Projektkostenkalkulation EP'!$M$8,EOMONTH('Projektkostenkalkulation EP'!$M$8,0)))*('Projektkostenkalkulation EP'!$N$44/5)*
                                        'Projektkostenkalkulation EP'!$M$28)-SUM($B$38:Q38))&gt;('Projektkostenkalkulation EP'!$N$44/5),('Projektkostenkalkulation EP'!$N$44/5),
                                         (NETWORKDAYS('Projektkostenkalkulation EP'!$M$8,
                                          EOMONTH('Projektkostenkalkulation EP'!$M$8,0)))*('Projektkostenkalkulation EP'!$N$44/5)*'Projektkostenkalkulation EP'!$M$28-SUM($B$38:Q38))
                          ),
               "X"
            )</f>
        <v>0</v>
      </c>
      <c r="S38" s="122">
        <f xml:space="preserve"> IF(TEXT((EDATE('Projektkostenkalkulation EP'!$B$4,11)+R$3),"MM")=TEXT((EDATE('Projektkostenkalkulation EP'!$B$4,11)+(R$3-1)),"MM"),
             IF(
                        OR(
                                    TEXT((EDATE('Projektkostenkalkulation EP'!$B$4,11)+R$3),"TTT") = "Sa",
                                    TEXT((EDATE('Projektkostenkalkulation EP'!$B$4,11)+R$3),"TTT") = "So",
                                    IF(ISNA(VLOOKUP(EDATE('Projektkostenkalkulation EP'!$B$4,11)+R$3,Datenquellen!$F$7:$H$45,3,FALSE))," ",VLOOKUP(EDATE('Projektkostenkalkulation EP'!$B$4,11)+R$3,Datenquellen!$F$7:$H$45,3,FALSE))="X"
                                    ),
                          "X",
                          IF((((NETWORKDAYS('Projektkostenkalkulation EP'!$M$8,EOMONTH('Projektkostenkalkulation EP'!$M$8,0)))*('Projektkostenkalkulation EP'!$N$44/5)*
                                        'Projektkostenkalkulation EP'!$M$28)-SUM($B$38:R38))&gt;('Projektkostenkalkulation EP'!$N$44/5),('Projektkostenkalkulation EP'!$N$44/5),
                                         (NETWORKDAYS('Projektkostenkalkulation EP'!$M$8,
                                          EOMONTH('Projektkostenkalkulation EP'!$M$8,0)))*('Projektkostenkalkulation EP'!$N$44/5)*'Projektkostenkalkulation EP'!$M$28-SUM($B$38:R38))
                          ),
               "X"
            )</f>
        <v>0</v>
      </c>
      <c r="T38" s="122">
        <f xml:space="preserve"> IF(TEXT((EDATE('Projektkostenkalkulation EP'!$B$4,11)+S$3),"MM")=TEXT((EDATE('Projektkostenkalkulation EP'!$B$4,11)+(S$3-1)),"MM"),
             IF(
                        OR(
                                    TEXT((EDATE('Projektkostenkalkulation EP'!$B$4,11)+S$3),"TTT") = "Sa",
                                    TEXT((EDATE('Projektkostenkalkulation EP'!$B$4,11)+S$3),"TTT") = "So",
                                    IF(ISNA(VLOOKUP(EDATE('Projektkostenkalkulation EP'!$B$4,11)+S$3,Datenquellen!$F$7:$H$45,3,FALSE))," ",VLOOKUP(EDATE('Projektkostenkalkulation EP'!$B$4,11)+S$3,Datenquellen!$F$7:$H$45,3,FALSE))="X"
                                    ),
                          "X",
                          IF((((NETWORKDAYS('Projektkostenkalkulation EP'!$M$8,EOMONTH('Projektkostenkalkulation EP'!$M$8,0)))*('Projektkostenkalkulation EP'!$N$44/5)*
                                        'Projektkostenkalkulation EP'!$M$28)-SUM($B$38:S38))&gt;('Projektkostenkalkulation EP'!$N$44/5),('Projektkostenkalkulation EP'!$N$44/5),
                                         (NETWORKDAYS('Projektkostenkalkulation EP'!$M$8,
                                          EOMONTH('Projektkostenkalkulation EP'!$M$8,0)))*('Projektkostenkalkulation EP'!$N$44/5)*'Projektkostenkalkulation EP'!$M$28-SUM($B$38:S38))
                          ),
               "X"
            )</f>
        <v>0</v>
      </c>
      <c r="U38" s="122">
        <f xml:space="preserve"> IF(TEXT((EDATE('Projektkostenkalkulation EP'!$B$4,11)+T$3),"MM")=TEXT((EDATE('Projektkostenkalkulation EP'!$B$4,11)+(T$3-1)),"MM"),
             IF(
                        OR(
                                    TEXT((EDATE('Projektkostenkalkulation EP'!$B$4,11)+T$3),"TTT") = "Sa",
                                    TEXT((EDATE('Projektkostenkalkulation EP'!$B$4,11)+T$3),"TTT") = "So",
                                    IF(ISNA(VLOOKUP(EDATE('Projektkostenkalkulation EP'!$B$4,11)+T$3,Datenquellen!$F$7:$H$45,3,FALSE))," ",VLOOKUP(EDATE('Projektkostenkalkulation EP'!$B$4,11)+T$3,Datenquellen!$F$7:$H$45,3,FALSE))="X"
                                    ),
                          "X",
                          IF((((NETWORKDAYS('Projektkostenkalkulation EP'!$M$8,EOMONTH('Projektkostenkalkulation EP'!$M$8,0)))*('Projektkostenkalkulation EP'!$N$44/5)*
                                        'Projektkostenkalkulation EP'!$M$28)-SUM($B$38:T38))&gt;('Projektkostenkalkulation EP'!$N$44/5),('Projektkostenkalkulation EP'!$N$44/5),
                                         (NETWORKDAYS('Projektkostenkalkulation EP'!$M$8,
                                          EOMONTH('Projektkostenkalkulation EP'!$M$8,0)))*('Projektkostenkalkulation EP'!$N$44/5)*'Projektkostenkalkulation EP'!$M$28-SUM($B$38:T38))
                          ),
               "X"
            )</f>
        <v>0</v>
      </c>
      <c r="V38" s="122" t="str">
        <f xml:space="preserve"> IF(TEXT((EDATE('Projektkostenkalkulation EP'!$B$4,11)+U$3),"MM")=TEXT((EDATE('Projektkostenkalkulation EP'!$B$4,11)+(U$3-1)),"MM"),
             IF(
                        OR(
                                    TEXT((EDATE('Projektkostenkalkulation EP'!$B$4,11)+U$3),"TTT") = "Sa",
                                    TEXT((EDATE('Projektkostenkalkulation EP'!$B$4,11)+U$3),"TTT") = "So",
                                    IF(ISNA(VLOOKUP(EDATE('Projektkostenkalkulation EP'!$B$4,11)+U$3,Datenquellen!$F$7:$H$45,3,FALSE))," ",VLOOKUP(EDATE('Projektkostenkalkulation EP'!$B$4,11)+U$3,Datenquellen!$F$7:$H$45,3,FALSE))="X"
                                    ),
                          "X",
                          IF((((NETWORKDAYS('Projektkostenkalkulation EP'!$M$8,EOMONTH('Projektkostenkalkulation EP'!$M$8,0)))*('Projektkostenkalkulation EP'!$N$44/5)*
                                        'Projektkostenkalkulation EP'!$M$28)-SUM($B$38:U38))&gt;('Projektkostenkalkulation EP'!$N$44/5),('Projektkostenkalkulation EP'!$N$44/5),
                                         (NETWORKDAYS('Projektkostenkalkulation EP'!$M$8,
                                          EOMONTH('Projektkostenkalkulation EP'!$M$8,0)))*('Projektkostenkalkulation EP'!$N$44/5)*'Projektkostenkalkulation EP'!$M$28-SUM($B$38:U38))
                          ),
               "X"
            )</f>
        <v>X</v>
      </c>
      <c r="W38" s="122" t="str">
        <f xml:space="preserve"> IF(TEXT((EDATE('Projektkostenkalkulation EP'!$B$4,11)+V$3),"MM")=TEXT((EDATE('Projektkostenkalkulation EP'!$B$4,11)+(V$3-1)),"MM"),
             IF(
                        OR(
                                    TEXT((EDATE('Projektkostenkalkulation EP'!$B$4,11)+V$3),"TTT") = "Sa",
                                    TEXT((EDATE('Projektkostenkalkulation EP'!$B$4,11)+V$3),"TTT") = "So",
                                    IF(ISNA(VLOOKUP(EDATE('Projektkostenkalkulation EP'!$B$4,11)+V$3,Datenquellen!$F$7:$H$45,3,FALSE))," ",VLOOKUP(EDATE('Projektkostenkalkulation EP'!$B$4,11)+V$3,Datenquellen!$F$7:$H$45,3,FALSE))="X"
                                    ),
                          "X",
                          IF((((NETWORKDAYS('Projektkostenkalkulation EP'!$M$8,EOMONTH('Projektkostenkalkulation EP'!$M$8,0)))*('Projektkostenkalkulation EP'!$N$44/5)*
                                        'Projektkostenkalkulation EP'!$M$28)-SUM($B$38:V38))&gt;('Projektkostenkalkulation EP'!$N$44/5),('Projektkostenkalkulation EP'!$N$44/5),
                                         (NETWORKDAYS('Projektkostenkalkulation EP'!$M$8,
                                          EOMONTH('Projektkostenkalkulation EP'!$M$8,0)))*('Projektkostenkalkulation EP'!$N$44/5)*'Projektkostenkalkulation EP'!$M$28-SUM($B$38:V38))
                          ),
               "X"
            )</f>
        <v>X</v>
      </c>
      <c r="X38" s="122">
        <f xml:space="preserve"> IF(TEXT((EDATE('Projektkostenkalkulation EP'!$B$4,11)+W$3),"MM")=TEXT((EDATE('Projektkostenkalkulation EP'!$B$4,11)+(W$3-1)),"MM"),
             IF(
                        OR(
                                    TEXT((EDATE('Projektkostenkalkulation EP'!$B$4,11)+W$3),"TTT") = "Sa",
                                    TEXT((EDATE('Projektkostenkalkulation EP'!$B$4,11)+W$3),"TTT") = "So",
                                    IF(ISNA(VLOOKUP(EDATE('Projektkostenkalkulation EP'!$B$4,11)+W$3,Datenquellen!$F$7:$H$45,3,FALSE))," ",VLOOKUP(EDATE('Projektkostenkalkulation EP'!$B$4,11)+W$3,Datenquellen!$F$7:$H$45,3,FALSE))="X"
                                    ),
                          "X",
                          IF((((NETWORKDAYS('Projektkostenkalkulation EP'!$M$8,EOMONTH('Projektkostenkalkulation EP'!$M$8,0)))*('Projektkostenkalkulation EP'!$N$44/5)*
                                        'Projektkostenkalkulation EP'!$M$28)-SUM($B$38:W38))&gt;('Projektkostenkalkulation EP'!$N$44/5),('Projektkostenkalkulation EP'!$N$44/5),
                                         (NETWORKDAYS('Projektkostenkalkulation EP'!$M$8,
                                          EOMONTH('Projektkostenkalkulation EP'!$M$8,0)))*('Projektkostenkalkulation EP'!$N$44/5)*'Projektkostenkalkulation EP'!$M$28-SUM($B$38:W38))
                          ),
               "X"
            )</f>
        <v>0</v>
      </c>
      <c r="Y38" s="122">
        <f xml:space="preserve"> IF(TEXT((EDATE('Projektkostenkalkulation EP'!$B$4,11)+X$3),"MM")=TEXT((EDATE('Projektkostenkalkulation EP'!$B$4,11)+(X$3-1)),"MM"),
             IF(
                        OR(
                                    TEXT((EDATE('Projektkostenkalkulation EP'!$B$4,11)+X$3),"TTT") = "Sa",
                                    TEXT((EDATE('Projektkostenkalkulation EP'!$B$4,11)+X$3),"TTT") = "So",
                                    IF(ISNA(VLOOKUP(EDATE('Projektkostenkalkulation EP'!$B$4,11)+X$3,Datenquellen!$F$7:$H$45,3,FALSE))," ",VLOOKUP(EDATE('Projektkostenkalkulation EP'!$B$4,11)+X$3,Datenquellen!$F$7:$H$45,3,FALSE))="X"
                                    ),
                          "X",
                          IF((((NETWORKDAYS('Projektkostenkalkulation EP'!$M$8,EOMONTH('Projektkostenkalkulation EP'!$M$8,0)))*('Projektkostenkalkulation EP'!$N$44/5)*
                                        'Projektkostenkalkulation EP'!$M$28)-SUM($B$38:X38))&gt;('Projektkostenkalkulation EP'!$N$44/5),('Projektkostenkalkulation EP'!$N$44/5),
                                         (NETWORKDAYS('Projektkostenkalkulation EP'!$M$8,
                                          EOMONTH('Projektkostenkalkulation EP'!$M$8,0)))*('Projektkostenkalkulation EP'!$N$44/5)*'Projektkostenkalkulation EP'!$M$28-SUM($B$38:X38))
                          ),
               "X"
            )</f>
        <v>0</v>
      </c>
      <c r="Z38" s="122" t="str">
        <f xml:space="preserve"> IF(TEXT((EDATE('Projektkostenkalkulation EP'!$B$4,11)+Y$3),"MM")=TEXT((EDATE('Projektkostenkalkulation EP'!$B$4,11)+(Y$3-1)),"MM"),
             IF(
                        OR(
                                    TEXT((EDATE('Projektkostenkalkulation EP'!$B$4,11)+Y$3),"TTT") = "Sa",
                                    TEXT((EDATE('Projektkostenkalkulation EP'!$B$4,11)+Y$3),"TTT") = "So",
                                    IF(ISNA(VLOOKUP(EDATE('Projektkostenkalkulation EP'!$B$4,11)+Y$3,Datenquellen!$F$7:$H$45,3,FALSE))," ",VLOOKUP(EDATE('Projektkostenkalkulation EP'!$B$4,11)+Y$3,Datenquellen!$F$7:$H$45,3,FALSE))="X"
                                    ),
                          "X",
                          IF((((NETWORKDAYS('Projektkostenkalkulation EP'!$M$8,EOMONTH('Projektkostenkalkulation EP'!$M$8,0)))*('Projektkostenkalkulation EP'!$N$44/5)*
                                        'Projektkostenkalkulation EP'!$M$28)-SUM($B$38:Y38))&gt;('Projektkostenkalkulation EP'!$N$44/5),('Projektkostenkalkulation EP'!$N$44/5),
                                         (NETWORKDAYS('Projektkostenkalkulation EP'!$M$8,
                                          EOMONTH('Projektkostenkalkulation EP'!$M$8,0)))*('Projektkostenkalkulation EP'!$N$44/5)*'Projektkostenkalkulation EP'!$M$28-SUM($B$38:Y38))
                          ),
               "X"
            )</f>
        <v>X</v>
      </c>
      <c r="AA38" s="122" t="str">
        <f xml:space="preserve"> IF(TEXT((EDATE('Projektkostenkalkulation EP'!$B$4,11)+Z$3),"MM")=TEXT((EDATE('Projektkostenkalkulation EP'!$B$4,11)+(Z$3-1)),"MM"),
             IF(
                        OR(
                                    TEXT((EDATE('Projektkostenkalkulation EP'!$B$4,11)+Z$3),"TTT") = "Sa",
                                    TEXT((EDATE('Projektkostenkalkulation EP'!$B$4,11)+Z$3),"TTT") = "So",
                                    IF(ISNA(VLOOKUP(EDATE('Projektkostenkalkulation EP'!$B$4,11)+Z$3,Datenquellen!$F$7:$H$45,3,FALSE))," ",VLOOKUP(EDATE('Projektkostenkalkulation EP'!$B$4,11)+Z$3,Datenquellen!$F$7:$H$45,3,FALSE))="X"
                                    ),
                          "X",
                          IF((((NETWORKDAYS('Projektkostenkalkulation EP'!$M$8,EOMONTH('Projektkostenkalkulation EP'!$M$8,0)))*('Projektkostenkalkulation EP'!$N$44/5)*
                                        'Projektkostenkalkulation EP'!$M$28)-SUM($B$38:Z38))&gt;('Projektkostenkalkulation EP'!$N$44/5),('Projektkostenkalkulation EP'!$N$44/5),
                                         (NETWORKDAYS('Projektkostenkalkulation EP'!$M$8,
                                          EOMONTH('Projektkostenkalkulation EP'!$M$8,0)))*('Projektkostenkalkulation EP'!$N$44/5)*'Projektkostenkalkulation EP'!$M$28-SUM($B$38:Z38))
                          ),
               "X"
            )</f>
        <v>X</v>
      </c>
      <c r="AB38" s="122">
        <f xml:space="preserve"> IF(TEXT((EDATE('Projektkostenkalkulation EP'!$B$4,11)+AA$3),"MM")=TEXT((EDATE('Projektkostenkalkulation EP'!$B$4,11)+(AA$3-1)),"MM"),
             IF(
                        OR(
                                    TEXT((EDATE('Projektkostenkalkulation EP'!$B$4,11)+AA$3),"TTT") = "Sa",
                                    TEXT((EDATE('Projektkostenkalkulation EP'!$B$4,11)+AA$3),"TTT") = "So",
                                    IF(ISNA(VLOOKUP(EDATE('Projektkostenkalkulation EP'!$B$4,11)+AA$3,Datenquellen!$F$7:$H$45,3,FALSE))," ",VLOOKUP(EDATE('Projektkostenkalkulation EP'!$B$4,11)+AA$3,Datenquellen!$F$7:$H$45,3,FALSE))="X"
                                    ),
                          "X",
                          IF((((NETWORKDAYS('Projektkostenkalkulation EP'!$M$8,EOMONTH('Projektkostenkalkulation EP'!$M$8,0)))*('Projektkostenkalkulation EP'!$N$44/5)*
                                        'Projektkostenkalkulation EP'!$M$28)-SUM($B$38:AA38))&gt;('Projektkostenkalkulation EP'!$N$44/5),('Projektkostenkalkulation EP'!$N$44/5),
                                         (NETWORKDAYS('Projektkostenkalkulation EP'!$M$8,
                                          EOMONTH('Projektkostenkalkulation EP'!$M$8,0)))*('Projektkostenkalkulation EP'!$N$44/5)*'Projektkostenkalkulation EP'!$M$28-SUM($B$38:AA38))
                          ),
               "X"
            )</f>
        <v>0</v>
      </c>
      <c r="AC38" s="122" t="str">
        <f xml:space="preserve"> IF(TEXT((EDATE('Projektkostenkalkulation EP'!$B$4,11)+AB$3),"MM")=TEXT((EDATE('Projektkostenkalkulation EP'!$B$4,11)+(AB$3-1)),"MM"),
             IF(
                        OR(
                                    TEXT((EDATE('Projektkostenkalkulation EP'!$B$4,11)+AB$3),"TTT") = "Sa",
                                    TEXT((EDATE('Projektkostenkalkulation EP'!$B$4,11)+AB$3),"TTT") = "So",
                                    IF(ISNA(VLOOKUP(EDATE('Projektkostenkalkulation EP'!$B$4,11)+AB$3,Datenquellen!$F$7:$H$45,3,FALSE))," ",VLOOKUP(EDATE('Projektkostenkalkulation EP'!$B$4,11)+AB$3,Datenquellen!$F$7:$H$45,3,FALSE))="X"
                                    ),
                          "X",
                          IF((((NETWORKDAYS('Projektkostenkalkulation EP'!$M$8,EOMONTH('Projektkostenkalkulation EP'!$M$8,0)))*('Projektkostenkalkulation EP'!$N$44/5)*
                                        'Projektkostenkalkulation EP'!$M$28)-SUM($B$38:AB38))&gt;('Projektkostenkalkulation EP'!$N$44/5),('Projektkostenkalkulation EP'!$N$44/5),
                                         (NETWORKDAYS('Projektkostenkalkulation EP'!$M$8,
                                          EOMONTH('Projektkostenkalkulation EP'!$M$8,0)))*('Projektkostenkalkulation EP'!$N$44/5)*'Projektkostenkalkulation EP'!$M$28-SUM($B$38:AB38))
                          ),
               "X"
            )</f>
        <v>X</v>
      </c>
      <c r="AD38" s="122" t="str">
        <f xml:space="preserve"> IF(TEXT((EDATE('Projektkostenkalkulation EP'!$B$4,11)+AC$3),"MM")=TEXT((EDATE('Projektkostenkalkulation EP'!$B$4,11)+(AC$3-1)),"MM"),
             IF(
                        OR(
                                    TEXT((EDATE('Projektkostenkalkulation EP'!$B$4,11)+AC$3),"TTT") = "Sa",
                                    TEXT((EDATE('Projektkostenkalkulation EP'!$B$4,11)+AC$3),"TTT") = "So",
                                    IF(ISNA(VLOOKUP(EDATE('Projektkostenkalkulation EP'!$B$4,11)+AC$3,Datenquellen!$F$7:$H$45,3,FALSE))," ",VLOOKUP(EDATE('Projektkostenkalkulation EP'!$B$4,11)+AC$3,Datenquellen!$F$7:$H$45,3,FALSE))="X"
                                    ),
                          "X",
                          IF((((NETWORKDAYS('Projektkostenkalkulation EP'!$M$8,EOMONTH('Projektkostenkalkulation EP'!$M$8,0)))*('Projektkostenkalkulation EP'!$N$44/5)*
                                        'Projektkostenkalkulation EP'!$M$28)-SUM($B$38:AC38))&gt;('Projektkostenkalkulation EP'!$N$44/5),('Projektkostenkalkulation EP'!$N$44/5),
                                         (NETWORKDAYS('Projektkostenkalkulation EP'!$M$8,
                                          EOMONTH('Projektkostenkalkulation EP'!$M$8,0)))*('Projektkostenkalkulation EP'!$N$44/5)*'Projektkostenkalkulation EP'!$M$28-SUM($B$38:AC38))
                          ),
               "X"
            )</f>
        <v>X</v>
      </c>
      <c r="AE38" s="122">
        <f xml:space="preserve"> IF(TEXT((EDATE('Projektkostenkalkulation EP'!$B$4,11)+AD$3),"MM")=TEXT((EDATE('Projektkostenkalkulation EP'!$B$4,11)+(AD$3-1)),"MM"),
             IF(
                        OR(
                                    TEXT((EDATE('Projektkostenkalkulation EP'!$B$4,11)+AD$3),"TTT") = "Sa",
                                    TEXT((EDATE('Projektkostenkalkulation EP'!$B$4,11)+AD$3),"TTT") = "So",
                                    IF(ISNA(VLOOKUP(EDATE('Projektkostenkalkulation EP'!$B$4,11)+AD$3,Datenquellen!$F$7:$H$45,3,FALSE))," ",VLOOKUP(EDATE('Projektkostenkalkulation EP'!$B$4,11)+AD$3,Datenquellen!$F$7:$H$45,3,FALSE))="X"
                                    ),
                          "X",
                          IF((((NETWORKDAYS('Projektkostenkalkulation EP'!$M$8,EOMONTH('Projektkostenkalkulation EP'!$M$8,0)))*('Projektkostenkalkulation EP'!$N$44/5)*
                                        'Projektkostenkalkulation EP'!$M$28)-SUM($B$38:AD38))&gt;('Projektkostenkalkulation EP'!$N$44/5),('Projektkostenkalkulation EP'!$N$44/5),
                                         (NETWORKDAYS('Projektkostenkalkulation EP'!$M$8,
                                          EOMONTH('Projektkostenkalkulation EP'!$M$8,0)))*('Projektkostenkalkulation EP'!$N$44/5)*'Projektkostenkalkulation EP'!$M$28-SUM($B$38:AD38))
                          ),
               "X"
            )</f>
        <v>0</v>
      </c>
      <c r="AF38" s="122">
        <f xml:space="preserve"> IF(TEXT((EDATE('Projektkostenkalkulation EP'!$B$4,11)+AE$3),"MM")=TEXT((EDATE('Projektkostenkalkulation EP'!$B$4,11)+(AE$3-1)),"MM"),
             IF(
                        OR(
                                    TEXT((EDATE('Projektkostenkalkulation EP'!$B$4,11)+AE$3),"TTT") = "Sa",
                                    TEXT((EDATE('Projektkostenkalkulation EP'!$B$4,11)+AE$3),"TTT") = "So",
                                    IF(ISNA(VLOOKUP(EDATE('Projektkostenkalkulation EP'!$B$4,11)+AE$3,Datenquellen!$F$7:$H$45,3,FALSE))," ",VLOOKUP(EDATE('Projektkostenkalkulation EP'!$B$4,11)+AE$3,Datenquellen!$F$7:$H$45,3,FALSE))="X"
                                    ),
                          "X",
                          IF((((NETWORKDAYS('Projektkostenkalkulation EP'!$M$8,EOMONTH('Projektkostenkalkulation EP'!$M$8,0)))*('Projektkostenkalkulation EP'!$N$44/5)*
                                        'Projektkostenkalkulation EP'!$M$28)-SUM($B$38:AE38))&gt;('Projektkostenkalkulation EP'!$N$44/5),('Projektkostenkalkulation EP'!$N$44/5),
                                         (NETWORKDAYS('Projektkostenkalkulation EP'!$M$8,
                                          EOMONTH('Projektkostenkalkulation EP'!$M$8,0)))*('Projektkostenkalkulation EP'!$N$44/5)*'Projektkostenkalkulation EP'!$M$28-SUM($B$38:AE38))
                          ),
               "X"
            )</f>
        <v>0</v>
      </c>
      <c r="AG38" s="121">
        <f>SUM(B38:AF38)</f>
        <v>0</v>
      </c>
      <c r="AH38" s="525">
        <f>AG38-AG39</f>
        <v>0</v>
      </c>
      <c r="AJ38" s="2" t="s">
        <v>81</v>
      </c>
      <c r="AK38" s="124">
        <f>IF(
            OR(
                     TEXT(EDATE('Projektkostenkalkulation EP'!$B$4,23),"TTT") = "Sa",
                     TEXT(EDATE('Projektkostenkalkulation EP'!$B$4,23),"TTT") = "So",
                     IF(ISNA(VLOOKUP(EDATE('Projektkostenkalkulation EP'!$B$4,23),Datenquellen!$F$7:$H$45,3,FALSE))," ",VLOOKUP(EDATE('Projektkostenkalkulation EP'!$B$4,23),Datenquellen!$F$7:$H$45,3,FALSE))="X"
                            ),
                    "X",
                    IF('Projektkostenkalkulation EP'!$Y$28&gt;0,('Projektkostenkalkulation EP'!$N$44/5),0)
            )</f>
        <v>0</v>
      </c>
      <c r="AL38" s="122">
        <f xml:space="preserve"> IF(TEXT((EDATE('Projektkostenkalkulation EP'!$B$4,23)+B$3),"MM")=TEXT((EDATE('Projektkostenkalkulation EP'!$B$4,23)+(B$3-1)),"MM"),
             IF(
                        OR(
                                    TEXT((EDATE('Projektkostenkalkulation EP'!$B$4,23)+B$3),"TTT") = "Sa",
                                    TEXT((EDATE('Projektkostenkalkulation EP'!$B$4,23)+B$3),"TTT") = "So",
                                    IF(ISNA(VLOOKUP(EDATE('Projektkostenkalkulation EP'!$B$4,23)+B$3,Datenquellen!$F$7:$H$45,3,FALSE))," ",VLOOKUP(EDATE('Projektkostenkalkulation EP'!$B$4,23)+B$3,Datenquellen!$F$7:$H$45,3,FALSE))="X"
                                    ),
                          "X",
                          IF((((NETWORKDAYS('Projektkostenkalkulation EP'!$Y$8,EOMONTH('Projektkostenkalkulation EP'!$Y$8,0)))*('Projektkostenkalkulation EP'!$N$44/5)*
                                        'Projektkostenkalkulation EP'!$Y$28)-SUM(AK$38:$AK38))&gt;('Projektkostenkalkulation EP'!$N$44/5),('Projektkostenkalkulation EP'!$N$44/5),
                                         (NETWORKDAYS('Projektkostenkalkulation EP'!$Y$8,
                                          EOMONTH('Projektkostenkalkulation EP'!$Y$8,0)))*('Projektkostenkalkulation EP'!$N$44/5)*'Projektkostenkalkulation EP'!$Y$28-SUM(AK$38:$AK38))
                          ),
               "X"
            )</f>
        <v>0</v>
      </c>
      <c r="AM38" s="122">
        <f xml:space="preserve"> IF(TEXT((EDATE('Projektkostenkalkulation EP'!$B$4,23)+C$3),"MM")=TEXT((EDATE('Projektkostenkalkulation EP'!$B$4,23)+(C$3-1)),"MM"),
             IF(
                        OR(
                                    TEXT((EDATE('Projektkostenkalkulation EP'!$B$4,23)+C$3),"TTT") = "Sa",
                                    TEXT((EDATE('Projektkostenkalkulation EP'!$B$4,23)+C$3),"TTT") = "So",
                                    IF(ISNA(VLOOKUP(EDATE('Projektkostenkalkulation EP'!$B$4,23)+C$3,Datenquellen!$F$7:$H$45,3,FALSE))," ",VLOOKUP(EDATE('Projektkostenkalkulation EP'!$B$4,23)+C$3,Datenquellen!$F$7:$H$45,3,FALSE))="X"
                                    ),
                          "X",
                          IF((((NETWORKDAYS('Projektkostenkalkulation EP'!$Y$8,EOMONTH('Projektkostenkalkulation EP'!$Y$8,0)))*('Projektkostenkalkulation EP'!$N$44/5)*
                                        'Projektkostenkalkulation EP'!$Y$28)-SUM($AK$38:AL38))&gt;('Projektkostenkalkulation EP'!$N$44/5),('Projektkostenkalkulation EP'!$N$44/5),
                                         (NETWORKDAYS('Projektkostenkalkulation EP'!$Y$8,
                                          EOMONTH('Projektkostenkalkulation EP'!$Y$8,0)))*('Projektkostenkalkulation EP'!$N$44/5)*'Projektkostenkalkulation EP'!$Y$28-SUM($AK$38:AL38))
                          ),
               "X"
            )</f>
        <v>0</v>
      </c>
      <c r="AN38" s="122">
        <f xml:space="preserve"> IF(TEXT((EDATE('Projektkostenkalkulation EP'!$B$4,23)+D$3),"MM")=TEXT((EDATE('Projektkostenkalkulation EP'!$B$4,23)+(D$3-1)),"MM"),
             IF(
                        OR(
                                    TEXT((EDATE('Projektkostenkalkulation EP'!$B$4,23)+D$3),"TTT") = "Sa",
                                    TEXT((EDATE('Projektkostenkalkulation EP'!$B$4,23)+D$3),"TTT") = "So",
                                    IF(ISNA(VLOOKUP(EDATE('Projektkostenkalkulation EP'!$B$4,23)+D$3,Datenquellen!$F$7:$H$45,3,FALSE))," ",VLOOKUP(EDATE('Projektkostenkalkulation EP'!$B$4,23)+D$3,Datenquellen!$F$7:$H$45,3,FALSE))="X"
                                    ),
                          "X",
                          IF((((NETWORKDAYS('Projektkostenkalkulation EP'!$Y$8,EOMONTH('Projektkostenkalkulation EP'!$Y$8,0)))*('Projektkostenkalkulation EP'!$N$44/5)*
                                        'Projektkostenkalkulation EP'!$Y$28)-SUM($AK$38:AM38))&gt;('Projektkostenkalkulation EP'!$N$44/5),('Projektkostenkalkulation EP'!$N$44/5),
                                         (NETWORKDAYS('Projektkostenkalkulation EP'!$Y$8,
                                          EOMONTH('Projektkostenkalkulation EP'!$Y$8,0)))*('Projektkostenkalkulation EP'!$N$44/5)*'Projektkostenkalkulation EP'!$Y$28-SUM($AK$38:AM38))
                          ),
               "X"
            )</f>
        <v>0</v>
      </c>
      <c r="AO38" s="122">
        <f xml:space="preserve"> IF(TEXT((EDATE('Projektkostenkalkulation EP'!$B$4,23)+E$3),"MM")=TEXT((EDATE('Projektkostenkalkulation EP'!$B$4,23)+(E$3-1)),"MM"),
             IF(
                        OR(
                                    TEXT((EDATE('Projektkostenkalkulation EP'!$B$4,23)+E$3),"TTT") = "Sa",
                                    TEXT((EDATE('Projektkostenkalkulation EP'!$B$4,23)+E$3),"TTT") = "So",
                                    IF(ISNA(VLOOKUP(EDATE('Projektkostenkalkulation EP'!$B$4,23)+E$3,Datenquellen!$F$7:$H$45,3,FALSE))," ",VLOOKUP(EDATE('Projektkostenkalkulation EP'!$B$4,23)+E$3,Datenquellen!$F$7:$H$45,3,FALSE))="X"
                                    ),
                          "X",
                          IF((((NETWORKDAYS('Projektkostenkalkulation EP'!$Y$8,EOMONTH('Projektkostenkalkulation EP'!$Y$8,0)))*('Projektkostenkalkulation EP'!$N$44/5)*
                                        'Projektkostenkalkulation EP'!$Y$28)-SUM($AK$38:AN38))&gt;('Projektkostenkalkulation EP'!$N$44/5),('Projektkostenkalkulation EP'!$N$44/5),
                                         (NETWORKDAYS('Projektkostenkalkulation EP'!$Y$8,
                                          EOMONTH('Projektkostenkalkulation EP'!$Y$8,0)))*('Projektkostenkalkulation EP'!$N$44/5)*'Projektkostenkalkulation EP'!$Y$28-SUM($AK$38:AN38))
                          ),
               "X"
            )</f>
        <v>0</v>
      </c>
      <c r="AP38" s="122" t="str">
        <f xml:space="preserve"> IF(TEXT((EDATE('Projektkostenkalkulation EP'!$B$4,23)+F$3),"MM")=TEXT((EDATE('Projektkostenkalkulation EP'!$B$4,23)+(F$3-1)),"MM"),
             IF(
                        OR(
                                    TEXT((EDATE('Projektkostenkalkulation EP'!$B$4,23)+F$3),"TTT") = "Sa",
                                    TEXT((EDATE('Projektkostenkalkulation EP'!$B$4,23)+F$3),"TTT") = "So",
                                    IF(ISNA(VLOOKUP(EDATE('Projektkostenkalkulation EP'!$B$4,23)+F$3,Datenquellen!$F$7:$H$45,3,FALSE))," ",VLOOKUP(EDATE('Projektkostenkalkulation EP'!$B$4,23)+F$3,Datenquellen!$F$7:$H$45,3,FALSE))="X"
                                    ),
                          "X",
                          IF((((NETWORKDAYS('Projektkostenkalkulation EP'!$Y$8,EOMONTH('Projektkostenkalkulation EP'!$Y$8,0)))*('Projektkostenkalkulation EP'!$N$44/5)*
                                        'Projektkostenkalkulation EP'!$Y$28)-SUM($AK$38:AO38))&gt;('Projektkostenkalkulation EP'!$N$44/5),('Projektkostenkalkulation EP'!$N$44/5),
                                         (NETWORKDAYS('Projektkostenkalkulation EP'!$Y$8,
                                          EOMONTH('Projektkostenkalkulation EP'!$Y$8,0)))*('Projektkostenkalkulation EP'!$N$44/5)*'Projektkostenkalkulation EP'!$Y$28-SUM($AK$38:AO38))
                          ),
               "X"
            )</f>
        <v>X</v>
      </c>
      <c r="AQ38" s="122" t="str">
        <f xml:space="preserve"> IF(TEXT((EDATE('Projektkostenkalkulation EP'!$B$4,23)+G$3),"MM")=TEXT((EDATE('Projektkostenkalkulation EP'!$B$4,23)+(G$3-1)),"MM"),
             IF(
                        OR(
                                    TEXT((EDATE('Projektkostenkalkulation EP'!$B$4,23)+G$3),"TTT") = "Sa",
                                    TEXT((EDATE('Projektkostenkalkulation EP'!$B$4,23)+G$3),"TTT") = "So",
                                    IF(ISNA(VLOOKUP(EDATE('Projektkostenkalkulation EP'!$B$4,23)+G$3,Datenquellen!$F$7:$H$45,3,FALSE))," ",VLOOKUP(EDATE('Projektkostenkalkulation EP'!$B$4,23)+G$3,Datenquellen!$F$7:$H$45,3,FALSE))="X"
                                    ),
                          "X",
                          IF((((NETWORKDAYS('Projektkostenkalkulation EP'!$Y$8,EOMONTH('Projektkostenkalkulation EP'!$Y$8,0)))*('Projektkostenkalkulation EP'!$N$44/5)*
                                        'Projektkostenkalkulation EP'!$Y$28)-SUM($AK$38:AP38))&gt;('Projektkostenkalkulation EP'!$N$44/5),('Projektkostenkalkulation EP'!$N$44/5),
                                         (NETWORKDAYS('Projektkostenkalkulation EP'!$Y$8,
                                          EOMONTH('Projektkostenkalkulation EP'!$Y$8,0)))*('Projektkostenkalkulation EP'!$N$44/5)*'Projektkostenkalkulation EP'!$Y$28-SUM($AK$38:AP38))
                          ),
               "X"
            )</f>
        <v>X</v>
      </c>
      <c r="AR38" s="122">
        <f xml:space="preserve"> IF(TEXT((EDATE('Projektkostenkalkulation EP'!$B$4,23)+H$3),"MM")=TEXT((EDATE('Projektkostenkalkulation EP'!$B$4,23)+(H$3-1)),"MM"),
             IF(
                        OR(
                                    TEXT((EDATE('Projektkostenkalkulation EP'!$B$4,23)+H$3),"TTT") = "Sa",
                                    TEXT((EDATE('Projektkostenkalkulation EP'!$B$4,23)+H$3),"TTT") = "So",
                                    IF(ISNA(VLOOKUP(EDATE('Projektkostenkalkulation EP'!$B$4,23)+H$3,Datenquellen!$F$7:$H$45,3,FALSE))," ",VLOOKUP(EDATE('Projektkostenkalkulation EP'!$B$4,23)+H$3,Datenquellen!$F$7:$H$45,3,FALSE))="X"
                                    ),
                          "X",
                          IF((((NETWORKDAYS('Projektkostenkalkulation EP'!$Y$8,EOMONTH('Projektkostenkalkulation EP'!$Y$8,0)))*('Projektkostenkalkulation EP'!$N$44/5)*
                                        'Projektkostenkalkulation EP'!$Y$28)-SUM($AK$38:AQ38))&gt;('Projektkostenkalkulation EP'!$N$44/5),('Projektkostenkalkulation EP'!$N$44/5),
                                         (NETWORKDAYS('Projektkostenkalkulation EP'!$Y$8,
                                          EOMONTH('Projektkostenkalkulation EP'!$Y$8,0)))*('Projektkostenkalkulation EP'!$N$44/5)*'Projektkostenkalkulation EP'!$Y$28-SUM($AK$38:AQ38))
                          ),
               "X"
            )</f>
        <v>0</v>
      </c>
      <c r="AS38" s="122">
        <f xml:space="preserve"> IF(TEXT((EDATE('Projektkostenkalkulation EP'!$B$4,23)+I$3),"MM")=TEXT((EDATE('Projektkostenkalkulation EP'!$B$4,23)+(I$3-1)),"MM"),
             IF(
                        OR(
                                    TEXT((EDATE('Projektkostenkalkulation EP'!$B$4,23)+I$3),"TTT") = "Sa",
                                    TEXT((EDATE('Projektkostenkalkulation EP'!$B$4,23)+I$3),"TTT") = "So",
                                    IF(ISNA(VLOOKUP(EDATE('Projektkostenkalkulation EP'!$B$4,23)+I$3,Datenquellen!$F$7:$H$45,3,FALSE))," ",VLOOKUP(EDATE('Projektkostenkalkulation EP'!$B$4,23)+I$3,Datenquellen!$F$7:$H$45,3,FALSE))="X"
                                    ),
                          "X",
                          IF((((NETWORKDAYS('Projektkostenkalkulation EP'!$Y$8,EOMONTH('Projektkostenkalkulation EP'!$Y$8,0)))*('Projektkostenkalkulation EP'!$N$44/5)*
                                        'Projektkostenkalkulation EP'!$Y$28)-SUM($AK$38:AR38))&gt;('Projektkostenkalkulation EP'!$N$44/5),('Projektkostenkalkulation EP'!$N$44/5),
                                         (NETWORKDAYS('Projektkostenkalkulation EP'!$Y$8,
                                          EOMONTH('Projektkostenkalkulation EP'!$Y$8,0)))*('Projektkostenkalkulation EP'!$N$44/5)*'Projektkostenkalkulation EP'!$Y$28-SUM($AK$38:AR38))
                          ),
               "X"
            )</f>
        <v>0</v>
      </c>
      <c r="AT38" s="122">
        <f xml:space="preserve"> IF(TEXT((EDATE('Projektkostenkalkulation EP'!$B$4,23)+J$3),"MM")=TEXT((EDATE('Projektkostenkalkulation EP'!$B$4,23)+(J$3-1)),"MM"),
             IF(
                        OR(
                                    TEXT((EDATE('Projektkostenkalkulation EP'!$B$4,23)+J$3),"TTT") = "Sa",
                                    TEXT((EDATE('Projektkostenkalkulation EP'!$B$4,23)+J$3),"TTT") = "So",
                                    IF(ISNA(VLOOKUP(EDATE('Projektkostenkalkulation EP'!$B$4,23)+J$3,Datenquellen!$F$7:$H$45,3,FALSE))," ",VLOOKUP(EDATE('Projektkostenkalkulation EP'!$B$4,23)+J$3,Datenquellen!$F$7:$H$45,3,FALSE))="X"
                                    ),
                          "X",
                          IF((((NETWORKDAYS('Projektkostenkalkulation EP'!$Y$8,EOMONTH('Projektkostenkalkulation EP'!$Y$8,0)))*('Projektkostenkalkulation EP'!$N$44/5)*
                                        'Projektkostenkalkulation EP'!$Y$28)-SUM($AK$38:AS38))&gt;('Projektkostenkalkulation EP'!$N$44/5),('Projektkostenkalkulation EP'!$N$44/5),
                                         (NETWORKDAYS('Projektkostenkalkulation EP'!$Y$8,
                                          EOMONTH('Projektkostenkalkulation EP'!$Y$8,0)))*('Projektkostenkalkulation EP'!$N$44/5)*'Projektkostenkalkulation EP'!$Y$28-SUM($AK$38:AS38))
                          ),
               "X"
            )</f>
        <v>0</v>
      </c>
      <c r="AU38" s="122">
        <f xml:space="preserve"> IF(TEXT((EDATE('Projektkostenkalkulation EP'!$B$4,23)+K$3),"MM")=TEXT((EDATE('Projektkostenkalkulation EP'!$B$4,23)+(K$3-1)),"MM"),
             IF(
                        OR(
                                    TEXT((EDATE('Projektkostenkalkulation EP'!$B$4,23)+K$3),"TTT") = "Sa",
                                    TEXT((EDATE('Projektkostenkalkulation EP'!$B$4,23)+K$3),"TTT") = "So",
                                    IF(ISNA(VLOOKUP(EDATE('Projektkostenkalkulation EP'!$B$4,23)+K$3,Datenquellen!$F$7:$H$45,3,FALSE))," ",VLOOKUP(EDATE('Projektkostenkalkulation EP'!$B$4,23)+K$3,Datenquellen!$F$7:$H$45,3,FALSE))="X"
                                    ),
                          "X",
                          IF((((NETWORKDAYS('Projektkostenkalkulation EP'!$Y$8,EOMONTH('Projektkostenkalkulation EP'!$Y$8,0)))*('Projektkostenkalkulation EP'!$N$44/5)*
                                        'Projektkostenkalkulation EP'!$Y$28)-SUM($AK$38:AT38))&gt;('Projektkostenkalkulation EP'!$N$44/5),('Projektkostenkalkulation EP'!$N$44/5),
                                         (NETWORKDAYS('Projektkostenkalkulation EP'!$Y$8,
                                          EOMONTH('Projektkostenkalkulation EP'!$Y$8,0)))*('Projektkostenkalkulation EP'!$N$44/5)*'Projektkostenkalkulation EP'!$Y$28-SUM($AK$38:AT38))
                          ),
               "X"
            )</f>
        <v>0</v>
      </c>
      <c r="AV38" s="122">
        <f xml:space="preserve"> IF(TEXT((EDATE('Projektkostenkalkulation EP'!$B$4,23)+L$3),"MM")=TEXT((EDATE('Projektkostenkalkulation EP'!$B$4,23)+(L$3-1)),"MM"),
             IF(
                        OR(
                                    TEXT((EDATE('Projektkostenkalkulation EP'!$B$4,23)+L$3),"TTT") = "Sa",
                                    TEXT((EDATE('Projektkostenkalkulation EP'!$B$4,23)+L$3),"TTT") = "So",
                                    IF(ISNA(VLOOKUP(EDATE('Projektkostenkalkulation EP'!$B$4,23)+L$3,Datenquellen!$F$7:$H$45,3,FALSE))," ",VLOOKUP(EDATE('Projektkostenkalkulation EP'!$B$4,23)+L$3,Datenquellen!$F$7:$H$45,3,FALSE))="X"
                                    ),
                          "X",
                          IF((((NETWORKDAYS('Projektkostenkalkulation EP'!$Y$8,EOMONTH('Projektkostenkalkulation EP'!$Y$8,0)))*('Projektkostenkalkulation EP'!$N$44/5)*
                                        'Projektkostenkalkulation EP'!$Y$28)-SUM($AK$38:AU38))&gt;('Projektkostenkalkulation EP'!$N$44/5),('Projektkostenkalkulation EP'!$N$44/5),
                                         (NETWORKDAYS('Projektkostenkalkulation EP'!$Y$8,
                                          EOMONTH('Projektkostenkalkulation EP'!$Y$8,0)))*('Projektkostenkalkulation EP'!$N$44/5)*'Projektkostenkalkulation EP'!$Y$28-SUM($AK$38:AU38))
                          ),
               "X"
            )</f>
        <v>0</v>
      </c>
      <c r="AW38" s="122" t="str">
        <f xml:space="preserve"> IF(TEXT((EDATE('Projektkostenkalkulation EP'!$B$4,23)+M$3),"MM")=TEXT((EDATE('Projektkostenkalkulation EP'!$B$4,23)+(M$3-1)),"MM"),
             IF(
                        OR(
                                    TEXT((EDATE('Projektkostenkalkulation EP'!$B$4,23)+M$3),"TTT") = "Sa",
                                    TEXT((EDATE('Projektkostenkalkulation EP'!$B$4,23)+M$3),"TTT") = "So",
                                    IF(ISNA(VLOOKUP(EDATE('Projektkostenkalkulation EP'!$B$4,23)+M$3,Datenquellen!$F$7:$H$45,3,FALSE))," ",VLOOKUP(EDATE('Projektkostenkalkulation EP'!$B$4,23)+M$3,Datenquellen!$F$7:$H$45,3,FALSE))="X"
                                    ),
                          "X",
                          IF((((NETWORKDAYS('Projektkostenkalkulation EP'!$Y$8,EOMONTH('Projektkostenkalkulation EP'!$Y$8,0)))*('Projektkostenkalkulation EP'!$N$44/5)*
                                        'Projektkostenkalkulation EP'!$Y$28)-SUM($AK$38:AV38))&gt;('Projektkostenkalkulation EP'!$N$44/5),('Projektkostenkalkulation EP'!$N$44/5),
                                         (NETWORKDAYS('Projektkostenkalkulation EP'!$Y$8,
                                          EOMONTH('Projektkostenkalkulation EP'!$Y$8,0)))*('Projektkostenkalkulation EP'!$N$44/5)*'Projektkostenkalkulation EP'!$Y$28-SUM($AK$38:AV38))
                          ),
               "X"
            )</f>
        <v>X</v>
      </c>
      <c r="AX38" s="122" t="str">
        <f xml:space="preserve"> IF(TEXT((EDATE('Projektkostenkalkulation EP'!$B$4,23)+N$3),"MM")=TEXT((EDATE('Projektkostenkalkulation EP'!$B$4,23)+(N$3-1)),"MM"),
             IF(
                        OR(
                                    TEXT((EDATE('Projektkostenkalkulation EP'!$B$4,23)+N$3),"TTT") = "Sa",
                                    TEXT((EDATE('Projektkostenkalkulation EP'!$B$4,23)+N$3),"TTT") = "So",
                                    IF(ISNA(VLOOKUP(EDATE('Projektkostenkalkulation EP'!$B$4,23)+N$3,Datenquellen!$F$7:$H$45,3,FALSE))," ",VLOOKUP(EDATE('Projektkostenkalkulation EP'!$B$4,23)+N$3,Datenquellen!$F$7:$H$45,3,FALSE))="X"
                                    ),
                          "X",
                          IF((((NETWORKDAYS('Projektkostenkalkulation EP'!$Y$8,EOMONTH('Projektkostenkalkulation EP'!$Y$8,0)))*('Projektkostenkalkulation EP'!$N$44/5)*
                                        'Projektkostenkalkulation EP'!$Y$28)-SUM($AK$38:AW38))&gt;('Projektkostenkalkulation EP'!$N$44/5),('Projektkostenkalkulation EP'!$N$44/5),
                                         (NETWORKDAYS('Projektkostenkalkulation EP'!$Y$8,
                                          EOMONTH('Projektkostenkalkulation EP'!$Y$8,0)))*('Projektkostenkalkulation EP'!$N$44/5)*'Projektkostenkalkulation EP'!$Y$28-SUM($AK$38:AW38))
                          ),
               "X"
            )</f>
        <v>X</v>
      </c>
      <c r="AY38" s="122">
        <f xml:space="preserve"> IF(TEXT((EDATE('Projektkostenkalkulation EP'!$B$4,23)+O$3),"MM")=TEXT((EDATE('Projektkostenkalkulation EP'!$B$4,23)+(O$3-1)),"MM"),
             IF(
                        OR(
                                    TEXT((EDATE('Projektkostenkalkulation EP'!$B$4,23)+O$3),"TTT") = "Sa",
                                    TEXT((EDATE('Projektkostenkalkulation EP'!$B$4,23)+O$3),"TTT") = "So",
                                    IF(ISNA(VLOOKUP(EDATE('Projektkostenkalkulation EP'!$B$4,23)+O$3,Datenquellen!$F$7:$H$45,3,FALSE))," ",VLOOKUP(EDATE('Projektkostenkalkulation EP'!$B$4,23)+O$3,Datenquellen!$F$7:$H$45,3,FALSE))="X"
                                    ),
                          "X",
                          IF((((NETWORKDAYS('Projektkostenkalkulation EP'!$Y$8,EOMONTH('Projektkostenkalkulation EP'!$Y$8,0)))*('Projektkostenkalkulation EP'!$N$44/5)*
                                        'Projektkostenkalkulation EP'!$Y$28)-SUM($AK$38:AX38))&gt;('Projektkostenkalkulation EP'!$N$44/5),('Projektkostenkalkulation EP'!$N$44/5),
                                         (NETWORKDAYS('Projektkostenkalkulation EP'!$Y$8,
                                          EOMONTH('Projektkostenkalkulation EP'!$Y$8,0)))*('Projektkostenkalkulation EP'!$N$44/5)*'Projektkostenkalkulation EP'!$Y$28-SUM($AK$38:AX38))
                          ),
               "X"
            )</f>
        <v>0</v>
      </c>
      <c r="AZ38" s="122">
        <f xml:space="preserve"> IF(TEXT((EDATE('Projektkostenkalkulation EP'!$B$4,23)+P$3),"MM")=TEXT((EDATE('Projektkostenkalkulation EP'!$B$4,23)+(P$3-1)),"MM"),
             IF(
                        OR(
                                    TEXT((EDATE('Projektkostenkalkulation EP'!$B$4,23)+P$3),"TTT") = "Sa",
                                    TEXT((EDATE('Projektkostenkalkulation EP'!$B$4,23)+P$3),"TTT") = "So",
                                    IF(ISNA(VLOOKUP(EDATE('Projektkostenkalkulation EP'!$B$4,23)+P$3,Datenquellen!$F$7:$H$45,3,FALSE))," ",VLOOKUP(EDATE('Projektkostenkalkulation EP'!$B$4,23)+P$3,Datenquellen!$F$7:$H$45,3,FALSE))="X"
                                    ),
                          "X",
                          IF((((NETWORKDAYS('Projektkostenkalkulation EP'!$Y$8,EOMONTH('Projektkostenkalkulation EP'!$Y$8,0)))*('Projektkostenkalkulation EP'!$N$44/5)*
                                        'Projektkostenkalkulation EP'!$Y$28)-SUM($AK$38:AY38))&gt;('Projektkostenkalkulation EP'!$N$44/5),('Projektkostenkalkulation EP'!$N$44/5),
                                         (NETWORKDAYS('Projektkostenkalkulation EP'!$Y$8,
                                          EOMONTH('Projektkostenkalkulation EP'!$Y$8,0)))*('Projektkostenkalkulation EP'!$N$44/5)*'Projektkostenkalkulation EP'!$Y$28-SUM($AK$38:AY38))
                          ),
               "X"
            )</f>
        <v>0</v>
      </c>
      <c r="BA38" s="122">
        <f xml:space="preserve"> IF(TEXT((EDATE('Projektkostenkalkulation EP'!$B$4,23)+Q$3),"MM")=TEXT((EDATE('Projektkostenkalkulation EP'!$B$4,23)+(Q$3-1)),"MM"),
             IF(
                        OR(
                                    TEXT((EDATE('Projektkostenkalkulation EP'!$B$4,23)+Q$3),"TTT") = "Sa",
                                    TEXT((EDATE('Projektkostenkalkulation EP'!$B$4,23)+Q$3),"TTT") = "So",
                                    IF(ISNA(VLOOKUP(EDATE('Projektkostenkalkulation EP'!$B$4,23)+Q$3,Datenquellen!$F$7:$H$45,3,FALSE))," ",VLOOKUP(EDATE('Projektkostenkalkulation EP'!$B$4,23)+Q$3,Datenquellen!$F$7:$H$45,3,FALSE))="X"
                                    ),
                          "X",
                          IF((((NETWORKDAYS('Projektkostenkalkulation EP'!$Y$8,EOMONTH('Projektkostenkalkulation EP'!$Y$8,0)))*('Projektkostenkalkulation EP'!$N$44/5)*
                                        'Projektkostenkalkulation EP'!$Y$28)-SUM($AK$38:AZ38))&gt;('Projektkostenkalkulation EP'!$N$44/5),('Projektkostenkalkulation EP'!$N$44/5),
                                         (NETWORKDAYS('Projektkostenkalkulation EP'!$Y$8,
                                          EOMONTH('Projektkostenkalkulation EP'!$Y$8,0)))*('Projektkostenkalkulation EP'!$N$44/5)*'Projektkostenkalkulation EP'!$Y$28-SUM($AK$38:AZ38))
                          ),
               "X"
            )</f>
        <v>0</v>
      </c>
      <c r="BB38" s="122">
        <f xml:space="preserve"> IF(TEXT((EDATE('Projektkostenkalkulation EP'!$B$4,23)+R$3),"MM")=TEXT((EDATE('Projektkostenkalkulation EP'!$B$4,23)+(R$3-1)),"MM"),
             IF(
                        OR(
                                    TEXT((EDATE('Projektkostenkalkulation EP'!$B$4,23)+R$3),"TTT") = "Sa",
                                    TEXT((EDATE('Projektkostenkalkulation EP'!$B$4,23)+R$3),"TTT") = "So",
                                    IF(ISNA(VLOOKUP(EDATE('Projektkostenkalkulation EP'!$B$4,23)+R$3,Datenquellen!$F$7:$H$45,3,FALSE))," ",VLOOKUP(EDATE('Projektkostenkalkulation EP'!$B$4,23)+R$3,Datenquellen!$F$7:$H$45,3,FALSE))="X"
                                    ),
                          "X",
                          IF((((NETWORKDAYS('Projektkostenkalkulation EP'!$Y$8,EOMONTH('Projektkostenkalkulation EP'!$Y$8,0)))*('Projektkostenkalkulation EP'!$N$44/5)*
                                        'Projektkostenkalkulation EP'!$Y$28)-SUM($AK$38:BA38))&gt;('Projektkostenkalkulation EP'!$N$44/5),('Projektkostenkalkulation EP'!$N$44/5),
                                         (NETWORKDAYS('Projektkostenkalkulation EP'!$Y$8,
                                          EOMONTH('Projektkostenkalkulation EP'!$Y$8,0)))*('Projektkostenkalkulation EP'!$N$44/5)*'Projektkostenkalkulation EP'!$Y$28-SUM($AK$38:BA38))
                          ),
               "X"
            )</f>
        <v>0</v>
      </c>
      <c r="BC38" s="122">
        <f xml:space="preserve"> IF(TEXT((EDATE('Projektkostenkalkulation EP'!$B$4,23)+S$3),"MM")=TEXT((EDATE('Projektkostenkalkulation EP'!$B$4,23)+(S$3-1)),"MM"),
             IF(
                        OR(
                                    TEXT((EDATE('Projektkostenkalkulation EP'!$B$4,23)+S$3),"TTT") = "Sa",
                                    TEXT((EDATE('Projektkostenkalkulation EP'!$B$4,23)+S$3),"TTT") = "So",
                                    IF(ISNA(VLOOKUP(EDATE('Projektkostenkalkulation EP'!$B$4,23)+S$3,Datenquellen!$F$7:$H$45,3,FALSE))," ",VLOOKUP(EDATE('Projektkostenkalkulation EP'!$B$4,23)+S$3,Datenquellen!$F$7:$H$45,3,FALSE))="X"
                                    ),
                          "X",
                          IF((((NETWORKDAYS('Projektkostenkalkulation EP'!$Y$8,EOMONTH('Projektkostenkalkulation EP'!$Y$8,0)))*('Projektkostenkalkulation EP'!$N$44/5)*
                                        'Projektkostenkalkulation EP'!$Y$28)-SUM($AK$38:BB38))&gt;('Projektkostenkalkulation EP'!$N$44/5),('Projektkostenkalkulation EP'!$N$44/5),
                                         (NETWORKDAYS('Projektkostenkalkulation EP'!$Y$8,
                                          EOMONTH('Projektkostenkalkulation EP'!$Y$8,0)))*('Projektkostenkalkulation EP'!$N$44/5)*'Projektkostenkalkulation EP'!$Y$28-SUM($AK$38:BB38))
                          ),
               "X"
            )</f>
        <v>0</v>
      </c>
      <c r="BD38" s="122" t="str">
        <f xml:space="preserve"> IF(TEXT((EDATE('Projektkostenkalkulation EP'!$B$4,23)+T$3),"MM")=TEXT((EDATE('Projektkostenkalkulation EP'!$B$4,23)+(T$3-1)),"MM"),
             IF(
                        OR(
                                    TEXT((EDATE('Projektkostenkalkulation EP'!$B$4,23)+T$3),"TTT") = "Sa",
                                    TEXT((EDATE('Projektkostenkalkulation EP'!$B$4,23)+T$3),"TTT") = "So",
                                    IF(ISNA(VLOOKUP(EDATE('Projektkostenkalkulation EP'!$B$4,23)+T$3,Datenquellen!$F$7:$H$45,3,FALSE))," ",VLOOKUP(EDATE('Projektkostenkalkulation EP'!$B$4,23)+T$3,Datenquellen!$F$7:$H$45,3,FALSE))="X"
                                    ),
                          "X",
                          IF((((NETWORKDAYS('Projektkostenkalkulation EP'!$Y$8,EOMONTH('Projektkostenkalkulation EP'!$Y$8,0)))*('Projektkostenkalkulation EP'!$N$44/5)*
                                        'Projektkostenkalkulation EP'!$Y$28)-SUM($AK$38:BC38))&gt;('Projektkostenkalkulation EP'!$N$44/5),('Projektkostenkalkulation EP'!$N$44/5),
                                         (NETWORKDAYS('Projektkostenkalkulation EP'!$Y$8,
                                          EOMONTH('Projektkostenkalkulation EP'!$Y$8,0)))*('Projektkostenkalkulation EP'!$N$44/5)*'Projektkostenkalkulation EP'!$Y$28-SUM($AK$38:BC38))
                          ),
               "X"
            )</f>
        <v>X</v>
      </c>
      <c r="BE38" s="122" t="str">
        <f xml:space="preserve"> IF(TEXT((EDATE('Projektkostenkalkulation EP'!$B$4,23)+U$3),"MM")=TEXT((EDATE('Projektkostenkalkulation EP'!$B$4,23)+(U$3-1)),"MM"),
             IF(
                        OR(
                                    TEXT((EDATE('Projektkostenkalkulation EP'!$B$4,23)+U$3),"TTT") = "Sa",
                                    TEXT((EDATE('Projektkostenkalkulation EP'!$B$4,23)+U$3),"TTT") = "So",
                                    IF(ISNA(VLOOKUP(EDATE('Projektkostenkalkulation EP'!$B$4,23)+U$3,Datenquellen!$F$7:$H$45,3,FALSE))," ",VLOOKUP(EDATE('Projektkostenkalkulation EP'!$B$4,23)+U$3,Datenquellen!$F$7:$H$45,3,FALSE))="X"
                                    ),
                          "X",
                          IF((((NETWORKDAYS('Projektkostenkalkulation EP'!$Y$8,EOMONTH('Projektkostenkalkulation EP'!$Y$8,0)))*('Projektkostenkalkulation EP'!$N$44/5)*
                                        'Projektkostenkalkulation EP'!$Y$28)-SUM($AK$38:BD38))&gt;('Projektkostenkalkulation EP'!$N$44/5),('Projektkostenkalkulation EP'!$N$44/5),
                                         (NETWORKDAYS('Projektkostenkalkulation EP'!$Y$8,
                                          EOMONTH('Projektkostenkalkulation EP'!$Y$8,0)))*('Projektkostenkalkulation EP'!$N$44/5)*'Projektkostenkalkulation EP'!$Y$28-SUM($AK$38:BD38))
                          ),
               "X"
            )</f>
        <v>X</v>
      </c>
      <c r="BF38" s="122">
        <f xml:space="preserve"> IF(TEXT((EDATE('Projektkostenkalkulation EP'!$B$4,23)+V$3),"MM")=TEXT((EDATE('Projektkostenkalkulation EP'!$B$4,23)+(V$3-1)),"MM"),
             IF(
                        OR(
                                    TEXT((EDATE('Projektkostenkalkulation EP'!$B$4,23)+V$3),"TTT") = "Sa",
                                    TEXT((EDATE('Projektkostenkalkulation EP'!$B$4,23)+V$3),"TTT") = "So",
                                    IF(ISNA(VLOOKUP(EDATE('Projektkostenkalkulation EP'!$B$4,23)+V$3,Datenquellen!$F$7:$H$45,3,FALSE))," ",VLOOKUP(EDATE('Projektkostenkalkulation EP'!$B$4,23)+V$3,Datenquellen!$F$7:$H$45,3,FALSE))="X"
                                    ),
                          "X",
                          IF((((NETWORKDAYS('Projektkostenkalkulation EP'!$Y$8,EOMONTH('Projektkostenkalkulation EP'!$Y$8,0)))*('Projektkostenkalkulation EP'!$N$44/5)*
                                        'Projektkostenkalkulation EP'!$Y$28)-SUM($AK$38:BE38))&gt;('Projektkostenkalkulation EP'!$N$44/5),('Projektkostenkalkulation EP'!$N$44/5),
                                         (NETWORKDAYS('Projektkostenkalkulation EP'!$Y$8,
                                          EOMONTH('Projektkostenkalkulation EP'!$Y$8,0)))*('Projektkostenkalkulation EP'!$N$44/5)*'Projektkostenkalkulation EP'!$Y$28-SUM($AK$38:BE38))
                          ),
               "X"
            )</f>
        <v>0</v>
      </c>
      <c r="BG38" s="122">
        <f xml:space="preserve"> IF(TEXT((EDATE('Projektkostenkalkulation EP'!$B$4,23)+W$3),"MM")=TEXT((EDATE('Projektkostenkalkulation EP'!$B$4,23)+(W$3-1)),"MM"),
             IF(
                        OR(
                                    TEXT((EDATE('Projektkostenkalkulation EP'!$B$4,23)+W$3),"TTT") = "Sa",
                                    TEXT((EDATE('Projektkostenkalkulation EP'!$B$4,23)+W$3),"TTT") = "So",
                                    IF(ISNA(VLOOKUP(EDATE('Projektkostenkalkulation EP'!$B$4,23)+W$3,Datenquellen!$F$7:$H$45,3,FALSE))," ",VLOOKUP(EDATE('Projektkostenkalkulation EP'!$B$4,23)+W$3,Datenquellen!$F$7:$H$45,3,FALSE))="X"
                                    ),
                          "X",
                          IF((((NETWORKDAYS('Projektkostenkalkulation EP'!$Y$8,EOMONTH('Projektkostenkalkulation EP'!$Y$8,0)))*('Projektkostenkalkulation EP'!$N$44/5)*
                                        'Projektkostenkalkulation EP'!$Y$28)-SUM($AK$38:BF38))&gt;('Projektkostenkalkulation EP'!$N$44/5),('Projektkostenkalkulation EP'!$N$44/5),
                                         (NETWORKDAYS('Projektkostenkalkulation EP'!$Y$8,
                                          EOMONTH('Projektkostenkalkulation EP'!$Y$8,0)))*('Projektkostenkalkulation EP'!$N$44/5)*'Projektkostenkalkulation EP'!$Y$28-SUM($AK$38:BF38))
                          ),
               "X"
            )</f>
        <v>0</v>
      </c>
      <c r="BH38" s="122">
        <f xml:space="preserve"> IF(TEXT((EDATE('Projektkostenkalkulation EP'!$B$4,23)+X$3),"MM")=TEXT((EDATE('Projektkostenkalkulation EP'!$B$4,23)+(X$3-1)),"MM"),
             IF(
                        OR(
                                    TEXT((EDATE('Projektkostenkalkulation EP'!$B$4,23)+X$3),"TTT") = "Sa",
                                    TEXT((EDATE('Projektkostenkalkulation EP'!$B$4,23)+X$3),"TTT") = "So",
                                    IF(ISNA(VLOOKUP(EDATE('Projektkostenkalkulation EP'!$B$4,23)+X$3,Datenquellen!$F$7:$H$45,3,FALSE))," ",VLOOKUP(EDATE('Projektkostenkalkulation EP'!$B$4,23)+X$3,Datenquellen!$F$7:$H$45,3,FALSE))="X"
                                    ),
                          "X",
                          IF((((NETWORKDAYS('Projektkostenkalkulation EP'!$Y$8,EOMONTH('Projektkostenkalkulation EP'!$Y$8,0)))*('Projektkostenkalkulation EP'!$N$44/5)*
                                        'Projektkostenkalkulation EP'!$Y$28)-SUM($AK$38:BG38))&gt;('Projektkostenkalkulation EP'!$N$44/5),('Projektkostenkalkulation EP'!$N$44/5),
                                         (NETWORKDAYS('Projektkostenkalkulation EP'!$Y$8,
                                          EOMONTH('Projektkostenkalkulation EP'!$Y$8,0)))*('Projektkostenkalkulation EP'!$N$44/5)*'Projektkostenkalkulation EP'!$Y$28-SUM($AK$38:BG38))
                          ),
               "X"
            )</f>
        <v>0</v>
      </c>
      <c r="BI38" s="122" t="str">
        <f xml:space="preserve"> IF(TEXT((EDATE('Projektkostenkalkulation EP'!$B$4,23)+Y$3),"MM")=TEXT((EDATE('Projektkostenkalkulation EP'!$B$4,23)+(Y$3-1)),"MM"),
             IF(
                        OR(
                                    TEXT((EDATE('Projektkostenkalkulation EP'!$B$4,23)+Y$3),"TTT") = "Sa",
                                    TEXT((EDATE('Projektkostenkalkulation EP'!$B$4,23)+Y$3),"TTT") = "So",
                                    IF(ISNA(VLOOKUP(EDATE('Projektkostenkalkulation EP'!$B$4,23)+Y$3,Datenquellen!$F$7:$H$45,3,FALSE))," ",VLOOKUP(EDATE('Projektkostenkalkulation EP'!$B$4,23)+Y$3,Datenquellen!$F$7:$H$45,3,FALSE))="X"
                                    ),
                          "X",
                          IF((((NETWORKDAYS('Projektkostenkalkulation EP'!$Y$8,EOMONTH('Projektkostenkalkulation EP'!$Y$8,0)))*('Projektkostenkalkulation EP'!$N$44/5)*
                                        'Projektkostenkalkulation EP'!$Y$28)-SUM($AK$38:BH38))&gt;('Projektkostenkalkulation EP'!$N$44/5),('Projektkostenkalkulation EP'!$N$44/5),
                                         (NETWORKDAYS('Projektkostenkalkulation EP'!$Y$8,
                                          EOMONTH('Projektkostenkalkulation EP'!$Y$8,0)))*('Projektkostenkalkulation EP'!$N$44/5)*'Projektkostenkalkulation EP'!$Y$28-SUM($AK$38:BH38))
                          ),
               "X"
            )</f>
        <v>X</v>
      </c>
      <c r="BJ38" s="122" t="str">
        <f xml:space="preserve"> IF(TEXT((EDATE('Projektkostenkalkulation EP'!$B$4,23)+Z$3),"MM")=TEXT((EDATE('Projektkostenkalkulation EP'!$B$4,23)+(Z$3-1)),"MM"),
             IF(
                        OR(
                                    TEXT((EDATE('Projektkostenkalkulation EP'!$B$4,23)+Z$3),"TTT") = "Sa",
                                    TEXT((EDATE('Projektkostenkalkulation EP'!$B$4,23)+Z$3),"TTT") = "So",
                                    IF(ISNA(VLOOKUP(EDATE('Projektkostenkalkulation EP'!$B$4,23)+Z$3,Datenquellen!$F$7:$H$45,3,FALSE))," ",VLOOKUP(EDATE('Projektkostenkalkulation EP'!$B$4,23)+Z$3,Datenquellen!$F$7:$H$45,3,FALSE))="X"
                                    ),
                          "X",
                          IF((((NETWORKDAYS('Projektkostenkalkulation EP'!$Y$8,EOMONTH('Projektkostenkalkulation EP'!$Y$8,0)))*('Projektkostenkalkulation EP'!$N$44/5)*
                                        'Projektkostenkalkulation EP'!$Y$28)-SUM($AK$38:BI38))&gt;('Projektkostenkalkulation EP'!$N$44/5),('Projektkostenkalkulation EP'!$N$44/5),
                                         (NETWORKDAYS('Projektkostenkalkulation EP'!$Y$8,
                                          EOMONTH('Projektkostenkalkulation EP'!$Y$8,0)))*('Projektkostenkalkulation EP'!$N$44/5)*'Projektkostenkalkulation EP'!$Y$28-SUM($AK$38:BI38))
                          ),
               "X"
            )</f>
        <v>X</v>
      </c>
      <c r="BK38" s="122" t="str">
        <f xml:space="preserve"> IF(TEXT((EDATE('Projektkostenkalkulation EP'!$B$4,23)+AA$3),"MM")=TEXT((EDATE('Projektkostenkalkulation EP'!$B$4,23)+(AA$3-1)),"MM"),
             IF(
                        OR(
                                    TEXT((EDATE('Projektkostenkalkulation EP'!$B$4,23)+AA$3),"TTT") = "Sa",
                                    TEXT((EDATE('Projektkostenkalkulation EP'!$B$4,23)+AA$3),"TTT") = "So",
                                    IF(ISNA(VLOOKUP(EDATE('Projektkostenkalkulation EP'!$B$4,23)+AA$3,Datenquellen!$F$7:$H$45,3,FALSE))," ",VLOOKUP(EDATE('Projektkostenkalkulation EP'!$B$4,23)+AA$3,Datenquellen!$F$7:$H$45,3,FALSE))="X"
                                    ),
                          "X",
                          IF((((NETWORKDAYS('Projektkostenkalkulation EP'!$Y$8,EOMONTH('Projektkostenkalkulation EP'!$Y$8,0)))*('Projektkostenkalkulation EP'!$N$44/5)*
                                        'Projektkostenkalkulation EP'!$Y$28)-SUM($AK$38:BJ38))&gt;('Projektkostenkalkulation EP'!$N$44/5),('Projektkostenkalkulation EP'!$N$44/5),
                                         (NETWORKDAYS('Projektkostenkalkulation EP'!$Y$8,
                                          EOMONTH('Projektkostenkalkulation EP'!$Y$8,0)))*('Projektkostenkalkulation EP'!$N$44/5)*'Projektkostenkalkulation EP'!$Y$28-SUM($AK$38:BJ38))
                          ),
               "X"
            )</f>
        <v>X</v>
      </c>
      <c r="BL38" s="122" t="str">
        <f xml:space="preserve"> IF(TEXT((EDATE('Projektkostenkalkulation EP'!$B$4,23)+AB$3),"MM")=TEXT((EDATE('Projektkostenkalkulation EP'!$B$4,23)+(AB$3-1)),"MM"),
             IF(
                        OR(
                                    TEXT((EDATE('Projektkostenkalkulation EP'!$B$4,23)+AB$3),"TTT") = "Sa",
                                    TEXT((EDATE('Projektkostenkalkulation EP'!$B$4,23)+AB$3),"TTT") = "So",
                                    IF(ISNA(VLOOKUP(EDATE('Projektkostenkalkulation EP'!$B$4,23)+AB$3,Datenquellen!$F$7:$H$45,3,FALSE))," ",VLOOKUP(EDATE('Projektkostenkalkulation EP'!$B$4,23)+AB$3,Datenquellen!$F$7:$H$45,3,FALSE))="X"
                                    ),
                          "X",
                          IF((((NETWORKDAYS('Projektkostenkalkulation EP'!$Y$8,EOMONTH('Projektkostenkalkulation EP'!$Y$8,0)))*('Projektkostenkalkulation EP'!$N$44/5)*
                                        'Projektkostenkalkulation EP'!$Y$28)-SUM($AK$38:BK38))&gt;('Projektkostenkalkulation EP'!$N$44/5),('Projektkostenkalkulation EP'!$N$44/5),
                                         (NETWORKDAYS('Projektkostenkalkulation EP'!$Y$8,
                                          EOMONTH('Projektkostenkalkulation EP'!$Y$8,0)))*('Projektkostenkalkulation EP'!$N$44/5)*'Projektkostenkalkulation EP'!$Y$28-SUM($AK$38:BK38))
                          ),
               "X"
            )</f>
        <v>X</v>
      </c>
      <c r="BM38" s="122">
        <f xml:space="preserve"> IF(TEXT((EDATE('Projektkostenkalkulation EP'!$B$4,23)+AC$3),"MM")=TEXT((EDATE('Projektkostenkalkulation EP'!$B$4,23)+(AC$3-1)),"MM"),
             IF(
                        OR(
                                    TEXT((EDATE('Projektkostenkalkulation EP'!$B$4,23)+AC$3),"TTT") = "Sa",
                                    TEXT((EDATE('Projektkostenkalkulation EP'!$B$4,23)+AC$3),"TTT") = "So",
                                    IF(ISNA(VLOOKUP(EDATE('Projektkostenkalkulation EP'!$B$4,23)+AC$3,Datenquellen!$F$7:$H$45,3,FALSE))," ",VLOOKUP(EDATE('Projektkostenkalkulation EP'!$B$4,23)+AC$3,Datenquellen!$F$7:$H$45,3,FALSE))="X"
                                    ),
                          "X",
                          IF((((NETWORKDAYS('Projektkostenkalkulation EP'!$Y$8,EOMONTH('Projektkostenkalkulation EP'!$Y$8,0)))*('Projektkostenkalkulation EP'!$N$44/5)*
                                        'Projektkostenkalkulation EP'!$Y$28)-SUM($AK$38:BL38))&gt;('Projektkostenkalkulation EP'!$N$44/5),('Projektkostenkalkulation EP'!$N$44/5),
                                         (NETWORKDAYS('Projektkostenkalkulation EP'!$Y$8,
                                          EOMONTH('Projektkostenkalkulation EP'!$Y$8,0)))*('Projektkostenkalkulation EP'!$N$44/5)*'Projektkostenkalkulation EP'!$Y$28-SUM($AK$38:BL38))
                          ),
               "X"
            )</f>
        <v>0</v>
      </c>
      <c r="BN38" s="122">
        <f xml:space="preserve"> IF(TEXT((EDATE('Projektkostenkalkulation EP'!$B$4,23)+AD$3),"MM")=TEXT((EDATE('Projektkostenkalkulation EP'!$B$4,23)+(AD$3-1)),"MM"),
             IF(
                        OR(
                                    TEXT((EDATE('Projektkostenkalkulation EP'!$B$4,23)+AD$3),"TTT") = "Sa",
                                    TEXT((EDATE('Projektkostenkalkulation EP'!$B$4,23)+AD$3),"TTT") = "So",
                                    IF(ISNA(VLOOKUP(EDATE('Projektkostenkalkulation EP'!$B$4,23)+AD$3,Datenquellen!$F$7:$H$45,3,FALSE))," ",VLOOKUP(EDATE('Projektkostenkalkulation EP'!$B$4,23)+AD$3,Datenquellen!$F$7:$H$45,3,FALSE))="X"
                                    ),
                          "X",
                          IF((((NETWORKDAYS('Projektkostenkalkulation EP'!$Y$8,EOMONTH('Projektkostenkalkulation EP'!$Y$8,0)))*('Projektkostenkalkulation EP'!$N$44/5)*
                                        'Projektkostenkalkulation EP'!$Y$28)-SUM($AK$38:BM38))&gt;('Projektkostenkalkulation EP'!$N$44/5),('Projektkostenkalkulation EP'!$N$44/5),
                                         (NETWORKDAYS('Projektkostenkalkulation EP'!$Y$8,
                                          EOMONTH('Projektkostenkalkulation EP'!$Y$8,0)))*('Projektkostenkalkulation EP'!$N$44/5)*'Projektkostenkalkulation EP'!$Y$28-SUM($AK$38:BM38))
                          ),
               "X"
            )</f>
        <v>0</v>
      </c>
      <c r="BO38" s="122">
        <f xml:space="preserve"> IF(TEXT((EDATE('Projektkostenkalkulation EP'!$B$4,23)+AE$3),"MM")=TEXT((EDATE('Projektkostenkalkulation EP'!$B$4,23)+(AE$3-1)),"MM"),
             IF(
                        OR(
                                    TEXT((EDATE('Projektkostenkalkulation EP'!$B$4,23)+AE$3),"TTT") = "Sa",
                                    TEXT((EDATE('Projektkostenkalkulation EP'!$B$4,23)+AE$3),"TTT") = "So",
                                    IF(ISNA(VLOOKUP(EDATE('Projektkostenkalkulation EP'!$B$4,23)+AE$3,Datenquellen!$F$7:$H$45,3,FALSE))," ",VLOOKUP(EDATE('Projektkostenkalkulation EP'!$B$4,23)+AE$3,Datenquellen!$F$7:$H$45,3,FALSE))="X"
                                    ),
                          "X",
                          IF((((NETWORKDAYS('Projektkostenkalkulation EP'!$Y$8,EOMONTH('Projektkostenkalkulation EP'!$Y$8,0)))*('Projektkostenkalkulation EP'!$N$44/5)*
                                        'Projektkostenkalkulation EP'!$Y$28)-SUM($AK$38:BN38))&gt;('Projektkostenkalkulation EP'!$N$44/5),('Projektkostenkalkulation EP'!$N$44/5),
                                         (NETWORKDAYS('Projektkostenkalkulation EP'!$Y$8,
                                          EOMONTH('Projektkostenkalkulation EP'!$Y$8,0)))*('Projektkostenkalkulation EP'!$N$44/5)*'Projektkostenkalkulation EP'!$Y$28-SUM($AK$38:BN38))
                          ),
               "X"
            )</f>
        <v>0</v>
      </c>
      <c r="BP38" s="121">
        <f>SUM(AK38:BO38)</f>
        <v>0</v>
      </c>
      <c r="BQ38" s="525">
        <f>BP38-BP39</f>
        <v>0</v>
      </c>
    </row>
    <row r="39" spans="1:69" ht="14.25" customHeight="1" thickBot="1" x14ac:dyDescent="0.25">
      <c r="A39" s="3" t="s">
        <v>82</v>
      </c>
      <c r="B39" s="270"/>
      <c r="C39" s="272"/>
      <c r="D39" s="272"/>
      <c r="E39" s="272"/>
      <c r="F39" s="272"/>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123">
        <f>SUM(B39:AF39)</f>
        <v>0</v>
      </c>
      <c r="AH39" s="526"/>
      <c r="AJ39" s="3" t="s">
        <v>82</v>
      </c>
      <c r="AK39" s="270"/>
      <c r="AL39" s="272"/>
      <c r="AM39" s="272"/>
      <c r="AN39" s="272"/>
      <c r="AO39" s="272"/>
      <c r="AP39" s="272"/>
      <c r="AQ39" s="272"/>
      <c r="AR39" s="272"/>
      <c r="AS39" s="272"/>
      <c r="AT39" s="272"/>
      <c r="AU39" s="272"/>
      <c r="AV39" s="272"/>
      <c r="AW39" s="272"/>
      <c r="AX39" s="272"/>
      <c r="AY39" s="272"/>
      <c r="AZ39" s="272"/>
      <c r="BA39" s="272"/>
      <c r="BB39" s="272"/>
      <c r="BC39" s="272"/>
      <c r="BD39" s="272"/>
      <c r="BE39" s="272"/>
      <c r="BF39" s="272"/>
      <c r="BG39" s="272"/>
      <c r="BH39" s="272"/>
      <c r="BI39" s="272"/>
      <c r="BJ39" s="272"/>
      <c r="BK39" s="272"/>
      <c r="BL39" s="272"/>
      <c r="BM39" s="272"/>
      <c r="BN39" s="272"/>
      <c r="BO39" s="272"/>
      <c r="BP39" s="123">
        <f>SUM(AK39:BO39)</f>
        <v>0</v>
      </c>
      <c r="BQ39" s="526"/>
    </row>
    <row r="40" spans="1:69" ht="14.25" customHeight="1" x14ac:dyDescent="0.2"/>
    <row r="41" spans="1:69" ht="14.25" customHeight="1" x14ac:dyDescent="0.2"/>
    <row r="42" spans="1:69" ht="14.25" customHeight="1" x14ac:dyDescent="0.2"/>
    <row r="43" spans="1:69" ht="14.25" customHeight="1" x14ac:dyDescent="0.2"/>
    <row r="44" spans="1:69" ht="14.25" customHeight="1" x14ac:dyDescent="0.2"/>
    <row r="45" spans="1:69" ht="14.25" customHeight="1" x14ac:dyDescent="0.2"/>
    <row r="46" spans="1:69" ht="14.25" customHeight="1" x14ac:dyDescent="0.2"/>
    <row r="47" spans="1:69" ht="14.25" customHeight="1" x14ac:dyDescent="0.2"/>
    <row r="48" spans="1:69"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spans="1:150" ht="14.25" customHeight="1" x14ac:dyDescent="0.2"/>
    <row r="114" spans="1:150" ht="14.25" customHeight="1" x14ac:dyDescent="0.2"/>
    <row r="115" spans="1:150" ht="14.25" customHeight="1" x14ac:dyDescent="0.2"/>
    <row r="116" spans="1:150" ht="14.25" customHeight="1" x14ac:dyDescent="0.2"/>
    <row r="117" spans="1:150" ht="14.25" customHeight="1" x14ac:dyDescent="0.2"/>
    <row r="118" spans="1:150" ht="14.25" customHeight="1" x14ac:dyDescent="0.2"/>
    <row r="119" spans="1:150" ht="14.25" customHeight="1" x14ac:dyDescent="0.2"/>
    <row r="120" spans="1:150" ht="14.25" customHeight="1" x14ac:dyDescent="0.2"/>
    <row r="121" spans="1:150" ht="14.25" customHeight="1" x14ac:dyDescent="0.2"/>
    <row r="122" spans="1:150" ht="14.25" customHeight="1" x14ac:dyDescent="0.2"/>
    <row r="123" spans="1:150" ht="14.25" customHeight="1" x14ac:dyDescent="0.2">
      <c r="A123" s="43"/>
      <c r="B123" s="43"/>
      <c r="C123" s="43"/>
      <c r="D123" s="43"/>
      <c r="AM123" s="43"/>
      <c r="AN123" s="43"/>
      <c r="AO123" s="43"/>
      <c r="AP123" s="43"/>
      <c r="BW123" s="43"/>
      <c r="BX123" s="43"/>
      <c r="BY123" s="43"/>
      <c r="BZ123" s="43"/>
      <c r="DG123" s="43"/>
      <c r="DH123" s="43"/>
      <c r="DI123" s="43"/>
      <c r="DJ123" s="43"/>
      <c r="EQ123" s="43"/>
      <c r="ER123" s="43"/>
      <c r="ES123" s="43"/>
      <c r="ET123" s="43"/>
    </row>
    <row r="124" spans="1:150" ht="14.25" customHeight="1" x14ac:dyDescent="0.2"/>
    <row r="125" spans="1:150" ht="14.25" customHeight="1" x14ac:dyDescent="0.2"/>
    <row r="126" spans="1:150" ht="14.25" customHeight="1" x14ac:dyDescent="0.2"/>
    <row r="127" spans="1:150" ht="14.25" customHeight="1" x14ac:dyDescent="0.2"/>
    <row r="128" spans="1:150"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sheetData>
  <sheetProtection password="B879" sheet="1" objects="1" scenarios="1" selectLockedCells="1"/>
  <mergeCells count="51">
    <mergeCell ref="A1:BQ1"/>
    <mergeCell ref="AH5:AH6"/>
    <mergeCell ref="B7:AH7"/>
    <mergeCell ref="AH8:AH9"/>
    <mergeCell ref="B2:AH2"/>
    <mergeCell ref="AK2:BQ2"/>
    <mergeCell ref="B4:AH4"/>
    <mergeCell ref="B16:AH16"/>
    <mergeCell ref="AH17:AH18"/>
    <mergeCell ref="B10:AH10"/>
    <mergeCell ref="AH11:AH12"/>
    <mergeCell ref="B13:AH13"/>
    <mergeCell ref="B37:AH37"/>
    <mergeCell ref="AH38:AH39"/>
    <mergeCell ref="AK4:BQ4"/>
    <mergeCell ref="AH32:AH33"/>
    <mergeCell ref="B34:AH34"/>
    <mergeCell ref="AH35:AH36"/>
    <mergeCell ref="B28:AH28"/>
    <mergeCell ref="AH29:AH30"/>
    <mergeCell ref="B31:AH31"/>
    <mergeCell ref="AH23:AH24"/>
    <mergeCell ref="B25:AH25"/>
    <mergeCell ref="AH26:AH27"/>
    <mergeCell ref="B19:AH19"/>
    <mergeCell ref="AH20:AH21"/>
    <mergeCell ref="B22:AH22"/>
    <mergeCell ref="AH14:AH15"/>
    <mergeCell ref="AK10:BQ10"/>
    <mergeCell ref="BQ11:BQ12"/>
    <mergeCell ref="AK13:BQ13"/>
    <mergeCell ref="BQ5:BQ6"/>
    <mergeCell ref="AK7:BQ7"/>
    <mergeCell ref="BQ8:BQ9"/>
    <mergeCell ref="AK19:BQ19"/>
    <mergeCell ref="BQ20:BQ21"/>
    <mergeCell ref="AK22:BQ22"/>
    <mergeCell ref="BQ14:BQ15"/>
    <mergeCell ref="AK16:BQ16"/>
    <mergeCell ref="BQ17:BQ18"/>
    <mergeCell ref="AK28:BQ28"/>
    <mergeCell ref="BQ29:BQ30"/>
    <mergeCell ref="AK31:BQ31"/>
    <mergeCell ref="BQ23:BQ24"/>
    <mergeCell ref="AK25:BQ25"/>
    <mergeCell ref="BQ26:BQ27"/>
    <mergeCell ref="AK37:BQ37"/>
    <mergeCell ref="BQ38:BQ39"/>
    <mergeCell ref="BQ32:BQ33"/>
    <mergeCell ref="AK34:BQ34"/>
    <mergeCell ref="BQ35:BQ36"/>
  </mergeCells>
  <conditionalFormatting sqref="B6:AF6">
    <cfRule type="expression" dxfId="111" priority="24">
      <formula>B5="X"</formula>
    </cfRule>
  </conditionalFormatting>
  <conditionalFormatting sqref="B9:AF9">
    <cfRule type="expression" dxfId="110" priority="23">
      <formula>B8="X"</formula>
    </cfRule>
  </conditionalFormatting>
  <conditionalFormatting sqref="B12:AF12">
    <cfRule type="expression" dxfId="109" priority="22">
      <formula>B11="X"</formula>
    </cfRule>
  </conditionalFormatting>
  <conditionalFormatting sqref="B15:AF15">
    <cfRule type="expression" dxfId="108" priority="21">
      <formula>B14="X"</formula>
    </cfRule>
  </conditionalFormatting>
  <conditionalFormatting sqref="B18:AF18">
    <cfRule type="expression" dxfId="107" priority="20">
      <formula>B17="X"</formula>
    </cfRule>
  </conditionalFormatting>
  <conditionalFormatting sqref="B21:AF21">
    <cfRule type="expression" dxfId="106" priority="19">
      <formula>B20="X"</formula>
    </cfRule>
  </conditionalFormatting>
  <conditionalFormatting sqref="B24:AF24">
    <cfRule type="expression" dxfId="105" priority="18">
      <formula>B23="X"</formula>
    </cfRule>
  </conditionalFormatting>
  <conditionalFormatting sqref="B27:AF27">
    <cfRule type="expression" dxfId="104" priority="17">
      <formula>B26="X"</formula>
    </cfRule>
  </conditionalFormatting>
  <conditionalFormatting sqref="B30:AF30">
    <cfRule type="expression" dxfId="103" priority="16">
      <formula>B29="X"</formula>
    </cfRule>
  </conditionalFormatting>
  <conditionalFormatting sqref="B33:AF33">
    <cfRule type="expression" dxfId="102" priority="15">
      <formula>B32="X"</formula>
    </cfRule>
  </conditionalFormatting>
  <conditionalFormatting sqref="B36:AF36">
    <cfRule type="expression" dxfId="101" priority="14">
      <formula>B35="X"</formula>
    </cfRule>
  </conditionalFormatting>
  <conditionalFormatting sqref="B39:AF39">
    <cfRule type="expression" dxfId="100" priority="13">
      <formula>B38="X"</formula>
    </cfRule>
  </conditionalFormatting>
  <conditionalFormatting sqref="AH5:AH6 BQ5:BQ6 AH8:AH9 BQ8:BQ9 AH11:AH12 BQ11:BQ12 AH14:AH15 BQ14:BQ15 AH17:AH18 BQ17:BQ18 AH20:AH21 BQ20:BQ21 AH23:AH24 BQ23:BQ24 AH26:AH27 BQ26:BQ27 AH29:AH30 BQ29:BQ30 AH32:AH33 BQ32:BQ33 AH35:AH36 BQ35:BQ36 AH38:AH39 BQ38:BQ39">
    <cfRule type="cellIs" dxfId="99" priority="76" operator="between">
      <formula>-1.9999999</formula>
      <formula>1.9999999</formula>
    </cfRule>
    <cfRule type="cellIs" dxfId="98" priority="77" operator="greaterThan">
      <formula>2</formula>
    </cfRule>
    <cfRule type="cellIs" dxfId="97" priority="78" operator="lessThan">
      <formula>-2</formula>
    </cfRule>
  </conditionalFormatting>
  <conditionalFormatting sqref="AK4:AK39 C5:AF6 AL5:BO6 B5:B39 C8:AF9 AL8:BO9 C11:AF12 AL11:BO12 C14:AF15 AL14:BO15 C17:AF18 AL17:BO18 C20:AF21 AL20:BO21 C23:AF24 AL23:BO24 C26:AF27 AL26:BO27 C29:AF30 AL29:BO30 C32:AF33 AL32:BO33 C35:AF36 AL35:BO36 C38:AF39 AL38:BO39">
    <cfRule type="cellIs" dxfId="96" priority="79" operator="equal">
      <formula>"X"</formula>
    </cfRule>
  </conditionalFormatting>
  <conditionalFormatting sqref="AK6:BO6">
    <cfRule type="expression" dxfId="95" priority="12">
      <formula>AK5="X"</formula>
    </cfRule>
  </conditionalFormatting>
  <conditionalFormatting sqref="AK9:BO9">
    <cfRule type="expression" dxfId="94" priority="11">
      <formula>AK8="X"</formula>
    </cfRule>
  </conditionalFormatting>
  <conditionalFormatting sqref="AK12:BO12">
    <cfRule type="expression" dxfId="93" priority="10">
      <formula>AK11="X"</formula>
    </cfRule>
  </conditionalFormatting>
  <conditionalFormatting sqref="AK15:BO15">
    <cfRule type="expression" dxfId="92" priority="9">
      <formula>AK14="X"</formula>
    </cfRule>
  </conditionalFormatting>
  <conditionalFormatting sqref="AK18:BO18">
    <cfRule type="expression" dxfId="91" priority="8">
      <formula>AK17="X"</formula>
    </cfRule>
  </conditionalFormatting>
  <conditionalFormatting sqref="AK21:BO21">
    <cfRule type="expression" dxfId="90" priority="7">
      <formula>AK20="X"</formula>
    </cfRule>
  </conditionalFormatting>
  <conditionalFormatting sqref="AK24:BO24">
    <cfRule type="expression" dxfId="89" priority="6">
      <formula>AK23="X"</formula>
    </cfRule>
  </conditionalFormatting>
  <conditionalFormatting sqref="AK27:BO27">
    <cfRule type="expression" dxfId="88" priority="5">
      <formula>AK26="X"</formula>
    </cfRule>
  </conditionalFormatting>
  <conditionalFormatting sqref="AK30:BO30">
    <cfRule type="expression" dxfId="87" priority="4">
      <formula>AK29="X"</formula>
    </cfRule>
  </conditionalFormatting>
  <conditionalFormatting sqref="AK33:BO33">
    <cfRule type="expression" dxfId="86" priority="3">
      <formula>AK32="X"</formula>
    </cfRule>
  </conditionalFormatting>
  <conditionalFormatting sqref="AK36:BO36">
    <cfRule type="expression" dxfId="85" priority="2">
      <formula>AK35="X"</formula>
    </cfRule>
  </conditionalFormatting>
  <conditionalFormatting sqref="AK39:BO39">
    <cfRule type="expression" dxfId="84" priority="1">
      <formula>AK38="X"</formula>
    </cfRule>
  </conditionalFormatting>
  <pageMargins left="0" right="0" top="0"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3</vt:i4>
      </vt:variant>
    </vt:vector>
  </HeadingPairs>
  <TitlesOfParts>
    <vt:vector size="17" baseType="lpstr">
      <vt:lpstr>Projektkostenkalkulation EP</vt:lpstr>
      <vt:lpstr>Personalkap. (Anl.5)</vt:lpstr>
      <vt:lpstr>Arbeitspaketeplan (Erg. Anl. 5)</vt:lpstr>
      <vt:lpstr>Fact-Sheet</vt:lpstr>
      <vt:lpstr>Stundennachweis</vt:lpstr>
      <vt:lpstr>Fördermitteldisp.</vt:lpstr>
      <vt:lpstr>Contr. MA 1</vt:lpstr>
      <vt:lpstr>Contr. MA 2</vt:lpstr>
      <vt:lpstr>Contr. MA 3</vt:lpstr>
      <vt:lpstr>Contr. MA 4</vt:lpstr>
      <vt:lpstr>Contr. MA 5</vt:lpstr>
      <vt:lpstr>Contr. MA 6</vt:lpstr>
      <vt:lpstr>Fördermittelabrufe</vt:lpstr>
      <vt:lpstr>Datenquellen</vt:lpstr>
      <vt:lpstr>Foerderquote</vt:lpstr>
      <vt:lpstr>Gemeinkostenzuschlag</vt:lpstr>
      <vt:lpstr>Projektform</vt:lpstr>
    </vt:vector>
  </TitlesOfParts>
  <Company>Mitarbeiter 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IHK ZIM Kalkulationstool EP KU</dc:title>
  <dc:creator>Philipp Klemenz</dc:creator>
  <cp:keywords>ZIM</cp:keywords>
  <dc:description>Kalkulationstool der IHK Südlicher Oberrhein für ZIM Projekte</dc:description>
  <cp:lastModifiedBy>Klemenz, Philipp</cp:lastModifiedBy>
  <cp:lastPrinted>2014-09-29T14:35:05Z</cp:lastPrinted>
  <dcterms:created xsi:type="dcterms:W3CDTF">2013-07-11T13:50:51Z</dcterms:created>
  <dcterms:modified xsi:type="dcterms:W3CDTF">2025-03-24T08:52:04Z</dcterms:modified>
</cp:coreProperties>
</file>